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26"/>
  <workbookPr saveExternalLinkValues="0" codeName="ThisWorkbook" defaultThemeVersion="124226"/>
  <mc:AlternateContent xmlns:mc="http://schemas.openxmlformats.org/markup-compatibility/2006">
    <mc:Choice Requires="x15">
      <x15ac:absPath xmlns:x15ac="http://schemas.microsoft.com/office/spreadsheetml/2010/11/ac" url="https://edisonintl.sharepoint.com/teams/PS3/CO/RFO_Documents/RA RFO (2018)/04_Solicitation_Documents/04.01_Pro_Formas/Exhibit H – Offer Form (SCE Buys)/"/>
    </mc:Choice>
  </mc:AlternateContent>
  <xr:revisionPtr revIDLastSave="0" documentId="11_F8FD62656F1F3EB46AEA0C6AD68B51E4B7DEEDF4" xr6:coauthVersionLast="36" xr6:coauthVersionMax="36" xr10:uidLastSave="{00000000-0000-0000-0000-000000000000}"/>
  <workbookProtection workbookAlgorithmName="SHA-512" workbookHashValue="F8Mspk1Du1Vbme9vN8fC/fD9ungsHTMGUg2Uyd2KgFdPpJgveTrNAiMwje1ALiKuuXclpTJ0I0IEOZYZOo39HQ==" workbookSaltValue="1/tBt+WyE5AiXxH18DH4Cw==" workbookSpinCount="100000" lockStructure="1"/>
  <bookViews>
    <workbookView xWindow="2340" yWindow="3210" windowWidth="15480" windowHeight="4815" tabRatio="781" xr2:uid="{00000000-000D-0000-FFFF-FFFF00000000}"/>
  </bookViews>
  <sheets>
    <sheet name="Instructions" sheetId="17" r:id="rId1"/>
    <sheet name="Front Page" sheetId="1" r:id="rId2"/>
    <sheet name="RA Offers" sheetId="37" r:id="rId3"/>
    <sheet name="Import RA Offers" sheetId="48" r:id="rId4"/>
    <sheet name="Firm Energy Import Offers" sheetId="49" r:id="rId5"/>
    <sheet name="Import Capability Transf Offers" sheetId="50" r:id="rId6"/>
    <sheet name="Limits" sheetId="47" r:id="rId7"/>
    <sheet name="1.7" sheetId="45" r:id="rId8"/>
    <sheet name="NQC List" sheetId="46" r:id="rId9"/>
  </sheets>
  <definedNames>
    <definedName name="_xlnm._FilterDatabase" localSheetId="8" hidden="1">'NQC List'!$A$1:$T$1043</definedName>
    <definedName name="List1">'Front Page'!$AN$64:$AN$78</definedName>
    <definedName name="List2">'Front Page'!$C$88:$C$92</definedName>
    <definedName name="List3">'Front Page'!$AR$64:$AR$78</definedName>
    <definedName name="List4">'Front Page'!$AV$64:$AV$78</definedName>
    <definedName name="List5">'Front Page'!$AZ$64:$AZ$78</definedName>
    <definedName name="lsFirmEnergyRAs" localSheetId="4">'Firm Energy Import Offers'!$EB$15:INDEX('Firm Energy Import Offers'!$EB$15:$EB$34, SUMPRODUCT(--('Firm Energy Import Offers'!$EB$15:$EB$34&lt;&gt;"")))</definedName>
    <definedName name="lsImportRightsRAs" localSheetId="5">'Import Capability Transf Offers'!$EB$15:INDEX('Import Capability Transf Offers'!$EB$15:$EB$34, SUMPRODUCT(--('Import Capability Transf Offers'!$EB$15:$EB$34&lt;&gt;"")))</definedName>
    <definedName name="lstImportRAs" localSheetId="3">'Import RA Offers'!$EB$15:INDEX('Import RA Offers'!$EB$15:$EB$34, SUMPRODUCT(--('Import RA Offers'!$EB$15:$EB$34&lt;&gt;"")))</definedName>
    <definedName name="lstResources">'RA Offers'!$EB$15:INDEX('RA Offers'!$EB$15:$EB$34, SUMPRODUCT(--('RA Offers'!$EB$15:$EB$34&lt;&gt;"")))</definedName>
  </definedNames>
  <calcPr calcId="179020" calcCompleted="0"/>
</workbook>
</file>

<file path=xl/calcChain.xml><?xml version="1.0" encoding="utf-8"?>
<calcChain xmlns="http://schemas.openxmlformats.org/spreadsheetml/2006/main">
  <c r="AY65" i="1" l="1"/>
  <c r="AY66" i="1"/>
  <c r="AY67" i="1"/>
  <c r="AY68" i="1"/>
  <c r="AY69" i="1"/>
  <c r="AY70" i="1"/>
  <c r="AY71" i="1"/>
  <c r="AY72" i="1"/>
  <c r="AY73" i="1"/>
  <c r="AY74" i="1"/>
  <c r="AY75" i="1"/>
  <c r="AY76" i="1"/>
  <c r="AY77" i="1"/>
  <c r="AY78" i="1"/>
  <c r="AY64" i="1"/>
  <c r="AX64" i="1"/>
  <c r="BR17" i="49"/>
  <c r="BS17" i="49"/>
  <c r="BT17" i="49"/>
  <c r="BU17" i="49"/>
  <c r="BV17" i="49"/>
  <c r="AJ18" i="50"/>
  <c r="AJ19" i="50"/>
  <c r="AJ20" i="50"/>
  <c r="AJ21" i="50"/>
  <c r="AJ22" i="50"/>
  <c r="AJ23" i="50"/>
  <c r="AJ24" i="50"/>
  <c r="AJ25" i="50"/>
  <c r="AJ26" i="50"/>
  <c r="AJ27" i="50"/>
  <c r="AJ28" i="50"/>
  <c r="AJ29" i="50"/>
  <c r="AJ30" i="50"/>
  <c r="AJ31" i="50"/>
  <c r="AJ32" i="50"/>
  <c r="AJ33" i="50"/>
  <c r="AJ34" i="50"/>
  <c r="AJ35" i="50"/>
  <c r="AJ36" i="50"/>
  <c r="AJ37" i="50"/>
  <c r="AJ38" i="50"/>
  <c r="AJ39" i="50"/>
  <c r="AJ40" i="50"/>
  <c r="AJ41" i="50"/>
  <c r="AJ42" i="50"/>
  <c r="AJ43" i="50"/>
  <c r="AJ44" i="50"/>
  <c r="AJ45" i="50"/>
  <c r="AJ46" i="50"/>
  <c r="AJ47" i="50"/>
  <c r="AJ48" i="50"/>
  <c r="AJ49" i="50"/>
  <c r="AJ50" i="50"/>
  <c r="AJ51" i="50"/>
  <c r="AJ52" i="50"/>
  <c r="AJ53" i="50"/>
  <c r="AJ54" i="50"/>
  <c r="AJ55" i="50"/>
  <c r="AJ56" i="50"/>
  <c r="AJ57" i="50"/>
  <c r="AJ58" i="50"/>
  <c r="AJ59" i="50"/>
  <c r="AJ60" i="50"/>
  <c r="AJ61" i="50"/>
  <c r="AJ62" i="50"/>
  <c r="AJ63" i="50"/>
  <c r="AJ64" i="50"/>
  <c r="AJ65" i="50"/>
  <c r="AJ66" i="50"/>
  <c r="AJ67" i="50"/>
  <c r="AJ68" i="50"/>
  <c r="AJ69" i="50"/>
  <c r="AJ70" i="50"/>
  <c r="AJ71" i="50"/>
  <c r="AJ72" i="50"/>
  <c r="AJ73" i="50"/>
  <c r="AJ74" i="50"/>
  <c r="AJ75" i="50"/>
  <c r="AJ76" i="50"/>
  <c r="AJ77" i="50"/>
  <c r="AJ78" i="50"/>
  <c r="AJ79" i="50"/>
  <c r="AJ80" i="50"/>
  <c r="AJ81" i="50"/>
  <c r="AJ82" i="50"/>
  <c r="AJ83" i="50"/>
  <c r="AJ84" i="50"/>
  <c r="AJ85" i="50"/>
  <c r="AJ86" i="50"/>
  <c r="AJ87" i="50"/>
  <c r="AJ88" i="50"/>
  <c r="AJ89" i="50"/>
  <c r="AJ90" i="50"/>
  <c r="AJ91" i="50"/>
  <c r="AJ92" i="50"/>
  <c r="AJ93" i="50"/>
  <c r="AJ94" i="50"/>
  <c r="AJ95" i="50"/>
  <c r="AJ96" i="50"/>
  <c r="AJ97" i="50"/>
  <c r="AJ98" i="50"/>
  <c r="AJ99" i="50"/>
  <c r="AJ100" i="50"/>
  <c r="AJ101" i="50"/>
  <c r="AJ102" i="50"/>
  <c r="AJ103" i="50"/>
  <c r="AJ104" i="50"/>
  <c r="AJ105" i="50"/>
  <c r="AJ106" i="50"/>
  <c r="AJ107" i="50"/>
  <c r="AJ108" i="50"/>
  <c r="AJ109" i="50"/>
  <c r="AJ110" i="50"/>
  <c r="AJ111" i="50"/>
  <c r="AJ112" i="50"/>
  <c r="AJ113" i="50"/>
  <c r="AJ114" i="50"/>
  <c r="AJ115" i="50"/>
  <c r="AJ116" i="50"/>
  <c r="AJ117" i="50"/>
  <c r="AJ118" i="50"/>
  <c r="AJ119" i="50"/>
  <c r="AJ120" i="50"/>
  <c r="AJ121" i="50"/>
  <c r="AJ122" i="50"/>
  <c r="AJ123" i="50"/>
  <c r="AJ124" i="50"/>
  <c r="AJ125" i="50"/>
  <c r="AJ126" i="50"/>
  <c r="AJ127" i="50"/>
  <c r="AJ128" i="50"/>
  <c r="AJ129" i="50"/>
  <c r="AJ130" i="50"/>
  <c r="AJ131" i="50"/>
  <c r="AJ132" i="50"/>
  <c r="AJ133" i="50"/>
  <c r="AJ134" i="50"/>
  <c r="AJ135" i="50"/>
  <c r="AJ136" i="50"/>
  <c r="AJ137" i="50"/>
  <c r="AJ138" i="50"/>
  <c r="AJ139" i="50"/>
  <c r="AJ140" i="50"/>
  <c r="AJ141" i="50"/>
  <c r="AJ142" i="50"/>
  <c r="AJ143" i="50"/>
  <c r="AJ144" i="50"/>
  <c r="AJ145" i="50"/>
  <c r="AJ146" i="50"/>
  <c r="AJ147" i="50"/>
  <c r="AJ148" i="50"/>
  <c r="AJ149" i="50"/>
  <c r="AJ150" i="50"/>
  <c r="AJ151" i="50"/>
  <c r="AJ152" i="50"/>
  <c r="AJ153" i="50"/>
  <c r="AJ154" i="50"/>
  <c r="AJ155" i="50"/>
  <c r="AJ156" i="50"/>
  <c r="AJ157" i="50"/>
  <c r="AJ158" i="50"/>
  <c r="AJ159" i="50"/>
  <c r="AJ160" i="50"/>
  <c r="AJ161" i="50"/>
  <c r="AJ162" i="50"/>
  <c r="AJ163" i="50"/>
  <c r="AJ164" i="50"/>
  <c r="AJ165" i="50"/>
  <c r="AJ166" i="50"/>
  <c r="AJ167" i="50"/>
  <c r="AJ168" i="50"/>
  <c r="AJ169" i="50"/>
  <c r="AJ170" i="50"/>
  <c r="AJ171" i="50"/>
  <c r="AJ172" i="50"/>
  <c r="AJ173" i="50"/>
  <c r="AJ174" i="50"/>
  <c r="AJ175" i="50"/>
  <c r="AJ176" i="50"/>
  <c r="AJ177" i="50"/>
  <c r="AJ178" i="50"/>
  <c r="AJ179" i="50"/>
  <c r="AJ180" i="50"/>
  <c r="AJ181" i="50"/>
  <c r="AJ182" i="50"/>
  <c r="AJ183" i="50"/>
  <c r="AJ184" i="50"/>
  <c r="AJ185" i="50"/>
  <c r="AJ186" i="50"/>
  <c r="AJ187" i="50"/>
  <c r="AJ188" i="50"/>
  <c r="AJ189" i="50"/>
  <c r="AJ190" i="50"/>
  <c r="AJ191" i="50"/>
  <c r="AJ192" i="50"/>
  <c r="AJ193" i="50"/>
  <c r="AJ194" i="50"/>
  <c r="AJ195" i="50"/>
  <c r="AJ196" i="50"/>
  <c r="AJ197" i="50"/>
  <c r="AJ198" i="50"/>
  <c r="AJ199" i="50"/>
  <c r="AJ200" i="50"/>
  <c r="AJ201" i="50"/>
  <c r="AJ202" i="50"/>
  <c r="AJ203" i="50"/>
  <c r="AJ204" i="50"/>
  <c r="AJ205" i="50"/>
  <c r="AJ206" i="50"/>
  <c r="AJ207" i="50"/>
  <c r="AJ208" i="50"/>
  <c r="AJ209" i="50"/>
  <c r="AJ210" i="50"/>
  <c r="AJ211" i="50"/>
  <c r="AJ212" i="50"/>
  <c r="AJ213" i="50"/>
  <c r="AJ214" i="50"/>
  <c r="AJ215" i="50"/>
  <c r="AJ216" i="50"/>
  <c r="AJ217" i="50"/>
  <c r="AJ218" i="50"/>
  <c r="AJ219" i="50"/>
  <c r="AJ220" i="50"/>
  <c r="AJ221" i="50"/>
  <c r="AJ222" i="50"/>
  <c r="AJ223" i="50"/>
  <c r="AJ224" i="50"/>
  <c r="AJ225" i="50"/>
  <c r="AJ226" i="50"/>
  <c r="AJ227" i="50"/>
  <c r="AJ228" i="50"/>
  <c r="AJ229" i="50"/>
  <c r="AJ230" i="50"/>
  <c r="AJ231" i="50"/>
  <c r="AJ232" i="50"/>
  <c r="AJ233" i="50"/>
  <c r="AJ234" i="50"/>
  <c r="AJ235" i="50"/>
  <c r="AJ236" i="50"/>
  <c r="AJ237" i="50"/>
  <c r="AJ238" i="50"/>
  <c r="AJ239" i="50"/>
  <c r="AJ240" i="50"/>
  <c r="AJ241" i="50"/>
  <c r="AJ242" i="50"/>
  <c r="AJ243" i="50"/>
  <c r="AJ244" i="50"/>
  <c r="AJ245" i="50"/>
  <c r="AJ246" i="50"/>
  <c r="AJ247" i="50"/>
  <c r="AJ248" i="50"/>
  <c r="AJ249" i="50"/>
  <c r="AJ250" i="50"/>
  <c r="AJ251" i="50"/>
  <c r="AJ252" i="50"/>
  <c r="AJ253" i="50"/>
  <c r="AJ254" i="50"/>
  <c r="AJ255" i="50"/>
  <c r="AJ256" i="50"/>
  <c r="AJ257" i="50"/>
  <c r="AJ258" i="50"/>
  <c r="AJ259" i="50"/>
  <c r="AJ260" i="50"/>
  <c r="AJ261" i="50"/>
  <c r="AJ262" i="50"/>
  <c r="AJ263" i="50"/>
  <c r="AJ264" i="50"/>
  <c r="AJ265" i="50"/>
  <c r="AJ266" i="50"/>
  <c r="AJ267" i="50"/>
  <c r="AJ268" i="50"/>
  <c r="AJ269" i="50"/>
  <c r="AJ270" i="50"/>
  <c r="AJ271" i="50"/>
  <c r="AJ272" i="50"/>
  <c r="AJ273" i="50"/>
  <c r="AJ274" i="50"/>
  <c r="AJ275" i="50"/>
  <c r="AJ276" i="50"/>
  <c r="AJ277" i="50"/>
  <c r="AJ278" i="50"/>
  <c r="AJ279" i="50"/>
  <c r="AJ280" i="50"/>
  <c r="AJ281" i="50"/>
  <c r="AJ282" i="50"/>
  <c r="AJ283" i="50"/>
  <c r="AJ284" i="50"/>
  <c r="AJ285" i="50"/>
  <c r="AJ286" i="50"/>
  <c r="AJ287" i="50"/>
  <c r="AJ288" i="50"/>
  <c r="AJ289" i="50"/>
  <c r="AJ290" i="50"/>
  <c r="AJ291" i="50"/>
  <c r="AJ292" i="50"/>
  <c r="AJ293" i="50"/>
  <c r="AJ294" i="50"/>
  <c r="AJ295" i="50"/>
  <c r="AJ296" i="50"/>
  <c r="AJ297" i="50"/>
  <c r="AJ298" i="50"/>
  <c r="AJ299" i="50"/>
  <c r="AJ300" i="50"/>
  <c r="AJ301" i="50"/>
  <c r="AJ302" i="50"/>
  <c r="AJ303" i="50"/>
  <c r="AJ304" i="50"/>
  <c r="AJ305" i="50"/>
  <c r="AJ306" i="50"/>
  <c r="AJ307" i="50"/>
  <c r="AJ308" i="50"/>
  <c r="AJ309" i="50"/>
  <c r="AJ310" i="50"/>
  <c r="AJ311" i="50"/>
  <c r="AJ312" i="50"/>
  <c r="AJ313" i="50"/>
  <c r="AJ314" i="50"/>
  <c r="AJ315" i="50"/>
  <c r="AJ316" i="50"/>
  <c r="AJ17" i="50"/>
  <c r="AJ15" i="50"/>
  <c r="AJ18" i="49"/>
  <c r="AJ19" i="49"/>
  <c r="AJ20" i="49"/>
  <c r="AJ21" i="49"/>
  <c r="AJ22" i="49"/>
  <c r="AJ23" i="49"/>
  <c r="AJ24" i="49"/>
  <c r="AJ25" i="49"/>
  <c r="AJ26" i="49"/>
  <c r="AJ27" i="49"/>
  <c r="AJ28" i="49"/>
  <c r="AJ29" i="49"/>
  <c r="AJ30" i="49"/>
  <c r="AJ31" i="49"/>
  <c r="AJ32" i="49"/>
  <c r="AJ33" i="49"/>
  <c r="AJ34" i="49"/>
  <c r="AJ35" i="49"/>
  <c r="AJ36" i="49"/>
  <c r="AJ37" i="49"/>
  <c r="AJ38" i="49"/>
  <c r="AJ39" i="49"/>
  <c r="AJ40" i="49"/>
  <c r="AJ41" i="49"/>
  <c r="AJ42" i="49"/>
  <c r="AJ43" i="49"/>
  <c r="AJ44" i="49"/>
  <c r="AJ45" i="49"/>
  <c r="AJ46" i="49"/>
  <c r="AJ47" i="49"/>
  <c r="AJ48" i="49"/>
  <c r="AJ49" i="49"/>
  <c r="AJ50" i="49"/>
  <c r="AJ51" i="49"/>
  <c r="AJ52" i="49"/>
  <c r="AJ53" i="49"/>
  <c r="AJ54" i="49"/>
  <c r="AJ55" i="49"/>
  <c r="AJ56" i="49"/>
  <c r="AJ57" i="49"/>
  <c r="AJ58" i="49"/>
  <c r="AJ59" i="49"/>
  <c r="AJ60" i="49"/>
  <c r="AJ61" i="49"/>
  <c r="AJ62" i="49"/>
  <c r="AJ63" i="49"/>
  <c r="AJ64" i="49"/>
  <c r="AJ65" i="49"/>
  <c r="AJ66" i="49"/>
  <c r="AJ67" i="49"/>
  <c r="AJ68" i="49"/>
  <c r="AJ69" i="49"/>
  <c r="AJ70" i="49"/>
  <c r="AJ71" i="49"/>
  <c r="AJ72" i="49"/>
  <c r="AJ73" i="49"/>
  <c r="AJ74" i="49"/>
  <c r="AJ75" i="49"/>
  <c r="AJ76" i="49"/>
  <c r="AJ77" i="49"/>
  <c r="AJ78" i="49"/>
  <c r="AJ79" i="49"/>
  <c r="AJ80" i="49"/>
  <c r="AJ81" i="49"/>
  <c r="AJ82" i="49"/>
  <c r="AJ83" i="49"/>
  <c r="AJ84" i="49"/>
  <c r="AJ85" i="49"/>
  <c r="AJ86" i="49"/>
  <c r="AJ87" i="49"/>
  <c r="AJ88" i="49"/>
  <c r="AJ89" i="49"/>
  <c r="AJ90" i="49"/>
  <c r="AJ91" i="49"/>
  <c r="AJ92" i="49"/>
  <c r="AJ93" i="49"/>
  <c r="AJ94" i="49"/>
  <c r="AJ95" i="49"/>
  <c r="AJ96" i="49"/>
  <c r="AJ97" i="49"/>
  <c r="AJ98" i="49"/>
  <c r="AJ99" i="49"/>
  <c r="AJ100" i="49"/>
  <c r="AJ101" i="49"/>
  <c r="AJ102" i="49"/>
  <c r="AJ103" i="49"/>
  <c r="AJ104" i="49"/>
  <c r="AJ105" i="49"/>
  <c r="AJ106" i="49"/>
  <c r="AJ107" i="49"/>
  <c r="AJ108" i="49"/>
  <c r="AJ109" i="49"/>
  <c r="AJ110" i="49"/>
  <c r="AJ111" i="49"/>
  <c r="AJ112" i="49"/>
  <c r="AJ113" i="49"/>
  <c r="AJ114" i="49"/>
  <c r="AJ115" i="49"/>
  <c r="AJ116" i="49"/>
  <c r="AJ117" i="49"/>
  <c r="AJ118" i="49"/>
  <c r="AJ119" i="49"/>
  <c r="AJ120" i="49"/>
  <c r="AJ121" i="49"/>
  <c r="AJ122" i="49"/>
  <c r="AJ123" i="49"/>
  <c r="AJ124" i="49"/>
  <c r="AJ125" i="49"/>
  <c r="AJ126" i="49"/>
  <c r="AJ127" i="49"/>
  <c r="AJ128" i="49"/>
  <c r="AJ129" i="49"/>
  <c r="AJ130" i="49"/>
  <c r="AJ131" i="49"/>
  <c r="AJ132" i="49"/>
  <c r="AJ133" i="49"/>
  <c r="AJ134" i="49"/>
  <c r="AJ135" i="49"/>
  <c r="AJ136" i="49"/>
  <c r="AJ137" i="49"/>
  <c r="AJ138" i="49"/>
  <c r="AJ139" i="49"/>
  <c r="AJ140" i="49"/>
  <c r="AJ141" i="49"/>
  <c r="AJ142" i="49"/>
  <c r="AJ143" i="49"/>
  <c r="AJ144" i="49"/>
  <c r="AJ145" i="49"/>
  <c r="AJ146" i="49"/>
  <c r="AJ147" i="49"/>
  <c r="AJ148" i="49"/>
  <c r="AJ149" i="49"/>
  <c r="AJ150" i="49"/>
  <c r="AJ151" i="49"/>
  <c r="AJ152" i="49"/>
  <c r="AJ153" i="49"/>
  <c r="AJ154" i="49"/>
  <c r="AJ155" i="49"/>
  <c r="AJ156" i="49"/>
  <c r="AJ157" i="49"/>
  <c r="AJ158" i="49"/>
  <c r="AJ159" i="49"/>
  <c r="AJ160" i="49"/>
  <c r="AJ161" i="49"/>
  <c r="AJ162" i="49"/>
  <c r="AJ163" i="49"/>
  <c r="AJ164" i="49"/>
  <c r="AJ165" i="49"/>
  <c r="AJ166" i="49"/>
  <c r="AJ167" i="49"/>
  <c r="AJ168" i="49"/>
  <c r="AJ169" i="49"/>
  <c r="AJ170" i="49"/>
  <c r="AJ171" i="49"/>
  <c r="AJ172" i="49"/>
  <c r="AJ173" i="49"/>
  <c r="AJ174" i="49"/>
  <c r="AJ175" i="49"/>
  <c r="AJ176" i="49"/>
  <c r="AJ177" i="49"/>
  <c r="AJ178" i="49"/>
  <c r="AJ179" i="49"/>
  <c r="AJ180" i="49"/>
  <c r="AJ181" i="49"/>
  <c r="AJ182" i="49"/>
  <c r="AJ183" i="49"/>
  <c r="AJ184" i="49"/>
  <c r="AJ185" i="49"/>
  <c r="AJ186" i="49"/>
  <c r="AJ187" i="49"/>
  <c r="AJ188" i="49"/>
  <c r="AJ189" i="49"/>
  <c r="AJ190" i="49"/>
  <c r="AJ191" i="49"/>
  <c r="AJ192" i="49"/>
  <c r="AJ193" i="49"/>
  <c r="AJ194" i="49"/>
  <c r="AJ195" i="49"/>
  <c r="AJ196" i="49"/>
  <c r="AJ197" i="49"/>
  <c r="AJ198" i="49"/>
  <c r="AJ199" i="49"/>
  <c r="AJ200" i="49"/>
  <c r="AJ201" i="49"/>
  <c r="AJ202" i="49"/>
  <c r="AJ203" i="49"/>
  <c r="AJ204" i="49"/>
  <c r="AJ205" i="49"/>
  <c r="AJ206" i="49"/>
  <c r="AJ207" i="49"/>
  <c r="AJ208" i="49"/>
  <c r="AJ209" i="49"/>
  <c r="AJ210" i="49"/>
  <c r="AJ211" i="49"/>
  <c r="AJ212" i="49"/>
  <c r="AJ213" i="49"/>
  <c r="AJ214" i="49"/>
  <c r="AJ215" i="49"/>
  <c r="AJ216" i="49"/>
  <c r="AJ217" i="49"/>
  <c r="AJ218" i="49"/>
  <c r="AJ219" i="49"/>
  <c r="AJ220" i="49"/>
  <c r="AJ221" i="49"/>
  <c r="AJ222" i="49"/>
  <c r="AJ223" i="49"/>
  <c r="AJ224" i="49"/>
  <c r="AJ225" i="49"/>
  <c r="AJ226" i="49"/>
  <c r="AJ227" i="49"/>
  <c r="AJ228" i="49"/>
  <c r="AJ229" i="49"/>
  <c r="AJ230" i="49"/>
  <c r="AJ231" i="49"/>
  <c r="AJ232" i="49"/>
  <c r="AJ233" i="49"/>
  <c r="AJ234" i="49"/>
  <c r="AJ235" i="49"/>
  <c r="AJ236" i="49"/>
  <c r="AJ237" i="49"/>
  <c r="AJ238" i="49"/>
  <c r="AJ239" i="49"/>
  <c r="AJ240" i="49"/>
  <c r="AJ241" i="49"/>
  <c r="AJ242" i="49"/>
  <c r="AJ243" i="49"/>
  <c r="AJ244" i="49"/>
  <c r="AJ245" i="49"/>
  <c r="AJ246" i="49"/>
  <c r="AJ247" i="49"/>
  <c r="AJ248" i="49"/>
  <c r="AJ249" i="49"/>
  <c r="AJ250" i="49"/>
  <c r="AJ251" i="49"/>
  <c r="AJ252" i="49"/>
  <c r="AJ253" i="49"/>
  <c r="AJ254" i="49"/>
  <c r="AJ255" i="49"/>
  <c r="AJ256" i="49"/>
  <c r="AJ257" i="49"/>
  <c r="AJ258" i="49"/>
  <c r="AJ259" i="49"/>
  <c r="AJ260" i="49"/>
  <c r="AJ261" i="49"/>
  <c r="AJ262" i="49"/>
  <c r="AJ263" i="49"/>
  <c r="AJ264" i="49"/>
  <c r="AJ265" i="49"/>
  <c r="AJ266" i="49"/>
  <c r="AJ267" i="49"/>
  <c r="AJ268" i="49"/>
  <c r="AJ269" i="49"/>
  <c r="AJ270" i="49"/>
  <c r="AJ271" i="49"/>
  <c r="AJ272" i="49"/>
  <c r="AJ273" i="49"/>
  <c r="AJ274" i="49"/>
  <c r="AJ275" i="49"/>
  <c r="AJ276" i="49"/>
  <c r="AJ277" i="49"/>
  <c r="AJ278" i="49"/>
  <c r="AJ279" i="49"/>
  <c r="AJ280" i="49"/>
  <c r="AJ281" i="49"/>
  <c r="AJ282" i="49"/>
  <c r="AJ283" i="49"/>
  <c r="AJ284" i="49"/>
  <c r="AJ285" i="49"/>
  <c r="AJ286" i="49"/>
  <c r="AJ287" i="49"/>
  <c r="AJ288" i="49"/>
  <c r="AJ289" i="49"/>
  <c r="AJ290" i="49"/>
  <c r="AJ291" i="49"/>
  <c r="AJ292" i="49"/>
  <c r="AJ293" i="49"/>
  <c r="AJ294" i="49"/>
  <c r="AJ295" i="49"/>
  <c r="AJ296" i="49"/>
  <c r="AJ297" i="49"/>
  <c r="AJ298" i="49"/>
  <c r="AJ299" i="49"/>
  <c r="AJ300" i="49"/>
  <c r="AJ301" i="49"/>
  <c r="AJ302" i="49"/>
  <c r="AJ303" i="49"/>
  <c r="AJ304" i="49"/>
  <c r="AJ305" i="49"/>
  <c r="AJ306" i="49"/>
  <c r="AJ307" i="49"/>
  <c r="AJ308" i="49"/>
  <c r="AJ309" i="49"/>
  <c r="AJ310" i="49"/>
  <c r="AJ311" i="49"/>
  <c r="AJ312" i="49"/>
  <c r="AJ313" i="49"/>
  <c r="AJ314" i="49"/>
  <c r="AJ315" i="49"/>
  <c r="AJ316" i="49"/>
  <c r="AJ17" i="49"/>
  <c r="AJ15" i="49"/>
  <c r="AJ18" i="48"/>
  <c r="AJ19" i="48"/>
  <c r="AJ20" i="48"/>
  <c r="AJ21" i="48"/>
  <c r="AJ22" i="48"/>
  <c r="AJ23" i="48"/>
  <c r="AJ24" i="48"/>
  <c r="AJ25" i="48"/>
  <c r="AJ26" i="48"/>
  <c r="AJ27" i="48"/>
  <c r="AJ28" i="48"/>
  <c r="AJ29" i="48"/>
  <c r="AJ30" i="48"/>
  <c r="AJ31" i="48"/>
  <c r="AJ32" i="48"/>
  <c r="AJ33" i="48"/>
  <c r="AJ34" i="48"/>
  <c r="AJ35" i="48"/>
  <c r="AJ36" i="48"/>
  <c r="AJ37" i="48"/>
  <c r="AJ38" i="48"/>
  <c r="AJ39" i="48"/>
  <c r="AJ40" i="48"/>
  <c r="AJ41" i="48"/>
  <c r="AJ42" i="48"/>
  <c r="AJ43" i="48"/>
  <c r="AJ44" i="48"/>
  <c r="AJ45" i="48"/>
  <c r="AJ46" i="48"/>
  <c r="AJ47" i="48"/>
  <c r="AJ48" i="48"/>
  <c r="AJ49" i="48"/>
  <c r="AJ50" i="48"/>
  <c r="AJ51" i="48"/>
  <c r="AJ52" i="48"/>
  <c r="AJ53" i="48"/>
  <c r="AJ54" i="48"/>
  <c r="AJ55" i="48"/>
  <c r="AJ56" i="48"/>
  <c r="AJ57" i="48"/>
  <c r="AJ58" i="48"/>
  <c r="AJ59" i="48"/>
  <c r="AJ60" i="48"/>
  <c r="AJ61" i="48"/>
  <c r="AJ62" i="48"/>
  <c r="AJ63" i="48"/>
  <c r="AJ64" i="48"/>
  <c r="AJ65" i="48"/>
  <c r="AJ66" i="48"/>
  <c r="AJ67" i="48"/>
  <c r="AJ68" i="48"/>
  <c r="AJ69" i="48"/>
  <c r="AJ70" i="48"/>
  <c r="AJ71" i="48"/>
  <c r="AJ72" i="48"/>
  <c r="AJ73" i="48"/>
  <c r="AJ74" i="48"/>
  <c r="AJ75" i="48"/>
  <c r="AJ76" i="48"/>
  <c r="AJ77" i="48"/>
  <c r="AJ78" i="48"/>
  <c r="AJ79" i="48"/>
  <c r="AJ80" i="48"/>
  <c r="AJ81" i="48"/>
  <c r="AJ82" i="48"/>
  <c r="AJ83" i="48"/>
  <c r="AJ84" i="48"/>
  <c r="AJ85" i="48"/>
  <c r="AJ86" i="48"/>
  <c r="AJ87" i="48"/>
  <c r="AJ88" i="48"/>
  <c r="AJ89" i="48"/>
  <c r="AJ90" i="48"/>
  <c r="AJ91" i="48"/>
  <c r="AJ92" i="48"/>
  <c r="AJ93" i="48"/>
  <c r="AJ94" i="48"/>
  <c r="AJ95" i="48"/>
  <c r="AJ96" i="48"/>
  <c r="AJ97" i="48"/>
  <c r="AJ98" i="48"/>
  <c r="AJ99" i="48"/>
  <c r="AJ100" i="48"/>
  <c r="AJ101" i="48"/>
  <c r="AJ102" i="48"/>
  <c r="AJ103" i="48"/>
  <c r="AJ104" i="48"/>
  <c r="AJ105" i="48"/>
  <c r="AJ106" i="48"/>
  <c r="AJ107" i="48"/>
  <c r="AJ108" i="48"/>
  <c r="AJ109" i="48"/>
  <c r="AJ110" i="48"/>
  <c r="AJ111" i="48"/>
  <c r="AJ112" i="48"/>
  <c r="AJ113" i="48"/>
  <c r="AJ114" i="48"/>
  <c r="AJ115" i="48"/>
  <c r="AJ116" i="48"/>
  <c r="AJ117" i="48"/>
  <c r="AJ118" i="48"/>
  <c r="AJ119" i="48"/>
  <c r="AJ120" i="48"/>
  <c r="AJ121" i="48"/>
  <c r="AJ122" i="48"/>
  <c r="AJ123" i="48"/>
  <c r="AJ124" i="48"/>
  <c r="AJ125" i="48"/>
  <c r="AJ126" i="48"/>
  <c r="AJ127" i="48"/>
  <c r="AJ128" i="48"/>
  <c r="AJ129" i="48"/>
  <c r="AJ130" i="48"/>
  <c r="AJ131" i="48"/>
  <c r="AJ132" i="48"/>
  <c r="AJ133" i="48"/>
  <c r="AJ134" i="48"/>
  <c r="AJ135" i="48"/>
  <c r="AJ136" i="48"/>
  <c r="AJ137" i="48"/>
  <c r="AJ138" i="48"/>
  <c r="AJ139" i="48"/>
  <c r="AJ140" i="48"/>
  <c r="AJ141" i="48"/>
  <c r="AJ142" i="48"/>
  <c r="AJ143" i="48"/>
  <c r="AJ144" i="48"/>
  <c r="AJ145" i="48"/>
  <c r="AJ146" i="48"/>
  <c r="AJ147" i="48"/>
  <c r="AJ148" i="48"/>
  <c r="AJ149" i="48"/>
  <c r="AJ150" i="48"/>
  <c r="AJ151" i="48"/>
  <c r="AJ152" i="48"/>
  <c r="AJ153" i="48"/>
  <c r="AJ154" i="48"/>
  <c r="AJ155" i="48"/>
  <c r="AJ156" i="48"/>
  <c r="AJ157" i="48"/>
  <c r="AJ158" i="48"/>
  <c r="AJ159" i="48"/>
  <c r="AJ160" i="48"/>
  <c r="AJ161" i="48"/>
  <c r="AJ162" i="48"/>
  <c r="AJ163" i="48"/>
  <c r="AJ164" i="48"/>
  <c r="AJ165" i="48"/>
  <c r="AJ166" i="48"/>
  <c r="AJ167" i="48"/>
  <c r="AJ168" i="48"/>
  <c r="AJ169" i="48"/>
  <c r="AJ170" i="48"/>
  <c r="AJ171" i="48"/>
  <c r="AJ172" i="48"/>
  <c r="AJ173" i="48"/>
  <c r="AJ174" i="48"/>
  <c r="AJ175" i="48"/>
  <c r="AJ176" i="48"/>
  <c r="AJ177" i="48"/>
  <c r="AJ178" i="48"/>
  <c r="AJ179" i="48"/>
  <c r="AJ180" i="48"/>
  <c r="AJ181" i="48"/>
  <c r="AJ182" i="48"/>
  <c r="AJ183" i="48"/>
  <c r="AJ184" i="48"/>
  <c r="AJ185" i="48"/>
  <c r="AJ186" i="48"/>
  <c r="AJ187" i="48"/>
  <c r="AJ188" i="48"/>
  <c r="AJ189" i="48"/>
  <c r="AJ190" i="48"/>
  <c r="AJ191" i="48"/>
  <c r="AJ192" i="48"/>
  <c r="AJ193" i="48"/>
  <c r="AJ194" i="48"/>
  <c r="AJ195" i="48"/>
  <c r="AJ196" i="48"/>
  <c r="AJ197" i="48"/>
  <c r="AJ198" i="48"/>
  <c r="AJ199" i="48"/>
  <c r="AJ200" i="48"/>
  <c r="AJ201" i="48"/>
  <c r="AJ202" i="48"/>
  <c r="AJ203" i="48"/>
  <c r="AJ204" i="48"/>
  <c r="AJ205" i="48"/>
  <c r="AJ206" i="48"/>
  <c r="AJ207" i="48"/>
  <c r="AJ208" i="48"/>
  <c r="AJ209" i="48"/>
  <c r="AJ210" i="48"/>
  <c r="AJ211" i="48"/>
  <c r="AJ212" i="48"/>
  <c r="AJ213" i="48"/>
  <c r="AJ214" i="48"/>
  <c r="AJ215" i="48"/>
  <c r="AJ216" i="48"/>
  <c r="AJ217" i="48"/>
  <c r="AJ218" i="48"/>
  <c r="AJ219" i="48"/>
  <c r="AJ220" i="48"/>
  <c r="AJ221" i="48"/>
  <c r="AJ222" i="48"/>
  <c r="AJ223" i="48"/>
  <c r="AJ224" i="48"/>
  <c r="AJ225" i="48"/>
  <c r="AJ226" i="48"/>
  <c r="AJ227" i="48"/>
  <c r="AJ228" i="48"/>
  <c r="AJ229" i="48"/>
  <c r="AJ230" i="48"/>
  <c r="AJ231" i="48"/>
  <c r="AJ232" i="48"/>
  <c r="AJ233" i="48"/>
  <c r="AJ234" i="48"/>
  <c r="AJ235" i="48"/>
  <c r="AJ236" i="48"/>
  <c r="AJ237" i="48"/>
  <c r="AJ238" i="48"/>
  <c r="AJ239" i="48"/>
  <c r="AJ240" i="48"/>
  <c r="AJ241" i="48"/>
  <c r="AJ242" i="48"/>
  <c r="AJ243" i="48"/>
  <c r="AJ244" i="48"/>
  <c r="AJ245" i="48"/>
  <c r="AJ246" i="48"/>
  <c r="AJ247" i="48"/>
  <c r="AJ248" i="48"/>
  <c r="AJ249" i="48"/>
  <c r="AJ250" i="48"/>
  <c r="AJ251" i="48"/>
  <c r="AJ252" i="48"/>
  <c r="AJ253" i="48"/>
  <c r="AJ254" i="48"/>
  <c r="AJ255" i="48"/>
  <c r="AJ256" i="48"/>
  <c r="AJ257" i="48"/>
  <c r="AJ258" i="48"/>
  <c r="AJ259" i="48"/>
  <c r="AJ260" i="48"/>
  <c r="AJ261" i="48"/>
  <c r="AJ262" i="48"/>
  <c r="AJ263" i="48"/>
  <c r="AJ264" i="48"/>
  <c r="AJ265" i="48"/>
  <c r="AJ266" i="48"/>
  <c r="AJ267" i="48"/>
  <c r="AJ268" i="48"/>
  <c r="AJ269" i="48"/>
  <c r="AJ270" i="48"/>
  <c r="AJ271" i="48"/>
  <c r="AJ272" i="48"/>
  <c r="AJ273" i="48"/>
  <c r="AJ274" i="48"/>
  <c r="AJ275" i="48"/>
  <c r="AJ276" i="48"/>
  <c r="AJ277" i="48"/>
  <c r="AJ278" i="48"/>
  <c r="AJ279" i="48"/>
  <c r="AJ280" i="48"/>
  <c r="AJ281" i="48"/>
  <c r="AJ282" i="48"/>
  <c r="AJ283" i="48"/>
  <c r="AJ284" i="48"/>
  <c r="AJ285" i="48"/>
  <c r="AJ286" i="48"/>
  <c r="AJ287" i="48"/>
  <c r="AJ288" i="48"/>
  <c r="AJ289" i="48"/>
  <c r="AJ290" i="48"/>
  <c r="AJ291" i="48"/>
  <c r="AJ292" i="48"/>
  <c r="AJ293" i="48"/>
  <c r="AJ294" i="48"/>
  <c r="AJ295" i="48"/>
  <c r="AJ296" i="48"/>
  <c r="AJ297" i="48"/>
  <c r="AJ298" i="48"/>
  <c r="AJ299" i="48"/>
  <c r="AJ300" i="48"/>
  <c r="AJ301" i="48"/>
  <c r="AJ302" i="48"/>
  <c r="AJ303" i="48"/>
  <c r="AJ304" i="48"/>
  <c r="AJ305" i="48"/>
  <c r="AJ306" i="48"/>
  <c r="AJ307" i="48"/>
  <c r="AJ308" i="48"/>
  <c r="AJ309" i="48"/>
  <c r="AJ310" i="48"/>
  <c r="AJ311" i="48"/>
  <c r="AJ312" i="48"/>
  <c r="AJ313" i="48"/>
  <c r="AJ314" i="48"/>
  <c r="AJ315" i="48"/>
  <c r="AJ316" i="48"/>
  <c r="AJ17" i="48"/>
  <c r="AJ15" i="48"/>
  <c r="AJ18" i="37"/>
  <c r="AJ19" i="37"/>
  <c r="AJ20" i="37"/>
  <c r="AJ21" i="37"/>
  <c r="AJ22" i="37"/>
  <c r="AJ23" i="37"/>
  <c r="AJ24" i="37"/>
  <c r="AJ25" i="37"/>
  <c r="AJ26" i="37"/>
  <c r="AJ27" i="37"/>
  <c r="AJ28" i="37"/>
  <c r="AJ29" i="37"/>
  <c r="AJ30" i="37"/>
  <c r="AJ31" i="37"/>
  <c r="AJ32" i="37"/>
  <c r="AJ33" i="37"/>
  <c r="AJ34" i="37"/>
  <c r="AJ35" i="37"/>
  <c r="AJ36" i="37"/>
  <c r="AJ37" i="37"/>
  <c r="AJ38" i="37"/>
  <c r="AJ39" i="37"/>
  <c r="AJ40" i="37"/>
  <c r="AJ41" i="37"/>
  <c r="AJ42" i="37"/>
  <c r="AJ43" i="37"/>
  <c r="AJ44" i="37"/>
  <c r="AJ45" i="37"/>
  <c r="AJ46" i="37"/>
  <c r="AJ47" i="37"/>
  <c r="AJ48" i="37"/>
  <c r="AJ49" i="37"/>
  <c r="AJ50" i="37"/>
  <c r="AJ51" i="37"/>
  <c r="AJ52" i="37"/>
  <c r="AJ53" i="37"/>
  <c r="AJ54" i="37"/>
  <c r="AJ55" i="37"/>
  <c r="AJ56" i="37"/>
  <c r="AJ57" i="37"/>
  <c r="AJ58" i="37"/>
  <c r="AJ59" i="37"/>
  <c r="AJ60" i="37"/>
  <c r="AJ61" i="37"/>
  <c r="AJ62" i="37"/>
  <c r="AJ63" i="37"/>
  <c r="AJ64" i="37"/>
  <c r="AJ65" i="37"/>
  <c r="AJ66" i="37"/>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AJ109" i="37"/>
  <c r="AJ110" i="37"/>
  <c r="AJ111" i="37"/>
  <c r="AJ112" i="37"/>
  <c r="AJ113" i="37"/>
  <c r="AJ114" i="37"/>
  <c r="AJ115" i="37"/>
  <c r="AJ116" i="37"/>
  <c r="AJ117" i="37"/>
  <c r="AJ118" i="37"/>
  <c r="AJ119" i="37"/>
  <c r="AJ120" i="37"/>
  <c r="AJ121" i="37"/>
  <c r="AJ122" i="37"/>
  <c r="AJ123" i="37"/>
  <c r="AJ124" i="37"/>
  <c r="AJ125" i="37"/>
  <c r="AJ126" i="37"/>
  <c r="AJ127" i="37"/>
  <c r="AJ128" i="37"/>
  <c r="AJ129" i="37"/>
  <c r="AJ130" i="37"/>
  <c r="AJ131" i="37"/>
  <c r="AJ132" i="37"/>
  <c r="AJ133" i="37"/>
  <c r="AJ134" i="37"/>
  <c r="AJ135" i="37"/>
  <c r="AJ136" i="37"/>
  <c r="AJ137" i="37"/>
  <c r="AJ138" i="37"/>
  <c r="AJ139" i="37"/>
  <c r="AJ140" i="37"/>
  <c r="AJ141" i="37"/>
  <c r="AJ142" i="37"/>
  <c r="AJ143" i="37"/>
  <c r="AJ144" i="37"/>
  <c r="AJ145" i="37"/>
  <c r="AJ146" i="37"/>
  <c r="AJ147" i="37"/>
  <c r="AJ148" i="37"/>
  <c r="AJ149" i="37"/>
  <c r="AJ150" i="37"/>
  <c r="AJ151" i="37"/>
  <c r="AJ152" i="37"/>
  <c r="AJ153" i="37"/>
  <c r="AJ154" i="37"/>
  <c r="AJ155" i="37"/>
  <c r="AJ156" i="37"/>
  <c r="AJ157" i="37"/>
  <c r="AJ158" i="37"/>
  <c r="AJ159" i="37"/>
  <c r="AJ160" i="37"/>
  <c r="AJ161" i="37"/>
  <c r="AJ162" i="37"/>
  <c r="AJ163" i="37"/>
  <c r="AJ164" i="37"/>
  <c r="AJ165" i="37"/>
  <c r="AJ166" i="37"/>
  <c r="AJ167" i="37"/>
  <c r="AJ168" i="37"/>
  <c r="AJ169" i="37"/>
  <c r="AJ170" i="37"/>
  <c r="AJ171" i="37"/>
  <c r="AJ172" i="37"/>
  <c r="AJ173" i="37"/>
  <c r="AJ174" i="37"/>
  <c r="AJ175" i="37"/>
  <c r="AJ176" i="37"/>
  <c r="AJ177" i="37"/>
  <c r="AJ178" i="37"/>
  <c r="AJ179" i="37"/>
  <c r="AJ180" i="37"/>
  <c r="AJ181" i="37"/>
  <c r="AJ182" i="37"/>
  <c r="AJ183" i="37"/>
  <c r="AJ184" i="37"/>
  <c r="AJ185" i="37"/>
  <c r="AJ186" i="37"/>
  <c r="AJ187" i="37"/>
  <c r="AJ188" i="37"/>
  <c r="AJ189" i="37"/>
  <c r="AJ190" i="37"/>
  <c r="AJ191" i="37"/>
  <c r="AJ192" i="37"/>
  <c r="AJ193" i="37"/>
  <c r="AJ194" i="37"/>
  <c r="AJ195" i="37"/>
  <c r="AJ196" i="37"/>
  <c r="AJ197" i="37"/>
  <c r="AJ198" i="37"/>
  <c r="AJ199" i="37"/>
  <c r="AJ200" i="37"/>
  <c r="AJ201" i="37"/>
  <c r="AJ202" i="37"/>
  <c r="AJ203" i="37"/>
  <c r="AJ204" i="37"/>
  <c r="AJ205" i="37"/>
  <c r="AJ206" i="37"/>
  <c r="AJ207" i="37"/>
  <c r="AJ208" i="37"/>
  <c r="AJ209" i="37"/>
  <c r="AJ210" i="37"/>
  <c r="AJ211" i="37"/>
  <c r="AJ212" i="37"/>
  <c r="AJ213" i="37"/>
  <c r="AJ214" i="37"/>
  <c r="AJ215" i="37"/>
  <c r="AJ216" i="37"/>
  <c r="AJ217" i="37"/>
  <c r="AJ218" i="37"/>
  <c r="AJ219" i="37"/>
  <c r="AJ220" i="37"/>
  <c r="AJ221" i="37"/>
  <c r="AJ222" i="37"/>
  <c r="AJ223" i="37"/>
  <c r="AJ224" i="37"/>
  <c r="AJ225" i="37"/>
  <c r="AJ226" i="37"/>
  <c r="AJ227" i="37"/>
  <c r="AJ228" i="37"/>
  <c r="AJ229" i="37"/>
  <c r="AJ230" i="37"/>
  <c r="AJ231" i="37"/>
  <c r="AJ232" i="37"/>
  <c r="AJ233" i="37"/>
  <c r="AJ234" i="37"/>
  <c r="AJ235" i="37"/>
  <c r="AJ236" i="37"/>
  <c r="AJ237" i="37"/>
  <c r="AJ238" i="37"/>
  <c r="AJ239" i="37"/>
  <c r="AJ240" i="37"/>
  <c r="AJ241" i="37"/>
  <c r="AJ242" i="37"/>
  <c r="AJ243" i="37"/>
  <c r="AJ244" i="37"/>
  <c r="AJ245" i="37"/>
  <c r="AJ246" i="37"/>
  <c r="AJ247" i="37"/>
  <c r="AJ248" i="37"/>
  <c r="AJ249" i="37"/>
  <c r="AJ250" i="37"/>
  <c r="AJ251" i="37"/>
  <c r="AJ252" i="37"/>
  <c r="AJ253" i="37"/>
  <c r="AJ254" i="37"/>
  <c r="AJ255" i="37"/>
  <c r="AJ256" i="37"/>
  <c r="AJ257" i="37"/>
  <c r="AJ258" i="37"/>
  <c r="AJ259" i="37"/>
  <c r="AJ260" i="37"/>
  <c r="AJ261" i="37"/>
  <c r="AJ262" i="37"/>
  <c r="AJ263" i="37"/>
  <c r="AJ264" i="37"/>
  <c r="AJ265" i="37"/>
  <c r="AJ266" i="37"/>
  <c r="AJ267" i="37"/>
  <c r="AJ268" i="37"/>
  <c r="AJ269" i="37"/>
  <c r="AJ270" i="37"/>
  <c r="AJ271" i="37"/>
  <c r="AJ272" i="37"/>
  <c r="AJ273" i="37"/>
  <c r="AJ274" i="37"/>
  <c r="AJ275" i="37"/>
  <c r="AJ276" i="37"/>
  <c r="AJ277" i="37"/>
  <c r="AJ278" i="37"/>
  <c r="AJ279" i="37"/>
  <c r="AJ280" i="37"/>
  <c r="AJ281" i="37"/>
  <c r="AJ282" i="37"/>
  <c r="AJ283" i="37"/>
  <c r="AJ284" i="37"/>
  <c r="AJ285" i="37"/>
  <c r="AJ286" i="37"/>
  <c r="AJ287" i="37"/>
  <c r="AJ288" i="37"/>
  <c r="AJ289" i="37"/>
  <c r="AJ290" i="37"/>
  <c r="AJ291" i="37"/>
  <c r="AJ292" i="37"/>
  <c r="AJ293" i="37"/>
  <c r="AJ294" i="37"/>
  <c r="AJ295" i="37"/>
  <c r="AJ296" i="37"/>
  <c r="AJ297" i="37"/>
  <c r="AJ298" i="37"/>
  <c r="AJ299" i="37"/>
  <c r="AJ300" i="37"/>
  <c r="AJ301" i="37"/>
  <c r="AJ302" i="37"/>
  <c r="AJ303" i="37"/>
  <c r="AJ304" i="37"/>
  <c r="AJ305" i="37"/>
  <c r="AJ306" i="37"/>
  <c r="AJ307" i="37"/>
  <c r="AJ308" i="37"/>
  <c r="AJ309" i="37"/>
  <c r="AJ310" i="37"/>
  <c r="AJ311" i="37"/>
  <c r="AJ312" i="37"/>
  <c r="AJ313" i="37"/>
  <c r="AJ314" i="37"/>
  <c r="AJ315" i="37"/>
  <c r="AJ316" i="37"/>
  <c r="AJ17" i="37"/>
  <c r="AJ15" i="37"/>
  <c r="DV316" i="50"/>
  <c r="DU316" i="50"/>
  <c r="DT316" i="50"/>
  <c r="DS316" i="50"/>
  <c r="DR316" i="50"/>
  <c r="DQ316" i="50"/>
  <c r="DP316" i="50"/>
  <c r="DO316" i="50"/>
  <c r="DN316" i="50"/>
  <c r="DM316" i="50"/>
  <c r="DL316" i="50"/>
  <c r="DK316" i="50"/>
  <c r="DJ316" i="50"/>
  <c r="DI316" i="50"/>
  <c r="DH316" i="50"/>
  <c r="DG316" i="50"/>
  <c r="DF316" i="50"/>
  <c r="DE316" i="50"/>
  <c r="DD316" i="50"/>
  <c r="DC316" i="50"/>
  <c r="DB316" i="50"/>
  <c r="DA316" i="50"/>
  <c r="CZ316" i="50"/>
  <c r="CY316" i="50"/>
  <c r="CX316" i="50"/>
  <c r="CW316" i="50"/>
  <c r="CV316" i="50"/>
  <c r="CU316" i="50"/>
  <c r="CT316" i="50"/>
  <c r="CS316" i="50"/>
  <c r="CR316" i="50"/>
  <c r="CQ316" i="50"/>
  <c r="CP316" i="50"/>
  <c r="CO316" i="50"/>
  <c r="CN316" i="50"/>
  <c r="CM316" i="50"/>
  <c r="CL316" i="50"/>
  <c r="CK316" i="50"/>
  <c r="CJ316" i="50"/>
  <c r="CI316" i="50"/>
  <c r="CH316" i="50"/>
  <c r="CG316" i="50"/>
  <c r="CF316" i="50"/>
  <c r="CE316" i="50"/>
  <c r="CD316" i="50"/>
  <c r="CC316" i="50"/>
  <c r="CB316" i="50"/>
  <c r="CA316" i="50"/>
  <c r="BZ316" i="50"/>
  <c r="BY316" i="50"/>
  <c r="BX316" i="50"/>
  <c r="BW316" i="50"/>
  <c r="BV316" i="50"/>
  <c r="AK316" i="50"/>
  <c r="BR316" i="50"/>
  <c r="BS316" i="50"/>
  <c r="BT316" i="50"/>
  <c r="BU316" i="50"/>
  <c r="BQ316" i="50"/>
  <c r="BP316" i="50"/>
  <c r="BO316" i="50"/>
  <c r="BN316" i="50"/>
  <c r="BM316" i="50"/>
  <c r="BL316" i="50"/>
  <c r="BK316" i="50"/>
  <c r="BJ316" i="50"/>
  <c r="BI316" i="50"/>
  <c r="BH316" i="50"/>
  <c r="BG316" i="50"/>
  <c r="BF316" i="50"/>
  <c r="F316" i="50"/>
  <c r="AT316" i="50"/>
  <c r="AU316" i="50"/>
  <c r="AV316" i="50"/>
  <c r="AW316" i="50"/>
  <c r="AX316" i="50"/>
  <c r="AY316" i="50"/>
  <c r="AZ316" i="50"/>
  <c r="BA316" i="50"/>
  <c r="BB316" i="50"/>
  <c r="BC316" i="50"/>
  <c r="BD316" i="50"/>
  <c r="BE316" i="50"/>
  <c r="AG316" i="50"/>
  <c r="AE316" i="50"/>
  <c r="AD316" i="50"/>
  <c r="AC316" i="50"/>
  <c r="D316" i="50"/>
  <c r="I316" i="50"/>
  <c r="DV315" i="50"/>
  <c r="DU315" i="50"/>
  <c r="DT315" i="50"/>
  <c r="DS315" i="50"/>
  <c r="DR315" i="50"/>
  <c r="DQ315" i="50"/>
  <c r="DP315" i="50"/>
  <c r="DO315" i="50"/>
  <c r="DN315" i="50"/>
  <c r="DM315" i="50"/>
  <c r="DL315" i="50"/>
  <c r="DK315" i="50"/>
  <c r="DJ315" i="50"/>
  <c r="DI315" i="50"/>
  <c r="DH315" i="50"/>
  <c r="DG315" i="50"/>
  <c r="DF315" i="50"/>
  <c r="DE315" i="50"/>
  <c r="DD315" i="50"/>
  <c r="DC315" i="50"/>
  <c r="DB315" i="50"/>
  <c r="DA315" i="50"/>
  <c r="CZ315" i="50"/>
  <c r="CY315" i="50"/>
  <c r="CX315" i="50"/>
  <c r="CW315" i="50"/>
  <c r="CV315" i="50"/>
  <c r="CU315" i="50"/>
  <c r="CT315" i="50"/>
  <c r="CS315" i="50"/>
  <c r="CR315" i="50"/>
  <c r="CQ315" i="50"/>
  <c r="CP315" i="50"/>
  <c r="CO315" i="50"/>
  <c r="CN315" i="50"/>
  <c r="CM315" i="50"/>
  <c r="CL315" i="50"/>
  <c r="CK315" i="50"/>
  <c r="CJ315" i="50"/>
  <c r="CI315" i="50"/>
  <c r="CH315" i="50"/>
  <c r="CG315" i="50"/>
  <c r="CF315" i="50"/>
  <c r="CE315" i="50"/>
  <c r="CD315" i="50"/>
  <c r="CC315" i="50"/>
  <c r="CB315" i="50"/>
  <c r="CA315" i="50"/>
  <c r="BZ315" i="50"/>
  <c r="BY315" i="50"/>
  <c r="BX315" i="50"/>
  <c r="BW315" i="50"/>
  <c r="BV315" i="50"/>
  <c r="BR315" i="50"/>
  <c r="BS315" i="50"/>
  <c r="BT315" i="50"/>
  <c r="BU315" i="50"/>
  <c r="BQ315" i="50"/>
  <c r="BP315" i="50"/>
  <c r="BO315" i="50"/>
  <c r="BN315" i="50"/>
  <c r="BM315" i="50"/>
  <c r="BL315" i="50"/>
  <c r="BK315" i="50"/>
  <c r="BJ315" i="50"/>
  <c r="BI315" i="50"/>
  <c r="BH315" i="50"/>
  <c r="BG315" i="50"/>
  <c r="BF315" i="50"/>
  <c r="AT315" i="50"/>
  <c r="AU315" i="50"/>
  <c r="AV315" i="50"/>
  <c r="AW315" i="50"/>
  <c r="AX315" i="50"/>
  <c r="AY315" i="50"/>
  <c r="AZ315" i="50"/>
  <c r="BA315" i="50"/>
  <c r="BB315" i="50"/>
  <c r="BC315" i="50"/>
  <c r="BD315" i="50"/>
  <c r="BE315" i="50"/>
  <c r="AG315" i="50"/>
  <c r="AF315" i="50"/>
  <c r="AE315" i="50"/>
  <c r="AD315" i="50"/>
  <c r="AC315" i="50"/>
  <c r="D315" i="50"/>
  <c r="I315" i="50"/>
  <c r="DV314" i="50"/>
  <c r="DU314" i="50"/>
  <c r="DT314" i="50"/>
  <c r="DS314" i="50"/>
  <c r="DR314" i="50"/>
  <c r="DQ314" i="50"/>
  <c r="DP314" i="50"/>
  <c r="DO314" i="50"/>
  <c r="DN314" i="50"/>
  <c r="DM314" i="50"/>
  <c r="DL314" i="50"/>
  <c r="DK314" i="50"/>
  <c r="DJ314" i="50"/>
  <c r="DI314" i="50"/>
  <c r="DH314" i="50"/>
  <c r="DG314" i="50"/>
  <c r="DF314" i="50"/>
  <c r="DE314" i="50"/>
  <c r="DD314" i="50"/>
  <c r="DC314" i="50"/>
  <c r="DB314" i="50"/>
  <c r="DA314" i="50"/>
  <c r="CZ314" i="50"/>
  <c r="CY314" i="50"/>
  <c r="CX314" i="50"/>
  <c r="CW314" i="50"/>
  <c r="CV314" i="50"/>
  <c r="CU314" i="50"/>
  <c r="CT314" i="50"/>
  <c r="CS314" i="50"/>
  <c r="CR314" i="50"/>
  <c r="CQ314" i="50"/>
  <c r="CP314" i="50"/>
  <c r="CO314" i="50"/>
  <c r="CN314" i="50"/>
  <c r="CM314" i="50"/>
  <c r="CL314" i="50"/>
  <c r="CK314" i="50"/>
  <c r="CJ314" i="50"/>
  <c r="CI314" i="50"/>
  <c r="CH314" i="50"/>
  <c r="CG314" i="50"/>
  <c r="CF314" i="50"/>
  <c r="CE314" i="50"/>
  <c r="CD314" i="50"/>
  <c r="CC314" i="50"/>
  <c r="CB314" i="50"/>
  <c r="CA314" i="50"/>
  <c r="BZ314" i="50"/>
  <c r="BY314" i="50"/>
  <c r="BX314" i="50"/>
  <c r="BW314" i="50"/>
  <c r="BV314" i="50"/>
  <c r="AK314" i="50"/>
  <c r="BR314" i="50"/>
  <c r="BS314" i="50"/>
  <c r="BT314" i="50"/>
  <c r="BU314" i="50"/>
  <c r="BQ314" i="50"/>
  <c r="BP314" i="50"/>
  <c r="BO314" i="50"/>
  <c r="BN314" i="50"/>
  <c r="BM314" i="50"/>
  <c r="BL314" i="50"/>
  <c r="BK314" i="50"/>
  <c r="BJ314" i="50"/>
  <c r="BI314" i="50"/>
  <c r="BH314" i="50"/>
  <c r="BG314" i="50"/>
  <c r="BF314" i="50"/>
  <c r="AT314" i="50"/>
  <c r="AU314" i="50"/>
  <c r="AV314" i="50"/>
  <c r="AW314" i="50"/>
  <c r="AX314" i="50"/>
  <c r="AY314" i="50"/>
  <c r="AZ314" i="50"/>
  <c r="BA314" i="50"/>
  <c r="BB314" i="50"/>
  <c r="BC314" i="50"/>
  <c r="BD314" i="50"/>
  <c r="BE314" i="50"/>
  <c r="AG314" i="50"/>
  <c r="AF314" i="50"/>
  <c r="AE314" i="50"/>
  <c r="AD314" i="50"/>
  <c r="AC314" i="50"/>
  <c r="D314" i="50"/>
  <c r="I314" i="50"/>
  <c r="A314" i="50"/>
  <c r="DV313" i="50"/>
  <c r="DU313" i="50"/>
  <c r="DT313" i="50"/>
  <c r="DS313" i="50"/>
  <c r="DR313" i="50"/>
  <c r="DQ313" i="50"/>
  <c r="DP313" i="50"/>
  <c r="DO313" i="50"/>
  <c r="DN313" i="50"/>
  <c r="DM313" i="50"/>
  <c r="DL313" i="50"/>
  <c r="DK313" i="50"/>
  <c r="DJ313" i="50"/>
  <c r="DI313" i="50"/>
  <c r="DH313" i="50"/>
  <c r="DG313" i="50"/>
  <c r="DF313" i="50"/>
  <c r="DE313" i="50"/>
  <c r="DD313" i="50"/>
  <c r="DC313" i="50"/>
  <c r="DB313" i="50"/>
  <c r="DA313" i="50"/>
  <c r="CZ313" i="50"/>
  <c r="CY313" i="50"/>
  <c r="CX313" i="50"/>
  <c r="CW313" i="50"/>
  <c r="CV313" i="50"/>
  <c r="CU313" i="50"/>
  <c r="CT313" i="50"/>
  <c r="CS313" i="50"/>
  <c r="CR313" i="50"/>
  <c r="CQ313" i="50"/>
  <c r="CP313" i="50"/>
  <c r="CO313" i="50"/>
  <c r="CN313" i="50"/>
  <c r="CM313" i="50"/>
  <c r="CL313" i="50"/>
  <c r="CK313" i="50"/>
  <c r="CJ313" i="50"/>
  <c r="CI313" i="50"/>
  <c r="CH313" i="50"/>
  <c r="CG313" i="50"/>
  <c r="CF313" i="50"/>
  <c r="CE313" i="50"/>
  <c r="CD313" i="50"/>
  <c r="CC313" i="50"/>
  <c r="CB313" i="50"/>
  <c r="CA313" i="50"/>
  <c r="BY313" i="50"/>
  <c r="BX313" i="50"/>
  <c r="BW313" i="50"/>
  <c r="BV313" i="50"/>
  <c r="BR313" i="50"/>
  <c r="BS313" i="50"/>
  <c r="BT313" i="50"/>
  <c r="BU313" i="50"/>
  <c r="BQ313" i="50"/>
  <c r="BP313" i="50"/>
  <c r="BO313" i="50"/>
  <c r="BN313" i="50"/>
  <c r="BM313" i="50"/>
  <c r="BL313" i="50"/>
  <c r="BK313" i="50"/>
  <c r="BJ313" i="50"/>
  <c r="BI313" i="50"/>
  <c r="BH313" i="50"/>
  <c r="BG313" i="50"/>
  <c r="BF313" i="50"/>
  <c r="AT313" i="50"/>
  <c r="AU313" i="50"/>
  <c r="AV313" i="50"/>
  <c r="AW313" i="50"/>
  <c r="AX313" i="50"/>
  <c r="AY313" i="50"/>
  <c r="AZ313" i="50"/>
  <c r="BA313" i="50"/>
  <c r="BB313" i="50"/>
  <c r="BC313" i="50"/>
  <c r="BD313" i="50"/>
  <c r="BE313" i="50"/>
  <c r="AG313" i="50"/>
  <c r="AE313" i="50"/>
  <c r="AD313" i="50"/>
  <c r="AC313" i="50"/>
  <c r="E313" i="50"/>
  <c r="B313" i="50"/>
  <c r="AL313" i="50"/>
  <c r="D313" i="50"/>
  <c r="I313" i="50"/>
  <c r="DV312" i="50"/>
  <c r="DU312" i="50"/>
  <c r="DT312" i="50"/>
  <c r="DS312" i="50"/>
  <c r="DR312" i="50"/>
  <c r="DQ312" i="50"/>
  <c r="DP312" i="50"/>
  <c r="DO312" i="50"/>
  <c r="DN312" i="50"/>
  <c r="DM312" i="50"/>
  <c r="DL312" i="50"/>
  <c r="DK312" i="50"/>
  <c r="DJ312" i="50"/>
  <c r="DI312" i="50"/>
  <c r="DH312" i="50"/>
  <c r="DG312" i="50"/>
  <c r="DF312" i="50"/>
  <c r="DE312" i="50"/>
  <c r="DD312" i="50"/>
  <c r="DC312" i="50"/>
  <c r="DB312" i="50"/>
  <c r="DA312" i="50"/>
  <c r="CZ312" i="50"/>
  <c r="CY312" i="50"/>
  <c r="CX312" i="50"/>
  <c r="CW312" i="50"/>
  <c r="CV312" i="50"/>
  <c r="CU312" i="50"/>
  <c r="CT312" i="50"/>
  <c r="CS312" i="50"/>
  <c r="CR312" i="50"/>
  <c r="CQ312" i="50"/>
  <c r="CP312" i="50"/>
  <c r="CO312" i="50"/>
  <c r="CN312" i="50"/>
  <c r="CM312" i="50"/>
  <c r="CL312" i="50"/>
  <c r="CK312" i="50"/>
  <c r="CJ312" i="50"/>
  <c r="CI312" i="50"/>
  <c r="CH312" i="50"/>
  <c r="CG312" i="50"/>
  <c r="CF312" i="50"/>
  <c r="CE312" i="50"/>
  <c r="CD312" i="50"/>
  <c r="CC312" i="50"/>
  <c r="CB312" i="50"/>
  <c r="CA312" i="50"/>
  <c r="BY312" i="50"/>
  <c r="BX312" i="50"/>
  <c r="BW312" i="50"/>
  <c r="BV312" i="50"/>
  <c r="AK312" i="50"/>
  <c r="BR312" i="50"/>
  <c r="BS312" i="50"/>
  <c r="BT312" i="50"/>
  <c r="BU312" i="50"/>
  <c r="BQ312" i="50"/>
  <c r="BP312" i="50"/>
  <c r="BO312" i="50"/>
  <c r="BN312" i="50"/>
  <c r="BM312" i="50"/>
  <c r="BL312" i="50"/>
  <c r="BK312" i="50"/>
  <c r="BJ312" i="50"/>
  <c r="BI312" i="50"/>
  <c r="BH312" i="50"/>
  <c r="BG312" i="50"/>
  <c r="BF312" i="50"/>
  <c r="AT312" i="50"/>
  <c r="AU312" i="50"/>
  <c r="AV312" i="50"/>
  <c r="AW312" i="50"/>
  <c r="AX312" i="50"/>
  <c r="AY312" i="50"/>
  <c r="AZ312" i="50"/>
  <c r="BA312" i="50"/>
  <c r="BB312" i="50"/>
  <c r="BC312" i="50"/>
  <c r="BD312" i="50"/>
  <c r="BE312" i="50"/>
  <c r="AG312" i="50"/>
  <c r="AM312" i="50"/>
  <c r="AE312" i="50"/>
  <c r="AD312" i="50"/>
  <c r="AC312" i="50"/>
  <c r="D312" i="50"/>
  <c r="I312" i="50"/>
  <c r="A312" i="50"/>
  <c r="DV311" i="50"/>
  <c r="DU311" i="50"/>
  <c r="DT311" i="50"/>
  <c r="DS311" i="50"/>
  <c r="DR311" i="50"/>
  <c r="DQ311" i="50"/>
  <c r="DP311" i="50"/>
  <c r="DO311" i="50"/>
  <c r="DN311" i="50"/>
  <c r="DM311" i="50"/>
  <c r="DL311" i="50"/>
  <c r="DK311" i="50"/>
  <c r="DJ311" i="50"/>
  <c r="DI311" i="50"/>
  <c r="DH311" i="50"/>
  <c r="DG311" i="50"/>
  <c r="DF311" i="50"/>
  <c r="DE311" i="50"/>
  <c r="DD311" i="50"/>
  <c r="DC311" i="50"/>
  <c r="DB311" i="50"/>
  <c r="DA311" i="50"/>
  <c r="CZ311" i="50"/>
  <c r="CY311" i="50"/>
  <c r="CX311" i="50"/>
  <c r="CW311" i="50"/>
  <c r="CV311" i="50"/>
  <c r="CU311" i="50"/>
  <c r="CT311" i="50"/>
  <c r="CS311" i="50"/>
  <c r="CR311" i="50"/>
  <c r="CQ311" i="50"/>
  <c r="CP311" i="50"/>
  <c r="CO311" i="50"/>
  <c r="CN311" i="50"/>
  <c r="CM311" i="50"/>
  <c r="CL311" i="50"/>
  <c r="CK311" i="50"/>
  <c r="CJ311" i="50"/>
  <c r="CI311" i="50"/>
  <c r="CH311" i="50"/>
  <c r="CG311" i="50"/>
  <c r="CF311" i="50"/>
  <c r="CE311" i="50"/>
  <c r="CD311" i="50"/>
  <c r="CC311" i="50"/>
  <c r="CB311" i="50"/>
  <c r="CA311" i="50"/>
  <c r="BZ311" i="50"/>
  <c r="BY311" i="50"/>
  <c r="BX311" i="50"/>
  <c r="BW311" i="50"/>
  <c r="BV311" i="50"/>
  <c r="BR311" i="50"/>
  <c r="BS311" i="50"/>
  <c r="BT311" i="50"/>
  <c r="BU311" i="50"/>
  <c r="AN311" i="50"/>
  <c r="AS311" i="50"/>
  <c r="BQ311" i="50"/>
  <c r="BP311" i="50"/>
  <c r="BO311" i="50"/>
  <c r="BN311" i="50"/>
  <c r="BM311" i="50"/>
  <c r="BL311" i="50"/>
  <c r="BK311" i="50"/>
  <c r="BJ311" i="50"/>
  <c r="BI311" i="50"/>
  <c r="BH311" i="50"/>
  <c r="BG311" i="50"/>
  <c r="BF311" i="50"/>
  <c r="AT311" i="50"/>
  <c r="AU311" i="50"/>
  <c r="AV311" i="50"/>
  <c r="AW311" i="50"/>
  <c r="AX311" i="50"/>
  <c r="AY311" i="50"/>
  <c r="AZ311" i="50"/>
  <c r="BA311" i="50"/>
  <c r="BB311" i="50"/>
  <c r="BC311" i="50"/>
  <c r="BD311" i="50"/>
  <c r="BE311" i="50"/>
  <c r="AG311" i="50"/>
  <c r="AM311" i="50"/>
  <c r="AE311" i="50"/>
  <c r="AD311" i="50"/>
  <c r="AC311" i="50"/>
  <c r="D311" i="50"/>
  <c r="I311" i="50"/>
  <c r="DV310" i="50"/>
  <c r="DU310" i="50"/>
  <c r="DT310" i="50"/>
  <c r="DS310" i="50"/>
  <c r="DR310" i="50"/>
  <c r="DQ310" i="50"/>
  <c r="DP310" i="50"/>
  <c r="DO310" i="50"/>
  <c r="DN310" i="50"/>
  <c r="DM310" i="50"/>
  <c r="DL310" i="50"/>
  <c r="DK310" i="50"/>
  <c r="DJ310" i="50"/>
  <c r="DI310" i="50"/>
  <c r="DH310" i="50"/>
  <c r="DG310" i="50"/>
  <c r="DF310" i="50"/>
  <c r="DE310" i="50"/>
  <c r="DD310" i="50"/>
  <c r="DC310" i="50"/>
  <c r="DB310" i="50"/>
  <c r="DA310" i="50"/>
  <c r="CZ310" i="50"/>
  <c r="CY310" i="50"/>
  <c r="CX310" i="50"/>
  <c r="CW310" i="50"/>
  <c r="CV310" i="50"/>
  <c r="CU310" i="50"/>
  <c r="CT310" i="50"/>
  <c r="CS310" i="50"/>
  <c r="CR310" i="50"/>
  <c r="CQ310" i="50"/>
  <c r="CP310" i="50"/>
  <c r="CO310" i="50"/>
  <c r="CN310" i="50"/>
  <c r="CM310" i="50"/>
  <c r="CL310" i="50"/>
  <c r="CK310" i="50"/>
  <c r="CJ310" i="50"/>
  <c r="CI310" i="50"/>
  <c r="CH310" i="50"/>
  <c r="CG310" i="50"/>
  <c r="CF310" i="50"/>
  <c r="CE310" i="50"/>
  <c r="CD310" i="50"/>
  <c r="CC310" i="50"/>
  <c r="CA310" i="50"/>
  <c r="CB310" i="50"/>
  <c r="BZ310" i="50"/>
  <c r="BY310" i="50"/>
  <c r="BX310" i="50"/>
  <c r="BW310" i="50"/>
  <c r="BV310" i="50"/>
  <c r="AK310" i="50"/>
  <c r="BR310" i="50"/>
  <c r="BS310" i="50"/>
  <c r="BT310" i="50"/>
  <c r="BU310" i="50"/>
  <c r="BQ310" i="50"/>
  <c r="BP310" i="50"/>
  <c r="BO310" i="50"/>
  <c r="BN310" i="50"/>
  <c r="BM310" i="50"/>
  <c r="BL310" i="50"/>
  <c r="BK310" i="50"/>
  <c r="BJ310" i="50"/>
  <c r="BI310" i="50"/>
  <c r="BH310" i="50"/>
  <c r="BG310" i="50"/>
  <c r="BF310" i="50"/>
  <c r="F310" i="50"/>
  <c r="AT310" i="50"/>
  <c r="AU310" i="50"/>
  <c r="AV310" i="50"/>
  <c r="AW310" i="50"/>
  <c r="AX310" i="50"/>
  <c r="AY310" i="50"/>
  <c r="AZ310" i="50"/>
  <c r="BA310" i="50"/>
  <c r="BB310" i="50"/>
  <c r="BC310" i="50"/>
  <c r="BD310" i="50"/>
  <c r="BE310" i="50"/>
  <c r="AG310" i="50"/>
  <c r="AF310" i="50"/>
  <c r="AE310" i="50"/>
  <c r="AD310" i="50"/>
  <c r="AC310" i="50"/>
  <c r="D310" i="50"/>
  <c r="I310" i="50"/>
  <c r="A310" i="50"/>
  <c r="DV309" i="50"/>
  <c r="DU309" i="50"/>
  <c r="DT309" i="50"/>
  <c r="DS309" i="50"/>
  <c r="DR309" i="50"/>
  <c r="DQ309" i="50"/>
  <c r="DP309" i="50"/>
  <c r="DO309" i="50"/>
  <c r="DN309" i="50"/>
  <c r="DM309" i="50"/>
  <c r="DL309" i="50"/>
  <c r="DK309" i="50"/>
  <c r="DJ309" i="50"/>
  <c r="DI309" i="50"/>
  <c r="DH309" i="50"/>
  <c r="DG309" i="50"/>
  <c r="DF309" i="50"/>
  <c r="DE309" i="50"/>
  <c r="DD309" i="50"/>
  <c r="DC309" i="50"/>
  <c r="DB309" i="50"/>
  <c r="DA309" i="50"/>
  <c r="CZ309" i="50"/>
  <c r="CY309" i="50"/>
  <c r="CX309" i="50"/>
  <c r="CW309" i="50"/>
  <c r="CV309" i="50"/>
  <c r="CU309" i="50"/>
  <c r="CT309" i="50"/>
  <c r="CS309" i="50"/>
  <c r="CR309" i="50"/>
  <c r="CQ309" i="50"/>
  <c r="CP309" i="50"/>
  <c r="CO309" i="50"/>
  <c r="CN309" i="50"/>
  <c r="CM309" i="50"/>
  <c r="CL309" i="50"/>
  <c r="CK309" i="50"/>
  <c r="CJ309" i="50"/>
  <c r="CI309" i="50"/>
  <c r="CH309" i="50"/>
  <c r="CG309" i="50"/>
  <c r="CF309" i="50"/>
  <c r="CE309" i="50"/>
  <c r="CD309" i="50"/>
  <c r="CC309" i="50"/>
  <c r="CB309" i="50"/>
  <c r="CA309" i="50"/>
  <c r="BY309" i="50"/>
  <c r="BX309" i="50"/>
  <c r="BW309" i="50"/>
  <c r="BV309" i="50"/>
  <c r="BR309" i="50"/>
  <c r="BS309" i="50"/>
  <c r="BT309" i="50"/>
  <c r="BU309" i="50"/>
  <c r="BQ309" i="50"/>
  <c r="BP309" i="50"/>
  <c r="BO309" i="50"/>
  <c r="BN309" i="50"/>
  <c r="BM309" i="50"/>
  <c r="BL309" i="50"/>
  <c r="BK309" i="50"/>
  <c r="BJ309" i="50"/>
  <c r="BI309" i="50"/>
  <c r="BH309" i="50"/>
  <c r="BG309" i="50"/>
  <c r="BF309" i="50"/>
  <c r="AT309" i="50"/>
  <c r="AU309" i="50"/>
  <c r="AV309" i="50"/>
  <c r="AW309" i="50"/>
  <c r="AX309" i="50"/>
  <c r="AY309" i="50"/>
  <c r="AZ309" i="50"/>
  <c r="BA309" i="50"/>
  <c r="BB309" i="50"/>
  <c r="BC309" i="50"/>
  <c r="BD309" i="50"/>
  <c r="BE309" i="50"/>
  <c r="AG309" i="50"/>
  <c r="A309" i="50"/>
  <c r="AE309" i="50"/>
  <c r="AD309" i="50"/>
  <c r="AC309" i="50"/>
  <c r="D309" i="50"/>
  <c r="I309" i="50"/>
  <c r="DV308" i="50"/>
  <c r="DU308" i="50"/>
  <c r="DT308" i="50"/>
  <c r="DS308" i="50"/>
  <c r="DR308" i="50"/>
  <c r="DQ308" i="50"/>
  <c r="DP308" i="50"/>
  <c r="DO308" i="50"/>
  <c r="DN308" i="50"/>
  <c r="DM308" i="50"/>
  <c r="DL308" i="50"/>
  <c r="DK308" i="50"/>
  <c r="DJ308" i="50"/>
  <c r="DI308" i="50"/>
  <c r="DH308" i="50"/>
  <c r="DG308" i="50"/>
  <c r="DF308" i="50"/>
  <c r="DE308" i="50"/>
  <c r="DD308" i="50"/>
  <c r="DC308" i="50"/>
  <c r="DB308" i="50"/>
  <c r="DA308" i="50"/>
  <c r="CZ308" i="50"/>
  <c r="CY308" i="50"/>
  <c r="CX308" i="50"/>
  <c r="CW308" i="50"/>
  <c r="CV308" i="50"/>
  <c r="CU308" i="50"/>
  <c r="CT308" i="50"/>
  <c r="CS308" i="50"/>
  <c r="CR308" i="50"/>
  <c r="CQ308" i="50"/>
  <c r="CP308" i="50"/>
  <c r="CO308" i="50"/>
  <c r="CN308" i="50"/>
  <c r="CM308" i="50"/>
  <c r="CL308" i="50"/>
  <c r="CK308" i="50"/>
  <c r="CJ308" i="50"/>
  <c r="CI308" i="50"/>
  <c r="CH308" i="50"/>
  <c r="CG308" i="50"/>
  <c r="CF308" i="50"/>
  <c r="CE308" i="50"/>
  <c r="CD308" i="50"/>
  <c r="CC308" i="50"/>
  <c r="CB308" i="50"/>
  <c r="CA308" i="50"/>
  <c r="BY308" i="50"/>
  <c r="BX308" i="50"/>
  <c r="BW308" i="50"/>
  <c r="BV308" i="50"/>
  <c r="BR308" i="50"/>
  <c r="BS308" i="50"/>
  <c r="BT308" i="50"/>
  <c r="BU308" i="50"/>
  <c r="BQ308" i="50"/>
  <c r="BP308" i="50"/>
  <c r="BO308" i="50"/>
  <c r="BN308" i="50"/>
  <c r="BM308" i="50"/>
  <c r="BL308" i="50"/>
  <c r="BK308" i="50"/>
  <c r="BJ308" i="50"/>
  <c r="BI308" i="50"/>
  <c r="BH308" i="50"/>
  <c r="BG308" i="50"/>
  <c r="BF308" i="50"/>
  <c r="AT308" i="50"/>
  <c r="AU308" i="50"/>
  <c r="AV308" i="50"/>
  <c r="AW308" i="50"/>
  <c r="AX308" i="50"/>
  <c r="AY308" i="50"/>
  <c r="AZ308" i="50"/>
  <c r="BA308" i="50"/>
  <c r="BB308" i="50"/>
  <c r="BC308" i="50"/>
  <c r="BD308" i="50"/>
  <c r="BE308" i="50"/>
  <c r="AG308" i="50"/>
  <c r="AM308" i="50"/>
  <c r="AF308" i="50"/>
  <c r="AE308" i="50"/>
  <c r="AD308" i="50"/>
  <c r="AC308" i="50"/>
  <c r="D308" i="50"/>
  <c r="I308" i="50"/>
  <c r="DV307" i="50"/>
  <c r="DU307" i="50"/>
  <c r="DT307" i="50"/>
  <c r="DS307" i="50"/>
  <c r="DR307" i="50"/>
  <c r="DQ307" i="50"/>
  <c r="DP307" i="50"/>
  <c r="DO307" i="50"/>
  <c r="DN307" i="50"/>
  <c r="DM307" i="50"/>
  <c r="DL307" i="50"/>
  <c r="DK307" i="50"/>
  <c r="DJ307" i="50"/>
  <c r="DI307" i="50"/>
  <c r="DH307" i="50"/>
  <c r="DG307" i="50"/>
  <c r="DF307" i="50"/>
  <c r="DE307" i="50"/>
  <c r="DD307" i="50"/>
  <c r="DC307" i="50"/>
  <c r="DB307" i="50"/>
  <c r="DA307" i="50"/>
  <c r="CZ307" i="50"/>
  <c r="CY307" i="50"/>
  <c r="CX307" i="50"/>
  <c r="CW307" i="50"/>
  <c r="CV307" i="50"/>
  <c r="CU307" i="50"/>
  <c r="CT307" i="50"/>
  <c r="CS307" i="50"/>
  <c r="CR307" i="50"/>
  <c r="CQ307" i="50"/>
  <c r="CP307" i="50"/>
  <c r="CO307" i="50"/>
  <c r="CN307" i="50"/>
  <c r="CM307" i="50"/>
  <c r="CL307" i="50"/>
  <c r="CK307" i="50"/>
  <c r="CJ307" i="50"/>
  <c r="CI307" i="50"/>
  <c r="CH307" i="50"/>
  <c r="CG307" i="50"/>
  <c r="CF307" i="50"/>
  <c r="CE307" i="50"/>
  <c r="CD307" i="50"/>
  <c r="CC307" i="50"/>
  <c r="CB307" i="50"/>
  <c r="CA307" i="50"/>
  <c r="BZ307" i="50"/>
  <c r="BY307" i="50"/>
  <c r="BX307" i="50"/>
  <c r="BW307" i="50"/>
  <c r="BV307" i="50"/>
  <c r="BR307" i="50"/>
  <c r="BS307" i="50"/>
  <c r="BT307" i="50"/>
  <c r="BU307" i="50"/>
  <c r="BQ307" i="50"/>
  <c r="BP307" i="50"/>
  <c r="BO307" i="50"/>
  <c r="BN307" i="50"/>
  <c r="BM307" i="50"/>
  <c r="BL307" i="50"/>
  <c r="BK307" i="50"/>
  <c r="BJ307" i="50"/>
  <c r="BI307" i="50"/>
  <c r="BH307" i="50"/>
  <c r="BG307" i="50"/>
  <c r="BF307" i="50"/>
  <c r="AT307" i="50"/>
  <c r="AU307" i="50"/>
  <c r="AV307" i="50"/>
  <c r="AW307" i="50"/>
  <c r="AX307" i="50"/>
  <c r="AY307" i="50"/>
  <c r="AZ307" i="50"/>
  <c r="BA307" i="50"/>
  <c r="BB307" i="50"/>
  <c r="BC307" i="50"/>
  <c r="BD307" i="50"/>
  <c r="BE307" i="50"/>
  <c r="AG307" i="50"/>
  <c r="AF307" i="50"/>
  <c r="AE307" i="50"/>
  <c r="AD307" i="50"/>
  <c r="AC307" i="50"/>
  <c r="D307" i="50"/>
  <c r="I307" i="50"/>
  <c r="A307" i="50"/>
  <c r="DV306" i="50"/>
  <c r="DU306" i="50"/>
  <c r="DT306" i="50"/>
  <c r="DS306" i="50"/>
  <c r="DR306" i="50"/>
  <c r="DQ306" i="50"/>
  <c r="DP306" i="50"/>
  <c r="DO306" i="50"/>
  <c r="DN306" i="50"/>
  <c r="DM306" i="50"/>
  <c r="DL306" i="50"/>
  <c r="DK306" i="50"/>
  <c r="DJ306" i="50"/>
  <c r="DI306" i="50"/>
  <c r="DH306" i="50"/>
  <c r="DG306" i="50"/>
  <c r="DF306" i="50"/>
  <c r="DE306" i="50"/>
  <c r="DD306" i="50"/>
  <c r="DC306" i="50"/>
  <c r="DB306" i="50"/>
  <c r="DA306" i="50"/>
  <c r="CZ306" i="50"/>
  <c r="CY306" i="50"/>
  <c r="CX306" i="50"/>
  <c r="CW306" i="50"/>
  <c r="CV306" i="50"/>
  <c r="CU306" i="50"/>
  <c r="CT306" i="50"/>
  <c r="CS306" i="50"/>
  <c r="CR306" i="50"/>
  <c r="CQ306" i="50"/>
  <c r="CP306" i="50"/>
  <c r="CO306" i="50"/>
  <c r="CN306" i="50"/>
  <c r="CM306" i="50"/>
  <c r="CL306" i="50"/>
  <c r="CK306" i="50"/>
  <c r="CJ306" i="50"/>
  <c r="CI306" i="50"/>
  <c r="CH306" i="50"/>
  <c r="CG306" i="50"/>
  <c r="CF306" i="50"/>
  <c r="CE306" i="50"/>
  <c r="CD306" i="50"/>
  <c r="CC306" i="50"/>
  <c r="CB306" i="50"/>
  <c r="CA306" i="50"/>
  <c r="BY306" i="50"/>
  <c r="BX306" i="50"/>
  <c r="BW306" i="50"/>
  <c r="BV306" i="50"/>
  <c r="AK306" i="50"/>
  <c r="BR306" i="50"/>
  <c r="BS306" i="50"/>
  <c r="BT306" i="50"/>
  <c r="BU306" i="50"/>
  <c r="BQ306" i="50"/>
  <c r="BP306" i="50"/>
  <c r="BO306" i="50"/>
  <c r="BN306" i="50"/>
  <c r="BM306" i="50"/>
  <c r="BL306" i="50"/>
  <c r="BK306" i="50"/>
  <c r="BJ306" i="50"/>
  <c r="BI306" i="50"/>
  <c r="BH306" i="50"/>
  <c r="BG306" i="50"/>
  <c r="BF306" i="50"/>
  <c r="AT306" i="50"/>
  <c r="AU306" i="50"/>
  <c r="AV306" i="50"/>
  <c r="AW306" i="50"/>
  <c r="AX306" i="50"/>
  <c r="AY306" i="50"/>
  <c r="AZ306" i="50"/>
  <c r="BA306" i="50"/>
  <c r="BB306" i="50"/>
  <c r="BC306" i="50"/>
  <c r="BD306" i="50"/>
  <c r="BE306" i="50"/>
  <c r="AG306" i="50"/>
  <c r="AM306" i="50"/>
  <c r="AF306" i="50"/>
  <c r="AE306" i="50"/>
  <c r="AD306" i="50"/>
  <c r="AC306" i="50"/>
  <c r="D306" i="50"/>
  <c r="I306" i="50"/>
  <c r="A306" i="50"/>
  <c r="DV305" i="50"/>
  <c r="DU305" i="50"/>
  <c r="DT305" i="50"/>
  <c r="DS305" i="50"/>
  <c r="DR305" i="50"/>
  <c r="DQ305" i="50"/>
  <c r="DP305" i="50"/>
  <c r="DO305" i="50"/>
  <c r="DN305" i="50"/>
  <c r="DM305" i="50"/>
  <c r="DL305" i="50"/>
  <c r="DK305" i="50"/>
  <c r="DJ305" i="50"/>
  <c r="DI305" i="50"/>
  <c r="DH305" i="50"/>
  <c r="DG305" i="50"/>
  <c r="DF305" i="50"/>
  <c r="DE305" i="50"/>
  <c r="DD305" i="50"/>
  <c r="DC305" i="50"/>
  <c r="DB305" i="50"/>
  <c r="DA305" i="50"/>
  <c r="CZ305" i="50"/>
  <c r="CY305" i="50"/>
  <c r="CX305" i="50"/>
  <c r="CW305" i="50"/>
  <c r="CV305" i="50"/>
  <c r="CU305" i="50"/>
  <c r="CT305" i="50"/>
  <c r="CS305" i="50"/>
  <c r="CR305" i="50"/>
  <c r="CQ305" i="50"/>
  <c r="CP305" i="50"/>
  <c r="CO305" i="50"/>
  <c r="CN305" i="50"/>
  <c r="CM305" i="50"/>
  <c r="CL305" i="50"/>
  <c r="CK305" i="50"/>
  <c r="CJ305" i="50"/>
  <c r="CI305" i="50"/>
  <c r="CH305" i="50"/>
  <c r="CG305" i="50"/>
  <c r="CF305" i="50"/>
  <c r="CE305" i="50"/>
  <c r="CD305" i="50"/>
  <c r="CC305" i="50"/>
  <c r="CB305" i="50"/>
  <c r="CA305" i="50"/>
  <c r="BY305" i="50"/>
  <c r="BX305" i="50"/>
  <c r="BW305" i="50"/>
  <c r="BV305" i="50"/>
  <c r="BR305" i="50"/>
  <c r="BS305" i="50"/>
  <c r="BT305" i="50"/>
  <c r="BU305" i="50"/>
  <c r="BQ305" i="50"/>
  <c r="BP305" i="50"/>
  <c r="BO305" i="50"/>
  <c r="BN305" i="50"/>
  <c r="BM305" i="50"/>
  <c r="BL305" i="50"/>
  <c r="BK305" i="50"/>
  <c r="BJ305" i="50"/>
  <c r="BI305" i="50"/>
  <c r="BH305" i="50"/>
  <c r="BG305" i="50"/>
  <c r="BF305" i="50"/>
  <c r="AT305" i="50"/>
  <c r="AU305" i="50"/>
  <c r="AV305" i="50"/>
  <c r="AW305" i="50"/>
  <c r="AX305" i="50"/>
  <c r="AY305" i="50"/>
  <c r="AZ305" i="50"/>
  <c r="BA305" i="50"/>
  <c r="BB305" i="50"/>
  <c r="BC305" i="50"/>
  <c r="BD305" i="50"/>
  <c r="BE305" i="50"/>
  <c r="AG305" i="50"/>
  <c r="AM305" i="50"/>
  <c r="AE305" i="50"/>
  <c r="AD305" i="50"/>
  <c r="AC305" i="50"/>
  <c r="D305" i="50"/>
  <c r="I305" i="50"/>
  <c r="DV304" i="50"/>
  <c r="DU304" i="50"/>
  <c r="DT304" i="50"/>
  <c r="DS304" i="50"/>
  <c r="DR304" i="50"/>
  <c r="DQ304" i="50"/>
  <c r="DP304" i="50"/>
  <c r="DO304" i="50"/>
  <c r="DN304" i="50"/>
  <c r="DM304" i="50"/>
  <c r="DL304" i="50"/>
  <c r="DK304" i="50"/>
  <c r="DJ304" i="50"/>
  <c r="DI304" i="50"/>
  <c r="DH304" i="50"/>
  <c r="DG304" i="50"/>
  <c r="DF304" i="50"/>
  <c r="DE304" i="50"/>
  <c r="DD304" i="50"/>
  <c r="DC304" i="50"/>
  <c r="DB304" i="50"/>
  <c r="DA304" i="50"/>
  <c r="CZ304" i="50"/>
  <c r="CY304" i="50"/>
  <c r="CX304" i="50"/>
  <c r="CW304" i="50"/>
  <c r="CV304" i="50"/>
  <c r="CU304" i="50"/>
  <c r="CT304" i="50"/>
  <c r="CS304" i="50"/>
  <c r="CR304" i="50"/>
  <c r="CQ304" i="50"/>
  <c r="CP304" i="50"/>
  <c r="CO304" i="50"/>
  <c r="CN304" i="50"/>
  <c r="CM304" i="50"/>
  <c r="CL304" i="50"/>
  <c r="CK304" i="50"/>
  <c r="CJ304" i="50"/>
  <c r="CI304" i="50"/>
  <c r="CH304" i="50"/>
  <c r="CG304" i="50"/>
  <c r="CF304" i="50"/>
  <c r="CE304" i="50"/>
  <c r="CD304" i="50"/>
  <c r="CC304" i="50"/>
  <c r="CB304" i="50"/>
  <c r="CA304" i="50"/>
  <c r="BY304" i="50"/>
  <c r="BX304" i="50"/>
  <c r="BW304" i="50"/>
  <c r="BV304" i="50"/>
  <c r="BR304" i="50"/>
  <c r="BS304" i="50"/>
  <c r="BT304" i="50"/>
  <c r="BU304" i="50"/>
  <c r="BQ304" i="50"/>
  <c r="BP304" i="50"/>
  <c r="BO304" i="50"/>
  <c r="BN304" i="50"/>
  <c r="BM304" i="50"/>
  <c r="BL304" i="50"/>
  <c r="BK304" i="50"/>
  <c r="BJ304" i="50"/>
  <c r="BI304" i="50"/>
  <c r="BH304" i="50"/>
  <c r="BG304" i="50"/>
  <c r="BF304" i="50"/>
  <c r="AT304" i="50"/>
  <c r="AU304" i="50"/>
  <c r="AV304" i="50"/>
  <c r="AW304" i="50"/>
  <c r="AX304" i="50"/>
  <c r="AY304" i="50"/>
  <c r="AZ304" i="50"/>
  <c r="BA304" i="50"/>
  <c r="BB304" i="50"/>
  <c r="BC304" i="50"/>
  <c r="BD304" i="50"/>
  <c r="BE304" i="50"/>
  <c r="AG304" i="50"/>
  <c r="AF304" i="50"/>
  <c r="AE304" i="50"/>
  <c r="AD304" i="50"/>
  <c r="AC304" i="50"/>
  <c r="D304" i="50"/>
  <c r="I304" i="50"/>
  <c r="DV303" i="50"/>
  <c r="DU303" i="50"/>
  <c r="DT303" i="50"/>
  <c r="DS303" i="50"/>
  <c r="DR303" i="50"/>
  <c r="DQ303" i="50"/>
  <c r="DP303" i="50"/>
  <c r="DO303" i="50"/>
  <c r="DN303" i="50"/>
  <c r="DM303" i="50"/>
  <c r="DL303" i="50"/>
  <c r="DK303" i="50"/>
  <c r="DJ303" i="50"/>
  <c r="DI303" i="50"/>
  <c r="DH303" i="50"/>
  <c r="DG303" i="50"/>
  <c r="DF303" i="50"/>
  <c r="DE303" i="50"/>
  <c r="DD303" i="50"/>
  <c r="DC303" i="50"/>
  <c r="DB303" i="50"/>
  <c r="DA303" i="50"/>
  <c r="CZ303" i="50"/>
  <c r="CY303" i="50"/>
  <c r="CX303" i="50"/>
  <c r="CW303" i="50"/>
  <c r="CV303" i="50"/>
  <c r="CU303" i="50"/>
  <c r="CT303" i="50"/>
  <c r="CS303" i="50"/>
  <c r="CR303" i="50"/>
  <c r="CQ303" i="50"/>
  <c r="CP303" i="50"/>
  <c r="CO303" i="50"/>
  <c r="CN303" i="50"/>
  <c r="CM303" i="50"/>
  <c r="CL303" i="50"/>
  <c r="CK303" i="50"/>
  <c r="CJ303" i="50"/>
  <c r="CI303" i="50"/>
  <c r="CH303" i="50"/>
  <c r="CG303" i="50"/>
  <c r="CF303" i="50"/>
  <c r="CE303" i="50"/>
  <c r="CD303" i="50"/>
  <c r="CC303" i="50"/>
  <c r="CB303" i="50"/>
  <c r="CA303" i="50"/>
  <c r="BZ303" i="50"/>
  <c r="BY303" i="50"/>
  <c r="BX303" i="50"/>
  <c r="BW303" i="50"/>
  <c r="BV303" i="50"/>
  <c r="AK303" i="50"/>
  <c r="BR303" i="50"/>
  <c r="BS303" i="50"/>
  <c r="BT303" i="50"/>
  <c r="BU303" i="50"/>
  <c r="BQ303" i="50"/>
  <c r="BP303" i="50"/>
  <c r="BO303" i="50"/>
  <c r="BN303" i="50"/>
  <c r="BM303" i="50"/>
  <c r="BL303" i="50"/>
  <c r="BK303" i="50"/>
  <c r="BJ303" i="50"/>
  <c r="BI303" i="50"/>
  <c r="BH303" i="50"/>
  <c r="BG303" i="50"/>
  <c r="BF303" i="50"/>
  <c r="AT303" i="50"/>
  <c r="AU303" i="50"/>
  <c r="AV303" i="50"/>
  <c r="AW303" i="50"/>
  <c r="AX303" i="50"/>
  <c r="AY303" i="50"/>
  <c r="AZ303" i="50"/>
  <c r="BA303" i="50"/>
  <c r="BB303" i="50"/>
  <c r="BC303" i="50"/>
  <c r="BD303" i="50"/>
  <c r="BE303" i="50"/>
  <c r="AG303" i="50"/>
  <c r="AM303" i="50"/>
  <c r="AE303" i="50"/>
  <c r="AD303" i="50"/>
  <c r="AC303" i="50"/>
  <c r="D303" i="50"/>
  <c r="I303" i="50"/>
  <c r="DV302" i="50"/>
  <c r="DU302" i="50"/>
  <c r="DT302" i="50"/>
  <c r="DS302" i="50"/>
  <c r="DR302" i="50"/>
  <c r="DQ302" i="50"/>
  <c r="DP302" i="50"/>
  <c r="DO302" i="50"/>
  <c r="DN302" i="50"/>
  <c r="DM302" i="50"/>
  <c r="DL302" i="50"/>
  <c r="DK302" i="50"/>
  <c r="DJ302" i="50"/>
  <c r="DI302" i="50"/>
  <c r="DH302" i="50"/>
  <c r="DG302" i="50"/>
  <c r="DF302" i="50"/>
  <c r="DE302" i="50"/>
  <c r="DD302" i="50"/>
  <c r="DC302" i="50"/>
  <c r="DB302" i="50"/>
  <c r="DA302" i="50"/>
  <c r="CZ302" i="50"/>
  <c r="CY302" i="50"/>
  <c r="CX302" i="50"/>
  <c r="CW302" i="50"/>
  <c r="CV302" i="50"/>
  <c r="CU302" i="50"/>
  <c r="CT302" i="50"/>
  <c r="CS302" i="50"/>
  <c r="CR302" i="50"/>
  <c r="CQ302" i="50"/>
  <c r="CP302" i="50"/>
  <c r="CO302" i="50"/>
  <c r="CN302" i="50"/>
  <c r="CM302" i="50"/>
  <c r="CL302" i="50"/>
  <c r="CK302" i="50"/>
  <c r="CJ302" i="50"/>
  <c r="CI302" i="50"/>
  <c r="CH302" i="50"/>
  <c r="CG302" i="50"/>
  <c r="CF302" i="50"/>
  <c r="CE302" i="50"/>
  <c r="CD302" i="50"/>
  <c r="CC302" i="50"/>
  <c r="CB302" i="50"/>
  <c r="CA302" i="50"/>
  <c r="BY302" i="50"/>
  <c r="BX302" i="50"/>
  <c r="BW302" i="50"/>
  <c r="BV302" i="50"/>
  <c r="BR302" i="50"/>
  <c r="BS302" i="50"/>
  <c r="BT302" i="50"/>
  <c r="BU302" i="50"/>
  <c r="BQ302" i="50"/>
  <c r="BP302" i="50"/>
  <c r="BO302" i="50"/>
  <c r="BN302" i="50"/>
  <c r="BM302" i="50"/>
  <c r="BL302" i="50"/>
  <c r="BK302" i="50"/>
  <c r="BJ302" i="50"/>
  <c r="BI302" i="50"/>
  <c r="BH302" i="50"/>
  <c r="BG302" i="50"/>
  <c r="BF302" i="50"/>
  <c r="AT302" i="50"/>
  <c r="AU302" i="50"/>
  <c r="AV302" i="50"/>
  <c r="AW302" i="50"/>
  <c r="AX302" i="50"/>
  <c r="AY302" i="50"/>
  <c r="AZ302" i="50"/>
  <c r="BA302" i="50"/>
  <c r="BB302" i="50"/>
  <c r="BC302" i="50"/>
  <c r="BD302" i="50"/>
  <c r="BE302" i="50"/>
  <c r="AG302" i="50"/>
  <c r="AE302" i="50"/>
  <c r="AD302" i="50"/>
  <c r="AC302" i="50"/>
  <c r="D302" i="50"/>
  <c r="I302" i="50"/>
  <c r="DV301" i="50"/>
  <c r="DU301" i="50"/>
  <c r="DT301" i="50"/>
  <c r="DS301" i="50"/>
  <c r="DR301" i="50"/>
  <c r="DQ301" i="50"/>
  <c r="DP301" i="50"/>
  <c r="DO301" i="50"/>
  <c r="DN301" i="50"/>
  <c r="DM301" i="50"/>
  <c r="DL301" i="50"/>
  <c r="DK301" i="50"/>
  <c r="DJ301" i="50"/>
  <c r="DI301" i="50"/>
  <c r="DH301" i="50"/>
  <c r="DG301" i="50"/>
  <c r="DF301" i="50"/>
  <c r="DE301" i="50"/>
  <c r="DD301" i="50"/>
  <c r="DC301" i="50"/>
  <c r="DB301" i="50"/>
  <c r="DA301" i="50"/>
  <c r="CZ301" i="50"/>
  <c r="CY301" i="50"/>
  <c r="CX301" i="50"/>
  <c r="CW301" i="50"/>
  <c r="CV301" i="50"/>
  <c r="CU301" i="50"/>
  <c r="CT301" i="50"/>
  <c r="CS301" i="50"/>
  <c r="CR301" i="50"/>
  <c r="CQ301" i="50"/>
  <c r="CP301" i="50"/>
  <c r="CO301" i="50"/>
  <c r="CN301" i="50"/>
  <c r="CM301" i="50"/>
  <c r="CL301" i="50"/>
  <c r="CK301" i="50"/>
  <c r="CJ301" i="50"/>
  <c r="CI301" i="50"/>
  <c r="CH301" i="50"/>
  <c r="CG301" i="50"/>
  <c r="CF301" i="50"/>
  <c r="CE301" i="50"/>
  <c r="CD301" i="50"/>
  <c r="CC301" i="50"/>
  <c r="CB301" i="50"/>
  <c r="CA301" i="50"/>
  <c r="BY301" i="50"/>
  <c r="BX301" i="50"/>
  <c r="BW301" i="50"/>
  <c r="BV301" i="50"/>
  <c r="BR301" i="50"/>
  <c r="BS301" i="50"/>
  <c r="BT301" i="50"/>
  <c r="BU301" i="50"/>
  <c r="BQ301" i="50"/>
  <c r="BP301" i="50"/>
  <c r="BO301" i="50"/>
  <c r="BN301" i="50"/>
  <c r="BM301" i="50"/>
  <c r="BL301" i="50"/>
  <c r="BK301" i="50"/>
  <c r="BJ301" i="50"/>
  <c r="BI301" i="50"/>
  <c r="BH301" i="50"/>
  <c r="BG301" i="50"/>
  <c r="BF301" i="50"/>
  <c r="AT301" i="50"/>
  <c r="AU301" i="50"/>
  <c r="AV301" i="50"/>
  <c r="AW301" i="50"/>
  <c r="AX301" i="50"/>
  <c r="AY301" i="50"/>
  <c r="AZ301" i="50"/>
  <c r="BA301" i="50"/>
  <c r="BB301" i="50"/>
  <c r="BC301" i="50"/>
  <c r="BD301" i="50"/>
  <c r="BE301" i="50"/>
  <c r="AG301" i="50"/>
  <c r="AE301" i="50"/>
  <c r="AD301" i="50"/>
  <c r="AC301" i="50"/>
  <c r="D301" i="50"/>
  <c r="I301" i="50"/>
  <c r="DV300" i="50"/>
  <c r="DU300" i="50"/>
  <c r="DT300" i="50"/>
  <c r="DS300" i="50"/>
  <c r="DR300" i="50"/>
  <c r="DQ300" i="50"/>
  <c r="DP300" i="50"/>
  <c r="DO300" i="50"/>
  <c r="DN300" i="50"/>
  <c r="DM300" i="50"/>
  <c r="DL300" i="50"/>
  <c r="DK300" i="50"/>
  <c r="DJ300" i="50"/>
  <c r="DI300" i="50"/>
  <c r="DH300" i="50"/>
  <c r="DG300" i="50"/>
  <c r="DF300" i="50"/>
  <c r="DE300" i="50"/>
  <c r="DD300" i="50"/>
  <c r="DC300" i="50"/>
  <c r="DB300" i="50"/>
  <c r="DA300" i="50"/>
  <c r="CZ300" i="50"/>
  <c r="CY300" i="50"/>
  <c r="CX300" i="50"/>
  <c r="CW300" i="50"/>
  <c r="CV300" i="50"/>
  <c r="CU300" i="50"/>
  <c r="CT300" i="50"/>
  <c r="CS300" i="50"/>
  <c r="CR300" i="50"/>
  <c r="CQ300" i="50"/>
  <c r="CP300" i="50"/>
  <c r="CO300" i="50"/>
  <c r="CN300" i="50"/>
  <c r="CM300" i="50"/>
  <c r="CL300" i="50"/>
  <c r="CK300" i="50"/>
  <c r="CJ300" i="50"/>
  <c r="CI300" i="50"/>
  <c r="CH300" i="50"/>
  <c r="CG300" i="50"/>
  <c r="CF300" i="50"/>
  <c r="CE300" i="50"/>
  <c r="CD300" i="50"/>
  <c r="CC300" i="50"/>
  <c r="CB300" i="50"/>
  <c r="CA300" i="50"/>
  <c r="BZ300" i="50"/>
  <c r="BY300" i="50"/>
  <c r="BX300" i="50"/>
  <c r="BW300" i="50"/>
  <c r="BV300" i="50"/>
  <c r="BR300" i="50"/>
  <c r="BS300" i="50"/>
  <c r="BT300" i="50"/>
  <c r="BU300" i="50"/>
  <c r="BQ300" i="50"/>
  <c r="BP300" i="50"/>
  <c r="BO300" i="50"/>
  <c r="BN300" i="50"/>
  <c r="BM300" i="50"/>
  <c r="BL300" i="50"/>
  <c r="BK300" i="50"/>
  <c r="BJ300" i="50"/>
  <c r="BI300" i="50"/>
  <c r="BH300" i="50"/>
  <c r="BG300" i="50"/>
  <c r="BF300" i="50"/>
  <c r="AT300" i="50"/>
  <c r="AU300" i="50"/>
  <c r="AV300" i="50"/>
  <c r="AW300" i="50"/>
  <c r="AX300" i="50"/>
  <c r="AY300" i="50"/>
  <c r="AZ300" i="50"/>
  <c r="BA300" i="50"/>
  <c r="BB300" i="50"/>
  <c r="BC300" i="50"/>
  <c r="BD300" i="50"/>
  <c r="BE300" i="50"/>
  <c r="AG300" i="50"/>
  <c r="AM300" i="50"/>
  <c r="AF300" i="50"/>
  <c r="AE300" i="50"/>
  <c r="AD300" i="50"/>
  <c r="AC300" i="50"/>
  <c r="D300" i="50"/>
  <c r="I300" i="50"/>
  <c r="A300" i="50"/>
  <c r="DV299" i="50"/>
  <c r="DU299" i="50"/>
  <c r="DT299" i="50"/>
  <c r="DS299" i="50"/>
  <c r="DR299" i="50"/>
  <c r="DQ299" i="50"/>
  <c r="DP299" i="50"/>
  <c r="DO299" i="50"/>
  <c r="DN299" i="50"/>
  <c r="DM299" i="50"/>
  <c r="DL299" i="50"/>
  <c r="DK299" i="50"/>
  <c r="DJ299" i="50"/>
  <c r="DI299" i="50"/>
  <c r="DH299" i="50"/>
  <c r="DG299" i="50"/>
  <c r="DF299" i="50"/>
  <c r="DE299" i="50"/>
  <c r="DD299" i="50"/>
  <c r="DC299" i="50"/>
  <c r="DB299" i="50"/>
  <c r="DA299" i="50"/>
  <c r="CZ299" i="50"/>
  <c r="CY299" i="50"/>
  <c r="CX299" i="50"/>
  <c r="CW299" i="50"/>
  <c r="CV299" i="50"/>
  <c r="CU299" i="50"/>
  <c r="CT299" i="50"/>
  <c r="CS299" i="50"/>
  <c r="CR299" i="50"/>
  <c r="CQ299" i="50"/>
  <c r="CP299" i="50"/>
  <c r="CO299" i="50"/>
  <c r="CN299" i="50"/>
  <c r="CM299" i="50"/>
  <c r="CL299" i="50"/>
  <c r="CK299" i="50"/>
  <c r="CJ299" i="50"/>
  <c r="CI299" i="50"/>
  <c r="CH299" i="50"/>
  <c r="CG299" i="50"/>
  <c r="CF299" i="50"/>
  <c r="CE299" i="50"/>
  <c r="CD299" i="50"/>
  <c r="CC299" i="50"/>
  <c r="CB299" i="50"/>
  <c r="CA299" i="50"/>
  <c r="BZ299" i="50"/>
  <c r="BY299" i="50"/>
  <c r="BX299" i="50"/>
  <c r="BW299" i="50"/>
  <c r="BV299" i="50"/>
  <c r="AK299" i="50"/>
  <c r="BR299" i="50"/>
  <c r="BS299" i="50"/>
  <c r="BT299" i="50"/>
  <c r="BU299" i="50"/>
  <c r="BQ299" i="50"/>
  <c r="BP299" i="50"/>
  <c r="BO299" i="50"/>
  <c r="BN299" i="50"/>
  <c r="BM299" i="50"/>
  <c r="BL299" i="50"/>
  <c r="BK299" i="50"/>
  <c r="BJ299" i="50"/>
  <c r="BI299" i="50"/>
  <c r="BH299" i="50"/>
  <c r="BG299" i="50"/>
  <c r="BF299" i="50"/>
  <c r="AT299" i="50"/>
  <c r="AU299" i="50"/>
  <c r="AV299" i="50"/>
  <c r="AW299" i="50"/>
  <c r="AX299" i="50"/>
  <c r="AY299" i="50"/>
  <c r="AZ299" i="50"/>
  <c r="BA299" i="50"/>
  <c r="BB299" i="50"/>
  <c r="BC299" i="50"/>
  <c r="BD299" i="50"/>
  <c r="BE299" i="50"/>
  <c r="AG299" i="50"/>
  <c r="AM299" i="50"/>
  <c r="A299" i="50"/>
  <c r="AE299" i="50"/>
  <c r="AD299" i="50"/>
  <c r="AC299" i="50"/>
  <c r="D299" i="50"/>
  <c r="I299" i="50"/>
  <c r="DV298" i="50"/>
  <c r="DU298" i="50"/>
  <c r="DT298" i="50"/>
  <c r="DS298" i="50"/>
  <c r="DR298" i="50"/>
  <c r="DQ298" i="50"/>
  <c r="DP298" i="50"/>
  <c r="DO298" i="50"/>
  <c r="DN298" i="50"/>
  <c r="DM298" i="50"/>
  <c r="DL298" i="50"/>
  <c r="DK298" i="50"/>
  <c r="DJ298" i="50"/>
  <c r="DI298" i="50"/>
  <c r="DH298" i="50"/>
  <c r="DG298" i="50"/>
  <c r="DF298" i="50"/>
  <c r="DE298" i="50"/>
  <c r="DD298" i="50"/>
  <c r="DC298" i="50"/>
  <c r="DB298" i="50"/>
  <c r="DA298" i="50"/>
  <c r="CZ298" i="50"/>
  <c r="CY298" i="50"/>
  <c r="CX298" i="50"/>
  <c r="CW298" i="50"/>
  <c r="CV298" i="50"/>
  <c r="CU298" i="50"/>
  <c r="CT298" i="50"/>
  <c r="CS298" i="50"/>
  <c r="CR298" i="50"/>
  <c r="CQ298" i="50"/>
  <c r="CP298" i="50"/>
  <c r="CO298" i="50"/>
  <c r="CN298" i="50"/>
  <c r="CM298" i="50"/>
  <c r="CL298" i="50"/>
  <c r="CK298" i="50"/>
  <c r="CJ298" i="50"/>
  <c r="CI298" i="50"/>
  <c r="CH298" i="50"/>
  <c r="CG298" i="50"/>
  <c r="CF298" i="50"/>
  <c r="CE298" i="50"/>
  <c r="CD298" i="50"/>
  <c r="CC298" i="50"/>
  <c r="CB298" i="50"/>
  <c r="CA298" i="50"/>
  <c r="BY298" i="50"/>
  <c r="BX298" i="50"/>
  <c r="BW298" i="50"/>
  <c r="BV298" i="50"/>
  <c r="BQ298" i="50"/>
  <c r="BP298" i="50"/>
  <c r="BO298" i="50"/>
  <c r="BN298" i="50"/>
  <c r="BM298" i="50"/>
  <c r="BL298" i="50"/>
  <c r="BK298" i="50"/>
  <c r="BJ298" i="50"/>
  <c r="BI298" i="50"/>
  <c r="BH298" i="50"/>
  <c r="BG298" i="50"/>
  <c r="BF298" i="50"/>
  <c r="F298" i="50"/>
  <c r="BR298" i="50"/>
  <c r="BS298" i="50"/>
  <c r="BT298" i="50"/>
  <c r="BU298" i="50"/>
  <c r="AT298" i="50"/>
  <c r="AU298" i="50"/>
  <c r="AV298" i="50"/>
  <c r="AW298" i="50"/>
  <c r="AX298" i="50"/>
  <c r="AY298" i="50"/>
  <c r="AZ298" i="50"/>
  <c r="BA298" i="50"/>
  <c r="BB298" i="50"/>
  <c r="BC298" i="50"/>
  <c r="BD298" i="50"/>
  <c r="BE298" i="50"/>
  <c r="AG298" i="50"/>
  <c r="AF298" i="50"/>
  <c r="AE298" i="50"/>
  <c r="AD298" i="50"/>
  <c r="AC298" i="50"/>
  <c r="D298" i="50"/>
  <c r="I298" i="50"/>
  <c r="DV297" i="50"/>
  <c r="DU297" i="50"/>
  <c r="DT297" i="50"/>
  <c r="DS297" i="50"/>
  <c r="DR297" i="50"/>
  <c r="DQ297" i="50"/>
  <c r="DP297" i="50"/>
  <c r="DO297" i="50"/>
  <c r="DN297" i="50"/>
  <c r="DM297" i="50"/>
  <c r="DL297" i="50"/>
  <c r="DK297" i="50"/>
  <c r="DJ297" i="50"/>
  <c r="DI297" i="50"/>
  <c r="DH297" i="50"/>
  <c r="DG297" i="50"/>
  <c r="DF297" i="50"/>
  <c r="DE297" i="50"/>
  <c r="DD297" i="50"/>
  <c r="DC297" i="50"/>
  <c r="DB297" i="50"/>
  <c r="DA297" i="50"/>
  <c r="CZ297" i="50"/>
  <c r="CY297" i="50"/>
  <c r="CX297" i="50"/>
  <c r="CW297" i="50"/>
  <c r="CV297" i="50"/>
  <c r="CU297" i="50"/>
  <c r="CT297" i="50"/>
  <c r="CS297" i="50"/>
  <c r="CR297" i="50"/>
  <c r="CQ297" i="50"/>
  <c r="CP297" i="50"/>
  <c r="CO297" i="50"/>
  <c r="CN297" i="50"/>
  <c r="CM297" i="50"/>
  <c r="CL297" i="50"/>
  <c r="CK297" i="50"/>
  <c r="CJ297" i="50"/>
  <c r="CI297" i="50"/>
  <c r="CH297" i="50"/>
  <c r="CG297" i="50"/>
  <c r="CF297" i="50"/>
  <c r="CE297" i="50"/>
  <c r="CD297" i="50"/>
  <c r="CC297" i="50"/>
  <c r="CB297" i="50"/>
  <c r="CA297" i="50"/>
  <c r="BY297" i="50"/>
  <c r="BX297" i="50"/>
  <c r="BW297" i="50"/>
  <c r="BV297" i="50"/>
  <c r="AK297" i="50"/>
  <c r="BR297" i="50"/>
  <c r="BS297" i="50"/>
  <c r="BT297" i="50"/>
  <c r="BU297" i="50"/>
  <c r="BQ297" i="50"/>
  <c r="BP297" i="50"/>
  <c r="BO297" i="50"/>
  <c r="BN297" i="50"/>
  <c r="BM297" i="50"/>
  <c r="BL297" i="50"/>
  <c r="BK297" i="50"/>
  <c r="BJ297" i="50"/>
  <c r="BI297" i="50"/>
  <c r="BH297" i="50"/>
  <c r="BG297" i="50"/>
  <c r="BF297" i="50"/>
  <c r="AT297" i="50"/>
  <c r="AU297" i="50"/>
  <c r="AV297" i="50"/>
  <c r="AW297" i="50"/>
  <c r="AX297" i="50"/>
  <c r="AY297" i="50"/>
  <c r="AZ297" i="50"/>
  <c r="BA297" i="50"/>
  <c r="BB297" i="50"/>
  <c r="BC297" i="50"/>
  <c r="BD297" i="50"/>
  <c r="BE297" i="50"/>
  <c r="AG297" i="50"/>
  <c r="AM297" i="50"/>
  <c r="AF297" i="50"/>
  <c r="AE297" i="50"/>
  <c r="AD297" i="50"/>
  <c r="AC297" i="50"/>
  <c r="D297" i="50"/>
  <c r="I297" i="50"/>
  <c r="A297" i="50"/>
  <c r="DV296" i="50"/>
  <c r="DU296" i="50"/>
  <c r="DT296" i="50"/>
  <c r="DS296" i="50"/>
  <c r="DR296" i="50"/>
  <c r="DQ296" i="50"/>
  <c r="DP296" i="50"/>
  <c r="DO296" i="50"/>
  <c r="DN296" i="50"/>
  <c r="DM296" i="50"/>
  <c r="DL296" i="50"/>
  <c r="DK296" i="50"/>
  <c r="DJ296" i="50"/>
  <c r="DI296" i="50"/>
  <c r="DH296" i="50"/>
  <c r="DG296" i="50"/>
  <c r="DF296" i="50"/>
  <c r="DE296" i="50"/>
  <c r="DD296" i="50"/>
  <c r="DC296" i="50"/>
  <c r="DB296" i="50"/>
  <c r="DA296" i="50"/>
  <c r="CZ296" i="50"/>
  <c r="CY296" i="50"/>
  <c r="CX296" i="50"/>
  <c r="CW296" i="50"/>
  <c r="CV296" i="50"/>
  <c r="CU296" i="50"/>
  <c r="CT296" i="50"/>
  <c r="CS296" i="50"/>
  <c r="CR296" i="50"/>
  <c r="CQ296" i="50"/>
  <c r="CP296" i="50"/>
  <c r="CO296" i="50"/>
  <c r="CN296" i="50"/>
  <c r="CM296" i="50"/>
  <c r="CL296" i="50"/>
  <c r="CK296" i="50"/>
  <c r="CJ296" i="50"/>
  <c r="CI296" i="50"/>
  <c r="CH296" i="50"/>
  <c r="CG296" i="50"/>
  <c r="CF296" i="50"/>
  <c r="CE296" i="50"/>
  <c r="CD296" i="50"/>
  <c r="CC296" i="50"/>
  <c r="CB296" i="50"/>
  <c r="CA296" i="50"/>
  <c r="BZ296" i="50"/>
  <c r="BY296" i="50"/>
  <c r="BX296" i="50"/>
  <c r="BW296" i="50"/>
  <c r="BV296" i="50"/>
  <c r="AK296" i="50"/>
  <c r="BR296" i="50"/>
  <c r="BS296" i="50"/>
  <c r="BT296" i="50"/>
  <c r="BU296" i="50"/>
  <c r="BQ296" i="50"/>
  <c r="BP296" i="50"/>
  <c r="BO296" i="50"/>
  <c r="BN296" i="50"/>
  <c r="BM296" i="50"/>
  <c r="BL296" i="50"/>
  <c r="BK296" i="50"/>
  <c r="BJ296" i="50"/>
  <c r="BI296" i="50"/>
  <c r="BH296" i="50"/>
  <c r="BG296" i="50"/>
  <c r="BF296" i="50"/>
  <c r="AT296" i="50"/>
  <c r="AU296" i="50"/>
  <c r="AV296" i="50"/>
  <c r="AW296" i="50"/>
  <c r="AX296" i="50"/>
  <c r="AY296" i="50"/>
  <c r="AZ296" i="50"/>
  <c r="BA296" i="50"/>
  <c r="BB296" i="50"/>
  <c r="BC296" i="50"/>
  <c r="BD296" i="50"/>
  <c r="BE296" i="50"/>
  <c r="AG296" i="50"/>
  <c r="AF296" i="50"/>
  <c r="AE296" i="50"/>
  <c r="AD296" i="50"/>
  <c r="AC296" i="50"/>
  <c r="D296" i="50"/>
  <c r="I296" i="50"/>
  <c r="DV295" i="50"/>
  <c r="DU295" i="50"/>
  <c r="DT295" i="50"/>
  <c r="DS295" i="50"/>
  <c r="DR295" i="50"/>
  <c r="DQ295" i="50"/>
  <c r="DP295" i="50"/>
  <c r="DO295" i="50"/>
  <c r="DN295" i="50"/>
  <c r="DM295" i="50"/>
  <c r="DL295" i="50"/>
  <c r="DK295" i="50"/>
  <c r="DJ295" i="50"/>
  <c r="DI295" i="50"/>
  <c r="DH295" i="50"/>
  <c r="DG295" i="50"/>
  <c r="DF295" i="50"/>
  <c r="DE295" i="50"/>
  <c r="DD295" i="50"/>
  <c r="DC295" i="50"/>
  <c r="DB295" i="50"/>
  <c r="DA295" i="50"/>
  <c r="CZ295" i="50"/>
  <c r="CY295" i="50"/>
  <c r="CX295" i="50"/>
  <c r="CW295" i="50"/>
  <c r="CV295" i="50"/>
  <c r="CU295" i="50"/>
  <c r="CT295" i="50"/>
  <c r="CS295" i="50"/>
  <c r="CR295" i="50"/>
  <c r="CQ295" i="50"/>
  <c r="CP295" i="50"/>
  <c r="CO295" i="50"/>
  <c r="CN295" i="50"/>
  <c r="CM295" i="50"/>
  <c r="CL295" i="50"/>
  <c r="CK295" i="50"/>
  <c r="CJ295" i="50"/>
  <c r="CI295" i="50"/>
  <c r="CH295" i="50"/>
  <c r="CG295" i="50"/>
  <c r="CF295" i="50"/>
  <c r="CE295" i="50"/>
  <c r="CD295" i="50"/>
  <c r="CC295" i="50"/>
  <c r="CB295" i="50"/>
  <c r="CA295" i="50"/>
  <c r="BZ295" i="50"/>
  <c r="BY295" i="50"/>
  <c r="BX295" i="50"/>
  <c r="BW295" i="50"/>
  <c r="BV295" i="50"/>
  <c r="AK295" i="50"/>
  <c r="BR295" i="50"/>
  <c r="BS295" i="50"/>
  <c r="BT295" i="50"/>
  <c r="BU295" i="50"/>
  <c r="AN295" i="50"/>
  <c r="AS295" i="50"/>
  <c r="BQ295" i="50"/>
  <c r="BP295" i="50"/>
  <c r="BO295" i="50"/>
  <c r="BN295" i="50"/>
  <c r="BM295" i="50"/>
  <c r="BL295" i="50"/>
  <c r="BK295" i="50"/>
  <c r="BJ295" i="50"/>
  <c r="BI295" i="50"/>
  <c r="BH295" i="50"/>
  <c r="BG295" i="50"/>
  <c r="BF295" i="50"/>
  <c r="AT295" i="50"/>
  <c r="AU295" i="50"/>
  <c r="AV295" i="50"/>
  <c r="AW295" i="50"/>
  <c r="AX295" i="50"/>
  <c r="AY295" i="50"/>
  <c r="AZ295" i="50"/>
  <c r="BA295" i="50"/>
  <c r="BB295" i="50"/>
  <c r="BC295" i="50"/>
  <c r="BD295" i="50"/>
  <c r="BE295" i="50"/>
  <c r="AG295" i="50"/>
  <c r="AM295" i="50"/>
  <c r="AE295" i="50"/>
  <c r="AD295" i="50"/>
  <c r="AC295" i="50"/>
  <c r="D295" i="50"/>
  <c r="I295" i="50"/>
  <c r="DV294" i="50"/>
  <c r="DU294" i="50"/>
  <c r="DT294" i="50"/>
  <c r="DS294" i="50"/>
  <c r="DR294" i="50"/>
  <c r="DQ294" i="50"/>
  <c r="DP294" i="50"/>
  <c r="DO294" i="50"/>
  <c r="DN294" i="50"/>
  <c r="DM294" i="50"/>
  <c r="DL294" i="50"/>
  <c r="DK294" i="50"/>
  <c r="DJ294" i="50"/>
  <c r="DI294" i="50"/>
  <c r="DH294" i="50"/>
  <c r="DG294" i="50"/>
  <c r="DF294" i="50"/>
  <c r="DE294" i="50"/>
  <c r="DD294" i="50"/>
  <c r="DC294" i="50"/>
  <c r="DB294" i="50"/>
  <c r="DA294" i="50"/>
  <c r="CZ294" i="50"/>
  <c r="CY294" i="50"/>
  <c r="CX294" i="50"/>
  <c r="CW294" i="50"/>
  <c r="CV294" i="50"/>
  <c r="CU294" i="50"/>
  <c r="CT294" i="50"/>
  <c r="CS294" i="50"/>
  <c r="CR294" i="50"/>
  <c r="CQ294" i="50"/>
  <c r="CP294" i="50"/>
  <c r="CO294" i="50"/>
  <c r="CN294" i="50"/>
  <c r="CM294" i="50"/>
  <c r="CL294" i="50"/>
  <c r="CK294" i="50"/>
  <c r="CJ294" i="50"/>
  <c r="CI294" i="50"/>
  <c r="CH294" i="50"/>
  <c r="CG294" i="50"/>
  <c r="CF294" i="50"/>
  <c r="CE294" i="50"/>
  <c r="CD294" i="50"/>
  <c r="CC294" i="50"/>
  <c r="CB294" i="50"/>
  <c r="CA294" i="50"/>
  <c r="BZ294" i="50"/>
  <c r="BY294" i="50"/>
  <c r="BX294" i="50"/>
  <c r="BW294" i="50"/>
  <c r="BV294" i="50"/>
  <c r="BR294" i="50"/>
  <c r="BS294" i="50"/>
  <c r="BT294" i="50"/>
  <c r="BU294" i="50"/>
  <c r="BQ294" i="50"/>
  <c r="BP294" i="50"/>
  <c r="BO294" i="50"/>
  <c r="BN294" i="50"/>
  <c r="BM294" i="50"/>
  <c r="BL294" i="50"/>
  <c r="BK294" i="50"/>
  <c r="BJ294" i="50"/>
  <c r="BI294" i="50"/>
  <c r="BH294" i="50"/>
  <c r="BG294" i="50"/>
  <c r="BF294" i="50"/>
  <c r="AT294" i="50"/>
  <c r="AU294" i="50"/>
  <c r="AV294" i="50"/>
  <c r="AW294" i="50"/>
  <c r="AX294" i="50"/>
  <c r="AY294" i="50"/>
  <c r="AZ294" i="50"/>
  <c r="BA294" i="50"/>
  <c r="BB294" i="50"/>
  <c r="BC294" i="50"/>
  <c r="BD294" i="50"/>
  <c r="BE294" i="50"/>
  <c r="AG294" i="50"/>
  <c r="AM294" i="50"/>
  <c r="AF294" i="50"/>
  <c r="AE294" i="50"/>
  <c r="AD294" i="50"/>
  <c r="AC294" i="50"/>
  <c r="D294" i="50"/>
  <c r="I294" i="50"/>
  <c r="A294" i="50"/>
  <c r="DV293" i="50"/>
  <c r="DU293" i="50"/>
  <c r="DT293" i="50"/>
  <c r="DS293" i="50"/>
  <c r="DR293" i="50"/>
  <c r="DQ293" i="50"/>
  <c r="DP293" i="50"/>
  <c r="DO293" i="50"/>
  <c r="DN293" i="50"/>
  <c r="DM293" i="50"/>
  <c r="DL293" i="50"/>
  <c r="DK293" i="50"/>
  <c r="DJ293" i="50"/>
  <c r="DI293" i="50"/>
  <c r="DH293" i="50"/>
  <c r="DG293" i="50"/>
  <c r="DF293" i="50"/>
  <c r="DE293" i="50"/>
  <c r="DD293" i="50"/>
  <c r="DC293" i="50"/>
  <c r="DB293" i="50"/>
  <c r="DA293" i="50"/>
  <c r="CZ293" i="50"/>
  <c r="CY293" i="50"/>
  <c r="CX293" i="50"/>
  <c r="CW293" i="50"/>
  <c r="CV293" i="50"/>
  <c r="CU293" i="50"/>
  <c r="CT293" i="50"/>
  <c r="CS293" i="50"/>
  <c r="CR293" i="50"/>
  <c r="CQ293" i="50"/>
  <c r="CP293" i="50"/>
  <c r="CO293" i="50"/>
  <c r="CN293" i="50"/>
  <c r="CM293" i="50"/>
  <c r="CL293" i="50"/>
  <c r="CK293" i="50"/>
  <c r="CJ293" i="50"/>
  <c r="CI293" i="50"/>
  <c r="CH293" i="50"/>
  <c r="CG293" i="50"/>
  <c r="CF293" i="50"/>
  <c r="CE293" i="50"/>
  <c r="CD293" i="50"/>
  <c r="CC293" i="50"/>
  <c r="CB293" i="50"/>
  <c r="CA293" i="50"/>
  <c r="BY293" i="50"/>
  <c r="BX293" i="50"/>
  <c r="BW293" i="50"/>
  <c r="BV293" i="50"/>
  <c r="BR293" i="50"/>
  <c r="BS293" i="50"/>
  <c r="BT293" i="50"/>
  <c r="BU293" i="50"/>
  <c r="BQ293" i="50"/>
  <c r="BP293" i="50"/>
  <c r="BO293" i="50"/>
  <c r="BN293" i="50"/>
  <c r="BM293" i="50"/>
  <c r="BL293" i="50"/>
  <c r="BK293" i="50"/>
  <c r="BJ293" i="50"/>
  <c r="BI293" i="50"/>
  <c r="BH293" i="50"/>
  <c r="BG293" i="50"/>
  <c r="BF293" i="50"/>
  <c r="AT293" i="50"/>
  <c r="AU293" i="50"/>
  <c r="AV293" i="50"/>
  <c r="AW293" i="50"/>
  <c r="AX293" i="50"/>
  <c r="AY293" i="50"/>
  <c r="AZ293" i="50"/>
  <c r="BA293" i="50"/>
  <c r="BB293" i="50"/>
  <c r="BC293" i="50"/>
  <c r="BD293" i="50"/>
  <c r="BE293" i="50"/>
  <c r="AG293" i="50"/>
  <c r="AM293" i="50"/>
  <c r="AF293" i="50"/>
  <c r="AE293" i="50"/>
  <c r="AD293" i="50"/>
  <c r="AC293" i="50"/>
  <c r="D293" i="50"/>
  <c r="I293" i="50"/>
  <c r="DV292" i="50"/>
  <c r="DU292" i="50"/>
  <c r="DT292" i="50"/>
  <c r="DS292" i="50"/>
  <c r="DR292" i="50"/>
  <c r="DQ292" i="50"/>
  <c r="DP292" i="50"/>
  <c r="DO292" i="50"/>
  <c r="DN292" i="50"/>
  <c r="DM292" i="50"/>
  <c r="DL292" i="50"/>
  <c r="DK292" i="50"/>
  <c r="DJ292" i="50"/>
  <c r="DI292" i="50"/>
  <c r="DH292" i="50"/>
  <c r="DG292" i="50"/>
  <c r="DF292" i="50"/>
  <c r="DE292" i="50"/>
  <c r="DD292" i="50"/>
  <c r="DC292" i="50"/>
  <c r="DB292" i="50"/>
  <c r="DA292" i="50"/>
  <c r="CZ292" i="50"/>
  <c r="CY292" i="50"/>
  <c r="CX292" i="50"/>
  <c r="CW292" i="50"/>
  <c r="CV292" i="50"/>
  <c r="CU292" i="50"/>
  <c r="CT292" i="50"/>
  <c r="CS292" i="50"/>
  <c r="CR292" i="50"/>
  <c r="CQ292" i="50"/>
  <c r="CP292" i="50"/>
  <c r="CO292" i="50"/>
  <c r="CN292" i="50"/>
  <c r="CM292" i="50"/>
  <c r="CL292" i="50"/>
  <c r="CK292" i="50"/>
  <c r="CJ292" i="50"/>
  <c r="CI292" i="50"/>
  <c r="CH292" i="50"/>
  <c r="CG292" i="50"/>
  <c r="CF292" i="50"/>
  <c r="CE292" i="50"/>
  <c r="CD292" i="50"/>
  <c r="CC292" i="50"/>
  <c r="CB292" i="50"/>
  <c r="CA292" i="50"/>
  <c r="BY292" i="50"/>
  <c r="BX292" i="50"/>
  <c r="BW292" i="50"/>
  <c r="BV292" i="50"/>
  <c r="BR292" i="50"/>
  <c r="BS292" i="50"/>
  <c r="BT292" i="50"/>
  <c r="BU292" i="50"/>
  <c r="BQ292" i="50"/>
  <c r="BP292" i="50"/>
  <c r="BO292" i="50"/>
  <c r="BN292" i="50"/>
  <c r="BM292" i="50"/>
  <c r="BL292" i="50"/>
  <c r="BK292" i="50"/>
  <c r="BJ292" i="50"/>
  <c r="BI292" i="50"/>
  <c r="BH292" i="50"/>
  <c r="BG292" i="50"/>
  <c r="BF292" i="50"/>
  <c r="AT292" i="50"/>
  <c r="AU292" i="50"/>
  <c r="AV292" i="50"/>
  <c r="AW292" i="50"/>
  <c r="AX292" i="50"/>
  <c r="AY292" i="50"/>
  <c r="AZ292" i="50"/>
  <c r="BA292" i="50"/>
  <c r="BB292" i="50"/>
  <c r="BC292" i="50"/>
  <c r="BD292" i="50"/>
  <c r="BE292" i="50"/>
  <c r="AG292" i="50"/>
  <c r="AE292" i="50"/>
  <c r="AD292" i="50"/>
  <c r="AC292" i="50"/>
  <c r="D292" i="50"/>
  <c r="I292" i="50"/>
  <c r="DV291" i="50"/>
  <c r="DU291" i="50"/>
  <c r="DT291" i="50"/>
  <c r="DS291" i="50"/>
  <c r="DR291" i="50"/>
  <c r="DQ291" i="50"/>
  <c r="DP291" i="50"/>
  <c r="DO291" i="50"/>
  <c r="DN291" i="50"/>
  <c r="DM291" i="50"/>
  <c r="DL291" i="50"/>
  <c r="DK291" i="50"/>
  <c r="DJ291" i="50"/>
  <c r="DI291" i="50"/>
  <c r="DH291" i="50"/>
  <c r="DG291" i="50"/>
  <c r="DF291" i="50"/>
  <c r="DE291" i="50"/>
  <c r="DD291" i="50"/>
  <c r="DC291" i="50"/>
  <c r="DB291" i="50"/>
  <c r="DA291" i="50"/>
  <c r="CZ291" i="50"/>
  <c r="CY291" i="50"/>
  <c r="CX291" i="50"/>
  <c r="CW291" i="50"/>
  <c r="CV291" i="50"/>
  <c r="CU291" i="50"/>
  <c r="CT291" i="50"/>
  <c r="CS291" i="50"/>
  <c r="CR291" i="50"/>
  <c r="CQ291" i="50"/>
  <c r="CP291" i="50"/>
  <c r="CO291" i="50"/>
  <c r="CN291" i="50"/>
  <c r="CM291" i="50"/>
  <c r="CL291" i="50"/>
  <c r="CK291" i="50"/>
  <c r="CJ291" i="50"/>
  <c r="CI291" i="50"/>
  <c r="CH291" i="50"/>
  <c r="CG291" i="50"/>
  <c r="CF291" i="50"/>
  <c r="CE291" i="50"/>
  <c r="CD291" i="50"/>
  <c r="CC291" i="50"/>
  <c r="CB291" i="50"/>
  <c r="CA291" i="50"/>
  <c r="BZ291" i="50"/>
  <c r="BY291" i="50"/>
  <c r="BX291" i="50"/>
  <c r="BW291" i="50"/>
  <c r="BV291" i="50"/>
  <c r="BR291" i="50"/>
  <c r="BS291" i="50"/>
  <c r="BT291" i="50"/>
  <c r="BU291" i="50"/>
  <c r="BQ291" i="50"/>
  <c r="BP291" i="50"/>
  <c r="BO291" i="50"/>
  <c r="BN291" i="50"/>
  <c r="BM291" i="50"/>
  <c r="BL291" i="50"/>
  <c r="BK291" i="50"/>
  <c r="BJ291" i="50"/>
  <c r="BI291" i="50"/>
  <c r="BH291" i="50"/>
  <c r="BG291" i="50"/>
  <c r="BF291" i="50"/>
  <c r="AT291" i="50"/>
  <c r="AU291" i="50"/>
  <c r="AV291" i="50"/>
  <c r="AW291" i="50"/>
  <c r="AX291" i="50"/>
  <c r="AY291" i="50"/>
  <c r="AZ291" i="50"/>
  <c r="BA291" i="50"/>
  <c r="BB291" i="50"/>
  <c r="BC291" i="50"/>
  <c r="BD291" i="50"/>
  <c r="BE291" i="50"/>
  <c r="AN291" i="50"/>
  <c r="AS291" i="50"/>
  <c r="AG291" i="50"/>
  <c r="AE291" i="50"/>
  <c r="AD291" i="50"/>
  <c r="AC291" i="50"/>
  <c r="D291" i="50"/>
  <c r="I291" i="50"/>
  <c r="DV290" i="50"/>
  <c r="DU290" i="50"/>
  <c r="DT290" i="50"/>
  <c r="DS290" i="50"/>
  <c r="DR290" i="50"/>
  <c r="DQ290" i="50"/>
  <c r="DP290" i="50"/>
  <c r="DO290" i="50"/>
  <c r="DN290" i="50"/>
  <c r="DM290" i="50"/>
  <c r="DL290" i="50"/>
  <c r="DK290" i="50"/>
  <c r="DJ290" i="50"/>
  <c r="DI290" i="50"/>
  <c r="DH290" i="50"/>
  <c r="DG290" i="50"/>
  <c r="DF290" i="50"/>
  <c r="DE290" i="50"/>
  <c r="DD290" i="50"/>
  <c r="DC290" i="50"/>
  <c r="DB290" i="50"/>
  <c r="DA290" i="50"/>
  <c r="CZ290" i="50"/>
  <c r="CY290" i="50"/>
  <c r="CX290" i="50"/>
  <c r="CW290" i="50"/>
  <c r="CV290" i="50"/>
  <c r="CU290" i="50"/>
  <c r="CT290" i="50"/>
  <c r="CS290" i="50"/>
  <c r="CR290" i="50"/>
  <c r="CQ290" i="50"/>
  <c r="CP290" i="50"/>
  <c r="CO290" i="50"/>
  <c r="CN290" i="50"/>
  <c r="CM290" i="50"/>
  <c r="CL290" i="50"/>
  <c r="CK290" i="50"/>
  <c r="CJ290" i="50"/>
  <c r="CI290" i="50"/>
  <c r="CH290" i="50"/>
  <c r="CG290" i="50"/>
  <c r="CF290" i="50"/>
  <c r="CE290" i="50"/>
  <c r="CD290" i="50"/>
  <c r="CC290" i="50"/>
  <c r="CB290" i="50"/>
  <c r="CA290" i="50"/>
  <c r="BZ290" i="50"/>
  <c r="BY290" i="50"/>
  <c r="BX290" i="50"/>
  <c r="BW290" i="50"/>
  <c r="BV290" i="50"/>
  <c r="BR290" i="50"/>
  <c r="BS290" i="50"/>
  <c r="BT290" i="50"/>
  <c r="BU290" i="50"/>
  <c r="BQ290" i="50"/>
  <c r="BP290" i="50"/>
  <c r="BO290" i="50"/>
  <c r="BN290" i="50"/>
  <c r="BM290" i="50"/>
  <c r="BL290" i="50"/>
  <c r="BK290" i="50"/>
  <c r="BJ290" i="50"/>
  <c r="BI290" i="50"/>
  <c r="BH290" i="50"/>
  <c r="BG290" i="50"/>
  <c r="BF290" i="50"/>
  <c r="AT290" i="50"/>
  <c r="AU290" i="50"/>
  <c r="AV290" i="50"/>
  <c r="AW290" i="50"/>
  <c r="AX290" i="50"/>
  <c r="AY290" i="50"/>
  <c r="AZ290" i="50"/>
  <c r="BA290" i="50"/>
  <c r="BB290" i="50"/>
  <c r="BC290" i="50"/>
  <c r="BD290" i="50"/>
  <c r="BE290" i="50"/>
  <c r="AG290" i="50"/>
  <c r="AM290" i="50"/>
  <c r="AF290" i="50"/>
  <c r="AE290" i="50"/>
  <c r="AD290" i="50"/>
  <c r="AC290" i="50"/>
  <c r="D290" i="50"/>
  <c r="I290" i="50"/>
  <c r="A290" i="50"/>
  <c r="DV289" i="50"/>
  <c r="DU289" i="50"/>
  <c r="DT289" i="50"/>
  <c r="DS289" i="50"/>
  <c r="DR289" i="50"/>
  <c r="DQ289" i="50"/>
  <c r="DP289" i="50"/>
  <c r="DO289" i="50"/>
  <c r="DN289" i="50"/>
  <c r="DM289" i="50"/>
  <c r="DL289" i="50"/>
  <c r="DK289" i="50"/>
  <c r="DJ289" i="50"/>
  <c r="DI289" i="50"/>
  <c r="DH289" i="50"/>
  <c r="DG289" i="50"/>
  <c r="DF289" i="50"/>
  <c r="DE289" i="50"/>
  <c r="DD289" i="50"/>
  <c r="DC289" i="50"/>
  <c r="DB289" i="50"/>
  <c r="DA289" i="50"/>
  <c r="CZ289" i="50"/>
  <c r="CY289" i="50"/>
  <c r="CX289" i="50"/>
  <c r="CW289" i="50"/>
  <c r="CV289" i="50"/>
  <c r="CU289" i="50"/>
  <c r="CT289" i="50"/>
  <c r="CS289" i="50"/>
  <c r="CR289" i="50"/>
  <c r="CQ289" i="50"/>
  <c r="CP289" i="50"/>
  <c r="CO289" i="50"/>
  <c r="CN289" i="50"/>
  <c r="CM289" i="50"/>
  <c r="CL289" i="50"/>
  <c r="CK289" i="50"/>
  <c r="CJ289" i="50"/>
  <c r="CI289" i="50"/>
  <c r="CH289" i="50"/>
  <c r="CG289" i="50"/>
  <c r="CA289" i="50"/>
  <c r="CB289" i="50"/>
  <c r="CC289" i="50"/>
  <c r="CD289" i="50"/>
  <c r="CE289" i="50"/>
  <c r="CF289" i="50"/>
  <c r="BZ289" i="50"/>
  <c r="BY289" i="50"/>
  <c r="BX289" i="50"/>
  <c r="BW289" i="50"/>
  <c r="BV289" i="50"/>
  <c r="BR289" i="50"/>
  <c r="BS289" i="50"/>
  <c r="BT289" i="50"/>
  <c r="BU289" i="50"/>
  <c r="BQ289" i="50"/>
  <c r="BP289" i="50"/>
  <c r="BO289" i="50"/>
  <c r="BN289" i="50"/>
  <c r="BM289" i="50"/>
  <c r="BL289" i="50"/>
  <c r="BK289" i="50"/>
  <c r="BJ289" i="50"/>
  <c r="BI289" i="50"/>
  <c r="BH289" i="50"/>
  <c r="BG289" i="50"/>
  <c r="BF289" i="50"/>
  <c r="AT289" i="50"/>
  <c r="AU289" i="50"/>
  <c r="AV289" i="50"/>
  <c r="AW289" i="50"/>
  <c r="AX289" i="50"/>
  <c r="AY289" i="50"/>
  <c r="AZ289" i="50"/>
  <c r="BA289" i="50"/>
  <c r="BB289" i="50"/>
  <c r="BC289" i="50"/>
  <c r="BD289" i="50"/>
  <c r="BE289" i="50"/>
  <c r="AG289" i="50"/>
  <c r="AF289" i="50"/>
  <c r="AE289" i="50"/>
  <c r="AD289" i="50"/>
  <c r="AC289" i="50"/>
  <c r="D289" i="50"/>
  <c r="I289" i="50"/>
  <c r="DV288" i="50"/>
  <c r="DU288" i="50"/>
  <c r="DT288" i="50"/>
  <c r="DS288" i="50"/>
  <c r="DR288" i="50"/>
  <c r="DQ288" i="50"/>
  <c r="DP288" i="50"/>
  <c r="DO288" i="50"/>
  <c r="DN288" i="50"/>
  <c r="DM288" i="50"/>
  <c r="DL288" i="50"/>
  <c r="DK288" i="50"/>
  <c r="DJ288" i="50"/>
  <c r="DI288" i="50"/>
  <c r="DH288" i="50"/>
  <c r="DG288" i="50"/>
  <c r="DF288" i="50"/>
  <c r="DE288" i="50"/>
  <c r="DD288" i="50"/>
  <c r="DC288" i="50"/>
  <c r="DB288" i="50"/>
  <c r="DA288" i="50"/>
  <c r="CZ288" i="50"/>
  <c r="CY288" i="50"/>
  <c r="CX288" i="50"/>
  <c r="CW288" i="50"/>
  <c r="CV288" i="50"/>
  <c r="CU288" i="50"/>
  <c r="CT288" i="50"/>
  <c r="CS288" i="50"/>
  <c r="CR288" i="50"/>
  <c r="CQ288" i="50"/>
  <c r="CP288" i="50"/>
  <c r="CO288" i="50"/>
  <c r="CN288" i="50"/>
  <c r="CM288" i="50"/>
  <c r="CL288" i="50"/>
  <c r="CK288" i="50"/>
  <c r="CJ288" i="50"/>
  <c r="CI288" i="50"/>
  <c r="CH288" i="50"/>
  <c r="CG288" i="50"/>
  <c r="CF288" i="50"/>
  <c r="CE288" i="50"/>
  <c r="CD288" i="50"/>
  <c r="CC288" i="50"/>
  <c r="CB288" i="50"/>
  <c r="CA288" i="50"/>
  <c r="BY288" i="50"/>
  <c r="BX288" i="50"/>
  <c r="BW288" i="50"/>
  <c r="BV288" i="50"/>
  <c r="BR288" i="50"/>
  <c r="BS288" i="50"/>
  <c r="BT288" i="50"/>
  <c r="BU288" i="50"/>
  <c r="BQ288" i="50"/>
  <c r="BP288" i="50"/>
  <c r="BO288" i="50"/>
  <c r="BN288" i="50"/>
  <c r="BM288" i="50"/>
  <c r="BL288" i="50"/>
  <c r="BK288" i="50"/>
  <c r="BJ288" i="50"/>
  <c r="BI288" i="50"/>
  <c r="BH288" i="50"/>
  <c r="BG288" i="50"/>
  <c r="BF288" i="50"/>
  <c r="AT288" i="50"/>
  <c r="AU288" i="50"/>
  <c r="AV288" i="50"/>
  <c r="AW288" i="50"/>
  <c r="AX288" i="50"/>
  <c r="AY288" i="50"/>
  <c r="AZ288" i="50"/>
  <c r="BA288" i="50"/>
  <c r="BB288" i="50"/>
  <c r="BC288" i="50"/>
  <c r="BD288" i="50"/>
  <c r="BE288" i="50"/>
  <c r="AG288" i="50"/>
  <c r="AM288" i="50"/>
  <c r="AF288" i="50"/>
  <c r="AE288" i="50"/>
  <c r="AD288" i="50"/>
  <c r="AC288" i="50"/>
  <c r="D288" i="50"/>
  <c r="I288" i="50"/>
  <c r="A288" i="50"/>
  <c r="DV287" i="50"/>
  <c r="DU287" i="50"/>
  <c r="DT287" i="50"/>
  <c r="DS287" i="50"/>
  <c r="DR287" i="50"/>
  <c r="DQ287" i="50"/>
  <c r="DP287" i="50"/>
  <c r="DO287" i="50"/>
  <c r="DN287" i="50"/>
  <c r="DM287" i="50"/>
  <c r="DL287" i="50"/>
  <c r="DK287" i="50"/>
  <c r="DJ287" i="50"/>
  <c r="DI287" i="50"/>
  <c r="DH287" i="50"/>
  <c r="DG287" i="50"/>
  <c r="DF287" i="50"/>
  <c r="DE287" i="50"/>
  <c r="DD287" i="50"/>
  <c r="DC287" i="50"/>
  <c r="DB287" i="50"/>
  <c r="DA287" i="50"/>
  <c r="CZ287" i="50"/>
  <c r="CY287" i="50"/>
  <c r="CX287" i="50"/>
  <c r="CW287" i="50"/>
  <c r="CV287" i="50"/>
  <c r="CU287" i="50"/>
  <c r="CT287" i="50"/>
  <c r="CS287" i="50"/>
  <c r="CR287" i="50"/>
  <c r="CQ287" i="50"/>
  <c r="CP287" i="50"/>
  <c r="CO287" i="50"/>
  <c r="CN287" i="50"/>
  <c r="CM287" i="50"/>
  <c r="CL287" i="50"/>
  <c r="CK287" i="50"/>
  <c r="CJ287" i="50"/>
  <c r="CI287" i="50"/>
  <c r="CH287" i="50"/>
  <c r="CG287" i="50"/>
  <c r="CF287" i="50"/>
  <c r="CE287" i="50"/>
  <c r="CD287" i="50"/>
  <c r="CC287" i="50"/>
  <c r="CB287" i="50"/>
  <c r="CA287" i="50"/>
  <c r="BY287" i="50"/>
  <c r="BX287" i="50"/>
  <c r="BW287" i="50"/>
  <c r="BV287" i="50"/>
  <c r="BR287" i="50"/>
  <c r="BS287" i="50"/>
  <c r="BT287" i="50"/>
  <c r="BU287" i="50"/>
  <c r="BQ287" i="50"/>
  <c r="BP287" i="50"/>
  <c r="BO287" i="50"/>
  <c r="BN287" i="50"/>
  <c r="BM287" i="50"/>
  <c r="BL287" i="50"/>
  <c r="BK287" i="50"/>
  <c r="BJ287" i="50"/>
  <c r="BI287" i="50"/>
  <c r="BH287" i="50"/>
  <c r="BG287" i="50"/>
  <c r="BF287" i="50"/>
  <c r="AT287" i="50"/>
  <c r="AU287" i="50"/>
  <c r="AV287" i="50"/>
  <c r="AW287" i="50"/>
  <c r="AX287" i="50"/>
  <c r="AY287" i="50"/>
  <c r="AZ287" i="50"/>
  <c r="BA287" i="50"/>
  <c r="BB287" i="50"/>
  <c r="BC287" i="50"/>
  <c r="BD287" i="50"/>
  <c r="BE287" i="50"/>
  <c r="AG287" i="50"/>
  <c r="AM287" i="50"/>
  <c r="AE287" i="50"/>
  <c r="AD287" i="50"/>
  <c r="AC287" i="50"/>
  <c r="D287" i="50"/>
  <c r="I287" i="50"/>
  <c r="DV286" i="50"/>
  <c r="DU286" i="50"/>
  <c r="DT286" i="50"/>
  <c r="DS286" i="50"/>
  <c r="DR286" i="50"/>
  <c r="DQ286" i="50"/>
  <c r="DP286" i="50"/>
  <c r="DO286" i="50"/>
  <c r="DN286" i="50"/>
  <c r="DM286" i="50"/>
  <c r="DL286" i="50"/>
  <c r="DK286" i="50"/>
  <c r="DJ286" i="50"/>
  <c r="DI286" i="50"/>
  <c r="DH286" i="50"/>
  <c r="DG286" i="50"/>
  <c r="DF286" i="50"/>
  <c r="DE286" i="50"/>
  <c r="DD286" i="50"/>
  <c r="DC286" i="50"/>
  <c r="DB286" i="50"/>
  <c r="DA286" i="50"/>
  <c r="CZ286" i="50"/>
  <c r="CY286" i="50"/>
  <c r="CX286" i="50"/>
  <c r="CW286" i="50"/>
  <c r="CV286" i="50"/>
  <c r="CU286" i="50"/>
  <c r="CT286" i="50"/>
  <c r="CS286" i="50"/>
  <c r="CR286" i="50"/>
  <c r="CQ286" i="50"/>
  <c r="CP286" i="50"/>
  <c r="CO286" i="50"/>
  <c r="CN286" i="50"/>
  <c r="CM286" i="50"/>
  <c r="CL286" i="50"/>
  <c r="CK286" i="50"/>
  <c r="CJ286" i="50"/>
  <c r="CI286" i="50"/>
  <c r="CH286" i="50"/>
  <c r="CG286" i="50"/>
  <c r="CF286" i="50"/>
  <c r="CE286" i="50"/>
  <c r="CA286" i="50"/>
  <c r="CB286" i="50"/>
  <c r="CC286" i="50"/>
  <c r="CD286" i="50"/>
  <c r="BZ286" i="50"/>
  <c r="BY286" i="50"/>
  <c r="BX286" i="50"/>
  <c r="BW286" i="50"/>
  <c r="BV286" i="50"/>
  <c r="AK286" i="50"/>
  <c r="BR286" i="50"/>
  <c r="BS286" i="50"/>
  <c r="BT286" i="50"/>
  <c r="BU286" i="50"/>
  <c r="BQ286" i="50"/>
  <c r="BP286" i="50"/>
  <c r="BO286" i="50"/>
  <c r="BN286" i="50"/>
  <c r="BM286" i="50"/>
  <c r="BL286" i="50"/>
  <c r="BK286" i="50"/>
  <c r="BJ286" i="50"/>
  <c r="BI286" i="50"/>
  <c r="BH286" i="50"/>
  <c r="BG286" i="50"/>
  <c r="BF286" i="50"/>
  <c r="AT286" i="50"/>
  <c r="AU286" i="50"/>
  <c r="AV286" i="50"/>
  <c r="AW286" i="50"/>
  <c r="AX286" i="50"/>
  <c r="AY286" i="50"/>
  <c r="AZ286" i="50"/>
  <c r="BA286" i="50"/>
  <c r="BB286" i="50"/>
  <c r="BC286" i="50"/>
  <c r="BD286" i="50"/>
  <c r="BE286" i="50"/>
  <c r="AG286" i="50"/>
  <c r="AE286" i="50"/>
  <c r="AD286" i="50"/>
  <c r="AC286" i="50"/>
  <c r="D286" i="50"/>
  <c r="I286" i="50"/>
  <c r="DV285" i="50"/>
  <c r="DU285" i="50"/>
  <c r="DT285" i="50"/>
  <c r="DS285" i="50"/>
  <c r="DR285" i="50"/>
  <c r="DQ285" i="50"/>
  <c r="DP285" i="50"/>
  <c r="DO285" i="50"/>
  <c r="DN285" i="50"/>
  <c r="DM285" i="50"/>
  <c r="DL285" i="50"/>
  <c r="DK285" i="50"/>
  <c r="DJ285" i="50"/>
  <c r="DI285" i="50"/>
  <c r="DH285" i="50"/>
  <c r="DG285" i="50"/>
  <c r="DF285" i="50"/>
  <c r="DE285" i="50"/>
  <c r="DD285" i="50"/>
  <c r="DC285" i="50"/>
  <c r="DB285" i="50"/>
  <c r="DA285" i="50"/>
  <c r="CZ285" i="50"/>
  <c r="CY285" i="50"/>
  <c r="CX285" i="50"/>
  <c r="CW285" i="50"/>
  <c r="CV285" i="50"/>
  <c r="CU285" i="50"/>
  <c r="CT285" i="50"/>
  <c r="CS285" i="50"/>
  <c r="CR285" i="50"/>
  <c r="CQ285" i="50"/>
  <c r="CP285" i="50"/>
  <c r="CO285" i="50"/>
  <c r="CN285" i="50"/>
  <c r="CM285" i="50"/>
  <c r="CL285" i="50"/>
  <c r="CK285" i="50"/>
  <c r="CJ285" i="50"/>
  <c r="CI285" i="50"/>
  <c r="CH285" i="50"/>
  <c r="CG285" i="50"/>
  <c r="CF285" i="50"/>
  <c r="CE285" i="50"/>
  <c r="CD285" i="50"/>
  <c r="CC285" i="50"/>
  <c r="CB285" i="50"/>
  <c r="CA285" i="50"/>
  <c r="BY285" i="50"/>
  <c r="BX285" i="50"/>
  <c r="BW285" i="50"/>
  <c r="BV285" i="50"/>
  <c r="BR285" i="50"/>
  <c r="BS285" i="50"/>
  <c r="BT285" i="50"/>
  <c r="BU285" i="50"/>
  <c r="BQ285" i="50"/>
  <c r="BP285" i="50"/>
  <c r="BO285" i="50"/>
  <c r="BN285" i="50"/>
  <c r="BM285" i="50"/>
  <c r="BL285" i="50"/>
  <c r="BK285" i="50"/>
  <c r="BJ285" i="50"/>
  <c r="BI285" i="50"/>
  <c r="BH285" i="50"/>
  <c r="BG285" i="50"/>
  <c r="BF285" i="50"/>
  <c r="AT285" i="50"/>
  <c r="AU285" i="50"/>
  <c r="AV285" i="50"/>
  <c r="AW285" i="50"/>
  <c r="AX285" i="50"/>
  <c r="AY285" i="50"/>
  <c r="AZ285" i="50"/>
  <c r="BA285" i="50"/>
  <c r="BB285" i="50"/>
  <c r="BC285" i="50"/>
  <c r="BD285" i="50"/>
  <c r="BE285" i="50"/>
  <c r="E285" i="50"/>
  <c r="B285" i="50"/>
  <c r="AG285" i="50"/>
  <c r="AE285" i="50"/>
  <c r="AD285" i="50"/>
  <c r="AC285" i="50"/>
  <c r="D285" i="50"/>
  <c r="I285" i="50"/>
  <c r="DV284" i="50"/>
  <c r="DU284" i="50"/>
  <c r="DT284" i="50"/>
  <c r="DS284" i="50"/>
  <c r="DR284" i="50"/>
  <c r="DQ284" i="50"/>
  <c r="DP284" i="50"/>
  <c r="DO284" i="50"/>
  <c r="DN284" i="50"/>
  <c r="DM284" i="50"/>
  <c r="DL284" i="50"/>
  <c r="DK284" i="50"/>
  <c r="DJ284" i="50"/>
  <c r="DI284" i="50"/>
  <c r="DH284" i="50"/>
  <c r="DG284" i="50"/>
  <c r="DF284" i="50"/>
  <c r="DE284" i="50"/>
  <c r="DD284" i="50"/>
  <c r="DC284" i="50"/>
  <c r="DB284" i="50"/>
  <c r="DA284" i="50"/>
  <c r="CZ284" i="50"/>
  <c r="CY284" i="50"/>
  <c r="CX284" i="50"/>
  <c r="CW284" i="50"/>
  <c r="CV284" i="50"/>
  <c r="CU284" i="50"/>
  <c r="CT284" i="50"/>
  <c r="CS284" i="50"/>
  <c r="CR284" i="50"/>
  <c r="CQ284" i="50"/>
  <c r="CP284" i="50"/>
  <c r="CO284" i="50"/>
  <c r="CN284" i="50"/>
  <c r="CM284" i="50"/>
  <c r="CL284" i="50"/>
  <c r="CK284" i="50"/>
  <c r="CJ284" i="50"/>
  <c r="CI284" i="50"/>
  <c r="CH284" i="50"/>
  <c r="CG284" i="50"/>
  <c r="CF284" i="50"/>
  <c r="CE284" i="50"/>
  <c r="CD284" i="50"/>
  <c r="CC284" i="50"/>
  <c r="CB284" i="50"/>
  <c r="CA284" i="50"/>
  <c r="BY284" i="50"/>
  <c r="BX284" i="50"/>
  <c r="BW284" i="50"/>
  <c r="BV284" i="50"/>
  <c r="BR284" i="50"/>
  <c r="BS284" i="50"/>
  <c r="BT284" i="50"/>
  <c r="BU284" i="50"/>
  <c r="BQ284" i="50"/>
  <c r="BP284" i="50"/>
  <c r="BO284" i="50"/>
  <c r="BN284" i="50"/>
  <c r="BM284" i="50"/>
  <c r="BL284" i="50"/>
  <c r="BK284" i="50"/>
  <c r="BJ284" i="50"/>
  <c r="BI284" i="50"/>
  <c r="BH284" i="50"/>
  <c r="BG284" i="50"/>
  <c r="BF284" i="50"/>
  <c r="AT284" i="50"/>
  <c r="AU284" i="50"/>
  <c r="AV284" i="50"/>
  <c r="AW284" i="50"/>
  <c r="AX284" i="50"/>
  <c r="AY284" i="50"/>
  <c r="AZ284" i="50"/>
  <c r="BA284" i="50"/>
  <c r="BB284" i="50"/>
  <c r="BC284" i="50"/>
  <c r="BD284" i="50"/>
  <c r="BE284" i="50"/>
  <c r="AG284" i="50"/>
  <c r="AM284" i="50"/>
  <c r="AF284" i="50"/>
  <c r="AE284" i="50"/>
  <c r="AD284" i="50"/>
  <c r="AC284" i="50"/>
  <c r="D284" i="50"/>
  <c r="I284" i="50"/>
  <c r="A284" i="50"/>
  <c r="DV283" i="50"/>
  <c r="DU283" i="50"/>
  <c r="DT283" i="50"/>
  <c r="DS283" i="50"/>
  <c r="DR283" i="50"/>
  <c r="DQ283" i="50"/>
  <c r="DP283" i="50"/>
  <c r="DO283" i="50"/>
  <c r="DN283" i="50"/>
  <c r="DM283" i="50"/>
  <c r="DL283" i="50"/>
  <c r="DK283" i="50"/>
  <c r="DJ283" i="50"/>
  <c r="DI283" i="50"/>
  <c r="DH283" i="50"/>
  <c r="DG283" i="50"/>
  <c r="DF283" i="50"/>
  <c r="DE283" i="50"/>
  <c r="DD283" i="50"/>
  <c r="DC283" i="50"/>
  <c r="DB283" i="50"/>
  <c r="DA283" i="50"/>
  <c r="CZ283" i="50"/>
  <c r="CY283" i="50"/>
  <c r="CX283" i="50"/>
  <c r="CW283" i="50"/>
  <c r="CV283" i="50"/>
  <c r="CU283" i="50"/>
  <c r="CT283" i="50"/>
  <c r="CS283" i="50"/>
  <c r="CR283" i="50"/>
  <c r="CQ283" i="50"/>
  <c r="CP283" i="50"/>
  <c r="CO283" i="50"/>
  <c r="CN283" i="50"/>
  <c r="CM283" i="50"/>
  <c r="CL283" i="50"/>
  <c r="CK283" i="50"/>
  <c r="CJ283" i="50"/>
  <c r="CI283" i="50"/>
  <c r="CH283" i="50"/>
  <c r="CG283" i="50"/>
  <c r="CF283" i="50"/>
  <c r="CE283" i="50"/>
  <c r="CD283" i="50"/>
  <c r="CC283" i="50"/>
  <c r="CB283" i="50"/>
  <c r="CA283" i="50"/>
  <c r="BZ283" i="50"/>
  <c r="BY283" i="50"/>
  <c r="BX283" i="50"/>
  <c r="BW283" i="50"/>
  <c r="BV283" i="50"/>
  <c r="AK283" i="50"/>
  <c r="BR283" i="50"/>
  <c r="BS283" i="50"/>
  <c r="BT283" i="50"/>
  <c r="BU283" i="50"/>
  <c r="BQ283" i="50"/>
  <c r="BP283" i="50"/>
  <c r="BO283" i="50"/>
  <c r="BN283" i="50"/>
  <c r="BM283" i="50"/>
  <c r="BL283" i="50"/>
  <c r="BK283" i="50"/>
  <c r="BJ283" i="50"/>
  <c r="BI283" i="50"/>
  <c r="BH283" i="50"/>
  <c r="BG283" i="50"/>
  <c r="BF283" i="50"/>
  <c r="AT283" i="50"/>
  <c r="AU283" i="50"/>
  <c r="AV283" i="50"/>
  <c r="AW283" i="50"/>
  <c r="AX283" i="50"/>
  <c r="AY283" i="50"/>
  <c r="AZ283" i="50"/>
  <c r="BA283" i="50"/>
  <c r="BB283" i="50"/>
  <c r="BC283" i="50"/>
  <c r="BD283" i="50"/>
  <c r="BE283" i="50"/>
  <c r="AG283" i="50"/>
  <c r="AF283" i="50"/>
  <c r="AE283" i="50"/>
  <c r="AD283" i="50"/>
  <c r="AC283" i="50"/>
  <c r="D283" i="50"/>
  <c r="I283" i="50"/>
  <c r="F283" i="50"/>
  <c r="DV282" i="50"/>
  <c r="DU282" i="50"/>
  <c r="DT282" i="50"/>
  <c r="DS282" i="50"/>
  <c r="DR282" i="50"/>
  <c r="DQ282" i="50"/>
  <c r="DP282" i="50"/>
  <c r="DO282" i="50"/>
  <c r="DN282" i="50"/>
  <c r="DM282" i="50"/>
  <c r="DL282" i="50"/>
  <c r="DK282" i="50"/>
  <c r="DJ282" i="50"/>
  <c r="DI282" i="50"/>
  <c r="DH282" i="50"/>
  <c r="DG282" i="50"/>
  <c r="DF282" i="50"/>
  <c r="DE282" i="50"/>
  <c r="DD282" i="50"/>
  <c r="DC282" i="50"/>
  <c r="DB282" i="50"/>
  <c r="DA282" i="50"/>
  <c r="CZ282" i="50"/>
  <c r="CY282" i="50"/>
  <c r="CX282" i="50"/>
  <c r="CW282" i="50"/>
  <c r="CV282" i="50"/>
  <c r="CU282" i="50"/>
  <c r="CT282" i="50"/>
  <c r="CS282" i="50"/>
  <c r="CR282" i="50"/>
  <c r="CQ282" i="50"/>
  <c r="CP282" i="50"/>
  <c r="CO282" i="50"/>
  <c r="CN282" i="50"/>
  <c r="CM282" i="50"/>
  <c r="CL282" i="50"/>
  <c r="CK282" i="50"/>
  <c r="CJ282" i="50"/>
  <c r="CI282" i="50"/>
  <c r="CH282" i="50"/>
  <c r="CG282" i="50"/>
  <c r="CF282" i="50"/>
  <c r="CE282" i="50"/>
  <c r="CD282" i="50"/>
  <c r="CC282" i="50"/>
  <c r="CB282" i="50"/>
  <c r="CA282" i="50"/>
  <c r="BY282" i="50"/>
  <c r="BX282" i="50"/>
  <c r="BW282" i="50"/>
  <c r="BV282" i="50"/>
  <c r="BR282" i="50"/>
  <c r="BS282" i="50"/>
  <c r="BT282" i="50"/>
  <c r="BU282" i="50"/>
  <c r="BQ282" i="50"/>
  <c r="BP282" i="50"/>
  <c r="BO282" i="50"/>
  <c r="BN282" i="50"/>
  <c r="BM282" i="50"/>
  <c r="BL282" i="50"/>
  <c r="BK282" i="50"/>
  <c r="BJ282" i="50"/>
  <c r="BI282" i="50"/>
  <c r="BH282" i="50"/>
  <c r="BG282" i="50"/>
  <c r="BF282" i="50"/>
  <c r="AT282" i="50"/>
  <c r="AU282" i="50"/>
  <c r="AV282" i="50"/>
  <c r="AW282" i="50"/>
  <c r="AX282" i="50"/>
  <c r="AY282" i="50"/>
  <c r="AZ282" i="50"/>
  <c r="BA282" i="50"/>
  <c r="BB282" i="50"/>
  <c r="BC282" i="50"/>
  <c r="BD282" i="50"/>
  <c r="BE282" i="50"/>
  <c r="AG282" i="50"/>
  <c r="AM282" i="50"/>
  <c r="AF282" i="50"/>
  <c r="AE282" i="50"/>
  <c r="AD282" i="50"/>
  <c r="AC282" i="50"/>
  <c r="D282" i="50"/>
  <c r="I282" i="50"/>
  <c r="A282" i="50"/>
  <c r="DV281" i="50"/>
  <c r="DU281" i="50"/>
  <c r="DT281" i="50"/>
  <c r="DS281" i="50"/>
  <c r="DR281" i="50"/>
  <c r="DQ281" i="50"/>
  <c r="DP281" i="50"/>
  <c r="DO281" i="50"/>
  <c r="DN281" i="50"/>
  <c r="DM281" i="50"/>
  <c r="DL281" i="50"/>
  <c r="DK281" i="50"/>
  <c r="DJ281" i="50"/>
  <c r="DI281" i="50"/>
  <c r="DH281" i="50"/>
  <c r="DG281" i="50"/>
  <c r="DF281" i="50"/>
  <c r="DE281" i="50"/>
  <c r="DD281" i="50"/>
  <c r="DC281" i="50"/>
  <c r="DB281" i="50"/>
  <c r="DA281" i="50"/>
  <c r="CZ281" i="50"/>
  <c r="CY281" i="50"/>
  <c r="CX281" i="50"/>
  <c r="CW281" i="50"/>
  <c r="CV281" i="50"/>
  <c r="CU281" i="50"/>
  <c r="CT281" i="50"/>
  <c r="CS281" i="50"/>
  <c r="CR281" i="50"/>
  <c r="CQ281" i="50"/>
  <c r="CP281" i="50"/>
  <c r="CO281" i="50"/>
  <c r="CN281" i="50"/>
  <c r="CM281" i="50"/>
  <c r="CL281" i="50"/>
  <c r="CK281" i="50"/>
  <c r="CJ281" i="50"/>
  <c r="CI281" i="50"/>
  <c r="CH281" i="50"/>
  <c r="CG281" i="50"/>
  <c r="CF281" i="50"/>
  <c r="CE281" i="50"/>
  <c r="CD281" i="50"/>
  <c r="CC281" i="50"/>
  <c r="CB281" i="50"/>
  <c r="CA281" i="50"/>
  <c r="BY281" i="50"/>
  <c r="BX281" i="50"/>
  <c r="BW281" i="50"/>
  <c r="BV281" i="50"/>
  <c r="BR281" i="50"/>
  <c r="BS281" i="50"/>
  <c r="BT281" i="50"/>
  <c r="BU281" i="50"/>
  <c r="BQ281" i="50"/>
  <c r="BP281" i="50"/>
  <c r="BO281" i="50"/>
  <c r="BN281" i="50"/>
  <c r="BM281" i="50"/>
  <c r="BL281" i="50"/>
  <c r="BK281" i="50"/>
  <c r="BJ281" i="50"/>
  <c r="BI281" i="50"/>
  <c r="BH281" i="50"/>
  <c r="BG281" i="50"/>
  <c r="BF281" i="50"/>
  <c r="AT281" i="50"/>
  <c r="AU281" i="50"/>
  <c r="AV281" i="50"/>
  <c r="AW281" i="50"/>
  <c r="AX281" i="50"/>
  <c r="AY281" i="50"/>
  <c r="AZ281" i="50"/>
  <c r="BA281" i="50"/>
  <c r="BB281" i="50"/>
  <c r="BC281" i="50"/>
  <c r="BD281" i="50"/>
  <c r="BE281" i="50"/>
  <c r="AG281" i="50"/>
  <c r="AE281" i="50"/>
  <c r="AD281" i="50"/>
  <c r="AC281" i="50"/>
  <c r="D281" i="50"/>
  <c r="I281" i="50"/>
  <c r="DV280" i="50"/>
  <c r="DU280" i="50"/>
  <c r="DT280" i="50"/>
  <c r="DS280" i="50"/>
  <c r="DR280" i="50"/>
  <c r="DQ280" i="50"/>
  <c r="DP280" i="50"/>
  <c r="DO280" i="50"/>
  <c r="DN280" i="50"/>
  <c r="DM280" i="50"/>
  <c r="DL280" i="50"/>
  <c r="DK280" i="50"/>
  <c r="DJ280" i="50"/>
  <c r="DI280" i="50"/>
  <c r="DH280" i="50"/>
  <c r="DG280" i="50"/>
  <c r="DF280" i="50"/>
  <c r="DE280" i="50"/>
  <c r="DD280" i="50"/>
  <c r="DC280" i="50"/>
  <c r="DB280" i="50"/>
  <c r="DA280" i="50"/>
  <c r="CZ280" i="50"/>
  <c r="CY280" i="50"/>
  <c r="CX280" i="50"/>
  <c r="CW280" i="50"/>
  <c r="CV280" i="50"/>
  <c r="CU280" i="50"/>
  <c r="CT280" i="50"/>
  <c r="CS280" i="50"/>
  <c r="CR280" i="50"/>
  <c r="CQ280" i="50"/>
  <c r="CP280" i="50"/>
  <c r="CO280" i="50"/>
  <c r="CN280" i="50"/>
  <c r="CM280" i="50"/>
  <c r="CL280" i="50"/>
  <c r="CK280" i="50"/>
  <c r="CJ280" i="50"/>
  <c r="CI280" i="50"/>
  <c r="CH280" i="50"/>
  <c r="CG280" i="50"/>
  <c r="CF280" i="50"/>
  <c r="CE280" i="50"/>
  <c r="CD280" i="50"/>
  <c r="CC280" i="50"/>
  <c r="CB280" i="50"/>
  <c r="CA280" i="50"/>
  <c r="BY280" i="50"/>
  <c r="BX280" i="50"/>
  <c r="BW280" i="50"/>
  <c r="BV280" i="50"/>
  <c r="BR280" i="50"/>
  <c r="BS280" i="50"/>
  <c r="BT280" i="50"/>
  <c r="BU280" i="50"/>
  <c r="BQ280" i="50"/>
  <c r="BP280" i="50"/>
  <c r="BO280" i="50"/>
  <c r="BN280" i="50"/>
  <c r="BM280" i="50"/>
  <c r="BL280" i="50"/>
  <c r="BK280" i="50"/>
  <c r="BJ280" i="50"/>
  <c r="BI280" i="50"/>
  <c r="BH280" i="50"/>
  <c r="BG280" i="50"/>
  <c r="BF280" i="50"/>
  <c r="AT280" i="50"/>
  <c r="AU280" i="50"/>
  <c r="AV280" i="50"/>
  <c r="AW280" i="50"/>
  <c r="AX280" i="50"/>
  <c r="AY280" i="50"/>
  <c r="AZ280" i="50"/>
  <c r="BA280" i="50"/>
  <c r="BB280" i="50"/>
  <c r="BC280" i="50"/>
  <c r="BD280" i="50"/>
  <c r="BE280" i="50"/>
  <c r="AG280" i="50"/>
  <c r="AM280" i="50"/>
  <c r="AF280" i="50"/>
  <c r="AE280" i="50"/>
  <c r="AD280" i="50"/>
  <c r="AC280" i="50"/>
  <c r="D280" i="50"/>
  <c r="I280" i="50"/>
  <c r="A280" i="50"/>
  <c r="DV279" i="50"/>
  <c r="DU279" i="50"/>
  <c r="DT279" i="50"/>
  <c r="DS279" i="50"/>
  <c r="DR279" i="50"/>
  <c r="DQ279" i="50"/>
  <c r="DP279" i="50"/>
  <c r="DO279" i="50"/>
  <c r="DN279" i="50"/>
  <c r="DM279" i="50"/>
  <c r="DL279" i="50"/>
  <c r="DK279" i="50"/>
  <c r="DJ279" i="50"/>
  <c r="DI279" i="50"/>
  <c r="DH279" i="50"/>
  <c r="DG279" i="50"/>
  <c r="DF279" i="50"/>
  <c r="DE279" i="50"/>
  <c r="DD279" i="50"/>
  <c r="DC279" i="50"/>
  <c r="DB279" i="50"/>
  <c r="DA279" i="50"/>
  <c r="CZ279" i="50"/>
  <c r="CY279" i="50"/>
  <c r="CX279" i="50"/>
  <c r="CW279" i="50"/>
  <c r="CV279" i="50"/>
  <c r="CU279" i="50"/>
  <c r="CT279" i="50"/>
  <c r="CS279" i="50"/>
  <c r="CR279" i="50"/>
  <c r="CQ279" i="50"/>
  <c r="CP279" i="50"/>
  <c r="CO279" i="50"/>
  <c r="CN279" i="50"/>
  <c r="CM279" i="50"/>
  <c r="CL279" i="50"/>
  <c r="CK279" i="50"/>
  <c r="CJ279" i="50"/>
  <c r="CI279" i="50"/>
  <c r="CH279" i="50"/>
  <c r="CG279" i="50"/>
  <c r="CF279" i="50"/>
  <c r="CE279" i="50"/>
  <c r="CA279" i="50"/>
  <c r="CB279" i="50"/>
  <c r="CC279" i="50"/>
  <c r="CD279" i="50"/>
  <c r="BZ279" i="50"/>
  <c r="BY279" i="50"/>
  <c r="BX279" i="50"/>
  <c r="BW279" i="50"/>
  <c r="BV279" i="50"/>
  <c r="BR279" i="50"/>
  <c r="BS279" i="50"/>
  <c r="BT279" i="50"/>
  <c r="BU279" i="50"/>
  <c r="BQ279" i="50"/>
  <c r="BP279" i="50"/>
  <c r="BO279" i="50"/>
  <c r="BN279" i="50"/>
  <c r="BM279" i="50"/>
  <c r="BL279" i="50"/>
  <c r="BK279" i="50"/>
  <c r="BJ279" i="50"/>
  <c r="BI279" i="50"/>
  <c r="BH279" i="50"/>
  <c r="BG279" i="50"/>
  <c r="BF279" i="50"/>
  <c r="AT279" i="50"/>
  <c r="AU279" i="50"/>
  <c r="AV279" i="50"/>
  <c r="AW279" i="50"/>
  <c r="AX279" i="50"/>
  <c r="AY279" i="50"/>
  <c r="AZ279" i="50"/>
  <c r="BA279" i="50"/>
  <c r="BB279" i="50"/>
  <c r="BC279" i="50"/>
  <c r="BD279" i="50"/>
  <c r="BE279" i="50"/>
  <c r="AG279" i="50"/>
  <c r="AE279" i="50"/>
  <c r="AD279" i="50"/>
  <c r="AC279" i="50"/>
  <c r="D279" i="50"/>
  <c r="I279" i="50"/>
  <c r="DV278" i="50"/>
  <c r="DU278" i="50"/>
  <c r="DT278" i="50"/>
  <c r="DS278" i="50"/>
  <c r="DR278" i="50"/>
  <c r="DQ278" i="50"/>
  <c r="DP278" i="50"/>
  <c r="DO278" i="50"/>
  <c r="DN278" i="50"/>
  <c r="DM278" i="50"/>
  <c r="DL278" i="50"/>
  <c r="DK278" i="50"/>
  <c r="DJ278" i="50"/>
  <c r="DI278" i="50"/>
  <c r="DH278" i="50"/>
  <c r="DG278" i="50"/>
  <c r="DF278" i="50"/>
  <c r="DE278" i="50"/>
  <c r="DD278" i="50"/>
  <c r="DC278" i="50"/>
  <c r="DB278" i="50"/>
  <c r="DA278" i="50"/>
  <c r="CZ278" i="50"/>
  <c r="CY278" i="50"/>
  <c r="CX278" i="50"/>
  <c r="CW278" i="50"/>
  <c r="CV278" i="50"/>
  <c r="CU278" i="50"/>
  <c r="CT278" i="50"/>
  <c r="CS278" i="50"/>
  <c r="CR278" i="50"/>
  <c r="CQ278" i="50"/>
  <c r="CP278" i="50"/>
  <c r="CO278" i="50"/>
  <c r="CN278" i="50"/>
  <c r="CM278" i="50"/>
  <c r="CL278" i="50"/>
  <c r="CK278" i="50"/>
  <c r="CJ278" i="50"/>
  <c r="CI278" i="50"/>
  <c r="CH278" i="50"/>
  <c r="CG278" i="50"/>
  <c r="CF278" i="50"/>
  <c r="CE278" i="50"/>
  <c r="CD278" i="50"/>
  <c r="CA278" i="50"/>
  <c r="CB278" i="50"/>
  <c r="CC278" i="50"/>
  <c r="BZ278" i="50"/>
  <c r="BY278" i="50"/>
  <c r="BX278" i="50"/>
  <c r="BW278" i="50"/>
  <c r="BV278" i="50"/>
  <c r="AK278" i="50"/>
  <c r="BR278" i="50"/>
  <c r="BS278" i="50"/>
  <c r="BT278" i="50"/>
  <c r="BU278" i="50"/>
  <c r="BQ278" i="50"/>
  <c r="BP278" i="50"/>
  <c r="BO278" i="50"/>
  <c r="BN278" i="50"/>
  <c r="BM278" i="50"/>
  <c r="BL278" i="50"/>
  <c r="BK278" i="50"/>
  <c r="BJ278" i="50"/>
  <c r="BI278" i="50"/>
  <c r="BH278" i="50"/>
  <c r="BG278" i="50"/>
  <c r="BF278" i="50"/>
  <c r="AT278" i="50"/>
  <c r="AU278" i="50"/>
  <c r="AV278" i="50"/>
  <c r="AW278" i="50"/>
  <c r="AX278" i="50"/>
  <c r="AY278" i="50"/>
  <c r="AZ278" i="50"/>
  <c r="BA278" i="50"/>
  <c r="BB278" i="50"/>
  <c r="BC278" i="50"/>
  <c r="BD278" i="50"/>
  <c r="BE278" i="50"/>
  <c r="AG278" i="50"/>
  <c r="AF278" i="50"/>
  <c r="AE278" i="50"/>
  <c r="AD278" i="50"/>
  <c r="AC278" i="50"/>
  <c r="D278" i="50"/>
  <c r="I278" i="50"/>
  <c r="DV277" i="50"/>
  <c r="DU277" i="50"/>
  <c r="DT277" i="50"/>
  <c r="DS277" i="50"/>
  <c r="DR277" i="50"/>
  <c r="DQ277" i="50"/>
  <c r="DP277" i="50"/>
  <c r="DO277" i="50"/>
  <c r="DN277" i="50"/>
  <c r="DM277" i="50"/>
  <c r="DL277" i="50"/>
  <c r="DK277" i="50"/>
  <c r="DJ277" i="50"/>
  <c r="DI277" i="50"/>
  <c r="DH277" i="50"/>
  <c r="DG277" i="50"/>
  <c r="DF277" i="50"/>
  <c r="DE277" i="50"/>
  <c r="DD277" i="50"/>
  <c r="DC277" i="50"/>
  <c r="DB277" i="50"/>
  <c r="DA277" i="50"/>
  <c r="CZ277" i="50"/>
  <c r="CY277" i="50"/>
  <c r="CX277" i="50"/>
  <c r="CW277" i="50"/>
  <c r="CV277" i="50"/>
  <c r="CU277" i="50"/>
  <c r="CT277" i="50"/>
  <c r="CS277" i="50"/>
  <c r="CR277" i="50"/>
  <c r="CQ277" i="50"/>
  <c r="CP277" i="50"/>
  <c r="CO277" i="50"/>
  <c r="CN277" i="50"/>
  <c r="CM277" i="50"/>
  <c r="CL277" i="50"/>
  <c r="CK277" i="50"/>
  <c r="CJ277" i="50"/>
  <c r="CI277" i="50"/>
  <c r="CH277" i="50"/>
  <c r="CG277" i="50"/>
  <c r="CF277" i="50"/>
  <c r="CE277" i="50"/>
  <c r="CD277" i="50"/>
  <c r="CC277" i="50"/>
  <c r="CB277" i="50"/>
  <c r="CA277" i="50"/>
  <c r="BY277" i="50"/>
  <c r="BX277" i="50"/>
  <c r="BW277" i="50"/>
  <c r="BV277" i="50"/>
  <c r="BR277" i="50"/>
  <c r="BS277" i="50"/>
  <c r="BT277" i="50"/>
  <c r="BU277" i="50"/>
  <c r="BQ277" i="50"/>
  <c r="BP277" i="50"/>
  <c r="BO277" i="50"/>
  <c r="BN277" i="50"/>
  <c r="BM277" i="50"/>
  <c r="BL277" i="50"/>
  <c r="BK277" i="50"/>
  <c r="BJ277" i="50"/>
  <c r="BI277" i="50"/>
  <c r="BH277" i="50"/>
  <c r="BG277" i="50"/>
  <c r="BF277" i="50"/>
  <c r="AT277" i="50"/>
  <c r="AU277" i="50"/>
  <c r="AV277" i="50"/>
  <c r="AW277" i="50"/>
  <c r="AX277" i="50"/>
  <c r="AY277" i="50"/>
  <c r="AZ277" i="50"/>
  <c r="BA277" i="50"/>
  <c r="BB277" i="50"/>
  <c r="BC277" i="50"/>
  <c r="BD277" i="50"/>
  <c r="BE277" i="50"/>
  <c r="AG277" i="50"/>
  <c r="AE277" i="50"/>
  <c r="AD277" i="50"/>
  <c r="AC277" i="50"/>
  <c r="D277" i="50"/>
  <c r="I277" i="50"/>
  <c r="DV276" i="50"/>
  <c r="DU276" i="50"/>
  <c r="DT276" i="50"/>
  <c r="DS276" i="50"/>
  <c r="DR276" i="50"/>
  <c r="DQ276" i="50"/>
  <c r="DP276" i="50"/>
  <c r="DO276" i="50"/>
  <c r="DN276" i="50"/>
  <c r="DM276" i="50"/>
  <c r="DL276" i="50"/>
  <c r="DK276" i="50"/>
  <c r="DJ276" i="50"/>
  <c r="DI276" i="50"/>
  <c r="DH276" i="50"/>
  <c r="DG276" i="50"/>
  <c r="DF276" i="50"/>
  <c r="DE276" i="50"/>
  <c r="DD276" i="50"/>
  <c r="DC276" i="50"/>
  <c r="DB276" i="50"/>
  <c r="DA276" i="50"/>
  <c r="CZ276" i="50"/>
  <c r="CY276" i="50"/>
  <c r="CX276" i="50"/>
  <c r="CW276" i="50"/>
  <c r="CV276" i="50"/>
  <c r="CU276" i="50"/>
  <c r="CT276" i="50"/>
  <c r="CS276" i="50"/>
  <c r="CR276" i="50"/>
  <c r="CQ276" i="50"/>
  <c r="CP276" i="50"/>
  <c r="CO276" i="50"/>
  <c r="CN276" i="50"/>
  <c r="CM276" i="50"/>
  <c r="CL276" i="50"/>
  <c r="CK276" i="50"/>
  <c r="CJ276" i="50"/>
  <c r="CI276" i="50"/>
  <c r="CH276" i="50"/>
  <c r="CG276" i="50"/>
  <c r="CF276" i="50"/>
  <c r="CE276" i="50"/>
  <c r="CD276" i="50"/>
  <c r="CC276" i="50"/>
  <c r="CA276" i="50"/>
  <c r="CB276" i="50"/>
  <c r="BZ276" i="50"/>
  <c r="BY276" i="50"/>
  <c r="BX276" i="50"/>
  <c r="BW276" i="50"/>
  <c r="BV276" i="50"/>
  <c r="BR276" i="50"/>
  <c r="BS276" i="50"/>
  <c r="BT276" i="50"/>
  <c r="BU276" i="50"/>
  <c r="BQ276" i="50"/>
  <c r="BP276" i="50"/>
  <c r="BO276" i="50"/>
  <c r="BN276" i="50"/>
  <c r="BM276" i="50"/>
  <c r="BL276" i="50"/>
  <c r="BK276" i="50"/>
  <c r="BJ276" i="50"/>
  <c r="BI276" i="50"/>
  <c r="BH276" i="50"/>
  <c r="BG276" i="50"/>
  <c r="BF276" i="50"/>
  <c r="AT276" i="50"/>
  <c r="AU276" i="50"/>
  <c r="AV276" i="50"/>
  <c r="AW276" i="50"/>
  <c r="AX276" i="50"/>
  <c r="AY276" i="50"/>
  <c r="AZ276" i="50"/>
  <c r="BA276" i="50"/>
  <c r="BB276" i="50"/>
  <c r="BC276" i="50"/>
  <c r="BD276" i="50"/>
  <c r="BE276" i="50"/>
  <c r="AG276" i="50"/>
  <c r="AM276" i="50"/>
  <c r="AF276" i="50"/>
  <c r="AE276" i="50"/>
  <c r="AD276" i="50"/>
  <c r="AC276" i="50"/>
  <c r="D276" i="50"/>
  <c r="I276" i="50"/>
  <c r="A276" i="50"/>
  <c r="DV275" i="50"/>
  <c r="DU275" i="50"/>
  <c r="DT275" i="50"/>
  <c r="DS275" i="50"/>
  <c r="DR275" i="50"/>
  <c r="DQ275" i="50"/>
  <c r="DP275" i="50"/>
  <c r="DO275" i="50"/>
  <c r="DN275" i="50"/>
  <c r="DM275" i="50"/>
  <c r="DL275" i="50"/>
  <c r="DK275" i="50"/>
  <c r="DJ275" i="50"/>
  <c r="DI275" i="50"/>
  <c r="DH275" i="50"/>
  <c r="DG275" i="50"/>
  <c r="DF275" i="50"/>
  <c r="DE275" i="50"/>
  <c r="DD275" i="50"/>
  <c r="DC275" i="50"/>
  <c r="DB275" i="50"/>
  <c r="DA275" i="50"/>
  <c r="CZ275" i="50"/>
  <c r="CY275" i="50"/>
  <c r="CX275" i="50"/>
  <c r="CW275" i="50"/>
  <c r="CV275" i="50"/>
  <c r="CU275" i="50"/>
  <c r="CT275" i="50"/>
  <c r="CS275" i="50"/>
  <c r="CR275" i="50"/>
  <c r="CQ275" i="50"/>
  <c r="CP275" i="50"/>
  <c r="CO275" i="50"/>
  <c r="CN275" i="50"/>
  <c r="CM275" i="50"/>
  <c r="CL275" i="50"/>
  <c r="CK275" i="50"/>
  <c r="CJ275" i="50"/>
  <c r="CI275" i="50"/>
  <c r="CH275" i="50"/>
  <c r="CG275" i="50"/>
  <c r="CF275" i="50"/>
  <c r="CE275" i="50"/>
  <c r="CD275" i="50"/>
  <c r="CC275" i="50"/>
  <c r="CB275" i="50"/>
  <c r="CA275" i="50"/>
  <c r="BY275" i="50"/>
  <c r="BX275" i="50"/>
  <c r="BW275" i="50"/>
  <c r="BV275" i="50"/>
  <c r="BR275" i="50"/>
  <c r="BS275" i="50"/>
  <c r="BT275" i="50"/>
  <c r="BU275" i="50"/>
  <c r="BQ275" i="50"/>
  <c r="BP275" i="50"/>
  <c r="BO275" i="50"/>
  <c r="BN275" i="50"/>
  <c r="BM275" i="50"/>
  <c r="BL275" i="50"/>
  <c r="BK275" i="50"/>
  <c r="BJ275" i="50"/>
  <c r="BI275" i="50"/>
  <c r="BH275" i="50"/>
  <c r="BG275" i="50"/>
  <c r="BF275" i="50"/>
  <c r="AT275" i="50"/>
  <c r="AU275" i="50"/>
  <c r="AV275" i="50"/>
  <c r="AW275" i="50"/>
  <c r="AX275" i="50"/>
  <c r="AY275" i="50"/>
  <c r="AZ275" i="50"/>
  <c r="BA275" i="50"/>
  <c r="BB275" i="50"/>
  <c r="BC275" i="50"/>
  <c r="BD275" i="50"/>
  <c r="BE275" i="50"/>
  <c r="AG275" i="50"/>
  <c r="AM275" i="50"/>
  <c r="AF275" i="50"/>
  <c r="AE275" i="50"/>
  <c r="AD275" i="50"/>
  <c r="AC275" i="50"/>
  <c r="D275" i="50"/>
  <c r="I275" i="50"/>
  <c r="E275" i="50"/>
  <c r="B275" i="50"/>
  <c r="AL275" i="50"/>
  <c r="DV274" i="50"/>
  <c r="DU274" i="50"/>
  <c r="DT274" i="50"/>
  <c r="DS274" i="50"/>
  <c r="DR274" i="50"/>
  <c r="DQ274" i="50"/>
  <c r="DP274" i="50"/>
  <c r="DO274" i="50"/>
  <c r="DN274" i="50"/>
  <c r="DM274" i="50"/>
  <c r="DL274" i="50"/>
  <c r="DK274" i="50"/>
  <c r="DJ274" i="50"/>
  <c r="DI274" i="50"/>
  <c r="DH274" i="50"/>
  <c r="DG274" i="50"/>
  <c r="DF274" i="50"/>
  <c r="DE274" i="50"/>
  <c r="DD274" i="50"/>
  <c r="DC274" i="50"/>
  <c r="DB274" i="50"/>
  <c r="DA274" i="50"/>
  <c r="CZ274" i="50"/>
  <c r="CY274" i="50"/>
  <c r="CX274" i="50"/>
  <c r="CW274" i="50"/>
  <c r="CV274" i="50"/>
  <c r="CU274" i="50"/>
  <c r="CT274" i="50"/>
  <c r="CS274" i="50"/>
  <c r="CR274" i="50"/>
  <c r="CQ274" i="50"/>
  <c r="CP274" i="50"/>
  <c r="CO274" i="50"/>
  <c r="CN274" i="50"/>
  <c r="CM274" i="50"/>
  <c r="CL274" i="50"/>
  <c r="CK274" i="50"/>
  <c r="CJ274" i="50"/>
  <c r="CI274" i="50"/>
  <c r="CH274" i="50"/>
  <c r="CG274" i="50"/>
  <c r="CF274" i="50"/>
  <c r="CE274" i="50"/>
  <c r="CD274" i="50"/>
  <c r="CA274" i="50"/>
  <c r="CB274" i="50"/>
  <c r="CC274" i="50"/>
  <c r="BZ274" i="50"/>
  <c r="BY274" i="50"/>
  <c r="BX274" i="50"/>
  <c r="BW274" i="50"/>
  <c r="BV274" i="50"/>
  <c r="BR274" i="50"/>
  <c r="BS274" i="50"/>
  <c r="BT274" i="50"/>
  <c r="BU274" i="50"/>
  <c r="BQ274" i="50"/>
  <c r="BP274" i="50"/>
  <c r="BO274" i="50"/>
  <c r="BN274" i="50"/>
  <c r="BM274" i="50"/>
  <c r="BL274" i="50"/>
  <c r="BK274" i="50"/>
  <c r="BJ274" i="50"/>
  <c r="BI274" i="50"/>
  <c r="BH274" i="50"/>
  <c r="BG274" i="50"/>
  <c r="BF274" i="50"/>
  <c r="AT274" i="50"/>
  <c r="AU274" i="50"/>
  <c r="AV274" i="50"/>
  <c r="AW274" i="50"/>
  <c r="AX274" i="50"/>
  <c r="AY274" i="50"/>
  <c r="AZ274" i="50"/>
  <c r="BA274" i="50"/>
  <c r="BB274" i="50"/>
  <c r="BC274" i="50"/>
  <c r="BD274" i="50"/>
  <c r="BE274" i="50"/>
  <c r="AG274" i="50"/>
  <c r="AF274" i="50"/>
  <c r="AE274" i="50"/>
  <c r="AD274" i="50"/>
  <c r="AC274" i="50"/>
  <c r="D274" i="50"/>
  <c r="I274" i="50"/>
  <c r="DV273" i="50"/>
  <c r="DU273" i="50"/>
  <c r="DT273" i="50"/>
  <c r="DS273" i="50"/>
  <c r="DR273" i="50"/>
  <c r="DQ273" i="50"/>
  <c r="DP273" i="50"/>
  <c r="DO273" i="50"/>
  <c r="DN273" i="50"/>
  <c r="DM273" i="50"/>
  <c r="DL273" i="50"/>
  <c r="DK273" i="50"/>
  <c r="DJ273" i="50"/>
  <c r="DI273" i="50"/>
  <c r="DH273" i="50"/>
  <c r="DG273" i="50"/>
  <c r="DF273" i="50"/>
  <c r="DE273" i="50"/>
  <c r="DD273" i="50"/>
  <c r="DC273" i="50"/>
  <c r="DB273" i="50"/>
  <c r="DA273" i="50"/>
  <c r="CZ273" i="50"/>
  <c r="CY273" i="50"/>
  <c r="CX273" i="50"/>
  <c r="CW273" i="50"/>
  <c r="CV273" i="50"/>
  <c r="CU273" i="50"/>
  <c r="CT273" i="50"/>
  <c r="CS273" i="50"/>
  <c r="CR273" i="50"/>
  <c r="CQ273" i="50"/>
  <c r="CP273" i="50"/>
  <c r="CO273" i="50"/>
  <c r="CN273" i="50"/>
  <c r="CM273" i="50"/>
  <c r="CL273" i="50"/>
  <c r="CK273" i="50"/>
  <c r="CJ273" i="50"/>
  <c r="CI273" i="50"/>
  <c r="CH273" i="50"/>
  <c r="CG273" i="50"/>
  <c r="CF273" i="50"/>
  <c r="CE273" i="50"/>
  <c r="CD273" i="50"/>
  <c r="CC273" i="50"/>
  <c r="CB273" i="50"/>
  <c r="CA273" i="50"/>
  <c r="BZ273" i="50"/>
  <c r="BY273" i="50"/>
  <c r="BX273" i="50"/>
  <c r="BW273" i="50"/>
  <c r="BV273" i="50"/>
  <c r="BR273" i="50"/>
  <c r="BS273" i="50"/>
  <c r="BT273" i="50"/>
  <c r="BU273" i="50"/>
  <c r="BQ273" i="50"/>
  <c r="BP273" i="50"/>
  <c r="BO273" i="50"/>
  <c r="BN273" i="50"/>
  <c r="BM273" i="50"/>
  <c r="BL273" i="50"/>
  <c r="BK273" i="50"/>
  <c r="BJ273" i="50"/>
  <c r="BI273" i="50"/>
  <c r="BH273" i="50"/>
  <c r="BG273" i="50"/>
  <c r="BF273" i="50"/>
  <c r="AT273" i="50"/>
  <c r="AU273" i="50"/>
  <c r="AV273" i="50"/>
  <c r="AW273" i="50"/>
  <c r="AX273" i="50"/>
  <c r="AY273" i="50"/>
  <c r="AZ273" i="50"/>
  <c r="BA273" i="50"/>
  <c r="BB273" i="50"/>
  <c r="BC273" i="50"/>
  <c r="BD273" i="50"/>
  <c r="BE273" i="50"/>
  <c r="AG273" i="50"/>
  <c r="AE273" i="50"/>
  <c r="AD273" i="50"/>
  <c r="AC273" i="50"/>
  <c r="D273" i="50"/>
  <c r="I273" i="50"/>
  <c r="DV272" i="50"/>
  <c r="DU272" i="50"/>
  <c r="DT272" i="50"/>
  <c r="DS272" i="50"/>
  <c r="DR272" i="50"/>
  <c r="DQ272" i="50"/>
  <c r="DP272" i="50"/>
  <c r="DO272" i="50"/>
  <c r="DN272" i="50"/>
  <c r="DM272" i="50"/>
  <c r="DL272" i="50"/>
  <c r="DK272" i="50"/>
  <c r="DJ272" i="50"/>
  <c r="DI272" i="50"/>
  <c r="DH272" i="50"/>
  <c r="DG272" i="50"/>
  <c r="DF272" i="50"/>
  <c r="DE272" i="50"/>
  <c r="DD272" i="50"/>
  <c r="DC272" i="50"/>
  <c r="DB272" i="50"/>
  <c r="DA272" i="50"/>
  <c r="CZ272" i="50"/>
  <c r="CY272" i="50"/>
  <c r="CX272" i="50"/>
  <c r="CW272" i="50"/>
  <c r="CV272" i="50"/>
  <c r="CU272" i="50"/>
  <c r="CT272" i="50"/>
  <c r="CS272" i="50"/>
  <c r="CR272" i="50"/>
  <c r="CQ272" i="50"/>
  <c r="CP272" i="50"/>
  <c r="CO272" i="50"/>
  <c r="CN272" i="50"/>
  <c r="CM272" i="50"/>
  <c r="CL272" i="50"/>
  <c r="CK272" i="50"/>
  <c r="CJ272" i="50"/>
  <c r="CI272" i="50"/>
  <c r="CH272" i="50"/>
  <c r="CG272" i="50"/>
  <c r="CF272" i="50"/>
  <c r="CE272" i="50"/>
  <c r="CD272" i="50"/>
  <c r="CC272" i="50"/>
  <c r="CB272" i="50"/>
  <c r="CA272" i="50"/>
  <c r="BY272" i="50"/>
  <c r="BX272" i="50"/>
  <c r="BW272" i="50"/>
  <c r="BV272" i="50"/>
  <c r="BR272" i="50"/>
  <c r="BS272" i="50"/>
  <c r="BT272" i="50"/>
  <c r="BU272" i="50"/>
  <c r="BQ272" i="50"/>
  <c r="BP272" i="50"/>
  <c r="BO272" i="50"/>
  <c r="BN272" i="50"/>
  <c r="BM272" i="50"/>
  <c r="BL272" i="50"/>
  <c r="BK272" i="50"/>
  <c r="BJ272" i="50"/>
  <c r="BI272" i="50"/>
  <c r="BH272" i="50"/>
  <c r="BG272" i="50"/>
  <c r="BF272" i="50"/>
  <c r="AT272" i="50"/>
  <c r="AU272" i="50"/>
  <c r="AV272" i="50"/>
  <c r="AW272" i="50"/>
  <c r="AX272" i="50"/>
  <c r="AY272" i="50"/>
  <c r="AZ272" i="50"/>
  <c r="BA272" i="50"/>
  <c r="BB272" i="50"/>
  <c r="BC272" i="50"/>
  <c r="BD272" i="50"/>
  <c r="BE272" i="50"/>
  <c r="AG272" i="50"/>
  <c r="AE272" i="50"/>
  <c r="AD272" i="50"/>
  <c r="AC272" i="50"/>
  <c r="D272" i="50"/>
  <c r="I272" i="50"/>
  <c r="DV271" i="50"/>
  <c r="DU271" i="50"/>
  <c r="DT271" i="50"/>
  <c r="DS271" i="50"/>
  <c r="DR271" i="50"/>
  <c r="DQ271" i="50"/>
  <c r="DP271" i="50"/>
  <c r="DO271" i="50"/>
  <c r="DN271" i="50"/>
  <c r="DM271" i="50"/>
  <c r="DL271" i="50"/>
  <c r="DK271" i="50"/>
  <c r="DJ271" i="50"/>
  <c r="DI271" i="50"/>
  <c r="DH271" i="50"/>
  <c r="DG271" i="50"/>
  <c r="DF271" i="50"/>
  <c r="DE271" i="50"/>
  <c r="DD271" i="50"/>
  <c r="DC271" i="50"/>
  <c r="DB271" i="50"/>
  <c r="DA271" i="50"/>
  <c r="CZ271" i="50"/>
  <c r="CY271" i="50"/>
  <c r="CX271" i="50"/>
  <c r="CW271" i="50"/>
  <c r="CV271" i="50"/>
  <c r="CU271" i="50"/>
  <c r="CT271" i="50"/>
  <c r="CS271" i="50"/>
  <c r="CR271" i="50"/>
  <c r="CQ271" i="50"/>
  <c r="CP271" i="50"/>
  <c r="CO271" i="50"/>
  <c r="CN271" i="50"/>
  <c r="CM271" i="50"/>
  <c r="CL271" i="50"/>
  <c r="CK271" i="50"/>
  <c r="CJ271" i="50"/>
  <c r="CI271" i="50"/>
  <c r="CH271" i="50"/>
  <c r="CG271" i="50"/>
  <c r="CF271" i="50"/>
  <c r="CE271" i="50"/>
  <c r="CD271" i="50"/>
  <c r="CC271" i="50"/>
  <c r="CB271" i="50"/>
  <c r="CA271" i="50"/>
  <c r="BZ271" i="50"/>
  <c r="BY271" i="50"/>
  <c r="BX271" i="50"/>
  <c r="BW271" i="50"/>
  <c r="BV271" i="50"/>
  <c r="BR271" i="50"/>
  <c r="BS271" i="50"/>
  <c r="BT271" i="50"/>
  <c r="BU271" i="50"/>
  <c r="BQ271" i="50"/>
  <c r="BP271" i="50"/>
  <c r="BO271" i="50"/>
  <c r="BN271" i="50"/>
  <c r="BM271" i="50"/>
  <c r="BL271" i="50"/>
  <c r="BK271" i="50"/>
  <c r="BJ271" i="50"/>
  <c r="BI271" i="50"/>
  <c r="BH271" i="50"/>
  <c r="BG271" i="50"/>
  <c r="BF271" i="50"/>
  <c r="F271" i="50"/>
  <c r="AT271" i="50"/>
  <c r="AU271" i="50"/>
  <c r="AV271" i="50"/>
  <c r="AW271" i="50"/>
  <c r="AX271" i="50"/>
  <c r="AY271" i="50"/>
  <c r="AZ271" i="50"/>
  <c r="BA271" i="50"/>
  <c r="BB271" i="50"/>
  <c r="BC271" i="50"/>
  <c r="BD271" i="50"/>
  <c r="BE271" i="50"/>
  <c r="AK271" i="50"/>
  <c r="AG271" i="50"/>
  <c r="AE271" i="50"/>
  <c r="AD271" i="50"/>
  <c r="AC271" i="50"/>
  <c r="D271" i="50"/>
  <c r="I271" i="50"/>
  <c r="DV270" i="50"/>
  <c r="DU270" i="50"/>
  <c r="DT270" i="50"/>
  <c r="DS270" i="50"/>
  <c r="DR270" i="50"/>
  <c r="DQ270" i="50"/>
  <c r="DP270" i="50"/>
  <c r="DO270" i="50"/>
  <c r="DN270" i="50"/>
  <c r="DM270" i="50"/>
  <c r="DL270" i="50"/>
  <c r="DK270" i="50"/>
  <c r="DJ270" i="50"/>
  <c r="DI270" i="50"/>
  <c r="DH270" i="50"/>
  <c r="DG270" i="50"/>
  <c r="DF270" i="50"/>
  <c r="DE270" i="50"/>
  <c r="DD270" i="50"/>
  <c r="DC270" i="50"/>
  <c r="DB270" i="50"/>
  <c r="DA270" i="50"/>
  <c r="CZ270" i="50"/>
  <c r="CY270" i="50"/>
  <c r="CX270" i="50"/>
  <c r="CW270" i="50"/>
  <c r="CV270" i="50"/>
  <c r="CU270" i="50"/>
  <c r="CT270" i="50"/>
  <c r="CS270" i="50"/>
  <c r="CR270" i="50"/>
  <c r="CQ270" i="50"/>
  <c r="CP270" i="50"/>
  <c r="CO270" i="50"/>
  <c r="CN270" i="50"/>
  <c r="CM270" i="50"/>
  <c r="CL270" i="50"/>
  <c r="CK270" i="50"/>
  <c r="CJ270" i="50"/>
  <c r="CI270" i="50"/>
  <c r="CH270" i="50"/>
  <c r="CG270" i="50"/>
  <c r="CF270" i="50"/>
  <c r="CE270" i="50"/>
  <c r="CD270" i="50"/>
  <c r="CC270" i="50"/>
  <c r="CB270" i="50"/>
  <c r="CA270" i="50"/>
  <c r="BZ270" i="50"/>
  <c r="BY270" i="50"/>
  <c r="BX270" i="50"/>
  <c r="BW270" i="50"/>
  <c r="BV270" i="50"/>
  <c r="BR270" i="50"/>
  <c r="BS270" i="50"/>
  <c r="BT270" i="50"/>
  <c r="BU270" i="50"/>
  <c r="BQ270" i="50"/>
  <c r="BP270" i="50"/>
  <c r="BO270" i="50"/>
  <c r="BN270" i="50"/>
  <c r="BM270" i="50"/>
  <c r="BL270" i="50"/>
  <c r="BK270" i="50"/>
  <c r="BJ270" i="50"/>
  <c r="BI270" i="50"/>
  <c r="BH270" i="50"/>
  <c r="BG270" i="50"/>
  <c r="BF270" i="50"/>
  <c r="AT270" i="50"/>
  <c r="AU270" i="50"/>
  <c r="AV270" i="50"/>
  <c r="AW270" i="50"/>
  <c r="AX270" i="50"/>
  <c r="AY270" i="50"/>
  <c r="AZ270" i="50"/>
  <c r="BA270" i="50"/>
  <c r="BB270" i="50"/>
  <c r="BC270" i="50"/>
  <c r="BD270" i="50"/>
  <c r="BE270" i="50"/>
  <c r="AG270" i="50"/>
  <c r="AM270" i="50"/>
  <c r="AF270" i="50"/>
  <c r="AE270" i="50"/>
  <c r="AD270" i="50"/>
  <c r="AC270" i="50"/>
  <c r="D270" i="50"/>
  <c r="I270" i="50"/>
  <c r="DV269" i="50"/>
  <c r="DU269" i="50"/>
  <c r="DT269" i="50"/>
  <c r="DS269" i="50"/>
  <c r="DR269" i="50"/>
  <c r="DQ269" i="50"/>
  <c r="DP269" i="50"/>
  <c r="DO269" i="50"/>
  <c r="DN269" i="50"/>
  <c r="DM269" i="50"/>
  <c r="DL269" i="50"/>
  <c r="DK269" i="50"/>
  <c r="DJ269" i="50"/>
  <c r="DI269" i="50"/>
  <c r="DH269" i="50"/>
  <c r="DG269" i="50"/>
  <c r="DF269" i="50"/>
  <c r="DE269" i="50"/>
  <c r="DD269" i="50"/>
  <c r="DC269" i="50"/>
  <c r="DB269" i="50"/>
  <c r="DA269" i="50"/>
  <c r="CZ269" i="50"/>
  <c r="CY269" i="50"/>
  <c r="CX269" i="50"/>
  <c r="CW269" i="50"/>
  <c r="CV269" i="50"/>
  <c r="CU269" i="50"/>
  <c r="CT269" i="50"/>
  <c r="CS269" i="50"/>
  <c r="CR269" i="50"/>
  <c r="CQ269" i="50"/>
  <c r="CP269" i="50"/>
  <c r="CO269" i="50"/>
  <c r="CN269" i="50"/>
  <c r="CM269" i="50"/>
  <c r="CL269" i="50"/>
  <c r="CK269" i="50"/>
  <c r="CJ269" i="50"/>
  <c r="CI269" i="50"/>
  <c r="CH269" i="50"/>
  <c r="CG269" i="50"/>
  <c r="CF269" i="50"/>
  <c r="CE269" i="50"/>
  <c r="CD269" i="50"/>
  <c r="CC269" i="50"/>
  <c r="CB269" i="50"/>
  <c r="CA269" i="50"/>
  <c r="BY269" i="50"/>
  <c r="BX269" i="50"/>
  <c r="BW269" i="50"/>
  <c r="BV269" i="50"/>
  <c r="BR269" i="50"/>
  <c r="BS269" i="50"/>
  <c r="BT269" i="50"/>
  <c r="BU269" i="50"/>
  <c r="BQ269" i="50"/>
  <c r="BP269" i="50"/>
  <c r="BO269" i="50"/>
  <c r="BN269" i="50"/>
  <c r="BM269" i="50"/>
  <c r="BL269" i="50"/>
  <c r="BK269" i="50"/>
  <c r="BJ269" i="50"/>
  <c r="BI269" i="50"/>
  <c r="BH269" i="50"/>
  <c r="BG269" i="50"/>
  <c r="BF269" i="50"/>
  <c r="AT269" i="50"/>
  <c r="AU269" i="50"/>
  <c r="AV269" i="50"/>
  <c r="AW269" i="50"/>
  <c r="AX269" i="50"/>
  <c r="AY269" i="50"/>
  <c r="AZ269" i="50"/>
  <c r="BA269" i="50"/>
  <c r="BB269" i="50"/>
  <c r="BC269" i="50"/>
  <c r="BD269" i="50"/>
  <c r="BE269" i="50"/>
  <c r="AG269" i="50"/>
  <c r="AF269" i="50"/>
  <c r="AE269" i="50"/>
  <c r="AD269" i="50"/>
  <c r="AC269" i="50"/>
  <c r="D269" i="50"/>
  <c r="I269" i="50"/>
  <c r="DV268" i="50"/>
  <c r="DU268" i="50"/>
  <c r="DT268" i="50"/>
  <c r="DS268" i="50"/>
  <c r="DR268" i="50"/>
  <c r="DQ268" i="50"/>
  <c r="DP268" i="50"/>
  <c r="DO268" i="50"/>
  <c r="DN268" i="50"/>
  <c r="DM268" i="50"/>
  <c r="DL268" i="50"/>
  <c r="DK268" i="50"/>
  <c r="DJ268" i="50"/>
  <c r="DI268" i="50"/>
  <c r="DH268" i="50"/>
  <c r="DG268" i="50"/>
  <c r="DF268" i="50"/>
  <c r="DE268" i="50"/>
  <c r="DD268" i="50"/>
  <c r="DC268" i="50"/>
  <c r="DB268" i="50"/>
  <c r="DA268" i="50"/>
  <c r="CZ268" i="50"/>
  <c r="CY268" i="50"/>
  <c r="CX268" i="50"/>
  <c r="CW268" i="50"/>
  <c r="CV268" i="50"/>
  <c r="CU268" i="50"/>
  <c r="CT268" i="50"/>
  <c r="CS268" i="50"/>
  <c r="CR268" i="50"/>
  <c r="CQ268" i="50"/>
  <c r="CP268" i="50"/>
  <c r="CO268" i="50"/>
  <c r="CN268" i="50"/>
  <c r="CM268" i="50"/>
  <c r="CL268" i="50"/>
  <c r="CK268" i="50"/>
  <c r="CJ268" i="50"/>
  <c r="CI268" i="50"/>
  <c r="CH268" i="50"/>
  <c r="CG268" i="50"/>
  <c r="CF268" i="50"/>
  <c r="CE268" i="50"/>
  <c r="CD268" i="50"/>
  <c r="CC268" i="50"/>
  <c r="CB268" i="50"/>
  <c r="CA268" i="50"/>
  <c r="BZ268" i="50"/>
  <c r="BY268" i="50"/>
  <c r="BX268" i="50"/>
  <c r="BW268" i="50"/>
  <c r="BV268" i="50"/>
  <c r="BR268" i="50"/>
  <c r="BS268" i="50"/>
  <c r="BT268" i="50"/>
  <c r="BU268" i="50"/>
  <c r="BQ268" i="50"/>
  <c r="BP268" i="50"/>
  <c r="BO268" i="50"/>
  <c r="BN268" i="50"/>
  <c r="BM268" i="50"/>
  <c r="BL268" i="50"/>
  <c r="BK268" i="50"/>
  <c r="BJ268" i="50"/>
  <c r="BI268" i="50"/>
  <c r="BH268" i="50"/>
  <c r="BG268" i="50"/>
  <c r="BF268" i="50"/>
  <c r="AT268" i="50"/>
  <c r="AU268" i="50"/>
  <c r="AV268" i="50"/>
  <c r="AW268" i="50"/>
  <c r="AX268" i="50"/>
  <c r="AY268" i="50"/>
  <c r="AZ268" i="50"/>
  <c r="BA268" i="50"/>
  <c r="BB268" i="50"/>
  <c r="BC268" i="50"/>
  <c r="BD268" i="50"/>
  <c r="BE268" i="50"/>
  <c r="AK268" i="50"/>
  <c r="AG268" i="50"/>
  <c r="AM268" i="50"/>
  <c r="AE268" i="50"/>
  <c r="AD268" i="50"/>
  <c r="AC268" i="50"/>
  <c r="D268" i="50"/>
  <c r="I268" i="50"/>
  <c r="DV267" i="50"/>
  <c r="DU267" i="50"/>
  <c r="DT267" i="50"/>
  <c r="DS267" i="50"/>
  <c r="DR267" i="50"/>
  <c r="DQ267" i="50"/>
  <c r="DP267" i="50"/>
  <c r="DO267" i="50"/>
  <c r="DN267" i="50"/>
  <c r="DM267" i="50"/>
  <c r="DL267" i="50"/>
  <c r="DK267" i="50"/>
  <c r="DJ267" i="50"/>
  <c r="DI267" i="50"/>
  <c r="DH267" i="50"/>
  <c r="DG267" i="50"/>
  <c r="DF267" i="50"/>
  <c r="DE267" i="50"/>
  <c r="DD267" i="50"/>
  <c r="DC267" i="50"/>
  <c r="DB267" i="50"/>
  <c r="DA267" i="50"/>
  <c r="CZ267" i="50"/>
  <c r="CY267" i="50"/>
  <c r="CX267" i="50"/>
  <c r="CW267" i="50"/>
  <c r="CV267" i="50"/>
  <c r="CU267" i="50"/>
  <c r="CT267" i="50"/>
  <c r="CS267" i="50"/>
  <c r="CR267" i="50"/>
  <c r="CQ267" i="50"/>
  <c r="CP267" i="50"/>
  <c r="CO267" i="50"/>
  <c r="CN267" i="50"/>
  <c r="CM267" i="50"/>
  <c r="CL267" i="50"/>
  <c r="CK267" i="50"/>
  <c r="CJ267" i="50"/>
  <c r="CI267" i="50"/>
  <c r="CH267" i="50"/>
  <c r="CG267" i="50"/>
  <c r="CF267" i="50"/>
  <c r="CE267" i="50"/>
  <c r="CA267" i="50"/>
  <c r="CB267" i="50"/>
  <c r="CC267" i="50"/>
  <c r="CD267" i="50"/>
  <c r="BZ267" i="50"/>
  <c r="BY267" i="50"/>
  <c r="BX267" i="50"/>
  <c r="BW267" i="50"/>
  <c r="BV267" i="50"/>
  <c r="BR267" i="50"/>
  <c r="BS267" i="50"/>
  <c r="BT267" i="50"/>
  <c r="BU267" i="50"/>
  <c r="BQ267" i="50"/>
  <c r="BP267" i="50"/>
  <c r="BO267" i="50"/>
  <c r="BN267" i="50"/>
  <c r="BM267" i="50"/>
  <c r="BL267" i="50"/>
  <c r="BK267" i="50"/>
  <c r="BJ267" i="50"/>
  <c r="BI267" i="50"/>
  <c r="BH267" i="50"/>
  <c r="BG267" i="50"/>
  <c r="BF267" i="50"/>
  <c r="AT267" i="50"/>
  <c r="AU267" i="50"/>
  <c r="AV267" i="50"/>
  <c r="AW267" i="50"/>
  <c r="AX267" i="50"/>
  <c r="AY267" i="50"/>
  <c r="AZ267" i="50"/>
  <c r="BA267" i="50"/>
  <c r="BB267" i="50"/>
  <c r="BC267" i="50"/>
  <c r="BD267" i="50"/>
  <c r="BE267" i="50"/>
  <c r="AG267" i="50"/>
  <c r="A267" i="50"/>
  <c r="AE267" i="50"/>
  <c r="AD267" i="50"/>
  <c r="AC267" i="50"/>
  <c r="D267" i="50"/>
  <c r="I267" i="50"/>
  <c r="DV266" i="50"/>
  <c r="DU266" i="50"/>
  <c r="DT266" i="50"/>
  <c r="DS266" i="50"/>
  <c r="DR266" i="50"/>
  <c r="DQ266" i="50"/>
  <c r="DP266" i="50"/>
  <c r="DO266" i="50"/>
  <c r="DN266" i="50"/>
  <c r="DM266" i="50"/>
  <c r="DL266" i="50"/>
  <c r="DK266" i="50"/>
  <c r="DJ266" i="50"/>
  <c r="DI266" i="50"/>
  <c r="DH266" i="50"/>
  <c r="DG266" i="50"/>
  <c r="DF266" i="50"/>
  <c r="DE266" i="50"/>
  <c r="DD266" i="50"/>
  <c r="DC266" i="50"/>
  <c r="DB266" i="50"/>
  <c r="DA266" i="50"/>
  <c r="CZ266" i="50"/>
  <c r="CY266" i="50"/>
  <c r="CX266" i="50"/>
  <c r="CW266" i="50"/>
  <c r="CV266" i="50"/>
  <c r="CU266" i="50"/>
  <c r="CT266" i="50"/>
  <c r="CS266" i="50"/>
  <c r="CR266" i="50"/>
  <c r="CQ266" i="50"/>
  <c r="CP266" i="50"/>
  <c r="CO266" i="50"/>
  <c r="CN266" i="50"/>
  <c r="CM266" i="50"/>
  <c r="CL266" i="50"/>
  <c r="CK266" i="50"/>
  <c r="CJ266" i="50"/>
  <c r="CI266" i="50"/>
  <c r="CH266" i="50"/>
  <c r="CG266" i="50"/>
  <c r="CF266" i="50"/>
  <c r="CE266" i="50"/>
  <c r="CD266" i="50"/>
  <c r="CC266" i="50"/>
  <c r="CB266" i="50"/>
  <c r="CA266" i="50"/>
  <c r="BY266" i="50"/>
  <c r="BX266" i="50"/>
  <c r="BW266" i="50"/>
  <c r="BV266" i="50"/>
  <c r="BR266" i="50"/>
  <c r="BS266" i="50"/>
  <c r="BT266" i="50"/>
  <c r="BU266" i="50"/>
  <c r="BQ266" i="50"/>
  <c r="BP266" i="50"/>
  <c r="BO266" i="50"/>
  <c r="BN266" i="50"/>
  <c r="BM266" i="50"/>
  <c r="BL266" i="50"/>
  <c r="BK266" i="50"/>
  <c r="BJ266" i="50"/>
  <c r="BI266" i="50"/>
  <c r="BH266" i="50"/>
  <c r="BG266" i="50"/>
  <c r="BF266" i="50"/>
  <c r="AT266" i="50"/>
  <c r="AU266" i="50"/>
  <c r="AV266" i="50"/>
  <c r="AW266" i="50"/>
  <c r="AX266" i="50"/>
  <c r="AY266" i="50"/>
  <c r="AZ266" i="50"/>
  <c r="BA266" i="50"/>
  <c r="BB266" i="50"/>
  <c r="BC266" i="50"/>
  <c r="BD266" i="50"/>
  <c r="BE266" i="50"/>
  <c r="AG266" i="50"/>
  <c r="AE266" i="50"/>
  <c r="AD266" i="50"/>
  <c r="AC266" i="50"/>
  <c r="D266" i="50"/>
  <c r="I266" i="50"/>
  <c r="DV265" i="50"/>
  <c r="DU265" i="50"/>
  <c r="DT265" i="50"/>
  <c r="DS265" i="50"/>
  <c r="DR265" i="50"/>
  <c r="DQ265" i="50"/>
  <c r="DP265" i="50"/>
  <c r="DO265" i="50"/>
  <c r="DN265" i="50"/>
  <c r="DM265" i="50"/>
  <c r="DL265" i="50"/>
  <c r="DK265" i="50"/>
  <c r="DJ265" i="50"/>
  <c r="DI265" i="50"/>
  <c r="DH265" i="50"/>
  <c r="DG265" i="50"/>
  <c r="DF265" i="50"/>
  <c r="DE265" i="50"/>
  <c r="DD265" i="50"/>
  <c r="DC265" i="50"/>
  <c r="DB265" i="50"/>
  <c r="DA265" i="50"/>
  <c r="CZ265" i="50"/>
  <c r="CY265" i="50"/>
  <c r="CX265" i="50"/>
  <c r="CW265" i="50"/>
  <c r="CV265" i="50"/>
  <c r="CU265" i="50"/>
  <c r="CT265" i="50"/>
  <c r="CS265" i="50"/>
  <c r="CR265" i="50"/>
  <c r="CQ265" i="50"/>
  <c r="CP265" i="50"/>
  <c r="CO265" i="50"/>
  <c r="CN265" i="50"/>
  <c r="CM265" i="50"/>
  <c r="CL265" i="50"/>
  <c r="CK265" i="50"/>
  <c r="CJ265" i="50"/>
  <c r="CI265" i="50"/>
  <c r="CH265" i="50"/>
  <c r="CG265" i="50"/>
  <c r="CF265" i="50"/>
  <c r="CE265" i="50"/>
  <c r="CD265" i="50"/>
  <c r="CC265" i="50"/>
  <c r="CB265" i="50"/>
  <c r="CA265" i="50"/>
  <c r="BY265" i="50"/>
  <c r="BX265" i="50"/>
  <c r="BW265" i="50"/>
  <c r="BV265" i="50"/>
  <c r="BR265" i="50"/>
  <c r="BS265" i="50"/>
  <c r="BT265" i="50"/>
  <c r="BU265" i="50"/>
  <c r="BQ265" i="50"/>
  <c r="BP265" i="50"/>
  <c r="BO265" i="50"/>
  <c r="BN265" i="50"/>
  <c r="BM265" i="50"/>
  <c r="BL265" i="50"/>
  <c r="BK265" i="50"/>
  <c r="BJ265" i="50"/>
  <c r="BI265" i="50"/>
  <c r="BH265" i="50"/>
  <c r="BG265" i="50"/>
  <c r="BF265" i="50"/>
  <c r="AT265" i="50"/>
  <c r="AU265" i="50"/>
  <c r="AV265" i="50"/>
  <c r="AW265" i="50"/>
  <c r="AX265" i="50"/>
  <c r="AY265" i="50"/>
  <c r="AZ265" i="50"/>
  <c r="BA265" i="50"/>
  <c r="BB265" i="50"/>
  <c r="BC265" i="50"/>
  <c r="BD265" i="50"/>
  <c r="BE265" i="50"/>
  <c r="AG265" i="50"/>
  <c r="AF265" i="50"/>
  <c r="AE265" i="50"/>
  <c r="AD265" i="50"/>
  <c r="AC265" i="50"/>
  <c r="D265" i="50"/>
  <c r="I265" i="50"/>
  <c r="DV264" i="50"/>
  <c r="DU264" i="50"/>
  <c r="DT264" i="50"/>
  <c r="DS264" i="50"/>
  <c r="DR264" i="50"/>
  <c r="DQ264" i="50"/>
  <c r="DP264" i="50"/>
  <c r="DO264" i="50"/>
  <c r="DN264" i="50"/>
  <c r="DM264" i="50"/>
  <c r="DL264" i="50"/>
  <c r="DK264" i="50"/>
  <c r="DJ264" i="50"/>
  <c r="DI264" i="50"/>
  <c r="DH264" i="50"/>
  <c r="DG264" i="50"/>
  <c r="DF264" i="50"/>
  <c r="DE264" i="50"/>
  <c r="DD264" i="50"/>
  <c r="DC264" i="50"/>
  <c r="DB264" i="50"/>
  <c r="DA264" i="50"/>
  <c r="CZ264" i="50"/>
  <c r="CY264" i="50"/>
  <c r="CX264" i="50"/>
  <c r="CW264" i="50"/>
  <c r="CV264" i="50"/>
  <c r="CU264" i="50"/>
  <c r="CT264" i="50"/>
  <c r="CS264" i="50"/>
  <c r="CR264" i="50"/>
  <c r="CQ264" i="50"/>
  <c r="CP264" i="50"/>
  <c r="CO264" i="50"/>
  <c r="CN264" i="50"/>
  <c r="CM264" i="50"/>
  <c r="CL264" i="50"/>
  <c r="CK264" i="50"/>
  <c r="CJ264" i="50"/>
  <c r="CI264" i="50"/>
  <c r="CH264" i="50"/>
  <c r="CG264" i="50"/>
  <c r="CF264" i="50"/>
  <c r="CE264" i="50"/>
  <c r="CD264" i="50"/>
  <c r="CC264" i="50"/>
  <c r="CB264" i="50"/>
  <c r="CA264" i="50"/>
  <c r="BY264" i="50"/>
  <c r="BX264" i="50"/>
  <c r="BW264" i="50"/>
  <c r="BV264" i="50"/>
  <c r="BR264" i="50"/>
  <c r="BS264" i="50"/>
  <c r="BT264" i="50"/>
  <c r="BU264" i="50"/>
  <c r="BQ264" i="50"/>
  <c r="BP264" i="50"/>
  <c r="BO264" i="50"/>
  <c r="BN264" i="50"/>
  <c r="BM264" i="50"/>
  <c r="BL264" i="50"/>
  <c r="BK264" i="50"/>
  <c r="BJ264" i="50"/>
  <c r="BI264" i="50"/>
  <c r="BH264" i="50"/>
  <c r="BG264" i="50"/>
  <c r="BF264" i="50"/>
  <c r="AT264" i="50"/>
  <c r="AU264" i="50"/>
  <c r="AV264" i="50"/>
  <c r="AW264" i="50"/>
  <c r="AX264" i="50"/>
  <c r="AY264" i="50"/>
  <c r="AZ264" i="50"/>
  <c r="BA264" i="50"/>
  <c r="BB264" i="50"/>
  <c r="BC264" i="50"/>
  <c r="BD264" i="50"/>
  <c r="BE264" i="50"/>
  <c r="AG264" i="50"/>
  <c r="A264" i="50"/>
  <c r="AE264" i="50"/>
  <c r="AD264" i="50"/>
  <c r="AC264" i="50"/>
  <c r="D264" i="50"/>
  <c r="I264" i="50"/>
  <c r="DV263" i="50"/>
  <c r="DU263" i="50"/>
  <c r="DT263" i="50"/>
  <c r="DS263" i="50"/>
  <c r="DR263" i="50"/>
  <c r="DQ263" i="50"/>
  <c r="DP263" i="50"/>
  <c r="DO263" i="50"/>
  <c r="DN263" i="50"/>
  <c r="DM263" i="50"/>
  <c r="DL263" i="50"/>
  <c r="DK263" i="50"/>
  <c r="DJ263" i="50"/>
  <c r="DI263" i="50"/>
  <c r="DH263" i="50"/>
  <c r="DG263" i="50"/>
  <c r="DF263" i="50"/>
  <c r="DE263" i="50"/>
  <c r="DD263" i="50"/>
  <c r="DC263" i="50"/>
  <c r="DB263" i="50"/>
  <c r="DA263" i="50"/>
  <c r="CZ263" i="50"/>
  <c r="CY263" i="50"/>
  <c r="CX263" i="50"/>
  <c r="CW263" i="50"/>
  <c r="CV263" i="50"/>
  <c r="CU263" i="50"/>
  <c r="CT263" i="50"/>
  <c r="CS263" i="50"/>
  <c r="CR263" i="50"/>
  <c r="CQ263" i="50"/>
  <c r="CP263" i="50"/>
  <c r="CO263" i="50"/>
  <c r="CN263" i="50"/>
  <c r="CM263" i="50"/>
  <c r="CL263" i="50"/>
  <c r="CK263" i="50"/>
  <c r="CJ263" i="50"/>
  <c r="CI263" i="50"/>
  <c r="CH263" i="50"/>
  <c r="CG263" i="50"/>
  <c r="CF263" i="50"/>
  <c r="CE263" i="50"/>
  <c r="CD263" i="50"/>
  <c r="CC263" i="50"/>
  <c r="CB263" i="50"/>
  <c r="CA263" i="50"/>
  <c r="BZ263" i="50"/>
  <c r="BY263" i="50"/>
  <c r="BX263" i="50"/>
  <c r="BW263" i="50"/>
  <c r="BV263" i="50"/>
  <c r="BR263" i="50"/>
  <c r="BS263" i="50"/>
  <c r="BT263" i="50"/>
  <c r="BU263" i="50"/>
  <c r="BQ263" i="50"/>
  <c r="BP263" i="50"/>
  <c r="BO263" i="50"/>
  <c r="BN263" i="50"/>
  <c r="BM263" i="50"/>
  <c r="BL263" i="50"/>
  <c r="BK263" i="50"/>
  <c r="BJ263" i="50"/>
  <c r="BI263" i="50"/>
  <c r="BH263" i="50"/>
  <c r="BG263" i="50"/>
  <c r="BF263" i="50"/>
  <c r="AT263" i="50"/>
  <c r="AU263" i="50"/>
  <c r="AV263" i="50"/>
  <c r="AW263" i="50"/>
  <c r="AX263" i="50"/>
  <c r="AY263" i="50"/>
  <c r="AZ263" i="50"/>
  <c r="BA263" i="50"/>
  <c r="BB263" i="50"/>
  <c r="BC263" i="50"/>
  <c r="BD263" i="50"/>
  <c r="BE263" i="50"/>
  <c r="AG263" i="50"/>
  <c r="AM263" i="50"/>
  <c r="AF263" i="50"/>
  <c r="AE263" i="50"/>
  <c r="AD263" i="50"/>
  <c r="AC263" i="50"/>
  <c r="D263" i="50"/>
  <c r="I263" i="50"/>
  <c r="A263" i="50"/>
  <c r="DV262" i="50"/>
  <c r="DU262" i="50"/>
  <c r="DT262" i="50"/>
  <c r="DS262" i="50"/>
  <c r="DR262" i="50"/>
  <c r="DQ262" i="50"/>
  <c r="DP262" i="50"/>
  <c r="DO262" i="50"/>
  <c r="DN262" i="50"/>
  <c r="DM262" i="50"/>
  <c r="DL262" i="50"/>
  <c r="DK262" i="50"/>
  <c r="DJ262" i="50"/>
  <c r="DI262" i="50"/>
  <c r="DH262" i="50"/>
  <c r="DG262" i="50"/>
  <c r="DF262" i="50"/>
  <c r="DE262" i="50"/>
  <c r="DD262" i="50"/>
  <c r="DC262" i="50"/>
  <c r="DB262" i="50"/>
  <c r="DA262" i="50"/>
  <c r="CZ262" i="50"/>
  <c r="CY262" i="50"/>
  <c r="CX262" i="50"/>
  <c r="CW262" i="50"/>
  <c r="CV262" i="50"/>
  <c r="CU262" i="50"/>
  <c r="CT262" i="50"/>
  <c r="CS262" i="50"/>
  <c r="CR262" i="50"/>
  <c r="CQ262" i="50"/>
  <c r="CP262" i="50"/>
  <c r="CO262" i="50"/>
  <c r="CN262" i="50"/>
  <c r="CM262" i="50"/>
  <c r="CL262" i="50"/>
  <c r="CK262" i="50"/>
  <c r="CJ262" i="50"/>
  <c r="CI262" i="50"/>
  <c r="CH262" i="50"/>
  <c r="CG262" i="50"/>
  <c r="CF262" i="50"/>
  <c r="CE262" i="50"/>
  <c r="CD262" i="50"/>
  <c r="CC262" i="50"/>
  <c r="CB262" i="50"/>
  <c r="CA262" i="50"/>
  <c r="BY262" i="50"/>
  <c r="BX262" i="50"/>
  <c r="BW262" i="50"/>
  <c r="BV262" i="50"/>
  <c r="BR262" i="50"/>
  <c r="BS262" i="50"/>
  <c r="BT262" i="50"/>
  <c r="BU262" i="50"/>
  <c r="BQ262" i="50"/>
  <c r="BP262" i="50"/>
  <c r="BO262" i="50"/>
  <c r="BN262" i="50"/>
  <c r="BM262" i="50"/>
  <c r="BL262" i="50"/>
  <c r="BK262" i="50"/>
  <c r="BJ262" i="50"/>
  <c r="BI262" i="50"/>
  <c r="BH262" i="50"/>
  <c r="BG262" i="50"/>
  <c r="BF262" i="50"/>
  <c r="AT262" i="50"/>
  <c r="AU262" i="50"/>
  <c r="AV262" i="50"/>
  <c r="AW262" i="50"/>
  <c r="AX262" i="50"/>
  <c r="AY262" i="50"/>
  <c r="AZ262" i="50"/>
  <c r="BA262" i="50"/>
  <c r="BB262" i="50"/>
  <c r="BC262" i="50"/>
  <c r="BD262" i="50"/>
  <c r="BE262" i="50"/>
  <c r="AG262" i="50"/>
  <c r="AM262" i="50"/>
  <c r="AF262" i="50"/>
  <c r="AE262" i="50"/>
  <c r="AD262" i="50"/>
  <c r="AC262" i="50"/>
  <c r="D262" i="50"/>
  <c r="I262" i="50"/>
  <c r="DV261" i="50"/>
  <c r="DU261" i="50"/>
  <c r="DT261" i="50"/>
  <c r="DS261" i="50"/>
  <c r="DR261" i="50"/>
  <c r="DQ261" i="50"/>
  <c r="DP261" i="50"/>
  <c r="DO261" i="50"/>
  <c r="DN261" i="50"/>
  <c r="DM261" i="50"/>
  <c r="DL261" i="50"/>
  <c r="DK261" i="50"/>
  <c r="DJ261" i="50"/>
  <c r="DI261" i="50"/>
  <c r="DH261" i="50"/>
  <c r="DG261" i="50"/>
  <c r="DF261" i="50"/>
  <c r="DE261" i="50"/>
  <c r="DD261" i="50"/>
  <c r="DC261" i="50"/>
  <c r="DB261" i="50"/>
  <c r="DA261" i="50"/>
  <c r="CZ261" i="50"/>
  <c r="CY261" i="50"/>
  <c r="CX261" i="50"/>
  <c r="CW261" i="50"/>
  <c r="CV261" i="50"/>
  <c r="CU261" i="50"/>
  <c r="CT261" i="50"/>
  <c r="CS261" i="50"/>
  <c r="CR261" i="50"/>
  <c r="CQ261" i="50"/>
  <c r="CP261" i="50"/>
  <c r="CO261" i="50"/>
  <c r="CN261" i="50"/>
  <c r="CM261" i="50"/>
  <c r="CL261" i="50"/>
  <c r="CK261" i="50"/>
  <c r="CJ261" i="50"/>
  <c r="CI261" i="50"/>
  <c r="CH261" i="50"/>
  <c r="CG261" i="50"/>
  <c r="CF261" i="50"/>
  <c r="CE261" i="50"/>
  <c r="CD261" i="50"/>
  <c r="CC261" i="50"/>
  <c r="CB261" i="50"/>
  <c r="CA261" i="50"/>
  <c r="BY261" i="50"/>
  <c r="BX261" i="50"/>
  <c r="BW261" i="50"/>
  <c r="BV261" i="50"/>
  <c r="BR261" i="50"/>
  <c r="BS261" i="50"/>
  <c r="BT261" i="50"/>
  <c r="BU261" i="50"/>
  <c r="BQ261" i="50"/>
  <c r="BP261" i="50"/>
  <c r="BO261" i="50"/>
  <c r="BN261" i="50"/>
  <c r="BM261" i="50"/>
  <c r="BL261" i="50"/>
  <c r="BK261" i="50"/>
  <c r="BJ261" i="50"/>
  <c r="BI261" i="50"/>
  <c r="BH261" i="50"/>
  <c r="BG261" i="50"/>
  <c r="BF261" i="50"/>
  <c r="AT261" i="50"/>
  <c r="AU261" i="50"/>
  <c r="AV261" i="50"/>
  <c r="AW261" i="50"/>
  <c r="AX261" i="50"/>
  <c r="AY261" i="50"/>
  <c r="AZ261" i="50"/>
  <c r="BA261" i="50"/>
  <c r="BB261" i="50"/>
  <c r="BC261" i="50"/>
  <c r="BD261" i="50"/>
  <c r="BE261" i="50"/>
  <c r="AG261" i="50"/>
  <c r="AE261" i="50"/>
  <c r="AD261" i="50"/>
  <c r="AC261" i="50"/>
  <c r="D261" i="50"/>
  <c r="I261" i="50"/>
  <c r="DV260" i="50"/>
  <c r="DU260" i="50"/>
  <c r="DT260" i="50"/>
  <c r="DS260" i="50"/>
  <c r="DR260" i="50"/>
  <c r="DQ260" i="50"/>
  <c r="DP260" i="50"/>
  <c r="DO260" i="50"/>
  <c r="DN260" i="50"/>
  <c r="DM260" i="50"/>
  <c r="DL260" i="50"/>
  <c r="DK260" i="50"/>
  <c r="DJ260" i="50"/>
  <c r="DI260" i="50"/>
  <c r="DH260" i="50"/>
  <c r="DG260" i="50"/>
  <c r="DF260" i="50"/>
  <c r="DE260" i="50"/>
  <c r="DD260" i="50"/>
  <c r="DC260" i="50"/>
  <c r="DB260" i="50"/>
  <c r="DA260" i="50"/>
  <c r="CZ260" i="50"/>
  <c r="CY260" i="50"/>
  <c r="CX260" i="50"/>
  <c r="CW260" i="50"/>
  <c r="CV260" i="50"/>
  <c r="CU260" i="50"/>
  <c r="CT260" i="50"/>
  <c r="CS260" i="50"/>
  <c r="CR260" i="50"/>
  <c r="CQ260" i="50"/>
  <c r="CP260" i="50"/>
  <c r="CO260" i="50"/>
  <c r="CN260" i="50"/>
  <c r="CM260" i="50"/>
  <c r="CL260" i="50"/>
  <c r="CK260" i="50"/>
  <c r="CJ260" i="50"/>
  <c r="CI260" i="50"/>
  <c r="CH260" i="50"/>
  <c r="CG260" i="50"/>
  <c r="CF260" i="50"/>
  <c r="CE260" i="50"/>
  <c r="CD260" i="50"/>
  <c r="CC260" i="50"/>
  <c r="CB260" i="50"/>
  <c r="CA260" i="50"/>
  <c r="BY260" i="50"/>
  <c r="BX260" i="50"/>
  <c r="BW260" i="50"/>
  <c r="BV260" i="50"/>
  <c r="AK260" i="50"/>
  <c r="BR260" i="50"/>
  <c r="BS260" i="50"/>
  <c r="BT260" i="50"/>
  <c r="BU260" i="50"/>
  <c r="BQ260" i="50"/>
  <c r="BP260" i="50"/>
  <c r="BO260" i="50"/>
  <c r="BN260" i="50"/>
  <c r="BM260" i="50"/>
  <c r="BL260" i="50"/>
  <c r="BK260" i="50"/>
  <c r="BJ260" i="50"/>
  <c r="BI260" i="50"/>
  <c r="BH260" i="50"/>
  <c r="BG260" i="50"/>
  <c r="BF260" i="50"/>
  <c r="F260" i="50"/>
  <c r="AT260" i="50"/>
  <c r="AU260" i="50"/>
  <c r="AV260" i="50"/>
  <c r="AW260" i="50"/>
  <c r="AX260" i="50"/>
  <c r="AY260" i="50"/>
  <c r="AZ260" i="50"/>
  <c r="BA260" i="50"/>
  <c r="BB260" i="50"/>
  <c r="BC260" i="50"/>
  <c r="BD260" i="50"/>
  <c r="BE260" i="50"/>
  <c r="E260" i="50"/>
  <c r="B260" i="50"/>
  <c r="AG260" i="50"/>
  <c r="AL260" i="50"/>
  <c r="AF260" i="50"/>
  <c r="AE260" i="50"/>
  <c r="AD260" i="50"/>
  <c r="AC260" i="50"/>
  <c r="D260" i="50"/>
  <c r="I260" i="50"/>
  <c r="DV259" i="50"/>
  <c r="DU259" i="50"/>
  <c r="DT259" i="50"/>
  <c r="DS259" i="50"/>
  <c r="DR259" i="50"/>
  <c r="DQ259" i="50"/>
  <c r="DP259" i="50"/>
  <c r="DO259" i="50"/>
  <c r="DN259" i="50"/>
  <c r="DM259" i="50"/>
  <c r="DL259" i="50"/>
  <c r="DK259" i="50"/>
  <c r="DJ259" i="50"/>
  <c r="DI259" i="50"/>
  <c r="DH259" i="50"/>
  <c r="DG259" i="50"/>
  <c r="DF259" i="50"/>
  <c r="DE259" i="50"/>
  <c r="DD259" i="50"/>
  <c r="DC259" i="50"/>
  <c r="DB259" i="50"/>
  <c r="DA259" i="50"/>
  <c r="CZ259" i="50"/>
  <c r="CY259" i="50"/>
  <c r="CX259" i="50"/>
  <c r="CW259" i="50"/>
  <c r="CV259" i="50"/>
  <c r="CU259" i="50"/>
  <c r="CT259" i="50"/>
  <c r="CS259" i="50"/>
  <c r="CR259" i="50"/>
  <c r="CQ259" i="50"/>
  <c r="CP259" i="50"/>
  <c r="CO259" i="50"/>
  <c r="CN259" i="50"/>
  <c r="CM259" i="50"/>
  <c r="CL259" i="50"/>
  <c r="CK259" i="50"/>
  <c r="CJ259" i="50"/>
  <c r="CI259" i="50"/>
  <c r="CH259" i="50"/>
  <c r="CG259" i="50"/>
  <c r="CF259" i="50"/>
  <c r="CE259" i="50"/>
  <c r="CD259" i="50"/>
  <c r="CC259" i="50"/>
  <c r="CB259" i="50"/>
  <c r="CA259" i="50"/>
  <c r="BY259" i="50"/>
  <c r="BX259" i="50"/>
  <c r="BW259" i="50"/>
  <c r="BV259" i="50"/>
  <c r="BR259" i="50"/>
  <c r="BS259" i="50"/>
  <c r="BT259" i="50"/>
  <c r="BU259" i="50"/>
  <c r="AT259" i="50"/>
  <c r="AU259" i="50"/>
  <c r="AV259" i="50"/>
  <c r="AW259" i="50"/>
  <c r="AX259" i="50"/>
  <c r="AY259" i="50"/>
  <c r="AZ259" i="50"/>
  <c r="BA259" i="50"/>
  <c r="BB259" i="50"/>
  <c r="BC259" i="50"/>
  <c r="BD259" i="50"/>
  <c r="BE259" i="50"/>
  <c r="E259" i="50"/>
  <c r="B259" i="50"/>
  <c r="AG259" i="50"/>
  <c r="AL259" i="50"/>
  <c r="BQ259" i="50"/>
  <c r="BP259" i="50"/>
  <c r="BO259" i="50"/>
  <c r="BN259" i="50"/>
  <c r="BM259" i="50"/>
  <c r="BL259" i="50"/>
  <c r="BK259" i="50"/>
  <c r="BJ259" i="50"/>
  <c r="BI259" i="50"/>
  <c r="BH259" i="50"/>
  <c r="BG259" i="50"/>
  <c r="BF259" i="50"/>
  <c r="AF259" i="50"/>
  <c r="AE259" i="50"/>
  <c r="AD259" i="50"/>
  <c r="AC259" i="50"/>
  <c r="D259" i="50"/>
  <c r="I259" i="50"/>
  <c r="DV258" i="50"/>
  <c r="DU258" i="50"/>
  <c r="DT258" i="50"/>
  <c r="DS258" i="50"/>
  <c r="DR258" i="50"/>
  <c r="DQ258" i="50"/>
  <c r="DP258" i="50"/>
  <c r="DO258" i="50"/>
  <c r="DN258" i="50"/>
  <c r="DM258" i="50"/>
  <c r="DL258" i="50"/>
  <c r="DK258" i="50"/>
  <c r="DJ258" i="50"/>
  <c r="DI258" i="50"/>
  <c r="DH258" i="50"/>
  <c r="DG258" i="50"/>
  <c r="DF258" i="50"/>
  <c r="DE258" i="50"/>
  <c r="DD258" i="50"/>
  <c r="DC258" i="50"/>
  <c r="DB258" i="50"/>
  <c r="DA258" i="50"/>
  <c r="CZ258" i="50"/>
  <c r="CY258" i="50"/>
  <c r="CX258" i="50"/>
  <c r="CW258" i="50"/>
  <c r="CV258" i="50"/>
  <c r="CU258" i="50"/>
  <c r="CT258" i="50"/>
  <c r="CS258" i="50"/>
  <c r="CR258" i="50"/>
  <c r="CQ258" i="50"/>
  <c r="CP258" i="50"/>
  <c r="CO258" i="50"/>
  <c r="CN258" i="50"/>
  <c r="CM258" i="50"/>
  <c r="CL258" i="50"/>
  <c r="CK258" i="50"/>
  <c r="CJ258" i="50"/>
  <c r="CI258" i="50"/>
  <c r="CH258" i="50"/>
  <c r="CG258" i="50"/>
  <c r="CF258" i="50"/>
  <c r="CE258" i="50"/>
  <c r="CD258" i="50"/>
  <c r="CC258" i="50"/>
  <c r="CB258" i="50"/>
  <c r="CA258" i="50"/>
  <c r="BZ258" i="50"/>
  <c r="BY258" i="50"/>
  <c r="BX258" i="50"/>
  <c r="BW258" i="50"/>
  <c r="BV258" i="50"/>
  <c r="BR258" i="50"/>
  <c r="BS258" i="50"/>
  <c r="BT258" i="50"/>
  <c r="BU258" i="50"/>
  <c r="BQ258" i="50"/>
  <c r="BP258" i="50"/>
  <c r="BO258" i="50"/>
  <c r="BN258" i="50"/>
  <c r="BM258" i="50"/>
  <c r="BL258" i="50"/>
  <c r="BK258" i="50"/>
  <c r="BJ258" i="50"/>
  <c r="BI258" i="50"/>
  <c r="BH258" i="50"/>
  <c r="BG258" i="50"/>
  <c r="BF258" i="50"/>
  <c r="AT258" i="50"/>
  <c r="AU258" i="50"/>
  <c r="AV258" i="50"/>
  <c r="AW258" i="50"/>
  <c r="AX258" i="50"/>
  <c r="AY258" i="50"/>
  <c r="AZ258" i="50"/>
  <c r="BA258" i="50"/>
  <c r="BB258" i="50"/>
  <c r="BC258" i="50"/>
  <c r="BD258" i="50"/>
  <c r="BE258" i="50"/>
  <c r="AG258" i="50"/>
  <c r="AM258" i="50"/>
  <c r="AE258" i="50"/>
  <c r="AD258" i="50"/>
  <c r="AC258" i="50"/>
  <c r="D258" i="50"/>
  <c r="I258" i="50"/>
  <c r="DV257" i="50"/>
  <c r="DU257" i="50"/>
  <c r="DT257" i="50"/>
  <c r="DS257" i="50"/>
  <c r="DR257" i="50"/>
  <c r="DQ257" i="50"/>
  <c r="DP257" i="50"/>
  <c r="DO257" i="50"/>
  <c r="DN257" i="50"/>
  <c r="DM257" i="50"/>
  <c r="DL257" i="50"/>
  <c r="DK257" i="50"/>
  <c r="DJ257" i="50"/>
  <c r="DI257" i="50"/>
  <c r="DH257" i="50"/>
  <c r="DG257" i="50"/>
  <c r="DF257" i="50"/>
  <c r="DE257" i="50"/>
  <c r="DD257" i="50"/>
  <c r="DC257" i="50"/>
  <c r="DB257" i="50"/>
  <c r="DA257" i="50"/>
  <c r="CZ257" i="50"/>
  <c r="CY257" i="50"/>
  <c r="CX257" i="50"/>
  <c r="CW257" i="50"/>
  <c r="CV257" i="50"/>
  <c r="CU257" i="50"/>
  <c r="CT257" i="50"/>
  <c r="CS257" i="50"/>
  <c r="CR257" i="50"/>
  <c r="CQ257" i="50"/>
  <c r="CP257" i="50"/>
  <c r="CO257" i="50"/>
  <c r="CN257" i="50"/>
  <c r="CM257" i="50"/>
  <c r="CL257" i="50"/>
  <c r="CK257" i="50"/>
  <c r="CJ257" i="50"/>
  <c r="CI257" i="50"/>
  <c r="CH257" i="50"/>
  <c r="CG257" i="50"/>
  <c r="CF257" i="50"/>
  <c r="CE257" i="50"/>
  <c r="CD257" i="50"/>
  <c r="CC257" i="50"/>
  <c r="CB257" i="50"/>
  <c r="CA257" i="50"/>
  <c r="BY257" i="50"/>
  <c r="BX257" i="50"/>
  <c r="BW257" i="50"/>
  <c r="BV257" i="50"/>
  <c r="BR257" i="50"/>
  <c r="BS257" i="50"/>
  <c r="BT257" i="50"/>
  <c r="BU257" i="50"/>
  <c r="BQ257" i="50"/>
  <c r="BP257" i="50"/>
  <c r="BO257" i="50"/>
  <c r="BN257" i="50"/>
  <c r="BM257" i="50"/>
  <c r="BL257" i="50"/>
  <c r="BK257" i="50"/>
  <c r="BJ257" i="50"/>
  <c r="BI257" i="50"/>
  <c r="BH257" i="50"/>
  <c r="BG257" i="50"/>
  <c r="BF257" i="50"/>
  <c r="AT257" i="50"/>
  <c r="AU257" i="50"/>
  <c r="AV257" i="50"/>
  <c r="AW257" i="50"/>
  <c r="AX257" i="50"/>
  <c r="AY257" i="50"/>
  <c r="AZ257" i="50"/>
  <c r="BA257" i="50"/>
  <c r="BB257" i="50"/>
  <c r="BC257" i="50"/>
  <c r="BD257" i="50"/>
  <c r="BE257" i="50"/>
  <c r="AG257" i="50"/>
  <c r="A257" i="50"/>
  <c r="AE257" i="50"/>
  <c r="AD257" i="50"/>
  <c r="AC257" i="50"/>
  <c r="D257" i="50"/>
  <c r="I257" i="50"/>
  <c r="DV256" i="50"/>
  <c r="DU256" i="50"/>
  <c r="DT256" i="50"/>
  <c r="DS256" i="50"/>
  <c r="DR256" i="50"/>
  <c r="DQ256" i="50"/>
  <c r="DP256" i="50"/>
  <c r="DO256" i="50"/>
  <c r="DN256" i="50"/>
  <c r="DM256" i="50"/>
  <c r="DL256" i="50"/>
  <c r="DK256" i="50"/>
  <c r="DJ256" i="50"/>
  <c r="DI256" i="50"/>
  <c r="DH256" i="50"/>
  <c r="DG256" i="50"/>
  <c r="DF256" i="50"/>
  <c r="DE256" i="50"/>
  <c r="DD256" i="50"/>
  <c r="DC256" i="50"/>
  <c r="DB256" i="50"/>
  <c r="DA256" i="50"/>
  <c r="CZ256" i="50"/>
  <c r="CY256" i="50"/>
  <c r="CX256" i="50"/>
  <c r="CW256" i="50"/>
  <c r="CV256" i="50"/>
  <c r="CU256" i="50"/>
  <c r="CT256" i="50"/>
  <c r="CS256" i="50"/>
  <c r="CR256" i="50"/>
  <c r="CQ256" i="50"/>
  <c r="CP256" i="50"/>
  <c r="CO256" i="50"/>
  <c r="CN256" i="50"/>
  <c r="CM256" i="50"/>
  <c r="CL256" i="50"/>
  <c r="CK256" i="50"/>
  <c r="CJ256" i="50"/>
  <c r="CI256" i="50"/>
  <c r="CH256" i="50"/>
  <c r="CG256" i="50"/>
  <c r="CF256" i="50"/>
  <c r="CE256" i="50"/>
  <c r="CD256" i="50"/>
  <c r="CC256" i="50"/>
  <c r="CB256" i="50"/>
  <c r="CA256" i="50"/>
  <c r="BY256" i="50"/>
  <c r="BX256" i="50"/>
  <c r="BW256" i="50"/>
  <c r="BV256" i="50"/>
  <c r="BR256" i="50"/>
  <c r="BS256" i="50"/>
  <c r="BT256" i="50"/>
  <c r="BU256" i="50"/>
  <c r="BQ256" i="50"/>
  <c r="BP256" i="50"/>
  <c r="BO256" i="50"/>
  <c r="BN256" i="50"/>
  <c r="BM256" i="50"/>
  <c r="BL256" i="50"/>
  <c r="BK256" i="50"/>
  <c r="BJ256" i="50"/>
  <c r="BI256" i="50"/>
  <c r="BH256" i="50"/>
  <c r="BG256" i="50"/>
  <c r="BF256" i="50"/>
  <c r="AT256" i="50"/>
  <c r="AU256" i="50"/>
  <c r="AV256" i="50"/>
  <c r="AW256" i="50"/>
  <c r="AX256" i="50"/>
  <c r="AY256" i="50"/>
  <c r="AZ256" i="50"/>
  <c r="BA256" i="50"/>
  <c r="BB256" i="50"/>
  <c r="BC256" i="50"/>
  <c r="BD256" i="50"/>
  <c r="BE256" i="50"/>
  <c r="AK256" i="50"/>
  <c r="AG256" i="50"/>
  <c r="AE256" i="50"/>
  <c r="AD256" i="50"/>
  <c r="AC256" i="50"/>
  <c r="D256" i="50"/>
  <c r="I256" i="50"/>
  <c r="F256" i="50"/>
  <c r="DV255" i="50"/>
  <c r="DU255" i="50"/>
  <c r="DT255" i="50"/>
  <c r="DS255" i="50"/>
  <c r="DR255" i="50"/>
  <c r="DQ255" i="50"/>
  <c r="DP255" i="50"/>
  <c r="DO255" i="50"/>
  <c r="DN255" i="50"/>
  <c r="DM255" i="50"/>
  <c r="DL255" i="50"/>
  <c r="DK255" i="50"/>
  <c r="DJ255" i="50"/>
  <c r="DI255" i="50"/>
  <c r="DH255" i="50"/>
  <c r="DG255" i="50"/>
  <c r="DF255" i="50"/>
  <c r="DE255" i="50"/>
  <c r="DD255" i="50"/>
  <c r="DC255" i="50"/>
  <c r="DB255" i="50"/>
  <c r="DA255" i="50"/>
  <c r="CZ255" i="50"/>
  <c r="CY255" i="50"/>
  <c r="CX255" i="50"/>
  <c r="CW255" i="50"/>
  <c r="CV255" i="50"/>
  <c r="CU255" i="50"/>
  <c r="CT255" i="50"/>
  <c r="CS255" i="50"/>
  <c r="CR255" i="50"/>
  <c r="CQ255" i="50"/>
  <c r="CP255" i="50"/>
  <c r="CO255" i="50"/>
  <c r="CN255" i="50"/>
  <c r="CM255" i="50"/>
  <c r="CL255" i="50"/>
  <c r="CK255" i="50"/>
  <c r="CJ255" i="50"/>
  <c r="CI255" i="50"/>
  <c r="CH255" i="50"/>
  <c r="CG255" i="50"/>
  <c r="CF255" i="50"/>
  <c r="CE255" i="50"/>
  <c r="CD255" i="50"/>
  <c r="CC255" i="50"/>
  <c r="CB255" i="50"/>
  <c r="CA255" i="50"/>
  <c r="BZ255" i="50"/>
  <c r="BY255" i="50"/>
  <c r="BX255" i="50"/>
  <c r="BW255" i="50"/>
  <c r="BV255" i="50"/>
  <c r="BR255" i="50"/>
  <c r="BS255" i="50"/>
  <c r="BT255" i="50"/>
  <c r="BU255" i="50"/>
  <c r="BQ255" i="50"/>
  <c r="BP255" i="50"/>
  <c r="BO255" i="50"/>
  <c r="BN255" i="50"/>
  <c r="BM255" i="50"/>
  <c r="BL255" i="50"/>
  <c r="BK255" i="50"/>
  <c r="BJ255" i="50"/>
  <c r="BI255" i="50"/>
  <c r="BH255" i="50"/>
  <c r="BG255" i="50"/>
  <c r="BF255" i="50"/>
  <c r="AT255" i="50"/>
  <c r="AU255" i="50"/>
  <c r="AV255" i="50"/>
  <c r="AW255" i="50"/>
  <c r="AX255" i="50"/>
  <c r="AY255" i="50"/>
  <c r="AZ255" i="50"/>
  <c r="BA255" i="50"/>
  <c r="BB255" i="50"/>
  <c r="BC255" i="50"/>
  <c r="BD255" i="50"/>
  <c r="BE255" i="50"/>
  <c r="AG255" i="50"/>
  <c r="AF255" i="50"/>
  <c r="AE255" i="50"/>
  <c r="AD255" i="50"/>
  <c r="AC255" i="50"/>
  <c r="D255" i="50"/>
  <c r="I255" i="50"/>
  <c r="DV254" i="50"/>
  <c r="DU254" i="50"/>
  <c r="DT254" i="50"/>
  <c r="DS254" i="50"/>
  <c r="DR254" i="50"/>
  <c r="DQ254" i="50"/>
  <c r="DP254" i="50"/>
  <c r="DO254" i="50"/>
  <c r="DN254" i="50"/>
  <c r="DM254" i="50"/>
  <c r="DL254" i="50"/>
  <c r="DK254" i="50"/>
  <c r="DJ254" i="50"/>
  <c r="DI254" i="50"/>
  <c r="DH254" i="50"/>
  <c r="DG254" i="50"/>
  <c r="DF254" i="50"/>
  <c r="DE254" i="50"/>
  <c r="DD254" i="50"/>
  <c r="DC254" i="50"/>
  <c r="DB254" i="50"/>
  <c r="DA254" i="50"/>
  <c r="CZ254" i="50"/>
  <c r="CY254" i="50"/>
  <c r="CX254" i="50"/>
  <c r="CW254" i="50"/>
  <c r="CV254" i="50"/>
  <c r="CU254" i="50"/>
  <c r="CT254" i="50"/>
  <c r="CS254" i="50"/>
  <c r="CR254" i="50"/>
  <c r="CQ254" i="50"/>
  <c r="CP254" i="50"/>
  <c r="CO254" i="50"/>
  <c r="CN254" i="50"/>
  <c r="CM254" i="50"/>
  <c r="CL254" i="50"/>
  <c r="CK254" i="50"/>
  <c r="CJ254" i="50"/>
  <c r="CI254" i="50"/>
  <c r="CH254" i="50"/>
  <c r="CG254" i="50"/>
  <c r="CF254" i="50"/>
  <c r="CE254" i="50"/>
  <c r="CD254" i="50"/>
  <c r="CC254" i="50"/>
  <c r="CB254" i="50"/>
  <c r="CA254" i="50"/>
  <c r="BZ254" i="50"/>
  <c r="BY254" i="50"/>
  <c r="BX254" i="50"/>
  <c r="BW254" i="50"/>
  <c r="BV254" i="50"/>
  <c r="BR254" i="50"/>
  <c r="BS254" i="50"/>
  <c r="BT254" i="50"/>
  <c r="BU254" i="50"/>
  <c r="BQ254" i="50"/>
  <c r="BP254" i="50"/>
  <c r="BO254" i="50"/>
  <c r="BN254" i="50"/>
  <c r="BM254" i="50"/>
  <c r="BL254" i="50"/>
  <c r="BK254" i="50"/>
  <c r="BJ254" i="50"/>
  <c r="BI254" i="50"/>
  <c r="BH254" i="50"/>
  <c r="BG254" i="50"/>
  <c r="BF254" i="50"/>
  <c r="AT254" i="50"/>
  <c r="AU254" i="50"/>
  <c r="AV254" i="50"/>
  <c r="AW254" i="50"/>
  <c r="AX254" i="50"/>
  <c r="AY254" i="50"/>
  <c r="AZ254" i="50"/>
  <c r="BA254" i="50"/>
  <c r="BB254" i="50"/>
  <c r="BC254" i="50"/>
  <c r="BD254" i="50"/>
  <c r="BE254" i="50"/>
  <c r="AG254" i="50"/>
  <c r="AE254" i="50"/>
  <c r="AD254" i="50"/>
  <c r="AC254" i="50"/>
  <c r="D254" i="50"/>
  <c r="I254" i="50"/>
  <c r="DV253" i="50"/>
  <c r="DU253" i="50"/>
  <c r="DT253" i="50"/>
  <c r="DS253" i="50"/>
  <c r="DR253" i="50"/>
  <c r="DQ253" i="50"/>
  <c r="DP253" i="50"/>
  <c r="DO253" i="50"/>
  <c r="DN253" i="50"/>
  <c r="DM253" i="50"/>
  <c r="DL253" i="50"/>
  <c r="DK253" i="50"/>
  <c r="DJ253" i="50"/>
  <c r="DI253" i="50"/>
  <c r="DH253" i="50"/>
  <c r="DG253" i="50"/>
  <c r="DF253" i="50"/>
  <c r="DE253" i="50"/>
  <c r="DD253" i="50"/>
  <c r="DC253" i="50"/>
  <c r="DB253" i="50"/>
  <c r="DA253" i="50"/>
  <c r="CZ253" i="50"/>
  <c r="CY253" i="50"/>
  <c r="CX253" i="50"/>
  <c r="CW253" i="50"/>
  <c r="CV253" i="50"/>
  <c r="CU253" i="50"/>
  <c r="CT253" i="50"/>
  <c r="CS253" i="50"/>
  <c r="CR253" i="50"/>
  <c r="CQ253" i="50"/>
  <c r="CP253" i="50"/>
  <c r="CO253" i="50"/>
  <c r="CN253" i="50"/>
  <c r="CM253" i="50"/>
  <c r="CL253" i="50"/>
  <c r="CK253" i="50"/>
  <c r="CJ253" i="50"/>
  <c r="CI253" i="50"/>
  <c r="CH253" i="50"/>
  <c r="CG253" i="50"/>
  <c r="CF253" i="50"/>
  <c r="CE253" i="50"/>
  <c r="CD253" i="50"/>
  <c r="CC253" i="50"/>
  <c r="CB253" i="50"/>
  <c r="CA253" i="50"/>
  <c r="BY253" i="50"/>
  <c r="BX253" i="50"/>
  <c r="BW253" i="50"/>
  <c r="BV253" i="50"/>
  <c r="BR253" i="50"/>
  <c r="BS253" i="50"/>
  <c r="BT253" i="50"/>
  <c r="BU253" i="50"/>
  <c r="BQ253" i="50"/>
  <c r="BP253" i="50"/>
  <c r="BO253" i="50"/>
  <c r="BN253" i="50"/>
  <c r="BM253" i="50"/>
  <c r="BL253" i="50"/>
  <c r="BK253" i="50"/>
  <c r="BJ253" i="50"/>
  <c r="BI253" i="50"/>
  <c r="BH253" i="50"/>
  <c r="BG253" i="50"/>
  <c r="BF253" i="50"/>
  <c r="AT253" i="50"/>
  <c r="AU253" i="50"/>
  <c r="AV253" i="50"/>
  <c r="AW253" i="50"/>
  <c r="AX253" i="50"/>
  <c r="AY253" i="50"/>
  <c r="AZ253" i="50"/>
  <c r="BA253" i="50"/>
  <c r="BB253" i="50"/>
  <c r="BC253" i="50"/>
  <c r="BD253" i="50"/>
  <c r="BE253" i="50"/>
  <c r="AG253" i="50"/>
  <c r="AE253" i="50"/>
  <c r="AD253" i="50"/>
  <c r="AC253" i="50"/>
  <c r="D253" i="50"/>
  <c r="I253" i="50"/>
  <c r="DV252" i="50"/>
  <c r="DU252" i="50"/>
  <c r="DT252" i="50"/>
  <c r="DS252" i="50"/>
  <c r="DR252" i="50"/>
  <c r="DQ252" i="50"/>
  <c r="DP252" i="50"/>
  <c r="DO252" i="50"/>
  <c r="DN252" i="50"/>
  <c r="DM252" i="50"/>
  <c r="DL252" i="50"/>
  <c r="DK252" i="50"/>
  <c r="DJ252" i="50"/>
  <c r="DI252" i="50"/>
  <c r="DH252" i="50"/>
  <c r="DG252" i="50"/>
  <c r="DF252" i="50"/>
  <c r="DE252" i="50"/>
  <c r="DD252" i="50"/>
  <c r="DC252" i="50"/>
  <c r="DB252" i="50"/>
  <c r="DA252" i="50"/>
  <c r="CZ252" i="50"/>
  <c r="CY252" i="50"/>
  <c r="CX252" i="50"/>
  <c r="CW252" i="50"/>
  <c r="CV252" i="50"/>
  <c r="CU252" i="50"/>
  <c r="CT252" i="50"/>
  <c r="CS252" i="50"/>
  <c r="CR252" i="50"/>
  <c r="CQ252" i="50"/>
  <c r="CP252" i="50"/>
  <c r="CO252" i="50"/>
  <c r="CN252" i="50"/>
  <c r="CM252" i="50"/>
  <c r="CL252" i="50"/>
  <c r="CK252" i="50"/>
  <c r="CJ252" i="50"/>
  <c r="CI252" i="50"/>
  <c r="CH252" i="50"/>
  <c r="CG252" i="50"/>
  <c r="CF252" i="50"/>
  <c r="CE252" i="50"/>
  <c r="CD252" i="50"/>
  <c r="CC252" i="50"/>
  <c r="CB252" i="50"/>
  <c r="CA252" i="50"/>
  <c r="BY252" i="50"/>
  <c r="BX252" i="50"/>
  <c r="BW252" i="50"/>
  <c r="BV252" i="50"/>
  <c r="BR252" i="50"/>
  <c r="BS252" i="50"/>
  <c r="BT252" i="50"/>
  <c r="BU252" i="50"/>
  <c r="BQ252" i="50"/>
  <c r="BP252" i="50"/>
  <c r="BO252" i="50"/>
  <c r="BN252" i="50"/>
  <c r="BM252" i="50"/>
  <c r="BL252" i="50"/>
  <c r="BK252" i="50"/>
  <c r="BJ252" i="50"/>
  <c r="BI252" i="50"/>
  <c r="BH252" i="50"/>
  <c r="BG252" i="50"/>
  <c r="BF252" i="50"/>
  <c r="AT252" i="50"/>
  <c r="AU252" i="50"/>
  <c r="AV252" i="50"/>
  <c r="AW252" i="50"/>
  <c r="AX252" i="50"/>
  <c r="AY252" i="50"/>
  <c r="AZ252" i="50"/>
  <c r="BA252" i="50"/>
  <c r="BB252" i="50"/>
  <c r="BC252" i="50"/>
  <c r="BD252" i="50"/>
  <c r="BE252" i="50"/>
  <c r="AG252" i="50"/>
  <c r="AE252" i="50"/>
  <c r="AD252" i="50"/>
  <c r="AC252" i="50"/>
  <c r="D252" i="50"/>
  <c r="I252" i="50"/>
  <c r="DV251" i="50"/>
  <c r="DU251" i="50"/>
  <c r="DT251" i="50"/>
  <c r="DS251" i="50"/>
  <c r="DR251" i="50"/>
  <c r="DQ251" i="50"/>
  <c r="DP251" i="50"/>
  <c r="DO251" i="50"/>
  <c r="DN251" i="50"/>
  <c r="DM251" i="50"/>
  <c r="DL251" i="50"/>
  <c r="DK251" i="50"/>
  <c r="DJ251" i="50"/>
  <c r="DI251" i="50"/>
  <c r="DH251" i="50"/>
  <c r="DG251" i="50"/>
  <c r="DF251" i="50"/>
  <c r="DE251" i="50"/>
  <c r="DD251" i="50"/>
  <c r="DC251" i="50"/>
  <c r="DB251" i="50"/>
  <c r="DA251" i="50"/>
  <c r="CZ251" i="50"/>
  <c r="CY251" i="50"/>
  <c r="CX251" i="50"/>
  <c r="CW251" i="50"/>
  <c r="CV251" i="50"/>
  <c r="CU251" i="50"/>
  <c r="CT251" i="50"/>
  <c r="CS251" i="50"/>
  <c r="CR251" i="50"/>
  <c r="CQ251" i="50"/>
  <c r="CP251" i="50"/>
  <c r="CO251" i="50"/>
  <c r="CN251" i="50"/>
  <c r="CM251" i="50"/>
  <c r="CL251" i="50"/>
  <c r="CK251" i="50"/>
  <c r="CJ251" i="50"/>
  <c r="CI251" i="50"/>
  <c r="CH251" i="50"/>
  <c r="CG251" i="50"/>
  <c r="CF251" i="50"/>
  <c r="CE251" i="50"/>
  <c r="CD251" i="50"/>
  <c r="CC251" i="50"/>
  <c r="CB251" i="50"/>
  <c r="CA251" i="50"/>
  <c r="BZ251" i="50"/>
  <c r="BY251" i="50"/>
  <c r="BX251" i="50"/>
  <c r="BW251" i="50"/>
  <c r="BV251" i="50"/>
  <c r="BR251" i="50"/>
  <c r="BS251" i="50"/>
  <c r="BT251" i="50"/>
  <c r="BU251" i="50"/>
  <c r="BQ251" i="50"/>
  <c r="BP251" i="50"/>
  <c r="BO251" i="50"/>
  <c r="BN251" i="50"/>
  <c r="BM251" i="50"/>
  <c r="BL251" i="50"/>
  <c r="BK251" i="50"/>
  <c r="BJ251" i="50"/>
  <c r="BI251" i="50"/>
  <c r="BH251" i="50"/>
  <c r="BG251" i="50"/>
  <c r="BF251" i="50"/>
  <c r="AT251" i="50"/>
  <c r="AU251" i="50"/>
  <c r="AV251" i="50"/>
  <c r="AW251" i="50"/>
  <c r="AX251" i="50"/>
  <c r="AY251" i="50"/>
  <c r="AZ251" i="50"/>
  <c r="BA251" i="50"/>
  <c r="BB251" i="50"/>
  <c r="BC251" i="50"/>
  <c r="BD251" i="50"/>
  <c r="BE251" i="50"/>
  <c r="AG251" i="50"/>
  <c r="AF251" i="50"/>
  <c r="AE251" i="50"/>
  <c r="AD251" i="50"/>
  <c r="AC251" i="50"/>
  <c r="D251" i="50"/>
  <c r="I251" i="50"/>
  <c r="DV250" i="50"/>
  <c r="DU250" i="50"/>
  <c r="DT250" i="50"/>
  <c r="DS250" i="50"/>
  <c r="DR250" i="50"/>
  <c r="DQ250" i="50"/>
  <c r="DP250" i="50"/>
  <c r="DO250" i="50"/>
  <c r="DN250" i="50"/>
  <c r="DM250" i="50"/>
  <c r="DL250" i="50"/>
  <c r="DK250" i="50"/>
  <c r="DJ250" i="50"/>
  <c r="DI250" i="50"/>
  <c r="DH250" i="50"/>
  <c r="DG250" i="50"/>
  <c r="DF250" i="50"/>
  <c r="DE250" i="50"/>
  <c r="DD250" i="50"/>
  <c r="DC250" i="50"/>
  <c r="DB250" i="50"/>
  <c r="DA250" i="50"/>
  <c r="CZ250" i="50"/>
  <c r="CY250" i="50"/>
  <c r="CX250" i="50"/>
  <c r="CW250" i="50"/>
  <c r="CV250" i="50"/>
  <c r="CU250" i="50"/>
  <c r="CT250" i="50"/>
  <c r="CS250" i="50"/>
  <c r="CR250" i="50"/>
  <c r="CQ250" i="50"/>
  <c r="CP250" i="50"/>
  <c r="CO250" i="50"/>
  <c r="CN250" i="50"/>
  <c r="CM250" i="50"/>
  <c r="CL250" i="50"/>
  <c r="CK250" i="50"/>
  <c r="CJ250" i="50"/>
  <c r="CI250" i="50"/>
  <c r="CH250" i="50"/>
  <c r="CG250" i="50"/>
  <c r="CF250" i="50"/>
  <c r="CE250" i="50"/>
  <c r="CD250" i="50"/>
  <c r="CC250" i="50"/>
  <c r="CB250" i="50"/>
  <c r="CA250" i="50"/>
  <c r="BY250" i="50"/>
  <c r="BX250" i="50"/>
  <c r="BW250" i="50"/>
  <c r="BV250" i="50"/>
  <c r="BR250" i="50"/>
  <c r="BS250" i="50"/>
  <c r="BT250" i="50"/>
  <c r="BU250" i="50"/>
  <c r="BQ250" i="50"/>
  <c r="BP250" i="50"/>
  <c r="BO250" i="50"/>
  <c r="BN250" i="50"/>
  <c r="BM250" i="50"/>
  <c r="BL250" i="50"/>
  <c r="BK250" i="50"/>
  <c r="BJ250" i="50"/>
  <c r="BI250" i="50"/>
  <c r="BH250" i="50"/>
  <c r="BG250" i="50"/>
  <c r="BF250" i="50"/>
  <c r="AT250" i="50"/>
  <c r="AU250" i="50"/>
  <c r="AV250" i="50"/>
  <c r="AW250" i="50"/>
  <c r="AX250" i="50"/>
  <c r="AY250" i="50"/>
  <c r="AZ250" i="50"/>
  <c r="BA250" i="50"/>
  <c r="BB250" i="50"/>
  <c r="BC250" i="50"/>
  <c r="BD250" i="50"/>
  <c r="BE250" i="50"/>
  <c r="AG250" i="50"/>
  <c r="AE250" i="50"/>
  <c r="AD250" i="50"/>
  <c r="AC250" i="50"/>
  <c r="D250" i="50"/>
  <c r="I250" i="50"/>
  <c r="DV249" i="50"/>
  <c r="DU249" i="50"/>
  <c r="DT249" i="50"/>
  <c r="DS249" i="50"/>
  <c r="DR249" i="50"/>
  <c r="DQ249" i="50"/>
  <c r="DP249" i="50"/>
  <c r="DO249" i="50"/>
  <c r="DN249" i="50"/>
  <c r="DM249" i="50"/>
  <c r="DL249" i="50"/>
  <c r="DK249" i="50"/>
  <c r="DJ249" i="50"/>
  <c r="DI249" i="50"/>
  <c r="DH249" i="50"/>
  <c r="DG249" i="50"/>
  <c r="DF249" i="50"/>
  <c r="DE249" i="50"/>
  <c r="DD249" i="50"/>
  <c r="DC249" i="50"/>
  <c r="DB249" i="50"/>
  <c r="DA249" i="50"/>
  <c r="CZ249" i="50"/>
  <c r="CY249" i="50"/>
  <c r="CX249" i="50"/>
  <c r="CW249" i="50"/>
  <c r="CV249" i="50"/>
  <c r="CU249" i="50"/>
  <c r="CT249" i="50"/>
  <c r="CS249" i="50"/>
  <c r="CR249" i="50"/>
  <c r="CQ249" i="50"/>
  <c r="CP249" i="50"/>
  <c r="CO249" i="50"/>
  <c r="CN249" i="50"/>
  <c r="CM249" i="50"/>
  <c r="CL249" i="50"/>
  <c r="CK249" i="50"/>
  <c r="CJ249" i="50"/>
  <c r="CI249" i="50"/>
  <c r="CH249" i="50"/>
  <c r="CG249" i="50"/>
  <c r="CF249" i="50"/>
  <c r="CE249" i="50"/>
  <c r="CD249" i="50"/>
  <c r="CC249" i="50"/>
  <c r="CB249" i="50"/>
  <c r="CA249" i="50"/>
  <c r="BZ249" i="50"/>
  <c r="BY249" i="50"/>
  <c r="BX249" i="50"/>
  <c r="BW249" i="50"/>
  <c r="BV249" i="50"/>
  <c r="BR249" i="50"/>
  <c r="BS249" i="50"/>
  <c r="BT249" i="50"/>
  <c r="BU249" i="50"/>
  <c r="BQ249" i="50"/>
  <c r="BP249" i="50"/>
  <c r="BO249" i="50"/>
  <c r="BN249" i="50"/>
  <c r="BM249" i="50"/>
  <c r="BL249" i="50"/>
  <c r="BK249" i="50"/>
  <c r="BJ249" i="50"/>
  <c r="BI249" i="50"/>
  <c r="BH249" i="50"/>
  <c r="BG249" i="50"/>
  <c r="BF249" i="50"/>
  <c r="AT249" i="50"/>
  <c r="AU249" i="50"/>
  <c r="AV249" i="50"/>
  <c r="AW249" i="50"/>
  <c r="AX249" i="50"/>
  <c r="AY249" i="50"/>
  <c r="AZ249" i="50"/>
  <c r="BA249" i="50"/>
  <c r="BB249" i="50"/>
  <c r="BC249" i="50"/>
  <c r="BD249" i="50"/>
  <c r="BE249" i="50"/>
  <c r="AG249" i="50"/>
  <c r="AE249" i="50"/>
  <c r="AD249" i="50"/>
  <c r="AC249" i="50"/>
  <c r="D249" i="50"/>
  <c r="I249" i="50"/>
  <c r="DV248" i="50"/>
  <c r="DU248" i="50"/>
  <c r="DT248" i="50"/>
  <c r="DS248" i="50"/>
  <c r="DR248" i="50"/>
  <c r="DQ248" i="50"/>
  <c r="DP248" i="50"/>
  <c r="DO248" i="50"/>
  <c r="DN248" i="50"/>
  <c r="DM248" i="50"/>
  <c r="DL248" i="50"/>
  <c r="DK248" i="50"/>
  <c r="DJ248" i="50"/>
  <c r="DI248" i="50"/>
  <c r="DH248" i="50"/>
  <c r="DG248" i="50"/>
  <c r="DF248" i="50"/>
  <c r="DE248" i="50"/>
  <c r="DD248" i="50"/>
  <c r="DC248" i="50"/>
  <c r="DB248" i="50"/>
  <c r="DA248" i="50"/>
  <c r="CZ248" i="50"/>
  <c r="CY248" i="50"/>
  <c r="CX248" i="50"/>
  <c r="CW248" i="50"/>
  <c r="CV248" i="50"/>
  <c r="CU248" i="50"/>
  <c r="CT248" i="50"/>
  <c r="CS248" i="50"/>
  <c r="CR248" i="50"/>
  <c r="CQ248" i="50"/>
  <c r="CP248" i="50"/>
  <c r="CO248" i="50"/>
  <c r="CN248" i="50"/>
  <c r="CM248" i="50"/>
  <c r="CL248" i="50"/>
  <c r="CK248" i="50"/>
  <c r="CJ248" i="50"/>
  <c r="CI248" i="50"/>
  <c r="CH248" i="50"/>
  <c r="CG248" i="50"/>
  <c r="CF248" i="50"/>
  <c r="CE248" i="50"/>
  <c r="CD248" i="50"/>
  <c r="CC248" i="50"/>
  <c r="CA248" i="50"/>
  <c r="CB248" i="50"/>
  <c r="BZ248" i="50"/>
  <c r="BY248" i="50"/>
  <c r="BX248" i="50"/>
  <c r="BW248" i="50"/>
  <c r="BV248" i="50"/>
  <c r="AK248" i="50"/>
  <c r="BR248" i="50"/>
  <c r="BS248" i="50"/>
  <c r="BT248" i="50"/>
  <c r="BU248" i="50"/>
  <c r="BQ248" i="50"/>
  <c r="BP248" i="50"/>
  <c r="BO248" i="50"/>
  <c r="BN248" i="50"/>
  <c r="BM248" i="50"/>
  <c r="BL248" i="50"/>
  <c r="BK248" i="50"/>
  <c r="BJ248" i="50"/>
  <c r="BI248" i="50"/>
  <c r="BH248" i="50"/>
  <c r="BG248" i="50"/>
  <c r="BF248" i="50"/>
  <c r="AT248" i="50"/>
  <c r="AU248" i="50"/>
  <c r="AV248" i="50"/>
  <c r="AW248" i="50"/>
  <c r="AX248" i="50"/>
  <c r="AY248" i="50"/>
  <c r="AZ248" i="50"/>
  <c r="BA248" i="50"/>
  <c r="BB248" i="50"/>
  <c r="BC248" i="50"/>
  <c r="BD248" i="50"/>
  <c r="BE248" i="50"/>
  <c r="AG248" i="50"/>
  <c r="AE248" i="50"/>
  <c r="AD248" i="50"/>
  <c r="AC248" i="50"/>
  <c r="D248" i="50"/>
  <c r="I248" i="50"/>
  <c r="DV247" i="50"/>
  <c r="DU247" i="50"/>
  <c r="DT247" i="50"/>
  <c r="DS247" i="50"/>
  <c r="DR247" i="50"/>
  <c r="DQ247" i="50"/>
  <c r="DP247" i="50"/>
  <c r="DO247" i="50"/>
  <c r="DN247" i="50"/>
  <c r="DM247" i="50"/>
  <c r="DL247" i="50"/>
  <c r="DK247" i="50"/>
  <c r="DJ247" i="50"/>
  <c r="DI247" i="50"/>
  <c r="DH247" i="50"/>
  <c r="DG247" i="50"/>
  <c r="DF247" i="50"/>
  <c r="DE247" i="50"/>
  <c r="DD247" i="50"/>
  <c r="DC247" i="50"/>
  <c r="DB247" i="50"/>
  <c r="DA247" i="50"/>
  <c r="CZ247" i="50"/>
  <c r="CY247" i="50"/>
  <c r="CX247" i="50"/>
  <c r="CW247" i="50"/>
  <c r="CV247" i="50"/>
  <c r="CU247" i="50"/>
  <c r="CT247" i="50"/>
  <c r="CS247" i="50"/>
  <c r="CR247" i="50"/>
  <c r="CQ247" i="50"/>
  <c r="CP247" i="50"/>
  <c r="CO247" i="50"/>
  <c r="CN247" i="50"/>
  <c r="CM247" i="50"/>
  <c r="CL247" i="50"/>
  <c r="CK247" i="50"/>
  <c r="CJ247" i="50"/>
  <c r="CI247" i="50"/>
  <c r="CH247" i="50"/>
  <c r="CG247" i="50"/>
  <c r="CF247" i="50"/>
  <c r="CE247" i="50"/>
  <c r="CD247" i="50"/>
  <c r="CC247" i="50"/>
  <c r="CB247" i="50"/>
  <c r="CA247" i="50"/>
  <c r="BY247" i="50"/>
  <c r="BX247" i="50"/>
  <c r="BW247" i="50"/>
  <c r="BV247" i="50"/>
  <c r="BR247" i="50"/>
  <c r="BS247" i="50"/>
  <c r="BT247" i="50"/>
  <c r="BU247" i="50"/>
  <c r="BQ247" i="50"/>
  <c r="BP247" i="50"/>
  <c r="BO247" i="50"/>
  <c r="BN247" i="50"/>
  <c r="BM247" i="50"/>
  <c r="BL247" i="50"/>
  <c r="BK247" i="50"/>
  <c r="BJ247" i="50"/>
  <c r="BI247" i="50"/>
  <c r="BH247" i="50"/>
  <c r="BG247" i="50"/>
  <c r="BF247" i="50"/>
  <c r="AT247" i="50"/>
  <c r="AU247" i="50"/>
  <c r="AV247" i="50"/>
  <c r="AW247" i="50"/>
  <c r="AX247" i="50"/>
  <c r="AY247" i="50"/>
  <c r="AZ247" i="50"/>
  <c r="BA247" i="50"/>
  <c r="BB247" i="50"/>
  <c r="BC247" i="50"/>
  <c r="BD247" i="50"/>
  <c r="BE247" i="50"/>
  <c r="AG247" i="50"/>
  <c r="AF247" i="50"/>
  <c r="AE247" i="50"/>
  <c r="AD247" i="50"/>
  <c r="AC247" i="50"/>
  <c r="D247" i="50"/>
  <c r="I247" i="50"/>
  <c r="DV246" i="50"/>
  <c r="DU246" i="50"/>
  <c r="DT246" i="50"/>
  <c r="DS246" i="50"/>
  <c r="DR246" i="50"/>
  <c r="DQ246" i="50"/>
  <c r="DP246" i="50"/>
  <c r="DO246" i="50"/>
  <c r="DN246" i="50"/>
  <c r="DM246" i="50"/>
  <c r="DL246" i="50"/>
  <c r="DK246" i="50"/>
  <c r="DJ246" i="50"/>
  <c r="DI246" i="50"/>
  <c r="DH246" i="50"/>
  <c r="DG246" i="50"/>
  <c r="DF246" i="50"/>
  <c r="DE246" i="50"/>
  <c r="DD246" i="50"/>
  <c r="DC246" i="50"/>
  <c r="DB246" i="50"/>
  <c r="DA246" i="50"/>
  <c r="CZ246" i="50"/>
  <c r="CY246" i="50"/>
  <c r="CX246" i="50"/>
  <c r="CW246" i="50"/>
  <c r="CV246" i="50"/>
  <c r="CU246" i="50"/>
  <c r="CT246" i="50"/>
  <c r="CS246" i="50"/>
  <c r="CR246" i="50"/>
  <c r="CQ246" i="50"/>
  <c r="CP246" i="50"/>
  <c r="CO246" i="50"/>
  <c r="CN246" i="50"/>
  <c r="CM246" i="50"/>
  <c r="CL246" i="50"/>
  <c r="CK246" i="50"/>
  <c r="CJ246" i="50"/>
  <c r="CI246" i="50"/>
  <c r="CH246" i="50"/>
  <c r="CG246" i="50"/>
  <c r="CF246" i="50"/>
  <c r="CE246" i="50"/>
  <c r="CD246" i="50"/>
  <c r="CC246" i="50"/>
  <c r="CB246" i="50"/>
  <c r="CA246" i="50"/>
  <c r="BZ246" i="50"/>
  <c r="BY246" i="50"/>
  <c r="BX246" i="50"/>
  <c r="BW246" i="50"/>
  <c r="BV246" i="50"/>
  <c r="BR246" i="50"/>
  <c r="BS246" i="50"/>
  <c r="BT246" i="50"/>
  <c r="BU246" i="50"/>
  <c r="BQ246" i="50"/>
  <c r="BP246" i="50"/>
  <c r="BO246" i="50"/>
  <c r="BN246" i="50"/>
  <c r="BM246" i="50"/>
  <c r="BL246" i="50"/>
  <c r="BK246" i="50"/>
  <c r="BJ246" i="50"/>
  <c r="BI246" i="50"/>
  <c r="BH246" i="50"/>
  <c r="BG246" i="50"/>
  <c r="BF246" i="50"/>
  <c r="AT246" i="50"/>
  <c r="AU246" i="50"/>
  <c r="AV246" i="50"/>
  <c r="AW246" i="50"/>
  <c r="AX246" i="50"/>
  <c r="AY246" i="50"/>
  <c r="AZ246" i="50"/>
  <c r="BA246" i="50"/>
  <c r="BB246" i="50"/>
  <c r="BC246" i="50"/>
  <c r="BD246" i="50"/>
  <c r="BE246" i="50"/>
  <c r="AG246" i="50"/>
  <c r="AM246" i="50"/>
  <c r="AE246" i="50"/>
  <c r="AD246" i="50"/>
  <c r="AC246" i="50"/>
  <c r="D246" i="50"/>
  <c r="I246" i="50"/>
  <c r="A246" i="50"/>
  <c r="DV245" i="50"/>
  <c r="DU245" i="50"/>
  <c r="DT245" i="50"/>
  <c r="DS245" i="50"/>
  <c r="DR245" i="50"/>
  <c r="DQ245" i="50"/>
  <c r="DP245" i="50"/>
  <c r="DO245" i="50"/>
  <c r="DN245" i="50"/>
  <c r="DM245" i="50"/>
  <c r="DL245" i="50"/>
  <c r="DK245" i="50"/>
  <c r="DJ245" i="50"/>
  <c r="DI245" i="50"/>
  <c r="DH245" i="50"/>
  <c r="DG245" i="50"/>
  <c r="DF245" i="50"/>
  <c r="DE245" i="50"/>
  <c r="DD245" i="50"/>
  <c r="DC245" i="50"/>
  <c r="DB245" i="50"/>
  <c r="DA245" i="50"/>
  <c r="CZ245" i="50"/>
  <c r="CY245" i="50"/>
  <c r="CX245" i="50"/>
  <c r="CW245" i="50"/>
  <c r="CV245" i="50"/>
  <c r="CU245" i="50"/>
  <c r="CT245" i="50"/>
  <c r="CS245" i="50"/>
  <c r="CR245" i="50"/>
  <c r="CQ245" i="50"/>
  <c r="CP245" i="50"/>
  <c r="CO245" i="50"/>
  <c r="CN245" i="50"/>
  <c r="CM245" i="50"/>
  <c r="CL245" i="50"/>
  <c r="CK245" i="50"/>
  <c r="CJ245" i="50"/>
  <c r="CI245" i="50"/>
  <c r="CH245" i="50"/>
  <c r="CG245" i="50"/>
  <c r="CF245" i="50"/>
  <c r="CE245" i="50"/>
  <c r="CD245" i="50"/>
  <c r="CC245" i="50"/>
  <c r="CB245" i="50"/>
  <c r="CA245" i="50"/>
  <c r="BZ245" i="50"/>
  <c r="BY245" i="50"/>
  <c r="BX245" i="50"/>
  <c r="BW245" i="50"/>
  <c r="BV245" i="50"/>
  <c r="BR245" i="50"/>
  <c r="BS245" i="50"/>
  <c r="BT245" i="50"/>
  <c r="BU245" i="50"/>
  <c r="BQ245" i="50"/>
  <c r="BP245" i="50"/>
  <c r="BO245" i="50"/>
  <c r="BN245" i="50"/>
  <c r="BM245" i="50"/>
  <c r="BL245" i="50"/>
  <c r="BK245" i="50"/>
  <c r="BJ245" i="50"/>
  <c r="BI245" i="50"/>
  <c r="BH245" i="50"/>
  <c r="BG245" i="50"/>
  <c r="BF245" i="50"/>
  <c r="AT245" i="50"/>
  <c r="AU245" i="50"/>
  <c r="AV245" i="50"/>
  <c r="AW245" i="50"/>
  <c r="AX245" i="50"/>
  <c r="AY245" i="50"/>
  <c r="AZ245" i="50"/>
  <c r="BA245" i="50"/>
  <c r="BB245" i="50"/>
  <c r="BC245" i="50"/>
  <c r="BD245" i="50"/>
  <c r="BE245" i="50"/>
  <c r="AG245" i="50"/>
  <c r="AF245" i="50"/>
  <c r="AE245" i="50"/>
  <c r="AD245" i="50"/>
  <c r="AC245" i="50"/>
  <c r="D245" i="50"/>
  <c r="I245" i="50"/>
  <c r="A245" i="50"/>
  <c r="DV244" i="50"/>
  <c r="DU244" i="50"/>
  <c r="DT244" i="50"/>
  <c r="DS244" i="50"/>
  <c r="DR244" i="50"/>
  <c r="DQ244" i="50"/>
  <c r="DP244" i="50"/>
  <c r="DO244" i="50"/>
  <c r="DN244" i="50"/>
  <c r="DM244" i="50"/>
  <c r="DL244" i="50"/>
  <c r="DK244" i="50"/>
  <c r="DJ244" i="50"/>
  <c r="DI244" i="50"/>
  <c r="DH244" i="50"/>
  <c r="DG244" i="50"/>
  <c r="DF244" i="50"/>
  <c r="DE244" i="50"/>
  <c r="DD244" i="50"/>
  <c r="DC244" i="50"/>
  <c r="DB244" i="50"/>
  <c r="DA244" i="50"/>
  <c r="CZ244" i="50"/>
  <c r="CY244" i="50"/>
  <c r="CX244" i="50"/>
  <c r="CW244" i="50"/>
  <c r="CV244" i="50"/>
  <c r="CU244" i="50"/>
  <c r="CT244" i="50"/>
  <c r="CS244" i="50"/>
  <c r="CR244" i="50"/>
  <c r="CQ244" i="50"/>
  <c r="CP244" i="50"/>
  <c r="CO244" i="50"/>
  <c r="CN244" i="50"/>
  <c r="CM244" i="50"/>
  <c r="CL244" i="50"/>
  <c r="CK244" i="50"/>
  <c r="CJ244" i="50"/>
  <c r="CI244" i="50"/>
  <c r="CH244" i="50"/>
  <c r="CG244" i="50"/>
  <c r="CF244" i="50"/>
  <c r="CE244" i="50"/>
  <c r="CD244" i="50"/>
  <c r="CC244" i="50"/>
  <c r="CB244" i="50"/>
  <c r="CA244" i="50"/>
  <c r="BZ244" i="50"/>
  <c r="BY244" i="50"/>
  <c r="BX244" i="50"/>
  <c r="BW244" i="50"/>
  <c r="BV244" i="50"/>
  <c r="BR244" i="50"/>
  <c r="BS244" i="50"/>
  <c r="BT244" i="50"/>
  <c r="BU244" i="50"/>
  <c r="BQ244" i="50"/>
  <c r="BP244" i="50"/>
  <c r="BO244" i="50"/>
  <c r="BN244" i="50"/>
  <c r="BM244" i="50"/>
  <c r="BL244" i="50"/>
  <c r="BK244" i="50"/>
  <c r="BJ244" i="50"/>
  <c r="BI244" i="50"/>
  <c r="BH244" i="50"/>
  <c r="BG244" i="50"/>
  <c r="BF244" i="50"/>
  <c r="AT244" i="50"/>
  <c r="AU244" i="50"/>
  <c r="AV244" i="50"/>
  <c r="AW244" i="50"/>
  <c r="AX244" i="50"/>
  <c r="AY244" i="50"/>
  <c r="AZ244" i="50"/>
  <c r="BA244" i="50"/>
  <c r="BB244" i="50"/>
  <c r="BC244" i="50"/>
  <c r="BD244" i="50"/>
  <c r="BE244" i="50"/>
  <c r="AG244" i="50"/>
  <c r="AF244" i="50"/>
  <c r="AE244" i="50"/>
  <c r="AD244" i="50"/>
  <c r="AC244" i="50"/>
  <c r="D244" i="50"/>
  <c r="I244" i="50"/>
  <c r="A244" i="50"/>
  <c r="DV243" i="50"/>
  <c r="DU243" i="50"/>
  <c r="DT243" i="50"/>
  <c r="DS243" i="50"/>
  <c r="DR243" i="50"/>
  <c r="DQ243" i="50"/>
  <c r="DP243" i="50"/>
  <c r="DO243" i="50"/>
  <c r="DN243" i="50"/>
  <c r="DM243" i="50"/>
  <c r="DL243" i="50"/>
  <c r="DK243" i="50"/>
  <c r="DJ243" i="50"/>
  <c r="DI243" i="50"/>
  <c r="DH243" i="50"/>
  <c r="DG243" i="50"/>
  <c r="DF243" i="50"/>
  <c r="DE243" i="50"/>
  <c r="DD243" i="50"/>
  <c r="DC243" i="50"/>
  <c r="DB243" i="50"/>
  <c r="DA243" i="50"/>
  <c r="CZ243" i="50"/>
  <c r="CY243" i="50"/>
  <c r="CX243" i="50"/>
  <c r="CW243" i="50"/>
  <c r="CV243" i="50"/>
  <c r="CU243" i="50"/>
  <c r="CT243" i="50"/>
  <c r="CS243" i="50"/>
  <c r="CR243" i="50"/>
  <c r="CQ243" i="50"/>
  <c r="CP243" i="50"/>
  <c r="CO243" i="50"/>
  <c r="CN243" i="50"/>
  <c r="CM243" i="50"/>
  <c r="CL243" i="50"/>
  <c r="CK243" i="50"/>
  <c r="CJ243" i="50"/>
  <c r="CI243" i="50"/>
  <c r="CH243" i="50"/>
  <c r="CG243" i="50"/>
  <c r="CF243" i="50"/>
  <c r="CE243" i="50"/>
  <c r="CD243" i="50"/>
  <c r="CC243" i="50"/>
  <c r="CB243" i="50"/>
  <c r="CA243" i="50"/>
  <c r="BZ243" i="50"/>
  <c r="BY243" i="50"/>
  <c r="BX243" i="50"/>
  <c r="BW243" i="50"/>
  <c r="BV243" i="50"/>
  <c r="BR243" i="50"/>
  <c r="BS243" i="50"/>
  <c r="BT243" i="50"/>
  <c r="BU243" i="50"/>
  <c r="BQ243" i="50"/>
  <c r="BP243" i="50"/>
  <c r="BO243" i="50"/>
  <c r="BN243" i="50"/>
  <c r="BM243" i="50"/>
  <c r="BL243" i="50"/>
  <c r="BK243" i="50"/>
  <c r="BJ243" i="50"/>
  <c r="BI243" i="50"/>
  <c r="BH243" i="50"/>
  <c r="BG243" i="50"/>
  <c r="BF243" i="50"/>
  <c r="F243" i="50"/>
  <c r="AT243" i="50"/>
  <c r="AU243" i="50"/>
  <c r="AV243" i="50"/>
  <c r="AW243" i="50"/>
  <c r="AX243" i="50"/>
  <c r="AY243" i="50"/>
  <c r="AZ243" i="50"/>
  <c r="BA243" i="50"/>
  <c r="BB243" i="50"/>
  <c r="BC243" i="50"/>
  <c r="BD243" i="50"/>
  <c r="BE243" i="50"/>
  <c r="AG243" i="50"/>
  <c r="AF243" i="50"/>
  <c r="AE243" i="50"/>
  <c r="AD243" i="50"/>
  <c r="AC243" i="50"/>
  <c r="D243" i="50"/>
  <c r="I243" i="50"/>
  <c r="DV242" i="50"/>
  <c r="DU242" i="50"/>
  <c r="DT242" i="50"/>
  <c r="DS242" i="50"/>
  <c r="DR242" i="50"/>
  <c r="DQ242" i="50"/>
  <c r="DP242" i="50"/>
  <c r="DO242" i="50"/>
  <c r="DN242" i="50"/>
  <c r="DM242" i="50"/>
  <c r="DL242" i="50"/>
  <c r="DK242" i="50"/>
  <c r="DJ242" i="50"/>
  <c r="DI242" i="50"/>
  <c r="DH242" i="50"/>
  <c r="DG242" i="50"/>
  <c r="DF242" i="50"/>
  <c r="DE242" i="50"/>
  <c r="DD242" i="50"/>
  <c r="DC242" i="50"/>
  <c r="DB242" i="50"/>
  <c r="DA242" i="50"/>
  <c r="CZ242" i="50"/>
  <c r="CY242" i="50"/>
  <c r="CX242" i="50"/>
  <c r="CW242" i="50"/>
  <c r="CV242" i="50"/>
  <c r="CU242" i="50"/>
  <c r="CT242" i="50"/>
  <c r="CS242" i="50"/>
  <c r="CR242" i="50"/>
  <c r="CQ242" i="50"/>
  <c r="CP242" i="50"/>
  <c r="CO242" i="50"/>
  <c r="CN242" i="50"/>
  <c r="CM242" i="50"/>
  <c r="CL242" i="50"/>
  <c r="CK242" i="50"/>
  <c r="CJ242" i="50"/>
  <c r="CI242" i="50"/>
  <c r="CH242" i="50"/>
  <c r="CG242" i="50"/>
  <c r="CF242" i="50"/>
  <c r="CE242" i="50"/>
  <c r="CD242" i="50"/>
  <c r="CC242" i="50"/>
  <c r="CB242" i="50"/>
  <c r="CA242" i="50"/>
  <c r="BY242" i="50"/>
  <c r="BX242" i="50"/>
  <c r="BW242" i="50"/>
  <c r="BV242" i="50"/>
  <c r="BQ242" i="50"/>
  <c r="BP242" i="50"/>
  <c r="BO242" i="50"/>
  <c r="BN242" i="50"/>
  <c r="BM242" i="50"/>
  <c r="BL242" i="50"/>
  <c r="BK242" i="50"/>
  <c r="BJ242" i="50"/>
  <c r="BI242" i="50"/>
  <c r="BH242" i="50"/>
  <c r="BG242" i="50"/>
  <c r="BF242" i="50"/>
  <c r="F242" i="50"/>
  <c r="BR242" i="50"/>
  <c r="BS242" i="50"/>
  <c r="BT242" i="50"/>
  <c r="BU242" i="50"/>
  <c r="AT242" i="50"/>
  <c r="AU242" i="50"/>
  <c r="AV242" i="50"/>
  <c r="AW242" i="50"/>
  <c r="AX242" i="50"/>
  <c r="AY242" i="50"/>
  <c r="AZ242" i="50"/>
  <c r="BA242" i="50"/>
  <c r="BB242" i="50"/>
  <c r="BC242" i="50"/>
  <c r="BD242" i="50"/>
  <c r="BE242" i="50"/>
  <c r="AG242" i="50"/>
  <c r="AM242" i="50"/>
  <c r="AE242" i="50"/>
  <c r="AD242" i="50"/>
  <c r="AC242" i="50"/>
  <c r="D242" i="50"/>
  <c r="I242" i="50"/>
  <c r="A242" i="50"/>
  <c r="DV241" i="50"/>
  <c r="DU241" i="50"/>
  <c r="DT241" i="50"/>
  <c r="DS241" i="50"/>
  <c r="DR241" i="50"/>
  <c r="DQ241" i="50"/>
  <c r="DP241" i="50"/>
  <c r="DO241" i="50"/>
  <c r="DN241" i="50"/>
  <c r="DM241" i="50"/>
  <c r="DL241" i="50"/>
  <c r="DK241" i="50"/>
  <c r="DJ241" i="50"/>
  <c r="DI241" i="50"/>
  <c r="DH241" i="50"/>
  <c r="DG241" i="50"/>
  <c r="DF241" i="50"/>
  <c r="DE241" i="50"/>
  <c r="DD241" i="50"/>
  <c r="DC241" i="50"/>
  <c r="DB241" i="50"/>
  <c r="DA241" i="50"/>
  <c r="CZ241" i="50"/>
  <c r="CY241" i="50"/>
  <c r="CX241" i="50"/>
  <c r="CW241" i="50"/>
  <c r="CV241" i="50"/>
  <c r="CU241" i="50"/>
  <c r="CT241" i="50"/>
  <c r="CS241" i="50"/>
  <c r="CR241" i="50"/>
  <c r="CQ241" i="50"/>
  <c r="CP241" i="50"/>
  <c r="CO241" i="50"/>
  <c r="CN241" i="50"/>
  <c r="CM241" i="50"/>
  <c r="CL241" i="50"/>
  <c r="CK241" i="50"/>
  <c r="CJ241" i="50"/>
  <c r="CI241" i="50"/>
  <c r="CH241" i="50"/>
  <c r="CG241" i="50"/>
  <c r="CF241" i="50"/>
  <c r="CE241" i="50"/>
  <c r="CA241" i="50"/>
  <c r="CB241" i="50"/>
  <c r="CC241" i="50"/>
  <c r="CD241" i="50"/>
  <c r="BZ241" i="50"/>
  <c r="BY241" i="50"/>
  <c r="BX241" i="50"/>
  <c r="BW241" i="50"/>
  <c r="BV241" i="50"/>
  <c r="AK241" i="50"/>
  <c r="BR241" i="50"/>
  <c r="BS241" i="50"/>
  <c r="BT241" i="50"/>
  <c r="BU241" i="50"/>
  <c r="AN241" i="50"/>
  <c r="AS241" i="50"/>
  <c r="BQ241" i="50"/>
  <c r="BP241" i="50"/>
  <c r="BO241" i="50"/>
  <c r="BN241" i="50"/>
  <c r="BM241" i="50"/>
  <c r="BL241" i="50"/>
  <c r="BK241" i="50"/>
  <c r="BJ241" i="50"/>
  <c r="BI241" i="50"/>
  <c r="BH241" i="50"/>
  <c r="BG241" i="50"/>
  <c r="BF241" i="50"/>
  <c r="AT241" i="50"/>
  <c r="AU241" i="50"/>
  <c r="AV241" i="50"/>
  <c r="AW241" i="50"/>
  <c r="AX241" i="50"/>
  <c r="AY241" i="50"/>
  <c r="AZ241" i="50"/>
  <c r="BA241" i="50"/>
  <c r="BB241" i="50"/>
  <c r="BC241" i="50"/>
  <c r="BD241" i="50"/>
  <c r="BE241" i="50"/>
  <c r="AG241" i="50"/>
  <c r="AE241" i="50"/>
  <c r="AD241" i="50"/>
  <c r="AC241" i="50"/>
  <c r="D241" i="50"/>
  <c r="I241" i="50"/>
  <c r="DV240" i="50"/>
  <c r="DU240" i="50"/>
  <c r="DT240" i="50"/>
  <c r="DS240" i="50"/>
  <c r="DR240" i="50"/>
  <c r="DQ240" i="50"/>
  <c r="DP240" i="50"/>
  <c r="DO240" i="50"/>
  <c r="DN240" i="50"/>
  <c r="DM240" i="50"/>
  <c r="DL240" i="50"/>
  <c r="DK240" i="50"/>
  <c r="DJ240" i="50"/>
  <c r="DI240" i="50"/>
  <c r="DH240" i="50"/>
  <c r="DG240" i="50"/>
  <c r="DF240" i="50"/>
  <c r="DE240" i="50"/>
  <c r="DD240" i="50"/>
  <c r="DC240" i="50"/>
  <c r="DB240" i="50"/>
  <c r="DA240" i="50"/>
  <c r="CZ240" i="50"/>
  <c r="CY240" i="50"/>
  <c r="CX240" i="50"/>
  <c r="CW240" i="50"/>
  <c r="CV240" i="50"/>
  <c r="CU240" i="50"/>
  <c r="CT240" i="50"/>
  <c r="CS240" i="50"/>
  <c r="CR240" i="50"/>
  <c r="CQ240" i="50"/>
  <c r="CP240" i="50"/>
  <c r="CO240" i="50"/>
  <c r="CN240" i="50"/>
  <c r="CM240" i="50"/>
  <c r="CL240" i="50"/>
  <c r="CK240" i="50"/>
  <c r="CJ240" i="50"/>
  <c r="CI240" i="50"/>
  <c r="CH240" i="50"/>
  <c r="CG240" i="50"/>
  <c r="CF240" i="50"/>
  <c r="CE240" i="50"/>
  <c r="CD240" i="50"/>
  <c r="CC240" i="50"/>
  <c r="CB240" i="50"/>
  <c r="CA240" i="50"/>
  <c r="BZ240" i="50"/>
  <c r="BY240" i="50"/>
  <c r="BX240" i="50"/>
  <c r="BW240" i="50"/>
  <c r="BV240" i="50"/>
  <c r="BR240" i="50"/>
  <c r="BS240" i="50"/>
  <c r="BT240" i="50"/>
  <c r="BU240" i="50"/>
  <c r="BQ240" i="50"/>
  <c r="BP240" i="50"/>
  <c r="BO240" i="50"/>
  <c r="BN240" i="50"/>
  <c r="BM240" i="50"/>
  <c r="BL240" i="50"/>
  <c r="BK240" i="50"/>
  <c r="BJ240" i="50"/>
  <c r="BI240" i="50"/>
  <c r="BH240" i="50"/>
  <c r="BG240" i="50"/>
  <c r="BF240" i="50"/>
  <c r="AT240" i="50"/>
  <c r="AU240" i="50"/>
  <c r="AV240" i="50"/>
  <c r="AW240" i="50"/>
  <c r="AX240" i="50"/>
  <c r="AY240" i="50"/>
  <c r="AZ240" i="50"/>
  <c r="BA240" i="50"/>
  <c r="BB240" i="50"/>
  <c r="BC240" i="50"/>
  <c r="BD240" i="50"/>
  <c r="BE240" i="50"/>
  <c r="AG240" i="50"/>
  <c r="AE240" i="50"/>
  <c r="AD240" i="50"/>
  <c r="AC240" i="50"/>
  <c r="D240" i="50"/>
  <c r="I240" i="50"/>
  <c r="DV239" i="50"/>
  <c r="DU239" i="50"/>
  <c r="DT239" i="50"/>
  <c r="DS239" i="50"/>
  <c r="DR239" i="50"/>
  <c r="DQ239" i="50"/>
  <c r="DP239" i="50"/>
  <c r="DO239" i="50"/>
  <c r="DN239" i="50"/>
  <c r="DM239" i="50"/>
  <c r="DL239" i="50"/>
  <c r="DK239" i="50"/>
  <c r="DJ239" i="50"/>
  <c r="DI239" i="50"/>
  <c r="DH239" i="50"/>
  <c r="DG239" i="50"/>
  <c r="DF239" i="50"/>
  <c r="DE239" i="50"/>
  <c r="DD239" i="50"/>
  <c r="DC239" i="50"/>
  <c r="DB239" i="50"/>
  <c r="DA239" i="50"/>
  <c r="CZ239" i="50"/>
  <c r="CY239" i="50"/>
  <c r="CX239" i="50"/>
  <c r="CW239" i="50"/>
  <c r="CV239" i="50"/>
  <c r="CU239" i="50"/>
  <c r="CT239" i="50"/>
  <c r="CS239" i="50"/>
  <c r="CR239" i="50"/>
  <c r="CQ239" i="50"/>
  <c r="CP239" i="50"/>
  <c r="CO239" i="50"/>
  <c r="CN239" i="50"/>
  <c r="CM239" i="50"/>
  <c r="CL239" i="50"/>
  <c r="CK239" i="50"/>
  <c r="CJ239" i="50"/>
  <c r="CI239" i="50"/>
  <c r="CH239" i="50"/>
  <c r="CG239" i="50"/>
  <c r="CF239" i="50"/>
  <c r="CE239" i="50"/>
  <c r="CD239" i="50"/>
  <c r="CC239" i="50"/>
  <c r="CB239" i="50"/>
  <c r="CA239" i="50"/>
  <c r="BY239" i="50"/>
  <c r="BX239" i="50"/>
  <c r="BW239" i="50"/>
  <c r="BV239" i="50"/>
  <c r="BR239" i="50"/>
  <c r="BS239" i="50"/>
  <c r="BT239" i="50"/>
  <c r="BU239" i="50"/>
  <c r="BQ239" i="50"/>
  <c r="BP239" i="50"/>
  <c r="BO239" i="50"/>
  <c r="BN239" i="50"/>
  <c r="BM239" i="50"/>
  <c r="BL239" i="50"/>
  <c r="BK239" i="50"/>
  <c r="BJ239" i="50"/>
  <c r="BI239" i="50"/>
  <c r="BH239" i="50"/>
  <c r="BG239" i="50"/>
  <c r="BF239" i="50"/>
  <c r="AT239" i="50"/>
  <c r="AU239" i="50"/>
  <c r="AV239" i="50"/>
  <c r="AW239" i="50"/>
  <c r="AX239" i="50"/>
  <c r="AY239" i="50"/>
  <c r="AZ239" i="50"/>
  <c r="BA239" i="50"/>
  <c r="BB239" i="50"/>
  <c r="BC239" i="50"/>
  <c r="BD239" i="50"/>
  <c r="BE239" i="50"/>
  <c r="AG239" i="50"/>
  <c r="AM239" i="50"/>
  <c r="AF239" i="50"/>
  <c r="AE239" i="50"/>
  <c r="AD239" i="50"/>
  <c r="AC239" i="50"/>
  <c r="D239" i="50"/>
  <c r="I239" i="50"/>
  <c r="A239" i="50"/>
  <c r="DV238" i="50"/>
  <c r="DU238" i="50"/>
  <c r="DT238" i="50"/>
  <c r="DS238" i="50"/>
  <c r="DR238" i="50"/>
  <c r="DQ238" i="50"/>
  <c r="DP238" i="50"/>
  <c r="DO238" i="50"/>
  <c r="DN238" i="50"/>
  <c r="DM238" i="50"/>
  <c r="DL238" i="50"/>
  <c r="DK238" i="50"/>
  <c r="DJ238" i="50"/>
  <c r="DI238" i="50"/>
  <c r="DH238" i="50"/>
  <c r="DG238" i="50"/>
  <c r="DF238" i="50"/>
  <c r="DE238" i="50"/>
  <c r="DD238" i="50"/>
  <c r="DC238" i="50"/>
  <c r="DB238" i="50"/>
  <c r="DA238" i="50"/>
  <c r="CZ238" i="50"/>
  <c r="CY238" i="50"/>
  <c r="CX238" i="50"/>
  <c r="CW238" i="50"/>
  <c r="CV238" i="50"/>
  <c r="CU238" i="50"/>
  <c r="CT238" i="50"/>
  <c r="CS238" i="50"/>
  <c r="CR238" i="50"/>
  <c r="CQ238" i="50"/>
  <c r="CP238" i="50"/>
  <c r="CO238" i="50"/>
  <c r="CN238" i="50"/>
  <c r="CM238" i="50"/>
  <c r="CL238" i="50"/>
  <c r="CK238" i="50"/>
  <c r="CJ238" i="50"/>
  <c r="CI238" i="50"/>
  <c r="CH238" i="50"/>
  <c r="CG238" i="50"/>
  <c r="CF238" i="50"/>
  <c r="CE238" i="50"/>
  <c r="CD238" i="50"/>
  <c r="CC238" i="50"/>
  <c r="CB238" i="50"/>
  <c r="CA238" i="50"/>
  <c r="BY238" i="50"/>
  <c r="BX238" i="50"/>
  <c r="BW238" i="50"/>
  <c r="BV238" i="50"/>
  <c r="BR238" i="50"/>
  <c r="BS238" i="50"/>
  <c r="BT238" i="50"/>
  <c r="BU238" i="50"/>
  <c r="BQ238" i="50"/>
  <c r="BP238" i="50"/>
  <c r="BO238" i="50"/>
  <c r="BN238" i="50"/>
  <c r="BM238" i="50"/>
  <c r="BL238" i="50"/>
  <c r="BK238" i="50"/>
  <c r="BJ238" i="50"/>
  <c r="BI238" i="50"/>
  <c r="BH238" i="50"/>
  <c r="BG238" i="50"/>
  <c r="BF238" i="50"/>
  <c r="AT238" i="50"/>
  <c r="AU238" i="50"/>
  <c r="AV238" i="50"/>
  <c r="AW238" i="50"/>
  <c r="AX238" i="50"/>
  <c r="AY238" i="50"/>
  <c r="AZ238" i="50"/>
  <c r="BA238" i="50"/>
  <c r="BB238" i="50"/>
  <c r="BC238" i="50"/>
  <c r="BD238" i="50"/>
  <c r="BE238" i="50"/>
  <c r="AG238" i="50"/>
  <c r="AM238" i="50"/>
  <c r="AF238" i="50"/>
  <c r="AE238" i="50"/>
  <c r="AD238" i="50"/>
  <c r="AC238" i="50"/>
  <c r="D238" i="50"/>
  <c r="I238" i="50"/>
  <c r="A238" i="50"/>
  <c r="DV237" i="50"/>
  <c r="DU237" i="50"/>
  <c r="DT237" i="50"/>
  <c r="DS237" i="50"/>
  <c r="DR237" i="50"/>
  <c r="DQ237" i="50"/>
  <c r="DP237" i="50"/>
  <c r="DO237" i="50"/>
  <c r="DN237" i="50"/>
  <c r="DM237" i="50"/>
  <c r="DL237" i="50"/>
  <c r="DK237" i="50"/>
  <c r="DJ237" i="50"/>
  <c r="DI237" i="50"/>
  <c r="DH237" i="50"/>
  <c r="DG237" i="50"/>
  <c r="DF237" i="50"/>
  <c r="DE237" i="50"/>
  <c r="DD237" i="50"/>
  <c r="DC237" i="50"/>
  <c r="DB237" i="50"/>
  <c r="DA237" i="50"/>
  <c r="CZ237" i="50"/>
  <c r="CY237" i="50"/>
  <c r="CX237" i="50"/>
  <c r="CW237" i="50"/>
  <c r="CV237" i="50"/>
  <c r="CU237" i="50"/>
  <c r="CT237" i="50"/>
  <c r="CS237" i="50"/>
  <c r="CR237" i="50"/>
  <c r="CQ237" i="50"/>
  <c r="CP237" i="50"/>
  <c r="CO237" i="50"/>
  <c r="CN237" i="50"/>
  <c r="CM237" i="50"/>
  <c r="CL237" i="50"/>
  <c r="CK237" i="50"/>
  <c r="CJ237" i="50"/>
  <c r="CI237" i="50"/>
  <c r="CH237" i="50"/>
  <c r="CG237" i="50"/>
  <c r="CF237" i="50"/>
  <c r="CE237" i="50"/>
  <c r="CD237" i="50"/>
  <c r="CC237" i="50"/>
  <c r="CB237" i="50"/>
  <c r="CA237" i="50"/>
  <c r="BZ237" i="50"/>
  <c r="BY237" i="50"/>
  <c r="BX237" i="50"/>
  <c r="BW237" i="50"/>
  <c r="BV237" i="50"/>
  <c r="BR237" i="50"/>
  <c r="BS237" i="50"/>
  <c r="BT237" i="50"/>
  <c r="BU237" i="50"/>
  <c r="BQ237" i="50"/>
  <c r="BP237" i="50"/>
  <c r="BO237" i="50"/>
  <c r="BN237" i="50"/>
  <c r="BM237" i="50"/>
  <c r="BL237" i="50"/>
  <c r="BK237" i="50"/>
  <c r="BJ237" i="50"/>
  <c r="BI237" i="50"/>
  <c r="BH237" i="50"/>
  <c r="BG237" i="50"/>
  <c r="BF237" i="50"/>
  <c r="AT237" i="50"/>
  <c r="AU237" i="50"/>
  <c r="AV237" i="50"/>
  <c r="AW237" i="50"/>
  <c r="AX237" i="50"/>
  <c r="AY237" i="50"/>
  <c r="AZ237" i="50"/>
  <c r="BA237" i="50"/>
  <c r="BB237" i="50"/>
  <c r="BC237" i="50"/>
  <c r="BD237" i="50"/>
  <c r="BE237" i="50"/>
  <c r="AG237" i="50"/>
  <c r="AM237" i="50"/>
  <c r="AF237" i="50"/>
  <c r="AE237" i="50"/>
  <c r="AD237" i="50"/>
  <c r="AC237" i="50"/>
  <c r="D237" i="50"/>
  <c r="I237" i="50"/>
  <c r="A237" i="50"/>
  <c r="DV236" i="50"/>
  <c r="DU236" i="50"/>
  <c r="DT236" i="50"/>
  <c r="DS236" i="50"/>
  <c r="DR236" i="50"/>
  <c r="DQ236" i="50"/>
  <c r="DP236" i="50"/>
  <c r="DO236" i="50"/>
  <c r="DN236" i="50"/>
  <c r="DM236" i="50"/>
  <c r="DL236" i="50"/>
  <c r="DK236" i="50"/>
  <c r="DJ236" i="50"/>
  <c r="DI236" i="50"/>
  <c r="DH236" i="50"/>
  <c r="DG236" i="50"/>
  <c r="DF236" i="50"/>
  <c r="DE236" i="50"/>
  <c r="DD236" i="50"/>
  <c r="DC236" i="50"/>
  <c r="DB236" i="50"/>
  <c r="DA236" i="50"/>
  <c r="CZ236" i="50"/>
  <c r="CY236" i="50"/>
  <c r="CX236" i="50"/>
  <c r="CW236" i="50"/>
  <c r="CV236" i="50"/>
  <c r="CU236" i="50"/>
  <c r="CT236" i="50"/>
  <c r="CS236" i="50"/>
  <c r="CR236" i="50"/>
  <c r="CQ236" i="50"/>
  <c r="CP236" i="50"/>
  <c r="CO236" i="50"/>
  <c r="CN236" i="50"/>
  <c r="CM236" i="50"/>
  <c r="CL236" i="50"/>
  <c r="CK236" i="50"/>
  <c r="CJ236" i="50"/>
  <c r="CI236" i="50"/>
  <c r="CH236" i="50"/>
  <c r="CG236" i="50"/>
  <c r="CF236" i="50"/>
  <c r="CE236" i="50"/>
  <c r="CD236" i="50"/>
  <c r="CC236" i="50"/>
  <c r="CB236" i="50"/>
  <c r="CA236" i="50"/>
  <c r="BY236" i="50"/>
  <c r="BX236" i="50"/>
  <c r="BW236" i="50"/>
  <c r="BV236" i="50"/>
  <c r="BR236" i="50"/>
  <c r="BS236" i="50"/>
  <c r="BT236" i="50"/>
  <c r="BU236" i="50"/>
  <c r="BQ236" i="50"/>
  <c r="BP236" i="50"/>
  <c r="BO236" i="50"/>
  <c r="BN236" i="50"/>
  <c r="BM236" i="50"/>
  <c r="BL236" i="50"/>
  <c r="BK236" i="50"/>
  <c r="BJ236" i="50"/>
  <c r="BI236" i="50"/>
  <c r="BH236" i="50"/>
  <c r="BG236" i="50"/>
  <c r="BF236" i="50"/>
  <c r="AT236" i="50"/>
  <c r="AU236" i="50"/>
  <c r="AV236" i="50"/>
  <c r="AW236" i="50"/>
  <c r="AX236" i="50"/>
  <c r="AY236" i="50"/>
  <c r="AZ236" i="50"/>
  <c r="BA236" i="50"/>
  <c r="BB236" i="50"/>
  <c r="BC236" i="50"/>
  <c r="BD236" i="50"/>
  <c r="BE236" i="50"/>
  <c r="AG236" i="50"/>
  <c r="AM236" i="50"/>
  <c r="AE236" i="50"/>
  <c r="AD236" i="50"/>
  <c r="AC236" i="50"/>
  <c r="D236" i="50"/>
  <c r="I236" i="50"/>
  <c r="DV235" i="50"/>
  <c r="DU235" i="50"/>
  <c r="DT235" i="50"/>
  <c r="DS235" i="50"/>
  <c r="DR235" i="50"/>
  <c r="DQ235" i="50"/>
  <c r="DP235" i="50"/>
  <c r="DO235" i="50"/>
  <c r="DN235" i="50"/>
  <c r="DM235" i="50"/>
  <c r="DL235" i="50"/>
  <c r="DK235" i="50"/>
  <c r="DJ235" i="50"/>
  <c r="DI235" i="50"/>
  <c r="DH235" i="50"/>
  <c r="DG235" i="50"/>
  <c r="DF235" i="50"/>
  <c r="DE235" i="50"/>
  <c r="DD235" i="50"/>
  <c r="DC235" i="50"/>
  <c r="DB235" i="50"/>
  <c r="DA235" i="50"/>
  <c r="CZ235" i="50"/>
  <c r="CY235" i="50"/>
  <c r="CX235" i="50"/>
  <c r="CW235" i="50"/>
  <c r="CV235" i="50"/>
  <c r="CU235" i="50"/>
  <c r="CT235" i="50"/>
  <c r="CS235" i="50"/>
  <c r="CR235" i="50"/>
  <c r="CQ235" i="50"/>
  <c r="CP235" i="50"/>
  <c r="CO235" i="50"/>
  <c r="CN235" i="50"/>
  <c r="CM235" i="50"/>
  <c r="CL235" i="50"/>
  <c r="CK235" i="50"/>
  <c r="CJ235" i="50"/>
  <c r="CI235" i="50"/>
  <c r="CH235" i="50"/>
  <c r="CG235" i="50"/>
  <c r="CF235" i="50"/>
  <c r="CE235" i="50"/>
  <c r="CD235" i="50"/>
  <c r="CC235" i="50"/>
  <c r="CB235" i="50"/>
  <c r="CA235" i="50"/>
  <c r="BY235" i="50"/>
  <c r="BX235" i="50"/>
  <c r="BW235" i="50"/>
  <c r="BV235" i="50"/>
  <c r="BR235" i="50"/>
  <c r="BS235" i="50"/>
  <c r="BT235" i="50"/>
  <c r="BU235" i="50"/>
  <c r="BQ235" i="50"/>
  <c r="BP235" i="50"/>
  <c r="BO235" i="50"/>
  <c r="BN235" i="50"/>
  <c r="BM235" i="50"/>
  <c r="BL235" i="50"/>
  <c r="BK235" i="50"/>
  <c r="BJ235" i="50"/>
  <c r="BI235" i="50"/>
  <c r="BH235" i="50"/>
  <c r="BG235" i="50"/>
  <c r="BF235" i="50"/>
  <c r="AT235" i="50"/>
  <c r="AU235" i="50"/>
  <c r="AV235" i="50"/>
  <c r="AW235" i="50"/>
  <c r="AX235" i="50"/>
  <c r="AY235" i="50"/>
  <c r="AZ235" i="50"/>
  <c r="BA235" i="50"/>
  <c r="BB235" i="50"/>
  <c r="BC235" i="50"/>
  <c r="BD235" i="50"/>
  <c r="BE235" i="50"/>
  <c r="AG235" i="50"/>
  <c r="AM235" i="50"/>
  <c r="AF235" i="50"/>
  <c r="AE235" i="50"/>
  <c r="AD235" i="50"/>
  <c r="AC235" i="50"/>
  <c r="D235" i="50"/>
  <c r="I235" i="50"/>
  <c r="DV234" i="50"/>
  <c r="DU234" i="50"/>
  <c r="DT234" i="50"/>
  <c r="DS234" i="50"/>
  <c r="DR234" i="50"/>
  <c r="DQ234" i="50"/>
  <c r="DP234" i="50"/>
  <c r="DO234" i="50"/>
  <c r="DN234" i="50"/>
  <c r="DM234" i="50"/>
  <c r="DL234" i="50"/>
  <c r="DK234" i="50"/>
  <c r="DJ234" i="50"/>
  <c r="DI234" i="50"/>
  <c r="DH234" i="50"/>
  <c r="DG234" i="50"/>
  <c r="DF234" i="50"/>
  <c r="DE234" i="50"/>
  <c r="DD234" i="50"/>
  <c r="DC234" i="50"/>
  <c r="DB234" i="50"/>
  <c r="DA234" i="50"/>
  <c r="CZ234" i="50"/>
  <c r="CY234" i="50"/>
  <c r="CX234" i="50"/>
  <c r="CW234" i="50"/>
  <c r="CV234" i="50"/>
  <c r="CU234" i="50"/>
  <c r="CT234" i="50"/>
  <c r="CS234" i="50"/>
  <c r="CR234" i="50"/>
  <c r="CQ234" i="50"/>
  <c r="CP234" i="50"/>
  <c r="CO234" i="50"/>
  <c r="CN234" i="50"/>
  <c r="CM234" i="50"/>
  <c r="CL234" i="50"/>
  <c r="CK234" i="50"/>
  <c r="CJ234" i="50"/>
  <c r="CI234" i="50"/>
  <c r="CH234" i="50"/>
  <c r="CG234" i="50"/>
  <c r="CF234" i="50"/>
  <c r="CE234" i="50"/>
  <c r="CA234" i="50"/>
  <c r="CB234" i="50"/>
  <c r="CC234" i="50"/>
  <c r="CD234" i="50"/>
  <c r="BZ234" i="50"/>
  <c r="BY234" i="50"/>
  <c r="BX234" i="50"/>
  <c r="BW234" i="50"/>
  <c r="BV234" i="50"/>
  <c r="BR234" i="50"/>
  <c r="BS234" i="50"/>
  <c r="BT234" i="50"/>
  <c r="BU234" i="50"/>
  <c r="BQ234" i="50"/>
  <c r="BP234" i="50"/>
  <c r="BO234" i="50"/>
  <c r="BN234" i="50"/>
  <c r="BM234" i="50"/>
  <c r="BL234" i="50"/>
  <c r="BK234" i="50"/>
  <c r="BJ234" i="50"/>
  <c r="BI234" i="50"/>
  <c r="BH234" i="50"/>
  <c r="BG234" i="50"/>
  <c r="BF234" i="50"/>
  <c r="AT234" i="50"/>
  <c r="AU234" i="50"/>
  <c r="AV234" i="50"/>
  <c r="AW234" i="50"/>
  <c r="AX234" i="50"/>
  <c r="AY234" i="50"/>
  <c r="AZ234" i="50"/>
  <c r="BA234" i="50"/>
  <c r="BB234" i="50"/>
  <c r="BC234" i="50"/>
  <c r="BD234" i="50"/>
  <c r="BE234" i="50"/>
  <c r="AG234" i="50"/>
  <c r="AM234" i="50"/>
  <c r="AF234" i="50"/>
  <c r="AE234" i="50"/>
  <c r="AD234" i="50"/>
  <c r="AC234" i="50"/>
  <c r="D234" i="50"/>
  <c r="I234" i="50"/>
  <c r="DV233" i="50"/>
  <c r="DU233" i="50"/>
  <c r="DT233" i="50"/>
  <c r="DS233" i="50"/>
  <c r="DR233" i="50"/>
  <c r="DQ233" i="50"/>
  <c r="DP233" i="50"/>
  <c r="DO233" i="50"/>
  <c r="DN233" i="50"/>
  <c r="DM233" i="50"/>
  <c r="DL233" i="50"/>
  <c r="DK233" i="50"/>
  <c r="DJ233" i="50"/>
  <c r="DI233" i="50"/>
  <c r="DH233" i="50"/>
  <c r="DG233" i="50"/>
  <c r="DF233" i="50"/>
  <c r="DE233" i="50"/>
  <c r="DD233" i="50"/>
  <c r="DC233" i="50"/>
  <c r="DB233" i="50"/>
  <c r="DA233" i="50"/>
  <c r="CZ233" i="50"/>
  <c r="CY233" i="50"/>
  <c r="CX233" i="50"/>
  <c r="CW233" i="50"/>
  <c r="CV233" i="50"/>
  <c r="CU233" i="50"/>
  <c r="CT233" i="50"/>
  <c r="CS233" i="50"/>
  <c r="CR233" i="50"/>
  <c r="CQ233" i="50"/>
  <c r="CP233" i="50"/>
  <c r="CO233" i="50"/>
  <c r="CN233" i="50"/>
  <c r="CM233" i="50"/>
  <c r="CL233" i="50"/>
  <c r="CK233" i="50"/>
  <c r="CJ233" i="50"/>
  <c r="CI233" i="50"/>
  <c r="CH233" i="50"/>
  <c r="CG233" i="50"/>
  <c r="CF233" i="50"/>
  <c r="CE233" i="50"/>
  <c r="CD233" i="50"/>
  <c r="CC233" i="50"/>
  <c r="CB233" i="50"/>
  <c r="CA233" i="50"/>
  <c r="BZ233" i="50"/>
  <c r="BY233" i="50"/>
  <c r="BX233" i="50"/>
  <c r="BW233" i="50"/>
  <c r="BV233" i="50"/>
  <c r="BR233" i="50"/>
  <c r="BS233" i="50"/>
  <c r="BT233" i="50"/>
  <c r="BU233" i="50"/>
  <c r="BQ233" i="50"/>
  <c r="BP233" i="50"/>
  <c r="BO233" i="50"/>
  <c r="BN233" i="50"/>
  <c r="BM233" i="50"/>
  <c r="BL233" i="50"/>
  <c r="BK233" i="50"/>
  <c r="BJ233" i="50"/>
  <c r="BI233" i="50"/>
  <c r="BH233" i="50"/>
  <c r="BG233" i="50"/>
  <c r="BF233" i="50"/>
  <c r="AT233" i="50"/>
  <c r="AU233" i="50"/>
  <c r="AV233" i="50"/>
  <c r="AW233" i="50"/>
  <c r="AX233" i="50"/>
  <c r="AY233" i="50"/>
  <c r="AZ233" i="50"/>
  <c r="BA233" i="50"/>
  <c r="BB233" i="50"/>
  <c r="BC233" i="50"/>
  <c r="BD233" i="50"/>
  <c r="BE233" i="50"/>
  <c r="AG233" i="50"/>
  <c r="AM233" i="50"/>
  <c r="AF233" i="50"/>
  <c r="AE233" i="50"/>
  <c r="AD233" i="50"/>
  <c r="AC233" i="50"/>
  <c r="D233" i="50"/>
  <c r="I233" i="50"/>
  <c r="A233" i="50"/>
  <c r="DV232" i="50"/>
  <c r="DU232" i="50"/>
  <c r="DT232" i="50"/>
  <c r="DS232" i="50"/>
  <c r="DR232" i="50"/>
  <c r="DQ232" i="50"/>
  <c r="DP232" i="50"/>
  <c r="DO232" i="50"/>
  <c r="DN232" i="50"/>
  <c r="DM232" i="50"/>
  <c r="DL232" i="50"/>
  <c r="DK232" i="50"/>
  <c r="DJ232" i="50"/>
  <c r="DI232" i="50"/>
  <c r="DH232" i="50"/>
  <c r="DG232" i="50"/>
  <c r="DF232" i="50"/>
  <c r="DE232" i="50"/>
  <c r="DD232" i="50"/>
  <c r="DC232" i="50"/>
  <c r="DB232" i="50"/>
  <c r="DA232" i="50"/>
  <c r="CZ232" i="50"/>
  <c r="CY232" i="50"/>
  <c r="CX232" i="50"/>
  <c r="CW232" i="50"/>
  <c r="CV232" i="50"/>
  <c r="CU232" i="50"/>
  <c r="CT232" i="50"/>
  <c r="CS232" i="50"/>
  <c r="CR232" i="50"/>
  <c r="CQ232" i="50"/>
  <c r="CP232" i="50"/>
  <c r="CO232" i="50"/>
  <c r="CN232" i="50"/>
  <c r="CM232" i="50"/>
  <c r="CL232" i="50"/>
  <c r="CK232" i="50"/>
  <c r="CJ232" i="50"/>
  <c r="CI232" i="50"/>
  <c r="CH232" i="50"/>
  <c r="CG232" i="50"/>
  <c r="CF232" i="50"/>
  <c r="CE232" i="50"/>
  <c r="CD232" i="50"/>
  <c r="CC232" i="50"/>
  <c r="CB232" i="50"/>
  <c r="CA232" i="50"/>
  <c r="BY232" i="50"/>
  <c r="BX232" i="50"/>
  <c r="BW232" i="50"/>
  <c r="BV232" i="50"/>
  <c r="BR232" i="50"/>
  <c r="BS232" i="50"/>
  <c r="BT232" i="50"/>
  <c r="BU232" i="50"/>
  <c r="BQ232" i="50"/>
  <c r="BP232" i="50"/>
  <c r="BO232" i="50"/>
  <c r="BN232" i="50"/>
  <c r="BM232" i="50"/>
  <c r="BL232" i="50"/>
  <c r="BK232" i="50"/>
  <c r="BJ232" i="50"/>
  <c r="BI232" i="50"/>
  <c r="BH232" i="50"/>
  <c r="BG232" i="50"/>
  <c r="BF232" i="50"/>
  <c r="AT232" i="50"/>
  <c r="AU232" i="50"/>
  <c r="AV232" i="50"/>
  <c r="AW232" i="50"/>
  <c r="AX232" i="50"/>
  <c r="AY232" i="50"/>
  <c r="AZ232" i="50"/>
  <c r="BA232" i="50"/>
  <c r="BB232" i="50"/>
  <c r="BC232" i="50"/>
  <c r="BD232" i="50"/>
  <c r="BE232" i="50"/>
  <c r="AG232" i="50"/>
  <c r="AM232" i="50"/>
  <c r="AF232" i="50"/>
  <c r="AE232" i="50"/>
  <c r="AD232" i="50"/>
  <c r="AC232" i="50"/>
  <c r="D232" i="50"/>
  <c r="I232" i="50"/>
  <c r="A232" i="50"/>
  <c r="DV231" i="50"/>
  <c r="DU231" i="50"/>
  <c r="DT231" i="50"/>
  <c r="DS231" i="50"/>
  <c r="DR231" i="50"/>
  <c r="DQ231" i="50"/>
  <c r="DP231" i="50"/>
  <c r="DO231" i="50"/>
  <c r="DN231" i="50"/>
  <c r="DM231" i="50"/>
  <c r="DL231" i="50"/>
  <c r="DK231" i="50"/>
  <c r="DJ231" i="50"/>
  <c r="DI231" i="50"/>
  <c r="DH231" i="50"/>
  <c r="DG231" i="50"/>
  <c r="DF231" i="50"/>
  <c r="DE231" i="50"/>
  <c r="DD231" i="50"/>
  <c r="DC231" i="50"/>
  <c r="DB231" i="50"/>
  <c r="DA231" i="50"/>
  <c r="CZ231" i="50"/>
  <c r="CY231" i="50"/>
  <c r="CX231" i="50"/>
  <c r="CW231" i="50"/>
  <c r="CV231" i="50"/>
  <c r="CU231" i="50"/>
  <c r="CT231" i="50"/>
  <c r="CS231" i="50"/>
  <c r="CR231" i="50"/>
  <c r="CQ231" i="50"/>
  <c r="CP231" i="50"/>
  <c r="CO231" i="50"/>
  <c r="CN231" i="50"/>
  <c r="CM231" i="50"/>
  <c r="CL231" i="50"/>
  <c r="CK231" i="50"/>
  <c r="CJ231" i="50"/>
  <c r="CI231" i="50"/>
  <c r="CH231" i="50"/>
  <c r="CG231" i="50"/>
  <c r="CF231" i="50"/>
  <c r="CE231" i="50"/>
  <c r="CD231" i="50"/>
  <c r="CC231" i="50"/>
  <c r="CB231" i="50"/>
  <c r="CA231" i="50"/>
  <c r="BY231" i="50"/>
  <c r="BX231" i="50"/>
  <c r="BW231" i="50"/>
  <c r="BV231" i="50"/>
  <c r="BR231" i="50"/>
  <c r="BS231" i="50"/>
  <c r="BT231" i="50"/>
  <c r="BU231" i="50"/>
  <c r="BQ231" i="50"/>
  <c r="BP231" i="50"/>
  <c r="BO231" i="50"/>
  <c r="BN231" i="50"/>
  <c r="BM231" i="50"/>
  <c r="BL231" i="50"/>
  <c r="BK231" i="50"/>
  <c r="BJ231" i="50"/>
  <c r="BI231" i="50"/>
  <c r="BH231" i="50"/>
  <c r="BG231" i="50"/>
  <c r="BF231" i="50"/>
  <c r="AT231" i="50"/>
  <c r="AU231" i="50"/>
  <c r="AV231" i="50"/>
  <c r="AW231" i="50"/>
  <c r="AX231" i="50"/>
  <c r="AY231" i="50"/>
  <c r="AZ231" i="50"/>
  <c r="BA231" i="50"/>
  <c r="BB231" i="50"/>
  <c r="BC231" i="50"/>
  <c r="BD231" i="50"/>
  <c r="BE231" i="50"/>
  <c r="AG231" i="50"/>
  <c r="AM231" i="50"/>
  <c r="AF231" i="50"/>
  <c r="AE231" i="50"/>
  <c r="AD231" i="50"/>
  <c r="AC231" i="50"/>
  <c r="D231" i="50"/>
  <c r="I231" i="50"/>
  <c r="A231" i="50"/>
  <c r="DV230" i="50"/>
  <c r="DU230" i="50"/>
  <c r="DT230" i="50"/>
  <c r="DS230" i="50"/>
  <c r="DR230" i="50"/>
  <c r="DQ230" i="50"/>
  <c r="DP230" i="50"/>
  <c r="DO230" i="50"/>
  <c r="DN230" i="50"/>
  <c r="DM230" i="50"/>
  <c r="DL230" i="50"/>
  <c r="DK230" i="50"/>
  <c r="DJ230" i="50"/>
  <c r="DI230" i="50"/>
  <c r="DH230" i="50"/>
  <c r="DG230" i="50"/>
  <c r="DF230" i="50"/>
  <c r="DE230" i="50"/>
  <c r="DD230" i="50"/>
  <c r="DC230" i="50"/>
  <c r="DB230" i="50"/>
  <c r="DA230" i="50"/>
  <c r="CZ230" i="50"/>
  <c r="CY230" i="50"/>
  <c r="CX230" i="50"/>
  <c r="CW230" i="50"/>
  <c r="CV230" i="50"/>
  <c r="CU230" i="50"/>
  <c r="CT230" i="50"/>
  <c r="CS230" i="50"/>
  <c r="CR230" i="50"/>
  <c r="CQ230" i="50"/>
  <c r="CP230" i="50"/>
  <c r="CO230" i="50"/>
  <c r="CN230" i="50"/>
  <c r="CM230" i="50"/>
  <c r="CL230" i="50"/>
  <c r="CK230" i="50"/>
  <c r="CJ230" i="50"/>
  <c r="CI230" i="50"/>
  <c r="CH230" i="50"/>
  <c r="CG230" i="50"/>
  <c r="CF230" i="50"/>
  <c r="CE230" i="50"/>
  <c r="CD230" i="50"/>
  <c r="CC230" i="50"/>
  <c r="CB230" i="50"/>
  <c r="CA230" i="50"/>
  <c r="BY230" i="50"/>
  <c r="BX230" i="50"/>
  <c r="BW230" i="50"/>
  <c r="BV230" i="50"/>
  <c r="BR230" i="50"/>
  <c r="BS230" i="50"/>
  <c r="BT230" i="50"/>
  <c r="BU230" i="50"/>
  <c r="AN230" i="50"/>
  <c r="AS230" i="50"/>
  <c r="BQ230" i="50"/>
  <c r="BP230" i="50"/>
  <c r="BO230" i="50"/>
  <c r="BN230" i="50"/>
  <c r="BM230" i="50"/>
  <c r="BL230" i="50"/>
  <c r="BK230" i="50"/>
  <c r="BJ230" i="50"/>
  <c r="BI230" i="50"/>
  <c r="BH230" i="50"/>
  <c r="BG230" i="50"/>
  <c r="BF230" i="50"/>
  <c r="AT230" i="50"/>
  <c r="AU230" i="50"/>
  <c r="AV230" i="50"/>
  <c r="AW230" i="50"/>
  <c r="AX230" i="50"/>
  <c r="AY230" i="50"/>
  <c r="AZ230" i="50"/>
  <c r="BA230" i="50"/>
  <c r="BB230" i="50"/>
  <c r="BC230" i="50"/>
  <c r="BD230" i="50"/>
  <c r="BE230" i="50"/>
  <c r="AG230" i="50"/>
  <c r="AF230" i="50"/>
  <c r="AE230" i="50"/>
  <c r="AD230" i="50"/>
  <c r="AC230" i="50"/>
  <c r="D230" i="50"/>
  <c r="I230" i="50"/>
  <c r="DV229" i="50"/>
  <c r="DU229" i="50"/>
  <c r="DT229" i="50"/>
  <c r="DS229" i="50"/>
  <c r="DR229" i="50"/>
  <c r="DQ229" i="50"/>
  <c r="DP229" i="50"/>
  <c r="DO229" i="50"/>
  <c r="DN229" i="50"/>
  <c r="DM229" i="50"/>
  <c r="DL229" i="50"/>
  <c r="DK229" i="50"/>
  <c r="DJ229" i="50"/>
  <c r="DI229" i="50"/>
  <c r="DH229" i="50"/>
  <c r="DG229" i="50"/>
  <c r="DF229" i="50"/>
  <c r="DE229" i="50"/>
  <c r="DD229" i="50"/>
  <c r="DC229" i="50"/>
  <c r="DB229" i="50"/>
  <c r="DA229" i="50"/>
  <c r="CZ229" i="50"/>
  <c r="CY229" i="50"/>
  <c r="CX229" i="50"/>
  <c r="CW229" i="50"/>
  <c r="CV229" i="50"/>
  <c r="CU229" i="50"/>
  <c r="CT229" i="50"/>
  <c r="CS229" i="50"/>
  <c r="CR229" i="50"/>
  <c r="CQ229" i="50"/>
  <c r="CP229" i="50"/>
  <c r="CO229" i="50"/>
  <c r="CN229" i="50"/>
  <c r="CM229" i="50"/>
  <c r="CL229" i="50"/>
  <c r="CK229" i="50"/>
  <c r="CJ229" i="50"/>
  <c r="CI229" i="50"/>
  <c r="CH229" i="50"/>
  <c r="CG229" i="50"/>
  <c r="CF229" i="50"/>
  <c r="CE229" i="50"/>
  <c r="CD229" i="50"/>
  <c r="CC229" i="50"/>
  <c r="CB229" i="50"/>
  <c r="CA229" i="50"/>
  <c r="BY229" i="50"/>
  <c r="BX229" i="50"/>
  <c r="BW229" i="50"/>
  <c r="BV229" i="50"/>
  <c r="BR229" i="50"/>
  <c r="BS229" i="50"/>
  <c r="BT229" i="50"/>
  <c r="BU229" i="50"/>
  <c r="BQ229" i="50"/>
  <c r="BP229" i="50"/>
  <c r="BO229" i="50"/>
  <c r="BN229" i="50"/>
  <c r="BM229" i="50"/>
  <c r="BL229" i="50"/>
  <c r="BK229" i="50"/>
  <c r="BJ229" i="50"/>
  <c r="BI229" i="50"/>
  <c r="BH229" i="50"/>
  <c r="BG229" i="50"/>
  <c r="BF229" i="50"/>
  <c r="AT229" i="50"/>
  <c r="AU229" i="50"/>
  <c r="AV229" i="50"/>
  <c r="AW229" i="50"/>
  <c r="AX229" i="50"/>
  <c r="AY229" i="50"/>
  <c r="AZ229" i="50"/>
  <c r="BA229" i="50"/>
  <c r="BB229" i="50"/>
  <c r="BC229" i="50"/>
  <c r="BD229" i="50"/>
  <c r="BE229" i="50"/>
  <c r="AG229" i="50"/>
  <c r="AM229" i="50"/>
  <c r="AE229" i="50"/>
  <c r="AD229" i="50"/>
  <c r="AC229" i="50"/>
  <c r="D229" i="50"/>
  <c r="I229" i="50"/>
  <c r="DV228" i="50"/>
  <c r="DU228" i="50"/>
  <c r="DT228" i="50"/>
  <c r="DS228" i="50"/>
  <c r="DR228" i="50"/>
  <c r="DQ228" i="50"/>
  <c r="DP228" i="50"/>
  <c r="DO228" i="50"/>
  <c r="DN228" i="50"/>
  <c r="DM228" i="50"/>
  <c r="DL228" i="50"/>
  <c r="DK228" i="50"/>
  <c r="DJ228" i="50"/>
  <c r="DI228" i="50"/>
  <c r="DH228" i="50"/>
  <c r="DG228" i="50"/>
  <c r="DF228" i="50"/>
  <c r="DE228" i="50"/>
  <c r="DD228" i="50"/>
  <c r="DC228" i="50"/>
  <c r="DB228" i="50"/>
  <c r="DA228" i="50"/>
  <c r="CZ228" i="50"/>
  <c r="CY228" i="50"/>
  <c r="CX228" i="50"/>
  <c r="CW228" i="50"/>
  <c r="CV228" i="50"/>
  <c r="CU228" i="50"/>
  <c r="CT228" i="50"/>
  <c r="CS228" i="50"/>
  <c r="CR228" i="50"/>
  <c r="CQ228" i="50"/>
  <c r="CP228" i="50"/>
  <c r="CO228" i="50"/>
  <c r="CN228" i="50"/>
  <c r="CM228" i="50"/>
  <c r="CL228" i="50"/>
  <c r="CK228" i="50"/>
  <c r="CJ228" i="50"/>
  <c r="CI228" i="50"/>
  <c r="CH228" i="50"/>
  <c r="CG228" i="50"/>
  <c r="CA228" i="50"/>
  <c r="CB228" i="50"/>
  <c r="CC228" i="50"/>
  <c r="CD228" i="50"/>
  <c r="CE228" i="50"/>
  <c r="CF228" i="50"/>
  <c r="BZ228" i="50"/>
  <c r="BY228" i="50"/>
  <c r="BX228" i="50"/>
  <c r="BW228" i="50"/>
  <c r="BV228" i="50"/>
  <c r="AK228" i="50"/>
  <c r="BR228" i="50"/>
  <c r="BS228" i="50"/>
  <c r="BT228" i="50"/>
  <c r="BU228" i="50"/>
  <c r="BQ228" i="50"/>
  <c r="BP228" i="50"/>
  <c r="BO228" i="50"/>
  <c r="BN228" i="50"/>
  <c r="BM228" i="50"/>
  <c r="BL228" i="50"/>
  <c r="BK228" i="50"/>
  <c r="BJ228" i="50"/>
  <c r="BI228" i="50"/>
  <c r="BH228" i="50"/>
  <c r="BG228" i="50"/>
  <c r="BF228" i="50"/>
  <c r="AT228" i="50"/>
  <c r="AU228" i="50"/>
  <c r="AV228" i="50"/>
  <c r="AW228" i="50"/>
  <c r="AX228" i="50"/>
  <c r="AY228" i="50"/>
  <c r="AZ228" i="50"/>
  <c r="BA228" i="50"/>
  <c r="BB228" i="50"/>
  <c r="BC228" i="50"/>
  <c r="BD228" i="50"/>
  <c r="BE228" i="50"/>
  <c r="AG228" i="50"/>
  <c r="A228" i="50"/>
  <c r="AE228" i="50"/>
  <c r="AD228" i="50"/>
  <c r="AC228" i="50"/>
  <c r="D228" i="50"/>
  <c r="I228" i="50"/>
  <c r="DV227" i="50"/>
  <c r="DU227" i="50"/>
  <c r="DT227" i="50"/>
  <c r="DS227" i="50"/>
  <c r="DR227" i="50"/>
  <c r="DQ227" i="50"/>
  <c r="DP227" i="50"/>
  <c r="DO227" i="50"/>
  <c r="DN227" i="50"/>
  <c r="DM227" i="50"/>
  <c r="DL227" i="50"/>
  <c r="DK227" i="50"/>
  <c r="DJ227" i="50"/>
  <c r="DI227" i="50"/>
  <c r="DH227" i="50"/>
  <c r="DG227" i="50"/>
  <c r="DF227" i="50"/>
  <c r="DE227" i="50"/>
  <c r="DD227" i="50"/>
  <c r="DC227" i="50"/>
  <c r="DB227" i="50"/>
  <c r="DA227" i="50"/>
  <c r="CZ227" i="50"/>
  <c r="CY227" i="50"/>
  <c r="CX227" i="50"/>
  <c r="CW227" i="50"/>
  <c r="CV227" i="50"/>
  <c r="CU227" i="50"/>
  <c r="CT227" i="50"/>
  <c r="CS227" i="50"/>
  <c r="CR227" i="50"/>
  <c r="CQ227" i="50"/>
  <c r="CP227" i="50"/>
  <c r="CO227" i="50"/>
  <c r="CN227" i="50"/>
  <c r="CM227" i="50"/>
  <c r="CL227" i="50"/>
  <c r="CK227" i="50"/>
  <c r="CJ227" i="50"/>
  <c r="CI227" i="50"/>
  <c r="CH227" i="50"/>
  <c r="CG227" i="50"/>
  <c r="CF227" i="50"/>
  <c r="CE227" i="50"/>
  <c r="CD227" i="50"/>
  <c r="CC227" i="50"/>
  <c r="CB227" i="50"/>
  <c r="CA227" i="50"/>
  <c r="BY227" i="50"/>
  <c r="BX227" i="50"/>
  <c r="BW227" i="50"/>
  <c r="BV227" i="50"/>
  <c r="BR227" i="50"/>
  <c r="BS227" i="50"/>
  <c r="BT227" i="50"/>
  <c r="BU227" i="50"/>
  <c r="BQ227" i="50"/>
  <c r="BP227" i="50"/>
  <c r="BO227" i="50"/>
  <c r="BN227" i="50"/>
  <c r="BM227" i="50"/>
  <c r="BL227" i="50"/>
  <c r="BK227" i="50"/>
  <c r="BJ227" i="50"/>
  <c r="BI227" i="50"/>
  <c r="BH227" i="50"/>
  <c r="BG227" i="50"/>
  <c r="BF227" i="50"/>
  <c r="AT227" i="50"/>
  <c r="AU227" i="50"/>
  <c r="AV227" i="50"/>
  <c r="AW227" i="50"/>
  <c r="AX227" i="50"/>
  <c r="AY227" i="50"/>
  <c r="AZ227" i="50"/>
  <c r="BA227" i="50"/>
  <c r="BB227" i="50"/>
  <c r="BC227" i="50"/>
  <c r="BD227" i="50"/>
  <c r="BE227" i="50"/>
  <c r="AK227" i="50"/>
  <c r="AG227" i="50"/>
  <c r="AE227" i="50"/>
  <c r="AD227" i="50"/>
  <c r="AC227" i="50"/>
  <c r="D227" i="50"/>
  <c r="I227" i="50"/>
  <c r="DV226" i="50"/>
  <c r="DU226" i="50"/>
  <c r="DT226" i="50"/>
  <c r="DS226" i="50"/>
  <c r="DR226" i="50"/>
  <c r="DQ226" i="50"/>
  <c r="DP226" i="50"/>
  <c r="DO226" i="50"/>
  <c r="DN226" i="50"/>
  <c r="DM226" i="50"/>
  <c r="DL226" i="50"/>
  <c r="DK226" i="50"/>
  <c r="DJ226" i="50"/>
  <c r="DI226" i="50"/>
  <c r="DH226" i="50"/>
  <c r="DG226" i="50"/>
  <c r="DF226" i="50"/>
  <c r="DE226" i="50"/>
  <c r="DD226" i="50"/>
  <c r="DC226" i="50"/>
  <c r="DB226" i="50"/>
  <c r="DA226" i="50"/>
  <c r="CZ226" i="50"/>
  <c r="CY226" i="50"/>
  <c r="CX226" i="50"/>
  <c r="CW226" i="50"/>
  <c r="CV226" i="50"/>
  <c r="CU226" i="50"/>
  <c r="CT226" i="50"/>
  <c r="CS226" i="50"/>
  <c r="CR226" i="50"/>
  <c r="CQ226" i="50"/>
  <c r="CP226" i="50"/>
  <c r="CO226" i="50"/>
  <c r="CN226" i="50"/>
  <c r="CM226" i="50"/>
  <c r="CL226" i="50"/>
  <c r="CK226" i="50"/>
  <c r="CJ226" i="50"/>
  <c r="CI226" i="50"/>
  <c r="CH226" i="50"/>
  <c r="CG226" i="50"/>
  <c r="CF226" i="50"/>
  <c r="CE226" i="50"/>
  <c r="CD226" i="50"/>
  <c r="CC226" i="50"/>
  <c r="CB226" i="50"/>
  <c r="CA226" i="50"/>
  <c r="BZ226" i="50"/>
  <c r="BY226" i="50"/>
  <c r="BX226" i="50"/>
  <c r="BW226" i="50"/>
  <c r="BV226" i="50"/>
  <c r="BR226" i="50"/>
  <c r="BS226" i="50"/>
  <c r="BT226" i="50"/>
  <c r="BU226" i="50"/>
  <c r="BQ226" i="50"/>
  <c r="BP226" i="50"/>
  <c r="BO226" i="50"/>
  <c r="BN226" i="50"/>
  <c r="BM226" i="50"/>
  <c r="BL226" i="50"/>
  <c r="BK226" i="50"/>
  <c r="BJ226" i="50"/>
  <c r="BI226" i="50"/>
  <c r="BH226" i="50"/>
  <c r="BG226" i="50"/>
  <c r="BF226" i="50"/>
  <c r="AT226" i="50"/>
  <c r="AU226" i="50"/>
  <c r="AV226" i="50"/>
  <c r="AW226" i="50"/>
  <c r="AX226" i="50"/>
  <c r="AY226" i="50"/>
  <c r="AZ226" i="50"/>
  <c r="BA226" i="50"/>
  <c r="BB226" i="50"/>
  <c r="BC226" i="50"/>
  <c r="BD226" i="50"/>
  <c r="BE226" i="50"/>
  <c r="AG226" i="50"/>
  <c r="AF226" i="50"/>
  <c r="AE226" i="50"/>
  <c r="AD226" i="50"/>
  <c r="AC226" i="50"/>
  <c r="D226" i="50"/>
  <c r="I226" i="50"/>
  <c r="DV225" i="50"/>
  <c r="DU225" i="50"/>
  <c r="DT225" i="50"/>
  <c r="DS225" i="50"/>
  <c r="DR225" i="50"/>
  <c r="DQ225" i="50"/>
  <c r="DP225" i="50"/>
  <c r="DO225" i="50"/>
  <c r="DN225" i="50"/>
  <c r="DM225" i="50"/>
  <c r="DL225" i="50"/>
  <c r="DK225" i="50"/>
  <c r="DJ225" i="50"/>
  <c r="DI225" i="50"/>
  <c r="DH225" i="50"/>
  <c r="DG225" i="50"/>
  <c r="DF225" i="50"/>
  <c r="DE225" i="50"/>
  <c r="DD225" i="50"/>
  <c r="DC225" i="50"/>
  <c r="DB225" i="50"/>
  <c r="DA225" i="50"/>
  <c r="CZ225" i="50"/>
  <c r="CY225" i="50"/>
  <c r="CX225" i="50"/>
  <c r="CW225" i="50"/>
  <c r="CV225" i="50"/>
  <c r="CU225" i="50"/>
  <c r="CT225" i="50"/>
  <c r="CS225" i="50"/>
  <c r="CR225" i="50"/>
  <c r="CQ225" i="50"/>
  <c r="CP225" i="50"/>
  <c r="CO225" i="50"/>
  <c r="CN225" i="50"/>
  <c r="CM225" i="50"/>
  <c r="CL225" i="50"/>
  <c r="CK225" i="50"/>
  <c r="CJ225" i="50"/>
  <c r="CI225" i="50"/>
  <c r="CH225" i="50"/>
  <c r="CG225" i="50"/>
  <c r="CF225" i="50"/>
  <c r="CE225" i="50"/>
  <c r="CD225" i="50"/>
  <c r="CC225" i="50"/>
  <c r="CB225" i="50"/>
  <c r="CA225" i="50"/>
  <c r="BZ225" i="50"/>
  <c r="BY225" i="50"/>
  <c r="BX225" i="50"/>
  <c r="BW225" i="50"/>
  <c r="BV225" i="50"/>
  <c r="BR225" i="50"/>
  <c r="BS225" i="50"/>
  <c r="BT225" i="50"/>
  <c r="BU225" i="50"/>
  <c r="AT225" i="50"/>
  <c r="AU225" i="50"/>
  <c r="AV225" i="50"/>
  <c r="AW225" i="50"/>
  <c r="AX225" i="50"/>
  <c r="AY225" i="50"/>
  <c r="AZ225" i="50"/>
  <c r="BA225" i="50"/>
  <c r="BB225" i="50"/>
  <c r="BC225" i="50"/>
  <c r="BD225" i="50"/>
  <c r="BE225" i="50"/>
  <c r="E225" i="50"/>
  <c r="B225" i="50"/>
  <c r="AG225" i="50"/>
  <c r="AL225" i="50"/>
  <c r="BQ225" i="50"/>
  <c r="BP225" i="50"/>
  <c r="BO225" i="50"/>
  <c r="BN225" i="50"/>
  <c r="BM225" i="50"/>
  <c r="BL225" i="50"/>
  <c r="BK225" i="50"/>
  <c r="BJ225" i="50"/>
  <c r="BI225" i="50"/>
  <c r="BH225" i="50"/>
  <c r="BG225" i="50"/>
  <c r="BF225" i="50"/>
  <c r="AK225" i="50"/>
  <c r="AE225" i="50"/>
  <c r="AD225" i="50"/>
  <c r="AC225" i="50"/>
  <c r="D225" i="50"/>
  <c r="I225" i="50"/>
  <c r="A225" i="50"/>
  <c r="DV224" i="50"/>
  <c r="DU224" i="50"/>
  <c r="DT224" i="50"/>
  <c r="DS224" i="50"/>
  <c r="DR224" i="50"/>
  <c r="DQ224" i="50"/>
  <c r="DP224" i="50"/>
  <c r="DO224" i="50"/>
  <c r="DN224" i="50"/>
  <c r="DM224" i="50"/>
  <c r="DL224" i="50"/>
  <c r="DK224" i="50"/>
  <c r="DJ224" i="50"/>
  <c r="DI224" i="50"/>
  <c r="DH224" i="50"/>
  <c r="DG224" i="50"/>
  <c r="DF224" i="50"/>
  <c r="DE224" i="50"/>
  <c r="DD224" i="50"/>
  <c r="DC224" i="50"/>
  <c r="DB224" i="50"/>
  <c r="DA224" i="50"/>
  <c r="CZ224" i="50"/>
  <c r="CY224" i="50"/>
  <c r="CX224" i="50"/>
  <c r="CW224" i="50"/>
  <c r="CV224" i="50"/>
  <c r="CU224" i="50"/>
  <c r="CT224" i="50"/>
  <c r="CS224" i="50"/>
  <c r="CR224" i="50"/>
  <c r="CQ224" i="50"/>
  <c r="CP224" i="50"/>
  <c r="CO224" i="50"/>
  <c r="CN224" i="50"/>
  <c r="CM224" i="50"/>
  <c r="CL224" i="50"/>
  <c r="CK224" i="50"/>
  <c r="CJ224" i="50"/>
  <c r="CI224" i="50"/>
  <c r="CH224" i="50"/>
  <c r="CG224" i="50"/>
  <c r="CF224" i="50"/>
  <c r="CE224" i="50"/>
  <c r="CD224" i="50"/>
  <c r="CC224" i="50"/>
  <c r="CA224" i="50"/>
  <c r="CB224" i="50"/>
  <c r="BZ224" i="50"/>
  <c r="BY224" i="50"/>
  <c r="BX224" i="50"/>
  <c r="BW224" i="50"/>
  <c r="BV224" i="50"/>
  <c r="BR224" i="50"/>
  <c r="BS224" i="50"/>
  <c r="BT224" i="50"/>
  <c r="BU224" i="50"/>
  <c r="BQ224" i="50"/>
  <c r="BP224" i="50"/>
  <c r="BO224" i="50"/>
  <c r="BN224" i="50"/>
  <c r="BM224" i="50"/>
  <c r="BL224" i="50"/>
  <c r="BK224" i="50"/>
  <c r="BJ224" i="50"/>
  <c r="BI224" i="50"/>
  <c r="BH224" i="50"/>
  <c r="BG224" i="50"/>
  <c r="BF224" i="50"/>
  <c r="AT224" i="50"/>
  <c r="AU224" i="50"/>
  <c r="AV224" i="50"/>
  <c r="AW224" i="50"/>
  <c r="AX224" i="50"/>
  <c r="AY224" i="50"/>
  <c r="AZ224" i="50"/>
  <c r="BA224" i="50"/>
  <c r="BB224" i="50"/>
  <c r="BC224" i="50"/>
  <c r="BD224" i="50"/>
  <c r="BE224" i="50"/>
  <c r="AG224" i="50"/>
  <c r="AF224" i="50"/>
  <c r="AE224" i="50"/>
  <c r="AD224" i="50"/>
  <c r="AC224" i="50"/>
  <c r="D224" i="50"/>
  <c r="I224" i="50"/>
  <c r="DV223" i="50"/>
  <c r="DU223" i="50"/>
  <c r="DT223" i="50"/>
  <c r="DS223" i="50"/>
  <c r="DR223" i="50"/>
  <c r="DQ223" i="50"/>
  <c r="DP223" i="50"/>
  <c r="DO223" i="50"/>
  <c r="DN223" i="50"/>
  <c r="DM223" i="50"/>
  <c r="DL223" i="50"/>
  <c r="DK223" i="50"/>
  <c r="DJ223" i="50"/>
  <c r="DI223" i="50"/>
  <c r="DH223" i="50"/>
  <c r="DG223" i="50"/>
  <c r="DF223" i="50"/>
  <c r="DE223" i="50"/>
  <c r="DD223" i="50"/>
  <c r="DC223" i="50"/>
  <c r="DB223" i="50"/>
  <c r="DA223" i="50"/>
  <c r="CZ223" i="50"/>
  <c r="CY223" i="50"/>
  <c r="CX223" i="50"/>
  <c r="CW223" i="50"/>
  <c r="CV223" i="50"/>
  <c r="CU223" i="50"/>
  <c r="CT223" i="50"/>
  <c r="CS223" i="50"/>
  <c r="CR223" i="50"/>
  <c r="CQ223" i="50"/>
  <c r="CP223" i="50"/>
  <c r="CO223" i="50"/>
  <c r="CN223" i="50"/>
  <c r="CM223" i="50"/>
  <c r="CL223" i="50"/>
  <c r="CK223" i="50"/>
  <c r="CJ223" i="50"/>
  <c r="CI223" i="50"/>
  <c r="CH223" i="50"/>
  <c r="CG223" i="50"/>
  <c r="CF223" i="50"/>
  <c r="CE223" i="50"/>
  <c r="CD223" i="50"/>
  <c r="CC223" i="50"/>
  <c r="CB223" i="50"/>
  <c r="CA223" i="50"/>
  <c r="BY223" i="50"/>
  <c r="BX223" i="50"/>
  <c r="BW223" i="50"/>
  <c r="BV223" i="50"/>
  <c r="BR223" i="50"/>
  <c r="BS223" i="50"/>
  <c r="BT223" i="50"/>
  <c r="BU223" i="50"/>
  <c r="BQ223" i="50"/>
  <c r="BP223" i="50"/>
  <c r="BO223" i="50"/>
  <c r="BN223" i="50"/>
  <c r="BM223" i="50"/>
  <c r="BL223" i="50"/>
  <c r="BK223" i="50"/>
  <c r="BJ223" i="50"/>
  <c r="BI223" i="50"/>
  <c r="BH223" i="50"/>
  <c r="BG223" i="50"/>
  <c r="BF223" i="50"/>
  <c r="AT223" i="50"/>
  <c r="AU223" i="50"/>
  <c r="AV223" i="50"/>
  <c r="AW223" i="50"/>
  <c r="AX223" i="50"/>
  <c r="AY223" i="50"/>
  <c r="AZ223" i="50"/>
  <c r="BA223" i="50"/>
  <c r="BB223" i="50"/>
  <c r="BC223" i="50"/>
  <c r="BD223" i="50"/>
  <c r="BE223" i="50"/>
  <c r="AG223" i="50"/>
  <c r="AM223" i="50"/>
  <c r="AF223" i="50"/>
  <c r="AE223" i="50"/>
  <c r="AD223" i="50"/>
  <c r="AC223" i="50"/>
  <c r="D223" i="50"/>
  <c r="I223" i="50"/>
  <c r="A223" i="50"/>
  <c r="DV222" i="50"/>
  <c r="DU222" i="50"/>
  <c r="DT222" i="50"/>
  <c r="DS222" i="50"/>
  <c r="DR222" i="50"/>
  <c r="DQ222" i="50"/>
  <c r="DP222" i="50"/>
  <c r="DO222" i="50"/>
  <c r="DN222" i="50"/>
  <c r="DM222" i="50"/>
  <c r="DL222" i="50"/>
  <c r="DK222" i="50"/>
  <c r="DJ222" i="50"/>
  <c r="DI222" i="50"/>
  <c r="DH222" i="50"/>
  <c r="DG222" i="50"/>
  <c r="DF222" i="50"/>
  <c r="DE222" i="50"/>
  <c r="DD222" i="50"/>
  <c r="DC222" i="50"/>
  <c r="DB222" i="50"/>
  <c r="DA222" i="50"/>
  <c r="CZ222" i="50"/>
  <c r="CY222" i="50"/>
  <c r="CX222" i="50"/>
  <c r="CW222" i="50"/>
  <c r="CV222" i="50"/>
  <c r="CU222" i="50"/>
  <c r="CT222" i="50"/>
  <c r="CS222" i="50"/>
  <c r="CR222" i="50"/>
  <c r="CQ222" i="50"/>
  <c r="CP222" i="50"/>
  <c r="CO222" i="50"/>
  <c r="CN222" i="50"/>
  <c r="CM222" i="50"/>
  <c r="CL222" i="50"/>
  <c r="CK222" i="50"/>
  <c r="CJ222" i="50"/>
  <c r="CI222" i="50"/>
  <c r="CH222" i="50"/>
  <c r="CG222" i="50"/>
  <c r="CA222" i="50"/>
  <c r="CB222" i="50"/>
  <c r="CC222" i="50"/>
  <c r="CD222" i="50"/>
  <c r="CE222" i="50"/>
  <c r="CF222" i="50"/>
  <c r="BZ222" i="50"/>
  <c r="BY222" i="50"/>
  <c r="BX222" i="50"/>
  <c r="BW222" i="50"/>
  <c r="BV222" i="50"/>
  <c r="BR222" i="50"/>
  <c r="BS222" i="50"/>
  <c r="BT222" i="50"/>
  <c r="BU222" i="50"/>
  <c r="BQ222" i="50"/>
  <c r="BP222" i="50"/>
  <c r="BO222" i="50"/>
  <c r="BN222" i="50"/>
  <c r="BM222" i="50"/>
  <c r="BL222" i="50"/>
  <c r="BK222" i="50"/>
  <c r="BJ222" i="50"/>
  <c r="BI222" i="50"/>
  <c r="BH222" i="50"/>
  <c r="BG222" i="50"/>
  <c r="BF222" i="50"/>
  <c r="AT222" i="50"/>
  <c r="AU222" i="50"/>
  <c r="AV222" i="50"/>
  <c r="AW222" i="50"/>
  <c r="AX222" i="50"/>
  <c r="AY222" i="50"/>
  <c r="AZ222" i="50"/>
  <c r="BA222" i="50"/>
  <c r="BB222" i="50"/>
  <c r="BC222" i="50"/>
  <c r="BD222" i="50"/>
  <c r="BE222" i="50"/>
  <c r="AG222" i="50"/>
  <c r="AM222" i="50"/>
  <c r="AF222" i="50"/>
  <c r="AE222" i="50"/>
  <c r="AD222" i="50"/>
  <c r="AC222" i="50"/>
  <c r="D222" i="50"/>
  <c r="I222" i="50"/>
  <c r="A222" i="50"/>
  <c r="DV221" i="50"/>
  <c r="DU221" i="50"/>
  <c r="DT221" i="50"/>
  <c r="DS221" i="50"/>
  <c r="DR221" i="50"/>
  <c r="DQ221" i="50"/>
  <c r="DP221" i="50"/>
  <c r="DO221" i="50"/>
  <c r="DN221" i="50"/>
  <c r="DM221" i="50"/>
  <c r="DL221" i="50"/>
  <c r="DK221" i="50"/>
  <c r="DJ221" i="50"/>
  <c r="DI221" i="50"/>
  <c r="DH221" i="50"/>
  <c r="DG221" i="50"/>
  <c r="DF221" i="50"/>
  <c r="DE221" i="50"/>
  <c r="DD221" i="50"/>
  <c r="DC221" i="50"/>
  <c r="DB221" i="50"/>
  <c r="DA221" i="50"/>
  <c r="CZ221" i="50"/>
  <c r="CY221" i="50"/>
  <c r="CX221" i="50"/>
  <c r="CW221" i="50"/>
  <c r="CV221" i="50"/>
  <c r="CU221" i="50"/>
  <c r="CT221" i="50"/>
  <c r="CS221" i="50"/>
  <c r="CR221" i="50"/>
  <c r="CQ221" i="50"/>
  <c r="CP221" i="50"/>
  <c r="CO221" i="50"/>
  <c r="CN221" i="50"/>
  <c r="CM221" i="50"/>
  <c r="CL221" i="50"/>
  <c r="CK221" i="50"/>
  <c r="CJ221" i="50"/>
  <c r="CI221" i="50"/>
  <c r="CH221" i="50"/>
  <c r="CG221" i="50"/>
  <c r="CF221" i="50"/>
  <c r="CA221" i="50"/>
  <c r="CB221" i="50"/>
  <c r="CC221" i="50"/>
  <c r="CD221" i="50"/>
  <c r="CE221" i="50"/>
  <c r="BZ221" i="50"/>
  <c r="BY221" i="50"/>
  <c r="BX221" i="50"/>
  <c r="BW221" i="50"/>
  <c r="BV221" i="50"/>
  <c r="BR221" i="50"/>
  <c r="BS221" i="50"/>
  <c r="BT221" i="50"/>
  <c r="BU221" i="50"/>
  <c r="BQ221" i="50"/>
  <c r="BP221" i="50"/>
  <c r="BO221" i="50"/>
  <c r="BN221" i="50"/>
  <c r="BM221" i="50"/>
  <c r="BL221" i="50"/>
  <c r="BK221" i="50"/>
  <c r="BJ221" i="50"/>
  <c r="BI221" i="50"/>
  <c r="BH221" i="50"/>
  <c r="BG221" i="50"/>
  <c r="BF221" i="50"/>
  <c r="AT221" i="50"/>
  <c r="AU221" i="50"/>
  <c r="AV221" i="50"/>
  <c r="AW221" i="50"/>
  <c r="AX221" i="50"/>
  <c r="AY221" i="50"/>
  <c r="AZ221" i="50"/>
  <c r="BA221" i="50"/>
  <c r="BB221" i="50"/>
  <c r="BC221" i="50"/>
  <c r="BD221" i="50"/>
  <c r="BE221" i="50"/>
  <c r="AG221" i="50"/>
  <c r="AM221" i="50"/>
  <c r="AF221" i="50"/>
  <c r="AE221" i="50"/>
  <c r="AD221" i="50"/>
  <c r="AC221" i="50"/>
  <c r="D221" i="50"/>
  <c r="I221" i="50"/>
  <c r="A221" i="50"/>
  <c r="DV220" i="50"/>
  <c r="DU220" i="50"/>
  <c r="DT220" i="50"/>
  <c r="DS220" i="50"/>
  <c r="DR220" i="50"/>
  <c r="DQ220" i="50"/>
  <c r="DP220" i="50"/>
  <c r="DO220" i="50"/>
  <c r="DN220" i="50"/>
  <c r="DM220" i="50"/>
  <c r="DL220" i="50"/>
  <c r="DK220" i="50"/>
  <c r="DJ220" i="50"/>
  <c r="DI220" i="50"/>
  <c r="DH220" i="50"/>
  <c r="DG220" i="50"/>
  <c r="DF220" i="50"/>
  <c r="DE220" i="50"/>
  <c r="DD220" i="50"/>
  <c r="DC220" i="50"/>
  <c r="DB220" i="50"/>
  <c r="DA220" i="50"/>
  <c r="CZ220" i="50"/>
  <c r="CY220" i="50"/>
  <c r="CX220" i="50"/>
  <c r="CW220" i="50"/>
  <c r="CV220" i="50"/>
  <c r="CU220" i="50"/>
  <c r="CT220" i="50"/>
  <c r="CS220" i="50"/>
  <c r="CR220" i="50"/>
  <c r="CQ220" i="50"/>
  <c r="CP220" i="50"/>
  <c r="CO220" i="50"/>
  <c r="CN220" i="50"/>
  <c r="CM220" i="50"/>
  <c r="CL220" i="50"/>
  <c r="CK220" i="50"/>
  <c r="CJ220" i="50"/>
  <c r="CI220" i="50"/>
  <c r="CH220" i="50"/>
  <c r="CG220" i="50"/>
  <c r="CF220" i="50"/>
  <c r="CE220" i="50"/>
  <c r="CD220" i="50"/>
  <c r="CC220" i="50"/>
  <c r="CB220" i="50"/>
  <c r="CA220" i="50"/>
  <c r="BY220" i="50"/>
  <c r="BX220" i="50"/>
  <c r="BW220" i="50"/>
  <c r="BV220" i="50"/>
  <c r="AK220" i="50"/>
  <c r="BR220" i="50"/>
  <c r="BS220" i="50"/>
  <c r="BT220" i="50"/>
  <c r="BU220" i="50"/>
  <c r="BQ220" i="50"/>
  <c r="BP220" i="50"/>
  <c r="BO220" i="50"/>
  <c r="BN220" i="50"/>
  <c r="BM220" i="50"/>
  <c r="BL220" i="50"/>
  <c r="BK220" i="50"/>
  <c r="BJ220" i="50"/>
  <c r="BI220" i="50"/>
  <c r="BH220" i="50"/>
  <c r="BG220" i="50"/>
  <c r="BF220" i="50"/>
  <c r="AT220" i="50"/>
  <c r="AU220" i="50"/>
  <c r="AV220" i="50"/>
  <c r="AW220" i="50"/>
  <c r="AX220" i="50"/>
  <c r="AY220" i="50"/>
  <c r="AZ220" i="50"/>
  <c r="BA220" i="50"/>
  <c r="BB220" i="50"/>
  <c r="BC220" i="50"/>
  <c r="BD220" i="50"/>
  <c r="BE220" i="50"/>
  <c r="AG220" i="50"/>
  <c r="AM220" i="50"/>
  <c r="AF220" i="50"/>
  <c r="AE220" i="50"/>
  <c r="AD220" i="50"/>
  <c r="AC220" i="50"/>
  <c r="D220" i="50"/>
  <c r="I220" i="50"/>
  <c r="F220" i="50"/>
  <c r="DV219" i="50"/>
  <c r="DU219" i="50"/>
  <c r="DT219" i="50"/>
  <c r="DS219" i="50"/>
  <c r="DR219" i="50"/>
  <c r="DQ219" i="50"/>
  <c r="DP219" i="50"/>
  <c r="DO219" i="50"/>
  <c r="DN219" i="50"/>
  <c r="DM219" i="50"/>
  <c r="DL219" i="50"/>
  <c r="DK219" i="50"/>
  <c r="DJ219" i="50"/>
  <c r="DI219" i="50"/>
  <c r="DH219" i="50"/>
  <c r="DG219" i="50"/>
  <c r="DF219" i="50"/>
  <c r="DE219" i="50"/>
  <c r="DD219" i="50"/>
  <c r="DC219" i="50"/>
  <c r="DB219" i="50"/>
  <c r="DA219" i="50"/>
  <c r="CZ219" i="50"/>
  <c r="CY219" i="50"/>
  <c r="CX219" i="50"/>
  <c r="CW219" i="50"/>
  <c r="CV219" i="50"/>
  <c r="CU219" i="50"/>
  <c r="CT219" i="50"/>
  <c r="CS219" i="50"/>
  <c r="CR219" i="50"/>
  <c r="CQ219" i="50"/>
  <c r="CP219" i="50"/>
  <c r="CO219" i="50"/>
  <c r="CN219" i="50"/>
  <c r="CM219" i="50"/>
  <c r="CL219" i="50"/>
  <c r="CK219" i="50"/>
  <c r="CJ219" i="50"/>
  <c r="CI219" i="50"/>
  <c r="CH219" i="50"/>
  <c r="CG219" i="50"/>
  <c r="CF219" i="50"/>
  <c r="CE219" i="50"/>
  <c r="CD219" i="50"/>
  <c r="CC219" i="50"/>
  <c r="CB219" i="50"/>
  <c r="CA219" i="50"/>
  <c r="BY219" i="50"/>
  <c r="BX219" i="50"/>
  <c r="BW219" i="50"/>
  <c r="BV219" i="50"/>
  <c r="BR219" i="50"/>
  <c r="BS219" i="50"/>
  <c r="BT219" i="50"/>
  <c r="BU219" i="50"/>
  <c r="BQ219" i="50"/>
  <c r="BP219" i="50"/>
  <c r="BO219" i="50"/>
  <c r="BN219" i="50"/>
  <c r="BM219" i="50"/>
  <c r="BL219" i="50"/>
  <c r="BK219" i="50"/>
  <c r="BJ219" i="50"/>
  <c r="BI219" i="50"/>
  <c r="BH219" i="50"/>
  <c r="BG219" i="50"/>
  <c r="BF219" i="50"/>
  <c r="AT219" i="50"/>
  <c r="AU219" i="50"/>
  <c r="AV219" i="50"/>
  <c r="AW219" i="50"/>
  <c r="AX219" i="50"/>
  <c r="AY219" i="50"/>
  <c r="AZ219" i="50"/>
  <c r="BA219" i="50"/>
  <c r="BB219" i="50"/>
  <c r="BC219" i="50"/>
  <c r="BD219" i="50"/>
  <c r="BE219" i="50"/>
  <c r="AG219" i="50"/>
  <c r="AE219" i="50"/>
  <c r="AD219" i="50"/>
  <c r="AC219" i="50"/>
  <c r="D219" i="50"/>
  <c r="I219" i="50"/>
  <c r="DV218" i="50"/>
  <c r="DU218" i="50"/>
  <c r="DT218" i="50"/>
  <c r="DS218" i="50"/>
  <c r="DR218" i="50"/>
  <c r="DQ218" i="50"/>
  <c r="DP218" i="50"/>
  <c r="DO218" i="50"/>
  <c r="DN218" i="50"/>
  <c r="DM218" i="50"/>
  <c r="DL218" i="50"/>
  <c r="DK218" i="50"/>
  <c r="DJ218" i="50"/>
  <c r="DI218" i="50"/>
  <c r="DH218" i="50"/>
  <c r="DG218" i="50"/>
  <c r="DF218" i="50"/>
  <c r="DE218" i="50"/>
  <c r="DD218" i="50"/>
  <c r="DC218" i="50"/>
  <c r="DB218" i="50"/>
  <c r="DA218" i="50"/>
  <c r="CZ218" i="50"/>
  <c r="CY218" i="50"/>
  <c r="CX218" i="50"/>
  <c r="CW218" i="50"/>
  <c r="CV218" i="50"/>
  <c r="CU218" i="50"/>
  <c r="CT218" i="50"/>
  <c r="CS218" i="50"/>
  <c r="CR218" i="50"/>
  <c r="CQ218" i="50"/>
  <c r="CP218" i="50"/>
  <c r="CO218" i="50"/>
  <c r="CN218" i="50"/>
  <c r="CM218" i="50"/>
  <c r="CL218" i="50"/>
  <c r="CK218" i="50"/>
  <c r="CJ218" i="50"/>
  <c r="CI218" i="50"/>
  <c r="CH218" i="50"/>
  <c r="CG218" i="50"/>
  <c r="CF218" i="50"/>
  <c r="CE218" i="50"/>
  <c r="CD218" i="50"/>
  <c r="CC218" i="50"/>
  <c r="CB218" i="50"/>
  <c r="CA218" i="50"/>
  <c r="BY218" i="50"/>
  <c r="BX218" i="50"/>
  <c r="BW218" i="50"/>
  <c r="BV218" i="50"/>
  <c r="BR218" i="50"/>
  <c r="BS218" i="50"/>
  <c r="BT218" i="50"/>
  <c r="BU218" i="50"/>
  <c r="BQ218" i="50"/>
  <c r="BP218" i="50"/>
  <c r="BO218" i="50"/>
  <c r="BN218" i="50"/>
  <c r="BM218" i="50"/>
  <c r="BL218" i="50"/>
  <c r="BK218" i="50"/>
  <c r="BJ218" i="50"/>
  <c r="BI218" i="50"/>
  <c r="BH218" i="50"/>
  <c r="BG218" i="50"/>
  <c r="BF218" i="50"/>
  <c r="AT218" i="50"/>
  <c r="AU218" i="50"/>
  <c r="AV218" i="50"/>
  <c r="AW218" i="50"/>
  <c r="AX218" i="50"/>
  <c r="AY218" i="50"/>
  <c r="AZ218" i="50"/>
  <c r="BA218" i="50"/>
  <c r="BB218" i="50"/>
  <c r="BC218" i="50"/>
  <c r="BD218" i="50"/>
  <c r="BE218" i="50"/>
  <c r="AG218" i="50"/>
  <c r="AF218" i="50"/>
  <c r="AE218" i="50"/>
  <c r="AD218" i="50"/>
  <c r="AC218" i="50"/>
  <c r="D218" i="50"/>
  <c r="I218" i="50"/>
  <c r="DV217" i="50"/>
  <c r="DU217" i="50"/>
  <c r="DT217" i="50"/>
  <c r="DS217" i="50"/>
  <c r="DR217" i="50"/>
  <c r="DQ217" i="50"/>
  <c r="DP217" i="50"/>
  <c r="DO217" i="50"/>
  <c r="DN217" i="50"/>
  <c r="DM217" i="50"/>
  <c r="DL217" i="50"/>
  <c r="DK217" i="50"/>
  <c r="DJ217" i="50"/>
  <c r="DI217" i="50"/>
  <c r="DH217" i="50"/>
  <c r="DG217" i="50"/>
  <c r="DF217" i="50"/>
  <c r="DE217" i="50"/>
  <c r="DD217" i="50"/>
  <c r="DC217" i="50"/>
  <c r="DB217" i="50"/>
  <c r="DA217" i="50"/>
  <c r="CZ217" i="50"/>
  <c r="CY217" i="50"/>
  <c r="CX217" i="50"/>
  <c r="CW217" i="50"/>
  <c r="CV217" i="50"/>
  <c r="CU217" i="50"/>
  <c r="CT217" i="50"/>
  <c r="CS217" i="50"/>
  <c r="CR217" i="50"/>
  <c r="CQ217" i="50"/>
  <c r="CP217" i="50"/>
  <c r="CO217" i="50"/>
  <c r="CN217" i="50"/>
  <c r="CM217" i="50"/>
  <c r="CL217" i="50"/>
  <c r="CK217" i="50"/>
  <c r="CJ217" i="50"/>
  <c r="CI217" i="50"/>
  <c r="CH217" i="50"/>
  <c r="CG217" i="50"/>
  <c r="CF217" i="50"/>
  <c r="CE217" i="50"/>
  <c r="CD217" i="50"/>
  <c r="CC217" i="50"/>
  <c r="CB217" i="50"/>
  <c r="CA217" i="50"/>
  <c r="BZ217" i="50"/>
  <c r="BY217" i="50"/>
  <c r="BX217" i="50"/>
  <c r="BW217" i="50"/>
  <c r="BV217" i="50"/>
  <c r="AK217" i="50"/>
  <c r="BR217" i="50"/>
  <c r="BS217" i="50"/>
  <c r="BT217" i="50"/>
  <c r="BU217" i="50"/>
  <c r="BQ217" i="50"/>
  <c r="BP217" i="50"/>
  <c r="BO217" i="50"/>
  <c r="BN217" i="50"/>
  <c r="BM217" i="50"/>
  <c r="BL217" i="50"/>
  <c r="BK217" i="50"/>
  <c r="BJ217" i="50"/>
  <c r="BI217" i="50"/>
  <c r="BH217" i="50"/>
  <c r="BG217" i="50"/>
  <c r="BF217" i="50"/>
  <c r="AT217" i="50"/>
  <c r="AU217" i="50"/>
  <c r="AV217" i="50"/>
  <c r="AW217" i="50"/>
  <c r="AX217" i="50"/>
  <c r="AY217" i="50"/>
  <c r="AZ217" i="50"/>
  <c r="BA217" i="50"/>
  <c r="BB217" i="50"/>
  <c r="BC217" i="50"/>
  <c r="BD217" i="50"/>
  <c r="BE217" i="50"/>
  <c r="AG217" i="50"/>
  <c r="AF217" i="50"/>
  <c r="AE217" i="50"/>
  <c r="AD217" i="50"/>
  <c r="AC217" i="50"/>
  <c r="D217" i="50"/>
  <c r="I217" i="50"/>
  <c r="A217" i="50"/>
  <c r="DV216" i="50"/>
  <c r="DU216" i="50"/>
  <c r="DT216" i="50"/>
  <c r="DS216" i="50"/>
  <c r="DR216" i="50"/>
  <c r="DQ216" i="50"/>
  <c r="DP216" i="50"/>
  <c r="DO216" i="50"/>
  <c r="DN216" i="50"/>
  <c r="DM216" i="50"/>
  <c r="DL216" i="50"/>
  <c r="DK216" i="50"/>
  <c r="DJ216" i="50"/>
  <c r="DI216" i="50"/>
  <c r="DH216" i="50"/>
  <c r="DG216" i="50"/>
  <c r="DF216" i="50"/>
  <c r="DE216" i="50"/>
  <c r="DD216" i="50"/>
  <c r="DC216" i="50"/>
  <c r="DB216" i="50"/>
  <c r="DA216" i="50"/>
  <c r="CZ216" i="50"/>
  <c r="CY216" i="50"/>
  <c r="CX216" i="50"/>
  <c r="CW216" i="50"/>
  <c r="CV216" i="50"/>
  <c r="CU216" i="50"/>
  <c r="CT216" i="50"/>
  <c r="CS216" i="50"/>
  <c r="CR216" i="50"/>
  <c r="CQ216" i="50"/>
  <c r="CP216" i="50"/>
  <c r="CO216" i="50"/>
  <c r="CN216" i="50"/>
  <c r="CM216" i="50"/>
  <c r="CL216" i="50"/>
  <c r="CK216" i="50"/>
  <c r="CJ216" i="50"/>
  <c r="CI216" i="50"/>
  <c r="CH216" i="50"/>
  <c r="CG216" i="50"/>
  <c r="CF216" i="50"/>
  <c r="CE216" i="50"/>
  <c r="CA216" i="50"/>
  <c r="CB216" i="50"/>
  <c r="CC216" i="50"/>
  <c r="CD216" i="50"/>
  <c r="BZ216" i="50"/>
  <c r="BY216" i="50"/>
  <c r="BX216" i="50"/>
  <c r="BW216" i="50"/>
  <c r="BV216" i="50"/>
  <c r="BR216" i="50"/>
  <c r="BS216" i="50"/>
  <c r="BT216" i="50"/>
  <c r="BU216" i="50"/>
  <c r="BQ216" i="50"/>
  <c r="BP216" i="50"/>
  <c r="BO216" i="50"/>
  <c r="BN216" i="50"/>
  <c r="BM216" i="50"/>
  <c r="BL216" i="50"/>
  <c r="BK216" i="50"/>
  <c r="BJ216" i="50"/>
  <c r="BI216" i="50"/>
  <c r="BH216" i="50"/>
  <c r="BG216" i="50"/>
  <c r="BF216" i="50"/>
  <c r="AT216" i="50"/>
  <c r="AU216" i="50"/>
  <c r="AV216" i="50"/>
  <c r="AW216" i="50"/>
  <c r="AX216" i="50"/>
  <c r="AY216" i="50"/>
  <c r="AZ216" i="50"/>
  <c r="BA216" i="50"/>
  <c r="BB216" i="50"/>
  <c r="BC216" i="50"/>
  <c r="BD216" i="50"/>
  <c r="BE216" i="50"/>
  <c r="AG216" i="50"/>
  <c r="AM216" i="50"/>
  <c r="AF216" i="50"/>
  <c r="AE216" i="50"/>
  <c r="AD216" i="50"/>
  <c r="AC216" i="50"/>
  <c r="D216" i="50"/>
  <c r="I216" i="50"/>
  <c r="A216" i="50"/>
  <c r="DV215" i="50"/>
  <c r="DU215" i="50"/>
  <c r="DT215" i="50"/>
  <c r="DS215" i="50"/>
  <c r="DR215" i="50"/>
  <c r="DQ215" i="50"/>
  <c r="DP215" i="50"/>
  <c r="DO215" i="50"/>
  <c r="DN215" i="50"/>
  <c r="DM215" i="50"/>
  <c r="DL215" i="50"/>
  <c r="DK215" i="50"/>
  <c r="DJ215" i="50"/>
  <c r="DI215" i="50"/>
  <c r="DH215" i="50"/>
  <c r="DG215" i="50"/>
  <c r="DF215" i="50"/>
  <c r="DE215" i="50"/>
  <c r="DD215" i="50"/>
  <c r="DC215" i="50"/>
  <c r="DB215" i="50"/>
  <c r="DA215" i="50"/>
  <c r="CZ215" i="50"/>
  <c r="CY215" i="50"/>
  <c r="CX215" i="50"/>
  <c r="CW215" i="50"/>
  <c r="CV215" i="50"/>
  <c r="CU215" i="50"/>
  <c r="CT215" i="50"/>
  <c r="CS215" i="50"/>
  <c r="CR215" i="50"/>
  <c r="CQ215" i="50"/>
  <c r="CP215" i="50"/>
  <c r="CO215" i="50"/>
  <c r="CN215" i="50"/>
  <c r="CM215" i="50"/>
  <c r="CL215" i="50"/>
  <c r="CK215" i="50"/>
  <c r="CJ215" i="50"/>
  <c r="CI215" i="50"/>
  <c r="CH215" i="50"/>
  <c r="CG215" i="50"/>
  <c r="CF215" i="50"/>
  <c r="CE215" i="50"/>
  <c r="CD215" i="50"/>
  <c r="CC215" i="50"/>
  <c r="CB215" i="50"/>
  <c r="CA215" i="50"/>
  <c r="BY215" i="50"/>
  <c r="BX215" i="50"/>
  <c r="BW215" i="50"/>
  <c r="BV215" i="50"/>
  <c r="BR215" i="50"/>
  <c r="BS215" i="50"/>
  <c r="BT215" i="50"/>
  <c r="BU215" i="50"/>
  <c r="BQ215" i="50"/>
  <c r="BP215" i="50"/>
  <c r="BO215" i="50"/>
  <c r="BN215" i="50"/>
  <c r="BM215" i="50"/>
  <c r="BL215" i="50"/>
  <c r="BK215" i="50"/>
  <c r="BJ215" i="50"/>
  <c r="BI215" i="50"/>
  <c r="BH215" i="50"/>
  <c r="BG215" i="50"/>
  <c r="BF215" i="50"/>
  <c r="AT215" i="50"/>
  <c r="AU215" i="50"/>
  <c r="AV215" i="50"/>
  <c r="AW215" i="50"/>
  <c r="AX215" i="50"/>
  <c r="AY215" i="50"/>
  <c r="AZ215" i="50"/>
  <c r="BA215" i="50"/>
  <c r="BB215" i="50"/>
  <c r="BC215" i="50"/>
  <c r="BD215" i="50"/>
  <c r="BE215" i="50"/>
  <c r="AG215" i="50"/>
  <c r="AE215" i="50"/>
  <c r="AD215" i="50"/>
  <c r="AC215" i="50"/>
  <c r="D215" i="50"/>
  <c r="I215" i="50"/>
  <c r="DV214" i="50"/>
  <c r="DU214" i="50"/>
  <c r="DT214" i="50"/>
  <c r="DS214" i="50"/>
  <c r="DR214" i="50"/>
  <c r="DQ214" i="50"/>
  <c r="DP214" i="50"/>
  <c r="DO214" i="50"/>
  <c r="DN214" i="50"/>
  <c r="DM214" i="50"/>
  <c r="DL214" i="50"/>
  <c r="DK214" i="50"/>
  <c r="DJ214" i="50"/>
  <c r="DI214" i="50"/>
  <c r="DH214" i="50"/>
  <c r="DG214" i="50"/>
  <c r="DF214" i="50"/>
  <c r="DE214" i="50"/>
  <c r="DD214" i="50"/>
  <c r="DC214" i="50"/>
  <c r="DB214" i="50"/>
  <c r="DA214" i="50"/>
  <c r="CZ214" i="50"/>
  <c r="CY214" i="50"/>
  <c r="CX214" i="50"/>
  <c r="CW214" i="50"/>
  <c r="CV214" i="50"/>
  <c r="CU214" i="50"/>
  <c r="CT214" i="50"/>
  <c r="CS214" i="50"/>
  <c r="CR214" i="50"/>
  <c r="CQ214" i="50"/>
  <c r="CP214" i="50"/>
  <c r="CO214" i="50"/>
  <c r="CN214" i="50"/>
  <c r="CM214" i="50"/>
  <c r="CL214" i="50"/>
  <c r="CK214" i="50"/>
  <c r="CJ214" i="50"/>
  <c r="CI214" i="50"/>
  <c r="CH214" i="50"/>
  <c r="CG214" i="50"/>
  <c r="CF214" i="50"/>
  <c r="CE214" i="50"/>
  <c r="CD214" i="50"/>
  <c r="CC214" i="50"/>
  <c r="CB214" i="50"/>
  <c r="CA214" i="50"/>
  <c r="BY214" i="50"/>
  <c r="BX214" i="50"/>
  <c r="BW214" i="50"/>
  <c r="BV214" i="50"/>
  <c r="BR214" i="50"/>
  <c r="BS214" i="50"/>
  <c r="BT214" i="50"/>
  <c r="BU214" i="50"/>
  <c r="BQ214" i="50"/>
  <c r="BP214" i="50"/>
  <c r="BO214" i="50"/>
  <c r="BN214" i="50"/>
  <c r="BM214" i="50"/>
  <c r="BL214" i="50"/>
  <c r="BK214" i="50"/>
  <c r="BJ214" i="50"/>
  <c r="BI214" i="50"/>
  <c r="BH214" i="50"/>
  <c r="BG214" i="50"/>
  <c r="BF214" i="50"/>
  <c r="AT214" i="50"/>
  <c r="AU214" i="50"/>
  <c r="AV214" i="50"/>
  <c r="AW214" i="50"/>
  <c r="AX214" i="50"/>
  <c r="AY214" i="50"/>
  <c r="AZ214" i="50"/>
  <c r="BA214" i="50"/>
  <c r="BB214" i="50"/>
  <c r="BC214" i="50"/>
  <c r="BD214" i="50"/>
  <c r="BE214" i="50"/>
  <c r="AG214" i="50"/>
  <c r="AM214" i="50"/>
  <c r="AF214" i="50"/>
  <c r="AE214" i="50"/>
  <c r="AD214" i="50"/>
  <c r="AC214" i="50"/>
  <c r="E214" i="50"/>
  <c r="B214" i="50"/>
  <c r="AL214" i="50"/>
  <c r="D214" i="50"/>
  <c r="I214" i="50"/>
  <c r="A214" i="50"/>
  <c r="DV213" i="50"/>
  <c r="DU213" i="50"/>
  <c r="DT213" i="50"/>
  <c r="DS213" i="50"/>
  <c r="DR213" i="50"/>
  <c r="DQ213" i="50"/>
  <c r="DP213" i="50"/>
  <c r="DO213" i="50"/>
  <c r="DN213" i="50"/>
  <c r="DM213" i="50"/>
  <c r="DL213" i="50"/>
  <c r="DK213" i="50"/>
  <c r="DJ213" i="50"/>
  <c r="DI213" i="50"/>
  <c r="DH213" i="50"/>
  <c r="DG213" i="50"/>
  <c r="DF213" i="50"/>
  <c r="DE213" i="50"/>
  <c r="DD213" i="50"/>
  <c r="DC213" i="50"/>
  <c r="DB213" i="50"/>
  <c r="DA213" i="50"/>
  <c r="CZ213" i="50"/>
  <c r="CY213" i="50"/>
  <c r="CX213" i="50"/>
  <c r="CW213" i="50"/>
  <c r="CV213" i="50"/>
  <c r="CU213" i="50"/>
  <c r="CT213" i="50"/>
  <c r="CS213" i="50"/>
  <c r="CR213" i="50"/>
  <c r="CQ213" i="50"/>
  <c r="CP213" i="50"/>
  <c r="CO213" i="50"/>
  <c r="CN213" i="50"/>
  <c r="CM213" i="50"/>
  <c r="CL213" i="50"/>
  <c r="CK213" i="50"/>
  <c r="CJ213" i="50"/>
  <c r="CI213" i="50"/>
  <c r="CH213" i="50"/>
  <c r="CG213" i="50"/>
  <c r="CF213" i="50"/>
  <c r="CE213" i="50"/>
  <c r="CD213" i="50"/>
  <c r="CC213" i="50"/>
  <c r="CB213" i="50"/>
  <c r="CA213" i="50"/>
  <c r="BZ213" i="50"/>
  <c r="BY213" i="50"/>
  <c r="BX213" i="50"/>
  <c r="BW213" i="50"/>
  <c r="BV213" i="50"/>
  <c r="BR213" i="50"/>
  <c r="BS213" i="50"/>
  <c r="BT213" i="50"/>
  <c r="BU213" i="50"/>
  <c r="BQ213" i="50"/>
  <c r="BP213" i="50"/>
  <c r="BO213" i="50"/>
  <c r="BN213" i="50"/>
  <c r="BM213" i="50"/>
  <c r="BL213" i="50"/>
  <c r="BK213" i="50"/>
  <c r="BJ213" i="50"/>
  <c r="BI213" i="50"/>
  <c r="BH213" i="50"/>
  <c r="BG213" i="50"/>
  <c r="BF213" i="50"/>
  <c r="AT213" i="50"/>
  <c r="AU213" i="50"/>
  <c r="AV213" i="50"/>
  <c r="AW213" i="50"/>
  <c r="AX213" i="50"/>
  <c r="AY213" i="50"/>
  <c r="AZ213" i="50"/>
  <c r="BA213" i="50"/>
  <c r="BB213" i="50"/>
  <c r="BC213" i="50"/>
  <c r="BD213" i="50"/>
  <c r="BE213" i="50"/>
  <c r="AG213" i="50"/>
  <c r="AM213" i="50"/>
  <c r="AF213" i="50"/>
  <c r="AE213" i="50"/>
  <c r="AD213" i="50"/>
  <c r="AC213" i="50"/>
  <c r="D213" i="50"/>
  <c r="I213" i="50"/>
  <c r="A213" i="50"/>
  <c r="DV212" i="50"/>
  <c r="DU212" i="50"/>
  <c r="DT212" i="50"/>
  <c r="DS212" i="50"/>
  <c r="DR212" i="50"/>
  <c r="DQ212" i="50"/>
  <c r="DP212" i="50"/>
  <c r="DO212" i="50"/>
  <c r="DN212" i="50"/>
  <c r="DM212" i="50"/>
  <c r="DL212" i="50"/>
  <c r="DK212" i="50"/>
  <c r="DJ212" i="50"/>
  <c r="DI212" i="50"/>
  <c r="DH212" i="50"/>
  <c r="DG212" i="50"/>
  <c r="DF212" i="50"/>
  <c r="DE212" i="50"/>
  <c r="DD212" i="50"/>
  <c r="DC212" i="50"/>
  <c r="DB212" i="50"/>
  <c r="DA212" i="50"/>
  <c r="CZ212" i="50"/>
  <c r="CY212" i="50"/>
  <c r="CX212" i="50"/>
  <c r="CW212" i="50"/>
  <c r="CV212" i="50"/>
  <c r="CU212" i="50"/>
  <c r="CT212" i="50"/>
  <c r="CS212" i="50"/>
  <c r="CR212" i="50"/>
  <c r="CQ212" i="50"/>
  <c r="CP212" i="50"/>
  <c r="CO212" i="50"/>
  <c r="CN212" i="50"/>
  <c r="CM212" i="50"/>
  <c r="CL212" i="50"/>
  <c r="CK212" i="50"/>
  <c r="CJ212" i="50"/>
  <c r="CI212" i="50"/>
  <c r="CH212" i="50"/>
  <c r="CG212" i="50"/>
  <c r="CF212" i="50"/>
  <c r="CE212" i="50"/>
  <c r="CD212" i="50"/>
  <c r="CC212" i="50"/>
  <c r="CB212" i="50"/>
  <c r="CA212" i="50"/>
  <c r="BY212" i="50"/>
  <c r="BX212" i="50"/>
  <c r="BW212" i="50"/>
  <c r="BV212" i="50"/>
  <c r="BR212" i="50"/>
  <c r="BS212" i="50"/>
  <c r="BT212" i="50"/>
  <c r="BU212" i="50"/>
  <c r="BQ212" i="50"/>
  <c r="BP212" i="50"/>
  <c r="BO212" i="50"/>
  <c r="BN212" i="50"/>
  <c r="BM212" i="50"/>
  <c r="BL212" i="50"/>
  <c r="BK212" i="50"/>
  <c r="BJ212" i="50"/>
  <c r="BI212" i="50"/>
  <c r="BH212" i="50"/>
  <c r="BG212" i="50"/>
  <c r="BF212" i="50"/>
  <c r="AT212" i="50"/>
  <c r="AU212" i="50"/>
  <c r="AV212" i="50"/>
  <c r="AW212" i="50"/>
  <c r="AX212" i="50"/>
  <c r="AY212" i="50"/>
  <c r="AZ212" i="50"/>
  <c r="BA212" i="50"/>
  <c r="BB212" i="50"/>
  <c r="BC212" i="50"/>
  <c r="BD212" i="50"/>
  <c r="BE212" i="50"/>
  <c r="AG212" i="50"/>
  <c r="AF212" i="50"/>
  <c r="AE212" i="50"/>
  <c r="AD212" i="50"/>
  <c r="AC212" i="50"/>
  <c r="D212" i="50"/>
  <c r="I212" i="50"/>
  <c r="DV211" i="50"/>
  <c r="DU211" i="50"/>
  <c r="DT211" i="50"/>
  <c r="DS211" i="50"/>
  <c r="DR211" i="50"/>
  <c r="DQ211" i="50"/>
  <c r="DP211" i="50"/>
  <c r="DO211" i="50"/>
  <c r="DN211" i="50"/>
  <c r="DM211" i="50"/>
  <c r="DL211" i="50"/>
  <c r="DK211" i="50"/>
  <c r="DJ211" i="50"/>
  <c r="DI211" i="50"/>
  <c r="DH211" i="50"/>
  <c r="DG211" i="50"/>
  <c r="DF211" i="50"/>
  <c r="DE211" i="50"/>
  <c r="DD211" i="50"/>
  <c r="DC211" i="50"/>
  <c r="DB211" i="50"/>
  <c r="DA211" i="50"/>
  <c r="CZ211" i="50"/>
  <c r="CY211" i="50"/>
  <c r="CX211" i="50"/>
  <c r="CW211" i="50"/>
  <c r="CV211" i="50"/>
  <c r="CU211" i="50"/>
  <c r="CT211" i="50"/>
  <c r="CS211" i="50"/>
  <c r="CR211" i="50"/>
  <c r="CQ211" i="50"/>
  <c r="CP211" i="50"/>
  <c r="CO211" i="50"/>
  <c r="CN211" i="50"/>
  <c r="CM211" i="50"/>
  <c r="CL211" i="50"/>
  <c r="CK211" i="50"/>
  <c r="CJ211" i="50"/>
  <c r="CI211" i="50"/>
  <c r="CH211" i="50"/>
  <c r="CG211" i="50"/>
  <c r="CF211" i="50"/>
  <c r="CE211" i="50"/>
  <c r="CD211" i="50"/>
  <c r="CC211" i="50"/>
  <c r="CB211" i="50"/>
  <c r="CA211" i="50"/>
  <c r="BZ211" i="50"/>
  <c r="BY211" i="50"/>
  <c r="BX211" i="50"/>
  <c r="BW211" i="50"/>
  <c r="BV211" i="50"/>
  <c r="AK211" i="50"/>
  <c r="BR211" i="50"/>
  <c r="BS211" i="50"/>
  <c r="BT211" i="50"/>
  <c r="BU211" i="50"/>
  <c r="BQ211" i="50"/>
  <c r="BP211" i="50"/>
  <c r="BO211" i="50"/>
  <c r="BN211" i="50"/>
  <c r="BM211" i="50"/>
  <c r="BL211" i="50"/>
  <c r="BK211" i="50"/>
  <c r="BJ211" i="50"/>
  <c r="BI211" i="50"/>
  <c r="BH211" i="50"/>
  <c r="BG211" i="50"/>
  <c r="BF211" i="50"/>
  <c r="AT211" i="50"/>
  <c r="AU211" i="50"/>
  <c r="AV211" i="50"/>
  <c r="AW211" i="50"/>
  <c r="AX211" i="50"/>
  <c r="AY211" i="50"/>
  <c r="AZ211" i="50"/>
  <c r="BA211" i="50"/>
  <c r="BB211" i="50"/>
  <c r="BC211" i="50"/>
  <c r="BD211" i="50"/>
  <c r="BE211" i="50"/>
  <c r="AG211" i="50"/>
  <c r="AM211" i="50"/>
  <c r="AE211" i="50"/>
  <c r="AD211" i="50"/>
  <c r="AC211" i="50"/>
  <c r="D211" i="50"/>
  <c r="I211" i="50"/>
  <c r="DV210" i="50"/>
  <c r="DU210" i="50"/>
  <c r="DT210" i="50"/>
  <c r="DS210" i="50"/>
  <c r="DR210" i="50"/>
  <c r="DQ210" i="50"/>
  <c r="DP210" i="50"/>
  <c r="DO210" i="50"/>
  <c r="DN210" i="50"/>
  <c r="DM210" i="50"/>
  <c r="DL210" i="50"/>
  <c r="DK210" i="50"/>
  <c r="DJ210" i="50"/>
  <c r="DI210" i="50"/>
  <c r="DH210" i="50"/>
  <c r="DG210" i="50"/>
  <c r="DF210" i="50"/>
  <c r="DE210" i="50"/>
  <c r="DD210" i="50"/>
  <c r="DC210" i="50"/>
  <c r="DB210" i="50"/>
  <c r="DA210" i="50"/>
  <c r="CZ210" i="50"/>
  <c r="CY210" i="50"/>
  <c r="CX210" i="50"/>
  <c r="CW210" i="50"/>
  <c r="CV210" i="50"/>
  <c r="CU210" i="50"/>
  <c r="CT210" i="50"/>
  <c r="CS210" i="50"/>
  <c r="CR210" i="50"/>
  <c r="CQ210" i="50"/>
  <c r="CP210" i="50"/>
  <c r="CO210" i="50"/>
  <c r="CN210" i="50"/>
  <c r="CM210" i="50"/>
  <c r="CL210" i="50"/>
  <c r="CK210" i="50"/>
  <c r="CJ210" i="50"/>
  <c r="CI210" i="50"/>
  <c r="CH210" i="50"/>
  <c r="CG210" i="50"/>
  <c r="CF210" i="50"/>
  <c r="CE210" i="50"/>
  <c r="CD210" i="50"/>
  <c r="CC210" i="50"/>
  <c r="CB210" i="50"/>
  <c r="CA210" i="50"/>
  <c r="BY210" i="50"/>
  <c r="BX210" i="50"/>
  <c r="BW210" i="50"/>
  <c r="BV210" i="50"/>
  <c r="BR210" i="50"/>
  <c r="BS210" i="50"/>
  <c r="BT210" i="50"/>
  <c r="BU210" i="50"/>
  <c r="BQ210" i="50"/>
  <c r="BP210" i="50"/>
  <c r="BO210" i="50"/>
  <c r="BN210" i="50"/>
  <c r="BM210" i="50"/>
  <c r="BL210" i="50"/>
  <c r="BK210" i="50"/>
  <c r="BJ210" i="50"/>
  <c r="BI210" i="50"/>
  <c r="BH210" i="50"/>
  <c r="BG210" i="50"/>
  <c r="BF210" i="50"/>
  <c r="AT210" i="50"/>
  <c r="AU210" i="50"/>
  <c r="AV210" i="50"/>
  <c r="AW210" i="50"/>
  <c r="AX210" i="50"/>
  <c r="AY210" i="50"/>
  <c r="AZ210" i="50"/>
  <c r="BA210" i="50"/>
  <c r="BB210" i="50"/>
  <c r="BC210" i="50"/>
  <c r="BD210" i="50"/>
  <c r="BE210" i="50"/>
  <c r="E210" i="50"/>
  <c r="B210" i="50"/>
  <c r="AG210" i="50"/>
  <c r="AL210" i="50"/>
  <c r="AE210" i="50"/>
  <c r="AD210" i="50"/>
  <c r="AC210" i="50"/>
  <c r="D210" i="50"/>
  <c r="I210" i="50"/>
  <c r="A210" i="50"/>
  <c r="DV209" i="50"/>
  <c r="DU209" i="50"/>
  <c r="DT209" i="50"/>
  <c r="DS209" i="50"/>
  <c r="DR209" i="50"/>
  <c r="DQ209" i="50"/>
  <c r="DP209" i="50"/>
  <c r="DO209" i="50"/>
  <c r="DN209" i="50"/>
  <c r="DM209" i="50"/>
  <c r="DL209" i="50"/>
  <c r="DK209" i="50"/>
  <c r="DJ209" i="50"/>
  <c r="DI209" i="50"/>
  <c r="DH209" i="50"/>
  <c r="DG209" i="50"/>
  <c r="DF209" i="50"/>
  <c r="DE209" i="50"/>
  <c r="DD209" i="50"/>
  <c r="DC209" i="50"/>
  <c r="DB209" i="50"/>
  <c r="DA209" i="50"/>
  <c r="CZ209" i="50"/>
  <c r="CY209" i="50"/>
  <c r="CX209" i="50"/>
  <c r="CW209" i="50"/>
  <c r="CV209" i="50"/>
  <c r="CU209" i="50"/>
  <c r="CT209" i="50"/>
  <c r="CS209" i="50"/>
  <c r="CR209" i="50"/>
  <c r="CQ209" i="50"/>
  <c r="CP209" i="50"/>
  <c r="CO209" i="50"/>
  <c r="CN209" i="50"/>
  <c r="CM209" i="50"/>
  <c r="CL209" i="50"/>
  <c r="CK209" i="50"/>
  <c r="CJ209" i="50"/>
  <c r="CI209" i="50"/>
  <c r="CH209" i="50"/>
  <c r="CG209" i="50"/>
  <c r="CF209" i="50"/>
  <c r="CE209" i="50"/>
  <c r="CD209" i="50"/>
  <c r="CC209" i="50"/>
  <c r="CB209" i="50"/>
  <c r="CA209" i="50"/>
  <c r="BZ209" i="50"/>
  <c r="BY209" i="50"/>
  <c r="BX209" i="50"/>
  <c r="BW209" i="50"/>
  <c r="BV209" i="50"/>
  <c r="BR209" i="50"/>
  <c r="BS209" i="50"/>
  <c r="BT209" i="50"/>
  <c r="BU209" i="50"/>
  <c r="BQ209" i="50"/>
  <c r="BP209" i="50"/>
  <c r="BO209" i="50"/>
  <c r="BN209" i="50"/>
  <c r="BM209" i="50"/>
  <c r="BL209" i="50"/>
  <c r="BK209" i="50"/>
  <c r="BJ209" i="50"/>
  <c r="BI209" i="50"/>
  <c r="BH209" i="50"/>
  <c r="BG209" i="50"/>
  <c r="BF209" i="50"/>
  <c r="AT209" i="50"/>
  <c r="AU209" i="50"/>
  <c r="AV209" i="50"/>
  <c r="AW209" i="50"/>
  <c r="AX209" i="50"/>
  <c r="AY209" i="50"/>
  <c r="AZ209" i="50"/>
  <c r="BA209" i="50"/>
  <c r="BB209" i="50"/>
  <c r="BC209" i="50"/>
  <c r="BD209" i="50"/>
  <c r="BE209" i="50"/>
  <c r="AG209" i="50"/>
  <c r="AF209" i="50"/>
  <c r="AE209" i="50"/>
  <c r="AD209" i="50"/>
  <c r="AC209" i="50"/>
  <c r="D209" i="50"/>
  <c r="I209" i="50"/>
  <c r="DV208" i="50"/>
  <c r="DU208" i="50"/>
  <c r="DT208" i="50"/>
  <c r="DS208" i="50"/>
  <c r="DR208" i="50"/>
  <c r="DQ208" i="50"/>
  <c r="DP208" i="50"/>
  <c r="DO208" i="50"/>
  <c r="DN208" i="50"/>
  <c r="DM208" i="50"/>
  <c r="DL208" i="50"/>
  <c r="DK208" i="50"/>
  <c r="DJ208" i="50"/>
  <c r="DI208" i="50"/>
  <c r="DH208" i="50"/>
  <c r="DG208" i="50"/>
  <c r="DF208" i="50"/>
  <c r="DE208" i="50"/>
  <c r="DD208" i="50"/>
  <c r="DC208" i="50"/>
  <c r="DB208" i="50"/>
  <c r="DA208" i="50"/>
  <c r="CZ208" i="50"/>
  <c r="CY208" i="50"/>
  <c r="CX208" i="50"/>
  <c r="CW208" i="50"/>
  <c r="CV208" i="50"/>
  <c r="CU208" i="50"/>
  <c r="CT208" i="50"/>
  <c r="CS208" i="50"/>
  <c r="CR208" i="50"/>
  <c r="CQ208" i="50"/>
  <c r="CP208" i="50"/>
  <c r="CO208" i="50"/>
  <c r="CN208" i="50"/>
  <c r="CM208" i="50"/>
  <c r="CL208" i="50"/>
  <c r="CK208" i="50"/>
  <c r="CJ208" i="50"/>
  <c r="CI208" i="50"/>
  <c r="CH208" i="50"/>
  <c r="CG208" i="50"/>
  <c r="CF208" i="50"/>
  <c r="CE208" i="50"/>
  <c r="CD208" i="50"/>
  <c r="CC208" i="50"/>
  <c r="CB208" i="50"/>
  <c r="CA208" i="50"/>
  <c r="BZ208" i="50"/>
  <c r="BY208" i="50"/>
  <c r="BX208" i="50"/>
  <c r="BW208" i="50"/>
  <c r="BV208" i="50"/>
  <c r="BR208" i="50"/>
  <c r="BS208" i="50"/>
  <c r="BT208" i="50"/>
  <c r="BU208" i="50"/>
  <c r="BQ208" i="50"/>
  <c r="BP208" i="50"/>
  <c r="BO208" i="50"/>
  <c r="BN208" i="50"/>
  <c r="BM208" i="50"/>
  <c r="BL208" i="50"/>
  <c r="BK208" i="50"/>
  <c r="BJ208" i="50"/>
  <c r="BI208" i="50"/>
  <c r="BH208" i="50"/>
  <c r="BG208" i="50"/>
  <c r="BF208" i="50"/>
  <c r="AT208" i="50"/>
  <c r="AU208" i="50"/>
  <c r="AV208" i="50"/>
  <c r="AW208" i="50"/>
  <c r="AX208" i="50"/>
  <c r="AY208" i="50"/>
  <c r="AZ208" i="50"/>
  <c r="BA208" i="50"/>
  <c r="BB208" i="50"/>
  <c r="BC208" i="50"/>
  <c r="BD208" i="50"/>
  <c r="BE208" i="50"/>
  <c r="AK208" i="50"/>
  <c r="AG208" i="50"/>
  <c r="AM208" i="50"/>
  <c r="AF208" i="50"/>
  <c r="AE208" i="50"/>
  <c r="AD208" i="50"/>
  <c r="AC208" i="50"/>
  <c r="D208" i="50"/>
  <c r="I208" i="50"/>
  <c r="A208" i="50"/>
  <c r="DV207" i="50"/>
  <c r="DU207" i="50"/>
  <c r="DT207" i="50"/>
  <c r="DS207" i="50"/>
  <c r="DR207" i="50"/>
  <c r="DQ207" i="50"/>
  <c r="DP207" i="50"/>
  <c r="DO207" i="50"/>
  <c r="DN207" i="50"/>
  <c r="DM207" i="50"/>
  <c r="DL207" i="50"/>
  <c r="DK207" i="50"/>
  <c r="DJ207" i="50"/>
  <c r="DI207" i="50"/>
  <c r="DH207" i="50"/>
  <c r="DG207" i="50"/>
  <c r="DF207" i="50"/>
  <c r="DE207" i="50"/>
  <c r="DD207" i="50"/>
  <c r="DC207" i="50"/>
  <c r="DB207" i="50"/>
  <c r="DA207" i="50"/>
  <c r="CZ207" i="50"/>
  <c r="CY207" i="50"/>
  <c r="CX207" i="50"/>
  <c r="CW207" i="50"/>
  <c r="CV207" i="50"/>
  <c r="CU207" i="50"/>
  <c r="CT207" i="50"/>
  <c r="CS207" i="50"/>
  <c r="CR207" i="50"/>
  <c r="CQ207" i="50"/>
  <c r="CP207" i="50"/>
  <c r="CO207" i="50"/>
  <c r="CN207" i="50"/>
  <c r="CM207" i="50"/>
  <c r="CL207" i="50"/>
  <c r="CK207" i="50"/>
  <c r="CJ207" i="50"/>
  <c r="CI207" i="50"/>
  <c r="CH207" i="50"/>
  <c r="CG207" i="50"/>
  <c r="CF207" i="50"/>
  <c r="CA207" i="50"/>
  <c r="CB207" i="50"/>
  <c r="CC207" i="50"/>
  <c r="CD207" i="50"/>
  <c r="CE207" i="50"/>
  <c r="BZ207" i="50"/>
  <c r="BY207" i="50"/>
  <c r="BX207" i="50"/>
  <c r="BW207" i="50"/>
  <c r="BV207" i="50"/>
  <c r="BR207" i="50"/>
  <c r="BS207" i="50"/>
  <c r="BT207" i="50"/>
  <c r="BU207" i="50"/>
  <c r="BQ207" i="50"/>
  <c r="BP207" i="50"/>
  <c r="BO207" i="50"/>
  <c r="BN207" i="50"/>
  <c r="BM207" i="50"/>
  <c r="BL207" i="50"/>
  <c r="BK207" i="50"/>
  <c r="BJ207" i="50"/>
  <c r="BI207" i="50"/>
  <c r="BH207" i="50"/>
  <c r="BG207" i="50"/>
  <c r="BF207" i="50"/>
  <c r="AT207" i="50"/>
  <c r="AU207" i="50"/>
  <c r="AV207" i="50"/>
  <c r="AW207" i="50"/>
  <c r="AX207" i="50"/>
  <c r="AY207" i="50"/>
  <c r="AZ207" i="50"/>
  <c r="BA207" i="50"/>
  <c r="BB207" i="50"/>
  <c r="BC207" i="50"/>
  <c r="BD207" i="50"/>
  <c r="BE207" i="50"/>
  <c r="AG207" i="50"/>
  <c r="AE207" i="50"/>
  <c r="AD207" i="50"/>
  <c r="AC207" i="50"/>
  <c r="D207" i="50"/>
  <c r="I207" i="50"/>
  <c r="DV206" i="50"/>
  <c r="DU206" i="50"/>
  <c r="DT206" i="50"/>
  <c r="DS206" i="50"/>
  <c r="DR206" i="50"/>
  <c r="DQ206" i="50"/>
  <c r="DP206" i="50"/>
  <c r="DO206" i="50"/>
  <c r="DN206" i="50"/>
  <c r="DM206" i="50"/>
  <c r="DL206" i="50"/>
  <c r="DK206" i="50"/>
  <c r="DJ206" i="50"/>
  <c r="DI206" i="50"/>
  <c r="DH206" i="50"/>
  <c r="DG206" i="50"/>
  <c r="DF206" i="50"/>
  <c r="DE206" i="50"/>
  <c r="DD206" i="50"/>
  <c r="DC206" i="50"/>
  <c r="DB206" i="50"/>
  <c r="DA206" i="50"/>
  <c r="CZ206" i="50"/>
  <c r="CY206" i="50"/>
  <c r="CX206" i="50"/>
  <c r="CW206" i="50"/>
  <c r="CV206" i="50"/>
  <c r="CU206" i="50"/>
  <c r="CT206" i="50"/>
  <c r="CS206" i="50"/>
  <c r="CR206" i="50"/>
  <c r="CQ206" i="50"/>
  <c r="CP206" i="50"/>
  <c r="CO206" i="50"/>
  <c r="CN206" i="50"/>
  <c r="CM206" i="50"/>
  <c r="CL206" i="50"/>
  <c r="CK206" i="50"/>
  <c r="CJ206" i="50"/>
  <c r="CI206" i="50"/>
  <c r="CH206" i="50"/>
  <c r="CG206" i="50"/>
  <c r="CF206" i="50"/>
  <c r="CE206" i="50"/>
  <c r="CD206" i="50"/>
  <c r="CC206" i="50"/>
  <c r="CB206" i="50"/>
  <c r="CA206" i="50"/>
  <c r="BY206" i="50"/>
  <c r="BX206" i="50"/>
  <c r="BW206" i="50"/>
  <c r="BV206" i="50"/>
  <c r="BR206" i="50"/>
  <c r="BS206" i="50"/>
  <c r="BT206" i="50"/>
  <c r="BU206" i="50"/>
  <c r="BQ206" i="50"/>
  <c r="BP206" i="50"/>
  <c r="BO206" i="50"/>
  <c r="BN206" i="50"/>
  <c r="BM206" i="50"/>
  <c r="BL206" i="50"/>
  <c r="BK206" i="50"/>
  <c r="BJ206" i="50"/>
  <c r="BI206" i="50"/>
  <c r="BH206" i="50"/>
  <c r="BG206" i="50"/>
  <c r="BF206" i="50"/>
  <c r="AT206" i="50"/>
  <c r="AU206" i="50"/>
  <c r="AV206" i="50"/>
  <c r="AW206" i="50"/>
  <c r="AX206" i="50"/>
  <c r="AY206" i="50"/>
  <c r="AZ206" i="50"/>
  <c r="BA206" i="50"/>
  <c r="BB206" i="50"/>
  <c r="BC206" i="50"/>
  <c r="BD206" i="50"/>
  <c r="BE206" i="50"/>
  <c r="AG206" i="50"/>
  <c r="AM206" i="50"/>
  <c r="AF206" i="50"/>
  <c r="AE206" i="50"/>
  <c r="AD206" i="50"/>
  <c r="AC206" i="50"/>
  <c r="D206" i="50"/>
  <c r="I206" i="50"/>
  <c r="A206" i="50"/>
  <c r="DV205" i="50"/>
  <c r="DU205" i="50"/>
  <c r="DT205" i="50"/>
  <c r="DS205" i="50"/>
  <c r="DR205" i="50"/>
  <c r="DQ205" i="50"/>
  <c r="DP205" i="50"/>
  <c r="DO205" i="50"/>
  <c r="DN205" i="50"/>
  <c r="DM205" i="50"/>
  <c r="DL205" i="50"/>
  <c r="DK205" i="50"/>
  <c r="DJ205" i="50"/>
  <c r="DI205" i="50"/>
  <c r="DH205" i="50"/>
  <c r="DG205" i="50"/>
  <c r="DF205" i="50"/>
  <c r="DE205" i="50"/>
  <c r="DD205" i="50"/>
  <c r="DC205" i="50"/>
  <c r="DB205" i="50"/>
  <c r="DA205" i="50"/>
  <c r="CZ205" i="50"/>
  <c r="CY205" i="50"/>
  <c r="CX205" i="50"/>
  <c r="CW205" i="50"/>
  <c r="CV205" i="50"/>
  <c r="CU205" i="50"/>
  <c r="CT205" i="50"/>
  <c r="CS205" i="50"/>
  <c r="CR205" i="50"/>
  <c r="CQ205" i="50"/>
  <c r="CP205" i="50"/>
  <c r="CO205" i="50"/>
  <c r="CN205" i="50"/>
  <c r="CM205" i="50"/>
  <c r="CL205" i="50"/>
  <c r="CK205" i="50"/>
  <c r="CJ205" i="50"/>
  <c r="CI205" i="50"/>
  <c r="CH205" i="50"/>
  <c r="CG205" i="50"/>
  <c r="CF205" i="50"/>
  <c r="CE205" i="50"/>
  <c r="CD205" i="50"/>
  <c r="CC205" i="50"/>
  <c r="CB205" i="50"/>
  <c r="CA205" i="50"/>
  <c r="BY205" i="50"/>
  <c r="BX205" i="50"/>
  <c r="BW205" i="50"/>
  <c r="BV205" i="50"/>
  <c r="BR205" i="50"/>
  <c r="BS205" i="50"/>
  <c r="BT205" i="50"/>
  <c r="BU205" i="50"/>
  <c r="AN205" i="50"/>
  <c r="AS205" i="50"/>
  <c r="BQ205" i="50"/>
  <c r="BP205" i="50"/>
  <c r="BO205" i="50"/>
  <c r="BN205" i="50"/>
  <c r="BM205" i="50"/>
  <c r="BL205" i="50"/>
  <c r="BK205" i="50"/>
  <c r="BJ205" i="50"/>
  <c r="BI205" i="50"/>
  <c r="BH205" i="50"/>
  <c r="BG205" i="50"/>
  <c r="BF205" i="50"/>
  <c r="AT205" i="50"/>
  <c r="AU205" i="50"/>
  <c r="AV205" i="50"/>
  <c r="AW205" i="50"/>
  <c r="AX205" i="50"/>
  <c r="AY205" i="50"/>
  <c r="AZ205" i="50"/>
  <c r="BA205" i="50"/>
  <c r="BB205" i="50"/>
  <c r="BC205" i="50"/>
  <c r="BD205" i="50"/>
  <c r="BE205" i="50"/>
  <c r="AG205" i="50"/>
  <c r="AM205" i="50"/>
  <c r="AF205" i="50"/>
  <c r="AE205" i="50"/>
  <c r="AD205" i="50"/>
  <c r="AC205" i="50"/>
  <c r="D205" i="50"/>
  <c r="I205" i="50"/>
  <c r="A205" i="50"/>
  <c r="DV204" i="50"/>
  <c r="DU204" i="50"/>
  <c r="DT204" i="50"/>
  <c r="DS204" i="50"/>
  <c r="DR204" i="50"/>
  <c r="DQ204" i="50"/>
  <c r="DP204" i="50"/>
  <c r="DO204" i="50"/>
  <c r="DN204" i="50"/>
  <c r="DM204" i="50"/>
  <c r="DL204" i="50"/>
  <c r="DK204" i="50"/>
  <c r="DJ204" i="50"/>
  <c r="DI204" i="50"/>
  <c r="DH204" i="50"/>
  <c r="DG204" i="50"/>
  <c r="DF204" i="50"/>
  <c r="DE204" i="50"/>
  <c r="DD204" i="50"/>
  <c r="DC204" i="50"/>
  <c r="DB204" i="50"/>
  <c r="DA204" i="50"/>
  <c r="CZ204" i="50"/>
  <c r="CY204" i="50"/>
  <c r="CX204" i="50"/>
  <c r="CW204" i="50"/>
  <c r="CV204" i="50"/>
  <c r="CU204" i="50"/>
  <c r="CT204" i="50"/>
  <c r="CS204" i="50"/>
  <c r="CR204" i="50"/>
  <c r="CQ204" i="50"/>
  <c r="CP204" i="50"/>
  <c r="CO204" i="50"/>
  <c r="CN204" i="50"/>
  <c r="CM204" i="50"/>
  <c r="CL204" i="50"/>
  <c r="CK204" i="50"/>
  <c r="CJ204" i="50"/>
  <c r="CI204" i="50"/>
  <c r="CH204" i="50"/>
  <c r="CG204" i="50"/>
  <c r="CF204" i="50"/>
  <c r="CE204" i="50"/>
  <c r="CD204" i="50"/>
  <c r="CC204" i="50"/>
  <c r="CB204" i="50"/>
  <c r="CA204" i="50"/>
  <c r="BY204" i="50"/>
  <c r="BX204" i="50"/>
  <c r="BW204" i="50"/>
  <c r="BV204" i="50"/>
  <c r="BR204" i="50"/>
  <c r="BS204" i="50"/>
  <c r="BT204" i="50"/>
  <c r="BU204" i="50"/>
  <c r="BQ204" i="50"/>
  <c r="BP204" i="50"/>
  <c r="BO204" i="50"/>
  <c r="BN204" i="50"/>
  <c r="BM204" i="50"/>
  <c r="BL204" i="50"/>
  <c r="BK204" i="50"/>
  <c r="BJ204" i="50"/>
  <c r="BI204" i="50"/>
  <c r="BH204" i="50"/>
  <c r="BG204" i="50"/>
  <c r="BF204" i="50"/>
  <c r="F204" i="50"/>
  <c r="AT204" i="50"/>
  <c r="AU204" i="50"/>
  <c r="AV204" i="50"/>
  <c r="AW204" i="50"/>
  <c r="AX204" i="50"/>
  <c r="AY204" i="50"/>
  <c r="AZ204" i="50"/>
  <c r="BA204" i="50"/>
  <c r="BB204" i="50"/>
  <c r="BC204" i="50"/>
  <c r="BD204" i="50"/>
  <c r="BE204" i="50"/>
  <c r="AK204" i="50"/>
  <c r="AG204" i="50"/>
  <c r="AF204" i="50"/>
  <c r="AE204" i="50"/>
  <c r="AD204" i="50"/>
  <c r="AC204" i="50"/>
  <c r="D204" i="50"/>
  <c r="I204" i="50"/>
  <c r="DV203" i="50"/>
  <c r="DU203" i="50"/>
  <c r="DT203" i="50"/>
  <c r="DS203" i="50"/>
  <c r="DR203" i="50"/>
  <c r="DQ203" i="50"/>
  <c r="DP203" i="50"/>
  <c r="DO203" i="50"/>
  <c r="DN203" i="50"/>
  <c r="DM203" i="50"/>
  <c r="DL203" i="50"/>
  <c r="DK203" i="50"/>
  <c r="DJ203" i="50"/>
  <c r="DI203" i="50"/>
  <c r="DH203" i="50"/>
  <c r="DG203" i="50"/>
  <c r="DF203" i="50"/>
  <c r="DE203" i="50"/>
  <c r="DD203" i="50"/>
  <c r="DC203" i="50"/>
  <c r="DB203" i="50"/>
  <c r="DA203" i="50"/>
  <c r="CZ203" i="50"/>
  <c r="CY203" i="50"/>
  <c r="CX203" i="50"/>
  <c r="CW203" i="50"/>
  <c r="CV203" i="50"/>
  <c r="CU203" i="50"/>
  <c r="CT203" i="50"/>
  <c r="CS203" i="50"/>
  <c r="CR203" i="50"/>
  <c r="CQ203" i="50"/>
  <c r="CP203" i="50"/>
  <c r="CO203" i="50"/>
  <c r="CN203" i="50"/>
  <c r="CM203" i="50"/>
  <c r="CL203" i="50"/>
  <c r="CK203" i="50"/>
  <c r="CJ203" i="50"/>
  <c r="CI203" i="50"/>
  <c r="CH203" i="50"/>
  <c r="CG203" i="50"/>
  <c r="CF203" i="50"/>
  <c r="CE203" i="50"/>
  <c r="CD203" i="50"/>
  <c r="CC203" i="50"/>
  <c r="CB203" i="50"/>
  <c r="CA203" i="50"/>
  <c r="BZ203" i="50"/>
  <c r="BY203" i="50"/>
  <c r="BX203" i="50"/>
  <c r="BW203" i="50"/>
  <c r="BV203" i="50"/>
  <c r="BR203" i="50"/>
  <c r="BS203" i="50"/>
  <c r="BT203" i="50"/>
  <c r="BU203" i="50"/>
  <c r="BQ203" i="50"/>
  <c r="BP203" i="50"/>
  <c r="BO203" i="50"/>
  <c r="BN203" i="50"/>
  <c r="BM203" i="50"/>
  <c r="BL203" i="50"/>
  <c r="BK203" i="50"/>
  <c r="BJ203" i="50"/>
  <c r="BI203" i="50"/>
  <c r="BH203" i="50"/>
  <c r="BG203" i="50"/>
  <c r="BF203" i="50"/>
  <c r="AT203" i="50"/>
  <c r="AU203" i="50"/>
  <c r="AV203" i="50"/>
  <c r="AW203" i="50"/>
  <c r="AX203" i="50"/>
  <c r="AY203" i="50"/>
  <c r="AZ203" i="50"/>
  <c r="BA203" i="50"/>
  <c r="BB203" i="50"/>
  <c r="BC203" i="50"/>
  <c r="BD203" i="50"/>
  <c r="BE203" i="50"/>
  <c r="AG203" i="50"/>
  <c r="AM203" i="50"/>
  <c r="AK203" i="50"/>
  <c r="AE203" i="50"/>
  <c r="AD203" i="50"/>
  <c r="AC203" i="50"/>
  <c r="D203" i="50"/>
  <c r="I203" i="50"/>
  <c r="DV202" i="50"/>
  <c r="DU202" i="50"/>
  <c r="DT202" i="50"/>
  <c r="DS202" i="50"/>
  <c r="DR202" i="50"/>
  <c r="DQ202" i="50"/>
  <c r="DP202" i="50"/>
  <c r="DO202" i="50"/>
  <c r="DN202" i="50"/>
  <c r="DM202" i="50"/>
  <c r="DL202" i="50"/>
  <c r="DK202" i="50"/>
  <c r="DJ202" i="50"/>
  <c r="DI202" i="50"/>
  <c r="DH202" i="50"/>
  <c r="DG202" i="50"/>
  <c r="DF202" i="50"/>
  <c r="DE202" i="50"/>
  <c r="DD202" i="50"/>
  <c r="DC202" i="50"/>
  <c r="DB202" i="50"/>
  <c r="DA202" i="50"/>
  <c r="CZ202" i="50"/>
  <c r="CY202" i="50"/>
  <c r="CX202" i="50"/>
  <c r="CW202" i="50"/>
  <c r="CV202" i="50"/>
  <c r="CU202" i="50"/>
  <c r="CT202" i="50"/>
  <c r="CS202" i="50"/>
  <c r="CR202" i="50"/>
  <c r="CQ202" i="50"/>
  <c r="CP202" i="50"/>
  <c r="CO202" i="50"/>
  <c r="CN202" i="50"/>
  <c r="CM202" i="50"/>
  <c r="CL202" i="50"/>
  <c r="CK202" i="50"/>
  <c r="CJ202" i="50"/>
  <c r="CI202" i="50"/>
  <c r="CH202" i="50"/>
  <c r="CG202" i="50"/>
  <c r="CF202" i="50"/>
  <c r="CE202" i="50"/>
  <c r="CD202" i="50"/>
  <c r="CC202" i="50"/>
  <c r="CB202" i="50"/>
  <c r="CA202" i="50"/>
  <c r="BY202" i="50"/>
  <c r="BX202" i="50"/>
  <c r="BW202" i="50"/>
  <c r="BV202" i="50"/>
  <c r="BR202" i="50"/>
  <c r="BS202" i="50"/>
  <c r="BT202" i="50"/>
  <c r="BU202" i="50"/>
  <c r="BQ202" i="50"/>
  <c r="BP202" i="50"/>
  <c r="BO202" i="50"/>
  <c r="BN202" i="50"/>
  <c r="BM202" i="50"/>
  <c r="BL202" i="50"/>
  <c r="BK202" i="50"/>
  <c r="BJ202" i="50"/>
  <c r="BI202" i="50"/>
  <c r="BH202" i="50"/>
  <c r="BG202" i="50"/>
  <c r="BF202" i="50"/>
  <c r="AT202" i="50"/>
  <c r="AU202" i="50"/>
  <c r="AV202" i="50"/>
  <c r="AW202" i="50"/>
  <c r="AX202" i="50"/>
  <c r="AY202" i="50"/>
  <c r="AZ202" i="50"/>
  <c r="BA202" i="50"/>
  <c r="BB202" i="50"/>
  <c r="BC202" i="50"/>
  <c r="BD202" i="50"/>
  <c r="BE202" i="50"/>
  <c r="AG202" i="50"/>
  <c r="AE202" i="50"/>
  <c r="AD202" i="50"/>
  <c r="AC202" i="50"/>
  <c r="D202" i="50"/>
  <c r="I202" i="50"/>
  <c r="DV201" i="50"/>
  <c r="DU201" i="50"/>
  <c r="DT201" i="50"/>
  <c r="DS201" i="50"/>
  <c r="DR201" i="50"/>
  <c r="DQ201" i="50"/>
  <c r="DP201" i="50"/>
  <c r="DO201" i="50"/>
  <c r="DN201" i="50"/>
  <c r="DM201" i="50"/>
  <c r="DL201" i="50"/>
  <c r="DK201" i="50"/>
  <c r="DJ201" i="50"/>
  <c r="DI201" i="50"/>
  <c r="DH201" i="50"/>
  <c r="DG201" i="50"/>
  <c r="DF201" i="50"/>
  <c r="DE201" i="50"/>
  <c r="DD201" i="50"/>
  <c r="DC201" i="50"/>
  <c r="DB201" i="50"/>
  <c r="DA201" i="50"/>
  <c r="CZ201" i="50"/>
  <c r="CY201" i="50"/>
  <c r="CX201" i="50"/>
  <c r="CW201" i="50"/>
  <c r="CV201" i="50"/>
  <c r="CU201" i="50"/>
  <c r="CT201" i="50"/>
  <c r="CS201" i="50"/>
  <c r="CR201" i="50"/>
  <c r="CQ201" i="50"/>
  <c r="CP201" i="50"/>
  <c r="CO201" i="50"/>
  <c r="CN201" i="50"/>
  <c r="CM201" i="50"/>
  <c r="CL201" i="50"/>
  <c r="CK201" i="50"/>
  <c r="CJ201" i="50"/>
  <c r="CI201" i="50"/>
  <c r="CH201" i="50"/>
  <c r="CG201" i="50"/>
  <c r="CF201" i="50"/>
  <c r="CE201" i="50"/>
  <c r="CD201" i="50"/>
  <c r="CC201" i="50"/>
  <c r="CB201" i="50"/>
  <c r="CA201" i="50"/>
  <c r="BZ201" i="50"/>
  <c r="BY201" i="50"/>
  <c r="BX201" i="50"/>
  <c r="BW201" i="50"/>
  <c r="BV201" i="50"/>
  <c r="BR201" i="50"/>
  <c r="BS201" i="50"/>
  <c r="BT201" i="50"/>
  <c r="BU201" i="50"/>
  <c r="BQ201" i="50"/>
  <c r="BP201" i="50"/>
  <c r="BO201" i="50"/>
  <c r="BN201" i="50"/>
  <c r="BM201" i="50"/>
  <c r="BL201" i="50"/>
  <c r="BK201" i="50"/>
  <c r="BJ201" i="50"/>
  <c r="BI201" i="50"/>
  <c r="BH201" i="50"/>
  <c r="BG201" i="50"/>
  <c r="BF201" i="50"/>
  <c r="AT201" i="50"/>
  <c r="AU201" i="50"/>
  <c r="AV201" i="50"/>
  <c r="AW201" i="50"/>
  <c r="AX201" i="50"/>
  <c r="AY201" i="50"/>
  <c r="AZ201" i="50"/>
  <c r="BA201" i="50"/>
  <c r="BB201" i="50"/>
  <c r="BC201" i="50"/>
  <c r="BD201" i="50"/>
  <c r="BE201" i="50"/>
  <c r="AG201" i="50"/>
  <c r="AM201" i="50"/>
  <c r="AF201" i="50"/>
  <c r="AE201" i="50"/>
  <c r="AD201" i="50"/>
  <c r="AC201" i="50"/>
  <c r="D201" i="50"/>
  <c r="I201" i="50"/>
  <c r="A201" i="50"/>
  <c r="DV200" i="50"/>
  <c r="DU200" i="50"/>
  <c r="DT200" i="50"/>
  <c r="DS200" i="50"/>
  <c r="DR200" i="50"/>
  <c r="DQ200" i="50"/>
  <c r="DP200" i="50"/>
  <c r="DO200" i="50"/>
  <c r="DN200" i="50"/>
  <c r="DM200" i="50"/>
  <c r="DL200" i="50"/>
  <c r="DK200" i="50"/>
  <c r="DJ200" i="50"/>
  <c r="DI200" i="50"/>
  <c r="DH200" i="50"/>
  <c r="DG200" i="50"/>
  <c r="DF200" i="50"/>
  <c r="DE200" i="50"/>
  <c r="DD200" i="50"/>
  <c r="DC200" i="50"/>
  <c r="DB200" i="50"/>
  <c r="DA200" i="50"/>
  <c r="CZ200" i="50"/>
  <c r="CY200" i="50"/>
  <c r="CX200" i="50"/>
  <c r="CW200" i="50"/>
  <c r="CV200" i="50"/>
  <c r="CU200" i="50"/>
  <c r="CT200" i="50"/>
  <c r="CS200" i="50"/>
  <c r="CR200" i="50"/>
  <c r="CQ200" i="50"/>
  <c r="CP200" i="50"/>
  <c r="CO200" i="50"/>
  <c r="CN200" i="50"/>
  <c r="CM200" i="50"/>
  <c r="CL200" i="50"/>
  <c r="CK200" i="50"/>
  <c r="CJ200" i="50"/>
  <c r="CI200" i="50"/>
  <c r="CH200" i="50"/>
  <c r="CG200" i="50"/>
  <c r="CF200" i="50"/>
  <c r="CE200" i="50"/>
  <c r="CD200" i="50"/>
  <c r="CC200" i="50"/>
  <c r="CA200" i="50"/>
  <c r="CB200" i="50"/>
  <c r="BZ200" i="50"/>
  <c r="BY200" i="50"/>
  <c r="BX200" i="50"/>
  <c r="BW200" i="50"/>
  <c r="BV200" i="50"/>
  <c r="BR200" i="50"/>
  <c r="BS200" i="50"/>
  <c r="BT200" i="50"/>
  <c r="BU200" i="50"/>
  <c r="BQ200" i="50"/>
  <c r="BP200" i="50"/>
  <c r="BO200" i="50"/>
  <c r="BN200" i="50"/>
  <c r="BM200" i="50"/>
  <c r="BL200" i="50"/>
  <c r="BK200" i="50"/>
  <c r="BJ200" i="50"/>
  <c r="BI200" i="50"/>
  <c r="BH200" i="50"/>
  <c r="BG200" i="50"/>
  <c r="BF200" i="50"/>
  <c r="AT200" i="50"/>
  <c r="AU200" i="50"/>
  <c r="AV200" i="50"/>
  <c r="AW200" i="50"/>
  <c r="AX200" i="50"/>
  <c r="AY200" i="50"/>
  <c r="AZ200" i="50"/>
  <c r="BA200" i="50"/>
  <c r="BB200" i="50"/>
  <c r="BC200" i="50"/>
  <c r="BD200" i="50"/>
  <c r="BE200" i="50"/>
  <c r="AG200" i="50"/>
  <c r="AM200" i="50"/>
  <c r="AF200" i="50"/>
  <c r="AE200" i="50"/>
  <c r="AD200" i="50"/>
  <c r="AC200" i="50"/>
  <c r="D200" i="50"/>
  <c r="I200" i="50"/>
  <c r="A200" i="50"/>
  <c r="DV199" i="50"/>
  <c r="DU199" i="50"/>
  <c r="DT199" i="50"/>
  <c r="DS199" i="50"/>
  <c r="DR199" i="50"/>
  <c r="DQ199" i="50"/>
  <c r="DP199" i="50"/>
  <c r="DO199" i="50"/>
  <c r="DN199" i="50"/>
  <c r="DM199" i="50"/>
  <c r="DL199" i="50"/>
  <c r="DK199" i="50"/>
  <c r="DJ199" i="50"/>
  <c r="DI199" i="50"/>
  <c r="DH199" i="50"/>
  <c r="DG199" i="50"/>
  <c r="DF199" i="50"/>
  <c r="DE199" i="50"/>
  <c r="DD199" i="50"/>
  <c r="DC199" i="50"/>
  <c r="DB199" i="50"/>
  <c r="DA199" i="50"/>
  <c r="CZ199" i="50"/>
  <c r="CY199" i="50"/>
  <c r="CX199" i="50"/>
  <c r="CW199" i="50"/>
  <c r="CV199" i="50"/>
  <c r="CU199" i="50"/>
  <c r="CT199" i="50"/>
  <c r="CS199" i="50"/>
  <c r="CR199" i="50"/>
  <c r="CQ199" i="50"/>
  <c r="CP199" i="50"/>
  <c r="CO199" i="50"/>
  <c r="CN199" i="50"/>
  <c r="CM199" i="50"/>
  <c r="CL199" i="50"/>
  <c r="CK199" i="50"/>
  <c r="CJ199" i="50"/>
  <c r="CI199" i="50"/>
  <c r="CH199" i="50"/>
  <c r="CG199" i="50"/>
  <c r="CF199" i="50"/>
  <c r="CE199" i="50"/>
  <c r="CD199" i="50"/>
  <c r="CC199" i="50"/>
  <c r="CB199" i="50"/>
  <c r="CA199" i="50"/>
  <c r="BZ199" i="50"/>
  <c r="BY199" i="50"/>
  <c r="BX199" i="50"/>
  <c r="BW199" i="50"/>
  <c r="BV199" i="50"/>
  <c r="BR199" i="50"/>
  <c r="BS199" i="50"/>
  <c r="BT199" i="50"/>
  <c r="BU199" i="50"/>
  <c r="BQ199" i="50"/>
  <c r="BP199" i="50"/>
  <c r="BO199" i="50"/>
  <c r="BN199" i="50"/>
  <c r="BM199" i="50"/>
  <c r="BL199" i="50"/>
  <c r="BK199" i="50"/>
  <c r="BJ199" i="50"/>
  <c r="BI199" i="50"/>
  <c r="BH199" i="50"/>
  <c r="BG199" i="50"/>
  <c r="BF199" i="50"/>
  <c r="AT199" i="50"/>
  <c r="AU199" i="50"/>
  <c r="AV199" i="50"/>
  <c r="AW199" i="50"/>
  <c r="AX199" i="50"/>
  <c r="AY199" i="50"/>
  <c r="AZ199" i="50"/>
  <c r="BA199" i="50"/>
  <c r="BB199" i="50"/>
  <c r="BC199" i="50"/>
  <c r="BD199" i="50"/>
  <c r="BE199" i="50"/>
  <c r="E199" i="50"/>
  <c r="B199" i="50"/>
  <c r="AG199" i="50"/>
  <c r="AE199" i="50"/>
  <c r="AD199" i="50"/>
  <c r="AC199" i="50"/>
  <c r="D199" i="50"/>
  <c r="I199" i="50"/>
  <c r="DV198" i="50"/>
  <c r="DU198" i="50"/>
  <c r="DT198" i="50"/>
  <c r="DS198" i="50"/>
  <c r="DR198" i="50"/>
  <c r="DQ198" i="50"/>
  <c r="DP198" i="50"/>
  <c r="DO198" i="50"/>
  <c r="DN198" i="50"/>
  <c r="DM198" i="50"/>
  <c r="DL198" i="50"/>
  <c r="DK198" i="50"/>
  <c r="DJ198" i="50"/>
  <c r="DI198" i="50"/>
  <c r="DH198" i="50"/>
  <c r="DG198" i="50"/>
  <c r="DF198" i="50"/>
  <c r="DE198" i="50"/>
  <c r="DD198" i="50"/>
  <c r="DC198" i="50"/>
  <c r="DB198" i="50"/>
  <c r="DA198" i="50"/>
  <c r="CZ198" i="50"/>
  <c r="CY198" i="50"/>
  <c r="CX198" i="50"/>
  <c r="CW198" i="50"/>
  <c r="CV198" i="50"/>
  <c r="CU198" i="50"/>
  <c r="CT198" i="50"/>
  <c r="CS198" i="50"/>
  <c r="CR198" i="50"/>
  <c r="CQ198" i="50"/>
  <c r="CP198" i="50"/>
  <c r="CO198" i="50"/>
  <c r="CN198" i="50"/>
  <c r="CM198" i="50"/>
  <c r="CL198" i="50"/>
  <c r="CK198" i="50"/>
  <c r="CJ198" i="50"/>
  <c r="CI198" i="50"/>
  <c r="CH198" i="50"/>
  <c r="CG198" i="50"/>
  <c r="CF198" i="50"/>
  <c r="CE198" i="50"/>
  <c r="CD198" i="50"/>
  <c r="CC198" i="50"/>
  <c r="CB198" i="50"/>
  <c r="CA198" i="50"/>
  <c r="BY198" i="50"/>
  <c r="BX198" i="50"/>
  <c r="BW198" i="50"/>
  <c r="BV198" i="50"/>
  <c r="BR198" i="50"/>
  <c r="BS198" i="50"/>
  <c r="BT198" i="50"/>
  <c r="BU198" i="50"/>
  <c r="BQ198" i="50"/>
  <c r="BP198" i="50"/>
  <c r="BO198" i="50"/>
  <c r="BN198" i="50"/>
  <c r="BM198" i="50"/>
  <c r="BL198" i="50"/>
  <c r="BK198" i="50"/>
  <c r="BJ198" i="50"/>
  <c r="BI198" i="50"/>
  <c r="BH198" i="50"/>
  <c r="BG198" i="50"/>
  <c r="BF198" i="50"/>
  <c r="AT198" i="50"/>
  <c r="AU198" i="50"/>
  <c r="AV198" i="50"/>
  <c r="AW198" i="50"/>
  <c r="AX198" i="50"/>
  <c r="AY198" i="50"/>
  <c r="AZ198" i="50"/>
  <c r="BA198" i="50"/>
  <c r="BB198" i="50"/>
  <c r="BC198" i="50"/>
  <c r="BD198" i="50"/>
  <c r="BE198" i="50"/>
  <c r="AG198" i="50"/>
  <c r="AM198" i="50"/>
  <c r="AE198" i="50"/>
  <c r="AD198" i="50"/>
  <c r="AC198" i="50"/>
  <c r="D198" i="50"/>
  <c r="I198" i="50"/>
  <c r="DV197" i="50"/>
  <c r="DU197" i="50"/>
  <c r="DT197" i="50"/>
  <c r="DS197" i="50"/>
  <c r="DR197" i="50"/>
  <c r="DQ197" i="50"/>
  <c r="DP197" i="50"/>
  <c r="DO197" i="50"/>
  <c r="DN197" i="50"/>
  <c r="DM197" i="50"/>
  <c r="DL197" i="50"/>
  <c r="DK197" i="50"/>
  <c r="DJ197" i="50"/>
  <c r="DI197" i="50"/>
  <c r="DH197" i="50"/>
  <c r="DG197" i="50"/>
  <c r="DF197" i="50"/>
  <c r="DE197" i="50"/>
  <c r="DD197" i="50"/>
  <c r="DC197" i="50"/>
  <c r="DB197" i="50"/>
  <c r="DA197" i="50"/>
  <c r="CZ197" i="50"/>
  <c r="CY197" i="50"/>
  <c r="CX197" i="50"/>
  <c r="CW197" i="50"/>
  <c r="CV197" i="50"/>
  <c r="CU197" i="50"/>
  <c r="CT197" i="50"/>
  <c r="CS197" i="50"/>
  <c r="CR197" i="50"/>
  <c r="CQ197" i="50"/>
  <c r="CP197" i="50"/>
  <c r="CO197" i="50"/>
  <c r="CN197" i="50"/>
  <c r="CM197" i="50"/>
  <c r="CL197" i="50"/>
  <c r="CK197" i="50"/>
  <c r="CJ197" i="50"/>
  <c r="CI197" i="50"/>
  <c r="CH197" i="50"/>
  <c r="CG197" i="50"/>
  <c r="CF197" i="50"/>
  <c r="CE197" i="50"/>
  <c r="CD197" i="50"/>
  <c r="CC197" i="50"/>
  <c r="CB197" i="50"/>
  <c r="CA197" i="50"/>
  <c r="BZ197" i="50"/>
  <c r="BY197" i="50"/>
  <c r="BX197" i="50"/>
  <c r="BW197" i="50"/>
  <c r="BV197" i="50"/>
  <c r="BR197" i="50"/>
  <c r="BS197" i="50"/>
  <c r="BT197" i="50"/>
  <c r="BU197" i="50"/>
  <c r="BQ197" i="50"/>
  <c r="BP197" i="50"/>
  <c r="BO197" i="50"/>
  <c r="BN197" i="50"/>
  <c r="BM197" i="50"/>
  <c r="BL197" i="50"/>
  <c r="BK197" i="50"/>
  <c r="BJ197" i="50"/>
  <c r="BI197" i="50"/>
  <c r="BH197" i="50"/>
  <c r="BG197" i="50"/>
  <c r="BF197" i="50"/>
  <c r="AT197" i="50"/>
  <c r="AU197" i="50"/>
  <c r="AV197" i="50"/>
  <c r="AW197" i="50"/>
  <c r="AX197" i="50"/>
  <c r="AY197" i="50"/>
  <c r="AZ197" i="50"/>
  <c r="BA197" i="50"/>
  <c r="BB197" i="50"/>
  <c r="BC197" i="50"/>
  <c r="BD197" i="50"/>
  <c r="BE197" i="50"/>
  <c r="AG197" i="50"/>
  <c r="A197" i="50"/>
  <c r="AE197" i="50"/>
  <c r="AD197" i="50"/>
  <c r="AC197" i="50"/>
  <c r="D197" i="50"/>
  <c r="I197" i="50"/>
  <c r="DV196" i="50"/>
  <c r="DU196" i="50"/>
  <c r="DT196" i="50"/>
  <c r="DS196" i="50"/>
  <c r="DR196" i="50"/>
  <c r="DQ196" i="50"/>
  <c r="DP196" i="50"/>
  <c r="DO196" i="50"/>
  <c r="DN196" i="50"/>
  <c r="DM196" i="50"/>
  <c r="DL196" i="50"/>
  <c r="DK196" i="50"/>
  <c r="DJ196" i="50"/>
  <c r="DI196" i="50"/>
  <c r="DH196" i="50"/>
  <c r="DG196" i="50"/>
  <c r="DF196" i="50"/>
  <c r="DE196" i="50"/>
  <c r="DD196" i="50"/>
  <c r="DC196" i="50"/>
  <c r="DB196" i="50"/>
  <c r="DA196" i="50"/>
  <c r="CZ196" i="50"/>
  <c r="CY196" i="50"/>
  <c r="CX196" i="50"/>
  <c r="CW196" i="50"/>
  <c r="CV196" i="50"/>
  <c r="CU196" i="50"/>
  <c r="CT196" i="50"/>
  <c r="CS196" i="50"/>
  <c r="CR196" i="50"/>
  <c r="CQ196" i="50"/>
  <c r="CP196" i="50"/>
  <c r="CO196" i="50"/>
  <c r="CN196" i="50"/>
  <c r="CM196" i="50"/>
  <c r="CL196" i="50"/>
  <c r="CK196" i="50"/>
  <c r="CJ196" i="50"/>
  <c r="CI196" i="50"/>
  <c r="CH196" i="50"/>
  <c r="CG196" i="50"/>
  <c r="CF196" i="50"/>
  <c r="CA196" i="50"/>
  <c r="CB196" i="50"/>
  <c r="CC196" i="50"/>
  <c r="CD196" i="50"/>
  <c r="CE196" i="50"/>
  <c r="BZ196" i="50"/>
  <c r="BY196" i="50"/>
  <c r="BX196" i="50"/>
  <c r="BW196" i="50"/>
  <c r="BV196" i="50"/>
  <c r="BR196" i="50"/>
  <c r="BS196" i="50"/>
  <c r="BT196" i="50"/>
  <c r="BU196" i="50"/>
  <c r="BQ196" i="50"/>
  <c r="BP196" i="50"/>
  <c r="BO196" i="50"/>
  <c r="BN196" i="50"/>
  <c r="BM196" i="50"/>
  <c r="BL196" i="50"/>
  <c r="BK196" i="50"/>
  <c r="BJ196" i="50"/>
  <c r="BI196" i="50"/>
  <c r="BH196" i="50"/>
  <c r="BG196" i="50"/>
  <c r="BF196" i="50"/>
  <c r="AT196" i="50"/>
  <c r="AU196" i="50"/>
  <c r="AV196" i="50"/>
  <c r="AW196" i="50"/>
  <c r="AX196" i="50"/>
  <c r="AY196" i="50"/>
  <c r="AZ196" i="50"/>
  <c r="BA196" i="50"/>
  <c r="BB196" i="50"/>
  <c r="BC196" i="50"/>
  <c r="BD196" i="50"/>
  <c r="BE196" i="50"/>
  <c r="AG196" i="50"/>
  <c r="AM196" i="50"/>
  <c r="AF196" i="50"/>
  <c r="AE196" i="50"/>
  <c r="AD196" i="50"/>
  <c r="AC196" i="50"/>
  <c r="D196" i="50"/>
  <c r="I196" i="50"/>
  <c r="A196" i="50"/>
  <c r="DV195" i="50"/>
  <c r="DU195" i="50"/>
  <c r="DT195" i="50"/>
  <c r="DS195" i="50"/>
  <c r="DR195" i="50"/>
  <c r="DQ195" i="50"/>
  <c r="DP195" i="50"/>
  <c r="DO195" i="50"/>
  <c r="DN195" i="50"/>
  <c r="DM195" i="50"/>
  <c r="DL195" i="50"/>
  <c r="DK195" i="50"/>
  <c r="DJ195" i="50"/>
  <c r="DI195" i="50"/>
  <c r="DH195" i="50"/>
  <c r="DG195" i="50"/>
  <c r="DF195" i="50"/>
  <c r="DE195" i="50"/>
  <c r="DD195" i="50"/>
  <c r="DC195" i="50"/>
  <c r="DB195" i="50"/>
  <c r="DA195" i="50"/>
  <c r="CZ195" i="50"/>
  <c r="CY195" i="50"/>
  <c r="CX195" i="50"/>
  <c r="CW195" i="50"/>
  <c r="CV195" i="50"/>
  <c r="CU195" i="50"/>
  <c r="CT195" i="50"/>
  <c r="CS195" i="50"/>
  <c r="CR195" i="50"/>
  <c r="CQ195" i="50"/>
  <c r="CP195" i="50"/>
  <c r="CO195" i="50"/>
  <c r="CN195" i="50"/>
  <c r="CM195" i="50"/>
  <c r="CL195" i="50"/>
  <c r="CK195" i="50"/>
  <c r="CJ195" i="50"/>
  <c r="CI195" i="50"/>
  <c r="CH195" i="50"/>
  <c r="CG195" i="50"/>
  <c r="CF195" i="50"/>
  <c r="CE195" i="50"/>
  <c r="CD195" i="50"/>
  <c r="CC195" i="50"/>
  <c r="CB195" i="50"/>
  <c r="CA195" i="50"/>
  <c r="BY195" i="50"/>
  <c r="BX195" i="50"/>
  <c r="BW195" i="50"/>
  <c r="BV195" i="50"/>
  <c r="BR195" i="50"/>
  <c r="BS195" i="50"/>
  <c r="BT195" i="50"/>
  <c r="BU195" i="50"/>
  <c r="BQ195" i="50"/>
  <c r="BP195" i="50"/>
  <c r="BO195" i="50"/>
  <c r="BN195" i="50"/>
  <c r="BM195" i="50"/>
  <c r="BL195" i="50"/>
  <c r="BK195" i="50"/>
  <c r="BJ195" i="50"/>
  <c r="BI195" i="50"/>
  <c r="BH195" i="50"/>
  <c r="BG195" i="50"/>
  <c r="BF195" i="50"/>
  <c r="AT195" i="50"/>
  <c r="AU195" i="50"/>
  <c r="AV195" i="50"/>
  <c r="AW195" i="50"/>
  <c r="AX195" i="50"/>
  <c r="AY195" i="50"/>
  <c r="AZ195" i="50"/>
  <c r="BA195" i="50"/>
  <c r="BB195" i="50"/>
  <c r="BC195" i="50"/>
  <c r="BD195" i="50"/>
  <c r="BE195" i="50"/>
  <c r="AG195" i="50"/>
  <c r="A195" i="50"/>
  <c r="AF195" i="50"/>
  <c r="AE195" i="50"/>
  <c r="AD195" i="50"/>
  <c r="AC195" i="50"/>
  <c r="D195" i="50"/>
  <c r="I195" i="50"/>
  <c r="DV194" i="50"/>
  <c r="DU194" i="50"/>
  <c r="DT194" i="50"/>
  <c r="DS194" i="50"/>
  <c r="DR194" i="50"/>
  <c r="DQ194" i="50"/>
  <c r="DP194" i="50"/>
  <c r="DO194" i="50"/>
  <c r="DN194" i="50"/>
  <c r="DM194" i="50"/>
  <c r="DL194" i="50"/>
  <c r="DK194" i="50"/>
  <c r="DJ194" i="50"/>
  <c r="DI194" i="50"/>
  <c r="DH194" i="50"/>
  <c r="DG194" i="50"/>
  <c r="DF194" i="50"/>
  <c r="DE194" i="50"/>
  <c r="DD194" i="50"/>
  <c r="DC194" i="50"/>
  <c r="DB194" i="50"/>
  <c r="DA194" i="50"/>
  <c r="CZ194" i="50"/>
  <c r="CY194" i="50"/>
  <c r="CX194" i="50"/>
  <c r="CW194" i="50"/>
  <c r="CV194" i="50"/>
  <c r="CU194" i="50"/>
  <c r="CT194" i="50"/>
  <c r="CS194" i="50"/>
  <c r="CR194" i="50"/>
  <c r="CQ194" i="50"/>
  <c r="CP194" i="50"/>
  <c r="CO194" i="50"/>
  <c r="CN194" i="50"/>
  <c r="CM194" i="50"/>
  <c r="CL194" i="50"/>
  <c r="CK194" i="50"/>
  <c r="CJ194" i="50"/>
  <c r="CI194" i="50"/>
  <c r="CH194" i="50"/>
  <c r="CG194" i="50"/>
  <c r="CF194" i="50"/>
  <c r="CE194" i="50"/>
  <c r="CD194" i="50"/>
  <c r="CC194" i="50"/>
  <c r="CB194" i="50"/>
  <c r="CA194" i="50"/>
  <c r="BY194" i="50"/>
  <c r="BX194" i="50"/>
  <c r="BW194" i="50"/>
  <c r="BV194" i="50"/>
  <c r="BR194" i="50"/>
  <c r="BS194" i="50"/>
  <c r="BT194" i="50"/>
  <c r="BU194" i="50"/>
  <c r="BQ194" i="50"/>
  <c r="BP194" i="50"/>
  <c r="BO194" i="50"/>
  <c r="BN194" i="50"/>
  <c r="BM194" i="50"/>
  <c r="BL194" i="50"/>
  <c r="BK194" i="50"/>
  <c r="BJ194" i="50"/>
  <c r="BI194" i="50"/>
  <c r="BH194" i="50"/>
  <c r="BG194" i="50"/>
  <c r="BF194" i="50"/>
  <c r="AT194" i="50"/>
  <c r="AU194" i="50"/>
  <c r="AV194" i="50"/>
  <c r="AW194" i="50"/>
  <c r="AX194" i="50"/>
  <c r="AY194" i="50"/>
  <c r="AZ194" i="50"/>
  <c r="BA194" i="50"/>
  <c r="BB194" i="50"/>
  <c r="BC194" i="50"/>
  <c r="BD194" i="50"/>
  <c r="BE194" i="50"/>
  <c r="AG194" i="50"/>
  <c r="AE194" i="50"/>
  <c r="AD194" i="50"/>
  <c r="AC194" i="50"/>
  <c r="D194" i="50"/>
  <c r="I194" i="50"/>
  <c r="DV193" i="50"/>
  <c r="DU193" i="50"/>
  <c r="DT193" i="50"/>
  <c r="DS193" i="50"/>
  <c r="DR193" i="50"/>
  <c r="DQ193" i="50"/>
  <c r="DP193" i="50"/>
  <c r="DO193" i="50"/>
  <c r="DN193" i="50"/>
  <c r="DM193" i="50"/>
  <c r="DL193" i="50"/>
  <c r="DK193" i="50"/>
  <c r="DJ193" i="50"/>
  <c r="DI193" i="50"/>
  <c r="DH193" i="50"/>
  <c r="DG193" i="50"/>
  <c r="DF193" i="50"/>
  <c r="DE193" i="50"/>
  <c r="DD193" i="50"/>
  <c r="DC193" i="50"/>
  <c r="DB193" i="50"/>
  <c r="DA193" i="50"/>
  <c r="CZ193" i="50"/>
  <c r="CY193" i="50"/>
  <c r="CX193" i="50"/>
  <c r="CW193" i="50"/>
  <c r="CV193" i="50"/>
  <c r="CU193" i="50"/>
  <c r="CT193" i="50"/>
  <c r="CS193" i="50"/>
  <c r="CR193" i="50"/>
  <c r="CQ193" i="50"/>
  <c r="CP193" i="50"/>
  <c r="CO193" i="50"/>
  <c r="CN193" i="50"/>
  <c r="CM193" i="50"/>
  <c r="CL193" i="50"/>
  <c r="CK193" i="50"/>
  <c r="CJ193" i="50"/>
  <c r="CI193" i="50"/>
  <c r="CH193" i="50"/>
  <c r="CG193" i="50"/>
  <c r="CF193" i="50"/>
  <c r="CE193" i="50"/>
  <c r="CD193" i="50"/>
  <c r="CC193" i="50"/>
  <c r="CB193" i="50"/>
  <c r="CA193" i="50"/>
  <c r="BZ193" i="50"/>
  <c r="BY193" i="50"/>
  <c r="BX193" i="50"/>
  <c r="BW193" i="50"/>
  <c r="BV193" i="50"/>
  <c r="BR193" i="50"/>
  <c r="BS193" i="50"/>
  <c r="BT193" i="50"/>
  <c r="BU193" i="50"/>
  <c r="BQ193" i="50"/>
  <c r="BP193" i="50"/>
  <c r="BO193" i="50"/>
  <c r="BN193" i="50"/>
  <c r="BM193" i="50"/>
  <c r="BL193" i="50"/>
  <c r="BK193" i="50"/>
  <c r="BJ193" i="50"/>
  <c r="BI193" i="50"/>
  <c r="BH193" i="50"/>
  <c r="BG193" i="50"/>
  <c r="BF193" i="50"/>
  <c r="AT193" i="50"/>
  <c r="AU193" i="50"/>
  <c r="AV193" i="50"/>
  <c r="AW193" i="50"/>
  <c r="AX193" i="50"/>
  <c r="AY193" i="50"/>
  <c r="AZ193" i="50"/>
  <c r="BA193" i="50"/>
  <c r="BB193" i="50"/>
  <c r="BC193" i="50"/>
  <c r="BD193" i="50"/>
  <c r="BE193" i="50"/>
  <c r="AG193" i="50"/>
  <c r="AF193" i="50"/>
  <c r="AE193" i="50"/>
  <c r="AD193" i="50"/>
  <c r="AC193" i="50"/>
  <c r="D193" i="50"/>
  <c r="I193" i="50"/>
  <c r="A193" i="50"/>
  <c r="DV192" i="50"/>
  <c r="DU192" i="50"/>
  <c r="DT192" i="50"/>
  <c r="DS192" i="50"/>
  <c r="DR192" i="50"/>
  <c r="DQ192" i="50"/>
  <c r="DP192" i="50"/>
  <c r="DO192" i="50"/>
  <c r="DN192" i="50"/>
  <c r="DM192" i="50"/>
  <c r="DL192" i="50"/>
  <c r="DK192" i="50"/>
  <c r="DJ192" i="50"/>
  <c r="DI192" i="50"/>
  <c r="DH192" i="50"/>
  <c r="DG192" i="50"/>
  <c r="DF192" i="50"/>
  <c r="DE192" i="50"/>
  <c r="DD192" i="50"/>
  <c r="DC192" i="50"/>
  <c r="DB192" i="50"/>
  <c r="DA192" i="50"/>
  <c r="CZ192" i="50"/>
  <c r="CY192" i="50"/>
  <c r="CX192" i="50"/>
  <c r="CW192" i="50"/>
  <c r="CV192" i="50"/>
  <c r="CU192" i="50"/>
  <c r="CT192" i="50"/>
  <c r="CS192" i="50"/>
  <c r="CR192" i="50"/>
  <c r="CQ192" i="50"/>
  <c r="CP192" i="50"/>
  <c r="CO192" i="50"/>
  <c r="CN192" i="50"/>
  <c r="CM192" i="50"/>
  <c r="CL192" i="50"/>
  <c r="CK192" i="50"/>
  <c r="CJ192" i="50"/>
  <c r="CI192" i="50"/>
  <c r="CH192" i="50"/>
  <c r="CG192" i="50"/>
  <c r="CF192" i="50"/>
  <c r="CE192" i="50"/>
  <c r="CD192" i="50"/>
  <c r="CC192" i="50"/>
  <c r="CB192" i="50"/>
  <c r="CA192" i="50"/>
  <c r="BZ192" i="50"/>
  <c r="BY192" i="50"/>
  <c r="BX192" i="50"/>
  <c r="BW192" i="50"/>
  <c r="BV192" i="50"/>
  <c r="AK192" i="50"/>
  <c r="BR192" i="50"/>
  <c r="BS192" i="50"/>
  <c r="BT192" i="50"/>
  <c r="BU192" i="50"/>
  <c r="BQ192" i="50"/>
  <c r="BP192" i="50"/>
  <c r="BO192" i="50"/>
  <c r="BN192" i="50"/>
  <c r="BM192" i="50"/>
  <c r="BL192" i="50"/>
  <c r="BK192" i="50"/>
  <c r="BJ192" i="50"/>
  <c r="BI192" i="50"/>
  <c r="BH192" i="50"/>
  <c r="BG192" i="50"/>
  <c r="BF192" i="50"/>
  <c r="AT192" i="50"/>
  <c r="AU192" i="50"/>
  <c r="AV192" i="50"/>
  <c r="AW192" i="50"/>
  <c r="AX192" i="50"/>
  <c r="AY192" i="50"/>
  <c r="AZ192" i="50"/>
  <c r="BA192" i="50"/>
  <c r="BB192" i="50"/>
  <c r="BC192" i="50"/>
  <c r="BD192" i="50"/>
  <c r="BE192" i="50"/>
  <c r="AG192" i="50"/>
  <c r="AM192" i="50"/>
  <c r="AF192" i="50"/>
  <c r="AE192" i="50"/>
  <c r="AD192" i="50"/>
  <c r="AC192" i="50"/>
  <c r="D192" i="50"/>
  <c r="I192" i="50"/>
  <c r="DV191" i="50"/>
  <c r="DU191" i="50"/>
  <c r="DT191" i="50"/>
  <c r="DS191" i="50"/>
  <c r="DR191" i="50"/>
  <c r="DQ191" i="50"/>
  <c r="DP191" i="50"/>
  <c r="DO191" i="50"/>
  <c r="DN191" i="50"/>
  <c r="DM191" i="50"/>
  <c r="DL191" i="50"/>
  <c r="DK191" i="50"/>
  <c r="DJ191" i="50"/>
  <c r="DI191" i="50"/>
  <c r="DH191" i="50"/>
  <c r="DG191" i="50"/>
  <c r="DF191" i="50"/>
  <c r="DE191" i="50"/>
  <c r="DD191" i="50"/>
  <c r="DC191" i="50"/>
  <c r="DB191" i="50"/>
  <c r="DA191" i="50"/>
  <c r="CZ191" i="50"/>
  <c r="CY191" i="50"/>
  <c r="CX191" i="50"/>
  <c r="CW191" i="50"/>
  <c r="CV191" i="50"/>
  <c r="CU191" i="50"/>
  <c r="CT191" i="50"/>
  <c r="CS191" i="50"/>
  <c r="CR191" i="50"/>
  <c r="CQ191" i="50"/>
  <c r="CP191" i="50"/>
  <c r="CO191" i="50"/>
  <c r="CN191" i="50"/>
  <c r="CM191" i="50"/>
  <c r="CL191" i="50"/>
  <c r="CK191" i="50"/>
  <c r="CJ191" i="50"/>
  <c r="CI191" i="50"/>
  <c r="CH191" i="50"/>
  <c r="CG191" i="50"/>
  <c r="CF191" i="50"/>
  <c r="CE191" i="50"/>
  <c r="CD191" i="50"/>
  <c r="CC191" i="50"/>
  <c r="CB191" i="50"/>
  <c r="CA191" i="50"/>
  <c r="BY191" i="50"/>
  <c r="BX191" i="50"/>
  <c r="BW191" i="50"/>
  <c r="BV191" i="50"/>
  <c r="BR191" i="50"/>
  <c r="BS191" i="50"/>
  <c r="BT191" i="50"/>
  <c r="BU191" i="50"/>
  <c r="BQ191" i="50"/>
  <c r="BP191" i="50"/>
  <c r="BO191" i="50"/>
  <c r="BN191" i="50"/>
  <c r="BM191" i="50"/>
  <c r="BL191" i="50"/>
  <c r="BK191" i="50"/>
  <c r="BJ191" i="50"/>
  <c r="BI191" i="50"/>
  <c r="BH191" i="50"/>
  <c r="BG191" i="50"/>
  <c r="BF191" i="50"/>
  <c r="AT191" i="50"/>
  <c r="AU191" i="50"/>
  <c r="AV191" i="50"/>
  <c r="AW191" i="50"/>
  <c r="AX191" i="50"/>
  <c r="AY191" i="50"/>
  <c r="AZ191" i="50"/>
  <c r="BA191" i="50"/>
  <c r="BB191" i="50"/>
  <c r="BC191" i="50"/>
  <c r="BD191" i="50"/>
  <c r="BE191" i="50"/>
  <c r="E191" i="50"/>
  <c r="B191" i="50"/>
  <c r="AG191" i="50"/>
  <c r="AL191" i="50"/>
  <c r="A191" i="50"/>
  <c r="AF191" i="50"/>
  <c r="AE191" i="50"/>
  <c r="AD191" i="50"/>
  <c r="AC191" i="50"/>
  <c r="D191" i="50"/>
  <c r="I191" i="50"/>
  <c r="DV190" i="50"/>
  <c r="DU190" i="50"/>
  <c r="DT190" i="50"/>
  <c r="DS190" i="50"/>
  <c r="DR190" i="50"/>
  <c r="DQ190" i="50"/>
  <c r="DP190" i="50"/>
  <c r="DO190" i="50"/>
  <c r="DN190" i="50"/>
  <c r="DM190" i="50"/>
  <c r="DL190" i="50"/>
  <c r="DK190" i="50"/>
  <c r="DJ190" i="50"/>
  <c r="DI190" i="50"/>
  <c r="DH190" i="50"/>
  <c r="DG190" i="50"/>
  <c r="DF190" i="50"/>
  <c r="DE190" i="50"/>
  <c r="DD190" i="50"/>
  <c r="DC190" i="50"/>
  <c r="DB190" i="50"/>
  <c r="DA190" i="50"/>
  <c r="CZ190" i="50"/>
  <c r="CY190" i="50"/>
  <c r="CX190" i="50"/>
  <c r="CW190" i="50"/>
  <c r="CV190" i="50"/>
  <c r="CU190" i="50"/>
  <c r="CT190" i="50"/>
  <c r="CS190" i="50"/>
  <c r="CR190" i="50"/>
  <c r="CQ190" i="50"/>
  <c r="CP190" i="50"/>
  <c r="CO190" i="50"/>
  <c r="CN190" i="50"/>
  <c r="CM190" i="50"/>
  <c r="CL190" i="50"/>
  <c r="CK190" i="50"/>
  <c r="CJ190" i="50"/>
  <c r="CI190" i="50"/>
  <c r="CH190" i="50"/>
  <c r="CG190" i="50"/>
  <c r="CF190" i="50"/>
  <c r="CE190" i="50"/>
  <c r="CD190" i="50"/>
  <c r="CA190" i="50"/>
  <c r="CB190" i="50"/>
  <c r="CC190" i="50"/>
  <c r="BZ190" i="50"/>
  <c r="BY190" i="50"/>
  <c r="BX190" i="50"/>
  <c r="BW190" i="50"/>
  <c r="BV190" i="50"/>
  <c r="BR190" i="50"/>
  <c r="BS190" i="50"/>
  <c r="BT190" i="50"/>
  <c r="BU190" i="50"/>
  <c r="BQ190" i="50"/>
  <c r="BP190" i="50"/>
  <c r="BO190" i="50"/>
  <c r="BN190" i="50"/>
  <c r="BM190" i="50"/>
  <c r="BL190" i="50"/>
  <c r="BK190" i="50"/>
  <c r="BJ190" i="50"/>
  <c r="BI190" i="50"/>
  <c r="BH190" i="50"/>
  <c r="BG190" i="50"/>
  <c r="BF190" i="50"/>
  <c r="AT190" i="50"/>
  <c r="AU190" i="50"/>
  <c r="AV190" i="50"/>
  <c r="AW190" i="50"/>
  <c r="AX190" i="50"/>
  <c r="AY190" i="50"/>
  <c r="AZ190" i="50"/>
  <c r="BA190" i="50"/>
  <c r="BB190" i="50"/>
  <c r="BC190" i="50"/>
  <c r="BD190" i="50"/>
  <c r="BE190" i="50"/>
  <c r="AG190" i="50"/>
  <c r="AM190" i="50"/>
  <c r="AF190" i="50"/>
  <c r="AE190" i="50"/>
  <c r="AD190" i="50"/>
  <c r="AC190" i="50"/>
  <c r="D190" i="50"/>
  <c r="I190" i="50"/>
  <c r="A190" i="50"/>
  <c r="DV189" i="50"/>
  <c r="DU189" i="50"/>
  <c r="DT189" i="50"/>
  <c r="DS189" i="50"/>
  <c r="DR189" i="50"/>
  <c r="DQ189" i="50"/>
  <c r="DP189" i="50"/>
  <c r="DO189" i="50"/>
  <c r="DN189" i="50"/>
  <c r="DM189" i="50"/>
  <c r="DL189" i="50"/>
  <c r="DK189" i="50"/>
  <c r="DJ189" i="50"/>
  <c r="DI189" i="50"/>
  <c r="DH189" i="50"/>
  <c r="DG189" i="50"/>
  <c r="DF189" i="50"/>
  <c r="DE189" i="50"/>
  <c r="DD189" i="50"/>
  <c r="DC189" i="50"/>
  <c r="DB189" i="50"/>
  <c r="DA189" i="50"/>
  <c r="CZ189" i="50"/>
  <c r="CY189" i="50"/>
  <c r="CX189" i="50"/>
  <c r="CW189" i="50"/>
  <c r="CV189" i="50"/>
  <c r="CU189" i="50"/>
  <c r="CT189" i="50"/>
  <c r="CS189" i="50"/>
  <c r="CR189" i="50"/>
  <c r="CQ189" i="50"/>
  <c r="CP189" i="50"/>
  <c r="CO189" i="50"/>
  <c r="CN189" i="50"/>
  <c r="CM189" i="50"/>
  <c r="CL189" i="50"/>
  <c r="CK189" i="50"/>
  <c r="CJ189" i="50"/>
  <c r="CI189" i="50"/>
  <c r="CH189" i="50"/>
  <c r="CG189" i="50"/>
  <c r="CF189" i="50"/>
  <c r="CE189" i="50"/>
  <c r="CD189" i="50"/>
  <c r="CC189" i="50"/>
  <c r="CB189" i="50"/>
  <c r="CA189" i="50"/>
  <c r="BY189" i="50"/>
  <c r="BX189" i="50"/>
  <c r="BW189" i="50"/>
  <c r="BV189" i="50"/>
  <c r="AK189" i="50"/>
  <c r="BR189" i="50"/>
  <c r="BS189" i="50"/>
  <c r="BT189" i="50"/>
  <c r="BU189" i="50"/>
  <c r="BQ189" i="50"/>
  <c r="BP189" i="50"/>
  <c r="BO189" i="50"/>
  <c r="BN189" i="50"/>
  <c r="BM189" i="50"/>
  <c r="BL189" i="50"/>
  <c r="BK189" i="50"/>
  <c r="BJ189" i="50"/>
  <c r="BI189" i="50"/>
  <c r="BH189" i="50"/>
  <c r="BG189" i="50"/>
  <c r="BF189" i="50"/>
  <c r="AT189" i="50"/>
  <c r="AU189" i="50"/>
  <c r="AV189" i="50"/>
  <c r="AW189" i="50"/>
  <c r="AX189" i="50"/>
  <c r="AY189" i="50"/>
  <c r="AZ189" i="50"/>
  <c r="BA189" i="50"/>
  <c r="BB189" i="50"/>
  <c r="BC189" i="50"/>
  <c r="BD189" i="50"/>
  <c r="BE189" i="50"/>
  <c r="AG189" i="50"/>
  <c r="AE189" i="50"/>
  <c r="AD189" i="50"/>
  <c r="AC189" i="50"/>
  <c r="D189" i="50"/>
  <c r="I189" i="50"/>
  <c r="DV188" i="50"/>
  <c r="DU188" i="50"/>
  <c r="DT188" i="50"/>
  <c r="DS188" i="50"/>
  <c r="DR188" i="50"/>
  <c r="DQ188" i="50"/>
  <c r="DP188" i="50"/>
  <c r="DO188" i="50"/>
  <c r="DN188" i="50"/>
  <c r="DM188" i="50"/>
  <c r="DL188" i="50"/>
  <c r="DK188" i="50"/>
  <c r="DJ188" i="50"/>
  <c r="DI188" i="50"/>
  <c r="DH188" i="50"/>
  <c r="DG188" i="50"/>
  <c r="DF188" i="50"/>
  <c r="DE188" i="50"/>
  <c r="DD188" i="50"/>
  <c r="DC188" i="50"/>
  <c r="DB188" i="50"/>
  <c r="DA188" i="50"/>
  <c r="CZ188" i="50"/>
  <c r="CY188" i="50"/>
  <c r="CX188" i="50"/>
  <c r="CW188" i="50"/>
  <c r="CV188" i="50"/>
  <c r="CU188" i="50"/>
  <c r="CT188" i="50"/>
  <c r="CS188" i="50"/>
  <c r="CR188" i="50"/>
  <c r="CQ188" i="50"/>
  <c r="CP188" i="50"/>
  <c r="CO188" i="50"/>
  <c r="CN188" i="50"/>
  <c r="CM188" i="50"/>
  <c r="CL188" i="50"/>
  <c r="CK188" i="50"/>
  <c r="CJ188" i="50"/>
  <c r="CI188" i="50"/>
  <c r="CH188" i="50"/>
  <c r="CG188" i="50"/>
  <c r="CF188" i="50"/>
  <c r="CE188" i="50"/>
  <c r="CD188" i="50"/>
  <c r="CC188" i="50"/>
  <c r="CA188" i="50"/>
  <c r="CB188" i="50"/>
  <c r="BZ188" i="50"/>
  <c r="BY188" i="50"/>
  <c r="BX188" i="50"/>
  <c r="BW188" i="50"/>
  <c r="BV188" i="50"/>
  <c r="BR188" i="50"/>
  <c r="BS188" i="50"/>
  <c r="BT188" i="50"/>
  <c r="BU188" i="50"/>
  <c r="BQ188" i="50"/>
  <c r="BP188" i="50"/>
  <c r="BO188" i="50"/>
  <c r="BN188" i="50"/>
  <c r="BM188" i="50"/>
  <c r="BL188" i="50"/>
  <c r="BK188" i="50"/>
  <c r="BJ188" i="50"/>
  <c r="BI188" i="50"/>
  <c r="BH188" i="50"/>
  <c r="BG188" i="50"/>
  <c r="BF188" i="50"/>
  <c r="AT188" i="50"/>
  <c r="AU188" i="50"/>
  <c r="AV188" i="50"/>
  <c r="AW188" i="50"/>
  <c r="AX188" i="50"/>
  <c r="AY188" i="50"/>
  <c r="AZ188" i="50"/>
  <c r="BA188" i="50"/>
  <c r="BB188" i="50"/>
  <c r="BC188" i="50"/>
  <c r="BD188" i="50"/>
  <c r="BE188" i="50"/>
  <c r="AG188" i="50"/>
  <c r="AM188" i="50"/>
  <c r="AE188" i="50"/>
  <c r="AD188" i="50"/>
  <c r="AC188" i="50"/>
  <c r="D188" i="50"/>
  <c r="I188" i="50"/>
  <c r="DV187" i="50"/>
  <c r="DU187" i="50"/>
  <c r="DT187" i="50"/>
  <c r="DS187" i="50"/>
  <c r="DR187" i="50"/>
  <c r="DQ187" i="50"/>
  <c r="DP187" i="50"/>
  <c r="DO187" i="50"/>
  <c r="DN187" i="50"/>
  <c r="DM187" i="50"/>
  <c r="DL187" i="50"/>
  <c r="DK187" i="50"/>
  <c r="DJ187" i="50"/>
  <c r="DI187" i="50"/>
  <c r="DH187" i="50"/>
  <c r="DG187" i="50"/>
  <c r="DF187" i="50"/>
  <c r="DE187" i="50"/>
  <c r="DD187" i="50"/>
  <c r="DC187" i="50"/>
  <c r="DB187" i="50"/>
  <c r="DA187" i="50"/>
  <c r="CZ187" i="50"/>
  <c r="CY187" i="50"/>
  <c r="CX187" i="50"/>
  <c r="CW187" i="50"/>
  <c r="CV187" i="50"/>
  <c r="CU187" i="50"/>
  <c r="CT187" i="50"/>
  <c r="CS187" i="50"/>
  <c r="CR187" i="50"/>
  <c r="CQ187" i="50"/>
  <c r="CP187" i="50"/>
  <c r="CO187" i="50"/>
  <c r="CN187" i="50"/>
  <c r="CM187" i="50"/>
  <c r="CL187" i="50"/>
  <c r="CK187" i="50"/>
  <c r="CJ187" i="50"/>
  <c r="CI187" i="50"/>
  <c r="CH187" i="50"/>
  <c r="CG187" i="50"/>
  <c r="CF187" i="50"/>
  <c r="CE187" i="50"/>
  <c r="CD187" i="50"/>
  <c r="CC187" i="50"/>
  <c r="CB187" i="50"/>
  <c r="CA187" i="50"/>
  <c r="BY187" i="50"/>
  <c r="BX187" i="50"/>
  <c r="BW187" i="50"/>
  <c r="BV187" i="50"/>
  <c r="BR187" i="50"/>
  <c r="BS187" i="50"/>
  <c r="BT187" i="50"/>
  <c r="BU187" i="50"/>
  <c r="AT187" i="50"/>
  <c r="AU187" i="50"/>
  <c r="AV187" i="50"/>
  <c r="AW187" i="50"/>
  <c r="AX187" i="50"/>
  <c r="AY187" i="50"/>
  <c r="AZ187" i="50"/>
  <c r="BA187" i="50"/>
  <c r="BB187" i="50"/>
  <c r="BC187" i="50"/>
  <c r="BD187" i="50"/>
  <c r="BE187" i="50"/>
  <c r="E187" i="50"/>
  <c r="B187" i="50"/>
  <c r="AG187" i="50"/>
  <c r="AL187" i="50"/>
  <c r="BQ187" i="50"/>
  <c r="BP187" i="50"/>
  <c r="BO187" i="50"/>
  <c r="BN187" i="50"/>
  <c r="BM187" i="50"/>
  <c r="BL187" i="50"/>
  <c r="BK187" i="50"/>
  <c r="BJ187" i="50"/>
  <c r="BI187" i="50"/>
  <c r="BH187" i="50"/>
  <c r="BG187" i="50"/>
  <c r="BF187" i="50"/>
  <c r="AM187" i="50"/>
  <c r="AF187" i="50"/>
  <c r="AE187" i="50"/>
  <c r="AD187" i="50"/>
  <c r="AC187" i="50"/>
  <c r="D187" i="50"/>
  <c r="I187" i="50"/>
  <c r="DV186" i="50"/>
  <c r="DU186" i="50"/>
  <c r="DT186" i="50"/>
  <c r="DS186" i="50"/>
  <c r="DR186" i="50"/>
  <c r="DQ186" i="50"/>
  <c r="DP186" i="50"/>
  <c r="DO186" i="50"/>
  <c r="DN186" i="50"/>
  <c r="DM186" i="50"/>
  <c r="DL186" i="50"/>
  <c r="DK186" i="50"/>
  <c r="DJ186" i="50"/>
  <c r="DI186" i="50"/>
  <c r="DH186" i="50"/>
  <c r="DG186" i="50"/>
  <c r="DF186" i="50"/>
  <c r="DE186" i="50"/>
  <c r="DD186" i="50"/>
  <c r="DC186" i="50"/>
  <c r="DB186" i="50"/>
  <c r="DA186" i="50"/>
  <c r="CZ186" i="50"/>
  <c r="CY186" i="50"/>
  <c r="CX186" i="50"/>
  <c r="CW186" i="50"/>
  <c r="CV186" i="50"/>
  <c r="CU186" i="50"/>
  <c r="CT186" i="50"/>
  <c r="CS186" i="50"/>
  <c r="CR186" i="50"/>
  <c r="CQ186" i="50"/>
  <c r="CP186" i="50"/>
  <c r="CO186" i="50"/>
  <c r="CN186" i="50"/>
  <c r="CM186" i="50"/>
  <c r="CL186" i="50"/>
  <c r="CK186" i="50"/>
  <c r="CJ186" i="50"/>
  <c r="CI186" i="50"/>
  <c r="CH186" i="50"/>
  <c r="CG186" i="50"/>
  <c r="CF186" i="50"/>
  <c r="CE186" i="50"/>
  <c r="CD186" i="50"/>
  <c r="CA186" i="50"/>
  <c r="CB186" i="50"/>
  <c r="CC186" i="50"/>
  <c r="BZ186" i="50"/>
  <c r="BY186" i="50"/>
  <c r="BX186" i="50"/>
  <c r="BW186" i="50"/>
  <c r="BV186" i="50"/>
  <c r="BR186" i="50"/>
  <c r="BS186" i="50"/>
  <c r="BT186" i="50"/>
  <c r="BU186" i="50"/>
  <c r="BQ186" i="50"/>
  <c r="BP186" i="50"/>
  <c r="BO186" i="50"/>
  <c r="BN186" i="50"/>
  <c r="BM186" i="50"/>
  <c r="BL186" i="50"/>
  <c r="BK186" i="50"/>
  <c r="BJ186" i="50"/>
  <c r="BI186" i="50"/>
  <c r="BH186" i="50"/>
  <c r="BG186" i="50"/>
  <c r="BF186" i="50"/>
  <c r="AT186" i="50"/>
  <c r="AU186" i="50"/>
  <c r="AV186" i="50"/>
  <c r="AW186" i="50"/>
  <c r="AX186" i="50"/>
  <c r="AY186" i="50"/>
  <c r="AZ186" i="50"/>
  <c r="BA186" i="50"/>
  <c r="BB186" i="50"/>
  <c r="BC186" i="50"/>
  <c r="BD186" i="50"/>
  <c r="BE186" i="50"/>
  <c r="AG186" i="50"/>
  <c r="AF186" i="50"/>
  <c r="AE186" i="50"/>
  <c r="AD186" i="50"/>
  <c r="AC186" i="50"/>
  <c r="D186" i="50"/>
  <c r="I186" i="50"/>
  <c r="DV185" i="50"/>
  <c r="DU185" i="50"/>
  <c r="DT185" i="50"/>
  <c r="DS185" i="50"/>
  <c r="DR185" i="50"/>
  <c r="DQ185" i="50"/>
  <c r="DP185" i="50"/>
  <c r="DO185" i="50"/>
  <c r="DN185" i="50"/>
  <c r="DM185" i="50"/>
  <c r="DL185" i="50"/>
  <c r="DK185" i="50"/>
  <c r="DJ185" i="50"/>
  <c r="DI185" i="50"/>
  <c r="DH185" i="50"/>
  <c r="DG185" i="50"/>
  <c r="DF185" i="50"/>
  <c r="DE185" i="50"/>
  <c r="DD185" i="50"/>
  <c r="DC185" i="50"/>
  <c r="DB185" i="50"/>
  <c r="DA185" i="50"/>
  <c r="CZ185" i="50"/>
  <c r="CY185" i="50"/>
  <c r="CX185" i="50"/>
  <c r="CW185" i="50"/>
  <c r="CV185" i="50"/>
  <c r="CU185" i="50"/>
  <c r="CT185" i="50"/>
  <c r="CS185" i="50"/>
  <c r="CR185" i="50"/>
  <c r="CQ185" i="50"/>
  <c r="CP185" i="50"/>
  <c r="CO185" i="50"/>
  <c r="CN185" i="50"/>
  <c r="CM185" i="50"/>
  <c r="CL185" i="50"/>
  <c r="CK185" i="50"/>
  <c r="CJ185" i="50"/>
  <c r="CI185" i="50"/>
  <c r="CH185" i="50"/>
  <c r="CG185" i="50"/>
  <c r="CA185" i="50"/>
  <c r="CB185" i="50"/>
  <c r="CC185" i="50"/>
  <c r="CD185" i="50"/>
  <c r="CE185" i="50"/>
  <c r="CF185" i="50"/>
  <c r="BZ185" i="50"/>
  <c r="BY185" i="50"/>
  <c r="BX185" i="50"/>
  <c r="BW185" i="50"/>
  <c r="BV185" i="50"/>
  <c r="BR185" i="50"/>
  <c r="BS185" i="50"/>
  <c r="BT185" i="50"/>
  <c r="BU185" i="50"/>
  <c r="BQ185" i="50"/>
  <c r="BP185" i="50"/>
  <c r="BO185" i="50"/>
  <c r="BN185" i="50"/>
  <c r="BM185" i="50"/>
  <c r="BL185" i="50"/>
  <c r="BK185" i="50"/>
  <c r="BJ185" i="50"/>
  <c r="BI185" i="50"/>
  <c r="BH185" i="50"/>
  <c r="BG185" i="50"/>
  <c r="BF185" i="50"/>
  <c r="AT185" i="50"/>
  <c r="AU185" i="50"/>
  <c r="AV185" i="50"/>
  <c r="AW185" i="50"/>
  <c r="AX185" i="50"/>
  <c r="AY185" i="50"/>
  <c r="AZ185" i="50"/>
  <c r="BA185" i="50"/>
  <c r="BB185" i="50"/>
  <c r="BC185" i="50"/>
  <c r="BD185" i="50"/>
  <c r="BE185" i="50"/>
  <c r="AG185" i="50"/>
  <c r="AE185" i="50"/>
  <c r="AD185" i="50"/>
  <c r="AC185" i="50"/>
  <c r="D185" i="50"/>
  <c r="I185" i="50"/>
  <c r="DV184" i="50"/>
  <c r="DU184" i="50"/>
  <c r="DT184" i="50"/>
  <c r="DS184" i="50"/>
  <c r="DR184" i="50"/>
  <c r="DQ184" i="50"/>
  <c r="DP184" i="50"/>
  <c r="DO184" i="50"/>
  <c r="DN184" i="50"/>
  <c r="DM184" i="50"/>
  <c r="DL184" i="50"/>
  <c r="DK184" i="50"/>
  <c r="DJ184" i="50"/>
  <c r="DI184" i="50"/>
  <c r="DH184" i="50"/>
  <c r="DG184" i="50"/>
  <c r="DF184" i="50"/>
  <c r="DE184" i="50"/>
  <c r="DD184" i="50"/>
  <c r="DC184" i="50"/>
  <c r="DB184" i="50"/>
  <c r="DA184" i="50"/>
  <c r="CZ184" i="50"/>
  <c r="CY184" i="50"/>
  <c r="CX184" i="50"/>
  <c r="CW184" i="50"/>
  <c r="CV184" i="50"/>
  <c r="CU184" i="50"/>
  <c r="CT184" i="50"/>
  <c r="CS184" i="50"/>
  <c r="CR184" i="50"/>
  <c r="CQ184" i="50"/>
  <c r="CP184" i="50"/>
  <c r="CO184" i="50"/>
  <c r="CN184" i="50"/>
  <c r="CM184" i="50"/>
  <c r="CL184" i="50"/>
  <c r="CK184" i="50"/>
  <c r="CJ184" i="50"/>
  <c r="CI184" i="50"/>
  <c r="CH184" i="50"/>
  <c r="CG184" i="50"/>
  <c r="CF184" i="50"/>
  <c r="CE184" i="50"/>
  <c r="CD184" i="50"/>
  <c r="CC184" i="50"/>
  <c r="CB184" i="50"/>
  <c r="CA184" i="50"/>
  <c r="BY184" i="50"/>
  <c r="BX184" i="50"/>
  <c r="BW184" i="50"/>
  <c r="BV184" i="50"/>
  <c r="BR184" i="50"/>
  <c r="BS184" i="50"/>
  <c r="BT184" i="50"/>
  <c r="BU184" i="50"/>
  <c r="BQ184" i="50"/>
  <c r="BP184" i="50"/>
  <c r="BO184" i="50"/>
  <c r="BN184" i="50"/>
  <c r="BM184" i="50"/>
  <c r="BL184" i="50"/>
  <c r="BK184" i="50"/>
  <c r="BJ184" i="50"/>
  <c r="BI184" i="50"/>
  <c r="BH184" i="50"/>
  <c r="BG184" i="50"/>
  <c r="BF184" i="50"/>
  <c r="AT184" i="50"/>
  <c r="AU184" i="50"/>
  <c r="AV184" i="50"/>
  <c r="AW184" i="50"/>
  <c r="AX184" i="50"/>
  <c r="AY184" i="50"/>
  <c r="AZ184" i="50"/>
  <c r="BA184" i="50"/>
  <c r="BB184" i="50"/>
  <c r="BC184" i="50"/>
  <c r="BD184" i="50"/>
  <c r="BE184" i="50"/>
  <c r="AG184" i="50"/>
  <c r="AF184" i="50"/>
  <c r="AE184" i="50"/>
  <c r="AD184" i="50"/>
  <c r="AC184" i="50"/>
  <c r="D184" i="50"/>
  <c r="I184" i="50"/>
  <c r="DV183" i="50"/>
  <c r="DU183" i="50"/>
  <c r="DT183" i="50"/>
  <c r="DS183" i="50"/>
  <c r="DR183" i="50"/>
  <c r="DQ183" i="50"/>
  <c r="DP183" i="50"/>
  <c r="DO183" i="50"/>
  <c r="DN183" i="50"/>
  <c r="DM183" i="50"/>
  <c r="DL183" i="50"/>
  <c r="DK183" i="50"/>
  <c r="DJ183" i="50"/>
  <c r="DI183" i="50"/>
  <c r="DH183" i="50"/>
  <c r="DG183" i="50"/>
  <c r="DF183" i="50"/>
  <c r="DE183" i="50"/>
  <c r="DD183" i="50"/>
  <c r="DC183" i="50"/>
  <c r="DB183" i="50"/>
  <c r="DA183" i="50"/>
  <c r="CZ183" i="50"/>
  <c r="CY183" i="50"/>
  <c r="CX183" i="50"/>
  <c r="CW183" i="50"/>
  <c r="CV183" i="50"/>
  <c r="CU183" i="50"/>
  <c r="CT183" i="50"/>
  <c r="CS183" i="50"/>
  <c r="CR183" i="50"/>
  <c r="CQ183" i="50"/>
  <c r="CP183" i="50"/>
  <c r="CO183" i="50"/>
  <c r="CN183" i="50"/>
  <c r="CM183" i="50"/>
  <c r="CL183" i="50"/>
  <c r="CK183" i="50"/>
  <c r="CJ183" i="50"/>
  <c r="CI183" i="50"/>
  <c r="CH183" i="50"/>
  <c r="CG183" i="50"/>
  <c r="CF183" i="50"/>
  <c r="CE183" i="50"/>
  <c r="CD183" i="50"/>
  <c r="CC183" i="50"/>
  <c r="CB183" i="50"/>
  <c r="CA183" i="50"/>
  <c r="BZ183" i="50"/>
  <c r="BY183" i="50"/>
  <c r="BX183" i="50"/>
  <c r="BW183" i="50"/>
  <c r="BV183" i="50"/>
  <c r="AK183" i="50"/>
  <c r="BR183" i="50"/>
  <c r="BS183" i="50"/>
  <c r="BT183" i="50"/>
  <c r="BU183" i="50"/>
  <c r="BQ183" i="50"/>
  <c r="BP183" i="50"/>
  <c r="BO183" i="50"/>
  <c r="BN183" i="50"/>
  <c r="BM183" i="50"/>
  <c r="BL183" i="50"/>
  <c r="BK183" i="50"/>
  <c r="BJ183" i="50"/>
  <c r="BI183" i="50"/>
  <c r="BH183" i="50"/>
  <c r="BG183" i="50"/>
  <c r="BF183" i="50"/>
  <c r="AT183" i="50"/>
  <c r="AU183" i="50"/>
  <c r="AV183" i="50"/>
  <c r="AW183" i="50"/>
  <c r="AX183" i="50"/>
  <c r="AY183" i="50"/>
  <c r="AZ183" i="50"/>
  <c r="BA183" i="50"/>
  <c r="BB183" i="50"/>
  <c r="BC183" i="50"/>
  <c r="BD183" i="50"/>
  <c r="BE183" i="50"/>
  <c r="AG183" i="50"/>
  <c r="AF183" i="50"/>
  <c r="AE183" i="50"/>
  <c r="AD183" i="50"/>
  <c r="AC183" i="50"/>
  <c r="D183" i="50"/>
  <c r="I183" i="50"/>
  <c r="DV182" i="50"/>
  <c r="DU182" i="50"/>
  <c r="DT182" i="50"/>
  <c r="DS182" i="50"/>
  <c r="DR182" i="50"/>
  <c r="DQ182" i="50"/>
  <c r="DP182" i="50"/>
  <c r="DO182" i="50"/>
  <c r="DN182" i="50"/>
  <c r="DM182" i="50"/>
  <c r="DL182" i="50"/>
  <c r="DK182" i="50"/>
  <c r="DJ182" i="50"/>
  <c r="DI182" i="50"/>
  <c r="DH182" i="50"/>
  <c r="DG182" i="50"/>
  <c r="DF182" i="50"/>
  <c r="DE182" i="50"/>
  <c r="DD182" i="50"/>
  <c r="DC182" i="50"/>
  <c r="DB182" i="50"/>
  <c r="DA182" i="50"/>
  <c r="CZ182" i="50"/>
  <c r="CY182" i="50"/>
  <c r="CX182" i="50"/>
  <c r="CW182" i="50"/>
  <c r="CV182" i="50"/>
  <c r="CU182" i="50"/>
  <c r="CT182" i="50"/>
  <c r="CS182" i="50"/>
  <c r="CR182" i="50"/>
  <c r="CQ182" i="50"/>
  <c r="CP182" i="50"/>
  <c r="CO182" i="50"/>
  <c r="CN182" i="50"/>
  <c r="CM182" i="50"/>
  <c r="CL182" i="50"/>
  <c r="CK182" i="50"/>
  <c r="CJ182" i="50"/>
  <c r="CI182" i="50"/>
  <c r="CH182" i="50"/>
  <c r="CG182" i="50"/>
  <c r="CF182" i="50"/>
  <c r="CE182" i="50"/>
  <c r="CD182" i="50"/>
  <c r="CC182" i="50"/>
  <c r="CB182" i="50"/>
  <c r="CA182" i="50"/>
  <c r="BZ182" i="50"/>
  <c r="BY182" i="50"/>
  <c r="BX182" i="50"/>
  <c r="BW182" i="50"/>
  <c r="BV182" i="50"/>
  <c r="BR182" i="50"/>
  <c r="BS182" i="50"/>
  <c r="BT182" i="50"/>
  <c r="BU182" i="50"/>
  <c r="BQ182" i="50"/>
  <c r="BP182" i="50"/>
  <c r="BO182" i="50"/>
  <c r="BN182" i="50"/>
  <c r="BM182" i="50"/>
  <c r="BL182" i="50"/>
  <c r="BK182" i="50"/>
  <c r="BJ182" i="50"/>
  <c r="BI182" i="50"/>
  <c r="BH182" i="50"/>
  <c r="BG182" i="50"/>
  <c r="BF182" i="50"/>
  <c r="AT182" i="50"/>
  <c r="AU182" i="50"/>
  <c r="AV182" i="50"/>
  <c r="AW182" i="50"/>
  <c r="AX182" i="50"/>
  <c r="AY182" i="50"/>
  <c r="AZ182" i="50"/>
  <c r="BA182" i="50"/>
  <c r="BB182" i="50"/>
  <c r="BC182" i="50"/>
  <c r="BD182" i="50"/>
  <c r="BE182" i="50"/>
  <c r="AG182" i="50"/>
  <c r="AE182" i="50"/>
  <c r="AD182" i="50"/>
  <c r="AC182" i="50"/>
  <c r="D182" i="50"/>
  <c r="I182" i="50"/>
  <c r="DV181" i="50"/>
  <c r="DU181" i="50"/>
  <c r="DT181" i="50"/>
  <c r="DS181" i="50"/>
  <c r="DR181" i="50"/>
  <c r="DQ181" i="50"/>
  <c r="DP181" i="50"/>
  <c r="DO181" i="50"/>
  <c r="DN181" i="50"/>
  <c r="DM181" i="50"/>
  <c r="DL181" i="50"/>
  <c r="DK181" i="50"/>
  <c r="DJ181" i="50"/>
  <c r="DI181" i="50"/>
  <c r="DH181" i="50"/>
  <c r="DG181" i="50"/>
  <c r="DF181" i="50"/>
  <c r="DE181" i="50"/>
  <c r="DD181" i="50"/>
  <c r="DC181" i="50"/>
  <c r="DB181" i="50"/>
  <c r="DA181" i="50"/>
  <c r="CZ181" i="50"/>
  <c r="CY181" i="50"/>
  <c r="CX181" i="50"/>
  <c r="CW181" i="50"/>
  <c r="CV181" i="50"/>
  <c r="CU181" i="50"/>
  <c r="CT181" i="50"/>
  <c r="CS181" i="50"/>
  <c r="CR181" i="50"/>
  <c r="CQ181" i="50"/>
  <c r="CP181" i="50"/>
  <c r="CO181" i="50"/>
  <c r="CN181" i="50"/>
  <c r="CM181" i="50"/>
  <c r="CL181" i="50"/>
  <c r="CK181" i="50"/>
  <c r="CJ181" i="50"/>
  <c r="CI181" i="50"/>
  <c r="CH181" i="50"/>
  <c r="CG181" i="50"/>
  <c r="CF181" i="50"/>
  <c r="CE181" i="50"/>
  <c r="CD181" i="50"/>
  <c r="CC181" i="50"/>
  <c r="CB181" i="50"/>
  <c r="CA181" i="50"/>
  <c r="BZ181" i="50"/>
  <c r="BY181" i="50"/>
  <c r="BX181" i="50"/>
  <c r="BW181" i="50"/>
  <c r="BV181" i="50"/>
  <c r="BR181" i="50"/>
  <c r="BS181" i="50"/>
  <c r="BT181" i="50"/>
  <c r="BU181" i="50"/>
  <c r="BQ181" i="50"/>
  <c r="BP181" i="50"/>
  <c r="BO181" i="50"/>
  <c r="BN181" i="50"/>
  <c r="BM181" i="50"/>
  <c r="BL181" i="50"/>
  <c r="BK181" i="50"/>
  <c r="BJ181" i="50"/>
  <c r="BI181" i="50"/>
  <c r="BH181" i="50"/>
  <c r="BG181" i="50"/>
  <c r="BF181" i="50"/>
  <c r="AT181" i="50"/>
  <c r="AU181" i="50"/>
  <c r="AV181" i="50"/>
  <c r="AW181" i="50"/>
  <c r="AX181" i="50"/>
  <c r="AY181" i="50"/>
  <c r="AZ181" i="50"/>
  <c r="BA181" i="50"/>
  <c r="BB181" i="50"/>
  <c r="BC181" i="50"/>
  <c r="BD181" i="50"/>
  <c r="BE181" i="50"/>
  <c r="AG181" i="50"/>
  <c r="AE181" i="50"/>
  <c r="AD181" i="50"/>
  <c r="AC181" i="50"/>
  <c r="D181" i="50"/>
  <c r="I181" i="50"/>
  <c r="A181" i="50"/>
  <c r="DV180" i="50"/>
  <c r="DU180" i="50"/>
  <c r="DT180" i="50"/>
  <c r="DS180" i="50"/>
  <c r="DR180" i="50"/>
  <c r="DQ180" i="50"/>
  <c r="DP180" i="50"/>
  <c r="DO180" i="50"/>
  <c r="DN180" i="50"/>
  <c r="DM180" i="50"/>
  <c r="DL180" i="50"/>
  <c r="DK180" i="50"/>
  <c r="DJ180" i="50"/>
  <c r="DI180" i="50"/>
  <c r="DH180" i="50"/>
  <c r="DG180" i="50"/>
  <c r="DF180" i="50"/>
  <c r="DE180" i="50"/>
  <c r="DD180" i="50"/>
  <c r="DC180" i="50"/>
  <c r="DB180" i="50"/>
  <c r="DA180" i="50"/>
  <c r="CZ180" i="50"/>
  <c r="CY180" i="50"/>
  <c r="CX180" i="50"/>
  <c r="CW180" i="50"/>
  <c r="CV180" i="50"/>
  <c r="CU180" i="50"/>
  <c r="CT180" i="50"/>
  <c r="CS180" i="50"/>
  <c r="CR180" i="50"/>
  <c r="CQ180" i="50"/>
  <c r="CP180" i="50"/>
  <c r="CO180" i="50"/>
  <c r="CN180" i="50"/>
  <c r="CM180" i="50"/>
  <c r="CL180" i="50"/>
  <c r="CK180" i="50"/>
  <c r="CJ180" i="50"/>
  <c r="CI180" i="50"/>
  <c r="CH180" i="50"/>
  <c r="CG180" i="50"/>
  <c r="CF180" i="50"/>
  <c r="CE180" i="50"/>
  <c r="CD180" i="50"/>
  <c r="CC180" i="50"/>
  <c r="CB180" i="50"/>
  <c r="CA180" i="50"/>
  <c r="BY180" i="50"/>
  <c r="BX180" i="50"/>
  <c r="BW180" i="50"/>
  <c r="BV180" i="50"/>
  <c r="BR180" i="50"/>
  <c r="BS180" i="50"/>
  <c r="BT180" i="50"/>
  <c r="BU180" i="50"/>
  <c r="BQ180" i="50"/>
  <c r="BP180" i="50"/>
  <c r="BO180" i="50"/>
  <c r="BN180" i="50"/>
  <c r="BM180" i="50"/>
  <c r="BL180" i="50"/>
  <c r="BK180" i="50"/>
  <c r="BJ180" i="50"/>
  <c r="BI180" i="50"/>
  <c r="BH180" i="50"/>
  <c r="BG180" i="50"/>
  <c r="BF180" i="50"/>
  <c r="AT180" i="50"/>
  <c r="AU180" i="50"/>
  <c r="AV180" i="50"/>
  <c r="AW180" i="50"/>
  <c r="AX180" i="50"/>
  <c r="AY180" i="50"/>
  <c r="AZ180" i="50"/>
  <c r="BA180" i="50"/>
  <c r="BB180" i="50"/>
  <c r="BC180" i="50"/>
  <c r="BD180" i="50"/>
  <c r="BE180" i="50"/>
  <c r="AG180" i="50"/>
  <c r="AM180" i="50"/>
  <c r="AF180" i="50"/>
  <c r="AE180" i="50"/>
  <c r="AD180" i="50"/>
  <c r="AC180" i="50"/>
  <c r="D180" i="50"/>
  <c r="I180" i="50"/>
  <c r="A180" i="50"/>
  <c r="DV179" i="50"/>
  <c r="DU179" i="50"/>
  <c r="DT179" i="50"/>
  <c r="DS179" i="50"/>
  <c r="DR179" i="50"/>
  <c r="DQ179" i="50"/>
  <c r="DP179" i="50"/>
  <c r="DO179" i="50"/>
  <c r="DN179" i="50"/>
  <c r="DM179" i="50"/>
  <c r="DL179" i="50"/>
  <c r="DK179" i="50"/>
  <c r="DJ179" i="50"/>
  <c r="DI179" i="50"/>
  <c r="DH179" i="50"/>
  <c r="DG179" i="50"/>
  <c r="DF179" i="50"/>
  <c r="DE179" i="50"/>
  <c r="DD179" i="50"/>
  <c r="DC179" i="50"/>
  <c r="DB179" i="50"/>
  <c r="DA179" i="50"/>
  <c r="CZ179" i="50"/>
  <c r="CY179" i="50"/>
  <c r="CX179" i="50"/>
  <c r="CW179" i="50"/>
  <c r="CV179" i="50"/>
  <c r="CU179" i="50"/>
  <c r="CT179" i="50"/>
  <c r="CS179" i="50"/>
  <c r="CR179" i="50"/>
  <c r="CQ179" i="50"/>
  <c r="CP179" i="50"/>
  <c r="CO179" i="50"/>
  <c r="CN179" i="50"/>
  <c r="CM179" i="50"/>
  <c r="CL179" i="50"/>
  <c r="CK179" i="50"/>
  <c r="CJ179" i="50"/>
  <c r="CI179" i="50"/>
  <c r="CH179" i="50"/>
  <c r="CG179" i="50"/>
  <c r="CF179" i="50"/>
  <c r="CE179" i="50"/>
  <c r="CD179" i="50"/>
  <c r="CC179" i="50"/>
  <c r="CB179" i="50"/>
  <c r="CA179" i="50"/>
  <c r="BY179" i="50"/>
  <c r="BX179" i="50"/>
  <c r="BW179" i="50"/>
  <c r="BV179" i="50"/>
  <c r="AK179" i="50"/>
  <c r="BR179" i="50"/>
  <c r="BS179" i="50"/>
  <c r="BT179" i="50"/>
  <c r="BU179" i="50"/>
  <c r="BQ179" i="50"/>
  <c r="BP179" i="50"/>
  <c r="BO179" i="50"/>
  <c r="BN179" i="50"/>
  <c r="BM179" i="50"/>
  <c r="BL179" i="50"/>
  <c r="BK179" i="50"/>
  <c r="BJ179" i="50"/>
  <c r="BI179" i="50"/>
  <c r="BH179" i="50"/>
  <c r="BG179" i="50"/>
  <c r="BF179" i="50"/>
  <c r="AT179" i="50"/>
  <c r="AU179" i="50"/>
  <c r="AV179" i="50"/>
  <c r="AW179" i="50"/>
  <c r="AX179" i="50"/>
  <c r="AY179" i="50"/>
  <c r="AZ179" i="50"/>
  <c r="BA179" i="50"/>
  <c r="BB179" i="50"/>
  <c r="BC179" i="50"/>
  <c r="BD179" i="50"/>
  <c r="BE179" i="50"/>
  <c r="AG179" i="50"/>
  <c r="AM179" i="50"/>
  <c r="A179" i="50"/>
  <c r="AF179" i="50"/>
  <c r="AE179" i="50"/>
  <c r="AD179" i="50"/>
  <c r="AC179" i="50"/>
  <c r="D179" i="50"/>
  <c r="I179" i="50"/>
  <c r="DV178" i="50"/>
  <c r="DU178" i="50"/>
  <c r="DT178" i="50"/>
  <c r="DS178" i="50"/>
  <c r="DR178" i="50"/>
  <c r="DQ178" i="50"/>
  <c r="DP178" i="50"/>
  <c r="DO178" i="50"/>
  <c r="DN178" i="50"/>
  <c r="DM178" i="50"/>
  <c r="DL178" i="50"/>
  <c r="DK178" i="50"/>
  <c r="DJ178" i="50"/>
  <c r="DI178" i="50"/>
  <c r="DH178" i="50"/>
  <c r="DG178" i="50"/>
  <c r="DF178" i="50"/>
  <c r="DE178" i="50"/>
  <c r="DD178" i="50"/>
  <c r="DC178" i="50"/>
  <c r="DB178" i="50"/>
  <c r="DA178" i="50"/>
  <c r="CZ178" i="50"/>
  <c r="CY178" i="50"/>
  <c r="CX178" i="50"/>
  <c r="CW178" i="50"/>
  <c r="CV178" i="50"/>
  <c r="CU178" i="50"/>
  <c r="CT178" i="50"/>
  <c r="CS178" i="50"/>
  <c r="CR178" i="50"/>
  <c r="CQ178" i="50"/>
  <c r="CP178" i="50"/>
  <c r="CO178" i="50"/>
  <c r="CN178" i="50"/>
  <c r="CM178" i="50"/>
  <c r="CL178" i="50"/>
  <c r="CK178" i="50"/>
  <c r="CJ178" i="50"/>
  <c r="CI178" i="50"/>
  <c r="CH178" i="50"/>
  <c r="CG178" i="50"/>
  <c r="CF178" i="50"/>
  <c r="CE178" i="50"/>
  <c r="CD178" i="50"/>
  <c r="CC178" i="50"/>
  <c r="CB178" i="50"/>
  <c r="CA178" i="50"/>
  <c r="BY178" i="50"/>
  <c r="BX178" i="50"/>
  <c r="BW178" i="50"/>
  <c r="BV178" i="50"/>
  <c r="AK178" i="50"/>
  <c r="BR178" i="50"/>
  <c r="BS178" i="50"/>
  <c r="BT178" i="50"/>
  <c r="BU178" i="50"/>
  <c r="BQ178" i="50"/>
  <c r="BP178" i="50"/>
  <c r="BO178" i="50"/>
  <c r="BN178" i="50"/>
  <c r="BM178" i="50"/>
  <c r="BL178" i="50"/>
  <c r="BK178" i="50"/>
  <c r="BJ178" i="50"/>
  <c r="BI178" i="50"/>
  <c r="BH178" i="50"/>
  <c r="BG178" i="50"/>
  <c r="BF178" i="50"/>
  <c r="F178" i="50"/>
  <c r="AT178" i="50"/>
  <c r="AU178" i="50"/>
  <c r="AV178" i="50"/>
  <c r="AW178" i="50"/>
  <c r="AX178" i="50"/>
  <c r="AY178" i="50"/>
  <c r="AZ178" i="50"/>
  <c r="BA178" i="50"/>
  <c r="BB178" i="50"/>
  <c r="BC178" i="50"/>
  <c r="BD178" i="50"/>
  <c r="BE178" i="50"/>
  <c r="AG178" i="50"/>
  <c r="AE178" i="50"/>
  <c r="AD178" i="50"/>
  <c r="AC178" i="50"/>
  <c r="D178" i="50"/>
  <c r="I178" i="50"/>
  <c r="DV177" i="50"/>
  <c r="DU177" i="50"/>
  <c r="DT177" i="50"/>
  <c r="DS177" i="50"/>
  <c r="DR177" i="50"/>
  <c r="DQ177" i="50"/>
  <c r="DP177" i="50"/>
  <c r="DO177" i="50"/>
  <c r="DN177" i="50"/>
  <c r="DM177" i="50"/>
  <c r="DL177" i="50"/>
  <c r="DK177" i="50"/>
  <c r="DJ177" i="50"/>
  <c r="DI177" i="50"/>
  <c r="DH177" i="50"/>
  <c r="DG177" i="50"/>
  <c r="DF177" i="50"/>
  <c r="DE177" i="50"/>
  <c r="DD177" i="50"/>
  <c r="DC177" i="50"/>
  <c r="DB177" i="50"/>
  <c r="DA177" i="50"/>
  <c r="CZ177" i="50"/>
  <c r="CY177" i="50"/>
  <c r="CX177" i="50"/>
  <c r="CW177" i="50"/>
  <c r="CV177" i="50"/>
  <c r="CU177" i="50"/>
  <c r="CT177" i="50"/>
  <c r="CS177" i="50"/>
  <c r="CR177" i="50"/>
  <c r="CQ177" i="50"/>
  <c r="CP177" i="50"/>
  <c r="CO177" i="50"/>
  <c r="CN177" i="50"/>
  <c r="CM177" i="50"/>
  <c r="CL177" i="50"/>
  <c r="CK177" i="50"/>
  <c r="CJ177" i="50"/>
  <c r="CI177" i="50"/>
  <c r="CH177" i="50"/>
  <c r="CG177" i="50"/>
  <c r="CF177" i="50"/>
  <c r="CE177" i="50"/>
  <c r="CD177" i="50"/>
  <c r="CC177" i="50"/>
  <c r="CB177" i="50"/>
  <c r="CA177" i="50"/>
  <c r="BY177" i="50"/>
  <c r="BX177" i="50"/>
  <c r="BW177" i="50"/>
  <c r="BV177" i="50"/>
  <c r="BR177" i="50"/>
  <c r="BS177" i="50"/>
  <c r="BT177" i="50"/>
  <c r="BU177" i="50"/>
  <c r="BQ177" i="50"/>
  <c r="BP177" i="50"/>
  <c r="BO177" i="50"/>
  <c r="BN177" i="50"/>
  <c r="BM177" i="50"/>
  <c r="BL177" i="50"/>
  <c r="BK177" i="50"/>
  <c r="BJ177" i="50"/>
  <c r="BI177" i="50"/>
  <c r="BH177" i="50"/>
  <c r="BG177" i="50"/>
  <c r="BF177" i="50"/>
  <c r="AT177" i="50"/>
  <c r="AU177" i="50"/>
  <c r="AV177" i="50"/>
  <c r="AW177" i="50"/>
  <c r="AX177" i="50"/>
  <c r="AY177" i="50"/>
  <c r="AZ177" i="50"/>
  <c r="BA177" i="50"/>
  <c r="BB177" i="50"/>
  <c r="BC177" i="50"/>
  <c r="BD177" i="50"/>
  <c r="BE177" i="50"/>
  <c r="AG177" i="50"/>
  <c r="AE177" i="50"/>
  <c r="AD177" i="50"/>
  <c r="AC177" i="50"/>
  <c r="D177" i="50"/>
  <c r="I177" i="50"/>
  <c r="DV176" i="50"/>
  <c r="DU176" i="50"/>
  <c r="DT176" i="50"/>
  <c r="DS176" i="50"/>
  <c r="DR176" i="50"/>
  <c r="DQ176" i="50"/>
  <c r="DP176" i="50"/>
  <c r="DO176" i="50"/>
  <c r="DN176" i="50"/>
  <c r="DM176" i="50"/>
  <c r="DL176" i="50"/>
  <c r="DK176" i="50"/>
  <c r="DJ176" i="50"/>
  <c r="DI176" i="50"/>
  <c r="DH176" i="50"/>
  <c r="DG176" i="50"/>
  <c r="DF176" i="50"/>
  <c r="DE176" i="50"/>
  <c r="DD176" i="50"/>
  <c r="DC176" i="50"/>
  <c r="DB176" i="50"/>
  <c r="DA176" i="50"/>
  <c r="CZ176" i="50"/>
  <c r="CY176" i="50"/>
  <c r="CX176" i="50"/>
  <c r="CW176" i="50"/>
  <c r="CV176" i="50"/>
  <c r="CU176" i="50"/>
  <c r="CT176" i="50"/>
  <c r="CS176" i="50"/>
  <c r="CR176" i="50"/>
  <c r="CQ176" i="50"/>
  <c r="CP176" i="50"/>
  <c r="CO176" i="50"/>
  <c r="CN176" i="50"/>
  <c r="CM176" i="50"/>
  <c r="CL176" i="50"/>
  <c r="CK176" i="50"/>
  <c r="CJ176" i="50"/>
  <c r="CI176" i="50"/>
  <c r="CH176" i="50"/>
  <c r="CG176" i="50"/>
  <c r="CF176" i="50"/>
  <c r="CE176" i="50"/>
  <c r="CD176" i="50"/>
  <c r="CC176" i="50"/>
  <c r="CB176" i="50"/>
  <c r="CA176" i="50"/>
  <c r="BY176" i="50"/>
  <c r="BX176" i="50"/>
  <c r="BW176" i="50"/>
  <c r="BV176" i="50"/>
  <c r="BR176" i="50"/>
  <c r="BS176" i="50"/>
  <c r="BT176" i="50"/>
  <c r="BU176" i="50"/>
  <c r="BQ176" i="50"/>
  <c r="BP176" i="50"/>
  <c r="BO176" i="50"/>
  <c r="BN176" i="50"/>
  <c r="BM176" i="50"/>
  <c r="BL176" i="50"/>
  <c r="BK176" i="50"/>
  <c r="BJ176" i="50"/>
  <c r="BI176" i="50"/>
  <c r="BH176" i="50"/>
  <c r="BG176" i="50"/>
  <c r="BF176" i="50"/>
  <c r="AT176" i="50"/>
  <c r="AU176" i="50"/>
  <c r="AV176" i="50"/>
  <c r="AW176" i="50"/>
  <c r="AX176" i="50"/>
  <c r="AY176" i="50"/>
  <c r="AZ176" i="50"/>
  <c r="BA176" i="50"/>
  <c r="BB176" i="50"/>
  <c r="BC176" i="50"/>
  <c r="BD176" i="50"/>
  <c r="BE176" i="50"/>
  <c r="AG176" i="50"/>
  <c r="AM176" i="50"/>
  <c r="AF176" i="50"/>
  <c r="AE176" i="50"/>
  <c r="AD176" i="50"/>
  <c r="AC176" i="50"/>
  <c r="D176" i="50"/>
  <c r="I176" i="50"/>
  <c r="A176" i="50"/>
  <c r="DV175" i="50"/>
  <c r="DU175" i="50"/>
  <c r="DT175" i="50"/>
  <c r="DS175" i="50"/>
  <c r="DR175" i="50"/>
  <c r="DQ175" i="50"/>
  <c r="DP175" i="50"/>
  <c r="DO175" i="50"/>
  <c r="DN175" i="50"/>
  <c r="DM175" i="50"/>
  <c r="DL175" i="50"/>
  <c r="DK175" i="50"/>
  <c r="DJ175" i="50"/>
  <c r="DI175" i="50"/>
  <c r="DH175" i="50"/>
  <c r="DG175" i="50"/>
  <c r="DF175" i="50"/>
  <c r="DE175" i="50"/>
  <c r="DD175" i="50"/>
  <c r="DC175" i="50"/>
  <c r="DB175" i="50"/>
  <c r="DA175" i="50"/>
  <c r="CZ175" i="50"/>
  <c r="CY175" i="50"/>
  <c r="CX175" i="50"/>
  <c r="CW175" i="50"/>
  <c r="CV175" i="50"/>
  <c r="CU175" i="50"/>
  <c r="CT175" i="50"/>
  <c r="CS175" i="50"/>
  <c r="CR175" i="50"/>
  <c r="CQ175" i="50"/>
  <c r="CP175" i="50"/>
  <c r="CO175" i="50"/>
  <c r="CN175" i="50"/>
  <c r="CM175" i="50"/>
  <c r="CL175" i="50"/>
  <c r="CK175" i="50"/>
  <c r="CJ175" i="50"/>
  <c r="CI175" i="50"/>
  <c r="CH175" i="50"/>
  <c r="CG175" i="50"/>
  <c r="CF175" i="50"/>
  <c r="CE175" i="50"/>
  <c r="CD175" i="50"/>
  <c r="CC175" i="50"/>
  <c r="CB175" i="50"/>
  <c r="CA175" i="50"/>
  <c r="BY175" i="50"/>
  <c r="BX175" i="50"/>
  <c r="BW175" i="50"/>
  <c r="BV175" i="50"/>
  <c r="BR175" i="50"/>
  <c r="BS175" i="50"/>
  <c r="BT175" i="50"/>
  <c r="BU175" i="50"/>
  <c r="AT175" i="50"/>
  <c r="AU175" i="50"/>
  <c r="AV175" i="50"/>
  <c r="AW175" i="50"/>
  <c r="AX175" i="50"/>
  <c r="AY175" i="50"/>
  <c r="AZ175" i="50"/>
  <c r="BA175" i="50"/>
  <c r="BB175" i="50"/>
  <c r="BC175" i="50"/>
  <c r="BD175" i="50"/>
  <c r="BE175" i="50"/>
  <c r="E175" i="50"/>
  <c r="B175" i="50"/>
  <c r="AG175" i="50"/>
  <c r="AL175" i="50"/>
  <c r="BQ175" i="50"/>
  <c r="BP175" i="50"/>
  <c r="BO175" i="50"/>
  <c r="BN175" i="50"/>
  <c r="BM175" i="50"/>
  <c r="BL175" i="50"/>
  <c r="BK175" i="50"/>
  <c r="BJ175" i="50"/>
  <c r="BI175" i="50"/>
  <c r="BH175" i="50"/>
  <c r="BG175" i="50"/>
  <c r="BF175" i="50"/>
  <c r="A175" i="50"/>
  <c r="AE175" i="50"/>
  <c r="AD175" i="50"/>
  <c r="AC175" i="50"/>
  <c r="D175" i="50"/>
  <c r="I175" i="50"/>
  <c r="DV174" i="50"/>
  <c r="DU174" i="50"/>
  <c r="DT174" i="50"/>
  <c r="DS174" i="50"/>
  <c r="DR174" i="50"/>
  <c r="DQ174" i="50"/>
  <c r="DP174" i="50"/>
  <c r="DO174" i="50"/>
  <c r="DN174" i="50"/>
  <c r="DM174" i="50"/>
  <c r="DL174" i="50"/>
  <c r="DK174" i="50"/>
  <c r="DJ174" i="50"/>
  <c r="DI174" i="50"/>
  <c r="DH174" i="50"/>
  <c r="DG174" i="50"/>
  <c r="DF174" i="50"/>
  <c r="DE174" i="50"/>
  <c r="DD174" i="50"/>
  <c r="DC174" i="50"/>
  <c r="DB174" i="50"/>
  <c r="DA174" i="50"/>
  <c r="CZ174" i="50"/>
  <c r="CY174" i="50"/>
  <c r="CX174" i="50"/>
  <c r="CW174" i="50"/>
  <c r="CV174" i="50"/>
  <c r="CU174" i="50"/>
  <c r="CT174" i="50"/>
  <c r="CS174" i="50"/>
  <c r="CR174" i="50"/>
  <c r="CQ174" i="50"/>
  <c r="CP174" i="50"/>
  <c r="CO174" i="50"/>
  <c r="CN174" i="50"/>
  <c r="CM174" i="50"/>
  <c r="CL174" i="50"/>
  <c r="CK174" i="50"/>
  <c r="CJ174" i="50"/>
  <c r="CI174" i="50"/>
  <c r="CH174" i="50"/>
  <c r="CG174" i="50"/>
  <c r="CF174" i="50"/>
  <c r="CE174" i="50"/>
  <c r="CD174" i="50"/>
  <c r="CA174" i="50"/>
  <c r="CB174" i="50"/>
  <c r="CC174" i="50"/>
  <c r="BZ174" i="50"/>
  <c r="BY174" i="50"/>
  <c r="BX174" i="50"/>
  <c r="BW174" i="50"/>
  <c r="BV174" i="50"/>
  <c r="BR174" i="50"/>
  <c r="BS174" i="50"/>
  <c r="BT174" i="50"/>
  <c r="BU174" i="50"/>
  <c r="BQ174" i="50"/>
  <c r="BP174" i="50"/>
  <c r="BO174" i="50"/>
  <c r="BN174" i="50"/>
  <c r="BM174" i="50"/>
  <c r="BL174" i="50"/>
  <c r="BK174" i="50"/>
  <c r="BJ174" i="50"/>
  <c r="BI174" i="50"/>
  <c r="BH174" i="50"/>
  <c r="BG174" i="50"/>
  <c r="BF174" i="50"/>
  <c r="AT174" i="50"/>
  <c r="AU174" i="50"/>
  <c r="AV174" i="50"/>
  <c r="AW174" i="50"/>
  <c r="AX174" i="50"/>
  <c r="AY174" i="50"/>
  <c r="AZ174" i="50"/>
  <c r="BA174" i="50"/>
  <c r="BB174" i="50"/>
  <c r="BC174" i="50"/>
  <c r="BD174" i="50"/>
  <c r="BE174" i="50"/>
  <c r="AG174" i="50"/>
  <c r="AF174" i="50"/>
  <c r="AE174" i="50"/>
  <c r="AD174" i="50"/>
  <c r="AC174" i="50"/>
  <c r="D174" i="50"/>
  <c r="I174" i="50"/>
  <c r="DV173" i="50"/>
  <c r="DU173" i="50"/>
  <c r="DT173" i="50"/>
  <c r="DS173" i="50"/>
  <c r="DR173" i="50"/>
  <c r="DQ173" i="50"/>
  <c r="DP173" i="50"/>
  <c r="DO173" i="50"/>
  <c r="DN173" i="50"/>
  <c r="DM173" i="50"/>
  <c r="DL173" i="50"/>
  <c r="DK173" i="50"/>
  <c r="DJ173" i="50"/>
  <c r="DI173" i="50"/>
  <c r="DH173" i="50"/>
  <c r="DG173" i="50"/>
  <c r="DF173" i="50"/>
  <c r="DE173" i="50"/>
  <c r="DD173" i="50"/>
  <c r="DC173" i="50"/>
  <c r="DB173" i="50"/>
  <c r="DA173" i="50"/>
  <c r="CZ173" i="50"/>
  <c r="CY173" i="50"/>
  <c r="CX173" i="50"/>
  <c r="CW173" i="50"/>
  <c r="CV173" i="50"/>
  <c r="CU173" i="50"/>
  <c r="CT173" i="50"/>
  <c r="CS173" i="50"/>
  <c r="CR173" i="50"/>
  <c r="CQ173" i="50"/>
  <c r="CP173" i="50"/>
  <c r="CO173" i="50"/>
  <c r="CN173" i="50"/>
  <c r="CM173" i="50"/>
  <c r="CL173" i="50"/>
  <c r="CK173" i="50"/>
  <c r="CJ173" i="50"/>
  <c r="CI173" i="50"/>
  <c r="CH173" i="50"/>
  <c r="CG173" i="50"/>
  <c r="CF173" i="50"/>
  <c r="CE173" i="50"/>
  <c r="CD173" i="50"/>
  <c r="CC173" i="50"/>
  <c r="CB173" i="50"/>
  <c r="CA173" i="50"/>
  <c r="BZ173" i="50"/>
  <c r="BY173" i="50"/>
  <c r="BX173" i="50"/>
  <c r="BW173" i="50"/>
  <c r="BV173" i="50"/>
  <c r="BR173" i="50"/>
  <c r="BS173" i="50"/>
  <c r="BT173" i="50"/>
  <c r="BU173" i="50"/>
  <c r="BQ173" i="50"/>
  <c r="BP173" i="50"/>
  <c r="BO173" i="50"/>
  <c r="BN173" i="50"/>
  <c r="BM173" i="50"/>
  <c r="BL173" i="50"/>
  <c r="BK173" i="50"/>
  <c r="BJ173" i="50"/>
  <c r="BI173" i="50"/>
  <c r="BH173" i="50"/>
  <c r="BG173" i="50"/>
  <c r="BF173" i="50"/>
  <c r="AT173" i="50"/>
  <c r="AU173" i="50"/>
  <c r="AV173" i="50"/>
  <c r="AW173" i="50"/>
  <c r="AX173" i="50"/>
  <c r="AY173" i="50"/>
  <c r="AZ173" i="50"/>
  <c r="BA173" i="50"/>
  <c r="BB173" i="50"/>
  <c r="BC173" i="50"/>
  <c r="BD173" i="50"/>
  <c r="BE173" i="50"/>
  <c r="AG173" i="50"/>
  <c r="A173" i="50"/>
  <c r="AE173" i="50"/>
  <c r="AD173" i="50"/>
  <c r="AC173" i="50"/>
  <c r="D173" i="50"/>
  <c r="I173" i="50"/>
  <c r="DV172" i="50"/>
  <c r="DU172" i="50"/>
  <c r="DT172" i="50"/>
  <c r="DS172" i="50"/>
  <c r="DR172" i="50"/>
  <c r="DQ172" i="50"/>
  <c r="DP172" i="50"/>
  <c r="DO172" i="50"/>
  <c r="DN172" i="50"/>
  <c r="DM172" i="50"/>
  <c r="DL172" i="50"/>
  <c r="DK172" i="50"/>
  <c r="DJ172" i="50"/>
  <c r="DI172" i="50"/>
  <c r="DH172" i="50"/>
  <c r="DG172" i="50"/>
  <c r="DF172" i="50"/>
  <c r="DE172" i="50"/>
  <c r="DD172" i="50"/>
  <c r="DC172" i="50"/>
  <c r="DB172" i="50"/>
  <c r="DA172" i="50"/>
  <c r="CZ172" i="50"/>
  <c r="CY172" i="50"/>
  <c r="CX172" i="50"/>
  <c r="CW172" i="50"/>
  <c r="CV172" i="50"/>
  <c r="CU172" i="50"/>
  <c r="CT172" i="50"/>
  <c r="CS172" i="50"/>
  <c r="CR172" i="50"/>
  <c r="CQ172" i="50"/>
  <c r="CP172" i="50"/>
  <c r="CO172" i="50"/>
  <c r="CN172" i="50"/>
  <c r="CM172" i="50"/>
  <c r="CL172" i="50"/>
  <c r="CK172" i="50"/>
  <c r="CJ172" i="50"/>
  <c r="CI172" i="50"/>
  <c r="CH172" i="50"/>
  <c r="CG172" i="50"/>
  <c r="CF172" i="50"/>
  <c r="CE172" i="50"/>
  <c r="CD172" i="50"/>
  <c r="CC172" i="50"/>
  <c r="CB172" i="50"/>
  <c r="CA172" i="50"/>
  <c r="BZ172" i="50"/>
  <c r="BY172" i="50"/>
  <c r="BX172" i="50"/>
  <c r="BW172" i="50"/>
  <c r="BV172" i="50"/>
  <c r="BR172" i="50"/>
  <c r="BS172" i="50"/>
  <c r="BT172" i="50"/>
  <c r="BU172" i="50"/>
  <c r="BQ172" i="50"/>
  <c r="BP172" i="50"/>
  <c r="BO172" i="50"/>
  <c r="BN172" i="50"/>
  <c r="BM172" i="50"/>
  <c r="BL172" i="50"/>
  <c r="BK172" i="50"/>
  <c r="BJ172" i="50"/>
  <c r="BI172" i="50"/>
  <c r="BH172" i="50"/>
  <c r="BG172" i="50"/>
  <c r="BF172" i="50"/>
  <c r="AT172" i="50"/>
  <c r="AU172" i="50"/>
  <c r="AV172" i="50"/>
  <c r="AW172" i="50"/>
  <c r="AX172" i="50"/>
  <c r="AY172" i="50"/>
  <c r="AZ172" i="50"/>
  <c r="BA172" i="50"/>
  <c r="BB172" i="50"/>
  <c r="BC172" i="50"/>
  <c r="BD172" i="50"/>
  <c r="BE172" i="50"/>
  <c r="AG172" i="50"/>
  <c r="AM172" i="50"/>
  <c r="AF172" i="50"/>
  <c r="AE172" i="50"/>
  <c r="AD172" i="50"/>
  <c r="AC172" i="50"/>
  <c r="D172" i="50"/>
  <c r="I172" i="50"/>
  <c r="DV171" i="50"/>
  <c r="DU171" i="50"/>
  <c r="DT171" i="50"/>
  <c r="DS171" i="50"/>
  <c r="DR171" i="50"/>
  <c r="DQ171" i="50"/>
  <c r="DP171" i="50"/>
  <c r="DO171" i="50"/>
  <c r="DN171" i="50"/>
  <c r="DM171" i="50"/>
  <c r="DL171" i="50"/>
  <c r="DK171" i="50"/>
  <c r="DJ171" i="50"/>
  <c r="DI171" i="50"/>
  <c r="DH171" i="50"/>
  <c r="DG171" i="50"/>
  <c r="DF171" i="50"/>
  <c r="DE171" i="50"/>
  <c r="DD171" i="50"/>
  <c r="DC171" i="50"/>
  <c r="DB171" i="50"/>
  <c r="DA171" i="50"/>
  <c r="CZ171" i="50"/>
  <c r="CY171" i="50"/>
  <c r="CX171" i="50"/>
  <c r="CW171" i="50"/>
  <c r="CV171" i="50"/>
  <c r="CU171" i="50"/>
  <c r="CT171" i="50"/>
  <c r="CS171" i="50"/>
  <c r="CR171" i="50"/>
  <c r="CQ171" i="50"/>
  <c r="CP171" i="50"/>
  <c r="CO171" i="50"/>
  <c r="CN171" i="50"/>
  <c r="CM171" i="50"/>
  <c r="CL171" i="50"/>
  <c r="CK171" i="50"/>
  <c r="CJ171" i="50"/>
  <c r="CI171" i="50"/>
  <c r="CH171" i="50"/>
  <c r="CG171" i="50"/>
  <c r="CF171" i="50"/>
  <c r="CE171" i="50"/>
  <c r="CD171" i="50"/>
  <c r="CC171" i="50"/>
  <c r="CB171" i="50"/>
  <c r="CA171" i="50"/>
  <c r="BY171" i="50"/>
  <c r="BX171" i="50"/>
  <c r="BW171" i="50"/>
  <c r="BV171" i="50"/>
  <c r="BR171" i="50"/>
  <c r="BS171" i="50"/>
  <c r="BT171" i="50"/>
  <c r="BU171" i="50"/>
  <c r="BQ171" i="50"/>
  <c r="BP171" i="50"/>
  <c r="BO171" i="50"/>
  <c r="BN171" i="50"/>
  <c r="BM171" i="50"/>
  <c r="BL171" i="50"/>
  <c r="BK171" i="50"/>
  <c r="BJ171" i="50"/>
  <c r="BI171" i="50"/>
  <c r="BH171" i="50"/>
  <c r="BG171" i="50"/>
  <c r="BF171" i="50"/>
  <c r="AT171" i="50"/>
  <c r="AU171" i="50"/>
  <c r="AV171" i="50"/>
  <c r="AW171" i="50"/>
  <c r="AX171" i="50"/>
  <c r="AY171" i="50"/>
  <c r="AZ171" i="50"/>
  <c r="BA171" i="50"/>
  <c r="BB171" i="50"/>
  <c r="BC171" i="50"/>
  <c r="BD171" i="50"/>
  <c r="BE171" i="50"/>
  <c r="AG171" i="50"/>
  <c r="A171" i="50"/>
  <c r="AF171" i="50"/>
  <c r="AE171" i="50"/>
  <c r="AD171" i="50"/>
  <c r="AC171" i="50"/>
  <c r="D171" i="50"/>
  <c r="I171" i="50"/>
  <c r="DV170" i="50"/>
  <c r="DU170" i="50"/>
  <c r="DT170" i="50"/>
  <c r="DS170" i="50"/>
  <c r="DR170" i="50"/>
  <c r="DQ170" i="50"/>
  <c r="DP170" i="50"/>
  <c r="DO170" i="50"/>
  <c r="DN170" i="50"/>
  <c r="DM170" i="50"/>
  <c r="DL170" i="50"/>
  <c r="DK170" i="50"/>
  <c r="DJ170" i="50"/>
  <c r="DI170" i="50"/>
  <c r="DH170" i="50"/>
  <c r="DG170" i="50"/>
  <c r="DF170" i="50"/>
  <c r="DE170" i="50"/>
  <c r="DD170" i="50"/>
  <c r="DC170" i="50"/>
  <c r="DB170" i="50"/>
  <c r="DA170" i="50"/>
  <c r="CZ170" i="50"/>
  <c r="CY170" i="50"/>
  <c r="CX170" i="50"/>
  <c r="CW170" i="50"/>
  <c r="CV170" i="50"/>
  <c r="CU170" i="50"/>
  <c r="CT170" i="50"/>
  <c r="CS170" i="50"/>
  <c r="CR170" i="50"/>
  <c r="CQ170" i="50"/>
  <c r="CP170" i="50"/>
  <c r="CO170" i="50"/>
  <c r="CN170" i="50"/>
  <c r="CM170" i="50"/>
  <c r="CL170" i="50"/>
  <c r="CK170" i="50"/>
  <c r="CJ170" i="50"/>
  <c r="CI170" i="50"/>
  <c r="CH170" i="50"/>
  <c r="CG170" i="50"/>
  <c r="CF170" i="50"/>
  <c r="CE170" i="50"/>
  <c r="CD170" i="50"/>
  <c r="CC170" i="50"/>
  <c r="CB170" i="50"/>
  <c r="CA170" i="50"/>
  <c r="BZ170" i="50"/>
  <c r="BY170" i="50"/>
  <c r="BX170" i="50"/>
  <c r="BW170" i="50"/>
  <c r="BV170" i="50"/>
  <c r="AK170" i="50"/>
  <c r="BR170" i="50"/>
  <c r="BS170" i="50"/>
  <c r="BT170" i="50"/>
  <c r="BU170" i="50"/>
  <c r="BQ170" i="50"/>
  <c r="BP170" i="50"/>
  <c r="BO170" i="50"/>
  <c r="BN170" i="50"/>
  <c r="BM170" i="50"/>
  <c r="BL170" i="50"/>
  <c r="BK170" i="50"/>
  <c r="BJ170" i="50"/>
  <c r="BI170" i="50"/>
  <c r="BH170" i="50"/>
  <c r="BG170" i="50"/>
  <c r="BF170" i="50"/>
  <c r="AT170" i="50"/>
  <c r="AU170" i="50"/>
  <c r="AV170" i="50"/>
  <c r="AW170" i="50"/>
  <c r="AX170" i="50"/>
  <c r="AY170" i="50"/>
  <c r="AZ170" i="50"/>
  <c r="BA170" i="50"/>
  <c r="BB170" i="50"/>
  <c r="BC170" i="50"/>
  <c r="BD170" i="50"/>
  <c r="BE170" i="50"/>
  <c r="AG170" i="50"/>
  <c r="AE170" i="50"/>
  <c r="AD170" i="50"/>
  <c r="AC170" i="50"/>
  <c r="D170" i="50"/>
  <c r="I170" i="50"/>
  <c r="DV169" i="50"/>
  <c r="DU169" i="50"/>
  <c r="DT169" i="50"/>
  <c r="DS169" i="50"/>
  <c r="DR169" i="50"/>
  <c r="DQ169" i="50"/>
  <c r="DP169" i="50"/>
  <c r="DO169" i="50"/>
  <c r="DN169" i="50"/>
  <c r="DM169" i="50"/>
  <c r="DL169" i="50"/>
  <c r="DK169" i="50"/>
  <c r="DJ169" i="50"/>
  <c r="DI169" i="50"/>
  <c r="DH169" i="50"/>
  <c r="DG169" i="50"/>
  <c r="DF169" i="50"/>
  <c r="DE169" i="50"/>
  <c r="DD169" i="50"/>
  <c r="DC169" i="50"/>
  <c r="DB169" i="50"/>
  <c r="DA169" i="50"/>
  <c r="CZ169" i="50"/>
  <c r="CY169" i="50"/>
  <c r="CX169" i="50"/>
  <c r="CW169" i="50"/>
  <c r="CV169" i="50"/>
  <c r="CU169" i="50"/>
  <c r="CT169" i="50"/>
  <c r="CS169" i="50"/>
  <c r="CR169" i="50"/>
  <c r="CQ169" i="50"/>
  <c r="CP169" i="50"/>
  <c r="CO169" i="50"/>
  <c r="CN169" i="50"/>
  <c r="CM169" i="50"/>
  <c r="CL169" i="50"/>
  <c r="CK169" i="50"/>
  <c r="CJ169" i="50"/>
  <c r="CI169" i="50"/>
  <c r="CH169" i="50"/>
  <c r="CG169" i="50"/>
  <c r="CF169" i="50"/>
  <c r="CE169" i="50"/>
  <c r="CD169" i="50"/>
  <c r="CC169" i="50"/>
  <c r="CB169" i="50"/>
  <c r="CA169" i="50"/>
  <c r="BY169" i="50"/>
  <c r="BX169" i="50"/>
  <c r="BW169" i="50"/>
  <c r="BV169" i="50"/>
  <c r="BR169" i="50"/>
  <c r="BS169" i="50"/>
  <c r="BT169" i="50"/>
  <c r="BU169" i="50"/>
  <c r="BQ169" i="50"/>
  <c r="BP169" i="50"/>
  <c r="BO169" i="50"/>
  <c r="BN169" i="50"/>
  <c r="BM169" i="50"/>
  <c r="BL169" i="50"/>
  <c r="BK169" i="50"/>
  <c r="BJ169" i="50"/>
  <c r="BI169" i="50"/>
  <c r="BH169" i="50"/>
  <c r="BG169" i="50"/>
  <c r="BF169" i="50"/>
  <c r="AT169" i="50"/>
  <c r="AU169" i="50"/>
  <c r="AV169" i="50"/>
  <c r="AW169" i="50"/>
  <c r="AX169" i="50"/>
  <c r="AY169" i="50"/>
  <c r="AZ169" i="50"/>
  <c r="BA169" i="50"/>
  <c r="BB169" i="50"/>
  <c r="BC169" i="50"/>
  <c r="BD169" i="50"/>
  <c r="BE169" i="50"/>
  <c r="AG169" i="50"/>
  <c r="AE169" i="50"/>
  <c r="AD169" i="50"/>
  <c r="AC169" i="50"/>
  <c r="D169" i="50"/>
  <c r="I169" i="50"/>
  <c r="DV168" i="50"/>
  <c r="DU168" i="50"/>
  <c r="DT168" i="50"/>
  <c r="DS168" i="50"/>
  <c r="DR168" i="50"/>
  <c r="DQ168" i="50"/>
  <c r="DP168" i="50"/>
  <c r="DO168" i="50"/>
  <c r="DN168" i="50"/>
  <c r="DM168" i="50"/>
  <c r="DL168" i="50"/>
  <c r="DK168" i="50"/>
  <c r="DJ168" i="50"/>
  <c r="DI168" i="50"/>
  <c r="DH168" i="50"/>
  <c r="DG168" i="50"/>
  <c r="DF168" i="50"/>
  <c r="DE168" i="50"/>
  <c r="DD168" i="50"/>
  <c r="DC168" i="50"/>
  <c r="DB168" i="50"/>
  <c r="DA168" i="50"/>
  <c r="CZ168" i="50"/>
  <c r="CY168" i="50"/>
  <c r="CX168" i="50"/>
  <c r="CW168" i="50"/>
  <c r="CV168" i="50"/>
  <c r="CU168" i="50"/>
  <c r="CT168" i="50"/>
  <c r="CS168" i="50"/>
  <c r="CR168" i="50"/>
  <c r="CQ168" i="50"/>
  <c r="CP168" i="50"/>
  <c r="CO168" i="50"/>
  <c r="CN168" i="50"/>
  <c r="CM168" i="50"/>
  <c r="CL168" i="50"/>
  <c r="CK168" i="50"/>
  <c r="CJ168" i="50"/>
  <c r="CI168" i="50"/>
  <c r="CH168" i="50"/>
  <c r="CG168" i="50"/>
  <c r="CF168" i="50"/>
  <c r="CE168" i="50"/>
  <c r="CD168" i="50"/>
  <c r="CC168" i="50"/>
  <c r="CB168" i="50"/>
  <c r="CA168" i="50"/>
  <c r="BY168" i="50"/>
  <c r="BX168" i="50"/>
  <c r="BW168" i="50"/>
  <c r="BV168" i="50"/>
  <c r="BR168" i="50"/>
  <c r="BS168" i="50"/>
  <c r="BT168" i="50"/>
  <c r="BU168" i="50"/>
  <c r="BQ168" i="50"/>
  <c r="BP168" i="50"/>
  <c r="BO168" i="50"/>
  <c r="BN168" i="50"/>
  <c r="BM168" i="50"/>
  <c r="BL168" i="50"/>
  <c r="BK168" i="50"/>
  <c r="BJ168" i="50"/>
  <c r="BI168" i="50"/>
  <c r="BH168" i="50"/>
  <c r="BG168" i="50"/>
  <c r="BF168" i="50"/>
  <c r="AT168" i="50"/>
  <c r="AU168" i="50"/>
  <c r="AV168" i="50"/>
  <c r="AW168" i="50"/>
  <c r="AX168" i="50"/>
  <c r="AY168" i="50"/>
  <c r="AZ168" i="50"/>
  <c r="BA168" i="50"/>
  <c r="BB168" i="50"/>
  <c r="BC168" i="50"/>
  <c r="BD168" i="50"/>
  <c r="BE168" i="50"/>
  <c r="AG168" i="50"/>
  <c r="AM168" i="50"/>
  <c r="AF168" i="50"/>
  <c r="AE168" i="50"/>
  <c r="AD168" i="50"/>
  <c r="AC168" i="50"/>
  <c r="D168" i="50"/>
  <c r="I168" i="50"/>
  <c r="A168" i="50"/>
  <c r="DV167" i="50"/>
  <c r="DU167" i="50"/>
  <c r="DT167" i="50"/>
  <c r="DS167" i="50"/>
  <c r="DR167" i="50"/>
  <c r="DQ167" i="50"/>
  <c r="DP167" i="50"/>
  <c r="DO167" i="50"/>
  <c r="DN167" i="50"/>
  <c r="DM167" i="50"/>
  <c r="DL167" i="50"/>
  <c r="DK167" i="50"/>
  <c r="DJ167" i="50"/>
  <c r="DI167" i="50"/>
  <c r="DH167" i="50"/>
  <c r="DG167" i="50"/>
  <c r="DF167" i="50"/>
  <c r="DE167" i="50"/>
  <c r="DD167" i="50"/>
  <c r="DC167" i="50"/>
  <c r="DB167" i="50"/>
  <c r="DA167" i="50"/>
  <c r="CZ167" i="50"/>
  <c r="CY167" i="50"/>
  <c r="CX167" i="50"/>
  <c r="CW167" i="50"/>
  <c r="CV167" i="50"/>
  <c r="CU167" i="50"/>
  <c r="CT167" i="50"/>
  <c r="CS167" i="50"/>
  <c r="CR167" i="50"/>
  <c r="CQ167" i="50"/>
  <c r="CP167" i="50"/>
  <c r="CO167" i="50"/>
  <c r="CN167" i="50"/>
  <c r="CM167" i="50"/>
  <c r="CL167" i="50"/>
  <c r="CK167" i="50"/>
  <c r="CJ167" i="50"/>
  <c r="CI167" i="50"/>
  <c r="CH167" i="50"/>
  <c r="CG167" i="50"/>
  <c r="CF167" i="50"/>
  <c r="CE167" i="50"/>
  <c r="CD167" i="50"/>
  <c r="CC167" i="50"/>
  <c r="CB167" i="50"/>
  <c r="CA167" i="50"/>
  <c r="BZ167" i="50"/>
  <c r="BY167" i="50"/>
  <c r="BX167" i="50"/>
  <c r="BW167" i="50"/>
  <c r="BV167" i="50"/>
  <c r="BR167" i="50"/>
  <c r="BS167" i="50"/>
  <c r="BT167" i="50"/>
  <c r="BU167" i="50"/>
  <c r="BQ167" i="50"/>
  <c r="BP167" i="50"/>
  <c r="BO167" i="50"/>
  <c r="BN167" i="50"/>
  <c r="BM167" i="50"/>
  <c r="BL167" i="50"/>
  <c r="BK167" i="50"/>
  <c r="BJ167" i="50"/>
  <c r="BI167" i="50"/>
  <c r="BH167" i="50"/>
  <c r="BG167" i="50"/>
  <c r="BF167" i="50"/>
  <c r="AT167" i="50"/>
  <c r="AU167" i="50"/>
  <c r="AV167" i="50"/>
  <c r="AW167" i="50"/>
  <c r="AX167" i="50"/>
  <c r="AY167" i="50"/>
  <c r="AZ167" i="50"/>
  <c r="BA167" i="50"/>
  <c r="BB167" i="50"/>
  <c r="BC167" i="50"/>
  <c r="BD167" i="50"/>
  <c r="BE167" i="50"/>
  <c r="AG167" i="50"/>
  <c r="AE167" i="50"/>
  <c r="AD167" i="50"/>
  <c r="AC167" i="50"/>
  <c r="D167" i="50"/>
  <c r="I167" i="50"/>
  <c r="DV166" i="50"/>
  <c r="DU166" i="50"/>
  <c r="DT166" i="50"/>
  <c r="DS166" i="50"/>
  <c r="DR166" i="50"/>
  <c r="DQ166" i="50"/>
  <c r="DP166" i="50"/>
  <c r="DO166" i="50"/>
  <c r="DN166" i="50"/>
  <c r="DM166" i="50"/>
  <c r="DL166" i="50"/>
  <c r="DK166" i="50"/>
  <c r="DJ166" i="50"/>
  <c r="DI166" i="50"/>
  <c r="DH166" i="50"/>
  <c r="DG166" i="50"/>
  <c r="DF166" i="50"/>
  <c r="DE166" i="50"/>
  <c r="DD166" i="50"/>
  <c r="DC166" i="50"/>
  <c r="DB166" i="50"/>
  <c r="DA166" i="50"/>
  <c r="CZ166" i="50"/>
  <c r="CY166" i="50"/>
  <c r="CX166" i="50"/>
  <c r="CW166" i="50"/>
  <c r="CV166" i="50"/>
  <c r="CU166" i="50"/>
  <c r="CT166" i="50"/>
  <c r="CS166" i="50"/>
  <c r="CR166" i="50"/>
  <c r="CQ166" i="50"/>
  <c r="CP166" i="50"/>
  <c r="CO166" i="50"/>
  <c r="CN166" i="50"/>
  <c r="CM166" i="50"/>
  <c r="CL166" i="50"/>
  <c r="CK166" i="50"/>
  <c r="CJ166" i="50"/>
  <c r="CI166" i="50"/>
  <c r="CH166" i="50"/>
  <c r="CG166" i="50"/>
  <c r="CF166" i="50"/>
  <c r="CE166" i="50"/>
  <c r="CD166" i="50"/>
  <c r="CC166" i="50"/>
  <c r="CB166" i="50"/>
  <c r="CA166" i="50"/>
  <c r="BY166" i="50"/>
  <c r="BX166" i="50"/>
  <c r="BW166" i="50"/>
  <c r="BV166" i="50"/>
  <c r="BR166" i="50"/>
  <c r="BS166" i="50"/>
  <c r="BT166" i="50"/>
  <c r="BU166" i="50"/>
  <c r="BQ166" i="50"/>
  <c r="BP166" i="50"/>
  <c r="BO166" i="50"/>
  <c r="BN166" i="50"/>
  <c r="BM166" i="50"/>
  <c r="BL166" i="50"/>
  <c r="BK166" i="50"/>
  <c r="BJ166" i="50"/>
  <c r="BI166" i="50"/>
  <c r="BH166" i="50"/>
  <c r="BG166" i="50"/>
  <c r="BF166" i="50"/>
  <c r="AT166" i="50"/>
  <c r="AU166" i="50"/>
  <c r="AV166" i="50"/>
  <c r="AW166" i="50"/>
  <c r="AX166" i="50"/>
  <c r="AY166" i="50"/>
  <c r="AZ166" i="50"/>
  <c r="BA166" i="50"/>
  <c r="BB166" i="50"/>
  <c r="BC166" i="50"/>
  <c r="BD166" i="50"/>
  <c r="BE166" i="50"/>
  <c r="AG166" i="50"/>
  <c r="AF166" i="50"/>
  <c r="AE166" i="50"/>
  <c r="AD166" i="50"/>
  <c r="AC166" i="50"/>
  <c r="D166" i="50"/>
  <c r="I166" i="50"/>
  <c r="DV165" i="50"/>
  <c r="DU165" i="50"/>
  <c r="DT165" i="50"/>
  <c r="DS165" i="50"/>
  <c r="DR165" i="50"/>
  <c r="DQ165" i="50"/>
  <c r="DP165" i="50"/>
  <c r="DO165" i="50"/>
  <c r="DN165" i="50"/>
  <c r="DM165" i="50"/>
  <c r="DL165" i="50"/>
  <c r="DK165" i="50"/>
  <c r="DJ165" i="50"/>
  <c r="DI165" i="50"/>
  <c r="DH165" i="50"/>
  <c r="DG165" i="50"/>
  <c r="DF165" i="50"/>
  <c r="DE165" i="50"/>
  <c r="DD165" i="50"/>
  <c r="DC165" i="50"/>
  <c r="DB165" i="50"/>
  <c r="DA165" i="50"/>
  <c r="CZ165" i="50"/>
  <c r="CY165" i="50"/>
  <c r="CX165" i="50"/>
  <c r="CW165" i="50"/>
  <c r="CV165" i="50"/>
  <c r="CU165" i="50"/>
  <c r="CT165" i="50"/>
  <c r="CS165" i="50"/>
  <c r="CR165" i="50"/>
  <c r="CQ165" i="50"/>
  <c r="CP165" i="50"/>
  <c r="CO165" i="50"/>
  <c r="CN165" i="50"/>
  <c r="CM165" i="50"/>
  <c r="CL165" i="50"/>
  <c r="CK165" i="50"/>
  <c r="CJ165" i="50"/>
  <c r="CI165" i="50"/>
  <c r="CH165" i="50"/>
  <c r="CG165" i="50"/>
  <c r="CF165" i="50"/>
  <c r="CE165" i="50"/>
  <c r="CD165" i="50"/>
  <c r="CC165" i="50"/>
  <c r="CB165" i="50"/>
  <c r="CA165" i="50"/>
  <c r="BZ165" i="50"/>
  <c r="BY165" i="50"/>
  <c r="BX165" i="50"/>
  <c r="BW165" i="50"/>
  <c r="BV165" i="50"/>
  <c r="BR165" i="50"/>
  <c r="BS165" i="50"/>
  <c r="BT165" i="50"/>
  <c r="BU165" i="50"/>
  <c r="BQ165" i="50"/>
  <c r="BP165" i="50"/>
  <c r="BO165" i="50"/>
  <c r="BN165" i="50"/>
  <c r="BM165" i="50"/>
  <c r="BL165" i="50"/>
  <c r="BK165" i="50"/>
  <c r="BJ165" i="50"/>
  <c r="BI165" i="50"/>
  <c r="BH165" i="50"/>
  <c r="BG165" i="50"/>
  <c r="BF165" i="50"/>
  <c r="AT165" i="50"/>
  <c r="AU165" i="50"/>
  <c r="AV165" i="50"/>
  <c r="AW165" i="50"/>
  <c r="AX165" i="50"/>
  <c r="AY165" i="50"/>
  <c r="AZ165" i="50"/>
  <c r="BA165" i="50"/>
  <c r="BB165" i="50"/>
  <c r="BC165" i="50"/>
  <c r="BD165" i="50"/>
  <c r="BE165" i="50"/>
  <c r="E165" i="50"/>
  <c r="B165" i="50"/>
  <c r="AG165" i="50"/>
  <c r="AL165" i="50"/>
  <c r="AE165" i="50"/>
  <c r="AD165" i="50"/>
  <c r="AC165" i="50"/>
  <c r="D165" i="50"/>
  <c r="I165" i="50"/>
  <c r="A165" i="50"/>
  <c r="DV164" i="50"/>
  <c r="DU164" i="50"/>
  <c r="DT164" i="50"/>
  <c r="DS164" i="50"/>
  <c r="DR164" i="50"/>
  <c r="DQ164" i="50"/>
  <c r="DP164" i="50"/>
  <c r="DO164" i="50"/>
  <c r="DN164" i="50"/>
  <c r="DM164" i="50"/>
  <c r="DL164" i="50"/>
  <c r="DK164" i="50"/>
  <c r="DJ164" i="50"/>
  <c r="DI164" i="50"/>
  <c r="DH164" i="50"/>
  <c r="DG164" i="50"/>
  <c r="DF164" i="50"/>
  <c r="DE164" i="50"/>
  <c r="DD164" i="50"/>
  <c r="DC164" i="50"/>
  <c r="DB164" i="50"/>
  <c r="DA164" i="50"/>
  <c r="CZ164" i="50"/>
  <c r="CY164" i="50"/>
  <c r="CX164" i="50"/>
  <c r="CW164" i="50"/>
  <c r="CV164" i="50"/>
  <c r="CU164" i="50"/>
  <c r="CT164" i="50"/>
  <c r="CS164" i="50"/>
  <c r="CR164" i="50"/>
  <c r="CQ164" i="50"/>
  <c r="CP164" i="50"/>
  <c r="CO164" i="50"/>
  <c r="CN164" i="50"/>
  <c r="CM164" i="50"/>
  <c r="CL164" i="50"/>
  <c r="CK164" i="50"/>
  <c r="CJ164" i="50"/>
  <c r="CI164" i="50"/>
  <c r="CH164" i="50"/>
  <c r="CG164" i="50"/>
  <c r="CF164" i="50"/>
  <c r="CE164" i="50"/>
  <c r="CD164" i="50"/>
  <c r="CC164" i="50"/>
  <c r="CB164" i="50"/>
  <c r="CA164" i="50"/>
  <c r="BY164" i="50"/>
  <c r="BX164" i="50"/>
  <c r="BW164" i="50"/>
  <c r="BV164" i="50"/>
  <c r="BR164" i="50"/>
  <c r="BS164" i="50"/>
  <c r="BT164" i="50"/>
  <c r="BU164" i="50"/>
  <c r="BQ164" i="50"/>
  <c r="BP164" i="50"/>
  <c r="BO164" i="50"/>
  <c r="BN164" i="50"/>
  <c r="BM164" i="50"/>
  <c r="BL164" i="50"/>
  <c r="BK164" i="50"/>
  <c r="BJ164" i="50"/>
  <c r="BI164" i="50"/>
  <c r="BH164" i="50"/>
  <c r="BG164" i="50"/>
  <c r="BF164" i="50"/>
  <c r="AT164" i="50"/>
  <c r="AU164" i="50"/>
  <c r="AV164" i="50"/>
  <c r="AW164" i="50"/>
  <c r="AX164" i="50"/>
  <c r="AY164" i="50"/>
  <c r="AZ164" i="50"/>
  <c r="BA164" i="50"/>
  <c r="BB164" i="50"/>
  <c r="BC164" i="50"/>
  <c r="BD164" i="50"/>
  <c r="BE164" i="50"/>
  <c r="AG164" i="50"/>
  <c r="AM164" i="50"/>
  <c r="AE164" i="50"/>
  <c r="AD164" i="50"/>
  <c r="AC164" i="50"/>
  <c r="D164" i="50"/>
  <c r="I164" i="50"/>
  <c r="DV163" i="50"/>
  <c r="DU163" i="50"/>
  <c r="DT163" i="50"/>
  <c r="DS163" i="50"/>
  <c r="DR163" i="50"/>
  <c r="DQ163" i="50"/>
  <c r="DP163" i="50"/>
  <c r="DO163" i="50"/>
  <c r="DN163" i="50"/>
  <c r="DM163" i="50"/>
  <c r="DL163" i="50"/>
  <c r="DK163" i="50"/>
  <c r="DJ163" i="50"/>
  <c r="DI163" i="50"/>
  <c r="DH163" i="50"/>
  <c r="DG163" i="50"/>
  <c r="DF163" i="50"/>
  <c r="DE163" i="50"/>
  <c r="DD163" i="50"/>
  <c r="DC163" i="50"/>
  <c r="DB163" i="50"/>
  <c r="DA163" i="50"/>
  <c r="CZ163" i="50"/>
  <c r="CY163" i="50"/>
  <c r="CX163" i="50"/>
  <c r="CW163" i="50"/>
  <c r="CV163" i="50"/>
  <c r="CU163" i="50"/>
  <c r="CT163" i="50"/>
  <c r="CS163" i="50"/>
  <c r="CR163" i="50"/>
  <c r="CQ163" i="50"/>
  <c r="CP163" i="50"/>
  <c r="CO163" i="50"/>
  <c r="CN163" i="50"/>
  <c r="CM163" i="50"/>
  <c r="CL163" i="50"/>
  <c r="CK163" i="50"/>
  <c r="CJ163" i="50"/>
  <c r="CI163" i="50"/>
  <c r="CH163" i="50"/>
  <c r="CG163" i="50"/>
  <c r="CF163" i="50"/>
  <c r="CE163" i="50"/>
  <c r="CD163" i="50"/>
  <c r="CC163" i="50"/>
  <c r="CB163" i="50"/>
  <c r="CA163" i="50"/>
  <c r="BY163" i="50"/>
  <c r="BX163" i="50"/>
  <c r="BW163" i="50"/>
  <c r="BV163" i="50"/>
  <c r="AK163" i="50"/>
  <c r="BR163" i="50"/>
  <c r="BS163" i="50"/>
  <c r="BT163" i="50"/>
  <c r="BU163" i="50"/>
  <c r="BQ163" i="50"/>
  <c r="BP163" i="50"/>
  <c r="BO163" i="50"/>
  <c r="BN163" i="50"/>
  <c r="BM163" i="50"/>
  <c r="BL163" i="50"/>
  <c r="BK163" i="50"/>
  <c r="BJ163" i="50"/>
  <c r="BI163" i="50"/>
  <c r="BH163" i="50"/>
  <c r="BG163" i="50"/>
  <c r="BF163" i="50"/>
  <c r="AT163" i="50"/>
  <c r="AU163" i="50"/>
  <c r="AV163" i="50"/>
  <c r="AW163" i="50"/>
  <c r="AX163" i="50"/>
  <c r="AY163" i="50"/>
  <c r="AZ163" i="50"/>
  <c r="BA163" i="50"/>
  <c r="BB163" i="50"/>
  <c r="BC163" i="50"/>
  <c r="BD163" i="50"/>
  <c r="BE163" i="50"/>
  <c r="AG163" i="50"/>
  <c r="AM163" i="50"/>
  <c r="A163" i="50"/>
  <c r="AF163" i="50"/>
  <c r="AE163" i="50"/>
  <c r="AD163" i="50"/>
  <c r="AC163" i="50"/>
  <c r="D163" i="50"/>
  <c r="I163" i="50"/>
  <c r="DV162" i="50"/>
  <c r="DU162" i="50"/>
  <c r="DT162" i="50"/>
  <c r="DS162" i="50"/>
  <c r="DR162" i="50"/>
  <c r="DQ162" i="50"/>
  <c r="DP162" i="50"/>
  <c r="DO162" i="50"/>
  <c r="DN162" i="50"/>
  <c r="DM162" i="50"/>
  <c r="DL162" i="50"/>
  <c r="DK162" i="50"/>
  <c r="DJ162" i="50"/>
  <c r="DI162" i="50"/>
  <c r="DH162" i="50"/>
  <c r="DG162" i="50"/>
  <c r="DF162" i="50"/>
  <c r="DE162" i="50"/>
  <c r="DD162" i="50"/>
  <c r="DC162" i="50"/>
  <c r="DB162" i="50"/>
  <c r="DA162" i="50"/>
  <c r="CZ162" i="50"/>
  <c r="CY162" i="50"/>
  <c r="CX162" i="50"/>
  <c r="CW162" i="50"/>
  <c r="CV162" i="50"/>
  <c r="CU162" i="50"/>
  <c r="CT162" i="50"/>
  <c r="CS162" i="50"/>
  <c r="CR162" i="50"/>
  <c r="CQ162" i="50"/>
  <c r="CP162" i="50"/>
  <c r="CO162" i="50"/>
  <c r="CN162" i="50"/>
  <c r="CM162" i="50"/>
  <c r="CL162" i="50"/>
  <c r="CK162" i="50"/>
  <c r="CJ162" i="50"/>
  <c r="CI162" i="50"/>
  <c r="CH162" i="50"/>
  <c r="CG162" i="50"/>
  <c r="CA162" i="50"/>
  <c r="CB162" i="50"/>
  <c r="CC162" i="50"/>
  <c r="CD162" i="50"/>
  <c r="CE162" i="50"/>
  <c r="CF162" i="50"/>
  <c r="BZ162" i="50"/>
  <c r="BY162" i="50"/>
  <c r="BX162" i="50"/>
  <c r="BW162" i="50"/>
  <c r="BV162" i="50"/>
  <c r="BR162" i="50"/>
  <c r="BS162" i="50"/>
  <c r="BT162" i="50"/>
  <c r="BU162" i="50"/>
  <c r="BQ162" i="50"/>
  <c r="BP162" i="50"/>
  <c r="BO162" i="50"/>
  <c r="BN162" i="50"/>
  <c r="BM162" i="50"/>
  <c r="BL162" i="50"/>
  <c r="BK162" i="50"/>
  <c r="BJ162" i="50"/>
  <c r="BI162" i="50"/>
  <c r="BH162" i="50"/>
  <c r="BG162" i="50"/>
  <c r="BF162" i="50"/>
  <c r="AT162" i="50"/>
  <c r="AU162" i="50"/>
  <c r="AV162" i="50"/>
  <c r="AW162" i="50"/>
  <c r="AX162" i="50"/>
  <c r="AY162" i="50"/>
  <c r="AZ162" i="50"/>
  <c r="BA162" i="50"/>
  <c r="BB162" i="50"/>
  <c r="BC162" i="50"/>
  <c r="BD162" i="50"/>
  <c r="BE162" i="50"/>
  <c r="AG162" i="50"/>
  <c r="AE162" i="50"/>
  <c r="AD162" i="50"/>
  <c r="AC162" i="50"/>
  <c r="D162" i="50"/>
  <c r="I162" i="50"/>
  <c r="DV161" i="50"/>
  <c r="DU161" i="50"/>
  <c r="DT161" i="50"/>
  <c r="DS161" i="50"/>
  <c r="DR161" i="50"/>
  <c r="DQ161" i="50"/>
  <c r="DP161" i="50"/>
  <c r="DO161" i="50"/>
  <c r="DN161" i="50"/>
  <c r="DM161" i="50"/>
  <c r="DL161" i="50"/>
  <c r="DK161" i="50"/>
  <c r="DJ161" i="50"/>
  <c r="DI161" i="50"/>
  <c r="DH161" i="50"/>
  <c r="DG161" i="50"/>
  <c r="DF161" i="50"/>
  <c r="DE161" i="50"/>
  <c r="DD161" i="50"/>
  <c r="DC161" i="50"/>
  <c r="DB161" i="50"/>
  <c r="DA161" i="50"/>
  <c r="CZ161" i="50"/>
  <c r="CY161" i="50"/>
  <c r="CX161" i="50"/>
  <c r="CW161" i="50"/>
  <c r="CV161" i="50"/>
  <c r="CU161" i="50"/>
  <c r="CT161" i="50"/>
  <c r="CS161" i="50"/>
  <c r="CR161" i="50"/>
  <c r="CQ161" i="50"/>
  <c r="CP161" i="50"/>
  <c r="CO161" i="50"/>
  <c r="CN161" i="50"/>
  <c r="CM161" i="50"/>
  <c r="CL161" i="50"/>
  <c r="CK161" i="50"/>
  <c r="CJ161" i="50"/>
  <c r="CI161" i="50"/>
  <c r="CH161" i="50"/>
  <c r="CG161" i="50"/>
  <c r="CF161" i="50"/>
  <c r="CE161" i="50"/>
  <c r="CD161" i="50"/>
  <c r="CC161" i="50"/>
  <c r="CB161" i="50"/>
  <c r="CA161" i="50"/>
  <c r="BY161" i="50"/>
  <c r="BX161" i="50"/>
  <c r="BW161" i="50"/>
  <c r="BV161" i="50"/>
  <c r="BR161" i="50"/>
  <c r="BS161" i="50"/>
  <c r="BT161" i="50"/>
  <c r="BU161" i="50"/>
  <c r="BQ161" i="50"/>
  <c r="BP161" i="50"/>
  <c r="BO161" i="50"/>
  <c r="BN161" i="50"/>
  <c r="BM161" i="50"/>
  <c r="BL161" i="50"/>
  <c r="BK161" i="50"/>
  <c r="BJ161" i="50"/>
  <c r="BI161" i="50"/>
  <c r="BH161" i="50"/>
  <c r="BG161" i="50"/>
  <c r="BF161" i="50"/>
  <c r="AT161" i="50"/>
  <c r="AU161" i="50"/>
  <c r="AV161" i="50"/>
  <c r="AW161" i="50"/>
  <c r="AX161" i="50"/>
  <c r="AY161" i="50"/>
  <c r="AZ161" i="50"/>
  <c r="BA161" i="50"/>
  <c r="BB161" i="50"/>
  <c r="BC161" i="50"/>
  <c r="BD161" i="50"/>
  <c r="BE161" i="50"/>
  <c r="AG161" i="50"/>
  <c r="AE161" i="50"/>
  <c r="AD161" i="50"/>
  <c r="AC161" i="50"/>
  <c r="D161" i="50"/>
  <c r="I161" i="50"/>
  <c r="DV160" i="50"/>
  <c r="DU160" i="50"/>
  <c r="DT160" i="50"/>
  <c r="DS160" i="50"/>
  <c r="DR160" i="50"/>
  <c r="DQ160" i="50"/>
  <c r="DP160" i="50"/>
  <c r="DO160" i="50"/>
  <c r="DN160" i="50"/>
  <c r="DM160" i="50"/>
  <c r="DL160" i="50"/>
  <c r="DK160" i="50"/>
  <c r="DJ160" i="50"/>
  <c r="DI160" i="50"/>
  <c r="DH160" i="50"/>
  <c r="DG160" i="50"/>
  <c r="DF160" i="50"/>
  <c r="DE160" i="50"/>
  <c r="DD160" i="50"/>
  <c r="DC160" i="50"/>
  <c r="DB160" i="50"/>
  <c r="DA160" i="50"/>
  <c r="CZ160" i="50"/>
  <c r="CY160" i="50"/>
  <c r="CX160" i="50"/>
  <c r="CW160" i="50"/>
  <c r="CV160" i="50"/>
  <c r="CU160" i="50"/>
  <c r="CT160" i="50"/>
  <c r="CS160" i="50"/>
  <c r="CR160" i="50"/>
  <c r="CQ160" i="50"/>
  <c r="CP160" i="50"/>
  <c r="CO160" i="50"/>
  <c r="CN160" i="50"/>
  <c r="CM160" i="50"/>
  <c r="CL160" i="50"/>
  <c r="CK160" i="50"/>
  <c r="CJ160" i="50"/>
  <c r="CI160" i="50"/>
  <c r="CH160" i="50"/>
  <c r="CG160" i="50"/>
  <c r="CF160" i="50"/>
  <c r="CE160" i="50"/>
  <c r="CD160" i="50"/>
  <c r="CC160" i="50"/>
  <c r="CB160" i="50"/>
  <c r="CA160" i="50"/>
  <c r="BY160" i="50"/>
  <c r="BX160" i="50"/>
  <c r="BW160" i="50"/>
  <c r="BV160" i="50"/>
  <c r="BR160" i="50"/>
  <c r="BS160" i="50"/>
  <c r="BT160" i="50"/>
  <c r="BU160" i="50"/>
  <c r="BQ160" i="50"/>
  <c r="BP160" i="50"/>
  <c r="BO160" i="50"/>
  <c r="BN160" i="50"/>
  <c r="BM160" i="50"/>
  <c r="BL160" i="50"/>
  <c r="BK160" i="50"/>
  <c r="BJ160" i="50"/>
  <c r="BI160" i="50"/>
  <c r="BH160" i="50"/>
  <c r="BG160" i="50"/>
  <c r="BF160" i="50"/>
  <c r="AT160" i="50"/>
  <c r="AU160" i="50"/>
  <c r="AV160" i="50"/>
  <c r="AW160" i="50"/>
  <c r="AX160" i="50"/>
  <c r="AY160" i="50"/>
  <c r="AZ160" i="50"/>
  <c r="BA160" i="50"/>
  <c r="BB160" i="50"/>
  <c r="BC160" i="50"/>
  <c r="BD160" i="50"/>
  <c r="BE160" i="50"/>
  <c r="AG160" i="50"/>
  <c r="AM160" i="50"/>
  <c r="AE160" i="50"/>
  <c r="AD160" i="50"/>
  <c r="AC160" i="50"/>
  <c r="D160" i="50"/>
  <c r="I160" i="50"/>
  <c r="DV159" i="50"/>
  <c r="DU159" i="50"/>
  <c r="DT159" i="50"/>
  <c r="DS159" i="50"/>
  <c r="DR159" i="50"/>
  <c r="DQ159" i="50"/>
  <c r="DP159" i="50"/>
  <c r="DO159" i="50"/>
  <c r="DN159" i="50"/>
  <c r="DM159" i="50"/>
  <c r="DL159" i="50"/>
  <c r="DK159" i="50"/>
  <c r="DJ159" i="50"/>
  <c r="DI159" i="50"/>
  <c r="DH159" i="50"/>
  <c r="DG159" i="50"/>
  <c r="DF159" i="50"/>
  <c r="DE159" i="50"/>
  <c r="DD159" i="50"/>
  <c r="DC159" i="50"/>
  <c r="DB159" i="50"/>
  <c r="DA159" i="50"/>
  <c r="CZ159" i="50"/>
  <c r="CY159" i="50"/>
  <c r="CX159" i="50"/>
  <c r="CW159" i="50"/>
  <c r="CV159" i="50"/>
  <c r="CU159" i="50"/>
  <c r="CT159" i="50"/>
  <c r="CS159" i="50"/>
  <c r="CR159" i="50"/>
  <c r="CQ159" i="50"/>
  <c r="CP159" i="50"/>
  <c r="CO159" i="50"/>
  <c r="CN159" i="50"/>
  <c r="CM159" i="50"/>
  <c r="CL159" i="50"/>
  <c r="CK159" i="50"/>
  <c r="CJ159" i="50"/>
  <c r="CI159" i="50"/>
  <c r="CH159" i="50"/>
  <c r="CG159" i="50"/>
  <c r="CF159" i="50"/>
  <c r="CE159" i="50"/>
  <c r="CD159" i="50"/>
  <c r="CC159" i="50"/>
  <c r="CB159" i="50"/>
  <c r="CA159" i="50"/>
  <c r="BZ159" i="50"/>
  <c r="BY159" i="50"/>
  <c r="BX159" i="50"/>
  <c r="BW159" i="50"/>
  <c r="BV159" i="50"/>
  <c r="BR159" i="50"/>
  <c r="BS159" i="50"/>
  <c r="BT159" i="50"/>
  <c r="BU159" i="50"/>
  <c r="BQ159" i="50"/>
  <c r="BP159" i="50"/>
  <c r="BO159" i="50"/>
  <c r="BN159" i="50"/>
  <c r="BM159" i="50"/>
  <c r="BL159" i="50"/>
  <c r="BK159" i="50"/>
  <c r="BJ159" i="50"/>
  <c r="BI159" i="50"/>
  <c r="BH159" i="50"/>
  <c r="BG159" i="50"/>
  <c r="BF159" i="50"/>
  <c r="F159" i="50"/>
  <c r="AT159" i="50"/>
  <c r="AU159" i="50"/>
  <c r="AV159" i="50"/>
  <c r="AW159" i="50"/>
  <c r="AX159" i="50"/>
  <c r="AY159" i="50"/>
  <c r="AZ159" i="50"/>
  <c r="BA159" i="50"/>
  <c r="BB159" i="50"/>
  <c r="BC159" i="50"/>
  <c r="BD159" i="50"/>
  <c r="BE159" i="50"/>
  <c r="E159" i="50"/>
  <c r="B159" i="50"/>
  <c r="AG159" i="50"/>
  <c r="AE159" i="50"/>
  <c r="AD159" i="50"/>
  <c r="AC159" i="50"/>
  <c r="D159" i="50"/>
  <c r="I159" i="50"/>
  <c r="DV158" i="50"/>
  <c r="DU158" i="50"/>
  <c r="DT158" i="50"/>
  <c r="DS158" i="50"/>
  <c r="DR158" i="50"/>
  <c r="DQ158" i="50"/>
  <c r="DP158" i="50"/>
  <c r="DO158" i="50"/>
  <c r="DN158" i="50"/>
  <c r="DM158" i="50"/>
  <c r="DL158" i="50"/>
  <c r="DK158" i="50"/>
  <c r="DJ158" i="50"/>
  <c r="DI158" i="50"/>
  <c r="DH158" i="50"/>
  <c r="DG158" i="50"/>
  <c r="DF158" i="50"/>
  <c r="DE158" i="50"/>
  <c r="DD158" i="50"/>
  <c r="DC158" i="50"/>
  <c r="DB158" i="50"/>
  <c r="DA158" i="50"/>
  <c r="CZ158" i="50"/>
  <c r="CY158" i="50"/>
  <c r="CX158" i="50"/>
  <c r="CW158" i="50"/>
  <c r="CV158" i="50"/>
  <c r="CU158" i="50"/>
  <c r="CT158" i="50"/>
  <c r="CS158" i="50"/>
  <c r="CR158" i="50"/>
  <c r="CQ158" i="50"/>
  <c r="CP158" i="50"/>
  <c r="CO158" i="50"/>
  <c r="CN158" i="50"/>
  <c r="CM158" i="50"/>
  <c r="CL158" i="50"/>
  <c r="CK158" i="50"/>
  <c r="CJ158" i="50"/>
  <c r="CI158" i="50"/>
  <c r="CH158" i="50"/>
  <c r="CG158" i="50"/>
  <c r="CF158" i="50"/>
  <c r="CE158" i="50"/>
  <c r="CD158" i="50"/>
  <c r="CC158" i="50"/>
  <c r="CB158" i="50"/>
  <c r="CA158" i="50"/>
  <c r="BZ158" i="50"/>
  <c r="BY158" i="50"/>
  <c r="BX158" i="50"/>
  <c r="BW158" i="50"/>
  <c r="BV158" i="50"/>
  <c r="BR158" i="50"/>
  <c r="BS158" i="50"/>
  <c r="BT158" i="50"/>
  <c r="BU158" i="50"/>
  <c r="BQ158" i="50"/>
  <c r="BP158" i="50"/>
  <c r="BO158" i="50"/>
  <c r="BN158" i="50"/>
  <c r="BM158" i="50"/>
  <c r="BL158" i="50"/>
  <c r="BK158" i="50"/>
  <c r="BJ158" i="50"/>
  <c r="BI158" i="50"/>
  <c r="BH158" i="50"/>
  <c r="BG158" i="50"/>
  <c r="BF158" i="50"/>
  <c r="AT158" i="50"/>
  <c r="AU158" i="50"/>
  <c r="AV158" i="50"/>
  <c r="AW158" i="50"/>
  <c r="AX158" i="50"/>
  <c r="AY158" i="50"/>
  <c r="AZ158" i="50"/>
  <c r="BA158" i="50"/>
  <c r="BB158" i="50"/>
  <c r="BC158" i="50"/>
  <c r="BD158" i="50"/>
  <c r="BE158" i="50"/>
  <c r="AG158" i="50"/>
  <c r="AM158" i="50"/>
  <c r="AE158" i="50"/>
  <c r="AD158" i="50"/>
  <c r="AC158" i="50"/>
  <c r="D158" i="50"/>
  <c r="I158" i="50"/>
  <c r="A158" i="50"/>
  <c r="DV157" i="50"/>
  <c r="DU157" i="50"/>
  <c r="DT157" i="50"/>
  <c r="DS157" i="50"/>
  <c r="DR157" i="50"/>
  <c r="DQ157" i="50"/>
  <c r="DP157" i="50"/>
  <c r="DO157" i="50"/>
  <c r="DN157" i="50"/>
  <c r="DM157" i="50"/>
  <c r="DL157" i="50"/>
  <c r="DK157" i="50"/>
  <c r="DJ157" i="50"/>
  <c r="DI157" i="50"/>
  <c r="DH157" i="50"/>
  <c r="DG157" i="50"/>
  <c r="DF157" i="50"/>
  <c r="DE157" i="50"/>
  <c r="DD157" i="50"/>
  <c r="DC157" i="50"/>
  <c r="DB157" i="50"/>
  <c r="DA157" i="50"/>
  <c r="CZ157" i="50"/>
  <c r="CY157" i="50"/>
  <c r="CX157" i="50"/>
  <c r="CW157" i="50"/>
  <c r="CV157" i="50"/>
  <c r="CU157" i="50"/>
  <c r="CT157" i="50"/>
  <c r="CS157" i="50"/>
  <c r="CR157" i="50"/>
  <c r="CQ157" i="50"/>
  <c r="CP157" i="50"/>
  <c r="CO157" i="50"/>
  <c r="CN157" i="50"/>
  <c r="CM157" i="50"/>
  <c r="CL157" i="50"/>
  <c r="CK157" i="50"/>
  <c r="CJ157" i="50"/>
  <c r="CI157" i="50"/>
  <c r="CH157" i="50"/>
  <c r="CG157" i="50"/>
  <c r="CF157" i="50"/>
  <c r="CE157" i="50"/>
  <c r="CD157" i="50"/>
  <c r="CC157" i="50"/>
  <c r="CB157" i="50"/>
  <c r="CA157" i="50"/>
  <c r="BZ157" i="50"/>
  <c r="BY157" i="50"/>
  <c r="BX157" i="50"/>
  <c r="BW157" i="50"/>
  <c r="BV157" i="50"/>
  <c r="BR157" i="50"/>
  <c r="BS157" i="50"/>
  <c r="BT157" i="50"/>
  <c r="BU157" i="50"/>
  <c r="BQ157" i="50"/>
  <c r="BP157" i="50"/>
  <c r="BO157" i="50"/>
  <c r="BN157" i="50"/>
  <c r="BM157" i="50"/>
  <c r="BL157" i="50"/>
  <c r="BK157" i="50"/>
  <c r="BJ157" i="50"/>
  <c r="BI157" i="50"/>
  <c r="BH157" i="50"/>
  <c r="BG157" i="50"/>
  <c r="BF157" i="50"/>
  <c r="AT157" i="50"/>
  <c r="AU157" i="50"/>
  <c r="AV157" i="50"/>
  <c r="AW157" i="50"/>
  <c r="AX157" i="50"/>
  <c r="AY157" i="50"/>
  <c r="AZ157" i="50"/>
  <c r="BA157" i="50"/>
  <c r="BB157" i="50"/>
  <c r="BC157" i="50"/>
  <c r="BD157" i="50"/>
  <c r="BE157" i="50"/>
  <c r="AG157" i="50"/>
  <c r="AE157" i="50"/>
  <c r="AD157" i="50"/>
  <c r="AC157" i="50"/>
  <c r="D157" i="50"/>
  <c r="I157" i="50"/>
  <c r="DV156" i="50"/>
  <c r="DU156" i="50"/>
  <c r="DT156" i="50"/>
  <c r="DS156" i="50"/>
  <c r="DR156" i="50"/>
  <c r="DQ156" i="50"/>
  <c r="DP156" i="50"/>
  <c r="DO156" i="50"/>
  <c r="DN156" i="50"/>
  <c r="DM156" i="50"/>
  <c r="DL156" i="50"/>
  <c r="DK156" i="50"/>
  <c r="DJ156" i="50"/>
  <c r="DI156" i="50"/>
  <c r="DH156" i="50"/>
  <c r="DG156" i="50"/>
  <c r="DF156" i="50"/>
  <c r="DE156" i="50"/>
  <c r="DD156" i="50"/>
  <c r="DC156" i="50"/>
  <c r="DB156" i="50"/>
  <c r="DA156" i="50"/>
  <c r="CZ156" i="50"/>
  <c r="CY156" i="50"/>
  <c r="CX156" i="50"/>
  <c r="CW156" i="50"/>
  <c r="CV156" i="50"/>
  <c r="CU156" i="50"/>
  <c r="CT156" i="50"/>
  <c r="CS156" i="50"/>
  <c r="CR156" i="50"/>
  <c r="CQ156" i="50"/>
  <c r="CP156" i="50"/>
  <c r="CO156" i="50"/>
  <c r="CN156" i="50"/>
  <c r="CM156" i="50"/>
  <c r="CL156" i="50"/>
  <c r="CK156" i="50"/>
  <c r="CJ156" i="50"/>
  <c r="CI156" i="50"/>
  <c r="CH156" i="50"/>
  <c r="CG156" i="50"/>
  <c r="CA156" i="50"/>
  <c r="CB156" i="50"/>
  <c r="CC156" i="50"/>
  <c r="CD156" i="50"/>
  <c r="CE156" i="50"/>
  <c r="CF156" i="50"/>
  <c r="BZ156" i="50"/>
  <c r="BY156" i="50"/>
  <c r="BX156" i="50"/>
  <c r="BW156" i="50"/>
  <c r="BV156" i="50"/>
  <c r="BR156" i="50"/>
  <c r="BS156" i="50"/>
  <c r="BT156" i="50"/>
  <c r="BU156" i="50"/>
  <c r="BQ156" i="50"/>
  <c r="BP156" i="50"/>
  <c r="BO156" i="50"/>
  <c r="BN156" i="50"/>
  <c r="BM156" i="50"/>
  <c r="BL156" i="50"/>
  <c r="BK156" i="50"/>
  <c r="BJ156" i="50"/>
  <c r="BI156" i="50"/>
  <c r="BH156" i="50"/>
  <c r="BG156" i="50"/>
  <c r="BF156" i="50"/>
  <c r="AT156" i="50"/>
  <c r="AU156" i="50"/>
  <c r="AV156" i="50"/>
  <c r="AW156" i="50"/>
  <c r="AX156" i="50"/>
  <c r="AY156" i="50"/>
  <c r="AZ156" i="50"/>
  <c r="BA156" i="50"/>
  <c r="BB156" i="50"/>
  <c r="BC156" i="50"/>
  <c r="BD156" i="50"/>
  <c r="BE156" i="50"/>
  <c r="AG156" i="50"/>
  <c r="AM156" i="50"/>
  <c r="AF156" i="50"/>
  <c r="AE156" i="50"/>
  <c r="AD156" i="50"/>
  <c r="AC156" i="50"/>
  <c r="D156" i="50"/>
  <c r="I156" i="50"/>
  <c r="A156" i="50"/>
  <c r="DV155" i="50"/>
  <c r="DU155" i="50"/>
  <c r="DT155" i="50"/>
  <c r="DS155" i="50"/>
  <c r="DR155" i="50"/>
  <c r="DQ155" i="50"/>
  <c r="DP155" i="50"/>
  <c r="DO155" i="50"/>
  <c r="DN155" i="50"/>
  <c r="DM155" i="50"/>
  <c r="DL155" i="50"/>
  <c r="DK155" i="50"/>
  <c r="DJ155" i="50"/>
  <c r="DI155" i="50"/>
  <c r="DH155" i="50"/>
  <c r="DG155" i="50"/>
  <c r="DF155" i="50"/>
  <c r="DE155" i="50"/>
  <c r="DD155" i="50"/>
  <c r="DC155" i="50"/>
  <c r="DB155" i="50"/>
  <c r="DA155" i="50"/>
  <c r="CZ155" i="50"/>
  <c r="CY155" i="50"/>
  <c r="CX155" i="50"/>
  <c r="CW155" i="50"/>
  <c r="CV155" i="50"/>
  <c r="CU155" i="50"/>
  <c r="CT155" i="50"/>
  <c r="CS155" i="50"/>
  <c r="CR155" i="50"/>
  <c r="CQ155" i="50"/>
  <c r="CP155" i="50"/>
  <c r="CO155" i="50"/>
  <c r="CN155" i="50"/>
  <c r="CM155" i="50"/>
  <c r="CL155" i="50"/>
  <c r="CK155" i="50"/>
  <c r="CJ155" i="50"/>
  <c r="CI155" i="50"/>
  <c r="CH155" i="50"/>
  <c r="CG155" i="50"/>
  <c r="CF155" i="50"/>
  <c r="CE155" i="50"/>
  <c r="CD155" i="50"/>
  <c r="CC155" i="50"/>
  <c r="CB155" i="50"/>
  <c r="CA155" i="50"/>
  <c r="BY155" i="50"/>
  <c r="BX155" i="50"/>
  <c r="BW155" i="50"/>
  <c r="BV155" i="50"/>
  <c r="BR155" i="50"/>
  <c r="BS155" i="50"/>
  <c r="BT155" i="50"/>
  <c r="BU155" i="50"/>
  <c r="BQ155" i="50"/>
  <c r="BP155" i="50"/>
  <c r="BO155" i="50"/>
  <c r="BN155" i="50"/>
  <c r="BM155" i="50"/>
  <c r="BL155" i="50"/>
  <c r="BK155" i="50"/>
  <c r="BJ155" i="50"/>
  <c r="BI155" i="50"/>
  <c r="BH155" i="50"/>
  <c r="BG155" i="50"/>
  <c r="BF155" i="50"/>
  <c r="AT155" i="50"/>
  <c r="AU155" i="50"/>
  <c r="AV155" i="50"/>
  <c r="AW155" i="50"/>
  <c r="AX155" i="50"/>
  <c r="AY155" i="50"/>
  <c r="AZ155" i="50"/>
  <c r="BA155" i="50"/>
  <c r="BB155" i="50"/>
  <c r="BC155" i="50"/>
  <c r="BD155" i="50"/>
  <c r="BE155" i="50"/>
  <c r="AG155" i="50"/>
  <c r="AF155" i="50"/>
  <c r="AE155" i="50"/>
  <c r="AD155" i="50"/>
  <c r="AC155" i="50"/>
  <c r="D155" i="50"/>
  <c r="I155" i="50"/>
  <c r="DV154" i="50"/>
  <c r="DU154" i="50"/>
  <c r="DT154" i="50"/>
  <c r="DS154" i="50"/>
  <c r="DR154" i="50"/>
  <c r="DQ154" i="50"/>
  <c r="DP154" i="50"/>
  <c r="DO154" i="50"/>
  <c r="DN154" i="50"/>
  <c r="DM154" i="50"/>
  <c r="DL154" i="50"/>
  <c r="DK154" i="50"/>
  <c r="DJ154" i="50"/>
  <c r="DI154" i="50"/>
  <c r="DH154" i="50"/>
  <c r="DG154" i="50"/>
  <c r="DF154" i="50"/>
  <c r="DE154" i="50"/>
  <c r="DD154" i="50"/>
  <c r="DC154" i="50"/>
  <c r="DB154" i="50"/>
  <c r="DA154" i="50"/>
  <c r="CZ154" i="50"/>
  <c r="CY154" i="50"/>
  <c r="CX154" i="50"/>
  <c r="CW154" i="50"/>
  <c r="CV154" i="50"/>
  <c r="CU154" i="50"/>
  <c r="CT154" i="50"/>
  <c r="CS154" i="50"/>
  <c r="CR154" i="50"/>
  <c r="CQ154" i="50"/>
  <c r="CP154" i="50"/>
  <c r="CO154" i="50"/>
  <c r="CN154" i="50"/>
  <c r="CM154" i="50"/>
  <c r="CL154" i="50"/>
  <c r="CK154" i="50"/>
  <c r="CJ154" i="50"/>
  <c r="CI154" i="50"/>
  <c r="CH154" i="50"/>
  <c r="CG154" i="50"/>
  <c r="CF154" i="50"/>
  <c r="CE154" i="50"/>
  <c r="CD154" i="50"/>
  <c r="CA154" i="50"/>
  <c r="CB154" i="50"/>
  <c r="CC154" i="50"/>
  <c r="BZ154" i="50"/>
  <c r="BY154" i="50"/>
  <c r="BX154" i="50"/>
  <c r="BW154" i="50"/>
  <c r="BV154" i="50"/>
  <c r="BR154" i="50"/>
  <c r="BS154" i="50"/>
  <c r="BT154" i="50"/>
  <c r="BU154" i="50"/>
  <c r="BQ154" i="50"/>
  <c r="BP154" i="50"/>
  <c r="BO154" i="50"/>
  <c r="BN154" i="50"/>
  <c r="BM154" i="50"/>
  <c r="BL154" i="50"/>
  <c r="BK154" i="50"/>
  <c r="BJ154" i="50"/>
  <c r="BI154" i="50"/>
  <c r="BH154" i="50"/>
  <c r="BG154" i="50"/>
  <c r="BF154" i="50"/>
  <c r="AT154" i="50"/>
  <c r="AU154" i="50"/>
  <c r="AV154" i="50"/>
  <c r="AW154" i="50"/>
  <c r="AX154" i="50"/>
  <c r="AY154" i="50"/>
  <c r="AZ154" i="50"/>
  <c r="BA154" i="50"/>
  <c r="BB154" i="50"/>
  <c r="BC154" i="50"/>
  <c r="BD154" i="50"/>
  <c r="BE154" i="50"/>
  <c r="AG154" i="50"/>
  <c r="AM154" i="50"/>
  <c r="AE154" i="50"/>
  <c r="AD154" i="50"/>
  <c r="AC154" i="50"/>
  <c r="D154" i="50"/>
  <c r="I154" i="50"/>
  <c r="A154" i="50"/>
  <c r="DV153" i="50"/>
  <c r="DU153" i="50"/>
  <c r="DT153" i="50"/>
  <c r="DS153" i="50"/>
  <c r="DR153" i="50"/>
  <c r="DQ153" i="50"/>
  <c r="DP153" i="50"/>
  <c r="DO153" i="50"/>
  <c r="DN153" i="50"/>
  <c r="DM153" i="50"/>
  <c r="DL153" i="50"/>
  <c r="DK153" i="50"/>
  <c r="DJ153" i="50"/>
  <c r="DI153" i="50"/>
  <c r="DH153" i="50"/>
  <c r="DG153" i="50"/>
  <c r="DF153" i="50"/>
  <c r="DE153" i="50"/>
  <c r="DD153" i="50"/>
  <c r="DC153" i="50"/>
  <c r="DB153" i="50"/>
  <c r="DA153" i="50"/>
  <c r="CZ153" i="50"/>
  <c r="CY153" i="50"/>
  <c r="CX153" i="50"/>
  <c r="CW153" i="50"/>
  <c r="CV153" i="50"/>
  <c r="CU153" i="50"/>
  <c r="CT153" i="50"/>
  <c r="CS153" i="50"/>
  <c r="CR153" i="50"/>
  <c r="CQ153" i="50"/>
  <c r="CP153" i="50"/>
  <c r="CO153" i="50"/>
  <c r="CN153" i="50"/>
  <c r="CM153" i="50"/>
  <c r="CL153" i="50"/>
  <c r="CK153" i="50"/>
  <c r="CJ153" i="50"/>
  <c r="CI153" i="50"/>
  <c r="CH153" i="50"/>
  <c r="CG153" i="50"/>
  <c r="CF153" i="50"/>
  <c r="CE153" i="50"/>
  <c r="CD153" i="50"/>
  <c r="CC153" i="50"/>
  <c r="CB153" i="50"/>
  <c r="CA153" i="50"/>
  <c r="BY153" i="50"/>
  <c r="BX153" i="50"/>
  <c r="BW153" i="50"/>
  <c r="BV153" i="50"/>
  <c r="BR153" i="50"/>
  <c r="BS153" i="50"/>
  <c r="BT153" i="50"/>
  <c r="BU153" i="50"/>
  <c r="AN153" i="50"/>
  <c r="AS153" i="50"/>
  <c r="BQ153" i="50"/>
  <c r="BP153" i="50"/>
  <c r="BO153" i="50"/>
  <c r="BN153" i="50"/>
  <c r="BM153" i="50"/>
  <c r="BL153" i="50"/>
  <c r="BK153" i="50"/>
  <c r="BJ153" i="50"/>
  <c r="BI153" i="50"/>
  <c r="BH153" i="50"/>
  <c r="BG153" i="50"/>
  <c r="BF153" i="50"/>
  <c r="AT153" i="50"/>
  <c r="AU153" i="50"/>
  <c r="AV153" i="50"/>
  <c r="AW153" i="50"/>
  <c r="AX153" i="50"/>
  <c r="AY153" i="50"/>
  <c r="AZ153" i="50"/>
  <c r="BA153" i="50"/>
  <c r="BB153" i="50"/>
  <c r="BC153" i="50"/>
  <c r="BD153" i="50"/>
  <c r="BE153" i="50"/>
  <c r="AG153" i="50"/>
  <c r="AM153" i="50"/>
  <c r="AF153" i="50"/>
  <c r="AE153" i="50"/>
  <c r="AD153" i="50"/>
  <c r="AC153" i="50"/>
  <c r="D153" i="50"/>
  <c r="I153" i="50"/>
  <c r="E153" i="50"/>
  <c r="B153" i="50"/>
  <c r="AL153" i="50"/>
  <c r="A153" i="50"/>
  <c r="DV152" i="50"/>
  <c r="DU152" i="50"/>
  <c r="DT152" i="50"/>
  <c r="DS152" i="50"/>
  <c r="DR152" i="50"/>
  <c r="DQ152" i="50"/>
  <c r="DP152" i="50"/>
  <c r="DO152" i="50"/>
  <c r="DN152" i="50"/>
  <c r="DM152" i="50"/>
  <c r="DL152" i="50"/>
  <c r="DK152" i="50"/>
  <c r="DJ152" i="50"/>
  <c r="DI152" i="50"/>
  <c r="DH152" i="50"/>
  <c r="DG152" i="50"/>
  <c r="DF152" i="50"/>
  <c r="DE152" i="50"/>
  <c r="DD152" i="50"/>
  <c r="DC152" i="50"/>
  <c r="DB152" i="50"/>
  <c r="DA152" i="50"/>
  <c r="CZ152" i="50"/>
  <c r="CY152" i="50"/>
  <c r="CX152" i="50"/>
  <c r="CW152" i="50"/>
  <c r="CV152" i="50"/>
  <c r="CU152" i="50"/>
  <c r="CT152" i="50"/>
  <c r="CS152" i="50"/>
  <c r="CR152" i="50"/>
  <c r="CQ152" i="50"/>
  <c r="CP152" i="50"/>
  <c r="CO152" i="50"/>
  <c r="CN152" i="50"/>
  <c r="CM152" i="50"/>
  <c r="CL152" i="50"/>
  <c r="CK152" i="50"/>
  <c r="CJ152" i="50"/>
  <c r="CI152" i="50"/>
  <c r="CH152" i="50"/>
  <c r="CG152" i="50"/>
  <c r="CF152" i="50"/>
  <c r="CE152" i="50"/>
  <c r="CD152" i="50"/>
  <c r="CC152" i="50"/>
  <c r="CB152" i="50"/>
  <c r="CA152" i="50"/>
  <c r="BY152" i="50"/>
  <c r="BX152" i="50"/>
  <c r="BW152" i="50"/>
  <c r="BV152" i="50"/>
  <c r="AK152" i="50"/>
  <c r="BR152" i="50"/>
  <c r="BS152" i="50"/>
  <c r="BT152" i="50"/>
  <c r="BU152" i="50"/>
  <c r="BQ152" i="50"/>
  <c r="BP152" i="50"/>
  <c r="BO152" i="50"/>
  <c r="BN152" i="50"/>
  <c r="BM152" i="50"/>
  <c r="BL152" i="50"/>
  <c r="BK152" i="50"/>
  <c r="BJ152" i="50"/>
  <c r="BI152" i="50"/>
  <c r="BH152" i="50"/>
  <c r="BG152" i="50"/>
  <c r="BF152" i="50"/>
  <c r="AT152" i="50"/>
  <c r="AU152" i="50"/>
  <c r="AV152" i="50"/>
  <c r="AW152" i="50"/>
  <c r="AX152" i="50"/>
  <c r="AY152" i="50"/>
  <c r="AZ152" i="50"/>
  <c r="BA152" i="50"/>
  <c r="BB152" i="50"/>
  <c r="BC152" i="50"/>
  <c r="BD152" i="50"/>
  <c r="BE152" i="50"/>
  <c r="AG152" i="50"/>
  <c r="AM152" i="50"/>
  <c r="AF152" i="50"/>
  <c r="AE152" i="50"/>
  <c r="AD152" i="50"/>
  <c r="AC152" i="50"/>
  <c r="D152" i="50"/>
  <c r="I152" i="50"/>
  <c r="A152" i="50"/>
  <c r="DV151" i="50"/>
  <c r="DU151" i="50"/>
  <c r="DT151" i="50"/>
  <c r="DS151" i="50"/>
  <c r="DR151" i="50"/>
  <c r="DQ151" i="50"/>
  <c r="DP151" i="50"/>
  <c r="DO151" i="50"/>
  <c r="DN151" i="50"/>
  <c r="DM151" i="50"/>
  <c r="DL151" i="50"/>
  <c r="DK151" i="50"/>
  <c r="DJ151" i="50"/>
  <c r="DI151" i="50"/>
  <c r="DH151" i="50"/>
  <c r="DG151" i="50"/>
  <c r="DF151" i="50"/>
  <c r="DE151" i="50"/>
  <c r="DD151" i="50"/>
  <c r="DC151" i="50"/>
  <c r="DB151" i="50"/>
  <c r="DA151" i="50"/>
  <c r="CZ151" i="50"/>
  <c r="CY151" i="50"/>
  <c r="CX151" i="50"/>
  <c r="CW151" i="50"/>
  <c r="CV151" i="50"/>
  <c r="CU151" i="50"/>
  <c r="CT151" i="50"/>
  <c r="CS151" i="50"/>
  <c r="CR151" i="50"/>
  <c r="CQ151" i="50"/>
  <c r="CP151" i="50"/>
  <c r="CO151" i="50"/>
  <c r="CN151" i="50"/>
  <c r="CM151" i="50"/>
  <c r="CL151" i="50"/>
  <c r="CK151" i="50"/>
  <c r="CJ151" i="50"/>
  <c r="CI151" i="50"/>
  <c r="CH151" i="50"/>
  <c r="CG151" i="50"/>
  <c r="CF151" i="50"/>
  <c r="CE151" i="50"/>
  <c r="CD151" i="50"/>
  <c r="CC151" i="50"/>
  <c r="CB151" i="50"/>
  <c r="CA151" i="50"/>
  <c r="BY151" i="50"/>
  <c r="BX151" i="50"/>
  <c r="BW151" i="50"/>
  <c r="BV151" i="50"/>
  <c r="BR151" i="50"/>
  <c r="BS151" i="50"/>
  <c r="BT151" i="50"/>
  <c r="BU151" i="50"/>
  <c r="BQ151" i="50"/>
  <c r="BP151" i="50"/>
  <c r="BO151" i="50"/>
  <c r="BN151" i="50"/>
  <c r="BM151" i="50"/>
  <c r="BL151" i="50"/>
  <c r="BK151" i="50"/>
  <c r="BJ151" i="50"/>
  <c r="BI151" i="50"/>
  <c r="BH151" i="50"/>
  <c r="BG151" i="50"/>
  <c r="BF151" i="50"/>
  <c r="AT151" i="50"/>
  <c r="AU151" i="50"/>
  <c r="AV151" i="50"/>
  <c r="AW151" i="50"/>
  <c r="AX151" i="50"/>
  <c r="AY151" i="50"/>
  <c r="AZ151" i="50"/>
  <c r="BA151" i="50"/>
  <c r="BB151" i="50"/>
  <c r="BC151" i="50"/>
  <c r="BD151" i="50"/>
  <c r="BE151" i="50"/>
  <c r="AG151" i="50"/>
  <c r="AF151" i="50"/>
  <c r="AE151" i="50"/>
  <c r="AD151" i="50"/>
  <c r="AC151" i="50"/>
  <c r="D151" i="50"/>
  <c r="I151" i="50"/>
  <c r="DV150" i="50"/>
  <c r="DU150" i="50"/>
  <c r="DT150" i="50"/>
  <c r="DS150" i="50"/>
  <c r="DR150" i="50"/>
  <c r="DQ150" i="50"/>
  <c r="DP150" i="50"/>
  <c r="DO150" i="50"/>
  <c r="DN150" i="50"/>
  <c r="DM150" i="50"/>
  <c r="DL150" i="50"/>
  <c r="DK150" i="50"/>
  <c r="DJ150" i="50"/>
  <c r="DI150" i="50"/>
  <c r="DH150" i="50"/>
  <c r="DG150" i="50"/>
  <c r="DF150" i="50"/>
  <c r="DE150" i="50"/>
  <c r="DD150" i="50"/>
  <c r="DC150" i="50"/>
  <c r="DB150" i="50"/>
  <c r="DA150" i="50"/>
  <c r="CZ150" i="50"/>
  <c r="CY150" i="50"/>
  <c r="CX150" i="50"/>
  <c r="CW150" i="50"/>
  <c r="CV150" i="50"/>
  <c r="CU150" i="50"/>
  <c r="CT150" i="50"/>
  <c r="CS150" i="50"/>
  <c r="CR150" i="50"/>
  <c r="CQ150" i="50"/>
  <c r="CP150" i="50"/>
  <c r="CO150" i="50"/>
  <c r="CN150" i="50"/>
  <c r="CM150" i="50"/>
  <c r="CL150" i="50"/>
  <c r="CK150" i="50"/>
  <c r="CJ150" i="50"/>
  <c r="CI150" i="50"/>
  <c r="CH150" i="50"/>
  <c r="CG150" i="50"/>
  <c r="CF150" i="50"/>
  <c r="CE150" i="50"/>
  <c r="CD150" i="50"/>
  <c r="CA150" i="50"/>
  <c r="CB150" i="50"/>
  <c r="CC150" i="50"/>
  <c r="BZ150" i="50"/>
  <c r="BY150" i="50"/>
  <c r="BX150" i="50"/>
  <c r="BW150" i="50"/>
  <c r="BV150" i="50"/>
  <c r="BR150" i="50"/>
  <c r="BS150" i="50"/>
  <c r="BT150" i="50"/>
  <c r="BU150" i="50"/>
  <c r="BQ150" i="50"/>
  <c r="BP150" i="50"/>
  <c r="BO150" i="50"/>
  <c r="BN150" i="50"/>
  <c r="BM150" i="50"/>
  <c r="BL150" i="50"/>
  <c r="BK150" i="50"/>
  <c r="BJ150" i="50"/>
  <c r="BI150" i="50"/>
  <c r="BH150" i="50"/>
  <c r="BG150" i="50"/>
  <c r="BF150" i="50"/>
  <c r="AT150" i="50"/>
  <c r="AU150" i="50"/>
  <c r="AV150" i="50"/>
  <c r="AW150" i="50"/>
  <c r="AX150" i="50"/>
  <c r="AY150" i="50"/>
  <c r="AZ150" i="50"/>
  <c r="BA150" i="50"/>
  <c r="BB150" i="50"/>
  <c r="BC150" i="50"/>
  <c r="BD150" i="50"/>
  <c r="BE150" i="50"/>
  <c r="AG150" i="50"/>
  <c r="AM150" i="50"/>
  <c r="AF150" i="50"/>
  <c r="AE150" i="50"/>
  <c r="AD150" i="50"/>
  <c r="AC150" i="50"/>
  <c r="D150" i="50"/>
  <c r="I150" i="50"/>
  <c r="A150" i="50"/>
  <c r="DV149" i="50"/>
  <c r="DU149" i="50"/>
  <c r="DT149" i="50"/>
  <c r="DS149" i="50"/>
  <c r="DR149" i="50"/>
  <c r="DQ149" i="50"/>
  <c r="DP149" i="50"/>
  <c r="DO149" i="50"/>
  <c r="DN149" i="50"/>
  <c r="DM149" i="50"/>
  <c r="DL149" i="50"/>
  <c r="DK149" i="50"/>
  <c r="DJ149" i="50"/>
  <c r="DI149" i="50"/>
  <c r="DH149" i="50"/>
  <c r="DG149" i="50"/>
  <c r="DF149" i="50"/>
  <c r="DE149" i="50"/>
  <c r="DD149" i="50"/>
  <c r="DC149" i="50"/>
  <c r="DB149" i="50"/>
  <c r="DA149" i="50"/>
  <c r="CZ149" i="50"/>
  <c r="CY149" i="50"/>
  <c r="CX149" i="50"/>
  <c r="CW149" i="50"/>
  <c r="CV149" i="50"/>
  <c r="CU149" i="50"/>
  <c r="CT149" i="50"/>
  <c r="CS149" i="50"/>
  <c r="CR149" i="50"/>
  <c r="CQ149" i="50"/>
  <c r="CP149" i="50"/>
  <c r="CO149" i="50"/>
  <c r="CN149" i="50"/>
  <c r="CM149" i="50"/>
  <c r="CL149" i="50"/>
  <c r="CK149" i="50"/>
  <c r="CJ149" i="50"/>
  <c r="CI149" i="50"/>
  <c r="CH149" i="50"/>
  <c r="CG149" i="50"/>
  <c r="CF149" i="50"/>
  <c r="CE149" i="50"/>
  <c r="CD149" i="50"/>
  <c r="CC149" i="50"/>
  <c r="CB149" i="50"/>
  <c r="CA149" i="50"/>
  <c r="BY149" i="50"/>
  <c r="BX149" i="50"/>
  <c r="BW149" i="50"/>
  <c r="BV149" i="50"/>
  <c r="AK149" i="50"/>
  <c r="BR149" i="50"/>
  <c r="BS149" i="50"/>
  <c r="BT149" i="50"/>
  <c r="BU149" i="50"/>
  <c r="BQ149" i="50"/>
  <c r="BP149" i="50"/>
  <c r="BO149" i="50"/>
  <c r="BN149" i="50"/>
  <c r="BM149" i="50"/>
  <c r="BL149" i="50"/>
  <c r="BK149" i="50"/>
  <c r="BJ149" i="50"/>
  <c r="BI149" i="50"/>
  <c r="BH149" i="50"/>
  <c r="BG149" i="50"/>
  <c r="BF149" i="50"/>
  <c r="AT149" i="50"/>
  <c r="AU149" i="50"/>
  <c r="AV149" i="50"/>
  <c r="AW149" i="50"/>
  <c r="AX149" i="50"/>
  <c r="AY149" i="50"/>
  <c r="AZ149" i="50"/>
  <c r="BA149" i="50"/>
  <c r="BB149" i="50"/>
  <c r="BC149" i="50"/>
  <c r="BD149" i="50"/>
  <c r="BE149" i="50"/>
  <c r="AG149" i="50"/>
  <c r="AE149" i="50"/>
  <c r="AD149" i="50"/>
  <c r="AC149" i="50"/>
  <c r="D149" i="50"/>
  <c r="I149" i="50"/>
  <c r="A149" i="50"/>
  <c r="DV148" i="50"/>
  <c r="DU148" i="50"/>
  <c r="DT148" i="50"/>
  <c r="DS148" i="50"/>
  <c r="DR148" i="50"/>
  <c r="DQ148" i="50"/>
  <c r="DP148" i="50"/>
  <c r="DO148" i="50"/>
  <c r="DN148" i="50"/>
  <c r="DM148" i="50"/>
  <c r="DL148" i="50"/>
  <c r="DK148" i="50"/>
  <c r="DJ148" i="50"/>
  <c r="DI148" i="50"/>
  <c r="DH148" i="50"/>
  <c r="DG148" i="50"/>
  <c r="DF148" i="50"/>
  <c r="DE148" i="50"/>
  <c r="DD148" i="50"/>
  <c r="DC148" i="50"/>
  <c r="DB148" i="50"/>
  <c r="DA148" i="50"/>
  <c r="CZ148" i="50"/>
  <c r="CY148" i="50"/>
  <c r="CX148" i="50"/>
  <c r="CW148" i="50"/>
  <c r="CV148" i="50"/>
  <c r="CU148" i="50"/>
  <c r="CT148" i="50"/>
  <c r="CS148" i="50"/>
  <c r="CR148" i="50"/>
  <c r="CQ148" i="50"/>
  <c r="CP148" i="50"/>
  <c r="CO148" i="50"/>
  <c r="CN148" i="50"/>
  <c r="CM148" i="50"/>
  <c r="CL148" i="50"/>
  <c r="CK148" i="50"/>
  <c r="CJ148" i="50"/>
  <c r="CI148" i="50"/>
  <c r="CH148" i="50"/>
  <c r="CG148" i="50"/>
  <c r="CA148" i="50"/>
  <c r="CB148" i="50"/>
  <c r="CC148" i="50"/>
  <c r="CD148" i="50"/>
  <c r="CE148" i="50"/>
  <c r="CF148" i="50"/>
  <c r="BZ148" i="50"/>
  <c r="BY148" i="50"/>
  <c r="BX148" i="50"/>
  <c r="BW148" i="50"/>
  <c r="BV148" i="50"/>
  <c r="BR148" i="50"/>
  <c r="BS148" i="50"/>
  <c r="BT148" i="50"/>
  <c r="BU148" i="50"/>
  <c r="BQ148" i="50"/>
  <c r="BP148" i="50"/>
  <c r="BO148" i="50"/>
  <c r="BN148" i="50"/>
  <c r="BM148" i="50"/>
  <c r="BL148" i="50"/>
  <c r="BK148" i="50"/>
  <c r="BJ148" i="50"/>
  <c r="BI148" i="50"/>
  <c r="BH148" i="50"/>
  <c r="BG148" i="50"/>
  <c r="BF148" i="50"/>
  <c r="AT148" i="50"/>
  <c r="AU148" i="50"/>
  <c r="AV148" i="50"/>
  <c r="AW148" i="50"/>
  <c r="AX148" i="50"/>
  <c r="AY148" i="50"/>
  <c r="AZ148" i="50"/>
  <c r="BA148" i="50"/>
  <c r="BB148" i="50"/>
  <c r="BC148" i="50"/>
  <c r="BD148" i="50"/>
  <c r="BE148" i="50"/>
  <c r="AG148" i="50"/>
  <c r="AE148" i="50"/>
  <c r="AD148" i="50"/>
  <c r="AC148" i="50"/>
  <c r="D148" i="50"/>
  <c r="I148" i="50"/>
  <c r="DV147" i="50"/>
  <c r="DU147" i="50"/>
  <c r="DT147" i="50"/>
  <c r="DS147" i="50"/>
  <c r="DR147" i="50"/>
  <c r="DQ147" i="50"/>
  <c r="DP147" i="50"/>
  <c r="DO147" i="50"/>
  <c r="DN147" i="50"/>
  <c r="DM147" i="50"/>
  <c r="DL147" i="50"/>
  <c r="DK147" i="50"/>
  <c r="DJ147" i="50"/>
  <c r="DI147" i="50"/>
  <c r="DH147" i="50"/>
  <c r="DG147" i="50"/>
  <c r="DF147" i="50"/>
  <c r="DE147" i="50"/>
  <c r="DD147" i="50"/>
  <c r="DC147" i="50"/>
  <c r="DB147" i="50"/>
  <c r="DA147" i="50"/>
  <c r="CZ147" i="50"/>
  <c r="CY147" i="50"/>
  <c r="CX147" i="50"/>
  <c r="CW147" i="50"/>
  <c r="CV147" i="50"/>
  <c r="CU147" i="50"/>
  <c r="CT147" i="50"/>
  <c r="CS147" i="50"/>
  <c r="CR147" i="50"/>
  <c r="CQ147" i="50"/>
  <c r="CP147" i="50"/>
  <c r="CO147" i="50"/>
  <c r="CN147" i="50"/>
  <c r="CM147" i="50"/>
  <c r="CL147" i="50"/>
  <c r="CK147" i="50"/>
  <c r="CJ147" i="50"/>
  <c r="CI147" i="50"/>
  <c r="CH147" i="50"/>
  <c r="CG147" i="50"/>
  <c r="CF147" i="50"/>
  <c r="CE147" i="50"/>
  <c r="CD147" i="50"/>
  <c r="CC147" i="50"/>
  <c r="CB147" i="50"/>
  <c r="CA147" i="50"/>
  <c r="BZ147" i="50"/>
  <c r="BY147" i="50"/>
  <c r="BX147" i="50"/>
  <c r="BW147" i="50"/>
  <c r="BV147" i="50"/>
  <c r="BR147" i="50"/>
  <c r="BS147" i="50"/>
  <c r="BT147" i="50"/>
  <c r="BU147" i="50"/>
  <c r="BQ147" i="50"/>
  <c r="BP147" i="50"/>
  <c r="BO147" i="50"/>
  <c r="BN147" i="50"/>
  <c r="BM147" i="50"/>
  <c r="BL147" i="50"/>
  <c r="BK147" i="50"/>
  <c r="BJ147" i="50"/>
  <c r="BI147" i="50"/>
  <c r="BH147" i="50"/>
  <c r="BG147" i="50"/>
  <c r="BF147" i="50"/>
  <c r="AT147" i="50"/>
  <c r="AU147" i="50"/>
  <c r="AV147" i="50"/>
  <c r="AW147" i="50"/>
  <c r="AX147" i="50"/>
  <c r="AY147" i="50"/>
  <c r="AZ147" i="50"/>
  <c r="BA147" i="50"/>
  <c r="BB147" i="50"/>
  <c r="BC147" i="50"/>
  <c r="BD147" i="50"/>
  <c r="BE147" i="50"/>
  <c r="AG147" i="50"/>
  <c r="AE147" i="50"/>
  <c r="AD147" i="50"/>
  <c r="AC147" i="50"/>
  <c r="D147" i="50"/>
  <c r="I147" i="50"/>
  <c r="A147" i="50"/>
  <c r="DV146" i="50"/>
  <c r="DU146" i="50"/>
  <c r="DT146" i="50"/>
  <c r="DS146" i="50"/>
  <c r="DR146" i="50"/>
  <c r="DQ146" i="50"/>
  <c r="DP146" i="50"/>
  <c r="DO146" i="50"/>
  <c r="DN146" i="50"/>
  <c r="DM146" i="50"/>
  <c r="DL146" i="50"/>
  <c r="DK146" i="50"/>
  <c r="DJ146" i="50"/>
  <c r="DI146" i="50"/>
  <c r="DH146" i="50"/>
  <c r="DG146" i="50"/>
  <c r="DF146" i="50"/>
  <c r="DE146" i="50"/>
  <c r="DD146" i="50"/>
  <c r="DC146" i="50"/>
  <c r="DB146" i="50"/>
  <c r="DA146" i="50"/>
  <c r="CZ146" i="50"/>
  <c r="CY146" i="50"/>
  <c r="CX146" i="50"/>
  <c r="CW146" i="50"/>
  <c r="CV146" i="50"/>
  <c r="CU146" i="50"/>
  <c r="CT146" i="50"/>
  <c r="CS146" i="50"/>
  <c r="CR146" i="50"/>
  <c r="CQ146" i="50"/>
  <c r="CP146" i="50"/>
  <c r="CO146" i="50"/>
  <c r="CN146" i="50"/>
  <c r="CM146" i="50"/>
  <c r="CL146" i="50"/>
  <c r="CK146" i="50"/>
  <c r="CJ146" i="50"/>
  <c r="CI146" i="50"/>
  <c r="CH146" i="50"/>
  <c r="CG146" i="50"/>
  <c r="CF146" i="50"/>
  <c r="CE146" i="50"/>
  <c r="CD146" i="50"/>
  <c r="CC146" i="50"/>
  <c r="CB146" i="50"/>
  <c r="CA146" i="50"/>
  <c r="BY146" i="50"/>
  <c r="BX146" i="50"/>
  <c r="BW146" i="50"/>
  <c r="BV146" i="50"/>
  <c r="BR146" i="50"/>
  <c r="BS146" i="50"/>
  <c r="BT146" i="50"/>
  <c r="BU146" i="50"/>
  <c r="BQ146" i="50"/>
  <c r="BP146" i="50"/>
  <c r="BO146" i="50"/>
  <c r="BN146" i="50"/>
  <c r="BM146" i="50"/>
  <c r="BL146" i="50"/>
  <c r="BK146" i="50"/>
  <c r="BJ146" i="50"/>
  <c r="BI146" i="50"/>
  <c r="BH146" i="50"/>
  <c r="BG146" i="50"/>
  <c r="BF146" i="50"/>
  <c r="AT146" i="50"/>
  <c r="AU146" i="50"/>
  <c r="AV146" i="50"/>
  <c r="AW146" i="50"/>
  <c r="AX146" i="50"/>
  <c r="AY146" i="50"/>
  <c r="AZ146" i="50"/>
  <c r="BA146" i="50"/>
  <c r="BB146" i="50"/>
  <c r="BC146" i="50"/>
  <c r="BD146" i="50"/>
  <c r="BE146" i="50"/>
  <c r="AG146" i="50"/>
  <c r="AF146" i="50"/>
  <c r="AE146" i="50"/>
  <c r="AD146" i="50"/>
  <c r="AC146" i="50"/>
  <c r="D146" i="50"/>
  <c r="I146" i="50"/>
  <c r="DV145" i="50"/>
  <c r="DU145" i="50"/>
  <c r="DT145" i="50"/>
  <c r="DS145" i="50"/>
  <c r="DR145" i="50"/>
  <c r="DQ145" i="50"/>
  <c r="DP145" i="50"/>
  <c r="DO145" i="50"/>
  <c r="DN145" i="50"/>
  <c r="DM145" i="50"/>
  <c r="DL145" i="50"/>
  <c r="DK145" i="50"/>
  <c r="DJ145" i="50"/>
  <c r="DI145" i="50"/>
  <c r="DH145" i="50"/>
  <c r="DG145" i="50"/>
  <c r="DF145" i="50"/>
  <c r="DE145" i="50"/>
  <c r="DD145" i="50"/>
  <c r="DC145" i="50"/>
  <c r="DB145" i="50"/>
  <c r="DA145" i="50"/>
  <c r="CZ145" i="50"/>
  <c r="CY145" i="50"/>
  <c r="CX145" i="50"/>
  <c r="CW145" i="50"/>
  <c r="CV145" i="50"/>
  <c r="CU145" i="50"/>
  <c r="CT145" i="50"/>
  <c r="CS145" i="50"/>
  <c r="CR145" i="50"/>
  <c r="CQ145" i="50"/>
  <c r="CP145" i="50"/>
  <c r="CO145" i="50"/>
  <c r="CN145" i="50"/>
  <c r="CM145" i="50"/>
  <c r="CL145" i="50"/>
  <c r="CK145" i="50"/>
  <c r="CJ145" i="50"/>
  <c r="CI145" i="50"/>
  <c r="CH145" i="50"/>
  <c r="CG145" i="50"/>
  <c r="CF145" i="50"/>
  <c r="CA145" i="50"/>
  <c r="CB145" i="50"/>
  <c r="CC145" i="50"/>
  <c r="CD145" i="50"/>
  <c r="CE145" i="50"/>
  <c r="BZ145" i="50"/>
  <c r="BY145" i="50"/>
  <c r="BX145" i="50"/>
  <c r="BW145" i="50"/>
  <c r="BV145" i="50"/>
  <c r="BR145" i="50"/>
  <c r="BS145" i="50"/>
  <c r="BT145" i="50"/>
  <c r="BU145" i="50"/>
  <c r="BQ145" i="50"/>
  <c r="BP145" i="50"/>
  <c r="BO145" i="50"/>
  <c r="BN145" i="50"/>
  <c r="BM145" i="50"/>
  <c r="BL145" i="50"/>
  <c r="BK145" i="50"/>
  <c r="BJ145" i="50"/>
  <c r="BI145" i="50"/>
  <c r="BH145" i="50"/>
  <c r="BG145" i="50"/>
  <c r="BF145" i="50"/>
  <c r="AT145" i="50"/>
  <c r="AU145" i="50"/>
  <c r="AV145" i="50"/>
  <c r="AW145" i="50"/>
  <c r="AX145" i="50"/>
  <c r="AY145" i="50"/>
  <c r="AZ145" i="50"/>
  <c r="BA145" i="50"/>
  <c r="BB145" i="50"/>
  <c r="BC145" i="50"/>
  <c r="BD145" i="50"/>
  <c r="BE145" i="50"/>
  <c r="E145" i="50"/>
  <c r="B145" i="50"/>
  <c r="AG145" i="50"/>
  <c r="AL145" i="50"/>
  <c r="AF145" i="50"/>
  <c r="AE145" i="50"/>
  <c r="AD145" i="50"/>
  <c r="AC145" i="50"/>
  <c r="D145" i="50"/>
  <c r="I145" i="50"/>
  <c r="DV144" i="50"/>
  <c r="DU144" i="50"/>
  <c r="DT144" i="50"/>
  <c r="DS144" i="50"/>
  <c r="DR144" i="50"/>
  <c r="DQ144" i="50"/>
  <c r="DP144" i="50"/>
  <c r="DO144" i="50"/>
  <c r="DN144" i="50"/>
  <c r="DM144" i="50"/>
  <c r="DL144" i="50"/>
  <c r="DK144" i="50"/>
  <c r="DJ144" i="50"/>
  <c r="DI144" i="50"/>
  <c r="DH144" i="50"/>
  <c r="DG144" i="50"/>
  <c r="DF144" i="50"/>
  <c r="DE144" i="50"/>
  <c r="DD144" i="50"/>
  <c r="DC144" i="50"/>
  <c r="DB144" i="50"/>
  <c r="DA144" i="50"/>
  <c r="CZ144" i="50"/>
  <c r="CY144" i="50"/>
  <c r="CX144" i="50"/>
  <c r="CW144" i="50"/>
  <c r="CV144" i="50"/>
  <c r="CU144" i="50"/>
  <c r="CT144" i="50"/>
  <c r="CS144" i="50"/>
  <c r="CR144" i="50"/>
  <c r="CQ144" i="50"/>
  <c r="CP144" i="50"/>
  <c r="CO144" i="50"/>
  <c r="CN144" i="50"/>
  <c r="CM144" i="50"/>
  <c r="CL144" i="50"/>
  <c r="CK144" i="50"/>
  <c r="CJ144" i="50"/>
  <c r="CI144" i="50"/>
  <c r="CH144" i="50"/>
  <c r="CG144" i="50"/>
  <c r="CF144" i="50"/>
  <c r="CE144" i="50"/>
  <c r="CD144" i="50"/>
  <c r="CC144" i="50"/>
  <c r="CB144" i="50"/>
  <c r="CA144" i="50"/>
  <c r="BY144" i="50"/>
  <c r="BX144" i="50"/>
  <c r="BW144" i="50"/>
  <c r="BV144" i="50"/>
  <c r="BR144" i="50"/>
  <c r="BS144" i="50"/>
  <c r="BT144" i="50"/>
  <c r="BU144" i="50"/>
  <c r="BQ144" i="50"/>
  <c r="BP144" i="50"/>
  <c r="BO144" i="50"/>
  <c r="BN144" i="50"/>
  <c r="BM144" i="50"/>
  <c r="BL144" i="50"/>
  <c r="BK144" i="50"/>
  <c r="BJ144" i="50"/>
  <c r="BI144" i="50"/>
  <c r="BH144" i="50"/>
  <c r="BG144" i="50"/>
  <c r="BF144" i="50"/>
  <c r="AT144" i="50"/>
  <c r="AU144" i="50"/>
  <c r="AV144" i="50"/>
  <c r="AW144" i="50"/>
  <c r="AX144" i="50"/>
  <c r="AY144" i="50"/>
  <c r="AZ144" i="50"/>
  <c r="BA144" i="50"/>
  <c r="BB144" i="50"/>
  <c r="BC144" i="50"/>
  <c r="BD144" i="50"/>
  <c r="BE144" i="50"/>
  <c r="AG144" i="50"/>
  <c r="AF144" i="50"/>
  <c r="AE144" i="50"/>
  <c r="AD144" i="50"/>
  <c r="AC144" i="50"/>
  <c r="D144" i="50"/>
  <c r="I144" i="50"/>
  <c r="DV143" i="50"/>
  <c r="DU143" i="50"/>
  <c r="DT143" i="50"/>
  <c r="DS143" i="50"/>
  <c r="DR143" i="50"/>
  <c r="DQ143" i="50"/>
  <c r="DP143" i="50"/>
  <c r="DO143" i="50"/>
  <c r="DN143" i="50"/>
  <c r="DM143" i="50"/>
  <c r="DL143" i="50"/>
  <c r="DK143" i="50"/>
  <c r="DJ143" i="50"/>
  <c r="DI143" i="50"/>
  <c r="DH143" i="50"/>
  <c r="DG143" i="50"/>
  <c r="DF143" i="50"/>
  <c r="DE143" i="50"/>
  <c r="DD143" i="50"/>
  <c r="DC143" i="50"/>
  <c r="DB143" i="50"/>
  <c r="DA143" i="50"/>
  <c r="CZ143" i="50"/>
  <c r="CY143" i="50"/>
  <c r="CX143" i="50"/>
  <c r="CW143" i="50"/>
  <c r="CV143" i="50"/>
  <c r="CU143" i="50"/>
  <c r="CT143" i="50"/>
  <c r="CS143" i="50"/>
  <c r="CR143" i="50"/>
  <c r="CQ143" i="50"/>
  <c r="CP143" i="50"/>
  <c r="CO143" i="50"/>
  <c r="CN143" i="50"/>
  <c r="CM143" i="50"/>
  <c r="CL143" i="50"/>
  <c r="CK143" i="50"/>
  <c r="CJ143" i="50"/>
  <c r="CI143" i="50"/>
  <c r="CH143" i="50"/>
  <c r="CG143" i="50"/>
  <c r="CF143" i="50"/>
  <c r="CE143" i="50"/>
  <c r="CD143" i="50"/>
  <c r="CC143" i="50"/>
  <c r="CB143" i="50"/>
  <c r="CA143" i="50"/>
  <c r="BZ143" i="50"/>
  <c r="BY143" i="50"/>
  <c r="BX143" i="50"/>
  <c r="BW143" i="50"/>
  <c r="BV143" i="50"/>
  <c r="BR143" i="50"/>
  <c r="BS143" i="50"/>
  <c r="BT143" i="50"/>
  <c r="BU143" i="50"/>
  <c r="BQ143" i="50"/>
  <c r="BP143" i="50"/>
  <c r="BO143" i="50"/>
  <c r="BN143" i="50"/>
  <c r="BM143" i="50"/>
  <c r="BL143" i="50"/>
  <c r="BK143" i="50"/>
  <c r="BJ143" i="50"/>
  <c r="BI143" i="50"/>
  <c r="BH143" i="50"/>
  <c r="BG143" i="50"/>
  <c r="BF143" i="50"/>
  <c r="AT143" i="50"/>
  <c r="AU143" i="50"/>
  <c r="AV143" i="50"/>
  <c r="AW143" i="50"/>
  <c r="AX143" i="50"/>
  <c r="AY143" i="50"/>
  <c r="AZ143" i="50"/>
  <c r="BA143" i="50"/>
  <c r="BB143" i="50"/>
  <c r="BC143" i="50"/>
  <c r="BD143" i="50"/>
  <c r="BE143" i="50"/>
  <c r="AG143" i="50"/>
  <c r="AM143" i="50"/>
  <c r="AF143" i="50"/>
  <c r="AE143" i="50"/>
  <c r="AD143" i="50"/>
  <c r="AC143" i="50"/>
  <c r="D143" i="50"/>
  <c r="I143" i="50"/>
  <c r="A143" i="50"/>
  <c r="DV142" i="50"/>
  <c r="DU142" i="50"/>
  <c r="DT142" i="50"/>
  <c r="DS142" i="50"/>
  <c r="DR142" i="50"/>
  <c r="DQ142" i="50"/>
  <c r="DP142" i="50"/>
  <c r="DO142" i="50"/>
  <c r="DN142" i="50"/>
  <c r="DM142" i="50"/>
  <c r="DL142" i="50"/>
  <c r="DK142" i="50"/>
  <c r="DJ142" i="50"/>
  <c r="DI142" i="50"/>
  <c r="DH142" i="50"/>
  <c r="DG142" i="50"/>
  <c r="DF142" i="50"/>
  <c r="DE142" i="50"/>
  <c r="DD142" i="50"/>
  <c r="DC142" i="50"/>
  <c r="DB142" i="50"/>
  <c r="DA142" i="50"/>
  <c r="CZ142" i="50"/>
  <c r="CY142" i="50"/>
  <c r="CX142" i="50"/>
  <c r="CW142" i="50"/>
  <c r="CV142" i="50"/>
  <c r="CU142" i="50"/>
  <c r="CT142" i="50"/>
  <c r="CS142" i="50"/>
  <c r="CR142" i="50"/>
  <c r="CQ142" i="50"/>
  <c r="CP142" i="50"/>
  <c r="CO142" i="50"/>
  <c r="CN142" i="50"/>
  <c r="CM142" i="50"/>
  <c r="CL142" i="50"/>
  <c r="CK142" i="50"/>
  <c r="CJ142" i="50"/>
  <c r="CI142" i="50"/>
  <c r="CH142" i="50"/>
  <c r="CG142" i="50"/>
  <c r="CF142" i="50"/>
  <c r="CE142" i="50"/>
  <c r="CD142" i="50"/>
  <c r="CC142" i="50"/>
  <c r="CB142" i="50"/>
  <c r="CA142" i="50"/>
  <c r="BY142" i="50"/>
  <c r="BX142" i="50"/>
  <c r="BW142" i="50"/>
  <c r="BV142" i="50"/>
  <c r="AK142" i="50"/>
  <c r="BR142" i="50"/>
  <c r="BS142" i="50"/>
  <c r="BT142" i="50"/>
  <c r="BU142" i="50"/>
  <c r="BQ142" i="50"/>
  <c r="BP142" i="50"/>
  <c r="BO142" i="50"/>
  <c r="BN142" i="50"/>
  <c r="BM142" i="50"/>
  <c r="BL142" i="50"/>
  <c r="BK142" i="50"/>
  <c r="BJ142" i="50"/>
  <c r="BI142" i="50"/>
  <c r="BH142" i="50"/>
  <c r="BG142" i="50"/>
  <c r="BF142" i="50"/>
  <c r="F142" i="50"/>
  <c r="AT142" i="50"/>
  <c r="AU142" i="50"/>
  <c r="AV142" i="50"/>
  <c r="AW142" i="50"/>
  <c r="AX142" i="50"/>
  <c r="AY142" i="50"/>
  <c r="AZ142" i="50"/>
  <c r="BA142" i="50"/>
  <c r="BB142" i="50"/>
  <c r="BC142" i="50"/>
  <c r="BD142" i="50"/>
  <c r="BE142" i="50"/>
  <c r="AG142" i="50"/>
  <c r="AM142" i="50"/>
  <c r="A142" i="50"/>
  <c r="AE142" i="50"/>
  <c r="AD142" i="50"/>
  <c r="AC142" i="50"/>
  <c r="D142" i="50"/>
  <c r="I142" i="50"/>
  <c r="DV141" i="50"/>
  <c r="DU141" i="50"/>
  <c r="DT141" i="50"/>
  <c r="DS141" i="50"/>
  <c r="DR141" i="50"/>
  <c r="DQ141" i="50"/>
  <c r="DP141" i="50"/>
  <c r="DO141" i="50"/>
  <c r="DN141" i="50"/>
  <c r="DM141" i="50"/>
  <c r="DL141" i="50"/>
  <c r="DK141" i="50"/>
  <c r="DJ141" i="50"/>
  <c r="DI141" i="50"/>
  <c r="DH141" i="50"/>
  <c r="DG141" i="50"/>
  <c r="DF141" i="50"/>
  <c r="DE141" i="50"/>
  <c r="DD141" i="50"/>
  <c r="DC141" i="50"/>
  <c r="DB141" i="50"/>
  <c r="DA141" i="50"/>
  <c r="CZ141" i="50"/>
  <c r="CY141" i="50"/>
  <c r="CX141" i="50"/>
  <c r="CW141" i="50"/>
  <c r="CV141" i="50"/>
  <c r="CU141" i="50"/>
  <c r="CT141" i="50"/>
  <c r="CS141" i="50"/>
  <c r="CR141" i="50"/>
  <c r="CQ141" i="50"/>
  <c r="CP141" i="50"/>
  <c r="CO141" i="50"/>
  <c r="CN141" i="50"/>
  <c r="CM141" i="50"/>
  <c r="CL141" i="50"/>
  <c r="CK141" i="50"/>
  <c r="CJ141" i="50"/>
  <c r="CI141" i="50"/>
  <c r="CH141" i="50"/>
  <c r="CG141" i="50"/>
  <c r="CF141" i="50"/>
  <c r="CE141" i="50"/>
  <c r="CD141" i="50"/>
  <c r="CC141" i="50"/>
  <c r="CB141" i="50"/>
  <c r="CA141" i="50"/>
  <c r="BY141" i="50"/>
  <c r="BX141" i="50"/>
  <c r="BW141" i="50"/>
  <c r="BV141" i="50"/>
  <c r="BR141" i="50"/>
  <c r="BS141" i="50"/>
  <c r="BT141" i="50"/>
  <c r="BU141" i="50"/>
  <c r="BQ141" i="50"/>
  <c r="BP141" i="50"/>
  <c r="BO141" i="50"/>
  <c r="BN141" i="50"/>
  <c r="BM141" i="50"/>
  <c r="BL141" i="50"/>
  <c r="BK141" i="50"/>
  <c r="BJ141" i="50"/>
  <c r="BI141" i="50"/>
  <c r="BH141" i="50"/>
  <c r="BG141" i="50"/>
  <c r="BF141" i="50"/>
  <c r="AT141" i="50"/>
  <c r="AU141" i="50"/>
  <c r="AV141" i="50"/>
  <c r="AW141" i="50"/>
  <c r="AX141" i="50"/>
  <c r="AY141" i="50"/>
  <c r="AZ141" i="50"/>
  <c r="BA141" i="50"/>
  <c r="BB141" i="50"/>
  <c r="BC141" i="50"/>
  <c r="BD141" i="50"/>
  <c r="BE141" i="50"/>
  <c r="AG141" i="50"/>
  <c r="AF141" i="50"/>
  <c r="AE141" i="50"/>
  <c r="AD141" i="50"/>
  <c r="AC141" i="50"/>
  <c r="D141" i="50"/>
  <c r="I141" i="50"/>
  <c r="DV140" i="50"/>
  <c r="DU140" i="50"/>
  <c r="DT140" i="50"/>
  <c r="DS140" i="50"/>
  <c r="DR140" i="50"/>
  <c r="DQ140" i="50"/>
  <c r="DP140" i="50"/>
  <c r="DO140" i="50"/>
  <c r="DN140" i="50"/>
  <c r="DM140" i="50"/>
  <c r="DL140" i="50"/>
  <c r="DK140" i="50"/>
  <c r="DJ140" i="50"/>
  <c r="DI140" i="50"/>
  <c r="DH140" i="50"/>
  <c r="DG140" i="50"/>
  <c r="DF140" i="50"/>
  <c r="DE140" i="50"/>
  <c r="DD140" i="50"/>
  <c r="DC140" i="50"/>
  <c r="DB140" i="50"/>
  <c r="DA140" i="50"/>
  <c r="CZ140" i="50"/>
  <c r="CY140" i="50"/>
  <c r="CX140" i="50"/>
  <c r="CW140" i="50"/>
  <c r="CV140" i="50"/>
  <c r="CU140" i="50"/>
  <c r="CT140" i="50"/>
  <c r="CS140" i="50"/>
  <c r="CR140" i="50"/>
  <c r="CQ140" i="50"/>
  <c r="CP140" i="50"/>
  <c r="CO140" i="50"/>
  <c r="CN140" i="50"/>
  <c r="CM140" i="50"/>
  <c r="CL140" i="50"/>
  <c r="CK140" i="50"/>
  <c r="CJ140" i="50"/>
  <c r="CI140" i="50"/>
  <c r="CH140" i="50"/>
  <c r="CG140" i="50"/>
  <c r="CF140" i="50"/>
  <c r="CE140" i="50"/>
  <c r="CD140" i="50"/>
  <c r="CC140" i="50"/>
  <c r="CB140" i="50"/>
  <c r="CA140" i="50"/>
  <c r="BZ140" i="50"/>
  <c r="BY140" i="50"/>
  <c r="BX140" i="50"/>
  <c r="BW140" i="50"/>
  <c r="BV140" i="50"/>
  <c r="BR140" i="50"/>
  <c r="BS140" i="50"/>
  <c r="BT140" i="50"/>
  <c r="BU140" i="50"/>
  <c r="BQ140" i="50"/>
  <c r="BP140" i="50"/>
  <c r="BO140" i="50"/>
  <c r="BN140" i="50"/>
  <c r="BM140" i="50"/>
  <c r="BL140" i="50"/>
  <c r="BK140" i="50"/>
  <c r="BJ140" i="50"/>
  <c r="BI140" i="50"/>
  <c r="BH140" i="50"/>
  <c r="BG140" i="50"/>
  <c r="BF140" i="50"/>
  <c r="AT140" i="50"/>
  <c r="AU140" i="50"/>
  <c r="AV140" i="50"/>
  <c r="AW140" i="50"/>
  <c r="AX140" i="50"/>
  <c r="AY140" i="50"/>
  <c r="AZ140" i="50"/>
  <c r="BA140" i="50"/>
  <c r="BB140" i="50"/>
  <c r="BC140" i="50"/>
  <c r="BD140" i="50"/>
  <c r="BE140" i="50"/>
  <c r="AG140" i="50"/>
  <c r="AM140" i="50"/>
  <c r="AE140" i="50"/>
  <c r="AD140" i="50"/>
  <c r="AC140" i="50"/>
  <c r="D140" i="50"/>
  <c r="I140" i="50"/>
  <c r="DV139" i="50"/>
  <c r="DU139" i="50"/>
  <c r="DT139" i="50"/>
  <c r="DS139" i="50"/>
  <c r="DR139" i="50"/>
  <c r="DQ139" i="50"/>
  <c r="DP139" i="50"/>
  <c r="DO139" i="50"/>
  <c r="DN139" i="50"/>
  <c r="DM139" i="50"/>
  <c r="DL139" i="50"/>
  <c r="DK139" i="50"/>
  <c r="DJ139" i="50"/>
  <c r="DI139" i="50"/>
  <c r="DH139" i="50"/>
  <c r="DG139" i="50"/>
  <c r="DF139" i="50"/>
  <c r="DE139" i="50"/>
  <c r="DD139" i="50"/>
  <c r="DC139" i="50"/>
  <c r="DB139" i="50"/>
  <c r="DA139" i="50"/>
  <c r="CZ139" i="50"/>
  <c r="CY139" i="50"/>
  <c r="CX139" i="50"/>
  <c r="CW139" i="50"/>
  <c r="CV139" i="50"/>
  <c r="CU139" i="50"/>
  <c r="CT139" i="50"/>
  <c r="CS139" i="50"/>
  <c r="CR139" i="50"/>
  <c r="CQ139" i="50"/>
  <c r="CP139" i="50"/>
  <c r="CO139" i="50"/>
  <c r="CN139" i="50"/>
  <c r="CM139" i="50"/>
  <c r="CL139" i="50"/>
  <c r="CK139" i="50"/>
  <c r="CJ139" i="50"/>
  <c r="CI139" i="50"/>
  <c r="CH139" i="50"/>
  <c r="CG139" i="50"/>
  <c r="CF139" i="50"/>
  <c r="CE139" i="50"/>
  <c r="CD139" i="50"/>
  <c r="CC139" i="50"/>
  <c r="CB139" i="50"/>
  <c r="CA139" i="50"/>
  <c r="BY139" i="50"/>
  <c r="BX139" i="50"/>
  <c r="BW139" i="50"/>
  <c r="BV139" i="50"/>
  <c r="BR139" i="50"/>
  <c r="BS139" i="50"/>
  <c r="BT139" i="50"/>
  <c r="BU139" i="50"/>
  <c r="BQ139" i="50"/>
  <c r="BP139" i="50"/>
  <c r="BO139" i="50"/>
  <c r="BN139" i="50"/>
  <c r="BM139" i="50"/>
  <c r="BL139" i="50"/>
  <c r="BK139" i="50"/>
  <c r="BJ139" i="50"/>
  <c r="BI139" i="50"/>
  <c r="BH139" i="50"/>
  <c r="BG139" i="50"/>
  <c r="BF139" i="50"/>
  <c r="AT139" i="50"/>
  <c r="AU139" i="50"/>
  <c r="AV139" i="50"/>
  <c r="AW139" i="50"/>
  <c r="AX139" i="50"/>
  <c r="AY139" i="50"/>
  <c r="AZ139" i="50"/>
  <c r="BA139" i="50"/>
  <c r="BB139" i="50"/>
  <c r="BC139" i="50"/>
  <c r="BD139" i="50"/>
  <c r="BE139" i="50"/>
  <c r="AG139" i="50"/>
  <c r="AF139" i="50"/>
  <c r="AE139" i="50"/>
  <c r="AD139" i="50"/>
  <c r="AC139" i="50"/>
  <c r="D139" i="50"/>
  <c r="I139" i="50"/>
  <c r="DV138" i="50"/>
  <c r="DU138" i="50"/>
  <c r="DT138" i="50"/>
  <c r="DS138" i="50"/>
  <c r="DR138" i="50"/>
  <c r="DQ138" i="50"/>
  <c r="DP138" i="50"/>
  <c r="DO138" i="50"/>
  <c r="DN138" i="50"/>
  <c r="DM138" i="50"/>
  <c r="DL138" i="50"/>
  <c r="DK138" i="50"/>
  <c r="DJ138" i="50"/>
  <c r="DI138" i="50"/>
  <c r="DH138" i="50"/>
  <c r="DG138" i="50"/>
  <c r="DF138" i="50"/>
  <c r="DE138" i="50"/>
  <c r="DD138" i="50"/>
  <c r="DC138" i="50"/>
  <c r="DB138" i="50"/>
  <c r="DA138" i="50"/>
  <c r="CZ138" i="50"/>
  <c r="CY138" i="50"/>
  <c r="CX138" i="50"/>
  <c r="CW138" i="50"/>
  <c r="CV138" i="50"/>
  <c r="CU138" i="50"/>
  <c r="CT138" i="50"/>
  <c r="CS138" i="50"/>
  <c r="CR138" i="50"/>
  <c r="CQ138" i="50"/>
  <c r="CP138" i="50"/>
  <c r="CO138" i="50"/>
  <c r="CN138" i="50"/>
  <c r="CM138" i="50"/>
  <c r="CL138" i="50"/>
  <c r="CK138" i="50"/>
  <c r="CJ138" i="50"/>
  <c r="CI138" i="50"/>
  <c r="CH138" i="50"/>
  <c r="CG138" i="50"/>
  <c r="CF138" i="50"/>
  <c r="CE138" i="50"/>
  <c r="CD138" i="50"/>
  <c r="CC138" i="50"/>
  <c r="CB138" i="50"/>
  <c r="CA138" i="50"/>
  <c r="BZ138" i="50"/>
  <c r="BY138" i="50"/>
  <c r="BX138" i="50"/>
  <c r="BW138" i="50"/>
  <c r="BV138" i="50"/>
  <c r="AK138" i="50"/>
  <c r="BR138" i="50"/>
  <c r="BS138" i="50"/>
  <c r="BT138" i="50"/>
  <c r="BU138" i="50"/>
  <c r="BQ138" i="50"/>
  <c r="BP138" i="50"/>
  <c r="BO138" i="50"/>
  <c r="BN138" i="50"/>
  <c r="BM138" i="50"/>
  <c r="BL138" i="50"/>
  <c r="BK138" i="50"/>
  <c r="BJ138" i="50"/>
  <c r="BI138" i="50"/>
  <c r="BH138" i="50"/>
  <c r="BG138" i="50"/>
  <c r="BF138" i="50"/>
  <c r="F138" i="50"/>
  <c r="AT138" i="50"/>
  <c r="AU138" i="50"/>
  <c r="AV138" i="50"/>
  <c r="AW138" i="50"/>
  <c r="AX138" i="50"/>
  <c r="AY138" i="50"/>
  <c r="AZ138" i="50"/>
  <c r="BA138" i="50"/>
  <c r="BB138" i="50"/>
  <c r="BC138" i="50"/>
  <c r="BD138" i="50"/>
  <c r="BE138" i="50"/>
  <c r="AG138" i="50"/>
  <c r="AF138" i="50"/>
  <c r="AE138" i="50"/>
  <c r="AD138" i="50"/>
  <c r="AC138" i="50"/>
  <c r="D138" i="50"/>
  <c r="I138" i="50"/>
  <c r="DV137" i="50"/>
  <c r="DU137" i="50"/>
  <c r="DT137" i="50"/>
  <c r="DS137" i="50"/>
  <c r="DR137" i="50"/>
  <c r="DQ137" i="50"/>
  <c r="DP137" i="50"/>
  <c r="DO137" i="50"/>
  <c r="DN137" i="50"/>
  <c r="DM137" i="50"/>
  <c r="DL137" i="50"/>
  <c r="DK137" i="50"/>
  <c r="DJ137" i="50"/>
  <c r="DI137" i="50"/>
  <c r="DH137" i="50"/>
  <c r="DG137" i="50"/>
  <c r="DF137" i="50"/>
  <c r="DE137" i="50"/>
  <c r="DD137" i="50"/>
  <c r="DC137" i="50"/>
  <c r="DB137" i="50"/>
  <c r="DA137" i="50"/>
  <c r="CZ137" i="50"/>
  <c r="CY137" i="50"/>
  <c r="CX137" i="50"/>
  <c r="CW137" i="50"/>
  <c r="CV137" i="50"/>
  <c r="CU137" i="50"/>
  <c r="CT137" i="50"/>
  <c r="CS137" i="50"/>
  <c r="CR137" i="50"/>
  <c r="CQ137" i="50"/>
  <c r="CP137" i="50"/>
  <c r="CO137" i="50"/>
  <c r="CN137" i="50"/>
  <c r="CM137" i="50"/>
  <c r="CL137" i="50"/>
  <c r="CK137" i="50"/>
  <c r="CJ137" i="50"/>
  <c r="CI137" i="50"/>
  <c r="CH137" i="50"/>
  <c r="CG137" i="50"/>
  <c r="CF137" i="50"/>
  <c r="CE137" i="50"/>
  <c r="CD137" i="50"/>
  <c r="CC137" i="50"/>
  <c r="CB137" i="50"/>
  <c r="CA137" i="50"/>
  <c r="BZ137" i="50"/>
  <c r="BY137" i="50"/>
  <c r="BX137" i="50"/>
  <c r="BW137" i="50"/>
  <c r="BV137" i="50"/>
  <c r="BR137" i="50"/>
  <c r="BS137" i="50"/>
  <c r="BT137" i="50"/>
  <c r="BU137" i="50"/>
  <c r="BQ137" i="50"/>
  <c r="BP137" i="50"/>
  <c r="BO137" i="50"/>
  <c r="BN137" i="50"/>
  <c r="BM137" i="50"/>
  <c r="BL137" i="50"/>
  <c r="BK137" i="50"/>
  <c r="BJ137" i="50"/>
  <c r="BI137" i="50"/>
  <c r="BH137" i="50"/>
  <c r="BG137" i="50"/>
  <c r="BF137" i="50"/>
  <c r="AT137" i="50"/>
  <c r="AU137" i="50"/>
  <c r="AV137" i="50"/>
  <c r="AW137" i="50"/>
  <c r="AX137" i="50"/>
  <c r="AY137" i="50"/>
  <c r="AZ137" i="50"/>
  <c r="BA137" i="50"/>
  <c r="BB137" i="50"/>
  <c r="BC137" i="50"/>
  <c r="BD137" i="50"/>
  <c r="BE137" i="50"/>
  <c r="AG137" i="50"/>
  <c r="AF137" i="50"/>
  <c r="AE137" i="50"/>
  <c r="AD137" i="50"/>
  <c r="AC137" i="50"/>
  <c r="D137" i="50"/>
  <c r="I137" i="50"/>
  <c r="DV136" i="50"/>
  <c r="DU136" i="50"/>
  <c r="DT136" i="50"/>
  <c r="DS136" i="50"/>
  <c r="DR136" i="50"/>
  <c r="DQ136" i="50"/>
  <c r="DP136" i="50"/>
  <c r="DO136" i="50"/>
  <c r="DN136" i="50"/>
  <c r="DM136" i="50"/>
  <c r="DL136" i="50"/>
  <c r="DK136" i="50"/>
  <c r="DJ136" i="50"/>
  <c r="DI136" i="50"/>
  <c r="DH136" i="50"/>
  <c r="DG136" i="50"/>
  <c r="DF136" i="50"/>
  <c r="DE136" i="50"/>
  <c r="DD136" i="50"/>
  <c r="DC136" i="50"/>
  <c r="DB136" i="50"/>
  <c r="DA136" i="50"/>
  <c r="CZ136" i="50"/>
  <c r="CY136" i="50"/>
  <c r="CX136" i="50"/>
  <c r="CW136" i="50"/>
  <c r="CV136" i="50"/>
  <c r="CU136" i="50"/>
  <c r="CT136" i="50"/>
  <c r="CS136" i="50"/>
  <c r="CR136" i="50"/>
  <c r="CQ136" i="50"/>
  <c r="CP136" i="50"/>
  <c r="CO136" i="50"/>
  <c r="CN136" i="50"/>
  <c r="CM136" i="50"/>
  <c r="CL136" i="50"/>
  <c r="CK136" i="50"/>
  <c r="CJ136" i="50"/>
  <c r="CI136" i="50"/>
  <c r="CH136" i="50"/>
  <c r="CG136" i="50"/>
  <c r="CF136" i="50"/>
  <c r="CE136" i="50"/>
  <c r="CA136" i="50"/>
  <c r="CB136" i="50"/>
  <c r="CC136" i="50"/>
  <c r="CD136" i="50"/>
  <c r="BZ136" i="50"/>
  <c r="BY136" i="50"/>
  <c r="BX136" i="50"/>
  <c r="BW136" i="50"/>
  <c r="BV136" i="50"/>
  <c r="BR136" i="50"/>
  <c r="BS136" i="50"/>
  <c r="BT136" i="50"/>
  <c r="BU136" i="50"/>
  <c r="BQ136" i="50"/>
  <c r="BP136" i="50"/>
  <c r="BO136" i="50"/>
  <c r="BN136" i="50"/>
  <c r="BM136" i="50"/>
  <c r="BL136" i="50"/>
  <c r="BK136" i="50"/>
  <c r="BJ136" i="50"/>
  <c r="BI136" i="50"/>
  <c r="BH136" i="50"/>
  <c r="BG136" i="50"/>
  <c r="BF136" i="50"/>
  <c r="AT136" i="50"/>
  <c r="AU136" i="50"/>
  <c r="AV136" i="50"/>
  <c r="AW136" i="50"/>
  <c r="AX136" i="50"/>
  <c r="AY136" i="50"/>
  <c r="AZ136" i="50"/>
  <c r="BA136" i="50"/>
  <c r="BB136" i="50"/>
  <c r="BC136" i="50"/>
  <c r="BD136" i="50"/>
  <c r="BE136" i="50"/>
  <c r="AG136" i="50"/>
  <c r="AM136" i="50"/>
  <c r="AE136" i="50"/>
  <c r="AD136" i="50"/>
  <c r="AC136" i="50"/>
  <c r="D136" i="50"/>
  <c r="I136" i="50"/>
  <c r="DV135" i="50"/>
  <c r="DU135" i="50"/>
  <c r="DT135" i="50"/>
  <c r="DS135" i="50"/>
  <c r="DR135" i="50"/>
  <c r="DQ135" i="50"/>
  <c r="DP135" i="50"/>
  <c r="DO135" i="50"/>
  <c r="DN135" i="50"/>
  <c r="DM135" i="50"/>
  <c r="DL135" i="50"/>
  <c r="DK135" i="50"/>
  <c r="DJ135" i="50"/>
  <c r="DI135" i="50"/>
  <c r="DH135" i="50"/>
  <c r="DG135" i="50"/>
  <c r="DF135" i="50"/>
  <c r="DE135" i="50"/>
  <c r="DD135" i="50"/>
  <c r="DC135" i="50"/>
  <c r="DB135" i="50"/>
  <c r="DA135" i="50"/>
  <c r="CZ135" i="50"/>
  <c r="CY135" i="50"/>
  <c r="CX135" i="50"/>
  <c r="CW135" i="50"/>
  <c r="CV135" i="50"/>
  <c r="CU135" i="50"/>
  <c r="CT135" i="50"/>
  <c r="CS135" i="50"/>
  <c r="CR135" i="50"/>
  <c r="CQ135" i="50"/>
  <c r="CP135" i="50"/>
  <c r="CO135" i="50"/>
  <c r="CN135" i="50"/>
  <c r="CM135" i="50"/>
  <c r="CL135" i="50"/>
  <c r="CK135" i="50"/>
  <c r="CJ135" i="50"/>
  <c r="CI135" i="50"/>
  <c r="CH135" i="50"/>
  <c r="CG135" i="50"/>
  <c r="CF135" i="50"/>
  <c r="CE135" i="50"/>
  <c r="CD135" i="50"/>
  <c r="CC135" i="50"/>
  <c r="CB135" i="50"/>
  <c r="CA135" i="50"/>
  <c r="BY135" i="50"/>
  <c r="BX135" i="50"/>
  <c r="BW135" i="50"/>
  <c r="BV135" i="50"/>
  <c r="BR135" i="50"/>
  <c r="BS135" i="50"/>
  <c r="BT135" i="50"/>
  <c r="BU135" i="50"/>
  <c r="BQ135" i="50"/>
  <c r="BP135" i="50"/>
  <c r="BO135" i="50"/>
  <c r="BN135" i="50"/>
  <c r="BM135" i="50"/>
  <c r="BL135" i="50"/>
  <c r="BK135" i="50"/>
  <c r="BJ135" i="50"/>
  <c r="BI135" i="50"/>
  <c r="BH135" i="50"/>
  <c r="BG135" i="50"/>
  <c r="BF135" i="50"/>
  <c r="AT135" i="50"/>
  <c r="AU135" i="50"/>
  <c r="AV135" i="50"/>
  <c r="AW135" i="50"/>
  <c r="AX135" i="50"/>
  <c r="AY135" i="50"/>
  <c r="AZ135" i="50"/>
  <c r="BA135" i="50"/>
  <c r="BB135" i="50"/>
  <c r="BC135" i="50"/>
  <c r="BD135" i="50"/>
  <c r="BE135" i="50"/>
  <c r="AG135" i="50"/>
  <c r="AE135" i="50"/>
  <c r="AD135" i="50"/>
  <c r="AC135" i="50"/>
  <c r="D135" i="50"/>
  <c r="I135" i="50"/>
  <c r="DV134" i="50"/>
  <c r="DU134" i="50"/>
  <c r="DT134" i="50"/>
  <c r="DS134" i="50"/>
  <c r="DR134" i="50"/>
  <c r="DQ134" i="50"/>
  <c r="DP134" i="50"/>
  <c r="DO134" i="50"/>
  <c r="DN134" i="50"/>
  <c r="DM134" i="50"/>
  <c r="DL134" i="50"/>
  <c r="DK134" i="50"/>
  <c r="DJ134" i="50"/>
  <c r="DI134" i="50"/>
  <c r="DH134" i="50"/>
  <c r="DG134" i="50"/>
  <c r="DF134" i="50"/>
  <c r="DE134" i="50"/>
  <c r="DD134" i="50"/>
  <c r="DC134" i="50"/>
  <c r="DB134" i="50"/>
  <c r="DA134" i="50"/>
  <c r="CZ134" i="50"/>
  <c r="CY134" i="50"/>
  <c r="CX134" i="50"/>
  <c r="CW134" i="50"/>
  <c r="CV134" i="50"/>
  <c r="CU134" i="50"/>
  <c r="CT134" i="50"/>
  <c r="CS134" i="50"/>
  <c r="CR134" i="50"/>
  <c r="CQ134" i="50"/>
  <c r="CP134" i="50"/>
  <c r="CO134" i="50"/>
  <c r="CN134" i="50"/>
  <c r="CM134" i="50"/>
  <c r="CL134" i="50"/>
  <c r="CK134" i="50"/>
  <c r="CJ134" i="50"/>
  <c r="CI134" i="50"/>
  <c r="CH134" i="50"/>
  <c r="CG134" i="50"/>
  <c r="CF134" i="50"/>
  <c r="CE134" i="50"/>
  <c r="CD134" i="50"/>
  <c r="CC134" i="50"/>
  <c r="CB134" i="50"/>
  <c r="CA134" i="50"/>
  <c r="BZ134" i="50"/>
  <c r="BY134" i="50"/>
  <c r="BX134" i="50"/>
  <c r="BW134" i="50"/>
  <c r="BV134" i="50"/>
  <c r="BR134" i="50"/>
  <c r="BS134" i="50"/>
  <c r="BT134" i="50"/>
  <c r="BU134" i="50"/>
  <c r="BQ134" i="50"/>
  <c r="BP134" i="50"/>
  <c r="BO134" i="50"/>
  <c r="BN134" i="50"/>
  <c r="BM134" i="50"/>
  <c r="BL134" i="50"/>
  <c r="BK134" i="50"/>
  <c r="BJ134" i="50"/>
  <c r="BI134" i="50"/>
  <c r="BH134" i="50"/>
  <c r="BG134" i="50"/>
  <c r="BF134" i="50"/>
  <c r="AT134" i="50"/>
  <c r="AU134" i="50"/>
  <c r="AV134" i="50"/>
  <c r="AW134" i="50"/>
  <c r="AX134" i="50"/>
  <c r="AY134" i="50"/>
  <c r="AZ134" i="50"/>
  <c r="BA134" i="50"/>
  <c r="BB134" i="50"/>
  <c r="BC134" i="50"/>
  <c r="BD134" i="50"/>
  <c r="BE134" i="50"/>
  <c r="AG134" i="50"/>
  <c r="AM134" i="50"/>
  <c r="A134" i="50"/>
  <c r="AF134" i="50"/>
  <c r="AE134" i="50"/>
  <c r="AD134" i="50"/>
  <c r="AC134" i="50"/>
  <c r="D134" i="50"/>
  <c r="I134" i="50"/>
  <c r="DV133" i="50"/>
  <c r="DU133" i="50"/>
  <c r="DT133" i="50"/>
  <c r="DS133" i="50"/>
  <c r="DR133" i="50"/>
  <c r="DQ133" i="50"/>
  <c r="DP133" i="50"/>
  <c r="DO133" i="50"/>
  <c r="DN133" i="50"/>
  <c r="DM133" i="50"/>
  <c r="DL133" i="50"/>
  <c r="DK133" i="50"/>
  <c r="DJ133" i="50"/>
  <c r="DI133" i="50"/>
  <c r="DH133" i="50"/>
  <c r="DG133" i="50"/>
  <c r="DF133" i="50"/>
  <c r="DE133" i="50"/>
  <c r="DD133" i="50"/>
  <c r="DC133" i="50"/>
  <c r="DB133" i="50"/>
  <c r="DA133" i="50"/>
  <c r="CZ133" i="50"/>
  <c r="CY133" i="50"/>
  <c r="CX133" i="50"/>
  <c r="CW133" i="50"/>
  <c r="CV133" i="50"/>
  <c r="CU133" i="50"/>
  <c r="CT133" i="50"/>
  <c r="CS133" i="50"/>
  <c r="CR133" i="50"/>
  <c r="CQ133" i="50"/>
  <c r="CP133" i="50"/>
  <c r="CO133" i="50"/>
  <c r="CN133" i="50"/>
  <c r="CM133" i="50"/>
  <c r="CL133" i="50"/>
  <c r="CK133" i="50"/>
  <c r="CJ133" i="50"/>
  <c r="CI133" i="50"/>
  <c r="CH133" i="50"/>
  <c r="CG133" i="50"/>
  <c r="CF133" i="50"/>
  <c r="CE133" i="50"/>
  <c r="CD133" i="50"/>
  <c r="CC133" i="50"/>
  <c r="CB133" i="50"/>
  <c r="CA133" i="50"/>
  <c r="BZ133" i="50"/>
  <c r="BY133" i="50"/>
  <c r="BX133" i="50"/>
  <c r="BW133" i="50"/>
  <c r="BV133" i="50"/>
  <c r="AK133" i="50"/>
  <c r="BR133" i="50"/>
  <c r="BS133" i="50"/>
  <c r="BT133" i="50"/>
  <c r="BU133" i="50"/>
  <c r="AN133" i="50"/>
  <c r="AS133" i="50"/>
  <c r="BQ133" i="50"/>
  <c r="BP133" i="50"/>
  <c r="BO133" i="50"/>
  <c r="BN133" i="50"/>
  <c r="BM133" i="50"/>
  <c r="BL133" i="50"/>
  <c r="BK133" i="50"/>
  <c r="BJ133" i="50"/>
  <c r="BI133" i="50"/>
  <c r="BH133" i="50"/>
  <c r="BG133" i="50"/>
  <c r="BF133" i="50"/>
  <c r="AT133" i="50"/>
  <c r="AU133" i="50"/>
  <c r="AV133" i="50"/>
  <c r="AW133" i="50"/>
  <c r="AX133" i="50"/>
  <c r="AY133" i="50"/>
  <c r="AZ133" i="50"/>
  <c r="BA133" i="50"/>
  <c r="BB133" i="50"/>
  <c r="BC133" i="50"/>
  <c r="BD133" i="50"/>
  <c r="BE133" i="50"/>
  <c r="AG133" i="50"/>
  <c r="AF133" i="50"/>
  <c r="AE133" i="50"/>
  <c r="AD133" i="50"/>
  <c r="AC133" i="50"/>
  <c r="D133" i="50"/>
  <c r="I133" i="50"/>
  <c r="F133" i="50"/>
  <c r="DV132" i="50"/>
  <c r="DU132" i="50"/>
  <c r="DT132" i="50"/>
  <c r="DS132" i="50"/>
  <c r="DR132" i="50"/>
  <c r="DQ132" i="50"/>
  <c r="DP132" i="50"/>
  <c r="DO132" i="50"/>
  <c r="DN132" i="50"/>
  <c r="DM132" i="50"/>
  <c r="DL132" i="50"/>
  <c r="DK132" i="50"/>
  <c r="DJ132" i="50"/>
  <c r="DI132" i="50"/>
  <c r="DH132" i="50"/>
  <c r="DG132" i="50"/>
  <c r="DF132" i="50"/>
  <c r="DE132" i="50"/>
  <c r="DD132" i="50"/>
  <c r="DC132" i="50"/>
  <c r="DB132" i="50"/>
  <c r="DA132" i="50"/>
  <c r="CZ132" i="50"/>
  <c r="CY132" i="50"/>
  <c r="CX132" i="50"/>
  <c r="CW132" i="50"/>
  <c r="CV132" i="50"/>
  <c r="CU132" i="50"/>
  <c r="CT132" i="50"/>
  <c r="CS132" i="50"/>
  <c r="CR132" i="50"/>
  <c r="CQ132" i="50"/>
  <c r="CP132" i="50"/>
  <c r="CO132" i="50"/>
  <c r="CN132" i="50"/>
  <c r="CM132" i="50"/>
  <c r="CL132" i="50"/>
  <c r="CK132" i="50"/>
  <c r="CJ132" i="50"/>
  <c r="CI132" i="50"/>
  <c r="CH132" i="50"/>
  <c r="CG132" i="50"/>
  <c r="CF132" i="50"/>
  <c r="CE132" i="50"/>
  <c r="CD132" i="50"/>
  <c r="CC132" i="50"/>
  <c r="CA132" i="50"/>
  <c r="CB132" i="50"/>
  <c r="BZ132" i="50"/>
  <c r="BY132" i="50"/>
  <c r="BX132" i="50"/>
  <c r="BW132" i="50"/>
  <c r="BV132" i="50"/>
  <c r="BR132" i="50"/>
  <c r="BS132" i="50"/>
  <c r="BT132" i="50"/>
  <c r="BU132" i="50"/>
  <c r="BQ132" i="50"/>
  <c r="BP132" i="50"/>
  <c r="BO132" i="50"/>
  <c r="BN132" i="50"/>
  <c r="BM132" i="50"/>
  <c r="BL132" i="50"/>
  <c r="BK132" i="50"/>
  <c r="BJ132" i="50"/>
  <c r="BI132" i="50"/>
  <c r="BH132" i="50"/>
  <c r="BG132" i="50"/>
  <c r="BF132" i="50"/>
  <c r="AT132" i="50"/>
  <c r="AU132" i="50"/>
  <c r="AV132" i="50"/>
  <c r="AW132" i="50"/>
  <c r="AX132" i="50"/>
  <c r="AY132" i="50"/>
  <c r="AZ132" i="50"/>
  <c r="BA132" i="50"/>
  <c r="BB132" i="50"/>
  <c r="BC132" i="50"/>
  <c r="BD132" i="50"/>
  <c r="BE132" i="50"/>
  <c r="AG132" i="50"/>
  <c r="A132" i="50"/>
  <c r="AE132" i="50"/>
  <c r="AD132" i="50"/>
  <c r="AC132" i="50"/>
  <c r="D132" i="50"/>
  <c r="I132" i="50"/>
  <c r="DV131" i="50"/>
  <c r="DU131" i="50"/>
  <c r="DT131" i="50"/>
  <c r="DS131" i="50"/>
  <c r="DR131" i="50"/>
  <c r="DQ131" i="50"/>
  <c r="DP131" i="50"/>
  <c r="DO131" i="50"/>
  <c r="DN131" i="50"/>
  <c r="DM131" i="50"/>
  <c r="DL131" i="50"/>
  <c r="DK131" i="50"/>
  <c r="DJ131" i="50"/>
  <c r="DI131" i="50"/>
  <c r="DH131" i="50"/>
  <c r="DG131" i="50"/>
  <c r="DF131" i="50"/>
  <c r="DE131" i="50"/>
  <c r="DD131" i="50"/>
  <c r="DC131" i="50"/>
  <c r="DB131" i="50"/>
  <c r="DA131" i="50"/>
  <c r="CZ131" i="50"/>
  <c r="CY131" i="50"/>
  <c r="CX131" i="50"/>
  <c r="CW131" i="50"/>
  <c r="CV131" i="50"/>
  <c r="CU131" i="50"/>
  <c r="CT131" i="50"/>
  <c r="CS131" i="50"/>
  <c r="CR131" i="50"/>
  <c r="CQ131" i="50"/>
  <c r="CP131" i="50"/>
  <c r="CO131" i="50"/>
  <c r="CN131" i="50"/>
  <c r="CM131" i="50"/>
  <c r="CL131" i="50"/>
  <c r="CK131" i="50"/>
  <c r="CJ131" i="50"/>
  <c r="CI131" i="50"/>
  <c r="CH131" i="50"/>
  <c r="CG131" i="50"/>
  <c r="CF131" i="50"/>
  <c r="CE131" i="50"/>
  <c r="CD131" i="50"/>
  <c r="CC131" i="50"/>
  <c r="CB131" i="50"/>
  <c r="CA131" i="50"/>
  <c r="BZ131" i="50"/>
  <c r="BY131" i="50"/>
  <c r="BX131" i="50"/>
  <c r="BW131" i="50"/>
  <c r="BV131" i="50"/>
  <c r="BR131" i="50"/>
  <c r="BS131" i="50"/>
  <c r="BT131" i="50"/>
  <c r="BU131" i="50"/>
  <c r="BQ131" i="50"/>
  <c r="BP131" i="50"/>
  <c r="BO131" i="50"/>
  <c r="BN131" i="50"/>
  <c r="BM131" i="50"/>
  <c r="BL131" i="50"/>
  <c r="BK131" i="50"/>
  <c r="BJ131" i="50"/>
  <c r="BI131" i="50"/>
  <c r="BH131" i="50"/>
  <c r="BG131" i="50"/>
  <c r="BF131" i="50"/>
  <c r="AT131" i="50"/>
  <c r="AU131" i="50"/>
  <c r="AV131" i="50"/>
  <c r="AW131" i="50"/>
  <c r="AX131" i="50"/>
  <c r="AY131" i="50"/>
  <c r="AZ131" i="50"/>
  <c r="BA131" i="50"/>
  <c r="BB131" i="50"/>
  <c r="BC131" i="50"/>
  <c r="BD131" i="50"/>
  <c r="BE131" i="50"/>
  <c r="AG131" i="50"/>
  <c r="AM131" i="50"/>
  <c r="AF131" i="50"/>
  <c r="AE131" i="50"/>
  <c r="AD131" i="50"/>
  <c r="AC131" i="50"/>
  <c r="D131" i="50"/>
  <c r="I131" i="50"/>
  <c r="DV130" i="50"/>
  <c r="DU130" i="50"/>
  <c r="DT130" i="50"/>
  <c r="DS130" i="50"/>
  <c r="DR130" i="50"/>
  <c r="DQ130" i="50"/>
  <c r="DP130" i="50"/>
  <c r="DO130" i="50"/>
  <c r="DN130" i="50"/>
  <c r="DM130" i="50"/>
  <c r="DL130" i="50"/>
  <c r="DK130" i="50"/>
  <c r="DJ130" i="50"/>
  <c r="DI130" i="50"/>
  <c r="DH130" i="50"/>
  <c r="DG130" i="50"/>
  <c r="DF130" i="50"/>
  <c r="DE130" i="50"/>
  <c r="DD130" i="50"/>
  <c r="DC130" i="50"/>
  <c r="DB130" i="50"/>
  <c r="DA130" i="50"/>
  <c r="CZ130" i="50"/>
  <c r="CY130" i="50"/>
  <c r="CX130" i="50"/>
  <c r="CW130" i="50"/>
  <c r="CV130" i="50"/>
  <c r="CU130" i="50"/>
  <c r="CT130" i="50"/>
  <c r="CS130" i="50"/>
  <c r="CR130" i="50"/>
  <c r="CQ130" i="50"/>
  <c r="CP130" i="50"/>
  <c r="CO130" i="50"/>
  <c r="CN130" i="50"/>
  <c r="CM130" i="50"/>
  <c r="CL130" i="50"/>
  <c r="CK130" i="50"/>
  <c r="CJ130" i="50"/>
  <c r="CI130" i="50"/>
  <c r="CH130" i="50"/>
  <c r="CG130" i="50"/>
  <c r="CF130" i="50"/>
  <c r="CE130" i="50"/>
  <c r="CD130" i="50"/>
  <c r="CA130" i="50"/>
  <c r="CB130" i="50"/>
  <c r="CC130" i="50"/>
  <c r="BZ130" i="50"/>
  <c r="BY130" i="50"/>
  <c r="BX130" i="50"/>
  <c r="BW130" i="50"/>
  <c r="BV130" i="50"/>
  <c r="BR130" i="50"/>
  <c r="BS130" i="50"/>
  <c r="BT130" i="50"/>
  <c r="BU130" i="50"/>
  <c r="BQ130" i="50"/>
  <c r="BP130" i="50"/>
  <c r="BO130" i="50"/>
  <c r="BN130" i="50"/>
  <c r="BM130" i="50"/>
  <c r="BL130" i="50"/>
  <c r="BK130" i="50"/>
  <c r="BJ130" i="50"/>
  <c r="BI130" i="50"/>
  <c r="BH130" i="50"/>
  <c r="BG130" i="50"/>
  <c r="BF130" i="50"/>
  <c r="AT130" i="50"/>
  <c r="AU130" i="50"/>
  <c r="AV130" i="50"/>
  <c r="AW130" i="50"/>
  <c r="AX130" i="50"/>
  <c r="AY130" i="50"/>
  <c r="AZ130" i="50"/>
  <c r="BA130" i="50"/>
  <c r="BB130" i="50"/>
  <c r="BC130" i="50"/>
  <c r="BD130" i="50"/>
  <c r="BE130" i="50"/>
  <c r="AG130" i="50"/>
  <c r="AF130" i="50"/>
  <c r="AE130" i="50"/>
  <c r="AD130" i="50"/>
  <c r="AC130" i="50"/>
  <c r="D130" i="50"/>
  <c r="I130" i="50"/>
  <c r="DV129" i="50"/>
  <c r="DU129" i="50"/>
  <c r="DT129" i="50"/>
  <c r="DS129" i="50"/>
  <c r="DR129" i="50"/>
  <c r="DQ129" i="50"/>
  <c r="DP129" i="50"/>
  <c r="DO129" i="50"/>
  <c r="DN129" i="50"/>
  <c r="DM129" i="50"/>
  <c r="DL129" i="50"/>
  <c r="DK129" i="50"/>
  <c r="DJ129" i="50"/>
  <c r="DI129" i="50"/>
  <c r="DH129" i="50"/>
  <c r="DG129" i="50"/>
  <c r="DF129" i="50"/>
  <c r="DE129" i="50"/>
  <c r="DD129" i="50"/>
  <c r="DC129" i="50"/>
  <c r="DB129" i="50"/>
  <c r="DA129" i="50"/>
  <c r="CZ129" i="50"/>
  <c r="CY129" i="50"/>
  <c r="CX129" i="50"/>
  <c r="CW129" i="50"/>
  <c r="CV129" i="50"/>
  <c r="CU129" i="50"/>
  <c r="CT129" i="50"/>
  <c r="CS129" i="50"/>
  <c r="CR129" i="50"/>
  <c r="CQ129" i="50"/>
  <c r="CP129" i="50"/>
  <c r="CO129" i="50"/>
  <c r="CN129" i="50"/>
  <c r="CM129" i="50"/>
  <c r="CL129" i="50"/>
  <c r="CK129" i="50"/>
  <c r="CJ129" i="50"/>
  <c r="CI129" i="50"/>
  <c r="CH129" i="50"/>
  <c r="CG129" i="50"/>
  <c r="CF129" i="50"/>
  <c r="CE129" i="50"/>
  <c r="CD129" i="50"/>
  <c r="CC129" i="50"/>
  <c r="CB129" i="50"/>
  <c r="CA129" i="50"/>
  <c r="BZ129" i="50"/>
  <c r="BY129" i="50"/>
  <c r="BX129" i="50"/>
  <c r="BW129" i="50"/>
  <c r="BV129" i="50"/>
  <c r="BR129" i="50"/>
  <c r="BS129" i="50"/>
  <c r="BT129" i="50"/>
  <c r="BU129" i="50"/>
  <c r="BQ129" i="50"/>
  <c r="BP129" i="50"/>
  <c r="BO129" i="50"/>
  <c r="BN129" i="50"/>
  <c r="BM129" i="50"/>
  <c r="BL129" i="50"/>
  <c r="BK129" i="50"/>
  <c r="BJ129" i="50"/>
  <c r="BI129" i="50"/>
  <c r="BH129" i="50"/>
  <c r="BG129" i="50"/>
  <c r="BF129" i="50"/>
  <c r="AT129" i="50"/>
  <c r="AU129" i="50"/>
  <c r="AV129" i="50"/>
  <c r="AW129" i="50"/>
  <c r="AX129" i="50"/>
  <c r="AY129" i="50"/>
  <c r="AZ129" i="50"/>
  <c r="BA129" i="50"/>
  <c r="BB129" i="50"/>
  <c r="BC129" i="50"/>
  <c r="BD129" i="50"/>
  <c r="BE129" i="50"/>
  <c r="AG129" i="50"/>
  <c r="AM129" i="50"/>
  <c r="AE129" i="50"/>
  <c r="AD129" i="50"/>
  <c r="AC129" i="50"/>
  <c r="D129" i="50"/>
  <c r="I129" i="50"/>
  <c r="DV128" i="50"/>
  <c r="DU128" i="50"/>
  <c r="DT128" i="50"/>
  <c r="DS128" i="50"/>
  <c r="DR128" i="50"/>
  <c r="DQ128" i="50"/>
  <c r="DP128" i="50"/>
  <c r="DO128" i="50"/>
  <c r="DN128" i="50"/>
  <c r="DM128" i="50"/>
  <c r="DL128" i="50"/>
  <c r="DK128" i="50"/>
  <c r="DJ128" i="50"/>
  <c r="DI128" i="50"/>
  <c r="DH128" i="50"/>
  <c r="DG128" i="50"/>
  <c r="DF128" i="50"/>
  <c r="DE128" i="50"/>
  <c r="DD128" i="50"/>
  <c r="DC128" i="50"/>
  <c r="DB128" i="50"/>
  <c r="DA128" i="50"/>
  <c r="CZ128" i="50"/>
  <c r="CY128" i="50"/>
  <c r="CX128" i="50"/>
  <c r="CW128" i="50"/>
  <c r="CV128" i="50"/>
  <c r="CU128" i="50"/>
  <c r="CT128" i="50"/>
  <c r="CS128" i="50"/>
  <c r="CR128" i="50"/>
  <c r="CQ128" i="50"/>
  <c r="CP128" i="50"/>
  <c r="CO128" i="50"/>
  <c r="CN128" i="50"/>
  <c r="CM128" i="50"/>
  <c r="CL128" i="50"/>
  <c r="CK128" i="50"/>
  <c r="CJ128" i="50"/>
  <c r="CI128" i="50"/>
  <c r="CH128" i="50"/>
  <c r="CG128" i="50"/>
  <c r="CF128" i="50"/>
  <c r="CE128" i="50"/>
  <c r="CD128" i="50"/>
  <c r="CC128" i="50"/>
  <c r="CB128" i="50"/>
  <c r="CA128" i="50"/>
  <c r="BY128" i="50"/>
  <c r="BX128" i="50"/>
  <c r="BW128" i="50"/>
  <c r="BV128" i="50"/>
  <c r="BR128" i="50"/>
  <c r="BS128" i="50"/>
  <c r="BT128" i="50"/>
  <c r="BU128" i="50"/>
  <c r="AT128" i="50"/>
  <c r="AU128" i="50"/>
  <c r="AV128" i="50"/>
  <c r="AW128" i="50"/>
  <c r="AX128" i="50"/>
  <c r="AY128" i="50"/>
  <c r="AZ128" i="50"/>
  <c r="BA128" i="50"/>
  <c r="BB128" i="50"/>
  <c r="BC128" i="50"/>
  <c r="BD128" i="50"/>
  <c r="BE128" i="50"/>
  <c r="E128" i="50"/>
  <c r="B128" i="50"/>
  <c r="AG128" i="50"/>
  <c r="AL128" i="50"/>
  <c r="BQ128" i="50"/>
  <c r="BP128" i="50"/>
  <c r="BO128" i="50"/>
  <c r="BN128" i="50"/>
  <c r="BM128" i="50"/>
  <c r="BL128" i="50"/>
  <c r="BK128" i="50"/>
  <c r="BJ128" i="50"/>
  <c r="BI128" i="50"/>
  <c r="BH128" i="50"/>
  <c r="BG128" i="50"/>
  <c r="BF128" i="50"/>
  <c r="AM128" i="50"/>
  <c r="AF128" i="50"/>
  <c r="AE128" i="50"/>
  <c r="AD128" i="50"/>
  <c r="AC128" i="50"/>
  <c r="D128" i="50"/>
  <c r="I128" i="50"/>
  <c r="A128" i="50"/>
  <c r="DV127" i="50"/>
  <c r="DU127" i="50"/>
  <c r="DT127" i="50"/>
  <c r="DS127" i="50"/>
  <c r="DR127" i="50"/>
  <c r="DQ127" i="50"/>
  <c r="DP127" i="50"/>
  <c r="DO127" i="50"/>
  <c r="DN127" i="50"/>
  <c r="DM127" i="50"/>
  <c r="DL127" i="50"/>
  <c r="DK127" i="50"/>
  <c r="DJ127" i="50"/>
  <c r="DI127" i="50"/>
  <c r="DH127" i="50"/>
  <c r="DG127" i="50"/>
  <c r="DF127" i="50"/>
  <c r="DE127" i="50"/>
  <c r="DD127" i="50"/>
  <c r="DC127" i="50"/>
  <c r="DB127" i="50"/>
  <c r="DA127" i="50"/>
  <c r="CZ127" i="50"/>
  <c r="CY127" i="50"/>
  <c r="CX127" i="50"/>
  <c r="CW127" i="50"/>
  <c r="CV127" i="50"/>
  <c r="CU127" i="50"/>
  <c r="CT127" i="50"/>
  <c r="CS127" i="50"/>
  <c r="CR127" i="50"/>
  <c r="CQ127" i="50"/>
  <c r="CP127" i="50"/>
  <c r="CO127" i="50"/>
  <c r="CN127" i="50"/>
  <c r="CM127" i="50"/>
  <c r="CL127" i="50"/>
  <c r="CK127" i="50"/>
  <c r="CJ127" i="50"/>
  <c r="CI127" i="50"/>
  <c r="CH127" i="50"/>
  <c r="CG127" i="50"/>
  <c r="CF127" i="50"/>
  <c r="CE127" i="50"/>
  <c r="CD127" i="50"/>
  <c r="CC127" i="50"/>
  <c r="CB127" i="50"/>
  <c r="CA127" i="50"/>
  <c r="BY127" i="50"/>
  <c r="BX127" i="50"/>
  <c r="BW127" i="50"/>
  <c r="BV127" i="50"/>
  <c r="BR127" i="50"/>
  <c r="BS127" i="50"/>
  <c r="BT127" i="50"/>
  <c r="BU127" i="50"/>
  <c r="BQ127" i="50"/>
  <c r="BP127" i="50"/>
  <c r="BO127" i="50"/>
  <c r="BN127" i="50"/>
  <c r="BM127" i="50"/>
  <c r="BL127" i="50"/>
  <c r="BK127" i="50"/>
  <c r="BJ127" i="50"/>
  <c r="BI127" i="50"/>
  <c r="BH127" i="50"/>
  <c r="BG127" i="50"/>
  <c r="BF127" i="50"/>
  <c r="AT127" i="50"/>
  <c r="AU127" i="50"/>
  <c r="AV127" i="50"/>
  <c r="AW127" i="50"/>
  <c r="AX127" i="50"/>
  <c r="AY127" i="50"/>
  <c r="AZ127" i="50"/>
  <c r="BA127" i="50"/>
  <c r="BB127" i="50"/>
  <c r="BC127" i="50"/>
  <c r="BD127" i="50"/>
  <c r="BE127" i="50"/>
  <c r="AG127" i="50"/>
  <c r="AM127" i="50"/>
  <c r="AF127" i="50"/>
  <c r="AE127" i="50"/>
  <c r="AD127" i="50"/>
  <c r="AC127" i="50"/>
  <c r="D127" i="50"/>
  <c r="I127" i="50"/>
  <c r="DV126" i="50"/>
  <c r="DU126" i="50"/>
  <c r="DT126" i="50"/>
  <c r="DS126" i="50"/>
  <c r="DR126" i="50"/>
  <c r="DQ126" i="50"/>
  <c r="DP126" i="50"/>
  <c r="DO126" i="50"/>
  <c r="DN126" i="50"/>
  <c r="DM126" i="50"/>
  <c r="DL126" i="50"/>
  <c r="DK126" i="50"/>
  <c r="DJ126" i="50"/>
  <c r="DI126" i="50"/>
  <c r="DH126" i="50"/>
  <c r="DG126" i="50"/>
  <c r="DF126" i="50"/>
  <c r="DE126" i="50"/>
  <c r="DD126" i="50"/>
  <c r="DC126" i="50"/>
  <c r="DB126" i="50"/>
  <c r="DA126" i="50"/>
  <c r="CZ126" i="50"/>
  <c r="CY126" i="50"/>
  <c r="CX126" i="50"/>
  <c r="CW126" i="50"/>
  <c r="CV126" i="50"/>
  <c r="CU126" i="50"/>
  <c r="CT126" i="50"/>
  <c r="CS126" i="50"/>
  <c r="CR126" i="50"/>
  <c r="CQ126" i="50"/>
  <c r="CP126" i="50"/>
  <c r="CO126" i="50"/>
  <c r="CN126" i="50"/>
  <c r="CM126" i="50"/>
  <c r="CL126" i="50"/>
  <c r="CK126" i="50"/>
  <c r="CJ126" i="50"/>
  <c r="CI126" i="50"/>
  <c r="CH126" i="50"/>
  <c r="CG126" i="50"/>
  <c r="CF126" i="50"/>
  <c r="CE126" i="50"/>
  <c r="CD126" i="50"/>
  <c r="CC126" i="50"/>
  <c r="CB126" i="50"/>
  <c r="CA126" i="50"/>
  <c r="BY126" i="50"/>
  <c r="BX126" i="50"/>
  <c r="BW126" i="50"/>
  <c r="BV126" i="50"/>
  <c r="BR126" i="50"/>
  <c r="BS126" i="50"/>
  <c r="BT126" i="50"/>
  <c r="BU126" i="50"/>
  <c r="BQ126" i="50"/>
  <c r="BP126" i="50"/>
  <c r="BO126" i="50"/>
  <c r="BN126" i="50"/>
  <c r="BM126" i="50"/>
  <c r="BL126" i="50"/>
  <c r="BK126" i="50"/>
  <c r="BJ126" i="50"/>
  <c r="BI126" i="50"/>
  <c r="BH126" i="50"/>
  <c r="BG126" i="50"/>
  <c r="BF126" i="50"/>
  <c r="AT126" i="50"/>
  <c r="AU126" i="50"/>
  <c r="AV126" i="50"/>
  <c r="AW126" i="50"/>
  <c r="AX126" i="50"/>
  <c r="AY126" i="50"/>
  <c r="AZ126" i="50"/>
  <c r="BA126" i="50"/>
  <c r="BB126" i="50"/>
  <c r="BC126" i="50"/>
  <c r="BD126" i="50"/>
  <c r="BE126" i="50"/>
  <c r="AG126" i="50"/>
  <c r="AE126" i="50"/>
  <c r="AD126" i="50"/>
  <c r="AC126" i="50"/>
  <c r="D126" i="50"/>
  <c r="I126" i="50"/>
  <c r="DV125" i="50"/>
  <c r="DU125" i="50"/>
  <c r="DT125" i="50"/>
  <c r="DS125" i="50"/>
  <c r="DR125" i="50"/>
  <c r="DQ125" i="50"/>
  <c r="DP125" i="50"/>
  <c r="DO125" i="50"/>
  <c r="DN125" i="50"/>
  <c r="DM125" i="50"/>
  <c r="DL125" i="50"/>
  <c r="DK125" i="50"/>
  <c r="DJ125" i="50"/>
  <c r="DI125" i="50"/>
  <c r="DH125" i="50"/>
  <c r="DG125" i="50"/>
  <c r="DF125" i="50"/>
  <c r="DE125" i="50"/>
  <c r="DD125" i="50"/>
  <c r="DC125" i="50"/>
  <c r="DB125" i="50"/>
  <c r="DA125" i="50"/>
  <c r="CZ125" i="50"/>
  <c r="CY125" i="50"/>
  <c r="CX125" i="50"/>
  <c r="CW125" i="50"/>
  <c r="CV125" i="50"/>
  <c r="CU125" i="50"/>
  <c r="CT125" i="50"/>
  <c r="CS125" i="50"/>
  <c r="CR125" i="50"/>
  <c r="CQ125" i="50"/>
  <c r="CP125" i="50"/>
  <c r="CO125" i="50"/>
  <c r="CN125" i="50"/>
  <c r="CM125" i="50"/>
  <c r="CL125" i="50"/>
  <c r="CK125" i="50"/>
  <c r="CJ125" i="50"/>
  <c r="CI125" i="50"/>
  <c r="CH125" i="50"/>
  <c r="CG125" i="50"/>
  <c r="CF125" i="50"/>
  <c r="CE125" i="50"/>
  <c r="CD125" i="50"/>
  <c r="CC125" i="50"/>
  <c r="CB125" i="50"/>
  <c r="CA125" i="50"/>
  <c r="BY125" i="50"/>
  <c r="BX125" i="50"/>
  <c r="BW125" i="50"/>
  <c r="BV125" i="50"/>
  <c r="BR125" i="50"/>
  <c r="BS125" i="50"/>
  <c r="BT125" i="50"/>
  <c r="BU125" i="50"/>
  <c r="BQ125" i="50"/>
  <c r="BP125" i="50"/>
  <c r="BO125" i="50"/>
  <c r="BN125" i="50"/>
  <c r="BM125" i="50"/>
  <c r="BL125" i="50"/>
  <c r="BK125" i="50"/>
  <c r="BJ125" i="50"/>
  <c r="BI125" i="50"/>
  <c r="BH125" i="50"/>
  <c r="BG125" i="50"/>
  <c r="BF125" i="50"/>
  <c r="AT125" i="50"/>
  <c r="AU125" i="50"/>
  <c r="AV125" i="50"/>
  <c r="AW125" i="50"/>
  <c r="AX125" i="50"/>
  <c r="AY125" i="50"/>
  <c r="AZ125" i="50"/>
  <c r="BA125" i="50"/>
  <c r="BB125" i="50"/>
  <c r="BC125" i="50"/>
  <c r="BD125" i="50"/>
  <c r="BE125" i="50"/>
  <c r="AG125" i="50"/>
  <c r="AE125" i="50"/>
  <c r="AD125" i="50"/>
  <c r="AC125" i="50"/>
  <c r="D125" i="50"/>
  <c r="I125" i="50"/>
  <c r="DV124" i="50"/>
  <c r="DU124" i="50"/>
  <c r="DT124" i="50"/>
  <c r="DS124" i="50"/>
  <c r="DR124" i="50"/>
  <c r="DQ124" i="50"/>
  <c r="DP124" i="50"/>
  <c r="DO124" i="50"/>
  <c r="DN124" i="50"/>
  <c r="DM124" i="50"/>
  <c r="DL124" i="50"/>
  <c r="DK124" i="50"/>
  <c r="DJ124" i="50"/>
  <c r="DI124" i="50"/>
  <c r="DH124" i="50"/>
  <c r="DG124" i="50"/>
  <c r="DF124" i="50"/>
  <c r="DE124" i="50"/>
  <c r="DD124" i="50"/>
  <c r="DC124" i="50"/>
  <c r="DB124" i="50"/>
  <c r="DA124" i="50"/>
  <c r="CZ124" i="50"/>
  <c r="CY124" i="50"/>
  <c r="CX124" i="50"/>
  <c r="CW124" i="50"/>
  <c r="CV124" i="50"/>
  <c r="CU124" i="50"/>
  <c r="CT124" i="50"/>
  <c r="CS124" i="50"/>
  <c r="CR124" i="50"/>
  <c r="CQ124" i="50"/>
  <c r="CP124" i="50"/>
  <c r="CO124" i="50"/>
  <c r="CN124" i="50"/>
  <c r="CM124" i="50"/>
  <c r="CL124" i="50"/>
  <c r="CK124" i="50"/>
  <c r="CJ124" i="50"/>
  <c r="CI124" i="50"/>
  <c r="CH124" i="50"/>
  <c r="CG124" i="50"/>
  <c r="CF124" i="50"/>
  <c r="CE124" i="50"/>
  <c r="CD124" i="50"/>
  <c r="CC124" i="50"/>
  <c r="CB124" i="50"/>
  <c r="CA124" i="50"/>
  <c r="BY124" i="50"/>
  <c r="BX124" i="50"/>
  <c r="BW124" i="50"/>
  <c r="BV124" i="50"/>
  <c r="BR124" i="50"/>
  <c r="BS124" i="50"/>
  <c r="BT124" i="50"/>
  <c r="BU124" i="50"/>
  <c r="BQ124" i="50"/>
  <c r="BP124" i="50"/>
  <c r="BO124" i="50"/>
  <c r="BN124" i="50"/>
  <c r="BM124" i="50"/>
  <c r="BL124" i="50"/>
  <c r="BK124" i="50"/>
  <c r="BJ124" i="50"/>
  <c r="BI124" i="50"/>
  <c r="BH124" i="50"/>
  <c r="BG124" i="50"/>
  <c r="BF124" i="50"/>
  <c r="AT124" i="50"/>
  <c r="AU124" i="50"/>
  <c r="AV124" i="50"/>
  <c r="AW124" i="50"/>
  <c r="AX124" i="50"/>
  <c r="AY124" i="50"/>
  <c r="AZ124" i="50"/>
  <c r="BA124" i="50"/>
  <c r="BB124" i="50"/>
  <c r="BC124" i="50"/>
  <c r="BD124" i="50"/>
  <c r="BE124" i="50"/>
  <c r="AG124" i="50"/>
  <c r="AF124" i="50"/>
  <c r="AE124" i="50"/>
  <c r="AD124" i="50"/>
  <c r="AC124" i="50"/>
  <c r="D124" i="50"/>
  <c r="I124" i="50"/>
  <c r="DV123" i="50"/>
  <c r="DU123" i="50"/>
  <c r="DT123" i="50"/>
  <c r="DS123" i="50"/>
  <c r="DR123" i="50"/>
  <c r="DQ123" i="50"/>
  <c r="DP123" i="50"/>
  <c r="DO123" i="50"/>
  <c r="DN123" i="50"/>
  <c r="DM123" i="50"/>
  <c r="DL123" i="50"/>
  <c r="DK123" i="50"/>
  <c r="DJ123" i="50"/>
  <c r="DI123" i="50"/>
  <c r="DH123" i="50"/>
  <c r="DG123" i="50"/>
  <c r="DF123" i="50"/>
  <c r="DE123" i="50"/>
  <c r="DD123" i="50"/>
  <c r="DC123" i="50"/>
  <c r="DB123" i="50"/>
  <c r="DA123" i="50"/>
  <c r="CZ123" i="50"/>
  <c r="CY123" i="50"/>
  <c r="CX123" i="50"/>
  <c r="CW123" i="50"/>
  <c r="CV123" i="50"/>
  <c r="CU123" i="50"/>
  <c r="CT123" i="50"/>
  <c r="CS123" i="50"/>
  <c r="CR123" i="50"/>
  <c r="CQ123" i="50"/>
  <c r="CP123" i="50"/>
  <c r="CO123" i="50"/>
  <c r="CN123" i="50"/>
  <c r="CM123" i="50"/>
  <c r="CL123" i="50"/>
  <c r="CK123" i="50"/>
  <c r="CJ123" i="50"/>
  <c r="CI123" i="50"/>
  <c r="CH123" i="50"/>
  <c r="CG123" i="50"/>
  <c r="CF123" i="50"/>
  <c r="CE123" i="50"/>
  <c r="CD123" i="50"/>
  <c r="CC123" i="50"/>
  <c r="CB123" i="50"/>
  <c r="CA123" i="50"/>
  <c r="BY123" i="50"/>
  <c r="BX123" i="50"/>
  <c r="BW123" i="50"/>
  <c r="BV123" i="50"/>
  <c r="AK123" i="50"/>
  <c r="BR123" i="50"/>
  <c r="BS123" i="50"/>
  <c r="BT123" i="50"/>
  <c r="BU123" i="50"/>
  <c r="BQ123" i="50"/>
  <c r="BP123" i="50"/>
  <c r="BO123" i="50"/>
  <c r="BN123" i="50"/>
  <c r="BM123" i="50"/>
  <c r="BL123" i="50"/>
  <c r="BK123" i="50"/>
  <c r="BJ123" i="50"/>
  <c r="BI123" i="50"/>
  <c r="BH123" i="50"/>
  <c r="BG123" i="50"/>
  <c r="BF123" i="50"/>
  <c r="F123" i="50"/>
  <c r="AT123" i="50"/>
  <c r="AU123" i="50"/>
  <c r="AV123" i="50"/>
  <c r="AW123" i="50"/>
  <c r="AX123" i="50"/>
  <c r="AY123" i="50"/>
  <c r="AZ123" i="50"/>
  <c r="BA123" i="50"/>
  <c r="BB123" i="50"/>
  <c r="BC123" i="50"/>
  <c r="BD123" i="50"/>
  <c r="BE123" i="50"/>
  <c r="AG123" i="50"/>
  <c r="AM123" i="50"/>
  <c r="AF123" i="50"/>
  <c r="AE123" i="50"/>
  <c r="AD123" i="50"/>
  <c r="AC123" i="50"/>
  <c r="D123" i="50"/>
  <c r="I123" i="50"/>
  <c r="A123" i="50"/>
  <c r="DV122" i="50"/>
  <c r="DU122" i="50"/>
  <c r="DT122" i="50"/>
  <c r="DS122" i="50"/>
  <c r="DR122" i="50"/>
  <c r="DQ122" i="50"/>
  <c r="DP122" i="50"/>
  <c r="DO122" i="50"/>
  <c r="DN122" i="50"/>
  <c r="DM122" i="50"/>
  <c r="DL122" i="50"/>
  <c r="DK122" i="50"/>
  <c r="DJ122" i="50"/>
  <c r="DI122" i="50"/>
  <c r="DH122" i="50"/>
  <c r="DG122" i="50"/>
  <c r="DF122" i="50"/>
  <c r="DE122" i="50"/>
  <c r="DD122" i="50"/>
  <c r="DC122" i="50"/>
  <c r="DB122" i="50"/>
  <c r="DA122" i="50"/>
  <c r="CZ122" i="50"/>
  <c r="CY122" i="50"/>
  <c r="CX122" i="50"/>
  <c r="CW122" i="50"/>
  <c r="CV122" i="50"/>
  <c r="CU122" i="50"/>
  <c r="CT122" i="50"/>
  <c r="CS122" i="50"/>
  <c r="CR122" i="50"/>
  <c r="CQ122" i="50"/>
  <c r="CP122" i="50"/>
  <c r="CO122" i="50"/>
  <c r="CN122" i="50"/>
  <c r="CM122" i="50"/>
  <c r="CL122" i="50"/>
  <c r="CK122" i="50"/>
  <c r="CJ122" i="50"/>
  <c r="CI122" i="50"/>
  <c r="CH122" i="50"/>
  <c r="CG122" i="50"/>
  <c r="CF122" i="50"/>
  <c r="CE122" i="50"/>
  <c r="CD122" i="50"/>
  <c r="CC122" i="50"/>
  <c r="CB122" i="50"/>
  <c r="CA122" i="50"/>
  <c r="BY122" i="50"/>
  <c r="BX122" i="50"/>
  <c r="BW122" i="50"/>
  <c r="BV122" i="50"/>
  <c r="BR122" i="50"/>
  <c r="BS122" i="50"/>
  <c r="BT122" i="50"/>
  <c r="BU122" i="50"/>
  <c r="AN122" i="50"/>
  <c r="AS122" i="50"/>
  <c r="BQ122" i="50"/>
  <c r="BP122" i="50"/>
  <c r="BO122" i="50"/>
  <c r="BN122" i="50"/>
  <c r="BM122" i="50"/>
  <c r="BL122" i="50"/>
  <c r="BK122" i="50"/>
  <c r="BJ122" i="50"/>
  <c r="BI122" i="50"/>
  <c r="BH122" i="50"/>
  <c r="BG122" i="50"/>
  <c r="BF122" i="50"/>
  <c r="AT122" i="50"/>
  <c r="AU122" i="50"/>
  <c r="AV122" i="50"/>
  <c r="AW122" i="50"/>
  <c r="AX122" i="50"/>
  <c r="AY122" i="50"/>
  <c r="AZ122" i="50"/>
  <c r="BA122" i="50"/>
  <c r="BB122" i="50"/>
  <c r="BC122" i="50"/>
  <c r="BD122" i="50"/>
  <c r="BE122" i="50"/>
  <c r="AG122" i="50"/>
  <c r="AF122" i="50"/>
  <c r="AE122" i="50"/>
  <c r="AD122" i="50"/>
  <c r="AC122" i="50"/>
  <c r="D122" i="50"/>
  <c r="I122" i="50"/>
  <c r="DV121" i="50"/>
  <c r="DU121" i="50"/>
  <c r="DT121" i="50"/>
  <c r="DS121" i="50"/>
  <c r="DR121" i="50"/>
  <c r="DQ121" i="50"/>
  <c r="DP121" i="50"/>
  <c r="DO121" i="50"/>
  <c r="DN121" i="50"/>
  <c r="DM121" i="50"/>
  <c r="DL121" i="50"/>
  <c r="DK121" i="50"/>
  <c r="DJ121" i="50"/>
  <c r="DI121" i="50"/>
  <c r="DH121" i="50"/>
  <c r="DG121" i="50"/>
  <c r="DF121" i="50"/>
  <c r="DE121" i="50"/>
  <c r="DD121" i="50"/>
  <c r="DC121" i="50"/>
  <c r="DB121" i="50"/>
  <c r="DA121" i="50"/>
  <c r="CZ121" i="50"/>
  <c r="CY121" i="50"/>
  <c r="CX121" i="50"/>
  <c r="CW121" i="50"/>
  <c r="CV121" i="50"/>
  <c r="CU121" i="50"/>
  <c r="CT121" i="50"/>
  <c r="CS121" i="50"/>
  <c r="CR121" i="50"/>
  <c r="CQ121" i="50"/>
  <c r="CP121" i="50"/>
  <c r="CO121" i="50"/>
  <c r="CN121" i="50"/>
  <c r="CM121" i="50"/>
  <c r="CL121" i="50"/>
  <c r="CK121" i="50"/>
  <c r="CJ121" i="50"/>
  <c r="CI121" i="50"/>
  <c r="CH121" i="50"/>
  <c r="CG121" i="50"/>
  <c r="CA121" i="50"/>
  <c r="CB121" i="50"/>
  <c r="CC121" i="50"/>
  <c r="CD121" i="50"/>
  <c r="CE121" i="50"/>
  <c r="CF121" i="50"/>
  <c r="BZ121" i="50"/>
  <c r="BY121" i="50"/>
  <c r="BX121" i="50"/>
  <c r="BW121" i="50"/>
  <c r="BV121" i="50"/>
  <c r="BR121" i="50"/>
  <c r="BS121" i="50"/>
  <c r="BT121" i="50"/>
  <c r="BU121" i="50"/>
  <c r="BQ121" i="50"/>
  <c r="BP121" i="50"/>
  <c r="BO121" i="50"/>
  <c r="BN121" i="50"/>
  <c r="BM121" i="50"/>
  <c r="BL121" i="50"/>
  <c r="BK121" i="50"/>
  <c r="BJ121" i="50"/>
  <c r="BI121" i="50"/>
  <c r="BH121" i="50"/>
  <c r="BG121" i="50"/>
  <c r="BF121" i="50"/>
  <c r="AT121" i="50"/>
  <c r="AU121" i="50"/>
  <c r="AV121" i="50"/>
  <c r="AW121" i="50"/>
  <c r="AX121" i="50"/>
  <c r="AY121" i="50"/>
  <c r="AZ121" i="50"/>
  <c r="BA121" i="50"/>
  <c r="BB121" i="50"/>
  <c r="BC121" i="50"/>
  <c r="BD121" i="50"/>
  <c r="BE121" i="50"/>
  <c r="AG121" i="50"/>
  <c r="AF121" i="50"/>
  <c r="AE121" i="50"/>
  <c r="AD121" i="50"/>
  <c r="AC121" i="50"/>
  <c r="D121" i="50"/>
  <c r="I121" i="50"/>
  <c r="DV120" i="50"/>
  <c r="DU120" i="50"/>
  <c r="DT120" i="50"/>
  <c r="DS120" i="50"/>
  <c r="DR120" i="50"/>
  <c r="DQ120" i="50"/>
  <c r="DP120" i="50"/>
  <c r="DO120" i="50"/>
  <c r="DN120" i="50"/>
  <c r="DM120" i="50"/>
  <c r="DL120" i="50"/>
  <c r="DK120" i="50"/>
  <c r="DJ120" i="50"/>
  <c r="DI120" i="50"/>
  <c r="DH120" i="50"/>
  <c r="DG120" i="50"/>
  <c r="DF120" i="50"/>
  <c r="DE120" i="50"/>
  <c r="DD120" i="50"/>
  <c r="DC120" i="50"/>
  <c r="DB120" i="50"/>
  <c r="DA120" i="50"/>
  <c r="CZ120" i="50"/>
  <c r="CY120" i="50"/>
  <c r="CX120" i="50"/>
  <c r="CW120" i="50"/>
  <c r="CV120" i="50"/>
  <c r="CU120" i="50"/>
  <c r="CT120" i="50"/>
  <c r="CS120" i="50"/>
  <c r="CR120" i="50"/>
  <c r="CQ120" i="50"/>
  <c r="CP120" i="50"/>
  <c r="CO120" i="50"/>
  <c r="CN120" i="50"/>
  <c r="CM120" i="50"/>
  <c r="CL120" i="50"/>
  <c r="CK120" i="50"/>
  <c r="CJ120" i="50"/>
  <c r="CI120" i="50"/>
  <c r="CH120" i="50"/>
  <c r="CG120" i="50"/>
  <c r="CF120" i="50"/>
  <c r="CE120" i="50"/>
  <c r="CD120" i="50"/>
  <c r="CC120" i="50"/>
  <c r="CB120" i="50"/>
  <c r="CA120" i="50"/>
  <c r="BZ120" i="50"/>
  <c r="BY120" i="50"/>
  <c r="BX120" i="50"/>
  <c r="BW120" i="50"/>
  <c r="BV120" i="50"/>
  <c r="BR120" i="50"/>
  <c r="BS120" i="50"/>
  <c r="BT120" i="50"/>
  <c r="BU120" i="50"/>
  <c r="BQ120" i="50"/>
  <c r="BP120" i="50"/>
  <c r="BO120" i="50"/>
  <c r="BN120" i="50"/>
  <c r="BM120" i="50"/>
  <c r="BL120" i="50"/>
  <c r="BK120" i="50"/>
  <c r="BJ120" i="50"/>
  <c r="BI120" i="50"/>
  <c r="BH120" i="50"/>
  <c r="BG120" i="50"/>
  <c r="BF120" i="50"/>
  <c r="AT120" i="50"/>
  <c r="AU120" i="50"/>
  <c r="AV120" i="50"/>
  <c r="AW120" i="50"/>
  <c r="AX120" i="50"/>
  <c r="AY120" i="50"/>
  <c r="AZ120" i="50"/>
  <c r="BA120" i="50"/>
  <c r="BB120" i="50"/>
  <c r="BC120" i="50"/>
  <c r="BD120" i="50"/>
  <c r="BE120" i="50"/>
  <c r="AG120" i="50"/>
  <c r="AF120" i="50"/>
  <c r="AE120" i="50"/>
  <c r="AD120" i="50"/>
  <c r="AC120" i="50"/>
  <c r="D120" i="50"/>
  <c r="I120" i="50"/>
  <c r="DV119" i="50"/>
  <c r="DU119" i="50"/>
  <c r="DT119" i="50"/>
  <c r="DS119" i="50"/>
  <c r="DR119" i="50"/>
  <c r="DQ119" i="50"/>
  <c r="DP119" i="50"/>
  <c r="DO119" i="50"/>
  <c r="DN119" i="50"/>
  <c r="DM119" i="50"/>
  <c r="DL119" i="50"/>
  <c r="DK119" i="50"/>
  <c r="DJ119" i="50"/>
  <c r="DI119" i="50"/>
  <c r="DH119" i="50"/>
  <c r="DG119" i="50"/>
  <c r="DF119" i="50"/>
  <c r="DE119" i="50"/>
  <c r="DD119" i="50"/>
  <c r="DC119" i="50"/>
  <c r="DB119" i="50"/>
  <c r="DA119" i="50"/>
  <c r="CZ119" i="50"/>
  <c r="CY119" i="50"/>
  <c r="CX119" i="50"/>
  <c r="CW119" i="50"/>
  <c r="CV119" i="50"/>
  <c r="CU119" i="50"/>
  <c r="CT119" i="50"/>
  <c r="CS119" i="50"/>
  <c r="CR119" i="50"/>
  <c r="CQ119" i="50"/>
  <c r="CP119" i="50"/>
  <c r="CO119" i="50"/>
  <c r="CN119" i="50"/>
  <c r="CM119" i="50"/>
  <c r="CL119" i="50"/>
  <c r="CK119" i="50"/>
  <c r="CJ119" i="50"/>
  <c r="CI119" i="50"/>
  <c r="CH119" i="50"/>
  <c r="CG119" i="50"/>
  <c r="CF119" i="50"/>
  <c r="CE119" i="50"/>
  <c r="CD119" i="50"/>
  <c r="CC119" i="50"/>
  <c r="CB119" i="50"/>
  <c r="CA119" i="50"/>
  <c r="BZ119" i="50"/>
  <c r="BY119" i="50"/>
  <c r="BX119" i="50"/>
  <c r="BW119" i="50"/>
  <c r="BV119" i="50"/>
  <c r="BR119" i="50"/>
  <c r="BS119" i="50"/>
  <c r="BT119" i="50"/>
  <c r="BU119" i="50"/>
  <c r="AN119" i="50"/>
  <c r="AS119" i="50"/>
  <c r="BQ119" i="50"/>
  <c r="BP119" i="50"/>
  <c r="BO119" i="50"/>
  <c r="BN119" i="50"/>
  <c r="BM119" i="50"/>
  <c r="BL119" i="50"/>
  <c r="BK119" i="50"/>
  <c r="BJ119" i="50"/>
  <c r="BI119" i="50"/>
  <c r="BH119" i="50"/>
  <c r="BG119" i="50"/>
  <c r="BF119" i="50"/>
  <c r="AT119" i="50"/>
  <c r="AU119" i="50"/>
  <c r="AV119" i="50"/>
  <c r="AW119" i="50"/>
  <c r="AX119" i="50"/>
  <c r="AY119" i="50"/>
  <c r="AZ119" i="50"/>
  <c r="BA119" i="50"/>
  <c r="BB119" i="50"/>
  <c r="BC119" i="50"/>
  <c r="BD119" i="50"/>
  <c r="BE119" i="50"/>
  <c r="AG119" i="50"/>
  <c r="AM119" i="50"/>
  <c r="AF119" i="50"/>
  <c r="AE119" i="50"/>
  <c r="AD119" i="50"/>
  <c r="AC119" i="50"/>
  <c r="D119" i="50"/>
  <c r="I119" i="50"/>
  <c r="DV118" i="50"/>
  <c r="DU118" i="50"/>
  <c r="DT118" i="50"/>
  <c r="DS118" i="50"/>
  <c r="DR118" i="50"/>
  <c r="DQ118" i="50"/>
  <c r="DP118" i="50"/>
  <c r="DO118" i="50"/>
  <c r="DN118" i="50"/>
  <c r="DM118" i="50"/>
  <c r="DL118" i="50"/>
  <c r="DK118" i="50"/>
  <c r="DJ118" i="50"/>
  <c r="DI118" i="50"/>
  <c r="DH118" i="50"/>
  <c r="DG118" i="50"/>
  <c r="DF118" i="50"/>
  <c r="DE118" i="50"/>
  <c r="DD118" i="50"/>
  <c r="DC118" i="50"/>
  <c r="DB118" i="50"/>
  <c r="DA118" i="50"/>
  <c r="CZ118" i="50"/>
  <c r="CY118" i="50"/>
  <c r="CX118" i="50"/>
  <c r="CW118" i="50"/>
  <c r="CV118" i="50"/>
  <c r="CU118" i="50"/>
  <c r="CT118" i="50"/>
  <c r="CS118" i="50"/>
  <c r="CR118" i="50"/>
  <c r="CQ118" i="50"/>
  <c r="CP118" i="50"/>
  <c r="CO118" i="50"/>
  <c r="CN118" i="50"/>
  <c r="CM118" i="50"/>
  <c r="CL118" i="50"/>
  <c r="CK118" i="50"/>
  <c r="CJ118" i="50"/>
  <c r="CI118" i="50"/>
  <c r="CH118" i="50"/>
  <c r="CG118" i="50"/>
  <c r="CF118" i="50"/>
  <c r="CE118" i="50"/>
  <c r="CD118" i="50"/>
  <c r="CC118" i="50"/>
  <c r="CB118" i="50"/>
  <c r="CA118" i="50"/>
  <c r="BZ118" i="50"/>
  <c r="BY118" i="50"/>
  <c r="BX118" i="50"/>
  <c r="BW118" i="50"/>
  <c r="BV118" i="50"/>
  <c r="BQ118" i="50"/>
  <c r="BP118" i="50"/>
  <c r="BO118" i="50"/>
  <c r="BN118" i="50"/>
  <c r="BM118" i="50"/>
  <c r="BL118" i="50"/>
  <c r="BK118" i="50"/>
  <c r="BJ118" i="50"/>
  <c r="BI118" i="50"/>
  <c r="BH118" i="50"/>
  <c r="BG118" i="50"/>
  <c r="BF118" i="50"/>
  <c r="F118" i="50"/>
  <c r="BR118" i="50"/>
  <c r="BS118" i="50"/>
  <c r="BT118" i="50"/>
  <c r="BU118" i="50"/>
  <c r="AT118" i="50"/>
  <c r="AU118" i="50"/>
  <c r="AV118" i="50"/>
  <c r="AW118" i="50"/>
  <c r="AX118" i="50"/>
  <c r="AY118" i="50"/>
  <c r="AZ118" i="50"/>
  <c r="BA118" i="50"/>
  <c r="BB118" i="50"/>
  <c r="BC118" i="50"/>
  <c r="BD118" i="50"/>
  <c r="BE118" i="50"/>
  <c r="AG118" i="50"/>
  <c r="AF118" i="50"/>
  <c r="AE118" i="50"/>
  <c r="AD118" i="50"/>
  <c r="AC118" i="50"/>
  <c r="D118" i="50"/>
  <c r="I118" i="50"/>
  <c r="DV117" i="50"/>
  <c r="DU117" i="50"/>
  <c r="DT117" i="50"/>
  <c r="DS117" i="50"/>
  <c r="DR117" i="50"/>
  <c r="DQ117" i="50"/>
  <c r="DP117" i="50"/>
  <c r="DO117" i="50"/>
  <c r="DN117" i="50"/>
  <c r="DM117" i="50"/>
  <c r="DL117" i="50"/>
  <c r="DK117" i="50"/>
  <c r="DJ117" i="50"/>
  <c r="DI117" i="50"/>
  <c r="DH117" i="50"/>
  <c r="DG117" i="50"/>
  <c r="DF117" i="50"/>
  <c r="DE117" i="50"/>
  <c r="DD117" i="50"/>
  <c r="DC117" i="50"/>
  <c r="DB117" i="50"/>
  <c r="DA117" i="50"/>
  <c r="CZ117" i="50"/>
  <c r="CY117" i="50"/>
  <c r="CX117" i="50"/>
  <c r="CW117" i="50"/>
  <c r="CV117" i="50"/>
  <c r="CU117" i="50"/>
  <c r="CT117" i="50"/>
  <c r="CS117" i="50"/>
  <c r="CR117" i="50"/>
  <c r="CQ117" i="50"/>
  <c r="CP117" i="50"/>
  <c r="CO117" i="50"/>
  <c r="CN117" i="50"/>
  <c r="CM117" i="50"/>
  <c r="CL117" i="50"/>
  <c r="CK117" i="50"/>
  <c r="CJ117" i="50"/>
  <c r="CI117" i="50"/>
  <c r="CH117" i="50"/>
  <c r="CG117" i="50"/>
  <c r="CF117" i="50"/>
  <c r="CE117" i="50"/>
  <c r="CD117" i="50"/>
  <c r="CC117" i="50"/>
  <c r="CA117" i="50"/>
  <c r="CB117" i="50"/>
  <c r="BZ117" i="50"/>
  <c r="BY117" i="50"/>
  <c r="BX117" i="50"/>
  <c r="BW117" i="50"/>
  <c r="BV117" i="50"/>
  <c r="BR117" i="50"/>
  <c r="BS117" i="50"/>
  <c r="BT117" i="50"/>
  <c r="BU117" i="50"/>
  <c r="BQ117" i="50"/>
  <c r="BP117" i="50"/>
  <c r="BO117" i="50"/>
  <c r="BN117" i="50"/>
  <c r="BM117" i="50"/>
  <c r="BL117" i="50"/>
  <c r="BK117" i="50"/>
  <c r="BJ117" i="50"/>
  <c r="BI117" i="50"/>
  <c r="BH117" i="50"/>
  <c r="BG117" i="50"/>
  <c r="BF117" i="50"/>
  <c r="AT117" i="50"/>
  <c r="AU117" i="50"/>
  <c r="AV117" i="50"/>
  <c r="AW117" i="50"/>
  <c r="AX117" i="50"/>
  <c r="AY117" i="50"/>
  <c r="AZ117" i="50"/>
  <c r="BA117" i="50"/>
  <c r="BB117" i="50"/>
  <c r="BC117" i="50"/>
  <c r="BD117" i="50"/>
  <c r="BE117" i="50"/>
  <c r="AG117" i="50"/>
  <c r="AM117" i="50"/>
  <c r="AF117" i="50"/>
  <c r="AE117" i="50"/>
  <c r="AD117" i="50"/>
  <c r="AC117" i="50"/>
  <c r="D117" i="50"/>
  <c r="I117" i="50"/>
  <c r="A117" i="50"/>
  <c r="DV116" i="50"/>
  <c r="DU116" i="50"/>
  <c r="DT116" i="50"/>
  <c r="DS116" i="50"/>
  <c r="DR116" i="50"/>
  <c r="DQ116" i="50"/>
  <c r="DP116" i="50"/>
  <c r="DO116" i="50"/>
  <c r="DN116" i="50"/>
  <c r="DM116" i="50"/>
  <c r="DL116" i="50"/>
  <c r="DK116" i="50"/>
  <c r="DJ116" i="50"/>
  <c r="DI116" i="50"/>
  <c r="DH116" i="50"/>
  <c r="DG116" i="50"/>
  <c r="DF116" i="50"/>
  <c r="DE116" i="50"/>
  <c r="DD116" i="50"/>
  <c r="DC116" i="50"/>
  <c r="DB116" i="50"/>
  <c r="DA116" i="50"/>
  <c r="CZ116" i="50"/>
  <c r="CY116" i="50"/>
  <c r="CX116" i="50"/>
  <c r="CW116" i="50"/>
  <c r="CV116" i="50"/>
  <c r="CU116" i="50"/>
  <c r="CT116" i="50"/>
  <c r="CS116" i="50"/>
  <c r="CR116" i="50"/>
  <c r="CQ116" i="50"/>
  <c r="CP116" i="50"/>
  <c r="CO116" i="50"/>
  <c r="CN116" i="50"/>
  <c r="CM116" i="50"/>
  <c r="CL116" i="50"/>
  <c r="CK116" i="50"/>
  <c r="CJ116" i="50"/>
  <c r="CI116" i="50"/>
  <c r="CH116" i="50"/>
  <c r="CG116" i="50"/>
  <c r="CF116" i="50"/>
  <c r="CE116" i="50"/>
  <c r="CD116" i="50"/>
  <c r="CC116" i="50"/>
  <c r="CB116" i="50"/>
  <c r="CA116" i="50"/>
  <c r="BY116" i="50"/>
  <c r="BX116" i="50"/>
  <c r="BW116" i="50"/>
  <c r="BV116" i="50"/>
  <c r="BR116" i="50"/>
  <c r="BS116" i="50"/>
  <c r="BT116" i="50"/>
  <c r="BU116" i="50"/>
  <c r="BQ116" i="50"/>
  <c r="BP116" i="50"/>
  <c r="BO116" i="50"/>
  <c r="BN116" i="50"/>
  <c r="BM116" i="50"/>
  <c r="BL116" i="50"/>
  <c r="BK116" i="50"/>
  <c r="BJ116" i="50"/>
  <c r="BI116" i="50"/>
  <c r="BH116" i="50"/>
  <c r="BG116" i="50"/>
  <c r="BF116" i="50"/>
  <c r="AT116" i="50"/>
  <c r="AU116" i="50"/>
  <c r="AV116" i="50"/>
  <c r="AW116" i="50"/>
  <c r="AX116" i="50"/>
  <c r="AY116" i="50"/>
  <c r="AZ116" i="50"/>
  <c r="BA116" i="50"/>
  <c r="BB116" i="50"/>
  <c r="BC116" i="50"/>
  <c r="BD116" i="50"/>
  <c r="BE116" i="50"/>
  <c r="E116" i="50"/>
  <c r="B116" i="50"/>
  <c r="AG116" i="50"/>
  <c r="AL116" i="50"/>
  <c r="AM116" i="50"/>
  <c r="AE116" i="50"/>
  <c r="AD116" i="50"/>
  <c r="AC116" i="50"/>
  <c r="D116" i="50"/>
  <c r="I116" i="50"/>
  <c r="DV115" i="50"/>
  <c r="DU115" i="50"/>
  <c r="DT115" i="50"/>
  <c r="DS115" i="50"/>
  <c r="DR115" i="50"/>
  <c r="DQ115" i="50"/>
  <c r="DP115" i="50"/>
  <c r="DO115" i="50"/>
  <c r="DN115" i="50"/>
  <c r="DM115" i="50"/>
  <c r="DL115" i="50"/>
  <c r="DK115" i="50"/>
  <c r="DJ115" i="50"/>
  <c r="DI115" i="50"/>
  <c r="DH115" i="50"/>
  <c r="DG115" i="50"/>
  <c r="DF115" i="50"/>
  <c r="DE115" i="50"/>
  <c r="DD115" i="50"/>
  <c r="DC115" i="50"/>
  <c r="DB115" i="50"/>
  <c r="DA115" i="50"/>
  <c r="CZ115" i="50"/>
  <c r="CY115" i="50"/>
  <c r="CX115" i="50"/>
  <c r="CW115" i="50"/>
  <c r="CV115" i="50"/>
  <c r="CU115" i="50"/>
  <c r="CT115" i="50"/>
  <c r="CS115" i="50"/>
  <c r="CR115" i="50"/>
  <c r="CQ115" i="50"/>
  <c r="CP115" i="50"/>
  <c r="CO115" i="50"/>
  <c r="CN115" i="50"/>
  <c r="CM115" i="50"/>
  <c r="CL115" i="50"/>
  <c r="CK115" i="50"/>
  <c r="CJ115" i="50"/>
  <c r="CI115" i="50"/>
  <c r="CH115" i="50"/>
  <c r="CG115" i="50"/>
  <c r="CF115" i="50"/>
  <c r="CE115" i="50"/>
  <c r="CD115" i="50"/>
  <c r="CC115" i="50"/>
  <c r="CB115" i="50"/>
  <c r="CA115" i="50"/>
  <c r="BY115" i="50"/>
  <c r="BX115" i="50"/>
  <c r="BW115" i="50"/>
  <c r="BV115" i="50"/>
  <c r="AK115" i="50"/>
  <c r="BR115" i="50"/>
  <c r="BS115" i="50"/>
  <c r="BT115" i="50"/>
  <c r="BU115" i="50"/>
  <c r="BQ115" i="50"/>
  <c r="BP115" i="50"/>
  <c r="BO115" i="50"/>
  <c r="BN115" i="50"/>
  <c r="BM115" i="50"/>
  <c r="BL115" i="50"/>
  <c r="BK115" i="50"/>
  <c r="BJ115" i="50"/>
  <c r="BI115" i="50"/>
  <c r="BH115" i="50"/>
  <c r="BG115" i="50"/>
  <c r="BF115" i="50"/>
  <c r="AT115" i="50"/>
  <c r="AU115" i="50"/>
  <c r="AV115" i="50"/>
  <c r="AW115" i="50"/>
  <c r="AX115" i="50"/>
  <c r="AY115" i="50"/>
  <c r="AZ115" i="50"/>
  <c r="BA115" i="50"/>
  <c r="BB115" i="50"/>
  <c r="BC115" i="50"/>
  <c r="BD115" i="50"/>
  <c r="BE115" i="50"/>
  <c r="AG115" i="50"/>
  <c r="AM115" i="50"/>
  <c r="AF115" i="50"/>
  <c r="AE115" i="50"/>
  <c r="AD115" i="50"/>
  <c r="AC115" i="50"/>
  <c r="D115" i="50"/>
  <c r="I115" i="50"/>
  <c r="A115" i="50"/>
  <c r="DV114" i="50"/>
  <c r="DU114" i="50"/>
  <c r="DT114" i="50"/>
  <c r="DS114" i="50"/>
  <c r="DR114" i="50"/>
  <c r="DQ114" i="50"/>
  <c r="DP114" i="50"/>
  <c r="DO114" i="50"/>
  <c r="DN114" i="50"/>
  <c r="DM114" i="50"/>
  <c r="DL114" i="50"/>
  <c r="DK114" i="50"/>
  <c r="DJ114" i="50"/>
  <c r="DI114" i="50"/>
  <c r="DH114" i="50"/>
  <c r="DG114" i="50"/>
  <c r="DF114" i="50"/>
  <c r="DE114" i="50"/>
  <c r="DD114" i="50"/>
  <c r="DC114" i="50"/>
  <c r="DB114" i="50"/>
  <c r="DA114" i="50"/>
  <c r="CZ114" i="50"/>
  <c r="CY114" i="50"/>
  <c r="CX114" i="50"/>
  <c r="CW114" i="50"/>
  <c r="CV114" i="50"/>
  <c r="CU114" i="50"/>
  <c r="CT114" i="50"/>
  <c r="CS114" i="50"/>
  <c r="CR114" i="50"/>
  <c r="CQ114" i="50"/>
  <c r="CP114" i="50"/>
  <c r="CO114" i="50"/>
  <c r="CN114" i="50"/>
  <c r="CM114" i="50"/>
  <c r="CL114" i="50"/>
  <c r="CK114" i="50"/>
  <c r="CJ114" i="50"/>
  <c r="CI114" i="50"/>
  <c r="CH114" i="50"/>
  <c r="CG114" i="50"/>
  <c r="CF114" i="50"/>
  <c r="CE114" i="50"/>
  <c r="CD114" i="50"/>
  <c r="CA114" i="50"/>
  <c r="CB114" i="50"/>
  <c r="CC114" i="50"/>
  <c r="BZ114" i="50"/>
  <c r="BY114" i="50"/>
  <c r="BX114" i="50"/>
  <c r="BW114" i="50"/>
  <c r="BV114" i="50"/>
  <c r="BR114" i="50"/>
  <c r="BS114" i="50"/>
  <c r="BT114" i="50"/>
  <c r="BU114" i="50"/>
  <c r="BQ114" i="50"/>
  <c r="BP114" i="50"/>
  <c r="BO114" i="50"/>
  <c r="BN114" i="50"/>
  <c r="BM114" i="50"/>
  <c r="BL114" i="50"/>
  <c r="BK114" i="50"/>
  <c r="BJ114" i="50"/>
  <c r="BI114" i="50"/>
  <c r="BH114" i="50"/>
  <c r="BG114" i="50"/>
  <c r="BF114" i="50"/>
  <c r="AT114" i="50"/>
  <c r="AU114" i="50"/>
  <c r="AV114" i="50"/>
  <c r="AW114" i="50"/>
  <c r="AX114" i="50"/>
  <c r="AY114" i="50"/>
  <c r="AZ114" i="50"/>
  <c r="BA114" i="50"/>
  <c r="BB114" i="50"/>
  <c r="BC114" i="50"/>
  <c r="BD114" i="50"/>
  <c r="BE114" i="50"/>
  <c r="AG114" i="50"/>
  <c r="AE114" i="50"/>
  <c r="AD114" i="50"/>
  <c r="AC114" i="50"/>
  <c r="D114" i="50"/>
  <c r="I114" i="50"/>
  <c r="DV113" i="50"/>
  <c r="DU113" i="50"/>
  <c r="DT113" i="50"/>
  <c r="DS113" i="50"/>
  <c r="DR113" i="50"/>
  <c r="DQ113" i="50"/>
  <c r="DP113" i="50"/>
  <c r="DO113" i="50"/>
  <c r="DN113" i="50"/>
  <c r="DM113" i="50"/>
  <c r="DL113" i="50"/>
  <c r="DK113" i="50"/>
  <c r="DJ113" i="50"/>
  <c r="DI113" i="50"/>
  <c r="DH113" i="50"/>
  <c r="DG113" i="50"/>
  <c r="DF113" i="50"/>
  <c r="DE113" i="50"/>
  <c r="DD113" i="50"/>
  <c r="DC113" i="50"/>
  <c r="DB113" i="50"/>
  <c r="DA113" i="50"/>
  <c r="CZ113" i="50"/>
  <c r="CY113" i="50"/>
  <c r="CX113" i="50"/>
  <c r="CW113" i="50"/>
  <c r="CV113" i="50"/>
  <c r="CU113" i="50"/>
  <c r="CT113" i="50"/>
  <c r="CS113" i="50"/>
  <c r="CR113" i="50"/>
  <c r="CQ113" i="50"/>
  <c r="CP113" i="50"/>
  <c r="CO113" i="50"/>
  <c r="CN113" i="50"/>
  <c r="CM113" i="50"/>
  <c r="CL113" i="50"/>
  <c r="CK113" i="50"/>
  <c r="CJ113" i="50"/>
  <c r="CI113" i="50"/>
  <c r="CH113" i="50"/>
  <c r="CG113" i="50"/>
  <c r="CF113" i="50"/>
  <c r="CE113" i="50"/>
  <c r="CD113" i="50"/>
  <c r="CC113" i="50"/>
  <c r="CB113" i="50"/>
  <c r="CA113" i="50"/>
  <c r="BZ113" i="50"/>
  <c r="BY113" i="50"/>
  <c r="BX113" i="50"/>
  <c r="BW113" i="50"/>
  <c r="BV113" i="50"/>
  <c r="BR113" i="50"/>
  <c r="BS113" i="50"/>
  <c r="BT113" i="50"/>
  <c r="BU113" i="50"/>
  <c r="BQ113" i="50"/>
  <c r="BP113" i="50"/>
  <c r="BO113" i="50"/>
  <c r="BN113" i="50"/>
  <c r="BM113" i="50"/>
  <c r="BL113" i="50"/>
  <c r="BK113" i="50"/>
  <c r="BJ113" i="50"/>
  <c r="BI113" i="50"/>
  <c r="BH113" i="50"/>
  <c r="BG113" i="50"/>
  <c r="BF113" i="50"/>
  <c r="AT113" i="50"/>
  <c r="AU113" i="50"/>
  <c r="AV113" i="50"/>
  <c r="AW113" i="50"/>
  <c r="AX113" i="50"/>
  <c r="AY113" i="50"/>
  <c r="AZ113" i="50"/>
  <c r="BA113" i="50"/>
  <c r="BB113" i="50"/>
  <c r="BC113" i="50"/>
  <c r="BD113" i="50"/>
  <c r="BE113" i="50"/>
  <c r="AG113" i="50"/>
  <c r="AM113" i="50"/>
  <c r="AF113" i="50"/>
  <c r="AE113" i="50"/>
  <c r="AD113" i="50"/>
  <c r="AC113" i="50"/>
  <c r="D113" i="50"/>
  <c r="I113" i="50"/>
  <c r="A113" i="50"/>
  <c r="DV112" i="50"/>
  <c r="DU112" i="50"/>
  <c r="DT112" i="50"/>
  <c r="DS112" i="50"/>
  <c r="DR112" i="50"/>
  <c r="DQ112" i="50"/>
  <c r="DP112" i="50"/>
  <c r="DO112" i="50"/>
  <c r="DN112" i="50"/>
  <c r="DM112" i="50"/>
  <c r="DL112" i="50"/>
  <c r="DK112" i="50"/>
  <c r="DJ112" i="50"/>
  <c r="DI112" i="50"/>
  <c r="DH112" i="50"/>
  <c r="DG112" i="50"/>
  <c r="DF112" i="50"/>
  <c r="DE112" i="50"/>
  <c r="DD112" i="50"/>
  <c r="DC112" i="50"/>
  <c r="DB112" i="50"/>
  <c r="DA112" i="50"/>
  <c r="CZ112" i="50"/>
  <c r="CY112" i="50"/>
  <c r="CX112" i="50"/>
  <c r="CW112" i="50"/>
  <c r="CV112" i="50"/>
  <c r="CU112" i="50"/>
  <c r="CT112" i="50"/>
  <c r="CS112" i="50"/>
  <c r="CR112" i="50"/>
  <c r="CQ112" i="50"/>
  <c r="CP112" i="50"/>
  <c r="CO112" i="50"/>
  <c r="CN112" i="50"/>
  <c r="CM112" i="50"/>
  <c r="CL112" i="50"/>
  <c r="CK112" i="50"/>
  <c r="CJ112" i="50"/>
  <c r="CI112" i="50"/>
  <c r="CH112" i="50"/>
  <c r="CG112" i="50"/>
  <c r="CF112" i="50"/>
  <c r="CE112" i="50"/>
  <c r="CD112" i="50"/>
  <c r="CC112" i="50"/>
  <c r="CB112" i="50"/>
  <c r="CA112" i="50"/>
  <c r="BY112" i="50"/>
  <c r="BX112" i="50"/>
  <c r="BW112" i="50"/>
  <c r="BV112" i="50"/>
  <c r="AK112" i="50"/>
  <c r="BR112" i="50"/>
  <c r="BS112" i="50"/>
  <c r="BT112" i="50"/>
  <c r="BU112" i="50"/>
  <c r="BQ112" i="50"/>
  <c r="BP112" i="50"/>
  <c r="BO112" i="50"/>
  <c r="BN112" i="50"/>
  <c r="BM112" i="50"/>
  <c r="BL112" i="50"/>
  <c r="BK112" i="50"/>
  <c r="BJ112" i="50"/>
  <c r="BI112" i="50"/>
  <c r="BH112" i="50"/>
  <c r="BG112" i="50"/>
  <c r="BF112" i="50"/>
  <c r="F112" i="50"/>
  <c r="AT112" i="50"/>
  <c r="AU112" i="50"/>
  <c r="AV112" i="50"/>
  <c r="AW112" i="50"/>
  <c r="AX112" i="50"/>
  <c r="AY112" i="50"/>
  <c r="AZ112" i="50"/>
  <c r="BA112" i="50"/>
  <c r="BB112" i="50"/>
  <c r="BC112" i="50"/>
  <c r="BD112" i="50"/>
  <c r="BE112" i="50"/>
  <c r="AG112" i="50"/>
  <c r="AM112" i="50"/>
  <c r="AF112" i="50"/>
  <c r="AE112" i="50"/>
  <c r="AD112" i="50"/>
  <c r="AC112" i="50"/>
  <c r="D112" i="50"/>
  <c r="I112" i="50"/>
  <c r="DV111" i="50"/>
  <c r="DU111" i="50"/>
  <c r="DT111" i="50"/>
  <c r="DS111" i="50"/>
  <c r="DR111" i="50"/>
  <c r="DQ111" i="50"/>
  <c r="DP111" i="50"/>
  <c r="DO111" i="50"/>
  <c r="DN111" i="50"/>
  <c r="DM111" i="50"/>
  <c r="DL111" i="50"/>
  <c r="DK111" i="50"/>
  <c r="DJ111" i="50"/>
  <c r="DI111" i="50"/>
  <c r="DH111" i="50"/>
  <c r="DG111" i="50"/>
  <c r="DF111" i="50"/>
  <c r="DE111" i="50"/>
  <c r="DD111" i="50"/>
  <c r="DC111" i="50"/>
  <c r="DB111" i="50"/>
  <c r="DA111" i="50"/>
  <c r="CZ111" i="50"/>
  <c r="CY111" i="50"/>
  <c r="CX111" i="50"/>
  <c r="CW111" i="50"/>
  <c r="CV111" i="50"/>
  <c r="CU111" i="50"/>
  <c r="CT111" i="50"/>
  <c r="CS111" i="50"/>
  <c r="CR111" i="50"/>
  <c r="CQ111" i="50"/>
  <c r="CP111" i="50"/>
  <c r="CO111" i="50"/>
  <c r="CN111" i="50"/>
  <c r="CM111" i="50"/>
  <c r="CL111" i="50"/>
  <c r="CK111" i="50"/>
  <c r="CJ111" i="50"/>
  <c r="CI111" i="50"/>
  <c r="CH111" i="50"/>
  <c r="CG111" i="50"/>
  <c r="CF111" i="50"/>
  <c r="CE111" i="50"/>
  <c r="CD111" i="50"/>
  <c r="CA111" i="50"/>
  <c r="CB111" i="50"/>
  <c r="CC111" i="50"/>
  <c r="BZ111" i="50"/>
  <c r="BY111" i="50"/>
  <c r="BX111" i="50"/>
  <c r="BW111" i="50"/>
  <c r="BV111" i="50"/>
  <c r="BR111" i="50"/>
  <c r="BS111" i="50"/>
  <c r="BT111" i="50"/>
  <c r="BU111" i="50"/>
  <c r="BQ111" i="50"/>
  <c r="BP111" i="50"/>
  <c r="BO111" i="50"/>
  <c r="BN111" i="50"/>
  <c r="BM111" i="50"/>
  <c r="BL111" i="50"/>
  <c r="BK111" i="50"/>
  <c r="BJ111" i="50"/>
  <c r="BI111" i="50"/>
  <c r="BH111" i="50"/>
  <c r="BG111" i="50"/>
  <c r="BF111" i="50"/>
  <c r="AT111" i="50"/>
  <c r="AU111" i="50"/>
  <c r="AV111" i="50"/>
  <c r="AW111" i="50"/>
  <c r="AX111" i="50"/>
  <c r="AY111" i="50"/>
  <c r="AZ111" i="50"/>
  <c r="BA111" i="50"/>
  <c r="BB111" i="50"/>
  <c r="BC111" i="50"/>
  <c r="BD111" i="50"/>
  <c r="BE111" i="50"/>
  <c r="AK111" i="50"/>
  <c r="AG111" i="50"/>
  <c r="AF111" i="50"/>
  <c r="AE111" i="50"/>
  <c r="AD111" i="50"/>
  <c r="AC111" i="50"/>
  <c r="D111" i="50"/>
  <c r="I111" i="50"/>
  <c r="F111" i="50"/>
  <c r="DV110" i="50"/>
  <c r="DU110" i="50"/>
  <c r="DT110" i="50"/>
  <c r="DS110" i="50"/>
  <c r="DR110" i="50"/>
  <c r="DQ110" i="50"/>
  <c r="DP110" i="50"/>
  <c r="DO110" i="50"/>
  <c r="DN110" i="50"/>
  <c r="DM110" i="50"/>
  <c r="DL110" i="50"/>
  <c r="DK110" i="50"/>
  <c r="DJ110" i="50"/>
  <c r="DI110" i="50"/>
  <c r="DH110" i="50"/>
  <c r="DG110" i="50"/>
  <c r="DF110" i="50"/>
  <c r="DE110" i="50"/>
  <c r="DD110" i="50"/>
  <c r="DC110" i="50"/>
  <c r="DB110" i="50"/>
  <c r="DA110" i="50"/>
  <c r="CZ110" i="50"/>
  <c r="CY110" i="50"/>
  <c r="CX110" i="50"/>
  <c r="CW110" i="50"/>
  <c r="CV110" i="50"/>
  <c r="CU110" i="50"/>
  <c r="CT110" i="50"/>
  <c r="CS110" i="50"/>
  <c r="CR110" i="50"/>
  <c r="CQ110" i="50"/>
  <c r="CP110" i="50"/>
  <c r="CO110" i="50"/>
  <c r="CN110" i="50"/>
  <c r="CM110" i="50"/>
  <c r="CL110" i="50"/>
  <c r="CK110" i="50"/>
  <c r="CJ110" i="50"/>
  <c r="CI110" i="50"/>
  <c r="CH110" i="50"/>
  <c r="CG110" i="50"/>
  <c r="CF110" i="50"/>
  <c r="CE110" i="50"/>
  <c r="CD110" i="50"/>
  <c r="CC110" i="50"/>
  <c r="CB110" i="50"/>
  <c r="CA110" i="50"/>
  <c r="BY110" i="50"/>
  <c r="BX110" i="50"/>
  <c r="BW110" i="50"/>
  <c r="BV110" i="50"/>
  <c r="BR110" i="50"/>
  <c r="BS110" i="50"/>
  <c r="BT110" i="50"/>
  <c r="BU110" i="50"/>
  <c r="BQ110" i="50"/>
  <c r="BP110" i="50"/>
  <c r="BO110" i="50"/>
  <c r="BN110" i="50"/>
  <c r="BM110" i="50"/>
  <c r="BL110" i="50"/>
  <c r="BK110" i="50"/>
  <c r="BJ110" i="50"/>
  <c r="BI110" i="50"/>
  <c r="BH110" i="50"/>
  <c r="BG110" i="50"/>
  <c r="BF110" i="50"/>
  <c r="AT110" i="50"/>
  <c r="AU110" i="50"/>
  <c r="AV110" i="50"/>
  <c r="AW110" i="50"/>
  <c r="AX110" i="50"/>
  <c r="AY110" i="50"/>
  <c r="AZ110" i="50"/>
  <c r="BA110" i="50"/>
  <c r="BB110" i="50"/>
  <c r="BC110" i="50"/>
  <c r="BD110" i="50"/>
  <c r="BE110" i="50"/>
  <c r="AG110" i="50"/>
  <c r="AM110" i="50"/>
  <c r="AF110" i="50"/>
  <c r="AE110" i="50"/>
  <c r="AD110" i="50"/>
  <c r="AC110" i="50"/>
  <c r="D110" i="50"/>
  <c r="I110" i="50"/>
  <c r="A110" i="50"/>
  <c r="DV109" i="50"/>
  <c r="DU109" i="50"/>
  <c r="DT109" i="50"/>
  <c r="DS109" i="50"/>
  <c r="DR109" i="50"/>
  <c r="DQ109" i="50"/>
  <c r="DP109" i="50"/>
  <c r="DO109" i="50"/>
  <c r="DN109" i="50"/>
  <c r="DM109" i="50"/>
  <c r="DL109" i="50"/>
  <c r="DK109" i="50"/>
  <c r="DJ109" i="50"/>
  <c r="DI109" i="50"/>
  <c r="DH109" i="50"/>
  <c r="DG109" i="50"/>
  <c r="DF109" i="50"/>
  <c r="DE109" i="50"/>
  <c r="DD109" i="50"/>
  <c r="DC109" i="50"/>
  <c r="DB109" i="50"/>
  <c r="DA109" i="50"/>
  <c r="CZ109" i="50"/>
  <c r="CY109" i="50"/>
  <c r="CX109" i="50"/>
  <c r="CW109" i="50"/>
  <c r="CV109" i="50"/>
  <c r="CU109" i="50"/>
  <c r="CT109" i="50"/>
  <c r="CS109" i="50"/>
  <c r="CR109" i="50"/>
  <c r="CQ109" i="50"/>
  <c r="CP109" i="50"/>
  <c r="CO109" i="50"/>
  <c r="CN109" i="50"/>
  <c r="CM109" i="50"/>
  <c r="CL109" i="50"/>
  <c r="CK109" i="50"/>
  <c r="CJ109" i="50"/>
  <c r="CI109" i="50"/>
  <c r="CH109" i="50"/>
  <c r="CG109" i="50"/>
  <c r="CF109" i="50"/>
  <c r="CE109" i="50"/>
  <c r="CD109" i="50"/>
  <c r="CC109" i="50"/>
  <c r="CB109" i="50"/>
  <c r="CA109" i="50"/>
  <c r="BZ109" i="50"/>
  <c r="BY109" i="50"/>
  <c r="BX109" i="50"/>
  <c r="BW109" i="50"/>
  <c r="BV109" i="50"/>
  <c r="BR109" i="50"/>
  <c r="BS109" i="50"/>
  <c r="BT109" i="50"/>
  <c r="BU109" i="50"/>
  <c r="BQ109" i="50"/>
  <c r="BP109" i="50"/>
  <c r="BO109" i="50"/>
  <c r="BN109" i="50"/>
  <c r="BM109" i="50"/>
  <c r="BL109" i="50"/>
  <c r="BK109" i="50"/>
  <c r="BJ109" i="50"/>
  <c r="BI109" i="50"/>
  <c r="BH109" i="50"/>
  <c r="BG109" i="50"/>
  <c r="BF109" i="50"/>
  <c r="AT109" i="50"/>
  <c r="AU109" i="50"/>
  <c r="AV109" i="50"/>
  <c r="AW109" i="50"/>
  <c r="AX109" i="50"/>
  <c r="AY109" i="50"/>
  <c r="AZ109" i="50"/>
  <c r="BA109" i="50"/>
  <c r="BB109" i="50"/>
  <c r="BC109" i="50"/>
  <c r="BD109" i="50"/>
  <c r="BE109" i="50"/>
  <c r="AG109" i="50"/>
  <c r="AF109" i="50"/>
  <c r="AE109" i="50"/>
  <c r="AD109" i="50"/>
  <c r="AC109" i="50"/>
  <c r="D109" i="50"/>
  <c r="I109" i="50"/>
  <c r="DV108" i="50"/>
  <c r="DU108" i="50"/>
  <c r="DT108" i="50"/>
  <c r="DS108" i="50"/>
  <c r="DR108" i="50"/>
  <c r="DQ108" i="50"/>
  <c r="DP108" i="50"/>
  <c r="DO108" i="50"/>
  <c r="DN108" i="50"/>
  <c r="DM108" i="50"/>
  <c r="DL108" i="50"/>
  <c r="DK108" i="50"/>
  <c r="DJ108" i="50"/>
  <c r="DI108" i="50"/>
  <c r="DH108" i="50"/>
  <c r="DG108" i="50"/>
  <c r="DF108" i="50"/>
  <c r="DE108" i="50"/>
  <c r="DD108" i="50"/>
  <c r="DC108" i="50"/>
  <c r="DB108" i="50"/>
  <c r="DA108" i="50"/>
  <c r="CZ108" i="50"/>
  <c r="CY108" i="50"/>
  <c r="CX108" i="50"/>
  <c r="CW108" i="50"/>
  <c r="CV108" i="50"/>
  <c r="CU108" i="50"/>
  <c r="CT108" i="50"/>
  <c r="CS108" i="50"/>
  <c r="CR108" i="50"/>
  <c r="CQ108" i="50"/>
  <c r="CP108" i="50"/>
  <c r="CO108" i="50"/>
  <c r="CN108" i="50"/>
  <c r="CM108" i="50"/>
  <c r="CL108" i="50"/>
  <c r="CK108" i="50"/>
  <c r="CJ108" i="50"/>
  <c r="CI108" i="50"/>
  <c r="CH108" i="50"/>
  <c r="CG108" i="50"/>
  <c r="CF108" i="50"/>
  <c r="CE108" i="50"/>
  <c r="CD108" i="50"/>
  <c r="CC108" i="50"/>
  <c r="CB108" i="50"/>
  <c r="CA108" i="50"/>
  <c r="BZ108" i="50"/>
  <c r="BY108" i="50"/>
  <c r="BX108" i="50"/>
  <c r="BW108" i="50"/>
  <c r="BV108" i="50"/>
  <c r="AK108" i="50"/>
  <c r="BR108" i="50"/>
  <c r="BS108" i="50"/>
  <c r="BT108" i="50"/>
  <c r="BU108" i="50"/>
  <c r="BQ108" i="50"/>
  <c r="BP108" i="50"/>
  <c r="BO108" i="50"/>
  <c r="BN108" i="50"/>
  <c r="BM108" i="50"/>
  <c r="BL108" i="50"/>
  <c r="BK108" i="50"/>
  <c r="BJ108" i="50"/>
  <c r="BI108" i="50"/>
  <c r="BH108" i="50"/>
  <c r="BG108" i="50"/>
  <c r="BF108" i="50"/>
  <c r="AT108" i="50"/>
  <c r="AU108" i="50"/>
  <c r="AV108" i="50"/>
  <c r="AW108" i="50"/>
  <c r="AX108" i="50"/>
  <c r="AY108" i="50"/>
  <c r="AZ108" i="50"/>
  <c r="BA108" i="50"/>
  <c r="BB108" i="50"/>
  <c r="BC108" i="50"/>
  <c r="BD108" i="50"/>
  <c r="BE108" i="50"/>
  <c r="AG108" i="50"/>
  <c r="AF108" i="50"/>
  <c r="AE108" i="50"/>
  <c r="AD108" i="50"/>
  <c r="AC108" i="50"/>
  <c r="D108" i="50"/>
  <c r="I108" i="50"/>
  <c r="DV107" i="50"/>
  <c r="DU107" i="50"/>
  <c r="DT107" i="50"/>
  <c r="DS107" i="50"/>
  <c r="DR107" i="50"/>
  <c r="DQ107" i="50"/>
  <c r="DP107" i="50"/>
  <c r="DO107" i="50"/>
  <c r="DN107" i="50"/>
  <c r="DM107" i="50"/>
  <c r="DL107" i="50"/>
  <c r="DK107" i="50"/>
  <c r="DJ107" i="50"/>
  <c r="DI107" i="50"/>
  <c r="DH107" i="50"/>
  <c r="DG107" i="50"/>
  <c r="DF107" i="50"/>
  <c r="DE107" i="50"/>
  <c r="DD107" i="50"/>
  <c r="DC107" i="50"/>
  <c r="DB107" i="50"/>
  <c r="DA107" i="50"/>
  <c r="CZ107" i="50"/>
  <c r="CY107" i="50"/>
  <c r="CX107" i="50"/>
  <c r="CW107" i="50"/>
  <c r="CV107" i="50"/>
  <c r="CU107" i="50"/>
  <c r="CT107" i="50"/>
  <c r="CS107" i="50"/>
  <c r="CR107" i="50"/>
  <c r="CQ107" i="50"/>
  <c r="CP107" i="50"/>
  <c r="CO107" i="50"/>
  <c r="CN107" i="50"/>
  <c r="CM107" i="50"/>
  <c r="CL107" i="50"/>
  <c r="CK107" i="50"/>
  <c r="CJ107" i="50"/>
  <c r="CI107" i="50"/>
  <c r="CH107" i="50"/>
  <c r="CG107" i="50"/>
  <c r="CF107" i="50"/>
  <c r="CE107" i="50"/>
  <c r="CA107" i="50"/>
  <c r="CB107" i="50"/>
  <c r="CC107" i="50"/>
  <c r="CD107" i="50"/>
  <c r="BZ107" i="50"/>
  <c r="BY107" i="50"/>
  <c r="BX107" i="50"/>
  <c r="BW107" i="50"/>
  <c r="BV107" i="50"/>
  <c r="BR107" i="50"/>
  <c r="BS107" i="50"/>
  <c r="BT107" i="50"/>
  <c r="BU107" i="50"/>
  <c r="BQ107" i="50"/>
  <c r="BP107" i="50"/>
  <c r="BO107" i="50"/>
  <c r="BN107" i="50"/>
  <c r="BM107" i="50"/>
  <c r="BL107" i="50"/>
  <c r="BK107" i="50"/>
  <c r="BJ107" i="50"/>
  <c r="BI107" i="50"/>
  <c r="BH107" i="50"/>
  <c r="BG107" i="50"/>
  <c r="BF107" i="50"/>
  <c r="AT107" i="50"/>
  <c r="AU107" i="50"/>
  <c r="AV107" i="50"/>
  <c r="AW107" i="50"/>
  <c r="AX107" i="50"/>
  <c r="AY107" i="50"/>
  <c r="AZ107" i="50"/>
  <c r="BA107" i="50"/>
  <c r="BB107" i="50"/>
  <c r="BC107" i="50"/>
  <c r="BD107" i="50"/>
  <c r="BE107" i="50"/>
  <c r="AG107" i="50"/>
  <c r="AF107" i="50"/>
  <c r="AE107" i="50"/>
  <c r="AD107" i="50"/>
  <c r="AC107" i="50"/>
  <c r="D107" i="50"/>
  <c r="I107" i="50"/>
  <c r="DV106" i="50"/>
  <c r="DU106" i="50"/>
  <c r="DT106" i="50"/>
  <c r="DS106" i="50"/>
  <c r="DR106" i="50"/>
  <c r="DQ106" i="50"/>
  <c r="DP106" i="50"/>
  <c r="DO106" i="50"/>
  <c r="DN106" i="50"/>
  <c r="DM106" i="50"/>
  <c r="DL106" i="50"/>
  <c r="DK106" i="50"/>
  <c r="DJ106" i="50"/>
  <c r="DI106" i="50"/>
  <c r="DH106" i="50"/>
  <c r="DG106" i="50"/>
  <c r="DF106" i="50"/>
  <c r="DE106" i="50"/>
  <c r="DD106" i="50"/>
  <c r="DC106" i="50"/>
  <c r="DB106" i="50"/>
  <c r="DA106" i="50"/>
  <c r="CZ106" i="50"/>
  <c r="CY106" i="50"/>
  <c r="CX106" i="50"/>
  <c r="CW106" i="50"/>
  <c r="CV106" i="50"/>
  <c r="CU106" i="50"/>
  <c r="CT106" i="50"/>
  <c r="CS106" i="50"/>
  <c r="CR106" i="50"/>
  <c r="CQ106" i="50"/>
  <c r="CP106" i="50"/>
  <c r="CO106" i="50"/>
  <c r="CN106" i="50"/>
  <c r="CM106" i="50"/>
  <c r="CL106" i="50"/>
  <c r="CK106" i="50"/>
  <c r="CJ106" i="50"/>
  <c r="CI106" i="50"/>
  <c r="CH106" i="50"/>
  <c r="CG106" i="50"/>
  <c r="CF106" i="50"/>
  <c r="CE106" i="50"/>
  <c r="CD106" i="50"/>
  <c r="CC106" i="50"/>
  <c r="CB106" i="50"/>
  <c r="CA106" i="50"/>
  <c r="BY106" i="50"/>
  <c r="BX106" i="50"/>
  <c r="BW106" i="50"/>
  <c r="BV106" i="50"/>
  <c r="BR106" i="50"/>
  <c r="BS106" i="50"/>
  <c r="BT106" i="50"/>
  <c r="BU106" i="50"/>
  <c r="BQ106" i="50"/>
  <c r="BP106" i="50"/>
  <c r="BO106" i="50"/>
  <c r="BN106" i="50"/>
  <c r="BM106" i="50"/>
  <c r="BL106" i="50"/>
  <c r="BK106" i="50"/>
  <c r="BJ106" i="50"/>
  <c r="BI106" i="50"/>
  <c r="BH106" i="50"/>
  <c r="BG106" i="50"/>
  <c r="BF106" i="50"/>
  <c r="AT106" i="50"/>
  <c r="AU106" i="50"/>
  <c r="AV106" i="50"/>
  <c r="AW106" i="50"/>
  <c r="AX106" i="50"/>
  <c r="AY106" i="50"/>
  <c r="AZ106" i="50"/>
  <c r="BA106" i="50"/>
  <c r="BB106" i="50"/>
  <c r="BC106" i="50"/>
  <c r="BD106" i="50"/>
  <c r="BE106" i="50"/>
  <c r="AG106" i="50"/>
  <c r="AE106" i="50"/>
  <c r="AD106" i="50"/>
  <c r="AC106" i="50"/>
  <c r="D106" i="50"/>
  <c r="I106" i="50"/>
  <c r="A106" i="50"/>
  <c r="DV105" i="50"/>
  <c r="DU105" i="50"/>
  <c r="DT105" i="50"/>
  <c r="DS105" i="50"/>
  <c r="DR105" i="50"/>
  <c r="DQ105" i="50"/>
  <c r="DP105" i="50"/>
  <c r="DO105" i="50"/>
  <c r="DN105" i="50"/>
  <c r="DM105" i="50"/>
  <c r="DL105" i="50"/>
  <c r="DK105" i="50"/>
  <c r="DJ105" i="50"/>
  <c r="DI105" i="50"/>
  <c r="DH105" i="50"/>
  <c r="DG105" i="50"/>
  <c r="DF105" i="50"/>
  <c r="DE105" i="50"/>
  <c r="DD105" i="50"/>
  <c r="DC105" i="50"/>
  <c r="DB105" i="50"/>
  <c r="DA105" i="50"/>
  <c r="CZ105" i="50"/>
  <c r="CY105" i="50"/>
  <c r="CX105" i="50"/>
  <c r="CW105" i="50"/>
  <c r="CV105" i="50"/>
  <c r="CU105" i="50"/>
  <c r="CT105" i="50"/>
  <c r="CS105" i="50"/>
  <c r="CR105" i="50"/>
  <c r="CQ105" i="50"/>
  <c r="CP105" i="50"/>
  <c r="CO105" i="50"/>
  <c r="CN105" i="50"/>
  <c r="CM105" i="50"/>
  <c r="CL105" i="50"/>
  <c r="CK105" i="50"/>
  <c r="CJ105" i="50"/>
  <c r="CI105" i="50"/>
  <c r="CH105" i="50"/>
  <c r="CG105" i="50"/>
  <c r="CF105" i="50"/>
  <c r="CE105" i="50"/>
  <c r="CD105" i="50"/>
  <c r="CC105" i="50"/>
  <c r="CB105" i="50"/>
  <c r="CA105" i="50"/>
  <c r="BZ105" i="50"/>
  <c r="BY105" i="50"/>
  <c r="BX105" i="50"/>
  <c r="BW105" i="50"/>
  <c r="BV105" i="50"/>
  <c r="BR105" i="50"/>
  <c r="BS105" i="50"/>
  <c r="BT105" i="50"/>
  <c r="BU105" i="50"/>
  <c r="BQ105" i="50"/>
  <c r="BP105" i="50"/>
  <c r="BO105" i="50"/>
  <c r="BN105" i="50"/>
  <c r="BM105" i="50"/>
  <c r="BL105" i="50"/>
  <c r="BK105" i="50"/>
  <c r="BJ105" i="50"/>
  <c r="BI105" i="50"/>
  <c r="BH105" i="50"/>
  <c r="BG105" i="50"/>
  <c r="BF105" i="50"/>
  <c r="AT105" i="50"/>
  <c r="AU105" i="50"/>
  <c r="AV105" i="50"/>
  <c r="AW105" i="50"/>
  <c r="AX105" i="50"/>
  <c r="AY105" i="50"/>
  <c r="AZ105" i="50"/>
  <c r="BA105" i="50"/>
  <c r="BB105" i="50"/>
  <c r="BC105" i="50"/>
  <c r="BD105" i="50"/>
  <c r="BE105" i="50"/>
  <c r="AG105" i="50"/>
  <c r="AM105" i="50"/>
  <c r="AF105" i="50"/>
  <c r="AE105" i="50"/>
  <c r="AD105" i="50"/>
  <c r="AC105" i="50"/>
  <c r="D105" i="50"/>
  <c r="I105" i="50"/>
  <c r="A105" i="50"/>
  <c r="DV104" i="50"/>
  <c r="DU104" i="50"/>
  <c r="DT104" i="50"/>
  <c r="DS104" i="50"/>
  <c r="DR104" i="50"/>
  <c r="DQ104" i="50"/>
  <c r="DP104" i="50"/>
  <c r="DO104" i="50"/>
  <c r="DN104" i="50"/>
  <c r="DM104" i="50"/>
  <c r="DL104" i="50"/>
  <c r="DK104" i="50"/>
  <c r="DJ104" i="50"/>
  <c r="DI104" i="50"/>
  <c r="DH104" i="50"/>
  <c r="DG104" i="50"/>
  <c r="DF104" i="50"/>
  <c r="DE104" i="50"/>
  <c r="DD104" i="50"/>
  <c r="DC104" i="50"/>
  <c r="DB104" i="50"/>
  <c r="DA104" i="50"/>
  <c r="CZ104" i="50"/>
  <c r="CY104" i="50"/>
  <c r="CX104" i="50"/>
  <c r="CW104" i="50"/>
  <c r="CV104" i="50"/>
  <c r="CU104" i="50"/>
  <c r="CT104" i="50"/>
  <c r="CS104" i="50"/>
  <c r="CR104" i="50"/>
  <c r="CQ104" i="50"/>
  <c r="CP104" i="50"/>
  <c r="CO104" i="50"/>
  <c r="CN104" i="50"/>
  <c r="CM104" i="50"/>
  <c r="CL104" i="50"/>
  <c r="CK104" i="50"/>
  <c r="CJ104" i="50"/>
  <c r="CI104" i="50"/>
  <c r="CH104" i="50"/>
  <c r="CG104" i="50"/>
  <c r="CF104" i="50"/>
  <c r="CE104" i="50"/>
  <c r="CD104" i="50"/>
  <c r="CC104" i="50"/>
  <c r="CB104" i="50"/>
  <c r="CA104" i="50"/>
  <c r="BY104" i="50"/>
  <c r="BX104" i="50"/>
  <c r="BW104" i="50"/>
  <c r="BV104" i="50"/>
  <c r="BR104" i="50"/>
  <c r="BS104" i="50"/>
  <c r="BT104" i="50"/>
  <c r="BU104" i="50"/>
  <c r="BQ104" i="50"/>
  <c r="BP104" i="50"/>
  <c r="BO104" i="50"/>
  <c r="BN104" i="50"/>
  <c r="BM104" i="50"/>
  <c r="BL104" i="50"/>
  <c r="BK104" i="50"/>
  <c r="BJ104" i="50"/>
  <c r="BI104" i="50"/>
  <c r="BH104" i="50"/>
  <c r="BG104" i="50"/>
  <c r="BF104" i="50"/>
  <c r="AT104" i="50"/>
  <c r="AU104" i="50"/>
  <c r="AV104" i="50"/>
  <c r="AW104" i="50"/>
  <c r="AX104" i="50"/>
  <c r="AY104" i="50"/>
  <c r="AZ104" i="50"/>
  <c r="BA104" i="50"/>
  <c r="BB104" i="50"/>
  <c r="BC104" i="50"/>
  <c r="BD104" i="50"/>
  <c r="BE104" i="50"/>
  <c r="AG104" i="50"/>
  <c r="AM104" i="50"/>
  <c r="AK104" i="50"/>
  <c r="AF104" i="50"/>
  <c r="AE104" i="50"/>
  <c r="AD104" i="50"/>
  <c r="AC104" i="50"/>
  <c r="D104" i="50"/>
  <c r="I104" i="50"/>
  <c r="A104" i="50"/>
  <c r="DV103" i="50"/>
  <c r="DU103" i="50"/>
  <c r="DT103" i="50"/>
  <c r="DS103" i="50"/>
  <c r="DR103" i="50"/>
  <c r="DQ103" i="50"/>
  <c r="DP103" i="50"/>
  <c r="DO103" i="50"/>
  <c r="DN103" i="50"/>
  <c r="DM103" i="50"/>
  <c r="DL103" i="50"/>
  <c r="DK103" i="50"/>
  <c r="DJ103" i="50"/>
  <c r="DI103" i="50"/>
  <c r="DH103" i="50"/>
  <c r="DG103" i="50"/>
  <c r="DF103" i="50"/>
  <c r="DE103" i="50"/>
  <c r="DD103" i="50"/>
  <c r="DC103" i="50"/>
  <c r="DB103" i="50"/>
  <c r="DA103" i="50"/>
  <c r="CZ103" i="50"/>
  <c r="CY103" i="50"/>
  <c r="CX103" i="50"/>
  <c r="CW103" i="50"/>
  <c r="CV103" i="50"/>
  <c r="CU103" i="50"/>
  <c r="CT103" i="50"/>
  <c r="CS103" i="50"/>
  <c r="CR103" i="50"/>
  <c r="CQ103" i="50"/>
  <c r="CP103" i="50"/>
  <c r="CO103" i="50"/>
  <c r="CN103" i="50"/>
  <c r="CM103" i="50"/>
  <c r="CL103" i="50"/>
  <c r="CK103" i="50"/>
  <c r="CJ103" i="50"/>
  <c r="CI103" i="50"/>
  <c r="CH103" i="50"/>
  <c r="CG103" i="50"/>
  <c r="CA103" i="50"/>
  <c r="CB103" i="50"/>
  <c r="CC103" i="50"/>
  <c r="CD103" i="50"/>
  <c r="CE103" i="50"/>
  <c r="CF103" i="50"/>
  <c r="BZ103" i="50"/>
  <c r="BY103" i="50"/>
  <c r="BX103" i="50"/>
  <c r="BW103" i="50"/>
  <c r="BV103" i="50"/>
  <c r="BR103" i="50"/>
  <c r="BS103" i="50"/>
  <c r="BT103" i="50"/>
  <c r="BU103" i="50"/>
  <c r="BQ103" i="50"/>
  <c r="BP103" i="50"/>
  <c r="BO103" i="50"/>
  <c r="BN103" i="50"/>
  <c r="BM103" i="50"/>
  <c r="BL103" i="50"/>
  <c r="BK103" i="50"/>
  <c r="BJ103" i="50"/>
  <c r="BI103" i="50"/>
  <c r="BH103" i="50"/>
  <c r="BG103" i="50"/>
  <c r="BF103" i="50"/>
  <c r="AT103" i="50"/>
  <c r="AU103" i="50"/>
  <c r="AV103" i="50"/>
  <c r="AW103" i="50"/>
  <c r="AX103" i="50"/>
  <c r="AY103" i="50"/>
  <c r="AZ103" i="50"/>
  <c r="BA103" i="50"/>
  <c r="BB103" i="50"/>
  <c r="BC103" i="50"/>
  <c r="BD103" i="50"/>
  <c r="BE103" i="50"/>
  <c r="AG103" i="50"/>
  <c r="AM103" i="50"/>
  <c r="AE103" i="50"/>
  <c r="AD103" i="50"/>
  <c r="AC103" i="50"/>
  <c r="D103" i="50"/>
  <c r="I103" i="50"/>
  <c r="DV102" i="50"/>
  <c r="DU102" i="50"/>
  <c r="DT102" i="50"/>
  <c r="DS102" i="50"/>
  <c r="DR102" i="50"/>
  <c r="DQ102" i="50"/>
  <c r="DP102" i="50"/>
  <c r="DO102" i="50"/>
  <c r="DN102" i="50"/>
  <c r="DM102" i="50"/>
  <c r="DL102" i="50"/>
  <c r="DK102" i="50"/>
  <c r="DJ102" i="50"/>
  <c r="DI102" i="50"/>
  <c r="DH102" i="50"/>
  <c r="DG102" i="50"/>
  <c r="DF102" i="50"/>
  <c r="DE102" i="50"/>
  <c r="DD102" i="50"/>
  <c r="DC102" i="50"/>
  <c r="DB102" i="50"/>
  <c r="DA102" i="50"/>
  <c r="CZ102" i="50"/>
  <c r="CY102" i="50"/>
  <c r="CX102" i="50"/>
  <c r="CW102" i="50"/>
  <c r="CV102" i="50"/>
  <c r="CU102" i="50"/>
  <c r="CT102" i="50"/>
  <c r="CS102" i="50"/>
  <c r="CR102" i="50"/>
  <c r="CQ102" i="50"/>
  <c r="CP102" i="50"/>
  <c r="CO102" i="50"/>
  <c r="CN102" i="50"/>
  <c r="CM102" i="50"/>
  <c r="CL102" i="50"/>
  <c r="CK102" i="50"/>
  <c r="CJ102" i="50"/>
  <c r="CI102" i="50"/>
  <c r="CH102" i="50"/>
  <c r="CG102" i="50"/>
  <c r="CF102" i="50"/>
  <c r="CE102" i="50"/>
  <c r="CD102" i="50"/>
  <c r="CC102" i="50"/>
  <c r="CB102" i="50"/>
  <c r="CA102" i="50"/>
  <c r="BY102" i="50"/>
  <c r="BX102" i="50"/>
  <c r="BW102" i="50"/>
  <c r="BV102" i="50"/>
  <c r="BR102" i="50"/>
  <c r="BS102" i="50"/>
  <c r="BT102" i="50"/>
  <c r="BU102" i="50"/>
  <c r="BQ102" i="50"/>
  <c r="BP102" i="50"/>
  <c r="BO102" i="50"/>
  <c r="BN102" i="50"/>
  <c r="BM102" i="50"/>
  <c r="BL102" i="50"/>
  <c r="BK102" i="50"/>
  <c r="BJ102" i="50"/>
  <c r="BI102" i="50"/>
  <c r="BH102" i="50"/>
  <c r="BG102" i="50"/>
  <c r="BF102" i="50"/>
  <c r="AT102" i="50"/>
  <c r="AU102" i="50"/>
  <c r="AV102" i="50"/>
  <c r="AW102" i="50"/>
  <c r="AX102" i="50"/>
  <c r="AY102" i="50"/>
  <c r="AZ102" i="50"/>
  <c r="BA102" i="50"/>
  <c r="BB102" i="50"/>
  <c r="BC102" i="50"/>
  <c r="BD102" i="50"/>
  <c r="BE102" i="50"/>
  <c r="AG102" i="50"/>
  <c r="AF102" i="50"/>
  <c r="AE102" i="50"/>
  <c r="AD102" i="50"/>
  <c r="AC102" i="50"/>
  <c r="D102" i="50"/>
  <c r="I102" i="50"/>
  <c r="DV101" i="50"/>
  <c r="DU101" i="50"/>
  <c r="DT101" i="50"/>
  <c r="DS101" i="50"/>
  <c r="DR101" i="50"/>
  <c r="DQ101" i="50"/>
  <c r="DP101" i="50"/>
  <c r="DO101" i="50"/>
  <c r="DN101" i="50"/>
  <c r="DM101" i="50"/>
  <c r="DL101" i="50"/>
  <c r="DK101" i="50"/>
  <c r="DJ101" i="50"/>
  <c r="DI101" i="50"/>
  <c r="DH101" i="50"/>
  <c r="DG101" i="50"/>
  <c r="DF101" i="50"/>
  <c r="DE101" i="50"/>
  <c r="DD101" i="50"/>
  <c r="DC101" i="50"/>
  <c r="DB101" i="50"/>
  <c r="DA101" i="50"/>
  <c r="CZ101" i="50"/>
  <c r="CY101" i="50"/>
  <c r="CX101" i="50"/>
  <c r="CW101" i="50"/>
  <c r="CV101" i="50"/>
  <c r="CU101" i="50"/>
  <c r="CT101" i="50"/>
  <c r="CS101" i="50"/>
  <c r="CR101" i="50"/>
  <c r="CQ101" i="50"/>
  <c r="CP101" i="50"/>
  <c r="CO101" i="50"/>
  <c r="CN101" i="50"/>
  <c r="CM101" i="50"/>
  <c r="CL101" i="50"/>
  <c r="CK101" i="50"/>
  <c r="CJ101" i="50"/>
  <c r="CI101" i="50"/>
  <c r="CH101" i="50"/>
  <c r="CG101" i="50"/>
  <c r="CF101" i="50"/>
  <c r="CE101" i="50"/>
  <c r="CD101" i="50"/>
  <c r="CC101" i="50"/>
  <c r="CB101" i="50"/>
  <c r="CA101" i="50"/>
  <c r="BZ101" i="50"/>
  <c r="BY101" i="50"/>
  <c r="BX101" i="50"/>
  <c r="BW101" i="50"/>
  <c r="BV101" i="50"/>
  <c r="BR101" i="50"/>
  <c r="BS101" i="50"/>
  <c r="BT101" i="50"/>
  <c r="BU101" i="50"/>
  <c r="BQ101" i="50"/>
  <c r="BP101" i="50"/>
  <c r="BO101" i="50"/>
  <c r="BN101" i="50"/>
  <c r="BM101" i="50"/>
  <c r="BL101" i="50"/>
  <c r="BK101" i="50"/>
  <c r="BJ101" i="50"/>
  <c r="BI101" i="50"/>
  <c r="BH101" i="50"/>
  <c r="BG101" i="50"/>
  <c r="BF101" i="50"/>
  <c r="AT101" i="50"/>
  <c r="AU101" i="50"/>
  <c r="AV101" i="50"/>
  <c r="AW101" i="50"/>
  <c r="AX101" i="50"/>
  <c r="AY101" i="50"/>
  <c r="AZ101" i="50"/>
  <c r="BA101" i="50"/>
  <c r="BB101" i="50"/>
  <c r="BC101" i="50"/>
  <c r="BD101" i="50"/>
  <c r="BE101" i="50"/>
  <c r="AG101" i="50"/>
  <c r="AE101" i="50"/>
  <c r="AD101" i="50"/>
  <c r="AC101" i="50"/>
  <c r="D101" i="50"/>
  <c r="I101" i="50"/>
  <c r="DV100" i="50"/>
  <c r="DU100" i="50"/>
  <c r="DT100" i="50"/>
  <c r="DS100" i="50"/>
  <c r="DR100" i="50"/>
  <c r="DQ100" i="50"/>
  <c r="DP100" i="50"/>
  <c r="DO100" i="50"/>
  <c r="DN100" i="50"/>
  <c r="DM100" i="50"/>
  <c r="DL100" i="50"/>
  <c r="DK100" i="50"/>
  <c r="DJ100" i="50"/>
  <c r="DI100" i="50"/>
  <c r="DH100" i="50"/>
  <c r="DG100" i="50"/>
  <c r="DF100" i="50"/>
  <c r="DE100" i="50"/>
  <c r="DD100" i="50"/>
  <c r="DC100" i="50"/>
  <c r="DB100" i="50"/>
  <c r="DA100" i="50"/>
  <c r="CZ100" i="50"/>
  <c r="CY100" i="50"/>
  <c r="CX100" i="50"/>
  <c r="CW100" i="50"/>
  <c r="CV100" i="50"/>
  <c r="CU100" i="50"/>
  <c r="CT100" i="50"/>
  <c r="CS100" i="50"/>
  <c r="CR100" i="50"/>
  <c r="CQ100" i="50"/>
  <c r="CP100" i="50"/>
  <c r="CO100" i="50"/>
  <c r="CN100" i="50"/>
  <c r="CM100" i="50"/>
  <c r="CL100" i="50"/>
  <c r="CK100" i="50"/>
  <c r="CJ100" i="50"/>
  <c r="CI100" i="50"/>
  <c r="CH100" i="50"/>
  <c r="CG100" i="50"/>
  <c r="CF100" i="50"/>
  <c r="CE100" i="50"/>
  <c r="CD100" i="50"/>
  <c r="CC100" i="50"/>
  <c r="CB100" i="50"/>
  <c r="CA100" i="50"/>
  <c r="BY100" i="50"/>
  <c r="BX100" i="50"/>
  <c r="BW100" i="50"/>
  <c r="BV100" i="50"/>
  <c r="AK100" i="50"/>
  <c r="BR100" i="50"/>
  <c r="BS100" i="50"/>
  <c r="BT100" i="50"/>
  <c r="BU100" i="50"/>
  <c r="BQ100" i="50"/>
  <c r="BP100" i="50"/>
  <c r="BO100" i="50"/>
  <c r="BN100" i="50"/>
  <c r="BM100" i="50"/>
  <c r="BL100" i="50"/>
  <c r="BK100" i="50"/>
  <c r="BJ100" i="50"/>
  <c r="BI100" i="50"/>
  <c r="BH100" i="50"/>
  <c r="BG100" i="50"/>
  <c r="BF100" i="50"/>
  <c r="AT100" i="50"/>
  <c r="AU100" i="50"/>
  <c r="AV100" i="50"/>
  <c r="AW100" i="50"/>
  <c r="AX100" i="50"/>
  <c r="AY100" i="50"/>
  <c r="AZ100" i="50"/>
  <c r="BA100" i="50"/>
  <c r="BB100" i="50"/>
  <c r="BC100" i="50"/>
  <c r="BD100" i="50"/>
  <c r="BE100" i="50"/>
  <c r="AG100" i="50"/>
  <c r="AE100" i="50"/>
  <c r="AD100" i="50"/>
  <c r="AC100" i="50"/>
  <c r="D100" i="50"/>
  <c r="I100" i="50"/>
  <c r="DV99" i="50"/>
  <c r="DU99" i="50"/>
  <c r="DT99" i="50"/>
  <c r="DS99" i="50"/>
  <c r="DR99" i="50"/>
  <c r="DQ99" i="50"/>
  <c r="DP99" i="50"/>
  <c r="DO99" i="50"/>
  <c r="DN99" i="50"/>
  <c r="DM99" i="50"/>
  <c r="DL99" i="50"/>
  <c r="DK99" i="50"/>
  <c r="DJ99" i="50"/>
  <c r="DI99" i="50"/>
  <c r="DH99" i="50"/>
  <c r="DG99" i="50"/>
  <c r="DF99" i="50"/>
  <c r="DE99" i="50"/>
  <c r="DD99" i="50"/>
  <c r="DC99" i="50"/>
  <c r="DB99" i="50"/>
  <c r="DA99" i="50"/>
  <c r="CZ99" i="50"/>
  <c r="CY99" i="50"/>
  <c r="CX99" i="50"/>
  <c r="CW99" i="50"/>
  <c r="CV99" i="50"/>
  <c r="CU99" i="50"/>
  <c r="CT99" i="50"/>
  <c r="CS99" i="50"/>
  <c r="CR99" i="50"/>
  <c r="CQ99" i="50"/>
  <c r="CP99" i="50"/>
  <c r="CO99" i="50"/>
  <c r="CN99" i="50"/>
  <c r="CM99" i="50"/>
  <c r="CL99" i="50"/>
  <c r="CK99" i="50"/>
  <c r="CJ99" i="50"/>
  <c r="CI99" i="50"/>
  <c r="CH99" i="50"/>
  <c r="CG99" i="50"/>
  <c r="CF99" i="50"/>
  <c r="CE99" i="50"/>
  <c r="CD99" i="50"/>
  <c r="CC99" i="50"/>
  <c r="CB99" i="50"/>
  <c r="CA99" i="50"/>
  <c r="BZ99" i="50"/>
  <c r="BY99" i="50"/>
  <c r="BX99" i="50"/>
  <c r="BW99" i="50"/>
  <c r="BV99" i="50"/>
  <c r="BR99" i="50"/>
  <c r="BS99" i="50"/>
  <c r="BT99" i="50"/>
  <c r="BU99" i="50"/>
  <c r="BQ99" i="50"/>
  <c r="BP99" i="50"/>
  <c r="BO99" i="50"/>
  <c r="BN99" i="50"/>
  <c r="BM99" i="50"/>
  <c r="BL99" i="50"/>
  <c r="BK99" i="50"/>
  <c r="BJ99" i="50"/>
  <c r="BI99" i="50"/>
  <c r="BH99" i="50"/>
  <c r="BG99" i="50"/>
  <c r="BF99" i="50"/>
  <c r="AT99" i="50"/>
  <c r="AU99" i="50"/>
  <c r="AV99" i="50"/>
  <c r="AW99" i="50"/>
  <c r="AX99" i="50"/>
  <c r="AY99" i="50"/>
  <c r="AZ99" i="50"/>
  <c r="BA99" i="50"/>
  <c r="BB99" i="50"/>
  <c r="BC99" i="50"/>
  <c r="BD99" i="50"/>
  <c r="BE99" i="50"/>
  <c r="AG99" i="50"/>
  <c r="AF99" i="50"/>
  <c r="AE99" i="50"/>
  <c r="AD99" i="50"/>
  <c r="AC99" i="50"/>
  <c r="D99" i="50"/>
  <c r="I99" i="50"/>
  <c r="DV98" i="50"/>
  <c r="DU98" i="50"/>
  <c r="DT98" i="50"/>
  <c r="DS98" i="50"/>
  <c r="DR98" i="50"/>
  <c r="DQ98" i="50"/>
  <c r="DP98" i="50"/>
  <c r="DO98" i="50"/>
  <c r="DN98" i="50"/>
  <c r="DM98" i="50"/>
  <c r="DL98" i="50"/>
  <c r="DK98" i="50"/>
  <c r="DJ98" i="50"/>
  <c r="DI98" i="50"/>
  <c r="DH98" i="50"/>
  <c r="DG98" i="50"/>
  <c r="DF98" i="50"/>
  <c r="DE98" i="50"/>
  <c r="DD98" i="50"/>
  <c r="DC98" i="50"/>
  <c r="DB98" i="50"/>
  <c r="DA98" i="50"/>
  <c r="CZ98" i="50"/>
  <c r="CY98" i="50"/>
  <c r="CX98" i="50"/>
  <c r="CW98" i="50"/>
  <c r="CV98" i="50"/>
  <c r="CU98" i="50"/>
  <c r="CT98" i="50"/>
  <c r="CS98" i="50"/>
  <c r="CR98" i="50"/>
  <c r="CQ98" i="50"/>
  <c r="CP98" i="50"/>
  <c r="CO98" i="50"/>
  <c r="CN98" i="50"/>
  <c r="CM98" i="50"/>
  <c r="CL98" i="50"/>
  <c r="CK98" i="50"/>
  <c r="CJ98" i="50"/>
  <c r="CI98" i="50"/>
  <c r="CH98" i="50"/>
  <c r="CG98" i="50"/>
  <c r="CF98" i="50"/>
  <c r="CE98" i="50"/>
  <c r="CD98" i="50"/>
  <c r="CC98" i="50"/>
  <c r="CB98" i="50"/>
  <c r="CA98" i="50"/>
  <c r="BY98" i="50"/>
  <c r="BX98" i="50"/>
  <c r="BW98" i="50"/>
  <c r="BV98" i="50"/>
  <c r="BR98" i="50"/>
  <c r="BS98" i="50"/>
  <c r="BT98" i="50"/>
  <c r="BU98" i="50"/>
  <c r="BQ98" i="50"/>
  <c r="BP98" i="50"/>
  <c r="BO98" i="50"/>
  <c r="BN98" i="50"/>
  <c r="BM98" i="50"/>
  <c r="BL98" i="50"/>
  <c r="BK98" i="50"/>
  <c r="BJ98" i="50"/>
  <c r="BI98" i="50"/>
  <c r="BH98" i="50"/>
  <c r="BG98" i="50"/>
  <c r="BF98" i="50"/>
  <c r="AT98" i="50"/>
  <c r="AU98" i="50"/>
  <c r="AV98" i="50"/>
  <c r="AW98" i="50"/>
  <c r="AX98" i="50"/>
  <c r="AY98" i="50"/>
  <c r="AZ98" i="50"/>
  <c r="BA98" i="50"/>
  <c r="BB98" i="50"/>
  <c r="BC98" i="50"/>
  <c r="BD98" i="50"/>
  <c r="BE98" i="50"/>
  <c r="AG98" i="50"/>
  <c r="AE98" i="50"/>
  <c r="AD98" i="50"/>
  <c r="AC98" i="50"/>
  <c r="D98" i="50"/>
  <c r="I98" i="50"/>
  <c r="DV97" i="50"/>
  <c r="DU97" i="50"/>
  <c r="DT97" i="50"/>
  <c r="DS97" i="50"/>
  <c r="DR97" i="50"/>
  <c r="DQ97" i="50"/>
  <c r="DP97" i="50"/>
  <c r="DO97" i="50"/>
  <c r="DN97" i="50"/>
  <c r="DM97" i="50"/>
  <c r="DL97" i="50"/>
  <c r="DK97" i="50"/>
  <c r="DJ97" i="50"/>
  <c r="DI97" i="50"/>
  <c r="DH97" i="50"/>
  <c r="DG97" i="50"/>
  <c r="DF97" i="50"/>
  <c r="DE97" i="50"/>
  <c r="DD97" i="50"/>
  <c r="DC97" i="50"/>
  <c r="DB97" i="50"/>
  <c r="DA97" i="50"/>
  <c r="CZ97" i="50"/>
  <c r="CY97" i="50"/>
  <c r="CX97" i="50"/>
  <c r="CW97" i="50"/>
  <c r="CV97" i="50"/>
  <c r="CU97" i="50"/>
  <c r="CT97" i="50"/>
  <c r="CS97" i="50"/>
  <c r="CR97" i="50"/>
  <c r="CQ97" i="50"/>
  <c r="CP97" i="50"/>
  <c r="CO97" i="50"/>
  <c r="CN97" i="50"/>
  <c r="CM97" i="50"/>
  <c r="CL97" i="50"/>
  <c r="CK97" i="50"/>
  <c r="CJ97" i="50"/>
  <c r="CI97" i="50"/>
  <c r="CH97" i="50"/>
  <c r="CG97" i="50"/>
  <c r="CF97" i="50"/>
  <c r="CE97" i="50"/>
  <c r="CD97" i="50"/>
  <c r="CC97" i="50"/>
  <c r="CB97" i="50"/>
  <c r="CA97" i="50"/>
  <c r="BY97" i="50"/>
  <c r="BX97" i="50"/>
  <c r="BW97" i="50"/>
  <c r="BV97" i="50"/>
  <c r="BR97" i="50"/>
  <c r="BS97" i="50"/>
  <c r="BT97" i="50"/>
  <c r="BU97" i="50"/>
  <c r="BQ97" i="50"/>
  <c r="BP97" i="50"/>
  <c r="BO97" i="50"/>
  <c r="BN97" i="50"/>
  <c r="BM97" i="50"/>
  <c r="BL97" i="50"/>
  <c r="BK97" i="50"/>
  <c r="BJ97" i="50"/>
  <c r="BI97" i="50"/>
  <c r="BH97" i="50"/>
  <c r="BG97" i="50"/>
  <c r="BF97" i="50"/>
  <c r="AT97" i="50"/>
  <c r="AU97" i="50"/>
  <c r="AV97" i="50"/>
  <c r="AW97" i="50"/>
  <c r="AX97" i="50"/>
  <c r="AY97" i="50"/>
  <c r="AZ97" i="50"/>
  <c r="BA97" i="50"/>
  <c r="BB97" i="50"/>
  <c r="BC97" i="50"/>
  <c r="BD97" i="50"/>
  <c r="BE97" i="50"/>
  <c r="AG97" i="50"/>
  <c r="AF97" i="50"/>
  <c r="AE97" i="50"/>
  <c r="AD97" i="50"/>
  <c r="AC97" i="50"/>
  <c r="D97" i="50"/>
  <c r="I97" i="50"/>
  <c r="DV96" i="50"/>
  <c r="DU96" i="50"/>
  <c r="DT96" i="50"/>
  <c r="DS96" i="50"/>
  <c r="DR96" i="50"/>
  <c r="DQ96" i="50"/>
  <c r="DP96" i="50"/>
  <c r="DO96" i="50"/>
  <c r="DN96" i="50"/>
  <c r="DM96" i="50"/>
  <c r="DL96" i="50"/>
  <c r="DK96" i="50"/>
  <c r="DJ96" i="50"/>
  <c r="DI96" i="50"/>
  <c r="DH96" i="50"/>
  <c r="DG96" i="50"/>
  <c r="DF96" i="50"/>
  <c r="DE96" i="50"/>
  <c r="DD96" i="50"/>
  <c r="DC96" i="50"/>
  <c r="DB96" i="50"/>
  <c r="DA96" i="50"/>
  <c r="CZ96" i="50"/>
  <c r="CY96" i="50"/>
  <c r="CX96" i="50"/>
  <c r="CW96" i="50"/>
  <c r="CV96" i="50"/>
  <c r="CU96" i="50"/>
  <c r="CT96" i="50"/>
  <c r="CS96" i="50"/>
  <c r="CR96" i="50"/>
  <c r="CQ96" i="50"/>
  <c r="CP96" i="50"/>
  <c r="CO96" i="50"/>
  <c r="CN96" i="50"/>
  <c r="CM96" i="50"/>
  <c r="CL96" i="50"/>
  <c r="CK96" i="50"/>
  <c r="CJ96" i="50"/>
  <c r="CI96" i="50"/>
  <c r="CH96" i="50"/>
  <c r="CG96" i="50"/>
  <c r="CF96" i="50"/>
  <c r="CE96" i="50"/>
  <c r="CD96" i="50"/>
  <c r="CC96" i="50"/>
  <c r="CB96" i="50"/>
  <c r="CA96" i="50"/>
  <c r="BY96" i="50"/>
  <c r="BX96" i="50"/>
  <c r="BW96" i="50"/>
  <c r="BV96" i="50"/>
  <c r="BR96" i="50"/>
  <c r="BS96" i="50"/>
  <c r="BT96" i="50"/>
  <c r="BU96" i="50"/>
  <c r="BQ96" i="50"/>
  <c r="BP96" i="50"/>
  <c r="BO96" i="50"/>
  <c r="BN96" i="50"/>
  <c r="BM96" i="50"/>
  <c r="BL96" i="50"/>
  <c r="BK96" i="50"/>
  <c r="BJ96" i="50"/>
  <c r="BI96" i="50"/>
  <c r="BH96" i="50"/>
  <c r="BG96" i="50"/>
  <c r="BF96" i="50"/>
  <c r="AT96" i="50"/>
  <c r="AU96" i="50"/>
  <c r="AV96" i="50"/>
  <c r="AW96" i="50"/>
  <c r="AX96" i="50"/>
  <c r="AY96" i="50"/>
  <c r="AZ96" i="50"/>
  <c r="BA96" i="50"/>
  <c r="BB96" i="50"/>
  <c r="BC96" i="50"/>
  <c r="BD96" i="50"/>
  <c r="BE96" i="50"/>
  <c r="AG96" i="50"/>
  <c r="AM96" i="50"/>
  <c r="AF96" i="50"/>
  <c r="AE96" i="50"/>
  <c r="AD96" i="50"/>
  <c r="AC96" i="50"/>
  <c r="D96" i="50"/>
  <c r="I96" i="50"/>
  <c r="A96" i="50"/>
  <c r="DV95" i="50"/>
  <c r="DU95" i="50"/>
  <c r="DT95" i="50"/>
  <c r="DS95" i="50"/>
  <c r="DR95" i="50"/>
  <c r="DQ95" i="50"/>
  <c r="DP95" i="50"/>
  <c r="DO95" i="50"/>
  <c r="DN95" i="50"/>
  <c r="DM95" i="50"/>
  <c r="DL95" i="50"/>
  <c r="DK95" i="50"/>
  <c r="DJ95" i="50"/>
  <c r="DI95" i="50"/>
  <c r="DH95" i="50"/>
  <c r="DG95" i="50"/>
  <c r="DF95" i="50"/>
  <c r="DE95" i="50"/>
  <c r="DD95" i="50"/>
  <c r="DC95" i="50"/>
  <c r="DB95" i="50"/>
  <c r="DA95" i="50"/>
  <c r="CZ95" i="50"/>
  <c r="CY95" i="50"/>
  <c r="CX95" i="50"/>
  <c r="CW95" i="50"/>
  <c r="CV95" i="50"/>
  <c r="CU95" i="50"/>
  <c r="CT95" i="50"/>
  <c r="CS95" i="50"/>
  <c r="CR95" i="50"/>
  <c r="CQ95" i="50"/>
  <c r="CP95" i="50"/>
  <c r="CO95" i="50"/>
  <c r="CN95" i="50"/>
  <c r="CM95" i="50"/>
  <c r="CL95" i="50"/>
  <c r="CK95" i="50"/>
  <c r="CJ95" i="50"/>
  <c r="CI95" i="50"/>
  <c r="CH95" i="50"/>
  <c r="CG95" i="50"/>
  <c r="CF95" i="50"/>
  <c r="CE95" i="50"/>
  <c r="CD95" i="50"/>
  <c r="CC95" i="50"/>
  <c r="CB95" i="50"/>
  <c r="CA95" i="50"/>
  <c r="BY95" i="50"/>
  <c r="BX95" i="50"/>
  <c r="BW95" i="50"/>
  <c r="BV95" i="50"/>
  <c r="AK95" i="50"/>
  <c r="BR95" i="50"/>
  <c r="BS95" i="50"/>
  <c r="BT95" i="50"/>
  <c r="BU95" i="50"/>
  <c r="BQ95" i="50"/>
  <c r="BP95" i="50"/>
  <c r="BO95" i="50"/>
  <c r="BN95" i="50"/>
  <c r="BM95" i="50"/>
  <c r="BL95" i="50"/>
  <c r="BK95" i="50"/>
  <c r="BJ95" i="50"/>
  <c r="BI95" i="50"/>
  <c r="BH95" i="50"/>
  <c r="BG95" i="50"/>
  <c r="BF95" i="50"/>
  <c r="AT95" i="50"/>
  <c r="AU95" i="50"/>
  <c r="AV95" i="50"/>
  <c r="AW95" i="50"/>
  <c r="AX95" i="50"/>
  <c r="AY95" i="50"/>
  <c r="AZ95" i="50"/>
  <c r="BA95" i="50"/>
  <c r="BB95" i="50"/>
  <c r="BC95" i="50"/>
  <c r="BD95" i="50"/>
  <c r="BE95" i="50"/>
  <c r="AG95" i="50"/>
  <c r="AF95" i="50"/>
  <c r="AE95" i="50"/>
  <c r="AD95" i="50"/>
  <c r="AC95" i="50"/>
  <c r="D95" i="50"/>
  <c r="I95" i="50"/>
  <c r="DV94" i="50"/>
  <c r="DU94" i="50"/>
  <c r="DT94" i="50"/>
  <c r="DS94" i="50"/>
  <c r="DR94" i="50"/>
  <c r="DQ94" i="50"/>
  <c r="DP94" i="50"/>
  <c r="DO94" i="50"/>
  <c r="DN94" i="50"/>
  <c r="DM94" i="50"/>
  <c r="DL94" i="50"/>
  <c r="DK94" i="50"/>
  <c r="DJ94" i="50"/>
  <c r="DI94" i="50"/>
  <c r="DH94" i="50"/>
  <c r="DG94" i="50"/>
  <c r="DF94" i="50"/>
  <c r="DE94" i="50"/>
  <c r="DD94" i="50"/>
  <c r="DC94" i="50"/>
  <c r="DB94" i="50"/>
  <c r="DA94" i="50"/>
  <c r="CZ94" i="50"/>
  <c r="CY94" i="50"/>
  <c r="CX94" i="50"/>
  <c r="CW94" i="50"/>
  <c r="CV94" i="50"/>
  <c r="CU94" i="50"/>
  <c r="CT94" i="50"/>
  <c r="CS94" i="50"/>
  <c r="CR94" i="50"/>
  <c r="CQ94" i="50"/>
  <c r="CP94" i="50"/>
  <c r="CO94" i="50"/>
  <c r="CN94" i="50"/>
  <c r="CM94" i="50"/>
  <c r="CL94" i="50"/>
  <c r="CK94" i="50"/>
  <c r="CJ94" i="50"/>
  <c r="CI94" i="50"/>
  <c r="CH94" i="50"/>
  <c r="CG94" i="50"/>
  <c r="CF94" i="50"/>
  <c r="CE94" i="50"/>
  <c r="CD94" i="50"/>
  <c r="CA94" i="50"/>
  <c r="CB94" i="50"/>
  <c r="CC94" i="50"/>
  <c r="BZ94" i="50"/>
  <c r="BY94" i="50"/>
  <c r="BX94" i="50"/>
  <c r="BW94" i="50"/>
  <c r="BV94" i="50"/>
  <c r="AK94" i="50"/>
  <c r="BR94" i="50"/>
  <c r="BS94" i="50"/>
  <c r="BT94" i="50"/>
  <c r="BU94" i="50"/>
  <c r="BQ94" i="50"/>
  <c r="BP94" i="50"/>
  <c r="BO94" i="50"/>
  <c r="BN94" i="50"/>
  <c r="BM94" i="50"/>
  <c r="BL94" i="50"/>
  <c r="BK94" i="50"/>
  <c r="BJ94" i="50"/>
  <c r="BI94" i="50"/>
  <c r="BH94" i="50"/>
  <c r="BG94" i="50"/>
  <c r="BF94" i="50"/>
  <c r="AT94" i="50"/>
  <c r="AU94" i="50"/>
  <c r="AV94" i="50"/>
  <c r="AW94" i="50"/>
  <c r="AX94" i="50"/>
  <c r="AY94" i="50"/>
  <c r="AZ94" i="50"/>
  <c r="BA94" i="50"/>
  <c r="BB94" i="50"/>
  <c r="BC94" i="50"/>
  <c r="BD94" i="50"/>
  <c r="BE94" i="50"/>
  <c r="AG94" i="50"/>
  <c r="AF94" i="50"/>
  <c r="AE94" i="50"/>
  <c r="AD94" i="50"/>
  <c r="AC94" i="50"/>
  <c r="D94" i="50"/>
  <c r="I94" i="50"/>
  <c r="F94" i="50"/>
  <c r="DV93" i="50"/>
  <c r="DU93" i="50"/>
  <c r="DT93" i="50"/>
  <c r="DS93" i="50"/>
  <c r="DR93" i="50"/>
  <c r="DQ93" i="50"/>
  <c r="DP93" i="50"/>
  <c r="DO93" i="50"/>
  <c r="DN93" i="50"/>
  <c r="DM93" i="50"/>
  <c r="DL93" i="50"/>
  <c r="DK93" i="50"/>
  <c r="DJ93" i="50"/>
  <c r="DI93" i="50"/>
  <c r="DH93" i="50"/>
  <c r="DG93" i="50"/>
  <c r="DF93" i="50"/>
  <c r="DE93" i="50"/>
  <c r="DD93" i="50"/>
  <c r="DC93" i="50"/>
  <c r="DB93" i="50"/>
  <c r="DA93" i="50"/>
  <c r="CZ93" i="50"/>
  <c r="CY93" i="50"/>
  <c r="CX93" i="50"/>
  <c r="CW93" i="50"/>
  <c r="CV93" i="50"/>
  <c r="CU93" i="50"/>
  <c r="CT93" i="50"/>
  <c r="CS93" i="50"/>
  <c r="CR93" i="50"/>
  <c r="CQ93" i="50"/>
  <c r="CP93" i="50"/>
  <c r="CO93" i="50"/>
  <c r="CN93" i="50"/>
  <c r="CM93" i="50"/>
  <c r="CL93" i="50"/>
  <c r="CK93" i="50"/>
  <c r="CJ93" i="50"/>
  <c r="CI93" i="50"/>
  <c r="CH93" i="50"/>
  <c r="CG93" i="50"/>
  <c r="CF93" i="50"/>
  <c r="CE93" i="50"/>
  <c r="CD93" i="50"/>
  <c r="CC93" i="50"/>
  <c r="CB93" i="50"/>
  <c r="CA93" i="50"/>
  <c r="BY93" i="50"/>
  <c r="BX93" i="50"/>
  <c r="BW93" i="50"/>
  <c r="BV93" i="50"/>
  <c r="BR93" i="50"/>
  <c r="BS93" i="50"/>
  <c r="BT93" i="50"/>
  <c r="BU93" i="50"/>
  <c r="BQ93" i="50"/>
  <c r="BP93" i="50"/>
  <c r="BO93" i="50"/>
  <c r="BN93" i="50"/>
  <c r="BM93" i="50"/>
  <c r="BL93" i="50"/>
  <c r="BK93" i="50"/>
  <c r="BJ93" i="50"/>
  <c r="BI93" i="50"/>
  <c r="BH93" i="50"/>
  <c r="BG93" i="50"/>
  <c r="BF93" i="50"/>
  <c r="AT93" i="50"/>
  <c r="AU93" i="50"/>
  <c r="AV93" i="50"/>
  <c r="AW93" i="50"/>
  <c r="AX93" i="50"/>
  <c r="AY93" i="50"/>
  <c r="AZ93" i="50"/>
  <c r="BA93" i="50"/>
  <c r="BB93" i="50"/>
  <c r="BC93" i="50"/>
  <c r="BD93" i="50"/>
  <c r="BE93" i="50"/>
  <c r="AG93" i="50"/>
  <c r="AE93" i="50"/>
  <c r="AD93" i="50"/>
  <c r="AC93" i="50"/>
  <c r="D93" i="50"/>
  <c r="I93" i="50"/>
  <c r="DV92" i="50"/>
  <c r="DU92" i="50"/>
  <c r="DT92" i="50"/>
  <c r="DS92" i="50"/>
  <c r="DR92" i="50"/>
  <c r="DQ92" i="50"/>
  <c r="DP92" i="50"/>
  <c r="DO92" i="50"/>
  <c r="DN92" i="50"/>
  <c r="DM92" i="50"/>
  <c r="DL92" i="50"/>
  <c r="DK92" i="50"/>
  <c r="DJ92" i="50"/>
  <c r="DI92" i="50"/>
  <c r="DH92" i="50"/>
  <c r="DG92" i="50"/>
  <c r="DF92" i="50"/>
  <c r="DE92" i="50"/>
  <c r="DD92" i="50"/>
  <c r="DC92" i="50"/>
  <c r="DB92" i="50"/>
  <c r="DA92" i="50"/>
  <c r="CZ92" i="50"/>
  <c r="CY92" i="50"/>
  <c r="CX92" i="50"/>
  <c r="CW92" i="50"/>
  <c r="CV92" i="50"/>
  <c r="CU92" i="50"/>
  <c r="CT92" i="50"/>
  <c r="CS92" i="50"/>
  <c r="CR92" i="50"/>
  <c r="CQ92" i="50"/>
  <c r="CP92" i="50"/>
  <c r="CO92" i="50"/>
  <c r="CN92" i="50"/>
  <c r="CM92" i="50"/>
  <c r="CL92" i="50"/>
  <c r="CK92" i="50"/>
  <c r="CJ92" i="50"/>
  <c r="CI92" i="50"/>
  <c r="CH92" i="50"/>
  <c r="CG92" i="50"/>
  <c r="CF92" i="50"/>
  <c r="CE92" i="50"/>
  <c r="CD92" i="50"/>
  <c r="CC92" i="50"/>
  <c r="CB92" i="50"/>
  <c r="CA92" i="50"/>
  <c r="BY92" i="50"/>
  <c r="BX92" i="50"/>
  <c r="BW92" i="50"/>
  <c r="BV92" i="50"/>
  <c r="BR92" i="50"/>
  <c r="BS92" i="50"/>
  <c r="BT92" i="50"/>
  <c r="BU92" i="50"/>
  <c r="BQ92" i="50"/>
  <c r="BP92" i="50"/>
  <c r="BO92" i="50"/>
  <c r="BN92" i="50"/>
  <c r="BM92" i="50"/>
  <c r="BL92" i="50"/>
  <c r="BK92" i="50"/>
  <c r="BJ92" i="50"/>
  <c r="BI92" i="50"/>
  <c r="BH92" i="50"/>
  <c r="BG92" i="50"/>
  <c r="BF92" i="50"/>
  <c r="AT92" i="50"/>
  <c r="AU92" i="50"/>
  <c r="AV92" i="50"/>
  <c r="AW92" i="50"/>
  <c r="AX92" i="50"/>
  <c r="AY92" i="50"/>
  <c r="AZ92" i="50"/>
  <c r="BA92" i="50"/>
  <c r="BB92" i="50"/>
  <c r="BC92" i="50"/>
  <c r="BD92" i="50"/>
  <c r="BE92" i="50"/>
  <c r="AG92" i="50"/>
  <c r="AE92" i="50"/>
  <c r="AD92" i="50"/>
  <c r="AC92" i="50"/>
  <c r="D92" i="50"/>
  <c r="I92" i="50"/>
  <c r="DV91" i="50"/>
  <c r="DU91" i="50"/>
  <c r="DT91" i="50"/>
  <c r="DS91" i="50"/>
  <c r="DR91" i="50"/>
  <c r="DQ91" i="50"/>
  <c r="DP91" i="50"/>
  <c r="DO91" i="50"/>
  <c r="DN91" i="50"/>
  <c r="DM91" i="50"/>
  <c r="DL91" i="50"/>
  <c r="DK91" i="50"/>
  <c r="DJ91" i="50"/>
  <c r="DI91" i="50"/>
  <c r="DH91" i="50"/>
  <c r="DG91" i="50"/>
  <c r="DF91" i="50"/>
  <c r="DE91" i="50"/>
  <c r="DD91" i="50"/>
  <c r="DC91" i="50"/>
  <c r="DB91" i="50"/>
  <c r="DA91" i="50"/>
  <c r="CZ91" i="50"/>
  <c r="CY91" i="50"/>
  <c r="CX91" i="50"/>
  <c r="CW91" i="50"/>
  <c r="CV91" i="50"/>
  <c r="CU91" i="50"/>
  <c r="CT91" i="50"/>
  <c r="CS91" i="50"/>
  <c r="CR91" i="50"/>
  <c r="CQ91" i="50"/>
  <c r="CP91" i="50"/>
  <c r="CO91" i="50"/>
  <c r="CN91" i="50"/>
  <c r="CM91" i="50"/>
  <c r="CL91" i="50"/>
  <c r="CK91" i="50"/>
  <c r="CJ91" i="50"/>
  <c r="CI91" i="50"/>
  <c r="CH91" i="50"/>
  <c r="CG91" i="50"/>
  <c r="CF91" i="50"/>
  <c r="CE91" i="50"/>
  <c r="CD91" i="50"/>
  <c r="CC91" i="50"/>
  <c r="CB91" i="50"/>
  <c r="CA91" i="50"/>
  <c r="BY91" i="50"/>
  <c r="BX91" i="50"/>
  <c r="BW91" i="50"/>
  <c r="BV91" i="50"/>
  <c r="BR91" i="50"/>
  <c r="BS91" i="50"/>
  <c r="BT91" i="50"/>
  <c r="BU91" i="50"/>
  <c r="BQ91" i="50"/>
  <c r="BP91" i="50"/>
  <c r="BO91" i="50"/>
  <c r="BN91" i="50"/>
  <c r="BM91" i="50"/>
  <c r="BL91" i="50"/>
  <c r="BK91" i="50"/>
  <c r="BJ91" i="50"/>
  <c r="BI91" i="50"/>
  <c r="BH91" i="50"/>
  <c r="BG91" i="50"/>
  <c r="BF91" i="50"/>
  <c r="AT91" i="50"/>
  <c r="AU91" i="50"/>
  <c r="AV91" i="50"/>
  <c r="AW91" i="50"/>
  <c r="AX91" i="50"/>
  <c r="AY91" i="50"/>
  <c r="AZ91" i="50"/>
  <c r="BA91" i="50"/>
  <c r="BB91" i="50"/>
  <c r="BC91" i="50"/>
  <c r="BD91" i="50"/>
  <c r="BE91" i="50"/>
  <c r="AG91" i="50"/>
  <c r="AM91" i="50"/>
  <c r="AE91" i="50"/>
  <c r="AD91" i="50"/>
  <c r="AC91" i="50"/>
  <c r="D91" i="50"/>
  <c r="I91" i="50"/>
  <c r="DV90" i="50"/>
  <c r="DU90" i="50"/>
  <c r="DT90" i="50"/>
  <c r="DS90" i="50"/>
  <c r="DR90" i="50"/>
  <c r="DQ90" i="50"/>
  <c r="DP90" i="50"/>
  <c r="DO90" i="50"/>
  <c r="DN90" i="50"/>
  <c r="DM90" i="50"/>
  <c r="DL90" i="50"/>
  <c r="DK90" i="50"/>
  <c r="DJ90" i="50"/>
  <c r="DI90" i="50"/>
  <c r="DH90" i="50"/>
  <c r="DG90" i="50"/>
  <c r="DF90" i="50"/>
  <c r="DE90" i="50"/>
  <c r="DD90" i="50"/>
  <c r="DC90" i="50"/>
  <c r="DB90" i="50"/>
  <c r="DA90" i="50"/>
  <c r="CZ90" i="50"/>
  <c r="CY90" i="50"/>
  <c r="CX90" i="50"/>
  <c r="CW90" i="50"/>
  <c r="CV90" i="50"/>
  <c r="CU90" i="50"/>
  <c r="CT90" i="50"/>
  <c r="CS90" i="50"/>
  <c r="CR90" i="50"/>
  <c r="CQ90" i="50"/>
  <c r="CP90" i="50"/>
  <c r="CO90" i="50"/>
  <c r="CN90" i="50"/>
  <c r="CM90" i="50"/>
  <c r="CL90" i="50"/>
  <c r="CK90" i="50"/>
  <c r="CJ90" i="50"/>
  <c r="CI90" i="50"/>
  <c r="CH90" i="50"/>
  <c r="CG90" i="50"/>
  <c r="CF90" i="50"/>
  <c r="CE90" i="50"/>
  <c r="CD90" i="50"/>
  <c r="CC90" i="50"/>
  <c r="CB90" i="50"/>
  <c r="CA90" i="50"/>
  <c r="BY90" i="50"/>
  <c r="BX90" i="50"/>
  <c r="BW90" i="50"/>
  <c r="BV90" i="50"/>
  <c r="BR90" i="50"/>
  <c r="BS90" i="50"/>
  <c r="BT90" i="50"/>
  <c r="BU90" i="50"/>
  <c r="BQ90" i="50"/>
  <c r="BP90" i="50"/>
  <c r="BO90" i="50"/>
  <c r="BN90" i="50"/>
  <c r="BM90" i="50"/>
  <c r="BL90" i="50"/>
  <c r="BK90" i="50"/>
  <c r="BJ90" i="50"/>
  <c r="BI90" i="50"/>
  <c r="BH90" i="50"/>
  <c r="BG90" i="50"/>
  <c r="BF90" i="50"/>
  <c r="AT90" i="50"/>
  <c r="AU90" i="50"/>
  <c r="AV90" i="50"/>
  <c r="AW90" i="50"/>
  <c r="AX90" i="50"/>
  <c r="AY90" i="50"/>
  <c r="AZ90" i="50"/>
  <c r="BA90" i="50"/>
  <c r="BB90" i="50"/>
  <c r="BC90" i="50"/>
  <c r="BD90" i="50"/>
  <c r="BE90" i="50"/>
  <c r="AG90" i="50"/>
  <c r="AE90" i="50"/>
  <c r="AD90" i="50"/>
  <c r="AC90" i="50"/>
  <c r="D90" i="50"/>
  <c r="I90" i="50"/>
  <c r="DV89" i="50"/>
  <c r="DU89" i="50"/>
  <c r="DT89" i="50"/>
  <c r="DS89" i="50"/>
  <c r="DR89" i="50"/>
  <c r="DQ89" i="50"/>
  <c r="DP89" i="50"/>
  <c r="DO89" i="50"/>
  <c r="DN89" i="50"/>
  <c r="DM89" i="50"/>
  <c r="DL89" i="50"/>
  <c r="DK89" i="50"/>
  <c r="DJ89" i="50"/>
  <c r="DI89" i="50"/>
  <c r="DH89" i="50"/>
  <c r="DG89" i="50"/>
  <c r="DF89" i="50"/>
  <c r="DE89" i="50"/>
  <c r="DD89" i="50"/>
  <c r="DC89" i="50"/>
  <c r="DB89" i="50"/>
  <c r="DA89" i="50"/>
  <c r="CZ89" i="50"/>
  <c r="CY89" i="50"/>
  <c r="CX89" i="50"/>
  <c r="CW89" i="50"/>
  <c r="CV89" i="50"/>
  <c r="CU89" i="50"/>
  <c r="CT89" i="50"/>
  <c r="CS89" i="50"/>
  <c r="CR89" i="50"/>
  <c r="CQ89" i="50"/>
  <c r="CP89" i="50"/>
  <c r="CO89" i="50"/>
  <c r="CN89" i="50"/>
  <c r="CM89" i="50"/>
  <c r="CL89" i="50"/>
  <c r="CK89" i="50"/>
  <c r="CJ89" i="50"/>
  <c r="CI89" i="50"/>
  <c r="CH89" i="50"/>
  <c r="CG89" i="50"/>
  <c r="CF89" i="50"/>
  <c r="CE89" i="50"/>
  <c r="CD89" i="50"/>
  <c r="CC89" i="50"/>
  <c r="CB89" i="50"/>
  <c r="CA89" i="50"/>
  <c r="BY89" i="50"/>
  <c r="BX89" i="50"/>
  <c r="BW89" i="50"/>
  <c r="BV89" i="50"/>
  <c r="BR89" i="50"/>
  <c r="BS89" i="50"/>
  <c r="BT89" i="50"/>
  <c r="BU89" i="50"/>
  <c r="BQ89" i="50"/>
  <c r="BP89" i="50"/>
  <c r="BO89" i="50"/>
  <c r="BN89" i="50"/>
  <c r="BM89" i="50"/>
  <c r="BL89" i="50"/>
  <c r="BK89" i="50"/>
  <c r="BJ89" i="50"/>
  <c r="BI89" i="50"/>
  <c r="BH89" i="50"/>
  <c r="BG89" i="50"/>
  <c r="BF89" i="50"/>
  <c r="AT89" i="50"/>
  <c r="AU89" i="50"/>
  <c r="AV89" i="50"/>
  <c r="AW89" i="50"/>
  <c r="AX89" i="50"/>
  <c r="AY89" i="50"/>
  <c r="AZ89" i="50"/>
  <c r="BA89" i="50"/>
  <c r="BB89" i="50"/>
  <c r="BC89" i="50"/>
  <c r="BD89" i="50"/>
  <c r="BE89" i="50"/>
  <c r="AN89" i="50"/>
  <c r="AS89" i="50"/>
  <c r="AG89" i="50"/>
  <c r="AE89" i="50"/>
  <c r="AD89" i="50"/>
  <c r="AC89" i="50"/>
  <c r="D89" i="50"/>
  <c r="I89" i="50"/>
  <c r="DV88" i="50"/>
  <c r="DU88" i="50"/>
  <c r="DT88" i="50"/>
  <c r="DS88" i="50"/>
  <c r="DR88" i="50"/>
  <c r="DQ88" i="50"/>
  <c r="DP88" i="50"/>
  <c r="DO88" i="50"/>
  <c r="DN88" i="50"/>
  <c r="DM88" i="50"/>
  <c r="DL88" i="50"/>
  <c r="DK88" i="50"/>
  <c r="DJ88" i="50"/>
  <c r="DI88" i="50"/>
  <c r="DH88" i="50"/>
  <c r="DG88" i="50"/>
  <c r="DF88" i="50"/>
  <c r="DE88" i="50"/>
  <c r="DD88" i="50"/>
  <c r="DC88" i="50"/>
  <c r="DB88" i="50"/>
  <c r="DA88" i="50"/>
  <c r="CZ88" i="50"/>
  <c r="CY88" i="50"/>
  <c r="CX88" i="50"/>
  <c r="CW88" i="50"/>
  <c r="CV88" i="50"/>
  <c r="CU88" i="50"/>
  <c r="CT88" i="50"/>
  <c r="CS88" i="50"/>
  <c r="CR88" i="50"/>
  <c r="CQ88" i="50"/>
  <c r="CP88" i="50"/>
  <c r="CO88" i="50"/>
  <c r="CN88" i="50"/>
  <c r="CM88" i="50"/>
  <c r="CL88" i="50"/>
  <c r="CK88" i="50"/>
  <c r="CJ88" i="50"/>
  <c r="CI88" i="50"/>
  <c r="CH88" i="50"/>
  <c r="CG88" i="50"/>
  <c r="CF88" i="50"/>
  <c r="CE88" i="50"/>
  <c r="CD88" i="50"/>
  <c r="CC88" i="50"/>
  <c r="CB88" i="50"/>
  <c r="CA88" i="50"/>
  <c r="BZ88" i="50"/>
  <c r="BY88" i="50"/>
  <c r="BX88" i="50"/>
  <c r="BW88" i="50"/>
  <c r="BV88" i="50"/>
  <c r="BR88" i="50"/>
  <c r="BS88" i="50"/>
  <c r="BT88" i="50"/>
  <c r="BU88" i="50"/>
  <c r="BQ88" i="50"/>
  <c r="BP88" i="50"/>
  <c r="BO88" i="50"/>
  <c r="BN88" i="50"/>
  <c r="BM88" i="50"/>
  <c r="BL88" i="50"/>
  <c r="BK88" i="50"/>
  <c r="BJ88" i="50"/>
  <c r="BI88" i="50"/>
  <c r="BH88" i="50"/>
  <c r="BG88" i="50"/>
  <c r="BF88" i="50"/>
  <c r="AT88" i="50"/>
  <c r="AU88" i="50"/>
  <c r="AV88" i="50"/>
  <c r="AW88" i="50"/>
  <c r="AX88" i="50"/>
  <c r="AY88" i="50"/>
  <c r="AZ88" i="50"/>
  <c r="BA88" i="50"/>
  <c r="BB88" i="50"/>
  <c r="BC88" i="50"/>
  <c r="BD88" i="50"/>
  <c r="BE88" i="50"/>
  <c r="AG88" i="50"/>
  <c r="AF88" i="50"/>
  <c r="AE88" i="50"/>
  <c r="AD88" i="50"/>
  <c r="AC88" i="50"/>
  <c r="D88" i="50"/>
  <c r="I88" i="50"/>
  <c r="DV87" i="50"/>
  <c r="DU87" i="50"/>
  <c r="DT87" i="50"/>
  <c r="DS87" i="50"/>
  <c r="DR87" i="50"/>
  <c r="DQ87" i="50"/>
  <c r="DP87" i="50"/>
  <c r="DO87" i="50"/>
  <c r="DN87" i="50"/>
  <c r="DM87" i="50"/>
  <c r="DL87" i="50"/>
  <c r="DK87" i="50"/>
  <c r="DJ87" i="50"/>
  <c r="DI87" i="50"/>
  <c r="DH87" i="50"/>
  <c r="DG87" i="50"/>
  <c r="DF87" i="50"/>
  <c r="DE87" i="50"/>
  <c r="DD87" i="50"/>
  <c r="DC87" i="50"/>
  <c r="DB87" i="50"/>
  <c r="DA87" i="50"/>
  <c r="CZ87" i="50"/>
  <c r="CY87" i="50"/>
  <c r="CX87" i="50"/>
  <c r="CW87" i="50"/>
  <c r="CV87" i="50"/>
  <c r="CU87" i="50"/>
  <c r="CT87" i="50"/>
  <c r="CS87" i="50"/>
  <c r="CR87" i="50"/>
  <c r="CQ87" i="50"/>
  <c r="CP87" i="50"/>
  <c r="CO87" i="50"/>
  <c r="CN87" i="50"/>
  <c r="CM87" i="50"/>
  <c r="CL87" i="50"/>
  <c r="CK87" i="50"/>
  <c r="CJ87" i="50"/>
  <c r="CI87" i="50"/>
  <c r="CH87" i="50"/>
  <c r="CG87" i="50"/>
  <c r="CF87" i="50"/>
  <c r="CE87" i="50"/>
  <c r="CD87" i="50"/>
  <c r="CC87" i="50"/>
  <c r="CB87" i="50"/>
  <c r="CA87" i="50"/>
  <c r="BZ87" i="50"/>
  <c r="BY87" i="50"/>
  <c r="BX87" i="50"/>
  <c r="BW87" i="50"/>
  <c r="BV87" i="50"/>
  <c r="AK87" i="50"/>
  <c r="BR87" i="50"/>
  <c r="BS87" i="50"/>
  <c r="BT87" i="50"/>
  <c r="BU87" i="50"/>
  <c r="AN87" i="50"/>
  <c r="AS87" i="50"/>
  <c r="BQ87" i="50"/>
  <c r="BP87" i="50"/>
  <c r="BO87" i="50"/>
  <c r="BN87" i="50"/>
  <c r="BM87" i="50"/>
  <c r="BL87" i="50"/>
  <c r="BK87" i="50"/>
  <c r="BJ87" i="50"/>
  <c r="BI87" i="50"/>
  <c r="BH87" i="50"/>
  <c r="BG87" i="50"/>
  <c r="BF87" i="50"/>
  <c r="AT87" i="50"/>
  <c r="AU87" i="50"/>
  <c r="AV87" i="50"/>
  <c r="AW87" i="50"/>
  <c r="AX87" i="50"/>
  <c r="AY87" i="50"/>
  <c r="AZ87" i="50"/>
  <c r="BA87" i="50"/>
  <c r="BB87" i="50"/>
  <c r="BC87" i="50"/>
  <c r="BD87" i="50"/>
  <c r="BE87" i="50"/>
  <c r="AG87" i="50"/>
  <c r="A87" i="50"/>
  <c r="AF87" i="50"/>
  <c r="AE87" i="50"/>
  <c r="AD87" i="50"/>
  <c r="AC87" i="50"/>
  <c r="D87" i="50"/>
  <c r="I87" i="50"/>
  <c r="DV86" i="50"/>
  <c r="DU86" i="50"/>
  <c r="DT86" i="50"/>
  <c r="DS86" i="50"/>
  <c r="DR86" i="50"/>
  <c r="DQ86" i="50"/>
  <c r="DP86" i="50"/>
  <c r="DO86" i="50"/>
  <c r="DN86" i="50"/>
  <c r="DM86" i="50"/>
  <c r="DL86" i="50"/>
  <c r="DK86" i="50"/>
  <c r="DJ86" i="50"/>
  <c r="DI86" i="50"/>
  <c r="DH86" i="50"/>
  <c r="DG86" i="50"/>
  <c r="DF86" i="50"/>
  <c r="DE86" i="50"/>
  <c r="DD86" i="50"/>
  <c r="DC86" i="50"/>
  <c r="DB86" i="50"/>
  <c r="DA86" i="50"/>
  <c r="CZ86" i="50"/>
  <c r="CY86" i="50"/>
  <c r="CX86" i="50"/>
  <c r="CW86" i="50"/>
  <c r="CV86" i="50"/>
  <c r="CU86" i="50"/>
  <c r="CT86" i="50"/>
  <c r="CS86" i="50"/>
  <c r="CR86" i="50"/>
  <c r="CQ86" i="50"/>
  <c r="CP86" i="50"/>
  <c r="CO86" i="50"/>
  <c r="CN86" i="50"/>
  <c r="CM86" i="50"/>
  <c r="CL86" i="50"/>
  <c r="CK86" i="50"/>
  <c r="CJ86" i="50"/>
  <c r="CI86" i="50"/>
  <c r="CH86" i="50"/>
  <c r="CG86" i="50"/>
  <c r="CF86" i="50"/>
  <c r="CE86" i="50"/>
  <c r="CD86" i="50"/>
  <c r="CC86" i="50"/>
  <c r="CB86" i="50"/>
  <c r="CA86" i="50"/>
  <c r="BY86" i="50"/>
  <c r="BX86" i="50"/>
  <c r="BW86" i="50"/>
  <c r="BV86" i="50"/>
  <c r="BR86" i="50"/>
  <c r="BS86" i="50"/>
  <c r="BT86" i="50"/>
  <c r="BU86" i="50"/>
  <c r="BQ86" i="50"/>
  <c r="BP86" i="50"/>
  <c r="BO86" i="50"/>
  <c r="BN86" i="50"/>
  <c r="BM86" i="50"/>
  <c r="BL86" i="50"/>
  <c r="BK86" i="50"/>
  <c r="BJ86" i="50"/>
  <c r="BI86" i="50"/>
  <c r="BH86" i="50"/>
  <c r="BG86" i="50"/>
  <c r="BF86" i="50"/>
  <c r="AT86" i="50"/>
  <c r="AU86" i="50"/>
  <c r="AV86" i="50"/>
  <c r="AW86" i="50"/>
  <c r="AX86" i="50"/>
  <c r="AY86" i="50"/>
  <c r="AZ86" i="50"/>
  <c r="BA86" i="50"/>
  <c r="BB86" i="50"/>
  <c r="BC86" i="50"/>
  <c r="BD86" i="50"/>
  <c r="BE86" i="50"/>
  <c r="AG86" i="50"/>
  <c r="AE86" i="50"/>
  <c r="AD86" i="50"/>
  <c r="AC86" i="50"/>
  <c r="D86" i="50"/>
  <c r="I86" i="50"/>
  <c r="DV85" i="50"/>
  <c r="DU85" i="50"/>
  <c r="DT85" i="50"/>
  <c r="DS85" i="50"/>
  <c r="DR85" i="50"/>
  <c r="DQ85" i="50"/>
  <c r="DP85" i="50"/>
  <c r="DO85" i="50"/>
  <c r="DN85" i="50"/>
  <c r="DM85" i="50"/>
  <c r="DL85" i="50"/>
  <c r="DK85" i="50"/>
  <c r="DJ85" i="50"/>
  <c r="DI85" i="50"/>
  <c r="DH85" i="50"/>
  <c r="DG85" i="50"/>
  <c r="DF85" i="50"/>
  <c r="DE85" i="50"/>
  <c r="DD85" i="50"/>
  <c r="DC85" i="50"/>
  <c r="DB85" i="50"/>
  <c r="DA85" i="50"/>
  <c r="CZ85" i="50"/>
  <c r="CY85" i="50"/>
  <c r="CX85" i="50"/>
  <c r="CW85" i="50"/>
  <c r="CV85" i="50"/>
  <c r="CU85" i="50"/>
  <c r="CT85" i="50"/>
  <c r="CS85" i="50"/>
  <c r="CR85" i="50"/>
  <c r="CQ85" i="50"/>
  <c r="CP85" i="50"/>
  <c r="CO85" i="50"/>
  <c r="CN85" i="50"/>
  <c r="CM85" i="50"/>
  <c r="CL85" i="50"/>
  <c r="CK85" i="50"/>
  <c r="CJ85" i="50"/>
  <c r="CI85" i="50"/>
  <c r="CH85" i="50"/>
  <c r="CG85" i="50"/>
  <c r="CF85" i="50"/>
  <c r="CE85" i="50"/>
  <c r="CD85" i="50"/>
  <c r="CC85" i="50"/>
  <c r="CB85" i="50"/>
  <c r="CA85" i="50"/>
  <c r="BZ85" i="50"/>
  <c r="BY85" i="50"/>
  <c r="BX85" i="50"/>
  <c r="BW85" i="50"/>
  <c r="BV85" i="50"/>
  <c r="BR85" i="50"/>
  <c r="BS85" i="50"/>
  <c r="BT85" i="50"/>
  <c r="BU85" i="50"/>
  <c r="BQ85" i="50"/>
  <c r="BP85" i="50"/>
  <c r="BO85" i="50"/>
  <c r="BN85" i="50"/>
  <c r="BM85" i="50"/>
  <c r="BL85" i="50"/>
  <c r="BK85" i="50"/>
  <c r="BJ85" i="50"/>
  <c r="BI85" i="50"/>
  <c r="BH85" i="50"/>
  <c r="BG85" i="50"/>
  <c r="BF85" i="50"/>
  <c r="AT85" i="50"/>
  <c r="AU85" i="50"/>
  <c r="AV85" i="50"/>
  <c r="AW85" i="50"/>
  <c r="AX85" i="50"/>
  <c r="AY85" i="50"/>
  <c r="AZ85" i="50"/>
  <c r="BA85" i="50"/>
  <c r="BB85" i="50"/>
  <c r="BC85" i="50"/>
  <c r="BD85" i="50"/>
  <c r="BE85" i="50"/>
  <c r="AG85" i="50"/>
  <c r="A85" i="50"/>
  <c r="AE85" i="50"/>
  <c r="AD85" i="50"/>
  <c r="AC85" i="50"/>
  <c r="D85" i="50"/>
  <c r="I85" i="50"/>
  <c r="DV84" i="50"/>
  <c r="DU84" i="50"/>
  <c r="DT84" i="50"/>
  <c r="DS84" i="50"/>
  <c r="DR84" i="50"/>
  <c r="DQ84" i="50"/>
  <c r="DP84" i="50"/>
  <c r="DO84" i="50"/>
  <c r="DN84" i="50"/>
  <c r="DM84" i="50"/>
  <c r="DL84" i="50"/>
  <c r="DK84" i="50"/>
  <c r="DJ84" i="50"/>
  <c r="DI84" i="50"/>
  <c r="DH84" i="50"/>
  <c r="DG84" i="50"/>
  <c r="DF84" i="50"/>
  <c r="DE84" i="50"/>
  <c r="DD84" i="50"/>
  <c r="DC84" i="50"/>
  <c r="DB84" i="50"/>
  <c r="DA84" i="50"/>
  <c r="CZ84" i="50"/>
  <c r="CY84" i="50"/>
  <c r="CX84" i="50"/>
  <c r="CW84" i="50"/>
  <c r="CV84" i="50"/>
  <c r="CU84" i="50"/>
  <c r="CT84" i="50"/>
  <c r="CS84" i="50"/>
  <c r="CR84" i="50"/>
  <c r="CQ84" i="50"/>
  <c r="CP84" i="50"/>
  <c r="CO84" i="50"/>
  <c r="CN84" i="50"/>
  <c r="CM84" i="50"/>
  <c r="CL84" i="50"/>
  <c r="CK84" i="50"/>
  <c r="CJ84" i="50"/>
  <c r="CI84" i="50"/>
  <c r="CH84" i="50"/>
  <c r="CG84" i="50"/>
  <c r="CF84" i="50"/>
  <c r="CE84" i="50"/>
  <c r="CD84" i="50"/>
  <c r="CC84" i="50"/>
  <c r="CB84" i="50"/>
  <c r="CA84" i="50"/>
  <c r="BY84" i="50"/>
  <c r="BX84" i="50"/>
  <c r="BW84" i="50"/>
  <c r="BV84" i="50"/>
  <c r="BR84" i="50"/>
  <c r="BS84" i="50"/>
  <c r="BT84" i="50"/>
  <c r="BU84" i="50"/>
  <c r="BQ84" i="50"/>
  <c r="BP84" i="50"/>
  <c r="BO84" i="50"/>
  <c r="BN84" i="50"/>
  <c r="BM84" i="50"/>
  <c r="BL84" i="50"/>
  <c r="BK84" i="50"/>
  <c r="BJ84" i="50"/>
  <c r="BI84" i="50"/>
  <c r="BH84" i="50"/>
  <c r="BG84" i="50"/>
  <c r="BF84" i="50"/>
  <c r="AT84" i="50"/>
  <c r="AU84" i="50"/>
  <c r="AV84" i="50"/>
  <c r="AW84" i="50"/>
  <c r="AX84" i="50"/>
  <c r="AY84" i="50"/>
  <c r="AZ84" i="50"/>
  <c r="BA84" i="50"/>
  <c r="BB84" i="50"/>
  <c r="BC84" i="50"/>
  <c r="BD84" i="50"/>
  <c r="BE84" i="50"/>
  <c r="AG84" i="50"/>
  <c r="AM84" i="50"/>
  <c r="AF84" i="50"/>
  <c r="AE84" i="50"/>
  <c r="AD84" i="50"/>
  <c r="AC84" i="50"/>
  <c r="D84" i="50"/>
  <c r="I84" i="50"/>
  <c r="DV83" i="50"/>
  <c r="DU83" i="50"/>
  <c r="DT83" i="50"/>
  <c r="DS83" i="50"/>
  <c r="DR83" i="50"/>
  <c r="DQ83" i="50"/>
  <c r="DP83" i="50"/>
  <c r="DO83" i="50"/>
  <c r="DN83" i="50"/>
  <c r="DM83" i="50"/>
  <c r="DL83" i="50"/>
  <c r="DK83" i="50"/>
  <c r="DJ83" i="50"/>
  <c r="DI83" i="50"/>
  <c r="DH83" i="50"/>
  <c r="DG83" i="50"/>
  <c r="DF83" i="50"/>
  <c r="DE83" i="50"/>
  <c r="DD83" i="50"/>
  <c r="DC83" i="50"/>
  <c r="DB83" i="50"/>
  <c r="DA83" i="50"/>
  <c r="CZ83" i="50"/>
  <c r="CY83" i="50"/>
  <c r="CX83" i="50"/>
  <c r="CW83" i="50"/>
  <c r="CV83" i="50"/>
  <c r="CU83" i="50"/>
  <c r="CT83" i="50"/>
  <c r="CS83" i="50"/>
  <c r="CR83" i="50"/>
  <c r="CQ83" i="50"/>
  <c r="CP83" i="50"/>
  <c r="CO83" i="50"/>
  <c r="CN83" i="50"/>
  <c r="CM83" i="50"/>
  <c r="CL83" i="50"/>
  <c r="CK83" i="50"/>
  <c r="CJ83" i="50"/>
  <c r="CI83" i="50"/>
  <c r="CH83" i="50"/>
  <c r="CG83" i="50"/>
  <c r="CF83" i="50"/>
  <c r="CE83" i="50"/>
  <c r="CD83" i="50"/>
  <c r="CC83" i="50"/>
  <c r="CB83" i="50"/>
  <c r="CA83" i="50"/>
  <c r="BY83" i="50"/>
  <c r="BX83" i="50"/>
  <c r="BW83" i="50"/>
  <c r="BV83" i="50"/>
  <c r="BR83" i="50"/>
  <c r="BS83" i="50"/>
  <c r="BT83" i="50"/>
  <c r="BU83" i="50"/>
  <c r="BQ83" i="50"/>
  <c r="BP83" i="50"/>
  <c r="BO83" i="50"/>
  <c r="BN83" i="50"/>
  <c r="BM83" i="50"/>
  <c r="BL83" i="50"/>
  <c r="BK83" i="50"/>
  <c r="BJ83" i="50"/>
  <c r="BI83" i="50"/>
  <c r="BH83" i="50"/>
  <c r="BG83" i="50"/>
  <c r="BF83" i="50"/>
  <c r="AT83" i="50"/>
  <c r="AU83" i="50"/>
  <c r="AV83" i="50"/>
  <c r="AW83" i="50"/>
  <c r="AX83" i="50"/>
  <c r="AY83" i="50"/>
  <c r="AZ83" i="50"/>
  <c r="BA83" i="50"/>
  <c r="BB83" i="50"/>
  <c r="BC83" i="50"/>
  <c r="BD83" i="50"/>
  <c r="BE83" i="50"/>
  <c r="AG83" i="50"/>
  <c r="AM83" i="50"/>
  <c r="A83" i="50"/>
  <c r="AF83" i="50"/>
  <c r="AE83" i="50"/>
  <c r="AD83" i="50"/>
  <c r="AC83" i="50"/>
  <c r="D83" i="50"/>
  <c r="I83" i="50"/>
  <c r="DV82" i="50"/>
  <c r="DU82" i="50"/>
  <c r="DT82" i="50"/>
  <c r="DS82" i="50"/>
  <c r="DR82" i="50"/>
  <c r="DQ82" i="50"/>
  <c r="DP82" i="50"/>
  <c r="DO82" i="50"/>
  <c r="DN82" i="50"/>
  <c r="DM82" i="50"/>
  <c r="DL82" i="50"/>
  <c r="DK82" i="50"/>
  <c r="DJ82" i="50"/>
  <c r="DI82" i="50"/>
  <c r="DH82" i="50"/>
  <c r="DG82" i="50"/>
  <c r="DF82" i="50"/>
  <c r="DE82" i="50"/>
  <c r="DD82" i="50"/>
  <c r="DC82" i="50"/>
  <c r="DB82" i="50"/>
  <c r="DA82" i="50"/>
  <c r="CZ82" i="50"/>
  <c r="CY82" i="50"/>
  <c r="CX82" i="50"/>
  <c r="CW82" i="50"/>
  <c r="CV82" i="50"/>
  <c r="CU82" i="50"/>
  <c r="CT82" i="50"/>
  <c r="CS82" i="50"/>
  <c r="CR82" i="50"/>
  <c r="CQ82" i="50"/>
  <c r="CP82" i="50"/>
  <c r="CO82" i="50"/>
  <c r="CN82" i="50"/>
  <c r="CM82" i="50"/>
  <c r="CL82" i="50"/>
  <c r="CK82" i="50"/>
  <c r="CJ82" i="50"/>
  <c r="CI82" i="50"/>
  <c r="CH82" i="50"/>
  <c r="CG82" i="50"/>
  <c r="CF82" i="50"/>
  <c r="CE82" i="50"/>
  <c r="CD82" i="50"/>
  <c r="CA82" i="50"/>
  <c r="CB82" i="50"/>
  <c r="CC82" i="50"/>
  <c r="BZ82" i="50"/>
  <c r="BY82" i="50"/>
  <c r="BX82" i="50"/>
  <c r="BW82" i="50"/>
  <c r="BV82" i="50"/>
  <c r="AK82" i="50"/>
  <c r="BR82" i="50"/>
  <c r="BS82" i="50"/>
  <c r="BT82" i="50"/>
  <c r="BU82" i="50"/>
  <c r="BQ82" i="50"/>
  <c r="BP82" i="50"/>
  <c r="BO82" i="50"/>
  <c r="BN82" i="50"/>
  <c r="BM82" i="50"/>
  <c r="BL82" i="50"/>
  <c r="BK82" i="50"/>
  <c r="BJ82" i="50"/>
  <c r="BI82" i="50"/>
  <c r="BH82" i="50"/>
  <c r="BG82" i="50"/>
  <c r="BF82" i="50"/>
  <c r="AT82" i="50"/>
  <c r="AU82" i="50"/>
  <c r="AV82" i="50"/>
  <c r="AW82" i="50"/>
  <c r="AX82" i="50"/>
  <c r="AY82" i="50"/>
  <c r="AZ82" i="50"/>
  <c r="BA82" i="50"/>
  <c r="BB82" i="50"/>
  <c r="BC82" i="50"/>
  <c r="BD82" i="50"/>
  <c r="BE82" i="50"/>
  <c r="AG82" i="50"/>
  <c r="AF82" i="50"/>
  <c r="AE82" i="50"/>
  <c r="AD82" i="50"/>
  <c r="AC82" i="50"/>
  <c r="D82" i="50"/>
  <c r="I82" i="50"/>
  <c r="DV81" i="50"/>
  <c r="DU81" i="50"/>
  <c r="DT81" i="50"/>
  <c r="DS81" i="50"/>
  <c r="DR81" i="50"/>
  <c r="DQ81" i="50"/>
  <c r="DP81" i="50"/>
  <c r="DO81" i="50"/>
  <c r="DN81" i="50"/>
  <c r="DM81" i="50"/>
  <c r="DL81" i="50"/>
  <c r="DK81" i="50"/>
  <c r="DJ81" i="50"/>
  <c r="DI81" i="50"/>
  <c r="DH81" i="50"/>
  <c r="DG81" i="50"/>
  <c r="DF81" i="50"/>
  <c r="DE81" i="50"/>
  <c r="DD81" i="50"/>
  <c r="DC81" i="50"/>
  <c r="DB81" i="50"/>
  <c r="DA81" i="50"/>
  <c r="CZ81" i="50"/>
  <c r="CY81" i="50"/>
  <c r="CX81" i="50"/>
  <c r="CW81" i="50"/>
  <c r="CV81" i="50"/>
  <c r="CU81" i="50"/>
  <c r="CT81" i="50"/>
  <c r="CS81" i="50"/>
  <c r="CR81" i="50"/>
  <c r="CQ81" i="50"/>
  <c r="CP81" i="50"/>
  <c r="CO81" i="50"/>
  <c r="CN81" i="50"/>
  <c r="CM81" i="50"/>
  <c r="CL81" i="50"/>
  <c r="CK81" i="50"/>
  <c r="CJ81" i="50"/>
  <c r="CI81" i="50"/>
  <c r="CH81" i="50"/>
  <c r="CG81" i="50"/>
  <c r="CF81" i="50"/>
  <c r="CE81" i="50"/>
  <c r="CD81" i="50"/>
  <c r="CC81" i="50"/>
  <c r="CB81" i="50"/>
  <c r="CA81" i="50"/>
  <c r="BZ81" i="50"/>
  <c r="BY81" i="50"/>
  <c r="BX81" i="50"/>
  <c r="BW81" i="50"/>
  <c r="BV81" i="50"/>
  <c r="BR81" i="50"/>
  <c r="BS81" i="50"/>
  <c r="BT81" i="50"/>
  <c r="BU81" i="50"/>
  <c r="BQ81" i="50"/>
  <c r="BP81" i="50"/>
  <c r="BO81" i="50"/>
  <c r="BN81" i="50"/>
  <c r="BM81" i="50"/>
  <c r="BL81" i="50"/>
  <c r="BK81" i="50"/>
  <c r="BJ81" i="50"/>
  <c r="BI81" i="50"/>
  <c r="BH81" i="50"/>
  <c r="BG81" i="50"/>
  <c r="BF81" i="50"/>
  <c r="AT81" i="50"/>
  <c r="AU81" i="50"/>
  <c r="AV81" i="50"/>
  <c r="AW81" i="50"/>
  <c r="AX81" i="50"/>
  <c r="AY81" i="50"/>
  <c r="AZ81" i="50"/>
  <c r="BA81" i="50"/>
  <c r="BB81" i="50"/>
  <c r="BC81" i="50"/>
  <c r="BD81" i="50"/>
  <c r="BE81" i="50"/>
  <c r="AG81" i="50"/>
  <c r="AE81" i="50"/>
  <c r="AD81" i="50"/>
  <c r="AC81" i="50"/>
  <c r="D81" i="50"/>
  <c r="I81" i="50"/>
  <c r="DV80" i="50"/>
  <c r="DU80" i="50"/>
  <c r="DT80" i="50"/>
  <c r="DS80" i="50"/>
  <c r="DR80" i="50"/>
  <c r="DQ80" i="50"/>
  <c r="DP80" i="50"/>
  <c r="DO80" i="50"/>
  <c r="DN80" i="50"/>
  <c r="DM80" i="50"/>
  <c r="DL80" i="50"/>
  <c r="DK80" i="50"/>
  <c r="DJ80" i="50"/>
  <c r="DI80" i="50"/>
  <c r="DH80" i="50"/>
  <c r="DG80" i="50"/>
  <c r="DF80" i="50"/>
  <c r="DE80" i="50"/>
  <c r="DD80" i="50"/>
  <c r="DC80" i="50"/>
  <c r="DB80" i="50"/>
  <c r="DA80" i="50"/>
  <c r="CZ80" i="50"/>
  <c r="CY80" i="50"/>
  <c r="CX80" i="50"/>
  <c r="CW80" i="50"/>
  <c r="CV80" i="50"/>
  <c r="CU80" i="50"/>
  <c r="CT80" i="50"/>
  <c r="CS80" i="50"/>
  <c r="CR80" i="50"/>
  <c r="CQ80" i="50"/>
  <c r="CP80" i="50"/>
  <c r="CO80" i="50"/>
  <c r="CN80" i="50"/>
  <c r="CM80" i="50"/>
  <c r="CL80" i="50"/>
  <c r="CK80" i="50"/>
  <c r="CJ80" i="50"/>
  <c r="CI80" i="50"/>
  <c r="CH80" i="50"/>
  <c r="CG80" i="50"/>
  <c r="CF80" i="50"/>
  <c r="CE80" i="50"/>
  <c r="CD80" i="50"/>
  <c r="CC80" i="50"/>
  <c r="CB80" i="50"/>
  <c r="CA80" i="50"/>
  <c r="BZ80" i="50"/>
  <c r="BY80" i="50"/>
  <c r="BX80" i="50"/>
  <c r="BW80" i="50"/>
  <c r="BV80" i="50"/>
  <c r="BR80" i="50"/>
  <c r="BS80" i="50"/>
  <c r="BT80" i="50"/>
  <c r="BU80" i="50"/>
  <c r="BQ80" i="50"/>
  <c r="BP80" i="50"/>
  <c r="BO80" i="50"/>
  <c r="BN80" i="50"/>
  <c r="BM80" i="50"/>
  <c r="BL80" i="50"/>
  <c r="BK80" i="50"/>
  <c r="BJ80" i="50"/>
  <c r="BI80" i="50"/>
  <c r="BH80" i="50"/>
  <c r="BG80" i="50"/>
  <c r="BF80" i="50"/>
  <c r="AT80" i="50"/>
  <c r="AU80" i="50"/>
  <c r="AV80" i="50"/>
  <c r="AW80" i="50"/>
  <c r="AX80" i="50"/>
  <c r="AY80" i="50"/>
  <c r="AZ80" i="50"/>
  <c r="BA80" i="50"/>
  <c r="BB80" i="50"/>
  <c r="BC80" i="50"/>
  <c r="BD80" i="50"/>
  <c r="BE80" i="50"/>
  <c r="AG80" i="50"/>
  <c r="AF80" i="50"/>
  <c r="AE80" i="50"/>
  <c r="AD80" i="50"/>
  <c r="AC80" i="50"/>
  <c r="D80" i="50"/>
  <c r="I80" i="50"/>
  <c r="DV79" i="50"/>
  <c r="DU79" i="50"/>
  <c r="DT79" i="50"/>
  <c r="DS79" i="50"/>
  <c r="DR79" i="50"/>
  <c r="DQ79" i="50"/>
  <c r="DP79" i="50"/>
  <c r="DO79" i="50"/>
  <c r="DN79" i="50"/>
  <c r="DM79" i="50"/>
  <c r="DL79" i="50"/>
  <c r="DK79" i="50"/>
  <c r="DJ79" i="50"/>
  <c r="DI79" i="50"/>
  <c r="DH79" i="50"/>
  <c r="DG79" i="50"/>
  <c r="DF79" i="50"/>
  <c r="DE79" i="50"/>
  <c r="DD79" i="50"/>
  <c r="DC79" i="50"/>
  <c r="DB79" i="50"/>
  <c r="DA79" i="50"/>
  <c r="CZ79" i="50"/>
  <c r="CY79" i="50"/>
  <c r="CX79" i="50"/>
  <c r="CW79" i="50"/>
  <c r="CV79" i="50"/>
  <c r="CU79" i="50"/>
  <c r="CT79" i="50"/>
  <c r="CS79" i="50"/>
  <c r="CR79" i="50"/>
  <c r="CQ79" i="50"/>
  <c r="CP79" i="50"/>
  <c r="CO79" i="50"/>
  <c r="CN79" i="50"/>
  <c r="CM79" i="50"/>
  <c r="CL79" i="50"/>
  <c r="CK79" i="50"/>
  <c r="CJ79" i="50"/>
  <c r="CI79" i="50"/>
  <c r="CH79" i="50"/>
  <c r="CG79" i="50"/>
  <c r="CF79" i="50"/>
  <c r="CE79" i="50"/>
  <c r="CD79" i="50"/>
  <c r="CC79" i="50"/>
  <c r="CB79" i="50"/>
  <c r="CA79" i="50"/>
  <c r="BY79" i="50"/>
  <c r="BX79" i="50"/>
  <c r="BW79" i="50"/>
  <c r="BV79" i="50"/>
  <c r="AK79" i="50"/>
  <c r="BR79" i="50"/>
  <c r="BS79" i="50"/>
  <c r="BT79" i="50"/>
  <c r="BU79" i="50"/>
  <c r="BQ79" i="50"/>
  <c r="BP79" i="50"/>
  <c r="BO79" i="50"/>
  <c r="BN79" i="50"/>
  <c r="BM79" i="50"/>
  <c r="BL79" i="50"/>
  <c r="BK79" i="50"/>
  <c r="BJ79" i="50"/>
  <c r="BI79" i="50"/>
  <c r="BH79" i="50"/>
  <c r="BG79" i="50"/>
  <c r="BF79" i="50"/>
  <c r="AT79" i="50"/>
  <c r="AU79" i="50"/>
  <c r="AV79" i="50"/>
  <c r="AW79" i="50"/>
  <c r="AX79" i="50"/>
  <c r="AY79" i="50"/>
  <c r="AZ79" i="50"/>
  <c r="BA79" i="50"/>
  <c r="BB79" i="50"/>
  <c r="BC79" i="50"/>
  <c r="BD79" i="50"/>
  <c r="BE79" i="50"/>
  <c r="AG79" i="50"/>
  <c r="AM79" i="50"/>
  <c r="A79" i="50"/>
  <c r="AF79" i="50"/>
  <c r="AE79" i="50"/>
  <c r="AD79" i="50"/>
  <c r="AC79" i="50"/>
  <c r="D79" i="50"/>
  <c r="I79" i="50"/>
  <c r="DV78" i="50"/>
  <c r="DU78" i="50"/>
  <c r="DT78" i="50"/>
  <c r="DS78" i="50"/>
  <c r="DR78" i="50"/>
  <c r="DQ78" i="50"/>
  <c r="DP78" i="50"/>
  <c r="DO78" i="50"/>
  <c r="DN78" i="50"/>
  <c r="DM78" i="50"/>
  <c r="DL78" i="50"/>
  <c r="DK78" i="50"/>
  <c r="DJ78" i="50"/>
  <c r="DI78" i="50"/>
  <c r="DH78" i="50"/>
  <c r="DG78" i="50"/>
  <c r="DF78" i="50"/>
  <c r="DE78" i="50"/>
  <c r="DD78" i="50"/>
  <c r="DC78" i="50"/>
  <c r="DB78" i="50"/>
  <c r="DA78" i="50"/>
  <c r="CZ78" i="50"/>
  <c r="CY78" i="50"/>
  <c r="CX78" i="50"/>
  <c r="CW78" i="50"/>
  <c r="CV78" i="50"/>
  <c r="CU78" i="50"/>
  <c r="CT78" i="50"/>
  <c r="CS78" i="50"/>
  <c r="CR78" i="50"/>
  <c r="CQ78" i="50"/>
  <c r="CP78" i="50"/>
  <c r="CO78" i="50"/>
  <c r="CN78" i="50"/>
  <c r="CM78" i="50"/>
  <c r="CL78" i="50"/>
  <c r="CK78" i="50"/>
  <c r="CJ78" i="50"/>
  <c r="CI78" i="50"/>
  <c r="CH78" i="50"/>
  <c r="CG78" i="50"/>
  <c r="CF78" i="50"/>
  <c r="CE78" i="50"/>
  <c r="CD78" i="50"/>
  <c r="CC78" i="50"/>
  <c r="CB78" i="50"/>
  <c r="CA78" i="50"/>
  <c r="BY78" i="50"/>
  <c r="BX78" i="50"/>
  <c r="BW78" i="50"/>
  <c r="BV78" i="50"/>
  <c r="BR78" i="50"/>
  <c r="BS78" i="50"/>
  <c r="BT78" i="50"/>
  <c r="BU78" i="50"/>
  <c r="BQ78" i="50"/>
  <c r="BP78" i="50"/>
  <c r="BO78" i="50"/>
  <c r="BN78" i="50"/>
  <c r="BM78" i="50"/>
  <c r="BL78" i="50"/>
  <c r="BK78" i="50"/>
  <c r="BJ78" i="50"/>
  <c r="BI78" i="50"/>
  <c r="BH78" i="50"/>
  <c r="BG78" i="50"/>
  <c r="BF78" i="50"/>
  <c r="AT78" i="50"/>
  <c r="AU78" i="50"/>
  <c r="AV78" i="50"/>
  <c r="AW78" i="50"/>
  <c r="AX78" i="50"/>
  <c r="AY78" i="50"/>
  <c r="AZ78" i="50"/>
  <c r="BA78" i="50"/>
  <c r="BB78" i="50"/>
  <c r="BC78" i="50"/>
  <c r="BD78" i="50"/>
  <c r="BE78" i="50"/>
  <c r="AG78" i="50"/>
  <c r="AF78" i="50"/>
  <c r="AE78" i="50"/>
  <c r="AD78" i="50"/>
  <c r="AC78" i="50"/>
  <c r="D78" i="50"/>
  <c r="I78" i="50"/>
  <c r="DV77" i="50"/>
  <c r="DU77" i="50"/>
  <c r="DT77" i="50"/>
  <c r="DS77" i="50"/>
  <c r="DR77" i="50"/>
  <c r="DQ77" i="50"/>
  <c r="DP77" i="50"/>
  <c r="DO77" i="50"/>
  <c r="DN77" i="50"/>
  <c r="DM77" i="50"/>
  <c r="DL77" i="50"/>
  <c r="DK77" i="50"/>
  <c r="DJ77" i="50"/>
  <c r="DI77" i="50"/>
  <c r="DH77" i="50"/>
  <c r="DG77" i="50"/>
  <c r="DF77" i="50"/>
  <c r="DE77" i="50"/>
  <c r="DD77" i="50"/>
  <c r="DC77" i="50"/>
  <c r="DB77" i="50"/>
  <c r="DA77" i="50"/>
  <c r="CZ77" i="50"/>
  <c r="CY77" i="50"/>
  <c r="CX77" i="50"/>
  <c r="CW77" i="50"/>
  <c r="CV77" i="50"/>
  <c r="CU77" i="50"/>
  <c r="CT77" i="50"/>
  <c r="CS77" i="50"/>
  <c r="CR77" i="50"/>
  <c r="CQ77" i="50"/>
  <c r="CP77" i="50"/>
  <c r="CO77" i="50"/>
  <c r="CN77" i="50"/>
  <c r="CM77" i="50"/>
  <c r="CL77" i="50"/>
  <c r="CK77" i="50"/>
  <c r="CJ77" i="50"/>
  <c r="CI77" i="50"/>
  <c r="CH77" i="50"/>
  <c r="CG77" i="50"/>
  <c r="CF77" i="50"/>
  <c r="CE77" i="50"/>
  <c r="CD77" i="50"/>
  <c r="CC77" i="50"/>
  <c r="CB77" i="50"/>
  <c r="CA77" i="50"/>
  <c r="BZ77" i="50"/>
  <c r="BY77" i="50"/>
  <c r="BX77" i="50"/>
  <c r="BW77" i="50"/>
  <c r="BV77" i="50"/>
  <c r="BR77" i="50"/>
  <c r="BS77" i="50"/>
  <c r="BT77" i="50"/>
  <c r="BU77" i="50"/>
  <c r="BQ77" i="50"/>
  <c r="BP77" i="50"/>
  <c r="BO77" i="50"/>
  <c r="BN77" i="50"/>
  <c r="BM77" i="50"/>
  <c r="BL77" i="50"/>
  <c r="BK77" i="50"/>
  <c r="BJ77" i="50"/>
  <c r="BI77" i="50"/>
  <c r="BH77" i="50"/>
  <c r="BG77" i="50"/>
  <c r="BF77" i="50"/>
  <c r="AT77" i="50"/>
  <c r="AU77" i="50"/>
  <c r="AV77" i="50"/>
  <c r="AW77" i="50"/>
  <c r="AX77" i="50"/>
  <c r="AY77" i="50"/>
  <c r="AZ77" i="50"/>
  <c r="BA77" i="50"/>
  <c r="BB77" i="50"/>
  <c r="BC77" i="50"/>
  <c r="BD77" i="50"/>
  <c r="BE77" i="50"/>
  <c r="AG77" i="50"/>
  <c r="AE77" i="50"/>
  <c r="AD77" i="50"/>
  <c r="AC77" i="50"/>
  <c r="D77" i="50"/>
  <c r="I77" i="50"/>
  <c r="DV76" i="50"/>
  <c r="DU76" i="50"/>
  <c r="DT76" i="50"/>
  <c r="DS76" i="50"/>
  <c r="DR76" i="50"/>
  <c r="DQ76" i="50"/>
  <c r="DP76" i="50"/>
  <c r="DO76" i="50"/>
  <c r="DN76" i="50"/>
  <c r="DM76" i="50"/>
  <c r="DL76" i="50"/>
  <c r="DK76" i="50"/>
  <c r="DJ76" i="50"/>
  <c r="DI76" i="50"/>
  <c r="DH76" i="50"/>
  <c r="DG76" i="50"/>
  <c r="DF76" i="50"/>
  <c r="DE76" i="50"/>
  <c r="DD76" i="50"/>
  <c r="DC76" i="50"/>
  <c r="DB76" i="50"/>
  <c r="DA76" i="50"/>
  <c r="CZ76" i="50"/>
  <c r="CY76" i="50"/>
  <c r="CX76" i="50"/>
  <c r="CW76" i="50"/>
  <c r="CV76" i="50"/>
  <c r="CU76" i="50"/>
  <c r="CT76" i="50"/>
  <c r="CS76" i="50"/>
  <c r="CR76" i="50"/>
  <c r="CQ76" i="50"/>
  <c r="CP76" i="50"/>
  <c r="CO76" i="50"/>
  <c r="CN76" i="50"/>
  <c r="CM76" i="50"/>
  <c r="CL76" i="50"/>
  <c r="CK76" i="50"/>
  <c r="CJ76" i="50"/>
  <c r="CI76" i="50"/>
  <c r="CH76" i="50"/>
  <c r="CG76" i="50"/>
  <c r="CF76" i="50"/>
  <c r="CE76" i="50"/>
  <c r="CD76" i="50"/>
  <c r="CA76" i="50"/>
  <c r="CB76" i="50"/>
  <c r="CC76" i="50"/>
  <c r="BZ76" i="50"/>
  <c r="BY76" i="50"/>
  <c r="BX76" i="50"/>
  <c r="BW76" i="50"/>
  <c r="BV76" i="50"/>
  <c r="BR76" i="50"/>
  <c r="BS76" i="50"/>
  <c r="BT76" i="50"/>
  <c r="BU76" i="50"/>
  <c r="BQ76" i="50"/>
  <c r="BP76" i="50"/>
  <c r="BO76" i="50"/>
  <c r="BN76" i="50"/>
  <c r="BM76" i="50"/>
  <c r="BL76" i="50"/>
  <c r="BK76" i="50"/>
  <c r="BJ76" i="50"/>
  <c r="BI76" i="50"/>
  <c r="BH76" i="50"/>
  <c r="BG76" i="50"/>
  <c r="BF76" i="50"/>
  <c r="AT76" i="50"/>
  <c r="AU76" i="50"/>
  <c r="AV76" i="50"/>
  <c r="AW76" i="50"/>
  <c r="AX76" i="50"/>
  <c r="AY76" i="50"/>
  <c r="AZ76" i="50"/>
  <c r="BA76" i="50"/>
  <c r="BB76" i="50"/>
  <c r="BC76" i="50"/>
  <c r="BD76" i="50"/>
  <c r="BE76" i="50"/>
  <c r="AG76" i="50"/>
  <c r="A76" i="50"/>
  <c r="AF76" i="50"/>
  <c r="AE76" i="50"/>
  <c r="AD76" i="50"/>
  <c r="AC76" i="50"/>
  <c r="D76" i="50"/>
  <c r="I76" i="50"/>
  <c r="DV75" i="50"/>
  <c r="DU75" i="50"/>
  <c r="DT75" i="50"/>
  <c r="DS75" i="50"/>
  <c r="DR75" i="50"/>
  <c r="DQ75" i="50"/>
  <c r="DP75" i="50"/>
  <c r="DO75" i="50"/>
  <c r="DN75" i="50"/>
  <c r="DM75" i="50"/>
  <c r="DL75" i="50"/>
  <c r="DK75" i="50"/>
  <c r="DJ75" i="50"/>
  <c r="DI75" i="50"/>
  <c r="DH75" i="50"/>
  <c r="DG75" i="50"/>
  <c r="DF75" i="50"/>
  <c r="DE75" i="50"/>
  <c r="DD75" i="50"/>
  <c r="DC75" i="50"/>
  <c r="DB75" i="50"/>
  <c r="DA75" i="50"/>
  <c r="CZ75" i="50"/>
  <c r="CY75" i="50"/>
  <c r="CX75" i="50"/>
  <c r="CW75" i="50"/>
  <c r="CV75" i="50"/>
  <c r="CU75" i="50"/>
  <c r="CT75" i="50"/>
  <c r="CS75" i="50"/>
  <c r="CR75" i="50"/>
  <c r="CQ75" i="50"/>
  <c r="CP75" i="50"/>
  <c r="CO75" i="50"/>
  <c r="CN75" i="50"/>
  <c r="CM75" i="50"/>
  <c r="CL75" i="50"/>
  <c r="CK75" i="50"/>
  <c r="CJ75" i="50"/>
  <c r="CI75" i="50"/>
  <c r="CH75" i="50"/>
  <c r="CG75" i="50"/>
  <c r="CF75" i="50"/>
  <c r="CE75" i="50"/>
  <c r="CD75" i="50"/>
  <c r="CC75" i="50"/>
  <c r="CB75" i="50"/>
  <c r="CA75" i="50"/>
  <c r="BY75" i="50"/>
  <c r="BX75" i="50"/>
  <c r="BW75" i="50"/>
  <c r="BV75" i="50"/>
  <c r="AK75" i="50"/>
  <c r="BR75" i="50"/>
  <c r="BS75" i="50"/>
  <c r="BT75" i="50"/>
  <c r="BU75" i="50"/>
  <c r="BQ75" i="50"/>
  <c r="BP75" i="50"/>
  <c r="BO75" i="50"/>
  <c r="BN75" i="50"/>
  <c r="BM75" i="50"/>
  <c r="BL75" i="50"/>
  <c r="BK75" i="50"/>
  <c r="BJ75" i="50"/>
  <c r="BI75" i="50"/>
  <c r="BH75" i="50"/>
  <c r="BG75" i="50"/>
  <c r="BF75" i="50"/>
  <c r="AT75" i="50"/>
  <c r="AU75" i="50"/>
  <c r="AV75" i="50"/>
  <c r="AW75" i="50"/>
  <c r="AX75" i="50"/>
  <c r="AY75" i="50"/>
  <c r="AZ75" i="50"/>
  <c r="BA75" i="50"/>
  <c r="BB75" i="50"/>
  <c r="BC75" i="50"/>
  <c r="BD75" i="50"/>
  <c r="BE75" i="50"/>
  <c r="AG75" i="50"/>
  <c r="A75" i="50"/>
  <c r="AE75" i="50"/>
  <c r="AD75" i="50"/>
  <c r="AC75" i="50"/>
  <c r="D75" i="50"/>
  <c r="I75" i="50"/>
  <c r="DV74" i="50"/>
  <c r="DU74" i="50"/>
  <c r="DT74" i="50"/>
  <c r="DS74" i="50"/>
  <c r="DR74" i="50"/>
  <c r="DQ74" i="50"/>
  <c r="DP74" i="50"/>
  <c r="DO74" i="50"/>
  <c r="DN74" i="50"/>
  <c r="DM74" i="50"/>
  <c r="DL74" i="50"/>
  <c r="DK74" i="50"/>
  <c r="DJ74" i="50"/>
  <c r="DI74" i="50"/>
  <c r="DH74" i="50"/>
  <c r="DG74" i="50"/>
  <c r="DF74" i="50"/>
  <c r="DE74" i="50"/>
  <c r="DD74" i="50"/>
  <c r="DC74" i="50"/>
  <c r="DB74" i="50"/>
  <c r="DA74" i="50"/>
  <c r="CZ74" i="50"/>
  <c r="CY74" i="50"/>
  <c r="CX74" i="50"/>
  <c r="CW74" i="50"/>
  <c r="CV74" i="50"/>
  <c r="CU74" i="50"/>
  <c r="CT74" i="50"/>
  <c r="CS74" i="50"/>
  <c r="CR74" i="50"/>
  <c r="CQ74" i="50"/>
  <c r="CP74" i="50"/>
  <c r="CO74" i="50"/>
  <c r="CN74" i="50"/>
  <c r="CM74" i="50"/>
  <c r="CL74" i="50"/>
  <c r="CK74" i="50"/>
  <c r="CJ74" i="50"/>
  <c r="CI74" i="50"/>
  <c r="CH74" i="50"/>
  <c r="CG74" i="50"/>
  <c r="CF74" i="50"/>
  <c r="CE74" i="50"/>
  <c r="CD74" i="50"/>
  <c r="CC74" i="50"/>
  <c r="CB74" i="50"/>
  <c r="CA74" i="50"/>
  <c r="BZ74" i="50"/>
  <c r="BY74" i="50"/>
  <c r="BX74" i="50"/>
  <c r="BW74" i="50"/>
  <c r="BV74" i="50"/>
  <c r="BR74" i="50"/>
  <c r="BS74" i="50"/>
  <c r="BT74" i="50"/>
  <c r="BU74" i="50"/>
  <c r="BQ74" i="50"/>
  <c r="BP74" i="50"/>
  <c r="BO74" i="50"/>
  <c r="BN74" i="50"/>
  <c r="BM74" i="50"/>
  <c r="BL74" i="50"/>
  <c r="BK74" i="50"/>
  <c r="BJ74" i="50"/>
  <c r="BI74" i="50"/>
  <c r="BH74" i="50"/>
  <c r="BG74" i="50"/>
  <c r="BF74" i="50"/>
  <c r="AT74" i="50"/>
  <c r="AU74" i="50"/>
  <c r="AV74" i="50"/>
  <c r="AW74" i="50"/>
  <c r="AX74" i="50"/>
  <c r="AY74" i="50"/>
  <c r="AZ74" i="50"/>
  <c r="BA74" i="50"/>
  <c r="BB74" i="50"/>
  <c r="BC74" i="50"/>
  <c r="BD74" i="50"/>
  <c r="BE74" i="50"/>
  <c r="AG74" i="50"/>
  <c r="AE74" i="50"/>
  <c r="AD74" i="50"/>
  <c r="AC74" i="50"/>
  <c r="D74" i="50"/>
  <c r="I74" i="50"/>
  <c r="DV73" i="50"/>
  <c r="DU73" i="50"/>
  <c r="DT73" i="50"/>
  <c r="DS73" i="50"/>
  <c r="DR73" i="50"/>
  <c r="DQ73" i="50"/>
  <c r="DP73" i="50"/>
  <c r="DO73" i="50"/>
  <c r="DN73" i="50"/>
  <c r="DM73" i="50"/>
  <c r="DL73" i="50"/>
  <c r="DK73" i="50"/>
  <c r="DJ73" i="50"/>
  <c r="DI73" i="50"/>
  <c r="DH73" i="50"/>
  <c r="DG73" i="50"/>
  <c r="DF73" i="50"/>
  <c r="DE73" i="50"/>
  <c r="DD73" i="50"/>
  <c r="DC73" i="50"/>
  <c r="DB73" i="50"/>
  <c r="DA73" i="50"/>
  <c r="CZ73" i="50"/>
  <c r="CY73" i="50"/>
  <c r="CX73" i="50"/>
  <c r="CW73" i="50"/>
  <c r="CV73" i="50"/>
  <c r="CU73" i="50"/>
  <c r="CT73" i="50"/>
  <c r="CS73" i="50"/>
  <c r="CR73" i="50"/>
  <c r="CQ73" i="50"/>
  <c r="CP73" i="50"/>
  <c r="CO73" i="50"/>
  <c r="CN73" i="50"/>
  <c r="CM73" i="50"/>
  <c r="CL73" i="50"/>
  <c r="CK73" i="50"/>
  <c r="CJ73" i="50"/>
  <c r="CI73" i="50"/>
  <c r="CH73" i="50"/>
  <c r="CG73" i="50"/>
  <c r="CF73" i="50"/>
  <c r="CE73" i="50"/>
  <c r="CD73" i="50"/>
  <c r="CC73" i="50"/>
  <c r="CB73" i="50"/>
  <c r="CA73" i="50"/>
  <c r="BY73" i="50"/>
  <c r="BX73" i="50"/>
  <c r="BW73" i="50"/>
  <c r="BV73" i="50"/>
  <c r="BR73" i="50"/>
  <c r="BS73" i="50"/>
  <c r="BT73" i="50"/>
  <c r="BU73" i="50"/>
  <c r="BQ73" i="50"/>
  <c r="BP73" i="50"/>
  <c r="BO73" i="50"/>
  <c r="BN73" i="50"/>
  <c r="BM73" i="50"/>
  <c r="BL73" i="50"/>
  <c r="BK73" i="50"/>
  <c r="BJ73" i="50"/>
  <c r="BI73" i="50"/>
  <c r="BH73" i="50"/>
  <c r="BG73" i="50"/>
  <c r="BF73" i="50"/>
  <c r="AT73" i="50"/>
  <c r="AU73" i="50"/>
  <c r="AV73" i="50"/>
  <c r="AW73" i="50"/>
  <c r="AX73" i="50"/>
  <c r="AY73" i="50"/>
  <c r="AZ73" i="50"/>
  <c r="BA73" i="50"/>
  <c r="BB73" i="50"/>
  <c r="BC73" i="50"/>
  <c r="BD73" i="50"/>
  <c r="BE73" i="50"/>
  <c r="E73" i="50"/>
  <c r="B73" i="50"/>
  <c r="AG73" i="50"/>
  <c r="AL73" i="50"/>
  <c r="AN73" i="50"/>
  <c r="AS73" i="50"/>
  <c r="AE73" i="50"/>
  <c r="AD73" i="50"/>
  <c r="AC73" i="50"/>
  <c r="D73" i="50"/>
  <c r="I73" i="50"/>
  <c r="A73" i="50"/>
  <c r="DV72" i="50"/>
  <c r="DU72" i="50"/>
  <c r="DT72" i="50"/>
  <c r="DS72" i="50"/>
  <c r="DR72" i="50"/>
  <c r="DQ72" i="50"/>
  <c r="DP72" i="50"/>
  <c r="DO72" i="50"/>
  <c r="DN72" i="50"/>
  <c r="DM72" i="50"/>
  <c r="DL72" i="50"/>
  <c r="DK72" i="50"/>
  <c r="DJ72" i="50"/>
  <c r="DI72" i="50"/>
  <c r="DH72" i="50"/>
  <c r="DG72" i="50"/>
  <c r="DF72" i="50"/>
  <c r="DE72" i="50"/>
  <c r="DD72" i="50"/>
  <c r="DC72" i="50"/>
  <c r="DB72" i="50"/>
  <c r="DA72" i="50"/>
  <c r="CZ72" i="50"/>
  <c r="CY72" i="50"/>
  <c r="CX72" i="50"/>
  <c r="CW72" i="50"/>
  <c r="CV72" i="50"/>
  <c r="CU72" i="50"/>
  <c r="CT72" i="50"/>
  <c r="CS72" i="50"/>
  <c r="CR72" i="50"/>
  <c r="CQ72" i="50"/>
  <c r="CP72" i="50"/>
  <c r="CO72" i="50"/>
  <c r="CN72" i="50"/>
  <c r="CM72" i="50"/>
  <c r="CL72" i="50"/>
  <c r="CK72" i="50"/>
  <c r="CJ72" i="50"/>
  <c r="CI72" i="50"/>
  <c r="CH72" i="50"/>
  <c r="CG72" i="50"/>
  <c r="CF72" i="50"/>
  <c r="CE72" i="50"/>
  <c r="CD72" i="50"/>
  <c r="CC72" i="50"/>
  <c r="CB72" i="50"/>
  <c r="CA72" i="50"/>
  <c r="BY72" i="50"/>
  <c r="BX72" i="50"/>
  <c r="BW72" i="50"/>
  <c r="BV72" i="50"/>
  <c r="BR72" i="50"/>
  <c r="BS72" i="50"/>
  <c r="BT72" i="50"/>
  <c r="BU72" i="50"/>
  <c r="BQ72" i="50"/>
  <c r="BP72" i="50"/>
  <c r="BO72" i="50"/>
  <c r="BN72" i="50"/>
  <c r="BM72" i="50"/>
  <c r="BL72" i="50"/>
  <c r="BK72" i="50"/>
  <c r="BJ72" i="50"/>
  <c r="BI72" i="50"/>
  <c r="BH72" i="50"/>
  <c r="BG72" i="50"/>
  <c r="BF72" i="50"/>
  <c r="AT72" i="50"/>
  <c r="AU72" i="50"/>
  <c r="AV72" i="50"/>
  <c r="AW72" i="50"/>
  <c r="AX72" i="50"/>
  <c r="AY72" i="50"/>
  <c r="AZ72" i="50"/>
  <c r="BA72" i="50"/>
  <c r="BB72" i="50"/>
  <c r="BC72" i="50"/>
  <c r="BD72" i="50"/>
  <c r="BE72" i="50"/>
  <c r="AG72" i="50"/>
  <c r="AF72" i="50"/>
  <c r="AE72" i="50"/>
  <c r="AD72" i="50"/>
  <c r="AC72" i="50"/>
  <c r="D72" i="50"/>
  <c r="I72" i="50"/>
  <c r="DV71" i="50"/>
  <c r="DU71" i="50"/>
  <c r="DT71" i="50"/>
  <c r="DS71" i="50"/>
  <c r="DR71" i="50"/>
  <c r="DQ71" i="50"/>
  <c r="DP71" i="50"/>
  <c r="DO71" i="50"/>
  <c r="DN71" i="50"/>
  <c r="DM71" i="50"/>
  <c r="DL71" i="50"/>
  <c r="DK71" i="50"/>
  <c r="DJ71" i="50"/>
  <c r="DI71" i="50"/>
  <c r="DH71" i="50"/>
  <c r="DG71" i="50"/>
  <c r="DF71" i="50"/>
  <c r="DE71" i="50"/>
  <c r="DD71" i="50"/>
  <c r="DC71" i="50"/>
  <c r="DB71" i="50"/>
  <c r="DA71" i="50"/>
  <c r="CZ71" i="50"/>
  <c r="CY71" i="50"/>
  <c r="CX71" i="50"/>
  <c r="CW71" i="50"/>
  <c r="CV71" i="50"/>
  <c r="CU71" i="50"/>
  <c r="CT71" i="50"/>
  <c r="CS71" i="50"/>
  <c r="CR71" i="50"/>
  <c r="CQ71" i="50"/>
  <c r="CP71" i="50"/>
  <c r="CO71" i="50"/>
  <c r="CN71" i="50"/>
  <c r="CM71" i="50"/>
  <c r="CL71" i="50"/>
  <c r="CK71" i="50"/>
  <c r="CJ71" i="50"/>
  <c r="CI71" i="50"/>
  <c r="CH71" i="50"/>
  <c r="CG71" i="50"/>
  <c r="CF71" i="50"/>
  <c r="CE71" i="50"/>
  <c r="CD71" i="50"/>
  <c r="CC71" i="50"/>
  <c r="CB71" i="50"/>
  <c r="CA71" i="50"/>
  <c r="BY71" i="50"/>
  <c r="BX71" i="50"/>
  <c r="BW71" i="50"/>
  <c r="BV71" i="50"/>
  <c r="BR71" i="50"/>
  <c r="BS71" i="50"/>
  <c r="BT71" i="50"/>
  <c r="BU71" i="50"/>
  <c r="BQ71" i="50"/>
  <c r="BP71" i="50"/>
  <c r="BO71" i="50"/>
  <c r="BN71" i="50"/>
  <c r="BM71" i="50"/>
  <c r="BL71" i="50"/>
  <c r="BK71" i="50"/>
  <c r="BJ71" i="50"/>
  <c r="BI71" i="50"/>
  <c r="BH71" i="50"/>
  <c r="BG71" i="50"/>
  <c r="BF71" i="50"/>
  <c r="AT71" i="50"/>
  <c r="AU71" i="50"/>
  <c r="AV71" i="50"/>
  <c r="AW71" i="50"/>
  <c r="AX71" i="50"/>
  <c r="AY71" i="50"/>
  <c r="AZ71" i="50"/>
  <c r="BA71" i="50"/>
  <c r="BB71" i="50"/>
  <c r="BC71" i="50"/>
  <c r="BD71" i="50"/>
  <c r="BE71" i="50"/>
  <c r="AK71" i="50"/>
  <c r="AG71" i="50"/>
  <c r="A71" i="50"/>
  <c r="AF71" i="50"/>
  <c r="AE71" i="50"/>
  <c r="AD71" i="50"/>
  <c r="AC71" i="50"/>
  <c r="D71" i="50"/>
  <c r="I71" i="50"/>
  <c r="DV70" i="50"/>
  <c r="DU70" i="50"/>
  <c r="DT70" i="50"/>
  <c r="DS70" i="50"/>
  <c r="DR70" i="50"/>
  <c r="DQ70" i="50"/>
  <c r="DP70" i="50"/>
  <c r="DO70" i="50"/>
  <c r="DN70" i="50"/>
  <c r="DM70" i="50"/>
  <c r="DL70" i="50"/>
  <c r="DK70" i="50"/>
  <c r="DJ70" i="50"/>
  <c r="DI70" i="50"/>
  <c r="DH70" i="50"/>
  <c r="DG70" i="50"/>
  <c r="DF70" i="50"/>
  <c r="DE70" i="50"/>
  <c r="DD70" i="50"/>
  <c r="DC70" i="50"/>
  <c r="DB70" i="50"/>
  <c r="DA70" i="50"/>
  <c r="CZ70" i="50"/>
  <c r="CY70" i="50"/>
  <c r="CX70" i="50"/>
  <c r="CW70" i="50"/>
  <c r="CV70" i="50"/>
  <c r="CU70" i="50"/>
  <c r="CT70" i="50"/>
  <c r="CS70" i="50"/>
  <c r="CR70" i="50"/>
  <c r="CQ70" i="50"/>
  <c r="CP70" i="50"/>
  <c r="CO70" i="50"/>
  <c r="CN70" i="50"/>
  <c r="CM70" i="50"/>
  <c r="CL70" i="50"/>
  <c r="CK70" i="50"/>
  <c r="CJ70" i="50"/>
  <c r="CI70" i="50"/>
  <c r="CH70" i="50"/>
  <c r="CG70" i="50"/>
  <c r="CF70" i="50"/>
  <c r="CE70" i="50"/>
  <c r="CD70" i="50"/>
  <c r="CC70" i="50"/>
  <c r="CB70" i="50"/>
  <c r="CA70" i="50"/>
  <c r="BZ70" i="50"/>
  <c r="BY70" i="50"/>
  <c r="BX70" i="50"/>
  <c r="BW70" i="50"/>
  <c r="BV70" i="50"/>
  <c r="BR70" i="50"/>
  <c r="BS70" i="50"/>
  <c r="BT70" i="50"/>
  <c r="BU70" i="50"/>
  <c r="AN70" i="50"/>
  <c r="AS70" i="50"/>
  <c r="BQ70" i="50"/>
  <c r="BP70" i="50"/>
  <c r="BO70" i="50"/>
  <c r="BN70" i="50"/>
  <c r="BM70" i="50"/>
  <c r="BL70" i="50"/>
  <c r="BK70" i="50"/>
  <c r="BJ70" i="50"/>
  <c r="BI70" i="50"/>
  <c r="BH70" i="50"/>
  <c r="BG70" i="50"/>
  <c r="BF70" i="50"/>
  <c r="AT70" i="50"/>
  <c r="AU70" i="50"/>
  <c r="AV70" i="50"/>
  <c r="AW70" i="50"/>
  <c r="AX70" i="50"/>
  <c r="AY70" i="50"/>
  <c r="AZ70" i="50"/>
  <c r="BA70" i="50"/>
  <c r="BB70" i="50"/>
  <c r="BC70" i="50"/>
  <c r="BD70" i="50"/>
  <c r="BE70" i="50"/>
  <c r="AG70" i="50"/>
  <c r="AF70" i="50"/>
  <c r="AE70" i="50"/>
  <c r="AD70" i="50"/>
  <c r="AC70" i="50"/>
  <c r="D70" i="50"/>
  <c r="I70" i="50"/>
  <c r="DV69" i="50"/>
  <c r="DU69" i="50"/>
  <c r="DT69" i="50"/>
  <c r="DS69" i="50"/>
  <c r="DR69" i="50"/>
  <c r="DQ69" i="50"/>
  <c r="DP69" i="50"/>
  <c r="DO69" i="50"/>
  <c r="DN69" i="50"/>
  <c r="DM69" i="50"/>
  <c r="DL69" i="50"/>
  <c r="DK69" i="50"/>
  <c r="DJ69" i="50"/>
  <c r="DI69" i="50"/>
  <c r="DH69" i="50"/>
  <c r="DG69" i="50"/>
  <c r="DF69" i="50"/>
  <c r="DE69" i="50"/>
  <c r="DD69" i="50"/>
  <c r="DC69" i="50"/>
  <c r="DB69" i="50"/>
  <c r="DA69" i="50"/>
  <c r="CZ69" i="50"/>
  <c r="CY69" i="50"/>
  <c r="CX69" i="50"/>
  <c r="CW69" i="50"/>
  <c r="CV69" i="50"/>
  <c r="CU69" i="50"/>
  <c r="CT69" i="50"/>
  <c r="CS69" i="50"/>
  <c r="CR69" i="50"/>
  <c r="CQ69" i="50"/>
  <c r="CP69" i="50"/>
  <c r="CO69" i="50"/>
  <c r="CN69" i="50"/>
  <c r="CM69" i="50"/>
  <c r="CL69" i="50"/>
  <c r="CK69" i="50"/>
  <c r="CJ69" i="50"/>
  <c r="CI69" i="50"/>
  <c r="CH69" i="50"/>
  <c r="CG69" i="50"/>
  <c r="CF69" i="50"/>
  <c r="CE69" i="50"/>
  <c r="CA69" i="50"/>
  <c r="CB69" i="50"/>
  <c r="CC69" i="50"/>
  <c r="CD69" i="50"/>
  <c r="BZ69" i="50"/>
  <c r="BY69" i="50"/>
  <c r="BX69" i="50"/>
  <c r="BW69" i="50"/>
  <c r="BV69" i="50"/>
  <c r="BR69" i="50"/>
  <c r="BS69" i="50"/>
  <c r="BT69" i="50"/>
  <c r="BU69" i="50"/>
  <c r="BQ69" i="50"/>
  <c r="BP69" i="50"/>
  <c r="BO69" i="50"/>
  <c r="BN69" i="50"/>
  <c r="BM69" i="50"/>
  <c r="BL69" i="50"/>
  <c r="BK69" i="50"/>
  <c r="BJ69" i="50"/>
  <c r="BI69" i="50"/>
  <c r="BH69" i="50"/>
  <c r="BG69" i="50"/>
  <c r="BF69" i="50"/>
  <c r="AT69" i="50"/>
  <c r="AU69" i="50"/>
  <c r="AV69" i="50"/>
  <c r="AW69" i="50"/>
  <c r="AX69" i="50"/>
  <c r="AY69" i="50"/>
  <c r="AZ69" i="50"/>
  <c r="BA69" i="50"/>
  <c r="BB69" i="50"/>
  <c r="BC69" i="50"/>
  <c r="BD69" i="50"/>
  <c r="BE69" i="50"/>
  <c r="AG69" i="50"/>
  <c r="AE69" i="50"/>
  <c r="AD69" i="50"/>
  <c r="AC69" i="50"/>
  <c r="D69" i="50"/>
  <c r="I69" i="50"/>
  <c r="DV68" i="50"/>
  <c r="DU68" i="50"/>
  <c r="DT68" i="50"/>
  <c r="DS68" i="50"/>
  <c r="DR68" i="50"/>
  <c r="DQ68" i="50"/>
  <c r="DP68" i="50"/>
  <c r="DO68" i="50"/>
  <c r="DN68" i="50"/>
  <c r="DM68" i="50"/>
  <c r="DL68" i="50"/>
  <c r="DK68" i="50"/>
  <c r="DJ68" i="50"/>
  <c r="DI68" i="50"/>
  <c r="DH68" i="50"/>
  <c r="DG68" i="50"/>
  <c r="DF68" i="50"/>
  <c r="DE68" i="50"/>
  <c r="DD68" i="50"/>
  <c r="DC68" i="50"/>
  <c r="DB68" i="50"/>
  <c r="DA68" i="50"/>
  <c r="CZ68" i="50"/>
  <c r="CY68" i="50"/>
  <c r="CX68" i="50"/>
  <c r="CW68" i="50"/>
  <c r="CV68" i="50"/>
  <c r="CU68" i="50"/>
  <c r="CT68" i="50"/>
  <c r="CS68" i="50"/>
  <c r="CR68" i="50"/>
  <c r="CQ68" i="50"/>
  <c r="CP68" i="50"/>
  <c r="CO68" i="50"/>
  <c r="CN68" i="50"/>
  <c r="CM68" i="50"/>
  <c r="CL68" i="50"/>
  <c r="CK68" i="50"/>
  <c r="CJ68" i="50"/>
  <c r="CI68" i="50"/>
  <c r="CH68" i="50"/>
  <c r="CG68" i="50"/>
  <c r="CF68" i="50"/>
  <c r="CE68" i="50"/>
  <c r="CD68" i="50"/>
  <c r="CC68" i="50"/>
  <c r="CA68" i="50"/>
  <c r="CB68" i="50"/>
  <c r="BZ68" i="50"/>
  <c r="BY68" i="50"/>
  <c r="BX68" i="50"/>
  <c r="BW68" i="50"/>
  <c r="BV68" i="50"/>
  <c r="BR68" i="50"/>
  <c r="BS68" i="50"/>
  <c r="BT68" i="50"/>
  <c r="BU68" i="50"/>
  <c r="BQ68" i="50"/>
  <c r="BP68" i="50"/>
  <c r="BO68" i="50"/>
  <c r="BN68" i="50"/>
  <c r="BM68" i="50"/>
  <c r="BL68" i="50"/>
  <c r="BK68" i="50"/>
  <c r="BJ68" i="50"/>
  <c r="BI68" i="50"/>
  <c r="BH68" i="50"/>
  <c r="BG68" i="50"/>
  <c r="BF68" i="50"/>
  <c r="AT68" i="50"/>
  <c r="AU68" i="50"/>
  <c r="AV68" i="50"/>
  <c r="AW68" i="50"/>
  <c r="AX68" i="50"/>
  <c r="AY68" i="50"/>
  <c r="AZ68" i="50"/>
  <c r="BA68" i="50"/>
  <c r="BB68" i="50"/>
  <c r="BC68" i="50"/>
  <c r="BD68" i="50"/>
  <c r="BE68" i="50"/>
  <c r="AG68" i="50"/>
  <c r="AM68" i="50"/>
  <c r="AF68" i="50"/>
  <c r="AE68" i="50"/>
  <c r="AD68" i="50"/>
  <c r="AC68" i="50"/>
  <c r="D68" i="50"/>
  <c r="I68" i="50"/>
  <c r="A68" i="50"/>
  <c r="DV67" i="50"/>
  <c r="DU67" i="50"/>
  <c r="DT67" i="50"/>
  <c r="DS67" i="50"/>
  <c r="DR67" i="50"/>
  <c r="DQ67" i="50"/>
  <c r="DP67" i="50"/>
  <c r="DO67" i="50"/>
  <c r="DN67" i="50"/>
  <c r="DM67" i="50"/>
  <c r="DL67" i="50"/>
  <c r="DK67" i="50"/>
  <c r="DJ67" i="50"/>
  <c r="DI67" i="50"/>
  <c r="DH67" i="50"/>
  <c r="DG67" i="50"/>
  <c r="DF67" i="50"/>
  <c r="DE67" i="50"/>
  <c r="DD67" i="50"/>
  <c r="DC67" i="50"/>
  <c r="DB67" i="50"/>
  <c r="DA67" i="50"/>
  <c r="CZ67" i="50"/>
  <c r="CY67" i="50"/>
  <c r="CX67" i="50"/>
  <c r="CW67" i="50"/>
  <c r="CV67" i="50"/>
  <c r="CU67" i="50"/>
  <c r="CT67" i="50"/>
  <c r="CS67" i="50"/>
  <c r="CR67" i="50"/>
  <c r="CQ67" i="50"/>
  <c r="CP67" i="50"/>
  <c r="CO67" i="50"/>
  <c r="CN67" i="50"/>
  <c r="CM67" i="50"/>
  <c r="CL67" i="50"/>
  <c r="CK67" i="50"/>
  <c r="CJ67" i="50"/>
  <c r="CI67" i="50"/>
  <c r="CH67" i="50"/>
  <c r="CG67" i="50"/>
  <c r="CF67" i="50"/>
  <c r="CE67" i="50"/>
  <c r="CD67" i="50"/>
  <c r="CC67" i="50"/>
  <c r="CB67" i="50"/>
  <c r="CA67" i="50"/>
  <c r="BZ67" i="50"/>
  <c r="BY67" i="50"/>
  <c r="BX67" i="50"/>
  <c r="BW67" i="50"/>
  <c r="BV67" i="50"/>
  <c r="BR67" i="50"/>
  <c r="BS67" i="50"/>
  <c r="BT67" i="50"/>
  <c r="BU67" i="50"/>
  <c r="BQ67" i="50"/>
  <c r="BP67" i="50"/>
  <c r="BO67" i="50"/>
  <c r="BN67" i="50"/>
  <c r="BM67" i="50"/>
  <c r="BL67" i="50"/>
  <c r="BK67" i="50"/>
  <c r="BJ67" i="50"/>
  <c r="BI67" i="50"/>
  <c r="BH67" i="50"/>
  <c r="BG67" i="50"/>
  <c r="BF67" i="50"/>
  <c r="AT67" i="50"/>
  <c r="AU67" i="50"/>
  <c r="AV67" i="50"/>
  <c r="AW67" i="50"/>
  <c r="AX67" i="50"/>
  <c r="AY67" i="50"/>
  <c r="AZ67" i="50"/>
  <c r="BA67" i="50"/>
  <c r="BB67" i="50"/>
  <c r="BC67" i="50"/>
  <c r="BD67" i="50"/>
  <c r="BE67" i="50"/>
  <c r="AG67" i="50"/>
  <c r="AM67" i="50"/>
  <c r="A67" i="50"/>
  <c r="AE67" i="50"/>
  <c r="AD67" i="50"/>
  <c r="AC67" i="50"/>
  <c r="D67" i="50"/>
  <c r="I67" i="50"/>
  <c r="DV66" i="50"/>
  <c r="DU66" i="50"/>
  <c r="DT66" i="50"/>
  <c r="DS66" i="50"/>
  <c r="DR66" i="50"/>
  <c r="DQ66" i="50"/>
  <c r="DP66" i="50"/>
  <c r="DO66" i="50"/>
  <c r="DN66" i="50"/>
  <c r="DM66" i="50"/>
  <c r="DL66" i="50"/>
  <c r="DK66" i="50"/>
  <c r="DJ66" i="50"/>
  <c r="DI66" i="50"/>
  <c r="DH66" i="50"/>
  <c r="DG66" i="50"/>
  <c r="DF66" i="50"/>
  <c r="DE66" i="50"/>
  <c r="DD66" i="50"/>
  <c r="DC66" i="50"/>
  <c r="DB66" i="50"/>
  <c r="DA66" i="50"/>
  <c r="CZ66" i="50"/>
  <c r="CY66" i="50"/>
  <c r="CX66" i="50"/>
  <c r="CW66" i="50"/>
  <c r="CV66" i="50"/>
  <c r="CU66" i="50"/>
  <c r="CT66" i="50"/>
  <c r="CS66" i="50"/>
  <c r="CR66" i="50"/>
  <c r="CQ66" i="50"/>
  <c r="CP66" i="50"/>
  <c r="CO66" i="50"/>
  <c r="CN66" i="50"/>
  <c r="CM66" i="50"/>
  <c r="CL66" i="50"/>
  <c r="CK66" i="50"/>
  <c r="CJ66" i="50"/>
  <c r="CI66" i="50"/>
  <c r="CH66" i="50"/>
  <c r="CG66" i="50"/>
  <c r="CF66" i="50"/>
  <c r="CE66" i="50"/>
  <c r="CD66" i="50"/>
  <c r="CC66" i="50"/>
  <c r="CB66" i="50"/>
  <c r="CA66" i="50"/>
  <c r="BZ66" i="50"/>
  <c r="BY66" i="50"/>
  <c r="BX66" i="50"/>
  <c r="BW66" i="50"/>
  <c r="BV66" i="50"/>
  <c r="BR66" i="50"/>
  <c r="BS66" i="50"/>
  <c r="BT66" i="50"/>
  <c r="BU66" i="50"/>
  <c r="BQ66" i="50"/>
  <c r="BP66" i="50"/>
  <c r="BO66" i="50"/>
  <c r="BN66" i="50"/>
  <c r="BM66" i="50"/>
  <c r="BL66" i="50"/>
  <c r="BK66" i="50"/>
  <c r="BJ66" i="50"/>
  <c r="BI66" i="50"/>
  <c r="BH66" i="50"/>
  <c r="BG66" i="50"/>
  <c r="BF66" i="50"/>
  <c r="AT66" i="50"/>
  <c r="AU66" i="50"/>
  <c r="AV66" i="50"/>
  <c r="AW66" i="50"/>
  <c r="AX66" i="50"/>
  <c r="AY66" i="50"/>
  <c r="AZ66" i="50"/>
  <c r="BA66" i="50"/>
  <c r="BB66" i="50"/>
  <c r="BC66" i="50"/>
  <c r="BD66" i="50"/>
  <c r="BE66" i="50"/>
  <c r="AG66" i="50"/>
  <c r="AF66" i="50"/>
  <c r="AE66" i="50"/>
  <c r="AD66" i="50"/>
  <c r="AC66" i="50"/>
  <c r="D66" i="50"/>
  <c r="I66" i="50"/>
  <c r="DV65" i="50"/>
  <c r="DU65" i="50"/>
  <c r="DT65" i="50"/>
  <c r="DS65" i="50"/>
  <c r="DR65" i="50"/>
  <c r="DQ65" i="50"/>
  <c r="DP65" i="50"/>
  <c r="DO65" i="50"/>
  <c r="DN65" i="50"/>
  <c r="DM65" i="50"/>
  <c r="DL65" i="50"/>
  <c r="DK65" i="50"/>
  <c r="DJ65" i="50"/>
  <c r="DI65" i="50"/>
  <c r="DH65" i="50"/>
  <c r="DG65" i="50"/>
  <c r="DF65" i="50"/>
  <c r="DE65" i="50"/>
  <c r="DD65" i="50"/>
  <c r="DC65" i="50"/>
  <c r="DB65" i="50"/>
  <c r="DA65" i="50"/>
  <c r="CZ65" i="50"/>
  <c r="CY65" i="50"/>
  <c r="CX65" i="50"/>
  <c r="CW65" i="50"/>
  <c r="CV65" i="50"/>
  <c r="CU65" i="50"/>
  <c r="CT65" i="50"/>
  <c r="CS65" i="50"/>
  <c r="CR65" i="50"/>
  <c r="CQ65" i="50"/>
  <c r="CP65" i="50"/>
  <c r="CO65" i="50"/>
  <c r="CN65" i="50"/>
  <c r="CM65" i="50"/>
  <c r="CL65" i="50"/>
  <c r="CK65" i="50"/>
  <c r="CJ65" i="50"/>
  <c r="CI65" i="50"/>
  <c r="CH65" i="50"/>
  <c r="CG65" i="50"/>
  <c r="CF65" i="50"/>
  <c r="CE65" i="50"/>
  <c r="CA65" i="50"/>
  <c r="CB65" i="50"/>
  <c r="CC65" i="50"/>
  <c r="CD65" i="50"/>
  <c r="BZ65" i="50"/>
  <c r="BY65" i="50"/>
  <c r="BX65" i="50"/>
  <c r="BW65" i="50"/>
  <c r="BV65" i="50"/>
  <c r="BR65" i="50"/>
  <c r="BS65" i="50"/>
  <c r="BT65" i="50"/>
  <c r="BU65" i="50"/>
  <c r="BQ65" i="50"/>
  <c r="BP65" i="50"/>
  <c r="BO65" i="50"/>
  <c r="BN65" i="50"/>
  <c r="BM65" i="50"/>
  <c r="BL65" i="50"/>
  <c r="BK65" i="50"/>
  <c r="BJ65" i="50"/>
  <c r="BI65" i="50"/>
  <c r="BH65" i="50"/>
  <c r="BG65" i="50"/>
  <c r="BF65" i="50"/>
  <c r="AT65" i="50"/>
  <c r="AU65" i="50"/>
  <c r="AV65" i="50"/>
  <c r="AW65" i="50"/>
  <c r="AX65" i="50"/>
  <c r="AY65" i="50"/>
  <c r="AZ65" i="50"/>
  <c r="BA65" i="50"/>
  <c r="BB65" i="50"/>
  <c r="BC65" i="50"/>
  <c r="BD65" i="50"/>
  <c r="BE65" i="50"/>
  <c r="AG65" i="50"/>
  <c r="AM65" i="50"/>
  <c r="AF65" i="50"/>
  <c r="AE65" i="50"/>
  <c r="AD65" i="50"/>
  <c r="AC65" i="50"/>
  <c r="D65" i="50"/>
  <c r="I65" i="50"/>
  <c r="A65" i="50"/>
  <c r="DV64" i="50"/>
  <c r="DU64" i="50"/>
  <c r="DT64" i="50"/>
  <c r="DS64" i="50"/>
  <c r="DR64" i="50"/>
  <c r="DQ64" i="50"/>
  <c r="DP64" i="50"/>
  <c r="DO64" i="50"/>
  <c r="DN64" i="50"/>
  <c r="DM64" i="50"/>
  <c r="DL64" i="50"/>
  <c r="DK64" i="50"/>
  <c r="DJ64" i="50"/>
  <c r="DI64" i="50"/>
  <c r="DH64" i="50"/>
  <c r="DG64" i="50"/>
  <c r="DF64" i="50"/>
  <c r="DE64" i="50"/>
  <c r="DD64" i="50"/>
  <c r="DC64" i="50"/>
  <c r="DB64" i="50"/>
  <c r="DA64" i="50"/>
  <c r="CZ64" i="50"/>
  <c r="CY64" i="50"/>
  <c r="CX64" i="50"/>
  <c r="CW64" i="50"/>
  <c r="CV64" i="50"/>
  <c r="CU64" i="50"/>
  <c r="CT64" i="50"/>
  <c r="CS64" i="50"/>
  <c r="CR64" i="50"/>
  <c r="CQ64" i="50"/>
  <c r="CP64" i="50"/>
  <c r="CO64" i="50"/>
  <c r="CN64" i="50"/>
  <c r="CM64" i="50"/>
  <c r="CL64" i="50"/>
  <c r="CK64" i="50"/>
  <c r="CJ64" i="50"/>
  <c r="CI64" i="50"/>
  <c r="CH64" i="50"/>
  <c r="CG64" i="50"/>
  <c r="CF64" i="50"/>
  <c r="CE64" i="50"/>
  <c r="CD64" i="50"/>
  <c r="CC64" i="50"/>
  <c r="CB64" i="50"/>
  <c r="CA64" i="50"/>
  <c r="BY64" i="50"/>
  <c r="BX64" i="50"/>
  <c r="BW64" i="50"/>
  <c r="BV64" i="50"/>
  <c r="BR64" i="50"/>
  <c r="BS64" i="50"/>
  <c r="BT64" i="50"/>
  <c r="BU64" i="50"/>
  <c r="BQ64" i="50"/>
  <c r="BP64" i="50"/>
  <c r="BO64" i="50"/>
  <c r="BN64" i="50"/>
  <c r="BM64" i="50"/>
  <c r="BL64" i="50"/>
  <c r="BK64" i="50"/>
  <c r="BJ64" i="50"/>
  <c r="BI64" i="50"/>
  <c r="BH64" i="50"/>
  <c r="BG64" i="50"/>
  <c r="BF64" i="50"/>
  <c r="AT64" i="50"/>
  <c r="AU64" i="50"/>
  <c r="AV64" i="50"/>
  <c r="AW64" i="50"/>
  <c r="AX64" i="50"/>
  <c r="AY64" i="50"/>
  <c r="AZ64" i="50"/>
  <c r="BA64" i="50"/>
  <c r="BB64" i="50"/>
  <c r="BC64" i="50"/>
  <c r="BD64" i="50"/>
  <c r="BE64" i="50"/>
  <c r="AG64" i="50"/>
  <c r="AM64" i="50"/>
  <c r="AE64" i="50"/>
  <c r="AD64" i="50"/>
  <c r="AC64" i="50"/>
  <c r="D64" i="50"/>
  <c r="I64" i="50"/>
  <c r="DV63" i="50"/>
  <c r="DU63" i="50"/>
  <c r="DT63" i="50"/>
  <c r="DS63" i="50"/>
  <c r="DR63" i="50"/>
  <c r="DQ63" i="50"/>
  <c r="DP63" i="50"/>
  <c r="DO63" i="50"/>
  <c r="DN63" i="50"/>
  <c r="DM63" i="50"/>
  <c r="DL63" i="50"/>
  <c r="DK63" i="50"/>
  <c r="DJ63" i="50"/>
  <c r="DI63" i="50"/>
  <c r="DH63" i="50"/>
  <c r="DG63" i="50"/>
  <c r="DF63" i="50"/>
  <c r="DE63" i="50"/>
  <c r="DD63" i="50"/>
  <c r="DC63" i="50"/>
  <c r="DB63" i="50"/>
  <c r="DA63" i="50"/>
  <c r="CZ63" i="50"/>
  <c r="CY63" i="50"/>
  <c r="CX63" i="50"/>
  <c r="CW63" i="50"/>
  <c r="CV63" i="50"/>
  <c r="CU63" i="50"/>
  <c r="CT63" i="50"/>
  <c r="CS63" i="50"/>
  <c r="CR63" i="50"/>
  <c r="CQ63" i="50"/>
  <c r="CP63" i="50"/>
  <c r="CO63" i="50"/>
  <c r="CN63" i="50"/>
  <c r="CM63" i="50"/>
  <c r="CL63" i="50"/>
  <c r="CK63" i="50"/>
  <c r="CJ63" i="50"/>
  <c r="CI63" i="50"/>
  <c r="CH63" i="50"/>
  <c r="CG63" i="50"/>
  <c r="CF63" i="50"/>
  <c r="CE63" i="50"/>
  <c r="CD63" i="50"/>
  <c r="CC63" i="50"/>
  <c r="CB63" i="50"/>
  <c r="CA63" i="50"/>
  <c r="BY63" i="50"/>
  <c r="BX63" i="50"/>
  <c r="BW63" i="50"/>
  <c r="BV63" i="50"/>
  <c r="BR63" i="50"/>
  <c r="BS63" i="50"/>
  <c r="BT63" i="50"/>
  <c r="BU63" i="50"/>
  <c r="BQ63" i="50"/>
  <c r="BP63" i="50"/>
  <c r="BO63" i="50"/>
  <c r="BN63" i="50"/>
  <c r="BM63" i="50"/>
  <c r="BL63" i="50"/>
  <c r="BK63" i="50"/>
  <c r="BJ63" i="50"/>
  <c r="BI63" i="50"/>
  <c r="BH63" i="50"/>
  <c r="BG63" i="50"/>
  <c r="BF63" i="50"/>
  <c r="AT63" i="50"/>
  <c r="AU63" i="50"/>
  <c r="AV63" i="50"/>
  <c r="AW63" i="50"/>
  <c r="AX63" i="50"/>
  <c r="AY63" i="50"/>
  <c r="AZ63" i="50"/>
  <c r="BA63" i="50"/>
  <c r="BB63" i="50"/>
  <c r="BC63" i="50"/>
  <c r="BD63" i="50"/>
  <c r="BE63" i="50"/>
  <c r="AG63" i="50"/>
  <c r="AF63" i="50"/>
  <c r="AE63" i="50"/>
  <c r="AD63" i="50"/>
  <c r="AC63" i="50"/>
  <c r="D63" i="50"/>
  <c r="I63" i="50"/>
  <c r="DV62" i="50"/>
  <c r="DU62" i="50"/>
  <c r="DT62" i="50"/>
  <c r="DS62" i="50"/>
  <c r="DR62" i="50"/>
  <c r="DQ62" i="50"/>
  <c r="DP62" i="50"/>
  <c r="DO62" i="50"/>
  <c r="DN62" i="50"/>
  <c r="DM62" i="50"/>
  <c r="DL62" i="50"/>
  <c r="DK62" i="50"/>
  <c r="DJ62" i="50"/>
  <c r="DI62" i="50"/>
  <c r="DH62" i="50"/>
  <c r="DG62" i="50"/>
  <c r="DF62" i="50"/>
  <c r="DE62" i="50"/>
  <c r="DD62" i="50"/>
  <c r="DC62" i="50"/>
  <c r="DB62" i="50"/>
  <c r="DA62" i="50"/>
  <c r="CZ62" i="50"/>
  <c r="CY62" i="50"/>
  <c r="CX62" i="50"/>
  <c r="CW62" i="50"/>
  <c r="CV62" i="50"/>
  <c r="CU62" i="50"/>
  <c r="CT62" i="50"/>
  <c r="CS62" i="50"/>
  <c r="CR62" i="50"/>
  <c r="CQ62" i="50"/>
  <c r="CP62" i="50"/>
  <c r="CO62" i="50"/>
  <c r="CN62" i="50"/>
  <c r="CM62" i="50"/>
  <c r="CL62" i="50"/>
  <c r="CK62" i="50"/>
  <c r="CJ62" i="50"/>
  <c r="CI62" i="50"/>
  <c r="CH62" i="50"/>
  <c r="CG62" i="50"/>
  <c r="CF62" i="50"/>
  <c r="CE62" i="50"/>
  <c r="CD62" i="50"/>
  <c r="CC62" i="50"/>
  <c r="CB62" i="50"/>
  <c r="CA62" i="50"/>
  <c r="BZ62" i="50"/>
  <c r="BY62" i="50"/>
  <c r="BX62" i="50"/>
  <c r="BW62" i="50"/>
  <c r="BV62" i="50"/>
  <c r="BR62" i="50"/>
  <c r="BS62" i="50"/>
  <c r="BT62" i="50"/>
  <c r="BU62" i="50"/>
  <c r="BQ62" i="50"/>
  <c r="BP62" i="50"/>
  <c r="BO62" i="50"/>
  <c r="BN62" i="50"/>
  <c r="BM62" i="50"/>
  <c r="BL62" i="50"/>
  <c r="BK62" i="50"/>
  <c r="BJ62" i="50"/>
  <c r="BI62" i="50"/>
  <c r="BH62" i="50"/>
  <c r="BG62" i="50"/>
  <c r="BF62" i="50"/>
  <c r="AT62" i="50"/>
  <c r="AU62" i="50"/>
  <c r="AV62" i="50"/>
  <c r="AW62" i="50"/>
  <c r="AX62" i="50"/>
  <c r="AY62" i="50"/>
  <c r="AZ62" i="50"/>
  <c r="BA62" i="50"/>
  <c r="BB62" i="50"/>
  <c r="BC62" i="50"/>
  <c r="BD62" i="50"/>
  <c r="BE62" i="50"/>
  <c r="AG62" i="50"/>
  <c r="AE62" i="50"/>
  <c r="AD62" i="50"/>
  <c r="AC62" i="50"/>
  <c r="D62" i="50"/>
  <c r="I62" i="50"/>
  <c r="DV61" i="50"/>
  <c r="DU61" i="50"/>
  <c r="DT61" i="50"/>
  <c r="DS61" i="50"/>
  <c r="DR61" i="50"/>
  <c r="DQ61" i="50"/>
  <c r="DP61" i="50"/>
  <c r="DO61" i="50"/>
  <c r="DN61" i="50"/>
  <c r="DM61" i="50"/>
  <c r="DL61" i="50"/>
  <c r="DK61" i="50"/>
  <c r="DJ61" i="50"/>
  <c r="DI61" i="50"/>
  <c r="DH61" i="50"/>
  <c r="DG61" i="50"/>
  <c r="DF61" i="50"/>
  <c r="DE61" i="50"/>
  <c r="DD61" i="50"/>
  <c r="DC61" i="50"/>
  <c r="DB61" i="50"/>
  <c r="DA61" i="50"/>
  <c r="CZ61" i="50"/>
  <c r="CY61" i="50"/>
  <c r="CX61" i="50"/>
  <c r="CW61" i="50"/>
  <c r="CV61" i="50"/>
  <c r="CU61" i="50"/>
  <c r="CT61" i="50"/>
  <c r="CS61" i="50"/>
  <c r="CR61" i="50"/>
  <c r="CQ61" i="50"/>
  <c r="CP61" i="50"/>
  <c r="CO61" i="50"/>
  <c r="CN61" i="50"/>
  <c r="CM61" i="50"/>
  <c r="CL61" i="50"/>
  <c r="CK61" i="50"/>
  <c r="CJ61" i="50"/>
  <c r="CI61" i="50"/>
  <c r="CH61" i="50"/>
  <c r="CG61" i="50"/>
  <c r="CF61" i="50"/>
  <c r="CE61" i="50"/>
  <c r="CD61" i="50"/>
  <c r="CC61" i="50"/>
  <c r="CB61" i="50"/>
  <c r="CA61" i="50"/>
  <c r="BZ61" i="50"/>
  <c r="BY61" i="50"/>
  <c r="BX61" i="50"/>
  <c r="BW61" i="50"/>
  <c r="BV61" i="50"/>
  <c r="BR61" i="50"/>
  <c r="BS61" i="50"/>
  <c r="BT61" i="50"/>
  <c r="BU61" i="50"/>
  <c r="BQ61" i="50"/>
  <c r="BP61" i="50"/>
  <c r="BO61" i="50"/>
  <c r="BN61" i="50"/>
  <c r="BM61" i="50"/>
  <c r="BL61" i="50"/>
  <c r="BK61" i="50"/>
  <c r="BJ61" i="50"/>
  <c r="BI61" i="50"/>
  <c r="BH61" i="50"/>
  <c r="BG61" i="50"/>
  <c r="BF61" i="50"/>
  <c r="AT61" i="50"/>
  <c r="AU61" i="50"/>
  <c r="AV61" i="50"/>
  <c r="AW61" i="50"/>
  <c r="AX61" i="50"/>
  <c r="AY61" i="50"/>
  <c r="AZ61" i="50"/>
  <c r="BA61" i="50"/>
  <c r="BB61" i="50"/>
  <c r="BC61" i="50"/>
  <c r="BD61" i="50"/>
  <c r="BE61" i="50"/>
  <c r="AG61" i="50"/>
  <c r="AE61" i="50"/>
  <c r="AD61" i="50"/>
  <c r="AC61" i="50"/>
  <c r="D61" i="50"/>
  <c r="I61" i="50"/>
  <c r="DV60" i="50"/>
  <c r="DU60" i="50"/>
  <c r="DT60" i="50"/>
  <c r="DS60" i="50"/>
  <c r="DR60" i="50"/>
  <c r="DQ60" i="50"/>
  <c r="DP60" i="50"/>
  <c r="DO60" i="50"/>
  <c r="DN60" i="50"/>
  <c r="DM60" i="50"/>
  <c r="DL60" i="50"/>
  <c r="DK60" i="50"/>
  <c r="DJ60" i="50"/>
  <c r="DI60" i="50"/>
  <c r="DH60" i="50"/>
  <c r="DG60" i="50"/>
  <c r="DF60" i="50"/>
  <c r="DE60" i="50"/>
  <c r="DD60" i="50"/>
  <c r="DC60" i="50"/>
  <c r="DB60" i="50"/>
  <c r="DA60" i="50"/>
  <c r="CZ60" i="50"/>
  <c r="CY60" i="50"/>
  <c r="CX60" i="50"/>
  <c r="CW60" i="50"/>
  <c r="CV60" i="50"/>
  <c r="CU60" i="50"/>
  <c r="CT60" i="50"/>
  <c r="CS60" i="50"/>
  <c r="CR60" i="50"/>
  <c r="CQ60" i="50"/>
  <c r="CP60" i="50"/>
  <c r="CO60" i="50"/>
  <c r="CN60" i="50"/>
  <c r="CM60" i="50"/>
  <c r="CL60" i="50"/>
  <c r="CK60" i="50"/>
  <c r="CJ60" i="50"/>
  <c r="CI60" i="50"/>
  <c r="CH60" i="50"/>
  <c r="CG60" i="50"/>
  <c r="CF60" i="50"/>
  <c r="CE60" i="50"/>
  <c r="CD60" i="50"/>
  <c r="CC60" i="50"/>
  <c r="CB60" i="50"/>
  <c r="CA60" i="50"/>
  <c r="BZ60" i="50"/>
  <c r="BY60" i="50"/>
  <c r="BX60" i="50"/>
  <c r="BW60" i="50"/>
  <c r="BV60" i="50"/>
  <c r="BR60" i="50"/>
  <c r="BS60" i="50"/>
  <c r="BT60" i="50"/>
  <c r="BU60" i="50"/>
  <c r="BQ60" i="50"/>
  <c r="BP60" i="50"/>
  <c r="BO60" i="50"/>
  <c r="BN60" i="50"/>
  <c r="BM60" i="50"/>
  <c r="BL60" i="50"/>
  <c r="BK60" i="50"/>
  <c r="BJ60" i="50"/>
  <c r="BI60" i="50"/>
  <c r="BH60" i="50"/>
  <c r="BG60" i="50"/>
  <c r="BF60" i="50"/>
  <c r="AT60" i="50"/>
  <c r="AU60" i="50"/>
  <c r="AV60" i="50"/>
  <c r="AW60" i="50"/>
  <c r="AX60" i="50"/>
  <c r="AY60" i="50"/>
  <c r="AZ60" i="50"/>
  <c r="BA60" i="50"/>
  <c r="BB60" i="50"/>
  <c r="BC60" i="50"/>
  <c r="BD60" i="50"/>
  <c r="BE60" i="50"/>
  <c r="AG60" i="50"/>
  <c r="A60" i="50"/>
  <c r="AE60" i="50"/>
  <c r="AD60" i="50"/>
  <c r="AC60" i="50"/>
  <c r="D60" i="50"/>
  <c r="I60" i="50"/>
  <c r="DV59" i="50"/>
  <c r="DU59" i="50"/>
  <c r="DT59" i="50"/>
  <c r="DS59" i="50"/>
  <c r="DR59" i="50"/>
  <c r="DQ59" i="50"/>
  <c r="DP59" i="50"/>
  <c r="DO59" i="50"/>
  <c r="DN59" i="50"/>
  <c r="DM59" i="50"/>
  <c r="DL59" i="50"/>
  <c r="DK59" i="50"/>
  <c r="DJ59" i="50"/>
  <c r="DI59" i="50"/>
  <c r="DH59" i="50"/>
  <c r="DG59" i="50"/>
  <c r="DF59" i="50"/>
  <c r="DE59" i="50"/>
  <c r="DD59" i="50"/>
  <c r="DC59" i="50"/>
  <c r="DB59" i="50"/>
  <c r="DA59" i="50"/>
  <c r="CZ59" i="50"/>
  <c r="CY59" i="50"/>
  <c r="CX59" i="50"/>
  <c r="CW59" i="50"/>
  <c r="CV59" i="50"/>
  <c r="CU59" i="50"/>
  <c r="CT59" i="50"/>
  <c r="CS59" i="50"/>
  <c r="CR59" i="50"/>
  <c r="CQ59" i="50"/>
  <c r="CP59" i="50"/>
  <c r="CO59" i="50"/>
  <c r="CN59" i="50"/>
  <c r="CM59" i="50"/>
  <c r="CL59" i="50"/>
  <c r="CK59" i="50"/>
  <c r="CJ59" i="50"/>
  <c r="CI59" i="50"/>
  <c r="CH59" i="50"/>
  <c r="CG59" i="50"/>
  <c r="CF59" i="50"/>
  <c r="CE59" i="50"/>
  <c r="CD59" i="50"/>
  <c r="CC59" i="50"/>
  <c r="CB59" i="50"/>
  <c r="CA59" i="50"/>
  <c r="BY59" i="50"/>
  <c r="BX59" i="50"/>
  <c r="BW59" i="50"/>
  <c r="BV59" i="50"/>
  <c r="BR59" i="50"/>
  <c r="BS59" i="50"/>
  <c r="BT59" i="50"/>
  <c r="BU59" i="50"/>
  <c r="BQ59" i="50"/>
  <c r="BP59" i="50"/>
  <c r="BO59" i="50"/>
  <c r="BN59" i="50"/>
  <c r="BM59" i="50"/>
  <c r="BL59" i="50"/>
  <c r="BK59" i="50"/>
  <c r="BJ59" i="50"/>
  <c r="BI59" i="50"/>
  <c r="BH59" i="50"/>
  <c r="BG59" i="50"/>
  <c r="BF59" i="50"/>
  <c r="AT59" i="50"/>
  <c r="AU59" i="50"/>
  <c r="AV59" i="50"/>
  <c r="AW59" i="50"/>
  <c r="AX59" i="50"/>
  <c r="AY59" i="50"/>
  <c r="AZ59" i="50"/>
  <c r="BA59" i="50"/>
  <c r="BB59" i="50"/>
  <c r="BC59" i="50"/>
  <c r="BD59" i="50"/>
  <c r="BE59" i="50"/>
  <c r="AG59" i="50"/>
  <c r="AM59" i="50"/>
  <c r="AF59" i="50"/>
  <c r="AE59" i="50"/>
  <c r="AD59" i="50"/>
  <c r="AC59" i="50"/>
  <c r="D59" i="50"/>
  <c r="I59" i="50"/>
  <c r="DV58" i="50"/>
  <c r="DU58" i="50"/>
  <c r="DT58" i="50"/>
  <c r="DS58" i="50"/>
  <c r="DR58" i="50"/>
  <c r="DQ58" i="50"/>
  <c r="DP58" i="50"/>
  <c r="DO58" i="50"/>
  <c r="DN58" i="50"/>
  <c r="DM58" i="50"/>
  <c r="DL58" i="50"/>
  <c r="DK58" i="50"/>
  <c r="DJ58" i="50"/>
  <c r="DI58" i="50"/>
  <c r="DH58" i="50"/>
  <c r="DG58" i="50"/>
  <c r="DF58" i="50"/>
  <c r="DE58" i="50"/>
  <c r="DD58" i="50"/>
  <c r="DC58" i="50"/>
  <c r="DB58" i="50"/>
  <c r="DA58" i="50"/>
  <c r="CZ58" i="50"/>
  <c r="CY58" i="50"/>
  <c r="CX58" i="50"/>
  <c r="CW58" i="50"/>
  <c r="CV58" i="50"/>
  <c r="CU58" i="50"/>
  <c r="CT58" i="50"/>
  <c r="CS58" i="50"/>
  <c r="CR58" i="50"/>
  <c r="CQ58" i="50"/>
  <c r="CP58" i="50"/>
  <c r="CO58" i="50"/>
  <c r="CN58" i="50"/>
  <c r="CM58" i="50"/>
  <c r="CL58" i="50"/>
  <c r="CK58" i="50"/>
  <c r="CJ58" i="50"/>
  <c r="CI58" i="50"/>
  <c r="CH58" i="50"/>
  <c r="CG58" i="50"/>
  <c r="CF58" i="50"/>
  <c r="CE58" i="50"/>
  <c r="CD58" i="50"/>
  <c r="CC58" i="50"/>
  <c r="CB58" i="50"/>
  <c r="CA58" i="50"/>
  <c r="BY58" i="50"/>
  <c r="BX58" i="50"/>
  <c r="BW58" i="50"/>
  <c r="BV58" i="50"/>
  <c r="BR58" i="50"/>
  <c r="BS58" i="50"/>
  <c r="BT58" i="50"/>
  <c r="BU58" i="50"/>
  <c r="BQ58" i="50"/>
  <c r="BP58" i="50"/>
  <c r="BO58" i="50"/>
  <c r="BN58" i="50"/>
  <c r="BM58" i="50"/>
  <c r="BL58" i="50"/>
  <c r="BK58" i="50"/>
  <c r="BJ58" i="50"/>
  <c r="BI58" i="50"/>
  <c r="BH58" i="50"/>
  <c r="BG58" i="50"/>
  <c r="BF58" i="50"/>
  <c r="AT58" i="50"/>
  <c r="AU58" i="50"/>
  <c r="AV58" i="50"/>
  <c r="AW58" i="50"/>
  <c r="AX58" i="50"/>
  <c r="AY58" i="50"/>
  <c r="AZ58" i="50"/>
  <c r="BA58" i="50"/>
  <c r="BB58" i="50"/>
  <c r="BC58" i="50"/>
  <c r="BD58" i="50"/>
  <c r="BE58" i="50"/>
  <c r="AG58" i="50"/>
  <c r="A58" i="50"/>
  <c r="AE58" i="50"/>
  <c r="AD58" i="50"/>
  <c r="AC58" i="50"/>
  <c r="D58" i="50"/>
  <c r="I58" i="50"/>
  <c r="DV57" i="50"/>
  <c r="DU57" i="50"/>
  <c r="DT57" i="50"/>
  <c r="DS57" i="50"/>
  <c r="DR57" i="50"/>
  <c r="DQ57" i="50"/>
  <c r="DP57" i="50"/>
  <c r="DO57" i="50"/>
  <c r="DN57" i="50"/>
  <c r="DM57" i="50"/>
  <c r="DL57" i="50"/>
  <c r="DK57" i="50"/>
  <c r="DJ57" i="50"/>
  <c r="DI57" i="50"/>
  <c r="DH57" i="50"/>
  <c r="DG57" i="50"/>
  <c r="DF57" i="50"/>
  <c r="DE57" i="50"/>
  <c r="DD57" i="50"/>
  <c r="DC57" i="50"/>
  <c r="DB57" i="50"/>
  <c r="DA57" i="50"/>
  <c r="CZ57" i="50"/>
  <c r="CY57" i="50"/>
  <c r="CX57" i="50"/>
  <c r="CW57" i="50"/>
  <c r="CV57" i="50"/>
  <c r="CU57" i="50"/>
  <c r="CT57" i="50"/>
  <c r="CS57" i="50"/>
  <c r="CR57" i="50"/>
  <c r="CQ57" i="50"/>
  <c r="CP57" i="50"/>
  <c r="CO57" i="50"/>
  <c r="CN57" i="50"/>
  <c r="CM57" i="50"/>
  <c r="CL57" i="50"/>
  <c r="CK57" i="50"/>
  <c r="CJ57" i="50"/>
  <c r="CI57" i="50"/>
  <c r="CH57" i="50"/>
  <c r="CG57" i="50"/>
  <c r="CF57" i="50"/>
  <c r="CE57" i="50"/>
  <c r="CD57" i="50"/>
  <c r="CC57" i="50"/>
  <c r="CB57" i="50"/>
  <c r="CA57" i="50"/>
  <c r="BZ57" i="50"/>
  <c r="BY57" i="50"/>
  <c r="BX57" i="50"/>
  <c r="BW57" i="50"/>
  <c r="BV57" i="50"/>
  <c r="BR57" i="50"/>
  <c r="BS57" i="50"/>
  <c r="BT57" i="50"/>
  <c r="BU57" i="50"/>
  <c r="BQ57" i="50"/>
  <c r="BP57" i="50"/>
  <c r="BO57" i="50"/>
  <c r="BN57" i="50"/>
  <c r="BM57" i="50"/>
  <c r="BL57" i="50"/>
  <c r="BK57" i="50"/>
  <c r="BJ57" i="50"/>
  <c r="BI57" i="50"/>
  <c r="BH57" i="50"/>
  <c r="BG57" i="50"/>
  <c r="BF57" i="50"/>
  <c r="AT57" i="50"/>
  <c r="AU57" i="50"/>
  <c r="AV57" i="50"/>
  <c r="AW57" i="50"/>
  <c r="AX57" i="50"/>
  <c r="AY57" i="50"/>
  <c r="AZ57" i="50"/>
  <c r="BA57" i="50"/>
  <c r="BB57" i="50"/>
  <c r="BC57" i="50"/>
  <c r="BD57" i="50"/>
  <c r="BE57" i="50"/>
  <c r="AG57" i="50"/>
  <c r="AE57" i="50"/>
  <c r="AD57" i="50"/>
  <c r="AC57" i="50"/>
  <c r="D57" i="50"/>
  <c r="I57" i="50"/>
  <c r="DV56" i="50"/>
  <c r="DU56" i="50"/>
  <c r="DT56" i="50"/>
  <c r="DS56" i="50"/>
  <c r="DR56" i="50"/>
  <c r="DQ56" i="50"/>
  <c r="DP56" i="50"/>
  <c r="DO56" i="50"/>
  <c r="DN56" i="50"/>
  <c r="DM56" i="50"/>
  <c r="DL56" i="50"/>
  <c r="DK56" i="50"/>
  <c r="DJ56" i="50"/>
  <c r="DI56" i="50"/>
  <c r="DH56" i="50"/>
  <c r="DG56" i="50"/>
  <c r="DF56" i="50"/>
  <c r="DE56" i="50"/>
  <c r="DD56" i="50"/>
  <c r="DC56" i="50"/>
  <c r="DB56" i="50"/>
  <c r="DA56" i="50"/>
  <c r="CZ56" i="50"/>
  <c r="CY56" i="50"/>
  <c r="CX56" i="50"/>
  <c r="CW56" i="50"/>
  <c r="CV56" i="50"/>
  <c r="CU56" i="50"/>
  <c r="CT56" i="50"/>
  <c r="CS56" i="50"/>
  <c r="CR56" i="50"/>
  <c r="CQ56" i="50"/>
  <c r="CP56" i="50"/>
  <c r="CO56" i="50"/>
  <c r="CN56" i="50"/>
  <c r="CM56" i="50"/>
  <c r="CL56" i="50"/>
  <c r="CK56" i="50"/>
  <c r="CJ56" i="50"/>
  <c r="CI56" i="50"/>
  <c r="CH56" i="50"/>
  <c r="CG56" i="50"/>
  <c r="CF56" i="50"/>
  <c r="CE56" i="50"/>
  <c r="CD56" i="50"/>
  <c r="CC56" i="50"/>
  <c r="CB56" i="50"/>
  <c r="CA56" i="50"/>
  <c r="BZ56" i="50"/>
  <c r="BY56" i="50"/>
  <c r="BX56" i="50"/>
  <c r="BW56" i="50"/>
  <c r="BV56" i="50"/>
  <c r="BR56" i="50"/>
  <c r="BS56" i="50"/>
  <c r="BT56" i="50"/>
  <c r="BU56" i="50"/>
  <c r="BQ56" i="50"/>
  <c r="BP56" i="50"/>
  <c r="BO56" i="50"/>
  <c r="BN56" i="50"/>
  <c r="BM56" i="50"/>
  <c r="BL56" i="50"/>
  <c r="BK56" i="50"/>
  <c r="BJ56" i="50"/>
  <c r="BI56" i="50"/>
  <c r="BH56" i="50"/>
  <c r="BG56" i="50"/>
  <c r="BF56" i="50"/>
  <c r="AT56" i="50"/>
  <c r="AU56" i="50"/>
  <c r="AV56" i="50"/>
  <c r="AW56" i="50"/>
  <c r="AX56" i="50"/>
  <c r="AY56" i="50"/>
  <c r="AZ56" i="50"/>
  <c r="BA56" i="50"/>
  <c r="BB56" i="50"/>
  <c r="BC56" i="50"/>
  <c r="BD56" i="50"/>
  <c r="BE56" i="50"/>
  <c r="AG56" i="50"/>
  <c r="AE56" i="50"/>
  <c r="AD56" i="50"/>
  <c r="AC56" i="50"/>
  <c r="D56" i="50"/>
  <c r="I56" i="50"/>
  <c r="DV55" i="50"/>
  <c r="DU55" i="50"/>
  <c r="DT55" i="50"/>
  <c r="DS55" i="50"/>
  <c r="DR55" i="50"/>
  <c r="DQ55" i="50"/>
  <c r="DP55" i="50"/>
  <c r="DO55" i="50"/>
  <c r="DN55" i="50"/>
  <c r="DM55" i="50"/>
  <c r="DL55" i="50"/>
  <c r="DK55" i="50"/>
  <c r="DJ55" i="50"/>
  <c r="DI55" i="50"/>
  <c r="DH55" i="50"/>
  <c r="DG55" i="50"/>
  <c r="DF55" i="50"/>
  <c r="DE55" i="50"/>
  <c r="DD55" i="50"/>
  <c r="DC55" i="50"/>
  <c r="DB55" i="50"/>
  <c r="DA55" i="50"/>
  <c r="CZ55" i="50"/>
  <c r="CY55" i="50"/>
  <c r="CX55" i="50"/>
  <c r="CW55" i="50"/>
  <c r="CV55" i="50"/>
  <c r="CU55" i="50"/>
  <c r="CT55" i="50"/>
  <c r="CS55" i="50"/>
  <c r="CR55" i="50"/>
  <c r="CQ55" i="50"/>
  <c r="CP55" i="50"/>
  <c r="CO55" i="50"/>
  <c r="CN55" i="50"/>
  <c r="CM55" i="50"/>
  <c r="CL55" i="50"/>
  <c r="CK55" i="50"/>
  <c r="CJ55" i="50"/>
  <c r="CI55" i="50"/>
  <c r="CH55" i="50"/>
  <c r="CG55" i="50"/>
  <c r="CF55" i="50"/>
  <c r="CE55" i="50"/>
  <c r="CD55" i="50"/>
  <c r="CC55" i="50"/>
  <c r="CB55" i="50"/>
  <c r="CA55" i="50"/>
  <c r="BY55" i="50"/>
  <c r="BX55" i="50"/>
  <c r="BW55" i="50"/>
  <c r="BV55" i="50"/>
  <c r="BR55" i="50"/>
  <c r="BS55" i="50"/>
  <c r="BT55" i="50"/>
  <c r="BU55" i="50"/>
  <c r="BQ55" i="50"/>
  <c r="BP55" i="50"/>
  <c r="BO55" i="50"/>
  <c r="BN55" i="50"/>
  <c r="BM55" i="50"/>
  <c r="BL55" i="50"/>
  <c r="BK55" i="50"/>
  <c r="BJ55" i="50"/>
  <c r="BI55" i="50"/>
  <c r="BH55" i="50"/>
  <c r="BG55" i="50"/>
  <c r="BF55" i="50"/>
  <c r="AT55" i="50"/>
  <c r="AU55" i="50"/>
  <c r="AV55" i="50"/>
  <c r="AW55" i="50"/>
  <c r="AX55" i="50"/>
  <c r="AY55" i="50"/>
  <c r="AZ55" i="50"/>
  <c r="BA55" i="50"/>
  <c r="BB55" i="50"/>
  <c r="BC55" i="50"/>
  <c r="BD55" i="50"/>
  <c r="BE55" i="50"/>
  <c r="AG55" i="50"/>
  <c r="AM55" i="50"/>
  <c r="AF55" i="50"/>
  <c r="AE55" i="50"/>
  <c r="AD55" i="50"/>
  <c r="AC55" i="50"/>
  <c r="D55" i="50"/>
  <c r="I55" i="50"/>
  <c r="DV54" i="50"/>
  <c r="DU54" i="50"/>
  <c r="DT54" i="50"/>
  <c r="DS54" i="50"/>
  <c r="DR54" i="50"/>
  <c r="DQ54" i="50"/>
  <c r="DP54" i="50"/>
  <c r="DO54" i="50"/>
  <c r="DN54" i="50"/>
  <c r="DM54" i="50"/>
  <c r="DL54" i="50"/>
  <c r="DK54" i="50"/>
  <c r="DJ54" i="50"/>
  <c r="DI54" i="50"/>
  <c r="DH54" i="50"/>
  <c r="DG54" i="50"/>
  <c r="DF54" i="50"/>
  <c r="DE54" i="50"/>
  <c r="DD54" i="50"/>
  <c r="DC54" i="50"/>
  <c r="DB54" i="50"/>
  <c r="DA54" i="50"/>
  <c r="CZ54" i="50"/>
  <c r="CY54" i="50"/>
  <c r="CX54" i="50"/>
  <c r="CW54" i="50"/>
  <c r="CV54" i="50"/>
  <c r="CU54" i="50"/>
  <c r="CT54" i="50"/>
  <c r="CS54" i="50"/>
  <c r="CR54" i="50"/>
  <c r="CQ54" i="50"/>
  <c r="CP54" i="50"/>
  <c r="CO54" i="50"/>
  <c r="CN54" i="50"/>
  <c r="CM54" i="50"/>
  <c r="CL54" i="50"/>
  <c r="CK54" i="50"/>
  <c r="CJ54" i="50"/>
  <c r="CI54" i="50"/>
  <c r="CH54" i="50"/>
  <c r="CG54" i="50"/>
  <c r="CF54" i="50"/>
  <c r="CE54" i="50"/>
  <c r="CD54" i="50"/>
  <c r="CC54" i="50"/>
  <c r="CB54" i="50"/>
  <c r="CA54" i="50"/>
  <c r="BY54" i="50"/>
  <c r="BX54" i="50"/>
  <c r="BW54" i="50"/>
  <c r="BV54" i="50"/>
  <c r="BR54" i="50"/>
  <c r="BS54" i="50"/>
  <c r="BT54" i="50"/>
  <c r="BU54" i="50"/>
  <c r="BQ54" i="50"/>
  <c r="BP54" i="50"/>
  <c r="BO54" i="50"/>
  <c r="BN54" i="50"/>
  <c r="BM54" i="50"/>
  <c r="BL54" i="50"/>
  <c r="BK54" i="50"/>
  <c r="BJ54" i="50"/>
  <c r="BI54" i="50"/>
  <c r="BH54" i="50"/>
  <c r="BG54" i="50"/>
  <c r="BF54" i="50"/>
  <c r="AT54" i="50"/>
  <c r="AU54" i="50"/>
  <c r="AV54" i="50"/>
  <c r="AW54" i="50"/>
  <c r="AX54" i="50"/>
  <c r="AY54" i="50"/>
  <c r="AZ54" i="50"/>
  <c r="BA54" i="50"/>
  <c r="BB54" i="50"/>
  <c r="BC54" i="50"/>
  <c r="BD54" i="50"/>
  <c r="BE54" i="50"/>
  <c r="AG54" i="50"/>
  <c r="A54" i="50"/>
  <c r="AF54" i="50"/>
  <c r="AE54" i="50"/>
  <c r="AD54" i="50"/>
  <c r="AC54" i="50"/>
  <c r="D54" i="50"/>
  <c r="I54" i="50"/>
  <c r="DV53" i="50"/>
  <c r="DU53" i="50"/>
  <c r="DT53" i="50"/>
  <c r="DS53" i="50"/>
  <c r="DR53" i="50"/>
  <c r="DQ53" i="50"/>
  <c r="DP53" i="50"/>
  <c r="DO53" i="50"/>
  <c r="DN53" i="50"/>
  <c r="DM53" i="50"/>
  <c r="DL53" i="50"/>
  <c r="DK53" i="50"/>
  <c r="DJ53" i="50"/>
  <c r="DI53" i="50"/>
  <c r="DH53" i="50"/>
  <c r="DG53" i="50"/>
  <c r="DF53" i="50"/>
  <c r="DE53" i="50"/>
  <c r="DD53" i="50"/>
  <c r="DC53" i="50"/>
  <c r="DB53" i="50"/>
  <c r="DA53" i="50"/>
  <c r="CZ53" i="50"/>
  <c r="CY53" i="50"/>
  <c r="CX53" i="50"/>
  <c r="CW53" i="50"/>
  <c r="CV53" i="50"/>
  <c r="CU53" i="50"/>
  <c r="CT53" i="50"/>
  <c r="CS53" i="50"/>
  <c r="CR53" i="50"/>
  <c r="CQ53" i="50"/>
  <c r="CP53" i="50"/>
  <c r="CO53" i="50"/>
  <c r="CN53" i="50"/>
  <c r="CM53" i="50"/>
  <c r="CL53" i="50"/>
  <c r="CK53" i="50"/>
  <c r="CJ53" i="50"/>
  <c r="CI53" i="50"/>
  <c r="CH53" i="50"/>
  <c r="CG53" i="50"/>
  <c r="CF53" i="50"/>
  <c r="CE53" i="50"/>
  <c r="CD53" i="50"/>
  <c r="CC53" i="50"/>
  <c r="CB53" i="50"/>
  <c r="CA53" i="50"/>
  <c r="BZ53" i="50"/>
  <c r="BY53" i="50"/>
  <c r="BX53" i="50"/>
  <c r="BW53" i="50"/>
  <c r="BV53" i="50"/>
  <c r="BR53" i="50"/>
  <c r="BS53" i="50"/>
  <c r="BT53" i="50"/>
  <c r="BU53" i="50"/>
  <c r="BQ53" i="50"/>
  <c r="BP53" i="50"/>
  <c r="BO53" i="50"/>
  <c r="BN53" i="50"/>
  <c r="BM53" i="50"/>
  <c r="BL53" i="50"/>
  <c r="BK53" i="50"/>
  <c r="BJ53" i="50"/>
  <c r="BI53" i="50"/>
  <c r="BH53" i="50"/>
  <c r="BG53" i="50"/>
  <c r="BF53" i="50"/>
  <c r="F53" i="50"/>
  <c r="AT53" i="50"/>
  <c r="AU53" i="50"/>
  <c r="AV53" i="50"/>
  <c r="AW53" i="50"/>
  <c r="AX53" i="50"/>
  <c r="AY53" i="50"/>
  <c r="AZ53" i="50"/>
  <c r="BA53" i="50"/>
  <c r="BB53" i="50"/>
  <c r="BC53" i="50"/>
  <c r="BD53" i="50"/>
  <c r="BE53" i="50"/>
  <c r="AK53" i="50"/>
  <c r="AG53" i="50"/>
  <c r="AF53" i="50"/>
  <c r="AE53" i="50"/>
  <c r="AD53" i="50"/>
  <c r="AC53" i="50"/>
  <c r="D53" i="50"/>
  <c r="I53" i="50"/>
  <c r="A53" i="50"/>
  <c r="DV52" i="50"/>
  <c r="DU52" i="50"/>
  <c r="DT52" i="50"/>
  <c r="DS52" i="50"/>
  <c r="DR52" i="50"/>
  <c r="DQ52" i="50"/>
  <c r="DP52" i="50"/>
  <c r="DO52" i="50"/>
  <c r="DN52" i="50"/>
  <c r="DM52" i="50"/>
  <c r="DL52" i="50"/>
  <c r="DK52" i="50"/>
  <c r="DJ52" i="50"/>
  <c r="DI52" i="50"/>
  <c r="DH52" i="50"/>
  <c r="DG52" i="50"/>
  <c r="DF52" i="50"/>
  <c r="DE52" i="50"/>
  <c r="DD52" i="50"/>
  <c r="DC52" i="50"/>
  <c r="DB52" i="50"/>
  <c r="DA52" i="50"/>
  <c r="CZ52" i="50"/>
  <c r="CY52" i="50"/>
  <c r="CX52" i="50"/>
  <c r="CW52" i="50"/>
  <c r="CV52" i="50"/>
  <c r="CU52" i="50"/>
  <c r="CT52" i="50"/>
  <c r="CS52" i="50"/>
  <c r="CR52" i="50"/>
  <c r="CQ52" i="50"/>
  <c r="CP52" i="50"/>
  <c r="CO52" i="50"/>
  <c r="CN52" i="50"/>
  <c r="CM52" i="50"/>
  <c r="CL52" i="50"/>
  <c r="CK52" i="50"/>
  <c r="CJ52" i="50"/>
  <c r="CI52" i="50"/>
  <c r="CH52" i="50"/>
  <c r="CG52" i="50"/>
  <c r="CF52" i="50"/>
  <c r="CE52" i="50"/>
  <c r="CA52" i="50"/>
  <c r="CB52" i="50"/>
  <c r="CC52" i="50"/>
  <c r="CD52" i="50"/>
  <c r="BZ52" i="50"/>
  <c r="BY52" i="50"/>
  <c r="BX52" i="50"/>
  <c r="BW52" i="50"/>
  <c r="BV52" i="50"/>
  <c r="BR52" i="50"/>
  <c r="BS52" i="50"/>
  <c r="BT52" i="50"/>
  <c r="BU52" i="50"/>
  <c r="BQ52" i="50"/>
  <c r="BP52" i="50"/>
  <c r="BO52" i="50"/>
  <c r="BN52" i="50"/>
  <c r="BM52" i="50"/>
  <c r="BL52" i="50"/>
  <c r="BK52" i="50"/>
  <c r="BJ52" i="50"/>
  <c r="BI52" i="50"/>
  <c r="BH52" i="50"/>
  <c r="BG52" i="50"/>
  <c r="BF52" i="50"/>
  <c r="AT52" i="50"/>
  <c r="AU52" i="50"/>
  <c r="AV52" i="50"/>
  <c r="AW52" i="50"/>
  <c r="AX52" i="50"/>
  <c r="AY52" i="50"/>
  <c r="AZ52" i="50"/>
  <c r="BA52" i="50"/>
  <c r="BB52" i="50"/>
  <c r="BC52" i="50"/>
  <c r="BD52" i="50"/>
  <c r="BE52" i="50"/>
  <c r="AG52" i="50"/>
  <c r="AM52" i="50"/>
  <c r="AE52" i="50"/>
  <c r="AD52" i="50"/>
  <c r="AC52" i="50"/>
  <c r="D52" i="50"/>
  <c r="I52" i="50"/>
  <c r="DV51" i="50"/>
  <c r="DU51" i="50"/>
  <c r="DT51" i="50"/>
  <c r="DS51" i="50"/>
  <c r="DR51" i="50"/>
  <c r="DQ51" i="50"/>
  <c r="DP51" i="50"/>
  <c r="DO51" i="50"/>
  <c r="DN51" i="50"/>
  <c r="DM51" i="50"/>
  <c r="DL51" i="50"/>
  <c r="DK51" i="50"/>
  <c r="DJ51" i="50"/>
  <c r="DI51" i="50"/>
  <c r="DH51" i="50"/>
  <c r="DG51" i="50"/>
  <c r="DF51" i="50"/>
  <c r="DE51" i="50"/>
  <c r="DD51" i="50"/>
  <c r="DC51" i="50"/>
  <c r="DB51" i="50"/>
  <c r="DA51" i="50"/>
  <c r="CZ51" i="50"/>
  <c r="CY51" i="50"/>
  <c r="CX51" i="50"/>
  <c r="CW51" i="50"/>
  <c r="CV51" i="50"/>
  <c r="CU51" i="50"/>
  <c r="CT51" i="50"/>
  <c r="CS51" i="50"/>
  <c r="CR51" i="50"/>
  <c r="CQ51" i="50"/>
  <c r="CP51" i="50"/>
  <c r="CO51" i="50"/>
  <c r="CN51" i="50"/>
  <c r="CM51" i="50"/>
  <c r="CL51" i="50"/>
  <c r="CK51" i="50"/>
  <c r="CJ51" i="50"/>
  <c r="CI51" i="50"/>
  <c r="CH51" i="50"/>
  <c r="CG51" i="50"/>
  <c r="CF51" i="50"/>
  <c r="CE51" i="50"/>
  <c r="CD51" i="50"/>
  <c r="CC51" i="50"/>
  <c r="CB51" i="50"/>
  <c r="CA51" i="50"/>
  <c r="BZ51" i="50"/>
  <c r="BY51" i="50"/>
  <c r="BX51" i="50"/>
  <c r="BW51" i="50"/>
  <c r="BV51" i="50"/>
  <c r="BR51" i="50"/>
  <c r="BS51" i="50"/>
  <c r="BT51" i="50"/>
  <c r="BU51" i="50"/>
  <c r="BQ51" i="50"/>
  <c r="BP51" i="50"/>
  <c r="BO51" i="50"/>
  <c r="BN51" i="50"/>
  <c r="BM51" i="50"/>
  <c r="BL51" i="50"/>
  <c r="BK51" i="50"/>
  <c r="BJ51" i="50"/>
  <c r="BI51" i="50"/>
  <c r="BH51" i="50"/>
  <c r="BG51" i="50"/>
  <c r="BF51" i="50"/>
  <c r="AT51" i="50"/>
  <c r="AU51" i="50"/>
  <c r="AV51" i="50"/>
  <c r="AW51" i="50"/>
  <c r="AX51" i="50"/>
  <c r="AY51" i="50"/>
  <c r="AZ51" i="50"/>
  <c r="BA51" i="50"/>
  <c r="BB51" i="50"/>
  <c r="BC51" i="50"/>
  <c r="BD51" i="50"/>
  <c r="BE51" i="50"/>
  <c r="AG51" i="50"/>
  <c r="AM51" i="50"/>
  <c r="AF51" i="50"/>
  <c r="AE51" i="50"/>
  <c r="AD51" i="50"/>
  <c r="AC51" i="50"/>
  <c r="D51" i="50"/>
  <c r="I51" i="50"/>
  <c r="A51" i="50"/>
  <c r="DV50" i="50"/>
  <c r="DU50" i="50"/>
  <c r="DT50" i="50"/>
  <c r="DS50" i="50"/>
  <c r="DR50" i="50"/>
  <c r="DQ50" i="50"/>
  <c r="DP50" i="50"/>
  <c r="DO50" i="50"/>
  <c r="DN50" i="50"/>
  <c r="DM50" i="50"/>
  <c r="DL50" i="50"/>
  <c r="DK50" i="50"/>
  <c r="DJ50" i="50"/>
  <c r="DI50" i="50"/>
  <c r="DH50" i="50"/>
  <c r="DG50" i="50"/>
  <c r="DF50" i="50"/>
  <c r="DE50" i="50"/>
  <c r="DD50" i="50"/>
  <c r="DC50" i="50"/>
  <c r="DB50" i="50"/>
  <c r="DA50" i="50"/>
  <c r="CZ50" i="50"/>
  <c r="CY50" i="50"/>
  <c r="CX50" i="50"/>
  <c r="CW50" i="50"/>
  <c r="CV50" i="50"/>
  <c r="CU50" i="50"/>
  <c r="CT50" i="50"/>
  <c r="CS50" i="50"/>
  <c r="CR50" i="50"/>
  <c r="CQ50" i="50"/>
  <c r="CP50" i="50"/>
  <c r="CO50" i="50"/>
  <c r="CN50" i="50"/>
  <c r="CM50" i="50"/>
  <c r="CL50" i="50"/>
  <c r="CK50" i="50"/>
  <c r="CJ50" i="50"/>
  <c r="CI50" i="50"/>
  <c r="CH50" i="50"/>
  <c r="CG50" i="50"/>
  <c r="CF50" i="50"/>
  <c r="CE50" i="50"/>
  <c r="CD50" i="50"/>
  <c r="CC50" i="50"/>
  <c r="CB50" i="50"/>
  <c r="CA50" i="50"/>
  <c r="BY50" i="50"/>
  <c r="BX50" i="50"/>
  <c r="BW50" i="50"/>
  <c r="BV50" i="50"/>
  <c r="BR50" i="50"/>
  <c r="BS50" i="50"/>
  <c r="BT50" i="50"/>
  <c r="BU50" i="50"/>
  <c r="BQ50" i="50"/>
  <c r="BP50" i="50"/>
  <c r="BO50" i="50"/>
  <c r="BN50" i="50"/>
  <c r="BM50" i="50"/>
  <c r="BL50" i="50"/>
  <c r="BK50" i="50"/>
  <c r="BJ50" i="50"/>
  <c r="BI50" i="50"/>
  <c r="BH50" i="50"/>
  <c r="BG50" i="50"/>
  <c r="BF50" i="50"/>
  <c r="AT50" i="50"/>
  <c r="AU50" i="50"/>
  <c r="AV50" i="50"/>
  <c r="AW50" i="50"/>
  <c r="AX50" i="50"/>
  <c r="AY50" i="50"/>
  <c r="AZ50" i="50"/>
  <c r="BA50" i="50"/>
  <c r="BB50" i="50"/>
  <c r="BC50" i="50"/>
  <c r="BD50" i="50"/>
  <c r="BE50" i="50"/>
  <c r="AG50" i="50"/>
  <c r="A50" i="50"/>
  <c r="AE50" i="50"/>
  <c r="AD50" i="50"/>
  <c r="AC50" i="50"/>
  <c r="D50" i="50"/>
  <c r="I50" i="50"/>
  <c r="DV49" i="50"/>
  <c r="DU49" i="50"/>
  <c r="DT49" i="50"/>
  <c r="DS49" i="50"/>
  <c r="DR49" i="50"/>
  <c r="DQ49" i="50"/>
  <c r="DP49" i="50"/>
  <c r="DO49" i="50"/>
  <c r="DN49" i="50"/>
  <c r="DM49" i="50"/>
  <c r="DL49" i="50"/>
  <c r="DK49" i="50"/>
  <c r="DJ49" i="50"/>
  <c r="DI49" i="50"/>
  <c r="DH49" i="50"/>
  <c r="DG49" i="50"/>
  <c r="DF49" i="50"/>
  <c r="DE49" i="50"/>
  <c r="DD49" i="50"/>
  <c r="DC49" i="50"/>
  <c r="DB49" i="50"/>
  <c r="DA49" i="50"/>
  <c r="CZ49" i="50"/>
  <c r="CY49" i="50"/>
  <c r="CX49" i="50"/>
  <c r="CW49" i="50"/>
  <c r="CV49" i="50"/>
  <c r="CU49" i="50"/>
  <c r="CT49" i="50"/>
  <c r="CS49" i="50"/>
  <c r="CR49" i="50"/>
  <c r="CQ49" i="50"/>
  <c r="CP49" i="50"/>
  <c r="CO49" i="50"/>
  <c r="CN49" i="50"/>
  <c r="CM49" i="50"/>
  <c r="CL49" i="50"/>
  <c r="CK49" i="50"/>
  <c r="CJ49" i="50"/>
  <c r="CI49" i="50"/>
  <c r="CH49" i="50"/>
  <c r="CG49" i="50"/>
  <c r="CF49" i="50"/>
  <c r="CE49" i="50"/>
  <c r="CD49" i="50"/>
  <c r="CC49" i="50"/>
  <c r="CB49" i="50"/>
  <c r="CA49" i="50"/>
  <c r="BZ49" i="50"/>
  <c r="BY49" i="50"/>
  <c r="BX49" i="50"/>
  <c r="BW49" i="50"/>
  <c r="BV49" i="50"/>
  <c r="BR49" i="50"/>
  <c r="BS49" i="50"/>
  <c r="BT49" i="50"/>
  <c r="BU49" i="50"/>
  <c r="BQ49" i="50"/>
  <c r="BP49" i="50"/>
  <c r="BO49" i="50"/>
  <c r="BN49" i="50"/>
  <c r="BM49" i="50"/>
  <c r="BL49" i="50"/>
  <c r="BK49" i="50"/>
  <c r="BJ49" i="50"/>
  <c r="BI49" i="50"/>
  <c r="BH49" i="50"/>
  <c r="BG49" i="50"/>
  <c r="BF49" i="50"/>
  <c r="AT49" i="50"/>
  <c r="AU49" i="50"/>
  <c r="AV49" i="50"/>
  <c r="AW49" i="50"/>
  <c r="AX49" i="50"/>
  <c r="AY49" i="50"/>
  <c r="AZ49" i="50"/>
  <c r="BA49" i="50"/>
  <c r="BB49" i="50"/>
  <c r="BC49" i="50"/>
  <c r="BD49" i="50"/>
  <c r="BE49" i="50"/>
  <c r="AG49" i="50"/>
  <c r="AF49" i="50"/>
  <c r="AE49" i="50"/>
  <c r="AD49" i="50"/>
  <c r="AC49" i="50"/>
  <c r="D49" i="50"/>
  <c r="I49" i="50"/>
  <c r="DV48" i="50"/>
  <c r="DU48" i="50"/>
  <c r="DT48" i="50"/>
  <c r="DS48" i="50"/>
  <c r="DR48" i="50"/>
  <c r="DQ48" i="50"/>
  <c r="DP48" i="50"/>
  <c r="DO48" i="50"/>
  <c r="DN48" i="50"/>
  <c r="DM48" i="50"/>
  <c r="DL48" i="50"/>
  <c r="DK48" i="50"/>
  <c r="DJ48" i="50"/>
  <c r="DI48" i="50"/>
  <c r="DH48" i="50"/>
  <c r="DG48" i="50"/>
  <c r="DF48" i="50"/>
  <c r="DE48" i="50"/>
  <c r="DD48" i="50"/>
  <c r="DC48" i="50"/>
  <c r="DB48" i="50"/>
  <c r="DA48" i="50"/>
  <c r="CZ48" i="50"/>
  <c r="CY48" i="50"/>
  <c r="CX48" i="50"/>
  <c r="CW48" i="50"/>
  <c r="CV48" i="50"/>
  <c r="CU48" i="50"/>
  <c r="CT48" i="50"/>
  <c r="CS48" i="50"/>
  <c r="CR48" i="50"/>
  <c r="CQ48" i="50"/>
  <c r="CP48" i="50"/>
  <c r="CO48" i="50"/>
  <c r="CN48" i="50"/>
  <c r="CM48" i="50"/>
  <c r="CL48" i="50"/>
  <c r="CK48" i="50"/>
  <c r="CJ48" i="50"/>
  <c r="CI48" i="50"/>
  <c r="CH48" i="50"/>
  <c r="CG48" i="50"/>
  <c r="CF48" i="50"/>
  <c r="CE48" i="50"/>
  <c r="CD48" i="50"/>
  <c r="CC48" i="50"/>
  <c r="CB48" i="50"/>
  <c r="CA48" i="50"/>
  <c r="BZ48" i="50"/>
  <c r="BY48" i="50"/>
  <c r="BX48" i="50"/>
  <c r="BW48" i="50"/>
  <c r="BV48" i="50"/>
  <c r="BR48" i="50"/>
  <c r="BS48" i="50"/>
  <c r="BT48" i="50"/>
  <c r="BU48" i="50"/>
  <c r="BQ48" i="50"/>
  <c r="BP48" i="50"/>
  <c r="BO48" i="50"/>
  <c r="BN48" i="50"/>
  <c r="BM48" i="50"/>
  <c r="BL48" i="50"/>
  <c r="BK48" i="50"/>
  <c r="BJ48" i="50"/>
  <c r="BI48" i="50"/>
  <c r="BH48" i="50"/>
  <c r="BG48" i="50"/>
  <c r="BF48" i="50"/>
  <c r="AT48" i="50"/>
  <c r="AU48" i="50"/>
  <c r="AV48" i="50"/>
  <c r="AW48" i="50"/>
  <c r="AX48" i="50"/>
  <c r="AY48" i="50"/>
  <c r="AZ48" i="50"/>
  <c r="BA48" i="50"/>
  <c r="BB48" i="50"/>
  <c r="BC48" i="50"/>
  <c r="BD48" i="50"/>
  <c r="BE48" i="50"/>
  <c r="AG48" i="50"/>
  <c r="AE48" i="50"/>
  <c r="AD48" i="50"/>
  <c r="AC48" i="50"/>
  <c r="D48" i="50"/>
  <c r="I48" i="50"/>
  <c r="DV47" i="50"/>
  <c r="DU47" i="50"/>
  <c r="DT47" i="50"/>
  <c r="DS47" i="50"/>
  <c r="DR47" i="50"/>
  <c r="DQ47" i="50"/>
  <c r="DP47" i="50"/>
  <c r="DO47" i="50"/>
  <c r="DN47" i="50"/>
  <c r="DM47" i="50"/>
  <c r="DL47" i="50"/>
  <c r="DK47" i="50"/>
  <c r="DJ47" i="50"/>
  <c r="DI47" i="50"/>
  <c r="DH47" i="50"/>
  <c r="DG47" i="50"/>
  <c r="DF47" i="50"/>
  <c r="DE47" i="50"/>
  <c r="DD47" i="50"/>
  <c r="DC47" i="50"/>
  <c r="DB47" i="50"/>
  <c r="DA47" i="50"/>
  <c r="CZ47" i="50"/>
  <c r="CY47" i="50"/>
  <c r="CX47" i="50"/>
  <c r="CW47" i="50"/>
  <c r="CV47" i="50"/>
  <c r="CU47" i="50"/>
  <c r="CT47" i="50"/>
  <c r="CS47" i="50"/>
  <c r="CR47" i="50"/>
  <c r="CQ47" i="50"/>
  <c r="CP47" i="50"/>
  <c r="CO47" i="50"/>
  <c r="CN47" i="50"/>
  <c r="CM47" i="50"/>
  <c r="CL47" i="50"/>
  <c r="CK47" i="50"/>
  <c r="CJ47" i="50"/>
  <c r="CI47" i="50"/>
  <c r="CH47" i="50"/>
  <c r="CG47" i="50"/>
  <c r="CF47" i="50"/>
  <c r="CE47" i="50"/>
  <c r="CD47" i="50"/>
  <c r="CC47" i="50"/>
  <c r="CB47" i="50"/>
  <c r="CA47" i="50"/>
  <c r="BY47" i="50"/>
  <c r="BX47" i="50"/>
  <c r="BW47" i="50"/>
  <c r="BV47" i="50"/>
  <c r="BR47" i="50"/>
  <c r="BS47" i="50"/>
  <c r="BT47" i="50"/>
  <c r="BU47" i="50"/>
  <c r="BQ47" i="50"/>
  <c r="BP47" i="50"/>
  <c r="BO47" i="50"/>
  <c r="BN47" i="50"/>
  <c r="BM47" i="50"/>
  <c r="BL47" i="50"/>
  <c r="BK47" i="50"/>
  <c r="BJ47" i="50"/>
  <c r="BI47" i="50"/>
  <c r="BH47" i="50"/>
  <c r="BG47" i="50"/>
  <c r="BF47" i="50"/>
  <c r="AT47" i="50"/>
  <c r="AU47" i="50"/>
  <c r="AV47" i="50"/>
  <c r="AW47" i="50"/>
  <c r="AX47" i="50"/>
  <c r="AY47" i="50"/>
  <c r="AZ47" i="50"/>
  <c r="BA47" i="50"/>
  <c r="BB47" i="50"/>
  <c r="BC47" i="50"/>
  <c r="BD47" i="50"/>
  <c r="BE47" i="50"/>
  <c r="AG47" i="50"/>
  <c r="AM47" i="50"/>
  <c r="AF47" i="50"/>
  <c r="AE47" i="50"/>
  <c r="AD47" i="50"/>
  <c r="AC47" i="50"/>
  <c r="D47" i="50"/>
  <c r="I47" i="50"/>
  <c r="A47" i="50"/>
  <c r="DV46" i="50"/>
  <c r="DU46" i="50"/>
  <c r="DT46" i="50"/>
  <c r="DS46" i="50"/>
  <c r="DR46" i="50"/>
  <c r="DQ46" i="50"/>
  <c r="DP46" i="50"/>
  <c r="DO46" i="50"/>
  <c r="DN46" i="50"/>
  <c r="DM46" i="50"/>
  <c r="DL46" i="50"/>
  <c r="DK46" i="50"/>
  <c r="DJ46" i="50"/>
  <c r="DI46" i="50"/>
  <c r="DH46" i="50"/>
  <c r="DG46" i="50"/>
  <c r="DF46" i="50"/>
  <c r="DE46" i="50"/>
  <c r="DD46" i="50"/>
  <c r="DC46" i="50"/>
  <c r="DB46" i="50"/>
  <c r="DA46" i="50"/>
  <c r="CZ46" i="50"/>
  <c r="CY46" i="50"/>
  <c r="CX46" i="50"/>
  <c r="CW46" i="50"/>
  <c r="CV46" i="50"/>
  <c r="CU46" i="50"/>
  <c r="CT46" i="50"/>
  <c r="CS46" i="50"/>
  <c r="CR46" i="50"/>
  <c r="CQ46" i="50"/>
  <c r="CP46" i="50"/>
  <c r="CO46" i="50"/>
  <c r="CN46" i="50"/>
  <c r="CM46" i="50"/>
  <c r="CL46" i="50"/>
  <c r="CK46" i="50"/>
  <c r="CJ46" i="50"/>
  <c r="CI46" i="50"/>
  <c r="CH46" i="50"/>
  <c r="CG46" i="50"/>
  <c r="CF46" i="50"/>
  <c r="CE46" i="50"/>
  <c r="CD46" i="50"/>
  <c r="CC46" i="50"/>
  <c r="CB46" i="50"/>
  <c r="CA46" i="50"/>
  <c r="BY46" i="50"/>
  <c r="BX46" i="50"/>
  <c r="BW46" i="50"/>
  <c r="BV46" i="50"/>
  <c r="BR46" i="50"/>
  <c r="BS46" i="50"/>
  <c r="BT46" i="50"/>
  <c r="BU46" i="50"/>
  <c r="BQ46" i="50"/>
  <c r="BP46" i="50"/>
  <c r="BO46" i="50"/>
  <c r="BN46" i="50"/>
  <c r="BM46" i="50"/>
  <c r="BL46" i="50"/>
  <c r="BK46" i="50"/>
  <c r="BJ46" i="50"/>
  <c r="BI46" i="50"/>
  <c r="BH46" i="50"/>
  <c r="BG46" i="50"/>
  <c r="BF46" i="50"/>
  <c r="AT46" i="50"/>
  <c r="AU46" i="50"/>
  <c r="AV46" i="50"/>
  <c r="AW46" i="50"/>
  <c r="AX46" i="50"/>
  <c r="AY46" i="50"/>
  <c r="AZ46" i="50"/>
  <c r="BA46" i="50"/>
  <c r="BB46" i="50"/>
  <c r="BC46" i="50"/>
  <c r="BD46" i="50"/>
  <c r="BE46" i="50"/>
  <c r="AG46" i="50"/>
  <c r="A46" i="50"/>
  <c r="AF46" i="50"/>
  <c r="AE46" i="50"/>
  <c r="AD46" i="50"/>
  <c r="AC46" i="50"/>
  <c r="D46" i="50"/>
  <c r="I46" i="50"/>
  <c r="DV45" i="50"/>
  <c r="DU45" i="50"/>
  <c r="DT45" i="50"/>
  <c r="DS45" i="50"/>
  <c r="DR45" i="50"/>
  <c r="DQ45" i="50"/>
  <c r="DP45" i="50"/>
  <c r="DO45" i="50"/>
  <c r="DN45" i="50"/>
  <c r="DM45" i="50"/>
  <c r="DL45" i="50"/>
  <c r="DK45" i="50"/>
  <c r="DJ45" i="50"/>
  <c r="DI45" i="50"/>
  <c r="DH45" i="50"/>
  <c r="DG45" i="50"/>
  <c r="DF45" i="50"/>
  <c r="DE45" i="50"/>
  <c r="DD45" i="50"/>
  <c r="DC45" i="50"/>
  <c r="DB45" i="50"/>
  <c r="DA45" i="50"/>
  <c r="CZ45" i="50"/>
  <c r="CY45" i="50"/>
  <c r="CX45" i="50"/>
  <c r="CW45" i="50"/>
  <c r="CV45" i="50"/>
  <c r="CU45" i="50"/>
  <c r="CT45" i="50"/>
  <c r="CS45" i="50"/>
  <c r="CR45" i="50"/>
  <c r="CQ45" i="50"/>
  <c r="CP45" i="50"/>
  <c r="CO45" i="50"/>
  <c r="CN45" i="50"/>
  <c r="CM45" i="50"/>
  <c r="CL45" i="50"/>
  <c r="CK45" i="50"/>
  <c r="CJ45" i="50"/>
  <c r="CI45" i="50"/>
  <c r="CH45" i="50"/>
  <c r="CG45" i="50"/>
  <c r="CF45" i="50"/>
  <c r="CE45" i="50"/>
  <c r="CD45" i="50"/>
  <c r="CC45" i="50"/>
  <c r="CB45" i="50"/>
  <c r="CA45" i="50"/>
  <c r="BZ45" i="50"/>
  <c r="BY45" i="50"/>
  <c r="BX45" i="50"/>
  <c r="BW45" i="50"/>
  <c r="BV45" i="50"/>
  <c r="AK45" i="50"/>
  <c r="BR45" i="50"/>
  <c r="BS45" i="50"/>
  <c r="BT45" i="50"/>
  <c r="BU45" i="50"/>
  <c r="BQ45" i="50"/>
  <c r="BP45" i="50"/>
  <c r="BO45" i="50"/>
  <c r="BN45" i="50"/>
  <c r="BM45" i="50"/>
  <c r="BL45" i="50"/>
  <c r="BK45" i="50"/>
  <c r="BJ45" i="50"/>
  <c r="BI45" i="50"/>
  <c r="BH45" i="50"/>
  <c r="BG45" i="50"/>
  <c r="BF45" i="50"/>
  <c r="AT45" i="50"/>
  <c r="AU45" i="50"/>
  <c r="AV45" i="50"/>
  <c r="AW45" i="50"/>
  <c r="AX45" i="50"/>
  <c r="AY45" i="50"/>
  <c r="AZ45" i="50"/>
  <c r="BA45" i="50"/>
  <c r="BB45" i="50"/>
  <c r="BC45" i="50"/>
  <c r="BD45" i="50"/>
  <c r="BE45" i="50"/>
  <c r="AG45" i="50"/>
  <c r="AE45" i="50"/>
  <c r="AD45" i="50"/>
  <c r="AC45" i="50"/>
  <c r="D45" i="50"/>
  <c r="I45" i="50"/>
  <c r="DV44" i="50"/>
  <c r="DU44" i="50"/>
  <c r="DT44" i="50"/>
  <c r="DS44" i="50"/>
  <c r="DR44" i="50"/>
  <c r="DQ44" i="50"/>
  <c r="DP44" i="50"/>
  <c r="DO44" i="50"/>
  <c r="DN44" i="50"/>
  <c r="DM44" i="50"/>
  <c r="DL44" i="50"/>
  <c r="DK44" i="50"/>
  <c r="DJ44" i="50"/>
  <c r="DI44" i="50"/>
  <c r="DH44" i="50"/>
  <c r="DG44" i="50"/>
  <c r="DF44" i="50"/>
  <c r="DE44" i="50"/>
  <c r="DD44" i="50"/>
  <c r="DC44" i="50"/>
  <c r="DB44" i="50"/>
  <c r="DA44" i="50"/>
  <c r="CZ44" i="50"/>
  <c r="CY44" i="50"/>
  <c r="CX44" i="50"/>
  <c r="CW44" i="50"/>
  <c r="CV44" i="50"/>
  <c r="CU44" i="50"/>
  <c r="CT44" i="50"/>
  <c r="CS44" i="50"/>
  <c r="CR44" i="50"/>
  <c r="CQ44" i="50"/>
  <c r="CP44" i="50"/>
  <c r="CO44" i="50"/>
  <c r="CN44" i="50"/>
  <c r="CM44" i="50"/>
  <c r="CL44" i="50"/>
  <c r="CK44" i="50"/>
  <c r="CJ44" i="50"/>
  <c r="CI44" i="50"/>
  <c r="CH44" i="50"/>
  <c r="CG44" i="50"/>
  <c r="CF44" i="50"/>
  <c r="CE44" i="50"/>
  <c r="CA44" i="50"/>
  <c r="CB44" i="50"/>
  <c r="CC44" i="50"/>
  <c r="CD44" i="50"/>
  <c r="BZ44" i="50"/>
  <c r="BY44" i="50"/>
  <c r="BX44" i="50"/>
  <c r="BW44" i="50"/>
  <c r="BV44" i="50"/>
  <c r="BR44" i="50"/>
  <c r="BS44" i="50"/>
  <c r="BT44" i="50"/>
  <c r="BU44" i="50"/>
  <c r="BQ44" i="50"/>
  <c r="BP44" i="50"/>
  <c r="BO44" i="50"/>
  <c r="BN44" i="50"/>
  <c r="BM44" i="50"/>
  <c r="BL44" i="50"/>
  <c r="BK44" i="50"/>
  <c r="BJ44" i="50"/>
  <c r="BI44" i="50"/>
  <c r="BH44" i="50"/>
  <c r="BG44" i="50"/>
  <c r="BF44" i="50"/>
  <c r="AT44" i="50"/>
  <c r="AU44" i="50"/>
  <c r="AV44" i="50"/>
  <c r="AW44" i="50"/>
  <c r="AX44" i="50"/>
  <c r="AY44" i="50"/>
  <c r="AZ44" i="50"/>
  <c r="BA44" i="50"/>
  <c r="BB44" i="50"/>
  <c r="BC44" i="50"/>
  <c r="BD44" i="50"/>
  <c r="BE44" i="50"/>
  <c r="AG44" i="50"/>
  <c r="AM44" i="50"/>
  <c r="AE44" i="50"/>
  <c r="AD44" i="50"/>
  <c r="AC44" i="50"/>
  <c r="D44" i="50"/>
  <c r="I44" i="50"/>
  <c r="DV43" i="50"/>
  <c r="DU43" i="50"/>
  <c r="DT43" i="50"/>
  <c r="DS43" i="50"/>
  <c r="DR43" i="50"/>
  <c r="DQ43" i="50"/>
  <c r="DP43" i="50"/>
  <c r="DO43" i="50"/>
  <c r="DN43" i="50"/>
  <c r="DM43" i="50"/>
  <c r="DL43" i="50"/>
  <c r="DK43" i="50"/>
  <c r="DJ43" i="50"/>
  <c r="DI43" i="50"/>
  <c r="DH43" i="50"/>
  <c r="DG43" i="50"/>
  <c r="DF43" i="50"/>
  <c r="DE43" i="50"/>
  <c r="DD43" i="50"/>
  <c r="DC43" i="50"/>
  <c r="DB43" i="50"/>
  <c r="DA43" i="50"/>
  <c r="CZ43" i="50"/>
  <c r="CY43" i="50"/>
  <c r="CX43" i="50"/>
  <c r="CW43" i="50"/>
  <c r="CV43" i="50"/>
  <c r="CU43" i="50"/>
  <c r="CT43" i="50"/>
  <c r="CS43" i="50"/>
  <c r="CR43" i="50"/>
  <c r="CQ43" i="50"/>
  <c r="CP43" i="50"/>
  <c r="CO43" i="50"/>
  <c r="CN43" i="50"/>
  <c r="CM43" i="50"/>
  <c r="CL43" i="50"/>
  <c r="CK43" i="50"/>
  <c r="CJ43" i="50"/>
  <c r="CI43" i="50"/>
  <c r="CH43" i="50"/>
  <c r="CG43" i="50"/>
  <c r="CF43" i="50"/>
  <c r="CE43" i="50"/>
  <c r="CD43" i="50"/>
  <c r="CC43" i="50"/>
  <c r="CB43" i="50"/>
  <c r="CA43" i="50"/>
  <c r="BZ43" i="50"/>
  <c r="BY43" i="50"/>
  <c r="BX43" i="50"/>
  <c r="BW43" i="50"/>
  <c r="BV43" i="50"/>
  <c r="BR43" i="50"/>
  <c r="BS43" i="50"/>
  <c r="BT43" i="50"/>
  <c r="BU43" i="50"/>
  <c r="BQ43" i="50"/>
  <c r="BP43" i="50"/>
  <c r="BO43" i="50"/>
  <c r="BN43" i="50"/>
  <c r="BM43" i="50"/>
  <c r="BL43" i="50"/>
  <c r="BK43" i="50"/>
  <c r="BJ43" i="50"/>
  <c r="BI43" i="50"/>
  <c r="BH43" i="50"/>
  <c r="BG43" i="50"/>
  <c r="BF43" i="50"/>
  <c r="AT43" i="50"/>
  <c r="AU43" i="50"/>
  <c r="AV43" i="50"/>
  <c r="AW43" i="50"/>
  <c r="AX43" i="50"/>
  <c r="AY43" i="50"/>
  <c r="AZ43" i="50"/>
  <c r="BA43" i="50"/>
  <c r="BB43" i="50"/>
  <c r="BC43" i="50"/>
  <c r="BD43" i="50"/>
  <c r="BE43" i="50"/>
  <c r="AG43" i="50"/>
  <c r="AM43" i="50"/>
  <c r="AF43" i="50"/>
  <c r="AE43" i="50"/>
  <c r="AD43" i="50"/>
  <c r="AC43" i="50"/>
  <c r="D43" i="50"/>
  <c r="I43" i="50"/>
  <c r="DV42" i="50"/>
  <c r="DU42" i="50"/>
  <c r="DT42" i="50"/>
  <c r="DS42" i="50"/>
  <c r="DR42" i="50"/>
  <c r="DQ42" i="50"/>
  <c r="DP42" i="50"/>
  <c r="DO42" i="50"/>
  <c r="DN42" i="50"/>
  <c r="DM42" i="50"/>
  <c r="DL42" i="50"/>
  <c r="DK42" i="50"/>
  <c r="DJ42" i="50"/>
  <c r="DI42" i="50"/>
  <c r="DH42" i="50"/>
  <c r="DG42" i="50"/>
  <c r="DF42" i="50"/>
  <c r="DE42" i="50"/>
  <c r="DD42" i="50"/>
  <c r="DC42" i="50"/>
  <c r="DB42" i="50"/>
  <c r="DA42" i="50"/>
  <c r="CZ42" i="50"/>
  <c r="CY42" i="50"/>
  <c r="CX42" i="50"/>
  <c r="CW42" i="50"/>
  <c r="CV42" i="50"/>
  <c r="CU42" i="50"/>
  <c r="CT42" i="50"/>
  <c r="CS42" i="50"/>
  <c r="CR42" i="50"/>
  <c r="CQ42" i="50"/>
  <c r="CP42" i="50"/>
  <c r="CO42" i="50"/>
  <c r="CN42" i="50"/>
  <c r="CM42" i="50"/>
  <c r="CL42" i="50"/>
  <c r="CK42" i="50"/>
  <c r="CJ42" i="50"/>
  <c r="CI42" i="50"/>
  <c r="CH42" i="50"/>
  <c r="CG42" i="50"/>
  <c r="CF42" i="50"/>
  <c r="CE42" i="50"/>
  <c r="CD42" i="50"/>
  <c r="CC42" i="50"/>
  <c r="CB42" i="50"/>
  <c r="CA42" i="50"/>
  <c r="BY42" i="50"/>
  <c r="BX42" i="50"/>
  <c r="BW42" i="50"/>
  <c r="BV42" i="50"/>
  <c r="BR42" i="50"/>
  <c r="BS42" i="50"/>
  <c r="BT42" i="50"/>
  <c r="BU42" i="50"/>
  <c r="BQ42" i="50"/>
  <c r="BP42" i="50"/>
  <c r="BO42" i="50"/>
  <c r="BN42" i="50"/>
  <c r="BM42" i="50"/>
  <c r="BL42" i="50"/>
  <c r="BK42" i="50"/>
  <c r="BJ42" i="50"/>
  <c r="BI42" i="50"/>
  <c r="BH42" i="50"/>
  <c r="BG42" i="50"/>
  <c r="BF42" i="50"/>
  <c r="AT42" i="50"/>
  <c r="AU42" i="50"/>
  <c r="AV42" i="50"/>
  <c r="AW42" i="50"/>
  <c r="AX42" i="50"/>
  <c r="AY42" i="50"/>
  <c r="AZ42" i="50"/>
  <c r="BA42" i="50"/>
  <c r="BB42" i="50"/>
  <c r="BC42" i="50"/>
  <c r="BD42" i="50"/>
  <c r="BE42" i="50"/>
  <c r="AG42" i="50"/>
  <c r="A42" i="50"/>
  <c r="AE42" i="50"/>
  <c r="AD42" i="50"/>
  <c r="AC42" i="50"/>
  <c r="D42" i="50"/>
  <c r="I42" i="50"/>
  <c r="DV41" i="50"/>
  <c r="DU41" i="50"/>
  <c r="DT41" i="50"/>
  <c r="DS41" i="50"/>
  <c r="DR41" i="50"/>
  <c r="DQ41" i="50"/>
  <c r="DP41" i="50"/>
  <c r="DO41" i="50"/>
  <c r="DN41" i="50"/>
  <c r="DM41" i="50"/>
  <c r="DL41" i="50"/>
  <c r="DK41" i="50"/>
  <c r="DJ41" i="50"/>
  <c r="DI41" i="50"/>
  <c r="DH41" i="50"/>
  <c r="DG41" i="50"/>
  <c r="DF41" i="50"/>
  <c r="DE41" i="50"/>
  <c r="DD41" i="50"/>
  <c r="DC41" i="50"/>
  <c r="DB41" i="50"/>
  <c r="DA41" i="50"/>
  <c r="CZ41" i="50"/>
  <c r="CY41" i="50"/>
  <c r="CX41" i="50"/>
  <c r="CW41" i="50"/>
  <c r="CV41" i="50"/>
  <c r="CU41" i="50"/>
  <c r="CT41" i="50"/>
  <c r="CS41" i="50"/>
  <c r="CR41" i="50"/>
  <c r="CQ41" i="50"/>
  <c r="CP41" i="50"/>
  <c r="CO41" i="50"/>
  <c r="CN41" i="50"/>
  <c r="CM41" i="50"/>
  <c r="CL41" i="50"/>
  <c r="CK41" i="50"/>
  <c r="CJ41" i="50"/>
  <c r="CI41" i="50"/>
  <c r="CH41" i="50"/>
  <c r="CG41" i="50"/>
  <c r="CF41" i="50"/>
  <c r="CE41" i="50"/>
  <c r="CD41" i="50"/>
  <c r="CC41" i="50"/>
  <c r="CB41" i="50"/>
  <c r="CA41" i="50"/>
  <c r="BZ41" i="50"/>
  <c r="BY41" i="50"/>
  <c r="BX41" i="50"/>
  <c r="BW41" i="50"/>
  <c r="BV41" i="50"/>
  <c r="BR41" i="50"/>
  <c r="BS41" i="50"/>
  <c r="BT41" i="50"/>
  <c r="BU41" i="50"/>
  <c r="BQ41" i="50"/>
  <c r="BP41" i="50"/>
  <c r="BO41" i="50"/>
  <c r="BN41" i="50"/>
  <c r="BM41" i="50"/>
  <c r="BL41" i="50"/>
  <c r="BK41" i="50"/>
  <c r="BJ41" i="50"/>
  <c r="BI41" i="50"/>
  <c r="BH41" i="50"/>
  <c r="BG41" i="50"/>
  <c r="BF41" i="50"/>
  <c r="AT41" i="50"/>
  <c r="AU41" i="50"/>
  <c r="AV41" i="50"/>
  <c r="AW41" i="50"/>
  <c r="AX41" i="50"/>
  <c r="AY41" i="50"/>
  <c r="AZ41" i="50"/>
  <c r="BA41" i="50"/>
  <c r="BB41" i="50"/>
  <c r="BC41" i="50"/>
  <c r="BD41" i="50"/>
  <c r="BE41" i="50"/>
  <c r="AG41" i="50"/>
  <c r="AF41" i="50"/>
  <c r="AE41" i="50"/>
  <c r="AD41" i="50"/>
  <c r="AC41" i="50"/>
  <c r="D41" i="50"/>
  <c r="I41" i="50"/>
  <c r="A41" i="50"/>
  <c r="DV40" i="50"/>
  <c r="DU40" i="50"/>
  <c r="DT40" i="50"/>
  <c r="DS40" i="50"/>
  <c r="DR40" i="50"/>
  <c r="DQ40" i="50"/>
  <c r="DP40" i="50"/>
  <c r="DO40" i="50"/>
  <c r="DN40" i="50"/>
  <c r="DM40" i="50"/>
  <c r="DL40" i="50"/>
  <c r="DK40" i="50"/>
  <c r="DJ40" i="50"/>
  <c r="DI40" i="50"/>
  <c r="DH40" i="50"/>
  <c r="DG40" i="50"/>
  <c r="DF40" i="50"/>
  <c r="DE40" i="50"/>
  <c r="DD40" i="50"/>
  <c r="DC40" i="50"/>
  <c r="DB40" i="50"/>
  <c r="DA40" i="50"/>
  <c r="CZ40" i="50"/>
  <c r="CY40" i="50"/>
  <c r="CX40" i="50"/>
  <c r="CW40" i="50"/>
  <c r="CV40" i="50"/>
  <c r="CU40" i="50"/>
  <c r="CT40" i="50"/>
  <c r="CS40" i="50"/>
  <c r="CR40" i="50"/>
  <c r="CQ40" i="50"/>
  <c r="CP40" i="50"/>
  <c r="CO40" i="50"/>
  <c r="CN40" i="50"/>
  <c r="CM40" i="50"/>
  <c r="CL40" i="50"/>
  <c r="CK40" i="50"/>
  <c r="CJ40" i="50"/>
  <c r="CI40" i="50"/>
  <c r="CH40" i="50"/>
  <c r="CG40" i="50"/>
  <c r="CF40" i="50"/>
  <c r="CE40" i="50"/>
  <c r="CD40" i="50"/>
  <c r="CC40" i="50"/>
  <c r="CB40" i="50"/>
  <c r="CA40" i="50"/>
  <c r="BZ40" i="50"/>
  <c r="BY40" i="50"/>
  <c r="BX40" i="50"/>
  <c r="BW40" i="50"/>
  <c r="BV40" i="50"/>
  <c r="BR40" i="50"/>
  <c r="BS40" i="50"/>
  <c r="BT40" i="50"/>
  <c r="BU40" i="50"/>
  <c r="BQ40" i="50"/>
  <c r="BP40" i="50"/>
  <c r="BO40" i="50"/>
  <c r="BN40" i="50"/>
  <c r="BM40" i="50"/>
  <c r="BL40" i="50"/>
  <c r="BK40" i="50"/>
  <c r="BJ40" i="50"/>
  <c r="BI40" i="50"/>
  <c r="BH40" i="50"/>
  <c r="BG40" i="50"/>
  <c r="BF40" i="50"/>
  <c r="AT40" i="50"/>
  <c r="AU40" i="50"/>
  <c r="AV40" i="50"/>
  <c r="AW40" i="50"/>
  <c r="AX40" i="50"/>
  <c r="AY40" i="50"/>
  <c r="AZ40" i="50"/>
  <c r="BA40" i="50"/>
  <c r="BB40" i="50"/>
  <c r="BC40" i="50"/>
  <c r="BD40" i="50"/>
  <c r="BE40" i="50"/>
  <c r="AG40" i="50"/>
  <c r="AE40" i="50"/>
  <c r="AD40" i="50"/>
  <c r="AC40" i="50"/>
  <c r="D40" i="50"/>
  <c r="I40" i="50"/>
  <c r="DV39" i="50"/>
  <c r="DU39" i="50"/>
  <c r="DT39" i="50"/>
  <c r="DS39" i="50"/>
  <c r="DR39" i="50"/>
  <c r="DQ39" i="50"/>
  <c r="DP39" i="50"/>
  <c r="DO39" i="50"/>
  <c r="DN39" i="50"/>
  <c r="DM39" i="50"/>
  <c r="DL39" i="50"/>
  <c r="DK39" i="50"/>
  <c r="DJ39" i="50"/>
  <c r="DI39" i="50"/>
  <c r="DH39" i="50"/>
  <c r="DG39" i="50"/>
  <c r="DF39" i="50"/>
  <c r="DE39" i="50"/>
  <c r="DD39" i="50"/>
  <c r="DC39" i="50"/>
  <c r="DB39" i="50"/>
  <c r="DA39" i="50"/>
  <c r="CZ39" i="50"/>
  <c r="CY39" i="50"/>
  <c r="CX39" i="50"/>
  <c r="CW39" i="50"/>
  <c r="CV39" i="50"/>
  <c r="CU39" i="50"/>
  <c r="CT39" i="50"/>
  <c r="CS39" i="50"/>
  <c r="CR39" i="50"/>
  <c r="CQ39" i="50"/>
  <c r="CP39" i="50"/>
  <c r="CO39" i="50"/>
  <c r="CN39" i="50"/>
  <c r="CM39" i="50"/>
  <c r="CL39" i="50"/>
  <c r="CK39" i="50"/>
  <c r="CJ39" i="50"/>
  <c r="CI39" i="50"/>
  <c r="CH39" i="50"/>
  <c r="CG39" i="50"/>
  <c r="CF39" i="50"/>
  <c r="CE39" i="50"/>
  <c r="CD39" i="50"/>
  <c r="CC39" i="50"/>
  <c r="CB39" i="50"/>
  <c r="CA39" i="50"/>
  <c r="BY39" i="50"/>
  <c r="BX39" i="50"/>
  <c r="BW39" i="50"/>
  <c r="BV39" i="50"/>
  <c r="BR39" i="50"/>
  <c r="BS39" i="50"/>
  <c r="BT39" i="50"/>
  <c r="BU39" i="50"/>
  <c r="BQ39" i="50"/>
  <c r="BP39" i="50"/>
  <c r="BO39" i="50"/>
  <c r="BN39" i="50"/>
  <c r="BM39" i="50"/>
  <c r="BL39" i="50"/>
  <c r="BK39" i="50"/>
  <c r="BJ39" i="50"/>
  <c r="BI39" i="50"/>
  <c r="BH39" i="50"/>
  <c r="BG39" i="50"/>
  <c r="BF39" i="50"/>
  <c r="AT39" i="50"/>
  <c r="AU39" i="50"/>
  <c r="AV39" i="50"/>
  <c r="AW39" i="50"/>
  <c r="AX39" i="50"/>
  <c r="AY39" i="50"/>
  <c r="AZ39" i="50"/>
  <c r="BA39" i="50"/>
  <c r="BB39" i="50"/>
  <c r="BC39" i="50"/>
  <c r="BD39" i="50"/>
  <c r="BE39" i="50"/>
  <c r="AG39" i="50"/>
  <c r="AF39" i="50"/>
  <c r="AE39" i="50"/>
  <c r="AD39" i="50"/>
  <c r="AC39" i="50"/>
  <c r="D39" i="50"/>
  <c r="I39" i="50"/>
  <c r="DV38" i="50"/>
  <c r="DU38" i="50"/>
  <c r="DT38" i="50"/>
  <c r="DS38" i="50"/>
  <c r="DR38" i="50"/>
  <c r="DQ38" i="50"/>
  <c r="DP38" i="50"/>
  <c r="DO38" i="50"/>
  <c r="DN38" i="50"/>
  <c r="DM38" i="50"/>
  <c r="DL38" i="50"/>
  <c r="DK38" i="50"/>
  <c r="DJ38" i="50"/>
  <c r="DI38" i="50"/>
  <c r="DH38" i="50"/>
  <c r="DG38" i="50"/>
  <c r="DF38" i="50"/>
  <c r="DE38" i="50"/>
  <c r="DD38" i="50"/>
  <c r="DC38" i="50"/>
  <c r="DB38" i="50"/>
  <c r="DA38" i="50"/>
  <c r="CZ38" i="50"/>
  <c r="CY38" i="50"/>
  <c r="CX38" i="50"/>
  <c r="CW38" i="50"/>
  <c r="CV38" i="50"/>
  <c r="CU38" i="50"/>
  <c r="CT38" i="50"/>
  <c r="CS38" i="50"/>
  <c r="CR38" i="50"/>
  <c r="CQ38" i="50"/>
  <c r="CP38" i="50"/>
  <c r="CO38" i="50"/>
  <c r="CN38" i="50"/>
  <c r="CM38" i="50"/>
  <c r="CL38" i="50"/>
  <c r="CK38" i="50"/>
  <c r="CJ38" i="50"/>
  <c r="CI38" i="50"/>
  <c r="CH38" i="50"/>
  <c r="CG38" i="50"/>
  <c r="CF38" i="50"/>
  <c r="CE38" i="50"/>
  <c r="CD38" i="50"/>
  <c r="CC38" i="50"/>
  <c r="CB38" i="50"/>
  <c r="CA38" i="50"/>
  <c r="BY38" i="50"/>
  <c r="BX38" i="50"/>
  <c r="BW38" i="50"/>
  <c r="BV38" i="50"/>
  <c r="BR38" i="50"/>
  <c r="BS38" i="50"/>
  <c r="BT38" i="50"/>
  <c r="BU38" i="50"/>
  <c r="BQ38" i="50"/>
  <c r="BP38" i="50"/>
  <c r="BO38" i="50"/>
  <c r="BN38" i="50"/>
  <c r="BM38" i="50"/>
  <c r="BL38" i="50"/>
  <c r="BK38" i="50"/>
  <c r="BJ38" i="50"/>
  <c r="BI38" i="50"/>
  <c r="BH38" i="50"/>
  <c r="BG38" i="50"/>
  <c r="BF38" i="50"/>
  <c r="AT38" i="50"/>
  <c r="AU38" i="50"/>
  <c r="AV38" i="50"/>
  <c r="AW38" i="50"/>
  <c r="AX38" i="50"/>
  <c r="AY38" i="50"/>
  <c r="AZ38" i="50"/>
  <c r="BA38" i="50"/>
  <c r="BB38" i="50"/>
  <c r="BC38" i="50"/>
  <c r="BD38" i="50"/>
  <c r="BE38" i="50"/>
  <c r="AG38" i="50"/>
  <c r="A38" i="50"/>
  <c r="AE38" i="50"/>
  <c r="AD38" i="50"/>
  <c r="AC38" i="50"/>
  <c r="D38" i="50"/>
  <c r="I38" i="50"/>
  <c r="DV37" i="50"/>
  <c r="DU37" i="50"/>
  <c r="DT37" i="50"/>
  <c r="DS37" i="50"/>
  <c r="DR37" i="50"/>
  <c r="DQ37" i="50"/>
  <c r="DP37" i="50"/>
  <c r="DO37" i="50"/>
  <c r="DN37" i="50"/>
  <c r="DM37" i="50"/>
  <c r="DL37" i="50"/>
  <c r="DK37" i="50"/>
  <c r="DJ37" i="50"/>
  <c r="DI37" i="50"/>
  <c r="DH37" i="50"/>
  <c r="DG37" i="50"/>
  <c r="DF37" i="50"/>
  <c r="DE37" i="50"/>
  <c r="DD37" i="50"/>
  <c r="DC37" i="50"/>
  <c r="DB37" i="50"/>
  <c r="DA37" i="50"/>
  <c r="CZ37" i="50"/>
  <c r="CY37" i="50"/>
  <c r="CX37" i="50"/>
  <c r="CW37" i="50"/>
  <c r="CV37" i="50"/>
  <c r="CU37" i="50"/>
  <c r="CT37" i="50"/>
  <c r="CS37" i="50"/>
  <c r="CR37" i="50"/>
  <c r="CQ37" i="50"/>
  <c r="CP37" i="50"/>
  <c r="CO37" i="50"/>
  <c r="CN37" i="50"/>
  <c r="CM37" i="50"/>
  <c r="CL37" i="50"/>
  <c r="CK37" i="50"/>
  <c r="CJ37" i="50"/>
  <c r="CI37" i="50"/>
  <c r="CH37" i="50"/>
  <c r="CG37" i="50"/>
  <c r="CF37" i="50"/>
  <c r="CE37" i="50"/>
  <c r="CD37" i="50"/>
  <c r="CC37" i="50"/>
  <c r="CB37" i="50"/>
  <c r="CA37" i="50"/>
  <c r="BZ37" i="50"/>
  <c r="BY37" i="50"/>
  <c r="BX37" i="50"/>
  <c r="BW37" i="50"/>
  <c r="BV37" i="50"/>
  <c r="AK37" i="50"/>
  <c r="BR37" i="50"/>
  <c r="BS37" i="50"/>
  <c r="BT37" i="50"/>
  <c r="BU37" i="50"/>
  <c r="BQ37" i="50"/>
  <c r="BP37" i="50"/>
  <c r="BO37" i="50"/>
  <c r="BN37" i="50"/>
  <c r="BM37" i="50"/>
  <c r="BL37" i="50"/>
  <c r="BK37" i="50"/>
  <c r="BJ37" i="50"/>
  <c r="BI37" i="50"/>
  <c r="BH37" i="50"/>
  <c r="BG37" i="50"/>
  <c r="BF37" i="50"/>
  <c r="F37" i="50"/>
  <c r="AT37" i="50"/>
  <c r="AU37" i="50"/>
  <c r="AV37" i="50"/>
  <c r="AW37" i="50"/>
  <c r="AX37" i="50"/>
  <c r="AY37" i="50"/>
  <c r="AZ37" i="50"/>
  <c r="BA37" i="50"/>
  <c r="BB37" i="50"/>
  <c r="BC37" i="50"/>
  <c r="BD37" i="50"/>
  <c r="BE37" i="50"/>
  <c r="AG37" i="50"/>
  <c r="AF37" i="50"/>
  <c r="AE37" i="50"/>
  <c r="AD37" i="50"/>
  <c r="AC37" i="50"/>
  <c r="D37" i="50"/>
  <c r="I37" i="50"/>
  <c r="DV36" i="50"/>
  <c r="DU36" i="50"/>
  <c r="DT36" i="50"/>
  <c r="DS36" i="50"/>
  <c r="DR36" i="50"/>
  <c r="DQ36" i="50"/>
  <c r="DP36" i="50"/>
  <c r="DO36" i="50"/>
  <c r="DN36" i="50"/>
  <c r="DM36" i="50"/>
  <c r="DL36" i="50"/>
  <c r="DK36" i="50"/>
  <c r="DJ36" i="50"/>
  <c r="DI36" i="50"/>
  <c r="DH36" i="50"/>
  <c r="DG36" i="50"/>
  <c r="DF36" i="50"/>
  <c r="DE36" i="50"/>
  <c r="DD36" i="50"/>
  <c r="DC36" i="50"/>
  <c r="DB36" i="50"/>
  <c r="DA36" i="50"/>
  <c r="CZ36" i="50"/>
  <c r="CY36" i="50"/>
  <c r="CX36" i="50"/>
  <c r="CW36" i="50"/>
  <c r="CV36" i="50"/>
  <c r="CU36" i="50"/>
  <c r="CT36" i="50"/>
  <c r="CS36" i="50"/>
  <c r="CR36" i="50"/>
  <c r="CQ36" i="50"/>
  <c r="CP36" i="50"/>
  <c r="CO36" i="50"/>
  <c r="CN36" i="50"/>
  <c r="CM36" i="50"/>
  <c r="CL36" i="50"/>
  <c r="CK36" i="50"/>
  <c r="CJ36" i="50"/>
  <c r="CI36" i="50"/>
  <c r="CH36" i="50"/>
  <c r="CG36" i="50"/>
  <c r="CF36" i="50"/>
  <c r="CE36" i="50"/>
  <c r="CA36" i="50"/>
  <c r="CB36" i="50"/>
  <c r="CC36" i="50"/>
  <c r="CD36" i="50"/>
  <c r="BZ36" i="50"/>
  <c r="BY36" i="50"/>
  <c r="BX36" i="50"/>
  <c r="BW36" i="50"/>
  <c r="BV36" i="50"/>
  <c r="BR36" i="50"/>
  <c r="BS36" i="50"/>
  <c r="BT36" i="50"/>
  <c r="BU36" i="50"/>
  <c r="BQ36" i="50"/>
  <c r="BP36" i="50"/>
  <c r="BO36" i="50"/>
  <c r="BN36" i="50"/>
  <c r="BM36" i="50"/>
  <c r="BL36" i="50"/>
  <c r="BK36" i="50"/>
  <c r="BJ36" i="50"/>
  <c r="BI36" i="50"/>
  <c r="BH36" i="50"/>
  <c r="BG36" i="50"/>
  <c r="BF36" i="50"/>
  <c r="AT36" i="50"/>
  <c r="AU36" i="50"/>
  <c r="AV36" i="50"/>
  <c r="AW36" i="50"/>
  <c r="AX36" i="50"/>
  <c r="AY36" i="50"/>
  <c r="AZ36" i="50"/>
  <c r="BA36" i="50"/>
  <c r="BB36" i="50"/>
  <c r="BC36" i="50"/>
  <c r="BD36" i="50"/>
  <c r="BE36" i="50"/>
  <c r="AG36" i="50"/>
  <c r="AM36" i="50"/>
  <c r="AE36" i="50"/>
  <c r="AD36" i="50"/>
  <c r="AC36" i="50"/>
  <c r="D36" i="50"/>
  <c r="I36" i="50"/>
  <c r="DV35" i="50"/>
  <c r="DU35" i="50"/>
  <c r="DT35" i="50"/>
  <c r="DS35" i="50"/>
  <c r="DR35" i="50"/>
  <c r="DQ35" i="50"/>
  <c r="DP35" i="50"/>
  <c r="DO35" i="50"/>
  <c r="DN35" i="50"/>
  <c r="DM35" i="50"/>
  <c r="DL35" i="50"/>
  <c r="DK35" i="50"/>
  <c r="DJ35" i="50"/>
  <c r="DI35" i="50"/>
  <c r="DH35" i="50"/>
  <c r="DG35" i="50"/>
  <c r="DF35" i="50"/>
  <c r="DE35" i="50"/>
  <c r="DD35" i="50"/>
  <c r="DC35" i="50"/>
  <c r="DB35" i="50"/>
  <c r="DA35" i="50"/>
  <c r="CZ35" i="50"/>
  <c r="CY35" i="50"/>
  <c r="CX35" i="50"/>
  <c r="CW35" i="50"/>
  <c r="CV35" i="50"/>
  <c r="CU35" i="50"/>
  <c r="CT35" i="50"/>
  <c r="CS35" i="50"/>
  <c r="CR35" i="50"/>
  <c r="CQ35" i="50"/>
  <c r="CP35" i="50"/>
  <c r="CO35" i="50"/>
  <c r="CN35" i="50"/>
  <c r="CM35" i="50"/>
  <c r="CL35" i="50"/>
  <c r="CK35" i="50"/>
  <c r="CJ35" i="50"/>
  <c r="CI35" i="50"/>
  <c r="CH35" i="50"/>
  <c r="CG35" i="50"/>
  <c r="CF35" i="50"/>
  <c r="CE35" i="50"/>
  <c r="CD35" i="50"/>
  <c r="CC35" i="50"/>
  <c r="CB35" i="50"/>
  <c r="CA35" i="50"/>
  <c r="BZ35" i="50"/>
  <c r="BY35" i="50"/>
  <c r="BX35" i="50"/>
  <c r="BW35" i="50"/>
  <c r="BV35" i="50"/>
  <c r="BR35" i="50"/>
  <c r="BS35" i="50"/>
  <c r="BT35" i="50"/>
  <c r="BU35" i="50"/>
  <c r="BQ35" i="50"/>
  <c r="BP35" i="50"/>
  <c r="BO35" i="50"/>
  <c r="BN35" i="50"/>
  <c r="BM35" i="50"/>
  <c r="BL35" i="50"/>
  <c r="BK35" i="50"/>
  <c r="BJ35" i="50"/>
  <c r="BI35" i="50"/>
  <c r="BH35" i="50"/>
  <c r="BG35" i="50"/>
  <c r="BF35" i="50"/>
  <c r="AT35" i="50"/>
  <c r="AU35" i="50"/>
  <c r="AV35" i="50"/>
  <c r="AW35" i="50"/>
  <c r="AX35" i="50"/>
  <c r="AY35" i="50"/>
  <c r="AZ35" i="50"/>
  <c r="BA35" i="50"/>
  <c r="BB35" i="50"/>
  <c r="BC35" i="50"/>
  <c r="BD35" i="50"/>
  <c r="BE35" i="50"/>
  <c r="AG35" i="50"/>
  <c r="AM35" i="50"/>
  <c r="AF35" i="50"/>
  <c r="AE35" i="50"/>
  <c r="AD35" i="50"/>
  <c r="AC35" i="50"/>
  <c r="D35" i="50"/>
  <c r="I35" i="50"/>
  <c r="A35" i="50"/>
  <c r="DV34" i="50"/>
  <c r="DU34" i="50"/>
  <c r="DT34" i="50"/>
  <c r="DS34" i="50"/>
  <c r="DR34" i="50"/>
  <c r="DQ34" i="50"/>
  <c r="DP34" i="50"/>
  <c r="DO34" i="50"/>
  <c r="DN34" i="50"/>
  <c r="DM34" i="50"/>
  <c r="DL34" i="50"/>
  <c r="DK34" i="50"/>
  <c r="DJ34" i="50"/>
  <c r="DI34" i="50"/>
  <c r="DH34" i="50"/>
  <c r="DG34" i="50"/>
  <c r="DF34" i="50"/>
  <c r="DE34" i="50"/>
  <c r="DD34" i="50"/>
  <c r="DC34" i="50"/>
  <c r="DB34" i="50"/>
  <c r="DA34" i="50"/>
  <c r="CZ34" i="50"/>
  <c r="CY34" i="50"/>
  <c r="CX34" i="50"/>
  <c r="CW34" i="50"/>
  <c r="CV34" i="50"/>
  <c r="CU34" i="50"/>
  <c r="CT34" i="50"/>
  <c r="CS34" i="50"/>
  <c r="CR34" i="50"/>
  <c r="CQ34" i="50"/>
  <c r="CP34" i="50"/>
  <c r="CO34" i="50"/>
  <c r="CN34" i="50"/>
  <c r="CM34" i="50"/>
  <c r="CL34" i="50"/>
  <c r="CK34" i="50"/>
  <c r="CJ34" i="50"/>
  <c r="CI34" i="50"/>
  <c r="CH34" i="50"/>
  <c r="CG34" i="50"/>
  <c r="CF34" i="50"/>
  <c r="CE34" i="50"/>
  <c r="CD34" i="50"/>
  <c r="CC34" i="50"/>
  <c r="CB34" i="50"/>
  <c r="CA34" i="50"/>
  <c r="BY34" i="50"/>
  <c r="BX34" i="50"/>
  <c r="BW34" i="50"/>
  <c r="BV34" i="50"/>
  <c r="BR34" i="50"/>
  <c r="BS34" i="50"/>
  <c r="BT34" i="50"/>
  <c r="BU34" i="50"/>
  <c r="BQ34" i="50"/>
  <c r="BP34" i="50"/>
  <c r="BO34" i="50"/>
  <c r="BN34" i="50"/>
  <c r="BM34" i="50"/>
  <c r="BL34" i="50"/>
  <c r="BK34" i="50"/>
  <c r="BJ34" i="50"/>
  <c r="BI34" i="50"/>
  <c r="BH34" i="50"/>
  <c r="BG34" i="50"/>
  <c r="BF34" i="50"/>
  <c r="AT34" i="50"/>
  <c r="AU34" i="50"/>
  <c r="AV34" i="50"/>
  <c r="AW34" i="50"/>
  <c r="AX34" i="50"/>
  <c r="AY34" i="50"/>
  <c r="AZ34" i="50"/>
  <c r="BA34" i="50"/>
  <c r="BB34" i="50"/>
  <c r="BC34" i="50"/>
  <c r="BD34" i="50"/>
  <c r="BE34" i="50"/>
  <c r="AG34" i="50"/>
  <c r="A34" i="50"/>
  <c r="AE34" i="50"/>
  <c r="AD34" i="50"/>
  <c r="AC34" i="50"/>
  <c r="D34" i="50"/>
  <c r="I34" i="50"/>
  <c r="DV33" i="50"/>
  <c r="DU33" i="50"/>
  <c r="DT33" i="50"/>
  <c r="DS33" i="50"/>
  <c r="DR33" i="50"/>
  <c r="DQ33" i="50"/>
  <c r="DP33" i="50"/>
  <c r="DO33" i="50"/>
  <c r="DN33" i="50"/>
  <c r="DM33" i="50"/>
  <c r="DL33" i="50"/>
  <c r="DK33" i="50"/>
  <c r="DJ33" i="50"/>
  <c r="DI33" i="50"/>
  <c r="DH33" i="50"/>
  <c r="DG33" i="50"/>
  <c r="DF33" i="50"/>
  <c r="DE33" i="50"/>
  <c r="DD33" i="50"/>
  <c r="DC33" i="50"/>
  <c r="DB33" i="50"/>
  <c r="DA33" i="50"/>
  <c r="CZ33" i="50"/>
  <c r="CY33" i="50"/>
  <c r="CX33" i="50"/>
  <c r="CW33" i="50"/>
  <c r="CV33" i="50"/>
  <c r="CU33" i="50"/>
  <c r="CT33" i="50"/>
  <c r="CS33" i="50"/>
  <c r="CR33" i="50"/>
  <c r="CQ33" i="50"/>
  <c r="CP33" i="50"/>
  <c r="CO33" i="50"/>
  <c r="CN33" i="50"/>
  <c r="CM33" i="50"/>
  <c r="CL33" i="50"/>
  <c r="CK33" i="50"/>
  <c r="CJ33" i="50"/>
  <c r="CI33" i="50"/>
  <c r="CH33" i="50"/>
  <c r="CG33" i="50"/>
  <c r="CF33" i="50"/>
  <c r="CE33" i="50"/>
  <c r="CD33" i="50"/>
  <c r="CC33" i="50"/>
  <c r="CB33" i="50"/>
  <c r="CA33" i="50"/>
  <c r="BZ33" i="50"/>
  <c r="BY33" i="50"/>
  <c r="BX33" i="50"/>
  <c r="BW33" i="50"/>
  <c r="BV33" i="50"/>
  <c r="BR33" i="50"/>
  <c r="BS33" i="50"/>
  <c r="BT33" i="50"/>
  <c r="BU33" i="50"/>
  <c r="BQ33" i="50"/>
  <c r="BP33" i="50"/>
  <c r="BO33" i="50"/>
  <c r="BN33" i="50"/>
  <c r="BM33" i="50"/>
  <c r="BL33" i="50"/>
  <c r="BK33" i="50"/>
  <c r="BJ33" i="50"/>
  <c r="BI33" i="50"/>
  <c r="BH33" i="50"/>
  <c r="BG33" i="50"/>
  <c r="BF33" i="50"/>
  <c r="AT33" i="50"/>
  <c r="AU33" i="50"/>
  <c r="AV33" i="50"/>
  <c r="AW33" i="50"/>
  <c r="AX33" i="50"/>
  <c r="AY33" i="50"/>
  <c r="AZ33" i="50"/>
  <c r="BA33" i="50"/>
  <c r="BB33" i="50"/>
  <c r="BC33" i="50"/>
  <c r="BD33" i="50"/>
  <c r="BE33" i="50"/>
  <c r="AG33" i="50"/>
  <c r="AE33" i="50"/>
  <c r="AD33" i="50"/>
  <c r="AC33" i="50"/>
  <c r="D33" i="50"/>
  <c r="I33" i="50"/>
  <c r="DV32" i="50"/>
  <c r="DU32" i="50"/>
  <c r="DT32" i="50"/>
  <c r="DS32" i="50"/>
  <c r="DR32" i="50"/>
  <c r="DQ32" i="50"/>
  <c r="DP32" i="50"/>
  <c r="DO32" i="50"/>
  <c r="DN32" i="50"/>
  <c r="DM32" i="50"/>
  <c r="DL32" i="50"/>
  <c r="DK32" i="50"/>
  <c r="DJ32" i="50"/>
  <c r="DI32" i="50"/>
  <c r="DH32" i="50"/>
  <c r="DG32" i="50"/>
  <c r="DF32" i="50"/>
  <c r="DE32" i="50"/>
  <c r="DD32" i="50"/>
  <c r="DC32" i="50"/>
  <c r="DB32" i="50"/>
  <c r="DA32" i="50"/>
  <c r="CZ32" i="50"/>
  <c r="CY32" i="50"/>
  <c r="CX32" i="50"/>
  <c r="CW32" i="50"/>
  <c r="CV32" i="50"/>
  <c r="CU32" i="50"/>
  <c r="CT32" i="50"/>
  <c r="CS32" i="50"/>
  <c r="CR32" i="50"/>
  <c r="CQ32" i="50"/>
  <c r="CP32" i="50"/>
  <c r="CO32" i="50"/>
  <c r="CN32" i="50"/>
  <c r="CM32" i="50"/>
  <c r="CL32" i="50"/>
  <c r="CK32" i="50"/>
  <c r="CJ32" i="50"/>
  <c r="CI32" i="50"/>
  <c r="CH32" i="50"/>
  <c r="CG32" i="50"/>
  <c r="CF32" i="50"/>
  <c r="CE32" i="50"/>
  <c r="CD32" i="50"/>
  <c r="CC32" i="50"/>
  <c r="CB32" i="50"/>
  <c r="CA32" i="50"/>
  <c r="BZ32" i="50"/>
  <c r="BY32" i="50"/>
  <c r="BX32" i="50"/>
  <c r="BW32" i="50"/>
  <c r="BV32" i="50"/>
  <c r="BR32" i="50"/>
  <c r="BS32" i="50"/>
  <c r="BT32" i="50"/>
  <c r="BU32" i="50"/>
  <c r="BQ32" i="50"/>
  <c r="BP32" i="50"/>
  <c r="BO32" i="50"/>
  <c r="BN32" i="50"/>
  <c r="BM32" i="50"/>
  <c r="BL32" i="50"/>
  <c r="BK32" i="50"/>
  <c r="BJ32" i="50"/>
  <c r="BI32" i="50"/>
  <c r="BH32" i="50"/>
  <c r="BG32" i="50"/>
  <c r="BF32" i="50"/>
  <c r="AT32" i="50"/>
  <c r="AU32" i="50"/>
  <c r="AV32" i="50"/>
  <c r="AW32" i="50"/>
  <c r="AX32" i="50"/>
  <c r="AY32" i="50"/>
  <c r="AZ32" i="50"/>
  <c r="BA32" i="50"/>
  <c r="BB32" i="50"/>
  <c r="BC32" i="50"/>
  <c r="BD32" i="50"/>
  <c r="BE32" i="50"/>
  <c r="AG32" i="50"/>
  <c r="AE32" i="50"/>
  <c r="AD32" i="50"/>
  <c r="AC32" i="50"/>
  <c r="D32" i="50"/>
  <c r="I32" i="50"/>
  <c r="DV31" i="50"/>
  <c r="DU31" i="50"/>
  <c r="DT31" i="50"/>
  <c r="DS31" i="50"/>
  <c r="DR31" i="50"/>
  <c r="DQ31" i="50"/>
  <c r="DP31" i="50"/>
  <c r="DO31" i="50"/>
  <c r="DN31" i="50"/>
  <c r="DM31" i="50"/>
  <c r="DL31" i="50"/>
  <c r="DK31" i="50"/>
  <c r="DJ31" i="50"/>
  <c r="DI31" i="50"/>
  <c r="DH31" i="50"/>
  <c r="DG31" i="50"/>
  <c r="DF31" i="50"/>
  <c r="DE31" i="50"/>
  <c r="DD31" i="50"/>
  <c r="DC31" i="50"/>
  <c r="DB31" i="50"/>
  <c r="DA31" i="50"/>
  <c r="CZ31" i="50"/>
  <c r="CY31" i="50"/>
  <c r="CX31" i="50"/>
  <c r="CW31" i="50"/>
  <c r="CV31" i="50"/>
  <c r="CU31" i="50"/>
  <c r="CT31" i="50"/>
  <c r="CS31" i="50"/>
  <c r="CR31" i="50"/>
  <c r="CQ31" i="50"/>
  <c r="CP31" i="50"/>
  <c r="CO31" i="50"/>
  <c r="CN31" i="50"/>
  <c r="CM31" i="50"/>
  <c r="CL31" i="50"/>
  <c r="CK31" i="50"/>
  <c r="CJ31" i="50"/>
  <c r="CI31" i="50"/>
  <c r="CH31" i="50"/>
  <c r="CG31" i="50"/>
  <c r="CF31" i="50"/>
  <c r="CE31" i="50"/>
  <c r="CD31" i="50"/>
  <c r="CC31" i="50"/>
  <c r="CB31" i="50"/>
  <c r="CA31" i="50"/>
  <c r="BY31" i="50"/>
  <c r="BX31" i="50"/>
  <c r="BW31" i="50"/>
  <c r="BV31" i="50"/>
  <c r="BR31" i="50"/>
  <c r="BS31" i="50"/>
  <c r="BT31" i="50"/>
  <c r="BU31" i="50"/>
  <c r="BQ31" i="50"/>
  <c r="BP31" i="50"/>
  <c r="BO31" i="50"/>
  <c r="BN31" i="50"/>
  <c r="BM31" i="50"/>
  <c r="BL31" i="50"/>
  <c r="BK31" i="50"/>
  <c r="BJ31" i="50"/>
  <c r="BI31" i="50"/>
  <c r="BH31" i="50"/>
  <c r="BG31" i="50"/>
  <c r="BF31" i="50"/>
  <c r="AT31" i="50"/>
  <c r="AU31" i="50"/>
  <c r="AV31" i="50"/>
  <c r="AW31" i="50"/>
  <c r="AX31" i="50"/>
  <c r="AY31" i="50"/>
  <c r="AZ31" i="50"/>
  <c r="BA31" i="50"/>
  <c r="BB31" i="50"/>
  <c r="BC31" i="50"/>
  <c r="BD31" i="50"/>
  <c r="BE31" i="50"/>
  <c r="AG31" i="50"/>
  <c r="AM31" i="50"/>
  <c r="AF31" i="50"/>
  <c r="AE31" i="50"/>
  <c r="AD31" i="50"/>
  <c r="AC31" i="50"/>
  <c r="D31" i="50"/>
  <c r="I31" i="50"/>
  <c r="DV30" i="50"/>
  <c r="DU30" i="50"/>
  <c r="DT30" i="50"/>
  <c r="DS30" i="50"/>
  <c r="DR30" i="50"/>
  <c r="DQ30" i="50"/>
  <c r="DP30" i="50"/>
  <c r="DO30" i="50"/>
  <c r="DN30" i="50"/>
  <c r="DM30" i="50"/>
  <c r="DL30" i="50"/>
  <c r="DK30" i="50"/>
  <c r="DJ30" i="50"/>
  <c r="DI30" i="50"/>
  <c r="DH30" i="50"/>
  <c r="DG30" i="50"/>
  <c r="DF30" i="50"/>
  <c r="DE30" i="50"/>
  <c r="DD30" i="50"/>
  <c r="DC30" i="50"/>
  <c r="DB30" i="50"/>
  <c r="DA30" i="50"/>
  <c r="CZ30" i="50"/>
  <c r="CY30" i="50"/>
  <c r="CX30" i="50"/>
  <c r="CW30" i="50"/>
  <c r="CV30" i="50"/>
  <c r="CU30" i="50"/>
  <c r="CT30" i="50"/>
  <c r="CS30" i="50"/>
  <c r="CR30" i="50"/>
  <c r="CQ30" i="50"/>
  <c r="CP30" i="50"/>
  <c r="CO30" i="50"/>
  <c r="CN30" i="50"/>
  <c r="CM30" i="50"/>
  <c r="CL30" i="50"/>
  <c r="CK30" i="50"/>
  <c r="CJ30" i="50"/>
  <c r="CI30" i="50"/>
  <c r="CH30" i="50"/>
  <c r="CG30" i="50"/>
  <c r="CF30" i="50"/>
  <c r="CE30" i="50"/>
  <c r="CD30" i="50"/>
  <c r="CC30" i="50"/>
  <c r="CB30" i="50"/>
  <c r="CA30" i="50"/>
  <c r="BY30" i="50"/>
  <c r="BX30" i="50"/>
  <c r="BW30" i="50"/>
  <c r="BV30" i="50"/>
  <c r="BR30" i="50"/>
  <c r="BS30" i="50"/>
  <c r="BT30" i="50"/>
  <c r="BU30" i="50"/>
  <c r="BQ30" i="50"/>
  <c r="BP30" i="50"/>
  <c r="BO30" i="50"/>
  <c r="BN30" i="50"/>
  <c r="BM30" i="50"/>
  <c r="BL30" i="50"/>
  <c r="BK30" i="50"/>
  <c r="BJ30" i="50"/>
  <c r="BI30" i="50"/>
  <c r="BH30" i="50"/>
  <c r="BG30" i="50"/>
  <c r="BF30" i="50"/>
  <c r="AT30" i="50"/>
  <c r="AU30" i="50"/>
  <c r="AV30" i="50"/>
  <c r="AW30" i="50"/>
  <c r="AX30" i="50"/>
  <c r="AY30" i="50"/>
  <c r="AZ30" i="50"/>
  <c r="BA30" i="50"/>
  <c r="BB30" i="50"/>
  <c r="BC30" i="50"/>
  <c r="BD30" i="50"/>
  <c r="BE30" i="50"/>
  <c r="AG30" i="50"/>
  <c r="A30" i="50"/>
  <c r="AF30" i="50"/>
  <c r="AE30" i="50"/>
  <c r="AD30" i="50"/>
  <c r="AC30" i="50"/>
  <c r="D30" i="50"/>
  <c r="I30" i="50"/>
  <c r="DV29" i="50"/>
  <c r="DU29" i="50"/>
  <c r="DT29" i="50"/>
  <c r="DS29" i="50"/>
  <c r="DR29" i="50"/>
  <c r="DQ29" i="50"/>
  <c r="DP29" i="50"/>
  <c r="DO29" i="50"/>
  <c r="DN29" i="50"/>
  <c r="DM29" i="50"/>
  <c r="DL29" i="50"/>
  <c r="DK29" i="50"/>
  <c r="DJ29" i="50"/>
  <c r="DI29" i="50"/>
  <c r="DH29" i="50"/>
  <c r="DG29" i="50"/>
  <c r="DF29" i="50"/>
  <c r="DE29" i="50"/>
  <c r="DD29" i="50"/>
  <c r="DC29" i="50"/>
  <c r="DB29" i="50"/>
  <c r="DA29" i="50"/>
  <c r="CZ29" i="50"/>
  <c r="CY29" i="50"/>
  <c r="CX29" i="50"/>
  <c r="CW29" i="50"/>
  <c r="CV29" i="50"/>
  <c r="CU29" i="50"/>
  <c r="CT29" i="50"/>
  <c r="CS29" i="50"/>
  <c r="CR29" i="50"/>
  <c r="CQ29" i="50"/>
  <c r="CP29" i="50"/>
  <c r="CO29" i="50"/>
  <c r="CN29" i="50"/>
  <c r="CM29" i="50"/>
  <c r="CL29" i="50"/>
  <c r="CK29" i="50"/>
  <c r="CJ29" i="50"/>
  <c r="CI29" i="50"/>
  <c r="CH29" i="50"/>
  <c r="CG29" i="50"/>
  <c r="CF29" i="50"/>
  <c r="CE29" i="50"/>
  <c r="CD29" i="50"/>
  <c r="CC29" i="50"/>
  <c r="CB29" i="50"/>
  <c r="CA29" i="50"/>
  <c r="BZ29" i="50"/>
  <c r="BY29" i="50"/>
  <c r="BX29" i="50"/>
  <c r="BW29" i="50"/>
  <c r="BV29" i="50"/>
  <c r="BR29" i="50"/>
  <c r="BS29" i="50"/>
  <c r="BT29" i="50"/>
  <c r="BU29" i="50"/>
  <c r="BQ29" i="50"/>
  <c r="BP29" i="50"/>
  <c r="BO29" i="50"/>
  <c r="BN29" i="50"/>
  <c r="BM29" i="50"/>
  <c r="BL29" i="50"/>
  <c r="BK29" i="50"/>
  <c r="BJ29" i="50"/>
  <c r="BI29" i="50"/>
  <c r="BH29" i="50"/>
  <c r="BG29" i="50"/>
  <c r="BF29" i="50"/>
  <c r="F29" i="50"/>
  <c r="AT29" i="50"/>
  <c r="AU29" i="50"/>
  <c r="AV29" i="50"/>
  <c r="AW29" i="50"/>
  <c r="AX29" i="50"/>
  <c r="AY29" i="50"/>
  <c r="AZ29" i="50"/>
  <c r="BA29" i="50"/>
  <c r="BB29" i="50"/>
  <c r="BC29" i="50"/>
  <c r="BD29" i="50"/>
  <c r="BE29" i="50"/>
  <c r="AK29" i="50"/>
  <c r="AG29" i="50"/>
  <c r="AF29" i="50"/>
  <c r="AE29" i="50"/>
  <c r="AD29" i="50"/>
  <c r="AC29" i="50"/>
  <c r="D29" i="50"/>
  <c r="I29" i="50"/>
  <c r="A29" i="50"/>
  <c r="DV28" i="50"/>
  <c r="DU28" i="50"/>
  <c r="DT28" i="50"/>
  <c r="DS28" i="50"/>
  <c r="DR28" i="50"/>
  <c r="DQ28" i="50"/>
  <c r="DP28" i="50"/>
  <c r="DO28" i="50"/>
  <c r="DN28" i="50"/>
  <c r="DM28" i="50"/>
  <c r="DL28" i="50"/>
  <c r="DK28" i="50"/>
  <c r="DJ28" i="50"/>
  <c r="DI28" i="50"/>
  <c r="DH28" i="50"/>
  <c r="DG28" i="50"/>
  <c r="DF28" i="50"/>
  <c r="DE28" i="50"/>
  <c r="DD28" i="50"/>
  <c r="DC28" i="50"/>
  <c r="DB28" i="50"/>
  <c r="DA28" i="50"/>
  <c r="CZ28" i="50"/>
  <c r="CY28" i="50"/>
  <c r="CX28" i="50"/>
  <c r="CW28" i="50"/>
  <c r="CV28" i="50"/>
  <c r="CU28" i="50"/>
  <c r="CT28" i="50"/>
  <c r="CS28" i="50"/>
  <c r="CR28" i="50"/>
  <c r="CQ28" i="50"/>
  <c r="CP28" i="50"/>
  <c r="CO28" i="50"/>
  <c r="CN28" i="50"/>
  <c r="CM28" i="50"/>
  <c r="CL28" i="50"/>
  <c r="CK28" i="50"/>
  <c r="CJ28" i="50"/>
  <c r="CI28" i="50"/>
  <c r="CH28" i="50"/>
  <c r="CG28" i="50"/>
  <c r="CF28" i="50"/>
  <c r="CE28" i="50"/>
  <c r="CA28" i="50"/>
  <c r="CB28" i="50"/>
  <c r="CC28" i="50"/>
  <c r="CD28" i="50"/>
  <c r="BZ28" i="50"/>
  <c r="BY28" i="50"/>
  <c r="BX28" i="50"/>
  <c r="BW28" i="50"/>
  <c r="BV28" i="50"/>
  <c r="BR28" i="50"/>
  <c r="BS28" i="50"/>
  <c r="BT28" i="50"/>
  <c r="BU28" i="50"/>
  <c r="BQ28" i="50"/>
  <c r="BP28" i="50"/>
  <c r="BO28" i="50"/>
  <c r="BN28" i="50"/>
  <c r="BM28" i="50"/>
  <c r="BL28" i="50"/>
  <c r="BK28" i="50"/>
  <c r="BJ28" i="50"/>
  <c r="BI28" i="50"/>
  <c r="BH28" i="50"/>
  <c r="BG28" i="50"/>
  <c r="BF28" i="50"/>
  <c r="AT28" i="50"/>
  <c r="AU28" i="50"/>
  <c r="AV28" i="50"/>
  <c r="AW28" i="50"/>
  <c r="AX28" i="50"/>
  <c r="AY28" i="50"/>
  <c r="AZ28" i="50"/>
  <c r="BA28" i="50"/>
  <c r="BB28" i="50"/>
  <c r="BC28" i="50"/>
  <c r="BD28" i="50"/>
  <c r="BE28" i="50"/>
  <c r="AG28" i="50"/>
  <c r="AM28" i="50"/>
  <c r="AE28" i="50"/>
  <c r="AD28" i="50"/>
  <c r="AC28" i="50"/>
  <c r="D28" i="50"/>
  <c r="I28" i="50"/>
  <c r="DV27" i="50"/>
  <c r="DU27" i="50"/>
  <c r="DT27" i="50"/>
  <c r="DS27" i="50"/>
  <c r="DR27" i="50"/>
  <c r="DQ27" i="50"/>
  <c r="DP27" i="50"/>
  <c r="DO27" i="50"/>
  <c r="DN27" i="50"/>
  <c r="DM27" i="50"/>
  <c r="DL27" i="50"/>
  <c r="DK27" i="50"/>
  <c r="DJ27" i="50"/>
  <c r="DI27" i="50"/>
  <c r="DH27" i="50"/>
  <c r="DG27" i="50"/>
  <c r="DF27" i="50"/>
  <c r="DE27" i="50"/>
  <c r="DD27" i="50"/>
  <c r="DC27" i="50"/>
  <c r="DB27" i="50"/>
  <c r="DA27" i="50"/>
  <c r="CZ27" i="50"/>
  <c r="CY27" i="50"/>
  <c r="CX27" i="50"/>
  <c r="CW27" i="50"/>
  <c r="CV27" i="50"/>
  <c r="CU27" i="50"/>
  <c r="CT27" i="50"/>
  <c r="CS27" i="50"/>
  <c r="CR27" i="50"/>
  <c r="CQ27" i="50"/>
  <c r="CP27" i="50"/>
  <c r="CO27" i="50"/>
  <c r="CN27" i="50"/>
  <c r="CM27" i="50"/>
  <c r="CL27" i="50"/>
  <c r="CK27" i="50"/>
  <c r="CJ27" i="50"/>
  <c r="CI27" i="50"/>
  <c r="CH27" i="50"/>
  <c r="CG27" i="50"/>
  <c r="CF27" i="50"/>
  <c r="CE27" i="50"/>
  <c r="CD27" i="50"/>
  <c r="CC27" i="50"/>
  <c r="CB27" i="50"/>
  <c r="CA27" i="50"/>
  <c r="BZ27" i="50"/>
  <c r="BY27" i="50"/>
  <c r="BX27" i="50"/>
  <c r="BW27" i="50"/>
  <c r="BV27" i="50"/>
  <c r="BR27" i="50"/>
  <c r="BS27" i="50"/>
  <c r="BT27" i="50"/>
  <c r="BU27" i="50"/>
  <c r="BQ27" i="50"/>
  <c r="BP27" i="50"/>
  <c r="BO27" i="50"/>
  <c r="BN27" i="50"/>
  <c r="BM27" i="50"/>
  <c r="BL27" i="50"/>
  <c r="BK27" i="50"/>
  <c r="BJ27" i="50"/>
  <c r="BI27" i="50"/>
  <c r="BH27" i="50"/>
  <c r="BG27" i="50"/>
  <c r="BF27" i="50"/>
  <c r="AT27" i="50"/>
  <c r="AU27" i="50"/>
  <c r="AV27" i="50"/>
  <c r="AW27" i="50"/>
  <c r="AX27" i="50"/>
  <c r="AY27" i="50"/>
  <c r="AZ27" i="50"/>
  <c r="BA27" i="50"/>
  <c r="BB27" i="50"/>
  <c r="BC27" i="50"/>
  <c r="BD27" i="50"/>
  <c r="BE27" i="50"/>
  <c r="AG27" i="50"/>
  <c r="AM27" i="50"/>
  <c r="AE27" i="50"/>
  <c r="AD27" i="50"/>
  <c r="AC27" i="50"/>
  <c r="D27" i="50"/>
  <c r="I27" i="50"/>
  <c r="DV26" i="50"/>
  <c r="DU26" i="50"/>
  <c r="DT26" i="50"/>
  <c r="DS26" i="50"/>
  <c r="DR26" i="50"/>
  <c r="DQ26" i="50"/>
  <c r="DP26" i="50"/>
  <c r="DO26" i="50"/>
  <c r="DN26" i="50"/>
  <c r="DM26" i="50"/>
  <c r="DL26" i="50"/>
  <c r="DK26" i="50"/>
  <c r="DJ26" i="50"/>
  <c r="DI26" i="50"/>
  <c r="DH26" i="50"/>
  <c r="DG26" i="50"/>
  <c r="DF26" i="50"/>
  <c r="DE26" i="50"/>
  <c r="DD26" i="50"/>
  <c r="DC26" i="50"/>
  <c r="DB26" i="50"/>
  <c r="DA26" i="50"/>
  <c r="CZ26" i="50"/>
  <c r="CY26" i="50"/>
  <c r="CX26" i="50"/>
  <c r="CW26" i="50"/>
  <c r="CV26" i="50"/>
  <c r="CU26" i="50"/>
  <c r="CT26" i="50"/>
  <c r="CS26" i="50"/>
  <c r="CR26" i="50"/>
  <c r="CQ26" i="50"/>
  <c r="CP26" i="50"/>
  <c r="CO26" i="50"/>
  <c r="CN26" i="50"/>
  <c r="CM26" i="50"/>
  <c r="CL26" i="50"/>
  <c r="CK26" i="50"/>
  <c r="CJ26" i="50"/>
  <c r="CI26" i="50"/>
  <c r="CH26" i="50"/>
  <c r="CG26" i="50"/>
  <c r="CF26" i="50"/>
  <c r="CE26" i="50"/>
  <c r="CD26" i="50"/>
  <c r="CC26" i="50"/>
  <c r="CB26" i="50"/>
  <c r="CA26" i="50"/>
  <c r="BY26" i="50"/>
  <c r="BX26" i="50"/>
  <c r="BW26" i="50"/>
  <c r="BV26" i="50"/>
  <c r="BR26" i="50"/>
  <c r="BS26" i="50"/>
  <c r="BT26" i="50"/>
  <c r="BU26" i="50"/>
  <c r="BQ26" i="50"/>
  <c r="BP26" i="50"/>
  <c r="BO26" i="50"/>
  <c r="BN26" i="50"/>
  <c r="BM26" i="50"/>
  <c r="BL26" i="50"/>
  <c r="BK26" i="50"/>
  <c r="BJ26" i="50"/>
  <c r="BI26" i="50"/>
  <c r="BH26" i="50"/>
  <c r="BG26" i="50"/>
  <c r="BF26" i="50"/>
  <c r="AT26" i="50"/>
  <c r="AU26" i="50"/>
  <c r="AV26" i="50"/>
  <c r="AW26" i="50"/>
  <c r="AX26" i="50"/>
  <c r="AY26" i="50"/>
  <c r="AZ26" i="50"/>
  <c r="BA26" i="50"/>
  <c r="BB26" i="50"/>
  <c r="BC26" i="50"/>
  <c r="BD26" i="50"/>
  <c r="BE26" i="50"/>
  <c r="AG26" i="50"/>
  <c r="A26" i="50"/>
  <c r="AE26" i="50"/>
  <c r="AD26" i="50"/>
  <c r="AC26" i="50"/>
  <c r="D26" i="50"/>
  <c r="I26" i="50"/>
  <c r="DV25" i="50"/>
  <c r="DU25" i="50"/>
  <c r="DT25" i="50"/>
  <c r="DS25" i="50"/>
  <c r="DR25" i="50"/>
  <c r="DQ25" i="50"/>
  <c r="DP25" i="50"/>
  <c r="DO25" i="50"/>
  <c r="DN25" i="50"/>
  <c r="DM25" i="50"/>
  <c r="DL25" i="50"/>
  <c r="DK25" i="50"/>
  <c r="DJ25" i="50"/>
  <c r="DI25" i="50"/>
  <c r="DH25" i="50"/>
  <c r="DG25" i="50"/>
  <c r="DF25" i="50"/>
  <c r="DE25" i="50"/>
  <c r="DD25" i="50"/>
  <c r="DC25" i="50"/>
  <c r="DB25" i="50"/>
  <c r="DA25" i="50"/>
  <c r="CZ25" i="50"/>
  <c r="CY25" i="50"/>
  <c r="CX25" i="50"/>
  <c r="CW25" i="50"/>
  <c r="CV25" i="50"/>
  <c r="CU25" i="50"/>
  <c r="CT25" i="50"/>
  <c r="CS25" i="50"/>
  <c r="CR25" i="50"/>
  <c r="CQ25" i="50"/>
  <c r="CP25" i="50"/>
  <c r="CO25" i="50"/>
  <c r="CN25" i="50"/>
  <c r="CM25" i="50"/>
  <c r="CL25" i="50"/>
  <c r="CK25" i="50"/>
  <c r="CJ25" i="50"/>
  <c r="CI25" i="50"/>
  <c r="CH25" i="50"/>
  <c r="CG25" i="50"/>
  <c r="CF25" i="50"/>
  <c r="CE25" i="50"/>
  <c r="CD25" i="50"/>
  <c r="CC25" i="50"/>
  <c r="CB25" i="50"/>
  <c r="CA25" i="50"/>
  <c r="BZ25" i="50"/>
  <c r="BY25" i="50"/>
  <c r="BX25" i="50"/>
  <c r="BW25" i="50"/>
  <c r="BV25" i="50"/>
  <c r="BQ25" i="50"/>
  <c r="BP25" i="50"/>
  <c r="BO25" i="50"/>
  <c r="BN25" i="50"/>
  <c r="BM25" i="50"/>
  <c r="BL25" i="50"/>
  <c r="BK25" i="50"/>
  <c r="BJ25" i="50"/>
  <c r="BI25" i="50"/>
  <c r="BH25" i="50"/>
  <c r="BG25" i="50"/>
  <c r="BF25" i="50"/>
  <c r="F25" i="50"/>
  <c r="BR25" i="50"/>
  <c r="BS25" i="50"/>
  <c r="BT25" i="50"/>
  <c r="BU25" i="50"/>
  <c r="AT25" i="50"/>
  <c r="AU25" i="50"/>
  <c r="AV25" i="50"/>
  <c r="AW25" i="50"/>
  <c r="AX25" i="50"/>
  <c r="AY25" i="50"/>
  <c r="AZ25" i="50"/>
  <c r="BA25" i="50"/>
  <c r="BB25" i="50"/>
  <c r="BC25" i="50"/>
  <c r="BD25" i="50"/>
  <c r="BE25" i="50"/>
  <c r="AG25" i="50"/>
  <c r="AF25" i="50"/>
  <c r="AE25" i="50"/>
  <c r="AD25" i="50"/>
  <c r="AC25" i="50"/>
  <c r="D25" i="50"/>
  <c r="I25" i="50"/>
  <c r="DV24" i="50"/>
  <c r="DU24" i="50"/>
  <c r="DT24" i="50"/>
  <c r="DT17" i="50"/>
  <c r="DT18" i="50"/>
  <c r="DT19" i="50"/>
  <c r="DT20" i="50"/>
  <c r="DT21" i="50"/>
  <c r="DT22" i="50"/>
  <c r="DT23" i="50"/>
  <c r="DT10" i="50"/>
  <c r="DS24" i="50"/>
  <c r="DR24" i="50"/>
  <c r="DQ24" i="50"/>
  <c r="DP24" i="50"/>
  <c r="DO24" i="50"/>
  <c r="DO17" i="50"/>
  <c r="DO18" i="50"/>
  <c r="DO19" i="50"/>
  <c r="DO20" i="50"/>
  <c r="DO21" i="50"/>
  <c r="DO22" i="50"/>
  <c r="DO23" i="50"/>
  <c r="DO13" i="50" a="1"/>
  <c r="DO13" i="50"/>
  <c r="DN24" i="50"/>
  <c r="DM24" i="50"/>
  <c r="DL24" i="50"/>
  <c r="DL17" i="50"/>
  <c r="DL18" i="50"/>
  <c r="DL19" i="50"/>
  <c r="DL20" i="50"/>
  <c r="DL21" i="50"/>
  <c r="DL22" i="50"/>
  <c r="DL23" i="50"/>
  <c r="DL11" i="50"/>
  <c r="DK24" i="50"/>
  <c r="DJ24" i="50"/>
  <c r="DI24" i="50"/>
  <c r="DH24" i="50"/>
  <c r="DG24" i="50"/>
  <c r="DG17" i="50"/>
  <c r="DG18" i="50"/>
  <c r="DG19" i="50"/>
  <c r="DG20" i="50"/>
  <c r="DG21" i="50"/>
  <c r="DG22" i="50"/>
  <c r="DG23" i="50"/>
  <c r="DG10" i="50"/>
  <c r="DF24" i="50"/>
  <c r="DE24" i="50"/>
  <c r="DD24" i="50"/>
  <c r="DD17" i="50"/>
  <c r="DD18" i="50"/>
  <c r="DD19" i="50"/>
  <c r="DD20" i="50"/>
  <c r="DD21" i="50"/>
  <c r="DD22" i="50"/>
  <c r="DD23" i="50"/>
  <c r="DD10" i="50"/>
  <c r="DC24" i="50"/>
  <c r="DB24" i="50"/>
  <c r="DA24" i="50"/>
  <c r="CZ24" i="50"/>
  <c r="CY24" i="50"/>
  <c r="CY17" i="50"/>
  <c r="CY18" i="50"/>
  <c r="CY19" i="50"/>
  <c r="CY20" i="50"/>
  <c r="CY21" i="50"/>
  <c r="CY22" i="50"/>
  <c r="CY23" i="50"/>
  <c r="CY13" i="50" a="1"/>
  <c r="CY13" i="50"/>
  <c r="CX24" i="50"/>
  <c r="CW24" i="50"/>
  <c r="CV24" i="50"/>
  <c r="CV17" i="50"/>
  <c r="CV18" i="50"/>
  <c r="CV19" i="50"/>
  <c r="CV20" i="50"/>
  <c r="CV21" i="50"/>
  <c r="CV22" i="50"/>
  <c r="CV23" i="50"/>
  <c r="CV11" i="50"/>
  <c r="CU24" i="50"/>
  <c r="CT24" i="50"/>
  <c r="CS24" i="50"/>
  <c r="CR24" i="50"/>
  <c r="CQ24" i="50"/>
  <c r="CQ17" i="50"/>
  <c r="CQ18" i="50"/>
  <c r="CQ19" i="50"/>
  <c r="CQ20" i="50"/>
  <c r="CQ21" i="50"/>
  <c r="CQ22" i="50"/>
  <c r="CQ23" i="50"/>
  <c r="CQ10" i="50"/>
  <c r="CP24" i="50"/>
  <c r="CO24" i="50"/>
  <c r="CN24" i="50"/>
  <c r="CN17" i="50"/>
  <c r="CN18" i="50"/>
  <c r="CN19" i="50"/>
  <c r="CN20" i="50"/>
  <c r="CN21" i="50"/>
  <c r="CN22" i="50"/>
  <c r="CN23" i="50"/>
  <c r="CN10" i="50"/>
  <c r="CM24" i="50"/>
  <c r="CL24" i="50"/>
  <c r="CK24" i="50"/>
  <c r="CJ24" i="50"/>
  <c r="CI24" i="50"/>
  <c r="CI17" i="50"/>
  <c r="CI18" i="50"/>
  <c r="CI19" i="50"/>
  <c r="CI20" i="50"/>
  <c r="CI21" i="50"/>
  <c r="CI22" i="50"/>
  <c r="CI23" i="50"/>
  <c r="CI13" i="50" a="1"/>
  <c r="CI13" i="50"/>
  <c r="CH24" i="50"/>
  <c r="CG24" i="50"/>
  <c r="CF24" i="50"/>
  <c r="CF17" i="50"/>
  <c r="CF18" i="50"/>
  <c r="CF19" i="50"/>
  <c r="CF20" i="50"/>
  <c r="CF21" i="50"/>
  <c r="CF22" i="50"/>
  <c r="CF23" i="50"/>
  <c r="CF11" i="50"/>
  <c r="CE24" i="50"/>
  <c r="CD24" i="50"/>
  <c r="CC24" i="50"/>
  <c r="CB24" i="50"/>
  <c r="CA24" i="50"/>
  <c r="CA17" i="50"/>
  <c r="CA18" i="50"/>
  <c r="CA19" i="50"/>
  <c r="CA20" i="50"/>
  <c r="CA21" i="50"/>
  <c r="CA22" i="50"/>
  <c r="CA23" i="50"/>
  <c r="CA10" i="50"/>
  <c r="BY24" i="50"/>
  <c r="BX24" i="50"/>
  <c r="BW24" i="50"/>
  <c r="BV24" i="50"/>
  <c r="BR24" i="50"/>
  <c r="BS24" i="50"/>
  <c r="BT24" i="50"/>
  <c r="BU24" i="50"/>
  <c r="AT24" i="50"/>
  <c r="AU24" i="50"/>
  <c r="AV24" i="50"/>
  <c r="AW24" i="50"/>
  <c r="AX24" i="50"/>
  <c r="AY24" i="50"/>
  <c r="AZ24" i="50"/>
  <c r="BA24" i="50"/>
  <c r="BB24" i="50"/>
  <c r="BC24" i="50"/>
  <c r="BD24" i="50"/>
  <c r="BE24" i="50"/>
  <c r="E24" i="50"/>
  <c r="B24" i="50"/>
  <c r="AG24" i="50"/>
  <c r="AL24" i="50"/>
  <c r="BQ24" i="50"/>
  <c r="BP24" i="50"/>
  <c r="BO24" i="50"/>
  <c r="BN24" i="50"/>
  <c r="BM24" i="50"/>
  <c r="BL24" i="50"/>
  <c r="BK24" i="50"/>
  <c r="BJ24" i="50"/>
  <c r="BI24" i="50"/>
  <c r="BH24" i="50"/>
  <c r="BG24" i="50"/>
  <c r="BF24" i="50"/>
  <c r="AE24" i="50"/>
  <c r="AD24" i="50"/>
  <c r="AC24" i="50"/>
  <c r="D24" i="50"/>
  <c r="I24" i="50"/>
  <c r="DV23" i="50"/>
  <c r="DU23" i="50"/>
  <c r="DS23" i="50"/>
  <c r="DR23" i="50"/>
  <c r="DQ23" i="50"/>
  <c r="DP23" i="50"/>
  <c r="DN23" i="50"/>
  <c r="DM23" i="50"/>
  <c r="DK23" i="50"/>
  <c r="DJ23" i="50"/>
  <c r="DI23" i="50"/>
  <c r="DH23" i="50"/>
  <c r="DF23" i="50"/>
  <c r="DE23" i="50"/>
  <c r="DC23" i="50"/>
  <c r="DB23" i="50"/>
  <c r="DA23" i="50"/>
  <c r="CZ23" i="50"/>
  <c r="CX23" i="50"/>
  <c r="CW23" i="50"/>
  <c r="CU23" i="50"/>
  <c r="CT23" i="50"/>
  <c r="CS23" i="50"/>
  <c r="CR23" i="50"/>
  <c r="CP23" i="50"/>
  <c r="CO23" i="50"/>
  <c r="CM23" i="50"/>
  <c r="CL23" i="50"/>
  <c r="CK23" i="50"/>
  <c r="CJ23" i="50"/>
  <c r="CH23" i="50"/>
  <c r="CG23" i="50"/>
  <c r="CE23" i="50"/>
  <c r="CD23" i="50"/>
  <c r="CC23" i="50"/>
  <c r="CB23" i="50"/>
  <c r="BY23" i="50"/>
  <c r="BX23" i="50"/>
  <c r="BW23" i="50"/>
  <c r="BV23" i="50"/>
  <c r="BR23" i="50"/>
  <c r="BS23" i="50"/>
  <c r="BT23" i="50"/>
  <c r="BU23" i="50"/>
  <c r="BQ23" i="50"/>
  <c r="BP23" i="50"/>
  <c r="BO23" i="50"/>
  <c r="BN23" i="50"/>
  <c r="BM23" i="50"/>
  <c r="BL23" i="50"/>
  <c r="BK23" i="50"/>
  <c r="BJ23" i="50"/>
  <c r="BI23" i="50"/>
  <c r="BH23" i="50"/>
  <c r="BG23" i="50"/>
  <c r="BF23" i="50"/>
  <c r="AT23" i="50"/>
  <c r="AU23" i="50"/>
  <c r="AV23" i="50"/>
  <c r="AW23" i="50"/>
  <c r="AX23" i="50"/>
  <c r="AY23" i="50"/>
  <c r="AZ23" i="50"/>
  <c r="BA23" i="50"/>
  <c r="BB23" i="50"/>
  <c r="BC23" i="50"/>
  <c r="BD23" i="50"/>
  <c r="BE23" i="50"/>
  <c r="AG23" i="50"/>
  <c r="AM23" i="50"/>
  <c r="AF23" i="50"/>
  <c r="AE23" i="50"/>
  <c r="AD23" i="50"/>
  <c r="AC23" i="50"/>
  <c r="D23" i="50"/>
  <c r="I23" i="50"/>
  <c r="A23" i="50"/>
  <c r="DV22" i="50"/>
  <c r="DU22" i="50"/>
  <c r="DS22" i="50"/>
  <c r="DR22" i="50"/>
  <c r="DQ22" i="50"/>
  <c r="DP22" i="50"/>
  <c r="DN22" i="50"/>
  <c r="DM22" i="50"/>
  <c r="DK22" i="50"/>
  <c r="DJ22" i="50"/>
  <c r="DI22" i="50"/>
  <c r="DH22" i="50"/>
  <c r="DF22" i="50"/>
  <c r="DE22" i="50"/>
  <c r="DC22" i="50"/>
  <c r="DB22" i="50"/>
  <c r="DA22" i="50"/>
  <c r="CZ22" i="50"/>
  <c r="CX22" i="50"/>
  <c r="CW22" i="50"/>
  <c r="CU22" i="50"/>
  <c r="CT22" i="50"/>
  <c r="CS22" i="50"/>
  <c r="CR22" i="50"/>
  <c r="CP22" i="50"/>
  <c r="CO22" i="50"/>
  <c r="CM22" i="50"/>
  <c r="CL22" i="50"/>
  <c r="CK22" i="50"/>
  <c r="CJ22" i="50"/>
  <c r="CH22" i="50"/>
  <c r="CG22" i="50"/>
  <c r="CE22" i="50"/>
  <c r="CD22" i="50"/>
  <c r="CC22" i="50"/>
  <c r="CB22" i="50"/>
  <c r="BY22" i="50"/>
  <c r="BX22" i="50"/>
  <c r="BW22" i="50"/>
  <c r="BV22" i="50"/>
  <c r="BR22" i="50"/>
  <c r="BS22" i="50"/>
  <c r="BT22" i="50"/>
  <c r="BU22" i="50"/>
  <c r="BQ22" i="50"/>
  <c r="BP22" i="50"/>
  <c r="BO22" i="50"/>
  <c r="BN22" i="50"/>
  <c r="BM22" i="50"/>
  <c r="BL22" i="50"/>
  <c r="BK22" i="50"/>
  <c r="BJ22" i="50"/>
  <c r="BI22" i="50"/>
  <c r="BH22" i="50"/>
  <c r="BG22" i="50"/>
  <c r="BF22" i="50"/>
  <c r="AT22" i="50"/>
  <c r="AU22" i="50"/>
  <c r="AV22" i="50"/>
  <c r="AW22" i="50"/>
  <c r="AX22" i="50"/>
  <c r="AY22" i="50"/>
  <c r="AZ22" i="50"/>
  <c r="BA22" i="50"/>
  <c r="BB22" i="50"/>
  <c r="BC22" i="50"/>
  <c r="BD22" i="50"/>
  <c r="BE22" i="50"/>
  <c r="AG22" i="50"/>
  <c r="A22" i="50"/>
  <c r="AE22" i="50"/>
  <c r="AD22" i="50"/>
  <c r="AC22" i="50"/>
  <c r="D22" i="50"/>
  <c r="I22" i="50"/>
  <c r="DV21" i="50"/>
  <c r="DU21" i="50"/>
  <c r="DS21" i="50"/>
  <c r="DR21" i="50"/>
  <c r="DQ21" i="50"/>
  <c r="DQ17" i="50"/>
  <c r="DQ18" i="50"/>
  <c r="DQ19" i="50"/>
  <c r="DQ20" i="50"/>
  <c r="DQ13" i="50" a="1"/>
  <c r="DQ13" i="50"/>
  <c r="DP21" i="50"/>
  <c r="DN21" i="50"/>
  <c r="DM21" i="50"/>
  <c r="DK21" i="50"/>
  <c r="DJ21" i="50"/>
  <c r="DI21" i="50"/>
  <c r="DI17" i="50"/>
  <c r="DI18" i="50"/>
  <c r="DI19" i="50"/>
  <c r="DI20" i="50"/>
  <c r="DI13" i="50" a="1"/>
  <c r="DI13" i="50"/>
  <c r="DH21" i="50"/>
  <c r="DF21" i="50"/>
  <c r="DE21" i="50"/>
  <c r="DC21" i="50"/>
  <c r="DB21" i="50"/>
  <c r="DA21" i="50"/>
  <c r="DA17" i="50"/>
  <c r="DA18" i="50"/>
  <c r="DA19" i="50"/>
  <c r="DA20" i="50"/>
  <c r="DA13" i="50" a="1"/>
  <c r="DA13" i="50"/>
  <c r="CZ21" i="50"/>
  <c r="CX21" i="50"/>
  <c r="CW21" i="50"/>
  <c r="CU21" i="50"/>
  <c r="CT21" i="50"/>
  <c r="CS21" i="50"/>
  <c r="CS17" i="50"/>
  <c r="CS18" i="50"/>
  <c r="CS19" i="50"/>
  <c r="CS20" i="50"/>
  <c r="CS13" i="50" a="1"/>
  <c r="CS13" i="50"/>
  <c r="CR21" i="50"/>
  <c r="CP21" i="50"/>
  <c r="CO21" i="50"/>
  <c r="CM21" i="50"/>
  <c r="CL21" i="50"/>
  <c r="CK21" i="50"/>
  <c r="CK17" i="50"/>
  <c r="CK18" i="50"/>
  <c r="CK19" i="50"/>
  <c r="CK20" i="50"/>
  <c r="CK13" i="50" a="1"/>
  <c r="CK13" i="50"/>
  <c r="CJ21" i="50"/>
  <c r="CH21" i="50"/>
  <c r="CG21" i="50"/>
  <c r="CE21" i="50"/>
  <c r="CD21" i="50"/>
  <c r="CC21" i="50"/>
  <c r="CC17" i="50"/>
  <c r="CC18" i="50"/>
  <c r="CC19" i="50"/>
  <c r="CC20" i="50"/>
  <c r="CC13" i="50" a="1"/>
  <c r="CC13" i="50"/>
  <c r="CB21" i="50"/>
  <c r="BZ21" i="50"/>
  <c r="BY21" i="50"/>
  <c r="BX21" i="50"/>
  <c r="BW21" i="50"/>
  <c r="BV21" i="50"/>
  <c r="AK21" i="50"/>
  <c r="BR21" i="50"/>
  <c r="BS21" i="50"/>
  <c r="BT21" i="50"/>
  <c r="BU21" i="50"/>
  <c r="BQ21" i="50"/>
  <c r="BP21" i="50"/>
  <c r="BO21" i="50"/>
  <c r="BN21" i="50"/>
  <c r="BM21" i="50"/>
  <c r="BL21" i="50"/>
  <c r="BK21" i="50"/>
  <c r="BJ21" i="50"/>
  <c r="BI21" i="50"/>
  <c r="BH21" i="50"/>
  <c r="BG21" i="50"/>
  <c r="BF21" i="50"/>
  <c r="AT21" i="50"/>
  <c r="AU21" i="50"/>
  <c r="AV21" i="50"/>
  <c r="AW21" i="50"/>
  <c r="AX21" i="50"/>
  <c r="AY21" i="50"/>
  <c r="AZ21" i="50"/>
  <c r="BA21" i="50"/>
  <c r="BB21" i="50"/>
  <c r="BC21" i="50"/>
  <c r="BD21" i="50"/>
  <c r="BE21" i="50"/>
  <c r="AG21" i="50"/>
  <c r="AF21" i="50"/>
  <c r="AE21" i="50"/>
  <c r="AD21" i="50"/>
  <c r="AC21" i="50"/>
  <c r="D21" i="50"/>
  <c r="I21" i="50"/>
  <c r="DV20" i="50"/>
  <c r="DU20" i="50"/>
  <c r="DT11" i="50"/>
  <c r="DS20" i="50"/>
  <c r="DS17" i="50"/>
  <c r="DS18" i="50"/>
  <c r="DS19" i="50"/>
  <c r="DS13" i="50" a="1"/>
  <c r="DS13" i="50"/>
  <c r="DR20" i="50"/>
  <c r="DP20" i="50"/>
  <c r="DN20" i="50"/>
  <c r="DM20" i="50"/>
  <c r="DL10" i="50"/>
  <c r="DK20" i="50"/>
  <c r="DK17" i="50"/>
  <c r="DK18" i="50"/>
  <c r="DK19" i="50"/>
  <c r="DK13" i="50" a="1"/>
  <c r="DK13" i="50"/>
  <c r="DJ20" i="50"/>
  <c r="DH20" i="50"/>
  <c r="DF20" i="50"/>
  <c r="DE20" i="50"/>
  <c r="DD11" i="50"/>
  <c r="DC20" i="50"/>
  <c r="DC17" i="50"/>
  <c r="DC18" i="50"/>
  <c r="DC19" i="50"/>
  <c r="DC13" i="50" a="1"/>
  <c r="DC13" i="50"/>
  <c r="DB20" i="50"/>
  <c r="CZ20" i="50"/>
  <c r="CX20" i="50"/>
  <c r="CW20" i="50"/>
  <c r="CV10" i="50"/>
  <c r="CU20" i="50"/>
  <c r="CU17" i="50"/>
  <c r="CU18" i="50"/>
  <c r="CU19" i="50"/>
  <c r="CU13" i="50" a="1"/>
  <c r="CU13" i="50"/>
  <c r="CT20" i="50"/>
  <c r="CR20" i="50"/>
  <c r="CP20" i="50"/>
  <c r="CO20" i="50"/>
  <c r="CN11" i="50"/>
  <c r="CM20" i="50"/>
  <c r="CM17" i="50"/>
  <c r="CM18" i="50"/>
  <c r="CM19" i="50"/>
  <c r="CM13" i="50" a="1"/>
  <c r="CM13" i="50"/>
  <c r="CL20" i="50"/>
  <c r="CJ20" i="50"/>
  <c r="CH20" i="50"/>
  <c r="CG20" i="50"/>
  <c r="CF10" i="50"/>
  <c r="CE20" i="50"/>
  <c r="CB20" i="50"/>
  <c r="CD20" i="50"/>
  <c r="BZ20" i="50"/>
  <c r="BY20" i="50"/>
  <c r="BX20" i="50"/>
  <c r="BW20" i="50"/>
  <c r="BV20" i="50"/>
  <c r="BR20" i="50"/>
  <c r="BS20" i="50"/>
  <c r="BT20" i="50"/>
  <c r="BU20" i="50"/>
  <c r="BQ20" i="50"/>
  <c r="BP20" i="50"/>
  <c r="BO20" i="50"/>
  <c r="BN20" i="50"/>
  <c r="BM20" i="50"/>
  <c r="BL20" i="50"/>
  <c r="BK20" i="50"/>
  <c r="BJ20" i="50"/>
  <c r="BI20" i="50"/>
  <c r="BH20" i="50"/>
  <c r="BG20" i="50"/>
  <c r="BF20" i="50"/>
  <c r="AT20" i="50"/>
  <c r="AU20" i="50"/>
  <c r="AV20" i="50"/>
  <c r="AW20" i="50"/>
  <c r="AX20" i="50"/>
  <c r="AY20" i="50"/>
  <c r="AZ20" i="50"/>
  <c r="BA20" i="50"/>
  <c r="BB20" i="50"/>
  <c r="BC20" i="50"/>
  <c r="BD20" i="50"/>
  <c r="BE20" i="50"/>
  <c r="AG20" i="50"/>
  <c r="AM20" i="50"/>
  <c r="AE20" i="50"/>
  <c r="AD20" i="50"/>
  <c r="AC20" i="50"/>
  <c r="D20" i="50"/>
  <c r="I20" i="50"/>
  <c r="DV19" i="50"/>
  <c r="DU19" i="50"/>
  <c r="DR19" i="50"/>
  <c r="DR17" i="50"/>
  <c r="DR18" i="50"/>
  <c r="DR11" i="50"/>
  <c r="DP19" i="50"/>
  <c r="DN19" i="50"/>
  <c r="DM19" i="50"/>
  <c r="DJ19" i="50"/>
  <c r="DH19" i="50"/>
  <c r="DF19" i="50"/>
  <c r="DE19" i="50"/>
  <c r="DB19" i="50"/>
  <c r="DB17" i="50"/>
  <c r="DB18" i="50"/>
  <c r="DB11" i="50"/>
  <c r="CZ19" i="50"/>
  <c r="CX19" i="50"/>
  <c r="CW19" i="50"/>
  <c r="CT19" i="50"/>
  <c r="CR19" i="50"/>
  <c r="CP19" i="50"/>
  <c r="CO19" i="50"/>
  <c r="CL19" i="50"/>
  <c r="CL17" i="50"/>
  <c r="CL18" i="50"/>
  <c r="CL11" i="50"/>
  <c r="CJ19" i="50"/>
  <c r="CH19" i="50"/>
  <c r="CG19" i="50"/>
  <c r="CE19" i="50"/>
  <c r="CD19" i="50"/>
  <c r="CB19" i="50"/>
  <c r="BZ19" i="50"/>
  <c r="BY19" i="50"/>
  <c r="BX19" i="50"/>
  <c r="BW19" i="50"/>
  <c r="BV19" i="50"/>
  <c r="AK19" i="50"/>
  <c r="BR19" i="50"/>
  <c r="BS19" i="50"/>
  <c r="BT19" i="50"/>
  <c r="BU19" i="50"/>
  <c r="BQ19" i="50"/>
  <c r="BP19" i="50"/>
  <c r="BO19" i="50"/>
  <c r="BN19" i="50"/>
  <c r="BM19" i="50"/>
  <c r="BL19" i="50"/>
  <c r="BK19" i="50"/>
  <c r="BJ19" i="50"/>
  <c r="BI19" i="50"/>
  <c r="BH19" i="50"/>
  <c r="BG19" i="50"/>
  <c r="BF19" i="50"/>
  <c r="AT19" i="50"/>
  <c r="AU19" i="50"/>
  <c r="AV19" i="50"/>
  <c r="AW19" i="50"/>
  <c r="AX19" i="50"/>
  <c r="AY19" i="50"/>
  <c r="AZ19" i="50"/>
  <c r="BA19" i="50"/>
  <c r="BB19" i="50"/>
  <c r="BC19" i="50"/>
  <c r="BD19" i="50"/>
  <c r="BE19" i="50"/>
  <c r="AG19" i="50"/>
  <c r="AM19" i="50"/>
  <c r="AF19" i="50"/>
  <c r="AE19" i="50"/>
  <c r="AD19" i="50"/>
  <c r="AC19" i="50"/>
  <c r="D19" i="50"/>
  <c r="I19" i="50"/>
  <c r="DV18" i="50"/>
  <c r="DU18" i="50"/>
  <c r="DP18" i="50"/>
  <c r="DN18" i="50"/>
  <c r="DM18" i="50"/>
  <c r="DJ18" i="50"/>
  <c r="DH18" i="50"/>
  <c r="DF18" i="50"/>
  <c r="DE18" i="50"/>
  <c r="CZ18" i="50"/>
  <c r="CX18" i="50"/>
  <c r="CW18" i="50"/>
  <c r="CT18" i="50"/>
  <c r="CR18" i="50"/>
  <c r="CP18" i="50"/>
  <c r="CO18" i="50"/>
  <c r="CJ18" i="50"/>
  <c r="CH18" i="50"/>
  <c r="CG18" i="50"/>
  <c r="CE18" i="50"/>
  <c r="CD18" i="50"/>
  <c r="CB18" i="50"/>
  <c r="BY18" i="50"/>
  <c r="BX18" i="50"/>
  <c r="BW18" i="50"/>
  <c r="BV18" i="50"/>
  <c r="BR18" i="50"/>
  <c r="BS18" i="50"/>
  <c r="BT18" i="50"/>
  <c r="BU18" i="50"/>
  <c r="BQ18" i="50"/>
  <c r="BP18" i="50"/>
  <c r="BO18" i="50"/>
  <c r="BN18" i="50"/>
  <c r="BM18" i="50"/>
  <c r="BL18" i="50"/>
  <c r="BK18" i="50"/>
  <c r="BJ18" i="50"/>
  <c r="BI18" i="50"/>
  <c r="BH18" i="50"/>
  <c r="BG18" i="50"/>
  <c r="BF18" i="50"/>
  <c r="AT18" i="50"/>
  <c r="AU18" i="50"/>
  <c r="AV18" i="50"/>
  <c r="AW18" i="50"/>
  <c r="AX18" i="50"/>
  <c r="AY18" i="50"/>
  <c r="AZ18" i="50"/>
  <c r="BA18" i="50"/>
  <c r="BB18" i="50"/>
  <c r="BC18" i="50"/>
  <c r="BD18" i="50"/>
  <c r="BE18" i="50"/>
  <c r="AG18" i="50"/>
  <c r="AE18" i="50"/>
  <c r="AD18" i="50"/>
  <c r="AC18" i="50"/>
  <c r="D18" i="50"/>
  <c r="I18" i="50"/>
  <c r="DV17" i="50"/>
  <c r="DU17" i="50"/>
  <c r="DU10" i="50"/>
  <c r="DP17" i="50"/>
  <c r="DN17" i="50"/>
  <c r="DM17" i="50"/>
  <c r="DM10" i="50"/>
  <c r="DJ17" i="50"/>
  <c r="DH17" i="50"/>
  <c r="DF17" i="50"/>
  <c r="DE17" i="50"/>
  <c r="DE10" i="50"/>
  <c r="CZ17" i="50"/>
  <c r="CX17" i="50"/>
  <c r="CW17" i="50"/>
  <c r="CW10" i="50"/>
  <c r="CT17" i="50"/>
  <c r="CR17" i="50"/>
  <c r="CP17" i="50"/>
  <c r="CO17" i="50"/>
  <c r="CO10" i="50"/>
  <c r="CJ17" i="50"/>
  <c r="CH17" i="50"/>
  <c r="CG17" i="50"/>
  <c r="CG10" i="50"/>
  <c r="CE17" i="50"/>
  <c r="CD17" i="50"/>
  <c r="CB17" i="50"/>
  <c r="BZ17" i="50"/>
  <c r="BY17" i="50"/>
  <c r="BX17" i="50"/>
  <c r="BW17" i="50"/>
  <c r="BV17" i="50"/>
  <c r="BR17" i="50"/>
  <c r="BS17" i="50"/>
  <c r="BT17" i="50"/>
  <c r="BU17" i="50"/>
  <c r="BQ17" i="50"/>
  <c r="BP17" i="50"/>
  <c r="BO17" i="50"/>
  <c r="BN17" i="50"/>
  <c r="BM17" i="50"/>
  <c r="BL17" i="50"/>
  <c r="BK17" i="50"/>
  <c r="BJ17" i="50"/>
  <c r="BI17" i="50"/>
  <c r="BH17" i="50"/>
  <c r="BG17" i="50"/>
  <c r="BF17" i="50"/>
  <c r="AT17" i="50"/>
  <c r="AU17" i="50"/>
  <c r="AV17" i="50"/>
  <c r="AW17" i="50"/>
  <c r="AX17" i="50"/>
  <c r="AY17" i="50"/>
  <c r="AZ17" i="50"/>
  <c r="BA17" i="50"/>
  <c r="BB17" i="50"/>
  <c r="BC17" i="50"/>
  <c r="BD17" i="50"/>
  <c r="BE17" i="50"/>
  <c r="AG17" i="50"/>
  <c r="AE17" i="50"/>
  <c r="AD17" i="50"/>
  <c r="AC17" i="50"/>
  <c r="D17" i="50"/>
  <c r="I17" i="50"/>
  <c r="BY15" i="50"/>
  <c r="BX15" i="50"/>
  <c r="AO13" i="50"/>
  <c r="BR14" i="50"/>
  <c r="BR15" i="50"/>
  <c r="BQ15" i="50"/>
  <c r="BP15" i="50"/>
  <c r="BO15" i="50"/>
  <c r="BN15" i="50"/>
  <c r="BM15" i="50"/>
  <c r="BL15" i="50"/>
  <c r="BK15" i="50"/>
  <c r="BJ15" i="50"/>
  <c r="BI15" i="50"/>
  <c r="BH15" i="50"/>
  <c r="BG15" i="50"/>
  <c r="BF15" i="50"/>
  <c r="AT15" i="50"/>
  <c r="AU15" i="50"/>
  <c r="AV15" i="50"/>
  <c r="AW15" i="50"/>
  <c r="AX15" i="50"/>
  <c r="AY15" i="50"/>
  <c r="AZ15" i="50"/>
  <c r="BA15" i="50"/>
  <c r="BB15" i="50"/>
  <c r="BC15" i="50"/>
  <c r="BD15" i="50"/>
  <c r="BE15" i="50"/>
  <c r="AG15" i="50"/>
  <c r="AE15" i="50"/>
  <c r="AD15" i="50"/>
  <c r="AC15" i="50"/>
  <c r="D15" i="50"/>
  <c r="I15" i="50"/>
  <c r="CA14" i="50"/>
  <c r="CB14" i="50"/>
  <c r="CC14" i="50"/>
  <c r="CD14" i="50"/>
  <c r="CE14" i="50"/>
  <c r="CF14" i="50"/>
  <c r="CG14" i="50"/>
  <c r="CH14" i="50"/>
  <c r="CI14" i="50"/>
  <c r="CJ14" i="50"/>
  <c r="CK14" i="50"/>
  <c r="CL14" i="50"/>
  <c r="CM14" i="50"/>
  <c r="CN14" i="50"/>
  <c r="CO14" i="50"/>
  <c r="CP14" i="50"/>
  <c r="CQ14" i="50"/>
  <c r="CR14" i="50"/>
  <c r="CS14" i="50"/>
  <c r="CT14" i="50"/>
  <c r="CU14" i="50"/>
  <c r="CV14" i="50"/>
  <c r="CW14" i="50"/>
  <c r="CX14" i="50"/>
  <c r="CY14" i="50"/>
  <c r="CZ14" i="50"/>
  <c r="DA14" i="50"/>
  <c r="DB14" i="50"/>
  <c r="DC14" i="50"/>
  <c r="DD14" i="50"/>
  <c r="DE14" i="50"/>
  <c r="DF14" i="50"/>
  <c r="DG14" i="50"/>
  <c r="DH14" i="50"/>
  <c r="DI14" i="50"/>
  <c r="DJ14" i="50"/>
  <c r="DK14" i="50"/>
  <c r="DL14" i="50"/>
  <c r="DM14" i="50"/>
  <c r="DN14" i="50"/>
  <c r="DO14" i="50"/>
  <c r="DP14" i="50"/>
  <c r="DQ14" i="50"/>
  <c r="DR14" i="50"/>
  <c r="DS14" i="50"/>
  <c r="DT14" i="50"/>
  <c r="DU14" i="50"/>
  <c r="DV14" i="50"/>
  <c r="DJ11" i="50"/>
  <c r="CT11" i="50"/>
  <c r="CD11" i="50"/>
  <c r="AS11" i="50"/>
  <c r="DN10" i="50"/>
  <c r="CX10" i="50"/>
  <c r="CH10" i="50"/>
  <c r="B5" i="50"/>
  <c r="A1" i="50"/>
  <c r="DV316" i="49"/>
  <c r="DU316" i="49"/>
  <c r="DT316" i="49"/>
  <c r="DS316" i="49"/>
  <c r="DR316" i="49"/>
  <c r="DQ316" i="49"/>
  <c r="DP316" i="49"/>
  <c r="DO316" i="49"/>
  <c r="DN316" i="49"/>
  <c r="DM316" i="49"/>
  <c r="DL316" i="49"/>
  <c r="DK316" i="49"/>
  <c r="DJ316" i="49"/>
  <c r="DI316" i="49"/>
  <c r="DH316" i="49"/>
  <c r="DG316" i="49"/>
  <c r="DF316" i="49"/>
  <c r="DE316" i="49"/>
  <c r="DD316" i="49"/>
  <c r="DC316" i="49"/>
  <c r="DB316" i="49"/>
  <c r="DA316" i="49"/>
  <c r="CZ316" i="49"/>
  <c r="CY316" i="49"/>
  <c r="CX316" i="49"/>
  <c r="CW316" i="49"/>
  <c r="CV316" i="49"/>
  <c r="CU316" i="49"/>
  <c r="CT316" i="49"/>
  <c r="CS316" i="49"/>
  <c r="CR316" i="49"/>
  <c r="CQ316" i="49"/>
  <c r="CP316" i="49"/>
  <c r="CO316" i="49"/>
  <c r="CN316" i="49"/>
  <c r="CM316" i="49"/>
  <c r="CL316" i="49"/>
  <c r="CK316" i="49"/>
  <c r="CJ316" i="49"/>
  <c r="CI316" i="49"/>
  <c r="CH316" i="49"/>
  <c r="CG316" i="49"/>
  <c r="CF316" i="49"/>
  <c r="CE316" i="49"/>
  <c r="CD316" i="49"/>
  <c r="CC316" i="49"/>
  <c r="CA316" i="49"/>
  <c r="CB316" i="49"/>
  <c r="BZ316" i="49"/>
  <c r="BY316" i="49"/>
  <c r="BX316" i="49"/>
  <c r="BW316" i="49"/>
  <c r="BQ316" i="49"/>
  <c r="BP316" i="49"/>
  <c r="BO316" i="49"/>
  <c r="BN316" i="49"/>
  <c r="BM316" i="49"/>
  <c r="BL316" i="49"/>
  <c r="BK316" i="49"/>
  <c r="BJ316" i="49"/>
  <c r="BI316" i="49"/>
  <c r="BH316" i="49"/>
  <c r="BG316" i="49"/>
  <c r="BF316" i="49"/>
  <c r="AT316" i="49"/>
  <c r="AU316" i="49"/>
  <c r="AV316" i="49"/>
  <c r="AW316" i="49"/>
  <c r="AX316" i="49"/>
  <c r="AY316" i="49"/>
  <c r="AZ316" i="49"/>
  <c r="BA316" i="49"/>
  <c r="BB316" i="49"/>
  <c r="BC316" i="49"/>
  <c r="BD316" i="49"/>
  <c r="BE316" i="49"/>
  <c r="AE316" i="49"/>
  <c r="AD316" i="49"/>
  <c r="AC316" i="49"/>
  <c r="D316" i="49"/>
  <c r="I316" i="49"/>
  <c r="DV315" i="49"/>
  <c r="DU315" i="49"/>
  <c r="DT315" i="49"/>
  <c r="DS315" i="49"/>
  <c r="DR315" i="49"/>
  <c r="DQ315" i="49"/>
  <c r="DP315" i="49"/>
  <c r="DO315" i="49"/>
  <c r="DN315" i="49"/>
  <c r="DM315" i="49"/>
  <c r="DL315" i="49"/>
  <c r="DK315" i="49"/>
  <c r="DJ315" i="49"/>
  <c r="DI315" i="49"/>
  <c r="DH315" i="49"/>
  <c r="DG315" i="49"/>
  <c r="DF315" i="49"/>
  <c r="DE315" i="49"/>
  <c r="DD315" i="49"/>
  <c r="DC315" i="49"/>
  <c r="DB315" i="49"/>
  <c r="DA315" i="49"/>
  <c r="CZ315" i="49"/>
  <c r="CY315" i="49"/>
  <c r="CX315" i="49"/>
  <c r="CW315" i="49"/>
  <c r="CV315" i="49"/>
  <c r="CU315" i="49"/>
  <c r="CT315" i="49"/>
  <c r="CS315" i="49"/>
  <c r="CR315" i="49"/>
  <c r="CQ315" i="49"/>
  <c r="CP315" i="49"/>
  <c r="CO315" i="49"/>
  <c r="CN315" i="49"/>
  <c r="CM315" i="49"/>
  <c r="CL315" i="49"/>
  <c r="CK315" i="49"/>
  <c r="CJ315" i="49"/>
  <c r="CI315" i="49"/>
  <c r="CH315" i="49"/>
  <c r="CG315" i="49"/>
  <c r="CF315" i="49"/>
  <c r="CE315" i="49"/>
  <c r="CD315" i="49"/>
  <c r="CC315" i="49"/>
  <c r="CB315" i="49"/>
  <c r="CA315" i="49"/>
  <c r="BY315" i="49"/>
  <c r="BX315" i="49"/>
  <c r="BW315" i="49"/>
  <c r="BQ315" i="49"/>
  <c r="BP315" i="49"/>
  <c r="BO315" i="49"/>
  <c r="BN315" i="49"/>
  <c r="BM315" i="49"/>
  <c r="BL315" i="49"/>
  <c r="BK315" i="49"/>
  <c r="BJ315" i="49"/>
  <c r="BI315" i="49"/>
  <c r="BH315" i="49"/>
  <c r="BG315" i="49"/>
  <c r="BF315" i="49"/>
  <c r="AT315" i="49"/>
  <c r="AU315" i="49"/>
  <c r="AV315" i="49"/>
  <c r="AW315" i="49"/>
  <c r="AX315" i="49"/>
  <c r="AY315" i="49"/>
  <c r="AZ315" i="49"/>
  <c r="BA315" i="49"/>
  <c r="BB315" i="49"/>
  <c r="BC315" i="49"/>
  <c r="BD315" i="49"/>
  <c r="BE315" i="49"/>
  <c r="AE315" i="49"/>
  <c r="AD315" i="49"/>
  <c r="AC315" i="49"/>
  <c r="D315" i="49"/>
  <c r="I315" i="49"/>
  <c r="DV314" i="49"/>
  <c r="DU314" i="49"/>
  <c r="DT314" i="49"/>
  <c r="DS314" i="49"/>
  <c r="DR314" i="49"/>
  <c r="DQ314" i="49"/>
  <c r="DP314" i="49"/>
  <c r="DO314" i="49"/>
  <c r="DN314" i="49"/>
  <c r="DM314" i="49"/>
  <c r="DL314" i="49"/>
  <c r="DK314" i="49"/>
  <c r="DJ314" i="49"/>
  <c r="DI314" i="49"/>
  <c r="DH314" i="49"/>
  <c r="DG314" i="49"/>
  <c r="DF314" i="49"/>
  <c r="DE314" i="49"/>
  <c r="DD314" i="49"/>
  <c r="DC314" i="49"/>
  <c r="DB314" i="49"/>
  <c r="DA314" i="49"/>
  <c r="CZ314" i="49"/>
  <c r="CY314" i="49"/>
  <c r="CX314" i="49"/>
  <c r="CW314" i="49"/>
  <c r="CV314" i="49"/>
  <c r="CU314" i="49"/>
  <c r="CT314" i="49"/>
  <c r="CS314" i="49"/>
  <c r="CR314" i="49"/>
  <c r="CQ314" i="49"/>
  <c r="CP314" i="49"/>
  <c r="CO314" i="49"/>
  <c r="CN314" i="49"/>
  <c r="CM314" i="49"/>
  <c r="CL314" i="49"/>
  <c r="CK314" i="49"/>
  <c r="CJ314" i="49"/>
  <c r="CI314" i="49"/>
  <c r="CH314" i="49"/>
  <c r="CG314" i="49"/>
  <c r="CF314" i="49"/>
  <c r="CE314" i="49"/>
  <c r="CD314" i="49"/>
  <c r="CC314" i="49"/>
  <c r="CA314" i="49"/>
  <c r="CB314" i="49"/>
  <c r="BZ314" i="49"/>
  <c r="BY314" i="49"/>
  <c r="BX314" i="49"/>
  <c r="BW314" i="49"/>
  <c r="BQ314" i="49"/>
  <c r="BP314" i="49"/>
  <c r="BO314" i="49"/>
  <c r="BN314" i="49"/>
  <c r="BM314" i="49"/>
  <c r="BL314" i="49"/>
  <c r="BK314" i="49"/>
  <c r="BJ314" i="49"/>
  <c r="BI314" i="49"/>
  <c r="BH314" i="49"/>
  <c r="BG314" i="49"/>
  <c r="BF314" i="49"/>
  <c r="AT314" i="49"/>
  <c r="AU314" i="49"/>
  <c r="AV314" i="49"/>
  <c r="AW314" i="49"/>
  <c r="AX314" i="49"/>
  <c r="AY314" i="49"/>
  <c r="AZ314" i="49"/>
  <c r="BA314" i="49"/>
  <c r="BB314" i="49"/>
  <c r="BC314" i="49"/>
  <c r="BD314" i="49"/>
  <c r="BE314" i="49"/>
  <c r="AE314" i="49"/>
  <c r="AD314" i="49"/>
  <c r="AC314" i="49"/>
  <c r="D314" i="49"/>
  <c r="I314" i="49"/>
  <c r="DV313" i="49"/>
  <c r="DU313" i="49"/>
  <c r="DT313" i="49"/>
  <c r="DS313" i="49"/>
  <c r="DR313" i="49"/>
  <c r="DQ313" i="49"/>
  <c r="DP313" i="49"/>
  <c r="DO313" i="49"/>
  <c r="DN313" i="49"/>
  <c r="DM313" i="49"/>
  <c r="DL313" i="49"/>
  <c r="DK313" i="49"/>
  <c r="DJ313" i="49"/>
  <c r="DI313" i="49"/>
  <c r="DH313" i="49"/>
  <c r="DG313" i="49"/>
  <c r="DF313" i="49"/>
  <c r="DE313" i="49"/>
  <c r="DD313" i="49"/>
  <c r="DC313" i="49"/>
  <c r="DB313" i="49"/>
  <c r="DA313" i="49"/>
  <c r="CZ313" i="49"/>
  <c r="CY313" i="49"/>
  <c r="CX313" i="49"/>
  <c r="CW313" i="49"/>
  <c r="CV313" i="49"/>
  <c r="CU313" i="49"/>
  <c r="CT313" i="49"/>
  <c r="CS313" i="49"/>
  <c r="CR313" i="49"/>
  <c r="CQ313" i="49"/>
  <c r="CP313" i="49"/>
  <c r="CO313" i="49"/>
  <c r="CN313" i="49"/>
  <c r="CM313" i="49"/>
  <c r="CL313" i="49"/>
  <c r="CK313" i="49"/>
  <c r="CJ313" i="49"/>
  <c r="CI313" i="49"/>
  <c r="CH313" i="49"/>
  <c r="CG313" i="49"/>
  <c r="CF313" i="49"/>
  <c r="CE313" i="49"/>
  <c r="CD313" i="49"/>
  <c r="CC313" i="49"/>
  <c r="CB313" i="49"/>
  <c r="CA313" i="49"/>
  <c r="BZ313" i="49"/>
  <c r="BY313" i="49"/>
  <c r="BX313" i="49"/>
  <c r="BW313" i="49"/>
  <c r="BQ313" i="49"/>
  <c r="BP313" i="49"/>
  <c r="BO313" i="49"/>
  <c r="BN313" i="49"/>
  <c r="BM313" i="49"/>
  <c r="BL313" i="49"/>
  <c r="BK313" i="49"/>
  <c r="BJ313" i="49"/>
  <c r="BI313" i="49"/>
  <c r="BH313" i="49"/>
  <c r="BG313" i="49"/>
  <c r="BF313" i="49"/>
  <c r="AT313" i="49"/>
  <c r="AU313" i="49"/>
  <c r="AV313" i="49"/>
  <c r="AW313" i="49"/>
  <c r="AX313" i="49"/>
  <c r="AY313" i="49"/>
  <c r="AZ313" i="49"/>
  <c r="BA313" i="49"/>
  <c r="BB313" i="49"/>
  <c r="BC313" i="49"/>
  <c r="BD313" i="49"/>
  <c r="BE313" i="49"/>
  <c r="AE313" i="49"/>
  <c r="AD313" i="49"/>
  <c r="AC313" i="49"/>
  <c r="D313" i="49"/>
  <c r="I313" i="49"/>
  <c r="DV312" i="49"/>
  <c r="DU312" i="49"/>
  <c r="DT312" i="49"/>
  <c r="DS312" i="49"/>
  <c r="DR312" i="49"/>
  <c r="DQ312" i="49"/>
  <c r="DP312" i="49"/>
  <c r="DO312" i="49"/>
  <c r="DN312" i="49"/>
  <c r="DM312" i="49"/>
  <c r="DL312" i="49"/>
  <c r="DK312" i="49"/>
  <c r="DJ312" i="49"/>
  <c r="DI312" i="49"/>
  <c r="DH312" i="49"/>
  <c r="DG312" i="49"/>
  <c r="DF312" i="49"/>
  <c r="DE312" i="49"/>
  <c r="DD312" i="49"/>
  <c r="DC312" i="49"/>
  <c r="DB312" i="49"/>
  <c r="DA312" i="49"/>
  <c r="CZ312" i="49"/>
  <c r="CY312" i="49"/>
  <c r="CX312" i="49"/>
  <c r="CW312" i="49"/>
  <c r="CV312" i="49"/>
  <c r="CU312" i="49"/>
  <c r="CT312" i="49"/>
  <c r="CS312" i="49"/>
  <c r="CR312" i="49"/>
  <c r="CQ312" i="49"/>
  <c r="CP312" i="49"/>
  <c r="CO312" i="49"/>
  <c r="CN312" i="49"/>
  <c r="CM312" i="49"/>
  <c r="CL312" i="49"/>
  <c r="CK312" i="49"/>
  <c r="CJ312" i="49"/>
  <c r="CI312" i="49"/>
  <c r="CH312" i="49"/>
  <c r="CG312" i="49"/>
  <c r="CF312" i="49"/>
  <c r="CE312" i="49"/>
  <c r="CD312" i="49"/>
  <c r="CC312" i="49"/>
  <c r="CB312" i="49"/>
  <c r="CA312" i="49"/>
  <c r="BY312" i="49"/>
  <c r="BX312" i="49"/>
  <c r="BW312" i="49"/>
  <c r="BQ312" i="49"/>
  <c r="BP312" i="49"/>
  <c r="BO312" i="49"/>
  <c r="BN312" i="49"/>
  <c r="BM312" i="49"/>
  <c r="BL312" i="49"/>
  <c r="BK312" i="49"/>
  <c r="BJ312" i="49"/>
  <c r="BI312" i="49"/>
  <c r="BH312" i="49"/>
  <c r="BG312" i="49"/>
  <c r="BF312" i="49"/>
  <c r="AT312" i="49"/>
  <c r="AU312" i="49"/>
  <c r="AV312" i="49"/>
  <c r="AW312" i="49"/>
  <c r="AX312" i="49"/>
  <c r="AY312" i="49"/>
  <c r="AZ312" i="49"/>
  <c r="BA312" i="49"/>
  <c r="BB312" i="49"/>
  <c r="BC312" i="49"/>
  <c r="BD312" i="49"/>
  <c r="BE312" i="49"/>
  <c r="AE312" i="49"/>
  <c r="AD312" i="49"/>
  <c r="AC312" i="49"/>
  <c r="D312" i="49"/>
  <c r="I312" i="49"/>
  <c r="DV311" i="49"/>
  <c r="DU311" i="49"/>
  <c r="DT311" i="49"/>
  <c r="DS311" i="49"/>
  <c r="DR311" i="49"/>
  <c r="DQ311" i="49"/>
  <c r="DP311" i="49"/>
  <c r="DO311" i="49"/>
  <c r="DN311" i="49"/>
  <c r="DM311" i="49"/>
  <c r="DL311" i="49"/>
  <c r="DK311" i="49"/>
  <c r="DJ311" i="49"/>
  <c r="DI311" i="49"/>
  <c r="DH311" i="49"/>
  <c r="DG311" i="49"/>
  <c r="DF311" i="49"/>
  <c r="DE311" i="49"/>
  <c r="DD311" i="49"/>
  <c r="DC311" i="49"/>
  <c r="DB311" i="49"/>
  <c r="DA311" i="49"/>
  <c r="CZ311" i="49"/>
  <c r="CY311" i="49"/>
  <c r="CX311" i="49"/>
  <c r="CW311" i="49"/>
  <c r="CV311" i="49"/>
  <c r="CU311" i="49"/>
  <c r="CT311" i="49"/>
  <c r="CS311" i="49"/>
  <c r="CR311" i="49"/>
  <c r="CQ311" i="49"/>
  <c r="CP311" i="49"/>
  <c r="CO311" i="49"/>
  <c r="CN311" i="49"/>
  <c r="CM311" i="49"/>
  <c r="CL311" i="49"/>
  <c r="CK311" i="49"/>
  <c r="CJ311" i="49"/>
  <c r="CI311" i="49"/>
  <c r="CH311" i="49"/>
  <c r="CG311" i="49"/>
  <c r="CF311" i="49"/>
  <c r="CE311" i="49"/>
  <c r="CD311" i="49"/>
  <c r="CC311" i="49"/>
  <c r="CB311" i="49"/>
  <c r="CA311" i="49"/>
  <c r="BY311" i="49"/>
  <c r="BX311" i="49"/>
  <c r="BW311" i="49"/>
  <c r="BQ311" i="49"/>
  <c r="BP311" i="49"/>
  <c r="BO311" i="49"/>
  <c r="BN311" i="49"/>
  <c r="BM311" i="49"/>
  <c r="BL311" i="49"/>
  <c r="BK311" i="49"/>
  <c r="BJ311" i="49"/>
  <c r="BI311" i="49"/>
  <c r="BH311" i="49"/>
  <c r="BG311" i="49"/>
  <c r="BF311" i="49"/>
  <c r="AT311" i="49"/>
  <c r="AU311" i="49"/>
  <c r="AV311" i="49"/>
  <c r="AW311" i="49"/>
  <c r="AX311" i="49"/>
  <c r="AY311" i="49"/>
  <c r="AZ311" i="49"/>
  <c r="BA311" i="49"/>
  <c r="BB311" i="49"/>
  <c r="BC311" i="49"/>
  <c r="BD311" i="49"/>
  <c r="BE311" i="49"/>
  <c r="AE311" i="49"/>
  <c r="AD311" i="49"/>
  <c r="AC311" i="49"/>
  <c r="D311" i="49"/>
  <c r="I311" i="49"/>
  <c r="DV310" i="49"/>
  <c r="DU310" i="49"/>
  <c r="DT310" i="49"/>
  <c r="DS310" i="49"/>
  <c r="DR310" i="49"/>
  <c r="DQ310" i="49"/>
  <c r="DP310" i="49"/>
  <c r="DO310" i="49"/>
  <c r="DN310" i="49"/>
  <c r="DM310" i="49"/>
  <c r="DL310" i="49"/>
  <c r="DK310" i="49"/>
  <c r="DJ310" i="49"/>
  <c r="DI310" i="49"/>
  <c r="DH310" i="49"/>
  <c r="DG310" i="49"/>
  <c r="DF310" i="49"/>
  <c r="DE310" i="49"/>
  <c r="DD310" i="49"/>
  <c r="DC310" i="49"/>
  <c r="DB310" i="49"/>
  <c r="DA310" i="49"/>
  <c r="CZ310" i="49"/>
  <c r="CY310" i="49"/>
  <c r="CX310" i="49"/>
  <c r="CW310" i="49"/>
  <c r="CV310" i="49"/>
  <c r="CU310" i="49"/>
  <c r="CT310" i="49"/>
  <c r="CS310" i="49"/>
  <c r="CR310" i="49"/>
  <c r="CQ310" i="49"/>
  <c r="CP310" i="49"/>
  <c r="CO310" i="49"/>
  <c r="CN310" i="49"/>
  <c r="CM310" i="49"/>
  <c r="CL310" i="49"/>
  <c r="CK310" i="49"/>
  <c r="CJ310" i="49"/>
  <c r="CI310" i="49"/>
  <c r="CH310" i="49"/>
  <c r="CG310" i="49"/>
  <c r="CF310" i="49"/>
  <c r="CE310" i="49"/>
  <c r="CD310" i="49"/>
  <c r="CC310" i="49"/>
  <c r="CB310" i="49"/>
  <c r="CA310" i="49"/>
  <c r="BZ310" i="49"/>
  <c r="BY310" i="49"/>
  <c r="BX310" i="49"/>
  <c r="BW310" i="49"/>
  <c r="BQ310" i="49"/>
  <c r="BP310" i="49"/>
  <c r="BO310" i="49"/>
  <c r="BN310" i="49"/>
  <c r="BM310" i="49"/>
  <c r="BL310" i="49"/>
  <c r="BK310" i="49"/>
  <c r="BJ310" i="49"/>
  <c r="BI310" i="49"/>
  <c r="BH310" i="49"/>
  <c r="BG310" i="49"/>
  <c r="BF310" i="49"/>
  <c r="AT310" i="49"/>
  <c r="AU310" i="49"/>
  <c r="AV310" i="49"/>
  <c r="AW310" i="49"/>
  <c r="AX310" i="49"/>
  <c r="AY310" i="49"/>
  <c r="AZ310" i="49"/>
  <c r="BA310" i="49"/>
  <c r="BB310" i="49"/>
  <c r="BC310" i="49"/>
  <c r="BD310" i="49"/>
  <c r="BE310" i="49"/>
  <c r="AE310" i="49"/>
  <c r="AD310" i="49"/>
  <c r="AC310" i="49"/>
  <c r="D310" i="49"/>
  <c r="I310" i="49"/>
  <c r="DV309" i="49"/>
  <c r="DU309" i="49"/>
  <c r="DT309" i="49"/>
  <c r="DS309" i="49"/>
  <c r="DR309" i="49"/>
  <c r="DQ309" i="49"/>
  <c r="DP309" i="49"/>
  <c r="DO309" i="49"/>
  <c r="DN309" i="49"/>
  <c r="DM309" i="49"/>
  <c r="DL309" i="49"/>
  <c r="DK309" i="49"/>
  <c r="DJ309" i="49"/>
  <c r="DI309" i="49"/>
  <c r="DH309" i="49"/>
  <c r="DG309" i="49"/>
  <c r="DF309" i="49"/>
  <c r="DE309" i="49"/>
  <c r="DD309" i="49"/>
  <c r="DC309" i="49"/>
  <c r="DB309" i="49"/>
  <c r="DA309" i="49"/>
  <c r="CZ309" i="49"/>
  <c r="CY309" i="49"/>
  <c r="CX309" i="49"/>
  <c r="CW309" i="49"/>
  <c r="CV309" i="49"/>
  <c r="CU309" i="49"/>
  <c r="CT309" i="49"/>
  <c r="CS309" i="49"/>
  <c r="CR309" i="49"/>
  <c r="CQ309" i="49"/>
  <c r="CP309" i="49"/>
  <c r="CO309" i="49"/>
  <c r="CN309" i="49"/>
  <c r="CM309" i="49"/>
  <c r="CL309" i="49"/>
  <c r="CK309" i="49"/>
  <c r="CJ309" i="49"/>
  <c r="CI309" i="49"/>
  <c r="CH309" i="49"/>
  <c r="CG309" i="49"/>
  <c r="CF309" i="49"/>
  <c r="CE309" i="49"/>
  <c r="CD309" i="49"/>
  <c r="CC309" i="49"/>
  <c r="CB309" i="49"/>
  <c r="CA309" i="49"/>
  <c r="BY309" i="49"/>
  <c r="BX309" i="49"/>
  <c r="BW309" i="49"/>
  <c r="BQ309" i="49"/>
  <c r="BP309" i="49"/>
  <c r="BO309" i="49"/>
  <c r="BN309" i="49"/>
  <c r="BM309" i="49"/>
  <c r="BL309" i="49"/>
  <c r="BK309" i="49"/>
  <c r="BJ309" i="49"/>
  <c r="BI309" i="49"/>
  <c r="BH309" i="49"/>
  <c r="BG309" i="49"/>
  <c r="BF309" i="49"/>
  <c r="AT309" i="49"/>
  <c r="AU309" i="49"/>
  <c r="AV309" i="49"/>
  <c r="AW309" i="49"/>
  <c r="AX309" i="49"/>
  <c r="AY309" i="49"/>
  <c r="AZ309" i="49"/>
  <c r="BA309" i="49"/>
  <c r="BB309" i="49"/>
  <c r="BC309" i="49"/>
  <c r="BD309" i="49"/>
  <c r="BE309" i="49"/>
  <c r="AE309" i="49"/>
  <c r="AD309" i="49"/>
  <c r="AC309" i="49"/>
  <c r="D309" i="49"/>
  <c r="I309" i="49"/>
  <c r="DV308" i="49"/>
  <c r="DU308" i="49"/>
  <c r="DT308" i="49"/>
  <c r="DS308" i="49"/>
  <c r="DR308" i="49"/>
  <c r="DQ308" i="49"/>
  <c r="DP308" i="49"/>
  <c r="DO308" i="49"/>
  <c r="DN308" i="49"/>
  <c r="DM308" i="49"/>
  <c r="DL308" i="49"/>
  <c r="DK308" i="49"/>
  <c r="DJ308" i="49"/>
  <c r="DI308" i="49"/>
  <c r="DH308" i="49"/>
  <c r="DG308" i="49"/>
  <c r="DF308" i="49"/>
  <c r="DE308" i="49"/>
  <c r="DD308" i="49"/>
  <c r="DC308" i="49"/>
  <c r="DB308" i="49"/>
  <c r="DA308" i="49"/>
  <c r="CZ308" i="49"/>
  <c r="CY308" i="49"/>
  <c r="CX308" i="49"/>
  <c r="CW308" i="49"/>
  <c r="CV308" i="49"/>
  <c r="CU308" i="49"/>
  <c r="CT308" i="49"/>
  <c r="CS308" i="49"/>
  <c r="CR308" i="49"/>
  <c r="CQ308" i="49"/>
  <c r="CP308" i="49"/>
  <c r="CO308" i="49"/>
  <c r="CN308" i="49"/>
  <c r="CM308" i="49"/>
  <c r="CL308" i="49"/>
  <c r="CK308" i="49"/>
  <c r="CJ308" i="49"/>
  <c r="CI308" i="49"/>
  <c r="CH308" i="49"/>
  <c r="CG308" i="49"/>
  <c r="CF308" i="49"/>
  <c r="CE308" i="49"/>
  <c r="CD308" i="49"/>
  <c r="CC308" i="49"/>
  <c r="CB308" i="49"/>
  <c r="CA308" i="49"/>
  <c r="BY308" i="49"/>
  <c r="BX308" i="49"/>
  <c r="BW308" i="49"/>
  <c r="BQ308" i="49"/>
  <c r="BP308" i="49"/>
  <c r="BO308" i="49"/>
  <c r="BN308" i="49"/>
  <c r="BM308" i="49"/>
  <c r="BL308" i="49"/>
  <c r="BK308" i="49"/>
  <c r="BJ308" i="49"/>
  <c r="BI308" i="49"/>
  <c r="BH308" i="49"/>
  <c r="BG308" i="49"/>
  <c r="BF308" i="49"/>
  <c r="AT308" i="49"/>
  <c r="AU308" i="49"/>
  <c r="AV308" i="49"/>
  <c r="AW308" i="49"/>
  <c r="AX308" i="49"/>
  <c r="AY308" i="49"/>
  <c r="AZ308" i="49"/>
  <c r="BA308" i="49"/>
  <c r="BB308" i="49"/>
  <c r="BC308" i="49"/>
  <c r="BD308" i="49"/>
  <c r="BE308" i="49"/>
  <c r="AE308" i="49"/>
  <c r="AD308" i="49"/>
  <c r="AC308" i="49"/>
  <c r="D308" i="49"/>
  <c r="I308" i="49"/>
  <c r="DV307" i="49"/>
  <c r="DU307" i="49"/>
  <c r="DT307" i="49"/>
  <c r="DS307" i="49"/>
  <c r="DR307" i="49"/>
  <c r="DQ307" i="49"/>
  <c r="DP307" i="49"/>
  <c r="DO307" i="49"/>
  <c r="DN307" i="49"/>
  <c r="DM307" i="49"/>
  <c r="DL307" i="49"/>
  <c r="DK307" i="49"/>
  <c r="DJ307" i="49"/>
  <c r="DI307" i="49"/>
  <c r="DH307" i="49"/>
  <c r="DG307" i="49"/>
  <c r="DF307" i="49"/>
  <c r="DE307" i="49"/>
  <c r="DD307" i="49"/>
  <c r="DC307" i="49"/>
  <c r="DB307" i="49"/>
  <c r="DA307" i="49"/>
  <c r="CZ307" i="49"/>
  <c r="CY307" i="49"/>
  <c r="CX307" i="49"/>
  <c r="CW307" i="49"/>
  <c r="CV307" i="49"/>
  <c r="CU307" i="49"/>
  <c r="CT307" i="49"/>
  <c r="CS307" i="49"/>
  <c r="CR307" i="49"/>
  <c r="CQ307" i="49"/>
  <c r="CP307" i="49"/>
  <c r="CO307" i="49"/>
  <c r="CN307" i="49"/>
  <c r="CM307" i="49"/>
  <c r="CL307" i="49"/>
  <c r="CK307" i="49"/>
  <c r="CJ307" i="49"/>
  <c r="CI307" i="49"/>
  <c r="CH307" i="49"/>
  <c r="CG307" i="49"/>
  <c r="CF307" i="49"/>
  <c r="CE307" i="49"/>
  <c r="CD307" i="49"/>
  <c r="CC307" i="49"/>
  <c r="CB307" i="49"/>
  <c r="CA307" i="49"/>
  <c r="BY307" i="49"/>
  <c r="BX307" i="49"/>
  <c r="BW307" i="49"/>
  <c r="BQ307" i="49"/>
  <c r="BP307" i="49"/>
  <c r="BO307" i="49"/>
  <c r="BN307" i="49"/>
  <c r="BM307" i="49"/>
  <c r="BL307" i="49"/>
  <c r="BK307" i="49"/>
  <c r="BJ307" i="49"/>
  <c r="BI307" i="49"/>
  <c r="BH307" i="49"/>
  <c r="BG307" i="49"/>
  <c r="BF307" i="49"/>
  <c r="AT307" i="49"/>
  <c r="AU307" i="49"/>
  <c r="AV307" i="49"/>
  <c r="AW307" i="49"/>
  <c r="AX307" i="49"/>
  <c r="AY307" i="49"/>
  <c r="AZ307" i="49"/>
  <c r="BA307" i="49"/>
  <c r="BB307" i="49"/>
  <c r="BC307" i="49"/>
  <c r="BD307" i="49"/>
  <c r="BE307" i="49"/>
  <c r="AE307" i="49"/>
  <c r="AD307" i="49"/>
  <c r="AC307" i="49"/>
  <c r="D307" i="49"/>
  <c r="I307" i="49"/>
  <c r="DV306" i="49"/>
  <c r="DU306" i="49"/>
  <c r="DT306" i="49"/>
  <c r="DS306" i="49"/>
  <c r="DR306" i="49"/>
  <c r="DQ306" i="49"/>
  <c r="DP306" i="49"/>
  <c r="DO306" i="49"/>
  <c r="DN306" i="49"/>
  <c r="DM306" i="49"/>
  <c r="DL306" i="49"/>
  <c r="DK306" i="49"/>
  <c r="DJ306" i="49"/>
  <c r="DI306" i="49"/>
  <c r="DH306" i="49"/>
  <c r="DG306" i="49"/>
  <c r="DF306" i="49"/>
  <c r="DE306" i="49"/>
  <c r="DD306" i="49"/>
  <c r="DC306" i="49"/>
  <c r="DB306" i="49"/>
  <c r="DA306" i="49"/>
  <c r="CZ306" i="49"/>
  <c r="CY306" i="49"/>
  <c r="CX306" i="49"/>
  <c r="CW306" i="49"/>
  <c r="CV306" i="49"/>
  <c r="CU306" i="49"/>
  <c r="CT306" i="49"/>
  <c r="CS306" i="49"/>
  <c r="CR306" i="49"/>
  <c r="CQ306" i="49"/>
  <c r="CP306" i="49"/>
  <c r="CO306" i="49"/>
  <c r="CN306" i="49"/>
  <c r="CM306" i="49"/>
  <c r="CL306" i="49"/>
  <c r="CK306" i="49"/>
  <c r="CJ306" i="49"/>
  <c r="CI306" i="49"/>
  <c r="CH306" i="49"/>
  <c r="CG306" i="49"/>
  <c r="CA306" i="49"/>
  <c r="CB306" i="49"/>
  <c r="CC306" i="49"/>
  <c r="CD306" i="49"/>
  <c r="CE306" i="49"/>
  <c r="CF306" i="49"/>
  <c r="BZ306" i="49"/>
  <c r="BY306" i="49"/>
  <c r="BX306" i="49"/>
  <c r="BW306" i="49"/>
  <c r="BQ306" i="49"/>
  <c r="BP306" i="49"/>
  <c r="BO306" i="49"/>
  <c r="BN306" i="49"/>
  <c r="BM306" i="49"/>
  <c r="BL306" i="49"/>
  <c r="BK306" i="49"/>
  <c r="BJ306" i="49"/>
  <c r="BI306" i="49"/>
  <c r="BH306" i="49"/>
  <c r="BG306" i="49"/>
  <c r="BF306" i="49"/>
  <c r="AT306" i="49"/>
  <c r="AU306" i="49"/>
  <c r="AV306" i="49"/>
  <c r="AW306" i="49"/>
  <c r="AX306" i="49"/>
  <c r="AY306" i="49"/>
  <c r="AZ306" i="49"/>
  <c r="BA306" i="49"/>
  <c r="BB306" i="49"/>
  <c r="BC306" i="49"/>
  <c r="BD306" i="49"/>
  <c r="BE306" i="49"/>
  <c r="AE306" i="49"/>
  <c r="AD306" i="49"/>
  <c r="AC306" i="49"/>
  <c r="D306" i="49"/>
  <c r="I306" i="49"/>
  <c r="DV305" i="49"/>
  <c r="DU305" i="49"/>
  <c r="DT305" i="49"/>
  <c r="DS305" i="49"/>
  <c r="DR305" i="49"/>
  <c r="DQ305" i="49"/>
  <c r="DP305" i="49"/>
  <c r="DO305" i="49"/>
  <c r="DN305" i="49"/>
  <c r="DM305" i="49"/>
  <c r="DL305" i="49"/>
  <c r="DK305" i="49"/>
  <c r="DJ305" i="49"/>
  <c r="DI305" i="49"/>
  <c r="DH305" i="49"/>
  <c r="DG305" i="49"/>
  <c r="DF305" i="49"/>
  <c r="DE305" i="49"/>
  <c r="DD305" i="49"/>
  <c r="DC305" i="49"/>
  <c r="DB305" i="49"/>
  <c r="DA305" i="49"/>
  <c r="CZ305" i="49"/>
  <c r="CY305" i="49"/>
  <c r="CX305" i="49"/>
  <c r="CW305" i="49"/>
  <c r="CV305" i="49"/>
  <c r="CU305" i="49"/>
  <c r="CT305" i="49"/>
  <c r="CS305" i="49"/>
  <c r="CR305" i="49"/>
  <c r="CQ305" i="49"/>
  <c r="CP305" i="49"/>
  <c r="CO305" i="49"/>
  <c r="CN305" i="49"/>
  <c r="CM305" i="49"/>
  <c r="CL305" i="49"/>
  <c r="CK305" i="49"/>
  <c r="CJ305" i="49"/>
  <c r="CI305" i="49"/>
  <c r="CH305" i="49"/>
  <c r="CG305" i="49"/>
  <c r="CF305" i="49"/>
  <c r="CE305" i="49"/>
  <c r="CD305" i="49"/>
  <c r="CC305" i="49"/>
  <c r="CB305" i="49"/>
  <c r="CA305" i="49"/>
  <c r="BY305" i="49"/>
  <c r="BX305" i="49"/>
  <c r="BW305" i="49"/>
  <c r="BQ305" i="49"/>
  <c r="BP305" i="49"/>
  <c r="BO305" i="49"/>
  <c r="BN305" i="49"/>
  <c r="BM305" i="49"/>
  <c r="BL305" i="49"/>
  <c r="BK305" i="49"/>
  <c r="BJ305" i="49"/>
  <c r="BI305" i="49"/>
  <c r="BH305" i="49"/>
  <c r="BG305" i="49"/>
  <c r="BF305" i="49"/>
  <c r="AT305" i="49"/>
  <c r="AU305" i="49"/>
  <c r="AV305" i="49"/>
  <c r="AW305" i="49"/>
  <c r="AX305" i="49"/>
  <c r="AY305" i="49"/>
  <c r="AZ305" i="49"/>
  <c r="BA305" i="49"/>
  <c r="BB305" i="49"/>
  <c r="BC305" i="49"/>
  <c r="BD305" i="49"/>
  <c r="BE305" i="49"/>
  <c r="AE305" i="49"/>
  <c r="AD305" i="49"/>
  <c r="AC305" i="49"/>
  <c r="D305" i="49"/>
  <c r="I305" i="49"/>
  <c r="DV304" i="49"/>
  <c r="DU304" i="49"/>
  <c r="DT304" i="49"/>
  <c r="DS304" i="49"/>
  <c r="DR304" i="49"/>
  <c r="DQ304" i="49"/>
  <c r="DP304" i="49"/>
  <c r="DO304" i="49"/>
  <c r="DN304" i="49"/>
  <c r="DM304" i="49"/>
  <c r="DL304" i="49"/>
  <c r="DK304" i="49"/>
  <c r="DJ304" i="49"/>
  <c r="DI304" i="49"/>
  <c r="DH304" i="49"/>
  <c r="DG304" i="49"/>
  <c r="DF304" i="49"/>
  <c r="DE304" i="49"/>
  <c r="DD304" i="49"/>
  <c r="DC304" i="49"/>
  <c r="DB304" i="49"/>
  <c r="DA304" i="49"/>
  <c r="CZ304" i="49"/>
  <c r="CY304" i="49"/>
  <c r="CX304" i="49"/>
  <c r="CW304" i="49"/>
  <c r="CV304" i="49"/>
  <c r="CU304" i="49"/>
  <c r="CT304" i="49"/>
  <c r="CS304" i="49"/>
  <c r="CR304" i="49"/>
  <c r="CQ304" i="49"/>
  <c r="CP304" i="49"/>
  <c r="CO304" i="49"/>
  <c r="CN304" i="49"/>
  <c r="CM304" i="49"/>
  <c r="CL304" i="49"/>
  <c r="CK304" i="49"/>
  <c r="CJ304" i="49"/>
  <c r="CI304" i="49"/>
  <c r="CH304" i="49"/>
  <c r="CG304" i="49"/>
  <c r="CF304" i="49"/>
  <c r="CE304" i="49"/>
  <c r="CD304" i="49"/>
  <c r="CC304" i="49"/>
  <c r="CA304" i="49"/>
  <c r="CB304" i="49"/>
  <c r="BZ304" i="49"/>
  <c r="BY304" i="49"/>
  <c r="BX304" i="49"/>
  <c r="BW304" i="49"/>
  <c r="BQ304" i="49"/>
  <c r="BP304" i="49"/>
  <c r="BO304" i="49"/>
  <c r="BN304" i="49"/>
  <c r="BM304" i="49"/>
  <c r="BL304" i="49"/>
  <c r="BK304" i="49"/>
  <c r="BJ304" i="49"/>
  <c r="BI304" i="49"/>
  <c r="BH304" i="49"/>
  <c r="BG304" i="49"/>
  <c r="BF304" i="49"/>
  <c r="AT304" i="49"/>
  <c r="AU304" i="49"/>
  <c r="AV304" i="49"/>
  <c r="AW304" i="49"/>
  <c r="AX304" i="49"/>
  <c r="AY304" i="49"/>
  <c r="AZ304" i="49"/>
  <c r="BA304" i="49"/>
  <c r="BB304" i="49"/>
  <c r="BC304" i="49"/>
  <c r="BD304" i="49"/>
  <c r="BE304" i="49"/>
  <c r="AE304" i="49"/>
  <c r="AD304" i="49"/>
  <c r="AC304" i="49"/>
  <c r="D304" i="49"/>
  <c r="I304" i="49"/>
  <c r="DV303" i="49"/>
  <c r="DU303" i="49"/>
  <c r="DT303" i="49"/>
  <c r="DS303" i="49"/>
  <c r="DR303" i="49"/>
  <c r="DQ303" i="49"/>
  <c r="DP303" i="49"/>
  <c r="DO303" i="49"/>
  <c r="DN303" i="49"/>
  <c r="DM303" i="49"/>
  <c r="DL303" i="49"/>
  <c r="DK303" i="49"/>
  <c r="DJ303" i="49"/>
  <c r="DI303" i="49"/>
  <c r="DH303" i="49"/>
  <c r="DG303" i="49"/>
  <c r="DF303" i="49"/>
  <c r="DE303" i="49"/>
  <c r="DD303" i="49"/>
  <c r="DC303" i="49"/>
  <c r="DB303" i="49"/>
  <c r="DA303" i="49"/>
  <c r="CZ303" i="49"/>
  <c r="CY303" i="49"/>
  <c r="CX303" i="49"/>
  <c r="CW303" i="49"/>
  <c r="CV303" i="49"/>
  <c r="CU303" i="49"/>
  <c r="CT303" i="49"/>
  <c r="CS303" i="49"/>
  <c r="CR303" i="49"/>
  <c r="CQ303" i="49"/>
  <c r="CP303" i="49"/>
  <c r="CO303" i="49"/>
  <c r="CN303" i="49"/>
  <c r="CM303" i="49"/>
  <c r="CL303" i="49"/>
  <c r="CK303" i="49"/>
  <c r="CJ303" i="49"/>
  <c r="CI303" i="49"/>
  <c r="CH303" i="49"/>
  <c r="CG303" i="49"/>
  <c r="CF303" i="49"/>
  <c r="CE303" i="49"/>
  <c r="CD303" i="49"/>
  <c r="CC303" i="49"/>
  <c r="CB303" i="49"/>
  <c r="CA303" i="49"/>
  <c r="BZ303" i="49"/>
  <c r="BY303" i="49"/>
  <c r="BX303" i="49"/>
  <c r="BW303" i="49"/>
  <c r="BQ303" i="49"/>
  <c r="BP303" i="49"/>
  <c r="BO303" i="49"/>
  <c r="BN303" i="49"/>
  <c r="BM303" i="49"/>
  <c r="BL303" i="49"/>
  <c r="BK303" i="49"/>
  <c r="BJ303" i="49"/>
  <c r="BI303" i="49"/>
  <c r="BH303" i="49"/>
  <c r="BG303" i="49"/>
  <c r="BF303" i="49"/>
  <c r="AT303" i="49"/>
  <c r="AU303" i="49"/>
  <c r="AV303" i="49"/>
  <c r="AW303" i="49"/>
  <c r="AX303" i="49"/>
  <c r="AY303" i="49"/>
  <c r="AZ303" i="49"/>
  <c r="BA303" i="49"/>
  <c r="BB303" i="49"/>
  <c r="BC303" i="49"/>
  <c r="BD303" i="49"/>
  <c r="BE303" i="49"/>
  <c r="AE303" i="49"/>
  <c r="AD303" i="49"/>
  <c r="AC303" i="49"/>
  <c r="D303" i="49"/>
  <c r="I303" i="49"/>
  <c r="DV302" i="49"/>
  <c r="DU302" i="49"/>
  <c r="DT302" i="49"/>
  <c r="DS302" i="49"/>
  <c r="DR302" i="49"/>
  <c r="DQ302" i="49"/>
  <c r="DP302" i="49"/>
  <c r="DO302" i="49"/>
  <c r="DN302" i="49"/>
  <c r="DM302" i="49"/>
  <c r="DL302" i="49"/>
  <c r="DK302" i="49"/>
  <c r="DJ302" i="49"/>
  <c r="DI302" i="49"/>
  <c r="DH302" i="49"/>
  <c r="DG302" i="49"/>
  <c r="DF302" i="49"/>
  <c r="DE302" i="49"/>
  <c r="DD302" i="49"/>
  <c r="DC302" i="49"/>
  <c r="DB302" i="49"/>
  <c r="DA302" i="49"/>
  <c r="CZ302" i="49"/>
  <c r="CY302" i="49"/>
  <c r="CX302" i="49"/>
  <c r="CW302" i="49"/>
  <c r="CV302" i="49"/>
  <c r="CU302" i="49"/>
  <c r="CT302" i="49"/>
  <c r="CS302" i="49"/>
  <c r="CR302" i="49"/>
  <c r="CQ302" i="49"/>
  <c r="CP302" i="49"/>
  <c r="CO302" i="49"/>
  <c r="CN302" i="49"/>
  <c r="CM302" i="49"/>
  <c r="CL302" i="49"/>
  <c r="CK302" i="49"/>
  <c r="CJ302" i="49"/>
  <c r="CI302" i="49"/>
  <c r="CH302" i="49"/>
  <c r="CG302" i="49"/>
  <c r="CF302" i="49"/>
  <c r="CE302" i="49"/>
  <c r="CD302" i="49"/>
  <c r="CC302" i="49"/>
  <c r="CB302" i="49"/>
  <c r="CA302" i="49"/>
  <c r="BZ302" i="49"/>
  <c r="BY302" i="49"/>
  <c r="BX302" i="49"/>
  <c r="BW302" i="49"/>
  <c r="BQ302" i="49"/>
  <c r="BP302" i="49"/>
  <c r="BO302" i="49"/>
  <c r="BN302" i="49"/>
  <c r="BM302" i="49"/>
  <c r="BL302" i="49"/>
  <c r="BK302" i="49"/>
  <c r="BJ302" i="49"/>
  <c r="BI302" i="49"/>
  <c r="BH302" i="49"/>
  <c r="BG302" i="49"/>
  <c r="BF302" i="49"/>
  <c r="AT302" i="49"/>
  <c r="AU302" i="49"/>
  <c r="AV302" i="49"/>
  <c r="AW302" i="49"/>
  <c r="AX302" i="49"/>
  <c r="AY302" i="49"/>
  <c r="AZ302" i="49"/>
  <c r="BA302" i="49"/>
  <c r="BB302" i="49"/>
  <c r="BC302" i="49"/>
  <c r="BD302" i="49"/>
  <c r="BE302" i="49"/>
  <c r="AE302" i="49"/>
  <c r="AD302" i="49"/>
  <c r="AC302" i="49"/>
  <c r="D302" i="49"/>
  <c r="I302" i="49"/>
  <c r="DV301" i="49"/>
  <c r="DU301" i="49"/>
  <c r="DT301" i="49"/>
  <c r="DS301" i="49"/>
  <c r="DR301" i="49"/>
  <c r="DQ301" i="49"/>
  <c r="DP301" i="49"/>
  <c r="DO301" i="49"/>
  <c r="DN301" i="49"/>
  <c r="DM301" i="49"/>
  <c r="DL301" i="49"/>
  <c r="DK301" i="49"/>
  <c r="DJ301" i="49"/>
  <c r="DI301" i="49"/>
  <c r="DH301" i="49"/>
  <c r="DG301" i="49"/>
  <c r="DF301" i="49"/>
  <c r="DE301" i="49"/>
  <c r="DD301" i="49"/>
  <c r="DC301" i="49"/>
  <c r="DB301" i="49"/>
  <c r="DA301" i="49"/>
  <c r="CZ301" i="49"/>
  <c r="CY301" i="49"/>
  <c r="CX301" i="49"/>
  <c r="CW301" i="49"/>
  <c r="CV301" i="49"/>
  <c r="CU301" i="49"/>
  <c r="CT301" i="49"/>
  <c r="CS301" i="49"/>
  <c r="CR301" i="49"/>
  <c r="CQ301" i="49"/>
  <c r="CP301" i="49"/>
  <c r="CO301" i="49"/>
  <c r="CN301" i="49"/>
  <c r="CM301" i="49"/>
  <c r="CL301" i="49"/>
  <c r="CK301" i="49"/>
  <c r="CJ301" i="49"/>
  <c r="CI301" i="49"/>
  <c r="CH301" i="49"/>
  <c r="CG301" i="49"/>
  <c r="CF301" i="49"/>
  <c r="CE301" i="49"/>
  <c r="CD301" i="49"/>
  <c r="CC301" i="49"/>
  <c r="CB301" i="49"/>
  <c r="CA301" i="49"/>
  <c r="BZ301" i="49"/>
  <c r="BY301" i="49"/>
  <c r="BX301" i="49"/>
  <c r="BW301" i="49"/>
  <c r="BQ301" i="49"/>
  <c r="BP301" i="49"/>
  <c r="BO301" i="49"/>
  <c r="BN301" i="49"/>
  <c r="BM301" i="49"/>
  <c r="BL301" i="49"/>
  <c r="BK301" i="49"/>
  <c r="BJ301" i="49"/>
  <c r="BI301" i="49"/>
  <c r="BH301" i="49"/>
  <c r="BG301" i="49"/>
  <c r="BF301" i="49"/>
  <c r="AT301" i="49"/>
  <c r="AU301" i="49"/>
  <c r="AV301" i="49"/>
  <c r="AW301" i="49"/>
  <c r="AX301" i="49"/>
  <c r="AY301" i="49"/>
  <c r="AZ301" i="49"/>
  <c r="BA301" i="49"/>
  <c r="BB301" i="49"/>
  <c r="BC301" i="49"/>
  <c r="BD301" i="49"/>
  <c r="BE301" i="49"/>
  <c r="AE301" i="49"/>
  <c r="AD301" i="49"/>
  <c r="AC301" i="49"/>
  <c r="D301" i="49"/>
  <c r="I301" i="49"/>
  <c r="DV300" i="49"/>
  <c r="DU300" i="49"/>
  <c r="DT300" i="49"/>
  <c r="DS300" i="49"/>
  <c r="DR300" i="49"/>
  <c r="DQ300" i="49"/>
  <c r="DP300" i="49"/>
  <c r="DO300" i="49"/>
  <c r="DN300" i="49"/>
  <c r="DM300" i="49"/>
  <c r="DL300" i="49"/>
  <c r="DK300" i="49"/>
  <c r="DJ300" i="49"/>
  <c r="DI300" i="49"/>
  <c r="DH300" i="49"/>
  <c r="DG300" i="49"/>
  <c r="DF300" i="49"/>
  <c r="DE300" i="49"/>
  <c r="DD300" i="49"/>
  <c r="DC300" i="49"/>
  <c r="DB300" i="49"/>
  <c r="DA300" i="49"/>
  <c r="CZ300" i="49"/>
  <c r="CY300" i="49"/>
  <c r="CX300" i="49"/>
  <c r="CW300" i="49"/>
  <c r="CV300" i="49"/>
  <c r="CU300" i="49"/>
  <c r="CT300" i="49"/>
  <c r="CS300" i="49"/>
  <c r="CR300" i="49"/>
  <c r="CQ300" i="49"/>
  <c r="CP300" i="49"/>
  <c r="CO300" i="49"/>
  <c r="CN300" i="49"/>
  <c r="CM300" i="49"/>
  <c r="CL300" i="49"/>
  <c r="CK300" i="49"/>
  <c r="CJ300" i="49"/>
  <c r="CI300" i="49"/>
  <c r="CH300" i="49"/>
  <c r="CG300" i="49"/>
  <c r="CF300" i="49"/>
  <c r="CE300" i="49"/>
  <c r="CD300" i="49"/>
  <c r="CC300" i="49"/>
  <c r="CB300" i="49"/>
  <c r="CA300" i="49"/>
  <c r="BY300" i="49"/>
  <c r="BX300" i="49"/>
  <c r="BW300" i="49"/>
  <c r="BQ300" i="49"/>
  <c r="BP300" i="49"/>
  <c r="BO300" i="49"/>
  <c r="BN300" i="49"/>
  <c r="BM300" i="49"/>
  <c r="BL300" i="49"/>
  <c r="BK300" i="49"/>
  <c r="BJ300" i="49"/>
  <c r="BI300" i="49"/>
  <c r="BH300" i="49"/>
  <c r="BG300" i="49"/>
  <c r="BF300" i="49"/>
  <c r="AT300" i="49"/>
  <c r="AU300" i="49"/>
  <c r="AV300" i="49"/>
  <c r="AW300" i="49"/>
  <c r="AX300" i="49"/>
  <c r="AY300" i="49"/>
  <c r="AZ300" i="49"/>
  <c r="BA300" i="49"/>
  <c r="BB300" i="49"/>
  <c r="BC300" i="49"/>
  <c r="BD300" i="49"/>
  <c r="BE300" i="49"/>
  <c r="AE300" i="49"/>
  <c r="AD300" i="49"/>
  <c r="AC300" i="49"/>
  <c r="D300" i="49"/>
  <c r="I300" i="49"/>
  <c r="DV299" i="49"/>
  <c r="DU299" i="49"/>
  <c r="DT299" i="49"/>
  <c r="DS299" i="49"/>
  <c r="DR299" i="49"/>
  <c r="DQ299" i="49"/>
  <c r="DP299" i="49"/>
  <c r="DO299" i="49"/>
  <c r="DN299" i="49"/>
  <c r="DM299" i="49"/>
  <c r="DL299" i="49"/>
  <c r="DK299" i="49"/>
  <c r="DJ299" i="49"/>
  <c r="DI299" i="49"/>
  <c r="DH299" i="49"/>
  <c r="DG299" i="49"/>
  <c r="DF299" i="49"/>
  <c r="DE299" i="49"/>
  <c r="DD299" i="49"/>
  <c r="DC299" i="49"/>
  <c r="DB299" i="49"/>
  <c r="DA299" i="49"/>
  <c r="CZ299" i="49"/>
  <c r="CY299" i="49"/>
  <c r="CX299" i="49"/>
  <c r="CW299" i="49"/>
  <c r="CV299" i="49"/>
  <c r="CU299" i="49"/>
  <c r="CT299" i="49"/>
  <c r="CS299" i="49"/>
  <c r="CR299" i="49"/>
  <c r="CQ299" i="49"/>
  <c r="CP299" i="49"/>
  <c r="CO299" i="49"/>
  <c r="CN299" i="49"/>
  <c r="CM299" i="49"/>
  <c r="CL299" i="49"/>
  <c r="CK299" i="49"/>
  <c r="CJ299" i="49"/>
  <c r="CI299" i="49"/>
  <c r="CH299" i="49"/>
  <c r="CG299" i="49"/>
  <c r="CF299" i="49"/>
  <c r="CE299" i="49"/>
  <c r="CD299" i="49"/>
  <c r="CC299" i="49"/>
  <c r="CB299" i="49"/>
  <c r="CA299" i="49"/>
  <c r="BY299" i="49"/>
  <c r="BX299" i="49"/>
  <c r="BW299" i="49"/>
  <c r="BQ299" i="49"/>
  <c r="BP299" i="49"/>
  <c r="BO299" i="49"/>
  <c r="BN299" i="49"/>
  <c r="BM299" i="49"/>
  <c r="BL299" i="49"/>
  <c r="BK299" i="49"/>
  <c r="BJ299" i="49"/>
  <c r="BI299" i="49"/>
  <c r="BH299" i="49"/>
  <c r="BG299" i="49"/>
  <c r="BF299" i="49"/>
  <c r="AT299" i="49"/>
  <c r="AU299" i="49"/>
  <c r="AV299" i="49"/>
  <c r="AW299" i="49"/>
  <c r="AX299" i="49"/>
  <c r="AY299" i="49"/>
  <c r="AZ299" i="49"/>
  <c r="BA299" i="49"/>
  <c r="BB299" i="49"/>
  <c r="BC299" i="49"/>
  <c r="BD299" i="49"/>
  <c r="BE299" i="49"/>
  <c r="AE299" i="49"/>
  <c r="AD299" i="49"/>
  <c r="AC299" i="49"/>
  <c r="D299" i="49"/>
  <c r="I299" i="49"/>
  <c r="DV298" i="49"/>
  <c r="DU298" i="49"/>
  <c r="DT298" i="49"/>
  <c r="DS298" i="49"/>
  <c r="DR298" i="49"/>
  <c r="DQ298" i="49"/>
  <c r="DP298" i="49"/>
  <c r="DO298" i="49"/>
  <c r="DN298" i="49"/>
  <c r="DM298" i="49"/>
  <c r="DL298" i="49"/>
  <c r="DK298" i="49"/>
  <c r="DJ298" i="49"/>
  <c r="DI298" i="49"/>
  <c r="DH298" i="49"/>
  <c r="DG298" i="49"/>
  <c r="DF298" i="49"/>
  <c r="DE298" i="49"/>
  <c r="DD298" i="49"/>
  <c r="DC298" i="49"/>
  <c r="DB298" i="49"/>
  <c r="DA298" i="49"/>
  <c r="CZ298" i="49"/>
  <c r="CY298" i="49"/>
  <c r="CX298" i="49"/>
  <c r="CW298" i="49"/>
  <c r="CV298" i="49"/>
  <c r="CU298" i="49"/>
  <c r="CT298" i="49"/>
  <c r="CS298" i="49"/>
  <c r="CR298" i="49"/>
  <c r="CQ298" i="49"/>
  <c r="CP298" i="49"/>
  <c r="CO298" i="49"/>
  <c r="CN298" i="49"/>
  <c r="CM298" i="49"/>
  <c r="CL298" i="49"/>
  <c r="CK298" i="49"/>
  <c r="CJ298" i="49"/>
  <c r="CI298" i="49"/>
  <c r="CH298" i="49"/>
  <c r="CG298" i="49"/>
  <c r="CF298" i="49"/>
  <c r="CE298" i="49"/>
  <c r="CA298" i="49"/>
  <c r="CB298" i="49"/>
  <c r="CC298" i="49"/>
  <c r="CD298" i="49"/>
  <c r="BZ298" i="49"/>
  <c r="BY298" i="49"/>
  <c r="BX298" i="49"/>
  <c r="BW298" i="49"/>
  <c r="BQ298" i="49"/>
  <c r="BP298" i="49"/>
  <c r="BO298" i="49"/>
  <c r="BN298" i="49"/>
  <c r="BM298" i="49"/>
  <c r="BL298" i="49"/>
  <c r="BK298" i="49"/>
  <c r="BJ298" i="49"/>
  <c r="BI298" i="49"/>
  <c r="BH298" i="49"/>
  <c r="BG298" i="49"/>
  <c r="BF298" i="49"/>
  <c r="AT298" i="49"/>
  <c r="AU298" i="49"/>
  <c r="AV298" i="49"/>
  <c r="AW298" i="49"/>
  <c r="AX298" i="49"/>
  <c r="AY298" i="49"/>
  <c r="AZ298" i="49"/>
  <c r="BA298" i="49"/>
  <c r="BB298" i="49"/>
  <c r="BC298" i="49"/>
  <c r="BD298" i="49"/>
  <c r="BE298" i="49"/>
  <c r="AE298" i="49"/>
  <c r="AD298" i="49"/>
  <c r="AC298" i="49"/>
  <c r="D298" i="49"/>
  <c r="I298" i="49"/>
  <c r="DV297" i="49"/>
  <c r="DU297" i="49"/>
  <c r="DT297" i="49"/>
  <c r="DS297" i="49"/>
  <c r="DR297" i="49"/>
  <c r="DQ297" i="49"/>
  <c r="DP297" i="49"/>
  <c r="DO297" i="49"/>
  <c r="DN297" i="49"/>
  <c r="DM297" i="49"/>
  <c r="DL297" i="49"/>
  <c r="DK297" i="49"/>
  <c r="DJ297" i="49"/>
  <c r="DI297" i="49"/>
  <c r="DH297" i="49"/>
  <c r="DG297" i="49"/>
  <c r="DF297" i="49"/>
  <c r="DE297" i="49"/>
  <c r="DD297" i="49"/>
  <c r="DC297" i="49"/>
  <c r="DB297" i="49"/>
  <c r="DA297" i="49"/>
  <c r="CZ297" i="49"/>
  <c r="CY297" i="49"/>
  <c r="CX297" i="49"/>
  <c r="CW297" i="49"/>
  <c r="CV297" i="49"/>
  <c r="CU297" i="49"/>
  <c r="CT297" i="49"/>
  <c r="CS297" i="49"/>
  <c r="CR297" i="49"/>
  <c r="CQ297" i="49"/>
  <c r="CP297" i="49"/>
  <c r="CO297" i="49"/>
  <c r="CN297" i="49"/>
  <c r="CM297" i="49"/>
  <c r="CL297" i="49"/>
  <c r="CK297" i="49"/>
  <c r="CJ297" i="49"/>
  <c r="CI297" i="49"/>
  <c r="CH297" i="49"/>
  <c r="CG297" i="49"/>
  <c r="CF297" i="49"/>
  <c r="CE297" i="49"/>
  <c r="CD297" i="49"/>
  <c r="CC297" i="49"/>
  <c r="CB297" i="49"/>
  <c r="CA297" i="49"/>
  <c r="BZ297" i="49"/>
  <c r="BY297" i="49"/>
  <c r="BX297" i="49"/>
  <c r="BW297" i="49"/>
  <c r="BQ297" i="49"/>
  <c r="BP297" i="49"/>
  <c r="BO297" i="49"/>
  <c r="BN297" i="49"/>
  <c r="BM297" i="49"/>
  <c r="BL297" i="49"/>
  <c r="BK297" i="49"/>
  <c r="BJ297" i="49"/>
  <c r="BI297" i="49"/>
  <c r="BH297" i="49"/>
  <c r="BG297" i="49"/>
  <c r="BF297" i="49"/>
  <c r="AT297" i="49"/>
  <c r="AU297" i="49"/>
  <c r="AV297" i="49"/>
  <c r="AW297" i="49"/>
  <c r="AX297" i="49"/>
  <c r="AY297" i="49"/>
  <c r="AZ297" i="49"/>
  <c r="BA297" i="49"/>
  <c r="BB297" i="49"/>
  <c r="BC297" i="49"/>
  <c r="BD297" i="49"/>
  <c r="BE297" i="49"/>
  <c r="AE297" i="49"/>
  <c r="AD297" i="49"/>
  <c r="AC297" i="49"/>
  <c r="D297" i="49"/>
  <c r="I297" i="49"/>
  <c r="DV296" i="49"/>
  <c r="DU296" i="49"/>
  <c r="DT296" i="49"/>
  <c r="DS296" i="49"/>
  <c r="DR296" i="49"/>
  <c r="DQ296" i="49"/>
  <c r="DP296" i="49"/>
  <c r="DO296" i="49"/>
  <c r="DN296" i="49"/>
  <c r="DM296" i="49"/>
  <c r="DL296" i="49"/>
  <c r="DK296" i="49"/>
  <c r="DJ296" i="49"/>
  <c r="DI296" i="49"/>
  <c r="DH296" i="49"/>
  <c r="DG296" i="49"/>
  <c r="DF296" i="49"/>
  <c r="DE296" i="49"/>
  <c r="DD296" i="49"/>
  <c r="DC296" i="49"/>
  <c r="DB296" i="49"/>
  <c r="DA296" i="49"/>
  <c r="CZ296" i="49"/>
  <c r="CY296" i="49"/>
  <c r="CX296" i="49"/>
  <c r="CW296" i="49"/>
  <c r="CV296" i="49"/>
  <c r="CU296" i="49"/>
  <c r="CT296" i="49"/>
  <c r="CS296" i="49"/>
  <c r="CR296" i="49"/>
  <c r="CQ296" i="49"/>
  <c r="CP296" i="49"/>
  <c r="CO296" i="49"/>
  <c r="CN296" i="49"/>
  <c r="CM296" i="49"/>
  <c r="CL296" i="49"/>
  <c r="CK296" i="49"/>
  <c r="CJ296" i="49"/>
  <c r="CI296" i="49"/>
  <c r="CH296" i="49"/>
  <c r="CG296" i="49"/>
  <c r="CF296" i="49"/>
  <c r="CE296" i="49"/>
  <c r="CD296" i="49"/>
  <c r="CC296" i="49"/>
  <c r="CB296" i="49"/>
  <c r="CA296" i="49"/>
  <c r="BY296" i="49"/>
  <c r="BX296" i="49"/>
  <c r="BW296" i="49"/>
  <c r="AT296" i="49"/>
  <c r="AU296" i="49"/>
  <c r="AV296" i="49"/>
  <c r="AW296" i="49"/>
  <c r="AX296" i="49"/>
  <c r="AY296" i="49"/>
  <c r="AZ296" i="49"/>
  <c r="BA296" i="49"/>
  <c r="BB296" i="49"/>
  <c r="BC296" i="49"/>
  <c r="BD296" i="49"/>
  <c r="BE296" i="49"/>
  <c r="E296" i="49"/>
  <c r="B296" i="49"/>
  <c r="AG296" i="49"/>
  <c r="BQ296" i="49"/>
  <c r="BP296" i="49"/>
  <c r="BO296" i="49"/>
  <c r="BN296" i="49"/>
  <c r="BM296" i="49"/>
  <c r="BL296" i="49"/>
  <c r="BK296" i="49"/>
  <c r="BJ296" i="49"/>
  <c r="BI296" i="49"/>
  <c r="BH296" i="49"/>
  <c r="BG296" i="49"/>
  <c r="BF296" i="49"/>
  <c r="AE296" i="49"/>
  <c r="AD296" i="49"/>
  <c r="AC296" i="49"/>
  <c r="D296" i="49"/>
  <c r="I296" i="49"/>
  <c r="DV295" i="49"/>
  <c r="DU295" i="49"/>
  <c r="DT295" i="49"/>
  <c r="DS295" i="49"/>
  <c r="DR295" i="49"/>
  <c r="DQ295" i="49"/>
  <c r="DP295" i="49"/>
  <c r="DO295" i="49"/>
  <c r="DN295" i="49"/>
  <c r="DM295" i="49"/>
  <c r="DL295" i="49"/>
  <c r="DK295" i="49"/>
  <c r="DJ295" i="49"/>
  <c r="DI295" i="49"/>
  <c r="DH295" i="49"/>
  <c r="DG295" i="49"/>
  <c r="DF295" i="49"/>
  <c r="DE295" i="49"/>
  <c r="DD295" i="49"/>
  <c r="DC295" i="49"/>
  <c r="DB295" i="49"/>
  <c r="DA295" i="49"/>
  <c r="CZ295" i="49"/>
  <c r="CY295" i="49"/>
  <c r="CX295" i="49"/>
  <c r="CW295" i="49"/>
  <c r="CV295" i="49"/>
  <c r="CU295" i="49"/>
  <c r="CT295" i="49"/>
  <c r="CS295" i="49"/>
  <c r="CR295" i="49"/>
  <c r="CQ295" i="49"/>
  <c r="CP295" i="49"/>
  <c r="CO295" i="49"/>
  <c r="CN295" i="49"/>
  <c r="CM295" i="49"/>
  <c r="CL295" i="49"/>
  <c r="CK295" i="49"/>
  <c r="CJ295" i="49"/>
  <c r="CI295" i="49"/>
  <c r="CH295" i="49"/>
  <c r="CG295" i="49"/>
  <c r="CF295" i="49"/>
  <c r="CE295" i="49"/>
  <c r="CD295" i="49"/>
  <c r="CA295" i="49"/>
  <c r="CB295" i="49"/>
  <c r="CC295" i="49"/>
  <c r="BZ295" i="49"/>
  <c r="BY295" i="49"/>
  <c r="BX295" i="49"/>
  <c r="BW295" i="49"/>
  <c r="BQ295" i="49"/>
  <c r="BP295" i="49"/>
  <c r="BO295" i="49"/>
  <c r="BN295" i="49"/>
  <c r="BM295" i="49"/>
  <c r="BL295" i="49"/>
  <c r="BK295" i="49"/>
  <c r="BJ295" i="49"/>
  <c r="BI295" i="49"/>
  <c r="BH295" i="49"/>
  <c r="BG295" i="49"/>
  <c r="BF295" i="49"/>
  <c r="AT295" i="49"/>
  <c r="AU295" i="49"/>
  <c r="AV295" i="49"/>
  <c r="AW295" i="49"/>
  <c r="AX295" i="49"/>
  <c r="AY295" i="49"/>
  <c r="AZ295" i="49"/>
  <c r="BA295" i="49"/>
  <c r="BB295" i="49"/>
  <c r="BC295" i="49"/>
  <c r="BD295" i="49"/>
  <c r="BE295" i="49"/>
  <c r="AE295" i="49"/>
  <c r="AD295" i="49"/>
  <c r="AC295" i="49"/>
  <c r="D295" i="49"/>
  <c r="I295" i="49"/>
  <c r="DV294" i="49"/>
  <c r="DU294" i="49"/>
  <c r="DT294" i="49"/>
  <c r="DS294" i="49"/>
  <c r="DR294" i="49"/>
  <c r="DQ294" i="49"/>
  <c r="DP294" i="49"/>
  <c r="DO294" i="49"/>
  <c r="DN294" i="49"/>
  <c r="DM294" i="49"/>
  <c r="DL294" i="49"/>
  <c r="DK294" i="49"/>
  <c r="DJ294" i="49"/>
  <c r="DI294" i="49"/>
  <c r="DH294" i="49"/>
  <c r="DG294" i="49"/>
  <c r="DF294" i="49"/>
  <c r="DE294" i="49"/>
  <c r="DD294" i="49"/>
  <c r="DC294" i="49"/>
  <c r="DB294" i="49"/>
  <c r="DA294" i="49"/>
  <c r="CZ294" i="49"/>
  <c r="CY294" i="49"/>
  <c r="CX294" i="49"/>
  <c r="CW294" i="49"/>
  <c r="CV294" i="49"/>
  <c r="CU294" i="49"/>
  <c r="CT294" i="49"/>
  <c r="CS294" i="49"/>
  <c r="CR294" i="49"/>
  <c r="CQ294" i="49"/>
  <c r="CP294" i="49"/>
  <c r="CO294" i="49"/>
  <c r="CN294" i="49"/>
  <c r="CM294" i="49"/>
  <c r="CL294" i="49"/>
  <c r="CK294" i="49"/>
  <c r="CJ294" i="49"/>
  <c r="CI294" i="49"/>
  <c r="CH294" i="49"/>
  <c r="CG294" i="49"/>
  <c r="CF294" i="49"/>
  <c r="CE294" i="49"/>
  <c r="CD294" i="49"/>
  <c r="CC294" i="49"/>
  <c r="CB294" i="49"/>
  <c r="CA294" i="49"/>
  <c r="BY294" i="49"/>
  <c r="BX294" i="49"/>
  <c r="BW294" i="49"/>
  <c r="BQ294" i="49"/>
  <c r="BP294" i="49"/>
  <c r="BO294" i="49"/>
  <c r="BN294" i="49"/>
  <c r="BM294" i="49"/>
  <c r="BL294" i="49"/>
  <c r="BK294" i="49"/>
  <c r="BJ294" i="49"/>
  <c r="BI294" i="49"/>
  <c r="BH294" i="49"/>
  <c r="BG294" i="49"/>
  <c r="BF294" i="49"/>
  <c r="AT294" i="49"/>
  <c r="AU294" i="49"/>
  <c r="AV294" i="49"/>
  <c r="AW294" i="49"/>
  <c r="AX294" i="49"/>
  <c r="AY294" i="49"/>
  <c r="AZ294" i="49"/>
  <c r="BA294" i="49"/>
  <c r="BB294" i="49"/>
  <c r="BC294" i="49"/>
  <c r="BD294" i="49"/>
  <c r="BE294" i="49"/>
  <c r="AE294" i="49"/>
  <c r="AD294" i="49"/>
  <c r="AC294" i="49"/>
  <c r="D294" i="49"/>
  <c r="I294" i="49"/>
  <c r="DV293" i="49"/>
  <c r="DU293" i="49"/>
  <c r="DT293" i="49"/>
  <c r="DS293" i="49"/>
  <c r="DR293" i="49"/>
  <c r="DQ293" i="49"/>
  <c r="DP293" i="49"/>
  <c r="DO293" i="49"/>
  <c r="DN293" i="49"/>
  <c r="DM293" i="49"/>
  <c r="DL293" i="49"/>
  <c r="DK293" i="49"/>
  <c r="DJ293" i="49"/>
  <c r="DI293" i="49"/>
  <c r="DH293" i="49"/>
  <c r="DG293" i="49"/>
  <c r="DF293" i="49"/>
  <c r="DE293" i="49"/>
  <c r="DD293" i="49"/>
  <c r="DC293" i="49"/>
  <c r="DB293" i="49"/>
  <c r="DA293" i="49"/>
  <c r="CZ293" i="49"/>
  <c r="CY293" i="49"/>
  <c r="CX293" i="49"/>
  <c r="CW293" i="49"/>
  <c r="CV293" i="49"/>
  <c r="CU293" i="49"/>
  <c r="CT293" i="49"/>
  <c r="CS293" i="49"/>
  <c r="CR293" i="49"/>
  <c r="CQ293" i="49"/>
  <c r="CP293" i="49"/>
  <c r="CO293" i="49"/>
  <c r="CN293" i="49"/>
  <c r="CM293" i="49"/>
  <c r="CL293" i="49"/>
  <c r="CK293" i="49"/>
  <c r="CJ293" i="49"/>
  <c r="CI293" i="49"/>
  <c r="CH293" i="49"/>
  <c r="CG293" i="49"/>
  <c r="CF293" i="49"/>
  <c r="CE293" i="49"/>
  <c r="CA293" i="49"/>
  <c r="CB293" i="49"/>
  <c r="CC293" i="49"/>
  <c r="CD293" i="49"/>
  <c r="BZ293" i="49"/>
  <c r="BY293" i="49"/>
  <c r="BX293" i="49"/>
  <c r="BW293" i="49"/>
  <c r="BQ293" i="49"/>
  <c r="BP293" i="49"/>
  <c r="BO293" i="49"/>
  <c r="BN293" i="49"/>
  <c r="BM293" i="49"/>
  <c r="BL293" i="49"/>
  <c r="BK293" i="49"/>
  <c r="BJ293" i="49"/>
  <c r="BI293" i="49"/>
  <c r="BH293" i="49"/>
  <c r="BG293" i="49"/>
  <c r="BF293" i="49"/>
  <c r="AT293" i="49"/>
  <c r="AU293" i="49"/>
  <c r="AV293" i="49"/>
  <c r="AW293" i="49"/>
  <c r="AX293" i="49"/>
  <c r="AY293" i="49"/>
  <c r="AZ293" i="49"/>
  <c r="BA293" i="49"/>
  <c r="BB293" i="49"/>
  <c r="BC293" i="49"/>
  <c r="BD293" i="49"/>
  <c r="BE293" i="49"/>
  <c r="AE293" i="49"/>
  <c r="AD293" i="49"/>
  <c r="AC293" i="49"/>
  <c r="D293" i="49"/>
  <c r="I293" i="49"/>
  <c r="DV292" i="49"/>
  <c r="DU292" i="49"/>
  <c r="DT292" i="49"/>
  <c r="DS292" i="49"/>
  <c r="DR292" i="49"/>
  <c r="DQ292" i="49"/>
  <c r="DP292" i="49"/>
  <c r="DO292" i="49"/>
  <c r="DN292" i="49"/>
  <c r="DM292" i="49"/>
  <c r="DL292" i="49"/>
  <c r="DK292" i="49"/>
  <c r="DJ292" i="49"/>
  <c r="DI292" i="49"/>
  <c r="DH292" i="49"/>
  <c r="DG292" i="49"/>
  <c r="DF292" i="49"/>
  <c r="DE292" i="49"/>
  <c r="DD292" i="49"/>
  <c r="DC292" i="49"/>
  <c r="DB292" i="49"/>
  <c r="DA292" i="49"/>
  <c r="CZ292" i="49"/>
  <c r="CY292" i="49"/>
  <c r="CX292" i="49"/>
  <c r="CW292" i="49"/>
  <c r="CV292" i="49"/>
  <c r="CU292" i="49"/>
  <c r="CT292" i="49"/>
  <c r="CS292" i="49"/>
  <c r="CR292" i="49"/>
  <c r="CQ292" i="49"/>
  <c r="CP292" i="49"/>
  <c r="CO292" i="49"/>
  <c r="CN292" i="49"/>
  <c r="CM292" i="49"/>
  <c r="CL292" i="49"/>
  <c r="CK292" i="49"/>
  <c r="CJ292" i="49"/>
  <c r="CI292" i="49"/>
  <c r="CH292" i="49"/>
  <c r="CG292" i="49"/>
  <c r="CF292" i="49"/>
  <c r="CE292" i="49"/>
  <c r="CD292" i="49"/>
  <c r="CC292" i="49"/>
  <c r="CB292" i="49"/>
  <c r="CA292" i="49"/>
  <c r="BZ292" i="49"/>
  <c r="BY292" i="49"/>
  <c r="BX292" i="49"/>
  <c r="BW292" i="49"/>
  <c r="AT292" i="49"/>
  <c r="AU292" i="49"/>
  <c r="AV292" i="49"/>
  <c r="AW292" i="49"/>
  <c r="AX292" i="49"/>
  <c r="AY292" i="49"/>
  <c r="AZ292" i="49"/>
  <c r="BA292" i="49"/>
  <c r="BB292" i="49"/>
  <c r="BC292" i="49"/>
  <c r="BD292" i="49"/>
  <c r="BE292" i="49"/>
  <c r="E292" i="49"/>
  <c r="B292" i="49"/>
  <c r="AG292" i="49"/>
  <c r="BQ292" i="49"/>
  <c r="BP292" i="49"/>
  <c r="BO292" i="49"/>
  <c r="BN292" i="49"/>
  <c r="BM292" i="49"/>
  <c r="BL292" i="49"/>
  <c r="BK292" i="49"/>
  <c r="BJ292" i="49"/>
  <c r="BI292" i="49"/>
  <c r="BH292" i="49"/>
  <c r="BG292" i="49"/>
  <c r="BF292" i="49"/>
  <c r="AE292" i="49"/>
  <c r="AD292" i="49"/>
  <c r="AC292" i="49"/>
  <c r="D292" i="49"/>
  <c r="I292" i="49"/>
  <c r="DV291" i="49"/>
  <c r="DU291" i="49"/>
  <c r="DT291" i="49"/>
  <c r="DS291" i="49"/>
  <c r="DR291" i="49"/>
  <c r="DQ291" i="49"/>
  <c r="DP291" i="49"/>
  <c r="DO291" i="49"/>
  <c r="DN291" i="49"/>
  <c r="DM291" i="49"/>
  <c r="DL291" i="49"/>
  <c r="DK291" i="49"/>
  <c r="DJ291" i="49"/>
  <c r="DI291" i="49"/>
  <c r="DH291" i="49"/>
  <c r="DG291" i="49"/>
  <c r="DF291" i="49"/>
  <c r="DE291" i="49"/>
  <c r="DD291" i="49"/>
  <c r="DC291" i="49"/>
  <c r="DB291" i="49"/>
  <c r="DA291" i="49"/>
  <c r="CZ291" i="49"/>
  <c r="CY291" i="49"/>
  <c r="CX291" i="49"/>
  <c r="CW291" i="49"/>
  <c r="CV291" i="49"/>
  <c r="CU291" i="49"/>
  <c r="CT291" i="49"/>
  <c r="CS291" i="49"/>
  <c r="CR291" i="49"/>
  <c r="CQ291" i="49"/>
  <c r="CP291" i="49"/>
  <c r="CO291" i="49"/>
  <c r="CN291" i="49"/>
  <c r="CM291" i="49"/>
  <c r="CL291" i="49"/>
  <c r="CK291" i="49"/>
  <c r="CJ291" i="49"/>
  <c r="CI291" i="49"/>
  <c r="CH291" i="49"/>
  <c r="CG291" i="49"/>
  <c r="CF291" i="49"/>
  <c r="CE291" i="49"/>
  <c r="CD291" i="49"/>
  <c r="CC291" i="49"/>
  <c r="CB291" i="49"/>
  <c r="CA291" i="49"/>
  <c r="BY291" i="49"/>
  <c r="BX291" i="49"/>
  <c r="BW291" i="49"/>
  <c r="BQ291" i="49"/>
  <c r="BP291" i="49"/>
  <c r="BO291" i="49"/>
  <c r="BN291" i="49"/>
  <c r="BM291" i="49"/>
  <c r="BL291" i="49"/>
  <c r="BK291" i="49"/>
  <c r="BJ291" i="49"/>
  <c r="BI291" i="49"/>
  <c r="BH291" i="49"/>
  <c r="BG291" i="49"/>
  <c r="BF291" i="49"/>
  <c r="AT291" i="49"/>
  <c r="AU291" i="49"/>
  <c r="AV291" i="49"/>
  <c r="AW291" i="49"/>
  <c r="AX291" i="49"/>
  <c r="AY291" i="49"/>
  <c r="AZ291" i="49"/>
  <c r="BA291" i="49"/>
  <c r="BB291" i="49"/>
  <c r="BC291" i="49"/>
  <c r="BD291" i="49"/>
  <c r="BE291" i="49"/>
  <c r="AE291" i="49"/>
  <c r="AD291" i="49"/>
  <c r="AC291" i="49"/>
  <c r="D291" i="49"/>
  <c r="I291" i="49"/>
  <c r="DV290" i="49"/>
  <c r="DU290" i="49"/>
  <c r="DT290" i="49"/>
  <c r="DS290" i="49"/>
  <c r="DR290" i="49"/>
  <c r="DQ290" i="49"/>
  <c r="DP290" i="49"/>
  <c r="DO290" i="49"/>
  <c r="DN290" i="49"/>
  <c r="DM290" i="49"/>
  <c r="DL290" i="49"/>
  <c r="DK290" i="49"/>
  <c r="DJ290" i="49"/>
  <c r="DI290" i="49"/>
  <c r="DH290" i="49"/>
  <c r="DG290" i="49"/>
  <c r="DF290" i="49"/>
  <c r="DE290" i="49"/>
  <c r="DD290" i="49"/>
  <c r="DC290" i="49"/>
  <c r="DB290" i="49"/>
  <c r="DA290" i="49"/>
  <c r="CZ290" i="49"/>
  <c r="CY290" i="49"/>
  <c r="CX290" i="49"/>
  <c r="CW290" i="49"/>
  <c r="CV290" i="49"/>
  <c r="CU290" i="49"/>
  <c r="CT290" i="49"/>
  <c r="CS290" i="49"/>
  <c r="CR290" i="49"/>
  <c r="CQ290" i="49"/>
  <c r="CP290" i="49"/>
  <c r="CO290" i="49"/>
  <c r="CN290" i="49"/>
  <c r="CM290" i="49"/>
  <c r="CL290" i="49"/>
  <c r="CK290" i="49"/>
  <c r="CJ290" i="49"/>
  <c r="CI290" i="49"/>
  <c r="CH290" i="49"/>
  <c r="CG290" i="49"/>
  <c r="CF290" i="49"/>
  <c r="CE290" i="49"/>
  <c r="CD290" i="49"/>
  <c r="CC290" i="49"/>
  <c r="CB290" i="49"/>
  <c r="CA290" i="49"/>
  <c r="BY290" i="49"/>
  <c r="BX290" i="49"/>
  <c r="BW290" i="49"/>
  <c r="BQ290" i="49"/>
  <c r="BP290" i="49"/>
  <c r="BO290" i="49"/>
  <c r="BN290" i="49"/>
  <c r="BM290" i="49"/>
  <c r="BL290" i="49"/>
  <c r="BK290" i="49"/>
  <c r="BJ290" i="49"/>
  <c r="BI290" i="49"/>
  <c r="BH290" i="49"/>
  <c r="BG290" i="49"/>
  <c r="BF290" i="49"/>
  <c r="AT290" i="49"/>
  <c r="AU290" i="49"/>
  <c r="AV290" i="49"/>
  <c r="AW290" i="49"/>
  <c r="AX290" i="49"/>
  <c r="AY290" i="49"/>
  <c r="AZ290" i="49"/>
  <c r="BA290" i="49"/>
  <c r="BB290" i="49"/>
  <c r="BC290" i="49"/>
  <c r="BD290" i="49"/>
  <c r="BE290" i="49"/>
  <c r="AE290" i="49"/>
  <c r="AD290" i="49"/>
  <c r="AC290" i="49"/>
  <c r="D290" i="49"/>
  <c r="I290" i="49"/>
  <c r="DV289" i="49"/>
  <c r="DU289" i="49"/>
  <c r="DT289" i="49"/>
  <c r="DS289" i="49"/>
  <c r="DR289" i="49"/>
  <c r="DQ289" i="49"/>
  <c r="DP289" i="49"/>
  <c r="DO289" i="49"/>
  <c r="DN289" i="49"/>
  <c r="DM289" i="49"/>
  <c r="DL289" i="49"/>
  <c r="DK289" i="49"/>
  <c r="DJ289" i="49"/>
  <c r="DI289" i="49"/>
  <c r="DH289" i="49"/>
  <c r="DG289" i="49"/>
  <c r="DF289" i="49"/>
  <c r="DE289" i="49"/>
  <c r="DD289" i="49"/>
  <c r="DC289" i="49"/>
  <c r="DB289" i="49"/>
  <c r="DA289" i="49"/>
  <c r="CZ289" i="49"/>
  <c r="CY289" i="49"/>
  <c r="CX289" i="49"/>
  <c r="CW289" i="49"/>
  <c r="CV289" i="49"/>
  <c r="CU289" i="49"/>
  <c r="CT289" i="49"/>
  <c r="CS289" i="49"/>
  <c r="CR289" i="49"/>
  <c r="CQ289" i="49"/>
  <c r="CP289" i="49"/>
  <c r="CO289" i="49"/>
  <c r="CN289" i="49"/>
  <c r="CM289" i="49"/>
  <c r="CL289" i="49"/>
  <c r="CK289" i="49"/>
  <c r="CJ289" i="49"/>
  <c r="CI289" i="49"/>
  <c r="CH289" i="49"/>
  <c r="CG289" i="49"/>
  <c r="CF289" i="49"/>
  <c r="CE289" i="49"/>
  <c r="CD289" i="49"/>
  <c r="CC289" i="49"/>
  <c r="CB289" i="49"/>
  <c r="CA289" i="49"/>
  <c r="BY289" i="49"/>
  <c r="BX289" i="49"/>
  <c r="BW289" i="49"/>
  <c r="BQ289" i="49"/>
  <c r="BP289" i="49"/>
  <c r="BO289" i="49"/>
  <c r="BN289" i="49"/>
  <c r="BM289" i="49"/>
  <c r="BL289" i="49"/>
  <c r="BK289" i="49"/>
  <c r="BJ289" i="49"/>
  <c r="BI289" i="49"/>
  <c r="BH289" i="49"/>
  <c r="BG289" i="49"/>
  <c r="BF289" i="49"/>
  <c r="F289" i="49"/>
  <c r="AT289" i="49"/>
  <c r="AU289" i="49"/>
  <c r="AV289" i="49"/>
  <c r="AW289" i="49"/>
  <c r="AX289" i="49"/>
  <c r="AY289" i="49"/>
  <c r="AZ289" i="49"/>
  <c r="BA289" i="49"/>
  <c r="BB289" i="49"/>
  <c r="BC289" i="49"/>
  <c r="BD289" i="49"/>
  <c r="BE289" i="49"/>
  <c r="AE289" i="49"/>
  <c r="AD289" i="49"/>
  <c r="AC289" i="49"/>
  <c r="D289" i="49"/>
  <c r="I289" i="49"/>
  <c r="DV288" i="49"/>
  <c r="DU288" i="49"/>
  <c r="DT288" i="49"/>
  <c r="DS288" i="49"/>
  <c r="DR288" i="49"/>
  <c r="DQ288" i="49"/>
  <c r="DP288" i="49"/>
  <c r="DO288" i="49"/>
  <c r="DN288" i="49"/>
  <c r="DM288" i="49"/>
  <c r="DL288" i="49"/>
  <c r="DK288" i="49"/>
  <c r="DJ288" i="49"/>
  <c r="DI288" i="49"/>
  <c r="DH288" i="49"/>
  <c r="DG288" i="49"/>
  <c r="DF288" i="49"/>
  <c r="DE288" i="49"/>
  <c r="DD288" i="49"/>
  <c r="DC288" i="49"/>
  <c r="DB288" i="49"/>
  <c r="DA288" i="49"/>
  <c r="CZ288" i="49"/>
  <c r="CY288" i="49"/>
  <c r="CX288" i="49"/>
  <c r="CW288" i="49"/>
  <c r="CV288" i="49"/>
  <c r="CU288" i="49"/>
  <c r="CT288" i="49"/>
  <c r="CS288" i="49"/>
  <c r="CR288" i="49"/>
  <c r="CQ288" i="49"/>
  <c r="CP288" i="49"/>
  <c r="CO288" i="49"/>
  <c r="CN288" i="49"/>
  <c r="CM288" i="49"/>
  <c r="CL288" i="49"/>
  <c r="CK288" i="49"/>
  <c r="CJ288" i="49"/>
  <c r="CI288" i="49"/>
  <c r="CH288" i="49"/>
  <c r="CG288" i="49"/>
  <c r="CF288" i="49"/>
  <c r="CE288" i="49"/>
  <c r="CD288" i="49"/>
  <c r="CC288" i="49"/>
  <c r="CB288" i="49"/>
  <c r="CA288" i="49"/>
  <c r="BY288" i="49"/>
  <c r="BX288" i="49"/>
  <c r="BW288" i="49"/>
  <c r="BQ288" i="49"/>
  <c r="BP288" i="49"/>
  <c r="BO288" i="49"/>
  <c r="BN288" i="49"/>
  <c r="BM288" i="49"/>
  <c r="BL288" i="49"/>
  <c r="BK288" i="49"/>
  <c r="BJ288" i="49"/>
  <c r="BI288" i="49"/>
  <c r="BH288" i="49"/>
  <c r="BG288" i="49"/>
  <c r="BF288" i="49"/>
  <c r="AT288" i="49"/>
  <c r="AU288" i="49"/>
  <c r="AV288" i="49"/>
  <c r="AW288" i="49"/>
  <c r="AX288" i="49"/>
  <c r="AY288" i="49"/>
  <c r="AZ288" i="49"/>
  <c r="BA288" i="49"/>
  <c r="BB288" i="49"/>
  <c r="BC288" i="49"/>
  <c r="BD288" i="49"/>
  <c r="BE288" i="49"/>
  <c r="AE288" i="49"/>
  <c r="AD288" i="49"/>
  <c r="AC288" i="49"/>
  <c r="D288" i="49"/>
  <c r="I288" i="49"/>
  <c r="DV287" i="49"/>
  <c r="DU287" i="49"/>
  <c r="DT287" i="49"/>
  <c r="DS287" i="49"/>
  <c r="DR287" i="49"/>
  <c r="DQ287" i="49"/>
  <c r="DP287" i="49"/>
  <c r="DO287" i="49"/>
  <c r="DN287" i="49"/>
  <c r="DM287" i="49"/>
  <c r="DL287" i="49"/>
  <c r="DK287" i="49"/>
  <c r="DJ287" i="49"/>
  <c r="DI287" i="49"/>
  <c r="DH287" i="49"/>
  <c r="DG287" i="49"/>
  <c r="DF287" i="49"/>
  <c r="DE287" i="49"/>
  <c r="DD287" i="49"/>
  <c r="DC287" i="49"/>
  <c r="DB287" i="49"/>
  <c r="DA287" i="49"/>
  <c r="CZ287" i="49"/>
  <c r="CY287" i="49"/>
  <c r="CX287" i="49"/>
  <c r="CW287" i="49"/>
  <c r="CV287" i="49"/>
  <c r="CU287" i="49"/>
  <c r="CT287" i="49"/>
  <c r="CS287" i="49"/>
  <c r="CR287" i="49"/>
  <c r="CQ287" i="49"/>
  <c r="CP287" i="49"/>
  <c r="CO287" i="49"/>
  <c r="CN287" i="49"/>
  <c r="CM287" i="49"/>
  <c r="CL287" i="49"/>
  <c r="CK287" i="49"/>
  <c r="CJ287" i="49"/>
  <c r="CI287" i="49"/>
  <c r="CH287" i="49"/>
  <c r="CG287" i="49"/>
  <c r="CF287" i="49"/>
  <c r="CE287" i="49"/>
  <c r="CD287" i="49"/>
  <c r="CC287" i="49"/>
  <c r="CB287" i="49"/>
  <c r="CA287" i="49"/>
  <c r="BY287" i="49"/>
  <c r="BX287" i="49"/>
  <c r="BW287" i="49"/>
  <c r="BQ287" i="49"/>
  <c r="BP287" i="49"/>
  <c r="BO287" i="49"/>
  <c r="BN287" i="49"/>
  <c r="BM287" i="49"/>
  <c r="BL287" i="49"/>
  <c r="BK287" i="49"/>
  <c r="BJ287" i="49"/>
  <c r="BI287" i="49"/>
  <c r="BH287" i="49"/>
  <c r="BG287" i="49"/>
  <c r="BF287" i="49"/>
  <c r="AT287" i="49"/>
  <c r="AU287" i="49"/>
  <c r="AV287" i="49"/>
  <c r="AW287" i="49"/>
  <c r="AX287" i="49"/>
  <c r="AY287" i="49"/>
  <c r="AZ287" i="49"/>
  <c r="BA287" i="49"/>
  <c r="BB287" i="49"/>
  <c r="BC287" i="49"/>
  <c r="BD287" i="49"/>
  <c r="BE287" i="49"/>
  <c r="AE287" i="49"/>
  <c r="AD287" i="49"/>
  <c r="AC287" i="49"/>
  <c r="D287" i="49"/>
  <c r="I287" i="49"/>
  <c r="DV286" i="49"/>
  <c r="DU286" i="49"/>
  <c r="DT286" i="49"/>
  <c r="DS286" i="49"/>
  <c r="DR286" i="49"/>
  <c r="DQ286" i="49"/>
  <c r="DP286" i="49"/>
  <c r="DO286" i="49"/>
  <c r="DN286" i="49"/>
  <c r="DM286" i="49"/>
  <c r="DL286" i="49"/>
  <c r="DK286" i="49"/>
  <c r="DJ286" i="49"/>
  <c r="DI286" i="49"/>
  <c r="DH286" i="49"/>
  <c r="DG286" i="49"/>
  <c r="DF286" i="49"/>
  <c r="DE286" i="49"/>
  <c r="DD286" i="49"/>
  <c r="DC286" i="49"/>
  <c r="DB286" i="49"/>
  <c r="DA286" i="49"/>
  <c r="CZ286" i="49"/>
  <c r="CY286" i="49"/>
  <c r="CX286" i="49"/>
  <c r="CW286" i="49"/>
  <c r="CV286" i="49"/>
  <c r="CU286" i="49"/>
  <c r="CT286" i="49"/>
  <c r="CS286" i="49"/>
  <c r="CR286" i="49"/>
  <c r="CQ286" i="49"/>
  <c r="CP286" i="49"/>
  <c r="CO286" i="49"/>
  <c r="CN286" i="49"/>
  <c r="CM286" i="49"/>
  <c r="CL286" i="49"/>
  <c r="CK286" i="49"/>
  <c r="CJ286" i="49"/>
  <c r="CI286" i="49"/>
  <c r="CH286" i="49"/>
  <c r="CG286" i="49"/>
  <c r="CF286" i="49"/>
  <c r="CE286" i="49"/>
  <c r="CD286" i="49"/>
  <c r="CC286" i="49"/>
  <c r="CB286" i="49"/>
  <c r="CA286" i="49"/>
  <c r="BZ286" i="49"/>
  <c r="BY286" i="49"/>
  <c r="BX286" i="49"/>
  <c r="BW286" i="49"/>
  <c r="BQ286" i="49"/>
  <c r="BP286" i="49"/>
  <c r="BO286" i="49"/>
  <c r="BN286" i="49"/>
  <c r="BM286" i="49"/>
  <c r="BL286" i="49"/>
  <c r="BK286" i="49"/>
  <c r="BJ286" i="49"/>
  <c r="BI286" i="49"/>
  <c r="BH286" i="49"/>
  <c r="BG286" i="49"/>
  <c r="BF286" i="49"/>
  <c r="AT286" i="49"/>
  <c r="AU286" i="49"/>
  <c r="AV286" i="49"/>
  <c r="AW286" i="49"/>
  <c r="AX286" i="49"/>
  <c r="AY286" i="49"/>
  <c r="AZ286" i="49"/>
  <c r="BA286" i="49"/>
  <c r="BB286" i="49"/>
  <c r="BC286" i="49"/>
  <c r="BD286" i="49"/>
  <c r="BE286" i="49"/>
  <c r="AE286" i="49"/>
  <c r="AD286" i="49"/>
  <c r="AC286" i="49"/>
  <c r="D286" i="49"/>
  <c r="I286" i="49"/>
  <c r="DV285" i="49"/>
  <c r="DU285" i="49"/>
  <c r="DT285" i="49"/>
  <c r="DS285" i="49"/>
  <c r="DR285" i="49"/>
  <c r="DQ285" i="49"/>
  <c r="DP285" i="49"/>
  <c r="DO285" i="49"/>
  <c r="DN285" i="49"/>
  <c r="DM285" i="49"/>
  <c r="DL285" i="49"/>
  <c r="DK285" i="49"/>
  <c r="DJ285" i="49"/>
  <c r="DI285" i="49"/>
  <c r="DH285" i="49"/>
  <c r="DG285" i="49"/>
  <c r="DF285" i="49"/>
  <c r="DE285" i="49"/>
  <c r="DD285" i="49"/>
  <c r="DC285" i="49"/>
  <c r="DB285" i="49"/>
  <c r="DA285" i="49"/>
  <c r="CZ285" i="49"/>
  <c r="CY285" i="49"/>
  <c r="CX285" i="49"/>
  <c r="CW285" i="49"/>
  <c r="CV285" i="49"/>
  <c r="CU285" i="49"/>
  <c r="CT285" i="49"/>
  <c r="CS285" i="49"/>
  <c r="CR285" i="49"/>
  <c r="CQ285" i="49"/>
  <c r="CP285" i="49"/>
  <c r="CO285" i="49"/>
  <c r="CN285" i="49"/>
  <c r="CM285" i="49"/>
  <c r="CL285" i="49"/>
  <c r="CK285" i="49"/>
  <c r="CJ285" i="49"/>
  <c r="CI285" i="49"/>
  <c r="CH285" i="49"/>
  <c r="CG285" i="49"/>
  <c r="CF285" i="49"/>
  <c r="CE285" i="49"/>
  <c r="CD285" i="49"/>
  <c r="CC285" i="49"/>
  <c r="CB285" i="49"/>
  <c r="CA285" i="49"/>
  <c r="BY285" i="49"/>
  <c r="BX285" i="49"/>
  <c r="BW285" i="49"/>
  <c r="BQ285" i="49"/>
  <c r="BP285" i="49"/>
  <c r="BO285" i="49"/>
  <c r="BN285" i="49"/>
  <c r="BM285" i="49"/>
  <c r="BL285" i="49"/>
  <c r="BK285" i="49"/>
  <c r="BJ285" i="49"/>
  <c r="BI285" i="49"/>
  <c r="BH285" i="49"/>
  <c r="BG285" i="49"/>
  <c r="BF285" i="49"/>
  <c r="AT285" i="49"/>
  <c r="AU285" i="49"/>
  <c r="AV285" i="49"/>
  <c r="AW285" i="49"/>
  <c r="AX285" i="49"/>
  <c r="AY285" i="49"/>
  <c r="AZ285" i="49"/>
  <c r="BA285" i="49"/>
  <c r="BB285" i="49"/>
  <c r="BC285" i="49"/>
  <c r="BD285" i="49"/>
  <c r="BE285" i="49"/>
  <c r="AE285" i="49"/>
  <c r="AD285" i="49"/>
  <c r="AC285" i="49"/>
  <c r="D285" i="49"/>
  <c r="I285" i="49"/>
  <c r="DV284" i="49"/>
  <c r="DU284" i="49"/>
  <c r="DT284" i="49"/>
  <c r="DS284" i="49"/>
  <c r="DR284" i="49"/>
  <c r="DQ284" i="49"/>
  <c r="DP284" i="49"/>
  <c r="DO284" i="49"/>
  <c r="DN284" i="49"/>
  <c r="DM284" i="49"/>
  <c r="DL284" i="49"/>
  <c r="DK284" i="49"/>
  <c r="DJ284" i="49"/>
  <c r="DI284" i="49"/>
  <c r="DH284" i="49"/>
  <c r="DG284" i="49"/>
  <c r="DF284" i="49"/>
  <c r="DE284" i="49"/>
  <c r="DD284" i="49"/>
  <c r="DC284" i="49"/>
  <c r="DB284" i="49"/>
  <c r="DA284" i="49"/>
  <c r="CZ284" i="49"/>
  <c r="CY284" i="49"/>
  <c r="CX284" i="49"/>
  <c r="CW284" i="49"/>
  <c r="CV284" i="49"/>
  <c r="CU284" i="49"/>
  <c r="CT284" i="49"/>
  <c r="CS284" i="49"/>
  <c r="CR284" i="49"/>
  <c r="CQ284" i="49"/>
  <c r="CP284" i="49"/>
  <c r="CO284" i="49"/>
  <c r="CN284" i="49"/>
  <c r="CM284" i="49"/>
  <c r="CL284" i="49"/>
  <c r="CK284" i="49"/>
  <c r="CJ284" i="49"/>
  <c r="CI284" i="49"/>
  <c r="CH284" i="49"/>
  <c r="CG284" i="49"/>
  <c r="CF284" i="49"/>
  <c r="CE284" i="49"/>
  <c r="CD284" i="49"/>
  <c r="CC284" i="49"/>
  <c r="CB284" i="49"/>
  <c r="CA284" i="49"/>
  <c r="BY284" i="49"/>
  <c r="BX284" i="49"/>
  <c r="BW284" i="49"/>
  <c r="BQ284" i="49"/>
  <c r="BP284" i="49"/>
  <c r="BO284" i="49"/>
  <c r="BN284" i="49"/>
  <c r="BM284" i="49"/>
  <c r="BL284" i="49"/>
  <c r="BK284" i="49"/>
  <c r="BJ284" i="49"/>
  <c r="BI284" i="49"/>
  <c r="BH284" i="49"/>
  <c r="BG284" i="49"/>
  <c r="BF284" i="49"/>
  <c r="AT284" i="49"/>
  <c r="AU284" i="49"/>
  <c r="AV284" i="49"/>
  <c r="AW284" i="49"/>
  <c r="AX284" i="49"/>
  <c r="AY284" i="49"/>
  <c r="AZ284" i="49"/>
  <c r="BA284" i="49"/>
  <c r="BB284" i="49"/>
  <c r="BC284" i="49"/>
  <c r="BD284" i="49"/>
  <c r="BE284" i="49"/>
  <c r="AE284" i="49"/>
  <c r="AD284" i="49"/>
  <c r="AC284" i="49"/>
  <c r="D284" i="49"/>
  <c r="I284" i="49"/>
  <c r="DV283" i="49"/>
  <c r="DU283" i="49"/>
  <c r="DT283" i="49"/>
  <c r="DS283" i="49"/>
  <c r="DR283" i="49"/>
  <c r="DQ283" i="49"/>
  <c r="DP283" i="49"/>
  <c r="DO283" i="49"/>
  <c r="DN283" i="49"/>
  <c r="DM283" i="49"/>
  <c r="DL283" i="49"/>
  <c r="DK283" i="49"/>
  <c r="DJ283" i="49"/>
  <c r="DI283" i="49"/>
  <c r="DH283" i="49"/>
  <c r="DG283" i="49"/>
  <c r="DF283" i="49"/>
  <c r="DE283" i="49"/>
  <c r="DD283" i="49"/>
  <c r="DC283" i="49"/>
  <c r="DB283" i="49"/>
  <c r="DA283" i="49"/>
  <c r="CZ283" i="49"/>
  <c r="CY283" i="49"/>
  <c r="CX283" i="49"/>
  <c r="CW283" i="49"/>
  <c r="CV283" i="49"/>
  <c r="CU283" i="49"/>
  <c r="CT283" i="49"/>
  <c r="CS283" i="49"/>
  <c r="CR283" i="49"/>
  <c r="CQ283" i="49"/>
  <c r="CP283" i="49"/>
  <c r="CO283" i="49"/>
  <c r="CN283" i="49"/>
  <c r="CM283" i="49"/>
  <c r="CL283" i="49"/>
  <c r="CK283" i="49"/>
  <c r="CJ283" i="49"/>
  <c r="CI283" i="49"/>
  <c r="CH283" i="49"/>
  <c r="CG283" i="49"/>
  <c r="CF283" i="49"/>
  <c r="CE283" i="49"/>
  <c r="CD283" i="49"/>
  <c r="CC283" i="49"/>
  <c r="CB283" i="49"/>
  <c r="CA283" i="49"/>
  <c r="BY283" i="49"/>
  <c r="BX283" i="49"/>
  <c r="BW283" i="49"/>
  <c r="BQ283" i="49"/>
  <c r="BP283" i="49"/>
  <c r="BO283" i="49"/>
  <c r="BN283" i="49"/>
  <c r="BM283" i="49"/>
  <c r="BL283" i="49"/>
  <c r="BK283" i="49"/>
  <c r="BJ283" i="49"/>
  <c r="BI283" i="49"/>
  <c r="BH283" i="49"/>
  <c r="BG283" i="49"/>
  <c r="BF283" i="49"/>
  <c r="AT283" i="49"/>
  <c r="AU283" i="49"/>
  <c r="AV283" i="49"/>
  <c r="AW283" i="49"/>
  <c r="AX283" i="49"/>
  <c r="AY283" i="49"/>
  <c r="AZ283" i="49"/>
  <c r="BA283" i="49"/>
  <c r="BB283" i="49"/>
  <c r="BC283" i="49"/>
  <c r="BD283" i="49"/>
  <c r="BE283" i="49"/>
  <c r="AE283" i="49"/>
  <c r="AD283" i="49"/>
  <c r="AC283" i="49"/>
  <c r="D283" i="49"/>
  <c r="I283" i="49"/>
  <c r="DV282" i="49"/>
  <c r="DU282" i="49"/>
  <c r="DT282" i="49"/>
  <c r="DS282" i="49"/>
  <c r="DR282" i="49"/>
  <c r="DQ282" i="49"/>
  <c r="DP282" i="49"/>
  <c r="DO282" i="49"/>
  <c r="DN282" i="49"/>
  <c r="DM282" i="49"/>
  <c r="DL282" i="49"/>
  <c r="DK282" i="49"/>
  <c r="DJ282" i="49"/>
  <c r="DI282" i="49"/>
  <c r="DH282" i="49"/>
  <c r="DG282" i="49"/>
  <c r="DF282" i="49"/>
  <c r="DE282" i="49"/>
  <c r="DD282" i="49"/>
  <c r="DC282" i="49"/>
  <c r="DB282" i="49"/>
  <c r="DA282" i="49"/>
  <c r="CZ282" i="49"/>
  <c r="CY282" i="49"/>
  <c r="CX282" i="49"/>
  <c r="CW282" i="49"/>
  <c r="CV282" i="49"/>
  <c r="CU282" i="49"/>
  <c r="CT282" i="49"/>
  <c r="CS282" i="49"/>
  <c r="CR282" i="49"/>
  <c r="CQ282" i="49"/>
  <c r="CP282" i="49"/>
  <c r="CO282" i="49"/>
  <c r="CN282" i="49"/>
  <c r="CM282" i="49"/>
  <c r="CL282" i="49"/>
  <c r="CK282" i="49"/>
  <c r="CJ282" i="49"/>
  <c r="CI282" i="49"/>
  <c r="CH282" i="49"/>
  <c r="CG282" i="49"/>
  <c r="CF282" i="49"/>
  <c r="CE282" i="49"/>
  <c r="CD282" i="49"/>
  <c r="CC282" i="49"/>
  <c r="CB282" i="49"/>
  <c r="CA282" i="49"/>
  <c r="BZ282" i="49"/>
  <c r="BY282" i="49"/>
  <c r="BX282" i="49"/>
  <c r="BW282" i="49"/>
  <c r="BQ282" i="49"/>
  <c r="BP282" i="49"/>
  <c r="BO282" i="49"/>
  <c r="BN282" i="49"/>
  <c r="BM282" i="49"/>
  <c r="BL282" i="49"/>
  <c r="BK282" i="49"/>
  <c r="BJ282" i="49"/>
  <c r="BI282" i="49"/>
  <c r="BH282" i="49"/>
  <c r="BG282" i="49"/>
  <c r="BF282" i="49"/>
  <c r="AT282" i="49"/>
  <c r="AU282" i="49"/>
  <c r="AV282" i="49"/>
  <c r="AW282" i="49"/>
  <c r="AX282" i="49"/>
  <c r="AY282" i="49"/>
  <c r="AZ282" i="49"/>
  <c r="BA282" i="49"/>
  <c r="BB282" i="49"/>
  <c r="BC282" i="49"/>
  <c r="BD282" i="49"/>
  <c r="BE282" i="49"/>
  <c r="AE282" i="49"/>
  <c r="AD282" i="49"/>
  <c r="AC282" i="49"/>
  <c r="D282" i="49"/>
  <c r="I282" i="49"/>
  <c r="DV281" i="49"/>
  <c r="DU281" i="49"/>
  <c r="DT281" i="49"/>
  <c r="DS281" i="49"/>
  <c r="DR281" i="49"/>
  <c r="DQ281" i="49"/>
  <c r="DP281" i="49"/>
  <c r="DO281" i="49"/>
  <c r="DN281" i="49"/>
  <c r="DM281" i="49"/>
  <c r="DL281" i="49"/>
  <c r="DK281" i="49"/>
  <c r="DJ281" i="49"/>
  <c r="DI281" i="49"/>
  <c r="DH281" i="49"/>
  <c r="DG281" i="49"/>
  <c r="DF281" i="49"/>
  <c r="DE281" i="49"/>
  <c r="DD281" i="49"/>
  <c r="DC281" i="49"/>
  <c r="DB281" i="49"/>
  <c r="DA281" i="49"/>
  <c r="CZ281" i="49"/>
  <c r="CY281" i="49"/>
  <c r="CX281" i="49"/>
  <c r="CW281" i="49"/>
  <c r="CV281" i="49"/>
  <c r="CU281" i="49"/>
  <c r="CT281" i="49"/>
  <c r="CS281" i="49"/>
  <c r="CR281" i="49"/>
  <c r="CQ281" i="49"/>
  <c r="CP281" i="49"/>
  <c r="CO281" i="49"/>
  <c r="CN281" i="49"/>
  <c r="CM281" i="49"/>
  <c r="CL281" i="49"/>
  <c r="CK281" i="49"/>
  <c r="CJ281" i="49"/>
  <c r="CI281" i="49"/>
  <c r="CH281" i="49"/>
  <c r="CG281" i="49"/>
  <c r="CF281" i="49"/>
  <c r="CE281" i="49"/>
  <c r="CD281" i="49"/>
  <c r="CC281" i="49"/>
  <c r="CB281" i="49"/>
  <c r="CA281" i="49"/>
  <c r="BZ281" i="49"/>
  <c r="BY281" i="49"/>
  <c r="BX281" i="49"/>
  <c r="BW281" i="49"/>
  <c r="BQ281" i="49"/>
  <c r="BP281" i="49"/>
  <c r="BO281" i="49"/>
  <c r="BN281" i="49"/>
  <c r="BM281" i="49"/>
  <c r="BL281" i="49"/>
  <c r="BK281" i="49"/>
  <c r="BJ281" i="49"/>
  <c r="BI281" i="49"/>
  <c r="BH281" i="49"/>
  <c r="BG281" i="49"/>
  <c r="BF281" i="49"/>
  <c r="AT281" i="49"/>
  <c r="AU281" i="49"/>
  <c r="AV281" i="49"/>
  <c r="AW281" i="49"/>
  <c r="AX281" i="49"/>
  <c r="AY281" i="49"/>
  <c r="AZ281" i="49"/>
  <c r="BA281" i="49"/>
  <c r="BB281" i="49"/>
  <c r="BC281" i="49"/>
  <c r="BD281" i="49"/>
  <c r="BE281" i="49"/>
  <c r="AE281" i="49"/>
  <c r="AD281" i="49"/>
  <c r="AC281" i="49"/>
  <c r="D281" i="49"/>
  <c r="I281" i="49"/>
  <c r="DV280" i="49"/>
  <c r="DU280" i="49"/>
  <c r="DT280" i="49"/>
  <c r="DS280" i="49"/>
  <c r="DR280" i="49"/>
  <c r="DQ280" i="49"/>
  <c r="DP280" i="49"/>
  <c r="DO280" i="49"/>
  <c r="DN280" i="49"/>
  <c r="DM280" i="49"/>
  <c r="DL280" i="49"/>
  <c r="DK280" i="49"/>
  <c r="DJ280" i="49"/>
  <c r="DI280" i="49"/>
  <c r="DH280" i="49"/>
  <c r="DG280" i="49"/>
  <c r="DF280" i="49"/>
  <c r="DE280" i="49"/>
  <c r="DD280" i="49"/>
  <c r="DC280" i="49"/>
  <c r="DB280" i="49"/>
  <c r="DA280" i="49"/>
  <c r="CZ280" i="49"/>
  <c r="CY280" i="49"/>
  <c r="CX280" i="49"/>
  <c r="CW280" i="49"/>
  <c r="CV280" i="49"/>
  <c r="CU280" i="49"/>
  <c r="CT280" i="49"/>
  <c r="CS280" i="49"/>
  <c r="CR280" i="49"/>
  <c r="CQ280" i="49"/>
  <c r="CP280" i="49"/>
  <c r="CO280" i="49"/>
  <c r="CN280" i="49"/>
  <c r="CM280" i="49"/>
  <c r="CL280" i="49"/>
  <c r="CK280" i="49"/>
  <c r="CJ280" i="49"/>
  <c r="CI280" i="49"/>
  <c r="CH280" i="49"/>
  <c r="CG280" i="49"/>
  <c r="CF280" i="49"/>
  <c r="CE280" i="49"/>
  <c r="CD280" i="49"/>
  <c r="CC280" i="49"/>
  <c r="CB280" i="49"/>
  <c r="CA280" i="49"/>
  <c r="BY280" i="49"/>
  <c r="BX280" i="49"/>
  <c r="BW280" i="49"/>
  <c r="BQ280" i="49"/>
  <c r="BP280" i="49"/>
  <c r="BO280" i="49"/>
  <c r="BN280" i="49"/>
  <c r="BM280" i="49"/>
  <c r="BL280" i="49"/>
  <c r="BK280" i="49"/>
  <c r="BJ280" i="49"/>
  <c r="BI280" i="49"/>
  <c r="BH280" i="49"/>
  <c r="BG280" i="49"/>
  <c r="BF280" i="49"/>
  <c r="AT280" i="49"/>
  <c r="AU280" i="49"/>
  <c r="AV280" i="49"/>
  <c r="AW280" i="49"/>
  <c r="AX280" i="49"/>
  <c r="AY280" i="49"/>
  <c r="AZ280" i="49"/>
  <c r="BA280" i="49"/>
  <c r="BB280" i="49"/>
  <c r="BC280" i="49"/>
  <c r="BD280" i="49"/>
  <c r="BE280" i="49"/>
  <c r="AE280" i="49"/>
  <c r="AD280" i="49"/>
  <c r="AC280" i="49"/>
  <c r="D280" i="49"/>
  <c r="I280" i="49"/>
  <c r="DV279" i="49"/>
  <c r="DU279" i="49"/>
  <c r="DT279" i="49"/>
  <c r="DS279" i="49"/>
  <c r="DR279" i="49"/>
  <c r="DQ279" i="49"/>
  <c r="DP279" i="49"/>
  <c r="DO279" i="49"/>
  <c r="DN279" i="49"/>
  <c r="DM279" i="49"/>
  <c r="DL279" i="49"/>
  <c r="DK279" i="49"/>
  <c r="DJ279" i="49"/>
  <c r="DI279" i="49"/>
  <c r="DH279" i="49"/>
  <c r="DG279" i="49"/>
  <c r="DF279" i="49"/>
  <c r="DE279" i="49"/>
  <c r="DD279" i="49"/>
  <c r="DC279" i="49"/>
  <c r="DB279" i="49"/>
  <c r="DA279" i="49"/>
  <c r="CZ279" i="49"/>
  <c r="CY279" i="49"/>
  <c r="CX279" i="49"/>
  <c r="CW279" i="49"/>
  <c r="CV279" i="49"/>
  <c r="CU279" i="49"/>
  <c r="CT279" i="49"/>
  <c r="CS279" i="49"/>
  <c r="CR279" i="49"/>
  <c r="CQ279" i="49"/>
  <c r="CP279" i="49"/>
  <c r="CO279" i="49"/>
  <c r="CN279" i="49"/>
  <c r="CM279" i="49"/>
  <c r="CL279" i="49"/>
  <c r="CK279" i="49"/>
  <c r="CJ279" i="49"/>
  <c r="CI279" i="49"/>
  <c r="CH279" i="49"/>
  <c r="CG279" i="49"/>
  <c r="CF279" i="49"/>
  <c r="CE279" i="49"/>
  <c r="CD279" i="49"/>
  <c r="CC279" i="49"/>
  <c r="CB279" i="49"/>
  <c r="CA279" i="49"/>
  <c r="BZ279" i="49"/>
  <c r="BY279" i="49"/>
  <c r="BX279" i="49"/>
  <c r="BW279" i="49"/>
  <c r="BQ279" i="49"/>
  <c r="BP279" i="49"/>
  <c r="BO279" i="49"/>
  <c r="BN279" i="49"/>
  <c r="BM279" i="49"/>
  <c r="BL279" i="49"/>
  <c r="BK279" i="49"/>
  <c r="BJ279" i="49"/>
  <c r="BI279" i="49"/>
  <c r="BH279" i="49"/>
  <c r="BG279" i="49"/>
  <c r="BF279" i="49"/>
  <c r="AT279" i="49"/>
  <c r="AU279" i="49"/>
  <c r="AV279" i="49"/>
  <c r="AW279" i="49"/>
  <c r="AX279" i="49"/>
  <c r="AY279" i="49"/>
  <c r="AZ279" i="49"/>
  <c r="BA279" i="49"/>
  <c r="BB279" i="49"/>
  <c r="BC279" i="49"/>
  <c r="BD279" i="49"/>
  <c r="BE279" i="49"/>
  <c r="AE279" i="49"/>
  <c r="AD279" i="49"/>
  <c r="AC279" i="49"/>
  <c r="D279" i="49"/>
  <c r="I279" i="49"/>
  <c r="DV278" i="49"/>
  <c r="DU278" i="49"/>
  <c r="DT278" i="49"/>
  <c r="DS278" i="49"/>
  <c r="DR278" i="49"/>
  <c r="DQ278" i="49"/>
  <c r="DP278" i="49"/>
  <c r="DO278" i="49"/>
  <c r="DN278" i="49"/>
  <c r="DM278" i="49"/>
  <c r="DL278" i="49"/>
  <c r="DK278" i="49"/>
  <c r="DJ278" i="49"/>
  <c r="DI278" i="49"/>
  <c r="DH278" i="49"/>
  <c r="DG278" i="49"/>
  <c r="DF278" i="49"/>
  <c r="DE278" i="49"/>
  <c r="DD278" i="49"/>
  <c r="DC278" i="49"/>
  <c r="DB278" i="49"/>
  <c r="DA278" i="49"/>
  <c r="CZ278" i="49"/>
  <c r="CY278" i="49"/>
  <c r="CX278" i="49"/>
  <c r="CW278" i="49"/>
  <c r="CV278" i="49"/>
  <c r="CU278" i="49"/>
  <c r="CT278" i="49"/>
  <c r="CS278" i="49"/>
  <c r="CR278" i="49"/>
  <c r="CQ278" i="49"/>
  <c r="CP278" i="49"/>
  <c r="CO278" i="49"/>
  <c r="CN278" i="49"/>
  <c r="CM278" i="49"/>
  <c r="CL278" i="49"/>
  <c r="CK278" i="49"/>
  <c r="CJ278" i="49"/>
  <c r="CI278" i="49"/>
  <c r="CH278" i="49"/>
  <c r="CG278" i="49"/>
  <c r="CF278" i="49"/>
  <c r="CE278" i="49"/>
  <c r="CD278" i="49"/>
  <c r="CC278" i="49"/>
  <c r="CB278" i="49"/>
  <c r="CA278" i="49"/>
  <c r="BY278" i="49"/>
  <c r="BX278" i="49"/>
  <c r="BW278" i="49"/>
  <c r="BQ278" i="49"/>
  <c r="BP278" i="49"/>
  <c r="BO278" i="49"/>
  <c r="BN278" i="49"/>
  <c r="BM278" i="49"/>
  <c r="BL278" i="49"/>
  <c r="BK278" i="49"/>
  <c r="BJ278" i="49"/>
  <c r="BI278" i="49"/>
  <c r="BH278" i="49"/>
  <c r="BG278" i="49"/>
  <c r="BF278" i="49"/>
  <c r="AT278" i="49"/>
  <c r="AU278" i="49"/>
  <c r="AV278" i="49"/>
  <c r="AW278" i="49"/>
  <c r="AX278" i="49"/>
  <c r="AY278" i="49"/>
  <c r="AZ278" i="49"/>
  <c r="BA278" i="49"/>
  <c r="BB278" i="49"/>
  <c r="BC278" i="49"/>
  <c r="BD278" i="49"/>
  <c r="BE278" i="49"/>
  <c r="AE278" i="49"/>
  <c r="AD278" i="49"/>
  <c r="AC278" i="49"/>
  <c r="D278" i="49"/>
  <c r="I278" i="49"/>
  <c r="DV277" i="49"/>
  <c r="DU277" i="49"/>
  <c r="DT277" i="49"/>
  <c r="DS277" i="49"/>
  <c r="DR277" i="49"/>
  <c r="DQ277" i="49"/>
  <c r="DP277" i="49"/>
  <c r="DO277" i="49"/>
  <c r="DN277" i="49"/>
  <c r="DM277" i="49"/>
  <c r="DL277" i="49"/>
  <c r="DK277" i="49"/>
  <c r="DJ277" i="49"/>
  <c r="DI277" i="49"/>
  <c r="DH277" i="49"/>
  <c r="DG277" i="49"/>
  <c r="DF277" i="49"/>
  <c r="DE277" i="49"/>
  <c r="DD277" i="49"/>
  <c r="DC277" i="49"/>
  <c r="DB277" i="49"/>
  <c r="DA277" i="49"/>
  <c r="CZ277" i="49"/>
  <c r="CY277" i="49"/>
  <c r="CX277" i="49"/>
  <c r="CW277" i="49"/>
  <c r="CV277" i="49"/>
  <c r="CU277" i="49"/>
  <c r="CT277" i="49"/>
  <c r="CS277" i="49"/>
  <c r="CR277" i="49"/>
  <c r="CQ277" i="49"/>
  <c r="CP277" i="49"/>
  <c r="CO277" i="49"/>
  <c r="CN277" i="49"/>
  <c r="CM277" i="49"/>
  <c r="CL277" i="49"/>
  <c r="CK277" i="49"/>
  <c r="CJ277" i="49"/>
  <c r="CI277" i="49"/>
  <c r="CH277" i="49"/>
  <c r="CG277" i="49"/>
  <c r="CA277" i="49"/>
  <c r="CB277" i="49"/>
  <c r="CC277" i="49"/>
  <c r="CD277" i="49"/>
  <c r="CE277" i="49"/>
  <c r="CF277" i="49"/>
  <c r="BZ277" i="49"/>
  <c r="BY277" i="49"/>
  <c r="BX277" i="49"/>
  <c r="BW277" i="49"/>
  <c r="BQ277" i="49"/>
  <c r="BP277" i="49"/>
  <c r="BO277" i="49"/>
  <c r="BN277" i="49"/>
  <c r="BM277" i="49"/>
  <c r="BL277" i="49"/>
  <c r="BK277" i="49"/>
  <c r="BJ277" i="49"/>
  <c r="BI277" i="49"/>
  <c r="BH277" i="49"/>
  <c r="BG277" i="49"/>
  <c r="BF277" i="49"/>
  <c r="AT277" i="49"/>
  <c r="AU277" i="49"/>
  <c r="AV277" i="49"/>
  <c r="AW277" i="49"/>
  <c r="AX277" i="49"/>
  <c r="AY277" i="49"/>
  <c r="AZ277" i="49"/>
  <c r="BA277" i="49"/>
  <c r="BB277" i="49"/>
  <c r="BC277" i="49"/>
  <c r="BD277" i="49"/>
  <c r="BE277" i="49"/>
  <c r="AE277" i="49"/>
  <c r="AD277" i="49"/>
  <c r="AC277" i="49"/>
  <c r="D277" i="49"/>
  <c r="I277" i="49"/>
  <c r="DV276" i="49"/>
  <c r="DU276" i="49"/>
  <c r="DT276" i="49"/>
  <c r="DS276" i="49"/>
  <c r="DR276" i="49"/>
  <c r="DQ276" i="49"/>
  <c r="DP276" i="49"/>
  <c r="DO276" i="49"/>
  <c r="DN276" i="49"/>
  <c r="DM276" i="49"/>
  <c r="DL276" i="49"/>
  <c r="DK276" i="49"/>
  <c r="DJ276" i="49"/>
  <c r="DI276" i="49"/>
  <c r="DH276" i="49"/>
  <c r="DG276" i="49"/>
  <c r="DF276" i="49"/>
  <c r="DE276" i="49"/>
  <c r="DD276" i="49"/>
  <c r="DC276" i="49"/>
  <c r="DB276" i="49"/>
  <c r="DA276" i="49"/>
  <c r="CZ276" i="49"/>
  <c r="CY276" i="49"/>
  <c r="CX276" i="49"/>
  <c r="CW276" i="49"/>
  <c r="CV276" i="49"/>
  <c r="CU276" i="49"/>
  <c r="CT276" i="49"/>
  <c r="CS276" i="49"/>
  <c r="CR276" i="49"/>
  <c r="CQ276" i="49"/>
  <c r="CP276" i="49"/>
  <c r="CO276" i="49"/>
  <c r="CN276" i="49"/>
  <c r="CM276" i="49"/>
  <c r="CL276" i="49"/>
  <c r="CK276" i="49"/>
  <c r="CJ276" i="49"/>
  <c r="CI276" i="49"/>
  <c r="CH276" i="49"/>
  <c r="CG276" i="49"/>
  <c r="CF276" i="49"/>
  <c r="CE276" i="49"/>
  <c r="CD276" i="49"/>
  <c r="CC276" i="49"/>
  <c r="CB276" i="49"/>
  <c r="CA276" i="49"/>
  <c r="BY276" i="49"/>
  <c r="BX276" i="49"/>
  <c r="BW276" i="49"/>
  <c r="BQ276" i="49"/>
  <c r="BP276" i="49"/>
  <c r="BO276" i="49"/>
  <c r="BN276" i="49"/>
  <c r="BM276" i="49"/>
  <c r="BL276" i="49"/>
  <c r="BK276" i="49"/>
  <c r="BJ276" i="49"/>
  <c r="BI276" i="49"/>
  <c r="BH276" i="49"/>
  <c r="BG276" i="49"/>
  <c r="BF276" i="49"/>
  <c r="F276" i="49"/>
  <c r="AT276" i="49"/>
  <c r="AU276" i="49"/>
  <c r="AV276" i="49"/>
  <c r="AW276" i="49"/>
  <c r="AX276" i="49"/>
  <c r="AY276" i="49"/>
  <c r="AZ276" i="49"/>
  <c r="BA276" i="49"/>
  <c r="BB276" i="49"/>
  <c r="BC276" i="49"/>
  <c r="BD276" i="49"/>
  <c r="BE276" i="49"/>
  <c r="AE276" i="49"/>
  <c r="AD276" i="49"/>
  <c r="AC276" i="49"/>
  <c r="D276" i="49"/>
  <c r="I276" i="49"/>
  <c r="DV275" i="49"/>
  <c r="DU275" i="49"/>
  <c r="DT275" i="49"/>
  <c r="DS275" i="49"/>
  <c r="DR275" i="49"/>
  <c r="DQ275" i="49"/>
  <c r="DP275" i="49"/>
  <c r="DO275" i="49"/>
  <c r="DN275" i="49"/>
  <c r="DM275" i="49"/>
  <c r="DL275" i="49"/>
  <c r="DK275" i="49"/>
  <c r="DJ275" i="49"/>
  <c r="DI275" i="49"/>
  <c r="DH275" i="49"/>
  <c r="DG275" i="49"/>
  <c r="DF275" i="49"/>
  <c r="DE275" i="49"/>
  <c r="DD275" i="49"/>
  <c r="DC275" i="49"/>
  <c r="DB275" i="49"/>
  <c r="DA275" i="49"/>
  <c r="CZ275" i="49"/>
  <c r="CY275" i="49"/>
  <c r="CX275" i="49"/>
  <c r="CW275" i="49"/>
  <c r="CV275" i="49"/>
  <c r="CU275" i="49"/>
  <c r="CT275" i="49"/>
  <c r="CS275" i="49"/>
  <c r="CR275" i="49"/>
  <c r="CQ275" i="49"/>
  <c r="CP275" i="49"/>
  <c r="CO275" i="49"/>
  <c r="CN275" i="49"/>
  <c r="CM275" i="49"/>
  <c r="CL275" i="49"/>
  <c r="CK275" i="49"/>
  <c r="CJ275" i="49"/>
  <c r="CI275" i="49"/>
  <c r="CH275" i="49"/>
  <c r="CG275" i="49"/>
  <c r="CF275" i="49"/>
  <c r="CE275" i="49"/>
  <c r="CD275" i="49"/>
  <c r="CC275" i="49"/>
  <c r="CA275" i="49"/>
  <c r="CB275" i="49"/>
  <c r="BZ275" i="49"/>
  <c r="BY275" i="49"/>
  <c r="BX275" i="49"/>
  <c r="BW275" i="49"/>
  <c r="BQ275" i="49"/>
  <c r="BP275" i="49"/>
  <c r="BO275" i="49"/>
  <c r="BN275" i="49"/>
  <c r="BM275" i="49"/>
  <c r="BL275" i="49"/>
  <c r="BK275" i="49"/>
  <c r="BJ275" i="49"/>
  <c r="BI275" i="49"/>
  <c r="BH275" i="49"/>
  <c r="BG275" i="49"/>
  <c r="BF275" i="49"/>
  <c r="AT275" i="49"/>
  <c r="AU275" i="49"/>
  <c r="AV275" i="49"/>
  <c r="AW275" i="49"/>
  <c r="AX275" i="49"/>
  <c r="AY275" i="49"/>
  <c r="AZ275" i="49"/>
  <c r="BA275" i="49"/>
  <c r="BB275" i="49"/>
  <c r="BC275" i="49"/>
  <c r="BD275" i="49"/>
  <c r="BE275" i="49"/>
  <c r="AE275" i="49"/>
  <c r="AD275" i="49"/>
  <c r="AC275" i="49"/>
  <c r="D275" i="49"/>
  <c r="I275" i="49"/>
  <c r="DV274" i="49"/>
  <c r="DU274" i="49"/>
  <c r="DT274" i="49"/>
  <c r="DS274" i="49"/>
  <c r="DR274" i="49"/>
  <c r="DQ274" i="49"/>
  <c r="DP274" i="49"/>
  <c r="DO274" i="49"/>
  <c r="DN274" i="49"/>
  <c r="DM274" i="49"/>
  <c r="DL274" i="49"/>
  <c r="DK274" i="49"/>
  <c r="DJ274" i="49"/>
  <c r="DI274" i="49"/>
  <c r="DH274" i="49"/>
  <c r="DG274" i="49"/>
  <c r="DF274" i="49"/>
  <c r="DE274" i="49"/>
  <c r="DD274" i="49"/>
  <c r="DC274" i="49"/>
  <c r="DB274" i="49"/>
  <c r="DA274" i="49"/>
  <c r="CZ274" i="49"/>
  <c r="CY274" i="49"/>
  <c r="CX274" i="49"/>
  <c r="CW274" i="49"/>
  <c r="CV274" i="49"/>
  <c r="CU274" i="49"/>
  <c r="CT274" i="49"/>
  <c r="CS274" i="49"/>
  <c r="CR274" i="49"/>
  <c r="CQ274" i="49"/>
  <c r="CP274" i="49"/>
  <c r="CO274" i="49"/>
  <c r="CN274" i="49"/>
  <c r="CM274" i="49"/>
  <c r="CL274" i="49"/>
  <c r="CK274" i="49"/>
  <c r="CJ274" i="49"/>
  <c r="CI274" i="49"/>
  <c r="CH274" i="49"/>
  <c r="CG274" i="49"/>
  <c r="CF274" i="49"/>
  <c r="CE274" i="49"/>
  <c r="CD274" i="49"/>
  <c r="CC274" i="49"/>
  <c r="CB274" i="49"/>
  <c r="CA274" i="49"/>
  <c r="BY274" i="49"/>
  <c r="BX274" i="49"/>
  <c r="BW274" i="49"/>
  <c r="BQ274" i="49"/>
  <c r="BP274" i="49"/>
  <c r="BO274" i="49"/>
  <c r="BN274" i="49"/>
  <c r="BM274" i="49"/>
  <c r="BL274" i="49"/>
  <c r="BK274" i="49"/>
  <c r="BJ274" i="49"/>
  <c r="BI274" i="49"/>
  <c r="BH274" i="49"/>
  <c r="BG274" i="49"/>
  <c r="BF274" i="49"/>
  <c r="AT274" i="49"/>
  <c r="AU274" i="49"/>
  <c r="AV274" i="49"/>
  <c r="AW274" i="49"/>
  <c r="AX274" i="49"/>
  <c r="AY274" i="49"/>
  <c r="AZ274" i="49"/>
  <c r="BA274" i="49"/>
  <c r="BB274" i="49"/>
  <c r="BC274" i="49"/>
  <c r="BD274" i="49"/>
  <c r="BE274" i="49"/>
  <c r="AE274" i="49"/>
  <c r="AD274" i="49"/>
  <c r="AC274" i="49"/>
  <c r="D274" i="49"/>
  <c r="I274" i="49"/>
  <c r="DV273" i="49"/>
  <c r="DU273" i="49"/>
  <c r="DT273" i="49"/>
  <c r="DS273" i="49"/>
  <c r="DR273" i="49"/>
  <c r="DQ273" i="49"/>
  <c r="DP273" i="49"/>
  <c r="DO273" i="49"/>
  <c r="DN273" i="49"/>
  <c r="DM273" i="49"/>
  <c r="DL273" i="49"/>
  <c r="DK273" i="49"/>
  <c r="DJ273" i="49"/>
  <c r="DI273" i="49"/>
  <c r="DH273" i="49"/>
  <c r="DG273" i="49"/>
  <c r="DF273" i="49"/>
  <c r="DE273" i="49"/>
  <c r="DD273" i="49"/>
  <c r="DC273" i="49"/>
  <c r="DB273" i="49"/>
  <c r="DA273" i="49"/>
  <c r="CZ273" i="49"/>
  <c r="CY273" i="49"/>
  <c r="CX273" i="49"/>
  <c r="CW273" i="49"/>
  <c r="CV273" i="49"/>
  <c r="CU273" i="49"/>
  <c r="CT273" i="49"/>
  <c r="CS273" i="49"/>
  <c r="CR273" i="49"/>
  <c r="CQ273" i="49"/>
  <c r="CP273" i="49"/>
  <c r="CO273" i="49"/>
  <c r="CN273" i="49"/>
  <c r="CM273" i="49"/>
  <c r="CL273" i="49"/>
  <c r="CK273" i="49"/>
  <c r="CJ273" i="49"/>
  <c r="CI273" i="49"/>
  <c r="CH273" i="49"/>
  <c r="CG273" i="49"/>
  <c r="CF273" i="49"/>
  <c r="CE273" i="49"/>
  <c r="CD273" i="49"/>
  <c r="CC273" i="49"/>
  <c r="CB273" i="49"/>
  <c r="CA273" i="49"/>
  <c r="BY273" i="49"/>
  <c r="BX273" i="49"/>
  <c r="BW273" i="49"/>
  <c r="AN273" i="49"/>
  <c r="AS273" i="49"/>
  <c r="BQ273" i="49"/>
  <c r="BP273" i="49"/>
  <c r="BO273" i="49"/>
  <c r="BN273" i="49"/>
  <c r="BM273" i="49"/>
  <c r="BL273" i="49"/>
  <c r="BK273" i="49"/>
  <c r="BJ273" i="49"/>
  <c r="BI273" i="49"/>
  <c r="BH273" i="49"/>
  <c r="BG273" i="49"/>
  <c r="BF273" i="49"/>
  <c r="AT273" i="49"/>
  <c r="AU273" i="49"/>
  <c r="AV273" i="49"/>
  <c r="AW273" i="49"/>
  <c r="AX273" i="49"/>
  <c r="AY273" i="49"/>
  <c r="AZ273" i="49"/>
  <c r="BA273" i="49"/>
  <c r="BB273" i="49"/>
  <c r="BC273" i="49"/>
  <c r="BD273" i="49"/>
  <c r="BE273" i="49"/>
  <c r="AE273" i="49"/>
  <c r="AD273" i="49"/>
  <c r="AC273" i="49"/>
  <c r="D273" i="49"/>
  <c r="I273" i="49"/>
  <c r="DV272" i="49"/>
  <c r="DU272" i="49"/>
  <c r="DT272" i="49"/>
  <c r="DS272" i="49"/>
  <c r="DR272" i="49"/>
  <c r="DQ272" i="49"/>
  <c r="DP272" i="49"/>
  <c r="DO272" i="49"/>
  <c r="DN272" i="49"/>
  <c r="DM272" i="49"/>
  <c r="DL272" i="49"/>
  <c r="DK272" i="49"/>
  <c r="DJ272" i="49"/>
  <c r="DI272" i="49"/>
  <c r="DH272" i="49"/>
  <c r="DG272" i="49"/>
  <c r="DF272" i="49"/>
  <c r="DE272" i="49"/>
  <c r="DD272" i="49"/>
  <c r="DC272" i="49"/>
  <c r="DB272" i="49"/>
  <c r="DA272" i="49"/>
  <c r="CZ272" i="49"/>
  <c r="CY272" i="49"/>
  <c r="CX272" i="49"/>
  <c r="CW272" i="49"/>
  <c r="CV272" i="49"/>
  <c r="CU272" i="49"/>
  <c r="CT272" i="49"/>
  <c r="CS272" i="49"/>
  <c r="CR272" i="49"/>
  <c r="CQ272" i="49"/>
  <c r="CP272" i="49"/>
  <c r="CO272" i="49"/>
  <c r="CN272" i="49"/>
  <c r="CM272" i="49"/>
  <c r="CL272" i="49"/>
  <c r="CK272" i="49"/>
  <c r="CJ272" i="49"/>
  <c r="CI272" i="49"/>
  <c r="CH272" i="49"/>
  <c r="CG272" i="49"/>
  <c r="CF272" i="49"/>
  <c r="CE272" i="49"/>
  <c r="CD272" i="49"/>
  <c r="CC272" i="49"/>
  <c r="CB272" i="49"/>
  <c r="CA272" i="49"/>
  <c r="BY272" i="49"/>
  <c r="BX272" i="49"/>
  <c r="BW272" i="49"/>
  <c r="BQ272" i="49"/>
  <c r="BP272" i="49"/>
  <c r="BO272" i="49"/>
  <c r="BN272" i="49"/>
  <c r="BM272" i="49"/>
  <c r="BL272" i="49"/>
  <c r="BK272" i="49"/>
  <c r="BJ272" i="49"/>
  <c r="BI272" i="49"/>
  <c r="BH272" i="49"/>
  <c r="BG272" i="49"/>
  <c r="BF272" i="49"/>
  <c r="AT272" i="49"/>
  <c r="AU272" i="49"/>
  <c r="AV272" i="49"/>
  <c r="AW272" i="49"/>
  <c r="AX272" i="49"/>
  <c r="AY272" i="49"/>
  <c r="AZ272" i="49"/>
  <c r="BA272" i="49"/>
  <c r="BB272" i="49"/>
  <c r="BC272" i="49"/>
  <c r="BD272" i="49"/>
  <c r="BE272" i="49"/>
  <c r="AE272" i="49"/>
  <c r="AD272" i="49"/>
  <c r="AC272" i="49"/>
  <c r="D272" i="49"/>
  <c r="I272" i="49"/>
  <c r="DV271" i="49"/>
  <c r="DU271" i="49"/>
  <c r="DT271" i="49"/>
  <c r="DS271" i="49"/>
  <c r="DR271" i="49"/>
  <c r="DQ271" i="49"/>
  <c r="DP271" i="49"/>
  <c r="DO271" i="49"/>
  <c r="DN271" i="49"/>
  <c r="DM271" i="49"/>
  <c r="DL271" i="49"/>
  <c r="DK271" i="49"/>
  <c r="DJ271" i="49"/>
  <c r="DI271" i="49"/>
  <c r="DH271" i="49"/>
  <c r="DG271" i="49"/>
  <c r="DF271" i="49"/>
  <c r="DE271" i="49"/>
  <c r="DD271" i="49"/>
  <c r="DC271" i="49"/>
  <c r="DB271" i="49"/>
  <c r="DA271" i="49"/>
  <c r="CZ271" i="49"/>
  <c r="CY271" i="49"/>
  <c r="CX271" i="49"/>
  <c r="CW271" i="49"/>
  <c r="CV271" i="49"/>
  <c r="CU271" i="49"/>
  <c r="CT271" i="49"/>
  <c r="CS271" i="49"/>
  <c r="CR271" i="49"/>
  <c r="CQ271" i="49"/>
  <c r="CP271" i="49"/>
  <c r="CO271" i="49"/>
  <c r="CN271" i="49"/>
  <c r="CM271" i="49"/>
  <c r="CL271" i="49"/>
  <c r="CK271" i="49"/>
  <c r="CJ271" i="49"/>
  <c r="CI271" i="49"/>
  <c r="CH271" i="49"/>
  <c r="CG271" i="49"/>
  <c r="CF271" i="49"/>
  <c r="CE271" i="49"/>
  <c r="CD271" i="49"/>
  <c r="CC271" i="49"/>
  <c r="CB271" i="49"/>
  <c r="CA271" i="49"/>
  <c r="BZ271" i="49"/>
  <c r="BY271" i="49"/>
  <c r="BX271" i="49"/>
  <c r="BW271" i="49"/>
  <c r="BQ271" i="49"/>
  <c r="BP271" i="49"/>
  <c r="BO271" i="49"/>
  <c r="BN271" i="49"/>
  <c r="BM271" i="49"/>
  <c r="BL271" i="49"/>
  <c r="BK271" i="49"/>
  <c r="BJ271" i="49"/>
  <c r="BI271" i="49"/>
  <c r="BH271" i="49"/>
  <c r="BG271" i="49"/>
  <c r="BF271" i="49"/>
  <c r="AT271" i="49"/>
  <c r="AU271" i="49"/>
  <c r="AV271" i="49"/>
  <c r="AW271" i="49"/>
  <c r="AX271" i="49"/>
  <c r="AY271" i="49"/>
  <c r="AZ271" i="49"/>
  <c r="BA271" i="49"/>
  <c r="BB271" i="49"/>
  <c r="BC271" i="49"/>
  <c r="BD271" i="49"/>
  <c r="BE271" i="49"/>
  <c r="AE271" i="49"/>
  <c r="AD271" i="49"/>
  <c r="AC271" i="49"/>
  <c r="D271" i="49"/>
  <c r="I271" i="49"/>
  <c r="DV270" i="49"/>
  <c r="DU270" i="49"/>
  <c r="DT270" i="49"/>
  <c r="DS270" i="49"/>
  <c r="DR270" i="49"/>
  <c r="DQ270" i="49"/>
  <c r="DP270" i="49"/>
  <c r="DO270" i="49"/>
  <c r="DN270" i="49"/>
  <c r="DM270" i="49"/>
  <c r="DL270" i="49"/>
  <c r="DK270" i="49"/>
  <c r="DJ270" i="49"/>
  <c r="DI270" i="49"/>
  <c r="DH270" i="49"/>
  <c r="DG270" i="49"/>
  <c r="DF270" i="49"/>
  <c r="DE270" i="49"/>
  <c r="DD270" i="49"/>
  <c r="DC270" i="49"/>
  <c r="DB270" i="49"/>
  <c r="DA270" i="49"/>
  <c r="CZ270" i="49"/>
  <c r="CY270" i="49"/>
  <c r="CX270" i="49"/>
  <c r="CW270" i="49"/>
  <c r="CV270" i="49"/>
  <c r="CU270" i="49"/>
  <c r="CT270" i="49"/>
  <c r="CS270" i="49"/>
  <c r="CR270" i="49"/>
  <c r="CQ270" i="49"/>
  <c r="CP270" i="49"/>
  <c r="CO270" i="49"/>
  <c r="CN270" i="49"/>
  <c r="CM270" i="49"/>
  <c r="CL270" i="49"/>
  <c r="CK270" i="49"/>
  <c r="CJ270" i="49"/>
  <c r="CI270" i="49"/>
  <c r="CH270" i="49"/>
  <c r="CG270" i="49"/>
  <c r="CF270" i="49"/>
  <c r="CE270" i="49"/>
  <c r="CD270" i="49"/>
  <c r="CC270" i="49"/>
  <c r="CB270" i="49"/>
  <c r="CA270" i="49"/>
  <c r="BZ270" i="49"/>
  <c r="BY270" i="49"/>
  <c r="BX270" i="49"/>
  <c r="BW270" i="49"/>
  <c r="BQ270" i="49"/>
  <c r="BP270" i="49"/>
  <c r="BO270" i="49"/>
  <c r="BN270" i="49"/>
  <c r="BM270" i="49"/>
  <c r="BL270" i="49"/>
  <c r="BK270" i="49"/>
  <c r="BJ270" i="49"/>
  <c r="BI270" i="49"/>
  <c r="BH270" i="49"/>
  <c r="BG270" i="49"/>
  <c r="BF270" i="49"/>
  <c r="AT270" i="49"/>
  <c r="AU270" i="49"/>
  <c r="AV270" i="49"/>
  <c r="AW270" i="49"/>
  <c r="AX270" i="49"/>
  <c r="AY270" i="49"/>
  <c r="AZ270" i="49"/>
  <c r="BA270" i="49"/>
  <c r="BB270" i="49"/>
  <c r="BC270" i="49"/>
  <c r="BD270" i="49"/>
  <c r="BE270" i="49"/>
  <c r="AE270" i="49"/>
  <c r="AD270" i="49"/>
  <c r="AC270" i="49"/>
  <c r="D270" i="49"/>
  <c r="I270" i="49"/>
  <c r="DV269" i="49"/>
  <c r="DU269" i="49"/>
  <c r="DT269" i="49"/>
  <c r="DS269" i="49"/>
  <c r="DR269" i="49"/>
  <c r="DQ269" i="49"/>
  <c r="DP269" i="49"/>
  <c r="DO269" i="49"/>
  <c r="DN269" i="49"/>
  <c r="DM269" i="49"/>
  <c r="DL269" i="49"/>
  <c r="DK269" i="49"/>
  <c r="DJ269" i="49"/>
  <c r="DI269" i="49"/>
  <c r="DH269" i="49"/>
  <c r="DG269" i="49"/>
  <c r="DF269" i="49"/>
  <c r="DE269" i="49"/>
  <c r="DD269" i="49"/>
  <c r="DC269" i="49"/>
  <c r="DB269" i="49"/>
  <c r="DA269" i="49"/>
  <c r="CZ269" i="49"/>
  <c r="CY269" i="49"/>
  <c r="CX269" i="49"/>
  <c r="CW269" i="49"/>
  <c r="CV269" i="49"/>
  <c r="CU269" i="49"/>
  <c r="CT269" i="49"/>
  <c r="CS269" i="49"/>
  <c r="CR269" i="49"/>
  <c r="CQ269" i="49"/>
  <c r="CP269" i="49"/>
  <c r="CO269" i="49"/>
  <c r="CN269" i="49"/>
  <c r="CM269" i="49"/>
  <c r="CL269" i="49"/>
  <c r="CK269" i="49"/>
  <c r="CJ269" i="49"/>
  <c r="CI269" i="49"/>
  <c r="CH269" i="49"/>
  <c r="CG269" i="49"/>
  <c r="CF269" i="49"/>
  <c r="CE269" i="49"/>
  <c r="CD269" i="49"/>
  <c r="CC269" i="49"/>
  <c r="CB269" i="49"/>
  <c r="CA269" i="49"/>
  <c r="BY269" i="49"/>
  <c r="BX269" i="49"/>
  <c r="BW269" i="49"/>
  <c r="BQ269" i="49"/>
  <c r="BP269" i="49"/>
  <c r="BO269" i="49"/>
  <c r="BN269" i="49"/>
  <c r="BM269" i="49"/>
  <c r="BL269" i="49"/>
  <c r="BK269" i="49"/>
  <c r="BJ269" i="49"/>
  <c r="BI269" i="49"/>
  <c r="BH269" i="49"/>
  <c r="BG269" i="49"/>
  <c r="BF269" i="49"/>
  <c r="AT269" i="49"/>
  <c r="AU269" i="49"/>
  <c r="AV269" i="49"/>
  <c r="AW269" i="49"/>
  <c r="AX269" i="49"/>
  <c r="AY269" i="49"/>
  <c r="AZ269" i="49"/>
  <c r="BA269" i="49"/>
  <c r="BB269" i="49"/>
  <c r="BC269" i="49"/>
  <c r="BD269" i="49"/>
  <c r="BE269" i="49"/>
  <c r="AE269" i="49"/>
  <c r="AD269" i="49"/>
  <c r="AC269" i="49"/>
  <c r="D269" i="49"/>
  <c r="I269" i="49"/>
  <c r="DV268" i="49"/>
  <c r="DU268" i="49"/>
  <c r="DT268" i="49"/>
  <c r="DS268" i="49"/>
  <c r="DR268" i="49"/>
  <c r="DQ268" i="49"/>
  <c r="DP268" i="49"/>
  <c r="DO268" i="49"/>
  <c r="DN268" i="49"/>
  <c r="DM268" i="49"/>
  <c r="DL268" i="49"/>
  <c r="DK268" i="49"/>
  <c r="DJ268" i="49"/>
  <c r="DI268" i="49"/>
  <c r="DH268" i="49"/>
  <c r="DG268" i="49"/>
  <c r="DF268" i="49"/>
  <c r="DE268" i="49"/>
  <c r="DD268" i="49"/>
  <c r="DC268" i="49"/>
  <c r="DB268" i="49"/>
  <c r="DA268" i="49"/>
  <c r="CZ268" i="49"/>
  <c r="CY268" i="49"/>
  <c r="CX268" i="49"/>
  <c r="CW268" i="49"/>
  <c r="CV268" i="49"/>
  <c r="CU268" i="49"/>
  <c r="CT268" i="49"/>
  <c r="CS268" i="49"/>
  <c r="CR268" i="49"/>
  <c r="CQ268" i="49"/>
  <c r="CP268" i="49"/>
  <c r="CO268" i="49"/>
  <c r="CN268" i="49"/>
  <c r="CM268" i="49"/>
  <c r="CL268" i="49"/>
  <c r="CK268" i="49"/>
  <c r="CJ268" i="49"/>
  <c r="CI268" i="49"/>
  <c r="CH268" i="49"/>
  <c r="CG268" i="49"/>
  <c r="CF268" i="49"/>
  <c r="CE268" i="49"/>
  <c r="CD268" i="49"/>
  <c r="CC268" i="49"/>
  <c r="CB268" i="49"/>
  <c r="CA268" i="49"/>
  <c r="BY268" i="49"/>
  <c r="BX268" i="49"/>
  <c r="BW268" i="49"/>
  <c r="BQ268" i="49"/>
  <c r="BP268" i="49"/>
  <c r="BO268" i="49"/>
  <c r="BN268" i="49"/>
  <c r="BM268" i="49"/>
  <c r="BL268" i="49"/>
  <c r="BK268" i="49"/>
  <c r="BJ268" i="49"/>
  <c r="BI268" i="49"/>
  <c r="BH268" i="49"/>
  <c r="BG268" i="49"/>
  <c r="BF268" i="49"/>
  <c r="AT268" i="49"/>
  <c r="AU268" i="49"/>
  <c r="AV268" i="49"/>
  <c r="AW268" i="49"/>
  <c r="AX268" i="49"/>
  <c r="AY268" i="49"/>
  <c r="AZ268" i="49"/>
  <c r="BA268" i="49"/>
  <c r="BB268" i="49"/>
  <c r="BC268" i="49"/>
  <c r="BD268" i="49"/>
  <c r="BE268" i="49"/>
  <c r="AE268" i="49"/>
  <c r="AD268" i="49"/>
  <c r="AC268" i="49"/>
  <c r="D268" i="49"/>
  <c r="I268" i="49"/>
  <c r="DV267" i="49"/>
  <c r="DU267" i="49"/>
  <c r="DT267" i="49"/>
  <c r="DS267" i="49"/>
  <c r="DR267" i="49"/>
  <c r="DQ267" i="49"/>
  <c r="DP267" i="49"/>
  <c r="DO267" i="49"/>
  <c r="DN267" i="49"/>
  <c r="DM267" i="49"/>
  <c r="DL267" i="49"/>
  <c r="DK267" i="49"/>
  <c r="DJ267" i="49"/>
  <c r="DI267" i="49"/>
  <c r="DH267" i="49"/>
  <c r="DG267" i="49"/>
  <c r="DF267" i="49"/>
  <c r="DE267" i="49"/>
  <c r="DD267" i="49"/>
  <c r="DC267" i="49"/>
  <c r="DB267" i="49"/>
  <c r="DA267" i="49"/>
  <c r="CZ267" i="49"/>
  <c r="CY267" i="49"/>
  <c r="CX267" i="49"/>
  <c r="CW267" i="49"/>
  <c r="CV267" i="49"/>
  <c r="CU267" i="49"/>
  <c r="CT267" i="49"/>
  <c r="CS267" i="49"/>
  <c r="CR267" i="49"/>
  <c r="CQ267" i="49"/>
  <c r="CP267" i="49"/>
  <c r="CO267" i="49"/>
  <c r="CN267" i="49"/>
  <c r="CM267" i="49"/>
  <c r="CL267" i="49"/>
  <c r="CK267" i="49"/>
  <c r="CJ267" i="49"/>
  <c r="CI267" i="49"/>
  <c r="CH267" i="49"/>
  <c r="CG267" i="49"/>
  <c r="CF267" i="49"/>
  <c r="CE267" i="49"/>
  <c r="CD267" i="49"/>
  <c r="CC267" i="49"/>
  <c r="CB267" i="49"/>
  <c r="CA267" i="49"/>
  <c r="BY267" i="49"/>
  <c r="BX267" i="49"/>
  <c r="BW267" i="49"/>
  <c r="BQ267" i="49"/>
  <c r="BP267" i="49"/>
  <c r="BO267" i="49"/>
  <c r="BN267" i="49"/>
  <c r="BM267" i="49"/>
  <c r="BL267" i="49"/>
  <c r="BK267" i="49"/>
  <c r="BJ267" i="49"/>
  <c r="BI267" i="49"/>
  <c r="BH267" i="49"/>
  <c r="BG267" i="49"/>
  <c r="BF267" i="49"/>
  <c r="AT267" i="49"/>
  <c r="AU267" i="49"/>
  <c r="AV267" i="49"/>
  <c r="AW267" i="49"/>
  <c r="AX267" i="49"/>
  <c r="AY267" i="49"/>
  <c r="AZ267" i="49"/>
  <c r="BA267" i="49"/>
  <c r="BB267" i="49"/>
  <c r="BC267" i="49"/>
  <c r="BD267" i="49"/>
  <c r="BE267" i="49"/>
  <c r="AE267" i="49"/>
  <c r="AD267" i="49"/>
  <c r="AC267" i="49"/>
  <c r="D267" i="49"/>
  <c r="I267" i="49"/>
  <c r="DV266" i="49"/>
  <c r="DU266" i="49"/>
  <c r="DT266" i="49"/>
  <c r="DS266" i="49"/>
  <c r="DR266" i="49"/>
  <c r="DQ266" i="49"/>
  <c r="DP266" i="49"/>
  <c r="DO266" i="49"/>
  <c r="DN266" i="49"/>
  <c r="DM266" i="49"/>
  <c r="DL266" i="49"/>
  <c r="DK266" i="49"/>
  <c r="DJ266" i="49"/>
  <c r="DI266" i="49"/>
  <c r="DH266" i="49"/>
  <c r="DG266" i="49"/>
  <c r="DF266" i="49"/>
  <c r="DE266" i="49"/>
  <c r="DD266" i="49"/>
  <c r="DC266" i="49"/>
  <c r="DB266" i="49"/>
  <c r="DA266" i="49"/>
  <c r="CZ266" i="49"/>
  <c r="CY266" i="49"/>
  <c r="CX266" i="49"/>
  <c r="CW266" i="49"/>
  <c r="CV266" i="49"/>
  <c r="CU266" i="49"/>
  <c r="CT266" i="49"/>
  <c r="CS266" i="49"/>
  <c r="CR266" i="49"/>
  <c r="CQ266" i="49"/>
  <c r="CP266" i="49"/>
  <c r="CO266" i="49"/>
  <c r="CN266" i="49"/>
  <c r="CM266" i="49"/>
  <c r="CL266" i="49"/>
  <c r="CK266" i="49"/>
  <c r="CJ266" i="49"/>
  <c r="CI266" i="49"/>
  <c r="CH266" i="49"/>
  <c r="CG266" i="49"/>
  <c r="CF266" i="49"/>
  <c r="CE266" i="49"/>
  <c r="CD266" i="49"/>
  <c r="CC266" i="49"/>
  <c r="CB266" i="49"/>
  <c r="CA266" i="49"/>
  <c r="BY266" i="49"/>
  <c r="BX266" i="49"/>
  <c r="BW266" i="49"/>
  <c r="BQ266" i="49"/>
  <c r="BP266" i="49"/>
  <c r="BO266" i="49"/>
  <c r="BN266" i="49"/>
  <c r="BM266" i="49"/>
  <c r="BL266" i="49"/>
  <c r="BK266" i="49"/>
  <c r="BJ266" i="49"/>
  <c r="BI266" i="49"/>
  <c r="BH266" i="49"/>
  <c r="BG266" i="49"/>
  <c r="BF266" i="49"/>
  <c r="AT266" i="49"/>
  <c r="AU266" i="49"/>
  <c r="AV266" i="49"/>
  <c r="AW266" i="49"/>
  <c r="AX266" i="49"/>
  <c r="AY266" i="49"/>
  <c r="AZ266" i="49"/>
  <c r="BA266" i="49"/>
  <c r="BB266" i="49"/>
  <c r="BC266" i="49"/>
  <c r="BD266" i="49"/>
  <c r="BE266" i="49"/>
  <c r="AE266" i="49"/>
  <c r="AD266" i="49"/>
  <c r="AC266" i="49"/>
  <c r="D266" i="49"/>
  <c r="I266" i="49"/>
  <c r="DV265" i="49"/>
  <c r="DU265" i="49"/>
  <c r="DT265" i="49"/>
  <c r="DS265" i="49"/>
  <c r="DR265" i="49"/>
  <c r="DQ265" i="49"/>
  <c r="DP265" i="49"/>
  <c r="DO265" i="49"/>
  <c r="DN265" i="49"/>
  <c r="DM265" i="49"/>
  <c r="DL265" i="49"/>
  <c r="DK265" i="49"/>
  <c r="DJ265" i="49"/>
  <c r="DI265" i="49"/>
  <c r="DH265" i="49"/>
  <c r="DG265" i="49"/>
  <c r="DF265" i="49"/>
  <c r="DE265" i="49"/>
  <c r="DD265" i="49"/>
  <c r="DC265" i="49"/>
  <c r="DB265" i="49"/>
  <c r="DA265" i="49"/>
  <c r="CZ265" i="49"/>
  <c r="CY265" i="49"/>
  <c r="CX265" i="49"/>
  <c r="CW265" i="49"/>
  <c r="CV265" i="49"/>
  <c r="CU265" i="49"/>
  <c r="CT265" i="49"/>
  <c r="CS265" i="49"/>
  <c r="CR265" i="49"/>
  <c r="CQ265" i="49"/>
  <c r="CP265" i="49"/>
  <c r="CO265" i="49"/>
  <c r="CN265" i="49"/>
  <c r="CM265" i="49"/>
  <c r="CL265" i="49"/>
  <c r="CK265" i="49"/>
  <c r="CJ265" i="49"/>
  <c r="CI265" i="49"/>
  <c r="CH265" i="49"/>
  <c r="CG265" i="49"/>
  <c r="CF265" i="49"/>
  <c r="CE265" i="49"/>
  <c r="CD265" i="49"/>
  <c r="CC265" i="49"/>
  <c r="CB265" i="49"/>
  <c r="CA265" i="49"/>
  <c r="BZ265" i="49"/>
  <c r="BY265" i="49"/>
  <c r="BX265" i="49"/>
  <c r="BW265" i="49"/>
  <c r="BQ265" i="49"/>
  <c r="BP265" i="49"/>
  <c r="BO265" i="49"/>
  <c r="BN265" i="49"/>
  <c r="BM265" i="49"/>
  <c r="BL265" i="49"/>
  <c r="BK265" i="49"/>
  <c r="BJ265" i="49"/>
  <c r="BI265" i="49"/>
  <c r="BH265" i="49"/>
  <c r="BG265" i="49"/>
  <c r="BF265" i="49"/>
  <c r="AT265" i="49"/>
  <c r="AU265" i="49"/>
  <c r="AV265" i="49"/>
  <c r="AW265" i="49"/>
  <c r="AX265" i="49"/>
  <c r="AY265" i="49"/>
  <c r="AZ265" i="49"/>
  <c r="BA265" i="49"/>
  <c r="BB265" i="49"/>
  <c r="BC265" i="49"/>
  <c r="BD265" i="49"/>
  <c r="BE265" i="49"/>
  <c r="AE265" i="49"/>
  <c r="AD265" i="49"/>
  <c r="AC265" i="49"/>
  <c r="D265" i="49"/>
  <c r="I265" i="49"/>
  <c r="DV264" i="49"/>
  <c r="DU264" i="49"/>
  <c r="DT264" i="49"/>
  <c r="DS264" i="49"/>
  <c r="DR264" i="49"/>
  <c r="DQ264" i="49"/>
  <c r="DP264" i="49"/>
  <c r="DO264" i="49"/>
  <c r="DN264" i="49"/>
  <c r="DM264" i="49"/>
  <c r="DL264" i="49"/>
  <c r="DK264" i="49"/>
  <c r="DJ264" i="49"/>
  <c r="DI264" i="49"/>
  <c r="DH264" i="49"/>
  <c r="DG264" i="49"/>
  <c r="DF264" i="49"/>
  <c r="DE264" i="49"/>
  <c r="DD264" i="49"/>
  <c r="DC264" i="49"/>
  <c r="DB264" i="49"/>
  <c r="DA264" i="49"/>
  <c r="CZ264" i="49"/>
  <c r="CY264" i="49"/>
  <c r="CX264" i="49"/>
  <c r="CW264" i="49"/>
  <c r="CV264" i="49"/>
  <c r="CU264" i="49"/>
  <c r="CT264" i="49"/>
  <c r="CS264" i="49"/>
  <c r="CR264" i="49"/>
  <c r="CQ264" i="49"/>
  <c r="CP264" i="49"/>
  <c r="CO264" i="49"/>
  <c r="CN264" i="49"/>
  <c r="CM264" i="49"/>
  <c r="CL264" i="49"/>
  <c r="CK264" i="49"/>
  <c r="CJ264" i="49"/>
  <c r="CI264" i="49"/>
  <c r="CH264" i="49"/>
  <c r="CG264" i="49"/>
  <c r="CF264" i="49"/>
  <c r="CE264" i="49"/>
  <c r="CD264" i="49"/>
  <c r="CC264" i="49"/>
  <c r="CB264" i="49"/>
  <c r="CA264" i="49"/>
  <c r="BZ264" i="49"/>
  <c r="BY264" i="49"/>
  <c r="BX264" i="49"/>
  <c r="BW264" i="49"/>
  <c r="BQ264" i="49"/>
  <c r="BP264" i="49"/>
  <c r="BO264" i="49"/>
  <c r="BN264" i="49"/>
  <c r="BM264" i="49"/>
  <c r="BL264" i="49"/>
  <c r="BK264" i="49"/>
  <c r="BJ264" i="49"/>
  <c r="BI264" i="49"/>
  <c r="BH264" i="49"/>
  <c r="BG264" i="49"/>
  <c r="BF264" i="49"/>
  <c r="AT264" i="49"/>
  <c r="AU264" i="49"/>
  <c r="AV264" i="49"/>
  <c r="AW264" i="49"/>
  <c r="AX264" i="49"/>
  <c r="AY264" i="49"/>
  <c r="AZ264" i="49"/>
  <c r="BA264" i="49"/>
  <c r="BB264" i="49"/>
  <c r="BC264" i="49"/>
  <c r="BD264" i="49"/>
  <c r="BE264" i="49"/>
  <c r="AE264" i="49"/>
  <c r="AD264" i="49"/>
  <c r="AC264" i="49"/>
  <c r="D264" i="49"/>
  <c r="I264" i="49"/>
  <c r="DV263" i="49"/>
  <c r="DU263" i="49"/>
  <c r="DT263" i="49"/>
  <c r="DS263" i="49"/>
  <c r="DR263" i="49"/>
  <c r="DQ263" i="49"/>
  <c r="DP263" i="49"/>
  <c r="DO263" i="49"/>
  <c r="DN263" i="49"/>
  <c r="DM263" i="49"/>
  <c r="DL263" i="49"/>
  <c r="DK263" i="49"/>
  <c r="DJ263" i="49"/>
  <c r="DI263" i="49"/>
  <c r="DH263" i="49"/>
  <c r="DG263" i="49"/>
  <c r="DF263" i="49"/>
  <c r="DE263" i="49"/>
  <c r="DD263" i="49"/>
  <c r="DC263" i="49"/>
  <c r="DB263" i="49"/>
  <c r="DA263" i="49"/>
  <c r="CZ263" i="49"/>
  <c r="CY263" i="49"/>
  <c r="CX263" i="49"/>
  <c r="CW263" i="49"/>
  <c r="CV263" i="49"/>
  <c r="CU263" i="49"/>
  <c r="CT263" i="49"/>
  <c r="CS263" i="49"/>
  <c r="CR263" i="49"/>
  <c r="CQ263" i="49"/>
  <c r="CP263" i="49"/>
  <c r="CO263" i="49"/>
  <c r="CN263" i="49"/>
  <c r="CM263" i="49"/>
  <c r="CL263" i="49"/>
  <c r="CK263" i="49"/>
  <c r="CJ263" i="49"/>
  <c r="CI263" i="49"/>
  <c r="CH263" i="49"/>
  <c r="CG263" i="49"/>
  <c r="CF263" i="49"/>
  <c r="CE263" i="49"/>
  <c r="CD263" i="49"/>
  <c r="CC263" i="49"/>
  <c r="CB263" i="49"/>
  <c r="CA263" i="49"/>
  <c r="BY263" i="49"/>
  <c r="BX263" i="49"/>
  <c r="BW263" i="49"/>
  <c r="BQ263" i="49"/>
  <c r="BP263" i="49"/>
  <c r="BO263" i="49"/>
  <c r="BN263" i="49"/>
  <c r="BM263" i="49"/>
  <c r="BL263" i="49"/>
  <c r="BK263" i="49"/>
  <c r="BJ263" i="49"/>
  <c r="BI263" i="49"/>
  <c r="BH263" i="49"/>
  <c r="BG263" i="49"/>
  <c r="BF263" i="49"/>
  <c r="AT263" i="49"/>
  <c r="AU263" i="49"/>
  <c r="AV263" i="49"/>
  <c r="AW263" i="49"/>
  <c r="AX263" i="49"/>
  <c r="AY263" i="49"/>
  <c r="AZ263" i="49"/>
  <c r="BA263" i="49"/>
  <c r="BB263" i="49"/>
  <c r="BC263" i="49"/>
  <c r="BD263" i="49"/>
  <c r="BE263" i="49"/>
  <c r="AE263" i="49"/>
  <c r="AD263" i="49"/>
  <c r="AC263" i="49"/>
  <c r="D263" i="49"/>
  <c r="I263" i="49"/>
  <c r="DV262" i="49"/>
  <c r="DU262" i="49"/>
  <c r="DT262" i="49"/>
  <c r="DS262" i="49"/>
  <c r="DR262" i="49"/>
  <c r="DQ262" i="49"/>
  <c r="DP262" i="49"/>
  <c r="DO262" i="49"/>
  <c r="DN262" i="49"/>
  <c r="DM262" i="49"/>
  <c r="DL262" i="49"/>
  <c r="DK262" i="49"/>
  <c r="DJ262" i="49"/>
  <c r="DI262" i="49"/>
  <c r="DH262" i="49"/>
  <c r="DG262" i="49"/>
  <c r="DF262" i="49"/>
  <c r="DE262" i="49"/>
  <c r="DD262" i="49"/>
  <c r="DC262" i="49"/>
  <c r="DB262" i="49"/>
  <c r="DA262" i="49"/>
  <c r="CZ262" i="49"/>
  <c r="CY262" i="49"/>
  <c r="CX262" i="49"/>
  <c r="CW262" i="49"/>
  <c r="CV262" i="49"/>
  <c r="CU262" i="49"/>
  <c r="CT262" i="49"/>
  <c r="CS262" i="49"/>
  <c r="CR262" i="49"/>
  <c r="CQ262" i="49"/>
  <c r="CP262" i="49"/>
  <c r="CO262" i="49"/>
  <c r="CN262" i="49"/>
  <c r="CM262" i="49"/>
  <c r="CL262" i="49"/>
  <c r="CK262" i="49"/>
  <c r="CJ262" i="49"/>
  <c r="CI262" i="49"/>
  <c r="CH262" i="49"/>
  <c r="CG262" i="49"/>
  <c r="CF262" i="49"/>
  <c r="CE262" i="49"/>
  <c r="CD262" i="49"/>
  <c r="CC262" i="49"/>
  <c r="CB262" i="49"/>
  <c r="CA262" i="49"/>
  <c r="BY262" i="49"/>
  <c r="BX262" i="49"/>
  <c r="BW262" i="49"/>
  <c r="BQ262" i="49"/>
  <c r="BP262" i="49"/>
  <c r="BO262" i="49"/>
  <c r="BN262" i="49"/>
  <c r="BM262" i="49"/>
  <c r="BL262" i="49"/>
  <c r="BK262" i="49"/>
  <c r="BJ262" i="49"/>
  <c r="BI262" i="49"/>
  <c r="BH262" i="49"/>
  <c r="BG262" i="49"/>
  <c r="BF262" i="49"/>
  <c r="AT262" i="49"/>
  <c r="AU262" i="49"/>
  <c r="AV262" i="49"/>
  <c r="AW262" i="49"/>
  <c r="AX262" i="49"/>
  <c r="AY262" i="49"/>
  <c r="AZ262" i="49"/>
  <c r="BA262" i="49"/>
  <c r="BB262" i="49"/>
  <c r="BC262" i="49"/>
  <c r="BD262" i="49"/>
  <c r="BE262" i="49"/>
  <c r="AE262" i="49"/>
  <c r="AD262" i="49"/>
  <c r="AC262" i="49"/>
  <c r="D262" i="49"/>
  <c r="I262" i="49"/>
  <c r="DV261" i="49"/>
  <c r="DU261" i="49"/>
  <c r="DT261" i="49"/>
  <c r="DS261" i="49"/>
  <c r="DR261" i="49"/>
  <c r="DQ261" i="49"/>
  <c r="DP261" i="49"/>
  <c r="DO261" i="49"/>
  <c r="DN261" i="49"/>
  <c r="DM261" i="49"/>
  <c r="DL261" i="49"/>
  <c r="DK261" i="49"/>
  <c r="DJ261" i="49"/>
  <c r="DI261" i="49"/>
  <c r="DH261" i="49"/>
  <c r="DG261" i="49"/>
  <c r="DF261" i="49"/>
  <c r="DE261" i="49"/>
  <c r="DD261" i="49"/>
  <c r="DC261" i="49"/>
  <c r="DB261" i="49"/>
  <c r="DA261" i="49"/>
  <c r="CZ261" i="49"/>
  <c r="CY261" i="49"/>
  <c r="CX261" i="49"/>
  <c r="CW261" i="49"/>
  <c r="CV261" i="49"/>
  <c r="CU261" i="49"/>
  <c r="CT261" i="49"/>
  <c r="CS261" i="49"/>
  <c r="CR261" i="49"/>
  <c r="CQ261" i="49"/>
  <c r="CP261" i="49"/>
  <c r="CO261" i="49"/>
  <c r="CN261" i="49"/>
  <c r="CM261" i="49"/>
  <c r="CL261" i="49"/>
  <c r="CK261" i="49"/>
  <c r="CJ261" i="49"/>
  <c r="CI261" i="49"/>
  <c r="CH261" i="49"/>
  <c r="CG261" i="49"/>
  <c r="CF261" i="49"/>
  <c r="CE261" i="49"/>
  <c r="CD261" i="49"/>
  <c r="CC261" i="49"/>
  <c r="CB261" i="49"/>
  <c r="CA261" i="49"/>
  <c r="BZ261" i="49"/>
  <c r="BY261" i="49"/>
  <c r="BX261" i="49"/>
  <c r="BW261" i="49"/>
  <c r="BQ261" i="49"/>
  <c r="BP261" i="49"/>
  <c r="BO261" i="49"/>
  <c r="BN261" i="49"/>
  <c r="BM261" i="49"/>
  <c r="BL261" i="49"/>
  <c r="BK261" i="49"/>
  <c r="BJ261" i="49"/>
  <c r="BI261" i="49"/>
  <c r="BH261" i="49"/>
  <c r="BG261" i="49"/>
  <c r="BF261" i="49"/>
  <c r="AT261" i="49"/>
  <c r="AU261" i="49"/>
  <c r="AV261" i="49"/>
  <c r="AW261" i="49"/>
  <c r="AX261" i="49"/>
  <c r="AY261" i="49"/>
  <c r="AZ261" i="49"/>
  <c r="BA261" i="49"/>
  <c r="BB261" i="49"/>
  <c r="BC261" i="49"/>
  <c r="BD261" i="49"/>
  <c r="BE261" i="49"/>
  <c r="AE261" i="49"/>
  <c r="AD261" i="49"/>
  <c r="AC261" i="49"/>
  <c r="D261" i="49"/>
  <c r="I261" i="49"/>
  <c r="DV260" i="49"/>
  <c r="DU260" i="49"/>
  <c r="DT260" i="49"/>
  <c r="DS260" i="49"/>
  <c r="DR260" i="49"/>
  <c r="DQ260" i="49"/>
  <c r="DP260" i="49"/>
  <c r="DO260" i="49"/>
  <c r="DN260" i="49"/>
  <c r="DM260" i="49"/>
  <c r="DL260" i="49"/>
  <c r="DK260" i="49"/>
  <c r="DJ260" i="49"/>
  <c r="DI260" i="49"/>
  <c r="DH260" i="49"/>
  <c r="DG260" i="49"/>
  <c r="DF260" i="49"/>
  <c r="DE260" i="49"/>
  <c r="DD260" i="49"/>
  <c r="DC260" i="49"/>
  <c r="DB260" i="49"/>
  <c r="DA260" i="49"/>
  <c r="CZ260" i="49"/>
  <c r="CY260" i="49"/>
  <c r="CX260" i="49"/>
  <c r="CW260" i="49"/>
  <c r="CV260" i="49"/>
  <c r="CU260" i="49"/>
  <c r="CT260" i="49"/>
  <c r="CS260" i="49"/>
  <c r="CR260" i="49"/>
  <c r="CQ260" i="49"/>
  <c r="CP260" i="49"/>
  <c r="CO260" i="49"/>
  <c r="CN260" i="49"/>
  <c r="CM260" i="49"/>
  <c r="CL260" i="49"/>
  <c r="CK260" i="49"/>
  <c r="CJ260" i="49"/>
  <c r="CI260" i="49"/>
  <c r="CH260" i="49"/>
  <c r="CG260" i="49"/>
  <c r="CF260" i="49"/>
  <c r="CE260" i="49"/>
  <c r="CD260" i="49"/>
  <c r="CC260" i="49"/>
  <c r="CB260" i="49"/>
  <c r="CA260" i="49"/>
  <c r="BZ260" i="49"/>
  <c r="BY260" i="49"/>
  <c r="BX260" i="49"/>
  <c r="BW260" i="49"/>
  <c r="BQ260" i="49"/>
  <c r="BP260" i="49"/>
  <c r="BO260" i="49"/>
  <c r="BN260" i="49"/>
  <c r="BM260" i="49"/>
  <c r="BL260" i="49"/>
  <c r="BK260" i="49"/>
  <c r="BJ260" i="49"/>
  <c r="BI260" i="49"/>
  <c r="BH260" i="49"/>
  <c r="BG260" i="49"/>
  <c r="BF260" i="49"/>
  <c r="AT260" i="49"/>
  <c r="AU260" i="49"/>
  <c r="AV260" i="49"/>
  <c r="AW260" i="49"/>
  <c r="AX260" i="49"/>
  <c r="AY260" i="49"/>
  <c r="AZ260" i="49"/>
  <c r="BA260" i="49"/>
  <c r="BB260" i="49"/>
  <c r="BC260" i="49"/>
  <c r="BD260" i="49"/>
  <c r="BE260" i="49"/>
  <c r="AE260" i="49"/>
  <c r="AD260" i="49"/>
  <c r="AC260" i="49"/>
  <c r="D260" i="49"/>
  <c r="I260" i="49"/>
  <c r="DV259" i="49"/>
  <c r="DU259" i="49"/>
  <c r="DT259" i="49"/>
  <c r="DS259" i="49"/>
  <c r="DR259" i="49"/>
  <c r="DQ259" i="49"/>
  <c r="DP259" i="49"/>
  <c r="DO259" i="49"/>
  <c r="DN259" i="49"/>
  <c r="DM259" i="49"/>
  <c r="DL259" i="49"/>
  <c r="DK259" i="49"/>
  <c r="DJ259" i="49"/>
  <c r="DI259" i="49"/>
  <c r="DH259" i="49"/>
  <c r="DG259" i="49"/>
  <c r="DF259" i="49"/>
  <c r="DE259" i="49"/>
  <c r="DD259" i="49"/>
  <c r="DC259" i="49"/>
  <c r="DB259" i="49"/>
  <c r="DA259" i="49"/>
  <c r="CZ259" i="49"/>
  <c r="CY259" i="49"/>
  <c r="CX259" i="49"/>
  <c r="CW259" i="49"/>
  <c r="CV259" i="49"/>
  <c r="CU259" i="49"/>
  <c r="CT259" i="49"/>
  <c r="CS259" i="49"/>
  <c r="CR259" i="49"/>
  <c r="CQ259" i="49"/>
  <c r="CP259" i="49"/>
  <c r="CO259" i="49"/>
  <c r="CN259" i="49"/>
  <c r="CM259" i="49"/>
  <c r="CL259" i="49"/>
  <c r="CK259" i="49"/>
  <c r="CJ259" i="49"/>
  <c r="CI259" i="49"/>
  <c r="CH259" i="49"/>
  <c r="CG259" i="49"/>
  <c r="CF259" i="49"/>
  <c r="CE259" i="49"/>
  <c r="CD259" i="49"/>
  <c r="CC259" i="49"/>
  <c r="CA259" i="49"/>
  <c r="CB259" i="49"/>
  <c r="BZ259" i="49"/>
  <c r="BY259" i="49"/>
  <c r="BX259" i="49"/>
  <c r="BW259" i="49"/>
  <c r="BQ259" i="49"/>
  <c r="BP259" i="49"/>
  <c r="BO259" i="49"/>
  <c r="BN259" i="49"/>
  <c r="BM259" i="49"/>
  <c r="BL259" i="49"/>
  <c r="BK259" i="49"/>
  <c r="BJ259" i="49"/>
  <c r="BI259" i="49"/>
  <c r="BH259" i="49"/>
  <c r="BG259" i="49"/>
  <c r="BF259" i="49"/>
  <c r="AT259" i="49"/>
  <c r="AU259" i="49"/>
  <c r="AV259" i="49"/>
  <c r="AW259" i="49"/>
  <c r="AX259" i="49"/>
  <c r="AY259" i="49"/>
  <c r="AZ259" i="49"/>
  <c r="BA259" i="49"/>
  <c r="BB259" i="49"/>
  <c r="BC259" i="49"/>
  <c r="BD259" i="49"/>
  <c r="BE259" i="49"/>
  <c r="AE259" i="49"/>
  <c r="AD259" i="49"/>
  <c r="AC259" i="49"/>
  <c r="D259" i="49"/>
  <c r="I259" i="49"/>
  <c r="DV258" i="49"/>
  <c r="DU258" i="49"/>
  <c r="DT258" i="49"/>
  <c r="DS258" i="49"/>
  <c r="DR258" i="49"/>
  <c r="DQ258" i="49"/>
  <c r="DP258" i="49"/>
  <c r="DO258" i="49"/>
  <c r="DN258" i="49"/>
  <c r="DM258" i="49"/>
  <c r="DL258" i="49"/>
  <c r="DK258" i="49"/>
  <c r="DJ258" i="49"/>
  <c r="DI258" i="49"/>
  <c r="DH258" i="49"/>
  <c r="DG258" i="49"/>
  <c r="DF258" i="49"/>
  <c r="DE258" i="49"/>
  <c r="DD258" i="49"/>
  <c r="DC258" i="49"/>
  <c r="DB258" i="49"/>
  <c r="DA258" i="49"/>
  <c r="CZ258" i="49"/>
  <c r="CY258" i="49"/>
  <c r="CX258" i="49"/>
  <c r="CW258" i="49"/>
  <c r="CV258" i="49"/>
  <c r="CU258" i="49"/>
  <c r="CT258" i="49"/>
  <c r="CS258" i="49"/>
  <c r="CR258" i="49"/>
  <c r="CQ258" i="49"/>
  <c r="CP258" i="49"/>
  <c r="CO258" i="49"/>
  <c r="CN258" i="49"/>
  <c r="CM258" i="49"/>
  <c r="CL258" i="49"/>
  <c r="CK258" i="49"/>
  <c r="CJ258" i="49"/>
  <c r="CI258" i="49"/>
  <c r="CH258" i="49"/>
  <c r="CG258" i="49"/>
  <c r="CF258" i="49"/>
  <c r="CE258" i="49"/>
  <c r="CD258" i="49"/>
  <c r="CC258" i="49"/>
  <c r="CB258" i="49"/>
  <c r="CA258" i="49"/>
  <c r="BY258" i="49"/>
  <c r="BX258" i="49"/>
  <c r="BW258" i="49"/>
  <c r="BQ258" i="49"/>
  <c r="BP258" i="49"/>
  <c r="BO258" i="49"/>
  <c r="BN258" i="49"/>
  <c r="BM258" i="49"/>
  <c r="BL258" i="49"/>
  <c r="BK258" i="49"/>
  <c r="BJ258" i="49"/>
  <c r="BI258" i="49"/>
  <c r="BH258" i="49"/>
  <c r="BG258" i="49"/>
  <c r="BF258" i="49"/>
  <c r="AT258" i="49"/>
  <c r="AU258" i="49"/>
  <c r="AV258" i="49"/>
  <c r="AW258" i="49"/>
  <c r="AX258" i="49"/>
  <c r="AY258" i="49"/>
  <c r="AZ258" i="49"/>
  <c r="BA258" i="49"/>
  <c r="BB258" i="49"/>
  <c r="BC258" i="49"/>
  <c r="BD258" i="49"/>
  <c r="BE258" i="49"/>
  <c r="AE258" i="49"/>
  <c r="AD258" i="49"/>
  <c r="AC258" i="49"/>
  <c r="D258" i="49"/>
  <c r="I258" i="49"/>
  <c r="DV257" i="49"/>
  <c r="DU257" i="49"/>
  <c r="DT257" i="49"/>
  <c r="DS257" i="49"/>
  <c r="DR257" i="49"/>
  <c r="DQ257" i="49"/>
  <c r="DP257" i="49"/>
  <c r="DO257" i="49"/>
  <c r="DN257" i="49"/>
  <c r="DM257" i="49"/>
  <c r="DL257" i="49"/>
  <c r="DK257" i="49"/>
  <c r="DJ257" i="49"/>
  <c r="DI257" i="49"/>
  <c r="DH257" i="49"/>
  <c r="DG257" i="49"/>
  <c r="DF257" i="49"/>
  <c r="DE257" i="49"/>
  <c r="DD257" i="49"/>
  <c r="DC257" i="49"/>
  <c r="DB257" i="49"/>
  <c r="DA257" i="49"/>
  <c r="CZ257" i="49"/>
  <c r="CY257" i="49"/>
  <c r="CX257" i="49"/>
  <c r="CW257" i="49"/>
  <c r="CV257" i="49"/>
  <c r="CU257" i="49"/>
  <c r="CT257" i="49"/>
  <c r="CS257" i="49"/>
  <c r="CR257" i="49"/>
  <c r="CQ257" i="49"/>
  <c r="CP257" i="49"/>
  <c r="CO257" i="49"/>
  <c r="CN257" i="49"/>
  <c r="CM257" i="49"/>
  <c r="CL257" i="49"/>
  <c r="CK257" i="49"/>
  <c r="CJ257" i="49"/>
  <c r="CI257" i="49"/>
  <c r="CH257" i="49"/>
  <c r="CG257" i="49"/>
  <c r="CA257" i="49"/>
  <c r="CB257" i="49"/>
  <c r="CC257" i="49"/>
  <c r="CD257" i="49"/>
  <c r="CE257" i="49"/>
  <c r="CF257" i="49"/>
  <c r="BZ257" i="49"/>
  <c r="BY257" i="49"/>
  <c r="BX257" i="49"/>
  <c r="BW257" i="49"/>
  <c r="AT257" i="49"/>
  <c r="AU257" i="49"/>
  <c r="AV257" i="49"/>
  <c r="AW257" i="49"/>
  <c r="AX257" i="49"/>
  <c r="AY257" i="49"/>
  <c r="AZ257" i="49"/>
  <c r="BA257" i="49"/>
  <c r="BB257" i="49"/>
  <c r="BC257" i="49"/>
  <c r="BD257" i="49"/>
  <c r="BE257" i="49"/>
  <c r="E257" i="49"/>
  <c r="B257" i="49"/>
  <c r="AG257" i="49"/>
  <c r="AF257" i="49"/>
  <c r="BQ257" i="49"/>
  <c r="BP257" i="49"/>
  <c r="BO257" i="49"/>
  <c r="BN257" i="49"/>
  <c r="BM257" i="49"/>
  <c r="BL257" i="49"/>
  <c r="BK257" i="49"/>
  <c r="BJ257" i="49"/>
  <c r="BI257" i="49"/>
  <c r="BH257" i="49"/>
  <c r="BG257" i="49"/>
  <c r="BF257" i="49"/>
  <c r="AE257" i="49"/>
  <c r="AD257" i="49"/>
  <c r="AC257" i="49"/>
  <c r="D257" i="49"/>
  <c r="I257" i="49"/>
  <c r="DV256" i="49"/>
  <c r="DU256" i="49"/>
  <c r="DT256" i="49"/>
  <c r="DS256" i="49"/>
  <c r="DR256" i="49"/>
  <c r="DQ256" i="49"/>
  <c r="DP256" i="49"/>
  <c r="DO256" i="49"/>
  <c r="DN256" i="49"/>
  <c r="DM256" i="49"/>
  <c r="DL256" i="49"/>
  <c r="DK256" i="49"/>
  <c r="DJ256" i="49"/>
  <c r="DI256" i="49"/>
  <c r="DH256" i="49"/>
  <c r="DG256" i="49"/>
  <c r="DF256" i="49"/>
  <c r="DE256" i="49"/>
  <c r="DD256" i="49"/>
  <c r="DC256" i="49"/>
  <c r="DB256" i="49"/>
  <c r="DA256" i="49"/>
  <c r="CZ256" i="49"/>
  <c r="CY256" i="49"/>
  <c r="CX256" i="49"/>
  <c r="CW256" i="49"/>
  <c r="CV256" i="49"/>
  <c r="CU256" i="49"/>
  <c r="CT256" i="49"/>
  <c r="CS256" i="49"/>
  <c r="CR256" i="49"/>
  <c r="CQ256" i="49"/>
  <c r="CP256" i="49"/>
  <c r="CO256" i="49"/>
  <c r="CN256" i="49"/>
  <c r="CM256" i="49"/>
  <c r="CL256" i="49"/>
  <c r="CK256" i="49"/>
  <c r="CJ256" i="49"/>
  <c r="CI256" i="49"/>
  <c r="CH256" i="49"/>
  <c r="CG256" i="49"/>
  <c r="CF256" i="49"/>
  <c r="CE256" i="49"/>
  <c r="CD256" i="49"/>
  <c r="CC256" i="49"/>
  <c r="CB256" i="49"/>
  <c r="CA256" i="49"/>
  <c r="BZ256" i="49"/>
  <c r="BY256" i="49"/>
  <c r="BX256" i="49"/>
  <c r="BW256" i="49"/>
  <c r="AT256" i="49"/>
  <c r="AU256" i="49"/>
  <c r="AV256" i="49"/>
  <c r="AW256" i="49"/>
  <c r="AX256" i="49"/>
  <c r="AY256" i="49"/>
  <c r="AZ256" i="49"/>
  <c r="BA256" i="49"/>
  <c r="BB256" i="49"/>
  <c r="BC256" i="49"/>
  <c r="BD256" i="49"/>
  <c r="BE256" i="49"/>
  <c r="E256" i="49"/>
  <c r="B256" i="49"/>
  <c r="AG256" i="49"/>
  <c r="AF256" i="49"/>
  <c r="BQ256" i="49"/>
  <c r="BP256" i="49"/>
  <c r="BO256" i="49"/>
  <c r="BN256" i="49"/>
  <c r="BM256" i="49"/>
  <c r="BL256" i="49"/>
  <c r="BK256" i="49"/>
  <c r="BJ256" i="49"/>
  <c r="BI256" i="49"/>
  <c r="BH256" i="49"/>
  <c r="BG256" i="49"/>
  <c r="BF256" i="49"/>
  <c r="AE256" i="49"/>
  <c r="AD256" i="49"/>
  <c r="AC256" i="49"/>
  <c r="D256" i="49"/>
  <c r="I256" i="49"/>
  <c r="DV255" i="49"/>
  <c r="DU255" i="49"/>
  <c r="DT255" i="49"/>
  <c r="DS255" i="49"/>
  <c r="DR255" i="49"/>
  <c r="DQ255" i="49"/>
  <c r="DP255" i="49"/>
  <c r="DO255" i="49"/>
  <c r="DN255" i="49"/>
  <c r="DM255" i="49"/>
  <c r="DL255" i="49"/>
  <c r="DK255" i="49"/>
  <c r="DJ255" i="49"/>
  <c r="DI255" i="49"/>
  <c r="DH255" i="49"/>
  <c r="DG255" i="49"/>
  <c r="DF255" i="49"/>
  <c r="DE255" i="49"/>
  <c r="DD255" i="49"/>
  <c r="DC255" i="49"/>
  <c r="DB255" i="49"/>
  <c r="DA255" i="49"/>
  <c r="CZ255" i="49"/>
  <c r="CY255" i="49"/>
  <c r="CX255" i="49"/>
  <c r="CW255" i="49"/>
  <c r="CV255" i="49"/>
  <c r="CU255" i="49"/>
  <c r="CT255" i="49"/>
  <c r="CS255" i="49"/>
  <c r="CR255" i="49"/>
  <c r="CQ255" i="49"/>
  <c r="CP255" i="49"/>
  <c r="CO255" i="49"/>
  <c r="CN255" i="49"/>
  <c r="CM255" i="49"/>
  <c r="CL255" i="49"/>
  <c r="CK255" i="49"/>
  <c r="CJ255" i="49"/>
  <c r="CI255" i="49"/>
  <c r="CH255" i="49"/>
  <c r="CG255" i="49"/>
  <c r="CF255" i="49"/>
  <c r="CE255" i="49"/>
  <c r="CD255" i="49"/>
  <c r="CC255" i="49"/>
  <c r="CB255" i="49"/>
  <c r="CA255" i="49"/>
  <c r="BY255" i="49"/>
  <c r="BX255" i="49"/>
  <c r="BW255" i="49"/>
  <c r="BQ255" i="49"/>
  <c r="BP255" i="49"/>
  <c r="BO255" i="49"/>
  <c r="BN255" i="49"/>
  <c r="BM255" i="49"/>
  <c r="BL255" i="49"/>
  <c r="BK255" i="49"/>
  <c r="BJ255" i="49"/>
  <c r="BI255" i="49"/>
  <c r="BH255" i="49"/>
  <c r="BG255" i="49"/>
  <c r="BF255" i="49"/>
  <c r="AT255" i="49"/>
  <c r="AU255" i="49"/>
  <c r="AV255" i="49"/>
  <c r="AW255" i="49"/>
  <c r="AX255" i="49"/>
  <c r="AY255" i="49"/>
  <c r="AZ255" i="49"/>
  <c r="BA255" i="49"/>
  <c r="BB255" i="49"/>
  <c r="BC255" i="49"/>
  <c r="BD255" i="49"/>
  <c r="BE255" i="49"/>
  <c r="AE255" i="49"/>
  <c r="AD255" i="49"/>
  <c r="AC255" i="49"/>
  <c r="D255" i="49"/>
  <c r="I255" i="49"/>
  <c r="DV254" i="49"/>
  <c r="DU254" i="49"/>
  <c r="DT254" i="49"/>
  <c r="DS254" i="49"/>
  <c r="DR254" i="49"/>
  <c r="DQ254" i="49"/>
  <c r="DP254" i="49"/>
  <c r="DO254" i="49"/>
  <c r="DN254" i="49"/>
  <c r="DM254" i="49"/>
  <c r="DL254" i="49"/>
  <c r="DK254" i="49"/>
  <c r="DJ254" i="49"/>
  <c r="DI254" i="49"/>
  <c r="DH254" i="49"/>
  <c r="DG254" i="49"/>
  <c r="DF254" i="49"/>
  <c r="DE254" i="49"/>
  <c r="DD254" i="49"/>
  <c r="DC254" i="49"/>
  <c r="DB254" i="49"/>
  <c r="DA254" i="49"/>
  <c r="CZ254" i="49"/>
  <c r="CY254" i="49"/>
  <c r="CX254" i="49"/>
  <c r="CW254" i="49"/>
  <c r="CV254" i="49"/>
  <c r="CU254" i="49"/>
  <c r="CT254" i="49"/>
  <c r="CS254" i="49"/>
  <c r="CR254" i="49"/>
  <c r="CQ254" i="49"/>
  <c r="CP254" i="49"/>
  <c r="CO254" i="49"/>
  <c r="CN254" i="49"/>
  <c r="CM254" i="49"/>
  <c r="CL254" i="49"/>
  <c r="CK254" i="49"/>
  <c r="CJ254" i="49"/>
  <c r="CI254" i="49"/>
  <c r="CH254" i="49"/>
  <c r="CG254" i="49"/>
  <c r="CF254" i="49"/>
  <c r="CE254" i="49"/>
  <c r="CD254" i="49"/>
  <c r="CC254" i="49"/>
  <c r="CB254" i="49"/>
  <c r="CA254" i="49"/>
  <c r="BZ254" i="49"/>
  <c r="BY254" i="49"/>
  <c r="BX254" i="49"/>
  <c r="BW254" i="49"/>
  <c r="BQ254" i="49"/>
  <c r="BP254" i="49"/>
  <c r="BO254" i="49"/>
  <c r="BN254" i="49"/>
  <c r="BM254" i="49"/>
  <c r="BL254" i="49"/>
  <c r="BK254" i="49"/>
  <c r="BJ254" i="49"/>
  <c r="BI254" i="49"/>
  <c r="BH254" i="49"/>
  <c r="BG254" i="49"/>
  <c r="BF254" i="49"/>
  <c r="AT254" i="49"/>
  <c r="AU254" i="49"/>
  <c r="AV254" i="49"/>
  <c r="AW254" i="49"/>
  <c r="AX254" i="49"/>
  <c r="AY254" i="49"/>
  <c r="AZ254" i="49"/>
  <c r="BA254" i="49"/>
  <c r="BB254" i="49"/>
  <c r="BC254" i="49"/>
  <c r="BD254" i="49"/>
  <c r="BE254" i="49"/>
  <c r="AE254" i="49"/>
  <c r="AD254" i="49"/>
  <c r="AC254" i="49"/>
  <c r="D254" i="49"/>
  <c r="I254" i="49"/>
  <c r="DV253" i="49"/>
  <c r="DU253" i="49"/>
  <c r="DT253" i="49"/>
  <c r="DS253" i="49"/>
  <c r="DR253" i="49"/>
  <c r="DQ253" i="49"/>
  <c r="DP253" i="49"/>
  <c r="DO253" i="49"/>
  <c r="DN253" i="49"/>
  <c r="DM253" i="49"/>
  <c r="DL253" i="49"/>
  <c r="DK253" i="49"/>
  <c r="DJ253" i="49"/>
  <c r="DI253" i="49"/>
  <c r="DH253" i="49"/>
  <c r="DG253" i="49"/>
  <c r="DF253" i="49"/>
  <c r="DE253" i="49"/>
  <c r="DD253" i="49"/>
  <c r="DC253" i="49"/>
  <c r="DB253" i="49"/>
  <c r="DA253" i="49"/>
  <c r="CZ253" i="49"/>
  <c r="CY253" i="49"/>
  <c r="CX253" i="49"/>
  <c r="CW253" i="49"/>
  <c r="CV253" i="49"/>
  <c r="CU253" i="49"/>
  <c r="CT253" i="49"/>
  <c r="CS253" i="49"/>
  <c r="CR253" i="49"/>
  <c r="CQ253" i="49"/>
  <c r="CP253" i="49"/>
  <c r="CO253" i="49"/>
  <c r="CN253" i="49"/>
  <c r="CM253" i="49"/>
  <c r="CL253" i="49"/>
  <c r="CK253" i="49"/>
  <c r="CJ253" i="49"/>
  <c r="CI253" i="49"/>
  <c r="CH253" i="49"/>
  <c r="CG253" i="49"/>
  <c r="CF253" i="49"/>
  <c r="CE253" i="49"/>
  <c r="CD253" i="49"/>
  <c r="CC253" i="49"/>
  <c r="CB253" i="49"/>
  <c r="CA253" i="49"/>
  <c r="BY253" i="49"/>
  <c r="BX253" i="49"/>
  <c r="BW253" i="49"/>
  <c r="BQ253" i="49"/>
  <c r="BP253" i="49"/>
  <c r="BO253" i="49"/>
  <c r="BN253" i="49"/>
  <c r="BM253" i="49"/>
  <c r="BL253" i="49"/>
  <c r="BK253" i="49"/>
  <c r="BJ253" i="49"/>
  <c r="BI253" i="49"/>
  <c r="BH253" i="49"/>
  <c r="BG253" i="49"/>
  <c r="BF253" i="49"/>
  <c r="AT253" i="49"/>
  <c r="AU253" i="49"/>
  <c r="AV253" i="49"/>
  <c r="AW253" i="49"/>
  <c r="AX253" i="49"/>
  <c r="AY253" i="49"/>
  <c r="AZ253" i="49"/>
  <c r="BA253" i="49"/>
  <c r="BB253" i="49"/>
  <c r="BC253" i="49"/>
  <c r="BD253" i="49"/>
  <c r="BE253" i="49"/>
  <c r="AE253" i="49"/>
  <c r="AD253" i="49"/>
  <c r="AC253" i="49"/>
  <c r="D253" i="49"/>
  <c r="I253" i="49"/>
  <c r="DV252" i="49"/>
  <c r="DU252" i="49"/>
  <c r="DT252" i="49"/>
  <c r="DS252" i="49"/>
  <c r="DR252" i="49"/>
  <c r="DQ252" i="49"/>
  <c r="DP252" i="49"/>
  <c r="DO252" i="49"/>
  <c r="DN252" i="49"/>
  <c r="DM252" i="49"/>
  <c r="DL252" i="49"/>
  <c r="DK252" i="49"/>
  <c r="DJ252" i="49"/>
  <c r="DI252" i="49"/>
  <c r="DH252" i="49"/>
  <c r="DG252" i="49"/>
  <c r="DF252" i="49"/>
  <c r="DE252" i="49"/>
  <c r="DD252" i="49"/>
  <c r="DC252" i="49"/>
  <c r="DB252" i="49"/>
  <c r="DA252" i="49"/>
  <c r="CZ252" i="49"/>
  <c r="CY252" i="49"/>
  <c r="CX252" i="49"/>
  <c r="CA252" i="49"/>
  <c r="CB252" i="49"/>
  <c r="CC252" i="49"/>
  <c r="CD252" i="49"/>
  <c r="CE252" i="49"/>
  <c r="CF252" i="49"/>
  <c r="CG252" i="49"/>
  <c r="CH252" i="49"/>
  <c r="CI252" i="49"/>
  <c r="CJ252" i="49"/>
  <c r="CK252" i="49"/>
  <c r="CL252" i="49"/>
  <c r="CM252" i="49"/>
  <c r="CN252" i="49"/>
  <c r="CO252" i="49"/>
  <c r="CP252" i="49"/>
  <c r="CQ252" i="49"/>
  <c r="CR252" i="49"/>
  <c r="CS252" i="49"/>
  <c r="CT252" i="49"/>
  <c r="CU252" i="49"/>
  <c r="CV252" i="49"/>
  <c r="CW252" i="49"/>
  <c r="BZ252" i="49"/>
  <c r="BY252" i="49"/>
  <c r="BX252" i="49"/>
  <c r="BW252" i="49"/>
  <c r="BQ252" i="49"/>
  <c r="BP252" i="49"/>
  <c r="BO252" i="49"/>
  <c r="BN252" i="49"/>
  <c r="BM252" i="49"/>
  <c r="BL252" i="49"/>
  <c r="BK252" i="49"/>
  <c r="BJ252" i="49"/>
  <c r="BI252" i="49"/>
  <c r="BH252" i="49"/>
  <c r="BG252" i="49"/>
  <c r="BF252" i="49"/>
  <c r="AT252" i="49"/>
  <c r="AU252" i="49"/>
  <c r="AV252" i="49"/>
  <c r="AW252" i="49"/>
  <c r="AX252" i="49"/>
  <c r="AY252" i="49"/>
  <c r="AZ252" i="49"/>
  <c r="BA252" i="49"/>
  <c r="BB252" i="49"/>
  <c r="BC252" i="49"/>
  <c r="BD252" i="49"/>
  <c r="BE252" i="49"/>
  <c r="AE252" i="49"/>
  <c r="AD252" i="49"/>
  <c r="AC252" i="49"/>
  <c r="D252" i="49"/>
  <c r="I252" i="49"/>
  <c r="DV251" i="49"/>
  <c r="DU251" i="49"/>
  <c r="DT251" i="49"/>
  <c r="DS251" i="49"/>
  <c r="DR251" i="49"/>
  <c r="DQ251" i="49"/>
  <c r="DP251" i="49"/>
  <c r="DO251" i="49"/>
  <c r="DN251" i="49"/>
  <c r="DM251" i="49"/>
  <c r="DL251" i="49"/>
  <c r="DK251" i="49"/>
  <c r="DJ251" i="49"/>
  <c r="DI251" i="49"/>
  <c r="DH251" i="49"/>
  <c r="DG251" i="49"/>
  <c r="DF251" i="49"/>
  <c r="DE251" i="49"/>
  <c r="DD251" i="49"/>
  <c r="DC251" i="49"/>
  <c r="DB251" i="49"/>
  <c r="DA251" i="49"/>
  <c r="CZ251" i="49"/>
  <c r="CY251" i="49"/>
  <c r="CX251" i="49"/>
  <c r="CW251" i="49"/>
  <c r="CV251" i="49"/>
  <c r="CU251" i="49"/>
  <c r="CT251" i="49"/>
  <c r="CS251" i="49"/>
  <c r="CR251" i="49"/>
  <c r="CQ251" i="49"/>
  <c r="CP251" i="49"/>
  <c r="CO251" i="49"/>
  <c r="CN251" i="49"/>
  <c r="CM251" i="49"/>
  <c r="CL251" i="49"/>
  <c r="CK251" i="49"/>
  <c r="CJ251" i="49"/>
  <c r="CI251" i="49"/>
  <c r="CH251" i="49"/>
  <c r="CG251" i="49"/>
  <c r="CF251" i="49"/>
  <c r="CE251" i="49"/>
  <c r="CD251" i="49"/>
  <c r="CC251" i="49"/>
  <c r="CB251" i="49"/>
  <c r="CA251" i="49"/>
  <c r="BZ251" i="49"/>
  <c r="BY251" i="49"/>
  <c r="BX251" i="49"/>
  <c r="BW251" i="49"/>
  <c r="BQ251" i="49"/>
  <c r="BP251" i="49"/>
  <c r="BO251" i="49"/>
  <c r="BN251" i="49"/>
  <c r="BM251" i="49"/>
  <c r="BL251" i="49"/>
  <c r="BK251" i="49"/>
  <c r="BJ251" i="49"/>
  <c r="BI251" i="49"/>
  <c r="BH251" i="49"/>
  <c r="BG251" i="49"/>
  <c r="BF251" i="49"/>
  <c r="AT251" i="49"/>
  <c r="AU251" i="49"/>
  <c r="AV251" i="49"/>
  <c r="AW251" i="49"/>
  <c r="AX251" i="49"/>
  <c r="AY251" i="49"/>
  <c r="AZ251" i="49"/>
  <c r="BA251" i="49"/>
  <c r="BB251" i="49"/>
  <c r="BC251" i="49"/>
  <c r="BD251" i="49"/>
  <c r="BE251" i="49"/>
  <c r="AE251" i="49"/>
  <c r="AD251" i="49"/>
  <c r="AC251" i="49"/>
  <c r="D251" i="49"/>
  <c r="I251" i="49"/>
  <c r="DV250" i="49"/>
  <c r="DU250" i="49"/>
  <c r="DT250" i="49"/>
  <c r="DS250" i="49"/>
  <c r="DR250" i="49"/>
  <c r="DQ250" i="49"/>
  <c r="DP250" i="49"/>
  <c r="DO250" i="49"/>
  <c r="DN250" i="49"/>
  <c r="DM250" i="49"/>
  <c r="DL250" i="49"/>
  <c r="DK250" i="49"/>
  <c r="DJ250" i="49"/>
  <c r="DI250" i="49"/>
  <c r="DH250" i="49"/>
  <c r="DG250" i="49"/>
  <c r="DF250" i="49"/>
  <c r="DE250" i="49"/>
  <c r="DD250" i="49"/>
  <c r="DC250" i="49"/>
  <c r="DB250" i="49"/>
  <c r="DA250" i="49"/>
  <c r="CZ250" i="49"/>
  <c r="CY250" i="49"/>
  <c r="CX250" i="49"/>
  <c r="CW250" i="49"/>
  <c r="CV250" i="49"/>
  <c r="CU250" i="49"/>
  <c r="CT250" i="49"/>
  <c r="CS250" i="49"/>
  <c r="CR250" i="49"/>
  <c r="CQ250" i="49"/>
  <c r="CP250" i="49"/>
  <c r="CO250" i="49"/>
  <c r="CN250" i="49"/>
  <c r="CM250" i="49"/>
  <c r="CL250" i="49"/>
  <c r="CK250" i="49"/>
  <c r="CJ250" i="49"/>
  <c r="CI250" i="49"/>
  <c r="CH250" i="49"/>
  <c r="CG250" i="49"/>
  <c r="CF250" i="49"/>
  <c r="CE250" i="49"/>
  <c r="CD250" i="49"/>
  <c r="CC250" i="49"/>
  <c r="CB250" i="49"/>
  <c r="CA250" i="49"/>
  <c r="BY250" i="49"/>
  <c r="BX250" i="49"/>
  <c r="BW250" i="49"/>
  <c r="BQ250" i="49"/>
  <c r="BP250" i="49"/>
  <c r="BO250" i="49"/>
  <c r="BN250" i="49"/>
  <c r="BM250" i="49"/>
  <c r="BL250" i="49"/>
  <c r="BK250" i="49"/>
  <c r="BJ250" i="49"/>
  <c r="BI250" i="49"/>
  <c r="BH250" i="49"/>
  <c r="BG250" i="49"/>
  <c r="BF250" i="49"/>
  <c r="AT250" i="49"/>
  <c r="AU250" i="49"/>
  <c r="AV250" i="49"/>
  <c r="AW250" i="49"/>
  <c r="AX250" i="49"/>
  <c r="AY250" i="49"/>
  <c r="AZ250" i="49"/>
  <c r="BA250" i="49"/>
  <c r="BB250" i="49"/>
  <c r="BC250" i="49"/>
  <c r="BD250" i="49"/>
  <c r="BE250" i="49"/>
  <c r="AE250" i="49"/>
  <c r="AD250" i="49"/>
  <c r="AC250" i="49"/>
  <c r="D250" i="49"/>
  <c r="I250" i="49"/>
  <c r="DV249" i="49"/>
  <c r="DU249" i="49"/>
  <c r="DT249" i="49"/>
  <c r="DS249" i="49"/>
  <c r="DR249" i="49"/>
  <c r="DQ249" i="49"/>
  <c r="DP249" i="49"/>
  <c r="DO249" i="49"/>
  <c r="DN249" i="49"/>
  <c r="DM249" i="49"/>
  <c r="DL249" i="49"/>
  <c r="DK249" i="49"/>
  <c r="DJ249" i="49"/>
  <c r="DI249" i="49"/>
  <c r="DH249" i="49"/>
  <c r="DG249" i="49"/>
  <c r="DF249" i="49"/>
  <c r="DE249" i="49"/>
  <c r="DD249" i="49"/>
  <c r="DC249" i="49"/>
  <c r="DB249" i="49"/>
  <c r="DA249" i="49"/>
  <c r="CZ249" i="49"/>
  <c r="CY249" i="49"/>
  <c r="CX249" i="49"/>
  <c r="CW249" i="49"/>
  <c r="CV249" i="49"/>
  <c r="CU249" i="49"/>
  <c r="CT249" i="49"/>
  <c r="CS249" i="49"/>
  <c r="CR249" i="49"/>
  <c r="CQ249" i="49"/>
  <c r="CP249" i="49"/>
  <c r="CO249" i="49"/>
  <c r="CN249" i="49"/>
  <c r="CM249" i="49"/>
  <c r="CL249" i="49"/>
  <c r="CK249" i="49"/>
  <c r="CJ249" i="49"/>
  <c r="CI249" i="49"/>
  <c r="CH249" i="49"/>
  <c r="CG249" i="49"/>
  <c r="CF249" i="49"/>
  <c r="CE249" i="49"/>
  <c r="CD249" i="49"/>
  <c r="CC249" i="49"/>
  <c r="CB249" i="49"/>
  <c r="CA249" i="49"/>
  <c r="BZ249" i="49"/>
  <c r="BY249" i="49"/>
  <c r="BX249" i="49"/>
  <c r="BW249" i="49"/>
  <c r="BQ249" i="49"/>
  <c r="BP249" i="49"/>
  <c r="BO249" i="49"/>
  <c r="BN249" i="49"/>
  <c r="BM249" i="49"/>
  <c r="BL249" i="49"/>
  <c r="BK249" i="49"/>
  <c r="BJ249" i="49"/>
  <c r="BI249" i="49"/>
  <c r="BH249" i="49"/>
  <c r="BG249" i="49"/>
  <c r="BF249" i="49"/>
  <c r="AT249" i="49"/>
  <c r="AU249" i="49"/>
  <c r="AV249" i="49"/>
  <c r="AW249" i="49"/>
  <c r="AX249" i="49"/>
  <c r="AY249" i="49"/>
  <c r="AZ249" i="49"/>
  <c r="BA249" i="49"/>
  <c r="BB249" i="49"/>
  <c r="BC249" i="49"/>
  <c r="BD249" i="49"/>
  <c r="BE249" i="49"/>
  <c r="AE249" i="49"/>
  <c r="AD249" i="49"/>
  <c r="AC249" i="49"/>
  <c r="D249" i="49"/>
  <c r="I249" i="49"/>
  <c r="DV248" i="49"/>
  <c r="DU248" i="49"/>
  <c r="DT248" i="49"/>
  <c r="DS248" i="49"/>
  <c r="DR248" i="49"/>
  <c r="DQ248" i="49"/>
  <c r="DP248" i="49"/>
  <c r="DO248" i="49"/>
  <c r="DN248" i="49"/>
  <c r="DM248" i="49"/>
  <c r="DL248" i="49"/>
  <c r="DK248" i="49"/>
  <c r="DJ248" i="49"/>
  <c r="DI248" i="49"/>
  <c r="DH248" i="49"/>
  <c r="DG248" i="49"/>
  <c r="DF248" i="49"/>
  <c r="DE248" i="49"/>
  <c r="DD248" i="49"/>
  <c r="DC248" i="49"/>
  <c r="DB248" i="49"/>
  <c r="DA248" i="49"/>
  <c r="CZ248" i="49"/>
  <c r="CY248" i="49"/>
  <c r="CX248" i="49"/>
  <c r="CW248" i="49"/>
  <c r="CV248" i="49"/>
  <c r="CU248" i="49"/>
  <c r="CT248" i="49"/>
  <c r="CS248" i="49"/>
  <c r="CR248" i="49"/>
  <c r="CQ248" i="49"/>
  <c r="CP248" i="49"/>
  <c r="CO248" i="49"/>
  <c r="CN248" i="49"/>
  <c r="CM248" i="49"/>
  <c r="CL248" i="49"/>
  <c r="CK248" i="49"/>
  <c r="CJ248" i="49"/>
  <c r="CI248" i="49"/>
  <c r="CH248" i="49"/>
  <c r="CG248" i="49"/>
  <c r="CF248" i="49"/>
  <c r="CE248" i="49"/>
  <c r="CD248" i="49"/>
  <c r="CC248" i="49"/>
  <c r="CB248" i="49"/>
  <c r="CA248" i="49"/>
  <c r="BY248" i="49"/>
  <c r="BX248" i="49"/>
  <c r="BW248" i="49"/>
  <c r="BQ248" i="49"/>
  <c r="BP248" i="49"/>
  <c r="BO248" i="49"/>
  <c r="BN248" i="49"/>
  <c r="BM248" i="49"/>
  <c r="BL248" i="49"/>
  <c r="BK248" i="49"/>
  <c r="BJ248" i="49"/>
  <c r="BI248" i="49"/>
  <c r="BH248" i="49"/>
  <c r="BG248" i="49"/>
  <c r="BF248" i="49"/>
  <c r="AT248" i="49"/>
  <c r="AU248" i="49"/>
  <c r="AV248" i="49"/>
  <c r="AW248" i="49"/>
  <c r="AX248" i="49"/>
  <c r="AY248" i="49"/>
  <c r="AZ248" i="49"/>
  <c r="BA248" i="49"/>
  <c r="BB248" i="49"/>
  <c r="BC248" i="49"/>
  <c r="BD248" i="49"/>
  <c r="BE248" i="49"/>
  <c r="AE248" i="49"/>
  <c r="AD248" i="49"/>
  <c r="AC248" i="49"/>
  <c r="D248" i="49"/>
  <c r="I248" i="49"/>
  <c r="DV247" i="49"/>
  <c r="DU247" i="49"/>
  <c r="DT247" i="49"/>
  <c r="DS247" i="49"/>
  <c r="DR247" i="49"/>
  <c r="DQ247" i="49"/>
  <c r="DP247" i="49"/>
  <c r="DO247" i="49"/>
  <c r="DN247" i="49"/>
  <c r="DM247" i="49"/>
  <c r="DL247" i="49"/>
  <c r="DK247" i="49"/>
  <c r="DJ247" i="49"/>
  <c r="DI247" i="49"/>
  <c r="DH247" i="49"/>
  <c r="DG247" i="49"/>
  <c r="DF247" i="49"/>
  <c r="DE247" i="49"/>
  <c r="DD247" i="49"/>
  <c r="DC247" i="49"/>
  <c r="DB247" i="49"/>
  <c r="DA247" i="49"/>
  <c r="CZ247" i="49"/>
  <c r="CY247" i="49"/>
  <c r="CX247" i="49"/>
  <c r="CW247" i="49"/>
  <c r="CV247" i="49"/>
  <c r="CU247" i="49"/>
  <c r="CT247" i="49"/>
  <c r="CS247" i="49"/>
  <c r="CR247" i="49"/>
  <c r="CQ247" i="49"/>
  <c r="CP247" i="49"/>
  <c r="CO247" i="49"/>
  <c r="CN247" i="49"/>
  <c r="CM247" i="49"/>
  <c r="CL247" i="49"/>
  <c r="CK247" i="49"/>
  <c r="CJ247" i="49"/>
  <c r="CI247" i="49"/>
  <c r="CH247" i="49"/>
  <c r="CG247" i="49"/>
  <c r="CF247" i="49"/>
  <c r="CE247" i="49"/>
  <c r="CD247" i="49"/>
  <c r="CC247" i="49"/>
  <c r="CB247" i="49"/>
  <c r="CA247" i="49"/>
  <c r="BZ247" i="49"/>
  <c r="BY247" i="49"/>
  <c r="BX247" i="49"/>
  <c r="BW247" i="49"/>
  <c r="BQ247" i="49"/>
  <c r="BP247" i="49"/>
  <c r="BO247" i="49"/>
  <c r="BN247" i="49"/>
  <c r="BM247" i="49"/>
  <c r="BL247" i="49"/>
  <c r="BK247" i="49"/>
  <c r="BJ247" i="49"/>
  <c r="BI247" i="49"/>
  <c r="BH247" i="49"/>
  <c r="BG247" i="49"/>
  <c r="BF247" i="49"/>
  <c r="AT247" i="49"/>
  <c r="AU247" i="49"/>
  <c r="AV247" i="49"/>
  <c r="AW247" i="49"/>
  <c r="AX247" i="49"/>
  <c r="AY247" i="49"/>
  <c r="AZ247" i="49"/>
  <c r="BA247" i="49"/>
  <c r="BB247" i="49"/>
  <c r="BC247" i="49"/>
  <c r="BD247" i="49"/>
  <c r="BE247" i="49"/>
  <c r="AE247" i="49"/>
  <c r="AD247" i="49"/>
  <c r="AC247" i="49"/>
  <c r="D247" i="49"/>
  <c r="I247" i="49"/>
  <c r="DV246" i="49"/>
  <c r="DU246" i="49"/>
  <c r="DT246" i="49"/>
  <c r="DS246" i="49"/>
  <c r="DR246" i="49"/>
  <c r="DQ246" i="49"/>
  <c r="DP246" i="49"/>
  <c r="DO246" i="49"/>
  <c r="DN246" i="49"/>
  <c r="DM246" i="49"/>
  <c r="DL246" i="49"/>
  <c r="DK246" i="49"/>
  <c r="DJ246" i="49"/>
  <c r="DI246" i="49"/>
  <c r="DH246" i="49"/>
  <c r="DG246" i="49"/>
  <c r="DF246" i="49"/>
  <c r="DE246" i="49"/>
  <c r="DD246" i="49"/>
  <c r="DC246" i="49"/>
  <c r="DB246" i="49"/>
  <c r="DA246" i="49"/>
  <c r="CZ246" i="49"/>
  <c r="CY246" i="49"/>
  <c r="CX246" i="49"/>
  <c r="CW246" i="49"/>
  <c r="CV246" i="49"/>
  <c r="CU246" i="49"/>
  <c r="CT246" i="49"/>
  <c r="CS246" i="49"/>
  <c r="CR246" i="49"/>
  <c r="CQ246" i="49"/>
  <c r="CP246" i="49"/>
  <c r="CO246" i="49"/>
  <c r="CN246" i="49"/>
  <c r="CM246" i="49"/>
  <c r="CL246" i="49"/>
  <c r="CK246" i="49"/>
  <c r="CJ246" i="49"/>
  <c r="CI246" i="49"/>
  <c r="CH246" i="49"/>
  <c r="CG246" i="49"/>
  <c r="CF246" i="49"/>
  <c r="CE246" i="49"/>
  <c r="CD246" i="49"/>
  <c r="CC246" i="49"/>
  <c r="CA246" i="49"/>
  <c r="CB246" i="49"/>
  <c r="BZ246" i="49"/>
  <c r="BY246" i="49"/>
  <c r="BX246" i="49"/>
  <c r="BW246" i="49"/>
  <c r="BQ246" i="49"/>
  <c r="BP246" i="49"/>
  <c r="BO246" i="49"/>
  <c r="BN246" i="49"/>
  <c r="BM246" i="49"/>
  <c r="BL246" i="49"/>
  <c r="BK246" i="49"/>
  <c r="BJ246" i="49"/>
  <c r="BI246" i="49"/>
  <c r="BH246" i="49"/>
  <c r="BG246" i="49"/>
  <c r="BF246" i="49"/>
  <c r="AT246" i="49"/>
  <c r="AU246" i="49"/>
  <c r="AV246" i="49"/>
  <c r="AW246" i="49"/>
  <c r="AX246" i="49"/>
  <c r="AY246" i="49"/>
  <c r="AZ246" i="49"/>
  <c r="BA246" i="49"/>
  <c r="BB246" i="49"/>
  <c r="BC246" i="49"/>
  <c r="BD246" i="49"/>
  <c r="BE246" i="49"/>
  <c r="AE246" i="49"/>
  <c r="AD246" i="49"/>
  <c r="AC246" i="49"/>
  <c r="D246" i="49"/>
  <c r="I246" i="49"/>
  <c r="DV245" i="49"/>
  <c r="DU245" i="49"/>
  <c r="DT245" i="49"/>
  <c r="DS245" i="49"/>
  <c r="DR245" i="49"/>
  <c r="DQ245" i="49"/>
  <c r="DP245" i="49"/>
  <c r="DO245" i="49"/>
  <c r="DN245" i="49"/>
  <c r="DM245" i="49"/>
  <c r="DL245" i="49"/>
  <c r="DK245" i="49"/>
  <c r="DJ245" i="49"/>
  <c r="DI245" i="49"/>
  <c r="DH245" i="49"/>
  <c r="DG245" i="49"/>
  <c r="DF245" i="49"/>
  <c r="DE245" i="49"/>
  <c r="DD245" i="49"/>
  <c r="DC245" i="49"/>
  <c r="DB245" i="49"/>
  <c r="DA245" i="49"/>
  <c r="CZ245" i="49"/>
  <c r="CY245" i="49"/>
  <c r="CX245" i="49"/>
  <c r="CW245" i="49"/>
  <c r="CV245" i="49"/>
  <c r="CU245" i="49"/>
  <c r="CT245" i="49"/>
  <c r="CS245" i="49"/>
  <c r="CR245" i="49"/>
  <c r="CQ245" i="49"/>
  <c r="CP245" i="49"/>
  <c r="CO245" i="49"/>
  <c r="CN245" i="49"/>
  <c r="CM245" i="49"/>
  <c r="CL245" i="49"/>
  <c r="CK245" i="49"/>
  <c r="CJ245" i="49"/>
  <c r="CI245" i="49"/>
  <c r="CH245" i="49"/>
  <c r="CG245" i="49"/>
  <c r="CF245" i="49"/>
  <c r="CE245" i="49"/>
  <c r="CD245" i="49"/>
  <c r="CC245" i="49"/>
  <c r="CB245" i="49"/>
  <c r="CA245" i="49"/>
  <c r="BY245" i="49"/>
  <c r="BX245" i="49"/>
  <c r="BW245" i="49"/>
  <c r="AT245" i="49"/>
  <c r="AU245" i="49"/>
  <c r="AV245" i="49"/>
  <c r="AW245" i="49"/>
  <c r="AX245" i="49"/>
  <c r="AY245" i="49"/>
  <c r="AZ245" i="49"/>
  <c r="BA245" i="49"/>
  <c r="BB245" i="49"/>
  <c r="BC245" i="49"/>
  <c r="BD245" i="49"/>
  <c r="BE245" i="49"/>
  <c r="E245" i="49"/>
  <c r="B245" i="49"/>
  <c r="AG245" i="49"/>
  <c r="BQ245" i="49"/>
  <c r="BP245" i="49"/>
  <c r="BO245" i="49"/>
  <c r="BN245" i="49"/>
  <c r="BM245" i="49"/>
  <c r="BL245" i="49"/>
  <c r="BK245" i="49"/>
  <c r="BJ245" i="49"/>
  <c r="BI245" i="49"/>
  <c r="BH245" i="49"/>
  <c r="BG245" i="49"/>
  <c r="BF245" i="49"/>
  <c r="AE245" i="49"/>
  <c r="AD245" i="49"/>
  <c r="AC245" i="49"/>
  <c r="D245" i="49"/>
  <c r="I245" i="49"/>
  <c r="DV244" i="49"/>
  <c r="DU244" i="49"/>
  <c r="DT244" i="49"/>
  <c r="DS244" i="49"/>
  <c r="DR244" i="49"/>
  <c r="DQ244" i="49"/>
  <c r="DP244" i="49"/>
  <c r="DO244" i="49"/>
  <c r="DN244" i="49"/>
  <c r="DM244" i="49"/>
  <c r="DL244" i="49"/>
  <c r="DK244" i="49"/>
  <c r="DJ244" i="49"/>
  <c r="DI244" i="49"/>
  <c r="DH244" i="49"/>
  <c r="DG244" i="49"/>
  <c r="DF244" i="49"/>
  <c r="DE244" i="49"/>
  <c r="DD244" i="49"/>
  <c r="DC244" i="49"/>
  <c r="DB244" i="49"/>
  <c r="DA244" i="49"/>
  <c r="CZ244" i="49"/>
  <c r="CY244" i="49"/>
  <c r="CX244" i="49"/>
  <c r="CW244" i="49"/>
  <c r="CV244" i="49"/>
  <c r="CU244" i="49"/>
  <c r="CT244" i="49"/>
  <c r="CS244" i="49"/>
  <c r="CR244" i="49"/>
  <c r="CQ244" i="49"/>
  <c r="CP244" i="49"/>
  <c r="CO244" i="49"/>
  <c r="CN244" i="49"/>
  <c r="CM244" i="49"/>
  <c r="CL244" i="49"/>
  <c r="CK244" i="49"/>
  <c r="CJ244" i="49"/>
  <c r="CI244" i="49"/>
  <c r="CH244" i="49"/>
  <c r="CG244" i="49"/>
  <c r="CF244" i="49"/>
  <c r="CE244" i="49"/>
  <c r="CD244" i="49"/>
  <c r="CC244" i="49"/>
  <c r="CB244" i="49"/>
  <c r="CA244" i="49"/>
  <c r="BY244" i="49"/>
  <c r="BX244" i="49"/>
  <c r="BW244" i="49"/>
  <c r="BQ244" i="49"/>
  <c r="BP244" i="49"/>
  <c r="BO244" i="49"/>
  <c r="BN244" i="49"/>
  <c r="BM244" i="49"/>
  <c r="BL244" i="49"/>
  <c r="BK244" i="49"/>
  <c r="BJ244" i="49"/>
  <c r="BI244" i="49"/>
  <c r="BH244" i="49"/>
  <c r="BG244" i="49"/>
  <c r="BF244" i="49"/>
  <c r="AT244" i="49"/>
  <c r="AU244" i="49"/>
  <c r="AV244" i="49"/>
  <c r="AW244" i="49"/>
  <c r="AX244" i="49"/>
  <c r="AY244" i="49"/>
  <c r="AZ244" i="49"/>
  <c r="BA244" i="49"/>
  <c r="BB244" i="49"/>
  <c r="BC244" i="49"/>
  <c r="BD244" i="49"/>
  <c r="BE244" i="49"/>
  <c r="AE244" i="49"/>
  <c r="AD244" i="49"/>
  <c r="AC244" i="49"/>
  <c r="D244" i="49"/>
  <c r="I244" i="49"/>
  <c r="DV243" i="49"/>
  <c r="DU243" i="49"/>
  <c r="DT243" i="49"/>
  <c r="DS243" i="49"/>
  <c r="DR243" i="49"/>
  <c r="DQ243" i="49"/>
  <c r="DP243" i="49"/>
  <c r="DO243" i="49"/>
  <c r="DN243" i="49"/>
  <c r="DM243" i="49"/>
  <c r="DL243" i="49"/>
  <c r="DK243" i="49"/>
  <c r="DJ243" i="49"/>
  <c r="DI243" i="49"/>
  <c r="DH243" i="49"/>
  <c r="DG243" i="49"/>
  <c r="DF243" i="49"/>
  <c r="DE243" i="49"/>
  <c r="DD243" i="49"/>
  <c r="DC243" i="49"/>
  <c r="DB243" i="49"/>
  <c r="DA243" i="49"/>
  <c r="CZ243" i="49"/>
  <c r="CY243" i="49"/>
  <c r="CX243" i="49"/>
  <c r="CW243" i="49"/>
  <c r="CV243" i="49"/>
  <c r="CU243" i="49"/>
  <c r="CT243" i="49"/>
  <c r="CS243" i="49"/>
  <c r="CR243" i="49"/>
  <c r="CQ243" i="49"/>
  <c r="CP243" i="49"/>
  <c r="CO243" i="49"/>
  <c r="CN243" i="49"/>
  <c r="CM243" i="49"/>
  <c r="CL243" i="49"/>
  <c r="CK243" i="49"/>
  <c r="CJ243" i="49"/>
  <c r="CI243" i="49"/>
  <c r="CH243" i="49"/>
  <c r="CG243" i="49"/>
  <c r="CF243" i="49"/>
  <c r="CE243" i="49"/>
  <c r="CD243" i="49"/>
  <c r="CC243" i="49"/>
  <c r="CB243" i="49"/>
  <c r="CA243" i="49"/>
  <c r="BY243" i="49"/>
  <c r="BX243" i="49"/>
  <c r="BW243" i="49"/>
  <c r="BQ243" i="49"/>
  <c r="BP243" i="49"/>
  <c r="BO243" i="49"/>
  <c r="BN243" i="49"/>
  <c r="BM243" i="49"/>
  <c r="BL243" i="49"/>
  <c r="BK243" i="49"/>
  <c r="BJ243" i="49"/>
  <c r="BI243" i="49"/>
  <c r="BH243" i="49"/>
  <c r="BG243" i="49"/>
  <c r="BF243" i="49"/>
  <c r="AT243" i="49"/>
  <c r="AU243" i="49"/>
  <c r="AV243" i="49"/>
  <c r="AW243" i="49"/>
  <c r="AX243" i="49"/>
  <c r="AY243" i="49"/>
  <c r="AZ243" i="49"/>
  <c r="BA243" i="49"/>
  <c r="BB243" i="49"/>
  <c r="BC243" i="49"/>
  <c r="BD243" i="49"/>
  <c r="BE243" i="49"/>
  <c r="AE243" i="49"/>
  <c r="AD243" i="49"/>
  <c r="AC243" i="49"/>
  <c r="D243" i="49"/>
  <c r="I243" i="49"/>
  <c r="DV242" i="49"/>
  <c r="DU242" i="49"/>
  <c r="DT242" i="49"/>
  <c r="DS242" i="49"/>
  <c r="DR242" i="49"/>
  <c r="DQ242" i="49"/>
  <c r="DP242" i="49"/>
  <c r="DO242" i="49"/>
  <c r="DN242" i="49"/>
  <c r="DM242" i="49"/>
  <c r="DL242" i="49"/>
  <c r="DK242" i="49"/>
  <c r="DJ242" i="49"/>
  <c r="DI242" i="49"/>
  <c r="DH242" i="49"/>
  <c r="DG242" i="49"/>
  <c r="DF242" i="49"/>
  <c r="DE242" i="49"/>
  <c r="DD242" i="49"/>
  <c r="DC242" i="49"/>
  <c r="DB242" i="49"/>
  <c r="DA242" i="49"/>
  <c r="CZ242" i="49"/>
  <c r="CY242" i="49"/>
  <c r="CX242" i="49"/>
  <c r="CW242" i="49"/>
  <c r="CV242" i="49"/>
  <c r="CU242" i="49"/>
  <c r="CT242" i="49"/>
  <c r="CS242" i="49"/>
  <c r="CR242" i="49"/>
  <c r="CQ242" i="49"/>
  <c r="CP242" i="49"/>
  <c r="CO242" i="49"/>
  <c r="CN242" i="49"/>
  <c r="CM242" i="49"/>
  <c r="CL242" i="49"/>
  <c r="CK242" i="49"/>
  <c r="CJ242" i="49"/>
  <c r="CI242" i="49"/>
  <c r="CH242" i="49"/>
  <c r="CG242" i="49"/>
  <c r="CF242" i="49"/>
  <c r="CE242" i="49"/>
  <c r="CD242" i="49"/>
  <c r="CC242" i="49"/>
  <c r="CA242" i="49"/>
  <c r="CB242" i="49"/>
  <c r="BZ242" i="49"/>
  <c r="BY242" i="49"/>
  <c r="BX242" i="49"/>
  <c r="BW242" i="49"/>
  <c r="BQ242" i="49"/>
  <c r="BP242" i="49"/>
  <c r="BO242" i="49"/>
  <c r="BN242" i="49"/>
  <c r="BM242" i="49"/>
  <c r="BL242" i="49"/>
  <c r="BK242" i="49"/>
  <c r="BJ242" i="49"/>
  <c r="BI242" i="49"/>
  <c r="BH242" i="49"/>
  <c r="BG242" i="49"/>
  <c r="BF242" i="49"/>
  <c r="AT242" i="49"/>
  <c r="AU242" i="49"/>
  <c r="AV242" i="49"/>
  <c r="AW242" i="49"/>
  <c r="AX242" i="49"/>
  <c r="AY242" i="49"/>
  <c r="AZ242" i="49"/>
  <c r="BA242" i="49"/>
  <c r="BB242" i="49"/>
  <c r="BC242" i="49"/>
  <c r="BD242" i="49"/>
  <c r="BE242" i="49"/>
  <c r="AE242" i="49"/>
  <c r="AD242" i="49"/>
  <c r="AC242" i="49"/>
  <c r="D242" i="49"/>
  <c r="I242" i="49"/>
  <c r="DV241" i="49"/>
  <c r="DU241" i="49"/>
  <c r="DT241" i="49"/>
  <c r="DS241" i="49"/>
  <c r="DR241" i="49"/>
  <c r="DQ241" i="49"/>
  <c r="DP241" i="49"/>
  <c r="DO241" i="49"/>
  <c r="DN241" i="49"/>
  <c r="DM241" i="49"/>
  <c r="DL241" i="49"/>
  <c r="DK241" i="49"/>
  <c r="DJ241" i="49"/>
  <c r="DI241" i="49"/>
  <c r="DH241" i="49"/>
  <c r="DG241" i="49"/>
  <c r="DF241" i="49"/>
  <c r="DE241" i="49"/>
  <c r="DD241" i="49"/>
  <c r="DC241" i="49"/>
  <c r="DB241" i="49"/>
  <c r="DA241" i="49"/>
  <c r="CZ241" i="49"/>
  <c r="CY241" i="49"/>
  <c r="CX241" i="49"/>
  <c r="CW241" i="49"/>
  <c r="CV241" i="49"/>
  <c r="CU241" i="49"/>
  <c r="CT241" i="49"/>
  <c r="CS241" i="49"/>
  <c r="CR241" i="49"/>
  <c r="CQ241" i="49"/>
  <c r="CP241" i="49"/>
  <c r="CO241" i="49"/>
  <c r="CN241" i="49"/>
  <c r="CM241" i="49"/>
  <c r="CL241" i="49"/>
  <c r="CK241" i="49"/>
  <c r="CJ241" i="49"/>
  <c r="CI241" i="49"/>
  <c r="CH241" i="49"/>
  <c r="CG241" i="49"/>
  <c r="CF241" i="49"/>
  <c r="CE241" i="49"/>
  <c r="CD241" i="49"/>
  <c r="CC241" i="49"/>
  <c r="CB241" i="49"/>
  <c r="CA241" i="49"/>
  <c r="BY241" i="49"/>
  <c r="BX241" i="49"/>
  <c r="BW241" i="49"/>
  <c r="BQ241" i="49"/>
  <c r="BP241" i="49"/>
  <c r="BO241" i="49"/>
  <c r="BN241" i="49"/>
  <c r="BM241" i="49"/>
  <c r="BL241" i="49"/>
  <c r="BK241" i="49"/>
  <c r="BJ241" i="49"/>
  <c r="BI241" i="49"/>
  <c r="BH241" i="49"/>
  <c r="BG241" i="49"/>
  <c r="BF241" i="49"/>
  <c r="AT241" i="49"/>
  <c r="AU241" i="49"/>
  <c r="AV241" i="49"/>
  <c r="AW241" i="49"/>
  <c r="AX241" i="49"/>
  <c r="AY241" i="49"/>
  <c r="AZ241" i="49"/>
  <c r="BA241" i="49"/>
  <c r="BB241" i="49"/>
  <c r="BC241" i="49"/>
  <c r="BD241" i="49"/>
  <c r="BE241" i="49"/>
  <c r="AE241" i="49"/>
  <c r="AD241" i="49"/>
  <c r="AC241" i="49"/>
  <c r="D241" i="49"/>
  <c r="I241" i="49"/>
  <c r="DV240" i="49"/>
  <c r="DU240" i="49"/>
  <c r="DT240" i="49"/>
  <c r="DS240" i="49"/>
  <c r="DR240" i="49"/>
  <c r="DQ240" i="49"/>
  <c r="DP240" i="49"/>
  <c r="DO240" i="49"/>
  <c r="DN240" i="49"/>
  <c r="DM240" i="49"/>
  <c r="DL240" i="49"/>
  <c r="DK240" i="49"/>
  <c r="DJ240" i="49"/>
  <c r="DI240" i="49"/>
  <c r="DH240" i="49"/>
  <c r="DG240" i="49"/>
  <c r="DF240" i="49"/>
  <c r="DE240" i="49"/>
  <c r="DD240" i="49"/>
  <c r="DC240" i="49"/>
  <c r="DB240" i="49"/>
  <c r="DA240" i="49"/>
  <c r="CZ240" i="49"/>
  <c r="CY240" i="49"/>
  <c r="CX240" i="49"/>
  <c r="CW240" i="49"/>
  <c r="CV240" i="49"/>
  <c r="CU240" i="49"/>
  <c r="CT240" i="49"/>
  <c r="CS240" i="49"/>
  <c r="CR240" i="49"/>
  <c r="CQ240" i="49"/>
  <c r="CP240" i="49"/>
  <c r="CO240" i="49"/>
  <c r="CN240" i="49"/>
  <c r="CM240" i="49"/>
  <c r="CL240" i="49"/>
  <c r="CK240" i="49"/>
  <c r="CJ240" i="49"/>
  <c r="CI240" i="49"/>
  <c r="CH240" i="49"/>
  <c r="CG240" i="49"/>
  <c r="CF240" i="49"/>
  <c r="CE240" i="49"/>
  <c r="CD240" i="49"/>
  <c r="CC240" i="49"/>
  <c r="CA240" i="49"/>
  <c r="CB240" i="49"/>
  <c r="BZ240" i="49"/>
  <c r="BY240" i="49"/>
  <c r="BX240" i="49"/>
  <c r="BW240" i="49"/>
  <c r="BQ240" i="49"/>
  <c r="BP240" i="49"/>
  <c r="BO240" i="49"/>
  <c r="BN240" i="49"/>
  <c r="BM240" i="49"/>
  <c r="BL240" i="49"/>
  <c r="BK240" i="49"/>
  <c r="BJ240" i="49"/>
  <c r="BI240" i="49"/>
  <c r="BH240" i="49"/>
  <c r="BG240" i="49"/>
  <c r="BF240" i="49"/>
  <c r="AT240" i="49"/>
  <c r="AU240" i="49"/>
  <c r="AV240" i="49"/>
  <c r="AW240" i="49"/>
  <c r="AX240" i="49"/>
  <c r="AY240" i="49"/>
  <c r="AZ240" i="49"/>
  <c r="BA240" i="49"/>
  <c r="BB240" i="49"/>
  <c r="BC240" i="49"/>
  <c r="BD240" i="49"/>
  <c r="BE240" i="49"/>
  <c r="AE240" i="49"/>
  <c r="AD240" i="49"/>
  <c r="AC240" i="49"/>
  <c r="D240" i="49"/>
  <c r="I240" i="49"/>
  <c r="DV239" i="49"/>
  <c r="DU239" i="49"/>
  <c r="DT239" i="49"/>
  <c r="DS239" i="49"/>
  <c r="DR239" i="49"/>
  <c r="DQ239" i="49"/>
  <c r="DP239" i="49"/>
  <c r="DO239" i="49"/>
  <c r="DN239" i="49"/>
  <c r="DM239" i="49"/>
  <c r="DL239" i="49"/>
  <c r="DK239" i="49"/>
  <c r="DJ239" i="49"/>
  <c r="DI239" i="49"/>
  <c r="DH239" i="49"/>
  <c r="DG239" i="49"/>
  <c r="DF239" i="49"/>
  <c r="DE239" i="49"/>
  <c r="DD239" i="49"/>
  <c r="DC239" i="49"/>
  <c r="DB239" i="49"/>
  <c r="DA239" i="49"/>
  <c r="CZ239" i="49"/>
  <c r="CY239" i="49"/>
  <c r="CX239" i="49"/>
  <c r="CW239" i="49"/>
  <c r="CV239" i="49"/>
  <c r="CU239" i="49"/>
  <c r="CT239" i="49"/>
  <c r="CS239" i="49"/>
  <c r="CR239" i="49"/>
  <c r="CQ239" i="49"/>
  <c r="CP239" i="49"/>
  <c r="CO239" i="49"/>
  <c r="CN239" i="49"/>
  <c r="CM239" i="49"/>
  <c r="CL239" i="49"/>
  <c r="CK239" i="49"/>
  <c r="CJ239" i="49"/>
  <c r="CI239" i="49"/>
  <c r="CH239" i="49"/>
  <c r="CG239" i="49"/>
  <c r="CF239" i="49"/>
  <c r="CE239" i="49"/>
  <c r="CA239" i="49"/>
  <c r="CB239" i="49"/>
  <c r="CC239" i="49"/>
  <c r="CD239" i="49"/>
  <c r="BZ239" i="49"/>
  <c r="BY239" i="49"/>
  <c r="BX239" i="49"/>
  <c r="BW239" i="49"/>
  <c r="BQ239" i="49"/>
  <c r="BP239" i="49"/>
  <c r="BO239" i="49"/>
  <c r="BN239" i="49"/>
  <c r="BM239" i="49"/>
  <c r="BL239" i="49"/>
  <c r="BK239" i="49"/>
  <c r="BJ239" i="49"/>
  <c r="BI239" i="49"/>
  <c r="BH239" i="49"/>
  <c r="BG239" i="49"/>
  <c r="BF239" i="49"/>
  <c r="AT239" i="49"/>
  <c r="AU239" i="49"/>
  <c r="AV239" i="49"/>
  <c r="AW239" i="49"/>
  <c r="AX239" i="49"/>
  <c r="AY239" i="49"/>
  <c r="AZ239" i="49"/>
  <c r="BA239" i="49"/>
  <c r="BB239" i="49"/>
  <c r="BC239" i="49"/>
  <c r="BD239" i="49"/>
  <c r="BE239" i="49"/>
  <c r="AE239" i="49"/>
  <c r="AD239" i="49"/>
  <c r="AC239" i="49"/>
  <c r="D239" i="49"/>
  <c r="I239" i="49"/>
  <c r="DV238" i="49"/>
  <c r="DU238" i="49"/>
  <c r="DT238" i="49"/>
  <c r="DS238" i="49"/>
  <c r="DR238" i="49"/>
  <c r="DQ238" i="49"/>
  <c r="DP238" i="49"/>
  <c r="DO238" i="49"/>
  <c r="DN238" i="49"/>
  <c r="DM238" i="49"/>
  <c r="DL238" i="49"/>
  <c r="DK238" i="49"/>
  <c r="DJ238" i="49"/>
  <c r="DI238" i="49"/>
  <c r="DH238" i="49"/>
  <c r="DG238" i="49"/>
  <c r="DF238" i="49"/>
  <c r="DE238" i="49"/>
  <c r="DD238" i="49"/>
  <c r="DC238" i="49"/>
  <c r="DB238" i="49"/>
  <c r="DA238" i="49"/>
  <c r="CZ238" i="49"/>
  <c r="CY238" i="49"/>
  <c r="CX238" i="49"/>
  <c r="CW238" i="49"/>
  <c r="CV238" i="49"/>
  <c r="CU238" i="49"/>
  <c r="CT238" i="49"/>
  <c r="CS238" i="49"/>
  <c r="CR238" i="49"/>
  <c r="CQ238" i="49"/>
  <c r="CP238" i="49"/>
  <c r="CO238" i="49"/>
  <c r="CN238" i="49"/>
  <c r="CM238" i="49"/>
  <c r="CL238" i="49"/>
  <c r="CK238" i="49"/>
  <c r="CJ238" i="49"/>
  <c r="CI238" i="49"/>
  <c r="CH238" i="49"/>
  <c r="CG238" i="49"/>
  <c r="CF238" i="49"/>
  <c r="CE238" i="49"/>
  <c r="CD238" i="49"/>
  <c r="CC238" i="49"/>
  <c r="CB238" i="49"/>
  <c r="CA238" i="49"/>
  <c r="BY238" i="49"/>
  <c r="BX238" i="49"/>
  <c r="BW238" i="49"/>
  <c r="BQ238" i="49"/>
  <c r="BP238" i="49"/>
  <c r="BO238" i="49"/>
  <c r="BN238" i="49"/>
  <c r="BM238" i="49"/>
  <c r="BL238" i="49"/>
  <c r="BK238" i="49"/>
  <c r="BJ238" i="49"/>
  <c r="BI238" i="49"/>
  <c r="BH238" i="49"/>
  <c r="BG238" i="49"/>
  <c r="BF238" i="49"/>
  <c r="AT238" i="49"/>
  <c r="AU238" i="49"/>
  <c r="AV238" i="49"/>
  <c r="AW238" i="49"/>
  <c r="AX238" i="49"/>
  <c r="AY238" i="49"/>
  <c r="AZ238" i="49"/>
  <c r="BA238" i="49"/>
  <c r="BB238" i="49"/>
  <c r="BC238" i="49"/>
  <c r="BD238" i="49"/>
  <c r="BE238" i="49"/>
  <c r="AE238" i="49"/>
  <c r="AD238" i="49"/>
  <c r="AC238" i="49"/>
  <c r="D238" i="49"/>
  <c r="I238" i="49"/>
  <c r="DV237" i="49"/>
  <c r="DU237" i="49"/>
  <c r="DT237" i="49"/>
  <c r="DS237" i="49"/>
  <c r="DR237" i="49"/>
  <c r="DQ237" i="49"/>
  <c r="DP237" i="49"/>
  <c r="DO237" i="49"/>
  <c r="DN237" i="49"/>
  <c r="DM237" i="49"/>
  <c r="DL237" i="49"/>
  <c r="DK237" i="49"/>
  <c r="DJ237" i="49"/>
  <c r="DI237" i="49"/>
  <c r="DH237" i="49"/>
  <c r="DG237" i="49"/>
  <c r="DF237" i="49"/>
  <c r="DE237" i="49"/>
  <c r="DD237" i="49"/>
  <c r="DC237" i="49"/>
  <c r="DB237" i="49"/>
  <c r="DA237" i="49"/>
  <c r="CZ237" i="49"/>
  <c r="CY237" i="49"/>
  <c r="CX237" i="49"/>
  <c r="CW237" i="49"/>
  <c r="CV237" i="49"/>
  <c r="CU237" i="49"/>
  <c r="CT237" i="49"/>
  <c r="CS237" i="49"/>
  <c r="CR237" i="49"/>
  <c r="CQ237" i="49"/>
  <c r="CP237" i="49"/>
  <c r="CO237" i="49"/>
  <c r="CN237" i="49"/>
  <c r="CM237" i="49"/>
  <c r="CL237" i="49"/>
  <c r="CK237" i="49"/>
  <c r="CJ237" i="49"/>
  <c r="CI237" i="49"/>
  <c r="CH237" i="49"/>
  <c r="CG237" i="49"/>
  <c r="CF237" i="49"/>
  <c r="CE237" i="49"/>
  <c r="CD237" i="49"/>
  <c r="CC237" i="49"/>
  <c r="CB237" i="49"/>
  <c r="CA237" i="49"/>
  <c r="BY237" i="49"/>
  <c r="BX237" i="49"/>
  <c r="BW237" i="49"/>
  <c r="BQ237" i="49"/>
  <c r="BP237" i="49"/>
  <c r="BO237" i="49"/>
  <c r="BN237" i="49"/>
  <c r="BM237" i="49"/>
  <c r="BL237" i="49"/>
  <c r="BK237" i="49"/>
  <c r="BJ237" i="49"/>
  <c r="BI237" i="49"/>
  <c r="BH237" i="49"/>
  <c r="BG237" i="49"/>
  <c r="BF237" i="49"/>
  <c r="AT237" i="49"/>
  <c r="AU237" i="49"/>
  <c r="AV237" i="49"/>
  <c r="AW237" i="49"/>
  <c r="AX237" i="49"/>
  <c r="AY237" i="49"/>
  <c r="AZ237" i="49"/>
  <c r="BA237" i="49"/>
  <c r="BB237" i="49"/>
  <c r="BC237" i="49"/>
  <c r="BD237" i="49"/>
  <c r="BE237" i="49"/>
  <c r="AE237" i="49"/>
  <c r="AD237" i="49"/>
  <c r="AC237" i="49"/>
  <c r="D237" i="49"/>
  <c r="I237" i="49"/>
  <c r="DV236" i="49"/>
  <c r="DU236" i="49"/>
  <c r="DT236" i="49"/>
  <c r="DS236" i="49"/>
  <c r="DR236" i="49"/>
  <c r="DQ236" i="49"/>
  <c r="DP236" i="49"/>
  <c r="DO236" i="49"/>
  <c r="DN236" i="49"/>
  <c r="DM236" i="49"/>
  <c r="DL236" i="49"/>
  <c r="DK236" i="49"/>
  <c r="DJ236" i="49"/>
  <c r="DI236" i="49"/>
  <c r="DH236" i="49"/>
  <c r="DG236" i="49"/>
  <c r="DF236" i="49"/>
  <c r="DE236" i="49"/>
  <c r="DD236" i="49"/>
  <c r="DC236" i="49"/>
  <c r="DB236" i="49"/>
  <c r="DA236" i="49"/>
  <c r="CZ236" i="49"/>
  <c r="CY236" i="49"/>
  <c r="CX236" i="49"/>
  <c r="CW236" i="49"/>
  <c r="CV236" i="49"/>
  <c r="CU236" i="49"/>
  <c r="CT236" i="49"/>
  <c r="CS236" i="49"/>
  <c r="CR236" i="49"/>
  <c r="CQ236" i="49"/>
  <c r="CP236" i="49"/>
  <c r="CO236" i="49"/>
  <c r="CN236" i="49"/>
  <c r="CM236" i="49"/>
  <c r="CL236" i="49"/>
  <c r="CK236" i="49"/>
  <c r="CJ236" i="49"/>
  <c r="CI236" i="49"/>
  <c r="CH236" i="49"/>
  <c r="CG236" i="49"/>
  <c r="CF236" i="49"/>
  <c r="CE236" i="49"/>
  <c r="CD236" i="49"/>
  <c r="CC236" i="49"/>
  <c r="CB236" i="49"/>
  <c r="CA236" i="49"/>
  <c r="BY236" i="49"/>
  <c r="BX236" i="49"/>
  <c r="BW236" i="49"/>
  <c r="BQ236" i="49"/>
  <c r="BP236" i="49"/>
  <c r="BO236" i="49"/>
  <c r="BN236" i="49"/>
  <c r="BM236" i="49"/>
  <c r="BL236" i="49"/>
  <c r="BK236" i="49"/>
  <c r="BJ236" i="49"/>
  <c r="BI236" i="49"/>
  <c r="BH236" i="49"/>
  <c r="BG236" i="49"/>
  <c r="BF236" i="49"/>
  <c r="AT236" i="49"/>
  <c r="AU236" i="49"/>
  <c r="AV236" i="49"/>
  <c r="AW236" i="49"/>
  <c r="AX236" i="49"/>
  <c r="AY236" i="49"/>
  <c r="AZ236" i="49"/>
  <c r="BA236" i="49"/>
  <c r="BB236" i="49"/>
  <c r="BC236" i="49"/>
  <c r="BD236" i="49"/>
  <c r="BE236" i="49"/>
  <c r="AE236" i="49"/>
  <c r="AD236" i="49"/>
  <c r="AC236" i="49"/>
  <c r="D236" i="49"/>
  <c r="I236" i="49"/>
  <c r="DV235" i="49"/>
  <c r="DU235" i="49"/>
  <c r="DT235" i="49"/>
  <c r="DS235" i="49"/>
  <c r="DR235" i="49"/>
  <c r="DQ235" i="49"/>
  <c r="DP235" i="49"/>
  <c r="DO235" i="49"/>
  <c r="DN235" i="49"/>
  <c r="DM235" i="49"/>
  <c r="DL235" i="49"/>
  <c r="DK235" i="49"/>
  <c r="DJ235" i="49"/>
  <c r="DI235" i="49"/>
  <c r="DH235" i="49"/>
  <c r="DG235" i="49"/>
  <c r="DF235" i="49"/>
  <c r="DE235" i="49"/>
  <c r="DD235" i="49"/>
  <c r="DC235" i="49"/>
  <c r="DB235" i="49"/>
  <c r="DA235" i="49"/>
  <c r="CZ235" i="49"/>
  <c r="CY235" i="49"/>
  <c r="CX235" i="49"/>
  <c r="CW235" i="49"/>
  <c r="CV235" i="49"/>
  <c r="CU235" i="49"/>
  <c r="CT235" i="49"/>
  <c r="CS235" i="49"/>
  <c r="CR235" i="49"/>
  <c r="CQ235" i="49"/>
  <c r="CP235" i="49"/>
  <c r="CO235" i="49"/>
  <c r="CN235" i="49"/>
  <c r="CM235" i="49"/>
  <c r="CL235" i="49"/>
  <c r="CK235" i="49"/>
  <c r="CJ235" i="49"/>
  <c r="CI235" i="49"/>
  <c r="CH235" i="49"/>
  <c r="CG235" i="49"/>
  <c r="CA235" i="49"/>
  <c r="CB235" i="49"/>
  <c r="CC235" i="49"/>
  <c r="CD235" i="49"/>
  <c r="CE235" i="49"/>
  <c r="CF235" i="49"/>
  <c r="BZ235" i="49"/>
  <c r="BY235" i="49"/>
  <c r="BX235" i="49"/>
  <c r="BW235" i="49"/>
  <c r="BQ235" i="49"/>
  <c r="BP235" i="49"/>
  <c r="BO235" i="49"/>
  <c r="BN235" i="49"/>
  <c r="BM235" i="49"/>
  <c r="BL235" i="49"/>
  <c r="BK235" i="49"/>
  <c r="BJ235" i="49"/>
  <c r="BI235" i="49"/>
  <c r="BH235" i="49"/>
  <c r="BG235" i="49"/>
  <c r="BF235" i="49"/>
  <c r="AT235" i="49"/>
  <c r="AU235" i="49"/>
  <c r="AV235" i="49"/>
  <c r="AW235" i="49"/>
  <c r="AX235" i="49"/>
  <c r="AY235" i="49"/>
  <c r="AZ235" i="49"/>
  <c r="BA235" i="49"/>
  <c r="BB235" i="49"/>
  <c r="BC235" i="49"/>
  <c r="BD235" i="49"/>
  <c r="BE235" i="49"/>
  <c r="AE235" i="49"/>
  <c r="AD235" i="49"/>
  <c r="AC235" i="49"/>
  <c r="D235" i="49"/>
  <c r="I235" i="49"/>
  <c r="DV234" i="49"/>
  <c r="DU234" i="49"/>
  <c r="DT234" i="49"/>
  <c r="DS234" i="49"/>
  <c r="DR234" i="49"/>
  <c r="DQ234" i="49"/>
  <c r="DP234" i="49"/>
  <c r="DO234" i="49"/>
  <c r="DN234" i="49"/>
  <c r="DM234" i="49"/>
  <c r="DL234" i="49"/>
  <c r="DK234" i="49"/>
  <c r="DJ234" i="49"/>
  <c r="DI234" i="49"/>
  <c r="DH234" i="49"/>
  <c r="DG234" i="49"/>
  <c r="DF234" i="49"/>
  <c r="DE234" i="49"/>
  <c r="DD234" i="49"/>
  <c r="DC234" i="49"/>
  <c r="DB234" i="49"/>
  <c r="DA234" i="49"/>
  <c r="CZ234" i="49"/>
  <c r="CY234" i="49"/>
  <c r="CX234" i="49"/>
  <c r="CW234" i="49"/>
  <c r="CV234" i="49"/>
  <c r="CU234" i="49"/>
  <c r="CT234" i="49"/>
  <c r="CS234" i="49"/>
  <c r="CR234" i="49"/>
  <c r="CQ234" i="49"/>
  <c r="CP234" i="49"/>
  <c r="CO234" i="49"/>
  <c r="CN234" i="49"/>
  <c r="CM234" i="49"/>
  <c r="CL234" i="49"/>
  <c r="CK234" i="49"/>
  <c r="CJ234" i="49"/>
  <c r="CI234" i="49"/>
  <c r="CH234" i="49"/>
  <c r="CG234" i="49"/>
  <c r="CF234" i="49"/>
  <c r="CE234" i="49"/>
  <c r="CD234" i="49"/>
  <c r="CC234" i="49"/>
  <c r="CB234" i="49"/>
  <c r="CA234" i="49"/>
  <c r="BY234" i="49"/>
  <c r="BX234" i="49"/>
  <c r="BW234" i="49"/>
  <c r="BQ234" i="49"/>
  <c r="BP234" i="49"/>
  <c r="BO234" i="49"/>
  <c r="BN234" i="49"/>
  <c r="BM234" i="49"/>
  <c r="BL234" i="49"/>
  <c r="BK234" i="49"/>
  <c r="BJ234" i="49"/>
  <c r="BI234" i="49"/>
  <c r="BH234" i="49"/>
  <c r="BG234" i="49"/>
  <c r="BF234" i="49"/>
  <c r="AT234" i="49"/>
  <c r="AU234" i="49"/>
  <c r="AV234" i="49"/>
  <c r="AW234" i="49"/>
  <c r="AX234" i="49"/>
  <c r="AY234" i="49"/>
  <c r="AZ234" i="49"/>
  <c r="BA234" i="49"/>
  <c r="BB234" i="49"/>
  <c r="BC234" i="49"/>
  <c r="BD234" i="49"/>
  <c r="BE234" i="49"/>
  <c r="AE234" i="49"/>
  <c r="AD234" i="49"/>
  <c r="AC234" i="49"/>
  <c r="D234" i="49"/>
  <c r="I234" i="49"/>
  <c r="DV233" i="49"/>
  <c r="DU233" i="49"/>
  <c r="DT233" i="49"/>
  <c r="DS233" i="49"/>
  <c r="DR233" i="49"/>
  <c r="DQ233" i="49"/>
  <c r="DP233" i="49"/>
  <c r="DO233" i="49"/>
  <c r="DN233" i="49"/>
  <c r="DM233" i="49"/>
  <c r="DL233" i="49"/>
  <c r="DK233" i="49"/>
  <c r="DJ233" i="49"/>
  <c r="DI233" i="49"/>
  <c r="DH233" i="49"/>
  <c r="DG233" i="49"/>
  <c r="DF233" i="49"/>
  <c r="DE233" i="49"/>
  <c r="DD233" i="49"/>
  <c r="DC233" i="49"/>
  <c r="DB233" i="49"/>
  <c r="DA233" i="49"/>
  <c r="CZ233" i="49"/>
  <c r="CY233" i="49"/>
  <c r="CX233" i="49"/>
  <c r="CW233" i="49"/>
  <c r="CV233" i="49"/>
  <c r="CU233" i="49"/>
  <c r="CT233" i="49"/>
  <c r="CS233" i="49"/>
  <c r="CR233" i="49"/>
  <c r="CQ233" i="49"/>
  <c r="CP233" i="49"/>
  <c r="CO233" i="49"/>
  <c r="CN233" i="49"/>
  <c r="CM233" i="49"/>
  <c r="CL233" i="49"/>
  <c r="CK233" i="49"/>
  <c r="CJ233" i="49"/>
  <c r="CI233" i="49"/>
  <c r="CH233" i="49"/>
  <c r="CG233" i="49"/>
  <c r="CF233" i="49"/>
  <c r="CE233" i="49"/>
  <c r="CD233" i="49"/>
  <c r="CC233" i="49"/>
  <c r="CB233" i="49"/>
  <c r="CA233" i="49"/>
  <c r="BY233" i="49"/>
  <c r="BX233" i="49"/>
  <c r="BW233" i="49"/>
  <c r="BQ233" i="49"/>
  <c r="BP233" i="49"/>
  <c r="BO233" i="49"/>
  <c r="BN233" i="49"/>
  <c r="BM233" i="49"/>
  <c r="BL233" i="49"/>
  <c r="BK233" i="49"/>
  <c r="BJ233" i="49"/>
  <c r="BI233" i="49"/>
  <c r="BH233" i="49"/>
  <c r="BG233" i="49"/>
  <c r="BF233" i="49"/>
  <c r="AT233" i="49"/>
  <c r="AU233" i="49"/>
  <c r="AV233" i="49"/>
  <c r="AW233" i="49"/>
  <c r="AX233" i="49"/>
  <c r="AY233" i="49"/>
  <c r="AZ233" i="49"/>
  <c r="BA233" i="49"/>
  <c r="BB233" i="49"/>
  <c r="BC233" i="49"/>
  <c r="BD233" i="49"/>
  <c r="BE233" i="49"/>
  <c r="AE233" i="49"/>
  <c r="AD233" i="49"/>
  <c r="AC233" i="49"/>
  <c r="D233" i="49"/>
  <c r="I233" i="49"/>
  <c r="DV232" i="49"/>
  <c r="DU232" i="49"/>
  <c r="DT232" i="49"/>
  <c r="DS232" i="49"/>
  <c r="DR232" i="49"/>
  <c r="DQ232" i="49"/>
  <c r="DP232" i="49"/>
  <c r="DO232" i="49"/>
  <c r="DN232" i="49"/>
  <c r="DM232" i="49"/>
  <c r="DL232" i="49"/>
  <c r="DK232" i="49"/>
  <c r="DJ232" i="49"/>
  <c r="DI232" i="49"/>
  <c r="DH232" i="49"/>
  <c r="DG232" i="49"/>
  <c r="DF232" i="49"/>
  <c r="DE232" i="49"/>
  <c r="DD232" i="49"/>
  <c r="DC232" i="49"/>
  <c r="DB232" i="49"/>
  <c r="DA232" i="49"/>
  <c r="CZ232" i="49"/>
  <c r="CY232" i="49"/>
  <c r="CX232" i="49"/>
  <c r="CW232" i="49"/>
  <c r="CV232" i="49"/>
  <c r="CU232" i="49"/>
  <c r="CT232" i="49"/>
  <c r="CS232" i="49"/>
  <c r="CR232" i="49"/>
  <c r="CQ232" i="49"/>
  <c r="CP232" i="49"/>
  <c r="CO232" i="49"/>
  <c r="CN232" i="49"/>
  <c r="CM232" i="49"/>
  <c r="CL232" i="49"/>
  <c r="CK232" i="49"/>
  <c r="CJ232" i="49"/>
  <c r="CI232" i="49"/>
  <c r="CH232" i="49"/>
  <c r="CG232" i="49"/>
  <c r="CF232" i="49"/>
  <c r="CE232" i="49"/>
  <c r="CD232" i="49"/>
  <c r="CC232" i="49"/>
  <c r="CB232" i="49"/>
  <c r="CA232" i="49"/>
  <c r="BZ232" i="49"/>
  <c r="BY232" i="49"/>
  <c r="BX232" i="49"/>
  <c r="BW232" i="49"/>
  <c r="BQ232" i="49"/>
  <c r="BP232" i="49"/>
  <c r="BO232" i="49"/>
  <c r="BN232" i="49"/>
  <c r="BM232" i="49"/>
  <c r="BL232" i="49"/>
  <c r="BK232" i="49"/>
  <c r="BJ232" i="49"/>
  <c r="BI232" i="49"/>
  <c r="BH232" i="49"/>
  <c r="BG232" i="49"/>
  <c r="BF232" i="49"/>
  <c r="AT232" i="49"/>
  <c r="AU232" i="49"/>
  <c r="AV232" i="49"/>
  <c r="AW232" i="49"/>
  <c r="AX232" i="49"/>
  <c r="AY232" i="49"/>
  <c r="AZ232" i="49"/>
  <c r="BA232" i="49"/>
  <c r="BB232" i="49"/>
  <c r="BC232" i="49"/>
  <c r="BD232" i="49"/>
  <c r="BE232" i="49"/>
  <c r="AE232" i="49"/>
  <c r="AD232" i="49"/>
  <c r="AC232" i="49"/>
  <c r="D232" i="49"/>
  <c r="I232" i="49"/>
  <c r="DV231" i="49"/>
  <c r="DU231" i="49"/>
  <c r="DT231" i="49"/>
  <c r="DS231" i="49"/>
  <c r="DR231" i="49"/>
  <c r="DQ231" i="49"/>
  <c r="DP231" i="49"/>
  <c r="DO231" i="49"/>
  <c r="DN231" i="49"/>
  <c r="DM231" i="49"/>
  <c r="DL231" i="49"/>
  <c r="DK231" i="49"/>
  <c r="DJ231" i="49"/>
  <c r="DI231" i="49"/>
  <c r="DH231" i="49"/>
  <c r="DG231" i="49"/>
  <c r="DF231" i="49"/>
  <c r="DE231" i="49"/>
  <c r="DD231" i="49"/>
  <c r="DC231" i="49"/>
  <c r="DB231" i="49"/>
  <c r="DA231" i="49"/>
  <c r="CZ231" i="49"/>
  <c r="CY231" i="49"/>
  <c r="CX231" i="49"/>
  <c r="CW231" i="49"/>
  <c r="CV231" i="49"/>
  <c r="CU231" i="49"/>
  <c r="CT231" i="49"/>
  <c r="CS231" i="49"/>
  <c r="CR231" i="49"/>
  <c r="CQ231" i="49"/>
  <c r="CP231" i="49"/>
  <c r="CO231" i="49"/>
  <c r="CN231" i="49"/>
  <c r="CM231" i="49"/>
  <c r="CL231" i="49"/>
  <c r="CK231" i="49"/>
  <c r="CJ231" i="49"/>
  <c r="CI231" i="49"/>
  <c r="CH231" i="49"/>
  <c r="CG231" i="49"/>
  <c r="CF231" i="49"/>
  <c r="CE231" i="49"/>
  <c r="CD231" i="49"/>
  <c r="CC231" i="49"/>
  <c r="CB231" i="49"/>
  <c r="CA231" i="49"/>
  <c r="BZ231" i="49"/>
  <c r="BY231" i="49"/>
  <c r="BX231" i="49"/>
  <c r="BW231" i="49"/>
  <c r="BQ231" i="49"/>
  <c r="BP231" i="49"/>
  <c r="BO231" i="49"/>
  <c r="BN231" i="49"/>
  <c r="BM231" i="49"/>
  <c r="BL231" i="49"/>
  <c r="BK231" i="49"/>
  <c r="BJ231" i="49"/>
  <c r="BI231" i="49"/>
  <c r="BH231" i="49"/>
  <c r="BG231" i="49"/>
  <c r="BF231" i="49"/>
  <c r="AT231" i="49"/>
  <c r="AU231" i="49"/>
  <c r="AV231" i="49"/>
  <c r="AW231" i="49"/>
  <c r="AX231" i="49"/>
  <c r="AY231" i="49"/>
  <c r="AZ231" i="49"/>
  <c r="BA231" i="49"/>
  <c r="BB231" i="49"/>
  <c r="BC231" i="49"/>
  <c r="BD231" i="49"/>
  <c r="BE231" i="49"/>
  <c r="AE231" i="49"/>
  <c r="AD231" i="49"/>
  <c r="AC231" i="49"/>
  <c r="D231" i="49"/>
  <c r="I231" i="49"/>
  <c r="DV230" i="49"/>
  <c r="DU230" i="49"/>
  <c r="DT230" i="49"/>
  <c r="DS230" i="49"/>
  <c r="DR230" i="49"/>
  <c r="DQ230" i="49"/>
  <c r="DP230" i="49"/>
  <c r="DO230" i="49"/>
  <c r="DN230" i="49"/>
  <c r="DM230" i="49"/>
  <c r="DL230" i="49"/>
  <c r="DK230" i="49"/>
  <c r="DJ230" i="49"/>
  <c r="DI230" i="49"/>
  <c r="DH230" i="49"/>
  <c r="DG230" i="49"/>
  <c r="DF230" i="49"/>
  <c r="DE230" i="49"/>
  <c r="DD230" i="49"/>
  <c r="DC230" i="49"/>
  <c r="DB230" i="49"/>
  <c r="DA230" i="49"/>
  <c r="CZ230" i="49"/>
  <c r="CY230" i="49"/>
  <c r="CX230" i="49"/>
  <c r="CW230" i="49"/>
  <c r="CV230" i="49"/>
  <c r="CU230" i="49"/>
  <c r="CT230" i="49"/>
  <c r="CS230" i="49"/>
  <c r="CR230" i="49"/>
  <c r="CQ230" i="49"/>
  <c r="CP230" i="49"/>
  <c r="CO230" i="49"/>
  <c r="CN230" i="49"/>
  <c r="CM230" i="49"/>
  <c r="CL230" i="49"/>
  <c r="CK230" i="49"/>
  <c r="CJ230" i="49"/>
  <c r="CI230" i="49"/>
  <c r="CH230" i="49"/>
  <c r="CG230" i="49"/>
  <c r="CF230" i="49"/>
  <c r="CE230" i="49"/>
  <c r="CD230" i="49"/>
  <c r="CC230" i="49"/>
  <c r="CB230" i="49"/>
  <c r="CA230" i="49"/>
  <c r="BZ230" i="49"/>
  <c r="BY230" i="49"/>
  <c r="BX230" i="49"/>
  <c r="BW230" i="49"/>
  <c r="BQ230" i="49"/>
  <c r="BP230" i="49"/>
  <c r="BO230" i="49"/>
  <c r="BN230" i="49"/>
  <c r="BM230" i="49"/>
  <c r="BL230" i="49"/>
  <c r="BK230" i="49"/>
  <c r="BJ230" i="49"/>
  <c r="BI230" i="49"/>
  <c r="BH230" i="49"/>
  <c r="BG230" i="49"/>
  <c r="BF230" i="49"/>
  <c r="AT230" i="49"/>
  <c r="AU230" i="49"/>
  <c r="AV230" i="49"/>
  <c r="AW230" i="49"/>
  <c r="AX230" i="49"/>
  <c r="AY230" i="49"/>
  <c r="AZ230" i="49"/>
  <c r="BA230" i="49"/>
  <c r="BB230" i="49"/>
  <c r="BC230" i="49"/>
  <c r="BD230" i="49"/>
  <c r="BE230" i="49"/>
  <c r="AE230" i="49"/>
  <c r="AD230" i="49"/>
  <c r="AC230" i="49"/>
  <c r="D230" i="49"/>
  <c r="I230" i="49"/>
  <c r="DV229" i="49"/>
  <c r="DU229" i="49"/>
  <c r="DT229" i="49"/>
  <c r="DS229" i="49"/>
  <c r="DR229" i="49"/>
  <c r="DQ229" i="49"/>
  <c r="DP229" i="49"/>
  <c r="DO229" i="49"/>
  <c r="DN229" i="49"/>
  <c r="DM229" i="49"/>
  <c r="DL229" i="49"/>
  <c r="DK229" i="49"/>
  <c r="DJ229" i="49"/>
  <c r="DI229" i="49"/>
  <c r="DH229" i="49"/>
  <c r="DG229" i="49"/>
  <c r="DF229" i="49"/>
  <c r="DE229" i="49"/>
  <c r="DD229" i="49"/>
  <c r="DC229" i="49"/>
  <c r="DB229" i="49"/>
  <c r="DA229" i="49"/>
  <c r="CZ229" i="49"/>
  <c r="CY229" i="49"/>
  <c r="CX229" i="49"/>
  <c r="CW229" i="49"/>
  <c r="CV229" i="49"/>
  <c r="CU229" i="49"/>
  <c r="CT229" i="49"/>
  <c r="CS229" i="49"/>
  <c r="CR229" i="49"/>
  <c r="CQ229" i="49"/>
  <c r="CP229" i="49"/>
  <c r="CO229" i="49"/>
  <c r="CN229" i="49"/>
  <c r="CM229" i="49"/>
  <c r="CL229" i="49"/>
  <c r="CK229" i="49"/>
  <c r="CJ229" i="49"/>
  <c r="CI229" i="49"/>
  <c r="CH229" i="49"/>
  <c r="CG229" i="49"/>
  <c r="CF229" i="49"/>
  <c r="CE229" i="49"/>
  <c r="CD229" i="49"/>
  <c r="CC229" i="49"/>
  <c r="CB229" i="49"/>
  <c r="CA229" i="49"/>
  <c r="BY229" i="49"/>
  <c r="BX229" i="49"/>
  <c r="BW229" i="49"/>
  <c r="BQ229" i="49"/>
  <c r="BP229" i="49"/>
  <c r="BO229" i="49"/>
  <c r="BN229" i="49"/>
  <c r="BM229" i="49"/>
  <c r="BL229" i="49"/>
  <c r="BK229" i="49"/>
  <c r="BJ229" i="49"/>
  <c r="BI229" i="49"/>
  <c r="BH229" i="49"/>
  <c r="BG229" i="49"/>
  <c r="BF229" i="49"/>
  <c r="AT229" i="49"/>
  <c r="AU229" i="49"/>
  <c r="AV229" i="49"/>
  <c r="AW229" i="49"/>
  <c r="AX229" i="49"/>
  <c r="AY229" i="49"/>
  <c r="AZ229" i="49"/>
  <c r="BA229" i="49"/>
  <c r="BB229" i="49"/>
  <c r="BC229" i="49"/>
  <c r="BD229" i="49"/>
  <c r="BE229" i="49"/>
  <c r="AE229" i="49"/>
  <c r="AD229" i="49"/>
  <c r="AC229" i="49"/>
  <c r="D229" i="49"/>
  <c r="I229" i="49"/>
  <c r="DV228" i="49"/>
  <c r="DU228" i="49"/>
  <c r="DT228" i="49"/>
  <c r="DS228" i="49"/>
  <c r="DR228" i="49"/>
  <c r="DQ228" i="49"/>
  <c r="DP228" i="49"/>
  <c r="DO228" i="49"/>
  <c r="DN228" i="49"/>
  <c r="DM228" i="49"/>
  <c r="DL228" i="49"/>
  <c r="DK228" i="49"/>
  <c r="DJ228" i="49"/>
  <c r="DI228" i="49"/>
  <c r="DH228" i="49"/>
  <c r="DG228" i="49"/>
  <c r="DF228" i="49"/>
  <c r="DE228" i="49"/>
  <c r="DD228" i="49"/>
  <c r="DC228" i="49"/>
  <c r="DB228" i="49"/>
  <c r="DA228" i="49"/>
  <c r="CZ228" i="49"/>
  <c r="CY228" i="49"/>
  <c r="CX228" i="49"/>
  <c r="CW228" i="49"/>
  <c r="CV228" i="49"/>
  <c r="CU228" i="49"/>
  <c r="CT228" i="49"/>
  <c r="CS228" i="49"/>
  <c r="CR228" i="49"/>
  <c r="CQ228" i="49"/>
  <c r="CP228" i="49"/>
  <c r="CO228" i="49"/>
  <c r="CN228" i="49"/>
  <c r="CM228" i="49"/>
  <c r="CL228" i="49"/>
  <c r="CK228" i="49"/>
  <c r="CJ228" i="49"/>
  <c r="CI228" i="49"/>
  <c r="CH228" i="49"/>
  <c r="CG228" i="49"/>
  <c r="CF228" i="49"/>
  <c r="CE228" i="49"/>
  <c r="CD228" i="49"/>
  <c r="CC228" i="49"/>
  <c r="CB228" i="49"/>
  <c r="CA228" i="49"/>
  <c r="BY228" i="49"/>
  <c r="BX228" i="49"/>
  <c r="BW228" i="49"/>
  <c r="BQ228" i="49"/>
  <c r="BP228" i="49"/>
  <c r="BO228" i="49"/>
  <c r="BN228" i="49"/>
  <c r="BM228" i="49"/>
  <c r="BL228" i="49"/>
  <c r="BK228" i="49"/>
  <c r="BJ228" i="49"/>
  <c r="BI228" i="49"/>
  <c r="BH228" i="49"/>
  <c r="BG228" i="49"/>
  <c r="BF228" i="49"/>
  <c r="AT228" i="49"/>
  <c r="AU228" i="49"/>
  <c r="AV228" i="49"/>
  <c r="AW228" i="49"/>
  <c r="AX228" i="49"/>
  <c r="AY228" i="49"/>
  <c r="AZ228" i="49"/>
  <c r="BA228" i="49"/>
  <c r="BB228" i="49"/>
  <c r="BC228" i="49"/>
  <c r="BD228" i="49"/>
  <c r="BE228" i="49"/>
  <c r="AE228" i="49"/>
  <c r="AD228" i="49"/>
  <c r="AC228" i="49"/>
  <c r="D228" i="49"/>
  <c r="I228" i="49"/>
  <c r="DV227" i="49"/>
  <c r="DU227" i="49"/>
  <c r="DT227" i="49"/>
  <c r="DS227" i="49"/>
  <c r="DR227" i="49"/>
  <c r="DQ227" i="49"/>
  <c r="DP227" i="49"/>
  <c r="DO227" i="49"/>
  <c r="DN227" i="49"/>
  <c r="DM227" i="49"/>
  <c r="DL227" i="49"/>
  <c r="DK227" i="49"/>
  <c r="DJ227" i="49"/>
  <c r="DI227" i="49"/>
  <c r="DH227" i="49"/>
  <c r="DG227" i="49"/>
  <c r="DF227" i="49"/>
  <c r="DE227" i="49"/>
  <c r="DD227" i="49"/>
  <c r="DC227" i="49"/>
  <c r="DB227" i="49"/>
  <c r="DA227" i="49"/>
  <c r="CZ227" i="49"/>
  <c r="CY227" i="49"/>
  <c r="CX227" i="49"/>
  <c r="CW227" i="49"/>
  <c r="CV227" i="49"/>
  <c r="CU227" i="49"/>
  <c r="CT227" i="49"/>
  <c r="CS227" i="49"/>
  <c r="CR227" i="49"/>
  <c r="CQ227" i="49"/>
  <c r="CP227" i="49"/>
  <c r="CO227" i="49"/>
  <c r="CN227" i="49"/>
  <c r="CM227" i="49"/>
  <c r="CL227" i="49"/>
  <c r="CK227" i="49"/>
  <c r="CJ227" i="49"/>
  <c r="CI227" i="49"/>
  <c r="CH227" i="49"/>
  <c r="CG227" i="49"/>
  <c r="CF227" i="49"/>
  <c r="CE227" i="49"/>
  <c r="CD227" i="49"/>
  <c r="CC227" i="49"/>
  <c r="CB227" i="49"/>
  <c r="CA227" i="49"/>
  <c r="BZ227" i="49"/>
  <c r="BY227" i="49"/>
  <c r="BX227" i="49"/>
  <c r="BW227" i="49"/>
  <c r="BQ227" i="49"/>
  <c r="BP227" i="49"/>
  <c r="BO227" i="49"/>
  <c r="BN227" i="49"/>
  <c r="BM227" i="49"/>
  <c r="BL227" i="49"/>
  <c r="BK227" i="49"/>
  <c r="BJ227" i="49"/>
  <c r="BI227" i="49"/>
  <c r="BH227" i="49"/>
  <c r="BG227" i="49"/>
  <c r="BF227" i="49"/>
  <c r="AT227" i="49"/>
  <c r="AU227" i="49"/>
  <c r="AV227" i="49"/>
  <c r="AW227" i="49"/>
  <c r="AX227" i="49"/>
  <c r="AY227" i="49"/>
  <c r="AZ227" i="49"/>
  <c r="BA227" i="49"/>
  <c r="BB227" i="49"/>
  <c r="BC227" i="49"/>
  <c r="BD227" i="49"/>
  <c r="BE227" i="49"/>
  <c r="AE227" i="49"/>
  <c r="AD227" i="49"/>
  <c r="AC227" i="49"/>
  <c r="D227" i="49"/>
  <c r="I227" i="49"/>
  <c r="DV226" i="49"/>
  <c r="DU226" i="49"/>
  <c r="DT226" i="49"/>
  <c r="DS226" i="49"/>
  <c r="DR226" i="49"/>
  <c r="DQ226" i="49"/>
  <c r="DP226" i="49"/>
  <c r="DO226" i="49"/>
  <c r="DN226" i="49"/>
  <c r="DM226" i="49"/>
  <c r="DL226" i="49"/>
  <c r="DK226" i="49"/>
  <c r="DJ226" i="49"/>
  <c r="DI226" i="49"/>
  <c r="DH226" i="49"/>
  <c r="DG226" i="49"/>
  <c r="DF226" i="49"/>
  <c r="DE226" i="49"/>
  <c r="DD226" i="49"/>
  <c r="DC226" i="49"/>
  <c r="DB226" i="49"/>
  <c r="DA226" i="49"/>
  <c r="CZ226" i="49"/>
  <c r="CY226" i="49"/>
  <c r="CX226" i="49"/>
  <c r="CW226" i="49"/>
  <c r="CV226" i="49"/>
  <c r="CU226" i="49"/>
  <c r="CT226" i="49"/>
  <c r="CS226" i="49"/>
  <c r="CR226" i="49"/>
  <c r="CQ226" i="49"/>
  <c r="CP226" i="49"/>
  <c r="CO226" i="49"/>
  <c r="CN226" i="49"/>
  <c r="CM226" i="49"/>
  <c r="CL226" i="49"/>
  <c r="CK226" i="49"/>
  <c r="CJ226" i="49"/>
  <c r="CI226" i="49"/>
  <c r="CH226" i="49"/>
  <c r="CG226" i="49"/>
  <c r="CF226" i="49"/>
  <c r="CE226" i="49"/>
  <c r="CD226" i="49"/>
  <c r="CC226" i="49"/>
  <c r="CB226" i="49"/>
  <c r="CA226" i="49"/>
  <c r="BY226" i="49"/>
  <c r="BX226" i="49"/>
  <c r="BW226" i="49"/>
  <c r="BQ226" i="49"/>
  <c r="BP226" i="49"/>
  <c r="BO226" i="49"/>
  <c r="BN226" i="49"/>
  <c r="BM226" i="49"/>
  <c r="BL226" i="49"/>
  <c r="BK226" i="49"/>
  <c r="BJ226" i="49"/>
  <c r="BI226" i="49"/>
  <c r="BH226" i="49"/>
  <c r="BG226" i="49"/>
  <c r="BF226" i="49"/>
  <c r="AT226" i="49"/>
  <c r="AU226" i="49"/>
  <c r="AV226" i="49"/>
  <c r="AW226" i="49"/>
  <c r="AX226" i="49"/>
  <c r="AY226" i="49"/>
  <c r="AZ226" i="49"/>
  <c r="BA226" i="49"/>
  <c r="BB226" i="49"/>
  <c r="BC226" i="49"/>
  <c r="BD226" i="49"/>
  <c r="BE226" i="49"/>
  <c r="AE226" i="49"/>
  <c r="AD226" i="49"/>
  <c r="AC226" i="49"/>
  <c r="D226" i="49"/>
  <c r="I226" i="49"/>
  <c r="DV225" i="49"/>
  <c r="DU225" i="49"/>
  <c r="DT225" i="49"/>
  <c r="DS225" i="49"/>
  <c r="DR225" i="49"/>
  <c r="DQ225" i="49"/>
  <c r="DP225" i="49"/>
  <c r="DO225" i="49"/>
  <c r="DN225" i="49"/>
  <c r="DM225" i="49"/>
  <c r="DL225" i="49"/>
  <c r="DK225" i="49"/>
  <c r="DJ225" i="49"/>
  <c r="DI225" i="49"/>
  <c r="DH225" i="49"/>
  <c r="DG225" i="49"/>
  <c r="DF225" i="49"/>
  <c r="DE225" i="49"/>
  <c r="DD225" i="49"/>
  <c r="DC225" i="49"/>
  <c r="DB225" i="49"/>
  <c r="DA225" i="49"/>
  <c r="CZ225" i="49"/>
  <c r="CY225" i="49"/>
  <c r="CX225" i="49"/>
  <c r="CW225" i="49"/>
  <c r="CV225" i="49"/>
  <c r="CU225" i="49"/>
  <c r="CT225" i="49"/>
  <c r="CS225" i="49"/>
  <c r="CR225" i="49"/>
  <c r="CQ225" i="49"/>
  <c r="CP225" i="49"/>
  <c r="CO225" i="49"/>
  <c r="CN225" i="49"/>
  <c r="CM225" i="49"/>
  <c r="CL225" i="49"/>
  <c r="CK225" i="49"/>
  <c r="CJ225" i="49"/>
  <c r="CI225" i="49"/>
  <c r="CH225" i="49"/>
  <c r="CG225" i="49"/>
  <c r="CF225" i="49"/>
  <c r="CE225" i="49"/>
  <c r="CD225" i="49"/>
  <c r="CC225" i="49"/>
  <c r="CB225" i="49"/>
  <c r="CA225" i="49"/>
  <c r="BY225" i="49"/>
  <c r="BX225" i="49"/>
  <c r="BW225" i="49"/>
  <c r="BQ225" i="49"/>
  <c r="BP225" i="49"/>
  <c r="BO225" i="49"/>
  <c r="BN225" i="49"/>
  <c r="BM225" i="49"/>
  <c r="BL225" i="49"/>
  <c r="BK225" i="49"/>
  <c r="BJ225" i="49"/>
  <c r="BI225" i="49"/>
  <c r="BH225" i="49"/>
  <c r="BG225" i="49"/>
  <c r="BF225" i="49"/>
  <c r="AT225" i="49"/>
  <c r="AU225" i="49"/>
  <c r="AV225" i="49"/>
  <c r="AW225" i="49"/>
  <c r="AX225" i="49"/>
  <c r="AY225" i="49"/>
  <c r="AZ225" i="49"/>
  <c r="BA225" i="49"/>
  <c r="BB225" i="49"/>
  <c r="BC225" i="49"/>
  <c r="BD225" i="49"/>
  <c r="BE225" i="49"/>
  <c r="AE225" i="49"/>
  <c r="AD225" i="49"/>
  <c r="AC225" i="49"/>
  <c r="D225" i="49"/>
  <c r="I225" i="49"/>
  <c r="DV224" i="49"/>
  <c r="DU224" i="49"/>
  <c r="DT224" i="49"/>
  <c r="DS224" i="49"/>
  <c r="DR224" i="49"/>
  <c r="DQ224" i="49"/>
  <c r="DP224" i="49"/>
  <c r="DO224" i="49"/>
  <c r="DN224" i="49"/>
  <c r="DM224" i="49"/>
  <c r="DL224" i="49"/>
  <c r="DK224" i="49"/>
  <c r="DJ224" i="49"/>
  <c r="DI224" i="49"/>
  <c r="DH224" i="49"/>
  <c r="DG224" i="49"/>
  <c r="DF224" i="49"/>
  <c r="DE224" i="49"/>
  <c r="DD224" i="49"/>
  <c r="DC224" i="49"/>
  <c r="DB224" i="49"/>
  <c r="DA224" i="49"/>
  <c r="CZ224" i="49"/>
  <c r="CY224" i="49"/>
  <c r="CX224" i="49"/>
  <c r="CW224" i="49"/>
  <c r="CV224" i="49"/>
  <c r="CU224" i="49"/>
  <c r="CT224" i="49"/>
  <c r="CS224" i="49"/>
  <c r="CR224" i="49"/>
  <c r="CQ224" i="49"/>
  <c r="CP224" i="49"/>
  <c r="CO224" i="49"/>
  <c r="CN224" i="49"/>
  <c r="CM224" i="49"/>
  <c r="CL224" i="49"/>
  <c r="CK224" i="49"/>
  <c r="CJ224" i="49"/>
  <c r="CI224" i="49"/>
  <c r="CH224" i="49"/>
  <c r="CG224" i="49"/>
  <c r="CF224" i="49"/>
  <c r="CE224" i="49"/>
  <c r="CD224" i="49"/>
  <c r="CC224" i="49"/>
  <c r="CB224" i="49"/>
  <c r="CA224" i="49"/>
  <c r="BY224" i="49"/>
  <c r="BX224" i="49"/>
  <c r="BW224" i="49"/>
  <c r="AT224" i="49"/>
  <c r="AU224" i="49"/>
  <c r="AV224" i="49"/>
  <c r="AW224" i="49"/>
  <c r="AX224" i="49"/>
  <c r="AY224" i="49"/>
  <c r="AZ224" i="49"/>
  <c r="BA224" i="49"/>
  <c r="BB224" i="49"/>
  <c r="BC224" i="49"/>
  <c r="BD224" i="49"/>
  <c r="BE224" i="49"/>
  <c r="E224" i="49"/>
  <c r="B224" i="49"/>
  <c r="AG224" i="49"/>
  <c r="BQ224" i="49"/>
  <c r="BP224" i="49"/>
  <c r="BO224" i="49"/>
  <c r="BN224" i="49"/>
  <c r="BM224" i="49"/>
  <c r="BL224" i="49"/>
  <c r="BK224" i="49"/>
  <c r="BJ224" i="49"/>
  <c r="BI224" i="49"/>
  <c r="BH224" i="49"/>
  <c r="BG224" i="49"/>
  <c r="BF224" i="49"/>
  <c r="AE224" i="49"/>
  <c r="AD224" i="49"/>
  <c r="AC224" i="49"/>
  <c r="D224" i="49"/>
  <c r="I224" i="49"/>
  <c r="DV223" i="49"/>
  <c r="DU223" i="49"/>
  <c r="DT223" i="49"/>
  <c r="DS223" i="49"/>
  <c r="DR223" i="49"/>
  <c r="DQ223" i="49"/>
  <c r="DP223" i="49"/>
  <c r="DO223" i="49"/>
  <c r="DN223" i="49"/>
  <c r="DM223" i="49"/>
  <c r="DL223" i="49"/>
  <c r="DK223" i="49"/>
  <c r="DJ223" i="49"/>
  <c r="DI223" i="49"/>
  <c r="DH223" i="49"/>
  <c r="DG223" i="49"/>
  <c r="DF223" i="49"/>
  <c r="DE223" i="49"/>
  <c r="DD223" i="49"/>
  <c r="DC223" i="49"/>
  <c r="DB223" i="49"/>
  <c r="DA223" i="49"/>
  <c r="CZ223" i="49"/>
  <c r="CY223" i="49"/>
  <c r="CX223" i="49"/>
  <c r="CW223" i="49"/>
  <c r="CV223" i="49"/>
  <c r="CU223" i="49"/>
  <c r="CT223" i="49"/>
  <c r="CS223" i="49"/>
  <c r="CR223" i="49"/>
  <c r="CQ223" i="49"/>
  <c r="CP223" i="49"/>
  <c r="CO223" i="49"/>
  <c r="CN223" i="49"/>
  <c r="CM223" i="49"/>
  <c r="CL223" i="49"/>
  <c r="CK223" i="49"/>
  <c r="CJ223" i="49"/>
  <c r="CI223" i="49"/>
  <c r="CH223" i="49"/>
  <c r="CG223" i="49"/>
  <c r="CF223" i="49"/>
  <c r="CE223" i="49"/>
  <c r="CD223" i="49"/>
  <c r="CC223" i="49"/>
  <c r="CB223" i="49"/>
  <c r="CA223" i="49"/>
  <c r="BZ223" i="49"/>
  <c r="BY223" i="49"/>
  <c r="BX223" i="49"/>
  <c r="BW223" i="49"/>
  <c r="BQ223" i="49"/>
  <c r="BP223" i="49"/>
  <c r="BO223" i="49"/>
  <c r="BN223" i="49"/>
  <c r="BM223" i="49"/>
  <c r="BL223" i="49"/>
  <c r="BK223" i="49"/>
  <c r="BJ223" i="49"/>
  <c r="BI223" i="49"/>
  <c r="BH223" i="49"/>
  <c r="BG223" i="49"/>
  <c r="BF223" i="49"/>
  <c r="AT223" i="49"/>
  <c r="AU223" i="49"/>
  <c r="AV223" i="49"/>
  <c r="AW223" i="49"/>
  <c r="AX223" i="49"/>
  <c r="AY223" i="49"/>
  <c r="AZ223" i="49"/>
  <c r="BA223" i="49"/>
  <c r="BB223" i="49"/>
  <c r="BC223" i="49"/>
  <c r="BD223" i="49"/>
  <c r="BE223" i="49"/>
  <c r="AE223" i="49"/>
  <c r="AD223" i="49"/>
  <c r="AC223" i="49"/>
  <c r="D223" i="49"/>
  <c r="I223" i="49"/>
  <c r="DV222" i="49"/>
  <c r="DU222" i="49"/>
  <c r="DT222" i="49"/>
  <c r="DS222" i="49"/>
  <c r="DR222" i="49"/>
  <c r="DQ222" i="49"/>
  <c r="DP222" i="49"/>
  <c r="DO222" i="49"/>
  <c r="DN222" i="49"/>
  <c r="DM222" i="49"/>
  <c r="DL222" i="49"/>
  <c r="DK222" i="49"/>
  <c r="DJ222" i="49"/>
  <c r="DI222" i="49"/>
  <c r="DH222" i="49"/>
  <c r="DG222" i="49"/>
  <c r="DF222" i="49"/>
  <c r="DE222" i="49"/>
  <c r="DD222" i="49"/>
  <c r="DC222" i="49"/>
  <c r="DB222" i="49"/>
  <c r="DA222" i="49"/>
  <c r="CZ222" i="49"/>
  <c r="CY222" i="49"/>
  <c r="CX222" i="49"/>
  <c r="CW222" i="49"/>
  <c r="CV222" i="49"/>
  <c r="CU222" i="49"/>
  <c r="CT222" i="49"/>
  <c r="CS222" i="49"/>
  <c r="CR222" i="49"/>
  <c r="CQ222" i="49"/>
  <c r="CP222" i="49"/>
  <c r="CO222" i="49"/>
  <c r="CN222" i="49"/>
  <c r="CM222" i="49"/>
  <c r="CL222" i="49"/>
  <c r="CK222" i="49"/>
  <c r="CJ222" i="49"/>
  <c r="CI222" i="49"/>
  <c r="CH222" i="49"/>
  <c r="CG222" i="49"/>
  <c r="CF222" i="49"/>
  <c r="CE222" i="49"/>
  <c r="CD222" i="49"/>
  <c r="CC222" i="49"/>
  <c r="CB222" i="49"/>
  <c r="CA222" i="49"/>
  <c r="BY222" i="49"/>
  <c r="BX222" i="49"/>
  <c r="BW222" i="49"/>
  <c r="BQ222" i="49"/>
  <c r="BP222" i="49"/>
  <c r="BO222" i="49"/>
  <c r="BN222" i="49"/>
  <c r="BM222" i="49"/>
  <c r="BL222" i="49"/>
  <c r="BK222" i="49"/>
  <c r="BJ222" i="49"/>
  <c r="BI222" i="49"/>
  <c r="BH222" i="49"/>
  <c r="BG222" i="49"/>
  <c r="BF222" i="49"/>
  <c r="AT222" i="49"/>
  <c r="AU222" i="49"/>
  <c r="AV222" i="49"/>
  <c r="AW222" i="49"/>
  <c r="AX222" i="49"/>
  <c r="AY222" i="49"/>
  <c r="AZ222" i="49"/>
  <c r="BA222" i="49"/>
  <c r="BB222" i="49"/>
  <c r="BC222" i="49"/>
  <c r="BD222" i="49"/>
  <c r="BE222" i="49"/>
  <c r="AE222" i="49"/>
  <c r="AD222" i="49"/>
  <c r="AC222" i="49"/>
  <c r="D222" i="49"/>
  <c r="I222" i="49"/>
  <c r="DV221" i="49"/>
  <c r="DU221" i="49"/>
  <c r="DT221" i="49"/>
  <c r="DS221" i="49"/>
  <c r="DR221" i="49"/>
  <c r="DQ221" i="49"/>
  <c r="DP221" i="49"/>
  <c r="DO221" i="49"/>
  <c r="DN221" i="49"/>
  <c r="DM221" i="49"/>
  <c r="DL221" i="49"/>
  <c r="DK221" i="49"/>
  <c r="DJ221" i="49"/>
  <c r="DI221" i="49"/>
  <c r="DH221" i="49"/>
  <c r="DG221" i="49"/>
  <c r="DF221" i="49"/>
  <c r="DE221" i="49"/>
  <c r="DD221" i="49"/>
  <c r="DC221" i="49"/>
  <c r="DB221" i="49"/>
  <c r="DA221" i="49"/>
  <c r="CZ221" i="49"/>
  <c r="CY221" i="49"/>
  <c r="CX221" i="49"/>
  <c r="CW221" i="49"/>
  <c r="CV221" i="49"/>
  <c r="CU221" i="49"/>
  <c r="CT221" i="49"/>
  <c r="CS221" i="49"/>
  <c r="CR221" i="49"/>
  <c r="CQ221" i="49"/>
  <c r="CP221" i="49"/>
  <c r="CO221" i="49"/>
  <c r="CN221" i="49"/>
  <c r="CM221" i="49"/>
  <c r="CL221" i="49"/>
  <c r="CK221" i="49"/>
  <c r="CJ221" i="49"/>
  <c r="CI221" i="49"/>
  <c r="CH221" i="49"/>
  <c r="CG221" i="49"/>
  <c r="CF221" i="49"/>
  <c r="CE221" i="49"/>
  <c r="CD221" i="49"/>
  <c r="CC221" i="49"/>
  <c r="CA221" i="49"/>
  <c r="CB221" i="49"/>
  <c r="BZ221" i="49"/>
  <c r="BY221" i="49"/>
  <c r="BX221" i="49"/>
  <c r="BW221" i="49"/>
  <c r="BQ221" i="49"/>
  <c r="BP221" i="49"/>
  <c r="BO221" i="49"/>
  <c r="BN221" i="49"/>
  <c r="BM221" i="49"/>
  <c r="BL221" i="49"/>
  <c r="BK221" i="49"/>
  <c r="BJ221" i="49"/>
  <c r="BI221" i="49"/>
  <c r="BH221" i="49"/>
  <c r="BG221" i="49"/>
  <c r="BF221" i="49"/>
  <c r="AT221" i="49"/>
  <c r="AU221" i="49"/>
  <c r="AV221" i="49"/>
  <c r="AW221" i="49"/>
  <c r="AX221" i="49"/>
  <c r="AY221" i="49"/>
  <c r="AZ221" i="49"/>
  <c r="BA221" i="49"/>
  <c r="BB221" i="49"/>
  <c r="BC221" i="49"/>
  <c r="BD221" i="49"/>
  <c r="BE221" i="49"/>
  <c r="AE221" i="49"/>
  <c r="AD221" i="49"/>
  <c r="AC221" i="49"/>
  <c r="D221" i="49"/>
  <c r="I221" i="49"/>
  <c r="DV220" i="49"/>
  <c r="DU220" i="49"/>
  <c r="DT220" i="49"/>
  <c r="DS220" i="49"/>
  <c r="DR220" i="49"/>
  <c r="DQ220" i="49"/>
  <c r="DP220" i="49"/>
  <c r="DO220" i="49"/>
  <c r="DN220" i="49"/>
  <c r="DM220" i="49"/>
  <c r="DL220" i="49"/>
  <c r="DK220" i="49"/>
  <c r="DJ220" i="49"/>
  <c r="DI220" i="49"/>
  <c r="DH220" i="49"/>
  <c r="DG220" i="49"/>
  <c r="DF220" i="49"/>
  <c r="DE220" i="49"/>
  <c r="DD220" i="49"/>
  <c r="DC220" i="49"/>
  <c r="DB220" i="49"/>
  <c r="DA220" i="49"/>
  <c r="CZ220" i="49"/>
  <c r="CY220" i="49"/>
  <c r="CX220" i="49"/>
  <c r="CW220" i="49"/>
  <c r="CV220" i="49"/>
  <c r="CU220" i="49"/>
  <c r="CT220" i="49"/>
  <c r="CS220" i="49"/>
  <c r="CR220" i="49"/>
  <c r="CQ220" i="49"/>
  <c r="CP220" i="49"/>
  <c r="CO220" i="49"/>
  <c r="CN220" i="49"/>
  <c r="CM220" i="49"/>
  <c r="CL220" i="49"/>
  <c r="CK220" i="49"/>
  <c r="CJ220" i="49"/>
  <c r="CI220" i="49"/>
  <c r="CH220" i="49"/>
  <c r="CG220" i="49"/>
  <c r="CF220" i="49"/>
  <c r="CE220" i="49"/>
  <c r="CD220" i="49"/>
  <c r="CC220" i="49"/>
  <c r="CB220" i="49"/>
  <c r="CA220" i="49"/>
  <c r="BZ220" i="49"/>
  <c r="BY220" i="49"/>
  <c r="BX220" i="49"/>
  <c r="BW220" i="49"/>
  <c r="BQ220" i="49"/>
  <c r="BP220" i="49"/>
  <c r="BO220" i="49"/>
  <c r="BN220" i="49"/>
  <c r="BM220" i="49"/>
  <c r="BL220" i="49"/>
  <c r="BK220" i="49"/>
  <c r="BJ220" i="49"/>
  <c r="BI220" i="49"/>
  <c r="BH220" i="49"/>
  <c r="BG220" i="49"/>
  <c r="BF220" i="49"/>
  <c r="AT220" i="49"/>
  <c r="AU220" i="49"/>
  <c r="AV220" i="49"/>
  <c r="AW220" i="49"/>
  <c r="AX220" i="49"/>
  <c r="AY220" i="49"/>
  <c r="AZ220" i="49"/>
  <c r="BA220" i="49"/>
  <c r="BB220" i="49"/>
  <c r="BC220" i="49"/>
  <c r="BD220" i="49"/>
  <c r="BE220" i="49"/>
  <c r="AE220" i="49"/>
  <c r="AD220" i="49"/>
  <c r="AC220" i="49"/>
  <c r="D220" i="49"/>
  <c r="I220" i="49"/>
  <c r="DV219" i="49"/>
  <c r="DU219" i="49"/>
  <c r="DT219" i="49"/>
  <c r="DS219" i="49"/>
  <c r="DR219" i="49"/>
  <c r="DQ219" i="49"/>
  <c r="DP219" i="49"/>
  <c r="DO219" i="49"/>
  <c r="DN219" i="49"/>
  <c r="DM219" i="49"/>
  <c r="DL219" i="49"/>
  <c r="DK219" i="49"/>
  <c r="DJ219" i="49"/>
  <c r="DI219" i="49"/>
  <c r="DH219" i="49"/>
  <c r="DG219" i="49"/>
  <c r="DF219" i="49"/>
  <c r="DE219" i="49"/>
  <c r="DD219" i="49"/>
  <c r="DC219" i="49"/>
  <c r="DB219" i="49"/>
  <c r="DA219" i="49"/>
  <c r="CZ219" i="49"/>
  <c r="CY219" i="49"/>
  <c r="CX219" i="49"/>
  <c r="CW219" i="49"/>
  <c r="CV219" i="49"/>
  <c r="CU219" i="49"/>
  <c r="CT219" i="49"/>
  <c r="CS219" i="49"/>
  <c r="CR219" i="49"/>
  <c r="CQ219" i="49"/>
  <c r="CP219" i="49"/>
  <c r="CO219" i="49"/>
  <c r="CN219" i="49"/>
  <c r="CM219" i="49"/>
  <c r="CL219" i="49"/>
  <c r="CK219" i="49"/>
  <c r="CJ219" i="49"/>
  <c r="CI219" i="49"/>
  <c r="CH219" i="49"/>
  <c r="CG219" i="49"/>
  <c r="CF219" i="49"/>
  <c r="CE219" i="49"/>
  <c r="CD219" i="49"/>
  <c r="CC219" i="49"/>
  <c r="CB219" i="49"/>
  <c r="CA219" i="49"/>
  <c r="BZ219" i="49"/>
  <c r="BY219" i="49"/>
  <c r="BX219" i="49"/>
  <c r="BW219" i="49"/>
  <c r="BQ219" i="49"/>
  <c r="BP219" i="49"/>
  <c r="BO219" i="49"/>
  <c r="BN219" i="49"/>
  <c r="BM219" i="49"/>
  <c r="BL219" i="49"/>
  <c r="BK219" i="49"/>
  <c r="BJ219" i="49"/>
  <c r="BI219" i="49"/>
  <c r="BH219" i="49"/>
  <c r="BG219" i="49"/>
  <c r="BF219" i="49"/>
  <c r="AT219" i="49"/>
  <c r="AU219" i="49"/>
  <c r="AV219" i="49"/>
  <c r="AW219" i="49"/>
  <c r="AX219" i="49"/>
  <c r="AY219" i="49"/>
  <c r="AZ219" i="49"/>
  <c r="BA219" i="49"/>
  <c r="BB219" i="49"/>
  <c r="BC219" i="49"/>
  <c r="BD219" i="49"/>
  <c r="BE219" i="49"/>
  <c r="AE219" i="49"/>
  <c r="AD219" i="49"/>
  <c r="AC219" i="49"/>
  <c r="D219" i="49"/>
  <c r="I219" i="49"/>
  <c r="DV218" i="49"/>
  <c r="DU218" i="49"/>
  <c r="DT218" i="49"/>
  <c r="DS218" i="49"/>
  <c r="DR218" i="49"/>
  <c r="DQ218" i="49"/>
  <c r="DP218" i="49"/>
  <c r="DO218" i="49"/>
  <c r="DN218" i="49"/>
  <c r="DM218" i="49"/>
  <c r="DL218" i="49"/>
  <c r="DK218" i="49"/>
  <c r="DJ218" i="49"/>
  <c r="DI218" i="49"/>
  <c r="DH218" i="49"/>
  <c r="DG218" i="49"/>
  <c r="DF218" i="49"/>
  <c r="DE218" i="49"/>
  <c r="DD218" i="49"/>
  <c r="DC218" i="49"/>
  <c r="DB218" i="49"/>
  <c r="DA218" i="49"/>
  <c r="CZ218" i="49"/>
  <c r="CY218" i="49"/>
  <c r="CX218" i="49"/>
  <c r="CW218" i="49"/>
  <c r="CV218" i="49"/>
  <c r="CU218" i="49"/>
  <c r="CT218" i="49"/>
  <c r="CS218" i="49"/>
  <c r="CR218" i="49"/>
  <c r="CQ218" i="49"/>
  <c r="CP218" i="49"/>
  <c r="CO218" i="49"/>
  <c r="CN218" i="49"/>
  <c r="CM218" i="49"/>
  <c r="CL218" i="49"/>
  <c r="CK218" i="49"/>
  <c r="CJ218" i="49"/>
  <c r="CI218" i="49"/>
  <c r="CH218" i="49"/>
  <c r="CG218" i="49"/>
  <c r="CF218" i="49"/>
  <c r="CE218" i="49"/>
  <c r="CD218" i="49"/>
  <c r="CC218" i="49"/>
  <c r="CB218" i="49"/>
  <c r="CA218" i="49"/>
  <c r="BY218" i="49"/>
  <c r="BX218" i="49"/>
  <c r="BW218" i="49"/>
  <c r="BQ218" i="49"/>
  <c r="BP218" i="49"/>
  <c r="BO218" i="49"/>
  <c r="BN218" i="49"/>
  <c r="BM218" i="49"/>
  <c r="BL218" i="49"/>
  <c r="BK218" i="49"/>
  <c r="BJ218" i="49"/>
  <c r="BI218" i="49"/>
  <c r="BH218" i="49"/>
  <c r="BG218" i="49"/>
  <c r="BF218" i="49"/>
  <c r="AT218" i="49"/>
  <c r="AU218" i="49"/>
  <c r="AV218" i="49"/>
  <c r="AW218" i="49"/>
  <c r="AX218" i="49"/>
  <c r="AY218" i="49"/>
  <c r="AZ218" i="49"/>
  <c r="BA218" i="49"/>
  <c r="BB218" i="49"/>
  <c r="BC218" i="49"/>
  <c r="BD218" i="49"/>
  <c r="BE218" i="49"/>
  <c r="AE218" i="49"/>
  <c r="AD218" i="49"/>
  <c r="AC218" i="49"/>
  <c r="D218" i="49"/>
  <c r="I218" i="49"/>
  <c r="DV217" i="49"/>
  <c r="DU217" i="49"/>
  <c r="DT217" i="49"/>
  <c r="DS217" i="49"/>
  <c r="DR217" i="49"/>
  <c r="DQ217" i="49"/>
  <c r="DP217" i="49"/>
  <c r="DO217" i="49"/>
  <c r="DN217" i="49"/>
  <c r="DM217" i="49"/>
  <c r="DL217" i="49"/>
  <c r="DK217" i="49"/>
  <c r="DJ217" i="49"/>
  <c r="DI217" i="49"/>
  <c r="DH217" i="49"/>
  <c r="DG217" i="49"/>
  <c r="DF217" i="49"/>
  <c r="DE217" i="49"/>
  <c r="DD217" i="49"/>
  <c r="DC217" i="49"/>
  <c r="DB217" i="49"/>
  <c r="DA217" i="49"/>
  <c r="CZ217" i="49"/>
  <c r="CY217" i="49"/>
  <c r="CX217" i="49"/>
  <c r="CW217" i="49"/>
  <c r="CV217" i="49"/>
  <c r="CU217" i="49"/>
  <c r="CT217" i="49"/>
  <c r="CS217" i="49"/>
  <c r="CR217" i="49"/>
  <c r="CQ217" i="49"/>
  <c r="CP217" i="49"/>
  <c r="CO217" i="49"/>
  <c r="CN217" i="49"/>
  <c r="CM217" i="49"/>
  <c r="CL217" i="49"/>
  <c r="CK217" i="49"/>
  <c r="CJ217" i="49"/>
  <c r="CI217" i="49"/>
  <c r="CH217" i="49"/>
  <c r="CG217" i="49"/>
  <c r="CF217" i="49"/>
  <c r="CE217" i="49"/>
  <c r="CD217" i="49"/>
  <c r="CC217" i="49"/>
  <c r="CB217" i="49"/>
  <c r="CA217" i="49"/>
  <c r="BZ217" i="49"/>
  <c r="BY217" i="49"/>
  <c r="BX217" i="49"/>
  <c r="BW217" i="49"/>
  <c r="BQ217" i="49"/>
  <c r="BP217" i="49"/>
  <c r="BO217" i="49"/>
  <c r="BN217" i="49"/>
  <c r="BM217" i="49"/>
  <c r="BL217" i="49"/>
  <c r="BK217" i="49"/>
  <c r="BJ217" i="49"/>
  <c r="BI217" i="49"/>
  <c r="BH217" i="49"/>
  <c r="BG217" i="49"/>
  <c r="BF217" i="49"/>
  <c r="AT217" i="49"/>
  <c r="AU217" i="49"/>
  <c r="AV217" i="49"/>
  <c r="AW217" i="49"/>
  <c r="AX217" i="49"/>
  <c r="AY217" i="49"/>
  <c r="AZ217" i="49"/>
  <c r="BA217" i="49"/>
  <c r="BB217" i="49"/>
  <c r="BC217" i="49"/>
  <c r="BD217" i="49"/>
  <c r="BE217" i="49"/>
  <c r="AE217" i="49"/>
  <c r="AD217" i="49"/>
  <c r="AC217" i="49"/>
  <c r="D217" i="49"/>
  <c r="I217" i="49"/>
  <c r="DV216" i="49"/>
  <c r="DU216" i="49"/>
  <c r="DT216" i="49"/>
  <c r="DS216" i="49"/>
  <c r="DR216" i="49"/>
  <c r="DQ216" i="49"/>
  <c r="DP216" i="49"/>
  <c r="DO216" i="49"/>
  <c r="DN216" i="49"/>
  <c r="DM216" i="49"/>
  <c r="DL216" i="49"/>
  <c r="DK216" i="49"/>
  <c r="DJ216" i="49"/>
  <c r="DI216" i="49"/>
  <c r="DH216" i="49"/>
  <c r="DG216" i="49"/>
  <c r="DF216" i="49"/>
  <c r="DE216" i="49"/>
  <c r="DD216" i="49"/>
  <c r="DC216" i="49"/>
  <c r="DB216" i="49"/>
  <c r="DA216" i="49"/>
  <c r="CZ216" i="49"/>
  <c r="CY216" i="49"/>
  <c r="CX216" i="49"/>
  <c r="CW216" i="49"/>
  <c r="CV216" i="49"/>
  <c r="CU216" i="49"/>
  <c r="CT216" i="49"/>
  <c r="CS216" i="49"/>
  <c r="CR216" i="49"/>
  <c r="CQ216" i="49"/>
  <c r="CP216" i="49"/>
  <c r="CO216" i="49"/>
  <c r="CN216" i="49"/>
  <c r="CM216" i="49"/>
  <c r="CL216" i="49"/>
  <c r="CK216" i="49"/>
  <c r="CJ216" i="49"/>
  <c r="CI216" i="49"/>
  <c r="CH216" i="49"/>
  <c r="CG216" i="49"/>
  <c r="CF216" i="49"/>
  <c r="CE216" i="49"/>
  <c r="CA216" i="49"/>
  <c r="CB216" i="49"/>
  <c r="CC216" i="49"/>
  <c r="CD216" i="49"/>
  <c r="BZ216" i="49"/>
  <c r="BY216" i="49"/>
  <c r="BX216" i="49"/>
  <c r="BW216" i="49"/>
  <c r="BQ216" i="49"/>
  <c r="BP216" i="49"/>
  <c r="BO216" i="49"/>
  <c r="BN216" i="49"/>
  <c r="BM216" i="49"/>
  <c r="BL216" i="49"/>
  <c r="BK216" i="49"/>
  <c r="BJ216" i="49"/>
  <c r="BI216" i="49"/>
  <c r="BH216" i="49"/>
  <c r="BG216" i="49"/>
  <c r="BF216" i="49"/>
  <c r="AT216" i="49"/>
  <c r="AU216" i="49"/>
  <c r="AV216" i="49"/>
  <c r="AW216" i="49"/>
  <c r="AX216" i="49"/>
  <c r="AY216" i="49"/>
  <c r="AZ216" i="49"/>
  <c r="BA216" i="49"/>
  <c r="BB216" i="49"/>
  <c r="BC216" i="49"/>
  <c r="BD216" i="49"/>
  <c r="BE216" i="49"/>
  <c r="AE216" i="49"/>
  <c r="AD216" i="49"/>
  <c r="AC216" i="49"/>
  <c r="D216" i="49"/>
  <c r="I216" i="49"/>
  <c r="DV215" i="49"/>
  <c r="DU215" i="49"/>
  <c r="DT215" i="49"/>
  <c r="DS215" i="49"/>
  <c r="DR215" i="49"/>
  <c r="DQ215" i="49"/>
  <c r="DP215" i="49"/>
  <c r="DO215" i="49"/>
  <c r="DN215" i="49"/>
  <c r="DM215" i="49"/>
  <c r="DL215" i="49"/>
  <c r="DK215" i="49"/>
  <c r="DJ215" i="49"/>
  <c r="DI215" i="49"/>
  <c r="DH215" i="49"/>
  <c r="DG215" i="49"/>
  <c r="DF215" i="49"/>
  <c r="DE215" i="49"/>
  <c r="DD215" i="49"/>
  <c r="DC215" i="49"/>
  <c r="DB215" i="49"/>
  <c r="DA215" i="49"/>
  <c r="CZ215" i="49"/>
  <c r="CY215" i="49"/>
  <c r="CX215" i="49"/>
  <c r="CW215" i="49"/>
  <c r="CV215" i="49"/>
  <c r="CU215" i="49"/>
  <c r="CT215" i="49"/>
  <c r="CS215" i="49"/>
  <c r="CR215" i="49"/>
  <c r="CQ215" i="49"/>
  <c r="CP215" i="49"/>
  <c r="CO215" i="49"/>
  <c r="CN215" i="49"/>
  <c r="CM215" i="49"/>
  <c r="CL215" i="49"/>
  <c r="CK215" i="49"/>
  <c r="CJ215" i="49"/>
  <c r="CI215" i="49"/>
  <c r="CH215" i="49"/>
  <c r="CG215" i="49"/>
  <c r="CF215" i="49"/>
  <c r="CE215" i="49"/>
  <c r="CD215" i="49"/>
  <c r="CC215" i="49"/>
  <c r="CB215" i="49"/>
  <c r="CA215" i="49"/>
  <c r="BY215" i="49"/>
  <c r="BX215" i="49"/>
  <c r="BW215" i="49"/>
  <c r="AT215" i="49"/>
  <c r="AU215" i="49"/>
  <c r="AV215" i="49"/>
  <c r="AW215" i="49"/>
  <c r="AX215" i="49"/>
  <c r="AY215" i="49"/>
  <c r="AZ215" i="49"/>
  <c r="BA215" i="49"/>
  <c r="BB215" i="49"/>
  <c r="BC215" i="49"/>
  <c r="BD215" i="49"/>
  <c r="BE215" i="49"/>
  <c r="E215" i="49"/>
  <c r="B215" i="49"/>
  <c r="AG215" i="49"/>
  <c r="BQ215" i="49"/>
  <c r="BP215" i="49"/>
  <c r="BO215" i="49"/>
  <c r="BN215" i="49"/>
  <c r="BM215" i="49"/>
  <c r="BL215" i="49"/>
  <c r="BK215" i="49"/>
  <c r="BJ215" i="49"/>
  <c r="BI215" i="49"/>
  <c r="BH215" i="49"/>
  <c r="BG215" i="49"/>
  <c r="BF215" i="49"/>
  <c r="AE215" i="49"/>
  <c r="AD215" i="49"/>
  <c r="AC215" i="49"/>
  <c r="D215" i="49"/>
  <c r="I215" i="49"/>
  <c r="DV214" i="49"/>
  <c r="DU214" i="49"/>
  <c r="DT214" i="49"/>
  <c r="DS214" i="49"/>
  <c r="DR214" i="49"/>
  <c r="DQ214" i="49"/>
  <c r="DP214" i="49"/>
  <c r="DO214" i="49"/>
  <c r="DN214" i="49"/>
  <c r="DM214" i="49"/>
  <c r="DL214" i="49"/>
  <c r="DK214" i="49"/>
  <c r="DJ214" i="49"/>
  <c r="DI214" i="49"/>
  <c r="DH214" i="49"/>
  <c r="DG214" i="49"/>
  <c r="DF214" i="49"/>
  <c r="DE214" i="49"/>
  <c r="DD214" i="49"/>
  <c r="DC214" i="49"/>
  <c r="DB214" i="49"/>
  <c r="DA214" i="49"/>
  <c r="CZ214" i="49"/>
  <c r="CY214" i="49"/>
  <c r="CX214" i="49"/>
  <c r="CW214" i="49"/>
  <c r="CV214" i="49"/>
  <c r="CU214" i="49"/>
  <c r="CT214" i="49"/>
  <c r="CS214" i="49"/>
  <c r="CR214" i="49"/>
  <c r="CQ214" i="49"/>
  <c r="CP214" i="49"/>
  <c r="CO214" i="49"/>
  <c r="CN214" i="49"/>
  <c r="CM214" i="49"/>
  <c r="CL214" i="49"/>
  <c r="CK214" i="49"/>
  <c r="CJ214" i="49"/>
  <c r="CI214" i="49"/>
  <c r="CH214" i="49"/>
  <c r="CG214" i="49"/>
  <c r="CF214" i="49"/>
  <c r="CE214" i="49"/>
  <c r="CD214" i="49"/>
  <c r="CC214" i="49"/>
  <c r="CB214" i="49"/>
  <c r="CA214" i="49"/>
  <c r="BZ214" i="49"/>
  <c r="BY214" i="49"/>
  <c r="BX214" i="49"/>
  <c r="BW214" i="49"/>
  <c r="AN214" i="49"/>
  <c r="AS214" i="49"/>
  <c r="BQ214" i="49"/>
  <c r="BP214" i="49"/>
  <c r="BO214" i="49"/>
  <c r="BN214" i="49"/>
  <c r="BM214" i="49"/>
  <c r="BL214" i="49"/>
  <c r="BK214" i="49"/>
  <c r="BJ214" i="49"/>
  <c r="BI214" i="49"/>
  <c r="BH214" i="49"/>
  <c r="BG214" i="49"/>
  <c r="BF214" i="49"/>
  <c r="AT214" i="49"/>
  <c r="AU214" i="49"/>
  <c r="AV214" i="49"/>
  <c r="AW214" i="49"/>
  <c r="AX214" i="49"/>
  <c r="AY214" i="49"/>
  <c r="AZ214" i="49"/>
  <c r="BA214" i="49"/>
  <c r="BB214" i="49"/>
  <c r="BC214" i="49"/>
  <c r="BD214" i="49"/>
  <c r="BE214" i="49"/>
  <c r="AE214" i="49"/>
  <c r="AD214" i="49"/>
  <c r="AC214" i="49"/>
  <c r="D214" i="49"/>
  <c r="I214" i="49"/>
  <c r="DV213" i="49"/>
  <c r="DU213" i="49"/>
  <c r="DT213" i="49"/>
  <c r="DS213" i="49"/>
  <c r="DR213" i="49"/>
  <c r="DQ213" i="49"/>
  <c r="DP213" i="49"/>
  <c r="DO213" i="49"/>
  <c r="DN213" i="49"/>
  <c r="DM213" i="49"/>
  <c r="DL213" i="49"/>
  <c r="DK213" i="49"/>
  <c r="DJ213" i="49"/>
  <c r="DI213" i="49"/>
  <c r="DH213" i="49"/>
  <c r="DG213" i="49"/>
  <c r="DF213" i="49"/>
  <c r="DE213" i="49"/>
  <c r="DD213" i="49"/>
  <c r="DC213" i="49"/>
  <c r="DB213" i="49"/>
  <c r="DA213" i="49"/>
  <c r="CZ213" i="49"/>
  <c r="CY213" i="49"/>
  <c r="CX213" i="49"/>
  <c r="CW213" i="49"/>
  <c r="CV213" i="49"/>
  <c r="CU213" i="49"/>
  <c r="CT213" i="49"/>
  <c r="CS213" i="49"/>
  <c r="CR213" i="49"/>
  <c r="CQ213" i="49"/>
  <c r="CP213" i="49"/>
  <c r="CO213" i="49"/>
  <c r="CN213" i="49"/>
  <c r="CM213" i="49"/>
  <c r="CL213" i="49"/>
  <c r="CK213" i="49"/>
  <c r="CJ213" i="49"/>
  <c r="CI213" i="49"/>
  <c r="CH213" i="49"/>
  <c r="CG213" i="49"/>
  <c r="CF213" i="49"/>
  <c r="CE213" i="49"/>
  <c r="CD213" i="49"/>
  <c r="CC213" i="49"/>
  <c r="CB213" i="49"/>
  <c r="CA213" i="49"/>
  <c r="BZ213" i="49"/>
  <c r="BY213" i="49"/>
  <c r="BX213" i="49"/>
  <c r="BW213" i="49"/>
  <c r="BQ213" i="49"/>
  <c r="BP213" i="49"/>
  <c r="BO213" i="49"/>
  <c r="BN213" i="49"/>
  <c r="BM213" i="49"/>
  <c r="BL213" i="49"/>
  <c r="BK213" i="49"/>
  <c r="BJ213" i="49"/>
  <c r="BI213" i="49"/>
  <c r="BH213" i="49"/>
  <c r="BG213" i="49"/>
  <c r="BF213" i="49"/>
  <c r="AT213" i="49"/>
  <c r="AU213" i="49"/>
  <c r="AV213" i="49"/>
  <c r="AW213" i="49"/>
  <c r="AX213" i="49"/>
  <c r="AY213" i="49"/>
  <c r="AZ213" i="49"/>
  <c r="BA213" i="49"/>
  <c r="BB213" i="49"/>
  <c r="BC213" i="49"/>
  <c r="BD213" i="49"/>
  <c r="BE213" i="49"/>
  <c r="AE213" i="49"/>
  <c r="AD213" i="49"/>
  <c r="AC213" i="49"/>
  <c r="D213" i="49"/>
  <c r="I213" i="49"/>
  <c r="DV212" i="49"/>
  <c r="DU212" i="49"/>
  <c r="DT212" i="49"/>
  <c r="DS212" i="49"/>
  <c r="DR212" i="49"/>
  <c r="DQ212" i="49"/>
  <c r="DP212" i="49"/>
  <c r="DO212" i="49"/>
  <c r="DN212" i="49"/>
  <c r="DM212" i="49"/>
  <c r="DL212" i="49"/>
  <c r="DK212" i="49"/>
  <c r="DJ212" i="49"/>
  <c r="DI212" i="49"/>
  <c r="DH212" i="49"/>
  <c r="DG212" i="49"/>
  <c r="DF212" i="49"/>
  <c r="DE212" i="49"/>
  <c r="DD212" i="49"/>
  <c r="DC212" i="49"/>
  <c r="DB212" i="49"/>
  <c r="DA212" i="49"/>
  <c r="CZ212" i="49"/>
  <c r="CY212" i="49"/>
  <c r="CX212" i="49"/>
  <c r="CW212" i="49"/>
  <c r="CV212" i="49"/>
  <c r="CU212" i="49"/>
  <c r="CT212" i="49"/>
  <c r="CS212" i="49"/>
  <c r="CR212" i="49"/>
  <c r="CQ212" i="49"/>
  <c r="CP212" i="49"/>
  <c r="CO212" i="49"/>
  <c r="CN212" i="49"/>
  <c r="CM212" i="49"/>
  <c r="CL212" i="49"/>
  <c r="CK212" i="49"/>
  <c r="CJ212" i="49"/>
  <c r="CI212" i="49"/>
  <c r="CH212" i="49"/>
  <c r="CG212" i="49"/>
  <c r="CF212" i="49"/>
  <c r="CE212" i="49"/>
  <c r="CD212" i="49"/>
  <c r="CC212" i="49"/>
  <c r="CB212" i="49"/>
  <c r="CA212" i="49"/>
  <c r="BY212" i="49"/>
  <c r="BX212" i="49"/>
  <c r="BW212" i="49"/>
  <c r="BQ212" i="49"/>
  <c r="BP212" i="49"/>
  <c r="BO212" i="49"/>
  <c r="BN212" i="49"/>
  <c r="BM212" i="49"/>
  <c r="BL212" i="49"/>
  <c r="BK212" i="49"/>
  <c r="BJ212" i="49"/>
  <c r="BI212" i="49"/>
  <c r="BH212" i="49"/>
  <c r="BG212" i="49"/>
  <c r="BF212" i="49"/>
  <c r="AT212" i="49"/>
  <c r="AU212" i="49"/>
  <c r="AV212" i="49"/>
  <c r="AW212" i="49"/>
  <c r="AX212" i="49"/>
  <c r="AY212" i="49"/>
  <c r="AZ212" i="49"/>
  <c r="BA212" i="49"/>
  <c r="BB212" i="49"/>
  <c r="BC212" i="49"/>
  <c r="BD212" i="49"/>
  <c r="BE212" i="49"/>
  <c r="AE212" i="49"/>
  <c r="AD212" i="49"/>
  <c r="AC212" i="49"/>
  <c r="D212" i="49"/>
  <c r="I212" i="49"/>
  <c r="DV211" i="49"/>
  <c r="DU211" i="49"/>
  <c r="DT211" i="49"/>
  <c r="DS211" i="49"/>
  <c r="DR211" i="49"/>
  <c r="DQ211" i="49"/>
  <c r="DP211" i="49"/>
  <c r="DO211" i="49"/>
  <c r="DN211" i="49"/>
  <c r="DM211" i="49"/>
  <c r="DL211" i="49"/>
  <c r="DK211" i="49"/>
  <c r="DJ211" i="49"/>
  <c r="DI211" i="49"/>
  <c r="DH211" i="49"/>
  <c r="DG211" i="49"/>
  <c r="DF211" i="49"/>
  <c r="DE211" i="49"/>
  <c r="DD211" i="49"/>
  <c r="DC211" i="49"/>
  <c r="DB211" i="49"/>
  <c r="DA211" i="49"/>
  <c r="CZ211" i="49"/>
  <c r="CY211" i="49"/>
  <c r="CX211" i="49"/>
  <c r="CW211" i="49"/>
  <c r="CV211" i="49"/>
  <c r="CU211" i="49"/>
  <c r="CT211" i="49"/>
  <c r="CS211" i="49"/>
  <c r="CR211" i="49"/>
  <c r="CQ211" i="49"/>
  <c r="CP211" i="49"/>
  <c r="CO211" i="49"/>
  <c r="CN211" i="49"/>
  <c r="CM211" i="49"/>
  <c r="CL211" i="49"/>
  <c r="CK211" i="49"/>
  <c r="CJ211" i="49"/>
  <c r="CI211" i="49"/>
  <c r="CH211" i="49"/>
  <c r="CG211" i="49"/>
  <c r="CF211" i="49"/>
  <c r="CE211" i="49"/>
  <c r="CD211" i="49"/>
  <c r="CC211" i="49"/>
  <c r="CA211" i="49"/>
  <c r="CB211" i="49"/>
  <c r="BZ211" i="49"/>
  <c r="BY211" i="49"/>
  <c r="BX211" i="49"/>
  <c r="BW211" i="49"/>
  <c r="BQ211" i="49"/>
  <c r="BP211" i="49"/>
  <c r="BO211" i="49"/>
  <c r="BN211" i="49"/>
  <c r="BM211" i="49"/>
  <c r="BL211" i="49"/>
  <c r="BK211" i="49"/>
  <c r="BJ211" i="49"/>
  <c r="BI211" i="49"/>
  <c r="BH211" i="49"/>
  <c r="BG211" i="49"/>
  <c r="BF211" i="49"/>
  <c r="AT211" i="49"/>
  <c r="AU211" i="49"/>
  <c r="AV211" i="49"/>
  <c r="AW211" i="49"/>
  <c r="AX211" i="49"/>
  <c r="AY211" i="49"/>
  <c r="AZ211" i="49"/>
  <c r="BA211" i="49"/>
  <c r="BB211" i="49"/>
  <c r="BC211" i="49"/>
  <c r="BD211" i="49"/>
  <c r="BE211" i="49"/>
  <c r="AE211" i="49"/>
  <c r="AD211" i="49"/>
  <c r="AC211" i="49"/>
  <c r="D211" i="49"/>
  <c r="I211" i="49"/>
  <c r="DV210" i="49"/>
  <c r="DU210" i="49"/>
  <c r="DT210" i="49"/>
  <c r="DS210" i="49"/>
  <c r="DR210" i="49"/>
  <c r="DQ210" i="49"/>
  <c r="DP210" i="49"/>
  <c r="DO210" i="49"/>
  <c r="DN210" i="49"/>
  <c r="DM210" i="49"/>
  <c r="DL210" i="49"/>
  <c r="DK210" i="49"/>
  <c r="DJ210" i="49"/>
  <c r="DI210" i="49"/>
  <c r="DH210" i="49"/>
  <c r="DG210" i="49"/>
  <c r="DF210" i="49"/>
  <c r="DE210" i="49"/>
  <c r="DD210" i="49"/>
  <c r="DC210" i="49"/>
  <c r="DB210" i="49"/>
  <c r="DA210" i="49"/>
  <c r="CZ210" i="49"/>
  <c r="CY210" i="49"/>
  <c r="CX210" i="49"/>
  <c r="CW210" i="49"/>
  <c r="CV210" i="49"/>
  <c r="CU210" i="49"/>
  <c r="CT210" i="49"/>
  <c r="CS210" i="49"/>
  <c r="CR210" i="49"/>
  <c r="CQ210" i="49"/>
  <c r="CP210" i="49"/>
  <c r="CO210" i="49"/>
  <c r="CN210" i="49"/>
  <c r="CM210" i="49"/>
  <c r="CL210" i="49"/>
  <c r="CK210" i="49"/>
  <c r="CJ210" i="49"/>
  <c r="CI210" i="49"/>
  <c r="CH210" i="49"/>
  <c r="CG210" i="49"/>
  <c r="CF210" i="49"/>
  <c r="CE210" i="49"/>
  <c r="CD210" i="49"/>
  <c r="CC210" i="49"/>
  <c r="CB210" i="49"/>
  <c r="CA210" i="49"/>
  <c r="BY210" i="49"/>
  <c r="BX210" i="49"/>
  <c r="BW210" i="49"/>
  <c r="BQ210" i="49"/>
  <c r="BP210" i="49"/>
  <c r="BO210" i="49"/>
  <c r="BN210" i="49"/>
  <c r="BM210" i="49"/>
  <c r="BL210" i="49"/>
  <c r="BK210" i="49"/>
  <c r="BJ210" i="49"/>
  <c r="BI210" i="49"/>
  <c r="BH210" i="49"/>
  <c r="BG210" i="49"/>
  <c r="BF210" i="49"/>
  <c r="AT210" i="49"/>
  <c r="AU210" i="49"/>
  <c r="AV210" i="49"/>
  <c r="AW210" i="49"/>
  <c r="AX210" i="49"/>
  <c r="AY210" i="49"/>
  <c r="AZ210" i="49"/>
  <c r="BA210" i="49"/>
  <c r="BB210" i="49"/>
  <c r="BC210" i="49"/>
  <c r="BD210" i="49"/>
  <c r="BE210" i="49"/>
  <c r="AE210" i="49"/>
  <c r="AD210" i="49"/>
  <c r="AC210" i="49"/>
  <c r="D210" i="49"/>
  <c r="I210" i="49"/>
  <c r="DV209" i="49"/>
  <c r="DU209" i="49"/>
  <c r="DT209" i="49"/>
  <c r="DS209" i="49"/>
  <c r="DR209" i="49"/>
  <c r="DQ209" i="49"/>
  <c r="DP209" i="49"/>
  <c r="DO209" i="49"/>
  <c r="DN209" i="49"/>
  <c r="DM209" i="49"/>
  <c r="DL209" i="49"/>
  <c r="DK209" i="49"/>
  <c r="DJ209" i="49"/>
  <c r="DI209" i="49"/>
  <c r="DH209" i="49"/>
  <c r="DG209" i="49"/>
  <c r="DF209" i="49"/>
  <c r="DE209" i="49"/>
  <c r="DD209" i="49"/>
  <c r="DC209" i="49"/>
  <c r="DB209" i="49"/>
  <c r="DA209" i="49"/>
  <c r="CZ209" i="49"/>
  <c r="CY209" i="49"/>
  <c r="CX209" i="49"/>
  <c r="CW209" i="49"/>
  <c r="CV209" i="49"/>
  <c r="CU209" i="49"/>
  <c r="CT209" i="49"/>
  <c r="CS209" i="49"/>
  <c r="CR209" i="49"/>
  <c r="CQ209" i="49"/>
  <c r="CP209" i="49"/>
  <c r="CO209" i="49"/>
  <c r="CN209" i="49"/>
  <c r="CM209" i="49"/>
  <c r="CL209" i="49"/>
  <c r="CK209" i="49"/>
  <c r="CJ209" i="49"/>
  <c r="CI209" i="49"/>
  <c r="CH209" i="49"/>
  <c r="CG209" i="49"/>
  <c r="CF209" i="49"/>
  <c r="CE209" i="49"/>
  <c r="CD209" i="49"/>
  <c r="CC209" i="49"/>
  <c r="CB209" i="49"/>
  <c r="CA209" i="49"/>
  <c r="BY209" i="49"/>
  <c r="BX209" i="49"/>
  <c r="BW209" i="49"/>
  <c r="AT209" i="49"/>
  <c r="AU209" i="49"/>
  <c r="AV209" i="49"/>
  <c r="AW209" i="49"/>
  <c r="AX209" i="49"/>
  <c r="AY209" i="49"/>
  <c r="AZ209" i="49"/>
  <c r="BA209" i="49"/>
  <c r="BB209" i="49"/>
  <c r="BC209" i="49"/>
  <c r="BD209" i="49"/>
  <c r="BE209" i="49"/>
  <c r="E209" i="49"/>
  <c r="B209" i="49"/>
  <c r="AG209" i="49"/>
  <c r="AF209" i="49"/>
  <c r="BQ209" i="49"/>
  <c r="BP209" i="49"/>
  <c r="BO209" i="49"/>
  <c r="BN209" i="49"/>
  <c r="BM209" i="49"/>
  <c r="BL209" i="49"/>
  <c r="BK209" i="49"/>
  <c r="BJ209" i="49"/>
  <c r="BI209" i="49"/>
  <c r="BH209" i="49"/>
  <c r="BG209" i="49"/>
  <c r="BF209" i="49"/>
  <c r="AE209" i="49"/>
  <c r="AD209" i="49"/>
  <c r="AC209" i="49"/>
  <c r="D209" i="49"/>
  <c r="I209" i="49"/>
  <c r="DV208" i="49"/>
  <c r="DU208" i="49"/>
  <c r="DT208" i="49"/>
  <c r="DS208" i="49"/>
  <c r="DR208" i="49"/>
  <c r="DQ208" i="49"/>
  <c r="DP208" i="49"/>
  <c r="DO208" i="49"/>
  <c r="DN208" i="49"/>
  <c r="DM208" i="49"/>
  <c r="DL208" i="49"/>
  <c r="DK208" i="49"/>
  <c r="DJ208" i="49"/>
  <c r="DI208" i="49"/>
  <c r="DH208" i="49"/>
  <c r="DG208" i="49"/>
  <c r="DF208" i="49"/>
  <c r="DE208" i="49"/>
  <c r="DD208" i="49"/>
  <c r="DC208" i="49"/>
  <c r="DB208" i="49"/>
  <c r="DA208" i="49"/>
  <c r="CZ208" i="49"/>
  <c r="CY208" i="49"/>
  <c r="CX208" i="49"/>
  <c r="CW208" i="49"/>
  <c r="CV208" i="49"/>
  <c r="CU208" i="49"/>
  <c r="CT208" i="49"/>
  <c r="CS208" i="49"/>
  <c r="CR208" i="49"/>
  <c r="CQ208" i="49"/>
  <c r="CP208" i="49"/>
  <c r="CO208" i="49"/>
  <c r="CN208" i="49"/>
  <c r="CM208" i="49"/>
  <c r="CL208" i="49"/>
  <c r="CK208" i="49"/>
  <c r="CJ208" i="49"/>
  <c r="CI208" i="49"/>
  <c r="CH208" i="49"/>
  <c r="CG208" i="49"/>
  <c r="CF208" i="49"/>
  <c r="CE208" i="49"/>
  <c r="CD208" i="49"/>
  <c r="CA208" i="49"/>
  <c r="CB208" i="49"/>
  <c r="CC208" i="49"/>
  <c r="BZ208" i="49"/>
  <c r="BY208" i="49"/>
  <c r="BX208" i="49"/>
  <c r="BW208" i="49"/>
  <c r="BQ208" i="49"/>
  <c r="BP208" i="49"/>
  <c r="BO208" i="49"/>
  <c r="BN208" i="49"/>
  <c r="BM208" i="49"/>
  <c r="BL208" i="49"/>
  <c r="BK208" i="49"/>
  <c r="BJ208" i="49"/>
  <c r="BI208" i="49"/>
  <c r="BH208" i="49"/>
  <c r="BG208" i="49"/>
  <c r="BF208" i="49"/>
  <c r="AT208" i="49"/>
  <c r="AU208" i="49"/>
  <c r="AV208" i="49"/>
  <c r="AW208" i="49"/>
  <c r="AX208" i="49"/>
  <c r="AY208" i="49"/>
  <c r="AZ208" i="49"/>
  <c r="BA208" i="49"/>
  <c r="BB208" i="49"/>
  <c r="BC208" i="49"/>
  <c r="BD208" i="49"/>
  <c r="BE208" i="49"/>
  <c r="AE208" i="49"/>
  <c r="AD208" i="49"/>
  <c r="AC208" i="49"/>
  <c r="D208" i="49"/>
  <c r="I208" i="49"/>
  <c r="DV207" i="49"/>
  <c r="DU207" i="49"/>
  <c r="DT207" i="49"/>
  <c r="DS207" i="49"/>
  <c r="DR207" i="49"/>
  <c r="DQ207" i="49"/>
  <c r="DP207" i="49"/>
  <c r="DO207" i="49"/>
  <c r="DN207" i="49"/>
  <c r="DM207" i="49"/>
  <c r="DL207" i="49"/>
  <c r="DK207" i="49"/>
  <c r="DJ207" i="49"/>
  <c r="DI207" i="49"/>
  <c r="DH207" i="49"/>
  <c r="DG207" i="49"/>
  <c r="DF207" i="49"/>
  <c r="DE207" i="49"/>
  <c r="DD207" i="49"/>
  <c r="DC207" i="49"/>
  <c r="DB207" i="49"/>
  <c r="DA207" i="49"/>
  <c r="CZ207" i="49"/>
  <c r="CY207" i="49"/>
  <c r="CX207" i="49"/>
  <c r="CW207" i="49"/>
  <c r="CV207" i="49"/>
  <c r="CU207" i="49"/>
  <c r="CT207" i="49"/>
  <c r="CS207" i="49"/>
  <c r="CR207" i="49"/>
  <c r="CQ207" i="49"/>
  <c r="CP207" i="49"/>
  <c r="CO207" i="49"/>
  <c r="CN207" i="49"/>
  <c r="CM207" i="49"/>
  <c r="CL207" i="49"/>
  <c r="CK207" i="49"/>
  <c r="CJ207" i="49"/>
  <c r="CI207" i="49"/>
  <c r="CH207" i="49"/>
  <c r="CG207" i="49"/>
  <c r="CF207" i="49"/>
  <c r="CE207" i="49"/>
  <c r="CD207" i="49"/>
  <c r="CC207" i="49"/>
  <c r="CB207" i="49"/>
  <c r="CA207" i="49"/>
  <c r="BZ207" i="49"/>
  <c r="BY207" i="49"/>
  <c r="BX207" i="49"/>
  <c r="BW207" i="49"/>
  <c r="BQ207" i="49"/>
  <c r="BP207" i="49"/>
  <c r="BO207" i="49"/>
  <c r="BN207" i="49"/>
  <c r="BM207" i="49"/>
  <c r="BL207" i="49"/>
  <c r="BK207" i="49"/>
  <c r="BJ207" i="49"/>
  <c r="BI207" i="49"/>
  <c r="BH207" i="49"/>
  <c r="BG207" i="49"/>
  <c r="BF207" i="49"/>
  <c r="AT207" i="49"/>
  <c r="AU207" i="49"/>
  <c r="AV207" i="49"/>
  <c r="AW207" i="49"/>
  <c r="AX207" i="49"/>
  <c r="AY207" i="49"/>
  <c r="AZ207" i="49"/>
  <c r="BA207" i="49"/>
  <c r="BB207" i="49"/>
  <c r="BC207" i="49"/>
  <c r="BD207" i="49"/>
  <c r="BE207" i="49"/>
  <c r="AE207" i="49"/>
  <c r="AD207" i="49"/>
  <c r="AC207" i="49"/>
  <c r="D207" i="49"/>
  <c r="I207" i="49"/>
  <c r="DV206" i="49"/>
  <c r="DU206" i="49"/>
  <c r="DT206" i="49"/>
  <c r="DS206" i="49"/>
  <c r="DR206" i="49"/>
  <c r="DQ206" i="49"/>
  <c r="DP206" i="49"/>
  <c r="DO206" i="49"/>
  <c r="DN206" i="49"/>
  <c r="DM206" i="49"/>
  <c r="DL206" i="49"/>
  <c r="DK206" i="49"/>
  <c r="DJ206" i="49"/>
  <c r="DI206" i="49"/>
  <c r="DH206" i="49"/>
  <c r="DG206" i="49"/>
  <c r="DF206" i="49"/>
  <c r="DE206" i="49"/>
  <c r="DD206" i="49"/>
  <c r="DC206" i="49"/>
  <c r="DB206" i="49"/>
  <c r="DA206" i="49"/>
  <c r="CZ206" i="49"/>
  <c r="CY206" i="49"/>
  <c r="CX206" i="49"/>
  <c r="CW206" i="49"/>
  <c r="CV206" i="49"/>
  <c r="CU206" i="49"/>
  <c r="CT206" i="49"/>
  <c r="CS206" i="49"/>
  <c r="CR206" i="49"/>
  <c r="CQ206" i="49"/>
  <c r="CP206" i="49"/>
  <c r="CO206" i="49"/>
  <c r="CN206" i="49"/>
  <c r="CM206" i="49"/>
  <c r="CL206" i="49"/>
  <c r="CK206" i="49"/>
  <c r="CJ206" i="49"/>
  <c r="CI206" i="49"/>
  <c r="CH206" i="49"/>
  <c r="CG206" i="49"/>
  <c r="CF206" i="49"/>
  <c r="CE206" i="49"/>
  <c r="CD206" i="49"/>
  <c r="CC206" i="49"/>
  <c r="CB206" i="49"/>
  <c r="CA206" i="49"/>
  <c r="BY206" i="49"/>
  <c r="BX206" i="49"/>
  <c r="BW206" i="49"/>
  <c r="BQ206" i="49"/>
  <c r="BP206" i="49"/>
  <c r="BO206" i="49"/>
  <c r="BN206" i="49"/>
  <c r="BM206" i="49"/>
  <c r="BL206" i="49"/>
  <c r="BK206" i="49"/>
  <c r="BJ206" i="49"/>
  <c r="BI206" i="49"/>
  <c r="BH206" i="49"/>
  <c r="BG206" i="49"/>
  <c r="BF206" i="49"/>
  <c r="AT206" i="49"/>
  <c r="AU206" i="49"/>
  <c r="AV206" i="49"/>
  <c r="AW206" i="49"/>
  <c r="AX206" i="49"/>
  <c r="AY206" i="49"/>
  <c r="AZ206" i="49"/>
  <c r="BA206" i="49"/>
  <c r="BB206" i="49"/>
  <c r="BC206" i="49"/>
  <c r="BD206" i="49"/>
  <c r="BE206" i="49"/>
  <c r="AE206" i="49"/>
  <c r="AD206" i="49"/>
  <c r="AC206" i="49"/>
  <c r="D206" i="49"/>
  <c r="I206" i="49"/>
  <c r="DV205" i="49"/>
  <c r="DU205" i="49"/>
  <c r="DT205" i="49"/>
  <c r="DS205" i="49"/>
  <c r="DR205" i="49"/>
  <c r="DQ205" i="49"/>
  <c r="DP205" i="49"/>
  <c r="DO205" i="49"/>
  <c r="DN205" i="49"/>
  <c r="DM205" i="49"/>
  <c r="DL205" i="49"/>
  <c r="DK205" i="49"/>
  <c r="DJ205" i="49"/>
  <c r="DI205" i="49"/>
  <c r="DH205" i="49"/>
  <c r="DG205" i="49"/>
  <c r="DF205" i="49"/>
  <c r="DE205" i="49"/>
  <c r="DD205" i="49"/>
  <c r="DC205" i="49"/>
  <c r="DB205" i="49"/>
  <c r="DA205" i="49"/>
  <c r="CZ205" i="49"/>
  <c r="CY205" i="49"/>
  <c r="CX205" i="49"/>
  <c r="CW205" i="49"/>
  <c r="CV205" i="49"/>
  <c r="CU205" i="49"/>
  <c r="CT205" i="49"/>
  <c r="CS205" i="49"/>
  <c r="CR205" i="49"/>
  <c r="CQ205" i="49"/>
  <c r="CP205" i="49"/>
  <c r="CO205" i="49"/>
  <c r="CN205" i="49"/>
  <c r="CM205" i="49"/>
  <c r="CL205" i="49"/>
  <c r="CK205" i="49"/>
  <c r="CJ205" i="49"/>
  <c r="CI205" i="49"/>
  <c r="CH205" i="49"/>
  <c r="CG205" i="49"/>
  <c r="CF205" i="49"/>
  <c r="CE205" i="49"/>
  <c r="CD205" i="49"/>
  <c r="CC205" i="49"/>
  <c r="CB205" i="49"/>
  <c r="CA205" i="49"/>
  <c r="BY205" i="49"/>
  <c r="BX205" i="49"/>
  <c r="BW205" i="49"/>
  <c r="BQ205" i="49"/>
  <c r="BP205" i="49"/>
  <c r="BO205" i="49"/>
  <c r="BN205" i="49"/>
  <c r="BM205" i="49"/>
  <c r="BL205" i="49"/>
  <c r="BK205" i="49"/>
  <c r="BJ205" i="49"/>
  <c r="BI205" i="49"/>
  <c r="BH205" i="49"/>
  <c r="BG205" i="49"/>
  <c r="BF205" i="49"/>
  <c r="AT205" i="49"/>
  <c r="AU205" i="49"/>
  <c r="AV205" i="49"/>
  <c r="AW205" i="49"/>
  <c r="AX205" i="49"/>
  <c r="AY205" i="49"/>
  <c r="AZ205" i="49"/>
  <c r="BA205" i="49"/>
  <c r="BB205" i="49"/>
  <c r="BC205" i="49"/>
  <c r="BD205" i="49"/>
  <c r="BE205" i="49"/>
  <c r="AE205" i="49"/>
  <c r="AD205" i="49"/>
  <c r="AC205" i="49"/>
  <c r="D205" i="49"/>
  <c r="I205" i="49"/>
  <c r="DV204" i="49"/>
  <c r="DU204" i="49"/>
  <c r="DT204" i="49"/>
  <c r="DS204" i="49"/>
  <c r="DR204" i="49"/>
  <c r="DQ204" i="49"/>
  <c r="DP204" i="49"/>
  <c r="DO204" i="49"/>
  <c r="DN204" i="49"/>
  <c r="DM204" i="49"/>
  <c r="DL204" i="49"/>
  <c r="DK204" i="49"/>
  <c r="DJ204" i="49"/>
  <c r="DI204" i="49"/>
  <c r="DH204" i="49"/>
  <c r="DG204" i="49"/>
  <c r="DF204" i="49"/>
  <c r="DE204" i="49"/>
  <c r="DD204" i="49"/>
  <c r="DC204" i="49"/>
  <c r="DB204" i="49"/>
  <c r="DA204" i="49"/>
  <c r="CZ204" i="49"/>
  <c r="CY204" i="49"/>
  <c r="CX204" i="49"/>
  <c r="CW204" i="49"/>
  <c r="CV204" i="49"/>
  <c r="CU204" i="49"/>
  <c r="CT204" i="49"/>
  <c r="CS204" i="49"/>
  <c r="CR204" i="49"/>
  <c r="CQ204" i="49"/>
  <c r="CP204" i="49"/>
  <c r="CO204" i="49"/>
  <c r="CN204" i="49"/>
  <c r="CM204" i="49"/>
  <c r="CL204" i="49"/>
  <c r="CK204" i="49"/>
  <c r="CJ204" i="49"/>
  <c r="CI204" i="49"/>
  <c r="CH204" i="49"/>
  <c r="CG204" i="49"/>
  <c r="CF204" i="49"/>
  <c r="CE204" i="49"/>
  <c r="CD204" i="49"/>
  <c r="CC204" i="49"/>
  <c r="CB204" i="49"/>
  <c r="CA204" i="49"/>
  <c r="BY204" i="49"/>
  <c r="BX204" i="49"/>
  <c r="BW204" i="49"/>
  <c r="BQ204" i="49"/>
  <c r="BP204" i="49"/>
  <c r="BO204" i="49"/>
  <c r="BN204" i="49"/>
  <c r="BM204" i="49"/>
  <c r="BL204" i="49"/>
  <c r="BK204" i="49"/>
  <c r="BJ204" i="49"/>
  <c r="BI204" i="49"/>
  <c r="BH204" i="49"/>
  <c r="BG204" i="49"/>
  <c r="BF204" i="49"/>
  <c r="AT204" i="49"/>
  <c r="AU204" i="49"/>
  <c r="AV204" i="49"/>
  <c r="AW204" i="49"/>
  <c r="AX204" i="49"/>
  <c r="AY204" i="49"/>
  <c r="AZ204" i="49"/>
  <c r="BA204" i="49"/>
  <c r="BB204" i="49"/>
  <c r="BC204" i="49"/>
  <c r="BD204" i="49"/>
  <c r="BE204" i="49"/>
  <c r="AE204" i="49"/>
  <c r="AD204" i="49"/>
  <c r="AC204" i="49"/>
  <c r="D204" i="49"/>
  <c r="I204" i="49"/>
  <c r="DV203" i="49"/>
  <c r="DU203" i="49"/>
  <c r="DT203" i="49"/>
  <c r="DS203" i="49"/>
  <c r="DR203" i="49"/>
  <c r="DQ203" i="49"/>
  <c r="DP203" i="49"/>
  <c r="DO203" i="49"/>
  <c r="DN203" i="49"/>
  <c r="DM203" i="49"/>
  <c r="DL203" i="49"/>
  <c r="DK203" i="49"/>
  <c r="DJ203" i="49"/>
  <c r="DI203" i="49"/>
  <c r="DH203" i="49"/>
  <c r="DG203" i="49"/>
  <c r="DF203" i="49"/>
  <c r="DE203" i="49"/>
  <c r="DD203" i="49"/>
  <c r="DC203" i="49"/>
  <c r="DB203" i="49"/>
  <c r="DA203" i="49"/>
  <c r="CZ203" i="49"/>
  <c r="CY203" i="49"/>
  <c r="CX203" i="49"/>
  <c r="CW203" i="49"/>
  <c r="CV203" i="49"/>
  <c r="CU203" i="49"/>
  <c r="CT203" i="49"/>
  <c r="CS203" i="49"/>
  <c r="CR203" i="49"/>
  <c r="CQ203" i="49"/>
  <c r="CP203" i="49"/>
  <c r="CO203" i="49"/>
  <c r="CN203" i="49"/>
  <c r="CM203" i="49"/>
  <c r="CL203" i="49"/>
  <c r="CK203" i="49"/>
  <c r="CJ203" i="49"/>
  <c r="CI203" i="49"/>
  <c r="CH203" i="49"/>
  <c r="CG203" i="49"/>
  <c r="CF203" i="49"/>
  <c r="CE203" i="49"/>
  <c r="CD203" i="49"/>
  <c r="CC203" i="49"/>
  <c r="CB203" i="49"/>
  <c r="CA203" i="49"/>
  <c r="BY203" i="49"/>
  <c r="BX203" i="49"/>
  <c r="BW203" i="49"/>
  <c r="BQ203" i="49"/>
  <c r="BP203" i="49"/>
  <c r="BO203" i="49"/>
  <c r="BN203" i="49"/>
  <c r="BM203" i="49"/>
  <c r="BL203" i="49"/>
  <c r="BK203" i="49"/>
  <c r="BJ203" i="49"/>
  <c r="BI203" i="49"/>
  <c r="BH203" i="49"/>
  <c r="BG203" i="49"/>
  <c r="BF203" i="49"/>
  <c r="AT203" i="49"/>
  <c r="AU203" i="49"/>
  <c r="AV203" i="49"/>
  <c r="AW203" i="49"/>
  <c r="AX203" i="49"/>
  <c r="AY203" i="49"/>
  <c r="AZ203" i="49"/>
  <c r="BA203" i="49"/>
  <c r="BB203" i="49"/>
  <c r="BC203" i="49"/>
  <c r="BD203" i="49"/>
  <c r="BE203" i="49"/>
  <c r="AE203" i="49"/>
  <c r="AD203" i="49"/>
  <c r="AC203" i="49"/>
  <c r="D203" i="49"/>
  <c r="I203" i="49"/>
  <c r="DV202" i="49"/>
  <c r="DU202" i="49"/>
  <c r="DT202" i="49"/>
  <c r="DS202" i="49"/>
  <c r="DR202" i="49"/>
  <c r="DQ202" i="49"/>
  <c r="DP202" i="49"/>
  <c r="DO202" i="49"/>
  <c r="DN202" i="49"/>
  <c r="DM202" i="49"/>
  <c r="DL202" i="49"/>
  <c r="DK202" i="49"/>
  <c r="DJ202" i="49"/>
  <c r="DI202" i="49"/>
  <c r="DH202" i="49"/>
  <c r="DG202" i="49"/>
  <c r="DF202" i="49"/>
  <c r="DE202" i="49"/>
  <c r="DD202" i="49"/>
  <c r="DC202" i="49"/>
  <c r="DB202" i="49"/>
  <c r="DA202" i="49"/>
  <c r="CZ202" i="49"/>
  <c r="CY202" i="49"/>
  <c r="CX202" i="49"/>
  <c r="CW202" i="49"/>
  <c r="CV202" i="49"/>
  <c r="CU202" i="49"/>
  <c r="CT202" i="49"/>
  <c r="CS202" i="49"/>
  <c r="CR202" i="49"/>
  <c r="CQ202" i="49"/>
  <c r="CP202" i="49"/>
  <c r="CO202" i="49"/>
  <c r="CN202" i="49"/>
  <c r="CM202" i="49"/>
  <c r="CL202" i="49"/>
  <c r="CK202" i="49"/>
  <c r="CJ202" i="49"/>
  <c r="CI202" i="49"/>
  <c r="CH202" i="49"/>
  <c r="CG202" i="49"/>
  <c r="CF202" i="49"/>
  <c r="CE202" i="49"/>
  <c r="CD202" i="49"/>
  <c r="CC202" i="49"/>
  <c r="CB202" i="49"/>
  <c r="CA202" i="49"/>
  <c r="BZ202" i="49"/>
  <c r="BY202" i="49"/>
  <c r="BX202" i="49"/>
  <c r="BW202" i="49"/>
  <c r="BQ202" i="49"/>
  <c r="BP202" i="49"/>
  <c r="BO202" i="49"/>
  <c r="BN202" i="49"/>
  <c r="BM202" i="49"/>
  <c r="BL202" i="49"/>
  <c r="BK202" i="49"/>
  <c r="BJ202" i="49"/>
  <c r="BI202" i="49"/>
  <c r="BH202" i="49"/>
  <c r="BG202" i="49"/>
  <c r="BF202" i="49"/>
  <c r="AT202" i="49"/>
  <c r="AU202" i="49"/>
  <c r="AV202" i="49"/>
  <c r="AW202" i="49"/>
  <c r="AX202" i="49"/>
  <c r="AY202" i="49"/>
  <c r="AZ202" i="49"/>
  <c r="BA202" i="49"/>
  <c r="BB202" i="49"/>
  <c r="BC202" i="49"/>
  <c r="BD202" i="49"/>
  <c r="BE202" i="49"/>
  <c r="AE202" i="49"/>
  <c r="AD202" i="49"/>
  <c r="AC202" i="49"/>
  <c r="D202" i="49"/>
  <c r="I202" i="49"/>
  <c r="DV201" i="49"/>
  <c r="DU201" i="49"/>
  <c r="DT201" i="49"/>
  <c r="DS201" i="49"/>
  <c r="DR201" i="49"/>
  <c r="DQ201" i="49"/>
  <c r="DP201" i="49"/>
  <c r="DO201" i="49"/>
  <c r="DN201" i="49"/>
  <c r="DM201" i="49"/>
  <c r="DL201" i="49"/>
  <c r="DK201" i="49"/>
  <c r="DJ201" i="49"/>
  <c r="DI201" i="49"/>
  <c r="DH201" i="49"/>
  <c r="DG201" i="49"/>
  <c r="DF201" i="49"/>
  <c r="DE201" i="49"/>
  <c r="DD201" i="49"/>
  <c r="DC201" i="49"/>
  <c r="DB201" i="49"/>
  <c r="DA201" i="49"/>
  <c r="CZ201" i="49"/>
  <c r="CY201" i="49"/>
  <c r="CX201" i="49"/>
  <c r="CW201" i="49"/>
  <c r="CV201" i="49"/>
  <c r="CU201" i="49"/>
  <c r="CT201" i="49"/>
  <c r="CS201" i="49"/>
  <c r="CR201" i="49"/>
  <c r="CQ201" i="49"/>
  <c r="CP201" i="49"/>
  <c r="CO201" i="49"/>
  <c r="CN201" i="49"/>
  <c r="CM201" i="49"/>
  <c r="CL201" i="49"/>
  <c r="CK201" i="49"/>
  <c r="CJ201" i="49"/>
  <c r="CI201" i="49"/>
  <c r="CH201" i="49"/>
  <c r="CG201" i="49"/>
  <c r="CF201" i="49"/>
  <c r="CE201" i="49"/>
  <c r="CD201" i="49"/>
  <c r="CC201" i="49"/>
  <c r="CB201" i="49"/>
  <c r="CA201" i="49"/>
  <c r="BZ201" i="49"/>
  <c r="BY201" i="49"/>
  <c r="BX201" i="49"/>
  <c r="BW201" i="49"/>
  <c r="BQ201" i="49"/>
  <c r="BP201" i="49"/>
  <c r="BO201" i="49"/>
  <c r="BN201" i="49"/>
  <c r="BM201" i="49"/>
  <c r="BL201" i="49"/>
  <c r="BK201" i="49"/>
  <c r="BJ201" i="49"/>
  <c r="BI201" i="49"/>
  <c r="BH201" i="49"/>
  <c r="BG201" i="49"/>
  <c r="BF201" i="49"/>
  <c r="AT201" i="49"/>
  <c r="AU201" i="49"/>
  <c r="AV201" i="49"/>
  <c r="AW201" i="49"/>
  <c r="AX201" i="49"/>
  <c r="AY201" i="49"/>
  <c r="AZ201" i="49"/>
  <c r="BA201" i="49"/>
  <c r="BB201" i="49"/>
  <c r="BC201" i="49"/>
  <c r="BD201" i="49"/>
  <c r="BE201" i="49"/>
  <c r="AE201" i="49"/>
  <c r="AD201" i="49"/>
  <c r="AC201" i="49"/>
  <c r="D201" i="49"/>
  <c r="I201" i="49"/>
  <c r="DV200" i="49"/>
  <c r="DU200" i="49"/>
  <c r="DT200" i="49"/>
  <c r="DS200" i="49"/>
  <c r="DR200" i="49"/>
  <c r="DQ200" i="49"/>
  <c r="DP200" i="49"/>
  <c r="DO200" i="49"/>
  <c r="DN200" i="49"/>
  <c r="DM200" i="49"/>
  <c r="DL200" i="49"/>
  <c r="DK200" i="49"/>
  <c r="DJ200" i="49"/>
  <c r="DI200" i="49"/>
  <c r="DH200" i="49"/>
  <c r="DG200" i="49"/>
  <c r="DF200" i="49"/>
  <c r="DE200" i="49"/>
  <c r="DD200" i="49"/>
  <c r="DC200" i="49"/>
  <c r="DB200" i="49"/>
  <c r="DA200" i="49"/>
  <c r="CZ200" i="49"/>
  <c r="CY200" i="49"/>
  <c r="CX200" i="49"/>
  <c r="CW200" i="49"/>
  <c r="CV200" i="49"/>
  <c r="CU200" i="49"/>
  <c r="CT200" i="49"/>
  <c r="CS200" i="49"/>
  <c r="CR200" i="49"/>
  <c r="CQ200" i="49"/>
  <c r="CP200" i="49"/>
  <c r="CO200" i="49"/>
  <c r="CN200" i="49"/>
  <c r="CM200" i="49"/>
  <c r="CL200" i="49"/>
  <c r="CK200" i="49"/>
  <c r="CJ200" i="49"/>
  <c r="CI200" i="49"/>
  <c r="CH200" i="49"/>
  <c r="CG200" i="49"/>
  <c r="CF200" i="49"/>
  <c r="CE200" i="49"/>
  <c r="CD200" i="49"/>
  <c r="CC200" i="49"/>
  <c r="CB200" i="49"/>
  <c r="CA200" i="49"/>
  <c r="BY200" i="49"/>
  <c r="BX200" i="49"/>
  <c r="BW200" i="49"/>
  <c r="BQ200" i="49"/>
  <c r="BP200" i="49"/>
  <c r="BO200" i="49"/>
  <c r="BN200" i="49"/>
  <c r="BM200" i="49"/>
  <c r="BL200" i="49"/>
  <c r="BK200" i="49"/>
  <c r="BJ200" i="49"/>
  <c r="BI200" i="49"/>
  <c r="BH200" i="49"/>
  <c r="BG200" i="49"/>
  <c r="BF200" i="49"/>
  <c r="AT200" i="49"/>
  <c r="AU200" i="49"/>
  <c r="AV200" i="49"/>
  <c r="AW200" i="49"/>
  <c r="AX200" i="49"/>
  <c r="AY200" i="49"/>
  <c r="AZ200" i="49"/>
  <c r="BA200" i="49"/>
  <c r="BB200" i="49"/>
  <c r="BC200" i="49"/>
  <c r="BD200" i="49"/>
  <c r="BE200" i="49"/>
  <c r="AE200" i="49"/>
  <c r="AD200" i="49"/>
  <c r="AC200" i="49"/>
  <c r="D200" i="49"/>
  <c r="I200" i="49"/>
  <c r="DV199" i="49"/>
  <c r="DU199" i="49"/>
  <c r="DT199" i="49"/>
  <c r="DS199" i="49"/>
  <c r="DR199" i="49"/>
  <c r="DQ199" i="49"/>
  <c r="DP199" i="49"/>
  <c r="DO199" i="49"/>
  <c r="DN199" i="49"/>
  <c r="DM199" i="49"/>
  <c r="DL199" i="49"/>
  <c r="DK199" i="49"/>
  <c r="DJ199" i="49"/>
  <c r="DI199" i="49"/>
  <c r="DH199" i="49"/>
  <c r="DG199" i="49"/>
  <c r="DF199" i="49"/>
  <c r="DE199" i="49"/>
  <c r="DD199" i="49"/>
  <c r="DC199" i="49"/>
  <c r="DB199" i="49"/>
  <c r="DA199" i="49"/>
  <c r="CZ199" i="49"/>
  <c r="CY199" i="49"/>
  <c r="CX199" i="49"/>
  <c r="CW199" i="49"/>
  <c r="CV199" i="49"/>
  <c r="CU199" i="49"/>
  <c r="CT199" i="49"/>
  <c r="CS199" i="49"/>
  <c r="CR199" i="49"/>
  <c r="CQ199" i="49"/>
  <c r="CP199" i="49"/>
  <c r="CO199" i="49"/>
  <c r="CN199" i="49"/>
  <c r="CM199" i="49"/>
  <c r="CL199" i="49"/>
  <c r="CK199" i="49"/>
  <c r="CJ199" i="49"/>
  <c r="CI199" i="49"/>
  <c r="CH199" i="49"/>
  <c r="CG199" i="49"/>
  <c r="CF199" i="49"/>
  <c r="CE199" i="49"/>
  <c r="CD199" i="49"/>
  <c r="CC199" i="49"/>
  <c r="CB199" i="49"/>
  <c r="CA199" i="49"/>
  <c r="BZ199" i="49"/>
  <c r="BY199" i="49"/>
  <c r="BX199" i="49"/>
  <c r="BW199" i="49"/>
  <c r="BQ199" i="49"/>
  <c r="BP199" i="49"/>
  <c r="BO199" i="49"/>
  <c r="BN199" i="49"/>
  <c r="BM199" i="49"/>
  <c r="BL199" i="49"/>
  <c r="BK199" i="49"/>
  <c r="BJ199" i="49"/>
  <c r="BI199" i="49"/>
  <c r="BH199" i="49"/>
  <c r="BG199" i="49"/>
  <c r="BF199" i="49"/>
  <c r="AT199" i="49"/>
  <c r="AU199" i="49"/>
  <c r="AV199" i="49"/>
  <c r="AW199" i="49"/>
  <c r="AX199" i="49"/>
  <c r="AY199" i="49"/>
  <c r="AZ199" i="49"/>
  <c r="BA199" i="49"/>
  <c r="BB199" i="49"/>
  <c r="BC199" i="49"/>
  <c r="BD199" i="49"/>
  <c r="BE199" i="49"/>
  <c r="AE199" i="49"/>
  <c r="AD199" i="49"/>
  <c r="AC199" i="49"/>
  <c r="D199" i="49"/>
  <c r="I199" i="49"/>
  <c r="DV198" i="49"/>
  <c r="DU198" i="49"/>
  <c r="DT198" i="49"/>
  <c r="DS198" i="49"/>
  <c r="DR198" i="49"/>
  <c r="DQ198" i="49"/>
  <c r="DP198" i="49"/>
  <c r="DO198" i="49"/>
  <c r="DN198" i="49"/>
  <c r="DM198" i="49"/>
  <c r="DL198" i="49"/>
  <c r="DK198" i="49"/>
  <c r="DJ198" i="49"/>
  <c r="DI198" i="49"/>
  <c r="DH198" i="49"/>
  <c r="DG198" i="49"/>
  <c r="DF198" i="49"/>
  <c r="DE198" i="49"/>
  <c r="DD198" i="49"/>
  <c r="DC198" i="49"/>
  <c r="DB198" i="49"/>
  <c r="DA198" i="49"/>
  <c r="CZ198" i="49"/>
  <c r="CY198" i="49"/>
  <c r="CX198" i="49"/>
  <c r="CW198" i="49"/>
  <c r="CV198" i="49"/>
  <c r="CU198" i="49"/>
  <c r="CT198" i="49"/>
  <c r="CS198" i="49"/>
  <c r="CR198" i="49"/>
  <c r="CQ198" i="49"/>
  <c r="CP198" i="49"/>
  <c r="CO198" i="49"/>
  <c r="CN198" i="49"/>
  <c r="CM198" i="49"/>
  <c r="CL198" i="49"/>
  <c r="CK198" i="49"/>
  <c r="CJ198" i="49"/>
  <c r="CI198" i="49"/>
  <c r="CH198" i="49"/>
  <c r="CG198" i="49"/>
  <c r="CF198" i="49"/>
  <c r="CE198" i="49"/>
  <c r="CD198" i="49"/>
  <c r="CC198" i="49"/>
  <c r="CB198" i="49"/>
  <c r="CA198" i="49"/>
  <c r="BY198" i="49"/>
  <c r="BX198" i="49"/>
  <c r="BW198" i="49"/>
  <c r="BQ198" i="49"/>
  <c r="BP198" i="49"/>
  <c r="BO198" i="49"/>
  <c r="BN198" i="49"/>
  <c r="BM198" i="49"/>
  <c r="BL198" i="49"/>
  <c r="BK198" i="49"/>
  <c r="BJ198" i="49"/>
  <c r="BI198" i="49"/>
  <c r="BH198" i="49"/>
  <c r="BG198" i="49"/>
  <c r="BF198" i="49"/>
  <c r="AT198" i="49"/>
  <c r="AU198" i="49"/>
  <c r="AV198" i="49"/>
  <c r="AW198" i="49"/>
  <c r="AX198" i="49"/>
  <c r="AY198" i="49"/>
  <c r="AZ198" i="49"/>
  <c r="BA198" i="49"/>
  <c r="BB198" i="49"/>
  <c r="BC198" i="49"/>
  <c r="BD198" i="49"/>
  <c r="BE198" i="49"/>
  <c r="AE198" i="49"/>
  <c r="AD198" i="49"/>
  <c r="AC198" i="49"/>
  <c r="D198" i="49"/>
  <c r="I198" i="49"/>
  <c r="DV197" i="49"/>
  <c r="DU197" i="49"/>
  <c r="DT197" i="49"/>
  <c r="DS197" i="49"/>
  <c r="DR197" i="49"/>
  <c r="DQ197" i="49"/>
  <c r="DP197" i="49"/>
  <c r="DO197" i="49"/>
  <c r="DN197" i="49"/>
  <c r="DM197" i="49"/>
  <c r="DL197" i="49"/>
  <c r="DK197" i="49"/>
  <c r="DJ197" i="49"/>
  <c r="DI197" i="49"/>
  <c r="DH197" i="49"/>
  <c r="DG197" i="49"/>
  <c r="DF197" i="49"/>
  <c r="DE197" i="49"/>
  <c r="DD197" i="49"/>
  <c r="DC197" i="49"/>
  <c r="DB197" i="49"/>
  <c r="DA197" i="49"/>
  <c r="CZ197" i="49"/>
  <c r="CY197" i="49"/>
  <c r="CX197" i="49"/>
  <c r="CW197" i="49"/>
  <c r="CV197" i="49"/>
  <c r="CU197" i="49"/>
  <c r="CT197" i="49"/>
  <c r="CS197" i="49"/>
  <c r="CR197" i="49"/>
  <c r="CQ197" i="49"/>
  <c r="CP197" i="49"/>
  <c r="CO197" i="49"/>
  <c r="CN197" i="49"/>
  <c r="CM197" i="49"/>
  <c r="CL197" i="49"/>
  <c r="CK197" i="49"/>
  <c r="CJ197" i="49"/>
  <c r="CI197" i="49"/>
  <c r="CH197" i="49"/>
  <c r="CG197" i="49"/>
  <c r="CF197" i="49"/>
  <c r="CE197" i="49"/>
  <c r="CD197" i="49"/>
  <c r="CC197" i="49"/>
  <c r="CB197" i="49"/>
  <c r="CA197" i="49"/>
  <c r="BZ197" i="49"/>
  <c r="BY197" i="49"/>
  <c r="BX197" i="49"/>
  <c r="BW197" i="49"/>
  <c r="BQ197" i="49"/>
  <c r="BP197" i="49"/>
  <c r="BO197" i="49"/>
  <c r="BN197" i="49"/>
  <c r="BM197" i="49"/>
  <c r="BL197" i="49"/>
  <c r="BK197" i="49"/>
  <c r="BJ197" i="49"/>
  <c r="BI197" i="49"/>
  <c r="BH197" i="49"/>
  <c r="BG197" i="49"/>
  <c r="BF197" i="49"/>
  <c r="AT197" i="49"/>
  <c r="AU197" i="49"/>
  <c r="AV197" i="49"/>
  <c r="AW197" i="49"/>
  <c r="AX197" i="49"/>
  <c r="AY197" i="49"/>
  <c r="AZ197" i="49"/>
  <c r="BA197" i="49"/>
  <c r="BB197" i="49"/>
  <c r="BC197" i="49"/>
  <c r="BD197" i="49"/>
  <c r="BE197" i="49"/>
  <c r="AE197" i="49"/>
  <c r="AD197" i="49"/>
  <c r="AC197" i="49"/>
  <c r="D197" i="49"/>
  <c r="I197" i="49"/>
  <c r="DV196" i="49"/>
  <c r="DU196" i="49"/>
  <c r="DT196" i="49"/>
  <c r="DS196" i="49"/>
  <c r="DR196" i="49"/>
  <c r="DQ196" i="49"/>
  <c r="DP196" i="49"/>
  <c r="DO196" i="49"/>
  <c r="DN196" i="49"/>
  <c r="DM196" i="49"/>
  <c r="DL196" i="49"/>
  <c r="DK196" i="49"/>
  <c r="DJ196" i="49"/>
  <c r="DI196" i="49"/>
  <c r="DH196" i="49"/>
  <c r="DG196" i="49"/>
  <c r="DF196" i="49"/>
  <c r="DE196" i="49"/>
  <c r="DD196" i="49"/>
  <c r="DC196" i="49"/>
  <c r="DB196" i="49"/>
  <c r="DA196" i="49"/>
  <c r="CZ196" i="49"/>
  <c r="CY196" i="49"/>
  <c r="CX196" i="49"/>
  <c r="CW196" i="49"/>
  <c r="CV196" i="49"/>
  <c r="CU196" i="49"/>
  <c r="CT196" i="49"/>
  <c r="CS196" i="49"/>
  <c r="CR196" i="49"/>
  <c r="CQ196" i="49"/>
  <c r="CP196" i="49"/>
  <c r="CO196" i="49"/>
  <c r="CN196" i="49"/>
  <c r="CM196" i="49"/>
  <c r="CL196" i="49"/>
  <c r="CK196" i="49"/>
  <c r="CJ196" i="49"/>
  <c r="CI196" i="49"/>
  <c r="CH196" i="49"/>
  <c r="CG196" i="49"/>
  <c r="CF196" i="49"/>
  <c r="CE196" i="49"/>
  <c r="CD196" i="49"/>
  <c r="CC196" i="49"/>
  <c r="CB196" i="49"/>
  <c r="CA196" i="49"/>
  <c r="BY196" i="49"/>
  <c r="BX196" i="49"/>
  <c r="BW196" i="49"/>
  <c r="AT196" i="49"/>
  <c r="AU196" i="49"/>
  <c r="AV196" i="49"/>
  <c r="AW196" i="49"/>
  <c r="AX196" i="49"/>
  <c r="AY196" i="49"/>
  <c r="AZ196" i="49"/>
  <c r="BA196" i="49"/>
  <c r="BB196" i="49"/>
  <c r="BC196" i="49"/>
  <c r="BD196" i="49"/>
  <c r="BE196" i="49"/>
  <c r="E196" i="49"/>
  <c r="B196" i="49"/>
  <c r="AG196" i="49"/>
  <c r="AF196" i="49"/>
  <c r="BQ196" i="49"/>
  <c r="BP196" i="49"/>
  <c r="BO196" i="49"/>
  <c r="BN196" i="49"/>
  <c r="BM196" i="49"/>
  <c r="BL196" i="49"/>
  <c r="BK196" i="49"/>
  <c r="BJ196" i="49"/>
  <c r="BI196" i="49"/>
  <c r="BH196" i="49"/>
  <c r="BG196" i="49"/>
  <c r="BF196" i="49"/>
  <c r="AE196" i="49"/>
  <c r="AD196" i="49"/>
  <c r="AC196" i="49"/>
  <c r="D196" i="49"/>
  <c r="I196" i="49"/>
  <c r="DV195" i="49"/>
  <c r="DU195" i="49"/>
  <c r="DT195" i="49"/>
  <c r="DS195" i="49"/>
  <c r="DR195" i="49"/>
  <c r="DQ195" i="49"/>
  <c r="DP195" i="49"/>
  <c r="DO195" i="49"/>
  <c r="DN195" i="49"/>
  <c r="DM195" i="49"/>
  <c r="DL195" i="49"/>
  <c r="DK195" i="49"/>
  <c r="DJ195" i="49"/>
  <c r="DI195" i="49"/>
  <c r="DH195" i="49"/>
  <c r="DG195" i="49"/>
  <c r="DF195" i="49"/>
  <c r="DE195" i="49"/>
  <c r="DD195" i="49"/>
  <c r="DC195" i="49"/>
  <c r="DB195" i="49"/>
  <c r="DA195" i="49"/>
  <c r="CZ195" i="49"/>
  <c r="CY195" i="49"/>
  <c r="CX195" i="49"/>
  <c r="CW195" i="49"/>
  <c r="CV195" i="49"/>
  <c r="CU195" i="49"/>
  <c r="CT195" i="49"/>
  <c r="CS195" i="49"/>
  <c r="CR195" i="49"/>
  <c r="CQ195" i="49"/>
  <c r="CP195" i="49"/>
  <c r="CO195" i="49"/>
  <c r="CN195" i="49"/>
  <c r="CM195" i="49"/>
  <c r="CL195" i="49"/>
  <c r="CK195" i="49"/>
  <c r="CJ195" i="49"/>
  <c r="CI195" i="49"/>
  <c r="CH195" i="49"/>
  <c r="CG195" i="49"/>
  <c r="CF195" i="49"/>
  <c r="CE195" i="49"/>
  <c r="CD195" i="49"/>
  <c r="CC195" i="49"/>
  <c r="CB195" i="49"/>
  <c r="CA195" i="49"/>
  <c r="BZ195" i="49"/>
  <c r="BY195" i="49"/>
  <c r="BX195" i="49"/>
  <c r="BW195" i="49"/>
  <c r="BQ195" i="49"/>
  <c r="BP195" i="49"/>
  <c r="BO195" i="49"/>
  <c r="BN195" i="49"/>
  <c r="BM195" i="49"/>
  <c r="BL195" i="49"/>
  <c r="BK195" i="49"/>
  <c r="BJ195" i="49"/>
  <c r="BI195" i="49"/>
  <c r="BH195" i="49"/>
  <c r="BG195" i="49"/>
  <c r="BF195" i="49"/>
  <c r="AT195" i="49"/>
  <c r="AU195" i="49"/>
  <c r="AV195" i="49"/>
  <c r="AW195" i="49"/>
  <c r="AX195" i="49"/>
  <c r="AY195" i="49"/>
  <c r="AZ195" i="49"/>
  <c r="BA195" i="49"/>
  <c r="BB195" i="49"/>
  <c r="BC195" i="49"/>
  <c r="BD195" i="49"/>
  <c r="BE195" i="49"/>
  <c r="AE195" i="49"/>
  <c r="AD195" i="49"/>
  <c r="AC195" i="49"/>
  <c r="D195" i="49"/>
  <c r="I195" i="49"/>
  <c r="DV194" i="49"/>
  <c r="DU194" i="49"/>
  <c r="DT194" i="49"/>
  <c r="DS194" i="49"/>
  <c r="DR194" i="49"/>
  <c r="DQ194" i="49"/>
  <c r="DP194" i="49"/>
  <c r="DO194" i="49"/>
  <c r="DN194" i="49"/>
  <c r="DM194" i="49"/>
  <c r="DL194" i="49"/>
  <c r="DK194" i="49"/>
  <c r="DJ194" i="49"/>
  <c r="DI194" i="49"/>
  <c r="DH194" i="49"/>
  <c r="DG194" i="49"/>
  <c r="DF194" i="49"/>
  <c r="DE194" i="49"/>
  <c r="DD194" i="49"/>
  <c r="DC194" i="49"/>
  <c r="DB194" i="49"/>
  <c r="DA194" i="49"/>
  <c r="CZ194" i="49"/>
  <c r="CY194" i="49"/>
  <c r="CX194" i="49"/>
  <c r="CW194" i="49"/>
  <c r="CV194" i="49"/>
  <c r="CU194" i="49"/>
  <c r="CT194" i="49"/>
  <c r="CS194" i="49"/>
  <c r="CR194" i="49"/>
  <c r="CQ194" i="49"/>
  <c r="CP194" i="49"/>
  <c r="CO194" i="49"/>
  <c r="CN194" i="49"/>
  <c r="CM194" i="49"/>
  <c r="CL194" i="49"/>
  <c r="CK194" i="49"/>
  <c r="CJ194" i="49"/>
  <c r="CI194" i="49"/>
  <c r="CH194" i="49"/>
  <c r="CG194" i="49"/>
  <c r="CF194" i="49"/>
  <c r="CE194" i="49"/>
  <c r="CD194" i="49"/>
  <c r="CC194" i="49"/>
  <c r="CB194" i="49"/>
  <c r="CA194" i="49"/>
  <c r="BY194" i="49"/>
  <c r="BX194" i="49"/>
  <c r="BW194" i="49"/>
  <c r="BQ194" i="49"/>
  <c r="BP194" i="49"/>
  <c r="BO194" i="49"/>
  <c r="BN194" i="49"/>
  <c r="BM194" i="49"/>
  <c r="BL194" i="49"/>
  <c r="BK194" i="49"/>
  <c r="BJ194" i="49"/>
  <c r="BI194" i="49"/>
  <c r="BH194" i="49"/>
  <c r="BG194" i="49"/>
  <c r="BF194" i="49"/>
  <c r="AT194" i="49"/>
  <c r="AU194" i="49"/>
  <c r="AV194" i="49"/>
  <c r="AW194" i="49"/>
  <c r="AX194" i="49"/>
  <c r="AY194" i="49"/>
  <c r="AZ194" i="49"/>
  <c r="BA194" i="49"/>
  <c r="BB194" i="49"/>
  <c r="BC194" i="49"/>
  <c r="BD194" i="49"/>
  <c r="BE194" i="49"/>
  <c r="AE194" i="49"/>
  <c r="AD194" i="49"/>
  <c r="AC194" i="49"/>
  <c r="D194" i="49"/>
  <c r="I194" i="49"/>
  <c r="DV193" i="49"/>
  <c r="DU193" i="49"/>
  <c r="DT193" i="49"/>
  <c r="DS193" i="49"/>
  <c r="DR193" i="49"/>
  <c r="DQ193" i="49"/>
  <c r="DP193" i="49"/>
  <c r="DO193" i="49"/>
  <c r="DN193" i="49"/>
  <c r="DM193" i="49"/>
  <c r="DL193" i="49"/>
  <c r="DK193" i="49"/>
  <c r="DJ193" i="49"/>
  <c r="DI193" i="49"/>
  <c r="DH193" i="49"/>
  <c r="DG193" i="49"/>
  <c r="DF193" i="49"/>
  <c r="DE193" i="49"/>
  <c r="DD193" i="49"/>
  <c r="DC193" i="49"/>
  <c r="DB193" i="49"/>
  <c r="DA193" i="49"/>
  <c r="CZ193" i="49"/>
  <c r="CY193" i="49"/>
  <c r="CX193" i="49"/>
  <c r="CW193" i="49"/>
  <c r="CV193" i="49"/>
  <c r="CU193" i="49"/>
  <c r="CT193" i="49"/>
  <c r="CS193" i="49"/>
  <c r="CR193" i="49"/>
  <c r="CQ193" i="49"/>
  <c r="CP193" i="49"/>
  <c r="CO193" i="49"/>
  <c r="CN193" i="49"/>
  <c r="CM193" i="49"/>
  <c r="CL193" i="49"/>
  <c r="CK193" i="49"/>
  <c r="CJ193" i="49"/>
  <c r="CI193" i="49"/>
  <c r="CH193" i="49"/>
  <c r="CG193" i="49"/>
  <c r="CF193" i="49"/>
  <c r="CE193" i="49"/>
  <c r="CD193" i="49"/>
  <c r="CC193" i="49"/>
  <c r="CB193" i="49"/>
  <c r="CA193" i="49"/>
  <c r="BY193" i="49"/>
  <c r="BX193" i="49"/>
  <c r="BW193" i="49"/>
  <c r="BQ193" i="49"/>
  <c r="BP193" i="49"/>
  <c r="BO193" i="49"/>
  <c r="BN193" i="49"/>
  <c r="BM193" i="49"/>
  <c r="BL193" i="49"/>
  <c r="BK193" i="49"/>
  <c r="BJ193" i="49"/>
  <c r="BI193" i="49"/>
  <c r="BH193" i="49"/>
  <c r="BG193" i="49"/>
  <c r="BF193" i="49"/>
  <c r="AT193" i="49"/>
  <c r="AU193" i="49"/>
  <c r="AV193" i="49"/>
  <c r="AW193" i="49"/>
  <c r="AX193" i="49"/>
  <c r="AY193" i="49"/>
  <c r="AZ193" i="49"/>
  <c r="BA193" i="49"/>
  <c r="BB193" i="49"/>
  <c r="BC193" i="49"/>
  <c r="BD193" i="49"/>
  <c r="BE193" i="49"/>
  <c r="AE193" i="49"/>
  <c r="AD193" i="49"/>
  <c r="AC193" i="49"/>
  <c r="D193" i="49"/>
  <c r="I193" i="49"/>
  <c r="DV192" i="49"/>
  <c r="DU192" i="49"/>
  <c r="DT192" i="49"/>
  <c r="DS192" i="49"/>
  <c r="DR192" i="49"/>
  <c r="DQ192" i="49"/>
  <c r="DP192" i="49"/>
  <c r="DO192" i="49"/>
  <c r="DN192" i="49"/>
  <c r="DM192" i="49"/>
  <c r="DL192" i="49"/>
  <c r="DK192" i="49"/>
  <c r="DJ192" i="49"/>
  <c r="DI192" i="49"/>
  <c r="DH192" i="49"/>
  <c r="DG192" i="49"/>
  <c r="DF192" i="49"/>
  <c r="DE192" i="49"/>
  <c r="DD192" i="49"/>
  <c r="DC192" i="49"/>
  <c r="DB192" i="49"/>
  <c r="DA192" i="49"/>
  <c r="CZ192" i="49"/>
  <c r="CY192" i="49"/>
  <c r="CX192" i="49"/>
  <c r="CW192" i="49"/>
  <c r="CV192" i="49"/>
  <c r="CU192" i="49"/>
  <c r="CT192" i="49"/>
  <c r="CS192" i="49"/>
  <c r="CR192" i="49"/>
  <c r="CQ192" i="49"/>
  <c r="CP192" i="49"/>
  <c r="CO192" i="49"/>
  <c r="CN192" i="49"/>
  <c r="CM192" i="49"/>
  <c r="CL192" i="49"/>
  <c r="CK192" i="49"/>
  <c r="CJ192" i="49"/>
  <c r="CI192" i="49"/>
  <c r="CH192" i="49"/>
  <c r="CG192" i="49"/>
  <c r="CF192" i="49"/>
  <c r="CE192" i="49"/>
  <c r="CD192" i="49"/>
  <c r="CC192" i="49"/>
  <c r="CB192" i="49"/>
  <c r="CA192" i="49"/>
  <c r="BY192" i="49"/>
  <c r="BX192" i="49"/>
  <c r="BW192" i="49"/>
  <c r="AN192" i="49"/>
  <c r="AS192" i="49"/>
  <c r="BQ192" i="49"/>
  <c r="BP192" i="49"/>
  <c r="BO192" i="49"/>
  <c r="BN192" i="49"/>
  <c r="BM192" i="49"/>
  <c r="BL192" i="49"/>
  <c r="BK192" i="49"/>
  <c r="BJ192" i="49"/>
  <c r="BI192" i="49"/>
  <c r="BH192" i="49"/>
  <c r="BG192" i="49"/>
  <c r="BF192" i="49"/>
  <c r="AT192" i="49"/>
  <c r="AU192" i="49"/>
  <c r="AV192" i="49"/>
  <c r="AW192" i="49"/>
  <c r="AX192" i="49"/>
  <c r="AY192" i="49"/>
  <c r="AZ192" i="49"/>
  <c r="BA192" i="49"/>
  <c r="BB192" i="49"/>
  <c r="BC192" i="49"/>
  <c r="BD192" i="49"/>
  <c r="BE192" i="49"/>
  <c r="AE192" i="49"/>
  <c r="AD192" i="49"/>
  <c r="AC192" i="49"/>
  <c r="D192" i="49"/>
  <c r="I192" i="49"/>
  <c r="DV191" i="49"/>
  <c r="DU191" i="49"/>
  <c r="DT191" i="49"/>
  <c r="DS191" i="49"/>
  <c r="DR191" i="49"/>
  <c r="DQ191" i="49"/>
  <c r="DP191" i="49"/>
  <c r="DO191" i="49"/>
  <c r="DN191" i="49"/>
  <c r="DM191" i="49"/>
  <c r="DL191" i="49"/>
  <c r="DK191" i="49"/>
  <c r="DJ191" i="49"/>
  <c r="DI191" i="49"/>
  <c r="DH191" i="49"/>
  <c r="DG191" i="49"/>
  <c r="DF191" i="49"/>
  <c r="DE191" i="49"/>
  <c r="DD191" i="49"/>
  <c r="DC191" i="49"/>
  <c r="DB191" i="49"/>
  <c r="DA191" i="49"/>
  <c r="CZ191" i="49"/>
  <c r="CY191" i="49"/>
  <c r="CX191" i="49"/>
  <c r="CW191" i="49"/>
  <c r="CV191" i="49"/>
  <c r="CU191" i="49"/>
  <c r="CT191" i="49"/>
  <c r="CS191" i="49"/>
  <c r="CR191" i="49"/>
  <c r="CQ191" i="49"/>
  <c r="CP191" i="49"/>
  <c r="CO191" i="49"/>
  <c r="CN191" i="49"/>
  <c r="CM191" i="49"/>
  <c r="CL191" i="49"/>
  <c r="CK191" i="49"/>
  <c r="CJ191" i="49"/>
  <c r="CI191" i="49"/>
  <c r="CH191" i="49"/>
  <c r="CG191" i="49"/>
  <c r="CF191" i="49"/>
  <c r="CE191" i="49"/>
  <c r="CD191" i="49"/>
  <c r="CC191" i="49"/>
  <c r="CB191" i="49"/>
  <c r="CA191" i="49"/>
  <c r="BZ191" i="49"/>
  <c r="BY191" i="49"/>
  <c r="BX191" i="49"/>
  <c r="BW191" i="49"/>
  <c r="BQ191" i="49"/>
  <c r="BP191" i="49"/>
  <c r="BO191" i="49"/>
  <c r="BN191" i="49"/>
  <c r="BM191" i="49"/>
  <c r="BL191" i="49"/>
  <c r="BK191" i="49"/>
  <c r="BJ191" i="49"/>
  <c r="BI191" i="49"/>
  <c r="BH191" i="49"/>
  <c r="BG191" i="49"/>
  <c r="BF191" i="49"/>
  <c r="AT191" i="49"/>
  <c r="AU191" i="49"/>
  <c r="AV191" i="49"/>
  <c r="AW191" i="49"/>
  <c r="AX191" i="49"/>
  <c r="AY191" i="49"/>
  <c r="AZ191" i="49"/>
  <c r="BA191" i="49"/>
  <c r="BB191" i="49"/>
  <c r="BC191" i="49"/>
  <c r="BD191" i="49"/>
  <c r="BE191" i="49"/>
  <c r="AE191" i="49"/>
  <c r="AD191" i="49"/>
  <c r="AC191" i="49"/>
  <c r="D191" i="49"/>
  <c r="I191" i="49"/>
  <c r="DV190" i="49"/>
  <c r="DU190" i="49"/>
  <c r="DT190" i="49"/>
  <c r="DS190" i="49"/>
  <c r="DR190" i="49"/>
  <c r="DQ190" i="49"/>
  <c r="DP190" i="49"/>
  <c r="DO190" i="49"/>
  <c r="DN190" i="49"/>
  <c r="DM190" i="49"/>
  <c r="DL190" i="49"/>
  <c r="DK190" i="49"/>
  <c r="DJ190" i="49"/>
  <c r="DI190" i="49"/>
  <c r="DH190" i="49"/>
  <c r="DG190" i="49"/>
  <c r="DF190" i="49"/>
  <c r="DE190" i="49"/>
  <c r="DD190" i="49"/>
  <c r="DC190" i="49"/>
  <c r="DB190" i="49"/>
  <c r="DA190" i="49"/>
  <c r="CZ190" i="49"/>
  <c r="CY190" i="49"/>
  <c r="CX190" i="49"/>
  <c r="CW190" i="49"/>
  <c r="CV190" i="49"/>
  <c r="CU190" i="49"/>
  <c r="CT190" i="49"/>
  <c r="CS190" i="49"/>
  <c r="CR190" i="49"/>
  <c r="CQ190" i="49"/>
  <c r="CP190" i="49"/>
  <c r="CO190" i="49"/>
  <c r="CN190" i="49"/>
  <c r="CM190" i="49"/>
  <c r="CL190" i="49"/>
  <c r="CK190" i="49"/>
  <c r="CJ190" i="49"/>
  <c r="CI190" i="49"/>
  <c r="CH190" i="49"/>
  <c r="CG190" i="49"/>
  <c r="CF190" i="49"/>
  <c r="CE190" i="49"/>
  <c r="CD190" i="49"/>
  <c r="CC190" i="49"/>
  <c r="CB190" i="49"/>
  <c r="CA190" i="49"/>
  <c r="BZ190" i="49"/>
  <c r="BY190" i="49"/>
  <c r="BX190" i="49"/>
  <c r="BW190" i="49"/>
  <c r="BQ190" i="49"/>
  <c r="BP190" i="49"/>
  <c r="BO190" i="49"/>
  <c r="BN190" i="49"/>
  <c r="BM190" i="49"/>
  <c r="BL190" i="49"/>
  <c r="BK190" i="49"/>
  <c r="BJ190" i="49"/>
  <c r="BI190" i="49"/>
  <c r="BH190" i="49"/>
  <c r="BG190" i="49"/>
  <c r="BF190" i="49"/>
  <c r="AT190" i="49"/>
  <c r="AU190" i="49"/>
  <c r="AV190" i="49"/>
  <c r="AW190" i="49"/>
  <c r="AX190" i="49"/>
  <c r="AY190" i="49"/>
  <c r="AZ190" i="49"/>
  <c r="BA190" i="49"/>
  <c r="BB190" i="49"/>
  <c r="BC190" i="49"/>
  <c r="BD190" i="49"/>
  <c r="BE190" i="49"/>
  <c r="AE190" i="49"/>
  <c r="AD190" i="49"/>
  <c r="AC190" i="49"/>
  <c r="D190" i="49"/>
  <c r="I190" i="49"/>
  <c r="DV189" i="49"/>
  <c r="DU189" i="49"/>
  <c r="DT189" i="49"/>
  <c r="DS189" i="49"/>
  <c r="DR189" i="49"/>
  <c r="DQ189" i="49"/>
  <c r="DP189" i="49"/>
  <c r="DO189" i="49"/>
  <c r="DN189" i="49"/>
  <c r="DM189" i="49"/>
  <c r="DL189" i="49"/>
  <c r="DK189" i="49"/>
  <c r="DJ189" i="49"/>
  <c r="DI189" i="49"/>
  <c r="DH189" i="49"/>
  <c r="DG189" i="49"/>
  <c r="DF189" i="49"/>
  <c r="DE189" i="49"/>
  <c r="DD189" i="49"/>
  <c r="DC189" i="49"/>
  <c r="DB189" i="49"/>
  <c r="DA189" i="49"/>
  <c r="CZ189" i="49"/>
  <c r="CY189" i="49"/>
  <c r="CX189" i="49"/>
  <c r="CW189" i="49"/>
  <c r="CV189" i="49"/>
  <c r="CU189" i="49"/>
  <c r="CT189" i="49"/>
  <c r="CS189" i="49"/>
  <c r="CR189" i="49"/>
  <c r="CQ189" i="49"/>
  <c r="CP189" i="49"/>
  <c r="CO189" i="49"/>
  <c r="CN189" i="49"/>
  <c r="CM189" i="49"/>
  <c r="CL189" i="49"/>
  <c r="CK189" i="49"/>
  <c r="CJ189" i="49"/>
  <c r="CI189" i="49"/>
  <c r="CH189" i="49"/>
  <c r="CG189" i="49"/>
  <c r="CF189" i="49"/>
  <c r="CE189" i="49"/>
  <c r="CD189" i="49"/>
  <c r="CA189" i="49"/>
  <c r="CB189" i="49"/>
  <c r="CC189" i="49"/>
  <c r="BZ189" i="49"/>
  <c r="BY189" i="49"/>
  <c r="BX189" i="49"/>
  <c r="BW189" i="49"/>
  <c r="BQ189" i="49"/>
  <c r="BP189" i="49"/>
  <c r="BO189" i="49"/>
  <c r="BN189" i="49"/>
  <c r="BM189" i="49"/>
  <c r="BL189" i="49"/>
  <c r="BK189" i="49"/>
  <c r="BJ189" i="49"/>
  <c r="BI189" i="49"/>
  <c r="BH189" i="49"/>
  <c r="BG189" i="49"/>
  <c r="BF189" i="49"/>
  <c r="AT189" i="49"/>
  <c r="AU189" i="49"/>
  <c r="AV189" i="49"/>
  <c r="AW189" i="49"/>
  <c r="AX189" i="49"/>
  <c r="AY189" i="49"/>
  <c r="AZ189" i="49"/>
  <c r="BA189" i="49"/>
  <c r="BB189" i="49"/>
  <c r="BC189" i="49"/>
  <c r="BD189" i="49"/>
  <c r="BE189" i="49"/>
  <c r="AE189" i="49"/>
  <c r="AD189" i="49"/>
  <c r="AC189" i="49"/>
  <c r="D189" i="49"/>
  <c r="I189" i="49"/>
  <c r="DV188" i="49"/>
  <c r="DU188" i="49"/>
  <c r="DT188" i="49"/>
  <c r="DS188" i="49"/>
  <c r="DR188" i="49"/>
  <c r="DQ188" i="49"/>
  <c r="DP188" i="49"/>
  <c r="DO188" i="49"/>
  <c r="DN188" i="49"/>
  <c r="DM188" i="49"/>
  <c r="DL188" i="49"/>
  <c r="DK188" i="49"/>
  <c r="DJ188" i="49"/>
  <c r="DI188" i="49"/>
  <c r="DH188" i="49"/>
  <c r="DG188" i="49"/>
  <c r="DF188" i="49"/>
  <c r="DE188" i="49"/>
  <c r="DD188" i="49"/>
  <c r="DC188" i="49"/>
  <c r="DB188" i="49"/>
  <c r="DA188" i="49"/>
  <c r="CZ188" i="49"/>
  <c r="CY188" i="49"/>
  <c r="CX188" i="49"/>
  <c r="CW188" i="49"/>
  <c r="CV188" i="49"/>
  <c r="CU188" i="49"/>
  <c r="CT188" i="49"/>
  <c r="CS188" i="49"/>
  <c r="CR188" i="49"/>
  <c r="CQ188" i="49"/>
  <c r="CP188" i="49"/>
  <c r="CO188" i="49"/>
  <c r="CN188" i="49"/>
  <c r="CM188" i="49"/>
  <c r="CL188" i="49"/>
  <c r="CK188" i="49"/>
  <c r="CJ188" i="49"/>
  <c r="CI188" i="49"/>
  <c r="CH188" i="49"/>
  <c r="CG188" i="49"/>
  <c r="CF188" i="49"/>
  <c r="CE188" i="49"/>
  <c r="CD188" i="49"/>
  <c r="CC188" i="49"/>
  <c r="CB188" i="49"/>
  <c r="CA188" i="49"/>
  <c r="BY188" i="49"/>
  <c r="BX188" i="49"/>
  <c r="BW188" i="49"/>
  <c r="BQ188" i="49"/>
  <c r="BP188" i="49"/>
  <c r="BO188" i="49"/>
  <c r="BN188" i="49"/>
  <c r="BM188" i="49"/>
  <c r="BL188" i="49"/>
  <c r="BK188" i="49"/>
  <c r="BJ188" i="49"/>
  <c r="BI188" i="49"/>
  <c r="BH188" i="49"/>
  <c r="BG188" i="49"/>
  <c r="BF188" i="49"/>
  <c r="AT188" i="49"/>
  <c r="AU188" i="49"/>
  <c r="AV188" i="49"/>
  <c r="AW188" i="49"/>
  <c r="AX188" i="49"/>
  <c r="AY188" i="49"/>
  <c r="AZ188" i="49"/>
  <c r="BA188" i="49"/>
  <c r="BB188" i="49"/>
  <c r="BC188" i="49"/>
  <c r="BD188" i="49"/>
  <c r="BE188" i="49"/>
  <c r="AE188" i="49"/>
  <c r="AD188" i="49"/>
  <c r="AC188" i="49"/>
  <c r="D188" i="49"/>
  <c r="I188" i="49"/>
  <c r="DV187" i="49"/>
  <c r="DU187" i="49"/>
  <c r="DT187" i="49"/>
  <c r="DS187" i="49"/>
  <c r="DR187" i="49"/>
  <c r="DQ187" i="49"/>
  <c r="DP187" i="49"/>
  <c r="DO187" i="49"/>
  <c r="DN187" i="49"/>
  <c r="DM187" i="49"/>
  <c r="DL187" i="49"/>
  <c r="DK187" i="49"/>
  <c r="DJ187" i="49"/>
  <c r="DI187" i="49"/>
  <c r="DH187" i="49"/>
  <c r="DG187" i="49"/>
  <c r="DF187" i="49"/>
  <c r="DE187" i="49"/>
  <c r="DD187" i="49"/>
  <c r="DC187" i="49"/>
  <c r="DB187" i="49"/>
  <c r="DA187" i="49"/>
  <c r="CZ187" i="49"/>
  <c r="CY187" i="49"/>
  <c r="CX187" i="49"/>
  <c r="CW187" i="49"/>
  <c r="CV187" i="49"/>
  <c r="CU187" i="49"/>
  <c r="CT187" i="49"/>
  <c r="CS187" i="49"/>
  <c r="CR187" i="49"/>
  <c r="CQ187" i="49"/>
  <c r="CP187" i="49"/>
  <c r="CO187" i="49"/>
  <c r="CN187" i="49"/>
  <c r="CM187" i="49"/>
  <c r="CL187" i="49"/>
  <c r="CK187" i="49"/>
  <c r="CJ187" i="49"/>
  <c r="CI187" i="49"/>
  <c r="CH187" i="49"/>
  <c r="CG187" i="49"/>
  <c r="CF187" i="49"/>
  <c r="CE187" i="49"/>
  <c r="CD187" i="49"/>
  <c r="CC187" i="49"/>
  <c r="CB187" i="49"/>
  <c r="CA187" i="49"/>
  <c r="BY187" i="49"/>
  <c r="BX187" i="49"/>
  <c r="BW187" i="49"/>
  <c r="BQ187" i="49"/>
  <c r="BP187" i="49"/>
  <c r="BO187" i="49"/>
  <c r="BN187" i="49"/>
  <c r="BM187" i="49"/>
  <c r="BL187" i="49"/>
  <c r="BK187" i="49"/>
  <c r="BJ187" i="49"/>
  <c r="BI187" i="49"/>
  <c r="BH187" i="49"/>
  <c r="BG187" i="49"/>
  <c r="BF187" i="49"/>
  <c r="AT187" i="49"/>
  <c r="AU187" i="49"/>
  <c r="AV187" i="49"/>
  <c r="AW187" i="49"/>
  <c r="AX187" i="49"/>
  <c r="AY187" i="49"/>
  <c r="AZ187" i="49"/>
  <c r="BA187" i="49"/>
  <c r="BB187" i="49"/>
  <c r="BC187" i="49"/>
  <c r="BD187" i="49"/>
  <c r="BE187" i="49"/>
  <c r="AE187" i="49"/>
  <c r="AD187" i="49"/>
  <c r="AC187" i="49"/>
  <c r="D187" i="49"/>
  <c r="I187" i="49"/>
  <c r="DV186" i="49"/>
  <c r="DU186" i="49"/>
  <c r="DT186" i="49"/>
  <c r="DS186" i="49"/>
  <c r="DR186" i="49"/>
  <c r="DQ186" i="49"/>
  <c r="DP186" i="49"/>
  <c r="DO186" i="49"/>
  <c r="DN186" i="49"/>
  <c r="DM186" i="49"/>
  <c r="DL186" i="49"/>
  <c r="DK186" i="49"/>
  <c r="DJ186" i="49"/>
  <c r="DI186" i="49"/>
  <c r="DH186" i="49"/>
  <c r="DG186" i="49"/>
  <c r="DF186" i="49"/>
  <c r="DE186" i="49"/>
  <c r="DD186" i="49"/>
  <c r="DC186" i="49"/>
  <c r="DB186" i="49"/>
  <c r="DA186" i="49"/>
  <c r="CZ186" i="49"/>
  <c r="CY186" i="49"/>
  <c r="CX186" i="49"/>
  <c r="CW186" i="49"/>
  <c r="CV186" i="49"/>
  <c r="CU186" i="49"/>
  <c r="CT186" i="49"/>
  <c r="CS186" i="49"/>
  <c r="CR186" i="49"/>
  <c r="CQ186" i="49"/>
  <c r="CP186" i="49"/>
  <c r="CO186" i="49"/>
  <c r="CN186" i="49"/>
  <c r="CM186" i="49"/>
  <c r="CL186" i="49"/>
  <c r="CK186" i="49"/>
  <c r="CJ186" i="49"/>
  <c r="CI186" i="49"/>
  <c r="CH186" i="49"/>
  <c r="CG186" i="49"/>
  <c r="CF186" i="49"/>
  <c r="CE186" i="49"/>
  <c r="CD186" i="49"/>
  <c r="CC186" i="49"/>
  <c r="CB186" i="49"/>
  <c r="CA186" i="49"/>
  <c r="BY186" i="49"/>
  <c r="BX186" i="49"/>
  <c r="BW186" i="49"/>
  <c r="BQ186" i="49"/>
  <c r="BP186" i="49"/>
  <c r="BO186" i="49"/>
  <c r="BN186" i="49"/>
  <c r="BM186" i="49"/>
  <c r="BL186" i="49"/>
  <c r="BK186" i="49"/>
  <c r="BJ186" i="49"/>
  <c r="BI186" i="49"/>
  <c r="BH186" i="49"/>
  <c r="BG186" i="49"/>
  <c r="BF186" i="49"/>
  <c r="AT186" i="49"/>
  <c r="AU186" i="49"/>
  <c r="AV186" i="49"/>
  <c r="AW186" i="49"/>
  <c r="AX186" i="49"/>
  <c r="AY186" i="49"/>
  <c r="AZ186" i="49"/>
  <c r="BA186" i="49"/>
  <c r="BB186" i="49"/>
  <c r="BC186" i="49"/>
  <c r="BD186" i="49"/>
  <c r="BE186" i="49"/>
  <c r="AE186" i="49"/>
  <c r="AD186" i="49"/>
  <c r="AC186" i="49"/>
  <c r="D186" i="49"/>
  <c r="I186" i="49"/>
  <c r="DV185" i="49"/>
  <c r="DU185" i="49"/>
  <c r="DT185" i="49"/>
  <c r="DS185" i="49"/>
  <c r="DR185" i="49"/>
  <c r="DQ185" i="49"/>
  <c r="DP185" i="49"/>
  <c r="DO185" i="49"/>
  <c r="DN185" i="49"/>
  <c r="DM185" i="49"/>
  <c r="DL185" i="49"/>
  <c r="DK185" i="49"/>
  <c r="DJ185" i="49"/>
  <c r="DI185" i="49"/>
  <c r="DH185" i="49"/>
  <c r="DG185" i="49"/>
  <c r="DF185" i="49"/>
  <c r="DE185" i="49"/>
  <c r="DD185" i="49"/>
  <c r="DC185" i="49"/>
  <c r="DB185" i="49"/>
  <c r="DA185" i="49"/>
  <c r="CZ185" i="49"/>
  <c r="CY185" i="49"/>
  <c r="CX185" i="49"/>
  <c r="CW185" i="49"/>
  <c r="CV185" i="49"/>
  <c r="CU185" i="49"/>
  <c r="CT185" i="49"/>
  <c r="CS185" i="49"/>
  <c r="CR185" i="49"/>
  <c r="CQ185" i="49"/>
  <c r="CP185" i="49"/>
  <c r="CO185" i="49"/>
  <c r="CN185" i="49"/>
  <c r="CM185" i="49"/>
  <c r="CL185" i="49"/>
  <c r="CK185" i="49"/>
  <c r="CJ185" i="49"/>
  <c r="CI185" i="49"/>
  <c r="CH185" i="49"/>
  <c r="CG185" i="49"/>
  <c r="CF185" i="49"/>
  <c r="CE185" i="49"/>
  <c r="CA185" i="49"/>
  <c r="CB185" i="49"/>
  <c r="CC185" i="49"/>
  <c r="CD185" i="49"/>
  <c r="BZ185" i="49"/>
  <c r="BY185" i="49"/>
  <c r="BX185" i="49"/>
  <c r="BW185" i="49"/>
  <c r="BQ185" i="49"/>
  <c r="BP185" i="49"/>
  <c r="BO185" i="49"/>
  <c r="BN185" i="49"/>
  <c r="BM185" i="49"/>
  <c r="BL185" i="49"/>
  <c r="BK185" i="49"/>
  <c r="BJ185" i="49"/>
  <c r="BI185" i="49"/>
  <c r="BH185" i="49"/>
  <c r="BG185" i="49"/>
  <c r="BF185" i="49"/>
  <c r="AT185" i="49"/>
  <c r="AU185" i="49"/>
  <c r="AV185" i="49"/>
  <c r="AW185" i="49"/>
  <c r="AX185" i="49"/>
  <c r="AY185" i="49"/>
  <c r="AZ185" i="49"/>
  <c r="BA185" i="49"/>
  <c r="BB185" i="49"/>
  <c r="BC185" i="49"/>
  <c r="BD185" i="49"/>
  <c r="BE185" i="49"/>
  <c r="AE185" i="49"/>
  <c r="AD185" i="49"/>
  <c r="AC185" i="49"/>
  <c r="D185" i="49"/>
  <c r="I185" i="49"/>
  <c r="DV184" i="49"/>
  <c r="DU184" i="49"/>
  <c r="DT184" i="49"/>
  <c r="DS184" i="49"/>
  <c r="DR184" i="49"/>
  <c r="DQ184" i="49"/>
  <c r="DP184" i="49"/>
  <c r="DO184" i="49"/>
  <c r="DN184" i="49"/>
  <c r="DM184" i="49"/>
  <c r="DL184" i="49"/>
  <c r="DK184" i="49"/>
  <c r="DJ184" i="49"/>
  <c r="DI184" i="49"/>
  <c r="DH184" i="49"/>
  <c r="DG184" i="49"/>
  <c r="DF184" i="49"/>
  <c r="DE184" i="49"/>
  <c r="DD184" i="49"/>
  <c r="DC184" i="49"/>
  <c r="DB184" i="49"/>
  <c r="DA184" i="49"/>
  <c r="CZ184" i="49"/>
  <c r="CY184" i="49"/>
  <c r="CX184" i="49"/>
  <c r="CW184" i="49"/>
  <c r="CV184" i="49"/>
  <c r="CU184" i="49"/>
  <c r="CT184" i="49"/>
  <c r="CS184" i="49"/>
  <c r="CR184" i="49"/>
  <c r="CQ184" i="49"/>
  <c r="CP184" i="49"/>
  <c r="CO184" i="49"/>
  <c r="CN184" i="49"/>
  <c r="CM184" i="49"/>
  <c r="CL184" i="49"/>
  <c r="CK184" i="49"/>
  <c r="CJ184" i="49"/>
  <c r="CI184" i="49"/>
  <c r="CH184" i="49"/>
  <c r="CG184" i="49"/>
  <c r="CF184" i="49"/>
  <c r="CE184" i="49"/>
  <c r="CD184" i="49"/>
  <c r="CC184" i="49"/>
  <c r="CB184" i="49"/>
  <c r="CA184" i="49"/>
  <c r="BY184" i="49"/>
  <c r="BX184" i="49"/>
  <c r="BW184" i="49"/>
  <c r="BQ184" i="49"/>
  <c r="BP184" i="49"/>
  <c r="BO184" i="49"/>
  <c r="BN184" i="49"/>
  <c r="BM184" i="49"/>
  <c r="BL184" i="49"/>
  <c r="BK184" i="49"/>
  <c r="BJ184" i="49"/>
  <c r="BI184" i="49"/>
  <c r="BH184" i="49"/>
  <c r="BG184" i="49"/>
  <c r="BF184" i="49"/>
  <c r="AT184" i="49"/>
  <c r="AU184" i="49"/>
  <c r="AV184" i="49"/>
  <c r="AW184" i="49"/>
  <c r="AX184" i="49"/>
  <c r="AY184" i="49"/>
  <c r="AZ184" i="49"/>
  <c r="BA184" i="49"/>
  <c r="BB184" i="49"/>
  <c r="BC184" i="49"/>
  <c r="BD184" i="49"/>
  <c r="BE184" i="49"/>
  <c r="AE184" i="49"/>
  <c r="AD184" i="49"/>
  <c r="AC184" i="49"/>
  <c r="D184" i="49"/>
  <c r="I184" i="49"/>
  <c r="DV183" i="49"/>
  <c r="DU183" i="49"/>
  <c r="DT183" i="49"/>
  <c r="DS183" i="49"/>
  <c r="DR183" i="49"/>
  <c r="DQ183" i="49"/>
  <c r="DP183" i="49"/>
  <c r="DO183" i="49"/>
  <c r="DN183" i="49"/>
  <c r="DM183" i="49"/>
  <c r="DL183" i="49"/>
  <c r="DK183" i="49"/>
  <c r="DJ183" i="49"/>
  <c r="DI183" i="49"/>
  <c r="DH183" i="49"/>
  <c r="DG183" i="49"/>
  <c r="DF183" i="49"/>
  <c r="DE183" i="49"/>
  <c r="DD183" i="49"/>
  <c r="DC183" i="49"/>
  <c r="DB183" i="49"/>
  <c r="DA183" i="49"/>
  <c r="CZ183" i="49"/>
  <c r="CY183" i="49"/>
  <c r="CX183" i="49"/>
  <c r="CW183" i="49"/>
  <c r="CV183" i="49"/>
  <c r="CU183" i="49"/>
  <c r="CT183" i="49"/>
  <c r="CS183" i="49"/>
  <c r="CR183" i="49"/>
  <c r="CQ183" i="49"/>
  <c r="CP183" i="49"/>
  <c r="CO183" i="49"/>
  <c r="CN183" i="49"/>
  <c r="CM183" i="49"/>
  <c r="CL183" i="49"/>
  <c r="CK183" i="49"/>
  <c r="CJ183" i="49"/>
  <c r="CI183" i="49"/>
  <c r="CH183" i="49"/>
  <c r="CG183" i="49"/>
  <c r="CF183" i="49"/>
  <c r="CE183" i="49"/>
  <c r="CD183" i="49"/>
  <c r="CC183" i="49"/>
  <c r="CB183" i="49"/>
  <c r="CA183" i="49"/>
  <c r="BZ183" i="49"/>
  <c r="BY183" i="49"/>
  <c r="BX183" i="49"/>
  <c r="BW183" i="49"/>
  <c r="BQ183" i="49"/>
  <c r="BP183" i="49"/>
  <c r="BO183" i="49"/>
  <c r="BN183" i="49"/>
  <c r="BM183" i="49"/>
  <c r="BL183" i="49"/>
  <c r="BK183" i="49"/>
  <c r="BJ183" i="49"/>
  <c r="BI183" i="49"/>
  <c r="BH183" i="49"/>
  <c r="BG183" i="49"/>
  <c r="BF183" i="49"/>
  <c r="AT183" i="49"/>
  <c r="AU183" i="49"/>
  <c r="AV183" i="49"/>
  <c r="AW183" i="49"/>
  <c r="AX183" i="49"/>
  <c r="AY183" i="49"/>
  <c r="AZ183" i="49"/>
  <c r="BA183" i="49"/>
  <c r="BB183" i="49"/>
  <c r="BC183" i="49"/>
  <c r="BD183" i="49"/>
  <c r="BE183" i="49"/>
  <c r="AE183" i="49"/>
  <c r="AD183" i="49"/>
  <c r="AC183" i="49"/>
  <c r="D183" i="49"/>
  <c r="I183" i="49"/>
  <c r="DV182" i="49"/>
  <c r="DU182" i="49"/>
  <c r="DT182" i="49"/>
  <c r="DS182" i="49"/>
  <c r="DR182" i="49"/>
  <c r="DQ182" i="49"/>
  <c r="DP182" i="49"/>
  <c r="DO182" i="49"/>
  <c r="DN182" i="49"/>
  <c r="DM182" i="49"/>
  <c r="DL182" i="49"/>
  <c r="DK182" i="49"/>
  <c r="DJ182" i="49"/>
  <c r="DI182" i="49"/>
  <c r="DH182" i="49"/>
  <c r="DG182" i="49"/>
  <c r="DF182" i="49"/>
  <c r="DE182" i="49"/>
  <c r="DD182" i="49"/>
  <c r="DC182" i="49"/>
  <c r="DB182" i="49"/>
  <c r="DA182" i="49"/>
  <c r="CZ182" i="49"/>
  <c r="CY182" i="49"/>
  <c r="CX182" i="49"/>
  <c r="CW182" i="49"/>
  <c r="CV182" i="49"/>
  <c r="CU182" i="49"/>
  <c r="CT182" i="49"/>
  <c r="CS182" i="49"/>
  <c r="CR182" i="49"/>
  <c r="CQ182" i="49"/>
  <c r="CP182" i="49"/>
  <c r="CO182" i="49"/>
  <c r="CN182" i="49"/>
  <c r="CM182" i="49"/>
  <c r="CL182" i="49"/>
  <c r="CK182" i="49"/>
  <c r="CJ182" i="49"/>
  <c r="CI182" i="49"/>
  <c r="CH182" i="49"/>
  <c r="CG182" i="49"/>
  <c r="CF182" i="49"/>
  <c r="CE182" i="49"/>
  <c r="CD182" i="49"/>
  <c r="CC182" i="49"/>
  <c r="CB182" i="49"/>
  <c r="CA182" i="49"/>
  <c r="BZ182" i="49"/>
  <c r="BY182" i="49"/>
  <c r="BX182" i="49"/>
  <c r="BW182" i="49"/>
  <c r="BQ182" i="49"/>
  <c r="BP182" i="49"/>
  <c r="BO182" i="49"/>
  <c r="BN182" i="49"/>
  <c r="BM182" i="49"/>
  <c r="BL182" i="49"/>
  <c r="BK182" i="49"/>
  <c r="BJ182" i="49"/>
  <c r="BI182" i="49"/>
  <c r="BH182" i="49"/>
  <c r="BG182" i="49"/>
  <c r="BF182" i="49"/>
  <c r="AT182" i="49"/>
  <c r="AU182" i="49"/>
  <c r="AV182" i="49"/>
  <c r="AW182" i="49"/>
  <c r="AX182" i="49"/>
  <c r="AY182" i="49"/>
  <c r="AZ182" i="49"/>
  <c r="BA182" i="49"/>
  <c r="BB182" i="49"/>
  <c r="BC182" i="49"/>
  <c r="BD182" i="49"/>
  <c r="BE182" i="49"/>
  <c r="AE182" i="49"/>
  <c r="AD182" i="49"/>
  <c r="AC182" i="49"/>
  <c r="F182" i="49"/>
  <c r="D182" i="49"/>
  <c r="I182" i="49"/>
  <c r="DV181" i="49"/>
  <c r="DU181" i="49"/>
  <c r="DT181" i="49"/>
  <c r="DS181" i="49"/>
  <c r="DR181" i="49"/>
  <c r="DQ181" i="49"/>
  <c r="DP181" i="49"/>
  <c r="DO181" i="49"/>
  <c r="DN181" i="49"/>
  <c r="DM181" i="49"/>
  <c r="DL181" i="49"/>
  <c r="DK181" i="49"/>
  <c r="DJ181" i="49"/>
  <c r="DI181" i="49"/>
  <c r="DH181" i="49"/>
  <c r="DG181" i="49"/>
  <c r="DF181" i="49"/>
  <c r="DE181" i="49"/>
  <c r="DD181" i="49"/>
  <c r="DC181" i="49"/>
  <c r="DB181" i="49"/>
  <c r="DA181" i="49"/>
  <c r="CZ181" i="49"/>
  <c r="CY181" i="49"/>
  <c r="CX181" i="49"/>
  <c r="CW181" i="49"/>
  <c r="CV181" i="49"/>
  <c r="CU181" i="49"/>
  <c r="CT181" i="49"/>
  <c r="CS181" i="49"/>
  <c r="CR181" i="49"/>
  <c r="CQ181" i="49"/>
  <c r="CP181" i="49"/>
  <c r="CO181" i="49"/>
  <c r="CN181" i="49"/>
  <c r="CM181" i="49"/>
  <c r="CL181" i="49"/>
  <c r="CK181" i="49"/>
  <c r="CJ181" i="49"/>
  <c r="CI181" i="49"/>
  <c r="CH181" i="49"/>
  <c r="CG181" i="49"/>
  <c r="CF181" i="49"/>
  <c r="CE181" i="49"/>
  <c r="CD181" i="49"/>
  <c r="CC181" i="49"/>
  <c r="CB181" i="49"/>
  <c r="CA181" i="49"/>
  <c r="BY181" i="49"/>
  <c r="BX181" i="49"/>
  <c r="BW181" i="49"/>
  <c r="BQ181" i="49"/>
  <c r="BP181" i="49"/>
  <c r="BO181" i="49"/>
  <c r="BN181" i="49"/>
  <c r="BM181" i="49"/>
  <c r="BL181" i="49"/>
  <c r="BK181" i="49"/>
  <c r="BJ181" i="49"/>
  <c r="BI181" i="49"/>
  <c r="BH181" i="49"/>
  <c r="BG181" i="49"/>
  <c r="BF181" i="49"/>
  <c r="AT181" i="49"/>
  <c r="AU181" i="49"/>
  <c r="AV181" i="49"/>
  <c r="AW181" i="49"/>
  <c r="AX181" i="49"/>
  <c r="AY181" i="49"/>
  <c r="AZ181" i="49"/>
  <c r="BA181" i="49"/>
  <c r="BB181" i="49"/>
  <c r="BC181" i="49"/>
  <c r="BD181" i="49"/>
  <c r="BE181" i="49"/>
  <c r="AE181" i="49"/>
  <c r="AD181" i="49"/>
  <c r="AC181" i="49"/>
  <c r="D181" i="49"/>
  <c r="I181" i="49"/>
  <c r="DV180" i="49"/>
  <c r="DU180" i="49"/>
  <c r="DT180" i="49"/>
  <c r="DS180" i="49"/>
  <c r="DR180" i="49"/>
  <c r="DQ180" i="49"/>
  <c r="DP180" i="49"/>
  <c r="DO180" i="49"/>
  <c r="DN180" i="49"/>
  <c r="DM180" i="49"/>
  <c r="DL180" i="49"/>
  <c r="DK180" i="49"/>
  <c r="DJ180" i="49"/>
  <c r="DI180" i="49"/>
  <c r="DH180" i="49"/>
  <c r="DG180" i="49"/>
  <c r="DF180" i="49"/>
  <c r="DE180" i="49"/>
  <c r="DD180" i="49"/>
  <c r="DC180" i="49"/>
  <c r="DB180" i="49"/>
  <c r="DA180" i="49"/>
  <c r="CZ180" i="49"/>
  <c r="CY180" i="49"/>
  <c r="CX180" i="49"/>
  <c r="CW180" i="49"/>
  <c r="CV180" i="49"/>
  <c r="CU180" i="49"/>
  <c r="CT180" i="49"/>
  <c r="CS180" i="49"/>
  <c r="CR180" i="49"/>
  <c r="CQ180" i="49"/>
  <c r="CP180" i="49"/>
  <c r="CO180" i="49"/>
  <c r="CN180" i="49"/>
  <c r="CM180" i="49"/>
  <c r="CL180" i="49"/>
  <c r="CK180" i="49"/>
  <c r="CJ180" i="49"/>
  <c r="CI180" i="49"/>
  <c r="CH180" i="49"/>
  <c r="CG180" i="49"/>
  <c r="CF180" i="49"/>
  <c r="CE180" i="49"/>
  <c r="CD180" i="49"/>
  <c r="CC180" i="49"/>
  <c r="CB180" i="49"/>
  <c r="CA180" i="49"/>
  <c r="BY180" i="49"/>
  <c r="BX180" i="49"/>
  <c r="BW180" i="49"/>
  <c r="BQ180" i="49"/>
  <c r="BP180" i="49"/>
  <c r="BO180" i="49"/>
  <c r="BN180" i="49"/>
  <c r="BM180" i="49"/>
  <c r="BL180" i="49"/>
  <c r="BK180" i="49"/>
  <c r="BJ180" i="49"/>
  <c r="BI180" i="49"/>
  <c r="BH180" i="49"/>
  <c r="BG180" i="49"/>
  <c r="BF180" i="49"/>
  <c r="AT180" i="49"/>
  <c r="AU180" i="49"/>
  <c r="AV180" i="49"/>
  <c r="AW180" i="49"/>
  <c r="AX180" i="49"/>
  <c r="AY180" i="49"/>
  <c r="AZ180" i="49"/>
  <c r="BA180" i="49"/>
  <c r="BB180" i="49"/>
  <c r="BC180" i="49"/>
  <c r="BD180" i="49"/>
  <c r="BE180" i="49"/>
  <c r="AE180" i="49"/>
  <c r="AD180" i="49"/>
  <c r="AC180" i="49"/>
  <c r="D180" i="49"/>
  <c r="I180" i="49"/>
  <c r="DV179" i="49"/>
  <c r="DU179" i="49"/>
  <c r="DT179" i="49"/>
  <c r="DS179" i="49"/>
  <c r="DR179" i="49"/>
  <c r="DQ179" i="49"/>
  <c r="DP179" i="49"/>
  <c r="DO179" i="49"/>
  <c r="DN179" i="49"/>
  <c r="DM179" i="49"/>
  <c r="DL179" i="49"/>
  <c r="DK179" i="49"/>
  <c r="DJ179" i="49"/>
  <c r="DI179" i="49"/>
  <c r="DH179" i="49"/>
  <c r="DG179" i="49"/>
  <c r="DF179" i="49"/>
  <c r="DE179" i="49"/>
  <c r="DD179" i="49"/>
  <c r="DC179" i="49"/>
  <c r="DB179" i="49"/>
  <c r="DA179" i="49"/>
  <c r="CZ179" i="49"/>
  <c r="CY179" i="49"/>
  <c r="CX179" i="49"/>
  <c r="CW179" i="49"/>
  <c r="CV179" i="49"/>
  <c r="CU179" i="49"/>
  <c r="CT179" i="49"/>
  <c r="CS179" i="49"/>
  <c r="CR179" i="49"/>
  <c r="CQ179" i="49"/>
  <c r="CP179" i="49"/>
  <c r="CO179" i="49"/>
  <c r="CN179" i="49"/>
  <c r="CM179" i="49"/>
  <c r="CL179" i="49"/>
  <c r="CK179" i="49"/>
  <c r="CJ179" i="49"/>
  <c r="CI179" i="49"/>
  <c r="CH179" i="49"/>
  <c r="CG179" i="49"/>
  <c r="CF179" i="49"/>
  <c r="CE179" i="49"/>
  <c r="CD179" i="49"/>
  <c r="CC179" i="49"/>
  <c r="CB179" i="49"/>
  <c r="CA179" i="49"/>
  <c r="BY179" i="49"/>
  <c r="BX179" i="49"/>
  <c r="BW179" i="49"/>
  <c r="BQ179" i="49"/>
  <c r="BP179" i="49"/>
  <c r="BO179" i="49"/>
  <c r="BN179" i="49"/>
  <c r="BM179" i="49"/>
  <c r="BL179" i="49"/>
  <c r="BK179" i="49"/>
  <c r="BJ179" i="49"/>
  <c r="BI179" i="49"/>
  <c r="BH179" i="49"/>
  <c r="BG179" i="49"/>
  <c r="BF179" i="49"/>
  <c r="AT179" i="49"/>
  <c r="AU179" i="49"/>
  <c r="AV179" i="49"/>
  <c r="AW179" i="49"/>
  <c r="AX179" i="49"/>
  <c r="AY179" i="49"/>
  <c r="AZ179" i="49"/>
  <c r="BA179" i="49"/>
  <c r="BB179" i="49"/>
  <c r="BC179" i="49"/>
  <c r="BD179" i="49"/>
  <c r="BE179" i="49"/>
  <c r="AE179" i="49"/>
  <c r="AD179" i="49"/>
  <c r="AC179" i="49"/>
  <c r="D179" i="49"/>
  <c r="I179" i="49"/>
  <c r="DV178" i="49"/>
  <c r="DU178" i="49"/>
  <c r="DT178" i="49"/>
  <c r="DS178" i="49"/>
  <c r="DR178" i="49"/>
  <c r="DQ178" i="49"/>
  <c r="DP178" i="49"/>
  <c r="DO178" i="49"/>
  <c r="DN178" i="49"/>
  <c r="DM178" i="49"/>
  <c r="DL178" i="49"/>
  <c r="DK178" i="49"/>
  <c r="DJ178" i="49"/>
  <c r="DI178" i="49"/>
  <c r="DH178" i="49"/>
  <c r="DG178" i="49"/>
  <c r="DF178" i="49"/>
  <c r="DE178" i="49"/>
  <c r="DD178" i="49"/>
  <c r="DC178" i="49"/>
  <c r="DB178" i="49"/>
  <c r="DA178" i="49"/>
  <c r="CZ178" i="49"/>
  <c r="CY178" i="49"/>
  <c r="CX178" i="49"/>
  <c r="CW178" i="49"/>
  <c r="CV178" i="49"/>
  <c r="CU178" i="49"/>
  <c r="CT178" i="49"/>
  <c r="CS178" i="49"/>
  <c r="CR178" i="49"/>
  <c r="CQ178" i="49"/>
  <c r="CP178" i="49"/>
  <c r="CO178" i="49"/>
  <c r="CN178" i="49"/>
  <c r="CM178" i="49"/>
  <c r="CL178" i="49"/>
  <c r="CK178" i="49"/>
  <c r="CJ178" i="49"/>
  <c r="CI178" i="49"/>
  <c r="CH178" i="49"/>
  <c r="CG178" i="49"/>
  <c r="CF178" i="49"/>
  <c r="CE178" i="49"/>
  <c r="CD178" i="49"/>
  <c r="CC178" i="49"/>
  <c r="CB178" i="49"/>
  <c r="CA178" i="49"/>
  <c r="BY178" i="49"/>
  <c r="BX178" i="49"/>
  <c r="BW178" i="49"/>
  <c r="BQ178" i="49"/>
  <c r="BP178" i="49"/>
  <c r="BO178" i="49"/>
  <c r="BN178" i="49"/>
  <c r="BM178" i="49"/>
  <c r="BL178" i="49"/>
  <c r="BK178" i="49"/>
  <c r="BJ178" i="49"/>
  <c r="BI178" i="49"/>
  <c r="BH178" i="49"/>
  <c r="BG178" i="49"/>
  <c r="BF178" i="49"/>
  <c r="AT178" i="49"/>
  <c r="AU178" i="49"/>
  <c r="AV178" i="49"/>
  <c r="AW178" i="49"/>
  <c r="AX178" i="49"/>
  <c r="AY178" i="49"/>
  <c r="AZ178" i="49"/>
  <c r="BA178" i="49"/>
  <c r="BB178" i="49"/>
  <c r="BC178" i="49"/>
  <c r="BD178" i="49"/>
  <c r="BE178" i="49"/>
  <c r="AE178" i="49"/>
  <c r="AD178" i="49"/>
  <c r="AC178" i="49"/>
  <c r="D178" i="49"/>
  <c r="I178" i="49"/>
  <c r="DV177" i="49"/>
  <c r="DU177" i="49"/>
  <c r="DT177" i="49"/>
  <c r="DS177" i="49"/>
  <c r="DR177" i="49"/>
  <c r="DQ177" i="49"/>
  <c r="DP177" i="49"/>
  <c r="DO177" i="49"/>
  <c r="DN177" i="49"/>
  <c r="DM177" i="49"/>
  <c r="DL177" i="49"/>
  <c r="DK177" i="49"/>
  <c r="DJ177" i="49"/>
  <c r="DI177" i="49"/>
  <c r="DH177" i="49"/>
  <c r="DG177" i="49"/>
  <c r="DF177" i="49"/>
  <c r="DE177" i="49"/>
  <c r="DD177" i="49"/>
  <c r="DC177" i="49"/>
  <c r="DB177" i="49"/>
  <c r="DA177" i="49"/>
  <c r="CZ177" i="49"/>
  <c r="CY177" i="49"/>
  <c r="CX177" i="49"/>
  <c r="CW177" i="49"/>
  <c r="CV177" i="49"/>
  <c r="CU177" i="49"/>
  <c r="CT177" i="49"/>
  <c r="CS177" i="49"/>
  <c r="CR177" i="49"/>
  <c r="CQ177" i="49"/>
  <c r="CP177" i="49"/>
  <c r="CO177" i="49"/>
  <c r="CN177" i="49"/>
  <c r="CM177" i="49"/>
  <c r="CL177" i="49"/>
  <c r="CK177" i="49"/>
  <c r="CJ177" i="49"/>
  <c r="CI177" i="49"/>
  <c r="CH177" i="49"/>
  <c r="CG177" i="49"/>
  <c r="CF177" i="49"/>
  <c r="CE177" i="49"/>
  <c r="CA177" i="49"/>
  <c r="CB177" i="49"/>
  <c r="CC177" i="49"/>
  <c r="CD177" i="49"/>
  <c r="BZ177" i="49"/>
  <c r="BY177" i="49"/>
  <c r="BX177" i="49"/>
  <c r="BW177" i="49"/>
  <c r="BQ177" i="49"/>
  <c r="BP177" i="49"/>
  <c r="BO177" i="49"/>
  <c r="BN177" i="49"/>
  <c r="BM177" i="49"/>
  <c r="BL177" i="49"/>
  <c r="BK177" i="49"/>
  <c r="BJ177" i="49"/>
  <c r="BI177" i="49"/>
  <c r="BH177" i="49"/>
  <c r="BG177" i="49"/>
  <c r="BF177" i="49"/>
  <c r="AT177" i="49"/>
  <c r="AU177" i="49"/>
  <c r="AV177" i="49"/>
  <c r="AW177" i="49"/>
  <c r="AX177" i="49"/>
  <c r="AY177" i="49"/>
  <c r="AZ177" i="49"/>
  <c r="BA177" i="49"/>
  <c r="BB177" i="49"/>
  <c r="BC177" i="49"/>
  <c r="BD177" i="49"/>
  <c r="BE177" i="49"/>
  <c r="AE177" i="49"/>
  <c r="AD177" i="49"/>
  <c r="AC177" i="49"/>
  <c r="D177" i="49"/>
  <c r="I177" i="49"/>
  <c r="DV176" i="49"/>
  <c r="DU176" i="49"/>
  <c r="DT176" i="49"/>
  <c r="DS176" i="49"/>
  <c r="DR176" i="49"/>
  <c r="DQ176" i="49"/>
  <c r="DP176" i="49"/>
  <c r="DO176" i="49"/>
  <c r="DN176" i="49"/>
  <c r="DM176" i="49"/>
  <c r="DL176" i="49"/>
  <c r="DK176" i="49"/>
  <c r="DJ176" i="49"/>
  <c r="DI176" i="49"/>
  <c r="DH176" i="49"/>
  <c r="DG176" i="49"/>
  <c r="DF176" i="49"/>
  <c r="DE176" i="49"/>
  <c r="DD176" i="49"/>
  <c r="DC176" i="49"/>
  <c r="DB176" i="49"/>
  <c r="DA176" i="49"/>
  <c r="CZ176" i="49"/>
  <c r="CY176" i="49"/>
  <c r="CX176" i="49"/>
  <c r="CW176" i="49"/>
  <c r="CV176" i="49"/>
  <c r="CU176" i="49"/>
  <c r="CT176" i="49"/>
  <c r="CS176" i="49"/>
  <c r="CR176" i="49"/>
  <c r="CQ176" i="49"/>
  <c r="CP176" i="49"/>
  <c r="CO176" i="49"/>
  <c r="CN176" i="49"/>
  <c r="CM176" i="49"/>
  <c r="CL176" i="49"/>
  <c r="CK176" i="49"/>
  <c r="CJ176" i="49"/>
  <c r="CI176" i="49"/>
  <c r="CH176" i="49"/>
  <c r="CG176" i="49"/>
  <c r="CF176" i="49"/>
  <c r="CE176" i="49"/>
  <c r="CD176" i="49"/>
  <c r="CC176" i="49"/>
  <c r="CB176" i="49"/>
  <c r="CA176" i="49"/>
  <c r="BY176" i="49"/>
  <c r="BX176" i="49"/>
  <c r="BW176" i="49"/>
  <c r="BQ176" i="49"/>
  <c r="BP176" i="49"/>
  <c r="BO176" i="49"/>
  <c r="BN176" i="49"/>
  <c r="BM176" i="49"/>
  <c r="BL176" i="49"/>
  <c r="BK176" i="49"/>
  <c r="BJ176" i="49"/>
  <c r="BI176" i="49"/>
  <c r="BH176" i="49"/>
  <c r="BG176" i="49"/>
  <c r="BF176" i="49"/>
  <c r="AT176" i="49"/>
  <c r="AU176" i="49"/>
  <c r="AV176" i="49"/>
  <c r="AW176" i="49"/>
  <c r="AX176" i="49"/>
  <c r="AY176" i="49"/>
  <c r="AZ176" i="49"/>
  <c r="BA176" i="49"/>
  <c r="BB176" i="49"/>
  <c r="BC176" i="49"/>
  <c r="BD176" i="49"/>
  <c r="BE176" i="49"/>
  <c r="AE176" i="49"/>
  <c r="AD176" i="49"/>
  <c r="AC176" i="49"/>
  <c r="D176" i="49"/>
  <c r="I176" i="49"/>
  <c r="DV175" i="49"/>
  <c r="DU175" i="49"/>
  <c r="DT175" i="49"/>
  <c r="DS175" i="49"/>
  <c r="DR175" i="49"/>
  <c r="DQ175" i="49"/>
  <c r="DP175" i="49"/>
  <c r="DO175" i="49"/>
  <c r="DN175" i="49"/>
  <c r="DM175" i="49"/>
  <c r="DL175" i="49"/>
  <c r="DK175" i="49"/>
  <c r="DJ175" i="49"/>
  <c r="DI175" i="49"/>
  <c r="DH175" i="49"/>
  <c r="DG175" i="49"/>
  <c r="DF175" i="49"/>
  <c r="DE175" i="49"/>
  <c r="DD175" i="49"/>
  <c r="DC175" i="49"/>
  <c r="DB175" i="49"/>
  <c r="DA175" i="49"/>
  <c r="CZ175" i="49"/>
  <c r="CY175" i="49"/>
  <c r="CX175" i="49"/>
  <c r="CW175" i="49"/>
  <c r="CV175" i="49"/>
  <c r="CU175" i="49"/>
  <c r="CT175" i="49"/>
  <c r="CS175" i="49"/>
  <c r="CR175" i="49"/>
  <c r="CQ175" i="49"/>
  <c r="CP175" i="49"/>
  <c r="CO175" i="49"/>
  <c r="CN175" i="49"/>
  <c r="CM175" i="49"/>
  <c r="CL175" i="49"/>
  <c r="CK175" i="49"/>
  <c r="CJ175" i="49"/>
  <c r="CI175" i="49"/>
  <c r="CH175" i="49"/>
  <c r="CG175" i="49"/>
  <c r="CF175" i="49"/>
  <c r="CE175" i="49"/>
  <c r="CD175" i="49"/>
  <c r="CC175" i="49"/>
  <c r="CB175" i="49"/>
  <c r="CA175" i="49"/>
  <c r="BZ175" i="49"/>
  <c r="BY175" i="49"/>
  <c r="BX175" i="49"/>
  <c r="BW175" i="49"/>
  <c r="BQ175" i="49"/>
  <c r="BP175" i="49"/>
  <c r="BO175" i="49"/>
  <c r="BN175" i="49"/>
  <c r="BM175" i="49"/>
  <c r="BL175" i="49"/>
  <c r="BK175" i="49"/>
  <c r="BJ175" i="49"/>
  <c r="BI175" i="49"/>
  <c r="BH175" i="49"/>
  <c r="BG175" i="49"/>
  <c r="BF175" i="49"/>
  <c r="AT175" i="49"/>
  <c r="AU175" i="49"/>
  <c r="AV175" i="49"/>
  <c r="AW175" i="49"/>
  <c r="AX175" i="49"/>
  <c r="AY175" i="49"/>
  <c r="AZ175" i="49"/>
  <c r="BA175" i="49"/>
  <c r="BB175" i="49"/>
  <c r="BC175" i="49"/>
  <c r="BD175" i="49"/>
  <c r="BE175" i="49"/>
  <c r="AE175" i="49"/>
  <c r="AD175" i="49"/>
  <c r="AC175" i="49"/>
  <c r="D175" i="49"/>
  <c r="I175" i="49"/>
  <c r="DV174" i="49"/>
  <c r="DU174" i="49"/>
  <c r="DT174" i="49"/>
  <c r="DS174" i="49"/>
  <c r="DR174" i="49"/>
  <c r="DQ174" i="49"/>
  <c r="DP174" i="49"/>
  <c r="DO174" i="49"/>
  <c r="DN174" i="49"/>
  <c r="DM174" i="49"/>
  <c r="DL174" i="49"/>
  <c r="DK174" i="49"/>
  <c r="DJ174" i="49"/>
  <c r="DI174" i="49"/>
  <c r="DH174" i="49"/>
  <c r="DG174" i="49"/>
  <c r="DF174" i="49"/>
  <c r="DE174" i="49"/>
  <c r="DD174" i="49"/>
  <c r="DC174" i="49"/>
  <c r="DB174" i="49"/>
  <c r="DA174" i="49"/>
  <c r="CZ174" i="49"/>
  <c r="CY174" i="49"/>
  <c r="CX174" i="49"/>
  <c r="CW174" i="49"/>
  <c r="CV174" i="49"/>
  <c r="CU174" i="49"/>
  <c r="CT174" i="49"/>
  <c r="CS174" i="49"/>
  <c r="CR174" i="49"/>
  <c r="CQ174" i="49"/>
  <c r="CP174" i="49"/>
  <c r="CO174" i="49"/>
  <c r="CN174" i="49"/>
  <c r="CM174" i="49"/>
  <c r="CL174" i="49"/>
  <c r="CK174" i="49"/>
  <c r="CJ174" i="49"/>
  <c r="CI174" i="49"/>
  <c r="CH174" i="49"/>
  <c r="CG174" i="49"/>
  <c r="CF174" i="49"/>
  <c r="CE174" i="49"/>
  <c r="CD174" i="49"/>
  <c r="CC174" i="49"/>
  <c r="CB174" i="49"/>
  <c r="CA174" i="49"/>
  <c r="BZ174" i="49"/>
  <c r="BY174" i="49"/>
  <c r="BX174" i="49"/>
  <c r="BW174" i="49"/>
  <c r="BQ174" i="49"/>
  <c r="BP174" i="49"/>
  <c r="BO174" i="49"/>
  <c r="BN174" i="49"/>
  <c r="BM174" i="49"/>
  <c r="BL174" i="49"/>
  <c r="BK174" i="49"/>
  <c r="BJ174" i="49"/>
  <c r="BI174" i="49"/>
  <c r="BH174" i="49"/>
  <c r="BG174" i="49"/>
  <c r="BF174" i="49"/>
  <c r="AT174" i="49"/>
  <c r="AU174" i="49"/>
  <c r="AV174" i="49"/>
  <c r="AW174" i="49"/>
  <c r="AX174" i="49"/>
  <c r="AY174" i="49"/>
  <c r="AZ174" i="49"/>
  <c r="BA174" i="49"/>
  <c r="BB174" i="49"/>
  <c r="BC174" i="49"/>
  <c r="BD174" i="49"/>
  <c r="BE174" i="49"/>
  <c r="AE174" i="49"/>
  <c r="AD174" i="49"/>
  <c r="AC174" i="49"/>
  <c r="D174" i="49"/>
  <c r="I174" i="49"/>
  <c r="DV173" i="49"/>
  <c r="DU173" i="49"/>
  <c r="DT173" i="49"/>
  <c r="DS173" i="49"/>
  <c r="DR173" i="49"/>
  <c r="DQ173" i="49"/>
  <c r="DP173" i="49"/>
  <c r="DO173" i="49"/>
  <c r="DN173" i="49"/>
  <c r="DM173" i="49"/>
  <c r="DL173" i="49"/>
  <c r="DK173" i="49"/>
  <c r="DJ173" i="49"/>
  <c r="DI173" i="49"/>
  <c r="DH173" i="49"/>
  <c r="DG173" i="49"/>
  <c r="DF173" i="49"/>
  <c r="DE173" i="49"/>
  <c r="DD173" i="49"/>
  <c r="DC173" i="49"/>
  <c r="DB173" i="49"/>
  <c r="DA173" i="49"/>
  <c r="CZ173" i="49"/>
  <c r="CY173" i="49"/>
  <c r="CX173" i="49"/>
  <c r="CW173" i="49"/>
  <c r="CV173" i="49"/>
  <c r="CU173" i="49"/>
  <c r="CT173" i="49"/>
  <c r="CS173" i="49"/>
  <c r="CR173" i="49"/>
  <c r="CQ173" i="49"/>
  <c r="CP173" i="49"/>
  <c r="CO173" i="49"/>
  <c r="CN173" i="49"/>
  <c r="CM173" i="49"/>
  <c r="CL173" i="49"/>
  <c r="CK173" i="49"/>
  <c r="CJ173" i="49"/>
  <c r="CI173" i="49"/>
  <c r="CH173" i="49"/>
  <c r="CG173" i="49"/>
  <c r="CF173" i="49"/>
  <c r="CE173" i="49"/>
  <c r="CD173" i="49"/>
  <c r="CC173" i="49"/>
  <c r="CB173" i="49"/>
  <c r="CA173" i="49"/>
  <c r="BY173" i="49"/>
  <c r="BX173" i="49"/>
  <c r="BW173" i="49"/>
  <c r="BQ173" i="49"/>
  <c r="BP173" i="49"/>
  <c r="BO173" i="49"/>
  <c r="BN173" i="49"/>
  <c r="BM173" i="49"/>
  <c r="BL173" i="49"/>
  <c r="BK173" i="49"/>
  <c r="BJ173" i="49"/>
  <c r="BI173" i="49"/>
  <c r="BH173" i="49"/>
  <c r="BG173" i="49"/>
  <c r="BF173" i="49"/>
  <c r="AT173" i="49"/>
  <c r="AU173" i="49"/>
  <c r="AV173" i="49"/>
  <c r="AW173" i="49"/>
  <c r="AX173" i="49"/>
  <c r="AY173" i="49"/>
  <c r="AZ173" i="49"/>
  <c r="BA173" i="49"/>
  <c r="BB173" i="49"/>
  <c r="BC173" i="49"/>
  <c r="BD173" i="49"/>
  <c r="BE173" i="49"/>
  <c r="AE173" i="49"/>
  <c r="AD173" i="49"/>
  <c r="AC173" i="49"/>
  <c r="D173" i="49"/>
  <c r="I173" i="49"/>
  <c r="DV172" i="49"/>
  <c r="DU172" i="49"/>
  <c r="DT172" i="49"/>
  <c r="DS172" i="49"/>
  <c r="DR172" i="49"/>
  <c r="DQ172" i="49"/>
  <c r="DP172" i="49"/>
  <c r="DO172" i="49"/>
  <c r="DN172" i="49"/>
  <c r="DM172" i="49"/>
  <c r="DL172" i="49"/>
  <c r="DK172" i="49"/>
  <c r="DJ172" i="49"/>
  <c r="DI172" i="49"/>
  <c r="DH172" i="49"/>
  <c r="DG172" i="49"/>
  <c r="DF172" i="49"/>
  <c r="DE172" i="49"/>
  <c r="DD172" i="49"/>
  <c r="DC172" i="49"/>
  <c r="DB172" i="49"/>
  <c r="DA172" i="49"/>
  <c r="CZ172" i="49"/>
  <c r="CY172" i="49"/>
  <c r="CX172" i="49"/>
  <c r="CW172" i="49"/>
  <c r="CV172" i="49"/>
  <c r="CU172" i="49"/>
  <c r="CT172" i="49"/>
  <c r="CS172" i="49"/>
  <c r="CR172" i="49"/>
  <c r="CQ172" i="49"/>
  <c r="CP172" i="49"/>
  <c r="CO172" i="49"/>
  <c r="CN172" i="49"/>
  <c r="CM172" i="49"/>
  <c r="CL172" i="49"/>
  <c r="CK172" i="49"/>
  <c r="CJ172" i="49"/>
  <c r="CI172" i="49"/>
  <c r="CH172" i="49"/>
  <c r="CG172" i="49"/>
  <c r="CF172" i="49"/>
  <c r="CE172" i="49"/>
  <c r="CD172" i="49"/>
  <c r="CC172" i="49"/>
  <c r="CB172" i="49"/>
  <c r="CA172" i="49"/>
  <c r="BZ172" i="49"/>
  <c r="BY172" i="49"/>
  <c r="BX172" i="49"/>
  <c r="BW172" i="49"/>
  <c r="BQ172" i="49"/>
  <c r="BP172" i="49"/>
  <c r="BO172" i="49"/>
  <c r="BN172" i="49"/>
  <c r="BM172" i="49"/>
  <c r="BL172" i="49"/>
  <c r="BK172" i="49"/>
  <c r="BJ172" i="49"/>
  <c r="BI172" i="49"/>
  <c r="BH172" i="49"/>
  <c r="BG172" i="49"/>
  <c r="BF172" i="49"/>
  <c r="AT172" i="49"/>
  <c r="AU172" i="49"/>
  <c r="AV172" i="49"/>
  <c r="AW172" i="49"/>
  <c r="AX172" i="49"/>
  <c r="AY172" i="49"/>
  <c r="AZ172" i="49"/>
  <c r="BA172" i="49"/>
  <c r="BB172" i="49"/>
  <c r="BC172" i="49"/>
  <c r="BD172" i="49"/>
  <c r="BE172" i="49"/>
  <c r="AE172" i="49"/>
  <c r="AD172" i="49"/>
  <c r="AC172" i="49"/>
  <c r="D172" i="49"/>
  <c r="I172" i="49"/>
  <c r="DV171" i="49"/>
  <c r="DU171" i="49"/>
  <c r="DT171" i="49"/>
  <c r="DS171" i="49"/>
  <c r="DR171" i="49"/>
  <c r="DQ171" i="49"/>
  <c r="DP171" i="49"/>
  <c r="DO171" i="49"/>
  <c r="DN171" i="49"/>
  <c r="DM171" i="49"/>
  <c r="DL171" i="49"/>
  <c r="DK171" i="49"/>
  <c r="DJ171" i="49"/>
  <c r="DI171" i="49"/>
  <c r="DH171" i="49"/>
  <c r="DG171" i="49"/>
  <c r="DF171" i="49"/>
  <c r="DE171" i="49"/>
  <c r="DD171" i="49"/>
  <c r="DC171" i="49"/>
  <c r="DB171" i="49"/>
  <c r="DA171" i="49"/>
  <c r="CZ171" i="49"/>
  <c r="CY171" i="49"/>
  <c r="CX171" i="49"/>
  <c r="CW171" i="49"/>
  <c r="CV171" i="49"/>
  <c r="CU171" i="49"/>
  <c r="CT171" i="49"/>
  <c r="CS171" i="49"/>
  <c r="CR171" i="49"/>
  <c r="CQ171" i="49"/>
  <c r="CP171" i="49"/>
  <c r="CO171" i="49"/>
  <c r="CN171" i="49"/>
  <c r="CM171" i="49"/>
  <c r="CL171" i="49"/>
  <c r="CK171" i="49"/>
  <c r="CJ171" i="49"/>
  <c r="CI171" i="49"/>
  <c r="CH171" i="49"/>
  <c r="CG171" i="49"/>
  <c r="CF171" i="49"/>
  <c r="CE171" i="49"/>
  <c r="CD171" i="49"/>
  <c r="CC171" i="49"/>
  <c r="CB171" i="49"/>
  <c r="CA171" i="49"/>
  <c r="BZ171" i="49"/>
  <c r="BY171" i="49"/>
  <c r="BX171" i="49"/>
  <c r="BW171" i="49"/>
  <c r="BQ171" i="49"/>
  <c r="BP171" i="49"/>
  <c r="BO171" i="49"/>
  <c r="BN171" i="49"/>
  <c r="BM171" i="49"/>
  <c r="BL171" i="49"/>
  <c r="BK171" i="49"/>
  <c r="BJ171" i="49"/>
  <c r="BI171" i="49"/>
  <c r="BH171" i="49"/>
  <c r="BG171" i="49"/>
  <c r="BF171" i="49"/>
  <c r="AT171" i="49"/>
  <c r="AU171" i="49"/>
  <c r="AV171" i="49"/>
  <c r="AW171" i="49"/>
  <c r="AX171" i="49"/>
  <c r="AY171" i="49"/>
  <c r="AZ171" i="49"/>
  <c r="BA171" i="49"/>
  <c r="BB171" i="49"/>
  <c r="BC171" i="49"/>
  <c r="BD171" i="49"/>
  <c r="BE171" i="49"/>
  <c r="AE171" i="49"/>
  <c r="AD171" i="49"/>
  <c r="AC171" i="49"/>
  <c r="D171" i="49"/>
  <c r="I171" i="49"/>
  <c r="DV170" i="49"/>
  <c r="DU170" i="49"/>
  <c r="DT170" i="49"/>
  <c r="DS170" i="49"/>
  <c r="DR170" i="49"/>
  <c r="DQ170" i="49"/>
  <c r="DP170" i="49"/>
  <c r="DO170" i="49"/>
  <c r="DN170" i="49"/>
  <c r="DM170" i="49"/>
  <c r="DL170" i="49"/>
  <c r="DK170" i="49"/>
  <c r="DJ170" i="49"/>
  <c r="DI170" i="49"/>
  <c r="DH170" i="49"/>
  <c r="DG170" i="49"/>
  <c r="DF170" i="49"/>
  <c r="DE170" i="49"/>
  <c r="DD170" i="49"/>
  <c r="DC170" i="49"/>
  <c r="DB170" i="49"/>
  <c r="DA170" i="49"/>
  <c r="CZ170" i="49"/>
  <c r="CY170" i="49"/>
  <c r="CX170" i="49"/>
  <c r="CW170" i="49"/>
  <c r="CV170" i="49"/>
  <c r="CU170" i="49"/>
  <c r="CT170" i="49"/>
  <c r="CS170" i="49"/>
  <c r="CR170" i="49"/>
  <c r="CQ170" i="49"/>
  <c r="CP170" i="49"/>
  <c r="CO170" i="49"/>
  <c r="CN170" i="49"/>
  <c r="CM170" i="49"/>
  <c r="CL170" i="49"/>
  <c r="CK170" i="49"/>
  <c r="CJ170" i="49"/>
  <c r="CI170" i="49"/>
  <c r="CH170" i="49"/>
  <c r="CG170" i="49"/>
  <c r="CF170" i="49"/>
  <c r="CE170" i="49"/>
  <c r="CD170" i="49"/>
  <c r="CC170" i="49"/>
  <c r="CB170" i="49"/>
  <c r="CA170" i="49"/>
  <c r="BY170" i="49"/>
  <c r="BX170" i="49"/>
  <c r="BW170" i="49"/>
  <c r="BQ170" i="49"/>
  <c r="BP170" i="49"/>
  <c r="BO170" i="49"/>
  <c r="BN170" i="49"/>
  <c r="BM170" i="49"/>
  <c r="BL170" i="49"/>
  <c r="BK170" i="49"/>
  <c r="BJ170" i="49"/>
  <c r="BI170" i="49"/>
  <c r="BH170" i="49"/>
  <c r="BG170" i="49"/>
  <c r="BF170" i="49"/>
  <c r="AT170" i="49"/>
  <c r="AU170" i="49"/>
  <c r="AV170" i="49"/>
  <c r="AW170" i="49"/>
  <c r="AX170" i="49"/>
  <c r="AY170" i="49"/>
  <c r="AZ170" i="49"/>
  <c r="BA170" i="49"/>
  <c r="BB170" i="49"/>
  <c r="BC170" i="49"/>
  <c r="BD170" i="49"/>
  <c r="BE170" i="49"/>
  <c r="AE170" i="49"/>
  <c r="AD170" i="49"/>
  <c r="AC170" i="49"/>
  <c r="D170" i="49"/>
  <c r="I170" i="49"/>
  <c r="DV169" i="49"/>
  <c r="DU169" i="49"/>
  <c r="DT169" i="49"/>
  <c r="DS169" i="49"/>
  <c r="DR169" i="49"/>
  <c r="DQ169" i="49"/>
  <c r="DP169" i="49"/>
  <c r="DO169" i="49"/>
  <c r="DN169" i="49"/>
  <c r="DM169" i="49"/>
  <c r="DL169" i="49"/>
  <c r="DK169" i="49"/>
  <c r="DJ169" i="49"/>
  <c r="DI169" i="49"/>
  <c r="DH169" i="49"/>
  <c r="DG169" i="49"/>
  <c r="DF169" i="49"/>
  <c r="DE169" i="49"/>
  <c r="DD169" i="49"/>
  <c r="DC169" i="49"/>
  <c r="DB169" i="49"/>
  <c r="DA169" i="49"/>
  <c r="CZ169" i="49"/>
  <c r="CY169" i="49"/>
  <c r="CX169" i="49"/>
  <c r="CW169" i="49"/>
  <c r="CV169" i="49"/>
  <c r="CU169" i="49"/>
  <c r="CT169" i="49"/>
  <c r="CS169" i="49"/>
  <c r="CR169" i="49"/>
  <c r="CQ169" i="49"/>
  <c r="CP169" i="49"/>
  <c r="CO169" i="49"/>
  <c r="CN169" i="49"/>
  <c r="CM169" i="49"/>
  <c r="CL169" i="49"/>
  <c r="CK169" i="49"/>
  <c r="CJ169" i="49"/>
  <c r="CI169" i="49"/>
  <c r="CH169" i="49"/>
  <c r="CG169" i="49"/>
  <c r="CF169" i="49"/>
  <c r="CE169" i="49"/>
  <c r="CD169" i="49"/>
  <c r="CC169" i="49"/>
  <c r="CB169" i="49"/>
  <c r="CA169" i="49"/>
  <c r="BZ169" i="49"/>
  <c r="BY169" i="49"/>
  <c r="BX169" i="49"/>
  <c r="BW169" i="49"/>
  <c r="BQ169" i="49"/>
  <c r="BP169" i="49"/>
  <c r="BO169" i="49"/>
  <c r="BN169" i="49"/>
  <c r="BM169" i="49"/>
  <c r="BL169" i="49"/>
  <c r="BK169" i="49"/>
  <c r="BJ169" i="49"/>
  <c r="BI169" i="49"/>
  <c r="BH169" i="49"/>
  <c r="BG169" i="49"/>
  <c r="BF169" i="49"/>
  <c r="AT169" i="49"/>
  <c r="AU169" i="49"/>
  <c r="AV169" i="49"/>
  <c r="AW169" i="49"/>
  <c r="AX169" i="49"/>
  <c r="AY169" i="49"/>
  <c r="AZ169" i="49"/>
  <c r="BA169" i="49"/>
  <c r="BB169" i="49"/>
  <c r="BC169" i="49"/>
  <c r="BD169" i="49"/>
  <c r="BE169" i="49"/>
  <c r="AE169" i="49"/>
  <c r="AD169" i="49"/>
  <c r="AC169" i="49"/>
  <c r="D169" i="49"/>
  <c r="I169" i="49"/>
  <c r="DV168" i="49"/>
  <c r="DU168" i="49"/>
  <c r="DT168" i="49"/>
  <c r="DS168" i="49"/>
  <c r="DR168" i="49"/>
  <c r="DQ168" i="49"/>
  <c r="DP168" i="49"/>
  <c r="DO168" i="49"/>
  <c r="DN168" i="49"/>
  <c r="DM168" i="49"/>
  <c r="DL168" i="49"/>
  <c r="DK168" i="49"/>
  <c r="DJ168" i="49"/>
  <c r="DI168" i="49"/>
  <c r="DH168" i="49"/>
  <c r="DG168" i="49"/>
  <c r="DF168" i="49"/>
  <c r="DE168" i="49"/>
  <c r="DD168" i="49"/>
  <c r="DC168" i="49"/>
  <c r="DB168" i="49"/>
  <c r="DA168" i="49"/>
  <c r="CZ168" i="49"/>
  <c r="CY168" i="49"/>
  <c r="CX168" i="49"/>
  <c r="CW168" i="49"/>
  <c r="CV168" i="49"/>
  <c r="CU168" i="49"/>
  <c r="CT168" i="49"/>
  <c r="CS168" i="49"/>
  <c r="CR168" i="49"/>
  <c r="CQ168" i="49"/>
  <c r="CP168" i="49"/>
  <c r="CO168" i="49"/>
  <c r="CN168" i="49"/>
  <c r="CM168" i="49"/>
  <c r="CL168" i="49"/>
  <c r="CK168" i="49"/>
  <c r="CJ168" i="49"/>
  <c r="CI168" i="49"/>
  <c r="CH168" i="49"/>
  <c r="CG168" i="49"/>
  <c r="CF168" i="49"/>
  <c r="CE168" i="49"/>
  <c r="CD168" i="49"/>
  <c r="CC168" i="49"/>
  <c r="CB168" i="49"/>
  <c r="CA168" i="49"/>
  <c r="BY168" i="49"/>
  <c r="BX168" i="49"/>
  <c r="BW168" i="49"/>
  <c r="BQ168" i="49"/>
  <c r="BP168" i="49"/>
  <c r="BO168" i="49"/>
  <c r="BN168" i="49"/>
  <c r="BM168" i="49"/>
  <c r="BL168" i="49"/>
  <c r="BK168" i="49"/>
  <c r="BJ168" i="49"/>
  <c r="BI168" i="49"/>
  <c r="BH168" i="49"/>
  <c r="BG168" i="49"/>
  <c r="BF168" i="49"/>
  <c r="AT168" i="49"/>
  <c r="AU168" i="49"/>
  <c r="AV168" i="49"/>
  <c r="AW168" i="49"/>
  <c r="AX168" i="49"/>
  <c r="AY168" i="49"/>
  <c r="AZ168" i="49"/>
  <c r="BA168" i="49"/>
  <c r="BB168" i="49"/>
  <c r="BC168" i="49"/>
  <c r="BD168" i="49"/>
  <c r="BE168" i="49"/>
  <c r="AE168" i="49"/>
  <c r="AD168" i="49"/>
  <c r="AC168" i="49"/>
  <c r="D168" i="49"/>
  <c r="I168" i="49"/>
  <c r="DV167" i="49"/>
  <c r="DU167" i="49"/>
  <c r="DT167" i="49"/>
  <c r="DS167" i="49"/>
  <c r="DR167" i="49"/>
  <c r="DQ167" i="49"/>
  <c r="DP167" i="49"/>
  <c r="DO167" i="49"/>
  <c r="DN167" i="49"/>
  <c r="DM167" i="49"/>
  <c r="DL167" i="49"/>
  <c r="DK167" i="49"/>
  <c r="DJ167" i="49"/>
  <c r="DI167" i="49"/>
  <c r="DH167" i="49"/>
  <c r="DG167" i="49"/>
  <c r="DF167" i="49"/>
  <c r="DE167" i="49"/>
  <c r="DD167" i="49"/>
  <c r="DC167" i="49"/>
  <c r="DB167" i="49"/>
  <c r="DA167" i="49"/>
  <c r="CZ167" i="49"/>
  <c r="CY167" i="49"/>
  <c r="CX167" i="49"/>
  <c r="CW167" i="49"/>
  <c r="CV167" i="49"/>
  <c r="CU167" i="49"/>
  <c r="CT167" i="49"/>
  <c r="CS167" i="49"/>
  <c r="CR167" i="49"/>
  <c r="CQ167" i="49"/>
  <c r="CP167" i="49"/>
  <c r="CO167" i="49"/>
  <c r="CN167" i="49"/>
  <c r="CM167" i="49"/>
  <c r="CL167" i="49"/>
  <c r="CK167" i="49"/>
  <c r="CJ167" i="49"/>
  <c r="CI167" i="49"/>
  <c r="CH167" i="49"/>
  <c r="CG167" i="49"/>
  <c r="CF167" i="49"/>
  <c r="CE167" i="49"/>
  <c r="CD167" i="49"/>
  <c r="CC167" i="49"/>
  <c r="CB167" i="49"/>
  <c r="CA167" i="49"/>
  <c r="BZ167" i="49"/>
  <c r="BY167" i="49"/>
  <c r="BX167" i="49"/>
  <c r="BW167" i="49"/>
  <c r="BQ167" i="49"/>
  <c r="BP167" i="49"/>
  <c r="BO167" i="49"/>
  <c r="BN167" i="49"/>
  <c r="BM167" i="49"/>
  <c r="BL167" i="49"/>
  <c r="BK167" i="49"/>
  <c r="BJ167" i="49"/>
  <c r="BI167" i="49"/>
  <c r="BH167" i="49"/>
  <c r="BG167" i="49"/>
  <c r="BF167" i="49"/>
  <c r="AT167" i="49"/>
  <c r="AU167" i="49"/>
  <c r="AV167" i="49"/>
  <c r="AW167" i="49"/>
  <c r="AX167" i="49"/>
  <c r="AY167" i="49"/>
  <c r="AZ167" i="49"/>
  <c r="BA167" i="49"/>
  <c r="BB167" i="49"/>
  <c r="BC167" i="49"/>
  <c r="BD167" i="49"/>
  <c r="BE167" i="49"/>
  <c r="AE167" i="49"/>
  <c r="AD167" i="49"/>
  <c r="AC167" i="49"/>
  <c r="D167" i="49"/>
  <c r="I167" i="49"/>
  <c r="DV166" i="49"/>
  <c r="DU166" i="49"/>
  <c r="DT166" i="49"/>
  <c r="DS166" i="49"/>
  <c r="DR166" i="49"/>
  <c r="DQ166" i="49"/>
  <c r="DP166" i="49"/>
  <c r="DO166" i="49"/>
  <c r="DN166" i="49"/>
  <c r="DM166" i="49"/>
  <c r="DL166" i="49"/>
  <c r="DK166" i="49"/>
  <c r="DJ166" i="49"/>
  <c r="DI166" i="49"/>
  <c r="DH166" i="49"/>
  <c r="DG166" i="49"/>
  <c r="DF166" i="49"/>
  <c r="DE166" i="49"/>
  <c r="DD166" i="49"/>
  <c r="DC166" i="49"/>
  <c r="DB166" i="49"/>
  <c r="DA166" i="49"/>
  <c r="CZ166" i="49"/>
  <c r="CY166" i="49"/>
  <c r="CX166" i="49"/>
  <c r="CW166" i="49"/>
  <c r="CV166" i="49"/>
  <c r="CU166" i="49"/>
  <c r="CT166" i="49"/>
  <c r="CS166" i="49"/>
  <c r="CR166" i="49"/>
  <c r="CQ166" i="49"/>
  <c r="CP166" i="49"/>
  <c r="CO166" i="49"/>
  <c r="CN166" i="49"/>
  <c r="CM166" i="49"/>
  <c r="CL166" i="49"/>
  <c r="CK166" i="49"/>
  <c r="CJ166" i="49"/>
  <c r="CI166" i="49"/>
  <c r="CH166" i="49"/>
  <c r="CG166" i="49"/>
  <c r="CF166" i="49"/>
  <c r="CE166" i="49"/>
  <c r="CD166" i="49"/>
  <c r="CC166" i="49"/>
  <c r="CB166" i="49"/>
  <c r="CA166" i="49"/>
  <c r="BZ166" i="49"/>
  <c r="BY166" i="49"/>
  <c r="BX166" i="49"/>
  <c r="BW166" i="49"/>
  <c r="BQ166" i="49"/>
  <c r="BP166" i="49"/>
  <c r="BO166" i="49"/>
  <c r="BN166" i="49"/>
  <c r="BM166" i="49"/>
  <c r="BL166" i="49"/>
  <c r="BK166" i="49"/>
  <c r="BJ166" i="49"/>
  <c r="BI166" i="49"/>
  <c r="BH166" i="49"/>
  <c r="BG166" i="49"/>
  <c r="BF166" i="49"/>
  <c r="AT166" i="49"/>
  <c r="AU166" i="49"/>
  <c r="AV166" i="49"/>
  <c r="AW166" i="49"/>
  <c r="AX166" i="49"/>
  <c r="AY166" i="49"/>
  <c r="AZ166" i="49"/>
  <c r="BA166" i="49"/>
  <c r="BB166" i="49"/>
  <c r="BC166" i="49"/>
  <c r="BD166" i="49"/>
  <c r="BE166" i="49"/>
  <c r="AE166" i="49"/>
  <c r="AD166" i="49"/>
  <c r="AC166" i="49"/>
  <c r="D166" i="49"/>
  <c r="I166" i="49"/>
  <c r="DV165" i="49"/>
  <c r="DU165" i="49"/>
  <c r="DT165" i="49"/>
  <c r="DS165" i="49"/>
  <c r="DR165" i="49"/>
  <c r="DQ165" i="49"/>
  <c r="DP165" i="49"/>
  <c r="DO165" i="49"/>
  <c r="DN165" i="49"/>
  <c r="DM165" i="49"/>
  <c r="DL165" i="49"/>
  <c r="DK165" i="49"/>
  <c r="DJ165" i="49"/>
  <c r="DI165" i="49"/>
  <c r="DH165" i="49"/>
  <c r="DG165" i="49"/>
  <c r="DF165" i="49"/>
  <c r="DE165" i="49"/>
  <c r="DD165" i="49"/>
  <c r="DC165" i="49"/>
  <c r="DB165" i="49"/>
  <c r="DA165" i="49"/>
  <c r="CZ165" i="49"/>
  <c r="CY165" i="49"/>
  <c r="CX165" i="49"/>
  <c r="CW165" i="49"/>
  <c r="CV165" i="49"/>
  <c r="CU165" i="49"/>
  <c r="CT165" i="49"/>
  <c r="CS165" i="49"/>
  <c r="CR165" i="49"/>
  <c r="CQ165" i="49"/>
  <c r="CP165" i="49"/>
  <c r="CO165" i="49"/>
  <c r="CN165" i="49"/>
  <c r="CM165" i="49"/>
  <c r="CL165" i="49"/>
  <c r="CK165" i="49"/>
  <c r="CJ165" i="49"/>
  <c r="CI165" i="49"/>
  <c r="CH165" i="49"/>
  <c r="CG165" i="49"/>
  <c r="CF165" i="49"/>
  <c r="CE165" i="49"/>
  <c r="CD165" i="49"/>
  <c r="CA165" i="49"/>
  <c r="CB165" i="49"/>
  <c r="CC165" i="49"/>
  <c r="BZ165" i="49"/>
  <c r="BY165" i="49"/>
  <c r="BX165" i="49"/>
  <c r="BW165" i="49"/>
  <c r="BQ165" i="49"/>
  <c r="BP165" i="49"/>
  <c r="BO165" i="49"/>
  <c r="BN165" i="49"/>
  <c r="BM165" i="49"/>
  <c r="BL165" i="49"/>
  <c r="BK165" i="49"/>
  <c r="BJ165" i="49"/>
  <c r="BI165" i="49"/>
  <c r="BH165" i="49"/>
  <c r="BG165" i="49"/>
  <c r="BF165" i="49"/>
  <c r="AT165" i="49"/>
  <c r="AU165" i="49"/>
  <c r="AV165" i="49"/>
  <c r="AW165" i="49"/>
  <c r="AX165" i="49"/>
  <c r="AY165" i="49"/>
  <c r="AZ165" i="49"/>
  <c r="BA165" i="49"/>
  <c r="BB165" i="49"/>
  <c r="BC165" i="49"/>
  <c r="BD165" i="49"/>
  <c r="BE165" i="49"/>
  <c r="AE165" i="49"/>
  <c r="AD165" i="49"/>
  <c r="AC165" i="49"/>
  <c r="D165" i="49"/>
  <c r="I165" i="49"/>
  <c r="DV164" i="49"/>
  <c r="DU164" i="49"/>
  <c r="DT164" i="49"/>
  <c r="DS164" i="49"/>
  <c r="DR164" i="49"/>
  <c r="DQ164" i="49"/>
  <c r="DP164" i="49"/>
  <c r="DO164" i="49"/>
  <c r="DN164" i="49"/>
  <c r="DM164" i="49"/>
  <c r="DL164" i="49"/>
  <c r="DK164" i="49"/>
  <c r="DJ164" i="49"/>
  <c r="DI164" i="49"/>
  <c r="DH164" i="49"/>
  <c r="DG164" i="49"/>
  <c r="DF164" i="49"/>
  <c r="DE164" i="49"/>
  <c r="DD164" i="49"/>
  <c r="DC164" i="49"/>
  <c r="DB164" i="49"/>
  <c r="DA164" i="49"/>
  <c r="CZ164" i="49"/>
  <c r="CY164" i="49"/>
  <c r="CX164" i="49"/>
  <c r="CW164" i="49"/>
  <c r="CV164" i="49"/>
  <c r="CU164" i="49"/>
  <c r="CT164" i="49"/>
  <c r="CS164" i="49"/>
  <c r="CR164" i="49"/>
  <c r="CQ164" i="49"/>
  <c r="CP164" i="49"/>
  <c r="CO164" i="49"/>
  <c r="CN164" i="49"/>
  <c r="CM164" i="49"/>
  <c r="CL164" i="49"/>
  <c r="CK164" i="49"/>
  <c r="CJ164" i="49"/>
  <c r="CI164" i="49"/>
  <c r="CH164" i="49"/>
  <c r="CG164" i="49"/>
  <c r="CF164" i="49"/>
  <c r="CE164" i="49"/>
  <c r="CD164" i="49"/>
  <c r="CC164" i="49"/>
  <c r="CB164" i="49"/>
  <c r="CA164" i="49"/>
  <c r="BY164" i="49"/>
  <c r="BX164" i="49"/>
  <c r="BW164" i="49"/>
  <c r="BQ164" i="49"/>
  <c r="BP164" i="49"/>
  <c r="BO164" i="49"/>
  <c r="BN164" i="49"/>
  <c r="BM164" i="49"/>
  <c r="BL164" i="49"/>
  <c r="BK164" i="49"/>
  <c r="BJ164" i="49"/>
  <c r="BI164" i="49"/>
  <c r="BH164" i="49"/>
  <c r="BG164" i="49"/>
  <c r="BF164" i="49"/>
  <c r="AT164" i="49"/>
  <c r="AU164" i="49"/>
  <c r="AV164" i="49"/>
  <c r="AW164" i="49"/>
  <c r="AX164" i="49"/>
  <c r="AY164" i="49"/>
  <c r="AZ164" i="49"/>
  <c r="BA164" i="49"/>
  <c r="BB164" i="49"/>
  <c r="BC164" i="49"/>
  <c r="BD164" i="49"/>
  <c r="BE164" i="49"/>
  <c r="AE164" i="49"/>
  <c r="AD164" i="49"/>
  <c r="AC164" i="49"/>
  <c r="D164" i="49"/>
  <c r="I164" i="49"/>
  <c r="DV163" i="49"/>
  <c r="DU163" i="49"/>
  <c r="DT163" i="49"/>
  <c r="DS163" i="49"/>
  <c r="DR163" i="49"/>
  <c r="DQ163" i="49"/>
  <c r="DP163" i="49"/>
  <c r="DO163" i="49"/>
  <c r="DN163" i="49"/>
  <c r="DM163" i="49"/>
  <c r="DL163" i="49"/>
  <c r="DK163" i="49"/>
  <c r="DJ163" i="49"/>
  <c r="DI163" i="49"/>
  <c r="DH163" i="49"/>
  <c r="DG163" i="49"/>
  <c r="DF163" i="49"/>
  <c r="DE163" i="49"/>
  <c r="DD163" i="49"/>
  <c r="DC163" i="49"/>
  <c r="DB163" i="49"/>
  <c r="DA163" i="49"/>
  <c r="CZ163" i="49"/>
  <c r="CY163" i="49"/>
  <c r="CX163" i="49"/>
  <c r="CW163" i="49"/>
  <c r="CV163" i="49"/>
  <c r="CU163" i="49"/>
  <c r="CT163" i="49"/>
  <c r="CS163" i="49"/>
  <c r="CR163" i="49"/>
  <c r="CQ163" i="49"/>
  <c r="CP163" i="49"/>
  <c r="CO163" i="49"/>
  <c r="CN163" i="49"/>
  <c r="CM163" i="49"/>
  <c r="CL163" i="49"/>
  <c r="CK163" i="49"/>
  <c r="CJ163" i="49"/>
  <c r="CI163" i="49"/>
  <c r="CH163" i="49"/>
  <c r="CG163" i="49"/>
  <c r="CF163" i="49"/>
  <c r="CE163" i="49"/>
  <c r="CD163" i="49"/>
  <c r="CC163" i="49"/>
  <c r="CB163" i="49"/>
  <c r="CA163" i="49"/>
  <c r="BY163" i="49"/>
  <c r="BX163" i="49"/>
  <c r="BW163" i="49"/>
  <c r="BQ163" i="49"/>
  <c r="BP163" i="49"/>
  <c r="BO163" i="49"/>
  <c r="BN163" i="49"/>
  <c r="BM163" i="49"/>
  <c r="BL163" i="49"/>
  <c r="BK163" i="49"/>
  <c r="BJ163" i="49"/>
  <c r="BI163" i="49"/>
  <c r="BH163" i="49"/>
  <c r="BG163" i="49"/>
  <c r="BF163" i="49"/>
  <c r="AT163" i="49"/>
  <c r="AU163" i="49"/>
  <c r="AV163" i="49"/>
  <c r="AW163" i="49"/>
  <c r="AX163" i="49"/>
  <c r="AY163" i="49"/>
  <c r="AZ163" i="49"/>
  <c r="BA163" i="49"/>
  <c r="BB163" i="49"/>
  <c r="BC163" i="49"/>
  <c r="BD163" i="49"/>
  <c r="BE163" i="49"/>
  <c r="AE163" i="49"/>
  <c r="AD163" i="49"/>
  <c r="AC163" i="49"/>
  <c r="D163" i="49"/>
  <c r="I163" i="49"/>
  <c r="DV162" i="49"/>
  <c r="DU162" i="49"/>
  <c r="DT162" i="49"/>
  <c r="DS162" i="49"/>
  <c r="DR162" i="49"/>
  <c r="DQ162" i="49"/>
  <c r="DP162" i="49"/>
  <c r="DO162" i="49"/>
  <c r="DN162" i="49"/>
  <c r="DM162" i="49"/>
  <c r="DL162" i="49"/>
  <c r="DK162" i="49"/>
  <c r="DJ162" i="49"/>
  <c r="DI162" i="49"/>
  <c r="DH162" i="49"/>
  <c r="DG162" i="49"/>
  <c r="DF162" i="49"/>
  <c r="DE162" i="49"/>
  <c r="DD162" i="49"/>
  <c r="DC162" i="49"/>
  <c r="DB162" i="49"/>
  <c r="DA162" i="49"/>
  <c r="CZ162" i="49"/>
  <c r="CY162" i="49"/>
  <c r="CX162" i="49"/>
  <c r="CW162" i="49"/>
  <c r="CV162" i="49"/>
  <c r="CU162" i="49"/>
  <c r="CT162" i="49"/>
  <c r="CS162" i="49"/>
  <c r="CR162" i="49"/>
  <c r="CQ162" i="49"/>
  <c r="CP162" i="49"/>
  <c r="CO162" i="49"/>
  <c r="CN162" i="49"/>
  <c r="CM162" i="49"/>
  <c r="CL162" i="49"/>
  <c r="CK162" i="49"/>
  <c r="CJ162" i="49"/>
  <c r="CI162" i="49"/>
  <c r="CH162" i="49"/>
  <c r="CG162" i="49"/>
  <c r="CF162" i="49"/>
  <c r="CE162" i="49"/>
  <c r="CD162" i="49"/>
  <c r="CC162" i="49"/>
  <c r="CB162" i="49"/>
  <c r="CA162" i="49"/>
  <c r="BZ162" i="49"/>
  <c r="BY162" i="49"/>
  <c r="BX162" i="49"/>
  <c r="BW162" i="49"/>
  <c r="BQ162" i="49"/>
  <c r="BP162" i="49"/>
  <c r="BO162" i="49"/>
  <c r="BN162" i="49"/>
  <c r="BM162" i="49"/>
  <c r="BL162" i="49"/>
  <c r="BK162" i="49"/>
  <c r="BJ162" i="49"/>
  <c r="BI162" i="49"/>
  <c r="BH162" i="49"/>
  <c r="BG162" i="49"/>
  <c r="BF162" i="49"/>
  <c r="AT162" i="49"/>
  <c r="AU162" i="49"/>
  <c r="AV162" i="49"/>
  <c r="AW162" i="49"/>
  <c r="AX162" i="49"/>
  <c r="AY162" i="49"/>
  <c r="AZ162" i="49"/>
  <c r="BA162" i="49"/>
  <c r="BB162" i="49"/>
  <c r="BC162" i="49"/>
  <c r="BD162" i="49"/>
  <c r="BE162" i="49"/>
  <c r="AE162" i="49"/>
  <c r="AD162" i="49"/>
  <c r="AC162" i="49"/>
  <c r="D162" i="49"/>
  <c r="I162" i="49"/>
  <c r="DV161" i="49"/>
  <c r="DU161" i="49"/>
  <c r="DT161" i="49"/>
  <c r="DS161" i="49"/>
  <c r="DR161" i="49"/>
  <c r="DQ161" i="49"/>
  <c r="DP161" i="49"/>
  <c r="DO161" i="49"/>
  <c r="DN161" i="49"/>
  <c r="DM161" i="49"/>
  <c r="DL161" i="49"/>
  <c r="DK161" i="49"/>
  <c r="DJ161" i="49"/>
  <c r="DI161" i="49"/>
  <c r="DH161" i="49"/>
  <c r="DG161" i="49"/>
  <c r="DF161" i="49"/>
  <c r="DE161" i="49"/>
  <c r="DD161" i="49"/>
  <c r="DC161" i="49"/>
  <c r="DB161" i="49"/>
  <c r="DA161" i="49"/>
  <c r="CZ161" i="49"/>
  <c r="CY161" i="49"/>
  <c r="CX161" i="49"/>
  <c r="CW161" i="49"/>
  <c r="CV161" i="49"/>
  <c r="CU161" i="49"/>
  <c r="CT161" i="49"/>
  <c r="CS161" i="49"/>
  <c r="CR161" i="49"/>
  <c r="CQ161" i="49"/>
  <c r="CP161" i="49"/>
  <c r="CO161" i="49"/>
  <c r="CN161" i="49"/>
  <c r="CM161" i="49"/>
  <c r="CL161" i="49"/>
  <c r="CK161" i="49"/>
  <c r="CJ161" i="49"/>
  <c r="CI161" i="49"/>
  <c r="CH161" i="49"/>
  <c r="CG161" i="49"/>
  <c r="CF161" i="49"/>
  <c r="CE161" i="49"/>
  <c r="CD161" i="49"/>
  <c r="CA161" i="49"/>
  <c r="CB161" i="49"/>
  <c r="CC161" i="49"/>
  <c r="BZ161" i="49"/>
  <c r="BY161" i="49"/>
  <c r="BX161" i="49"/>
  <c r="BW161" i="49"/>
  <c r="BQ161" i="49"/>
  <c r="BP161" i="49"/>
  <c r="BO161" i="49"/>
  <c r="BN161" i="49"/>
  <c r="BM161" i="49"/>
  <c r="BL161" i="49"/>
  <c r="BK161" i="49"/>
  <c r="BJ161" i="49"/>
  <c r="BI161" i="49"/>
  <c r="BH161" i="49"/>
  <c r="BG161" i="49"/>
  <c r="BF161" i="49"/>
  <c r="AT161" i="49"/>
  <c r="AU161" i="49"/>
  <c r="AV161" i="49"/>
  <c r="AW161" i="49"/>
  <c r="AX161" i="49"/>
  <c r="AY161" i="49"/>
  <c r="AZ161" i="49"/>
  <c r="BA161" i="49"/>
  <c r="BB161" i="49"/>
  <c r="BC161" i="49"/>
  <c r="BD161" i="49"/>
  <c r="BE161" i="49"/>
  <c r="AE161" i="49"/>
  <c r="AD161" i="49"/>
  <c r="AC161" i="49"/>
  <c r="D161" i="49"/>
  <c r="I161" i="49"/>
  <c r="DV160" i="49"/>
  <c r="DU160" i="49"/>
  <c r="DT160" i="49"/>
  <c r="DS160" i="49"/>
  <c r="DR160" i="49"/>
  <c r="DQ160" i="49"/>
  <c r="DP160" i="49"/>
  <c r="DO160" i="49"/>
  <c r="DN160" i="49"/>
  <c r="DM160" i="49"/>
  <c r="DL160" i="49"/>
  <c r="DK160" i="49"/>
  <c r="DJ160" i="49"/>
  <c r="DI160" i="49"/>
  <c r="DH160" i="49"/>
  <c r="DG160" i="49"/>
  <c r="DF160" i="49"/>
  <c r="DE160" i="49"/>
  <c r="DD160" i="49"/>
  <c r="DC160" i="49"/>
  <c r="DB160" i="49"/>
  <c r="DA160" i="49"/>
  <c r="CZ160" i="49"/>
  <c r="CY160" i="49"/>
  <c r="CX160" i="49"/>
  <c r="CW160" i="49"/>
  <c r="CV160" i="49"/>
  <c r="CU160" i="49"/>
  <c r="CT160" i="49"/>
  <c r="CS160" i="49"/>
  <c r="CR160" i="49"/>
  <c r="CQ160" i="49"/>
  <c r="CP160" i="49"/>
  <c r="CO160" i="49"/>
  <c r="CN160" i="49"/>
  <c r="CM160" i="49"/>
  <c r="CL160" i="49"/>
  <c r="CK160" i="49"/>
  <c r="CJ160" i="49"/>
  <c r="CI160" i="49"/>
  <c r="CH160" i="49"/>
  <c r="CG160" i="49"/>
  <c r="CF160" i="49"/>
  <c r="CE160" i="49"/>
  <c r="CD160" i="49"/>
  <c r="CC160" i="49"/>
  <c r="CB160" i="49"/>
  <c r="CA160" i="49"/>
  <c r="BY160" i="49"/>
  <c r="BX160" i="49"/>
  <c r="BW160" i="49"/>
  <c r="BQ160" i="49"/>
  <c r="BP160" i="49"/>
  <c r="BO160" i="49"/>
  <c r="BN160" i="49"/>
  <c r="BM160" i="49"/>
  <c r="BL160" i="49"/>
  <c r="BK160" i="49"/>
  <c r="BJ160" i="49"/>
  <c r="BI160" i="49"/>
  <c r="BH160" i="49"/>
  <c r="BG160" i="49"/>
  <c r="BF160" i="49"/>
  <c r="AT160" i="49"/>
  <c r="AU160" i="49"/>
  <c r="AV160" i="49"/>
  <c r="AW160" i="49"/>
  <c r="AX160" i="49"/>
  <c r="AY160" i="49"/>
  <c r="AZ160" i="49"/>
  <c r="BA160" i="49"/>
  <c r="BB160" i="49"/>
  <c r="BC160" i="49"/>
  <c r="BD160" i="49"/>
  <c r="BE160" i="49"/>
  <c r="AE160" i="49"/>
  <c r="AD160" i="49"/>
  <c r="AC160" i="49"/>
  <c r="D160" i="49"/>
  <c r="I160" i="49"/>
  <c r="DV159" i="49"/>
  <c r="DU159" i="49"/>
  <c r="DT159" i="49"/>
  <c r="DS159" i="49"/>
  <c r="DR159" i="49"/>
  <c r="DQ159" i="49"/>
  <c r="DP159" i="49"/>
  <c r="DO159" i="49"/>
  <c r="DN159" i="49"/>
  <c r="DM159" i="49"/>
  <c r="DL159" i="49"/>
  <c r="DK159" i="49"/>
  <c r="DJ159" i="49"/>
  <c r="DI159" i="49"/>
  <c r="DH159" i="49"/>
  <c r="DG159" i="49"/>
  <c r="DF159" i="49"/>
  <c r="DE159" i="49"/>
  <c r="DD159" i="49"/>
  <c r="DC159" i="49"/>
  <c r="DB159" i="49"/>
  <c r="DA159" i="49"/>
  <c r="CZ159" i="49"/>
  <c r="CY159" i="49"/>
  <c r="CX159" i="49"/>
  <c r="CW159" i="49"/>
  <c r="CV159" i="49"/>
  <c r="CU159" i="49"/>
  <c r="CT159" i="49"/>
  <c r="CS159" i="49"/>
  <c r="CR159" i="49"/>
  <c r="CQ159" i="49"/>
  <c r="CP159" i="49"/>
  <c r="CO159" i="49"/>
  <c r="CN159" i="49"/>
  <c r="CM159" i="49"/>
  <c r="CL159" i="49"/>
  <c r="CK159" i="49"/>
  <c r="CJ159" i="49"/>
  <c r="CI159" i="49"/>
  <c r="CH159" i="49"/>
  <c r="CG159" i="49"/>
  <c r="CF159" i="49"/>
  <c r="CE159" i="49"/>
  <c r="CD159" i="49"/>
  <c r="CC159" i="49"/>
  <c r="CB159" i="49"/>
  <c r="CA159" i="49"/>
  <c r="BZ159" i="49"/>
  <c r="BY159" i="49"/>
  <c r="BX159" i="49"/>
  <c r="BW159" i="49"/>
  <c r="BQ159" i="49"/>
  <c r="BP159" i="49"/>
  <c r="BO159" i="49"/>
  <c r="BN159" i="49"/>
  <c r="BM159" i="49"/>
  <c r="BL159" i="49"/>
  <c r="BK159" i="49"/>
  <c r="BJ159" i="49"/>
  <c r="BI159" i="49"/>
  <c r="BH159" i="49"/>
  <c r="BG159" i="49"/>
  <c r="BF159" i="49"/>
  <c r="AT159" i="49"/>
  <c r="AU159" i="49"/>
  <c r="AV159" i="49"/>
  <c r="AW159" i="49"/>
  <c r="AX159" i="49"/>
  <c r="AY159" i="49"/>
  <c r="AZ159" i="49"/>
  <c r="BA159" i="49"/>
  <c r="BB159" i="49"/>
  <c r="BC159" i="49"/>
  <c r="BD159" i="49"/>
  <c r="BE159" i="49"/>
  <c r="AE159" i="49"/>
  <c r="AD159" i="49"/>
  <c r="AC159" i="49"/>
  <c r="D159" i="49"/>
  <c r="I159" i="49"/>
  <c r="DV158" i="49"/>
  <c r="DU158" i="49"/>
  <c r="DT158" i="49"/>
  <c r="DS158" i="49"/>
  <c r="DR158" i="49"/>
  <c r="DQ158" i="49"/>
  <c r="DP158" i="49"/>
  <c r="DO158" i="49"/>
  <c r="DN158" i="49"/>
  <c r="DM158" i="49"/>
  <c r="DL158" i="49"/>
  <c r="DK158" i="49"/>
  <c r="DJ158" i="49"/>
  <c r="DI158" i="49"/>
  <c r="DH158" i="49"/>
  <c r="DG158" i="49"/>
  <c r="DF158" i="49"/>
  <c r="DE158" i="49"/>
  <c r="DD158" i="49"/>
  <c r="DC158" i="49"/>
  <c r="DB158" i="49"/>
  <c r="DA158" i="49"/>
  <c r="CZ158" i="49"/>
  <c r="CY158" i="49"/>
  <c r="CX158" i="49"/>
  <c r="CW158" i="49"/>
  <c r="CV158" i="49"/>
  <c r="CU158" i="49"/>
  <c r="CT158" i="49"/>
  <c r="CS158" i="49"/>
  <c r="CR158" i="49"/>
  <c r="CQ158" i="49"/>
  <c r="CP158" i="49"/>
  <c r="CO158" i="49"/>
  <c r="CN158" i="49"/>
  <c r="CM158" i="49"/>
  <c r="CL158" i="49"/>
  <c r="CK158" i="49"/>
  <c r="CJ158" i="49"/>
  <c r="CI158" i="49"/>
  <c r="CH158" i="49"/>
  <c r="CG158" i="49"/>
  <c r="CF158" i="49"/>
  <c r="CE158" i="49"/>
  <c r="CD158" i="49"/>
  <c r="CC158" i="49"/>
  <c r="CB158" i="49"/>
  <c r="CA158" i="49"/>
  <c r="BY158" i="49"/>
  <c r="BX158" i="49"/>
  <c r="BW158" i="49"/>
  <c r="BQ158" i="49"/>
  <c r="BP158" i="49"/>
  <c r="BO158" i="49"/>
  <c r="BN158" i="49"/>
  <c r="BM158" i="49"/>
  <c r="BL158" i="49"/>
  <c r="BK158" i="49"/>
  <c r="BJ158" i="49"/>
  <c r="BI158" i="49"/>
  <c r="BH158" i="49"/>
  <c r="BG158" i="49"/>
  <c r="BF158" i="49"/>
  <c r="AT158" i="49"/>
  <c r="AU158" i="49"/>
  <c r="AV158" i="49"/>
  <c r="AW158" i="49"/>
  <c r="AX158" i="49"/>
  <c r="AY158" i="49"/>
  <c r="AZ158" i="49"/>
  <c r="BA158" i="49"/>
  <c r="BB158" i="49"/>
  <c r="BC158" i="49"/>
  <c r="BD158" i="49"/>
  <c r="BE158" i="49"/>
  <c r="AE158" i="49"/>
  <c r="AD158" i="49"/>
  <c r="AC158" i="49"/>
  <c r="D158" i="49"/>
  <c r="I158" i="49"/>
  <c r="DV157" i="49"/>
  <c r="DU157" i="49"/>
  <c r="DT157" i="49"/>
  <c r="DS157" i="49"/>
  <c r="DR157" i="49"/>
  <c r="DQ157" i="49"/>
  <c r="DP157" i="49"/>
  <c r="DO157" i="49"/>
  <c r="DN157" i="49"/>
  <c r="DM157" i="49"/>
  <c r="DL157" i="49"/>
  <c r="DK157" i="49"/>
  <c r="DJ157" i="49"/>
  <c r="DI157" i="49"/>
  <c r="DH157" i="49"/>
  <c r="DG157" i="49"/>
  <c r="DF157" i="49"/>
  <c r="DE157" i="49"/>
  <c r="DD157" i="49"/>
  <c r="DC157" i="49"/>
  <c r="DB157" i="49"/>
  <c r="DA157" i="49"/>
  <c r="CZ157" i="49"/>
  <c r="CY157" i="49"/>
  <c r="CX157" i="49"/>
  <c r="CW157" i="49"/>
  <c r="CV157" i="49"/>
  <c r="CU157" i="49"/>
  <c r="CT157" i="49"/>
  <c r="CS157" i="49"/>
  <c r="CR157" i="49"/>
  <c r="CQ157" i="49"/>
  <c r="CP157" i="49"/>
  <c r="CO157" i="49"/>
  <c r="CN157" i="49"/>
  <c r="CM157" i="49"/>
  <c r="CL157" i="49"/>
  <c r="CK157" i="49"/>
  <c r="CJ157" i="49"/>
  <c r="CI157" i="49"/>
  <c r="CH157" i="49"/>
  <c r="CG157" i="49"/>
  <c r="CF157" i="49"/>
  <c r="CE157" i="49"/>
  <c r="CD157" i="49"/>
  <c r="CA157" i="49"/>
  <c r="CB157" i="49"/>
  <c r="CC157" i="49"/>
  <c r="BZ157" i="49"/>
  <c r="BY157" i="49"/>
  <c r="BX157" i="49"/>
  <c r="BW157" i="49"/>
  <c r="BQ157" i="49"/>
  <c r="BP157" i="49"/>
  <c r="BO157" i="49"/>
  <c r="BN157" i="49"/>
  <c r="BM157" i="49"/>
  <c r="BL157" i="49"/>
  <c r="BK157" i="49"/>
  <c r="BJ157" i="49"/>
  <c r="BI157" i="49"/>
  <c r="BH157" i="49"/>
  <c r="BG157" i="49"/>
  <c r="BF157" i="49"/>
  <c r="AT157" i="49"/>
  <c r="AU157" i="49"/>
  <c r="AV157" i="49"/>
  <c r="AW157" i="49"/>
  <c r="AX157" i="49"/>
  <c r="AY157" i="49"/>
  <c r="AZ157" i="49"/>
  <c r="BA157" i="49"/>
  <c r="BB157" i="49"/>
  <c r="BC157" i="49"/>
  <c r="BD157" i="49"/>
  <c r="BE157" i="49"/>
  <c r="AE157" i="49"/>
  <c r="AD157" i="49"/>
  <c r="AC157" i="49"/>
  <c r="D157" i="49"/>
  <c r="I157" i="49"/>
  <c r="DV156" i="49"/>
  <c r="DU156" i="49"/>
  <c r="DT156" i="49"/>
  <c r="DS156" i="49"/>
  <c r="DR156" i="49"/>
  <c r="DQ156" i="49"/>
  <c r="DP156" i="49"/>
  <c r="DO156" i="49"/>
  <c r="DN156" i="49"/>
  <c r="DM156" i="49"/>
  <c r="DL156" i="49"/>
  <c r="DK156" i="49"/>
  <c r="DJ156" i="49"/>
  <c r="DI156" i="49"/>
  <c r="DH156" i="49"/>
  <c r="DG156" i="49"/>
  <c r="DF156" i="49"/>
  <c r="DE156" i="49"/>
  <c r="DD156" i="49"/>
  <c r="DC156" i="49"/>
  <c r="DB156" i="49"/>
  <c r="DA156" i="49"/>
  <c r="CZ156" i="49"/>
  <c r="CY156" i="49"/>
  <c r="CX156" i="49"/>
  <c r="CW156" i="49"/>
  <c r="CV156" i="49"/>
  <c r="CU156" i="49"/>
  <c r="CT156" i="49"/>
  <c r="CS156" i="49"/>
  <c r="CR156" i="49"/>
  <c r="CQ156" i="49"/>
  <c r="CP156" i="49"/>
  <c r="CO156" i="49"/>
  <c r="CN156" i="49"/>
  <c r="CM156" i="49"/>
  <c r="CL156" i="49"/>
  <c r="CK156" i="49"/>
  <c r="CJ156" i="49"/>
  <c r="CI156" i="49"/>
  <c r="CH156" i="49"/>
  <c r="CG156" i="49"/>
  <c r="CA156" i="49"/>
  <c r="CB156" i="49"/>
  <c r="CC156" i="49"/>
  <c r="CD156" i="49"/>
  <c r="CE156" i="49"/>
  <c r="CF156" i="49"/>
  <c r="BZ156" i="49"/>
  <c r="BY156" i="49"/>
  <c r="BX156" i="49"/>
  <c r="BW156" i="49"/>
  <c r="BQ156" i="49"/>
  <c r="BP156" i="49"/>
  <c r="BO156" i="49"/>
  <c r="BN156" i="49"/>
  <c r="BM156" i="49"/>
  <c r="BL156" i="49"/>
  <c r="BK156" i="49"/>
  <c r="BJ156" i="49"/>
  <c r="BI156" i="49"/>
  <c r="BH156" i="49"/>
  <c r="BG156" i="49"/>
  <c r="BF156" i="49"/>
  <c r="AT156" i="49"/>
  <c r="AU156" i="49"/>
  <c r="AV156" i="49"/>
  <c r="AW156" i="49"/>
  <c r="AX156" i="49"/>
  <c r="AY156" i="49"/>
  <c r="AZ156" i="49"/>
  <c r="BA156" i="49"/>
  <c r="BB156" i="49"/>
  <c r="BC156" i="49"/>
  <c r="BD156" i="49"/>
  <c r="BE156" i="49"/>
  <c r="AE156" i="49"/>
  <c r="AD156" i="49"/>
  <c r="AC156" i="49"/>
  <c r="D156" i="49"/>
  <c r="I156" i="49"/>
  <c r="DV155" i="49"/>
  <c r="DU155" i="49"/>
  <c r="DT155" i="49"/>
  <c r="DS155" i="49"/>
  <c r="DR155" i="49"/>
  <c r="DQ155" i="49"/>
  <c r="DP155" i="49"/>
  <c r="DO155" i="49"/>
  <c r="DN155" i="49"/>
  <c r="DM155" i="49"/>
  <c r="DL155" i="49"/>
  <c r="DK155" i="49"/>
  <c r="DJ155" i="49"/>
  <c r="DI155" i="49"/>
  <c r="DH155" i="49"/>
  <c r="DG155" i="49"/>
  <c r="DF155" i="49"/>
  <c r="DE155" i="49"/>
  <c r="DD155" i="49"/>
  <c r="DC155" i="49"/>
  <c r="DB155" i="49"/>
  <c r="DA155" i="49"/>
  <c r="CZ155" i="49"/>
  <c r="CY155" i="49"/>
  <c r="CX155" i="49"/>
  <c r="CW155" i="49"/>
  <c r="CV155" i="49"/>
  <c r="CU155" i="49"/>
  <c r="CT155" i="49"/>
  <c r="CS155" i="49"/>
  <c r="CR155" i="49"/>
  <c r="CQ155" i="49"/>
  <c r="CP155" i="49"/>
  <c r="CO155" i="49"/>
  <c r="CN155" i="49"/>
  <c r="CM155" i="49"/>
  <c r="CL155" i="49"/>
  <c r="CK155" i="49"/>
  <c r="CJ155" i="49"/>
  <c r="CI155" i="49"/>
  <c r="CH155" i="49"/>
  <c r="CG155" i="49"/>
  <c r="CF155" i="49"/>
  <c r="CE155" i="49"/>
  <c r="CD155" i="49"/>
  <c r="CC155" i="49"/>
  <c r="CB155" i="49"/>
  <c r="CA155" i="49"/>
  <c r="BY155" i="49"/>
  <c r="BX155" i="49"/>
  <c r="BW155" i="49"/>
  <c r="BQ155" i="49"/>
  <c r="BP155" i="49"/>
  <c r="BO155" i="49"/>
  <c r="BN155" i="49"/>
  <c r="BM155" i="49"/>
  <c r="BL155" i="49"/>
  <c r="BK155" i="49"/>
  <c r="BJ155" i="49"/>
  <c r="BI155" i="49"/>
  <c r="BH155" i="49"/>
  <c r="BG155" i="49"/>
  <c r="BF155" i="49"/>
  <c r="AT155" i="49"/>
  <c r="AU155" i="49"/>
  <c r="AV155" i="49"/>
  <c r="AW155" i="49"/>
  <c r="AX155" i="49"/>
  <c r="AY155" i="49"/>
  <c r="AZ155" i="49"/>
  <c r="BA155" i="49"/>
  <c r="BB155" i="49"/>
  <c r="BC155" i="49"/>
  <c r="BD155" i="49"/>
  <c r="BE155" i="49"/>
  <c r="AE155" i="49"/>
  <c r="AD155" i="49"/>
  <c r="AC155" i="49"/>
  <c r="D155" i="49"/>
  <c r="I155" i="49"/>
  <c r="DV154" i="49"/>
  <c r="DU154" i="49"/>
  <c r="DT154" i="49"/>
  <c r="DS154" i="49"/>
  <c r="DR154" i="49"/>
  <c r="DQ154" i="49"/>
  <c r="DP154" i="49"/>
  <c r="DO154" i="49"/>
  <c r="DN154" i="49"/>
  <c r="DM154" i="49"/>
  <c r="DL154" i="49"/>
  <c r="DK154" i="49"/>
  <c r="DJ154" i="49"/>
  <c r="DI154" i="49"/>
  <c r="DH154" i="49"/>
  <c r="DG154" i="49"/>
  <c r="DF154" i="49"/>
  <c r="DE154" i="49"/>
  <c r="DD154" i="49"/>
  <c r="DC154" i="49"/>
  <c r="DB154" i="49"/>
  <c r="DA154" i="49"/>
  <c r="CZ154" i="49"/>
  <c r="CY154" i="49"/>
  <c r="CX154" i="49"/>
  <c r="CW154" i="49"/>
  <c r="CV154" i="49"/>
  <c r="CU154" i="49"/>
  <c r="CT154" i="49"/>
  <c r="CS154" i="49"/>
  <c r="CR154" i="49"/>
  <c r="CQ154" i="49"/>
  <c r="CP154" i="49"/>
  <c r="CO154" i="49"/>
  <c r="CN154" i="49"/>
  <c r="CM154" i="49"/>
  <c r="CL154" i="49"/>
  <c r="CK154" i="49"/>
  <c r="CJ154" i="49"/>
  <c r="CI154" i="49"/>
  <c r="CH154" i="49"/>
  <c r="CG154" i="49"/>
  <c r="CF154" i="49"/>
  <c r="CE154" i="49"/>
  <c r="CD154" i="49"/>
  <c r="CC154" i="49"/>
  <c r="CB154" i="49"/>
  <c r="CA154" i="49"/>
  <c r="BY154" i="49"/>
  <c r="BX154" i="49"/>
  <c r="BW154" i="49"/>
  <c r="BQ154" i="49"/>
  <c r="BP154" i="49"/>
  <c r="BO154" i="49"/>
  <c r="BN154" i="49"/>
  <c r="BM154" i="49"/>
  <c r="BL154" i="49"/>
  <c r="BK154" i="49"/>
  <c r="BJ154" i="49"/>
  <c r="BI154" i="49"/>
  <c r="BH154" i="49"/>
  <c r="BG154" i="49"/>
  <c r="BF154" i="49"/>
  <c r="AT154" i="49"/>
  <c r="AU154" i="49"/>
  <c r="AV154" i="49"/>
  <c r="AW154" i="49"/>
  <c r="AX154" i="49"/>
  <c r="AY154" i="49"/>
  <c r="AZ154" i="49"/>
  <c r="BA154" i="49"/>
  <c r="BB154" i="49"/>
  <c r="BC154" i="49"/>
  <c r="BD154" i="49"/>
  <c r="BE154" i="49"/>
  <c r="AE154" i="49"/>
  <c r="AD154" i="49"/>
  <c r="AC154" i="49"/>
  <c r="D154" i="49"/>
  <c r="I154" i="49"/>
  <c r="DV153" i="49"/>
  <c r="DU153" i="49"/>
  <c r="DT153" i="49"/>
  <c r="DS153" i="49"/>
  <c r="DR153" i="49"/>
  <c r="DQ153" i="49"/>
  <c r="DP153" i="49"/>
  <c r="DO153" i="49"/>
  <c r="DN153" i="49"/>
  <c r="DM153" i="49"/>
  <c r="DL153" i="49"/>
  <c r="DK153" i="49"/>
  <c r="DJ153" i="49"/>
  <c r="DI153" i="49"/>
  <c r="DH153" i="49"/>
  <c r="DG153" i="49"/>
  <c r="DF153" i="49"/>
  <c r="DE153" i="49"/>
  <c r="DD153" i="49"/>
  <c r="DC153" i="49"/>
  <c r="DB153" i="49"/>
  <c r="DA153" i="49"/>
  <c r="CZ153" i="49"/>
  <c r="CY153" i="49"/>
  <c r="CX153" i="49"/>
  <c r="CW153" i="49"/>
  <c r="CV153" i="49"/>
  <c r="CU153" i="49"/>
  <c r="CT153" i="49"/>
  <c r="CS153" i="49"/>
  <c r="CR153" i="49"/>
  <c r="CQ153" i="49"/>
  <c r="CP153" i="49"/>
  <c r="CO153" i="49"/>
  <c r="CN153" i="49"/>
  <c r="CM153" i="49"/>
  <c r="CL153" i="49"/>
  <c r="CK153" i="49"/>
  <c r="CJ153" i="49"/>
  <c r="CI153" i="49"/>
  <c r="CH153" i="49"/>
  <c r="CG153" i="49"/>
  <c r="CF153" i="49"/>
  <c r="CE153" i="49"/>
  <c r="CD153" i="49"/>
  <c r="CC153" i="49"/>
  <c r="CB153" i="49"/>
  <c r="CA153" i="49"/>
  <c r="BZ153" i="49"/>
  <c r="BY153" i="49"/>
  <c r="BX153" i="49"/>
  <c r="BW153" i="49"/>
  <c r="BQ153" i="49"/>
  <c r="BP153" i="49"/>
  <c r="BO153" i="49"/>
  <c r="BN153" i="49"/>
  <c r="BM153" i="49"/>
  <c r="BL153" i="49"/>
  <c r="BK153" i="49"/>
  <c r="BJ153" i="49"/>
  <c r="BI153" i="49"/>
  <c r="BH153" i="49"/>
  <c r="BG153" i="49"/>
  <c r="BF153" i="49"/>
  <c r="AT153" i="49"/>
  <c r="AU153" i="49"/>
  <c r="AV153" i="49"/>
  <c r="AW153" i="49"/>
  <c r="AX153" i="49"/>
  <c r="AY153" i="49"/>
  <c r="AZ153" i="49"/>
  <c r="BA153" i="49"/>
  <c r="BB153" i="49"/>
  <c r="BC153" i="49"/>
  <c r="BD153" i="49"/>
  <c r="BE153" i="49"/>
  <c r="AE153" i="49"/>
  <c r="AD153" i="49"/>
  <c r="AC153" i="49"/>
  <c r="D153" i="49"/>
  <c r="I153" i="49"/>
  <c r="DV152" i="49"/>
  <c r="DU152" i="49"/>
  <c r="DT152" i="49"/>
  <c r="DS152" i="49"/>
  <c r="DR152" i="49"/>
  <c r="DQ152" i="49"/>
  <c r="DP152" i="49"/>
  <c r="DO152" i="49"/>
  <c r="DN152" i="49"/>
  <c r="DM152" i="49"/>
  <c r="DL152" i="49"/>
  <c r="DK152" i="49"/>
  <c r="DJ152" i="49"/>
  <c r="DI152" i="49"/>
  <c r="DH152" i="49"/>
  <c r="DG152" i="49"/>
  <c r="DF152" i="49"/>
  <c r="DE152" i="49"/>
  <c r="DD152" i="49"/>
  <c r="DC152" i="49"/>
  <c r="DB152" i="49"/>
  <c r="DA152" i="49"/>
  <c r="CZ152" i="49"/>
  <c r="CY152" i="49"/>
  <c r="CX152" i="49"/>
  <c r="CW152" i="49"/>
  <c r="CV152" i="49"/>
  <c r="CU152" i="49"/>
  <c r="CT152" i="49"/>
  <c r="CS152" i="49"/>
  <c r="CR152" i="49"/>
  <c r="CQ152" i="49"/>
  <c r="CP152" i="49"/>
  <c r="CO152" i="49"/>
  <c r="CN152" i="49"/>
  <c r="CM152" i="49"/>
  <c r="CL152" i="49"/>
  <c r="CK152" i="49"/>
  <c r="CJ152" i="49"/>
  <c r="CI152" i="49"/>
  <c r="CH152" i="49"/>
  <c r="CG152" i="49"/>
  <c r="CF152" i="49"/>
  <c r="CE152" i="49"/>
  <c r="CD152" i="49"/>
  <c r="CC152" i="49"/>
  <c r="CB152" i="49"/>
  <c r="CA152" i="49"/>
  <c r="BZ152" i="49"/>
  <c r="BY152" i="49"/>
  <c r="BX152" i="49"/>
  <c r="BW152" i="49"/>
  <c r="BQ152" i="49"/>
  <c r="BP152" i="49"/>
  <c r="BO152" i="49"/>
  <c r="BN152" i="49"/>
  <c r="BM152" i="49"/>
  <c r="BL152" i="49"/>
  <c r="BK152" i="49"/>
  <c r="BJ152" i="49"/>
  <c r="BI152" i="49"/>
  <c r="BH152" i="49"/>
  <c r="BG152" i="49"/>
  <c r="BF152" i="49"/>
  <c r="AT152" i="49"/>
  <c r="AU152" i="49"/>
  <c r="AV152" i="49"/>
  <c r="AW152" i="49"/>
  <c r="AX152" i="49"/>
  <c r="AY152" i="49"/>
  <c r="AZ152" i="49"/>
  <c r="BA152" i="49"/>
  <c r="BB152" i="49"/>
  <c r="BC152" i="49"/>
  <c r="BD152" i="49"/>
  <c r="BE152" i="49"/>
  <c r="AE152" i="49"/>
  <c r="AD152" i="49"/>
  <c r="AC152" i="49"/>
  <c r="D152" i="49"/>
  <c r="I152" i="49"/>
  <c r="DV151" i="49"/>
  <c r="DU151" i="49"/>
  <c r="DT151" i="49"/>
  <c r="DS151" i="49"/>
  <c r="DR151" i="49"/>
  <c r="DQ151" i="49"/>
  <c r="DP151" i="49"/>
  <c r="DO151" i="49"/>
  <c r="DN151" i="49"/>
  <c r="DM151" i="49"/>
  <c r="DL151" i="49"/>
  <c r="DK151" i="49"/>
  <c r="DJ151" i="49"/>
  <c r="DI151" i="49"/>
  <c r="DH151" i="49"/>
  <c r="DG151" i="49"/>
  <c r="DF151" i="49"/>
  <c r="DE151" i="49"/>
  <c r="DD151" i="49"/>
  <c r="DC151" i="49"/>
  <c r="DB151" i="49"/>
  <c r="DA151" i="49"/>
  <c r="CZ151" i="49"/>
  <c r="CY151" i="49"/>
  <c r="CX151" i="49"/>
  <c r="CW151" i="49"/>
  <c r="CV151" i="49"/>
  <c r="CU151" i="49"/>
  <c r="CT151" i="49"/>
  <c r="CS151" i="49"/>
  <c r="CR151" i="49"/>
  <c r="CQ151" i="49"/>
  <c r="CP151" i="49"/>
  <c r="CO151" i="49"/>
  <c r="CN151" i="49"/>
  <c r="CM151" i="49"/>
  <c r="CL151" i="49"/>
  <c r="CK151" i="49"/>
  <c r="CJ151" i="49"/>
  <c r="CI151" i="49"/>
  <c r="CH151" i="49"/>
  <c r="CG151" i="49"/>
  <c r="CF151" i="49"/>
  <c r="CE151" i="49"/>
  <c r="CD151" i="49"/>
  <c r="CC151" i="49"/>
  <c r="CB151" i="49"/>
  <c r="CA151" i="49"/>
  <c r="BY151" i="49"/>
  <c r="BX151" i="49"/>
  <c r="BW151" i="49"/>
  <c r="BQ151" i="49"/>
  <c r="BP151" i="49"/>
  <c r="BO151" i="49"/>
  <c r="BN151" i="49"/>
  <c r="BM151" i="49"/>
  <c r="BL151" i="49"/>
  <c r="BK151" i="49"/>
  <c r="BJ151" i="49"/>
  <c r="BI151" i="49"/>
  <c r="BH151" i="49"/>
  <c r="BG151" i="49"/>
  <c r="BF151" i="49"/>
  <c r="AT151" i="49"/>
  <c r="AU151" i="49"/>
  <c r="AV151" i="49"/>
  <c r="AW151" i="49"/>
  <c r="AX151" i="49"/>
  <c r="AY151" i="49"/>
  <c r="AZ151" i="49"/>
  <c r="BA151" i="49"/>
  <c r="BB151" i="49"/>
  <c r="BC151" i="49"/>
  <c r="BD151" i="49"/>
  <c r="BE151" i="49"/>
  <c r="AE151" i="49"/>
  <c r="AD151" i="49"/>
  <c r="AC151" i="49"/>
  <c r="D151" i="49"/>
  <c r="I151" i="49"/>
  <c r="DV150" i="49"/>
  <c r="DU150" i="49"/>
  <c r="DT150" i="49"/>
  <c r="DS150" i="49"/>
  <c r="DR150" i="49"/>
  <c r="DQ150" i="49"/>
  <c r="DP150" i="49"/>
  <c r="DO150" i="49"/>
  <c r="DN150" i="49"/>
  <c r="DM150" i="49"/>
  <c r="DL150" i="49"/>
  <c r="DK150" i="49"/>
  <c r="DJ150" i="49"/>
  <c r="DI150" i="49"/>
  <c r="DH150" i="49"/>
  <c r="DG150" i="49"/>
  <c r="DF150" i="49"/>
  <c r="DE150" i="49"/>
  <c r="DD150" i="49"/>
  <c r="DC150" i="49"/>
  <c r="DB150" i="49"/>
  <c r="DA150" i="49"/>
  <c r="CZ150" i="49"/>
  <c r="CY150" i="49"/>
  <c r="CX150" i="49"/>
  <c r="CW150" i="49"/>
  <c r="CV150" i="49"/>
  <c r="CU150" i="49"/>
  <c r="CT150" i="49"/>
  <c r="CS150" i="49"/>
  <c r="CR150" i="49"/>
  <c r="CQ150" i="49"/>
  <c r="CP150" i="49"/>
  <c r="CO150" i="49"/>
  <c r="CN150" i="49"/>
  <c r="CM150" i="49"/>
  <c r="CL150" i="49"/>
  <c r="CK150" i="49"/>
  <c r="CJ150" i="49"/>
  <c r="CI150" i="49"/>
  <c r="CH150" i="49"/>
  <c r="CG150" i="49"/>
  <c r="CF150" i="49"/>
  <c r="CE150" i="49"/>
  <c r="CD150" i="49"/>
  <c r="CC150" i="49"/>
  <c r="CB150" i="49"/>
  <c r="CA150" i="49"/>
  <c r="BZ150" i="49"/>
  <c r="BY150" i="49"/>
  <c r="BX150" i="49"/>
  <c r="BW150" i="49"/>
  <c r="BQ150" i="49"/>
  <c r="BP150" i="49"/>
  <c r="BO150" i="49"/>
  <c r="BN150" i="49"/>
  <c r="BM150" i="49"/>
  <c r="BL150" i="49"/>
  <c r="BK150" i="49"/>
  <c r="BJ150" i="49"/>
  <c r="BI150" i="49"/>
  <c r="BH150" i="49"/>
  <c r="BG150" i="49"/>
  <c r="BF150" i="49"/>
  <c r="AT150" i="49"/>
  <c r="AU150" i="49"/>
  <c r="AV150" i="49"/>
  <c r="AW150" i="49"/>
  <c r="AX150" i="49"/>
  <c r="AY150" i="49"/>
  <c r="AZ150" i="49"/>
  <c r="BA150" i="49"/>
  <c r="BB150" i="49"/>
  <c r="BC150" i="49"/>
  <c r="BD150" i="49"/>
  <c r="BE150" i="49"/>
  <c r="AE150" i="49"/>
  <c r="AD150" i="49"/>
  <c r="AC150" i="49"/>
  <c r="D150" i="49"/>
  <c r="I150" i="49"/>
  <c r="DV149" i="49"/>
  <c r="DU149" i="49"/>
  <c r="DT149" i="49"/>
  <c r="DS149" i="49"/>
  <c r="DR149" i="49"/>
  <c r="DQ149" i="49"/>
  <c r="DP149" i="49"/>
  <c r="DO149" i="49"/>
  <c r="DN149" i="49"/>
  <c r="DM149" i="49"/>
  <c r="DL149" i="49"/>
  <c r="DK149" i="49"/>
  <c r="DJ149" i="49"/>
  <c r="DI149" i="49"/>
  <c r="DH149" i="49"/>
  <c r="DG149" i="49"/>
  <c r="DF149" i="49"/>
  <c r="DE149" i="49"/>
  <c r="DD149" i="49"/>
  <c r="DC149" i="49"/>
  <c r="DB149" i="49"/>
  <c r="DA149" i="49"/>
  <c r="CZ149" i="49"/>
  <c r="CY149" i="49"/>
  <c r="CX149" i="49"/>
  <c r="CW149" i="49"/>
  <c r="CV149" i="49"/>
  <c r="CU149" i="49"/>
  <c r="CT149" i="49"/>
  <c r="CS149" i="49"/>
  <c r="CR149" i="49"/>
  <c r="CQ149" i="49"/>
  <c r="CP149" i="49"/>
  <c r="CO149" i="49"/>
  <c r="CN149" i="49"/>
  <c r="CM149" i="49"/>
  <c r="CL149" i="49"/>
  <c r="CK149" i="49"/>
  <c r="CJ149" i="49"/>
  <c r="CI149" i="49"/>
  <c r="CH149" i="49"/>
  <c r="CG149" i="49"/>
  <c r="CF149" i="49"/>
  <c r="CE149" i="49"/>
  <c r="CD149" i="49"/>
  <c r="CC149" i="49"/>
  <c r="CB149" i="49"/>
  <c r="CA149" i="49"/>
  <c r="BZ149" i="49"/>
  <c r="BY149" i="49"/>
  <c r="BX149" i="49"/>
  <c r="BW149" i="49"/>
  <c r="BQ149" i="49"/>
  <c r="BP149" i="49"/>
  <c r="BO149" i="49"/>
  <c r="BN149" i="49"/>
  <c r="BM149" i="49"/>
  <c r="BL149" i="49"/>
  <c r="BK149" i="49"/>
  <c r="BJ149" i="49"/>
  <c r="BI149" i="49"/>
  <c r="BH149" i="49"/>
  <c r="BG149" i="49"/>
  <c r="BF149" i="49"/>
  <c r="AT149" i="49"/>
  <c r="AU149" i="49"/>
  <c r="AV149" i="49"/>
  <c r="AW149" i="49"/>
  <c r="AX149" i="49"/>
  <c r="AY149" i="49"/>
  <c r="AZ149" i="49"/>
  <c r="BA149" i="49"/>
  <c r="BB149" i="49"/>
  <c r="BC149" i="49"/>
  <c r="BD149" i="49"/>
  <c r="BE149" i="49"/>
  <c r="AE149" i="49"/>
  <c r="AD149" i="49"/>
  <c r="AC149" i="49"/>
  <c r="D149" i="49"/>
  <c r="I149" i="49"/>
  <c r="DV148" i="49"/>
  <c r="DU148" i="49"/>
  <c r="DT148" i="49"/>
  <c r="DS148" i="49"/>
  <c r="DR148" i="49"/>
  <c r="DQ148" i="49"/>
  <c r="DP148" i="49"/>
  <c r="DO148" i="49"/>
  <c r="DN148" i="49"/>
  <c r="DM148" i="49"/>
  <c r="DL148" i="49"/>
  <c r="DK148" i="49"/>
  <c r="DJ148" i="49"/>
  <c r="DI148" i="49"/>
  <c r="DH148" i="49"/>
  <c r="DG148" i="49"/>
  <c r="DF148" i="49"/>
  <c r="DE148" i="49"/>
  <c r="DD148" i="49"/>
  <c r="DC148" i="49"/>
  <c r="DB148" i="49"/>
  <c r="DA148" i="49"/>
  <c r="CZ148" i="49"/>
  <c r="CY148" i="49"/>
  <c r="CX148" i="49"/>
  <c r="CW148" i="49"/>
  <c r="CV148" i="49"/>
  <c r="CU148" i="49"/>
  <c r="CT148" i="49"/>
  <c r="CS148" i="49"/>
  <c r="CR148" i="49"/>
  <c r="CQ148" i="49"/>
  <c r="CP148" i="49"/>
  <c r="CO148" i="49"/>
  <c r="CN148" i="49"/>
  <c r="CM148" i="49"/>
  <c r="CL148" i="49"/>
  <c r="CK148" i="49"/>
  <c r="CJ148" i="49"/>
  <c r="CI148" i="49"/>
  <c r="CH148" i="49"/>
  <c r="CG148" i="49"/>
  <c r="CF148" i="49"/>
  <c r="CE148" i="49"/>
  <c r="CD148" i="49"/>
  <c r="CC148" i="49"/>
  <c r="CB148" i="49"/>
  <c r="CA148" i="49"/>
  <c r="BY148" i="49"/>
  <c r="BX148" i="49"/>
  <c r="BW148" i="49"/>
  <c r="BQ148" i="49"/>
  <c r="BP148" i="49"/>
  <c r="BO148" i="49"/>
  <c r="BN148" i="49"/>
  <c r="BM148" i="49"/>
  <c r="BL148" i="49"/>
  <c r="BK148" i="49"/>
  <c r="BJ148" i="49"/>
  <c r="BI148" i="49"/>
  <c r="BH148" i="49"/>
  <c r="BG148" i="49"/>
  <c r="BF148" i="49"/>
  <c r="AT148" i="49"/>
  <c r="AU148" i="49"/>
  <c r="AV148" i="49"/>
  <c r="AW148" i="49"/>
  <c r="AX148" i="49"/>
  <c r="AY148" i="49"/>
  <c r="AZ148" i="49"/>
  <c r="BA148" i="49"/>
  <c r="BB148" i="49"/>
  <c r="BC148" i="49"/>
  <c r="BD148" i="49"/>
  <c r="BE148" i="49"/>
  <c r="AE148" i="49"/>
  <c r="AD148" i="49"/>
  <c r="AC148" i="49"/>
  <c r="D148" i="49"/>
  <c r="I148" i="49"/>
  <c r="DV147" i="49"/>
  <c r="DU147" i="49"/>
  <c r="DT147" i="49"/>
  <c r="DS147" i="49"/>
  <c r="DR147" i="49"/>
  <c r="DQ147" i="49"/>
  <c r="DP147" i="49"/>
  <c r="DO147" i="49"/>
  <c r="DN147" i="49"/>
  <c r="DM147" i="49"/>
  <c r="DL147" i="49"/>
  <c r="DK147" i="49"/>
  <c r="DJ147" i="49"/>
  <c r="DI147" i="49"/>
  <c r="DH147" i="49"/>
  <c r="DG147" i="49"/>
  <c r="DF147" i="49"/>
  <c r="DE147" i="49"/>
  <c r="DD147" i="49"/>
  <c r="DC147" i="49"/>
  <c r="DB147" i="49"/>
  <c r="DA147" i="49"/>
  <c r="CZ147" i="49"/>
  <c r="CY147" i="49"/>
  <c r="CX147" i="49"/>
  <c r="CW147" i="49"/>
  <c r="CV147" i="49"/>
  <c r="CU147" i="49"/>
  <c r="CT147" i="49"/>
  <c r="CS147" i="49"/>
  <c r="CR147" i="49"/>
  <c r="CQ147" i="49"/>
  <c r="CP147" i="49"/>
  <c r="CO147" i="49"/>
  <c r="CN147" i="49"/>
  <c r="CM147" i="49"/>
  <c r="CL147" i="49"/>
  <c r="CK147" i="49"/>
  <c r="CJ147" i="49"/>
  <c r="CI147" i="49"/>
  <c r="CH147" i="49"/>
  <c r="CG147" i="49"/>
  <c r="CF147" i="49"/>
  <c r="CE147" i="49"/>
  <c r="CD147" i="49"/>
  <c r="CC147" i="49"/>
  <c r="CB147" i="49"/>
  <c r="CA147" i="49"/>
  <c r="BY147" i="49"/>
  <c r="BX147" i="49"/>
  <c r="BW147" i="49"/>
  <c r="BQ147" i="49"/>
  <c r="BP147" i="49"/>
  <c r="BO147" i="49"/>
  <c r="BN147" i="49"/>
  <c r="BM147" i="49"/>
  <c r="BL147" i="49"/>
  <c r="BK147" i="49"/>
  <c r="BJ147" i="49"/>
  <c r="BI147" i="49"/>
  <c r="BH147" i="49"/>
  <c r="BG147" i="49"/>
  <c r="BF147" i="49"/>
  <c r="AT147" i="49"/>
  <c r="AU147" i="49"/>
  <c r="AV147" i="49"/>
  <c r="AW147" i="49"/>
  <c r="AX147" i="49"/>
  <c r="AY147" i="49"/>
  <c r="AZ147" i="49"/>
  <c r="BA147" i="49"/>
  <c r="BB147" i="49"/>
  <c r="BC147" i="49"/>
  <c r="BD147" i="49"/>
  <c r="BE147" i="49"/>
  <c r="AE147" i="49"/>
  <c r="AD147" i="49"/>
  <c r="AC147" i="49"/>
  <c r="D147" i="49"/>
  <c r="I147" i="49"/>
  <c r="DV146" i="49"/>
  <c r="DU146" i="49"/>
  <c r="DT146" i="49"/>
  <c r="DS146" i="49"/>
  <c r="DR146" i="49"/>
  <c r="DQ146" i="49"/>
  <c r="DP146" i="49"/>
  <c r="DO146" i="49"/>
  <c r="DN146" i="49"/>
  <c r="DM146" i="49"/>
  <c r="DL146" i="49"/>
  <c r="DK146" i="49"/>
  <c r="DJ146" i="49"/>
  <c r="DI146" i="49"/>
  <c r="DH146" i="49"/>
  <c r="DG146" i="49"/>
  <c r="DF146" i="49"/>
  <c r="DE146" i="49"/>
  <c r="DD146" i="49"/>
  <c r="DC146" i="49"/>
  <c r="DB146" i="49"/>
  <c r="DA146" i="49"/>
  <c r="CZ146" i="49"/>
  <c r="CY146" i="49"/>
  <c r="CX146" i="49"/>
  <c r="CW146" i="49"/>
  <c r="CV146" i="49"/>
  <c r="CU146" i="49"/>
  <c r="CT146" i="49"/>
  <c r="CS146" i="49"/>
  <c r="CR146" i="49"/>
  <c r="CQ146" i="49"/>
  <c r="CP146" i="49"/>
  <c r="CO146" i="49"/>
  <c r="CN146" i="49"/>
  <c r="CM146" i="49"/>
  <c r="CL146" i="49"/>
  <c r="CK146" i="49"/>
  <c r="CJ146" i="49"/>
  <c r="CI146" i="49"/>
  <c r="CH146" i="49"/>
  <c r="CG146" i="49"/>
  <c r="CA146" i="49"/>
  <c r="CB146" i="49"/>
  <c r="CC146" i="49"/>
  <c r="CD146" i="49"/>
  <c r="CE146" i="49"/>
  <c r="CF146" i="49"/>
  <c r="BZ146" i="49"/>
  <c r="BY146" i="49"/>
  <c r="BX146" i="49"/>
  <c r="BW146" i="49"/>
  <c r="BQ146" i="49"/>
  <c r="BP146" i="49"/>
  <c r="BO146" i="49"/>
  <c r="BN146" i="49"/>
  <c r="BM146" i="49"/>
  <c r="BL146" i="49"/>
  <c r="BK146" i="49"/>
  <c r="BJ146" i="49"/>
  <c r="BI146" i="49"/>
  <c r="BH146" i="49"/>
  <c r="BG146" i="49"/>
  <c r="BF146" i="49"/>
  <c r="AT146" i="49"/>
  <c r="AU146" i="49"/>
  <c r="AV146" i="49"/>
  <c r="AW146" i="49"/>
  <c r="AX146" i="49"/>
  <c r="AY146" i="49"/>
  <c r="AZ146" i="49"/>
  <c r="BA146" i="49"/>
  <c r="BB146" i="49"/>
  <c r="BC146" i="49"/>
  <c r="BD146" i="49"/>
  <c r="BE146" i="49"/>
  <c r="AE146" i="49"/>
  <c r="AD146" i="49"/>
  <c r="AC146" i="49"/>
  <c r="D146" i="49"/>
  <c r="I146" i="49"/>
  <c r="DV145" i="49"/>
  <c r="DU145" i="49"/>
  <c r="DT145" i="49"/>
  <c r="DS145" i="49"/>
  <c r="DR145" i="49"/>
  <c r="DQ145" i="49"/>
  <c r="DP145" i="49"/>
  <c r="DO145" i="49"/>
  <c r="DN145" i="49"/>
  <c r="DM145" i="49"/>
  <c r="DL145" i="49"/>
  <c r="DK145" i="49"/>
  <c r="DJ145" i="49"/>
  <c r="DI145" i="49"/>
  <c r="DH145" i="49"/>
  <c r="DG145" i="49"/>
  <c r="DF145" i="49"/>
  <c r="DE145" i="49"/>
  <c r="DD145" i="49"/>
  <c r="DC145" i="49"/>
  <c r="DB145" i="49"/>
  <c r="DA145" i="49"/>
  <c r="CZ145" i="49"/>
  <c r="CY145" i="49"/>
  <c r="CX145" i="49"/>
  <c r="CW145" i="49"/>
  <c r="CV145" i="49"/>
  <c r="CU145" i="49"/>
  <c r="CT145" i="49"/>
  <c r="CS145" i="49"/>
  <c r="CR145" i="49"/>
  <c r="CQ145" i="49"/>
  <c r="CP145" i="49"/>
  <c r="CO145" i="49"/>
  <c r="CN145" i="49"/>
  <c r="CM145" i="49"/>
  <c r="CL145" i="49"/>
  <c r="CK145" i="49"/>
  <c r="CJ145" i="49"/>
  <c r="CI145" i="49"/>
  <c r="CH145" i="49"/>
  <c r="CG145" i="49"/>
  <c r="CF145" i="49"/>
  <c r="CE145" i="49"/>
  <c r="CA145" i="49"/>
  <c r="CB145" i="49"/>
  <c r="CC145" i="49"/>
  <c r="CD145" i="49"/>
  <c r="BZ145" i="49"/>
  <c r="BY145" i="49"/>
  <c r="BX145" i="49"/>
  <c r="BW145" i="49"/>
  <c r="BQ145" i="49"/>
  <c r="BP145" i="49"/>
  <c r="BO145" i="49"/>
  <c r="BN145" i="49"/>
  <c r="BM145" i="49"/>
  <c r="BL145" i="49"/>
  <c r="BK145" i="49"/>
  <c r="BJ145" i="49"/>
  <c r="BI145" i="49"/>
  <c r="BH145" i="49"/>
  <c r="BG145" i="49"/>
  <c r="BF145" i="49"/>
  <c r="AT145" i="49"/>
  <c r="AU145" i="49"/>
  <c r="AV145" i="49"/>
  <c r="AW145" i="49"/>
  <c r="AX145" i="49"/>
  <c r="AY145" i="49"/>
  <c r="AZ145" i="49"/>
  <c r="BA145" i="49"/>
  <c r="BB145" i="49"/>
  <c r="BC145" i="49"/>
  <c r="BD145" i="49"/>
  <c r="BE145" i="49"/>
  <c r="AE145" i="49"/>
  <c r="AD145" i="49"/>
  <c r="AC145" i="49"/>
  <c r="D145" i="49"/>
  <c r="I145" i="49"/>
  <c r="DV144" i="49"/>
  <c r="DU144" i="49"/>
  <c r="DT144" i="49"/>
  <c r="DS144" i="49"/>
  <c r="DR144" i="49"/>
  <c r="DQ144" i="49"/>
  <c r="DP144" i="49"/>
  <c r="DO144" i="49"/>
  <c r="DN144" i="49"/>
  <c r="DM144" i="49"/>
  <c r="DL144" i="49"/>
  <c r="DK144" i="49"/>
  <c r="DJ144" i="49"/>
  <c r="DI144" i="49"/>
  <c r="DH144" i="49"/>
  <c r="DG144" i="49"/>
  <c r="DF144" i="49"/>
  <c r="DE144" i="49"/>
  <c r="DD144" i="49"/>
  <c r="DC144" i="49"/>
  <c r="DB144" i="49"/>
  <c r="DA144" i="49"/>
  <c r="CZ144" i="49"/>
  <c r="CY144" i="49"/>
  <c r="CX144" i="49"/>
  <c r="CW144" i="49"/>
  <c r="CV144" i="49"/>
  <c r="CU144" i="49"/>
  <c r="CT144" i="49"/>
  <c r="CS144" i="49"/>
  <c r="CR144" i="49"/>
  <c r="CQ144" i="49"/>
  <c r="CP144" i="49"/>
  <c r="CO144" i="49"/>
  <c r="CN144" i="49"/>
  <c r="CM144" i="49"/>
  <c r="CL144" i="49"/>
  <c r="CK144" i="49"/>
  <c r="CJ144" i="49"/>
  <c r="CI144" i="49"/>
  <c r="CH144" i="49"/>
  <c r="CG144" i="49"/>
  <c r="CF144" i="49"/>
  <c r="CE144" i="49"/>
  <c r="CD144" i="49"/>
  <c r="CC144" i="49"/>
  <c r="CB144" i="49"/>
  <c r="CA144" i="49"/>
  <c r="BY144" i="49"/>
  <c r="BX144" i="49"/>
  <c r="BW144" i="49"/>
  <c r="BQ144" i="49"/>
  <c r="BP144" i="49"/>
  <c r="BO144" i="49"/>
  <c r="BN144" i="49"/>
  <c r="BM144" i="49"/>
  <c r="BL144" i="49"/>
  <c r="BK144" i="49"/>
  <c r="BJ144" i="49"/>
  <c r="BI144" i="49"/>
  <c r="BH144" i="49"/>
  <c r="BG144" i="49"/>
  <c r="BF144" i="49"/>
  <c r="AT144" i="49"/>
  <c r="AU144" i="49"/>
  <c r="AV144" i="49"/>
  <c r="AW144" i="49"/>
  <c r="AX144" i="49"/>
  <c r="AY144" i="49"/>
  <c r="AZ144" i="49"/>
  <c r="BA144" i="49"/>
  <c r="BB144" i="49"/>
  <c r="BC144" i="49"/>
  <c r="BD144" i="49"/>
  <c r="BE144" i="49"/>
  <c r="AE144" i="49"/>
  <c r="AD144" i="49"/>
  <c r="AC144" i="49"/>
  <c r="D144" i="49"/>
  <c r="I144" i="49"/>
  <c r="DV143" i="49"/>
  <c r="DU143" i="49"/>
  <c r="DT143" i="49"/>
  <c r="DS143" i="49"/>
  <c r="DR143" i="49"/>
  <c r="DQ143" i="49"/>
  <c r="DP143" i="49"/>
  <c r="DO143" i="49"/>
  <c r="DN143" i="49"/>
  <c r="DM143" i="49"/>
  <c r="DL143" i="49"/>
  <c r="DK143" i="49"/>
  <c r="DJ143" i="49"/>
  <c r="DI143" i="49"/>
  <c r="DH143" i="49"/>
  <c r="DG143" i="49"/>
  <c r="DF143" i="49"/>
  <c r="DE143" i="49"/>
  <c r="DD143" i="49"/>
  <c r="DC143" i="49"/>
  <c r="DB143" i="49"/>
  <c r="DA143" i="49"/>
  <c r="CZ143" i="49"/>
  <c r="CY143" i="49"/>
  <c r="CX143" i="49"/>
  <c r="CW143" i="49"/>
  <c r="CV143" i="49"/>
  <c r="CU143" i="49"/>
  <c r="CT143" i="49"/>
  <c r="CS143" i="49"/>
  <c r="CR143" i="49"/>
  <c r="CQ143" i="49"/>
  <c r="CP143" i="49"/>
  <c r="CO143" i="49"/>
  <c r="CN143" i="49"/>
  <c r="CM143" i="49"/>
  <c r="CL143" i="49"/>
  <c r="CK143" i="49"/>
  <c r="CJ143" i="49"/>
  <c r="CI143" i="49"/>
  <c r="CH143" i="49"/>
  <c r="CG143" i="49"/>
  <c r="CF143" i="49"/>
  <c r="CE143" i="49"/>
  <c r="CD143" i="49"/>
  <c r="CC143" i="49"/>
  <c r="CB143" i="49"/>
  <c r="CA143" i="49"/>
  <c r="BY143" i="49"/>
  <c r="BX143" i="49"/>
  <c r="BW143" i="49"/>
  <c r="BQ143" i="49"/>
  <c r="BP143" i="49"/>
  <c r="BO143" i="49"/>
  <c r="BN143" i="49"/>
  <c r="BM143" i="49"/>
  <c r="BL143" i="49"/>
  <c r="BK143" i="49"/>
  <c r="BJ143" i="49"/>
  <c r="BI143" i="49"/>
  <c r="BH143" i="49"/>
  <c r="BG143" i="49"/>
  <c r="BF143" i="49"/>
  <c r="AT143" i="49"/>
  <c r="AU143" i="49"/>
  <c r="AV143" i="49"/>
  <c r="AW143" i="49"/>
  <c r="AX143" i="49"/>
  <c r="AY143" i="49"/>
  <c r="AZ143" i="49"/>
  <c r="BA143" i="49"/>
  <c r="BB143" i="49"/>
  <c r="BC143" i="49"/>
  <c r="BD143" i="49"/>
  <c r="BE143" i="49"/>
  <c r="AE143" i="49"/>
  <c r="AD143" i="49"/>
  <c r="AC143" i="49"/>
  <c r="D143" i="49"/>
  <c r="I143" i="49"/>
  <c r="DV142" i="49"/>
  <c r="DU142" i="49"/>
  <c r="DT142" i="49"/>
  <c r="DS142" i="49"/>
  <c r="DR142" i="49"/>
  <c r="DQ142" i="49"/>
  <c r="DP142" i="49"/>
  <c r="DO142" i="49"/>
  <c r="DN142" i="49"/>
  <c r="DM142" i="49"/>
  <c r="DL142" i="49"/>
  <c r="DK142" i="49"/>
  <c r="DJ142" i="49"/>
  <c r="DI142" i="49"/>
  <c r="DH142" i="49"/>
  <c r="DG142" i="49"/>
  <c r="DF142" i="49"/>
  <c r="DE142" i="49"/>
  <c r="DD142" i="49"/>
  <c r="DC142" i="49"/>
  <c r="DB142" i="49"/>
  <c r="DA142" i="49"/>
  <c r="CZ142" i="49"/>
  <c r="CY142" i="49"/>
  <c r="CX142" i="49"/>
  <c r="CW142" i="49"/>
  <c r="CV142" i="49"/>
  <c r="CU142" i="49"/>
  <c r="CT142" i="49"/>
  <c r="CS142" i="49"/>
  <c r="CR142" i="49"/>
  <c r="CQ142" i="49"/>
  <c r="CP142" i="49"/>
  <c r="CO142" i="49"/>
  <c r="CN142" i="49"/>
  <c r="CM142" i="49"/>
  <c r="CL142" i="49"/>
  <c r="CK142" i="49"/>
  <c r="CJ142" i="49"/>
  <c r="CI142" i="49"/>
  <c r="CH142" i="49"/>
  <c r="CG142" i="49"/>
  <c r="CF142" i="49"/>
  <c r="CE142" i="49"/>
  <c r="CD142" i="49"/>
  <c r="CC142" i="49"/>
  <c r="CB142" i="49"/>
  <c r="CA142" i="49"/>
  <c r="BY142" i="49"/>
  <c r="BX142" i="49"/>
  <c r="BW142" i="49"/>
  <c r="BQ142" i="49"/>
  <c r="BP142" i="49"/>
  <c r="BO142" i="49"/>
  <c r="BN142" i="49"/>
  <c r="BM142" i="49"/>
  <c r="BL142" i="49"/>
  <c r="BK142" i="49"/>
  <c r="BJ142" i="49"/>
  <c r="BI142" i="49"/>
  <c r="BH142" i="49"/>
  <c r="BG142" i="49"/>
  <c r="BF142" i="49"/>
  <c r="AT142" i="49"/>
  <c r="AU142" i="49"/>
  <c r="AV142" i="49"/>
  <c r="AW142" i="49"/>
  <c r="AX142" i="49"/>
  <c r="AY142" i="49"/>
  <c r="AZ142" i="49"/>
  <c r="BA142" i="49"/>
  <c r="BB142" i="49"/>
  <c r="BC142" i="49"/>
  <c r="BD142" i="49"/>
  <c r="BE142" i="49"/>
  <c r="AE142" i="49"/>
  <c r="AD142" i="49"/>
  <c r="AC142" i="49"/>
  <c r="D142" i="49"/>
  <c r="I142" i="49"/>
  <c r="DV141" i="49"/>
  <c r="DU141" i="49"/>
  <c r="DT141" i="49"/>
  <c r="DS141" i="49"/>
  <c r="DR141" i="49"/>
  <c r="DQ141" i="49"/>
  <c r="DP141" i="49"/>
  <c r="DO141" i="49"/>
  <c r="DN141" i="49"/>
  <c r="DM141" i="49"/>
  <c r="DL141" i="49"/>
  <c r="DK141" i="49"/>
  <c r="DJ141" i="49"/>
  <c r="DI141" i="49"/>
  <c r="DH141" i="49"/>
  <c r="DG141" i="49"/>
  <c r="DF141" i="49"/>
  <c r="DE141" i="49"/>
  <c r="DD141" i="49"/>
  <c r="DC141" i="49"/>
  <c r="DB141" i="49"/>
  <c r="DA141" i="49"/>
  <c r="CZ141" i="49"/>
  <c r="CY141" i="49"/>
  <c r="CX141" i="49"/>
  <c r="CW141" i="49"/>
  <c r="CV141" i="49"/>
  <c r="CU141" i="49"/>
  <c r="CT141" i="49"/>
  <c r="CS141" i="49"/>
  <c r="CR141" i="49"/>
  <c r="CQ141" i="49"/>
  <c r="CP141" i="49"/>
  <c r="CO141" i="49"/>
  <c r="CN141" i="49"/>
  <c r="CM141" i="49"/>
  <c r="CL141" i="49"/>
  <c r="CK141" i="49"/>
  <c r="CJ141" i="49"/>
  <c r="CI141" i="49"/>
  <c r="CH141" i="49"/>
  <c r="CG141" i="49"/>
  <c r="CF141" i="49"/>
  <c r="CE141" i="49"/>
  <c r="CD141" i="49"/>
  <c r="CC141" i="49"/>
  <c r="CB141" i="49"/>
  <c r="CA141" i="49"/>
  <c r="BZ141" i="49"/>
  <c r="BY141" i="49"/>
  <c r="BX141" i="49"/>
  <c r="BW141" i="49"/>
  <c r="BQ141" i="49"/>
  <c r="BP141" i="49"/>
  <c r="BO141" i="49"/>
  <c r="BN141" i="49"/>
  <c r="BM141" i="49"/>
  <c r="BL141" i="49"/>
  <c r="BK141" i="49"/>
  <c r="BJ141" i="49"/>
  <c r="BI141" i="49"/>
  <c r="BH141" i="49"/>
  <c r="BG141" i="49"/>
  <c r="BF141" i="49"/>
  <c r="AT141" i="49"/>
  <c r="AU141" i="49"/>
  <c r="AV141" i="49"/>
  <c r="AW141" i="49"/>
  <c r="AX141" i="49"/>
  <c r="AY141" i="49"/>
  <c r="AZ141" i="49"/>
  <c r="BA141" i="49"/>
  <c r="BB141" i="49"/>
  <c r="BC141" i="49"/>
  <c r="BD141" i="49"/>
  <c r="BE141" i="49"/>
  <c r="AE141" i="49"/>
  <c r="AD141" i="49"/>
  <c r="AC141" i="49"/>
  <c r="D141" i="49"/>
  <c r="I141" i="49"/>
  <c r="DV140" i="49"/>
  <c r="DU140" i="49"/>
  <c r="DT140" i="49"/>
  <c r="DS140" i="49"/>
  <c r="DR140" i="49"/>
  <c r="DQ140" i="49"/>
  <c r="DP140" i="49"/>
  <c r="DO140" i="49"/>
  <c r="DN140" i="49"/>
  <c r="DM140" i="49"/>
  <c r="DL140" i="49"/>
  <c r="DK140" i="49"/>
  <c r="DJ140" i="49"/>
  <c r="DI140" i="49"/>
  <c r="DH140" i="49"/>
  <c r="DG140" i="49"/>
  <c r="DF140" i="49"/>
  <c r="DE140" i="49"/>
  <c r="DD140" i="49"/>
  <c r="DC140" i="49"/>
  <c r="DB140" i="49"/>
  <c r="DA140" i="49"/>
  <c r="CZ140" i="49"/>
  <c r="CY140" i="49"/>
  <c r="CX140" i="49"/>
  <c r="CW140" i="49"/>
  <c r="CV140" i="49"/>
  <c r="CU140" i="49"/>
  <c r="CT140" i="49"/>
  <c r="CS140" i="49"/>
  <c r="CR140" i="49"/>
  <c r="CQ140" i="49"/>
  <c r="CP140" i="49"/>
  <c r="CO140" i="49"/>
  <c r="CN140" i="49"/>
  <c r="CM140" i="49"/>
  <c r="CL140" i="49"/>
  <c r="CK140" i="49"/>
  <c r="CJ140" i="49"/>
  <c r="CI140" i="49"/>
  <c r="CH140" i="49"/>
  <c r="CG140" i="49"/>
  <c r="CF140" i="49"/>
  <c r="CE140" i="49"/>
  <c r="CD140" i="49"/>
  <c r="CC140" i="49"/>
  <c r="CB140" i="49"/>
  <c r="CA140" i="49"/>
  <c r="BY140" i="49"/>
  <c r="BX140" i="49"/>
  <c r="BW140" i="49"/>
  <c r="BQ140" i="49"/>
  <c r="BP140" i="49"/>
  <c r="BO140" i="49"/>
  <c r="BN140" i="49"/>
  <c r="BM140" i="49"/>
  <c r="BL140" i="49"/>
  <c r="BK140" i="49"/>
  <c r="BJ140" i="49"/>
  <c r="BI140" i="49"/>
  <c r="BH140" i="49"/>
  <c r="BG140" i="49"/>
  <c r="BF140" i="49"/>
  <c r="AT140" i="49"/>
  <c r="AU140" i="49"/>
  <c r="AV140" i="49"/>
  <c r="AW140" i="49"/>
  <c r="AX140" i="49"/>
  <c r="AY140" i="49"/>
  <c r="AZ140" i="49"/>
  <c r="BA140" i="49"/>
  <c r="BB140" i="49"/>
  <c r="BC140" i="49"/>
  <c r="BD140" i="49"/>
  <c r="BE140" i="49"/>
  <c r="AE140" i="49"/>
  <c r="AD140" i="49"/>
  <c r="AC140" i="49"/>
  <c r="D140" i="49"/>
  <c r="I140" i="49"/>
  <c r="DV139" i="49"/>
  <c r="DU139" i="49"/>
  <c r="DT139" i="49"/>
  <c r="DS139" i="49"/>
  <c r="DR139" i="49"/>
  <c r="DQ139" i="49"/>
  <c r="DP139" i="49"/>
  <c r="DO139" i="49"/>
  <c r="DN139" i="49"/>
  <c r="DM139" i="49"/>
  <c r="DL139" i="49"/>
  <c r="DK139" i="49"/>
  <c r="DJ139" i="49"/>
  <c r="DI139" i="49"/>
  <c r="DH139" i="49"/>
  <c r="DG139" i="49"/>
  <c r="DF139" i="49"/>
  <c r="DE139" i="49"/>
  <c r="DD139" i="49"/>
  <c r="DC139" i="49"/>
  <c r="DB139" i="49"/>
  <c r="DA139" i="49"/>
  <c r="CZ139" i="49"/>
  <c r="CY139" i="49"/>
  <c r="CX139" i="49"/>
  <c r="CW139" i="49"/>
  <c r="CV139" i="49"/>
  <c r="CU139" i="49"/>
  <c r="CT139" i="49"/>
  <c r="CS139" i="49"/>
  <c r="CR139" i="49"/>
  <c r="CQ139" i="49"/>
  <c r="CP139" i="49"/>
  <c r="CO139" i="49"/>
  <c r="CN139" i="49"/>
  <c r="CM139" i="49"/>
  <c r="CL139" i="49"/>
  <c r="CK139" i="49"/>
  <c r="CJ139" i="49"/>
  <c r="CI139" i="49"/>
  <c r="CH139" i="49"/>
  <c r="CG139" i="49"/>
  <c r="CF139" i="49"/>
  <c r="CE139" i="49"/>
  <c r="CD139" i="49"/>
  <c r="CC139" i="49"/>
  <c r="CB139" i="49"/>
  <c r="CA139" i="49"/>
  <c r="BY139" i="49"/>
  <c r="BX139" i="49"/>
  <c r="BW139" i="49"/>
  <c r="AT139" i="49"/>
  <c r="AU139" i="49"/>
  <c r="AV139" i="49"/>
  <c r="AW139" i="49"/>
  <c r="AX139" i="49"/>
  <c r="AY139" i="49"/>
  <c r="AZ139" i="49"/>
  <c r="BA139" i="49"/>
  <c r="BB139" i="49"/>
  <c r="BC139" i="49"/>
  <c r="BD139" i="49"/>
  <c r="BE139" i="49"/>
  <c r="E139" i="49"/>
  <c r="B139" i="49"/>
  <c r="AG139" i="49"/>
  <c r="BQ139" i="49"/>
  <c r="BP139" i="49"/>
  <c r="BO139" i="49"/>
  <c r="BN139" i="49"/>
  <c r="BM139" i="49"/>
  <c r="BL139" i="49"/>
  <c r="BK139" i="49"/>
  <c r="BJ139" i="49"/>
  <c r="BI139" i="49"/>
  <c r="BH139" i="49"/>
  <c r="BG139" i="49"/>
  <c r="BF139" i="49"/>
  <c r="AE139" i="49"/>
  <c r="AD139" i="49"/>
  <c r="AC139" i="49"/>
  <c r="D139" i="49"/>
  <c r="I139" i="49"/>
  <c r="DV138" i="49"/>
  <c r="DU138" i="49"/>
  <c r="DT138" i="49"/>
  <c r="DS138" i="49"/>
  <c r="DR138" i="49"/>
  <c r="DQ138" i="49"/>
  <c r="DP138" i="49"/>
  <c r="DO138" i="49"/>
  <c r="DN138" i="49"/>
  <c r="DM138" i="49"/>
  <c r="DL138" i="49"/>
  <c r="DK138" i="49"/>
  <c r="DJ138" i="49"/>
  <c r="DI138" i="49"/>
  <c r="DH138" i="49"/>
  <c r="DG138" i="49"/>
  <c r="DF138" i="49"/>
  <c r="DE138" i="49"/>
  <c r="DD138" i="49"/>
  <c r="DC138" i="49"/>
  <c r="DB138" i="49"/>
  <c r="DA138" i="49"/>
  <c r="CZ138" i="49"/>
  <c r="CY138" i="49"/>
  <c r="CX138" i="49"/>
  <c r="CW138" i="49"/>
  <c r="CV138" i="49"/>
  <c r="CU138" i="49"/>
  <c r="CT138" i="49"/>
  <c r="CS138" i="49"/>
  <c r="CR138" i="49"/>
  <c r="CQ138" i="49"/>
  <c r="CP138" i="49"/>
  <c r="CO138" i="49"/>
  <c r="CN138" i="49"/>
  <c r="CM138" i="49"/>
  <c r="CL138" i="49"/>
  <c r="CK138" i="49"/>
  <c r="CJ138" i="49"/>
  <c r="CI138" i="49"/>
  <c r="CH138" i="49"/>
  <c r="CG138" i="49"/>
  <c r="CF138" i="49"/>
  <c r="CE138" i="49"/>
  <c r="CD138" i="49"/>
  <c r="CC138" i="49"/>
  <c r="CB138" i="49"/>
  <c r="CA138" i="49"/>
  <c r="BZ138" i="49"/>
  <c r="BY138" i="49"/>
  <c r="BX138" i="49"/>
  <c r="BW138" i="49"/>
  <c r="BQ138" i="49"/>
  <c r="BP138" i="49"/>
  <c r="BO138" i="49"/>
  <c r="BN138" i="49"/>
  <c r="BM138" i="49"/>
  <c r="BL138" i="49"/>
  <c r="BK138" i="49"/>
  <c r="BJ138" i="49"/>
  <c r="BI138" i="49"/>
  <c r="BH138" i="49"/>
  <c r="BG138" i="49"/>
  <c r="BF138" i="49"/>
  <c r="AT138" i="49"/>
  <c r="AU138" i="49"/>
  <c r="AV138" i="49"/>
  <c r="AW138" i="49"/>
  <c r="AX138" i="49"/>
  <c r="AY138" i="49"/>
  <c r="AZ138" i="49"/>
  <c r="BA138" i="49"/>
  <c r="BB138" i="49"/>
  <c r="BC138" i="49"/>
  <c r="BD138" i="49"/>
  <c r="BE138" i="49"/>
  <c r="AE138" i="49"/>
  <c r="AD138" i="49"/>
  <c r="AC138" i="49"/>
  <c r="D138" i="49"/>
  <c r="I138" i="49"/>
  <c r="DV137" i="49"/>
  <c r="DU137" i="49"/>
  <c r="DT137" i="49"/>
  <c r="DS137" i="49"/>
  <c r="DR137" i="49"/>
  <c r="DQ137" i="49"/>
  <c r="DP137" i="49"/>
  <c r="DO137" i="49"/>
  <c r="DN137" i="49"/>
  <c r="DM137" i="49"/>
  <c r="DL137" i="49"/>
  <c r="DK137" i="49"/>
  <c r="DJ137" i="49"/>
  <c r="DI137" i="49"/>
  <c r="DH137" i="49"/>
  <c r="DG137" i="49"/>
  <c r="DF137" i="49"/>
  <c r="DE137" i="49"/>
  <c r="DD137" i="49"/>
  <c r="DC137" i="49"/>
  <c r="DB137" i="49"/>
  <c r="DA137" i="49"/>
  <c r="CZ137" i="49"/>
  <c r="CY137" i="49"/>
  <c r="CX137" i="49"/>
  <c r="CW137" i="49"/>
  <c r="CV137" i="49"/>
  <c r="CU137" i="49"/>
  <c r="CT137" i="49"/>
  <c r="CS137" i="49"/>
  <c r="CR137" i="49"/>
  <c r="CQ137" i="49"/>
  <c r="CP137" i="49"/>
  <c r="CO137" i="49"/>
  <c r="CN137" i="49"/>
  <c r="CM137" i="49"/>
  <c r="CL137" i="49"/>
  <c r="CK137" i="49"/>
  <c r="CJ137" i="49"/>
  <c r="CI137" i="49"/>
  <c r="CH137" i="49"/>
  <c r="CG137" i="49"/>
  <c r="CF137" i="49"/>
  <c r="CE137" i="49"/>
  <c r="CD137" i="49"/>
  <c r="CC137" i="49"/>
  <c r="CB137" i="49"/>
  <c r="CA137" i="49"/>
  <c r="BZ137" i="49"/>
  <c r="BY137" i="49"/>
  <c r="BX137" i="49"/>
  <c r="BW137" i="49"/>
  <c r="BQ137" i="49"/>
  <c r="BP137" i="49"/>
  <c r="BO137" i="49"/>
  <c r="BN137" i="49"/>
  <c r="BM137" i="49"/>
  <c r="BL137" i="49"/>
  <c r="BK137" i="49"/>
  <c r="BJ137" i="49"/>
  <c r="BI137" i="49"/>
  <c r="BH137" i="49"/>
  <c r="BG137" i="49"/>
  <c r="BF137" i="49"/>
  <c r="AT137" i="49"/>
  <c r="AU137" i="49"/>
  <c r="AV137" i="49"/>
  <c r="AW137" i="49"/>
  <c r="AX137" i="49"/>
  <c r="AY137" i="49"/>
  <c r="AZ137" i="49"/>
  <c r="BA137" i="49"/>
  <c r="BB137" i="49"/>
  <c r="BC137" i="49"/>
  <c r="BD137" i="49"/>
  <c r="BE137" i="49"/>
  <c r="AE137" i="49"/>
  <c r="AD137" i="49"/>
  <c r="AC137" i="49"/>
  <c r="D137" i="49"/>
  <c r="I137" i="49"/>
  <c r="DV136" i="49"/>
  <c r="DU136" i="49"/>
  <c r="DT136" i="49"/>
  <c r="DS136" i="49"/>
  <c r="DR136" i="49"/>
  <c r="DQ136" i="49"/>
  <c r="DP136" i="49"/>
  <c r="DO136" i="49"/>
  <c r="DN136" i="49"/>
  <c r="DM136" i="49"/>
  <c r="DL136" i="49"/>
  <c r="DK136" i="49"/>
  <c r="DJ136" i="49"/>
  <c r="DI136" i="49"/>
  <c r="DH136" i="49"/>
  <c r="DG136" i="49"/>
  <c r="DF136" i="49"/>
  <c r="DE136" i="49"/>
  <c r="DD136" i="49"/>
  <c r="DC136" i="49"/>
  <c r="DB136" i="49"/>
  <c r="DA136" i="49"/>
  <c r="CZ136" i="49"/>
  <c r="CY136" i="49"/>
  <c r="CX136" i="49"/>
  <c r="CW136" i="49"/>
  <c r="CV136" i="49"/>
  <c r="CU136" i="49"/>
  <c r="CT136" i="49"/>
  <c r="CS136" i="49"/>
  <c r="CR136" i="49"/>
  <c r="CQ136" i="49"/>
  <c r="CP136" i="49"/>
  <c r="CO136" i="49"/>
  <c r="CN136" i="49"/>
  <c r="CM136" i="49"/>
  <c r="CL136" i="49"/>
  <c r="CK136" i="49"/>
  <c r="CJ136" i="49"/>
  <c r="CI136" i="49"/>
  <c r="CH136" i="49"/>
  <c r="CG136" i="49"/>
  <c r="CA136" i="49"/>
  <c r="CB136" i="49"/>
  <c r="CC136" i="49"/>
  <c r="CD136" i="49"/>
  <c r="CE136" i="49"/>
  <c r="CF136" i="49"/>
  <c r="BZ136" i="49"/>
  <c r="BY136" i="49"/>
  <c r="BX136" i="49"/>
  <c r="BW136" i="49"/>
  <c r="BQ136" i="49"/>
  <c r="BP136" i="49"/>
  <c r="BO136" i="49"/>
  <c r="BN136" i="49"/>
  <c r="BM136" i="49"/>
  <c r="BL136" i="49"/>
  <c r="BK136" i="49"/>
  <c r="BJ136" i="49"/>
  <c r="BI136" i="49"/>
  <c r="BH136" i="49"/>
  <c r="BG136" i="49"/>
  <c r="BF136" i="49"/>
  <c r="AT136" i="49"/>
  <c r="AU136" i="49"/>
  <c r="AV136" i="49"/>
  <c r="AW136" i="49"/>
  <c r="AX136" i="49"/>
  <c r="AY136" i="49"/>
  <c r="AZ136" i="49"/>
  <c r="BA136" i="49"/>
  <c r="BB136" i="49"/>
  <c r="BC136" i="49"/>
  <c r="BD136" i="49"/>
  <c r="BE136" i="49"/>
  <c r="AE136" i="49"/>
  <c r="AD136" i="49"/>
  <c r="AC136" i="49"/>
  <c r="D136" i="49"/>
  <c r="I136" i="49"/>
  <c r="DV135" i="49"/>
  <c r="DU135" i="49"/>
  <c r="DT135" i="49"/>
  <c r="DS135" i="49"/>
  <c r="DR135" i="49"/>
  <c r="DQ135" i="49"/>
  <c r="DP135" i="49"/>
  <c r="DO135" i="49"/>
  <c r="DN135" i="49"/>
  <c r="DM135" i="49"/>
  <c r="DL135" i="49"/>
  <c r="DK135" i="49"/>
  <c r="DJ135" i="49"/>
  <c r="DI135" i="49"/>
  <c r="DH135" i="49"/>
  <c r="DG135" i="49"/>
  <c r="DF135" i="49"/>
  <c r="DE135" i="49"/>
  <c r="DD135" i="49"/>
  <c r="DC135" i="49"/>
  <c r="DB135" i="49"/>
  <c r="DA135" i="49"/>
  <c r="CZ135" i="49"/>
  <c r="CY135" i="49"/>
  <c r="CX135" i="49"/>
  <c r="CW135" i="49"/>
  <c r="CV135" i="49"/>
  <c r="CU135" i="49"/>
  <c r="CT135" i="49"/>
  <c r="CS135" i="49"/>
  <c r="CR135" i="49"/>
  <c r="CQ135" i="49"/>
  <c r="CP135" i="49"/>
  <c r="CO135" i="49"/>
  <c r="CN135" i="49"/>
  <c r="CM135" i="49"/>
  <c r="CL135" i="49"/>
  <c r="CK135" i="49"/>
  <c r="CJ135" i="49"/>
  <c r="CI135" i="49"/>
  <c r="CH135" i="49"/>
  <c r="CG135" i="49"/>
  <c r="CF135" i="49"/>
  <c r="CE135" i="49"/>
  <c r="CD135" i="49"/>
  <c r="CC135" i="49"/>
  <c r="CB135" i="49"/>
  <c r="CA135" i="49"/>
  <c r="BY135" i="49"/>
  <c r="BX135" i="49"/>
  <c r="BW135" i="49"/>
  <c r="BQ135" i="49"/>
  <c r="BP135" i="49"/>
  <c r="BO135" i="49"/>
  <c r="BN135" i="49"/>
  <c r="BM135" i="49"/>
  <c r="BL135" i="49"/>
  <c r="BK135" i="49"/>
  <c r="BJ135" i="49"/>
  <c r="BI135" i="49"/>
  <c r="BH135" i="49"/>
  <c r="BG135" i="49"/>
  <c r="BF135" i="49"/>
  <c r="AT135" i="49"/>
  <c r="AU135" i="49"/>
  <c r="AV135" i="49"/>
  <c r="AW135" i="49"/>
  <c r="AX135" i="49"/>
  <c r="AY135" i="49"/>
  <c r="AZ135" i="49"/>
  <c r="BA135" i="49"/>
  <c r="BB135" i="49"/>
  <c r="BC135" i="49"/>
  <c r="BD135" i="49"/>
  <c r="BE135" i="49"/>
  <c r="AE135" i="49"/>
  <c r="AD135" i="49"/>
  <c r="AC135" i="49"/>
  <c r="D135" i="49"/>
  <c r="I135" i="49"/>
  <c r="DV134" i="49"/>
  <c r="DU134" i="49"/>
  <c r="DT134" i="49"/>
  <c r="DS134" i="49"/>
  <c r="DR134" i="49"/>
  <c r="DQ134" i="49"/>
  <c r="DP134" i="49"/>
  <c r="DO134" i="49"/>
  <c r="DN134" i="49"/>
  <c r="DM134" i="49"/>
  <c r="DL134" i="49"/>
  <c r="DK134" i="49"/>
  <c r="DJ134" i="49"/>
  <c r="DI134" i="49"/>
  <c r="DH134" i="49"/>
  <c r="DG134" i="49"/>
  <c r="DF134" i="49"/>
  <c r="DE134" i="49"/>
  <c r="DD134" i="49"/>
  <c r="DC134" i="49"/>
  <c r="DB134" i="49"/>
  <c r="DA134" i="49"/>
  <c r="CZ134" i="49"/>
  <c r="CY134" i="49"/>
  <c r="CX134" i="49"/>
  <c r="CW134" i="49"/>
  <c r="CV134" i="49"/>
  <c r="CU134" i="49"/>
  <c r="CT134" i="49"/>
  <c r="CS134" i="49"/>
  <c r="CR134" i="49"/>
  <c r="CQ134" i="49"/>
  <c r="CP134" i="49"/>
  <c r="CO134" i="49"/>
  <c r="CN134" i="49"/>
  <c r="CM134" i="49"/>
  <c r="CL134" i="49"/>
  <c r="CK134" i="49"/>
  <c r="CJ134" i="49"/>
  <c r="CI134" i="49"/>
  <c r="CH134" i="49"/>
  <c r="CG134" i="49"/>
  <c r="CF134" i="49"/>
  <c r="CE134" i="49"/>
  <c r="CD134" i="49"/>
  <c r="CC134" i="49"/>
  <c r="CB134" i="49"/>
  <c r="CA134" i="49"/>
  <c r="BY134" i="49"/>
  <c r="BX134" i="49"/>
  <c r="BW134" i="49"/>
  <c r="BQ134" i="49"/>
  <c r="BP134" i="49"/>
  <c r="BO134" i="49"/>
  <c r="BN134" i="49"/>
  <c r="BM134" i="49"/>
  <c r="BL134" i="49"/>
  <c r="BK134" i="49"/>
  <c r="BJ134" i="49"/>
  <c r="BI134" i="49"/>
  <c r="BH134" i="49"/>
  <c r="BG134" i="49"/>
  <c r="BF134" i="49"/>
  <c r="AT134" i="49"/>
  <c r="AU134" i="49"/>
  <c r="AV134" i="49"/>
  <c r="AW134" i="49"/>
  <c r="AX134" i="49"/>
  <c r="AY134" i="49"/>
  <c r="AZ134" i="49"/>
  <c r="BA134" i="49"/>
  <c r="BB134" i="49"/>
  <c r="BC134" i="49"/>
  <c r="BD134" i="49"/>
  <c r="BE134" i="49"/>
  <c r="AE134" i="49"/>
  <c r="AD134" i="49"/>
  <c r="AC134" i="49"/>
  <c r="D134" i="49"/>
  <c r="I134" i="49"/>
  <c r="DV133" i="49"/>
  <c r="DU133" i="49"/>
  <c r="DT133" i="49"/>
  <c r="DS133" i="49"/>
  <c r="DR133" i="49"/>
  <c r="DQ133" i="49"/>
  <c r="DP133" i="49"/>
  <c r="DO133" i="49"/>
  <c r="DN133" i="49"/>
  <c r="DM133" i="49"/>
  <c r="DL133" i="49"/>
  <c r="DK133" i="49"/>
  <c r="DJ133" i="49"/>
  <c r="DI133" i="49"/>
  <c r="DH133" i="49"/>
  <c r="DG133" i="49"/>
  <c r="DF133" i="49"/>
  <c r="DE133" i="49"/>
  <c r="DD133" i="49"/>
  <c r="DC133" i="49"/>
  <c r="DB133" i="49"/>
  <c r="DA133" i="49"/>
  <c r="CZ133" i="49"/>
  <c r="CY133" i="49"/>
  <c r="CX133" i="49"/>
  <c r="CW133" i="49"/>
  <c r="CV133" i="49"/>
  <c r="CU133" i="49"/>
  <c r="CT133" i="49"/>
  <c r="CS133" i="49"/>
  <c r="CR133" i="49"/>
  <c r="CQ133" i="49"/>
  <c r="CP133" i="49"/>
  <c r="CO133" i="49"/>
  <c r="CN133" i="49"/>
  <c r="CM133" i="49"/>
  <c r="CL133" i="49"/>
  <c r="CK133" i="49"/>
  <c r="CJ133" i="49"/>
  <c r="CI133" i="49"/>
  <c r="CH133" i="49"/>
  <c r="CG133" i="49"/>
  <c r="CF133" i="49"/>
  <c r="CE133" i="49"/>
  <c r="CD133" i="49"/>
  <c r="CC133" i="49"/>
  <c r="CB133" i="49"/>
  <c r="CA133" i="49"/>
  <c r="BZ133" i="49"/>
  <c r="BY133" i="49"/>
  <c r="BX133" i="49"/>
  <c r="BW133" i="49"/>
  <c r="BQ133" i="49"/>
  <c r="BP133" i="49"/>
  <c r="BO133" i="49"/>
  <c r="BN133" i="49"/>
  <c r="BM133" i="49"/>
  <c r="BL133" i="49"/>
  <c r="BK133" i="49"/>
  <c r="BJ133" i="49"/>
  <c r="BI133" i="49"/>
  <c r="BH133" i="49"/>
  <c r="BG133" i="49"/>
  <c r="BF133" i="49"/>
  <c r="AT133" i="49"/>
  <c r="AU133" i="49"/>
  <c r="AV133" i="49"/>
  <c r="AW133" i="49"/>
  <c r="AX133" i="49"/>
  <c r="AY133" i="49"/>
  <c r="AZ133" i="49"/>
  <c r="BA133" i="49"/>
  <c r="BB133" i="49"/>
  <c r="BC133" i="49"/>
  <c r="BD133" i="49"/>
  <c r="BE133" i="49"/>
  <c r="AE133" i="49"/>
  <c r="AD133" i="49"/>
  <c r="AC133" i="49"/>
  <c r="D133" i="49"/>
  <c r="I133" i="49"/>
  <c r="DV132" i="49"/>
  <c r="DU132" i="49"/>
  <c r="DT132" i="49"/>
  <c r="DS132" i="49"/>
  <c r="DR132" i="49"/>
  <c r="DQ132" i="49"/>
  <c r="DP132" i="49"/>
  <c r="DO132" i="49"/>
  <c r="DN132" i="49"/>
  <c r="DM132" i="49"/>
  <c r="DL132" i="49"/>
  <c r="DK132" i="49"/>
  <c r="DJ132" i="49"/>
  <c r="DI132" i="49"/>
  <c r="DH132" i="49"/>
  <c r="DG132" i="49"/>
  <c r="DF132" i="49"/>
  <c r="DE132" i="49"/>
  <c r="DD132" i="49"/>
  <c r="DC132" i="49"/>
  <c r="DB132" i="49"/>
  <c r="DA132" i="49"/>
  <c r="CZ132" i="49"/>
  <c r="CY132" i="49"/>
  <c r="CX132" i="49"/>
  <c r="CW132" i="49"/>
  <c r="CV132" i="49"/>
  <c r="CU132" i="49"/>
  <c r="CT132" i="49"/>
  <c r="CS132" i="49"/>
  <c r="CR132" i="49"/>
  <c r="CQ132" i="49"/>
  <c r="CP132" i="49"/>
  <c r="CO132" i="49"/>
  <c r="CN132" i="49"/>
  <c r="CM132" i="49"/>
  <c r="CL132" i="49"/>
  <c r="CK132" i="49"/>
  <c r="CJ132" i="49"/>
  <c r="CI132" i="49"/>
  <c r="CH132" i="49"/>
  <c r="CG132" i="49"/>
  <c r="CF132" i="49"/>
  <c r="CE132" i="49"/>
  <c r="CD132" i="49"/>
  <c r="CC132" i="49"/>
  <c r="CB132" i="49"/>
  <c r="CA132" i="49"/>
  <c r="BY132" i="49"/>
  <c r="BX132" i="49"/>
  <c r="BW132" i="49"/>
  <c r="BQ132" i="49"/>
  <c r="BP132" i="49"/>
  <c r="BO132" i="49"/>
  <c r="BN132" i="49"/>
  <c r="BM132" i="49"/>
  <c r="BL132" i="49"/>
  <c r="BK132" i="49"/>
  <c r="BJ132" i="49"/>
  <c r="BI132" i="49"/>
  <c r="BH132" i="49"/>
  <c r="BG132" i="49"/>
  <c r="BF132" i="49"/>
  <c r="AT132" i="49"/>
  <c r="AU132" i="49"/>
  <c r="AV132" i="49"/>
  <c r="AW132" i="49"/>
  <c r="AX132" i="49"/>
  <c r="AY132" i="49"/>
  <c r="AZ132" i="49"/>
  <c r="BA132" i="49"/>
  <c r="BB132" i="49"/>
  <c r="BC132" i="49"/>
  <c r="BD132" i="49"/>
  <c r="BE132" i="49"/>
  <c r="AE132" i="49"/>
  <c r="AD132" i="49"/>
  <c r="AC132" i="49"/>
  <c r="D132" i="49"/>
  <c r="I132" i="49"/>
  <c r="DV131" i="49"/>
  <c r="DU131" i="49"/>
  <c r="DT131" i="49"/>
  <c r="DS131" i="49"/>
  <c r="DR131" i="49"/>
  <c r="DQ131" i="49"/>
  <c r="DP131" i="49"/>
  <c r="DO131" i="49"/>
  <c r="DN131" i="49"/>
  <c r="DM131" i="49"/>
  <c r="DL131" i="49"/>
  <c r="DK131" i="49"/>
  <c r="DJ131" i="49"/>
  <c r="DI131" i="49"/>
  <c r="DH131" i="49"/>
  <c r="DG131" i="49"/>
  <c r="DF131" i="49"/>
  <c r="DE131" i="49"/>
  <c r="DD131" i="49"/>
  <c r="DC131" i="49"/>
  <c r="DB131" i="49"/>
  <c r="DA131" i="49"/>
  <c r="CZ131" i="49"/>
  <c r="CY131" i="49"/>
  <c r="CX131" i="49"/>
  <c r="CW131" i="49"/>
  <c r="CV131" i="49"/>
  <c r="CU131" i="49"/>
  <c r="CT131" i="49"/>
  <c r="CS131" i="49"/>
  <c r="CR131" i="49"/>
  <c r="CQ131" i="49"/>
  <c r="CP131" i="49"/>
  <c r="CO131" i="49"/>
  <c r="CN131" i="49"/>
  <c r="CM131" i="49"/>
  <c r="CL131" i="49"/>
  <c r="CK131" i="49"/>
  <c r="CJ131" i="49"/>
  <c r="CI131" i="49"/>
  <c r="CH131" i="49"/>
  <c r="CG131" i="49"/>
  <c r="CF131" i="49"/>
  <c r="CE131" i="49"/>
  <c r="CD131" i="49"/>
  <c r="CC131" i="49"/>
  <c r="CB131" i="49"/>
  <c r="CA131" i="49"/>
  <c r="BY131" i="49"/>
  <c r="BX131" i="49"/>
  <c r="BW131" i="49"/>
  <c r="BQ131" i="49"/>
  <c r="BP131" i="49"/>
  <c r="BO131" i="49"/>
  <c r="BN131" i="49"/>
  <c r="BM131" i="49"/>
  <c r="BL131" i="49"/>
  <c r="BK131" i="49"/>
  <c r="BJ131" i="49"/>
  <c r="BI131" i="49"/>
  <c r="BH131" i="49"/>
  <c r="BG131" i="49"/>
  <c r="BF131" i="49"/>
  <c r="AT131" i="49"/>
  <c r="AU131" i="49"/>
  <c r="AV131" i="49"/>
  <c r="AW131" i="49"/>
  <c r="AX131" i="49"/>
  <c r="AY131" i="49"/>
  <c r="AZ131" i="49"/>
  <c r="BA131" i="49"/>
  <c r="BB131" i="49"/>
  <c r="BC131" i="49"/>
  <c r="BD131" i="49"/>
  <c r="BE131" i="49"/>
  <c r="AE131" i="49"/>
  <c r="AD131" i="49"/>
  <c r="AC131" i="49"/>
  <c r="D131" i="49"/>
  <c r="I131" i="49"/>
  <c r="DV130" i="49"/>
  <c r="DU130" i="49"/>
  <c r="DT130" i="49"/>
  <c r="DS130" i="49"/>
  <c r="DR130" i="49"/>
  <c r="DQ130" i="49"/>
  <c r="DP130" i="49"/>
  <c r="DO130" i="49"/>
  <c r="DN130" i="49"/>
  <c r="DM130" i="49"/>
  <c r="DL130" i="49"/>
  <c r="DK130" i="49"/>
  <c r="DJ130" i="49"/>
  <c r="DI130" i="49"/>
  <c r="DH130" i="49"/>
  <c r="DG130" i="49"/>
  <c r="DF130" i="49"/>
  <c r="DE130" i="49"/>
  <c r="DD130" i="49"/>
  <c r="DC130" i="49"/>
  <c r="DB130" i="49"/>
  <c r="DA130" i="49"/>
  <c r="CZ130" i="49"/>
  <c r="CY130" i="49"/>
  <c r="CX130" i="49"/>
  <c r="CW130" i="49"/>
  <c r="CV130" i="49"/>
  <c r="CU130" i="49"/>
  <c r="CT130" i="49"/>
  <c r="CS130" i="49"/>
  <c r="CR130" i="49"/>
  <c r="CQ130" i="49"/>
  <c r="CP130" i="49"/>
  <c r="CO130" i="49"/>
  <c r="CN130" i="49"/>
  <c r="CM130" i="49"/>
  <c r="CL130" i="49"/>
  <c r="CK130" i="49"/>
  <c r="CJ130" i="49"/>
  <c r="CI130" i="49"/>
  <c r="CH130" i="49"/>
  <c r="CG130" i="49"/>
  <c r="CF130" i="49"/>
  <c r="CE130" i="49"/>
  <c r="CD130" i="49"/>
  <c r="CC130" i="49"/>
  <c r="CB130" i="49"/>
  <c r="CA130" i="49"/>
  <c r="BZ130" i="49"/>
  <c r="BY130" i="49"/>
  <c r="BX130" i="49"/>
  <c r="BW130" i="49"/>
  <c r="BQ130" i="49"/>
  <c r="BP130" i="49"/>
  <c r="BO130" i="49"/>
  <c r="BN130" i="49"/>
  <c r="BM130" i="49"/>
  <c r="BL130" i="49"/>
  <c r="BK130" i="49"/>
  <c r="BJ130" i="49"/>
  <c r="BI130" i="49"/>
  <c r="BH130" i="49"/>
  <c r="BG130" i="49"/>
  <c r="BF130" i="49"/>
  <c r="AT130" i="49"/>
  <c r="AU130" i="49"/>
  <c r="AV130" i="49"/>
  <c r="AW130" i="49"/>
  <c r="AX130" i="49"/>
  <c r="AY130" i="49"/>
  <c r="AZ130" i="49"/>
  <c r="BA130" i="49"/>
  <c r="BB130" i="49"/>
  <c r="BC130" i="49"/>
  <c r="BD130" i="49"/>
  <c r="BE130" i="49"/>
  <c r="AE130" i="49"/>
  <c r="AD130" i="49"/>
  <c r="AC130" i="49"/>
  <c r="D130" i="49"/>
  <c r="I130" i="49"/>
  <c r="DV129" i="49"/>
  <c r="DU129" i="49"/>
  <c r="DT129" i="49"/>
  <c r="DS129" i="49"/>
  <c r="DR129" i="49"/>
  <c r="DQ129" i="49"/>
  <c r="DP129" i="49"/>
  <c r="DO129" i="49"/>
  <c r="DN129" i="49"/>
  <c r="DM129" i="49"/>
  <c r="DL129" i="49"/>
  <c r="DK129" i="49"/>
  <c r="DJ129" i="49"/>
  <c r="DI129" i="49"/>
  <c r="DH129" i="49"/>
  <c r="DG129" i="49"/>
  <c r="DF129" i="49"/>
  <c r="DE129" i="49"/>
  <c r="DD129" i="49"/>
  <c r="DC129" i="49"/>
  <c r="DB129" i="49"/>
  <c r="DA129" i="49"/>
  <c r="CZ129" i="49"/>
  <c r="CY129" i="49"/>
  <c r="CX129" i="49"/>
  <c r="CW129" i="49"/>
  <c r="CV129" i="49"/>
  <c r="CU129" i="49"/>
  <c r="CT129" i="49"/>
  <c r="CS129" i="49"/>
  <c r="CR129" i="49"/>
  <c r="CQ129" i="49"/>
  <c r="CP129" i="49"/>
  <c r="CO129" i="49"/>
  <c r="CN129" i="49"/>
  <c r="CM129" i="49"/>
  <c r="CL129" i="49"/>
  <c r="CK129" i="49"/>
  <c r="CJ129" i="49"/>
  <c r="CI129" i="49"/>
  <c r="CH129" i="49"/>
  <c r="CG129" i="49"/>
  <c r="CF129" i="49"/>
  <c r="CE129" i="49"/>
  <c r="CD129" i="49"/>
  <c r="CC129" i="49"/>
  <c r="CB129" i="49"/>
  <c r="CA129" i="49"/>
  <c r="BZ129" i="49"/>
  <c r="BY129" i="49"/>
  <c r="BX129" i="49"/>
  <c r="BW129" i="49"/>
  <c r="BQ129" i="49"/>
  <c r="BP129" i="49"/>
  <c r="BO129" i="49"/>
  <c r="BN129" i="49"/>
  <c r="BM129" i="49"/>
  <c r="BL129" i="49"/>
  <c r="BK129" i="49"/>
  <c r="BJ129" i="49"/>
  <c r="BI129" i="49"/>
  <c r="BH129" i="49"/>
  <c r="BG129" i="49"/>
  <c r="BF129" i="49"/>
  <c r="AT129" i="49"/>
  <c r="AU129" i="49"/>
  <c r="AV129" i="49"/>
  <c r="AW129" i="49"/>
  <c r="AX129" i="49"/>
  <c r="AY129" i="49"/>
  <c r="AZ129" i="49"/>
  <c r="BA129" i="49"/>
  <c r="BB129" i="49"/>
  <c r="BC129" i="49"/>
  <c r="BD129" i="49"/>
  <c r="BE129" i="49"/>
  <c r="AE129" i="49"/>
  <c r="AD129" i="49"/>
  <c r="AC129" i="49"/>
  <c r="D129" i="49"/>
  <c r="I129" i="49"/>
  <c r="DV128" i="49"/>
  <c r="DU128" i="49"/>
  <c r="DT128" i="49"/>
  <c r="DS128" i="49"/>
  <c r="DR128" i="49"/>
  <c r="DQ128" i="49"/>
  <c r="DP128" i="49"/>
  <c r="DO128" i="49"/>
  <c r="DN128" i="49"/>
  <c r="DM128" i="49"/>
  <c r="DL128" i="49"/>
  <c r="DK128" i="49"/>
  <c r="DJ128" i="49"/>
  <c r="DI128" i="49"/>
  <c r="DH128" i="49"/>
  <c r="DG128" i="49"/>
  <c r="DF128" i="49"/>
  <c r="DE128" i="49"/>
  <c r="DD128" i="49"/>
  <c r="DC128" i="49"/>
  <c r="DB128" i="49"/>
  <c r="DA128" i="49"/>
  <c r="CZ128" i="49"/>
  <c r="CY128" i="49"/>
  <c r="CX128" i="49"/>
  <c r="CW128" i="49"/>
  <c r="CV128" i="49"/>
  <c r="CU128" i="49"/>
  <c r="CT128" i="49"/>
  <c r="CS128" i="49"/>
  <c r="CR128" i="49"/>
  <c r="CQ128" i="49"/>
  <c r="CP128" i="49"/>
  <c r="CO128" i="49"/>
  <c r="CN128" i="49"/>
  <c r="CM128" i="49"/>
  <c r="CL128" i="49"/>
  <c r="CK128" i="49"/>
  <c r="CJ128" i="49"/>
  <c r="CI128" i="49"/>
  <c r="CH128" i="49"/>
  <c r="CG128" i="49"/>
  <c r="CF128" i="49"/>
  <c r="CE128" i="49"/>
  <c r="CD128" i="49"/>
  <c r="CC128" i="49"/>
  <c r="CB128" i="49"/>
  <c r="CA128" i="49"/>
  <c r="BY128" i="49"/>
  <c r="BX128" i="49"/>
  <c r="BW128" i="49"/>
  <c r="BQ128" i="49"/>
  <c r="BP128" i="49"/>
  <c r="BO128" i="49"/>
  <c r="BN128" i="49"/>
  <c r="BM128" i="49"/>
  <c r="BL128" i="49"/>
  <c r="BK128" i="49"/>
  <c r="BJ128" i="49"/>
  <c r="BI128" i="49"/>
  <c r="BH128" i="49"/>
  <c r="BG128" i="49"/>
  <c r="BF128" i="49"/>
  <c r="AT128" i="49"/>
  <c r="AU128" i="49"/>
  <c r="AV128" i="49"/>
  <c r="AW128" i="49"/>
  <c r="AX128" i="49"/>
  <c r="AY128" i="49"/>
  <c r="AZ128" i="49"/>
  <c r="BA128" i="49"/>
  <c r="BB128" i="49"/>
  <c r="BC128" i="49"/>
  <c r="BD128" i="49"/>
  <c r="BE128" i="49"/>
  <c r="AE128" i="49"/>
  <c r="AD128" i="49"/>
  <c r="AC128" i="49"/>
  <c r="D128" i="49"/>
  <c r="I128" i="49"/>
  <c r="DV127" i="49"/>
  <c r="DU127" i="49"/>
  <c r="DT127" i="49"/>
  <c r="DS127" i="49"/>
  <c r="DR127" i="49"/>
  <c r="DQ127" i="49"/>
  <c r="DP127" i="49"/>
  <c r="DO127" i="49"/>
  <c r="DN127" i="49"/>
  <c r="DM127" i="49"/>
  <c r="DL127" i="49"/>
  <c r="DK127" i="49"/>
  <c r="DJ127" i="49"/>
  <c r="DI127" i="49"/>
  <c r="DH127" i="49"/>
  <c r="DG127" i="49"/>
  <c r="DF127" i="49"/>
  <c r="DE127" i="49"/>
  <c r="DD127" i="49"/>
  <c r="DC127" i="49"/>
  <c r="DB127" i="49"/>
  <c r="DA127" i="49"/>
  <c r="CZ127" i="49"/>
  <c r="CY127" i="49"/>
  <c r="CX127" i="49"/>
  <c r="CW127" i="49"/>
  <c r="CV127" i="49"/>
  <c r="CU127" i="49"/>
  <c r="CT127" i="49"/>
  <c r="CS127" i="49"/>
  <c r="CR127" i="49"/>
  <c r="CQ127" i="49"/>
  <c r="CP127" i="49"/>
  <c r="CO127" i="49"/>
  <c r="CN127" i="49"/>
  <c r="CM127" i="49"/>
  <c r="CL127" i="49"/>
  <c r="CK127" i="49"/>
  <c r="CJ127" i="49"/>
  <c r="CI127" i="49"/>
  <c r="CH127" i="49"/>
  <c r="CG127" i="49"/>
  <c r="CF127" i="49"/>
  <c r="CE127" i="49"/>
  <c r="CD127" i="49"/>
  <c r="CC127" i="49"/>
  <c r="CB127" i="49"/>
  <c r="CA127" i="49"/>
  <c r="BY127" i="49"/>
  <c r="BX127" i="49"/>
  <c r="BW127" i="49"/>
  <c r="BQ127" i="49"/>
  <c r="BP127" i="49"/>
  <c r="BO127" i="49"/>
  <c r="BN127" i="49"/>
  <c r="BM127" i="49"/>
  <c r="BL127" i="49"/>
  <c r="BK127" i="49"/>
  <c r="BJ127" i="49"/>
  <c r="BI127" i="49"/>
  <c r="BH127" i="49"/>
  <c r="BG127" i="49"/>
  <c r="BF127" i="49"/>
  <c r="AT127" i="49"/>
  <c r="AU127" i="49"/>
  <c r="AV127" i="49"/>
  <c r="AW127" i="49"/>
  <c r="AX127" i="49"/>
  <c r="AY127" i="49"/>
  <c r="AZ127" i="49"/>
  <c r="BA127" i="49"/>
  <c r="BB127" i="49"/>
  <c r="BC127" i="49"/>
  <c r="BD127" i="49"/>
  <c r="BE127" i="49"/>
  <c r="AE127" i="49"/>
  <c r="AD127" i="49"/>
  <c r="AC127" i="49"/>
  <c r="D127" i="49"/>
  <c r="I127" i="49"/>
  <c r="DV126" i="49"/>
  <c r="DU126" i="49"/>
  <c r="DT126" i="49"/>
  <c r="DS126" i="49"/>
  <c r="DR126" i="49"/>
  <c r="DQ126" i="49"/>
  <c r="DP126" i="49"/>
  <c r="DO126" i="49"/>
  <c r="DN126" i="49"/>
  <c r="DM126" i="49"/>
  <c r="DL126" i="49"/>
  <c r="DK126" i="49"/>
  <c r="DJ126" i="49"/>
  <c r="DI126" i="49"/>
  <c r="DH126" i="49"/>
  <c r="DG126" i="49"/>
  <c r="DF126" i="49"/>
  <c r="DE126" i="49"/>
  <c r="DD126" i="49"/>
  <c r="DC126" i="49"/>
  <c r="DB126" i="49"/>
  <c r="DA126" i="49"/>
  <c r="CZ126" i="49"/>
  <c r="CY126" i="49"/>
  <c r="CX126" i="49"/>
  <c r="CW126" i="49"/>
  <c r="CV126" i="49"/>
  <c r="CU126" i="49"/>
  <c r="CT126" i="49"/>
  <c r="CS126" i="49"/>
  <c r="CR126" i="49"/>
  <c r="CQ126" i="49"/>
  <c r="CP126" i="49"/>
  <c r="CO126" i="49"/>
  <c r="CN126" i="49"/>
  <c r="CM126" i="49"/>
  <c r="CL126" i="49"/>
  <c r="CK126" i="49"/>
  <c r="CJ126" i="49"/>
  <c r="CI126" i="49"/>
  <c r="CH126" i="49"/>
  <c r="CG126" i="49"/>
  <c r="CF126" i="49"/>
  <c r="CE126" i="49"/>
  <c r="CD126" i="49"/>
  <c r="CC126" i="49"/>
  <c r="CB126" i="49"/>
  <c r="CA126" i="49"/>
  <c r="BZ126" i="49"/>
  <c r="BY126" i="49"/>
  <c r="BX126" i="49"/>
  <c r="BW126" i="49"/>
  <c r="BQ126" i="49"/>
  <c r="BP126" i="49"/>
  <c r="BO126" i="49"/>
  <c r="BN126" i="49"/>
  <c r="BM126" i="49"/>
  <c r="BL126" i="49"/>
  <c r="BK126" i="49"/>
  <c r="BJ126" i="49"/>
  <c r="BI126" i="49"/>
  <c r="BH126" i="49"/>
  <c r="BG126" i="49"/>
  <c r="BF126" i="49"/>
  <c r="AT126" i="49"/>
  <c r="AU126" i="49"/>
  <c r="AV126" i="49"/>
  <c r="AW126" i="49"/>
  <c r="AX126" i="49"/>
  <c r="AY126" i="49"/>
  <c r="AZ126" i="49"/>
  <c r="BA126" i="49"/>
  <c r="BB126" i="49"/>
  <c r="BC126" i="49"/>
  <c r="BD126" i="49"/>
  <c r="BE126" i="49"/>
  <c r="AE126" i="49"/>
  <c r="AD126" i="49"/>
  <c r="AC126" i="49"/>
  <c r="D126" i="49"/>
  <c r="I126" i="49"/>
  <c r="DV125" i="49"/>
  <c r="DU125" i="49"/>
  <c r="DT125" i="49"/>
  <c r="DS125" i="49"/>
  <c r="DR125" i="49"/>
  <c r="DQ125" i="49"/>
  <c r="DP125" i="49"/>
  <c r="DO125" i="49"/>
  <c r="DN125" i="49"/>
  <c r="DM125" i="49"/>
  <c r="DL125" i="49"/>
  <c r="DK125" i="49"/>
  <c r="DJ125" i="49"/>
  <c r="DI125" i="49"/>
  <c r="DH125" i="49"/>
  <c r="DG125" i="49"/>
  <c r="DF125" i="49"/>
  <c r="DE125" i="49"/>
  <c r="DD125" i="49"/>
  <c r="DC125" i="49"/>
  <c r="DB125" i="49"/>
  <c r="DA125" i="49"/>
  <c r="CZ125" i="49"/>
  <c r="CY125" i="49"/>
  <c r="CX125" i="49"/>
  <c r="CW125" i="49"/>
  <c r="CV125" i="49"/>
  <c r="CU125" i="49"/>
  <c r="CT125" i="49"/>
  <c r="CS125" i="49"/>
  <c r="CR125" i="49"/>
  <c r="CQ125" i="49"/>
  <c r="CP125" i="49"/>
  <c r="CO125" i="49"/>
  <c r="CN125" i="49"/>
  <c r="CM125" i="49"/>
  <c r="CL125" i="49"/>
  <c r="CK125" i="49"/>
  <c r="CJ125" i="49"/>
  <c r="CI125" i="49"/>
  <c r="CH125" i="49"/>
  <c r="CG125" i="49"/>
  <c r="CF125" i="49"/>
  <c r="CE125" i="49"/>
  <c r="CD125" i="49"/>
  <c r="CC125" i="49"/>
  <c r="CB125" i="49"/>
  <c r="CA125" i="49"/>
  <c r="BZ125" i="49"/>
  <c r="BY125" i="49"/>
  <c r="BX125" i="49"/>
  <c r="BW125" i="49"/>
  <c r="BQ125" i="49"/>
  <c r="BP125" i="49"/>
  <c r="BO125" i="49"/>
  <c r="BN125" i="49"/>
  <c r="BM125" i="49"/>
  <c r="BL125" i="49"/>
  <c r="BK125" i="49"/>
  <c r="BJ125" i="49"/>
  <c r="BI125" i="49"/>
  <c r="BH125" i="49"/>
  <c r="BG125" i="49"/>
  <c r="BF125" i="49"/>
  <c r="AT125" i="49"/>
  <c r="AU125" i="49"/>
  <c r="AV125" i="49"/>
  <c r="AW125" i="49"/>
  <c r="AX125" i="49"/>
  <c r="AY125" i="49"/>
  <c r="AZ125" i="49"/>
  <c r="BA125" i="49"/>
  <c r="BB125" i="49"/>
  <c r="BC125" i="49"/>
  <c r="BD125" i="49"/>
  <c r="BE125" i="49"/>
  <c r="AE125" i="49"/>
  <c r="AD125" i="49"/>
  <c r="AC125" i="49"/>
  <c r="D125" i="49"/>
  <c r="I125" i="49"/>
  <c r="DV124" i="49"/>
  <c r="DU124" i="49"/>
  <c r="DT124" i="49"/>
  <c r="DS124" i="49"/>
  <c r="DR124" i="49"/>
  <c r="DQ124" i="49"/>
  <c r="DP124" i="49"/>
  <c r="DO124" i="49"/>
  <c r="DN124" i="49"/>
  <c r="DM124" i="49"/>
  <c r="DL124" i="49"/>
  <c r="DK124" i="49"/>
  <c r="DJ124" i="49"/>
  <c r="DI124" i="49"/>
  <c r="DH124" i="49"/>
  <c r="DG124" i="49"/>
  <c r="DF124" i="49"/>
  <c r="DE124" i="49"/>
  <c r="DD124" i="49"/>
  <c r="DC124" i="49"/>
  <c r="DB124" i="49"/>
  <c r="DA124" i="49"/>
  <c r="CZ124" i="49"/>
  <c r="CY124" i="49"/>
  <c r="CX124" i="49"/>
  <c r="CW124" i="49"/>
  <c r="CV124" i="49"/>
  <c r="CU124" i="49"/>
  <c r="CT124" i="49"/>
  <c r="CS124" i="49"/>
  <c r="CR124" i="49"/>
  <c r="CQ124" i="49"/>
  <c r="CP124" i="49"/>
  <c r="CO124" i="49"/>
  <c r="CN124" i="49"/>
  <c r="CM124" i="49"/>
  <c r="CL124" i="49"/>
  <c r="CK124" i="49"/>
  <c r="CJ124" i="49"/>
  <c r="CI124" i="49"/>
  <c r="CH124" i="49"/>
  <c r="CG124" i="49"/>
  <c r="CF124" i="49"/>
  <c r="CE124" i="49"/>
  <c r="CD124" i="49"/>
  <c r="CC124" i="49"/>
  <c r="CB124" i="49"/>
  <c r="CA124" i="49"/>
  <c r="BZ124" i="49"/>
  <c r="BY124" i="49"/>
  <c r="BX124" i="49"/>
  <c r="BW124" i="49"/>
  <c r="BQ124" i="49"/>
  <c r="BP124" i="49"/>
  <c r="BO124" i="49"/>
  <c r="BN124" i="49"/>
  <c r="BM124" i="49"/>
  <c r="BL124" i="49"/>
  <c r="BK124" i="49"/>
  <c r="BJ124" i="49"/>
  <c r="BI124" i="49"/>
  <c r="BH124" i="49"/>
  <c r="BG124" i="49"/>
  <c r="BF124" i="49"/>
  <c r="AT124" i="49"/>
  <c r="AU124" i="49"/>
  <c r="AV124" i="49"/>
  <c r="AW124" i="49"/>
  <c r="AX124" i="49"/>
  <c r="AY124" i="49"/>
  <c r="AZ124" i="49"/>
  <c r="BA124" i="49"/>
  <c r="BB124" i="49"/>
  <c r="BC124" i="49"/>
  <c r="BD124" i="49"/>
  <c r="BE124" i="49"/>
  <c r="AE124" i="49"/>
  <c r="AD124" i="49"/>
  <c r="AC124" i="49"/>
  <c r="D124" i="49"/>
  <c r="I124" i="49"/>
  <c r="DV123" i="49"/>
  <c r="DU123" i="49"/>
  <c r="DT123" i="49"/>
  <c r="DS123" i="49"/>
  <c r="DR123" i="49"/>
  <c r="DQ123" i="49"/>
  <c r="DP123" i="49"/>
  <c r="DO123" i="49"/>
  <c r="DN123" i="49"/>
  <c r="DM123" i="49"/>
  <c r="DL123" i="49"/>
  <c r="DK123" i="49"/>
  <c r="DJ123" i="49"/>
  <c r="DI123" i="49"/>
  <c r="DH123" i="49"/>
  <c r="DG123" i="49"/>
  <c r="DF123" i="49"/>
  <c r="DE123" i="49"/>
  <c r="DD123" i="49"/>
  <c r="DC123" i="49"/>
  <c r="DB123" i="49"/>
  <c r="DA123" i="49"/>
  <c r="CZ123" i="49"/>
  <c r="CY123" i="49"/>
  <c r="CX123" i="49"/>
  <c r="CW123" i="49"/>
  <c r="CV123" i="49"/>
  <c r="CU123" i="49"/>
  <c r="CT123" i="49"/>
  <c r="CS123" i="49"/>
  <c r="CR123" i="49"/>
  <c r="CQ123" i="49"/>
  <c r="CP123" i="49"/>
  <c r="CO123" i="49"/>
  <c r="CN123" i="49"/>
  <c r="CM123" i="49"/>
  <c r="CL123" i="49"/>
  <c r="CK123" i="49"/>
  <c r="CJ123" i="49"/>
  <c r="CI123" i="49"/>
  <c r="CH123" i="49"/>
  <c r="CG123" i="49"/>
  <c r="CF123" i="49"/>
  <c r="CE123" i="49"/>
  <c r="CD123" i="49"/>
  <c r="CC123" i="49"/>
  <c r="CB123" i="49"/>
  <c r="CA123" i="49"/>
  <c r="BY123" i="49"/>
  <c r="BX123" i="49"/>
  <c r="BW123" i="49"/>
  <c r="BQ123" i="49"/>
  <c r="BP123" i="49"/>
  <c r="BO123" i="49"/>
  <c r="BN123" i="49"/>
  <c r="BM123" i="49"/>
  <c r="BL123" i="49"/>
  <c r="BK123" i="49"/>
  <c r="BJ123" i="49"/>
  <c r="BI123" i="49"/>
  <c r="BH123" i="49"/>
  <c r="BG123" i="49"/>
  <c r="BF123" i="49"/>
  <c r="AT123" i="49"/>
  <c r="AU123" i="49"/>
  <c r="AV123" i="49"/>
  <c r="AW123" i="49"/>
  <c r="AX123" i="49"/>
  <c r="AY123" i="49"/>
  <c r="AZ123" i="49"/>
  <c r="BA123" i="49"/>
  <c r="BB123" i="49"/>
  <c r="BC123" i="49"/>
  <c r="BD123" i="49"/>
  <c r="BE123" i="49"/>
  <c r="AE123" i="49"/>
  <c r="AD123" i="49"/>
  <c r="AC123" i="49"/>
  <c r="D123" i="49"/>
  <c r="I123" i="49"/>
  <c r="DV122" i="49"/>
  <c r="DU122" i="49"/>
  <c r="DT122" i="49"/>
  <c r="DS122" i="49"/>
  <c r="DR122" i="49"/>
  <c r="DQ122" i="49"/>
  <c r="DP122" i="49"/>
  <c r="DO122" i="49"/>
  <c r="DN122" i="49"/>
  <c r="DM122" i="49"/>
  <c r="DL122" i="49"/>
  <c r="DK122" i="49"/>
  <c r="DJ122" i="49"/>
  <c r="DI122" i="49"/>
  <c r="DH122" i="49"/>
  <c r="DG122" i="49"/>
  <c r="DF122" i="49"/>
  <c r="DE122" i="49"/>
  <c r="DD122" i="49"/>
  <c r="DC122" i="49"/>
  <c r="DB122" i="49"/>
  <c r="DA122" i="49"/>
  <c r="CZ122" i="49"/>
  <c r="CY122" i="49"/>
  <c r="CX122" i="49"/>
  <c r="CW122" i="49"/>
  <c r="CV122" i="49"/>
  <c r="CU122" i="49"/>
  <c r="CT122" i="49"/>
  <c r="CS122" i="49"/>
  <c r="CR122" i="49"/>
  <c r="CQ122" i="49"/>
  <c r="CP122" i="49"/>
  <c r="CO122" i="49"/>
  <c r="CN122" i="49"/>
  <c r="CM122" i="49"/>
  <c r="CL122" i="49"/>
  <c r="CK122" i="49"/>
  <c r="CJ122" i="49"/>
  <c r="CI122" i="49"/>
  <c r="CH122" i="49"/>
  <c r="CG122" i="49"/>
  <c r="CF122" i="49"/>
  <c r="CE122" i="49"/>
  <c r="CD122" i="49"/>
  <c r="CC122" i="49"/>
  <c r="CB122" i="49"/>
  <c r="CA122" i="49"/>
  <c r="BZ122" i="49"/>
  <c r="BY122" i="49"/>
  <c r="BX122" i="49"/>
  <c r="BW122" i="49"/>
  <c r="BQ122" i="49"/>
  <c r="BP122" i="49"/>
  <c r="BO122" i="49"/>
  <c r="BN122" i="49"/>
  <c r="BM122" i="49"/>
  <c r="BL122" i="49"/>
  <c r="BK122" i="49"/>
  <c r="BJ122" i="49"/>
  <c r="BI122" i="49"/>
  <c r="BH122" i="49"/>
  <c r="BG122" i="49"/>
  <c r="BF122" i="49"/>
  <c r="AT122" i="49"/>
  <c r="AU122" i="49"/>
  <c r="AV122" i="49"/>
  <c r="AW122" i="49"/>
  <c r="AX122" i="49"/>
  <c r="AY122" i="49"/>
  <c r="AZ122" i="49"/>
  <c r="BA122" i="49"/>
  <c r="BB122" i="49"/>
  <c r="BC122" i="49"/>
  <c r="BD122" i="49"/>
  <c r="BE122" i="49"/>
  <c r="AE122" i="49"/>
  <c r="AD122" i="49"/>
  <c r="AC122" i="49"/>
  <c r="D122" i="49"/>
  <c r="I122" i="49"/>
  <c r="DV121" i="49"/>
  <c r="DU121" i="49"/>
  <c r="DT121" i="49"/>
  <c r="DS121" i="49"/>
  <c r="DR121" i="49"/>
  <c r="DQ121" i="49"/>
  <c r="DP121" i="49"/>
  <c r="DO121" i="49"/>
  <c r="DN121" i="49"/>
  <c r="DM121" i="49"/>
  <c r="DL121" i="49"/>
  <c r="DK121" i="49"/>
  <c r="DJ121" i="49"/>
  <c r="DI121" i="49"/>
  <c r="DH121" i="49"/>
  <c r="DG121" i="49"/>
  <c r="DF121" i="49"/>
  <c r="DE121" i="49"/>
  <c r="DD121" i="49"/>
  <c r="DC121" i="49"/>
  <c r="DB121" i="49"/>
  <c r="DA121" i="49"/>
  <c r="CZ121" i="49"/>
  <c r="CY121" i="49"/>
  <c r="CX121" i="49"/>
  <c r="CW121" i="49"/>
  <c r="CV121" i="49"/>
  <c r="CU121" i="49"/>
  <c r="CT121" i="49"/>
  <c r="CS121" i="49"/>
  <c r="CR121" i="49"/>
  <c r="CQ121" i="49"/>
  <c r="CP121" i="49"/>
  <c r="CO121" i="49"/>
  <c r="CN121" i="49"/>
  <c r="CM121" i="49"/>
  <c r="CL121" i="49"/>
  <c r="CK121" i="49"/>
  <c r="CJ121" i="49"/>
  <c r="CI121" i="49"/>
  <c r="CH121" i="49"/>
  <c r="CG121" i="49"/>
  <c r="CF121" i="49"/>
  <c r="CE121" i="49"/>
  <c r="CD121" i="49"/>
  <c r="CC121" i="49"/>
  <c r="CB121" i="49"/>
  <c r="CA121" i="49"/>
  <c r="BZ121" i="49"/>
  <c r="BY121" i="49"/>
  <c r="BX121" i="49"/>
  <c r="BW121" i="49"/>
  <c r="BQ121" i="49"/>
  <c r="BP121" i="49"/>
  <c r="BO121" i="49"/>
  <c r="BN121" i="49"/>
  <c r="BM121" i="49"/>
  <c r="BL121" i="49"/>
  <c r="BK121" i="49"/>
  <c r="BJ121" i="49"/>
  <c r="BI121" i="49"/>
  <c r="BH121" i="49"/>
  <c r="BG121" i="49"/>
  <c r="BF121" i="49"/>
  <c r="AT121" i="49"/>
  <c r="AU121" i="49"/>
  <c r="AV121" i="49"/>
  <c r="AW121" i="49"/>
  <c r="AX121" i="49"/>
  <c r="AY121" i="49"/>
  <c r="AZ121" i="49"/>
  <c r="BA121" i="49"/>
  <c r="BB121" i="49"/>
  <c r="BC121" i="49"/>
  <c r="BD121" i="49"/>
  <c r="BE121" i="49"/>
  <c r="AE121" i="49"/>
  <c r="AD121" i="49"/>
  <c r="AC121" i="49"/>
  <c r="D121" i="49"/>
  <c r="I121" i="49"/>
  <c r="DV120" i="49"/>
  <c r="DU120" i="49"/>
  <c r="DT120" i="49"/>
  <c r="DS120" i="49"/>
  <c r="DR120" i="49"/>
  <c r="DQ120" i="49"/>
  <c r="DP120" i="49"/>
  <c r="DO120" i="49"/>
  <c r="DN120" i="49"/>
  <c r="DM120" i="49"/>
  <c r="DL120" i="49"/>
  <c r="DK120" i="49"/>
  <c r="DJ120" i="49"/>
  <c r="DI120" i="49"/>
  <c r="DH120" i="49"/>
  <c r="DG120" i="49"/>
  <c r="DF120" i="49"/>
  <c r="DE120" i="49"/>
  <c r="DD120" i="49"/>
  <c r="DC120" i="49"/>
  <c r="DB120" i="49"/>
  <c r="DA120" i="49"/>
  <c r="CZ120" i="49"/>
  <c r="CY120" i="49"/>
  <c r="CX120" i="49"/>
  <c r="CW120" i="49"/>
  <c r="CV120" i="49"/>
  <c r="CU120" i="49"/>
  <c r="CT120" i="49"/>
  <c r="CS120" i="49"/>
  <c r="CR120" i="49"/>
  <c r="CQ120" i="49"/>
  <c r="CP120" i="49"/>
  <c r="CO120" i="49"/>
  <c r="CN120" i="49"/>
  <c r="CM120" i="49"/>
  <c r="CL120" i="49"/>
  <c r="CK120" i="49"/>
  <c r="CJ120" i="49"/>
  <c r="CI120" i="49"/>
  <c r="CH120" i="49"/>
  <c r="CG120" i="49"/>
  <c r="CF120" i="49"/>
  <c r="CE120" i="49"/>
  <c r="CD120" i="49"/>
  <c r="CC120" i="49"/>
  <c r="CB120" i="49"/>
  <c r="CA120" i="49"/>
  <c r="BY120" i="49"/>
  <c r="BX120" i="49"/>
  <c r="BW120" i="49"/>
  <c r="BQ120" i="49"/>
  <c r="BP120" i="49"/>
  <c r="BO120" i="49"/>
  <c r="BN120" i="49"/>
  <c r="BM120" i="49"/>
  <c r="BL120" i="49"/>
  <c r="BK120" i="49"/>
  <c r="BJ120" i="49"/>
  <c r="BI120" i="49"/>
  <c r="BH120" i="49"/>
  <c r="BG120" i="49"/>
  <c r="BF120" i="49"/>
  <c r="AT120" i="49"/>
  <c r="AU120" i="49"/>
  <c r="AV120" i="49"/>
  <c r="AW120" i="49"/>
  <c r="AX120" i="49"/>
  <c r="AY120" i="49"/>
  <c r="AZ120" i="49"/>
  <c r="BA120" i="49"/>
  <c r="BB120" i="49"/>
  <c r="BC120" i="49"/>
  <c r="BD120" i="49"/>
  <c r="BE120" i="49"/>
  <c r="AE120" i="49"/>
  <c r="AD120" i="49"/>
  <c r="AC120" i="49"/>
  <c r="D120" i="49"/>
  <c r="I120" i="49"/>
  <c r="DV119" i="49"/>
  <c r="DU119" i="49"/>
  <c r="DT119" i="49"/>
  <c r="DS119" i="49"/>
  <c r="DR119" i="49"/>
  <c r="DQ119" i="49"/>
  <c r="DP119" i="49"/>
  <c r="DO119" i="49"/>
  <c r="DN119" i="49"/>
  <c r="DM119" i="49"/>
  <c r="DL119" i="49"/>
  <c r="DK119" i="49"/>
  <c r="DJ119" i="49"/>
  <c r="DI119" i="49"/>
  <c r="DH119" i="49"/>
  <c r="DG119" i="49"/>
  <c r="DF119" i="49"/>
  <c r="DE119" i="49"/>
  <c r="DD119" i="49"/>
  <c r="DC119" i="49"/>
  <c r="DB119" i="49"/>
  <c r="DA119" i="49"/>
  <c r="CZ119" i="49"/>
  <c r="CY119" i="49"/>
  <c r="CX119" i="49"/>
  <c r="CW119" i="49"/>
  <c r="CV119" i="49"/>
  <c r="CU119" i="49"/>
  <c r="CT119" i="49"/>
  <c r="CS119" i="49"/>
  <c r="CR119" i="49"/>
  <c r="CQ119" i="49"/>
  <c r="CP119" i="49"/>
  <c r="CO119" i="49"/>
  <c r="CN119" i="49"/>
  <c r="CM119" i="49"/>
  <c r="CL119" i="49"/>
  <c r="CK119" i="49"/>
  <c r="CJ119" i="49"/>
  <c r="CI119" i="49"/>
  <c r="CH119" i="49"/>
  <c r="CG119" i="49"/>
  <c r="CF119" i="49"/>
  <c r="CE119" i="49"/>
  <c r="CD119" i="49"/>
  <c r="CC119" i="49"/>
  <c r="CB119" i="49"/>
  <c r="CA119" i="49"/>
  <c r="BY119" i="49"/>
  <c r="BX119" i="49"/>
  <c r="BW119" i="49"/>
  <c r="BQ119" i="49"/>
  <c r="BP119" i="49"/>
  <c r="BO119" i="49"/>
  <c r="BN119" i="49"/>
  <c r="BM119" i="49"/>
  <c r="BL119" i="49"/>
  <c r="BK119" i="49"/>
  <c r="BJ119" i="49"/>
  <c r="BI119" i="49"/>
  <c r="BH119" i="49"/>
  <c r="BG119" i="49"/>
  <c r="BF119" i="49"/>
  <c r="AT119" i="49"/>
  <c r="AU119" i="49"/>
  <c r="AV119" i="49"/>
  <c r="AW119" i="49"/>
  <c r="AX119" i="49"/>
  <c r="AY119" i="49"/>
  <c r="AZ119" i="49"/>
  <c r="BA119" i="49"/>
  <c r="BB119" i="49"/>
  <c r="BC119" i="49"/>
  <c r="BD119" i="49"/>
  <c r="BE119" i="49"/>
  <c r="AE119" i="49"/>
  <c r="AD119" i="49"/>
  <c r="AC119" i="49"/>
  <c r="D119" i="49"/>
  <c r="I119" i="49"/>
  <c r="DV118" i="49"/>
  <c r="DU118" i="49"/>
  <c r="DT118" i="49"/>
  <c r="DS118" i="49"/>
  <c r="DR118" i="49"/>
  <c r="DQ118" i="49"/>
  <c r="DP118" i="49"/>
  <c r="DO118" i="49"/>
  <c r="DN118" i="49"/>
  <c r="DM118" i="49"/>
  <c r="DL118" i="49"/>
  <c r="DK118" i="49"/>
  <c r="DJ118" i="49"/>
  <c r="DI118" i="49"/>
  <c r="DH118" i="49"/>
  <c r="DG118" i="49"/>
  <c r="DF118" i="49"/>
  <c r="DE118" i="49"/>
  <c r="DD118" i="49"/>
  <c r="DC118" i="49"/>
  <c r="DB118" i="49"/>
  <c r="DA118" i="49"/>
  <c r="CZ118" i="49"/>
  <c r="CY118" i="49"/>
  <c r="CX118" i="49"/>
  <c r="CW118" i="49"/>
  <c r="CV118" i="49"/>
  <c r="CU118" i="49"/>
  <c r="CT118" i="49"/>
  <c r="CS118" i="49"/>
  <c r="CR118" i="49"/>
  <c r="CQ118" i="49"/>
  <c r="CP118" i="49"/>
  <c r="CO118" i="49"/>
  <c r="CN118" i="49"/>
  <c r="CM118" i="49"/>
  <c r="CL118" i="49"/>
  <c r="CK118" i="49"/>
  <c r="CJ118" i="49"/>
  <c r="CI118" i="49"/>
  <c r="CH118" i="49"/>
  <c r="CG118" i="49"/>
  <c r="CF118" i="49"/>
  <c r="CE118" i="49"/>
  <c r="CA118" i="49"/>
  <c r="CB118" i="49"/>
  <c r="CC118" i="49"/>
  <c r="CD118" i="49"/>
  <c r="BZ118" i="49"/>
  <c r="BY118" i="49"/>
  <c r="BX118" i="49"/>
  <c r="BW118" i="49"/>
  <c r="BQ118" i="49"/>
  <c r="BP118" i="49"/>
  <c r="BO118" i="49"/>
  <c r="BN118" i="49"/>
  <c r="BM118" i="49"/>
  <c r="BL118" i="49"/>
  <c r="BK118" i="49"/>
  <c r="BJ118" i="49"/>
  <c r="BI118" i="49"/>
  <c r="BH118" i="49"/>
  <c r="BG118" i="49"/>
  <c r="BF118" i="49"/>
  <c r="AT118" i="49"/>
  <c r="AU118" i="49"/>
  <c r="AV118" i="49"/>
  <c r="AW118" i="49"/>
  <c r="AX118" i="49"/>
  <c r="AY118" i="49"/>
  <c r="AZ118" i="49"/>
  <c r="BA118" i="49"/>
  <c r="BB118" i="49"/>
  <c r="BC118" i="49"/>
  <c r="BD118" i="49"/>
  <c r="BE118" i="49"/>
  <c r="AE118" i="49"/>
  <c r="AD118" i="49"/>
  <c r="AC118" i="49"/>
  <c r="D118" i="49"/>
  <c r="I118" i="49"/>
  <c r="DV117" i="49"/>
  <c r="DU117" i="49"/>
  <c r="DT117" i="49"/>
  <c r="DS117" i="49"/>
  <c r="DR117" i="49"/>
  <c r="DQ117" i="49"/>
  <c r="DP117" i="49"/>
  <c r="DO117" i="49"/>
  <c r="DN117" i="49"/>
  <c r="DM117" i="49"/>
  <c r="DL117" i="49"/>
  <c r="DK117" i="49"/>
  <c r="DJ117" i="49"/>
  <c r="DI117" i="49"/>
  <c r="DH117" i="49"/>
  <c r="DG117" i="49"/>
  <c r="DF117" i="49"/>
  <c r="DE117" i="49"/>
  <c r="DD117" i="49"/>
  <c r="DC117" i="49"/>
  <c r="DB117" i="49"/>
  <c r="DA117" i="49"/>
  <c r="CZ117" i="49"/>
  <c r="CY117" i="49"/>
  <c r="CX117" i="49"/>
  <c r="CW117" i="49"/>
  <c r="CV117" i="49"/>
  <c r="CU117" i="49"/>
  <c r="CT117" i="49"/>
  <c r="CS117" i="49"/>
  <c r="CR117" i="49"/>
  <c r="CQ117" i="49"/>
  <c r="CP117" i="49"/>
  <c r="CO117" i="49"/>
  <c r="CN117" i="49"/>
  <c r="CM117" i="49"/>
  <c r="CL117" i="49"/>
  <c r="CK117" i="49"/>
  <c r="CJ117" i="49"/>
  <c r="CI117" i="49"/>
  <c r="CH117" i="49"/>
  <c r="CG117" i="49"/>
  <c r="CF117" i="49"/>
  <c r="CE117" i="49"/>
  <c r="CD117" i="49"/>
  <c r="CC117" i="49"/>
  <c r="CB117" i="49"/>
  <c r="CA117" i="49"/>
  <c r="BY117" i="49"/>
  <c r="BX117" i="49"/>
  <c r="BW117" i="49"/>
  <c r="BQ117" i="49"/>
  <c r="BP117" i="49"/>
  <c r="BO117" i="49"/>
  <c r="BN117" i="49"/>
  <c r="BM117" i="49"/>
  <c r="BL117" i="49"/>
  <c r="BK117" i="49"/>
  <c r="BJ117" i="49"/>
  <c r="BI117" i="49"/>
  <c r="BH117" i="49"/>
  <c r="BG117" i="49"/>
  <c r="BF117" i="49"/>
  <c r="AT117" i="49"/>
  <c r="AU117" i="49"/>
  <c r="AV117" i="49"/>
  <c r="AW117" i="49"/>
  <c r="AX117" i="49"/>
  <c r="AY117" i="49"/>
  <c r="AZ117" i="49"/>
  <c r="BA117" i="49"/>
  <c r="BB117" i="49"/>
  <c r="BC117" i="49"/>
  <c r="BD117" i="49"/>
  <c r="BE117" i="49"/>
  <c r="AE117" i="49"/>
  <c r="AD117" i="49"/>
  <c r="AC117" i="49"/>
  <c r="D117" i="49"/>
  <c r="I117" i="49"/>
  <c r="DV116" i="49"/>
  <c r="DU116" i="49"/>
  <c r="DT116" i="49"/>
  <c r="DS116" i="49"/>
  <c r="DR116" i="49"/>
  <c r="DQ116" i="49"/>
  <c r="DP116" i="49"/>
  <c r="DO116" i="49"/>
  <c r="DN116" i="49"/>
  <c r="DM116" i="49"/>
  <c r="DL116" i="49"/>
  <c r="DK116" i="49"/>
  <c r="DJ116" i="49"/>
  <c r="DI116" i="49"/>
  <c r="DH116" i="49"/>
  <c r="DG116" i="49"/>
  <c r="DF116" i="49"/>
  <c r="DE116" i="49"/>
  <c r="DD116" i="49"/>
  <c r="DC116" i="49"/>
  <c r="DB116" i="49"/>
  <c r="DA116" i="49"/>
  <c r="CZ116" i="49"/>
  <c r="CY116" i="49"/>
  <c r="CX116" i="49"/>
  <c r="CW116" i="49"/>
  <c r="CV116" i="49"/>
  <c r="CU116" i="49"/>
  <c r="CT116" i="49"/>
  <c r="CS116" i="49"/>
  <c r="CR116" i="49"/>
  <c r="CQ116" i="49"/>
  <c r="CP116" i="49"/>
  <c r="CO116" i="49"/>
  <c r="CN116" i="49"/>
  <c r="CM116" i="49"/>
  <c r="CL116" i="49"/>
  <c r="CK116" i="49"/>
  <c r="CJ116" i="49"/>
  <c r="CI116" i="49"/>
  <c r="CH116" i="49"/>
  <c r="CG116" i="49"/>
  <c r="CF116" i="49"/>
  <c r="CE116" i="49"/>
  <c r="CD116" i="49"/>
  <c r="CC116" i="49"/>
  <c r="CB116" i="49"/>
  <c r="CA116" i="49"/>
  <c r="BZ116" i="49"/>
  <c r="BY116" i="49"/>
  <c r="BX116" i="49"/>
  <c r="BW116" i="49"/>
  <c r="BQ116" i="49"/>
  <c r="BP116" i="49"/>
  <c r="BO116" i="49"/>
  <c r="BN116" i="49"/>
  <c r="BM116" i="49"/>
  <c r="BL116" i="49"/>
  <c r="BK116" i="49"/>
  <c r="BJ116" i="49"/>
  <c r="BI116" i="49"/>
  <c r="BH116" i="49"/>
  <c r="BG116" i="49"/>
  <c r="BF116" i="49"/>
  <c r="AT116" i="49"/>
  <c r="AU116" i="49"/>
  <c r="AV116" i="49"/>
  <c r="AW116" i="49"/>
  <c r="AX116" i="49"/>
  <c r="AY116" i="49"/>
  <c r="AZ116" i="49"/>
  <c r="BA116" i="49"/>
  <c r="BB116" i="49"/>
  <c r="BC116" i="49"/>
  <c r="BD116" i="49"/>
  <c r="BE116" i="49"/>
  <c r="AE116" i="49"/>
  <c r="AD116" i="49"/>
  <c r="AC116" i="49"/>
  <c r="D116" i="49"/>
  <c r="I116" i="49"/>
  <c r="DV115" i="49"/>
  <c r="DU115" i="49"/>
  <c r="DT115" i="49"/>
  <c r="DS115" i="49"/>
  <c r="DR115" i="49"/>
  <c r="DQ115" i="49"/>
  <c r="DP115" i="49"/>
  <c r="DO115" i="49"/>
  <c r="DN115" i="49"/>
  <c r="DM115" i="49"/>
  <c r="DL115" i="49"/>
  <c r="DK115" i="49"/>
  <c r="DJ115" i="49"/>
  <c r="DI115" i="49"/>
  <c r="DH115" i="49"/>
  <c r="DG115" i="49"/>
  <c r="DF115" i="49"/>
  <c r="DE115" i="49"/>
  <c r="DD115" i="49"/>
  <c r="DC115" i="49"/>
  <c r="DB115" i="49"/>
  <c r="DA115" i="49"/>
  <c r="CZ115" i="49"/>
  <c r="CY115" i="49"/>
  <c r="CX115" i="49"/>
  <c r="CW115" i="49"/>
  <c r="CV115" i="49"/>
  <c r="CU115" i="49"/>
  <c r="CT115" i="49"/>
  <c r="CS115" i="49"/>
  <c r="CR115" i="49"/>
  <c r="CQ115" i="49"/>
  <c r="CP115" i="49"/>
  <c r="CO115" i="49"/>
  <c r="CN115" i="49"/>
  <c r="CM115" i="49"/>
  <c r="CL115" i="49"/>
  <c r="CK115" i="49"/>
  <c r="CJ115" i="49"/>
  <c r="CI115" i="49"/>
  <c r="CH115" i="49"/>
  <c r="CG115" i="49"/>
  <c r="CF115" i="49"/>
  <c r="CE115" i="49"/>
  <c r="CD115" i="49"/>
  <c r="CC115" i="49"/>
  <c r="CB115" i="49"/>
  <c r="CA115" i="49"/>
  <c r="BZ115" i="49"/>
  <c r="BY115" i="49"/>
  <c r="BX115" i="49"/>
  <c r="BW115" i="49"/>
  <c r="BQ115" i="49"/>
  <c r="BP115" i="49"/>
  <c r="BO115" i="49"/>
  <c r="BN115" i="49"/>
  <c r="BM115" i="49"/>
  <c r="BL115" i="49"/>
  <c r="BK115" i="49"/>
  <c r="BJ115" i="49"/>
  <c r="BI115" i="49"/>
  <c r="BH115" i="49"/>
  <c r="BG115" i="49"/>
  <c r="BF115" i="49"/>
  <c r="AT115" i="49"/>
  <c r="AU115" i="49"/>
  <c r="AV115" i="49"/>
  <c r="AW115" i="49"/>
  <c r="AX115" i="49"/>
  <c r="AY115" i="49"/>
  <c r="AZ115" i="49"/>
  <c r="BA115" i="49"/>
  <c r="BB115" i="49"/>
  <c r="BC115" i="49"/>
  <c r="BD115" i="49"/>
  <c r="BE115" i="49"/>
  <c r="AE115" i="49"/>
  <c r="AD115" i="49"/>
  <c r="AC115" i="49"/>
  <c r="D115" i="49"/>
  <c r="I115" i="49"/>
  <c r="DV114" i="49"/>
  <c r="DU114" i="49"/>
  <c r="DT114" i="49"/>
  <c r="DS114" i="49"/>
  <c r="DR114" i="49"/>
  <c r="DQ114" i="49"/>
  <c r="DP114" i="49"/>
  <c r="DO114" i="49"/>
  <c r="DN114" i="49"/>
  <c r="DM114" i="49"/>
  <c r="DL114" i="49"/>
  <c r="DK114" i="49"/>
  <c r="DJ114" i="49"/>
  <c r="DI114" i="49"/>
  <c r="DH114" i="49"/>
  <c r="DG114" i="49"/>
  <c r="DF114" i="49"/>
  <c r="DE114" i="49"/>
  <c r="DD114" i="49"/>
  <c r="DC114" i="49"/>
  <c r="DB114" i="49"/>
  <c r="DA114" i="49"/>
  <c r="CZ114" i="49"/>
  <c r="CY114" i="49"/>
  <c r="CX114" i="49"/>
  <c r="CW114" i="49"/>
  <c r="CV114" i="49"/>
  <c r="CU114" i="49"/>
  <c r="CT114" i="49"/>
  <c r="CS114" i="49"/>
  <c r="CR114" i="49"/>
  <c r="CQ114" i="49"/>
  <c r="CP114" i="49"/>
  <c r="CO114" i="49"/>
  <c r="CN114" i="49"/>
  <c r="CM114" i="49"/>
  <c r="CL114" i="49"/>
  <c r="CK114" i="49"/>
  <c r="CJ114" i="49"/>
  <c r="CI114" i="49"/>
  <c r="CH114" i="49"/>
  <c r="CG114" i="49"/>
  <c r="CF114" i="49"/>
  <c r="CE114" i="49"/>
  <c r="CD114" i="49"/>
  <c r="CA114" i="49"/>
  <c r="CB114" i="49"/>
  <c r="CC114" i="49"/>
  <c r="BZ114" i="49"/>
  <c r="BY114" i="49"/>
  <c r="BX114" i="49"/>
  <c r="BW114" i="49"/>
  <c r="BQ114" i="49"/>
  <c r="BP114" i="49"/>
  <c r="BO114" i="49"/>
  <c r="BN114" i="49"/>
  <c r="BM114" i="49"/>
  <c r="BL114" i="49"/>
  <c r="BK114" i="49"/>
  <c r="BJ114" i="49"/>
  <c r="BI114" i="49"/>
  <c r="BH114" i="49"/>
  <c r="BG114" i="49"/>
  <c r="BF114" i="49"/>
  <c r="AT114" i="49"/>
  <c r="AU114" i="49"/>
  <c r="AV114" i="49"/>
  <c r="AW114" i="49"/>
  <c r="AX114" i="49"/>
  <c r="AY114" i="49"/>
  <c r="AZ114" i="49"/>
  <c r="BA114" i="49"/>
  <c r="BB114" i="49"/>
  <c r="BC114" i="49"/>
  <c r="BD114" i="49"/>
  <c r="BE114" i="49"/>
  <c r="AE114" i="49"/>
  <c r="AD114" i="49"/>
  <c r="AC114" i="49"/>
  <c r="D114" i="49"/>
  <c r="I114" i="49"/>
  <c r="DV113" i="49"/>
  <c r="DU113" i="49"/>
  <c r="DT113" i="49"/>
  <c r="DS113" i="49"/>
  <c r="DR113" i="49"/>
  <c r="DQ113" i="49"/>
  <c r="DP113" i="49"/>
  <c r="DO113" i="49"/>
  <c r="DN113" i="49"/>
  <c r="DM113" i="49"/>
  <c r="DL113" i="49"/>
  <c r="DK113" i="49"/>
  <c r="DJ113" i="49"/>
  <c r="DI113" i="49"/>
  <c r="DH113" i="49"/>
  <c r="DG113" i="49"/>
  <c r="DF113" i="49"/>
  <c r="DE113" i="49"/>
  <c r="DD113" i="49"/>
  <c r="DC113" i="49"/>
  <c r="DB113" i="49"/>
  <c r="DA113" i="49"/>
  <c r="CZ113" i="49"/>
  <c r="CY113" i="49"/>
  <c r="CX113" i="49"/>
  <c r="CW113" i="49"/>
  <c r="CV113" i="49"/>
  <c r="CU113" i="49"/>
  <c r="CT113" i="49"/>
  <c r="CS113" i="49"/>
  <c r="CR113" i="49"/>
  <c r="CQ113" i="49"/>
  <c r="CP113" i="49"/>
  <c r="CO113" i="49"/>
  <c r="CN113" i="49"/>
  <c r="CM113" i="49"/>
  <c r="CL113" i="49"/>
  <c r="CK113" i="49"/>
  <c r="CJ113" i="49"/>
  <c r="CI113" i="49"/>
  <c r="CH113" i="49"/>
  <c r="CG113" i="49"/>
  <c r="CF113" i="49"/>
  <c r="CE113" i="49"/>
  <c r="CD113" i="49"/>
  <c r="CC113" i="49"/>
  <c r="CB113" i="49"/>
  <c r="CA113" i="49"/>
  <c r="BY113" i="49"/>
  <c r="BX113" i="49"/>
  <c r="BW113" i="49"/>
  <c r="BQ113" i="49"/>
  <c r="BP113" i="49"/>
  <c r="BO113" i="49"/>
  <c r="BN113" i="49"/>
  <c r="BM113" i="49"/>
  <c r="BL113" i="49"/>
  <c r="BK113" i="49"/>
  <c r="BJ113" i="49"/>
  <c r="BI113" i="49"/>
  <c r="BH113" i="49"/>
  <c r="BG113" i="49"/>
  <c r="BF113" i="49"/>
  <c r="AT113" i="49"/>
  <c r="AU113" i="49"/>
  <c r="AV113" i="49"/>
  <c r="AW113" i="49"/>
  <c r="AX113" i="49"/>
  <c r="AY113" i="49"/>
  <c r="AZ113" i="49"/>
  <c r="BA113" i="49"/>
  <c r="BB113" i="49"/>
  <c r="BC113" i="49"/>
  <c r="BD113" i="49"/>
  <c r="BE113" i="49"/>
  <c r="AE113" i="49"/>
  <c r="AD113" i="49"/>
  <c r="AC113" i="49"/>
  <c r="D113" i="49"/>
  <c r="I113" i="49"/>
  <c r="DV112" i="49"/>
  <c r="DU112" i="49"/>
  <c r="DT112" i="49"/>
  <c r="DS112" i="49"/>
  <c r="DR112" i="49"/>
  <c r="DQ112" i="49"/>
  <c r="DP112" i="49"/>
  <c r="DO112" i="49"/>
  <c r="DN112" i="49"/>
  <c r="DM112" i="49"/>
  <c r="DL112" i="49"/>
  <c r="DK112" i="49"/>
  <c r="DJ112" i="49"/>
  <c r="DI112" i="49"/>
  <c r="DH112" i="49"/>
  <c r="DG112" i="49"/>
  <c r="DF112" i="49"/>
  <c r="DE112" i="49"/>
  <c r="DD112" i="49"/>
  <c r="DC112" i="49"/>
  <c r="DB112" i="49"/>
  <c r="DA112" i="49"/>
  <c r="CZ112" i="49"/>
  <c r="CY112" i="49"/>
  <c r="CX112" i="49"/>
  <c r="CW112" i="49"/>
  <c r="CV112" i="49"/>
  <c r="CU112" i="49"/>
  <c r="CT112" i="49"/>
  <c r="CS112" i="49"/>
  <c r="CR112" i="49"/>
  <c r="CQ112" i="49"/>
  <c r="CP112" i="49"/>
  <c r="CO112" i="49"/>
  <c r="CN112" i="49"/>
  <c r="CM112" i="49"/>
  <c r="CL112" i="49"/>
  <c r="CK112" i="49"/>
  <c r="CJ112" i="49"/>
  <c r="CI112" i="49"/>
  <c r="CH112" i="49"/>
  <c r="CG112" i="49"/>
  <c r="CF112" i="49"/>
  <c r="CE112" i="49"/>
  <c r="CD112" i="49"/>
  <c r="CC112" i="49"/>
  <c r="CA112" i="49"/>
  <c r="CB112" i="49"/>
  <c r="BZ112" i="49"/>
  <c r="BY112" i="49"/>
  <c r="BX112" i="49"/>
  <c r="BW112" i="49"/>
  <c r="BQ112" i="49"/>
  <c r="BP112" i="49"/>
  <c r="BO112" i="49"/>
  <c r="BN112" i="49"/>
  <c r="BM112" i="49"/>
  <c r="BL112" i="49"/>
  <c r="BK112" i="49"/>
  <c r="BJ112" i="49"/>
  <c r="BI112" i="49"/>
  <c r="BH112" i="49"/>
  <c r="BG112" i="49"/>
  <c r="BF112" i="49"/>
  <c r="AT112" i="49"/>
  <c r="AU112" i="49"/>
  <c r="AV112" i="49"/>
  <c r="AW112" i="49"/>
  <c r="AX112" i="49"/>
  <c r="AY112" i="49"/>
  <c r="AZ112" i="49"/>
  <c r="BA112" i="49"/>
  <c r="BB112" i="49"/>
  <c r="BC112" i="49"/>
  <c r="BD112" i="49"/>
  <c r="BE112" i="49"/>
  <c r="AE112" i="49"/>
  <c r="AD112" i="49"/>
  <c r="AC112" i="49"/>
  <c r="D112" i="49"/>
  <c r="I112" i="49"/>
  <c r="DV111" i="49"/>
  <c r="DU111" i="49"/>
  <c r="DT111" i="49"/>
  <c r="DS111" i="49"/>
  <c r="DR111" i="49"/>
  <c r="DQ111" i="49"/>
  <c r="DP111" i="49"/>
  <c r="DO111" i="49"/>
  <c r="DN111" i="49"/>
  <c r="DM111" i="49"/>
  <c r="DL111" i="49"/>
  <c r="DK111" i="49"/>
  <c r="DJ111" i="49"/>
  <c r="DI111" i="49"/>
  <c r="DH111" i="49"/>
  <c r="DG111" i="49"/>
  <c r="DF111" i="49"/>
  <c r="DE111" i="49"/>
  <c r="DD111" i="49"/>
  <c r="DC111" i="49"/>
  <c r="DB111" i="49"/>
  <c r="DA111" i="49"/>
  <c r="CZ111" i="49"/>
  <c r="CY111" i="49"/>
  <c r="CX111" i="49"/>
  <c r="CW111" i="49"/>
  <c r="CV111" i="49"/>
  <c r="CU111" i="49"/>
  <c r="CT111" i="49"/>
  <c r="CS111" i="49"/>
  <c r="CR111" i="49"/>
  <c r="CQ111" i="49"/>
  <c r="CP111" i="49"/>
  <c r="CO111" i="49"/>
  <c r="CN111" i="49"/>
  <c r="CM111" i="49"/>
  <c r="CL111" i="49"/>
  <c r="CK111" i="49"/>
  <c r="CJ111" i="49"/>
  <c r="CI111" i="49"/>
  <c r="CH111" i="49"/>
  <c r="CG111" i="49"/>
  <c r="CF111" i="49"/>
  <c r="CE111" i="49"/>
  <c r="CD111" i="49"/>
  <c r="CC111" i="49"/>
  <c r="CB111" i="49"/>
  <c r="CA111" i="49"/>
  <c r="BY111" i="49"/>
  <c r="BX111" i="49"/>
  <c r="BW111" i="49"/>
  <c r="BQ111" i="49"/>
  <c r="BP111" i="49"/>
  <c r="BO111" i="49"/>
  <c r="BN111" i="49"/>
  <c r="BM111" i="49"/>
  <c r="BL111" i="49"/>
  <c r="BK111" i="49"/>
  <c r="BJ111" i="49"/>
  <c r="BI111" i="49"/>
  <c r="BH111" i="49"/>
  <c r="BG111" i="49"/>
  <c r="BF111" i="49"/>
  <c r="AT111" i="49"/>
  <c r="AU111" i="49"/>
  <c r="AV111" i="49"/>
  <c r="AW111" i="49"/>
  <c r="AX111" i="49"/>
  <c r="AY111" i="49"/>
  <c r="AZ111" i="49"/>
  <c r="BA111" i="49"/>
  <c r="BB111" i="49"/>
  <c r="BC111" i="49"/>
  <c r="BD111" i="49"/>
  <c r="BE111" i="49"/>
  <c r="AE111" i="49"/>
  <c r="AD111" i="49"/>
  <c r="AC111" i="49"/>
  <c r="D111" i="49"/>
  <c r="I111" i="49"/>
  <c r="DV110" i="49"/>
  <c r="DU110" i="49"/>
  <c r="DT110" i="49"/>
  <c r="DS110" i="49"/>
  <c r="DR110" i="49"/>
  <c r="DQ110" i="49"/>
  <c r="DP110" i="49"/>
  <c r="DO110" i="49"/>
  <c r="DN110" i="49"/>
  <c r="DM110" i="49"/>
  <c r="DL110" i="49"/>
  <c r="DK110" i="49"/>
  <c r="DJ110" i="49"/>
  <c r="DI110" i="49"/>
  <c r="DH110" i="49"/>
  <c r="DG110" i="49"/>
  <c r="DF110" i="49"/>
  <c r="DE110" i="49"/>
  <c r="DD110" i="49"/>
  <c r="DC110" i="49"/>
  <c r="DB110" i="49"/>
  <c r="DA110" i="49"/>
  <c r="CZ110" i="49"/>
  <c r="CY110" i="49"/>
  <c r="CX110" i="49"/>
  <c r="CW110" i="49"/>
  <c r="CV110" i="49"/>
  <c r="CU110" i="49"/>
  <c r="CT110" i="49"/>
  <c r="CS110" i="49"/>
  <c r="CR110" i="49"/>
  <c r="CQ110" i="49"/>
  <c r="CP110" i="49"/>
  <c r="CO110" i="49"/>
  <c r="CN110" i="49"/>
  <c r="CM110" i="49"/>
  <c r="CL110" i="49"/>
  <c r="CK110" i="49"/>
  <c r="CJ110" i="49"/>
  <c r="CI110" i="49"/>
  <c r="CH110" i="49"/>
  <c r="CG110" i="49"/>
  <c r="CF110" i="49"/>
  <c r="CE110" i="49"/>
  <c r="CD110" i="49"/>
  <c r="CA110" i="49"/>
  <c r="CB110" i="49"/>
  <c r="CC110" i="49"/>
  <c r="BZ110" i="49"/>
  <c r="BY110" i="49"/>
  <c r="BX110" i="49"/>
  <c r="BW110" i="49"/>
  <c r="BQ110" i="49"/>
  <c r="BP110" i="49"/>
  <c r="BO110" i="49"/>
  <c r="BN110" i="49"/>
  <c r="BM110" i="49"/>
  <c r="BL110" i="49"/>
  <c r="BK110" i="49"/>
  <c r="BJ110" i="49"/>
  <c r="BI110" i="49"/>
  <c r="BH110" i="49"/>
  <c r="BG110" i="49"/>
  <c r="BF110" i="49"/>
  <c r="AT110" i="49"/>
  <c r="AU110" i="49"/>
  <c r="AV110" i="49"/>
  <c r="AW110" i="49"/>
  <c r="AX110" i="49"/>
  <c r="AY110" i="49"/>
  <c r="AZ110" i="49"/>
  <c r="BA110" i="49"/>
  <c r="BB110" i="49"/>
  <c r="BC110" i="49"/>
  <c r="BD110" i="49"/>
  <c r="BE110" i="49"/>
  <c r="AE110" i="49"/>
  <c r="AD110" i="49"/>
  <c r="AC110" i="49"/>
  <c r="D110" i="49"/>
  <c r="I110" i="49"/>
  <c r="DV109" i="49"/>
  <c r="DU109" i="49"/>
  <c r="DT109" i="49"/>
  <c r="DS109" i="49"/>
  <c r="DR109" i="49"/>
  <c r="DQ109" i="49"/>
  <c r="DP109" i="49"/>
  <c r="DO109" i="49"/>
  <c r="DN109" i="49"/>
  <c r="DM109" i="49"/>
  <c r="DL109" i="49"/>
  <c r="DK109" i="49"/>
  <c r="DJ109" i="49"/>
  <c r="DI109" i="49"/>
  <c r="DH109" i="49"/>
  <c r="DG109" i="49"/>
  <c r="DF109" i="49"/>
  <c r="DE109" i="49"/>
  <c r="DD109" i="49"/>
  <c r="DC109" i="49"/>
  <c r="DB109" i="49"/>
  <c r="DA109" i="49"/>
  <c r="CZ109" i="49"/>
  <c r="CY109" i="49"/>
  <c r="CX109" i="49"/>
  <c r="CW109" i="49"/>
  <c r="CV109" i="49"/>
  <c r="CU109" i="49"/>
  <c r="CT109" i="49"/>
  <c r="CS109" i="49"/>
  <c r="CR109" i="49"/>
  <c r="CQ109" i="49"/>
  <c r="CP109" i="49"/>
  <c r="CO109" i="49"/>
  <c r="CN109" i="49"/>
  <c r="CM109" i="49"/>
  <c r="CL109" i="49"/>
  <c r="CK109" i="49"/>
  <c r="CJ109" i="49"/>
  <c r="CI109" i="49"/>
  <c r="CH109" i="49"/>
  <c r="CG109" i="49"/>
  <c r="CF109" i="49"/>
  <c r="CE109" i="49"/>
  <c r="CD109" i="49"/>
  <c r="CC109" i="49"/>
  <c r="CB109" i="49"/>
  <c r="CA109" i="49"/>
  <c r="BY109" i="49"/>
  <c r="BX109" i="49"/>
  <c r="BW109" i="49"/>
  <c r="BQ109" i="49"/>
  <c r="BP109" i="49"/>
  <c r="BO109" i="49"/>
  <c r="BN109" i="49"/>
  <c r="BM109" i="49"/>
  <c r="BL109" i="49"/>
  <c r="BK109" i="49"/>
  <c r="BJ109" i="49"/>
  <c r="BI109" i="49"/>
  <c r="BH109" i="49"/>
  <c r="BG109" i="49"/>
  <c r="BF109" i="49"/>
  <c r="AT109" i="49"/>
  <c r="AU109" i="49"/>
  <c r="AV109" i="49"/>
  <c r="AW109" i="49"/>
  <c r="AX109" i="49"/>
  <c r="AY109" i="49"/>
  <c r="AZ109" i="49"/>
  <c r="BA109" i="49"/>
  <c r="BB109" i="49"/>
  <c r="BC109" i="49"/>
  <c r="BD109" i="49"/>
  <c r="BE109" i="49"/>
  <c r="AE109" i="49"/>
  <c r="AD109" i="49"/>
  <c r="AC109" i="49"/>
  <c r="D109" i="49"/>
  <c r="I109" i="49"/>
  <c r="DV108" i="49"/>
  <c r="DU108" i="49"/>
  <c r="DT108" i="49"/>
  <c r="DS108" i="49"/>
  <c r="DR108" i="49"/>
  <c r="DQ108" i="49"/>
  <c r="DP108" i="49"/>
  <c r="DO108" i="49"/>
  <c r="DN108" i="49"/>
  <c r="DM108" i="49"/>
  <c r="DL108" i="49"/>
  <c r="DK108" i="49"/>
  <c r="DJ108" i="49"/>
  <c r="DI108" i="49"/>
  <c r="DH108" i="49"/>
  <c r="DG108" i="49"/>
  <c r="DF108" i="49"/>
  <c r="DE108" i="49"/>
  <c r="DD108" i="49"/>
  <c r="DC108" i="49"/>
  <c r="DB108" i="49"/>
  <c r="DA108" i="49"/>
  <c r="CZ108" i="49"/>
  <c r="CY108" i="49"/>
  <c r="CX108" i="49"/>
  <c r="CW108" i="49"/>
  <c r="CV108" i="49"/>
  <c r="CU108" i="49"/>
  <c r="CT108" i="49"/>
  <c r="CS108" i="49"/>
  <c r="CR108" i="49"/>
  <c r="CQ108" i="49"/>
  <c r="CP108" i="49"/>
  <c r="CO108" i="49"/>
  <c r="CN108" i="49"/>
  <c r="CM108" i="49"/>
  <c r="CL108" i="49"/>
  <c r="CK108" i="49"/>
  <c r="CJ108" i="49"/>
  <c r="CI108" i="49"/>
  <c r="CH108" i="49"/>
  <c r="CG108" i="49"/>
  <c r="CF108" i="49"/>
  <c r="CE108" i="49"/>
  <c r="CD108" i="49"/>
  <c r="CC108" i="49"/>
  <c r="CB108" i="49"/>
  <c r="CA108" i="49"/>
  <c r="BZ108" i="49"/>
  <c r="BY108" i="49"/>
  <c r="BX108" i="49"/>
  <c r="BW108" i="49"/>
  <c r="BQ108" i="49"/>
  <c r="BP108" i="49"/>
  <c r="BO108" i="49"/>
  <c r="BN108" i="49"/>
  <c r="BM108" i="49"/>
  <c r="BL108" i="49"/>
  <c r="BK108" i="49"/>
  <c r="BJ108" i="49"/>
  <c r="BI108" i="49"/>
  <c r="BH108" i="49"/>
  <c r="BG108" i="49"/>
  <c r="BF108" i="49"/>
  <c r="AT108" i="49"/>
  <c r="AU108" i="49"/>
  <c r="AV108" i="49"/>
  <c r="AW108" i="49"/>
  <c r="AX108" i="49"/>
  <c r="AY108" i="49"/>
  <c r="AZ108" i="49"/>
  <c r="BA108" i="49"/>
  <c r="BB108" i="49"/>
  <c r="BC108" i="49"/>
  <c r="BD108" i="49"/>
  <c r="BE108" i="49"/>
  <c r="AE108" i="49"/>
  <c r="AD108" i="49"/>
  <c r="AC108" i="49"/>
  <c r="D108" i="49"/>
  <c r="I108" i="49"/>
  <c r="DV107" i="49"/>
  <c r="DU107" i="49"/>
  <c r="DT107" i="49"/>
  <c r="DS107" i="49"/>
  <c r="DR107" i="49"/>
  <c r="DQ107" i="49"/>
  <c r="DP107" i="49"/>
  <c r="DO107" i="49"/>
  <c r="DN107" i="49"/>
  <c r="DM107" i="49"/>
  <c r="DL107" i="49"/>
  <c r="DK107" i="49"/>
  <c r="DJ107" i="49"/>
  <c r="DI107" i="49"/>
  <c r="DH107" i="49"/>
  <c r="DG107" i="49"/>
  <c r="DF107" i="49"/>
  <c r="DE107" i="49"/>
  <c r="DD107" i="49"/>
  <c r="DC107" i="49"/>
  <c r="DB107" i="49"/>
  <c r="DA107" i="49"/>
  <c r="CZ107" i="49"/>
  <c r="CY107" i="49"/>
  <c r="CX107" i="49"/>
  <c r="CW107" i="49"/>
  <c r="CV107" i="49"/>
  <c r="CU107" i="49"/>
  <c r="CT107" i="49"/>
  <c r="CS107" i="49"/>
  <c r="CR107" i="49"/>
  <c r="CQ107" i="49"/>
  <c r="CP107" i="49"/>
  <c r="CO107" i="49"/>
  <c r="CN107" i="49"/>
  <c r="CM107" i="49"/>
  <c r="CL107" i="49"/>
  <c r="CK107" i="49"/>
  <c r="CJ107" i="49"/>
  <c r="CI107" i="49"/>
  <c r="CH107" i="49"/>
  <c r="CG107" i="49"/>
  <c r="CF107" i="49"/>
  <c r="CE107" i="49"/>
  <c r="CD107" i="49"/>
  <c r="CC107" i="49"/>
  <c r="CB107" i="49"/>
  <c r="CA107" i="49"/>
  <c r="BZ107" i="49"/>
  <c r="BY107" i="49"/>
  <c r="BX107" i="49"/>
  <c r="BW107" i="49"/>
  <c r="BQ107" i="49"/>
  <c r="BP107" i="49"/>
  <c r="BO107" i="49"/>
  <c r="BN107" i="49"/>
  <c r="BM107" i="49"/>
  <c r="BL107" i="49"/>
  <c r="BK107" i="49"/>
  <c r="BJ107" i="49"/>
  <c r="BI107" i="49"/>
  <c r="BH107" i="49"/>
  <c r="BG107" i="49"/>
  <c r="BF107" i="49"/>
  <c r="AT107" i="49"/>
  <c r="AU107" i="49"/>
  <c r="AV107" i="49"/>
  <c r="AW107" i="49"/>
  <c r="AX107" i="49"/>
  <c r="AY107" i="49"/>
  <c r="AZ107" i="49"/>
  <c r="BA107" i="49"/>
  <c r="BB107" i="49"/>
  <c r="BC107" i="49"/>
  <c r="BD107" i="49"/>
  <c r="BE107" i="49"/>
  <c r="AE107" i="49"/>
  <c r="AD107" i="49"/>
  <c r="AC107" i="49"/>
  <c r="D107" i="49"/>
  <c r="I107" i="49"/>
  <c r="DV106" i="49"/>
  <c r="DU106" i="49"/>
  <c r="DT106" i="49"/>
  <c r="DS106" i="49"/>
  <c r="DR106" i="49"/>
  <c r="DQ106" i="49"/>
  <c r="DP106" i="49"/>
  <c r="DO106" i="49"/>
  <c r="DN106" i="49"/>
  <c r="DM106" i="49"/>
  <c r="DL106" i="49"/>
  <c r="DK106" i="49"/>
  <c r="DJ106" i="49"/>
  <c r="DI106" i="49"/>
  <c r="DH106" i="49"/>
  <c r="DG106" i="49"/>
  <c r="DF106" i="49"/>
  <c r="DE106" i="49"/>
  <c r="DD106" i="49"/>
  <c r="DC106" i="49"/>
  <c r="DB106" i="49"/>
  <c r="DA106" i="49"/>
  <c r="CZ106" i="49"/>
  <c r="CY106" i="49"/>
  <c r="CX106" i="49"/>
  <c r="CW106" i="49"/>
  <c r="CV106" i="49"/>
  <c r="CU106" i="49"/>
  <c r="CT106" i="49"/>
  <c r="CS106" i="49"/>
  <c r="CR106" i="49"/>
  <c r="CQ106" i="49"/>
  <c r="CP106" i="49"/>
  <c r="CO106" i="49"/>
  <c r="CN106" i="49"/>
  <c r="CM106" i="49"/>
  <c r="CL106" i="49"/>
  <c r="CK106" i="49"/>
  <c r="CJ106" i="49"/>
  <c r="CI106" i="49"/>
  <c r="CH106" i="49"/>
  <c r="CG106" i="49"/>
  <c r="CF106" i="49"/>
  <c r="CE106" i="49"/>
  <c r="CD106" i="49"/>
  <c r="CA106" i="49"/>
  <c r="CB106" i="49"/>
  <c r="CC106" i="49"/>
  <c r="BZ106" i="49"/>
  <c r="BY106" i="49"/>
  <c r="BX106" i="49"/>
  <c r="BW106" i="49"/>
  <c r="BQ106" i="49"/>
  <c r="BP106" i="49"/>
  <c r="BO106" i="49"/>
  <c r="BN106" i="49"/>
  <c r="BM106" i="49"/>
  <c r="BL106" i="49"/>
  <c r="BK106" i="49"/>
  <c r="BJ106" i="49"/>
  <c r="BI106" i="49"/>
  <c r="BH106" i="49"/>
  <c r="BG106" i="49"/>
  <c r="BF106" i="49"/>
  <c r="AT106" i="49"/>
  <c r="AU106" i="49"/>
  <c r="AV106" i="49"/>
  <c r="AW106" i="49"/>
  <c r="AX106" i="49"/>
  <c r="AY106" i="49"/>
  <c r="AZ106" i="49"/>
  <c r="BA106" i="49"/>
  <c r="BB106" i="49"/>
  <c r="BC106" i="49"/>
  <c r="BD106" i="49"/>
  <c r="BE106" i="49"/>
  <c r="AE106" i="49"/>
  <c r="AD106" i="49"/>
  <c r="AC106" i="49"/>
  <c r="D106" i="49"/>
  <c r="I106" i="49"/>
  <c r="DV105" i="49"/>
  <c r="DU105" i="49"/>
  <c r="DT105" i="49"/>
  <c r="DS105" i="49"/>
  <c r="DR105" i="49"/>
  <c r="DQ105" i="49"/>
  <c r="DP105" i="49"/>
  <c r="DO105" i="49"/>
  <c r="DN105" i="49"/>
  <c r="DM105" i="49"/>
  <c r="DL105" i="49"/>
  <c r="DK105" i="49"/>
  <c r="DJ105" i="49"/>
  <c r="DI105" i="49"/>
  <c r="DH105" i="49"/>
  <c r="DG105" i="49"/>
  <c r="DF105" i="49"/>
  <c r="DE105" i="49"/>
  <c r="DD105" i="49"/>
  <c r="DC105" i="49"/>
  <c r="DB105" i="49"/>
  <c r="DA105" i="49"/>
  <c r="CZ105" i="49"/>
  <c r="CY105" i="49"/>
  <c r="CX105" i="49"/>
  <c r="CW105" i="49"/>
  <c r="CV105" i="49"/>
  <c r="CU105" i="49"/>
  <c r="CT105" i="49"/>
  <c r="CS105" i="49"/>
  <c r="CR105" i="49"/>
  <c r="CQ105" i="49"/>
  <c r="CP105" i="49"/>
  <c r="CO105" i="49"/>
  <c r="CN105" i="49"/>
  <c r="CM105" i="49"/>
  <c r="CL105" i="49"/>
  <c r="CK105" i="49"/>
  <c r="CJ105" i="49"/>
  <c r="CI105" i="49"/>
  <c r="CH105" i="49"/>
  <c r="CG105" i="49"/>
  <c r="CF105" i="49"/>
  <c r="CE105" i="49"/>
  <c r="CD105" i="49"/>
  <c r="CC105" i="49"/>
  <c r="CB105" i="49"/>
  <c r="CA105" i="49"/>
  <c r="BY105" i="49"/>
  <c r="BX105" i="49"/>
  <c r="BW105" i="49"/>
  <c r="BQ105" i="49"/>
  <c r="BP105" i="49"/>
  <c r="BO105" i="49"/>
  <c r="BN105" i="49"/>
  <c r="BM105" i="49"/>
  <c r="BL105" i="49"/>
  <c r="BK105" i="49"/>
  <c r="BJ105" i="49"/>
  <c r="BI105" i="49"/>
  <c r="BH105" i="49"/>
  <c r="BG105" i="49"/>
  <c r="BF105" i="49"/>
  <c r="AT105" i="49"/>
  <c r="AU105" i="49"/>
  <c r="AV105" i="49"/>
  <c r="AW105" i="49"/>
  <c r="AX105" i="49"/>
  <c r="AY105" i="49"/>
  <c r="AZ105" i="49"/>
  <c r="BA105" i="49"/>
  <c r="BB105" i="49"/>
  <c r="BC105" i="49"/>
  <c r="BD105" i="49"/>
  <c r="BE105" i="49"/>
  <c r="AE105" i="49"/>
  <c r="AD105" i="49"/>
  <c r="AC105" i="49"/>
  <c r="D105" i="49"/>
  <c r="I105" i="49"/>
  <c r="DV104" i="49"/>
  <c r="DU104" i="49"/>
  <c r="DT104" i="49"/>
  <c r="DS104" i="49"/>
  <c r="DR104" i="49"/>
  <c r="DQ104" i="49"/>
  <c r="DP104" i="49"/>
  <c r="DO104" i="49"/>
  <c r="DN104" i="49"/>
  <c r="DM104" i="49"/>
  <c r="DL104" i="49"/>
  <c r="DK104" i="49"/>
  <c r="DJ104" i="49"/>
  <c r="DI104" i="49"/>
  <c r="DH104" i="49"/>
  <c r="DG104" i="49"/>
  <c r="DF104" i="49"/>
  <c r="DE104" i="49"/>
  <c r="DD104" i="49"/>
  <c r="DC104" i="49"/>
  <c r="DB104" i="49"/>
  <c r="DA104" i="49"/>
  <c r="CZ104" i="49"/>
  <c r="CY104" i="49"/>
  <c r="CX104" i="49"/>
  <c r="CW104" i="49"/>
  <c r="CV104" i="49"/>
  <c r="CU104" i="49"/>
  <c r="CT104" i="49"/>
  <c r="CS104" i="49"/>
  <c r="CR104" i="49"/>
  <c r="CQ104" i="49"/>
  <c r="CP104" i="49"/>
  <c r="CO104" i="49"/>
  <c r="CN104" i="49"/>
  <c r="CM104" i="49"/>
  <c r="CL104" i="49"/>
  <c r="CK104" i="49"/>
  <c r="CJ104" i="49"/>
  <c r="CI104" i="49"/>
  <c r="CH104" i="49"/>
  <c r="CG104" i="49"/>
  <c r="CF104" i="49"/>
  <c r="CE104" i="49"/>
  <c r="CD104" i="49"/>
  <c r="CC104" i="49"/>
  <c r="CB104" i="49"/>
  <c r="CA104" i="49"/>
  <c r="BZ104" i="49"/>
  <c r="BY104" i="49"/>
  <c r="BX104" i="49"/>
  <c r="BW104" i="49"/>
  <c r="BQ104" i="49"/>
  <c r="BP104" i="49"/>
  <c r="BO104" i="49"/>
  <c r="BN104" i="49"/>
  <c r="BM104" i="49"/>
  <c r="BL104" i="49"/>
  <c r="BK104" i="49"/>
  <c r="BJ104" i="49"/>
  <c r="BI104" i="49"/>
  <c r="BH104" i="49"/>
  <c r="BG104" i="49"/>
  <c r="BF104" i="49"/>
  <c r="AT104" i="49"/>
  <c r="AU104" i="49"/>
  <c r="AV104" i="49"/>
  <c r="AW104" i="49"/>
  <c r="AX104" i="49"/>
  <c r="AY104" i="49"/>
  <c r="AZ104" i="49"/>
  <c r="BA104" i="49"/>
  <c r="BB104" i="49"/>
  <c r="BC104" i="49"/>
  <c r="BD104" i="49"/>
  <c r="BE104" i="49"/>
  <c r="AE104" i="49"/>
  <c r="AD104" i="49"/>
  <c r="AC104" i="49"/>
  <c r="D104" i="49"/>
  <c r="I104" i="49"/>
  <c r="DV103" i="49"/>
  <c r="DU103" i="49"/>
  <c r="DT103" i="49"/>
  <c r="DS103" i="49"/>
  <c r="DR103" i="49"/>
  <c r="DQ103" i="49"/>
  <c r="DP103" i="49"/>
  <c r="DO103" i="49"/>
  <c r="DN103" i="49"/>
  <c r="DM103" i="49"/>
  <c r="DL103" i="49"/>
  <c r="DK103" i="49"/>
  <c r="DJ103" i="49"/>
  <c r="DI103" i="49"/>
  <c r="DH103" i="49"/>
  <c r="DG103" i="49"/>
  <c r="DF103" i="49"/>
  <c r="DE103" i="49"/>
  <c r="DD103" i="49"/>
  <c r="DC103" i="49"/>
  <c r="DB103" i="49"/>
  <c r="DA103" i="49"/>
  <c r="CZ103" i="49"/>
  <c r="CY103" i="49"/>
  <c r="CX103" i="49"/>
  <c r="CW103" i="49"/>
  <c r="CV103" i="49"/>
  <c r="CU103" i="49"/>
  <c r="CT103" i="49"/>
  <c r="CS103" i="49"/>
  <c r="CR103" i="49"/>
  <c r="CQ103" i="49"/>
  <c r="CP103" i="49"/>
  <c r="CO103" i="49"/>
  <c r="CN103" i="49"/>
  <c r="CM103" i="49"/>
  <c r="CL103" i="49"/>
  <c r="CK103" i="49"/>
  <c r="CJ103" i="49"/>
  <c r="CI103" i="49"/>
  <c r="CH103" i="49"/>
  <c r="CG103" i="49"/>
  <c r="CF103" i="49"/>
  <c r="CE103" i="49"/>
  <c r="CD103" i="49"/>
  <c r="CC103" i="49"/>
  <c r="CB103" i="49"/>
  <c r="CA103" i="49"/>
  <c r="BY103" i="49"/>
  <c r="BX103" i="49"/>
  <c r="BW103" i="49"/>
  <c r="BQ103" i="49"/>
  <c r="BP103" i="49"/>
  <c r="BO103" i="49"/>
  <c r="BN103" i="49"/>
  <c r="BM103" i="49"/>
  <c r="BL103" i="49"/>
  <c r="BK103" i="49"/>
  <c r="BJ103" i="49"/>
  <c r="BI103" i="49"/>
  <c r="BH103" i="49"/>
  <c r="BG103" i="49"/>
  <c r="BF103" i="49"/>
  <c r="AT103" i="49"/>
  <c r="AU103" i="49"/>
  <c r="AV103" i="49"/>
  <c r="AW103" i="49"/>
  <c r="AX103" i="49"/>
  <c r="AY103" i="49"/>
  <c r="AZ103" i="49"/>
  <c r="BA103" i="49"/>
  <c r="BB103" i="49"/>
  <c r="BC103" i="49"/>
  <c r="BD103" i="49"/>
  <c r="BE103" i="49"/>
  <c r="AE103" i="49"/>
  <c r="AD103" i="49"/>
  <c r="AC103" i="49"/>
  <c r="D103" i="49"/>
  <c r="I103" i="49"/>
  <c r="DV102" i="49"/>
  <c r="DU102" i="49"/>
  <c r="DT102" i="49"/>
  <c r="DS102" i="49"/>
  <c r="DR102" i="49"/>
  <c r="DQ102" i="49"/>
  <c r="DP102" i="49"/>
  <c r="DO102" i="49"/>
  <c r="DN102" i="49"/>
  <c r="DM102" i="49"/>
  <c r="DL102" i="49"/>
  <c r="DK102" i="49"/>
  <c r="DJ102" i="49"/>
  <c r="DI102" i="49"/>
  <c r="DH102" i="49"/>
  <c r="DG102" i="49"/>
  <c r="DF102" i="49"/>
  <c r="DE102" i="49"/>
  <c r="DD102" i="49"/>
  <c r="DC102" i="49"/>
  <c r="DB102" i="49"/>
  <c r="DA102" i="49"/>
  <c r="CZ102" i="49"/>
  <c r="CY102" i="49"/>
  <c r="CX102" i="49"/>
  <c r="CW102" i="49"/>
  <c r="CV102" i="49"/>
  <c r="CU102" i="49"/>
  <c r="CT102" i="49"/>
  <c r="CS102" i="49"/>
  <c r="CR102" i="49"/>
  <c r="CQ102" i="49"/>
  <c r="CP102" i="49"/>
  <c r="CO102" i="49"/>
  <c r="CN102" i="49"/>
  <c r="CM102" i="49"/>
  <c r="CL102" i="49"/>
  <c r="CK102" i="49"/>
  <c r="CJ102" i="49"/>
  <c r="CI102" i="49"/>
  <c r="CH102" i="49"/>
  <c r="CG102" i="49"/>
  <c r="CF102" i="49"/>
  <c r="CE102" i="49"/>
  <c r="CD102" i="49"/>
  <c r="CC102" i="49"/>
  <c r="CB102" i="49"/>
  <c r="CA102" i="49"/>
  <c r="BY102" i="49"/>
  <c r="BX102" i="49"/>
  <c r="BW102" i="49"/>
  <c r="BQ102" i="49"/>
  <c r="BP102" i="49"/>
  <c r="BO102" i="49"/>
  <c r="BN102" i="49"/>
  <c r="BM102" i="49"/>
  <c r="BL102" i="49"/>
  <c r="BK102" i="49"/>
  <c r="BJ102" i="49"/>
  <c r="BI102" i="49"/>
  <c r="BH102" i="49"/>
  <c r="BG102" i="49"/>
  <c r="BF102" i="49"/>
  <c r="AT102" i="49"/>
  <c r="AU102" i="49"/>
  <c r="AV102" i="49"/>
  <c r="AW102" i="49"/>
  <c r="AX102" i="49"/>
  <c r="AY102" i="49"/>
  <c r="AZ102" i="49"/>
  <c r="BA102" i="49"/>
  <c r="BB102" i="49"/>
  <c r="BC102" i="49"/>
  <c r="BD102" i="49"/>
  <c r="BE102" i="49"/>
  <c r="AE102" i="49"/>
  <c r="AD102" i="49"/>
  <c r="AC102" i="49"/>
  <c r="D102" i="49"/>
  <c r="I102" i="49"/>
  <c r="DV101" i="49"/>
  <c r="DU101" i="49"/>
  <c r="DT101" i="49"/>
  <c r="DS101" i="49"/>
  <c r="DR101" i="49"/>
  <c r="DQ101" i="49"/>
  <c r="DP101" i="49"/>
  <c r="DO101" i="49"/>
  <c r="DN101" i="49"/>
  <c r="DM101" i="49"/>
  <c r="DL101" i="49"/>
  <c r="DK101" i="49"/>
  <c r="DJ101" i="49"/>
  <c r="DI101" i="49"/>
  <c r="DH101" i="49"/>
  <c r="DG101" i="49"/>
  <c r="DF101" i="49"/>
  <c r="DE101" i="49"/>
  <c r="DD101" i="49"/>
  <c r="DC101" i="49"/>
  <c r="DB101" i="49"/>
  <c r="DA101" i="49"/>
  <c r="CZ101" i="49"/>
  <c r="CY101" i="49"/>
  <c r="CX101" i="49"/>
  <c r="CW101" i="49"/>
  <c r="CV101" i="49"/>
  <c r="CU101" i="49"/>
  <c r="CT101" i="49"/>
  <c r="CS101" i="49"/>
  <c r="CR101" i="49"/>
  <c r="CQ101" i="49"/>
  <c r="CP101" i="49"/>
  <c r="CO101" i="49"/>
  <c r="CN101" i="49"/>
  <c r="CM101" i="49"/>
  <c r="CL101" i="49"/>
  <c r="CK101" i="49"/>
  <c r="CJ101" i="49"/>
  <c r="CI101" i="49"/>
  <c r="CH101" i="49"/>
  <c r="CG101" i="49"/>
  <c r="CF101" i="49"/>
  <c r="CE101" i="49"/>
  <c r="CD101" i="49"/>
  <c r="CC101" i="49"/>
  <c r="CB101" i="49"/>
  <c r="CA101" i="49"/>
  <c r="BZ101" i="49"/>
  <c r="BY101" i="49"/>
  <c r="BX101" i="49"/>
  <c r="BW101" i="49"/>
  <c r="BQ101" i="49"/>
  <c r="BP101" i="49"/>
  <c r="BO101" i="49"/>
  <c r="BN101" i="49"/>
  <c r="BM101" i="49"/>
  <c r="BL101" i="49"/>
  <c r="BK101" i="49"/>
  <c r="BJ101" i="49"/>
  <c r="BI101" i="49"/>
  <c r="BH101" i="49"/>
  <c r="BG101" i="49"/>
  <c r="BF101" i="49"/>
  <c r="AT101" i="49"/>
  <c r="AU101" i="49"/>
  <c r="AV101" i="49"/>
  <c r="AW101" i="49"/>
  <c r="AX101" i="49"/>
  <c r="AY101" i="49"/>
  <c r="AZ101" i="49"/>
  <c r="BA101" i="49"/>
  <c r="BB101" i="49"/>
  <c r="BC101" i="49"/>
  <c r="BD101" i="49"/>
  <c r="BE101" i="49"/>
  <c r="AE101" i="49"/>
  <c r="AD101" i="49"/>
  <c r="AC101" i="49"/>
  <c r="D101" i="49"/>
  <c r="I101" i="49"/>
  <c r="DV100" i="49"/>
  <c r="DU100" i="49"/>
  <c r="DT100" i="49"/>
  <c r="DS100" i="49"/>
  <c r="DR100" i="49"/>
  <c r="DQ100" i="49"/>
  <c r="DP100" i="49"/>
  <c r="DO100" i="49"/>
  <c r="DN100" i="49"/>
  <c r="DM100" i="49"/>
  <c r="DL100" i="49"/>
  <c r="DK100" i="49"/>
  <c r="DJ100" i="49"/>
  <c r="DI100" i="49"/>
  <c r="DH100" i="49"/>
  <c r="DG100" i="49"/>
  <c r="DF100" i="49"/>
  <c r="DE100" i="49"/>
  <c r="DD100" i="49"/>
  <c r="DC100" i="49"/>
  <c r="DB100" i="49"/>
  <c r="DA100" i="49"/>
  <c r="CZ100" i="49"/>
  <c r="CY100" i="49"/>
  <c r="CX100" i="49"/>
  <c r="CW100" i="49"/>
  <c r="CV100" i="49"/>
  <c r="CU100" i="49"/>
  <c r="CT100" i="49"/>
  <c r="CS100" i="49"/>
  <c r="CR100" i="49"/>
  <c r="CQ100" i="49"/>
  <c r="CP100" i="49"/>
  <c r="CO100" i="49"/>
  <c r="CN100" i="49"/>
  <c r="CM100" i="49"/>
  <c r="CL100" i="49"/>
  <c r="CK100" i="49"/>
  <c r="CJ100" i="49"/>
  <c r="CI100" i="49"/>
  <c r="CH100" i="49"/>
  <c r="CG100" i="49"/>
  <c r="CF100" i="49"/>
  <c r="CE100" i="49"/>
  <c r="CD100" i="49"/>
  <c r="CC100" i="49"/>
  <c r="CA100" i="49"/>
  <c r="CB100" i="49"/>
  <c r="BZ100" i="49"/>
  <c r="BY100" i="49"/>
  <c r="BX100" i="49"/>
  <c r="BW100" i="49"/>
  <c r="BQ100" i="49"/>
  <c r="BP100" i="49"/>
  <c r="BO100" i="49"/>
  <c r="BN100" i="49"/>
  <c r="BM100" i="49"/>
  <c r="BL100" i="49"/>
  <c r="BK100" i="49"/>
  <c r="BJ100" i="49"/>
  <c r="BI100" i="49"/>
  <c r="BH100" i="49"/>
  <c r="BG100" i="49"/>
  <c r="BF100" i="49"/>
  <c r="AT100" i="49"/>
  <c r="AU100" i="49"/>
  <c r="AV100" i="49"/>
  <c r="AW100" i="49"/>
  <c r="AX100" i="49"/>
  <c r="AY100" i="49"/>
  <c r="AZ100" i="49"/>
  <c r="BA100" i="49"/>
  <c r="BB100" i="49"/>
  <c r="BC100" i="49"/>
  <c r="BD100" i="49"/>
  <c r="BE100" i="49"/>
  <c r="AE100" i="49"/>
  <c r="AD100" i="49"/>
  <c r="AC100" i="49"/>
  <c r="D100" i="49"/>
  <c r="I100" i="49"/>
  <c r="DV99" i="49"/>
  <c r="DU99" i="49"/>
  <c r="DT99" i="49"/>
  <c r="DS99" i="49"/>
  <c r="DR99" i="49"/>
  <c r="DQ99" i="49"/>
  <c r="DP99" i="49"/>
  <c r="DO99" i="49"/>
  <c r="DN99" i="49"/>
  <c r="DM99" i="49"/>
  <c r="DL99" i="49"/>
  <c r="DK99" i="49"/>
  <c r="DJ99" i="49"/>
  <c r="DI99" i="49"/>
  <c r="DH99" i="49"/>
  <c r="DG99" i="49"/>
  <c r="DF99" i="49"/>
  <c r="DE99" i="49"/>
  <c r="DD99" i="49"/>
  <c r="DC99" i="49"/>
  <c r="DB99" i="49"/>
  <c r="DA99" i="49"/>
  <c r="CZ99" i="49"/>
  <c r="CY99" i="49"/>
  <c r="CX99" i="49"/>
  <c r="CW99" i="49"/>
  <c r="CV99" i="49"/>
  <c r="CU99" i="49"/>
  <c r="CT99" i="49"/>
  <c r="CS99" i="49"/>
  <c r="CR99" i="49"/>
  <c r="CQ99" i="49"/>
  <c r="CP99" i="49"/>
  <c r="CO99" i="49"/>
  <c r="CN99" i="49"/>
  <c r="CM99" i="49"/>
  <c r="CL99" i="49"/>
  <c r="CK99" i="49"/>
  <c r="CJ99" i="49"/>
  <c r="CI99" i="49"/>
  <c r="CH99" i="49"/>
  <c r="CG99" i="49"/>
  <c r="CF99" i="49"/>
  <c r="CE99" i="49"/>
  <c r="CD99" i="49"/>
  <c r="CC99" i="49"/>
  <c r="CB99" i="49"/>
  <c r="CA99" i="49"/>
  <c r="BY99" i="49"/>
  <c r="BX99" i="49"/>
  <c r="BW99" i="49"/>
  <c r="BQ99" i="49"/>
  <c r="BP99" i="49"/>
  <c r="BO99" i="49"/>
  <c r="BN99" i="49"/>
  <c r="BM99" i="49"/>
  <c r="BL99" i="49"/>
  <c r="BK99" i="49"/>
  <c r="BJ99" i="49"/>
  <c r="BI99" i="49"/>
  <c r="BH99" i="49"/>
  <c r="BG99" i="49"/>
  <c r="BF99" i="49"/>
  <c r="AT99" i="49"/>
  <c r="AU99" i="49"/>
  <c r="AV99" i="49"/>
  <c r="AW99" i="49"/>
  <c r="AX99" i="49"/>
  <c r="AY99" i="49"/>
  <c r="AZ99" i="49"/>
  <c r="BA99" i="49"/>
  <c r="BB99" i="49"/>
  <c r="BC99" i="49"/>
  <c r="BD99" i="49"/>
  <c r="BE99" i="49"/>
  <c r="AE99" i="49"/>
  <c r="AD99" i="49"/>
  <c r="AC99" i="49"/>
  <c r="D99" i="49"/>
  <c r="I99" i="49"/>
  <c r="DV98" i="49"/>
  <c r="DU98" i="49"/>
  <c r="DT98" i="49"/>
  <c r="DS98" i="49"/>
  <c r="DR98" i="49"/>
  <c r="DQ98" i="49"/>
  <c r="DP98" i="49"/>
  <c r="DO98" i="49"/>
  <c r="DN98" i="49"/>
  <c r="DM98" i="49"/>
  <c r="DL98" i="49"/>
  <c r="DK98" i="49"/>
  <c r="DJ98" i="49"/>
  <c r="DI98" i="49"/>
  <c r="DH98" i="49"/>
  <c r="DG98" i="49"/>
  <c r="DF98" i="49"/>
  <c r="DE98" i="49"/>
  <c r="DD98" i="49"/>
  <c r="DC98" i="49"/>
  <c r="DB98" i="49"/>
  <c r="DA98" i="49"/>
  <c r="CZ98" i="49"/>
  <c r="CY98" i="49"/>
  <c r="CX98" i="49"/>
  <c r="CW98" i="49"/>
  <c r="CV98" i="49"/>
  <c r="CU98" i="49"/>
  <c r="CT98" i="49"/>
  <c r="CS98" i="49"/>
  <c r="CR98" i="49"/>
  <c r="CQ98" i="49"/>
  <c r="CP98" i="49"/>
  <c r="CO98" i="49"/>
  <c r="CN98" i="49"/>
  <c r="CM98" i="49"/>
  <c r="CL98" i="49"/>
  <c r="CK98" i="49"/>
  <c r="CJ98" i="49"/>
  <c r="CI98" i="49"/>
  <c r="CH98" i="49"/>
  <c r="CG98" i="49"/>
  <c r="CF98" i="49"/>
  <c r="CE98" i="49"/>
  <c r="CA98" i="49"/>
  <c r="CB98" i="49"/>
  <c r="CC98" i="49"/>
  <c r="CD98" i="49"/>
  <c r="BZ98" i="49"/>
  <c r="BY98" i="49"/>
  <c r="BX98" i="49"/>
  <c r="BW98" i="49"/>
  <c r="BQ98" i="49"/>
  <c r="BP98" i="49"/>
  <c r="BO98" i="49"/>
  <c r="BN98" i="49"/>
  <c r="BM98" i="49"/>
  <c r="BL98" i="49"/>
  <c r="BK98" i="49"/>
  <c r="BJ98" i="49"/>
  <c r="BI98" i="49"/>
  <c r="BH98" i="49"/>
  <c r="BG98" i="49"/>
  <c r="BF98" i="49"/>
  <c r="AT98" i="49"/>
  <c r="AU98" i="49"/>
  <c r="AV98" i="49"/>
  <c r="AW98" i="49"/>
  <c r="AX98" i="49"/>
  <c r="AY98" i="49"/>
  <c r="AZ98" i="49"/>
  <c r="BA98" i="49"/>
  <c r="BB98" i="49"/>
  <c r="BC98" i="49"/>
  <c r="BD98" i="49"/>
  <c r="BE98" i="49"/>
  <c r="AE98" i="49"/>
  <c r="AD98" i="49"/>
  <c r="AC98" i="49"/>
  <c r="D98" i="49"/>
  <c r="I98" i="49"/>
  <c r="DV97" i="49"/>
  <c r="DU97" i="49"/>
  <c r="DT97" i="49"/>
  <c r="DS97" i="49"/>
  <c r="DR97" i="49"/>
  <c r="DQ97" i="49"/>
  <c r="DP97" i="49"/>
  <c r="DO97" i="49"/>
  <c r="DN97" i="49"/>
  <c r="DM97" i="49"/>
  <c r="DL97" i="49"/>
  <c r="DK97" i="49"/>
  <c r="DJ97" i="49"/>
  <c r="DI97" i="49"/>
  <c r="DH97" i="49"/>
  <c r="DG97" i="49"/>
  <c r="DF97" i="49"/>
  <c r="DE97" i="49"/>
  <c r="DD97" i="49"/>
  <c r="DC97" i="49"/>
  <c r="DB97" i="49"/>
  <c r="DA97" i="49"/>
  <c r="CZ97" i="49"/>
  <c r="CY97" i="49"/>
  <c r="CX97" i="49"/>
  <c r="CW97" i="49"/>
  <c r="CV97" i="49"/>
  <c r="CU97" i="49"/>
  <c r="CT97" i="49"/>
  <c r="CS97" i="49"/>
  <c r="CR97" i="49"/>
  <c r="CQ97" i="49"/>
  <c r="CP97" i="49"/>
  <c r="CO97" i="49"/>
  <c r="CN97" i="49"/>
  <c r="CM97" i="49"/>
  <c r="CL97" i="49"/>
  <c r="CK97" i="49"/>
  <c r="CJ97" i="49"/>
  <c r="CI97" i="49"/>
  <c r="CH97" i="49"/>
  <c r="CG97" i="49"/>
  <c r="CF97" i="49"/>
  <c r="CE97" i="49"/>
  <c r="CD97" i="49"/>
  <c r="CC97" i="49"/>
  <c r="CB97" i="49"/>
  <c r="CA97" i="49"/>
  <c r="BY97" i="49"/>
  <c r="BX97" i="49"/>
  <c r="BW97" i="49"/>
  <c r="BQ97" i="49"/>
  <c r="BP97" i="49"/>
  <c r="BO97" i="49"/>
  <c r="BN97" i="49"/>
  <c r="BM97" i="49"/>
  <c r="BL97" i="49"/>
  <c r="BK97" i="49"/>
  <c r="BJ97" i="49"/>
  <c r="BI97" i="49"/>
  <c r="BH97" i="49"/>
  <c r="BG97" i="49"/>
  <c r="BF97" i="49"/>
  <c r="F97" i="49"/>
  <c r="AT97" i="49"/>
  <c r="AU97" i="49"/>
  <c r="AV97" i="49"/>
  <c r="AW97" i="49"/>
  <c r="AX97" i="49"/>
  <c r="AY97" i="49"/>
  <c r="AZ97" i="49"/>
  <c r="BA97" i="49"/>
  <c r="BB97" i="49"/>
  <c r="BC97" i="49"/>
  <c r="BD97" i="49"/>
  <c r="BE97" i="49"/>
  <c r="AE97" i="49"/>
  <c r="AD97" i="49"/>
  <c r="AC97" i="49"/>
  <c r="D97" i="49"/>
  <c r="I97" i="49"/>
  <c r="DV96" i="49"/>
  <c r="DU96" i="49"/>
  <c r="DT96" i="49"/>
  <c r="DS96" i="49"/>
  <c r="DR96" i="49"/>
  <c r="DQ96" i="49"/>
  <c r="DP96" i="49"/>
  <c r="DO96" i="49"/>
  <c r="DN96" i="49"/>
  <c r="DM96" i="49"/>
  <c r="DL96" i="49"/>
  <c r="DK96" i="49"/>
  <c r="DJ96" i="49"/>
  <c r="DI96" i="49"/>
  <c r="DH96" i="49"/>
  <c r="DG96" i="49"/>
  <c r="DF96" i="49"/>
  <c r="DE96" i="49"/>
  <c r="DD96" i="49"/>
  <c r="DC96" i="49"/>
  <c r="DB96" i="49"/>
  <c r="DA96" i="49"/>
  <c r="CZ96" i="49"/>
  <c r="CY96" i="49"/>
  <c r="CX96" i="49"/>
  <c r="CW96" i="49"/>
  <c r="CV96" i="49"/>
  <c r="CU96" i="49"/>
  <c r="CT96" i="49"/>
  <c r="CS96" i="49"/>
  <c r="CR96" i="49"/>
  <c r="CQ96" i="49"/>
  <c r="CP96" i="49"/>
  <c r="CO96" i="49"/>
  <c r="CN96" i="49"/>
  <c r="CM96" i="49"/>
  <c r="CL96" i="49"/>
  <c r="CK96" i="49"/>
  <c r="CJ96" i="49"/>
  <c r="CI96" i="49"/>
  <c r="CH96" i="49"/>
  <c r="CG96" i="49"/>
  <c r="CF96" i="49"/>
  <c r="CE96" i="49"/>
  <c r="CD96" i="49"/>
  <c r="CC96" i="49"/>
  <c r="CB96" i="49"/>
  <c r="CA96" i="49"/>
  <c r="BY96" i="49"/>
  <c r="BX96" i="49"/>
  <c r="BW96" i="49"/>
  <c r="BQ96" i="49"/>
  <c r="BP96" i="49"/>
  <c r="BO96" i="49"/>
  <c r="BN96" i="49"/>
  <c r="BM96" i="49"/>
  <c r="BL96" i="49"/>
  <c r="BK96" i="49"/>
  <c r="BJ96" i="49"/>
  <c r="BI96" i="49"/>
  <c r="BH96" i="49"/>
  <c r="BG96" i="49"/>
  <c r="BF96" i="49"/>
  <c r="AT96" i="49"/>
  <c r="AU96" i="49"/>
  <c r="AV96" i="49"/>
  <c r="AW96" i="49"/>
  <c r="AX96" i="49"/>
  <c r="AY96" i="49"/>
  <c r="AZ96" i="49"/>
  <c r="BA96" i="49"/>
  <c r="BB96" i="49"/>
  <c r="BC96" i="49"/>
  <c r="BD96" i="49"/>
  <c r="BE96" i="49"/>
  <c r="AE96" i="49"/>
  <c r="AD96" i="49"/>
  <c r="AC96" i="49"/>
  <c r="D96" i="49"/>
  <c r="I96" i="49"/>
  <c r="DV95" i="49"/>
  <c r="DU95" i="49"/>
  <c r="DT95" i="49"/>
  <c r="DS95" i="49"/>
  <c r="DR95" i="49"/>
  <c r="DQ95" i="49"/>
  <c r="DP95" i="49"/>
  <c r="DO95" i="49"/>
  <c r="DN95" i="49"/>
  <c r="DM95" i="49"/>
  <c r="DL95" i="49"/>
  <c r="DK95" i="49"/>
  <c r="DJ95" i="49"/>
  <c r="DI95" i="49"/>
  <c r="DH95" i="49"/>
  <c r="DG95" i="49"/>
  <c r="DF95" i="49"/>
  <c r="DE95" i="49"/>
  <c r="DD95" i="49"/>
  <c r="DC95" i="49"/>
  <c r="DB95" i="49"/>
  <c r="DA95" i="49"/>
  <c r="CZ95" i="49"/>
  <c r="CY95" i="49"/>
  <c r="CX95" i="49"/>
  <c r="CW95" i="49"/>
  <c r="CV95" i="49"/>
  <c r="CU95" i="49"/>
  <c r="CT95" i="49"/>
  <c r="CS95" i="49"/>
  <c r="CR95" i="49"/>
  <c r="CQ95" i="49"/>
  <c r="CP95" i="49"/>
  <c r="CO95" i="49"/>
  <c r="CN95" i="49"/>
  <c r="CM95" i="49"/>
  <c r="CL95" i="49"/>
  <c r="CK95" i="49"/>
  <c r="CJ95" i="49"/>
  <c r="CI95" i="49"/>
  <c r="CH95" i="49"/>
  <c r="CG95" i="49"/>
  <c r="CF95" i="49"/>
  <c r="CE95" i="49"/>
  <c r="CD95" i="49"/>
  <c r="CC95" i="49"/>
  <c r="CB95" i="49"/>
  <c r="CA95" i="49"/>
  <c r="BY95" i="49"/>
  <c r="BX95" i="49"/>
  <c r="BW95" i="49"/>
  <c r="BQ95" i="49"/>
  <c r="BP95" i="49"/>
  <c r="BO95" i="49"/>
  <c r="BN95" i="49"/>
  <c r="BM95" i="49"/>
  <c r="BL95" i="49"/>
  <c r="BK95" i="49"/>
  <c r="BJ95" i="49"/>
  <c r="BI95" i="49"/>
  <c r="BH95" i="49"/>
  <c r="BG95" i="49"/>
  <c r="BF95" i="49"/>
  <c r="AT95" i="49"/>
  <c r="AU95" i="49"/>
  <c r="AV95" i="49"/>
  <c r="AW95" i="49"/>
  <c r="AX95" i="49"/>
  <c r="AY95" i="49"/>
  <c r="AZ95" i="49"/>
  <c r="BA95" i="49"/>
  <c r="BB95" i="49"/>
  <c r="BC95" i="49"/>
  <c r="BD95" i="49"/>
  <c r="BE95" i="49"/>
  <c r="AE95" i="49"/>
  <c r="AD95" i="49"/>
  <c r="AC95" i="49"/>
  <c r="D95" i="49"/>
  <c r="I95" i="49"/>
  <c r="DV94" i="49"/>
  <c r="DU94" i="49"/>
  <c r="DT94" i="49"/>
  <c r="DS94" i="49"/>
  <c r="DR94" i="49"/>
  <c r="DQ94" i="49"/>
  <c r="DP94" i="49"/>
  <c r="DO94" i="49"/>
  <c r="DN94" i="49"/>
  <c r="DM94" i="49"/>
  <c r="DL94" i="49"/>
  <c r="DK94" i="49"/>
  <c r="DJ94" i="49"/>
  <c r="DI94" i="49"/>
  <c r="DH94" i="49"/>
  <c r="DG94" i="49"/>
  <c r="DF94" i="49"/>
  <c r="DE94" i="49"/>
  <c r="DD94" i="49"/>
  <c r="DC94" i="49"/>
  <c r="DB94" i="49"/>
  <c r="DA94" i="49"/>
  <c r="CZ94" i="49"/>
  <c r="CY94" i="49"/>
  <c r="CX94" i="49"/>
  <c r="CW94" i="49"/>
  <c r="CV94" i="49"/>
  <c r="CU94" i="49"/>
  <c r="CT94" i="49"/>
  <c r="CS94" i="49"/>
  <c r="CR94" i="49"/>
  <c r="CQ94" i="49"/>
  <c r="CP94" i="49"/>
  <c r="CO94" i="49"/>
  <c r="CN94" i="49"/>
  <c r="CM94" i="49"/>
  <c r="CL94" i="49"/>
  <c r="CK94" i="49"/>
  <c r="CJ94" i="49"/>
  <c r="CI94" i="49"/>
  <c r="CH94" i="49"/>
  <c r="CG94" i="49"/>
  <c r="CF94" i="49"/>
  <c r="CE94" i="49"/>
  <c r="CD94" i="49"/>
  <c r="CC94" i="49"/>
  <c r="CB94" i="49"/>
  <c r="CA94" i="49"/>
  <c r="BZ94" i="49"/>
  <c r="BY94" i="49"/>
  <c r="BX94" i="49"/>
  <c r="BW94" i="49"/>
  <c r="BQ94" i="49"/>
  <c r="BP94" i="49"/>
  <c r="BO94" i="49"/>
  <c r="BN94" i="49"/>
  <c r="BM94" i="49"/>
  <c r="BL94" i="49"/>
  <c r="BK94" i="49"/>
  <c r="BJ94" i="49"/>
  <c r="BI94" i="49"/>
  <c r="BH94" i="49"/>
  <c r="BG94" i="49"/>
  <c r="BF94" i="49"/>
  <c r="AT94" i="49"/>
  <c r="AU94" i="49"/>
  <c r="AV94" i="49"/>
  <c r="AW94" i="49"/>
  <c r="AX94" i="49"/>
  <c r="AY94" i="49"/>
  <c r="AZ94" i="49"/>
  <c r="BA94" i="49"/>
  <c r="BB94" i="49"/>
  <c r="BC94" i="49"/>
  <c r="BD94" i="49"/>
  <c r="BE94" i="49"/>
  <c r="AE94" i="49"/>
  <c r="AD94" i="49"/>
  <c r="AC94" i="49"/>
  <c r="D94" i="49"/>
  <c r="I94" i="49"/>
  <c r="DV93" i="49"/>
  <c r="DU93" i="49"/>
  <c r="DT93" i="49"/>
  <c r="DS93" i="49"/>
  <c r="DR93" i="49"/>
  <c r="DQ93" i="49"/>
  <c r="DP93" i="49"/>
  <c r="DO93" i="49"/>
  <c r="DN93" i="49"/>
  <c r="DM93" i="49"/>
  <c r="DL93" i="49"/>
  <c r="DK93" i="49"/>
  <c r="DJ93" i="49"/>
  <c r="DI93" i="49"/>
  <c r="DH93" i="49"/>
  <c r="DG93" i="49"/>
  <c r="DF93" i="49"/>
  <c r="DE93" i="49"/>
  <c r="DD93" i="49"/>
  <c r="DC93" i="49"/>
  <c r="DB93" i="49"/>
  <c r="DA93" i="49"/>
  <c r="CZ93" i="49"/>
  <c r="CY93" i="49"/>
  <c r="CX93" i="49"/>
  <c r="CW93" i="49"/>
  <c r="CV93" i="49"/>
  <c r="CU93" i="49"/>
  <c r="CT93" i="49"/>
  <c r="CS93" i="49"/>
  <c r="CR93" i="49"/>
  <c r="CQ93" i="49"/>
  <c r="CP93" i="49"/>
  <c r="CO93" i="49"/>
  <c r="CN93" i="49"/>
  <c r="CM93" i="49"/>
  <c r="CL93" i="49"/>
  <c r="CK93" i="49"/>
  <c r="CJ93" i="49"/>
  <c r="CI93" i="49"/>
  <c r="CH93" i="49"/>
  <c r="CG93" i="49"/>
  <c r="CF93" i="49"/>
  <c r="CE93" i="49"/>
  <c r="CD93" i="49"/>
  <c r="CC93" i="49"/>
  <c r="CB93" i="49"/>
  <c r="CA93" i="49"/>
  <c r="BY93" i="49"/>
  <c r="BX93" i="49"/>
  <c r="BW93" i="49"/>
  <c r="BQ93" i="49"/>
  <c r="BP93" i="49"/>
  <c r="BO93" i="49"/>
  <c r="BN93" i="49"/>
  <c r="BM93" i="49"/>
  <c r="BL93" i="49"/>
  <c r="BK93" i="49"/>
  <c r="BJ93" i="49"/>
  <c r="BI93" i="49"/>
  <c r="BH93" i="49"/>
  <c r="BG93" i="49"/>
  <c r="BF93" i="49"/>
  <c r="AT93" i="49"/>
  <c r="AU93" i="49"/>
  <c r="AV93" i="49"/>
  <c r="AW93" i="49"/>
  <c r="AX93" i="49"/>
  <c r="AY93" i="49"/>
  <c r="AZ93" i="49"/>
  <c r="BA93" i="49"/>
  <c r="BB93" i="49"/>
  <c r="BC93" i="49"/>
  <c r="BD93" i="49"/>
  <c r="BE93" i="49"/>
  <c r="AE93" i="49"/>
  <c r="AD93" i="49"/>
  <c r="AC93" i="49"/>
  <c r="D93" i="49"/>
  <c r="I93" i="49"/>
  <c r="DV92" i="49"/>
  <c r="DU92" i="49"/>
  <c r="DT92" i="49"/>
  <c r="DS92" i="49"/>
  <c r="DR92" i="49"/>
  <c r="DQ92" i="49"/>
  <c r="DP92" i="49"/>
  <c r="DO92" i="49"/>
  <c r="DN92" i="49"/>
  <c r="DM92" i="49"/>
  <c r="DL92" i="49"/>
  <c r="DK92" i="49"/>
  <c r="DJ92" i="49"/>
  <c r="DI92" i="49"/>
  <c r="DH92" i="49"/>
  <c r="DG92" i="49"/>
  <c r="DF92" i="49"/>
  <c r="DE92" i="49"/>
  <c r="DD92" i="49"/>
  <c r="DC92" i="49"/>
  <c r="DB92" i="49"/>
  <c r="DA92" i="49"/>
  <c r="CZ92" i="49"/>
  <c r="CY92" i="49"/>
  <c r="CX92" i="49"/>
  <c r="CW92" i="49"/>
  <c r="CV92" i="49"/>
  <c r="CU92" i="49"/>
  <c r="CT92" i="49"/>
  <c r="CS92" i="49"/>
  <c r="CR92" i="49"/>
  <c r="CQ92" i="49"/>
  <c r="CP92" i="49"/>
  <c r="CO92" i="49"/>
  <c r="CN92" i="49"/>
  <c r="CM92" i="49"/>
  <c r="CL92" i="49"/>
  <c r="CK92" i="49"/>
  <c r="CJ92" i="49"/>
  <c r="CI92" i="49"/>
  <c r="CH92" i="49"/>
  <c r="CG92" i="49"/>
  <c r="CF92" i="49"/>
  <c r="CE92" i="49"/>
  <c r="CD92" i="49"/>
  <c r="CC92" i="49"/>
  <c r="CA92" i="49"/>
  <c r="CB92" i="49"/>
  <c r="BZ92" i="49"/>
  <c r="BY92" i="49"/>
  <c r="BX92" i="49"/>
  <c r="BW92" i="49"/>
  <c r="BQ92" i="49"/>
  <c r="BP92" i="49"/>
  <c r="BO92" i="49"/>
  <c r="BN92" i="49"/>
  <c r="BM92" i="49"/>
  <c r="BL92" i="49"/>
  <c r="BK92" i="49"/>
  <c r="BJ92" i="49"/>
  <c r="BI92" i="49"/>
  <c r="BH92" i="49"/>
  <c r="BG92" i="49"/>
  <c r="BF92" i="49"/>
  <c r="AT92" i="49"/>
  <c r="AU92" i="49"/>
  <c r="AV92" i="49"/>
  <c r="AW92" i="49"/>
  <c r="AX92" i="49"/>
  <c r="AY92" i="49"/>
  <c r="AZ92" i="49"/>
  <c r="BA92" i="49"/>
  <c r="BB92" i="49"/>
  <c r="BC92" i="49"/>
  <c r="BD92" i="49"/>
  <c r="BE92" i="49"/>
  <c r="AE92" i="49"/>
  <c r="AD92" i="49"/>
  <c r="AC92" i="49"/>
  <c r="D92" i="49"/>
  <c r="I92" i="49"/>
  <c r="DV91" i="49"/>
  <c r="DU91" i="49"/>
  <c r="DT91" i="49"/>
  <c r="DS91" i="49"/>
  <c r="DR91" i="49"/>
  <c r="DQ91" i="49"/>
  <c r="DP91" i="49"/>
  <c r="DO91" i="49"/>
  <c r="DN91" i="49"/>
  <c r="DM91" i="49"/>
  <c r="DL91" i="49"/>
  <c r="DK91" i="49"/>
  <c r="DJ91" i="49"/>
  <c r="DI91" i="49"/>
  <c r="DH91" i="49"/>
  <c r="DG91" i="49"/>
  <c r="DF91" i="49"/>
  <c r="DE91" i="49"/>
  <c r="DD91" i="49"/>
  <c r="DC91" i="49"/>
  <c r="DB91" i="49"/>
  <c r="DA91" i="49"/>
  <c r="CZ91" i="49"/>
  <c r="CY91" i="49"/>
  <c r="CX91" i="49"/>
  <c r="CW91" i="49"/>
  <c r="CV91" i="49"/>
  <c r="CU91" i="49"/>
  <c r="CT91" i="49"/>
  <c r="CS91" i="49"/>
  <c r="CR91" i="49"/>
  <c r="CQ91" i="49"/>
  <c r="CP91" i="49"/>
  <c r="CO91" i="49"/>
  <c r="CN91" i="49"/>
  <c r="CM91" i="49"/>
  <c r="CL91" i="49"/>
  <c r="CK91" i="49"/>
  <c r="CJ91" i="49"/>
  <c r="CI91" i="49"/>
  <c r="CH91" i="49"/>
  <c r="CG91" i="49"/>
  <c r="CF91" i="49"/>
  <c r="CE91" i="49"/>
  <c r="CD91" i="49"/>
  <c r="CC91" i="49"/>
  <c r="CB91" i="49"/>
  <c r="CA91" i="49"/>
  <c r="BY91" i="49"/>
  <c r="BX91" i="49"/>
  <c r="BW91" i="49"/>
  <c r="BQ91" i="49"/>
  <c r="BP91" i="49"/>
  <c r="BO91" i="49"/>
  <c r="BN91" i="49"/>
  <c r="BM91" i="49"/>
  <c r="BL91" i="49"/>
  <c r="BK91" i="49"/>
  <c r="BJ91" i="49"/>
  <c r="BI91" i="49"/>
  <c r="BH91" i="49"/>
  <c r="BG91" i="49"/>
  <c r="BF91" i="49"/>
  <c r="AT91" i="49"/>
  <c r="AU91" i="49"/>
  <c r="AV91" i="49"/>
  <c r="AW91" i="49"/>
  <c r="AX91" i="49"/>
  <c r="AY91" i="49"/>
  <c r="AZ91" i="49"/>
  <c r="BA91" i="49"/>
  <c r="BB91" i="49"/>
  <c r="BC91" i="49"/>
  <c r="BD91" i="49"/>
  <c r="BE91" i="49"/>
  <c r="AE91" i="49"/>
  <c r="AD91" i="49"/>
  <c r="AC91" i="49"/>
  <c r="D91" i="49"/>
  <c r="I91" i="49"/>
  <c r="DV90" i="49"/>
  <c r="DU90" i="49"/>
  <c r="DT90" i="49"/>
  <c r="DS90" i="49"/>
  <c r="DR90" i="49"/>
  <c r="DQ90" i="49"/>
  <c r="DP90" i="49"/>
  <c r="DO90" i="49"/>
  <c r="DN90" i="49"/>
  <c r="DM90" i="49"/>
  <c r="DL90" i="49"/>
  <c r="DK90" i="49"/>
  <c r="DJ90" i="49"/>
  <c r="DI90" i="49"/>
  <c r="DH90" i="49"/>
  <c r="DG90" i="49"/>
  <c r="DF90" i="49"/>
  <c r="DE90" i="49"/>
  <c r="DD90" i="49"/>
  <c r="DC90" i="49"/>
  <c r="DB90" i="49"/>
  <c r="DA90" i="49"/>
  <c r="CZ90" i="49"/>
  <c r="CY90" i="49"/>
  <c r="CX90" i="49"/>
  <c r="CW90" i="49"/>
  <c r="CV90" i="49"/>
  <c r="CU90" i="49"/>
  <c r="CT90" i="49"/>
  <c r="CS90" i="49"/>
  <c r="CR90" i="49"/>
  <c r="CQ90" i="49"/>
  <c r="CP90" i="49"/>
  <c r="CO90" i="49"/>
  <c r="CN90" i="49"/>
  <c r="CM90" i="49"/>
  <c r="CL90" i="49"/>
  <c r="CK90" i="49"/>
  <c r="CJ90" i="49"/>
  <c r="CI90" i="49"/>
  <c r="CH90" i="49"/>
  <c r="CG90" i="49"/>
  <c r="CF90" i="49"/>
  <c r="CE90" i="49"/>
  <c r="CD90" i="49"/>
  <c r="CA90" i="49"/>
  <c r="CB90" i="49"/>
  <c r="CC90" i="49"/>
  <c r="BZ90" i="49"/>
  <c r="BY90" i="49"/>
  <c r="BX90" i="49"/>
  <c r="BW90" i="49"/>
  <c r="BQ90" i="49"/>
  <c r="BP90" i="49"/>
  <c r="BO90" i="49"/>
  <c r="BN90" i="49"/>
  <c r="BM90" i="49"/>
  <c r="BL90" i="49"/>
  <c r="BK90" i="49"/>
  <c r="BJ90" i="49"/>
  <c r="BI90" i="49"/>
  <c r="BH90" i="49"/>
  <c r="BG90" i="49"/>
  <c r="BF90" i="49"/>
  <c r="AT90" i="49"/>
  <c r="AU90" i="49"/>
  <c r="AV90" i="49"/>
  <c r="AW90" i="49"/>
  <c r="AX90" i="49"/>
  <c r="AY90" i="49"/>
  <c r="AZ90" i="49"/>
  <c r="BA90" i="49"/>
  <c r="BB90" i="49"/>
  <c r="BC90" i="49"/>
  <c r="BD90" i="49"/>
  <c r="BE90" i="49"/>
  <c r="AE90" i="49"/>
  <c r="AD90" i="49"/>
  <c r="AC90" i="49"/>
  <c r="D90" i="49"/>
  <c r="I90" i="49"/>
  <c r="DV89" i="49"/>
  <c r="DU89" i="49"/>
  <c r="DT89" i="49"/>
  <c r="DS89" i="49"/>
  <c r="DR89" i="49"/>
  <c r="DQ89" i="49"/>
  <c r="DP89" i="49"/>
  <c r="DO89" i="49"/>
  <c r="DN89" i="49"/>
  <c r="DM89" i="49"/>
  <c r="DL89" i="49"/>
  <c r="DK89" i="49"/>
  <c r="DJ89" i="49"/>
  <c r="DI89" i="49"/>
  <c r="DH89" i="49"/>
  <c r="DG89" i="49"/>
  <c r="DF89" i="49"/>
  <c r="DE89" i="49"/>
  <c r="DD89" i="49"/>
  <c r="DC89" i="49"/>
  <c r="DB89" i="49"/>
  <c r="DA89" i="49"/>
  <c r="CZ89" i="49"/>
  <c r="CY89" i="49"/>
  <c r="CX89" i="49"/>
  <c r="CW89" i="49"/>
  <c r="CV89" i="49"/>
  <c r="CU89" i="49"/>
  <c r="CT89" i="49"/>
  <c r="CS89" i="49"/>
  <c r="CR89" i="49"/>
  <c r="CQ89" i="49"/>
  <c r="CP89" i="49"/>
  <c r="CO89" i="49"/>
  <c r="CN89" i="49"/>
  <c r="CM89" i="49"/>
  <c r="CL89" i="49"/>
  <c r="CK89" i="49"/>
  <c r="CJ89" i="49"/>
  <c r="CI89" i="49"/>
  <c r="CH89" i="49"/>
  <c r="CG89" i="49"/>
  <c r="CF89" i="49"/>
  <c r="CE89" i="49"/>
  <c r="CA89" i="49"/>
  <c r="CB89" i="49"/>
  <c r="CC89" i="49"/>
  <c r="CD89" i="49"/>
  <c r="BZ89" i="49"/>
  <c r="BY89" i="49"/>
  <c r="BX89" i="49"/>
  <c r="BW89" i="49"/>
  <c r="BQ89" i="49"/>
  <c r="BP89" i="49"/>
  <c r="BO89" i="49"/>
  <c r="BN89" i="49"/>
  <c r="BM89" i="49"/>
  <c r="BL89" i="49"/>
  <c r="BK89" i="49"/>
  <c r="BJ89" i="49"/>
  <c r="BI89" i="49"/>
  <c r="BH89" i="49"/>
  <c r="BG89" i="49"/>
  <c r="BF89" i="49"/>
  <c r="AT89" i="49"/>
  <c r="AU89" i="49"/>
  <c r="AV89" i="49"/>
  <c r="AW89" i="49"/>
  <c r="AX89" i="49"/>
  <c r="AY89" i="49"/>
  <c r="AZ89" i="49"/>
  <c r="BA89" i="49"/>
  <c r="BB89" i="49"/>
  <c r="BC89" i="49"/>
  <c r="BD89" i="49"/>
  <c r="BE89" i="49"/>
  <c r="AE89" i="49"/>
  <c r="AD89" i="49"/>
  <c r="AC89" i="49"/>
  <c r="D89" i="49"/>
  <c r="I89" i="49"/>
  <c r="DV88" i="49"/>
  <c r="DU88" i="49"/>
  <c r="DT88" i="49"/>
  <c r="DS88" i="49"/>
  <c r="DR88" i="49"/>
  <c r="DQ88" i="49"/>
  <c r="DP88" i="49"/>
  <c r="DO88" i="49"/>
  <c r="DN88" i="49"/>
  <c r="DM88" i="49"/>
  <c r="DL88" i="49"/>
  <c r="DK88" i="49"/>
  <c r="DJ88" i="49"/>
  <c r="DI88" i="49"/>
  <c r="DH88" i="49"/>
  <c r="DG88" i="49"/>
  <c r="DF88" i="49"/>
  <c r="DE88" i="49"/>
  <c r="DD88" i="49"/>
  <c r="DC88" i="49"/>
  <c r="DB88" i="49"/>
  <c r="DA88" i="49"/>
  <c r="CZ88" i="49"/>
  <c r="CY88" i="49"/>
  <c r="CX88" i="49"/>
  <c r="CW88" i="49"/>
  <c r="CV88" i="49"/>
  <c r="CU88" i="49"/>
  <c r="CT88" i="49"/>
  <c r="CS88" i="49"/>
  <c r="CR88" i="49"/>
  <c r="CQ88" i="49"/>
  <c r="CP88" i="49"/>
  <c r="CO88" i="49"/>
  <c r="CN88" i="49"/>
  <c r="CM88" i="49"/>
  <c r="CL88" i="49"/>
  <c r="CK88" i="49"/>
  <c r="CJ88" i="49"/>
  <c r="CI88" i="49"/>
  <c r="CH88" i="49"/>
  <c r="CG88" i="49"/>
  <c r="CF88" i="49"/>
  <c r="CE88" i="49"/>
  <c r="CD88" i="49"/>
  <c r="CC88" i="49"/>
  <c r="CA88" i="49"/>
  <c r="CB88" i="49"/>
  <c r="BZ88" i="49"/>
  <c r="BY88" i="49"/>
  <c r="BX88" i="49"/>
  <c r="BW88" i="49"/>
  <c r="BQ88" i="49"/>
  <c r="BP88" i="49"/>
  <c r="BO88" i="49"/>
  <c r="BN88" i="49"/>
  <c r="BM88" i="49"/>
  <c r="BL88" i="49"/>
  <c r="BK88" i="49"/>
  <c r="BJ88" i="49"/>
  <c r="BI88" i="49"/>
  <c r="BH88" i="49"/>
  <c r="BG88" i="49"/>
  <c r="BF88" i="49"/>
  <c r="AT88" i="49"/>
  <c r="AU88" i="49"/>
  <c r="AV88" i="49"/>
  <c r="AW88" i="49"/>
  <c r="AX88" i="49"/>
  <c r="AY88" i="49"/>
  <c r="AZ88" i="49"/>
  <c r="BA88" i="49"/>
  <c r="BB88" i="49"/>
  <c r="BC88" i="49"/>
  <c r="BD88" i="49"/>
  <c r="BE88" i="49"/>
  <c r="AE88" i="49"/>
  <c r="AD88" i="49"/>
  <c r="AC88" i="49"/>
  <c r="D88" i="49"/>
  <c r="I88" i="49"/>
  <c r="DV87" i="49"/>
  <c r="DU87" i="49"/>
  <c r="DT87" i="49"/>
  <c r="DS87" i="49"/>
  <c r="DR87" i="49"/>
  <c r="DQ87" i="49"/>
  <c r="DP87" i="49"/>
  <c r="DO87" i="49"/>
  <c r="DN87" i="49"/>
  <c r="DM87" i="49"/>
  <c r="DL87" i="49"/>
  <c r="DK87" i="49"/>
  <c r="DJ87" i="49"/>
  <c r="DI87" i="49"/>
  <c r="DH87" i="49"/>
  <c r="DG87" i="49"/>
  <c r="DF87" i="49"/>
  <c r="DE87" i="49"/>
  <c r="DD87" i="49"/>
  <c r="DC87" i="49"/>
  <c r="DB87" i="49"/>
  <c r="DA87" i="49"/>
  <c r="CZ87" i="49"/>
  <c r="CY87" i="49"/>
  <c r="CX87" i="49"/>
  <c r="CW87" i="49"/>
  <c r="CV87" i="49"/>
  <c r="CU87" i="49"/>
  <c r="CT87" i="49"/>
  <c r="CS87" i="49"/>
  <c r="CR87" i="49"/>
  <c r="CQ87" i="49"/>
  <c r="CP87" i="49"/>
  <c r="CO87" i="49"/>
  <c r="CN87" i="49"/>
  <c r="CM87" i="49"/>
  <c r="CL87" i="49"/>
  <c r="CK87" i="49"/>
  <c r="CJ87" i="49"/>
  <c r="CI87" i="49"/>
  <c r="CH87" i="49"/>
  <c r="CG87" i="49"/>
  <c r="CF87" i="49"/>
  <c r="CE87" i="49"/>
  <c r="CD87" i="49"/>
  <c r="CC87" i="49"/>
  <c r="CB87" i="49"/>
  <c r="CA87" i="49"/>
  <c r="BY87" i="49"/>
  <c r="BX87" i="49"/>
  <c r="BW87" i="49"/>
  <c r="BQ87" i="49"/>
  <c r="BP87" i="49"/>
  <c r="BO87" i="49"/>
  <c r="BN87" i="49"/>
  <c r="BM87" i="49"/>
  <c r="BL87" i="49"/>
  <c r="BK87" i="49"/>
  <c r="BJ87" i="49"/>
  <c r="BI87" i="49"/>
  <c r="BH87" i="49"/>
  <c r="BG87" i="49"/>
  <c r="BF87" i="49"/>
  <c r="AT87" i="49"/>
  <c r="AU87" i="49"/>
  <c r="AV87" i="49"/>
  <c r="AW87" i="49"/>
  <c r="AX87" i="49"/>
  <c r="AY87" i="49"/>
  <c r="AZ87" i="49"/>
  <c r="BA87" i="49"/>
  <c r="BB87" i="49"/>
  <c r="BC87" i="49"/>
  <c r="BD87" i="49"/>
  <c r="BE87" i="49"/>
  <c r="AE87" i="49"/>
  <c r="AD87" i="49"/>
  <c r="AC87" i="49"/>
  <c r="D87" i="49"/>
  <c r="I87" i="49"/>
  <c r="DV86" i="49"/>
  <c r="DU86" i="49"/>
  <c r="DT86" i="49"/>
  <c r="DS86" i="49"/>
  <c r="DR86" i="49"/>
  <c r="DQ86" i="49"/>
  <c r="DP86" i="49"/>
  <c r="DO86" i="49"/>
  <c r="DN86" i="49"/>
  <c r="DM86" i="49"/>
  <c r="DL86" i="49"/>
  <c r="DK86" i="49"/>
  <c r="DJ86" i="49"/>
  <c r="DI86" i="49"/>
  <c r="DH86" i="49"/>
  <c r="DG86" i="49"/>
  <c r="DF86" i="49"/>
  <c r="DE86" i="49"/>
  <c r="DD86" i="49"/>
  <c r="DC86" i="49"/>
  <c r="DB86" i="49"/>
  <c r="DA86" i="49"/>
  <c r="CZ86" i="49"/>
  <c r="CY86" i="49"/>
  <c r="CX86" i="49"/>
  <c r="CW86" i="49"/>
  <c r="CV86" i="49"/>
  <c r="CU86" i="49"/>
  <c r="CT86" i="49"/>
  <c r="CS86" i="49"/>
  <c r="CR86" i="49"/>
  <c r="CQ86" i="49"/>
  <c r="CP86" i="49"/>
  <c r="CO86" i="49"/>
  <c r="CN86" i="49"/>
  <c r="CM86" i="49"/>
  <c r="CL86" i="49"/>
  <c r="CK86" i="49"/>
  <c r="CJ86" i="49"/>
  <c r="CI86" i="49"/>
  <c r="CH86" i="49"/>
  <c r="CG86" i="49"/>
  <c r="CF86" i="49"/>
  <c r="CE86" i="49"/>
  <c r="CD86" i="49"/>
  <c r="CC86" i="49"/>
  <c r="CB86" i="49"/>
  <c r="CA86" i="49"/>
  <c r="BZ86" i="49"/>
  <c r="BY86" i="49"/>
  <c r="BX86" i="49"/>
  <c r="BW86" i="49"/>
  <c r="BQ86" i="49"/>
  <c r="BP86" i="49"/>
  <c r="BO86" i="49"/>
  <c r="BN86" i="49"/>
  <c r="BM86" i="49"/>
  <c r="BL86" i="49"/>
  <c r="BK86" i="49"/>
  <c r="BJ86" i="49"/>
  <c r="BI86" i="49"/>
  <c r="BH86" i="49"/>
  <c r="BG86" i="49"/>
  <c r="BF86" i="49"/>
  <c r="AT86" i="49"/>
  <c r="AU86" i="49"/>
  <c r="AV86" i="49"/>
  <c r="AW86" i="49"/>
  <c r="AX86" i="49"/>
  <c r="AY86" i="49"/>
  <c r="AZ86" i="49"/>
  <c r="BA86" i="49"/>
  <c r="BB86" i="49"/>
  <c r="BC86" i="49"/>
  <c r="BD86" i="49"/>
  <c r="BE86" i="49"/>
  <c r="AE86" i="49"/>
  <c r="AD86" i="49"/>
  <c r="AC86" i="49"/>
  <c r="D86" i="49"/>
  <c r="I86" i="49"/>
  <c r="DV85" i="49"/>
  <c r="DU85" i="49"/>
  <c r="DT85" i="49"/>
  <c r="DS85" i="49"/>
  <c r="DR85" i="49"/>
  <c r="DQ85" i="49"/>
  <c r="DP85" i="49"/>
  <c r="DO85" i="49"/>
  <c r="DN85" i="49"/>
  <c r="DM85" i="49"/>
  <c r="DL85" i="49"/>
  <c r="DK85" i="49"/>
  <c r="DJ85" i="49"/>
  <c r="DI85" i="49"/>
  <c r="DH85" i="49"/>
  <c r="DG85" i="49"/>
  <c r="DF85" i="49"/>
  <c r="DE85" i="49"/>
  <c r="DD85" i="49"/>
  <c r="DC85" i="49"/>
  <c r="DB85" i="49"/>
  <c r="DA85" i="49"/>
  <c r="CZ85" i="49"/>
  <c r="CY85" i="49"/>
  <c r="CX85" i="49"/>
  <c r="CW85" i="49"/>
  <c r="CV85" i="49"/>
  <c r="CU85" i="49"/>
  <c r="CT85" i="49"/>
  <c r="CS85" i="49"/>
  <c r="CR85" i="49"/>
  <c r="CQ85" i="49"/>
  <c r="CP85" i="49"/>
  <c r="CO85" i="49"/>
  <c r="CN85" i="49"/>
  <c r="CM85" i="49"/>
  <c r="CL85" i="49"/>
  <c r="CK85" i="49"/>
  <c r="CJ85" i="49"/>
  <c r="CI85" i="49"/>
  <c r="CH85" i="49"/>
  <c r="CG85" i="49"/>
  <c r="CF85" i="49"/>
  <c r="CE85" i="49"/>
  <c r="CA85" i="49"/>
  <c r="CB85" i="49"/>
  <c r="CC85" i="49"/>
  <c r="CD85" i="49"/>
  <c r="BZ85" i="49"/>
  <c r="BY85" i="49"/>
  <c r="BX85" i="49"/>
  <c r="BW85" i="49"/>
  <c r="BQ85" i="49"/>
  <c r="BP85" i="49"/>
  <c r="BO85" i="49"/>
  <c r="BN85" i="49"/>
  <c r="BM85" i="49"/>
  <c r="BL85" i="49"/>
  <c r="BK85" i="49"/>
  <c r="BJ85" i="49"/>
  <c r="BI85" i="49"/>
  <c r="BH85" i="49"/>
  <c r="BG85" i="49"/>
  <c r="BF85" i="49"/>
  <c r="AT85" i="49"/>
  <c r="AU85" i="49"/>
  <c r="AV85" i="49"/>
  <c r="AW85" i="49"/>
  <c r="AX85" i="49"/>
  <c r="AY85" i="49"/>
  <c r="AZ85" i="49"/>
  <c r="BA85" i="49"/>
  <c r="BB85" i="49"/>
  <c r="BC85" i="49"/>
  <c r="BD85" i="49"/>
  <c r="BE85" i="49"/>
  <c r="AE85" i="49"/>
  <c r="AD85" i="49"/>
  <c r="AC85" i="49"/>
  <c r="D85" i="49"/>
  <c r="I85" i="49"/>
  <c r="DV84" i="49"/>
  <c r="DU84" i="49"/>
  <c r="DT84" i="49"/>
  <c r="DS84" i="49"/>
  <c r="DR84" i="49"/>
  <c r="DQ84" i="49"/>
  <c r="DP84" i="49"/>
  <c r="DO84" i="49"/>
  <c r="DN84" i="49"/>
  <c r="DM84" i="49"/>
  <c r="DL84" i="49"/>
  <c r="DK84" i="49"/>
  <c r="DJ84" i="49"/>
  <c r="DI84" i="49"/>
  <c r="DH84" i="49"/>
  <c r="DG84" i="49"/>
  <c r="DF84" i="49"/>
  <c r="DE84" i="49"/>
  <c r="DD84" i="49"/>
  <c r="DC84" i="49"/>
  <c r="DB84" i="49"/>
  <c r="DA84" i="49"/>
  <c r="CZ84" i="49"/>
  <c r="CY84" i="49"/>
  <c r="CX84" i="49"/>
  <c r="CW84" i="49"/>
  <c r="CV84" i="49"/>
  <c r="CU84" i="49"/>
  <c r="CT84" i="49"/>
  <c r="CS84" i="49"/>
  <c r="CR84" i="49"/>
  <c r="CQ84" i="49"/>
  <c r="CP84" i="49"/>
  <c r="CO84" i="49"/>
  <c r="CN84" i="49"/>
  <c r="CM84" i="49"/>
  <c r="CL84" i="49"/>
  <c r="CK84" i="49"/>
  <c r="CJ84" i="49"/>
  <c r="CI84" i="49"/>
  <c r="CH84" i="49"/>
  <c r="CG84" i="49"/>
  <c r="CF84" i="49"/>
  <c r="CE84" i="49"/>
  <c r="CD84" i="49"/>
  <c r="CA84" i="49"/>
  <c r="CB84" i="49"/>
  <c r="CC84" i="49"/>
  <c r="BZ84" i="49"/>
  <c r="BY84" i="49"/>
  <c r="BX84" i="49"/>
  <c r="BW84" i="49"/>
  <c r="BQ84" i="49"/>
  <c r="BP84" i="49"/>
  <c r="BO84" i="49"/>
  <c r="BN84" i="49"/>
  <c r="BM84" i="49"/>
  <c r="BL84" i="49"/>
  <c r="BK84" i="49"/>
  <c r="BJ84" i="49"/>
  <c r="BI84" i="49"/>
  <c r="BH84" i="49"/>
  <c r="BG84" i="49"/>
  <c r="BF84" i="49"/>
  <c r="AT84" i="49"/>
  <c r="AU84" i="49"/>
  <c r="AV84" i="49"/>
  <c r="AW84" i="49"/>
  <c r="AX84" i="49"/>
  <c r="AY84" i="49"/>
  <c r="AZ84" i="49"/>
  <c r="BA84" i="49"/>
  <c r="BB84" i="49"/>
  <c r="BC84" i="49"/>
  <c r="BD84" i="49"/>
  <c r="BE84" i="49"/>
  <c r="AE84" i="49"/>
  <c r="AD84" i="49"/>
  <c r="AC84" i="49"/>
  <c r="D84" i="49"/>
  <c r="I84" i="49"/>
  <c r="DV83" i="49"/>
  <c r="DU83" i="49"/>
  <c r="DT83" i="49"/>
  <c r="DS83" i="49"/>
  <c r="DR83" i="49"/>
  <c r="DQ83" i="49"/>
  <c r="DP83" i="49"/>
  <c r="DO83" i="49"/>
  <c r="DN83" i="49"/>
  <c r="DM83" i="49"/>
  <c r="DL83" i="49"/>
  <c r="DK83" i="49"/>
  <c r="DJ83" i="49"/>
  <c r="DI83" i="49"/>
  <c r="DH83" i="49"/>
  <c r="DG83" i="49"/>
  <c r="DF83" i="49"/>
  <c r="DE83" i="49"/>
  <c r="DD83" i="49"/>
  <c r="DC83" i="49"/>
  <c r="DB83" i="49"/>
  <c r="DA83" i="49"/>
  <c r="CZ83" i="49"/>
  <c r="CY83" i="49"/>
  <c r="CX83" i="49"/>
  <c r="CW83" i="49"/>
  <c r="CV83" i="49"/>
  <c r="CU83" i="49"/>
  <c r="CT83" i="49"/>
  <c r="CS83" i="49"/>
  <c r="CR83" i="49"/>
  <c r="CQ83" i="49"/>
  <c r="CP83" i="49"/>
  <c r="CO83" i="49"/>
  <c r="CN83" i="49"/>
  <c r="CM83" i="49"/>
  <c r="CL83" i="49"/>
  <c r="CK83" i="49"/>
  <c r="CJ83" i="49"/>
  <c r="CI83" i="49"/>
  <c r="CH83" i="49"/>
  <c r="CG83" i="49"/>
  <c r="CF83" i="49"/>
  <c r="CE83" i="49"/>
  <c r="CD83" i="49"/>
  <c r="CC83" i="49"/>
  <c r="CB83" i="49"/>
  <c r="CA83" i="49"/>
  <c r="BY83" i="49"/>
  <c r="BX83" i="49"/>
  <c r="BW83" i="49"/>
  <c r="BQ83" i="49"/>
  <c r="BP83" i="49"/>
  <c r="BO83" i="49"/>
  <c r="BN83" i="49"/>
  <c r="BM83" i="49"/>
  <c r="BL83" i="49"/>
  <c r="BK83" i="49"/>
  <c r="BJ83" i="49"/>
  <c r="BI83" i="49"/>
  <c r="BH83" i="49"/>
  <c r="BG83" i="49"/>
  <c r="BF83" i="49"/>
  <c r="AT83" i="49"/>
  <c r="AU83" i="49"/>
  <c r="AV83" i="49"/>
  <c r="AW83" i="49"/>
  <c r="AX83" i="49"/>
  <c r="AY83" i="49"/>
  <c r="AZ83" i="49"/>
  <c r="BA83" i="49"/>
  <c r="BB83" i="49"/>
  <c r="BC83" i="49"/>
  <c r="BD83" i="49"/>
  <c r="BE83" i="49"/>
  <c r="AE83" i="49"/>
  <c r="AD83" i="49"/>
  <c r="AC83" i="49"/>
  <c r="D83" i="49"/>
  <c r="I83" i="49"/>
  <c r="DV82" i="49"/>
  <c r="DU82" i="49"/>
  <c r="DT82" i="49"/>
  <c r="DS82" i="49"/>
  <c r="DR82" i="49"/>
  <c r="DQ82" i="49"/>
  <c r="DP82" i="49"/>
  <c r="DO82" i="49"/>
  <c r="DN82" i="49"/>
  <c r="DM82" i="49"/>
  <c r="DL82" i="49"/>
  <c r="DK82" i="49"/>
  <c r="DJ82" i="49"/>
  <c r="DI82" i="49"/>
  <c r="DH82" i="49"/>
  <c r="DG82" i="49"/>
  <c r="DF82" i="49"/>
  <c r="DE82" i="49"/>
  <c r="DD82" i="49"/>
  <c r="DC82" i="49"/>
  <c r="DB82" i="49"/>
  <c r="DA82" i="49"/>
  <c r="CZ82" i="49"/>
  <c r="CY82" i="49"/>
  <c r="CX82" i="49"/>
  <c r="CW82" i="49"/>
  <c r="CV82" i="49"/>
  <c r="CU82" i="49"/>
  <c r="CT82" i="49"/>
  <c r="CS82" i="49"/>
  <c r="CR82" i="49"/>
  <c r="CQ82" i="49"/>
  <c r="CP82" i="49"/>
  <c r="CO82" i="49"/>
  <c r="CN82" i="49"/>
  <c r="CM82" i="49"/>
  <c r="CL82" i="49"/>
  <c r="CK82" i="49"/>
  <c r="CJ82" i="49"/>
  <c r="CI82" i="49"/>
  <c r="CH82" i="49"/>
  <c r="CG82" i="49"/>
  <c r="CF82" i="49"/>
  <c r="CE82" i="49"/>
  <c r="CD82" i="49"/>
  <c r="CC82" i="49"/>
  <c r="CB82" i="49"/>
  <c r="CA82" i="49"/>
  <c r="BY82" i="49"/>
  <c r="BX82" i="49"/>
  <c r="BW82" i="49"/>
  <c r="BQ82" i="49"/>
  <c r="BP82" i="49"/>
  <c r="BO82" i="49"/>
  <c r="BN82" i="49"/>
  <c r="BM82" i="49"/>
  <c r="BL82" i="49"/>
  <c r="BK82" i="49"/>
  <c r="BJ82" i="49"/>
  <c r="BI82" i="49"/>
  <c r="BH82" i="49"/>
  <c r="BG82" i="49"/>
  <c r="BF82" i="49"/>
  <c r="AT82" i="49"/>
  <c r="AU82" i="49"/>
  <c r="AV82" i="49"/>
  <c r="AW82" i="49"/>
  <c r="AX82" i="49"/>
  <c r="AY82" i="49"/>
  <c r="AZ82" i="49"/>
  <c r="BA82" i="49"/>
  <c r="BB82" i="49"/>
  <c r="BC82" i="49"/>
  <c r="BD82" i="49"/>
  <c r="BE82" i="49"/>
  <c r="AE82" i="49"/>
  <c r="AD82" i="49"/>
  <c r="AC82" i="49"/>
  <c r="D82" i="49"/>
  <c r="I82" i="49"/>
  <c r="DV81" i="49"/>
  <c r="DU81" i="49"/>
  <c r="DT81" i="49"/>
  <c r="DS81" i="49"/>
  <c r="DR81" i="49"/>
  <c r="DQ81" i="49"/>
  <c r="DP81" i="49"/>
  <c r="DO81" i="49"/>
  <c r="DN81" i="49"/>
  <c r="DM81" i="49"/>
  <c r="DL81" i="49"/>
  <c r="DK81" i="49"/>
  <c r="DJ81" i="49"/>
  <c r="DI81" i="49"/>
  <c r="DH81" i="49"/>
  <c r="DG81" i="49"/>
  <c r="DF81" i="49"/>
  <c r="DE81" i="49"/>
  <c r="DD81" i="49"/>
  <c r="DC81" i="49"/>
  <c r="DB81" i="49"/>
  <c r="DA81" i="49"/>
  <c r="CZ81" i="49"/>
  <c r="CY81" i="49"/>
  <c r="CX81" i="49"/>
  <c r="CW81" i="49"/>
  <c r="CV81" i="49"/>
  <c r="CU81" i="49"/>
  <c r="CT81" i="49"/>
  <c r="CS81" i="49"/>
  <c r="CR81" i="49"/>
  <c r="CQ81" i="49"/>
  <c r="CP81" i="49"/>
  <c r="CO81" i="49"/>
  <c r="CN81" i="49"/>
  <c r="CM81" i="49"/>
  <c r="CL81" i="49"/>
  <c r="CK81" i="49"/>
  <c r="CJ81" i="49"/>
  <c r="CI81" i="49"/>
  <c r="CH81" i="49"/>
  <c r="CG81" i="49"/>
  <c r="CF81" i="49"/>
  <c r="CE81" i="49"/>
  <c r="CD81" i="49"/>
  <c r="CC81" i="49"/>
  <c r="CB81" i="49"/>
  <c r="CA81" i="49"/>
  <c r="BY81" i="49"/>
  <c r="BX81" i="49"/>
  <c r="BW81" i="49"/>
  <c r="AN81" i="49"/>
  <c r="AS81" i="49"/>
  <c r="BQ81" i="49"/>
  <c r="BP81" i="49"/>
  <c r="BO81" i="49"/>
  <c r="BN81" i="49"/>
  <c r="BM81" i="49"/>
  <c r="BL81" i="49"/>
  <c r="BK81" i="49"/>
  <c r="BJ81" i="49"/>
  <c r="BI81" i="49"/>
  <c r="BH81" i="49"/>
  <c r="BG81" i="49"/>
  <c r="BF81" i="49"/>
  <c r="AT81" i="49"/>
  <c r="AU81" i="49"/>
  <c r="AV81" i="49"/>
  <c r="AW81" i="49"/>
  <c r="AX81" i="49"/>
  <c r="AY81" i="49"/>
  <c r="AZ81" i="49"/>
  <c r="BA81" i="49"/>
  <c r="BB81" i="49"/>
  <c r="BC81" i="49"/>
  <c r="BD81" i="49"/>
  <c r="BE81" i="49"/>
  <c r="AE81" i="49"/>
  <c r="AD81" i="49"/>
  <c r="AC81" i="49"/>
  <c r="D81" i="49"/>
  <c r="I81" i="49"/>
  <c r="DV80" i="49"/>
  <c r="DU80" i="49"/>
  <c r="DT80" i="49"/>
  <c r="DS80" i="49"/>
  <c r="DR80" i="49"/>
  <c r="DQ80" i="49"/>
  <c r="DP80" i="49"/>
  <c r="DO80" i="49"/>
  <c r="DN80" i="49"/>
  <c r="DM80" i="49"/>
  <c r="DL80" i="49"/>
  <c r="DK80" i="49"/>
  <c r="DJ80" i="49"/>
  <c r="DI80" i="49"/>
  <c r="DH80" i="49"/>
  <c r="DG80" i="49"/>
  <c r="DF80" i="49"/>
  <c r="DE80" i="49"/>
  <c r="DD80" i="49"/>
  <c r="DC80" i="49"/>
  <c r="DB80" i="49"/>
  <c r="DA80" i="49"/>
  <c r="CZ80" i="49"/>
  <c r="CY80" i="49"/>
  <c r="CX80" i="49"/>
  <c r="CW80" i="49"/>
  <c r="CV80" i="49"/>
  <c r="CU80" i="49"/>
  <c r="CT80" i="49"/>
  <c r="CS80" i="49"/>
  <c r="CR80" i="49"/>
  <c r="CQ80" i="49"/>
  <c r="CP80" i="49"/>
  <c r="CO80" i="49"/>
  <c r="CN80" i="49"/>
  <c r="CM80" i="49"/>
  <c r="CL80" i="49"/>
  <c r="CK80" i="49"/>
  <c r="CJ80" i="49"/>
  <c r="CI80" i="49"/>
  <c r="CH80" i="49"/>
  <c r="CG80" i="49"/>
  <c r="CF80" i="49"/>
  <c r="CE80" i="49"/>
  <c r="CD80" i="49"/>
  <c r="CC80" i="49"/>
  <c r="CB80" i="49"/>
  <c r="CA80" i="49"/>
  <c r="BZ80" i="49"/>
  <c r="BY80" i="49"/>
  <c r="BX80" i="49"/>
  <c r="BW80" i="49"/>
  <c r="BQ80" i="49"/>
  <c r="BP80" i="49"/>
  <c r="BO80" i="49"/>
  <c r="BN80" i="49"/>
  <c r="BM80" i="49"/>
  <c r="BL80" i="49"/>
  <c r="BK80" i="49"/>
  <c r="BJ80" i="49"/>
  <c r="BI80" i="49"/>
  <c r="BH80" i="49"/>
  <c r="BG80" i="49"/>
  <c r="BF80" i="49"/>
  <c r="AT80" i="49"/>
  <c r="AU80" i="49"/>
  <c r="AV80" i="49"/>
  <c r="AW80" i="49"/>
  <c r="AX80" i="49"/>
  <c r="AY80" i="49"/>
  <c r="AZ80" i="49"/>
  <c r="BA80" i="49"/>
  <c r="BB80" i="49"/>
  <c r="BC80" i="49"/>
  <c r="BD80" i="49"/>
  <c r="BE80" i="49"/>
  <c r="AE80" i="49"/>
  <c r="AD80" i="49"/>
  <c r="AC80" i="49"/>
  <c r="D80" i="49"/>
  <c r="I80" i="49"/>
  <c r="DV79" i="49"/>
  <c r="DU79" i="49"/>
  <c r="DT79" i="49"/>
  <c r="DS79" i="49"/>
  <c r="DR79" i="49"/>
  <c r="DQ79" i="49"/>
  <c r="DP79" i="49"/>
  <c r="DO79" i="49"/>
  <c r="DN79" i="49"/>
  <c r="DM79" i="49"/>
  <c r="DL79" i="49"/>
  <c r="DK79" i="49"/>
  <c r="DJ79" i="49"/>
  <c r="DI79" i="49"/>
  <c r="DH79" i="49"/>
  <c r="DG79" i="49"/>
  <c r="DF79" i="49"/>
  <c r="DE79" i="49"/>
  <c r="DD79" i="49"/>
  <c r="DC79" i="49"/>
  <c r="DB79" i="49"/>
  <c r="DA79" i="49"/>
  <c r="CZ79" i="49"/>
  <c r="CY79" i="49"/>
  <c r="CX79" i="49"/>
  <c r="CW79" i="49"/>
  <c r="CV79" i="49"/>
  <c r="CU79" i="49"/>
  <c r="CT79" i="49"/>
  <c r="CS79" i="49"/>
  <c r="CR79" i="49"/>
  <c r="CQ79" i="49"/>
  <c r="CP79" i="49"/>
  <c r="CO79" i="49"/>
  <c r="CN79" i="49"/>
  <c r="CM79" i="49"/>
  <c r="CL79" i="49"/>
  <c r="CK79" i="49"/>
  <c r="CJ79" i="49"/>
  <c r="CI79" i="49"/>
  <c r="CH79" i="49"/>
  <c r="CG79" i="49"/>
  <c r="CF79" i="49"/>
  <c r="CE79" i="49"/>
  <c r="CD79" i="49"/>
  <c r="CC79" i="49"/>
  <c r="CB79" i="49"/>
  <c r="CA79" i="49"/>
  <c r="BY79" i="49"/>
  <c r="BX79" i="49"/>
  <c r="BW79" i="49"/>
  <c r="BQ79" i="49"/>
  <c r="BP79" i="49"/>
  <c r="BO79" i="49"/>
  <c r="BN79" i="49"/>
  <c r="BM79" i="49"/>
  <c r="BL79" i="49"/>
  <c r="BK79" i="49"/>
  <c r="BJ79" i="49"/>
  <c r="BI79" i="49"/>
  <c r="BH79" i="49"/>
  <c r="BG79" i="49"/>
  <c r="BF79" i="49"/>
  <c r="F79" i="49"/>
  <c r="AT79" i="49"/>
  <c r="AU79" i="49"/>
  <c r="AV79" i="49"/>
  <c r="AW79" i="49"/>
  <c r="AX79" i="49"/>
  <c r="AY79" i="49"/>
  <c r="AZ79" i="49"/>
  <c r="BA79" i="49"/>
  <c r="BB79" i="49"/>
  <c r="BC79" i="49"/>
  <c r="BD79" i="49"/>
  <c r="BE79" i="49"/>
  <c r="AE79" i="49"/>
  <c r="AD79" i="49"/>
  <c r="AC79" i="49"/>
  <c r="D79" i="49"/>
  <c r="I79" i="49"/>
  <c r="DV78" i="49"/>
  <c r="DU78" i="49"/>
  <c r="DT78" i="49"/>
  <c r="DS78" i="49"/>
  <c r="DR78" i="49"/>
  <c r="DQ78" i="49"/>
  <c r="DP78" i="49"/>
  <c r="DO78" i="49"/>
  <c r="DN78" i="49"/>
  <c r="DM78" i="49"/>
  <c r="DL78" i="49"/>
  <c r="DK78" i="49"/>
  <c r="DJ78" i="49"/>
  <c r="DI78" i="49"/>
  <c r="DH78" i="49"/>
  <c r="DG78" i="49"/>
  <c r="DF78" i="49"/>
  <c r="DE78" i="49"/>
  <c r="DD78" i="49"/>
  <c r="DC78" i="49"/>
  <c r="DB78" i="49"/>
  <c r="DA78" i="49"/>
  <c r="CZ78" i="49"/>
  <c r="CY78" i="49"/>
  <c r="CX78" i="49"/>
  <c r="CW78" i="49"/>
  <c r="CV78" i="49"/>
  <c r="CU78" i="49"/>
  <c r="CT78" i="49"/>
  <c r="CS78" i="49"/>
  <c r="CR78" i="49"/>
  <c r="CQ78" i="49"/>
  <c r="CP78" i="49"/>
  <c r="CO78" i="49"/>
  <c r="CN78" i="49"/>
  <c r="CM78" i="49"/>
  <c r="CL78" i="49"/>
  <c r="CK78" i="49"/>
  <c r="CJ78" i="49"/>
  <c r="CI78" i="49"/>
  <c r="CH78" i="49"/>
  <c r="CG78" i="49"/>
  <c r="CF78" i="49"/>
  <c r="CE78" i="49"/>
  <c r="CD78" i="49"/>
  <c r="CC78" i="49"/>
  <c r="CB78" i="49"/>
  <c r="CA78" i="49"/>
  <c r="BY78" i="49"/>
  <c r="BX78" i="49"/>
  <c r="BW78" i="49"/>
  <c r="BQ78" i="49"/>
  <c r="BP78" i="49"/>
  <c r="BO78" i="49"/>
  <c r="BN78" i="49"/>
  <c r="BM78" i="49"/>
  <c r="BL78" i="49"/>
  <c r="BK78" i="49"/>
  <c r="BJ78" i="49"/>
  <c r="BI78" i="49"/>
  <c r="BH78" i="49"/>
  <c r="BG78" i="49"/>
  <c r="BF78" i="49"/>
  <c r="AT78" i="49"/>
  <c r="AU78" i="49"/>
  <c r="AV78" i="49"/>
  <c r="AW78" i="49"/>
  <c r="AX78" i="49"/>
  <c r="AY78" i="49"/>
  <c r="AZ78" i="49"/>
  <c r="BA78" i="49"/>
  <c r="BB78" i="49"/>
  <c r="BC78" i="49"/>
  <c r="BD78" i="49"/>
  <c r="BE78" i="49"/>
  <c r="AE78" i="49"/>
  <c r="AD78" i="49"/>
  <c r="AC78" i="49"/>
  <c r="D78" i="49"/>
  <c r="I78" i="49"/>
  <c r="DV77" i="49"/>
  <c r="DU77" i="49"/>
  <c r="DT77" i="49"/>
  <c r="DS77" i="49"/>
  <c r="DR77" i="49"/>
  <c r="DQ77" i="49"/>
  <c r="DP77" i="49"/>
  <c r="DO77" i="49"/>
  <c r="DN77" i="49"/>
  <c r="DM77" i="49"/>
  <c r="DL77" i="49"/>
  <c r="DK77" i="49"/>
  <c r="DJ77" i="49"/>
  <c r="DI77" i="49"/>
  <c r="DH77" i="49"/>
  <c r="DG77" i="49"/>
  <c r="DF77" i="49"/>
  <c r="DE77" i="49"/>
  <c r="DD77" i="49"/>
  <c r="DC77" i="49"/>
  <c r="DB77" i="49"/>
  <c r="DA77" i="49"/>
  <c r="CZ77" i="49"/>
  <c r="CY77" i="49"/>
  <c r="CX77" i="49"/>
  <c r="CW77" i="49"/>
  <c r="CV77" i="49"/>
  <c r="CU77" i="49"/>
  <c r="CT77" i="49"/>
  <c r="CS77" i="49"/>
  <c r="CR77" i="49"/>
  <c r="CQ77" i="49"/>
  <c r="CP77" i="49"/>
  <c r="CO77" i="49"/>
  <c r="CN77" i="49"/>
  <c r="CM77" i="49"/>
  <c r="CL77" i="49"/>
  <c r="CK77" i="49"/>
  <c r="CJ77" i="49"/>
  <c r="CI77" i="49"/>
  <c r="CH77" i="49"/>
  <c r="CG77" i="49"/>
  <c r="CF77" i="49"/>
  <c r="CE77" i="49"/>
  <c r="CD77" i="49"/>
  <c r="CC77" i="49"/>
  <c r="CB77" i="49"/>
  <c r="CA77" i="49"/>
  <c r="BY77" i="49"/>
  <c r="BX77" i="49"/>
  <c r="BW77" i="49"/>
  <c r="BQ77" i="49"/>
  <c r="BP77" i="49"/>
  <c r="BO77" i="49"/>
  <c r="BN77" i="49"/>
  <c r="BM77" i="49"/>
  <c r="BL77" i="49"/>
  <c r="BK77" i="49"/>
  <c r="BJ77" i="49"/>
  <c r="BI77" i="49"/>
  <c r="BH77" i="49"/>
  <c r="BG77" i="49"/>
  <c r="BF77" i="49"/>
  <c r="AT77" i="49"/>
  <c r="AU77" i="49"/>
  <c r="AV77" i="49"/>
  <c r="AW77" i="49"/>
  <c r="AX77" i="49"/>
  <c r="AY77" i="49"/>
  <c r="AZ77" i="49"/>
  <c r="BA77" i="49"/>
  <c r="BB77" i="49"/>
  <c r="BC77" i="49"/>
  <c r="BD77" i="49"/>
  <c r="BE77" i="49"/>
  <c r="AE77" i="49"/>
  <c r="AD77" i="49"/>
  <c r="AC77" i="49"/>
  <c r="D77" i="49"/>
  <c r="I77" i="49"/>
  <c r="DV76" i="49"/>
  <c r="DU76" i="49"/>
  <c r="DT76" i="49"/>
  <c r="DS76" i="49"/>
  <c r="DR76" i="49"/>
  <c r="DQ76" i="49"/>
  <c r="DP76" i="49"/>
  <c r="DO76" i="49"/>
  <c r="DN76" i="49"/>
  <c r="DM76" i="49"/>
  <c r="DL76" i="49"/>
  <c r="DK76" i="49"/>
  <c r="DJ76" i="49"/>
  <c r="DI76" i="49"/>
  <c r="DH76" i="49"/>
  <c r="DG76" i="49"/>
  <c r="DF76" i="49"/>
  <c r="DE76" i="49"/>
  <c r="DD76" i="49"/>
  <c r="DC76" i="49"/>
  <c r="DB76" i="49"/>
  <c r="DA76" i="49"/>
  <c r="CZ76" i="49"/>
  <c r="CY76" i="49"/>
  <c r="CX76" i="49"/>
  <c r="CW76" i="49"/>
  <c r="CV76" i="49"/>
  <c r="CU76" i="49"/>
  <c r="CT76" i="49"/>
  <c r="CS76" i="49"/>
  <c r="CR76" i="49"/>
  <c r="CQ76" i="49"/>
  <c r="CP76" i="49"/>
  <c r="CO76" i="49"/>
  <c r="CN76" i="49"/>
  <c r="CM76" i="49"/>
  <c r="CL76" i="49"/>
  <c r="CK76" i="49"/>
  <c r="CJ76" i="49"/>
  <c r="CI76" i="49"/>
  <c r="CH76" i="49"/>
  <c r="CG76" i="49"/>
  <c r="CF76" i="49"/>
  <c r="CE76" i="49"/>
  <c r="CD76" i="49"/>
  <c r="CC76" i="49"/>
  <c r="CB76" i="49"/>
  <c r="CA76" i="49"/>
  <c r="BZ76" i="49"/>
  <c r="BY76" i="49"/>
  <c r="BX76" i="49"/>
  <c r="BW76" i="49"/>
  <c r="BQ76" i="49"/>
  <c r="BP76" i="49"/>
  <c r="BO76" i="49"/>
  <c r="BN76" i="49"/>
  <c r="BM76" i="49"/>
  <c r="BL76" i="49"/>
  <c r="BK76" i="49"/>
  <c r="BJ76" i="49"/>
  <c r="BI76" i="49"/>
  <c r="BH76" i="49"/>
  <c r="BG76" i="49"/>
  <c r="BF76" i="49"/>
  <c r="AT76" i="49"/>
  <c r="AU76" i="49"/>
  <c r="AV76" i="49"/>
  <c r="AW76" i="49"/>
  <c r="AX76" i="49"/>
  <c r="AY76" i="49"/>
  <c r="AZ76" i="49"/>
  <c r="BA76" i="49"/>
  <c r="BB76" i="49"/>
  <c r="BC76" i="49"/>
  <c r="BD76" i="49"/>
  <c r="BE76" i="49"/>
  <c r="AE76" i="49"/>
  <c r="AD76" i="49"/>
  <c r="AC76" i="49"/>
  <c r="D76" i="49"/>
  <c r="I76" i="49"/>
  <c r="DV75" i="49"/>
  <c r="DU75" i="49"/>
  <c r="DT75" i="49"/>
  <c r="DS75" i="49"/>
  <c r="DR75" i="49"/>
  <c r="DQ75" i="49"/>
  <c r="DP75" i="49"/>
  <c r="DO75" i="49"/>
  <c r="DN75" i="49"/>
  <c r="DM75" i="49"/>
  <c r="DL75" i="49"/>
  <c r="DK75" i="49"/>
  <c r="DJ75" i="49"/>
  <c r="DI75" i="49"/>
  <c r="DH75" i="49"/>
  <c r="DG75" i="49"/>
  <c r="DF75" i="49"/>
  <c r="DE75" i="49"/>
  <c r="DD75" i="49"/>
  <c r="DC75" i="49"/>
  <c r="DB75" i="49"/>
  <c r="DA75" i="49"/>
  <c r="CZ75" i="49"/>
  <c r="CY75" i="49"/>
  <c r="CX75" i="49"/>
  <c r="CW75" i="49"/>
  <c r="CV75" i="49"/>
  <c r="CU75" i="49"/>
  <c r="CT75" i="49"/>
  <c r="CS75" i="49"/>
  <c r="CR75" i="49"/>
  <c r="CQ75" i="49"/>
  <c r="CP75" i="49"/>
  <c r="CO75" i="49"/>
  <c r="CN75" i="49"/>
  <c r="CM75" i="49"/>
  <c r="CL75" i="49"/>
  <c r="CK75" i="49"/>
  <c r="CJ75" i="49"/>
  <c r="CI75" i="49"/>
  <c r="CH75" i="49"/>
  <c r="CG75" i="49"/>
  <c r="CF75" i="49"/>
  <c r="CE75" i="49"/>
  <c r="CD75" i="49"/>
  <c r="CC75" i="49"/>
  <c r="CB75" i="49"/>
  <c r="CA75" i="49"/>
  <c r="BY75" i="49"/>
  <c r="BX75" i="49"/>
  <c r="BW75" i="49"/>
  <c r="BQ75" i="49"/>
  <c r="BP75" i="49"/>
  <c r="BO75" i="49"/>
  <c r="BN75" i="49"/>
  <c r="BM75" i="49"/>
  <c r="BL75" i="49"/>
  <c r="BK75" i="49"/>
  <c r="BJ75" i="49"/>
  <c r="BI75" i="49"/>
  <c r="BH75" i="49"/>
  <c r="BG75" i="49"/>
  <c r="BF75" i="49"/>
  <c r="AT75" i="49"/>
  <c r="AU75" i="49"/>
  <c r="AV75" i="49"/>
  <c r="AW75" i="49"/>
  <c r="AX75" i="49"/>
  <c r="AY75" i="49"/>
  <c r="AZ75" i="49"/>
  <c r="BA75" i="49"/>
  <c r="BB75" i="49"/>
  <c r="BC75" i="49"/>
  <c r="BD75" i="49"/>
  <c r="BE75" i="49"/>
  <c r="AE75" i="49"/>
  <c r="AD75" i="49"/>
  <c r="AC75" i="49"/>
  <c r="D75" i="49"/>
  <c r="I75" i="49"/>
  <c r="DV74" i="49"/>
  <c r="DU74" i="49"/>
  <c r="DT74" i="49"/>
  <c r="DS74" i="49"/>
  <c r="DR74" i="49"/>
  <c r="DQ74" i="49"/>
  <c r="DP74" i="49"/>
  <c r="DO74" i="49"/>
  <c r="DN74" i="49"/>
  <c r="DM74" i="49"/>
  <c r="DL74" i="49"/>
  <c r="DK74" i="49"/>
  <c r="DJ74" i="49"/>
  <c r="DI74" i="49"/>
  <c r="DH74" i="49"/>
  <c r="DG74" i="49"/>
  <c r="DF74" i="49"/>
  <c r="DE74" i="49"/>
  <c r="DD74" i="49"/>
  <c r="DC74" i="49"/>
  <c r="DB74" i="49"/>
  <c r="DA74" i="49"/>
  <c r="CZ74" i="49"/>
  <c r="CY74" i="49"/>
  <c r="CX74" i="49"/>
  <c r="CW74" i="49"/>
  <c r="CV74" i="49"/>
  <c r="CU74" i="49"/>
  <c r="CT74" i="49"/>
  <c r="CS74" i="49"/>
  <c r="CR74" i="49"/>
  <c r="CQ74" i="49"/>
  <c r="CP74" i="49"/>
  <c r="CO74" i="49"/>
  <c r="CN74" i="49"/>
  <c r="CM74" i="49"/>
  <c r="CL74" i="49"/>
  <c r="CK74" i="49"/>
  <c r="CJ74" i="49"/>
  <c r="CI74" i="49"/>
  <c r="CH74" i="49"/>
  <c r="CG74" i="49"/>
  <c r="CF74" i="49"/>
  <c r="CE74" i="49"/>
  <c r="CD74" i="49"/>
  <c r="CC74" i="49"/>
  <c r="CB74" i="49"/>
  <c r="CA74" i="49"/>
  <c r="BY74" i="49"/>
  <c r="BX74" i="49"/>
  <c r="BW74" i="49"/>
  <c r="BQ74" i="49"/>
  <c r="BP74" i="49"/>
  <c r="BO74" i="49"/>
  <c r="BN74" i="49"/>
  <c r="BM74" i="49"/>
  <c r="BL74" i="49"/>
  <c r="BK74" i="49"/>
  <c r="BJ74" i="49"/>
  <c r="BI74" i="49"/>
  <c r="BH74" i="49"/>
  <c r="BG74" i="49"/>
  <c r="BF74" i="49"/>
  <c r="AT74" i="49"/>
  <c r="AU74" i="49"/>
  <c r="AV74" i="49"/>
  <c r="AW74" i="49"/>
  <c r="AX74" i="49"/>
  <c r="AY74" i="49"/>
  <c r="AZ74" i="49"/>
  <c r="BA74" i="49"/>
  <c r="BB74" i="49"/>
  <c r="BC74" i="49"/>
  <c r="BD74" i="49"/>
  <c r="BE74" i="49"/>
  <c r="AE74" i="49"/>
  <c r="AD74" i="49"/>
  <c r="AC74" i="49"/>
  <c r="D74" i="49"/>
  <c r="I74" i="49"/>
  <c r="DV73" i="49"/>
  <c r="DU73" i="49"/>
  <c r="DT73" i="49"/>
  <c r="DS73" i="49"/>
  <c r="DR73" i="49"/>
  <c r="DQ73" i="49"/>
  <c r="DP73" i="49"/>
  <c r="DO73" i="49"/>
  <c r="DN73" i="49"/>
  <c r="DM73" i="49"/>
  <c r="DL73" i="49"/>
  <c r="DK73" i="49"/>
  <c r="DJ73" i="49"/>
  <c r="DI73" i="49"/>
  <c r="DH73" i="49"/>
  <c r="DG73" i="49"/>
  <c r="DF73" i="49"/>
  <c r="DE73" i="49"/>
  <c r="DD73" i="49"/>
  <c r="DC73" i="49"/>
  <c r="DB73" i="49"/>
  <c r="DA73" i="49"/>
  <c r="CZ73" i="49"/>
  <c r="CY73" i="49"/>
  <c r="CX73" i="49"/>
  <c r="CW73" i="49"/>
  <c r="CV73" i="49"/>
  <c r="CU73" i="49"/>
  <c r="CT73" i="49"/>
  <c r="CS73" i="49"/>
  <c r="CR73" i="49"/>
  <c r="CQ73" i="49"/>
  <c r="CP73" i="49"/>
  <c r="CO73" i="49"/>
  <c r="CN73" i="49"/>
  <c r="CM73" i="49"/>
  <c r="CL73" i="49"/>
  <c r="CK73" i="49"/>
  <c r="CJ73" i="49"/>
  <c r="CI73" i="49"/>
  <c r="CH73" i="49"/>
  <c r="CG73" i="49"/>
  <c r="CA73" i="49"/>
  <c r="CB73" i="49"/>
  <c r="CC73" i="49"/>
  <c r="CD73" i="49"/>
  <c r="CE73" i="49"/>
  <c r="CF73" i="49"/>
  <c r="BZ73" i="49"/>
  <c r="BY73" i="49"/>
  <c r="BX73" i="49"/>
  <c r="BW73" i="49"/>
  <c r="BQ73" i="49"/>
  <c r="BP73" i="49"/>
  <c r="BO73" i="49"/>
  <c r="BN73" i="49"/>
  <c r="BM73" i="49"/>
  <c r="BL73" i="49"/>
  <c r="BK73" i="49"/>
  <c r="BJ73" i="49"/>
  <c r="BI73" i="49"/>
  <c r="BH73" i="49"/>
  <c r="BG73" i="49"/>
  <c r="BF73" i="49"/>
  <c r="AT73" i="49"/>
  <c r="AU73" i="49"/>
  <c r="AV73" i="49"/>
  <c r="AW73" i="49"/>
  <c r="AX73" i="49"/>
  <c r="AY73" i="49"/>
  <c r="AZ73" i="49"/>
  <c r="BA73" i="49"/>
  <c r="BB73" i="49"/>
  <c r="BC73" i="49"/>
  <c r="BD73" i="49"/>
  <c r="BE73" i="49"/>
  <c r="AE73" i="49"/>
  <c r="AD73" i="49"/>
  <c r="AC73" i="49"/>
  <c r="D73" i="49"/>
  <c r="I73" i="49"/>
  <c r="DV72" i="49"/>
  <c r="DU72" i="49"/>
  <c r="DT72" i="49"/>
  <c r="DS72" i="49"/>
  <c r="DR72" i="49"/>
  <c r="DQ72" i="49"/>
  <c r="DP72" i="49"/>
  <c r="DO72" i="49"/>
  <c r="DN72" i="49"/>
  <c r="DM72" i="49"/>
  <c r="DL72" i="49"/>
  <c r="DK72" i="49"/>
  <c r="DJ72" i="49"/>
  <c r="DI72" i="49"/>
  <c r="DH72" i="49"/>
  <c r="DG72" i="49"/>
  <c r="DF72" i="49"/>
  <c r="DE72" i="49"/>
  <c r="DD72" i="49"/>
  <c r="DC72" i="49"/>
  <c r="DB72" i="49"/>
  <c r="DA72" i="49"/>
  <c r="CZ72" i="49"/>
  <c r="CY72" i="49"/>
  <c r="CX72" i="49"/>
  <c r="CW72" i="49"/>
  <c r="CV72" i="49"/>
  <c r="CU72" i="49"/>
  <c r="CT72" i="49"/>
  <c r="CS72" i="49"/>
  <c r="CR72" i="49"/>
  <c r="CQ72" i="49"/>
  <c r="CP72" i="49"/>
  <c r="CO72" i="49"/>
  <c r="CN72" i="49"/>
  <c r="CM72" i="49"/>
  <c r="CL72" i="49"/>
  <c r="CK72" i="49"/>
  <c r="CJ72" i="49"/>
  <c r="CI72" i="49"/>
  <c r="CH72" i="49"/>
  <c r="CG72" i="49"/>
  <c r="CF72" i="49"/>
  <c r="CE72" i="49"/>
  <c r="CA72" i="49"/>
  <c r="CB72" i="49"/>
  <c r="CC72" i="49"/>
  <c r="CD72" i="49"/>
  <c r="BZ72" i="49"/>
  <c r="BY72" i="49"/>
  <c r="BX72" i="49"/>
  <c r="BW72" i="49"/>
  <c r="BQ72" i="49"/>
  <c r="BP72" i="49"/>
  <c r="BO72" i="49"/>
  <c r="BN72" i="49"/>
  <c r="BM72" i="49"/>
  <c r="BL72" i="49"/>
  <c r="BK72" i="49"/>
  <c r="BJ72" i="49"/>
  <c r="BI72" i="49"/>
  <c r="BH72" i="49"/>
  <c r="BG72" i="49"/>
  <c r="BF72" i="49"/>
  <c r="AT72" i="49"/>
  <c r="AU72" i="49"/>
  <c r="AV72" i="49"/>
  <c r="AW72" i="49"/>
  <c r="AX72" i="49"/>
  <c r="AY72" i="49"/>
  <c r="AZ72" i="49"/>
  <c r="BA72" i="49"/>
  <c r="BB72" i="49"/>
  <c r="BC72" i="49"/>
  <c r="BD72" i="49"/>
  <c r="BE72" i="49"/>
  <c r="AE72" i="49"/>
  <c r="AD72" i="49"/>
  <c r="AC72" i="49"/>
  <c r="D72" i="49"/>
  <c r="I72" i="49"/>
  <c r="DV71" i="49"/>
  <c r="DU71" i="49"/>
  <c r="DT71" i="49"/>
  <c r="DS71" i="49"/>
  <c r="DR71" i="49"/>
  <c r="DQ71" i="49"/>
  <c r="DP71" i="49"/>
  <c r="DO71" i="49"/>
  <c r="DN71" i="49"/>
  <c r="DM71" i="49"/>
  <c r="DL71" i="49"/>
  <c r="DK71" i="49"/>
  <c r="DJ71" i="49"/>
  <c r="DI71" i="49"/>
  <c r="DH71" i="49"/>
  <c r="DG71" i="49"/>
  <c r="DF71" i="49"/>
  <c r="DE71" i="49"/>
  <c r="DD71" i="49"/>
  <c r="DC71" i="49"/>
  <c r="DB71" i="49"/>
  <c r="DA71" i="49"/>
  <c r="CZ71" i="49"/>
  <c r="CY71" i="49"/>
  <c r="CX71" i="49"/>
  <c r="CW71" i="49"/>
  <c r="CV71" i="49"/>
  <c r="CU71" i="49"/>
  <c r="CT71" i="49"/>
  <c r="CS71" i="49"/>
  <c r="CR71" i="49"/>
  <c r="CQ71" i="49"/>
  <c r="CP71" i="49"/>
  <c r="CO71" i="49"/>
  <c r="CN71" i="49"/>
  <c r="CM71" i="49"/>
  <c r="CL71" i="49"/>
  <c r="CK71" i="49"/>
  <c r="CJ71" i="49"/>
  <c r="CI71" i="49"/>
  <c r="CH71" i="49"/>
  <c r="CG71" i="49"/>
  <c r="CF71" i="49"/>
  <c r="CE71" i="49"/>
  <c r="CD71" i="49"/>
  <c r="CC71" i="49"/>
  <c r="CA71" i="49"/>
  <c r="CB71" i="49"/>
  <c r="BZ71" i="49"/>
  <c r="BY71" i="49"/>
  <c r="BX71" i="49"/>
  <c r="BW71" i="49"/>
  <c r="BQ71" i="49"/>
  <c r="BP71" i="49"/>
  <c r="BO71" i="49"/>
  <c r="BN71" i="49"/>
  <c r="BM71" i="49"/>
  <c r="BL71" i="49"/>
  <c r="BK71" i="49"/>
  <c r="BJ71" i="49"/>
  <c r="BI71" i="49"/>
  <c r="BH71" i="49"/>
  <c r="BG71" i="49"/>
  <c r="BF71" i="49"/>
  <c r="AT71" i="49"/>
  <c r="AU71" i="49"/>
  <c r="AV71" i="49"/>
  <c r="AW71" i="49"/>
  <c r="AX71" i="49"/>
  <c r="AY71" i="49"/>
  <c r="AZ71" i="49"/>
  <c r="BA71" i="49"/>
  <c r="BB71" i="49"/>
  <c r="BC71" i="49"/>
  <c r="BD71" i="49"/>
  <c r="BE71" i="49"/>
  <c r="AE71" i="49"/>
  <c r="AD71" i="49"/>
  <c r="AC71" i="49"/>
  <c r="D71" i="49"/>
  <c r="I71" i="49"/>
  <c r="DV70" i="49"/>
  <c r="DU70" i="49"/>
  <c r="DT70" i="49"/>
  <c r="DS70" i="49"/>
  <c r="DR70" i="49"/>
  <c r="DQ70" i="49"/>
  <c r="DP70" i="49"/>
  <c r="DO70" i="49"/>
  <c r="DN70" i="49"/>
  <c r="DM70" i="49"/>
  <c r="DL70" i="49"/>
  <c r="DK70" i="49"/>
  <c r="DJ70" i="49"/>
  <c r="DI70" i="49"/>
  <c r="DH70" i="49"/>
  <c r="DG70" i="49"/>
  <c r="DF70" i="49"/>
  <c r="DE70" i="49"/>
  <c r="DD70" i="49"/>
  <c r="DC70" i="49"/>
  <c r="DB70" i="49"/>
  <c r="DA70" i="49"/>
  <c r="CZ70" i="49"/>
  <c r="CY70" i="49"/>
  <c r="CX70" i="49"/>
  <c r="CW70" i="49"/>
  <c r="CV70" i="49"/>
  <c r="CU70" i="49"/>
  <c r="CT70" i="49"/>
  <c r="CS70" i="49"/>
  <c r="CR70" i="49"/>
  <c r="CQ70" i="49"/>
  <c r="CP70" i="49"/>
  <c r="CO70" i="49"/>
  <c r="CN70" i="49"/>
  <c r="CM70" i="49"/>
  <c r="CL70" i="49"/>
  <c r="CK70" i="49"/>
  <c r="CJ70" i="49"/>
  <c r="CI70" i="49"/>
  <c r="CH70" i="49"/>
  <c r="CG70" i="49"/>
  <c r="CF70" i="49"/>
  <c r="CE70" i="49"/>
  <c r="CD70" i="49"/>
  <c r="CC70" i="49"/>
  <c r="CB70" i="49"/>
  <c r="CA70" i="49"/>
  <c r="BY70" i="49"/>
  <c r="BX70" i="49"/>
  <c r="BW70" i="49"/>
  <c r="BQ70" i="49"/>
  <c r="BP70" i="49"/>
  <c r="BO70" i="49"/>
  <c r="BN70" i="49"/>
  <c r="BM70" i="49"/>
  <c r="BL70" i="49"/>
  <c r="BK70" i="49"/>
  <c r="BJ70" i="49"/>
  <c r="BI70" i="49"/>
  <c r="BH70" i="49"/>
  <c r="BG70" i="49"/>
  <c r="BF70" i="49"/>
  <c r="AT70" i="49"/>
  <c r="AU70" i="49"/>
  <c r="AV70" i="49"/>
  <c r="AW70" i="49"/>
  <c r="AX70" i="49"/>
  <c r="AY70" i="49"/>
  <c r="AZ70" i="49"/>
  <c r="BA70" i="49"/>
  <c r="BB70" i="49"/>
  <c r="BC70" i="49"/>
  <c r="BD70" i="49"/>
  <c r="BE70" i="49"/>
  <c r="AE70" i="49"/>
  <c r="AD70" i="49"/>
  <c r="AC70" i="49"/>
  <c r="D70" i="49"/>
  <c r="I70" i="49"/>
  <c r="DV69" i="49"/>
  <c r="DU69" i="49"/>
  <c r="DT69" i="49"/>
  <c r="DS69" i="49"/>
  <c r="DR69" i="49"/>
  <c r="DQ69" i="49"/>
  <c r="DP69" i="49"/>
  <c r="DO69" i="49"/>
  <c r="DN69" i="49"/>
  <c r="DM69" i="49"/>
  <c r="DL69" i="49"/>
  <c r="DK69" i="49"/>
  <c r="DJ69" i="49"/>
  <c r="DI69" i="49"/>
  <c r="DH69" i="49"/>
  <c r="DG69" i="49"/>
  <c r="DF69" i="49"/>
  <c r="DE69" i="49"/>
  <c r="DD69" i="49"/>
  <c r="DC69" i="49"/>
  <c r="DB69" i="49"/>
  <c r="DA69" i="49"/>
  <c r="CZ69" i="49"/>
  <c r="CY69" i="49"/>
  <c r="CX69" i="49"/>
  <c r="CW69" i="49"/>
  <c r="CV69" i="49"/>
  <c r="CU69" i="49"/>
  <c r="CT69" i="49"/>
  <c r="CS69" i="49"/>
  <c r="CR69" i="49"/>
  <c r="CQ69" i="49"/>
  <c r="CP69" i="49"/>
  <c r="CO69" i="49"/>
  <c r="CN69" i="49"/>
  <c r="CM69" i="49"/>
  <c r="CL69" i="49"/>
  <c r="CK69" i="49"/>
  <c r="CJ69" i="49"/>
  <c r="CI69" i="49"/>
  <c r="CH69" i="49"/>
  <c r="CG69" i="49"/>
  <c r="CF69" i="49"/>
  <c r="CE69" i="49"/>
  <c r="CD69" i="49"/>
  <c r="CC69" i="49"/>
  <c r="CB69" i="49"/>
  <c r="CA69" i="49"/>
  <c r="BZ69" i="49"/>
  <c r="BY69" i="49"/>
  <c r="BX69" i="49"/>
  <c r="BW69" i="49"/>
  <c r="BQ69" i="49"/>
  <c r="BP69" i="49"/>
  <c r="BO69" i="49"/>
  <c r="BN69" i="49"/>
  <c r="BM69" i="49"/>
  <c r="BL69" i="49"/>
  <c r="BK69" i="49"/>
  <c r="BJ69" i="49"/>
  <c r="BI69" i="49"/>
  <c r="BH69" i="49"/>
  <c r="BG69" i="49"/>
  <c r="BF69" i="49"/>
  <c r="AT69" i="49"/>
  <c r="AU69" i="49"/>
  <c r="AV69" i="49"/>
  <c r="AW69" i="49"/>
  <c r="AX69" i="49"/>
  <c r="AY69" i="49"/>
  <c r="AZ69" i="49"/>
  <c r="BA69" i="49"/>
  <c r="BB69" i="49"/>
  <c r="BC69" i="49"/>
  <c r="BD69" i="49"/>
  <c r="BE69" i="49"/>
  <c r="AE69" i="49"/>
  <c r="AD69" i="49"/>
  <c r="AC69" i="49"/>
  <c r="D69" i="49"/>
  <c r="I69" i="49"/>
  <c r="DV68" i="49"/>
  <c r="DU68" i="49"/>
  <c r="DT68" i="49"/>
  <c r="DS68" i="49"/>
  <c r="DR68" i="49"/>
  <c r="DQ68" i="49"/>
  <c r="DP68" i="49"/>
  <c r="DO68" i="49"/>
  <c r="DN68" i="49"/>
  <c r="DM68" i="49"/>
  <c r="DL68" i="49"/>
  <c r="DK68" i="49"/>
  <c r="DJ68" i="49"/>
  <c r="DI68" i="49"/>
  <c r="DH68" i="49"/>
  <c r="DG68" i="49"/>
  <c r="DF68" i="49"/>
  <c r="DE68" i="49"/>
  <c r="DD68" i="49"/>
  <c r="DC68" i="49"/>
  <c r="DB68" i="49"/>
  <c r="DA68" i="49"/>
  <c r="CZ68" i="49"/>
  <c r="CY68" i="49"/>
  <c r="CX68" i="49"/>
  <c r="CW68" i="49"/>
  <c r="CV68" i="49"/>
  <c r="CU68" i="49"/>
  <c r="CT68" i="49"/>
  <c r="CS68" i="49"/>
  <c r="CR68" i="49"/>
  <c r="CQ68" i="49"/>
  <c r="CP68" i="49"/>
  <c r="CO68" i="49"/>
  <c r="CN68" i="49"/>
  <c r="CM68" i="49"/>
  <c r="CL68" i="49"/>
  <c r="CK68" i="49"/>
  <c r="CJ68" i="49"/>
  <c r="CI68" i="49"/>
  <c r="CH68" i="49"/>
  <c r="CG68" i="49"/>
  <c r="CF68" i="49"/>
  <c r="CE68" i="49"/>
  <c r="CD68" i="49"/>
  <c r="CC68" i="49"/>
  <c r="CB68" i="49"/>
  <c r="CA68" i="49"/>
  <c r="BZ68" i="49"/>
  <c r="BY68" i="49"/>
  <c r="BX68" i="49"/>
  <c r="BW68" i="49"/>
  <c r="BQ68" i="49"/>
  <c r="BP68" i="49"/>
  <c r="BO68" i="49"/>
  <c r="BN68" i="49"/>
  <c r="BM68" i="49"/>
  <c r="BL68" i="49"/>
  <c r="BK68" i="49"/>
  <c r="BJ68" i="49"/>
  <c r="BI68" i="49"/>
  <c r="BH68" i="49"/>
  <c r="BG68" i="49"/>
  <c r="BF68" i="49"/>
  <c r="AT68" i="49"/>
  <c r="AU68" i="49"/>
  <c r="AV68" i="49"/>
  <c r="AW68" i="49"/>
  <c r="AX68" i="49"/>
  <c r="AY68" i="49"/>
  <c r="AZ68" i="49"/>
  <c r="BA68" i="49"/>
  <c r="BB68" i="49"/>
  <c r="BC68" i="49"/>
  <c r="BD68" i="49"/>
  <c r="BE68" i="49"/>
  <c r="AE68" i="49"/>
  <c r="AD68" i="49"/>
  <c r="AC68" i="49"/>
  <c r="D68" i="49"/>
  <c r="I68" i="49"/>
  <c r="DV67" i="49"/>
  <c r="DU67" i="49"/>
  <c r="DT67" i="49"/>
  <c r="DS67" i="49"/>
  <c r="DR67" i="49"/>
  <c r="DQ67" i="49"/>
  <c r="DP67" i="49"/>
  <c r="DO67" i="49"/>
  <c r="DN67" i="49"/>
  <c r="DM67" i="49"/>
  <c r="DL67" i="49"/>
  <c r="DK67" i="49"/>
  <c r="DJ67" i="49"/>
  <c r="DI67" i="49"/>
  <c r="DH67" i="49"/>
  <c r="DG67" i="49"/>
  <c r="DF67" i="49"/>
  <c r="DE67" i="49"/>
  <c r="DD67" i="49"/>
  <c r="DC67" i="49"/>
  <c r="DB67" i="49"/>
  <c r="DA67" i="49"/>
  <c r="CZ67" i="49"/>
  <c r="CY67" i="49"/>
  <c r="CX67" i="49"/>
  <c r="CW67" i="49"/>
  <c r="CV67" i="49"/>
  <c r="CU67" i="49"/>
  <c r="CT67" i="49"/>
  <c r="CS67" i="49"/>
  <c r="CR67" i="49"/>
  <c r="CQ67" i="49"/>
  <c r="CP67" i="49"/>
  <c r="CO67" i="49"/>
  <c r="CN67" i="49"/>
  <c r="CM67" i="49"/>
  <c r="CL67" i="49"/>
  <c r="CK67" i="49"/>
  <c r="CJ67" i="49"/>
  <c r="CI67" i="49"/>
  <c r="CH67" i="49"/>
  <c r="CG67" i="49"/>
  <c r="CF67" i="49"/>
  <c r="CE67" i="49"/>
  <c r="CD67" i="49"/>
  <c r="CC67" i="49"/>
  <c r="CA67" i="49"/>
  <c r="CB67" i="49"/>
  <c r="BZ67" i="49"/>
  <c r="BY67" i="49"/>
  <c r="BX67" i="49"/>
  <c r="BW67" i="49"/>
  <c r="BQ67" i="49"/>
  <c r="BP67" i="49"/>
  <c r="BO67" i="49"/>
  <c r="BN67" i="49"/>
  <c r="BM67" i="49"/>
  <c r="BL67" i="49"/>
  <c r="BK67" i="49"/>
  <c r="BJ67" i="49"/>
  <c r="BI67" i="49"/>
  <c r="BH67" i="49"/>
  <c r="BG67" i="49"/>
  <c r="BF67" i="49"/>
  <c r="AT67" i="49"/>
  <c r="AU67" i="49"/>
  <c r="AV67" i="49"/>
  <c r="AW67" i="49"/>
  <c r="AX67" i="49"/>
  <c r="AY67" i="49"/>
  <c r="AZ67" i="49"/>
  <c r="BA67" i="49"/>
  <c r="BB67" i="49"/>
  <c r="BC67" i="49"/>
  <c r="BD67" i="49"/>
  <c r="BE67" i="49"/>
  <c r="AE67" i="49"/>
  <c r="AD67" i="49"/>
  <c r="AC67" i="49"/>
  <c r="D67" i="49"/>
  <c r="I67" i="49"/>
  <c r="DV66" i="49"/>
  <c r="DU66" i="49"/>
  <c r="DT66" i="49"/>
  <c r="DS66" i="49"/>
  <c r="DR66" i="49"/>
  <c r="DQ66" i="49"/>
  <c r="DP66" i="49"/>
  <c r="DO66" i="49"/>
  <c r="DN66" i="49"/>
  <c r="DM66" i="49"/>
  <c r="DL66" i="49"/>
  <c r="DK66" i="49"/>
  <c r="DJ66" i="49"/>
  <c r="DI66" i="49"/>
  <c r="DH66" i="49"/>
  <c r="DG66" i="49"/>
  <c r="DF66" i="49"/>
  <c r="DE66" i="49"/>
  <c r="DD66" i="49"/>
  <c r="DC66" i="49"/>
  <c r="DB66" i="49"/>
  <c r="DA66" i="49"/>
  <c r="CZ66" i="49"/>
  <c r="CY66" i="49"/>
  <c r="CX66" i="49"/>
  <c r="CW66" i="49"/>
  <c r="CV66" i="49"/>
  <c r="CU66" i="49"/>
  <c r="CT66" i="49"/>
  <c r="CS66" i="49"/>
  <c r="CR66" i="49"/>
  <c r="CQ66" i="49"/>
  <c r="CP66" i="49"/>
  <c r="CO66" i="49"/>
  <c r="CN66" i="49"/>
  <c r="CM66" i="49"/>
  <c r="CL66" i="49"/>
  <c r="CK66" i="49"/>
  <c r="CJ66" i="49"/>
  <c r="CI66" i="49"/>
  <c r="CH66" i="49"/>
  <c r="CG66" i="49"/>
  <c r="CF66" i="49"/>
  <c r="CE66" i="49"/>
  <c r="CD66" i="49"/>
  <c r="CC66" i="49"/>
  <c r="CB66" i="49"/>
  <c r="CA66" i="49"/>
  <c r="BY66" i="49"/>
  <c r="BX66" i="49"/>
  <c r="BW66" i="49"/>
  <c r="BQ66" i="49"/>
  <c r="BP66" i="49"/>
  <c r="BO66" i="49"/>
  <c r="BN66" i="49"/>
  <c r="BM66" i="49"/>
  <c r="BL66" i="49"/>
  <c r="BK66" i="49"/>
  <c r="BJ66" i="49"/>
  <c r="BI66" i="49"/>
  <c r="BH66" i="49"/>
  <c r="BG66" i="49"/>
  <c r="BF66" i="49"/>
  <c r="AT66" i="49"/>
  <c r="AU66" i="49"/>
  <c r="AV66" i="49"/>
  <c r="AW66" i="49"/>
  <c r="AX66" i="49"/>
  <c r="AY66" i="49"/>
  <c r="AZ66" i="49"/>
  <c r="BA66" i="49"/>
  <c r="BB66" i="49"/>
  <c r="BC66" i="49"/>
  <c r="BD66" i="49"/>
  <c r="BE66" i="49"/>
  <c r="AE66" i="49"/>
  <c r="AD66" i="49"/>
  <c r="AC66" i="49"/>
  <c r="D66" i="49"/>
  <c r="I66" i="49"/>
  <c r="DV65" i="49"/>
  <c r="DU65" i="49"/>
  <c r="DT65" i="49"/>
  <c r="DS65" i="49"/>
  <c r="DR65" i="49"/>
  <c r="DQ65" i="49"/>
  <c r="DP65" i="49"/>
  <c r="DO65" i="49"/>
  <c r="DN65" i="49"/>
  <c r="DM65" i="49"/>
  <c r="DL65" i="49"/>
  <c r="DK65" i="49"/>
  <c r="DJ65" i="49"/>
  <c r="DI65" i="49"/>
  <c r="DH65" i="49"/>
  <c r="DG65" i="49"/>
  <c r="DF65" i="49"/>
  <c r="DE65" i="49"/>
  <c r="DD65" i="49"/>
  <c r="DC65" i="49"/>
  <c r="DB65" i="49"/>
  <c r="DA65" i="49"/>
  <c r="CZ65" i="49"/>
  <c r="CY65" i="49"/>
  <c r="CX65" i="49"/>
  <c r="CW65" i="49"/>
  <c r="CV65" i="49"/>
  <c r="CU65" i="49"/>
  <c r="CT65" i="49"/>
  <c r="CS65" i="49"/>
  <c r="CR65" i="49"/>
  <c r="CQ65" i="49"/>
  <c r="CP65" i="49"/>
  <c r="CO65" i="49"/>
  <c r="CN65" i="49"/>
  <c r="CM65" i="49"/>
  <c r="CL65" i="49"/>
  <c r="CK65" i="49"/>
  <c r="CJ65" i="49"/>
  <c r="CI65" i="49"/>
  <c r="CH65" i="49"/>
  <c r="CG65" i="49"/>
  <c r="CF65" i="49"/>
  <c r="CE65" i="49"/>
  <c r="CD65" i="49"/>
  <c r="CC65" i="49"/>
  <c r="CB65" i="49"/>
  <c r="CA65" i="49"/>
  <c r="BZ65" i="49"/>
  <c r="BY65" i="49"/>
  <c r="BX65" i="49"/>
  <c r="BW65" i="49"/>
  <c r="BQ65" i="49"/>
  <c r="BP65" i="49"/>
  <c r="BO65" i="49"/>
  <c r="BN65" i="49"/>
  <c r="BM65" i="49"/>
  <c r="BL65" i="49"/>
  <c r="BK65" i="49"/>
  <c r="BJ65" i="49"/>
  <c r="BI65" i="49"/>
  <c r="BH65" i="49"/>
  <c r="BG65" i="49"/>
  <c r="BF65" i="49"/>
  <c r="AT65" i="49"/>
  <c r="AU65" i="49"/>
  <c r="AV65" i="49"/>
  <c r="AW65" i="49"/>
  <c r="AX65" i="49"/>
  <c r="AY65" i="49"/>
  <c r="AZ65" i="49"/>
  <c r="BA65" i="49"/>
  <c r="BB65" i="49"/>
  <c r="BC65" i="49"/>
  <c r="BD65" i="49"/>
  <c r="BE65" i="49"/>
  <c r="AE65" i="49"/>
  <c r="AD65" i="49"/>
  <c r="AC65" i="49"/>
  <c r="D65" i="49"/>
  <c r="I65" i="49"/>
  <c r="DV64" i="49"/>
  <c r="DU64" i="49"/>
  <c r="DT64" i="49"/>
  <c r="DS64" i="49"/>
  <c r="DR64" i="49"/>
  <c r="DQ64" i="49"/>
  <c r="DP64" i="49"/>
  <c r="DO64" i="49"/>
  <c r="DN64" i="49"/>
  <c r="DM64" i="49"/>
  <c r="DL64" i="49"/>
  <c r="DK64" i="49"/>
  <c r="DJ64" i="49"/>
  <c r="DI64" i="49"/>
  <c r="DH64" i="49"/>
  <c r="DG64" i="49"/>
  <c r="DF64" i="49"/>
  <c r="DE64" i="49"/>
  <c r="DD64" i="49"/>
  <c r="DC64" i="49"/>
  <c r="DB64" i="49"/>
  <c r="DA64" i="49"/>
  <c r="CZ64" i="49"/>
  <c r="CY64" i="49"/>
  <c r="CX64" i="49"/>
  <c r="CW64" i="49"/>
  <c r="CV64" i="49"/>
  <c r="CU64" i="49"/>
  <c r="CT64" i="49"/>
  <c r="CS64" i="49"/>
  <c r="CR64" i="49"/>
  <c r="CQ64" i="49"/>
  <c r="CP64" i="49"/>
  <c r="CO64" i="49"/>
  <c r="CN64" i="49"/>
  <c r="CM64" i="49"/>
  <c r="CL64" i="49"/>
  <c r="CK64" i="49"/>
  <c r="CJ64" i="49"/>
  <c r="CI64" i="49"/>
  <c r="CH64" i="49"/>
  <c r="CG64" i="49"/>
  <c r="CF64" i="49"/>
  <c r="CE64" i="49"/>
  <c r="CD64" i="49"/>
  <c r="CC64" i="49"/>
  <c r="CB64" i="49"/>
  <c r="CA64" i="49"/>
  <c r="BY64" i="49"/>
  <c r="BX64" i="49"/>
  <c r="BW64" i="49"/>
  <c r="BQ64" i="49"/>
  <c r="BP64" i="49"/>
  <c r="BO64" i="49"/>
  <c r="BN64" i="49"/>
  <c r="BM64" i="49"/>
  <c r="BL64" i="49"/>
  <c r="BK64" i="49"/>
  <c r="BJ64" i="49"/>
  <c r="BI64" i="49"/>
  <c r="BH64" i="49"/>
  <c r="BG64" i="49"/>
  <c r="BF64" i="49"/>
  <c r="AT64" i="49"/>
  <c r="AU64" i="49"/>
  <c r="AV64" i="49"/>
  <c r="AW64" i="49"/>
  <c r="AX64" i="49"/>
  <c r="AY64" i="49"/>
  <c r="AZ64" i="49"/>
  <c r="BA64" i="49"/>
  <c r="BB64" i="49"/>
  <c r="BC64" i="49"/>
  <c r="BD64" i="49"/>
  <c r="BE64" i="49"/>
  <c r="AE64" i="49"/>
  <c r="AD64" i="49"/>
  <c r="AC64" i="49"/>
  <c r="D64" i="49"/>
  <c r="I64" i="49"/>
  <c r="DV63" i="49"/>
  <c r="DU63" i="49"/>
  <c r="DT63" i="49"/>
  <c r="DS63" i="49"/>
  <c r="DR63" i="49"/>
  <c r="DQ63" i="49"/>
  <c r="DP63" i="49"/>
  <c r="DO63" i="49"/>
  <c r="DN63" i="49"/>
  <c r="DM63" i="49"/>
  <c r="DL63" i="49"/>
  <c r="DK63" i="49"/>
  <c r="DJ63" i="49"/>
  <c r="DI63" i="49"/>
  <c r="DH63" i="49"/>
  <c r="DG63" i="49"/>
  <c r="DF63" i="49"/>
  <c r="DE63" i="49"/>
  <c r="DD63" i="49"/>
  <c r="DC63" i="49"/>
  <c r="DB63" i="49"/>
  <c r="DA63" i="49"/>
  <c r="CZ63" i="49"/>
  <c r="CY63" i="49"/>
  <c r="CX63" i="49"/>
  <c r="CW63" i="49"/>
  <c r="CV63" i="49"/>
  <c r="CU63" i="49"/>
  <c r="CT63" i="49"/>
  <c r="CS63" i="49"/>
  <c r="CR63" i="49"/>
  <c r="CQ63" i="49"/>
  <c r="CP63" i="49"/>
  <c r="CO63" i="49"/>
  <c r="CN63" i="49"/>
  <c r="CM63" i="49"/>
  <c r="CL63" i="49"/>
  <c r="CK63" i="49"/>
  <c r="CJ63" i="49"/>
  <c r="CI63" i="49"/>
  <c r="CH63" i="49"/>
  <c r="CG63" i="49"/>
  <c r="CF63" i="49"/>
  <c r="CE63" i="49"/>
  <c r="CD63" i="49"/>
  <c r="CC63" i="49"/>
  <c r="CB63" i="49"/>
  <c r="CA63" i="49"/>
  <c r="BY63" i="49"/>
  <c r="BX63" i="49"/>
  <c r="BW63" i="49"/>
  <c r="BQ63" i="49"/>
  <c r="BP63" i="49"/>
  <c r="BO63" i="49"/>
  <c r="BN63" i="49"/>
  <c r="BM63" i="49"/>
  <c r="BL63" i="49"/>
  <c r="BK63" i="49"/>
  <c r="BJ63" i="49"/>
  <c r="BI63" i="49"/>
  <c r="BH63" i="49"/>
  <c r="BG63" i="49"/>
  <c r="BF63" i="49"/>
  <c r="AT63" i="49"/>
  <c r="AU63" i="49"/>
  <c r="AV63" i="49"/>
  <c r="AW63" i="49"/>
  <c r="AX63" i="49"/>
  <c r="AY63" i="49"/>
  <c r="AZ63" i="49"/>
  <c r="BA63" i="49"/>
  <c r="BB63" i="49"/>
  <c r="BC63" i="49"/>
  <c r="BD63" i="49"/>
  <c r="BE63" i="49"/>
  <c r="AE63" i="49"/>
  <c r="AD63" i="49"/>
  <c r="AC63" i="49"/>
  <c r="D63" i="49"/>
  <c r="I63" i="49"/>
  <c r="DV62" i="49"/>
  <c r="DU62" i="49"/>
  <c r="DT62" i="49"/>
  <c r="DS62" i="49"/>
  <c r="DR62" i="49"/>
  <c r="DQ62" i="49"/>
  <c r="DP62" i="49"/>
  <c r="DO62" i="49"/>
  <c r="DN62" i="49"/>
  <c r="DM62" i="49"/>
  <c r="DL62" i="49"/>
  <c r="DK62" i="49"/>
  <c r="DJ62" i="49"/>
  <c r="DI62" i="49"/>
  <c r="DH62" i="49"/>
  <c r="DG62" i="49"/>
  <c r="DF62" i="49"/>
  <c r="DE62" i="49"/>
  <c r="DD62" i="49"/>
  <c r="DC62" i="49"/>
  <c r="DB62" i="49"/>
  <c r="DA62" i="49"/>
  <c r="CZ62" i="49"/>
  <c r="CY62" i="49"/>
  <c r="CX62" i="49"/>
  <c r="CW62" i="49"/>
  <c r="CV62" i="49"/>
  <c r="CU62" i="49"/>
  <c r="CT62" i="49"/>
  <c r="CS62" i="49"/>
  <c r="CR62" i="49"/>
  <c r="CQ62" i="49"/>
  <c r="CP62" i="49"/>
  <c r="CO62" i="49"/>
  <c r="CN62" i="49"/>
  <c r="CM62" i="49"/>
  <c r="CL62" i="49"/>
  <c r="CK62" i="49"/>
  <c r="CJ62" i="49"/>
  <c r="CI62" i="49"/>
  <c r="CH62" i="49"/>
  <c r="CG62" i="49"/>
  <c r="CF62" i="49"/>
  <c r="CE62" i="49"/>
  <c r="CD62" i="49"/>
  <c r="CC62" i="49"/>
  <c r="CB62" i="49"/>
  <c r="CA62" i="49"/>
  <c r="BZ62" i="49"/>
  <c r="BY62" i="49"/>
  <c r="BX62" i="49"/>
  <c r="BW62" i="49"/>
  <c r="BQ62" i="49"/>
  <c r="BP62" i="49"/>
  <c r="BO62" i="49"/>
  <c r="BN62" i="49"/>
  <c r="BM62" i="49"/>
  <c r="BL62" i="49"/>
  <c r="BK62" i="49"/>
  <c r="BJ62" i="49"/>
  <c r="BI62" i="49"/>
  <c r="BH62" i="49"/>
  <c r="BG62" i="49"/>
  <c r="BF62" i="49"/>
  <c r="AT62" i="49"/>
  <c r="AU62" i="49"/>
  <c r="AV62" i="49"/>
  <c r="AW62" i="49"/>
  <c r="AX62" i="49"/>
  <c r="AY62" i="49"/>
  <c r="AZ62" i="49"/>
  <c r="BA62" i="49"/>
  <c r="BB62" i="49"/>
  <c r="BC62" i="49"/>
  <c r="BD62" i="49"/>
  <c r="BE62" i="49"/>
  <c r="AE62" i="49"/>
  <c r="AD62" i="49"/>
  <c r="AC62" i="49"/>
  <c r="D62" i="49"/>
  <c r="I62" i="49"/>
  <c r="DV61" i="49"/>
  <c r="DU61" i="49"/>
  <c r="DT61" i="49"/>
  <c r="DS61" i="49"/>
  <c r="DR61" i="49"/>
  <c r="DQ61" i="49"/>
  <c r="DP61" i="49"/>
  <c r="DO61" i="49"/>
  <c r="DN61" i="49"/>
  <c r="DM61" i="49"/>
  <c r="DL61" i="49"/>
  <c r="DK61" i="49"/>
  <c r="DJ61" i="49"/>
  <c r="DI61" i="49"/>
  <c r="DH61" i="49"/>
  <c r="DG61" i="49"/>
  <c r="DF61" i="49"/>
  <c r="DE61" i="49"/>
  <c r="DD61" i="49"/>
  <c r="DC61" i="49"/>
  <c r="DB61" i="49"/>
  <c r="DA61" i="49"/>
  <c r="CZ61" i="49"/>
  <c r="CY61" i="49"/>
  <c r="CX61" i="49"/>
  <c r="CW61" i="49"/>
  <c r="CV61" i="49"/>
  <c r="CU61" i="49"/>
  <c r="CT61" i="49"/>
  <c r="CS61" i="49"/>
  <c r="CR61" i="49"/>
  <c r="CQ61" i="49"/>
  <c r="CP61" i="49"/>
  <c r="CO61" i="49"/>
  <c r="CN61" i="49"/>
  <c r="CM61" i="49"/>
  <c r="CL61" i="49"/>
  <c r="CK61" i="49"/>
  <c r="CJ61" i="49"/>
  <c r="CI61" i="49"/>
  <c r="CH61" i="49"/>
  <c r="CG61" i="49"/>
  <c r="CF61" i="49"/>
  <c r="CE61" i="49"/>
  <c r="CD61" i="49"/>
  <c r="CC61" i="49"/>
  <c r="CB61" i="49"/>
  <c r="CA61" i="49"/>
  <c r="BZ61" i="49"/>
  <c r="BY61" i="49"/>
  <c r="BX61" i="49"/>
  <c r="BW61" i="49"/>
  <c r="BQ61" i="49"/>
  <c r="BP61" i="49"/>
  <c r="BO61" i="49"/>
  <c r="BN61" i="49"/>
  <c r="BM61" i="49"/>
  <c r="BL61" i="49"/>
  <c r="BK61" i="49"/>
  <c r="BJ61" i="49"/>
  <c r="BI61" i="49"/>
  <c r="BH61" i="49"/>
  <c r="BG61" i="49"/>
  <c r="BF61" i="49"/>
  <c r="F61" i="49"/>
  <c r="AT61" i="49"/>
  <c r="AU61" i="49"/>
  <c r="AV61" i="49"/>
  <c r="AW61" i="49"/>
  <c r="AX61" i="49"/>
  <c r="AY61" i="49"/>
  <c r="AZ61" i="49"/>
  <c r="BA61" i="49"/>
  <c r="BB61" i="49"/>
  <c r="BC61" i="49"/>
  <c r="BD61" i="49"/>
  <c r="BE61" i="49"/>
  <c r="AE61" i="49"/>
  <c r="AD61" i="49"/>
  <c r="AC61" i="49"/>
  <c r="D61" i="49"/>
  <c r="I61" i="49"/>
  <c r="DV60" i="49"/>
  <c r="DU60" i="49"/>
  <c r="DT60" i="49"/>
  <c r="DS60" i="49"/>
  <c r="DR60" i="49"/>
  <c r="DQ60" i="49"/>
  <c r="DP60" i="49"/>
  <c r="DO60" i="49"/>
  <c r="DN60" i="49"/>
  <c r="DM60" i="49"/>
  <c r="DL60" i="49"/>
  <c r="DK60" i="49"/>
  <c r="DJ60" i="49"/>
  <c r="DI60" i="49"/>
  <c r="DH60" i="49"/>
  <c r="DG60" i="49"/>
  <c r="DF60" i="49"/>
  <c r="DE60" i="49"/>
  <c r="DD60" i="49"/>
  <c r="DC60" i="49"/>
  <c r="DB60" i="49"/>
  <c r="DA60" i="49"/>
  <c r="CZ60" i="49"/>
  <c r="CY60" i="49"/>
  <c r="CX60" i="49"/>
  <c r="CW60" i="49"/>
  <c r="CV60" i="49"/>
  <c r="CU60" i="49"/>
  <c r="CT60" i="49"/>
  <c r="CS60" i="49"/>
  <c r="CR60" i="49"/>
  <c r="CQ60" i="49"/>
  <c r="CP60" i="49"/>
  <c r="CO60" i="49"/>
  <c r="CN60" i="49"/>
  <c r="CM60" i="49"/>
  <c r="CL60" i="49"/>
  <c r="CK60" i="49"/>
  <c r="CJ60" i="49"/>
  <c r="CI60" i="49"/>
  <c r="CH60" i="49"/>
  <c r="CG60" i="49"/>
  <c r="CF60" i="49"/>
  <c r="CA60" i="49"/>
  <c r="CB60" i="49"/>
  <c r="CC60" i="49"/>
  <c r="CD60" i="49"/>
  <c r="CE60" i="49"/>
  <c r="BZ60" i="49"/>
  <c r="BY60" i="49"/>
  <c r="BX60" i="49"/>
  <c r="BW60" i="49"/>
  <c r="BQ60" i="49"/>
  <c r="BP60" i="49"/>
  <c r="BO60" i="49"/>
  <c r="BN60" i="49"/>
  <c r="BM60" i="49"/>
  <c r="BL60" i="49"/>
  <c r="BK60" i="49"/>
  <c r="BJ60" i="49"/>
  <c r="BI60" i="49"/>
  <c r="BH60" i="49"/>
  <c r="BG60" i="49"/>
  <c r="BF60" i="49"/>
  <c r="AT60" i="49"/>
  <c r="AU60" i="49"/>
  <c r="AV60" i="49"/>
  <c r="AW60" i="49"/>
  <c r="AX60" i="49"/>
  <c r="AY60" i="49"/>
  <c r="AZ60" i="49"/>
  <c r="BA60" i="49"/>
  <c r="BB60" i="49"/>
  <c r="BC60" i="49"/>
  <c r="BD60" i="49"/>
  <c r="BE60" i="49"/>
  <c r="AE60" i="49"/>
  <c r="AD60" i="49"/>
  <c r="AC60" i="49"/>
  <c r="D60" i="49"/>
  <c r="I60" i="49"/>
  <c r="DV59" i="49"/>
  <c r="DU59" i="49"/>
  <c r="DT59" i="49"/>
  <c r="DS59" i="49"/>
  <c r="DR59" i="49"/>
  <c r="DQ59" i="49"/>
  <c r="DP59" i="49"/>
  <c r="DO59" i="49"/>
  <c r="DN59" i="49"/>
  <c r="DM59" i="49"/>
  <c r="DL59" i="49"/>
  <c r="DK59" i="49"/>
  <c r="DJ59" i="49"/>
  <c r="DI59" i="49"/>
  <c r="DH59" i="49"/>
  <c r="DG59" i="49"/>
  <c r="DF59" i="49"/>
  <c r="DE59" i="49"/>
  <c r="DD59" i="49"/>
  <c r="DC59" i="49"/>
  <c r="DB59" i="49"/>
  <c r="DA59" i="49"/>
  <c r="CZ59" i="49"/>
  <c r="CY59" i="49"/>
  <c r="CX59" i="49"/>
  <c r="CW59" i="49"/>
  <c r="CV59" i="49"/>
  <c r="CU59" i="49"/>
  <c r="CT59" i="49"/>
  <c r="CS59" i="49"/>
  <c r="CR59" i="49"/>
  <c r="CQ59" i="49"/>
  <c r="CP59" i="49"/>
  <c r="CO59" i="49"/>
  <c r="CN59" i="49"/>
  <c r="CM59" i="49"/>
  <c r="CL59" i="49"/>
  <c r="CK59" i="49"/>
  <c r="CJ59" i="49"/>
  <c r="CI59" i="49"/>
  <c r="CH59" i="49"/>
  <c r="CG59" i="49"/>
  <c r="CF59" i="49"/>
  <c r="CE59" i="49"/>
  <c r="CD59" i="49"/>
  <c r="CC59" i="49"/>
  <c r="CA59" i="49"/>
  <c r="CB59" i="49"/>
  <c r="BZ59" i="49"/>
  <c r="BY59" i="49"/>
  <c r="BX59" i="49"/>
  <c r="BW59" i="49"/>
  <c r="BQ59" i="49"/>
  <c r="BP59" i="49"/>
  <c r="BO59" i="49"/>
  <c r="BN59" i="49"/>
  <c r="BM59" i="49"/>
  <c r="BL59" i="49"/>
  <c r="BK59" i="49"/>
  <c r="BJ59" i="49"/>
  <c r="BI59" i="49"/>
  <c r="BH59" i="49"/>
  <c r="BG59" i="49"/>
  <c r="BF59" i="49"/>
  <c r="AT59" i="49"/>
  <c r="AU59" i="49"/>
  <c r="AV59" i="49"/>
  <c r="AW59" i="49"/>
  <c r="AX59" i="49"/>
  <c r="AY59" i="49"/>
  <c r="AZ59" i="49"/>
  <c r="BA59" i="49"/>
  <c r="BB59" i="49"/>
  <c r="BC59" i="49"/>
  <c r="BD59" i="49"/>
  <c r="BE59" i="49"/>
  <c r="AE59" i="49"/>
  <c r="AD59" i="49"/>
  <c r="AC59" i="49"/>
  <c r="D59" i="49"/>
  <c r="I59" i="49"/>
  <c r="DV58" i="49"/>
  <c r="DU58" i="49"/>
  <c r="DT58" i="49"/>
  <c r="DS58" i="49"/>
  <c r="DR58" i="49"/>
  <c r="DQ58" i="49"/>
  <c r="DP58" i="49"/>
  <c r="DO58" i="49"/>
  <c r="DN58" i="49"/>
  <c r="DM58" i="49"/>
  <c r="DL58" i="49"/>
  <c r="DK58" i="49"/>
  <c r="DJ58" i="49"/>
  <c r="DI58" i="49"/>
  <c r="DH58" i="49"/>
  <c r="DG58" i="49"/>
  <c r="DF58" i="49"/>
  <c r="DE58" i="49"/>
  <c r="DD58" i="49"/>
  <c r="DC58" i="49"/>
  <c r="DB58" i="49"/>
  <c r="DA58" i="49"/>
  <c r="CZ58" i="49"/>
  <c r="CY58" i="49"/>
  <c r="CX58" i="49"/>
  <c r="CW58" i="49"/>
  <c r="CV58" i="49"/>
  <c r="CU58" i="49"/>
  <c r="CT58" i="49"/>
  <c r="CS58" i="49"/>
  <c r="CR58" i="49"/>
  <c r="CQ58" i="49"/>
  <c r="CP58" i="49"/>
  <c r="CO58" i="49"/>
  <c r="CN58" i="49"/>
  <c r="CM58" i="49"/>
  <c r="CL58" i="49"/>
  <c r="CK58" i="49"/>
  <c r="CJ58" i="49"/>
  <c r="CI58" i="49"/>
  <c r="CH58" i="49"/>
  <c r="CG58" i="49"/>
  <c r="CF58" i="49"/>
  <c r="CE58" i="49"/>
  <c r="CD58" i="49"/>
  <c r="CC58" i="49"/>
  <c r="CB58" i="49"/>
  <c r="CA58" i="49"/>
  <c r="BZ58" i="49"/>
  <c r="BY58" i="49"/>
  <c r="BX58" i="49"/>
  <c r="BW58" i="49"/>
  <c r="BQ58" i="49"/>
  <c r="BP58" i="49"/>
  <c r="BO58" i="49"/>
  <c r="BN58" i="49"/>
  <c r="BM58" i="49"/>
  <c r="BL58" i="49"/>
  <c r="BK58" i="49"/>
  <c r="BJ58" i="49"/>
  <c r="BI58" i="49"/>
  <c r="BH58" i="49"/>
  <c r="BG58" i="49"/>
  <c r="BF58" i="49"/>
  <c r="AT58" i="49"/>
  <c r="AU58" i="49"/>
  <c r="AV58" i="49"/>
  <c r="AW58" i="49"/>
  <c r="AX58" i="49"/>
  <c r="AY58" i="49"/>
  <c r="AZ58" i="49"/>
  <c r="BA58" i="49"/>
  <c r="BB58" i="49"/>
  <c r="BC58" i="49"/>
  <c r="BD58" i="49"/>
  <c r="BE58" i="49"/>
  <c r="AE58" i="49"/>
  <c r="AD58" i="49"/>
  <c r="AC58" i="49"/>
  <c r="D58" i="49"/>
  <c r="I58" i="49"/>
  <c r="DV57" i="49"/>
  <c r="DU57" i="49"/>
  <c r="DT57" i="49"/>
  <c r="DS57" i="49"/>
  <c r="DR57" i="49"/>
  <c r="DQ57" i="49"/>
  <c r="DP57" i="49"/>
  <c r="DO57" i="49"/>
  <c r="DN57" i="49"/>
  <c r="DM57" i="49"/>
  <c r="DL57" i="49"/>
  <c r="DK57" i="49"/>
  <c r="DJ57" i="49"/>
  <c r="DI57" i="49"/>
  <c r="DH57" i="49"/>
  <c r="DG57" i="49"/>
  <c r="DF57" i="49"/>
  <c r="DE57" i="49"/>
  <c r="DD57" i="49"/>
  <c r="DC57" i="49"/>
  <c r="DB57" i="49"/>
  <c r="DA57" i="49"/>
  <c r="CZ57" i="49"/>
  <c r="CY57" i="49"/>
  <c r="CX57" i="49"/>
  <c r="CW57" i="49"/>
  <c r="CV57" i="49"/>
  <c r="CU57" i="49"/>
  <c r="CT57" i="49"/>
  <c r="CS57" i="49"/>
  <c r="CR57" i="49"/>
  <c r="CQ57" i="49"/>
  <c r="CP57" i="49"/>
  <c r="CO57" i="49"/>
  <c r="CN57" i="49"/>
  <c r="CM57" i="49"/>
  <c r="CL57" i="49"/>
  <c r="CK57" i="49"/>
  <c r="CJ57" i="49"/>
  <c r="CI57" i="49"/>
  <c r="CH57" i="49"/>
  <c r="CG57" i="49"/>
  <c r="CF57" i="49"/>
  <c r="CE57" i="49"/>
  <c r="CD57" i="49"/>
  <c r="CC57" i="49"/>
  <c r="CB57" i="49"/>
  <c r="CA57" i="49"/>
  <c r="BZ57" i="49"/>
  <c r="BY57" i="49"/>
  <c r="BX57" i="49"/>
  <c r="BW57" i="49"/>
  <c r="BQ57" i="49"/>
  <c r="BP57" i="49"/>
  <c r="BO57" i="49"/>
  <c r="BN57" i="49"/>
  <c r="BM57" i="49"/>
  <c r="BL57" i="49"/>
  <c r="BK57" i="49"/>
  <c r="BJ57" i="49"/>
  <c r="BI57" i="49"/>
  <c r="BH57" i="49"/>
  <c r="BG57" i="49"/>
  <c r="BF57" i="49"/>
  <c r="AT57" i="49"/>
  <c r="AU57" i="49"/>
  <c r="AV57" i="49"/>
  <c r="AW57" i="49"/>
  <c r="AX57" i="49"/>
  <c r="AY57" i="49"/>
  <c r="AZ57" i="49"/>
  <c r="BA57" i="49"/>
  <c r="BB57" i="49"/>
  <c r="BC57" i="49"/>
  <c r="BD57" i="49"/>
  <c r="BE57" i="49"/>
  <c r="AE57" i="49"/>
  <c r="AD57" i="49"/>
  <c r="AC57" i="49"/>
  <c r="D57" i="49"/>
  <c r="I57" i="49"/>
  <c r="DV56" i="49"/>
  <c r="DU56" i="49"/>
  <c r="DT56" i="49"/>
  <c r="DS56" i="49"/>
  <c r="DR56" i="49"/>
  <c r="DQ56" i="49"/>
  <c r="DP56" i="49"/>
  <c r="DO56" i="49"/>
  <c r="DN56" i="49"/>
  <c r="DM56" i="49"/>
  <c r="DL56" i="49"/>
  <c r="DK56" i="49"/>
  <c r="DJ56" i="49"/>
  <c r="DI56" i="49"/>
  <c r="DH56" i="49"/>
  <c r="DG56" i="49"/>
  <c r="DF56" i="49"/>
  <c r="DE56" i="49"/>
  <c r="DD56" i="49"/>
  <c r="DC56" i="49"/>
  <c r="DB56" i="49"/>
  <c r="DA56" i="49"/>
  <c r="CZ56" i="49"/>
  <c r="CY56" i="49"/>
  <c r="CX56" i="49"/>
  <c r="CW56" i="49"/>
  <c r="CV56" i="49"/>
  <c r="CU56" i="49"/>
  <c r="CT56" i="49"/>
  <c r="CS56" i="49"/>
  <c r="CR56" i="49"/>
  <c r="CQ56" i="49"/>
  <c r="CP56" i="49"/>
  <c r="CO56" i="49"/>
  <c r="CN56" i="49"/>
  <c r="CM56" i="49"/>
  <c r="CL56" i="49"/>
  <c r="CK56" i="49"/>
  <c r="CJ56" i="49"/>
  <c r="CI56" i="49"/>
  <c r="CH56" i="49"/>
  <c r="CG56" i="49"/>
  <c r="CF56" i="49"/>
  <c r="CE56" i="49"/>
  <c r="CD56" i="49"/>
  <c r="CC56" i="49"/>
  <c r="CB56" i="49"/>
  <c r="CA56" i="49"/>
  <c r="BZ56" i="49"/>
  <c r="BY56" i="49"/>
  <c r="BX56" i="49"/>
  <c r="BW56" i="49"/>
  <c r="BQ56" i="49"/>
  <c r="BP56" i="49"/>
  <c r="BO56" i="49"/>
  <c r="BN56" i="49"/>
  <c r="BM56" i="49"/>
  <c r="BL56" i="49"/>
  <c r="BK56" i="49"/>
  <c r="BJ56" i="49"/>
  <c r="BI56" i="49"/>
  <c r="BH56" i="49"/>
  <c r="BG56" i="49"/>
  <c r="BF56" i="49"/>
  <c r="AT56" i="49"/>
  <c r="AU56" i="49"/>
  <c r="AV56" i="49"/>
  <c r="AW56" i="49"/>
  <c r="AX56" i="49"/>
  <c r="AY56" i="49"/>
  <c r="AZ56" i="49"/>
  <c r="BA56" i="49"/>
  <c r="BB56" i="49"/>
  <c r="BC56" i="49"/>
  <c r="BD56" i="49"/>
  <c r="BE56" i="49"/>
  <c r="AE56" i="49"/>
  <c r="AD56" i="49"/>
  <c r="AC56" i="49"/>
  <c r="D56" i="49"/>
  <c r="I56" i="49"/>
  <c r="DV55" i="49"/>
  <c r="DU55" i="49"/>
  <c r="DT55" i="49"/>
  <c r="DS55" i="49"/>
  <c r="DR55" i="49"/>
  <c r="DQ55" i="49"/>
  <c r="DP55" i="49"/>
  <c r="DO55" i="49"/>
  <c r="DN55" i="49"/>
  <c r="DM55" i="49"/>
  <c r="DL55" i="49"/>
  <c r="DK55" i="49"/>
  <c r="DJ55" i="49"/>
  <c r="DI55" i="49"/>
  <c r="DH55" i="49"/>
  <c r="DG55" i="49"/>
  <c r="DF55" i="49"/>
  <c r="DE55" i="49"/>
  <c r="DD55" i="49"/>
  <c r="DC55" i="49"/>
  <c r="DB55" i="49"/>
  <c r="DA55" i="49"/>
  <c r="CZ55" i="49"/>
  <c r="CY55" i="49"/>
  <c r="CX55" i="49"/>
  <c r="CW55" i="49"/>
  <c r="CV55" i="49"/>
  <c r="CU55" i="49"/>
  <c r="CT55" i="49"/>
  <c r="CS55" i="49"/>
  <c r="CR55" i="49"/>
  <c r="CQ55" i="49"/>
  <c r="CP55" i="49"/>
  <c r="CO55" i="49"/>
  <c r="CN55" i="49"/>
  <c r="CM55" i="49"/>
  <c r="CL55" i="49"/>
  <c r="CK55" i="49"/>
  <c r="CJ55" i="49"/>
  <c r="CI55" i="49"/>
  <c r="CH55" i="49"/>
  <c r="CG55" i="49"/>
  <c r="CF55" i="49"/>
  <c r="CE55" i="49"/>
  <c r="CD55" i="49"/>
  <c r="CC55" i="49"/>
  <c r="CB55" i="49"/>
  <c r="CA55" i="49"/>
  <c r="BY55" i="49"/>
  <c r="BX55" i="49"/>
  <c r="BW55" i="49"/>
  <c r="BQ55" i="49"/>
  <c r="BP55" i="49"/>
  <c r="BO55" i="49"/>
  <c r="BN55" i="49"/>
  <c r="BM55" i="49"/>
  <c r="BL55" i="49"/>
  <c r="BK55" i="49"/>
  <c r="BJ55" i="49"/>
  <c r="BI55" i="49"/>
  <c r="BH55" i="49"/>
  <c r="BG55" i="49"/>
  <c r="BF55" i="49"/>
  <c r="AT55" i="49"/>
  <c r="AU55" i="49"/>
  <c r="AV55" i="49"/>
  <c r="AW55" i="49"/>
  <c r="AX55" i="49"/>
  <c r="AY55" i="49"/>
  <c r="AZ55" i="49"/>
  <c r="BA55" i="49"/>
  <c r="BB55" i="49"/>
  <c r="BC55" i="49"/>
  <c r="BD55" i="49"/>
  <c r="BE55" i="49"/>
  <c r="AE55" i="49"/>
  <c r="AD55" i="49"/>
  <c r="AC55" i="49"/>
  <c r="D55" i="49"/>
  <c r="I55" i="49"/>
  <c r="DV54" i="49"/>
  <c r="DU54" i="49"/>
  <c r="DT54" i="49"/>
  <c r="DS54" i="49"/>
  <c r="DR54" i="49"/>
  <c r="DQ54" i="49"/>
  <c r="DP54" i="49"/>
  <c r="DO54" i="49"/>
  <c r="DN54" i="49"/>
  <c r="DM54" i="49"/>
  <c r="DL54" i="49"/>
  <c r="DK54" i="49"/>
  <c r="DJ54" i="49"/>
  <c r="DI54" i="49"/>
  <c r="DH54" i="49"/>
  <c r="DG54" i="49"/>
  <c r="DF54" i="49"/>
  <c r="DE54" i="49"/>
  <c r="DD54" i="49"/>
  <c r="DC54" i="49"/>
  <c r="DB54" i="49"/>
  <c r="DA54" i="49"/>
  <c r="CZ54" i="49"/>
  <c r="CY54" i="49"/>
  <c r="CX54" i="49"/>
  <c r="CW54" i="49"/>
  <c r="CV54" i="49"/>
  <c r="CU54" i="49"/>
  <c r="CT54" i="49"/>
  <c r="CS54" i="49"/>
  <c r="CR54" i="49"/>
  <c r="CQ54" i="49"/>
  <c r="CP54" i="49"/>
  <c r="CO54" i="49"/>
  <c r="CN54" i="49"/>
  <c r="CM54" i="49"/>
  <c r="CL54" i="49"/>
  <c r="CK54" i="49"/>
  <c r="CJ54" i="49"/>
  <c r="CI54" i="49"/>
  <c r="CH54" i="49"/>
  <c r="CG54" i="49"/>
  <c r="CF54" i="49"/>
  <c r="CE54" i="49"/>
  <c r="CD54" i="49"/>
  <c r="CC54" i="49"/>
  <c r="CB54" i="49"/>
  <c r="CA54" i="49"/>
  <c r="BY54" i="49"/>
  <c r="BX54" i="49"/>
  <c r="BW54" i="49"/>
  <c r="BQ54" i="49"/>
  <c r="BP54" i="49"/>
  <c r="BO54" i="49"/>
  <c r="BN54" i="49"/>
  <c r="BM54" i="49"/>
  <c r="BL54" i="49"/>
  <c r="BK54" i="49"/>
  <c r="BJ54" i="49"/>
  <c r="BI54" i="49"/>
  <c r="BH54" i="49"/>
  <c r="BG54" i="49"/>
  <c r="BF54" i="49"/>
  <c r="AT54" i="49"/>
  <c r="AU54" i="49"/>
  <c r="AV54" i="49"/>
  <c r="AW54" i="49"/>
  <c r="AX54" i="49"/>
  <c r="AY54" i="49"/>
  <c r="AZ54" i="49"/>
  <c r="BA54" i="49"/>
  <c r="BB54" i="49"/>
  <c r="BC54" i="49"/>
  <c r="BD54" i="49"/>
  <c r="BE54" i="49"/>
  <c r="AE54" i="49"/>
  <c r="AD54" i="49"/>
  <c r="AC54" i="49"/>
  <c r="D54" i="49"/>
  <c r="I54" i="49"/>
  <c r="DV53" i="49"/>
  <c r="DU53" i="49"/>
  <c r="DT53" i="49"/>
  <c r="DS53" i="49"/>
  <c r="DR53" i="49"/>
  <c r="DQ53" i="49"/>
  <c r="DP53" i="49"/>
  <c r="DO53" i="49"/>
  <c r="DN53" i="49"/>
  <c r="DM53" i="49"/>
  <c r="DL53" i="49"/>
  <c r="DK53" i="49"/>
  <c r="DJ53" i="49"/>
  <c r="DI53" i="49"/>
  <c r="DH53" i="49"/>
  <c r="DG53" i="49"/>
  <c r="DF53" i="49"/>
  <c r="DE53" i="49"/>
  <c r="DD53" i="49"/>
  <c r="DC53" i="49"/>
  <c r="DB53" i="49"/>
  <c r="DA53" i="49"/>
  <c r="CZ53" i="49"/>
  <c r="CY53" i="49"/>
  <c r="CX53" i="49"/>
  <c r="CW53" i="49"/>
  <c r="CV53" i="49"/>
  <c r="CU53" i="49"/>
  <c r="CT53" i="49"/>
  <c r="CS53" i="49"/>
  <c r="CR53" i="49"/>
  <c r="CQ53" i="49"/>
  <c r="CP53" i="49"/>
  <c r="CO53" i="49"/>
  <c r="CN53" i="49"/>
  <c r="CM53" i="49"/>
  <c r="CL53" i="49"/>
  <c r="CK53" i="49"/>
  <c r="CJ53" i="49"/>
  <c r="CI53" i="49"/>
  <c r="CH53" i="49"/>
  <c r="CG53" i="49"/>
  <c r="CF53" i="49"/>
  <c r="CE53" i="49"/>
  <c r="CD53" i="49"/>
  <c r="CC53" i="49"/>
  <c r="CB53" i="49"/>
  <c r="CA53" i="49"/>
  <c r="BZ53" i="49"/>
  <c r="BY53" i="49"/>
  <c r="BX53" i="49"/>
  <c r="BW53" i="49"/>
  <c r="BQ53" i="49"/>
  <c r="BP53" i="49"/>
  <c r="BO53" i="49"/>
  <c r="BN53" i="49"/>
  <c r="BM53" i="49"/>
  <c r="BL53" i="49"/>
  <c r="BK53" i="49"/>
  <c r="BJ53" i="49"/>
  <c r="BI53" i="49"/>
  <c r="BH53" i="49"/>
  <c r="BG53" i="49"/>
  <c r="BF53" i="49"/>
  <c r="AT53" i="49"/>
  <c r="AU53" i="49"/>
  <c r="AV53" i="49"/>
  <c r="AW53" i="49"/>
  <c r="AX53" i="49"/>
  <c r="AY53" i="49"/>
  <c r="AZ53" i="49"/>
  <c r="BA53" i="49"/>
  <c r="BB53" i="49"/>
  <c r="BC53" i="49"/>
  <c r="BD53" i="49"/>
  <c r="BE53" i="49"/>
  <c r="AE53" i="49"/>
  <c r="AD53" i="49"/>
  <c r="AC53" i="49"/>
  <c r="D53" i="49"/>
  <c r="I53" i="49"/>
  <c r="DV52" i="49"/>
  <c r="DU52" i="49"/>
  <c r="DT52" i="49"/>
  <c r="DS52" i="49"/>
  <c r="DR52" i="49"/>
  <c r="DQ52" i="49"/>
  <c r="DP52" i="49"/>
  <c r="DO52" i="49"/>
  <c r="DN52" i="49"/>
  <c r="DM52" i="49"/>
  <c r="DL52" i="49"/>
  <c r="DK52" i="49"/>
  <c r="DJ52" i="49"/>
  <c r="DI52" i="49"/>
  <c r="DH52" i="49"/>
  <c r="DG52" i="49"/>
  <c r="DF52" i="49"/>
  <c r="DE52" i="49"/>
  <c r="DD52" i="49"/>
  <c r="DC52" i="49"/>
  <c r="DB52" i="49"/>
  <c r="DA52" i="49"/>
  <c r="CZ52" i="49"/>
  <c r="CY52" i="49"/>
  <c r="CX52" i="49"/>
  <c r="CW52" i="49"/>
  <c r="CV52" i="49"/>
  <c r="CU52" i="49"/>
  <c r="CT52" i="49"/>
  <c r="CS52" i="49"/>
  <c r="CR52" i="49"/>
  <c r="CQ52" i="49"/>
  <c r="CP52" i="49"/>
  <c r="CO52" i="49"/>
  <c r="CN52" i="49"/>
  <c r="CM52" i="49"/>
  <c r="CL52" i="49"/>
  <c r="CK52" i="49"/>
  <c r="CJ52" i="49"/>
  <c r="CI52" i="49"/>
  <c r="CH52" i="49"/>
  <c r="CG52" i="49"/>
  <c r="CF52" i="49"/>
  <c r="CE52" i="49"/>
  <c r="CA52" i="49"/>
  <c r="CB52" i="49"/>
  <c r="CC52" i="49"/>
  <c r="CD52" i="49"/>
  <c r="BZ52" i="49"/>
  <c r="BY52" i="49"/>
  <c r="BX52" i="49"/>
  <c r="BW52" i="49"/>
  <c r="BQ52" i="49"/>
  <c r="BP52" i="49"/>
  <c r="BO52" i="49"/>
  <c r="BN52" i="49"/>
  <c r="BM52" i="49"/>
  <c r="BL52" i="49"/>
  <c r="BK52" i="49"/>
  <c r="BJ52" i="49"/>
  <c r="BI52" i="49"/>
  <c r="BH52" i="49"/>
  <c r="BG52" i="49"/>
  <c r="BF52" i="49"/>
  <c r="AT52" i="49"/>
  <c r="AU52" i="49"/>
  <c r="AV52" i="49"/>
  <c r="AW52" i="49"/>
  <c r="AX52" i="49"/>
  <c r="AY52" i="49"/>
  <c r="AZ52" i="49"/>
  <c r="BA52" i="49"/>
  <c r="BB52" i="49"/>
  <c r="BC52" i="49"/>
  <c r="BD52" i="49"/>
  <c r="BE52" i="49"/>
  <c r="AE52" i="49"/>
  <c r="AD52" i="49"/>
  <c r="AC52" i="49"/>
  <c r="D52" i="49"/>
  <c r="I52" i="49"/>
  <c r="DV51" i="49"/>
  <c r="DU51" i="49"/>
  <c r="DT51" i="49"/>
  <c r="DS51" i="49"/>
  <c r="DR51" i="49"/>
  <c r="DQ51" i="49"/>
  <c r="DP51" i="49"/>
  <c r="DO51" i="49"/>
  <c r="DN51" i="49"/>
  <c r="DM51" i="49"/>
  <c r="DL51" i="49"/>
  <c r="DK51" i="49"/>
  <c r="DJ51" i="49"/>
  <c r="DI51" i="49"/>
  <c r="DH51" i="49"/>
  <c r="DG51" i="49"/>
  <c r="DF51" i="49"/>
  <c r="DE51" i="49"/>
  <c r="DD51" i="49"/>
  <c r="DC51" i="49"/>
  <c r="DB51" i="49"/>
  <c r="DA51" i="49"/>
  <c r="CZ51" i="49"/>
  <c r="CY51" i="49"/>
  <c r="CX51" i="49"/>
  <c r="CW51" i="49"/>
  <c r="CV51" i="49"/>
  <c r="CU51" i="49"/>
  <c r="CT51" i="49"/>
  <c r="CS51" i="49"/>
  <c r="CR51" i="49"/>
  <c r="CQ51" i="49"/>
  <c r="CP51" i="49"/>
  <c r="CO51" i="49"/>
  <c r="CN51" i="49"/>
  <c r="CM51" i="49"/>
  <c r="CL51" i="49"/>
  <c r="CK51" i="49"/>
  <c r="CJ51" i="49"/>
  <c r="CI51" i="49"/>
  <c r="CH51" i="49"/>
  <c r="CG51" i="49"/>
  <c r="CF51" i="49"/>
  <c r="CE51" i="49"/>
  <c r="CD51" i="49"/>
  <c r="CC51" i="49"/>
  <c r="CB51" i="49"/>
  <c r="CA51" i="49"/>
  <c r="BY51" i="49"/>
  <c r="BX51" i="49"/>
  <c r="BW51" i="49"/>
  <c r="BQ51" i="49"/>
  <c r="BP51" i="49"/>
  <c r="BO51" i="49"/>
  <c r="BN51" i="49"/>
  <c r="BM51" i="49"/>
  <c r="BL51" i="49"/>
  <c r="BK51" i="49"/>
  <c r="BJ51" i="49"/>
  <c r="BI51" i="49"/>
  <c r="BH51" i="49"/>
  <c r="BG51" i="49"/>
  <c r="BF51" i="49"/>
  <c r="AT51" i="49"/>
  <c r="AU51" i="49"/>
  <c r="AV51" i="49"/>
  <c r="AW51" i="49"/>
  <c r="AX51" i="49"/>
  <c r="AY51" i="49"/>
  <c r="AZ51" i="49"/>
  <c r="BA51" i="49"/>
  <c r="BB51" i="49"/>
  <c r="BC51" i="49"/>
  <c r="BD51" i="49"/>
  <c r="BE51" i="49"/>
  <c r="AE51" i="49"/>
  <c r="AD51" i="49"/>
  <c r="AC51" i="49"/>
  <c r="D51" i="49"/>
  <c r="I51" i="49"/>
  <c r="DV50" i="49"/>
  <c r="DU50" i="49"/>
  <c r="DT50" i="49"/>
  <c r="DS50" i="49"/>
  <c r="DR50" i="49"/>
  <c r="DQ50" i="49"/>
  <c r="DP50" i="49"/>
  <c r="DO50" i="49"/>
  <c r="DN50" i="49"/>
  <c r="DM50" i="49"/>
  <c r="DL50" i="49"/>
  <c r="DK50" i="49"/>
  <c r="DJ50" i="49"/>
  <c r="DI50" i="49"/>
  <c r="DH50" i="49"/>
  <c r="DG50" i="49"/>
  <c r="DF50" i="49"/>
  <c r="DE50" i="49"/>
  <c r="DD50" i="49"/>
  <c r="DC50" i="49"/>
  <c r="DB50" i="49"/>
  <c r="DA50" i="49"/>
  <c r="CZ50" i="49"/>
  <c r="CY50" i="49"/>
  <c r="CX50" i="49"/>
  <c r="CW50" i="49"/>
  <c r="CV50" i="49"/>
  <c r="CU50" i="49"/>
  <c r="CT50" i="49"/>
  <c r="CS50" i="49"/>
  <c r="CR50" i="49"/>
  <c r="CQ50" i="49"/>
  <c r="CP50" i="49"/>
  <c r="CO50" i="49"/>
  <c r="CN50" i="49"/>
  <c r="CM50" i="49"/>
  <c r="CL50" i="49"/>
  <c r="CK50" i="49"/>
  <c r="CJ50" i="49"/>
  <c r="CI50" i="49"/>
  <c r="CH50" i="49"/>
  <c r="CG50" i="49"/>
  <c r="CF50" i="49"/>
  <c r="CE50" i="49"/>
  <c r="CD50" i="49"/>
  <c r="CC50" i="49"/>
  <c r="CB50" i="49"/>
  <c r="CA50" i="49"/>
  <c r="BZ50" i="49"/>
  <c r="BY50" i="49"/>
  <c r="BX50" i="49"/>
  <c r="BW50" i="49"/>
  <c r="BQ50" i="49"/>
  <c r="BP50" i="49"/>
  <c r="BO50" i="49"/>
  <c r="BN50" i="49"/>
  <c r="BM50" i="49"/>
  <c r="BL50" i="49"/>
  <c r="BK50" i="49"/>
  <c r="BJ50" i="49"/>
  <c r="BI50" i="49"/>
  <c r="BH50" i="49"/>
  <c r="BG50" i="49"/>
  <c r="BF50" i="49"/>
  <c r="AT50" i="49"/>
  <c r="AU50" i="49"/>
  <c r="AV50" i="49"/>
  <c r="AW50" i="49"/>
  <c r="AX50" i="49"/>
  <c r="AY50" i="49"/>
  <c r="AZ50" i="49"/>
  <c r="BA50" i="49"/>
  <c r="BB50" i="49"/>
  <c r="BC50" i="49"/>
  <c r="BD50" i="49"/>
  <c r="BE50" i="49"/>
  <c r="AE50" i="49"/>
  <c r="AD50" i="49"/>
  <c r="AC50" i="49"/>
  <c r="D50" i="49"/>
  <c r="I50" i="49"/>
  <c r="DV49" i="49"/>
  <c r="DU49" i="49"/>
  <c r="DT49" i="49"/>
  <c r="DS49" i="49"/>
  <c r="DR49" i="49"/>
  <c r="DQ49" i="49"/>
  <c r="DP49" i="49"/>
  <c r="DO49" i="49"/>
  <c r="DN49" i="49"/>
  <c r="DM49" i="49"/>
  <c r="DL49" i="49"/>
  <c r="DK49" i="49"/>
  <c r="DJ49" i="49"/>
  <c r="DI49" i="49"/>
  <c r="DH49" i="49"/>
  <c r="DG49" i="49"/>
  <c r="DF49" i="49"/>
  <c r="DE49" i="49"/>
  <c r="DD49" i="49"/>
  <c r="DC49" i="49"/>
  <c r="DB49" i="49"/>
  <c r="DA49" i="49"/>
  <c r="CZ49" i="49"/>
  <c r="CY49" i="49"/>
  <c r="CX49" i="49"/>
  <c r="CW49" i="49"/>
  <c r="CV49" i="49"/>
  <c r="CU49" i="49"/>
  <c r="CT49" i="49"/>
  <c r="CS49" i="49"/>
  <c r="CR49" i="49"/>
  <c r="CQ49" i="49"/>
  <c r="CP49" i="49"/>
  <c r="CO49" i="49"/>
  <c r="CN49" i="49"/>
  <c r="CM49" i="49"/>
  <c r="CL49" i="49"/>
  <c r="CK49" i="49"/>
  <c r="CJ49" i="49"/>
  <c r="CI49" i="49"/>
  <c r="CH49" i="49"/>
  <c r="CG49" i="49"/>
  <c r="CF49" i="49"/>
  <c r="CE49" i="49"/>
  <c r="CD49" i="49"/>
  <c r="CC49" i="49"/>
  <c r="CB49" i="49"/>
  <c r="CA49" i="49"/>
  <c r="BZ49" i="49"/>
  <c r="BY49" i="49"/>
  <c r="BX49" i="49"/>
  <c r="BW49" i="49"/>
  <c r="BQ49" i="49"/>
  <c r="BP49" i="49"/>
  <c r="BO49" i="49"/>
  <c r="BN49" i="49"/>
  <c r="BM49" i="49"/>
  <c r="BL49" i="49"/>
  <c r="BK49" i="49"/>
  <c r="BJ49" i="49"/>
  <c r="BI49" i="49"/>
  <c r="BH49" i="49"/>
  <c r="BG49" i="49"/>
  <c r="BF49" i="49"/>
  <c r="F49" i="49"/>
  <c r="AT49" i="49"/>
  <c r="AU49" i="49"/>
  <c r="AV49" i="49"/>
  <c r="AW49" i="49"/>
  <c r="AX49" i="49"/>
  <c r="AY49" i="49"/>
  <c r="AZ49" i="49"/>
  <c r="BA49" i="49"/>
  <c r="BB49" i="49"/>
  <c r="BC49" i="49"/>
  <c r="BD49" i="49"/>
  <c r="BE49" i="49"/>
  <c r="AE49" i="49"/>
  <c r="AD49" i="49"/>
  <c r="AC49" i="49"/>
  <c r="D49" i="49"/>
  <c r="I49" i="49"/>
  <c r="DV48" i="49"/>
  <c r="DU48" i="49"/>
  <c r="DT48" i="49"/>
  <c r="DS48" i="49"/>
  <c r="DR48" i="49"/>
  <c r="DQ48" i="49"/>
  <c r="DP48" i="49"/>
  <c r="DO48" i="49"/>
  <c r="DN48" i="49"/>
  <c r="DM48" i="49"/>
  <c r="DL48" i="49"/>
  <c r="DK48" i="49"/>
  <c r="DJ48" i="49"/>
  <c r="DI48" i="49"/>
  <c r="DH48" i="49"/>
  <c r="DG48" i="49"/>
  <c r="DF48" i="49"/>
  <c r="DE48" i="49"/>
  <c r="DD48" i="49"/>
  <c r="DC48" i="49"/>
  <c r="DB48" i="49"/>
  <c r="DA48" i="49"/>
  <c r="CZ48" i="49"/>
  <c r="CY48" i="49"/>
  <c r="CX48" i="49"/>
  <c r="CW48" i="49"/>
  <c r="CV48" i="49"/>
  <c r="CU48" i="49"/>
  <c r="CT48" i="49"/>
  <c r="CS48" i="49"/>
  <c r="CR48" i="49"/>
  <c r="CQ48" i="49"/>
  <c r="CP48" i="49"/>
  <c r="CO48" i="49"/>
  <c r="CN48" i="49"/>
  <c r="CM48" i="49"/>
  <c r="CL48" i="49"/>
  <c r="CK48" i="49"/>
  <c r="CJ48" i="49"/>
  <c r="CI48" i="49"/>
  <c r="CH48" i="49"/>
  <c r="CG48" i="49"/>
  <c r="CF48" i="49"/>
  <c r="CE48" i="49"/>
  <c r="CD48" i="49"/>
  <c r="CC48" i="49"/>
  <c r="CB48" i="49"/>
  <c r="CA48" i="49"/>
  <c r="BZ48" i="49"/>
  <c r="BY48" i="49"/>
  <c r="BX48" i="49"/>
  <c r="BW48" i="49"/>
  <c r="BQ48" i="49"/>
  <c r="BP48" i="49"/>
  <c r="BO48" i="49"/>
  <c r="BN48" i="49"/>
  <c r="BM48" i="49"/>
  <c r="BL48" i="49"/>
  <c r="BK48" i="49"/>
  <c r="BJ48" i="49"/>
  <c r="BI48" i="49"/>
  <c r="BH48" i="49"/>
  <c r="BG48" i="49"/>
  <c r="BF48" i="49"/>
  <c r="AT48" i="49"/>
  <c r="AU48" i="49"/>
  <c r="AV48" i="49"/>
  <c r="AW48" i="49"/>
  <c r="AX48" i="49"/>
  <c r="AY48" i="49"/>
  <c r="AZ48" i="49"/>
  <c r="BA48" i="49"/>
  <c r="BB48" i="49"/>
  <c r="BC48" i="49"/>
  <c r="BD48" i="49"/>
  <c r="BE48" i="49"/>
  <c r="AE48" i="49"/>
  <c r="AD48" i="49"/>
  <c r="AC48" i="49"/>
  <c r="D48" i="49"/>
  <c r="I48" i="49"/>
  <c r="DV47" i="49"/>
  <c r="DU47" i="49"/>
  <c r="DT47" i="49"/>
  <c r="DS47" i="49"/>
  <c r="DR47" i="49"/>
  <c r="DQ47" i="49"/>
  <c r="DP47" i="49"/>
  <c r="DO47" i="49"/>
  <c r="DN47" i="49"/>
  <c r="DM47" i="49"/>
  <c r="DL47" i="49"/>
  <c r="DK47" i="49"/>
  <c r="DJ47" i="49"/>
  <c r="DI47" i="49"/>
  <c r="DH47" i="49"/>
  <c r="DG47" i="49"/>
  <c r="DF47" i="49"/>
  <c r="DE47" i="49"/>
  <c r="DD47" i="49"/>
  <c r="DC47" i="49"/>
  <c r="DB47" i="49"/>
  <c r="DA47" i="49"/>
  <c r="CZ47" i="49"/>
  <c r="CY47" i="49"/>
  <c r="CX47" i="49"/>
  <c r="CW47" i="49"/>
  <c r="CV47" i="49"/>
  <c r="CU47" i="49"/>
  <c r="CT47" i="49"/>
  <c r="CS47" i="49"/>
  <c r="CR47" i="49"/>
  <c r="CQ47" i="49"/>
  <c r="CP47" i="49"/>
  <c r="CO47" i="49"/>
  <c r="CN47" i="49"/>
  <c r="CM47" i="49"/>
  <c r="CL47" i="49"/>
  <c r="CK47" i="49"/>
  <c r="CJ47" i="49"/>
  <c r="CI47" i="49"/>
  <c r="CH47" i="49"/>
  <c r="CG47" i="49"/>
  <c r="CF47" i="49"/>
  <c r="CE47" i="49"/>
  <c r="CD47" i="49"/>
  <c r="CC47" i="49"/>
  <c r="CB47" i="49"/>
  <c r="CA47" i="49"/>
  <c r="BY47" i="49"/>
  <c r="BX47" i="49"/>
  <c r="BW47" i="49"/>
  <c r="BQ47" i="49"/>
  <c r="BP47" i="49"/>
  <c r="BO47" i="49"/>
  <c r="BN47" i="49"/>
  <c r="BM47" i="49"/>
  <c r="BL47" i="49"/>
  <c r="BK47" i="49"/>
  <c r="BJ47" i="49"/>
  <c r="BI47" i="49"/>
  <c r="BH47" i="49"/>
  <c r="BG47" i="49"/>
  <c r="BF47" i="49"/>
  <c r="AT47" i="49"/>
  <c r="AU47" i="49"/>
  <c r="AV47" i="49"/>
  <c r="AW47" i="49"/>
  <c r="AX47" i="49"/>
  <c r="AY47" i="49"/>
  <c r="AZ47" i="49"/>
  <c r="BA47" i="49"/>
  <c r="BB47" i="49"/>
  <c r="BC47" i="49"/>
  <c r="BD47" i="49"/>
  <c r="BE47" i="49"/>
  <c r="AE47" i="49"/>
  <c r="AD47" i="49"/>
  <c r="AC47" i="49"/>
  <c r="D47" i="49"/>
  <c r="I47" i="49"/>
  <c r="DV46" i="49"/>
  <c r="DU46" i="49"/>
  <c r="DT46" i="49"/>
  <c r="DS46" i="49"/>
  <c r="DR46" i="49"/>
  <c r="DQ46" i="49"/>
  <c r="DP46" i="49"/>
  <c r="DO46" i="49"/>
  <c r="DN46" i="49"/>
  <c r="DM46" i="49"/>
  <c r="DL46" i="49"/>
  <c r="DK46" i="49"/>
  <c r="DJ46" i="49"/>
  <c r="DI46" i="49"/>
  <c r="DH46" i="49"/>
  <c r="DG46" i="49"/>
  <c r="DF46" i="49"/>
  <c r="DE46" i="49"/>
  <c r="DD46" i="49"/>
  <c r="DC46" i="49"/>
  <c r="DB46" i="49"/>
  <c r="DA46" i="49"/>
  <c r="CZ46" i="49"/>
  <c r="CY46" i="49"/>
  <c r="CX46" i="49"/>
  <c r="CW46" i="49"/>
  <c r="CV46" i="49"/>
  <c r="CU46" i="49"/>
  <c r="CT46" i="49"/>
  <c r="CS46" i="49"/>
  <c r="CR46" i="49"/>
  <c r="CQ46" i="49"/>
  <c r="CP46" i="49"/>
  <c r="CO46" i="49"/>
  <c r="CN46" i="49"/>
  <c r="CM46" i="49"/>
  <c r="CL46" i="49"/>
  <c r="CK46" i="49"/>
  <c r="CJ46" i="49"/>
  <c r="CI46" i="49"/>
  <c r="CH46" i="49"/>
  <c r="CG46" i="49"/>
  <c r="CF46" i="49"/>
  <c r="CE46" i="49"/>
  <c r="CD46" i="49"/>
  <c r="CC46" i="49"/>
  <c r="CB46" i="49"/>
  <c r="CA46" i="49"/>
  <c r="BY46" i="49"/>
  <c r="BX46" i="49"/>
  <c r="BW46" i="49"/>
  <c r="BQ46" i="49"/>
  <c r="BP46" i="49"/>
  <c r="BO46" i="49"/>
  <c r="BN46" i="49"/>
  <c r="BM46" i="49"/>
  <c r="BL46" i="49"/>
  <c r="BK46" i="49"/>
  <c r="BJ46" i="49"/>
  <c r="BI46" i="49"/>
  <c r="BH46" i="49"/>
  <c r="BG46" i="49"/>
  <c r="BF46" i="49"/>
  <c r="AT46" i="49"/>
  <c r="AU46" i="49"/>
  <c r="AV46" i="49"/>
  <c r="AW46" i="49"/>
  <c r="AX46" i="49"/>
  <c r="AY46" i="49"/>
  <c r="AZ46" i="49"/>
  <c r="BA46" i="49"/>
  <c r="BB46" i="49"/>
  <c r="BC46" i="49"/>
  <c r="BD46" i="49"/>
  <c r="BE46" i="49"/>
  <c r="AE46" i="49"/>
  <c r="AD46" i="49"/>
  <c r="AC46" i="49"/>
  <c r="D46" i="49"/>
  <c r="I46" i="49"/>
  <c r="DV45" i="49"/>
  <c r="DU45" i="49"/>
  <c r="DT45" i="49"/>
  <c r="DS45" i="49"/>
  <c r="DR45" i="49"/>
  <c r="DQ45" i="49"/>
  <c r="DP45" i="49"/>
  <c r="DO45" i="49"/>
  <c r="DN45" i="49"/>
  <c r="DM45" i="49"/>
  <c r="DL45" i="49"/>
  <c r="DK45" i="49"/>
  <c r="DJ45" i="49"/>
  <c r="DI45" i="49"/>
  <c r="DH45" i="49"/>
  <c r="DG45" i="49"/>
  <c r="DF45" i="49"/>
  <c r="DE45" i="49"/>
  <c r="DD45" i="49"/>
  <c r="DC45" i="49"/>
  <c r="DB45" i="49"/>
  <c r="DA45" i="49"/>
  <c r="CZ45" i="49"/>
  <c r="CY45" i="49"/>
  <c r="CX45" i="49"/>
  <c r="CW45" i="49"/>
  <c r="CV45" i="49"/>
  <c r="CU45" i="49"/>
  <c r="CT45" i="49"/>
  <c r="CS45" i="49"/>
  <c r="CR45" i="49"/>
  <c r="CQ45" i="49"/>
  <c r="CP45" i="49"/>
  <c r="CO45" i="49"/>
  <c r="CN45" i="49"/>
  <c r="CM45" i="49"/>
  <c r="CL45" i="49"/>
  <c r="CK45" i="49"/>
  <c r="CJ45" i="49"/>
  <c r="CI45" i="49"/>
  <c r="CH45" i="49"/>
  <c r="CG45" i="49"/>
  <c r="CF45" i="49"/>
  <c r="CE45" i="49"/>
  <c r="CD45" i="49"/>
  <c r="CC45" i="49"/>
  <c r="CB45" i="49"/>
  <c r="CA45" i="49"/>
  <c r="BZ45" i="49"/>
  <c r="BY45" i="49"/>
  <c r="BX45" i="49"/>
  <c r="BW45" i="49"/>
  <c r="BQ45" i="49"/>
  <c r="BP45" i="49"/>
  <c r="BO45" i="49"/>
  <c r="BN45" i="49"/>
  <c r="BM45" i="49"/>
  <c r="BL45" i="49"/>
  <c r="BK45" i="49"/>
  <c r="BJ45" i="49"/>
  <c r="BI45" i="49"/>
  <c r="BH45" i="49"/>
  <c r="BG45" i="49"/>
  <c r="BF45" i="49"/>
  <c r="AT45" i="49"/>
  <c r="AU45" i="49"/>
  <c r="AV45" i="49"/>
  <c r="AW45" i="49"/>
  <c r="AX45" i="49"/>
  <c r="AY45" i="49"/>
  <c r="AZ45" i="49"/>
  <c r="BA45" i="49"/>
  <c r="BB45" i="49"/>
  <c r="BC45" i="49"/>
  <c r="BD45" i="49"/>
  <c r="BE45" i="49"/>
  <c r="AE45" i="49"/>
  <c r="AD45" i="49"/>
  <c r="AC45" i="49"/>
  <c r="D45" i="49"/>
  <c r="I45" i="49"/>
  <c r="DV44" i="49"/>
  <c r="DU44" i="49"/>
  <c r="DT44" i="49"/>
  <c r="DS44" i="49"/>
  <c r="DR44" i="49"/>
  <c r="DQ44" i="49"/>
  <c r="DP44" i="49"/>
  <c r="DO44" i="49"/>
  <c r="DN44" i="49"/>
  <c r="DM44" i="49"/>
  <c r="DL44" i="49"/>
  <c r="DK44" i="49"/>
  <c r="DJ44" i="49"/>
  <c r="DI44" i="49"/>
  <c r="DH44" i="49"/>
  <c r="DG44" i="49"/>
  <c r="DF44" i="49"/>
  <c r="DE44" i="49"/>
  <c r="DD44" i="49"/>
  <c r="DC44" i="49"/>
  <c r="DB44" i="49"/>
  <c r="DA44" i="49"/>
  <c r="CZ44" i="49"/>
  <c r="CY44" i="49"/>
  <c r="CX44" i="49"/>
  <c r="CW44" i="49"/>
  <c r="CV44" i="49"/>
  <c r="CU44" i="49"/>
  <c r="CT44" i="49"/>
  <c r="CS44" i="49"/>
  <c r="CR44" i="49"/>
  <c r="CQ44" i="49"/>
  <c r="CP44" i="49"/>
  <c r="CO44" i="49"/>
  <c r="CN44" i="49"/>
  <c r="CM44" i="49"/>
  <c r="CL44" i="49"/>
  <c r="CK44" i="49"/>
  <c r="CJ44" i="49"/>
  <c r="CI44" i="49"/>
  <c r="CH44" i="49"/>
  <c r="CG44" i="49"/>
  <c r="CF44" i="49"/>
  <c r="CE44" i="49"/>
  <c r="CD44" i="49"/>
  <c r="CC44" i="49"/>
  <c r="CB44" i="49"/>
  <c r="CA44" i="49"/>
  <c r="BZ44" i="49"/>
  <c r="BY44" i="49"/>
  <c r="BX44" i="49"/>
  <c r="BW44" i="49"/>
  <c r="BQ44" i="49"/>
  <c r="BP44" i="49"/>
  <c r="BO44" i="49"/>
  <c r="BN44" i="49"/>
  <c r="BM44" i="49"/>
  <c r="BL44" i="49"/>
  <c r="BK44" i="49"/>
  <c r="BJ44" i="49"/>
  <c r="BI44" i="49"/>
  <c r="BH44" i="49"/>
  <c r="BG44" i="49"/>
  <c r="BF44" i="49"/>
  <c r="AT44" i="49"/>
  <c r="AU44" i="49"/>
  <c r="AV44" i="49"/>
  <c r="AW44" i="49"/>
  <c r="AX44" i="49"/>
  <c r="AY44" i="49"/>
  <c r="AZ44" i="49"/>
  <c r="BA44" i="49"/>
  <c r="BB44" i="49"/>
  <c r="BC44" i="49"/>
  <c r="BD44" i="49"/>
  <c r="BE44" i="49"/>
  <c r="AE44" i="49"/>
  <c r="AD44" i="49"/>
  <c r="AC44" i="49"/>
  <c r="D44" i="49"/>
  <c r="I44" i="49"/>
  <c r="DV43" i="49"/>
  <c r="DU43" i="49"/>
  <c r="DT43" i="49"/>
  <c r="DS43" i="49"/>
  <c r="DR43" i="49"/>
  <c r="DQ43" i="49"/>
  <c r="DP43" i="49"/>
  <c r="DO43" i="49"/>
  <c r="DN43" i="49"/>
  <c r="DM43" i="49"/>
  <c r="DL43" i="49"/>
  <c r="DK43" i="49"/>
  <c r="DJ43" i="49"/>
  <c r="DI43" i="49"/>
  <c r="DH43" i="49"/>
  <c r="DG43" i="49"/>
  <c r="DF43" i="49"/>
  <c r="DE43" i="49"/>
  <c r="DD43" i="49"/>
  <c r="DC43" i="49"/>
  <c r="DB43" i="49"/>
  <c r="DA43" i="49"/>
  <c r="CZ43" i="49"/>
  <c r="CY43" i="49"/>
  <c r="CX43" i="49"/>
  <c r="CW43" i="49"/>
  <c r="CV43" i="49"/>
  <c r="CU43" i="49"/>
  <c r="CT43" i="49"/>
  <c r="CS43" i="49"/>
  <c r="CR43" i="49"/>
  <c r="CQ43" i="49"/>
  <c r="CP43" i="49"/>
  <c r="CO43" i="49"/>
  <c r="CN43" i="49"/>
  <c r="CM43" i="49"/>
  <c r="CL43" i="49"/>
  <c r="CK43" i="49"/>
  <c r="CJ43" i="49"/>
  <c r="CI43" i="49"/>
  <c r="CH43" i="49"/>
  <c r="CG43" i="49"/>
  <c r="CF43" i="49"/>
  <c r="CE43" i="49"/>
  <c r="CD43" i="49"/>
  <c r="CC43" i="49"/>
  <c r="CB43" i="49"/>
  <c r="CA43" i="49"/>
  <c r="BZ43" i="49"/>
  <c r="BY43" i="49"/>
  <c r="BX43" i="49"/>
  <c r="BW43" i="49"/>
  <c r="BQ43" i="49"/>
  <c r="BP43" i="49"/>
  <c r="BO43" i="49"/>
  <c r="BN43" i="49"/>
  <c r="BM43" i="49"/>
  <c r="BL43" i="49"/>
  <c r="BK43" i="49"/>
  <c r="BJ43" i="49"/>
  <c r="BI43" i="49"/>
  <c r="BH43" i="49"/>
  <c r="BG43" i="49"/>
  <c r="BF43" i="49"/>
  <c r="AT43" i="49"/>
  <c r="AU43" i="49"/>
  <c r="AV43" i="49"/>
  <c r="AW43" i="49"/>
  <c r="AX43" i="49"/>
  <c r="AY43" i="49"/>
  <c r="AZ43" i="49"/>
  <c r="BA43" i="49"/>
  <c r="BB43" i="49"/>
  <c r="BC43" i="49"/>
  <c r="BD43" i="49"/>
  <c r="BE43" i="49"/>
  <c r="AE43" i="49"/>
  <c r="AD43" i="49"/>
  <c r="AC43" i="49"/>
  <c r="D43" i="49"/>
  <c r="I43" i="49"/>
  <c r="DV42" i="49"/>
  <c r="DU42" i="49"/>
  <c r="DT42" i="49"/>
  <c r="DS42" i="49"/>
  <c r="DR42" i="49"/>
  <c r="DQ42" i="49"/>
  <c r="DP42" i="49"/>
  <c r="DO42" i="49"/>
  <c r="DN42" i="49"/>
  <c r="DM42" i="49"/>
  <c r="DL42" i="49"/>
  <c r="DK42" i="49"/>
  <c r="DJ42" i="49"/>
  <c r="DI42" i="49"/>
  <c r="DH42" i="49"/>
  <c r="DG42" i="49"/>
  <c r="DF42" i="49"/>
  <c r="DE42" i="49"/>
  <c r="DD42" i="49"/>
  <c r="DC42" i="49"/>
  <c r="DB42" i="49"/>
  <c r="DA42" i="49"/>
  <c r="CZ42" i="49"/>
  <c r="CY42" i="49"/>
  <c r="CX42" i="49"/>
  <c r="CW42" i="49"/>
  <c r="CV42" i="49"/>
  <c r="CU42" i="49"/>
  <c r="CT42" i="49"/>
  <c r="CS42" i="49"/>
  <c r="CR42" i="49"/>
  <c r="CQ42" i="49"/>
  <c r="CP42" i="49"/>
  <c r="CO42" i="49"/>
  <c r="CN42" i="49"/>
  <c r="CM42" i="49"/>
  <c r="CL42" i="49"/>
  <c r="CK42" i="49"/>
  <c r="CJ42" i="49"/>
  <c r="CI42" i="49"/>
  <c r="CH42" i="49"/>
  <c r="CG42" i="49"/>
  <c r="CF42" i="49"/>
  <c r="CE42" i="49"/>
  <c r="CD42" i="49"/>
  <c r="CC42" i="49"/>
  <c r="CB42" i="49"/>
  <c r="CA42" i="49"/>
  <c r="BY42" i="49"/>
  <c r="BX42" i="49"/>
  <c r="BW42" i="49"/>
  <c r="BQ42" i="49"/>
  <c r="BP42" i="49"/>
  <c r="BO42" i="49"/>
  <c r="BN42" i="49"/>
  <c r="BM42" i="49"/>
  <c r="BL42" i="49"/>
  <c r="BK42" i="49"/>
  <c r="BJ42" i="49"/>
  <c r="BI42" i="49"/>
  <c r="BH42" i="49"/>
  <c r="BG42" i="49"/>
  <c r="BF42" i="49"/>
  <c r="AT42" i="49"/>
  <c r="AU42" i="49"/>
  <c r="AV42" i="49"/>
  <c r="AW42" i="49"/>
  <c r="AX42" i="49"/>
  <c r="AY42" i="49"/>
  <c r="AZ42" i="49"/>
  <c r="BA42" i="49"/>
  <c r="BB42" i="49"/>
  <c r="BC42" i="49"/>
  <c r="BD42" i="49"/>
  <c r="BE42" i="49"/>
  <c r="AE42" i="49"/>
  <c r="AD42" i="49"/>
  <c r="AC42" i="49"/>
  <c r="D42" i="49"/>
  <c r="I42" i="49"/>
  <c r="DV41" i="49"/>
  <c r="DU41" i="49"/>
  <c r="DT41" i="49"/>
  <c r="DS41" i="49"/>
  <c r="DR41" i="49"/>
  <c r="DQ41" i="49"/>
  <c r="DP41" i="49"/>
  <c r="DO41" i="49"/>
  <c r="DN41" i="49"/>
  <c r="DM41" i="49"/>
  <c r="DL41" i="49"/>
  <c r="DK41" i="49"/>
  <c r="DJ41" i="49"/>
  <c r="DI41" i="49"/>
  <c r="DH41" i="49"/>
  <c r="DG41" i="49"/>
  <c r="DF41" i="49"/>
  <c r="DE41" i="49"/>
  <c r="DD41" i="49"/>
  <c r="DC41" i="49"/>
  <c r="DB41" i="49"/>
  <c r="DA41" i="49"/>
  <c r="CZ41" i="49"/>
  <c r="CY41" i="49"/>
  <c r="CX41" i="49"/>
  <c r="CW41" i="49"/>
  <c r="CV41" i="49"/>
  <c r="CU41" i="49"/>
  <c r="CT41" i="49"/>
  <c r="CS41" i="49"/>
  <c r="CR41" i="49"/>
  <c r="CQ41" i="49"/>
  <c r="CP41" i="49"/>
  <c r="CO41" i="49"/>
  <c r="CN41" i="49"/>
  <c r="CM41" i="49"/>
  <c r="CL41" i="49"/>
  <c r="CK41" i="49"/>
  <c r="CJ41" i="49"/>
  <c r="CI41" i="49"/>
  <c r="CH41" i="49"/>
  <c r="CG41" i="49"/>
  <c r="CF41" i="49"/>
  <c r="CE41" i="49"/>
  <c r="CD41" i="49"/>
  <c r="CC41" i="49"/>
  <c r="CB41" i="49"/>
  <c r="CA41" i="49"/>
  <c r="BZ41" i="49"/>
  <c r="BY41" i="49"/>
  <c r="BX41" i="49"/>
  <c r="BW41" i="49"/>
  <c r="BQ41" i="49"/>
  <c r="BP41" i="49"/>
  <c r="BO41" i="49"/>
  <c r="BN41" i="49"/>
  <c r="BM41" i="49"/>
  <c r="BL41" i="49"/>
  <c r="BK41" i="49"/>
  <c r="BJ41" i="49"/>
  <c r="BI41" i="49"/>
  <c r="BH41" i="49"/>
  <c r="BG41" i="49"/>
  <c r="BF41" i="49"/>
  <c r="AT41" i="49"/>
  <c r="AU41" i="49"/>
  <c r="AV41" i="49"/>
  <c r="AW41" i="49"/>
  <c r="AX41" i="49"/>
  <c r="AY41" i="49"/>
  <c r="AZ41" i="49"/>
  <c r="BA41" i="49"/>
  <c r="BB41" i="49"/>
  <c r="BC41" i="49"/>
  <c r="BD41" i="49"/>
  <c r="BE41" i="49"/>
  <c r="AE41" i="49"/>
  <c r="AD41" i="49"/>
  <c r="AC41" i="49"/>
  <c r="D41" i="49"/>
  <c r="I41" i="49"/>
  <c r="DV40" i="49"/>
  <c r="DU40" i="49"/>
  <c r="DT40" i="49"/>
  <c r="DS40" i="49"/>
  <c r="DR40" i="49"/>
  <c r="DQ40" i="49"/>
  <c r="DP40" i="49"/>
  <c r="DO40" i="49"/>
  <c r="DN40" i="49"/>
  <c r="DM40" i="49"/>
  <c r="DL40" i="49"/>
  <c r="DK40" i="49"/>
  <c r="DJ40" i="49"/>
  <c r="DI40" i="49"/>
  <c r="DH40" i="49"/>
  <c r="DG40" i="49"/>
  <c r="DF40" i="49"/>
  <c r="DE40" i="49"/>
  <c r="DD40" i="49"/>
  <c r="DC40" i="49"/>
  <c r="DB40" i="49"/>
  <c r="DA40" i="49"/>
  <c r="CZ40" i="49"/>
  <c r="CY40" i="49"/>
  <c r="CX40" i="49"/>
  <c r="CW40" i="49"/>
  <c r="CV40" i="49"/>
  <c r="CU40" i="49"/>
  <c r="CT40" i="49"/>
  <c r="CS40" i="49"/>
  <c r="CR40" i="49"/>
  <c r="CQ40" i="49"/>
  <c r="CP40" i="49"/>
  <c r="CO40" i="49"/>
  <c r="CN40" i="49"/>
  <c r="CM40" i="49"/>
  <c r="CL40" i="49"/>
  <c r="CK40" i="49"/>
  <c r="CJ40" i="49"/>
  <c r="CI40" i="49"/>
  <c r="CH40" i="49"/>
  <c r="CG40" i="49"/>
  <c r="CF40" i="49"/>
  <c r="CE40" i="49"/>
  <c r="CD40" i="49"/>
  <c r="CC40" i="49"/>
  <c r="CB40" i="49"/>
  <c r="CA40" i="49"/>
  <c r="BY40" i="49"/>
  <c r="BX40" i="49"/>
  <c r="BW40" i="49"/>
  <c r="BQ40" i="49"/>
  <c r="BP40" i="49"/>
  <c r="BO40" i="49"/>
  <c r="BN40" i="49"/>
  <c r="BM40" i="49"/>
  <c r="BL40" i="49"/>
  <c r="BK40" i="49"/>
  <c r="BJ40" i="49"/>
  <c r="BI40" i="49"/>
  <c r="BH40" i="49"/>
  <c r="BG40" i="49"/>
  <c r="BF40" i="49"/>
  <c r="AT40" i="49"/>
  <c r="AU40" i="49"/>
  <c r="AV40" i="49"/>
  <c r="AW40" i="49"/>
  <c r="AX40" i="49"/>
  <c r="AY40" i="49"/>
  <c r="AZ40" i="49"/>
  <c r="BA40" i="49"/>
  <c r="BB40" i="49"/>
  <c r="BC40" i="49"/>
  <c r="BD40" i="49"/>
  <c r="BE40" i="49"/>
  <c r="AE40" i="49"/>
  <c r="AD40" i="49"/>
  <c r="AC40" i="49"/>
  <c r="D40" i="49"/>
  <c r="I40" i="49"/>
  <c r="DV39" i="49"/>
  <c r="DU39" i="49"/>
  <c r="DT39" i="49"/>
  <c r="DS39" i="49"/>
  <c r="DR39" i="49"/>
  <c r="DQ39" i="49"/>
  <c r="DP39" i="49"/>
  <c r="DO39" i="49"/>
  <c r="DN39" i="49"/>
  <c r="DM39" i="49"/>
  <c r="DL39" i="49"/>
  <c r="DK39" i="49"/>
  <c r="DJ39" i="49"/>
  <c r="DI39" i="49"/>
  <c r="DH39" i="49"/>
  <c r="DG39" i="49"/>
  <c r="DF39" i="49"/>
  <c r="DE39" i="49"/>
  <c r="DD39" i="49"/>
  <c r="DC39" i="49"/>
  <c r="DB39" i="49"/>
  <c r="DA39" i="49"/>
  <c r="CZ39" i="49"/>
  <c r="CY39" i="49"/>
  <c r="CX39" i="49"/>
  <c r="CW39" i="49"/>
  <c r="CV39" i="49"/>
  <c r="CU39" i="49"/>
  <c r="CT39" i="49"/>
  <c r="CS39" i="49"/>
  <c r="CR39" i="49"/>
  <c r="CQ39" i="49"/>
  <c r="CP39" i="49"/>
  <c r="CO39" i="49"/>
  <c r="CN39" i="49"/>
  <c r="CM39" i="49"/>
  <c r="CL39" i="49"/>
  <c r="CK39" i="49"/>
  <c r="CJ39" i="49"/>
  <c r="CI39" i="49"/>
  <c r="CH39" i="49"/>
  <c r="CG39" i="49"/>
  <c r="CF39" i="49"/>
  <c r="CE39" i="49"/>
  <c r="CD39" i="49"/>
  <c r="CC39" i="49"/>
  <c r="CB39" i="49"/>
  <c r="CA39" i="49"/>
  <c r="BZ39" i="49"/>
  <c r="BY39" i="49"/>
  <c r="BX39" i="49"/>
  <c r="BW39" i="49"/>
  <c r="BQ39" i="49"/>
  <c r="BP39" i="49"/>
  <c r="BO39" i="49"/>
  <c r="BN39" i="49"/>
  <c r="BM39" i="49"/>
  <c r="BL39" i="49"/>
  <c r="BK39" i="49"/>
  <c r="BJ39" i="49"/>
  <c r="BI39" i="49"/>
  <c r="BH39" i="49"/>
  <c r="BG39" i="49"/>
  <c r="BF39" i="49"/>
  <c r="F39" i="49"/>
  <c r="AT39" i="49"/>
  <c r="AU39" i="49"/>
  <c r="AV39" i="49"/>
  <c r="AW39" i="49"/>
  <c r="AX39" i="49"/>
  <c r="AY39" i="49"/>
  <c r="AZ39" i="49"/>
  <c r="BA39" i="49"/>
  <c r="BB39" i="49"/>
  <c r="BC39" i="49"/>
  <c r="BD39" i="49"/>
  <c r="BE39" i="49"/>
  <c r="AE39" i="49"/>
  <c r="AD39" i="49"/>
  <c r="AC39" i="49"/>
  <c r="D39" i="49"/>
  <c r="I39" i="49"/>
  <c r="DV38" i="49"/>
  <c r="DU38" i="49"/>
  <c r="DT38" i="49"/>
  <c r="DS38" i="49"/>
  <c r="DR38" i="49"/>
  <c r="DQ38" i="49"/>
  <c r="DP38" i="49"/>
  <c r="DO38" i="49"/>
  <c r="DN38" i="49"/>
  <c r="DM38" i="49"/>
  <c r="DL38" i="49"/>
  <c r="DK38" i="49"/>
  <c r="DJ38" i="49"/>
  <c r="DI38" i="49"/>
  <c r="DH38" i="49"/>
  <c r="DG38" i="49"/>
  <c r="DF38" i="49"/>
  <c r="DE38" i="49"/>
  <c r="DD38" i="49"/>
  <c r="DC38" i="49"/>
  <c r="DB38" i="49"/>
  <c r="DA38" i="49"/>
  <c r="CZ38" i="49"/>
  <c r="CY38" i="49"/>
  <c r="CX38" i="49"/>
  <c r="CW38" i="49"/>
  <c r="CV38" i="49"/>
  <c r="CU38" i="49"/>
  <c r="CT38" i="49"/>
  <c r="CS38" i="49"/>
  <c r="CR38" i="49"/>
  <c r="CQ38" i="49"/>
  <c r="CP38" i="49"/>
  <c r="CO38" i="49"/>
  <c r="CN38" i="49"/>
  <c r="CM38" i="49"/>
  <c r="CL38" i="49"/>
  <c r="CK38" i="49"/>
  <c r="CJ38" i="49"/>
  <c r="CI38" i="49"/>
  <c r="CH38" i="49"/>
  <c r="CG38" i="49"/>
  <c r="CF38" i="49"/>
  <c r="CE38" i="49"/>
  <c r="CD38" i="49"/>
  <c r="CC38" i="49"/>
  <c r="CB38" i="49"/>
  <c r="CA38" i="49"/>
  <c r="BY38" i="49"/>
  <c r="BX38" i="49"/>
  <c r="BW38" i="49"/>
  <c r="BQ38" i="49"/>
  <c r="BP38" i="49"/>
  <c r="BO38" i="49"/>
  <c r="BN38" i="49"/>
  <c r="BM38" i="49"/>
  <c r="BL38" i="49"/>
  <c r="BK38" i="49"/>
  <c r="BJ38" i="49"/>
  <c r="BI38" i="49"/>
  <c r="BH38" i="49"/>
  <c r="BG38" i="49"/>
  <c r="BF38" i="49"/>
  <c r="AT38" i="49"/>
  <c r="AU38" i="49"/>
  <c r="AV38" i="49"/>
  <c r="AW38" i="49"/>
  <c r="AX38" i="49"/>
  <c r="AY38" i="49"/>
  <c r="AZ38" i="49"/>
  <c r="BA38" i="49"/>
  <c r="BB38" i="49"/>
  <c r="BC38" i="49"/>
  <c r="BD38" i="49"/>
  <c r="BE38" i="49"/>
  <c r="AE38" i="49"/>
  <c r="AD38" i="49"/>
  <c r="AC38" i="49"/>
  <c r="D38" i="49"/>
  <c r="I38" i="49"/>
  <c r="DV37" i="49"/>
  <c r="DU37" i="49"/>
  <c r="DT37" i="49"/>
  <c r="DS37" i="49"/>
  <c r="DR37" i="49"/>
  <c r="DQ37" i="49"/>
  <c r="DP37" i="49"/>
  <c r="DO37" i="49"/>
  <c r="DN37" i="49"/>
  <c r="DM37" i="49"/>
  <c r="DL37" i="49"/>
  <c r="DK37" i="49"/>
  <c r="DJ37" i="49"/>
  <c r="DI37" i="49"/>
  <c r="DH37" i="49"/>
  <c r="DG37" i="49"/>
  <c r="DF37" i="49"/>
  <c r="DE37" i="49"/>
  <c r="DD37" i="49"/>
  <c r="DC37" i="49"/>
  <c r="DB37" i="49"/>
  <c r="DA37" i="49"/>
  <c r="CZ37" i="49"/>
  <c r="CY37" i="49"/>
  <c r="CX37" i="49"/>
  <c r="CW37" i="49"/>
  <c r="CV37" i="49"/>
  <c r="CU37" i="49"/>
  <c r="CT37" i="49"/>
  <c r="CS37" i="49"/>
  <c r="CR37" i="49"/>
  <c r="CQ37" i="49"/>
  <c r="CP37" i="49"/>
  <c r="CO37" i="49"/>
  <c r="CN37" i="49"/>
  <c r="CM37" i="49"/>
  <c r="CL37" i="49"/>
  <c r="CK37" i="49"/>
  <c r="CJ37" i="49"/>
  <c r="CI37" i="49"/>
  <c r="CH37" i="49"/>
  <c r="CG37" i="49"/>
  <c r="CF37" i="49"/>
  <c r="CE37" i="49"/>
  <c r="CD37" i="49"/>
  <c r="CC37" i="49"/>
  <c r="CB37" i="49"/>
  <c r="CA37" i="49"/>
  <c r="BZ37" i="49"/>
  <c r="BY37" i="49"/>
  <c r="BX37" i="49"/>
  <c r="BW37" i="49"/>
  <c r="BQ37" i="49"/>
  <c r="BP37" i="49"/>
  <c r="BO37" i="49"/>
  <c r="BN37" i="49"/>
  <c r="BM37" i="49"/>
  <c r="BL37" i="49"/>
  <c r="BK37" i="49"/>
  <c r="BJ37" i="49"/>
  <c r="BI37" i="49"/>
  <c r="BH37" i="49"/>
  <c r="BG37" i="49"/>
  <c r="BF37" i="49"/>
  <c r="AT37" i="49"/>
  <c r="AU37" i="49"/>
  <c r="AV37" i="49"/>
  <c r="AW37" i="49"/>
  <c r="AX37" i="49"/>
  <c r="AY37" i="49"/>
  <c r="AZ37" i="49"/>
  <c r="BA37" i="49"/>
  <c r="BB37" i="49"/>
  <c r="BC37" i="49"/>
  <c r="BD37" i="49"/>
  <c r="BE37" i="49"/>
  <c r="AE37" i="49"/>
  <c r="AD37" i="49"/>
  <c r="AC37" i="49"/>
  <c r="D37" i="49"/>
  <c r="I37" i="49"/>
  <c r="DV36" i="49"/>
  <c r="DU36" i="49"/>
  <c r="DT36" i="49"/>
  <c r="DS36" i="49"/>
  <c r="DR36" i="49"/>
  <c r="DQ36" i="49"/>
  <c r="DP36" i="49"/>
  <c r="DO36" i="49"/>
  <c r="DN36" i="49"/>
  <c r="DM36" i="49"/>
  <c r="DL36" i="49"/>
  <c r="DK36" i="49"/>
  <c r="DJ36" i="49"/>
  <c r="DI36" i="49"/>
  <c r="DH36" i="49"/>
  <c r="DG36" i="49"/>
  <c r="DF36" i="49"/>
  <c r="DE36" i="49"/>
  <c r="DD36" i="49"/>
  <c r="DC36" i="49"/>
  <c r="DB36" i="49"/>
  <c r="DA36" i="49"/>
  <c r="CZ36" i="49"/>
  <c r="CY36" i="49"/>
  <c r="CX36" i="49"/>
  <c r="CW36" i="49"/>
  <c r="CV36" i="49"/>
  <c r="CU36" i="49"/>
  <c r="CT36" i="49"/>
  <c r="CS36" i="49"/>
  <c r="CR36" i="49"/>
  <c r="CQ36" i="49"/>
  <c r="CQ17" i="49"/>
  <c r="CQ18" i="49"/>
  <c r="CQ19" i="49"/>
  <c r="CQ20" i="49"/>
  <c r="CQ21" i="49"/>
  <c r="CQ22" i="49"/>
  <c r="CQ23" i="49"/>
  <c r="CQ24" i="49"/>
  <c r="CQ25" i="49"/>
  <c r="CQ26" i="49"/>
  <c r="CQ27" i="49"/>
  <c r="CQ28" i="49"/>
  <c r="CQ29" i="49"/>
  <c r="CQ30" i="49"/>
  <c r="CQ31" i="49"/>
  <c r="CQ32" i="49"/>
  <c r="CQ33" i="49"/>
  <c r="CQ34" i="49"/>
  <c r="CQ35" i="49"/>
  <c r="CQ11" i="49"/>
  <c r="CP36" i="49"/>
  <c r="CO36" i="49"/>
  <c r="CN36" i="49"/>
  <c r="CM36" i="49"/>
  <c r="CL36" i="49"/>
  <c r="CK36" i="49"/>
  <c r="CJ36" i="49"/>
  <c r="CI36" i="49"/>
  <c r="CH36" i="49"/>
  <c r="CG36" i="49"/>
  <c r="CF36" i="49"/>
  <c r="CE36" i="49"/>
  <c r="CD36" i="49"/>
  <c r="CC36" i="49"/>
  <c r="CB36" i="49"/>
  <c r="CA36" i="49"/>
  <c r="BZ36" i="49"/>
  <c r="BY36" i="49"/>
  <c r="BX36" i="49"/>
  <c r="BW36" i="49"/>
  <c r="BQ36" i="49"/>
  <c r="BP36" i="49"/>
  <c r="BO36" i="49"/>
  <c r="BN36" i="49"/>
  <c r="BM36" i="49"/>
  <c r="BL36" i="49"/>
  <c r="BK36" i="49"/>
  <c r="BJ36" i="49"/>
  <c r="BI36" i="49"/>
  <c r="BH36" i="49"/>
  <c r="BG36" i="49"/>
  <c r="BF36" i="49"/>
  <c r="AT36" i="49"/>
  <c r="AU36" i="49"/>
  <c r="AV36" i="49"/>
  <c r="AW36" i="49"/>
  <c r="AX36" i="49"/>
  <c r="AY36" i="49"/>
  <c r="AZ36" i="49"/>
  <c r="BA36" i="49"/>
  <c r="BB36" i="49"/>
  <c r="BC36" i="49"/>
  <c r="BD36" i="49"/>
  <c r="BE36" i="49"/>
  <c r="AE36" i="49"/>
  <c r="AD36" i="49"/>
  <c r="AC36" i="49"/>
  <c r="D36" i="49"/>
  <c r="I36" i="49"/>
  <c r="DV35" i="49"/>
  <c r="DU35" i="49"/>
  <c r="DT35" i="49"/>
  <c r="DS35" i="49"/>
  <c r="DR35" i="49"/>
  <c r="DQ35" i="49"/>
  <c r="DP35" i="49"/>
  <c r="DO35" i="49"/>
  <c r="DN35" i="49"/>
  <c r="DM35" i="49"/>
  <c r="DL35" i="49"/>
  <c r="DK35" i="49"/>
  <c r="DJ35" i="49"/>
  <c r="DI35" i="49"/>
  <c r="DH35" i="49"/>
  <c r="DG35" i="49"/>
  <c r="DF35" i="49"/>
  <c r="CA35" i="49"/>
  <c r="CB35" i="49"/>
  <c r="CC35" i="49"/>
  <c r="CD35" i="49"/>
  <c r="CE35" i="49"/>
  <c r="CF35" i="49"/>
  <c r="CG35" i="49"/>
  <c r="CH35" i="49"/>
  <c r="CI35" i="49"/>
  <c r="CJ35" i="49"/>
  <c r="CK35" i="49"/>
  <c r="CL35" i="49"/>
  <c r="CM35" i="49"/>
  <c r="CN35" i="49"/>
  <c r="CO35" i="49"/>
  <c r="CP35" i="49"/>
  <c r="CR35" i="49"/>
  <c r="CS35" i="49"/>
  <c r="CT35" i="49"/>
  <c r="CU35" i="49"/>
  <c r="CV35" i="49"/>
  <c r="CW35" i="49"/>
  <c r="CX35" i="49"/>
  <c r="CY35" i="49"/>
  <c r="CZ35" i="49"/>
  <c r="DA35" i="49"/>
  <c r="DB35" i="49"/>
  <c r="DC35" i="49"/>
  <c r="DD35" i="49"/>
  <c r="DE35" i="49"/>
  <c r="BZ35" i="49"/>
  <c r="BY35" i="49"/>
  <c r="BX35" i="49"/>
  <c r="BW35" i="49"/>
  <c r="BQ35" i="49"/>
  <c r="BP35" i="49"/>
  <c r="BO35" i="49"/>
  <c r="BN35" i="49"/>
  <c r="BM35" i="49"/>
  <c r="BL35" i="49"/>
  <c r="BK35" i="49"/>
  <c r="BJ35" i="49"/>
  <c r="BI35" i="49"/>
  <c r="BH35" i="49"/>
  <c r="BG35" i="49"/>
  <c r="BF35" i="49"/>
  <c r="AT35" i="49"/>
  <c r="AU35" i="49"/>
  <c r="AV35" i="49"/>
  <c r="AW35" i="49"/>
  <c r="AX35" i="49"/>
  <c r="AY35" i="49"/>
  <c r="AZ35" i="49"/>
  <c r="BA35" i="49"/>
  <c r="BB35" i="49"/>
  <c r="BC35" i="49"/>
  <c r="BD35" i="49"/>
  <c r="BE35" i="49"/>
  <c r="AE35" i="49"/>
  <c r="AD35" i="49"/>
  <c r="AC35" i="49"/>
  <c r="D35" i="49"/>
  <c r="I35" i="49"/>
  <c r="DV34" i="49"/>
  <c r="DU34" i="49"/>
  <c r="DT34" i="49"/>
  <c r="DS34" i="49"/>
  <c r="DR34" i="49"/>
  <c r="DQ34" i="49"/>
  <c r="DP34" i="49"/>
  <c r="DO34" i="49"/>
  <c r="DN34" i="49"/>
  <c r="DM34" i="49"/>
  <c r="DL34" i="49"/>
  <c r="DK34" i="49"/>
  <c r="DJ34" i="49"/>
  <c r="DI34" i="49"/>
  <c r="DH34" i="49"/>
  <c r="DG34" i="49"/>
  <c r="DF34" i="49"/>
  <c r="DE34" i="49"/>
  <c r="DD34" i="49"/>
  <c r="DC34" i="49"/>
  <c r="DB34" i="49"/>
  <c r="DA34" i="49"/>
  <c r="CZ34" i="49"/>
  <c r="CY34" i="49"/>
  <c r="CX34" i="49"/>
  <c r="CW34" i="49"/>
  <c r="CV34" i="49"/>
  <c r="CU34" i="49"/>
  <c r="CT34" i="49"/>
  <c r="CS34" i="49"/>
  <c r="CR34" i="49"/>
  <c r="CP34" i="49"/>
  <c r="CO34" i="49"/>
  <c r="CN34" i="49"/>
  <c r="CM34" i="49"/>
  <c r="CL34" i="49"/>
  <c r="CK34" i="49"/>
  <c r="CJ34" i="49"/>
  <c r="CI34" i="49"/>
  <c r="CH34" i="49"/>
  <c r="CG34" i="49"/>
  <c r="CF34" i="49"/>
  <c r="CE34" i="49"/>
  <c r="CD34" i="49"/>
  <c r="CC34" i="49"/>
  <c r="CB34" i="49"/>
  <c r="CA34" i="49"/>
  <c r="BY34" i="49"/>
  <c r="BX34" i="49"/>
  <c r="BW34" i="49"/>
  <c r="BQ34" i="49"/>
  <c r="BP34" i="49"/>
  <c r="BO34" i="49"/>
  <c r="BN34" i="49"/>
  <c r="BM34" i="49"/>
  <c r="BL34" i="49"/>
  <c r="BK34" i="49"/>
  <c r="BJ34" i="49"/>
  <c r="BI34" i="49"/>
  <c r="BH34" i="49"/>
  <c r="BG34" i="49"/>
  <c r="BF34" i="49"/>
  <c r="AT34" i="49"/>
  <c r="AU34" i="49"/>
  <c r="AV34" i="49"/>
  <c r="AW34" i="49"/>
  <c r="AX34" i="49"/>
  <c r="AY34" i="49"/>
  <c r="AZ34" i="49"/>
  <c r="BA34" i="49"/>
  <c r="BB34" i="49"/>
  <c r="BC34" i="49"/>
  <c r="BD34" i="49"/>
  <c r="BE34" i="49"/>
  <c r="AE34" i="49"/>
  <c r="AD34" i="49"/>
  <c r="AC34" i="49"/>
  <c r="D34" i="49"/>
  <c r="I34" i="49"/>
  <c r="DV33" i="49"/>
  <c r="DU33" i="49"/>
  <c r="DT33" i="49"/>
  <c r="DS33" i="49"/>
  <c r="DR33" i="49"/>
  <c r="DQ33" i="49"/>
  <c r="DP33" i="49"/>
  <c r="DO33" i="49"/>
  <c r="DN33" i="49"/>
  <c r="DM33" i="49"/>
  <c r="DL33" i="49"/>
  <c r="DK33" i="49"/>
  <c r="DJ33" i="49"/>
  <c r="DI33" i="49"/>
  <c r="DH33" i="49"/>
  <c r="DG33" i="49"/>
  <c r="DF33" i="49"/>
  <c r="DE33" i="49"/>
  <c r="DD33" i="49"/>
  <c r="DC33" i="49"/>
  <c r="DB33" i="49"/>
  <c r="DA33" i="49"/>
  <c r="CZ33" i="49"/>
  <c r="CY33" i="49"/>
  <c r="CX33" i="49"/>
  <c r="CW33" i="49"/>
  <c r="CV33" i="49"/>
  <c r="CU33" i="49"/>
  <c r="CT33" i="49"/>
  <c r="CS33" i="49"/>
  <c r="CR33" i="49"/>
  <c r="CP33" i="49"/>
  <c r="CO33" i="49"/>
  <c r="CN33" i="49"/>
  <c r="CM33" i="49"/>
  <c r="CL33" i="49"/>
  <c r="CK33" i="49"/>
  <c r="CJ33" i="49"/>
  <c r="CI33" i="49"/>
  <c r="CH33" i="49"/>
  <c r="CG33" i="49"/>
  <c r="CF33" i="49"/>
  <c r="CE33" i="49"/>
  <c r="CD33" i="49"/>
  <c r="CC33" i="49"/>
  <c r="CB33" i="49"/>
  <c r="CA33" i="49"/>
  <c r="BY33" i="49"/>
  <c r="BX33" i="49"/>
  <c r="BW33" i="49"/>
  <c r="BQ33" i="49"/>
  <c r="BP33" i="49"/>
  <c r="BO33" i="49"/>
  <c r="BN33" i="49"/>
  <c r="BM33" i="49"/>
  <c r="BL33" i="49"/>
  <c r="BK33" i="49"/>
  <c r="BJ33" i="49"/>
  <c r="BI33" i="49"/>
  <c r="BH33" i="49"/>
  <c r="BG33" i="49"/>
  <c r="BF33" i="49"/>
  <c r="AT33" i="49"/>
  <c r="AU33" i="49"/>
  <c r="AV33" i="49"/>
  <c r="AW33" i="49"/>
  <c r="AX33" i="49"/>
  <c r="AY33" i="49"/>
  <c r="AZ33" i="49"/>
  <c r="BA33" i="49"/>
  <c r="BB33" i="49"/>
  <c r="BC33" i="49"/>
  <c r="BD33" i="49"/>
  <c r="BE33" i="49"/>
  <c r="AE33" i="49"/>
  <c r="AD33" i="49"/>
  <c r="AC33" i="49"/>
  <c r="D33" i="49"/>
  <c r="I33" i="49"/>
  <c r="DV32" i="49"/>
  <c r="DU32" i="49"/>
  <c r="DT32" i="49"/>
  <c r="DS32" i="49"/>
  <c r="DR32" i="49"/>
  <c r="DQ32" i="49"/>
  <c r="DP32" i="49"/>
  <c r="DO32" i="49"/>
  <c r="DN32" i="49"/>
  <c r="DM32" i="49"/>
  <c r="DL32" i="49"/>
  <c r="DK32" i="49"/>
  <c r="DJ32" i="49"/>
  <c r="DI32" i="49"/>
  <c r="DH32" i="49"/>
  <c r="DG32" i="49"/>
  <c r="DF32" i="49"/>
  <c r="DE32" i="49"/>
  <c r="DD32" i="49"/>
  <c r="DC32" i="49"/>
  <c r="DB32" i="49"/>
  <c r="DA32" i="49"/>
  <c r="CZ32" i="49"/>
  <c r="CY32" i="49"/>
  <c r="CX32" i="49"/>
  <c r="CW32" i="49"/>
  <c r="CV32" i="49"/>
  <c r="CU32" i="49"/>
  <c r="CT32" i="49"/>
  <c r="CS32" i="49"/>
  <c r="CR32" i="49"/>
  <c r="CP32" i="49"/>
  <c r="CO32" i="49"/>
  <c r="CN32" i="49"/>
  <c r="CM32" i="49"/>
  <c r="CL32" i="49"/>
  <c r="CK32" i="49"/>
  <c r="CJ32" i="49"/>
  <c r="CI32" i="49"/>
  <c r="CH32" i="49"/>
  <c r="CG32" i="49"/>
  <c r="CF32" i="49"/>
  <c r="CE32" i="49"/>
  <c r="CD32" i="49"/>
  <c r="CC32" i="49"/>
  <c r="CB32" i="49"/>
  <c r="CA32" i="49"/>
  <c r="BZ32" i="49"/>
  <c r="BY32" i="49"/>
  <c r="BX32" i="49"/>
  <c r="BW32" i="49"/>
  <c r="BQ32" i="49"/>
  <c r="BP32" i="49"/>
  <c r="BO32" i="49"/>
  <c r="BN32" i="49"/>
  <c r="BM32" i="49"/>
  <c r="BL32" i="49"/>
  <c r="BK32" i="49"/>
  <c r="BJ32" i="49"/>
  <c r="BI32" i="49"/>
  <c r="BH32" i="49"/>
  <c r="BG32" i="49"/>
  <c r="BF32" i="49"/>
  <c r="AT32" i="49"/>
  <c r="AU32" i="49"/>
  <c r="AV32" i="49"/>
  <c r="AW32" i="49"/>
  <c r="AX32" i="49"/>
  <c r="AY32" i="49"/>
  <c r="AZ32" i="49"/>
  <c r="BA32" i="49"/>
  <c r="BB32" i="49"/>
  <c r="BC32" i="49"/>
  <c r="BD32" i="49"/>
  <c r="BE32" i="49"/>
  <c r="AE32" i="49"/>
  <c r="AD32" i="49"/>
  <c r="AC32" i="49"/>
  <c r="D32" i="49"/>
  <c r="I32" i="49"/>
  <c r="DV31" i="49"/>
  <c r="DU31" i="49"/>
  <c r="DT31" i="49"/>
  <c r="DS31" i="49"/>
  <c r="DR31" i="49"/>
  <c r="DQ31" i="49"/>
  <c r="DP31" i="49"/>
  <c r="DO31" i="49"/>
  <c r="DN31" i="49"/>
  <c r="DM31" i="49"/>
  <c r="DL31" i="49"/>
  <c r="DK31" i="49"/>
  <c r="DJ31" i="49"/>
  <c r="DI31" i="49"/>
  <c r="DH31" i="49"/>
  <c r="DG31" i="49"/>
  <c r="DF31" i="49"/>
  <c r="DE31" i="49"/>
  <c r="DD31" i="49"/>
  <c r="DC31" i="49"/>
  <c r="DB31" i="49"/>
  <c r="DA31" i="49"/>
  <c r="CZ31" i="49"/>
  <c r="CY31" i="49"/>
  <c r="CX31" i="49"/>
  <c r="CW31" i="49"/>
  <c r="CV31" i="49"/>
  <c r="CU31" i="49"/>
  <c r="CT31" i="49"/>
  <c r="CS31" i="49"/>
  <c r="CR31" i="49"/>
  <c r="CP31" i="49"/>
  <c r="CO31" i="49"/>
  <c r="CN31" i="49"/>
  <c r="CM31" i="49"/>
  <c r="CL31" i="49"/>
  <c r="CK31" i="49"/>
  <c r="CJ31" i="49"/>
  <c r="CI31" i="49"/>
  <c r="CH31" i="49"/>
  <c r="CG31" i="49"/>
  <c r="CF31" i="49"/>
  <c r="CE31" i="49"/>
  <c r="CD31" i="49"/>
  <c r="CC31" i="49"/>
  <c r="CB31" i="49"/>
  <c r="CA31" i="49"/>
  <c r="BY31" i="49"/>
  <c r="BX31" i="49"/>
  <c r="BW31" i="49"/>
  <c r="BQ31" i="49"/>
  <c r="BP31" i="49"/>
  <c r="BO31" i="49"/>
  <c r="BN31" i="49"/>
  <c r="BM31" i="49"/>
  <c r="BL31" i="49"/>
  <c r="BK31" i="49"/>
  <c r="BJ31" i="49"/>
  <c r="BI31" i="49"/>
  <c r="BH31" i="49"/>
  <c r="BG31" i="49"/>
  <c r="BF31" i="49"/>
  <c r="AT31" i="49"/>
  <c r="AU31" i="49"/>
  <c r="AV31" i="49"/>
  <c r="AW31" i="49"/>
  <c r="AX31" i="49"/>
  <c r="AY31" i="49"/>
  <c r="AZ31" i="49"/>
  <c r="BA31" i="49"/>
  <c r="BB31" i="49"/>
  <c r="BC31" i="49"/>
  <c r="BD31" i="49"/>
  <c r="BE31" i="49"/>
  <c r="AE31" i="49"/>
  <c r="AD31" i="49"/>
  <c r="AC31" i="49"/>
  <c r="D31" i="49"/>
  <c r="I31" i="49"/>
  <c r="DV30" i="49"/>
  <c r="DU30" i="49"/>
  <c r="DT30" i="49"/>
  <c r="DS30" i="49"/>
  <c r="DR30" i="49"/>
  <c r="DQ30" i="49"/>
  <c r="DP30" i="49"/>
  <c r="DO30" i="49"/>
  <c r="DN30" i="49"/>
  <c r="DM30" i="49"/>
  <c r="DL30" i="49"/>
  <c r="DK30" i="49"/>
  <c r="DJ30" i="49"/>
  <c r="DI30" i="49"/>
  <c r="DH30" i="49"/>
  <c r="DG30" i="49"/>
  <c r="DF30" i="49"/>
  <c r="DE30" i="49"/>
  <c r="DD30" i="49"/>
  <c r="DC30" i="49"/>
  <c r="DB30" i="49"/>
  <c r="DA30" i="49"/>
  <c r="CZ30" i="49"/>
  <c r="CY30" i="49"/>
  <c r="CX30" i="49"/>
  <c r="CW30" i="49"/>
  <c r="CV30" i="49"/>
  <c r="CU30" i="49"/>
  <c r="CT30" i="49"/>
  <c r="CS30" i="49"/>
  <c r="CR30" i="49"/>
  <c r="CP30" i="49"/>
  <c r="CO30" i="49"/>
  <c r="CN30" i="49"/>
  <c r="CM30" i="49"/>
  <c r="CL30" i="49"/>
  <c r="CK30" i="49"/>
  <c r="CJ30" i="49"/>
  <c r="CI30" i="49"/>
  <c r="CH30" i="49"/>
  <c r="CG30" i="49"/>
  <c r="CF30" i="49"/>
  <c r="CE30" i="49"/>
  <c r="CD30" i="49"/>
  <c r="CC30" i="49"/>
  <c r="CB30" i="49"/>
  <c r="CA30" i="49"/>
  <c r="BZ30" i="49"/>
  <c r="BY30" i="49"/>
  <c r="BX30" i="49"/>
  <c r="BW30" i="49"/>
  <c r="BQ30" i="49"/>
  <c r="BP30" i="49"/>
  <c r="BO30" i="49"/>
  <c r="BN30" i="49"/>
  <c r="BM30" i="49"/>
  <c r="BL30" i="49"/>
  <c r="BK30" i="49"/>
  <c r="BJ30" i="49"/>
  <c r="BI30" i="49"/>
  <c r="BH30" i="49"/>
  <c r="BG30" i="49"/>
  <c r="BF30" i="49"/>
  <c r="F30" i="49"/>
  <c r="AT30" i="49"/>
  <c r="AU30" i="49"/>
  <c r="AV30" i="49"/>
  <c r="AW30" i="49"/>
  <c r="AX30" i="49"/>
  <c r="AY30" i="49"/>
  <c r="AZ30" i="49"/>
  <c r="BA30" i="49"/>
  <c r="BB30" i="49"/>
  <c r="BC30" i="49"/>
  <c r="BD30" i="49"/>
  <c r="BE30" i="49"/>
  <c r="E30" i="49"/>
  <c r="B30" i="49"/>
  <c r="AG30" i="49"/>
  <c r="AE30" i="49"/>
  <c r="AD30" i="49"/>
  <c r="AC30" i="49"/>
  <c r="D30" i="49"/>
  <c r="I30" i="49"/>
  <c r="DV29" i="49"/>
  <c r="DU29" i="49"/>
  <c r="DT29" i="49"/>
  <c r="DS29" i="49"/>
  <c r="DR29" i="49"/>
  <c r="DQ29" i="49"/>
  <c r="DP29" i="49"/>
  <c r="DO29" i="49"/>
  <c r="DN29" i="49"/>
  <c r="DM29" i="49"/>
  <c r="DL29" i="49"/>
  <c r="DK29" i="49"/>
  <c r="DJ29" i="49"/>
  <c r="DI29" i="49"/>
  <c r="DH29" i="49"/>
  <c r="DG29" i="49"/>
  <c r="DF29" i="49"/>
  <c r="DE29" i="49"/>
  <c r="DD29" i="49"/>
  <c r="DC29" i="49"/>
  <c r="DB29" i="49"/>
  <c r="DA29" i="49"/>
  <c r="CZ29" i="49"/>
  <c r="CY29" i="49"/>
  <c r="CX29" i="49"/>
  <c r="CW29" i="49"/>
  <c r="CV29" i="49"/>
  <c r="CU29" i="49"/>
  <c r="CT29" i="49"/>
  <c r="CS29" i="49"/>
  <c r="CR29" i="49"/>
  <c r="CP29" i="49"/>
  <c r="CO29" i="49"/>
  <c r="CN29" i="49"/>
  <c r="CM29" i="49"/>
  <c r="CL29" i="49"/>
  <c r="CK29" i="49"/>
  <c r="CJ29" i="49"/>
  <c r="CI29" i="49"/>
  <c r="CH29" i="49"/>
  <c r="CG29" i="49"/>
  <c r="CF29" i="49"/>
  <c r="CE29" i="49"/>
  <c r="CD29" i="49"/>
  <c r="CC29" i="49"/>
  <c r="CB29" i="49"/>
  <c r="CA29" i="49"/>
  <c r="BZ29" i="49"/>
  <c r="BY29" i="49"/>
  <c r="BX29" i="49"/>
  <c r="BW29" i="49"/>
  <c r="BQ29" i="49"/>
  <c r="BP29" i="49"/>
  <c r="BO29" i="49"/>
  <c r="BN29" i="49"/>
  <c r="BM29" i="49"/>
  <c r="BL29" i="49"/>
  <c r="BK29" i="49"/>
  <c r="BJ29" i="49"/>
  <c r="BI29" i="49"/>
  <c r="BH29" i="49"/>
  <c r="BG29" i="49"/>
  <c r="BF29" i="49"/>
  <c r="AT29" i="49"/>
  <c r="AU29" i="49"/>
  <c r="AV29" i="49"/>
  <c r="AW29" i="49"/>
  <c r="AX29" i="49"/>
  <c r="AY29" i="49"/>
  <c r="AZ29" i="49"/>
  <c r="BA29" i="49"/>
  <c r="BB29" i="49"/>
  <c r="BC29" i="49"/>
  <c r="BD29" i="49"/>
  <c r="BE29" i="49"/>
  <c r="AE29" i="49"/>
  <c r="AD29" i="49"/>
  <c r="AC29" i="49"/>
  <c r="D29" i="49"/>
  <c r="I29" i="49"/>
  <c r="DV28" i="49"/>
  <c r="DU28" i="49"/>
  <c r="DT28" i="49"/>
  <c r="DS28" i="49"/>
  <c r="DR28" i="49"/>
  <c r="DQ28" i="49"/>
  <c r="DP28" i="49"/>
  <c r="DO28" i="49"/>
  <c r="DN28" i="49"/>
  <c r="DM28" i="49"/>
  <c r="DL28" i="49"/>
  <c r="DK28" i="49"/>
  <c r="DJ28" i="49"/>
  <c r="DI28" i="49"/>
  <c r="DH28" i="49"/>
  <c r="DG28" i="49"/>
  <c r="DF28" i="49"/>
  <c r="DE28" i="49"/>
  <c r="DD28" i="49"/>
  <c r="DC28" i="49"/>
  <c r="DB28" i="49"/>
  <c r="DA28" i="49"/>
  <c r="CZ28" i="49"/>
  <c r="CY28" i="49"/>
  <c r="CX28" i="49"/>
  <c r="CW28" i="49"/>
  <c r="CV28" i="49"/>
  <c r="CU28" i="49"/>
  <c r="CT28" i="49"/>
  <c r="CS28" i="49"/>
  <c r="CR28" i="49"/>
  <c r="CP28" i="49"/>
  <c r="CO28" i="49"/>
  <c r="CN28" i="49"/>
  <c r="CM28" i="49"/>
  <c r="CL28" i="49"/>
  <c r="CK28" i="49"/>
  <c r="CJ28" i="49"/>
  <c r="CI28" i="49"/>
  <c r="CH28" i="49"/>
  <c r="CG28" i="49"/>
  <c r="CF28" i="49"/>
  <c r="CE28" i="49"/>
  <c r="CD28" i="49"/>
  <c r="CC28" i="49"/>
  <c r="CB28" i="49"/>
  <c r="CA28" i="49"/>
  <c r="BZ28" i="49"/>
  <c r="BY28" i="49"/>
  <c r="BX28" i="49"/>
  <c r="BW28" i="49"/>
  <c r="BQ28" i="49"/>
  <c r="BP28" i="49"/>
  <c r="BO28" i="49"/>
  <c r="BN28" i="49"/>
  <c r="BM28" i="49"/>
  <c r="BL28" i="49"/>
  <c r="BK28" i="49"/>
  <c r="BJ28" i="49"/>
  <c r="BI28" i="49"/>
  <c r="BH28" i="49"/>
  <c r="BG28" i="49"/>
  <c r="BF28" i="49"/>
  <c r="AT28" i="49"/>
  <c r="AU28" i="49"/>
  <c r="AV28" i="49"/>
  <c r="AW28" i="49"/>
  <c r="AX28" i="49"/>
  <c r="AY28" i="49"/>
  <c r="AZ28" i="49"/>
  <c r="BA28" i="49"/>
  <c r="BB28" i="49"/>
  <c r="BC28" i="49"/>
  <c r="BD28" i="49"/>
  <c r="BE28" i="49"/>
  <c r="AE28" i="49"/>
  <c r="AD28" i="49"/>
  <c r="AC28" i="49"/>
  <c r="D28" i="49"/>
  <c r="I28" i="49"/>
  <c r="DV27" i="49"/>
  <c r="DU27" i="49"/>
  <c r="DT27" i="49"/>
  <c r="DS27" i="49"/>
  <c r="DR27" i="49"/>
  <c r="DQ27" i="49"/>
  <c r="DP27" i="49"/>
  <c r="DO27" i="49"/>
  <c r="DN27" i="49"/>
  <c r="DM27" i="49"/>
  <c r="DL27" i="49"/>
  <c r="DK27" i="49"/>
  <c r="DJ27" i="49"/>
  <c r="DI27" i="49"/>
  <c r="DH27" i="49"/>
  <c r="DG27" i="49"/>
  <c r="DF27" i="49"/>
  <c r="DE27" i="49"/>
  <c r="DD27" i="49"/>
  <c r="DC27" i="49"/>
  <c r="DB27" i="49"/>
  <c r="DA27" i="49"/>
  <c r="CZ27" i="49"/>
  <c r="CY27" i="49"/>
  <c r="CX27" i="49"/>
  <c r="CW27" i="49"/>
  <c r="CV27" i="49"/>
  <c r="CU27" i="49"/>
  <c r="CT27" i="49"/>
  <c r="CS27" i="49"/>
  <c r="CR27" i="49"/>
  <c r="CP27" i="49"/>
  <c r="CO27" i="49"/>
  <c r="CN27" i="49"/>
  <c r="CM27" i="49"/>
  <c r="CL27" i="49"/>
  <c r="CK27" i="49"/>
  <c r="CJ27" i="49"/>
  <c r="CI27" i="49"/>
  <c r="CH27" i="49"/>
  <c r="CG27" i="49"/>
  <c r="CF27" i="49"/>
  <c r="CE27" i="49"/>
  <c r="CD27" i="49"/>
  <c r="CC27" i="49"/>
  <c r="CB27" i="49"/>
  <c r="CA27" i="49"/>
  <c r="BZ27" i="49"/>
  <c r="BY27" i="49"/>
  <c r="BX27" i="49"/>
  <c r="BW27" i="49"/>
  <c r="AT27" i="49"/>
  <c r="AU27" i="49"/>
  <c r="AV27" i="49"/>
  <c r="AW27" i="49"/>
  <c r="AX27" i="49"/>
  <c r="AY27" i="49"/>
  <c r="AZ27" i="49"/>
  <c r="BA27" i="49"/>
  <c r="BB27" i="49"/>
  <c r="BC27" i="49"/>
  <c r="BD27" i="49"/>
  <c r="BE27" i="49"/>
  <c r="E27" i="49"/>
  <c r="B27" i="49"/>
  <c r="AG27" i="49"/>
  <c r="AF27" i="49"/>
  <c r="BQ27" i="49"/>
  <c r="BP27" i="49"/>
  <c r="BO27" i="49"/>
  <c r="BN27" i="49"/>
  <c r="BM27" i="49"/>
  <c r="BL27" i="49"/>
  <c r="BK27" i="49"/>
  <c r="BJ27" i="49"/>
  <c r="BI27" i="49"/>
  <c r="BH27" i="49"/>
  <c r="BG27" i="49"/>
  <c r="BF27" i="49"/>
  <c r="AE27" i="49"/>
  <c r="AD27" i="49"/>
  <c r="AC27" i="49"/>
  <c r="D27" i="49"/>
  <c r="I27" i="49"/>
  <c r="DV26" i="49"/>
  <c r="DU26" i="49"/>
  <c r="DT26" i="49"/>
  <c r="DS26" i="49"/>
  <c r="DR26" i="49"/>
  <c r="DQ26" i="49"/>
  <c r="DP26" i="49"/>
  <c r="DO26" i="49"/>
  <c r="DN26" i="49"/>
  <c r="DM26" i="49"/>
  <c r="DL26" i="49"/>
  <c r="DK26" i="49"/>
  <c r="DJ26" i="49"/>
  <c r="DI26" i="49"/>
  <c r="DH26" i="49"/>
  <c r="DG26" i="49"/>
  <c r="DF26" i="49"/>
  <c r="DE26" i="49"/>
  <c r="DD26" i="49"/>
  <c r="DC26" i="49"/>
  <c r="DB26" i="49"/>
  <c r="DA26" i="49"/>
  <c r="CZ26" i="49"/>
  <c r="CY26" i="49"/>
  <c r="CX26" i="49"/>
  <c r="CW26" i="49"/>
  <c r="CV26" i="49"/>
  <c r="CU26" i="49"/>
  <c r="CT26" i="49"/>
  <c r="CS26" i="49"/>
  <c r="CR26" i="49"/>
  <c r="CP26" i="49"/>
  <c r="CO26" i="49"/>
  <c r="CN26" i="49"/>
  <c r="CM26" i="49"/>
  <c r="CL26" i="49"/>
  <c r="CK26" i="49"/>
  <c r="CJ26" i="49"/>
  <c r="CI26" i="49"/>
  <c r="CH26" i="49"/>
  <c r="CG26" i="49"/>
  <c r="CF26" i="49"/>
  <c r="CE26" i="49"/>
  <c r="CD26" i="49"/>
  <c r="CC26" i="49"/>
  <c r="CB26" i="49"/>
  <c r="CA26" i="49"/>
  <c r="BY26" i="49"/>
  <c r="BX26" i="49"/>
  <c r="BW26" i="49"/>
  <c r="BQ26" i="49"/>
  <c r="BP26" i="49"/>
  <c r="BO26" i="49"/>
  <c r="BN26" i="49"/>
  <c r="BM26" i="49"/>
  <c r="BL26" i="49"/>
  <c r="BK26" i="49"/>
  <c r="BJ26" i="49"/>
  <c r="BI26" i="49"/>
  <c r="BH26" i="49"/>
  <c r="BG26" i="49"/>
  <c r="BF26" i="49"/>
  <c r="AT26" i="49"/>
  <c r="AU26" i="49"/>
  <c r="AV26" i="49"/>
  <c r="AW26" i="49"/>
  <c r="AX26" i="49"/>
  <c r="AY26" i="49"/>
  <c r="AZ26" i="49"/>
  <c r="BA26" i="49"/>
  <c r="BB26" i="49"/>
  <c r="BC26" i="49"/>
  <c r="BD26" i="49"/>
  <c r="BE26" i="49"/>
  <c r="AE26" i="49"/>
  <c r="AD26" i="49"/>
  <c r="AC26" i="49"/>
  <c r="D26" i="49"/>
  <c r="I26" i="49"/>
  <c r="DV25" i="49"/>
  <c r="DU25" i="49"/>
  <c r="DT25" i="49"/>
  <c r="DS25" i="49"/>
  <c r="DR25" i="49"/>
  <c r="DQ25" i="49"/>
  <c r="DP25" i="49"/>
  <c r="DO25" i="49"/>
  <c r="DN25" i="49"/>
  <c r="DM25" i="49"/>
  <c r="DL25" i="49"/>
  <c r="DK25" i="49"/>
  <c r="DJ25" i="49"/>
  <c r="DI25" i="49"/>
  <c r="DH25" i="49"/>
  <c r="DG25" i="49"/>
  <c r="DF25" i="49"/>
  <c r="DE25" i="49"/>
  <c r="DD25" i="49"/>
  <c r="DC25" i="49"/>
  <c r="DB25" i="49"/>
  <c r="DA25" i="49"/>
  <c r="CZ25" i="49"/>
  <c r="CY25" i="49"/>
  <c r="CX25" i="49"/>
  <c r="CW25" i="49"/>
  <c r="CV25" i="49"/>
  <c r="CU25" i="49"/>
  <c r="CT25" i="49"/>
  <c r="CS25" i="49"/>
  <c r="CR25" i="49"/>
  <c r="CP25" i="49"/>
  <c r="CO25" i="49"/>
  <c r="CN25" i="49"/>
  <c r="CM25" i="49"/>
  <c r="CL25" i="49"/>
  <c r="CK25" i="49"/>
  <c r="CJ25" i="49"/>
  <c r="CI25" i="49"/>
  <c r="CH25" i="49"/>
  <c r="CG25" i="49"/>
  <c r="CF25" i="49"/>
  <c r="CE25" i="49"/>
  <c r="CD25" i="49"/>
  <c r="CC25" i="49"/>
  <c r="CB25" i="49"/>
  <c r="CA25" i="49"/>
  <c r="BY25" i="49"/>
  <c r="BX25" i="49"/>
  <c r="BW25" i="49"/>
  <c r="BQ25" i="49"/>
  <c r="BP25" i="49"/>
  <c r="BO25" i="49"/>
  <c r="BN25" i="49"/>
  <c r="BM25" i="49"/>
  <c r="BL25" i="49"/>
  <c r="BK25" i="49"/>
  <c r="BJ25" i="49"/>
  <c r="BI25" i="49"/>
  <c r="BH25" i="49"/>
  <c r="BG25" i="49"/>
  <c r="BF25" i="49"/>
  <c r="AT25" i="49"/>
  <c r="AU25" i="49"/>
  <c r="AV25" i="49"/>
  <c r="AW25" i="49"/>
  <c r="AX25" i="49"/>
  <c r="AY25" i="49"/>
  <c r="AZ25" i="49"/>
  <c r="BA25" i="49"/>
  <c r="BB25" i="49"/>
  <c r="BC25" i="49"/>
  <c r="BD25" i="49"/>
  <c r="BE25" i="49"/>
  <c r="AE25" i="49"/>
  <c r="AD25" i="49"/>
  <c r="AC25" i="49"/>
  <c r="D25" i="49"/>
  <c r="I25" i="49"/>
  <c r="DV24" i="49"/>
  <c r="DU24" i="49"/>
  <c r="DT24" i="49"/>
  <c r="DS24" i="49"/>
  <c r="DR24" i="49"/>
  <c r="DQ24" i="49"/>
  <c r="DP24" i="49"/>
  <c r="DO24" i="49"/>
  <c r="DN24" i="49"/>
  <c r="DM24" i="49"/>
  <c r="DL24" i="49"/>
  <c r="DK24" i="49"/>
  <c r="DJ24" i="49"/>
  <c r="DI24" i="49"/>
  <c r="DH24" i="49"/>
  <c r="DG24" i="49"/>
  <c r="DF24" i="49"/>
  <c r="DE24" i="49"/>
  <c r="DD24" i="49"/>
  <c r="DC24" i="49"/>
  <c r="DB24" i="49"/>
  <c r="DA24" i="49"/>
  <c r="CZ24" i="49"/>
  <c r="CY24" i="49"/>
  <c r="CX24" i="49"/>
  <c r="CW24" i="49"/>
  <c r="CV24" i="49"/>
  <c r="CU24" i="49"/>
  <c r="CT24" i="49"/>
  <c r="CS24" i="49"/>
  <c r="CR24" i="49"/>
  <c r="CP24" i="49"/>
  <c r="CO24" i="49"/>
  <c r="CN24" i="49"/>
  <c r="CM24" i="49"/>
  <c r="CL24" i="49"/>
  <c r="CK24" i="49"/>
  <c r="CJ24" i="49"/>
  <c r="CI24" i="49"/>
  <c r="CH24" i="49"/>
  <c r="CG24" i="49"/>
  <c r="CF24" i="49"/>
  <c r="CE24" i="49"/>
  <c r="CD24" i="49"/>
  <c r="CC24" i="49"/>
  <c r="CB24" i="49"/>
  <c r="CA24" i="49"/>
  <c r="BZ24" i="49"/>
  <c r="BY24" i="49"/>
  <c r="BX24" i="49"/>
  <c r="BW24" i="49"/>
  <c r="BQ24" i="49"/>
  <c r="BP24" i="49"/>
  <c r="BO24" i="49"/>
  <c r="BN24" i="49"/>
  <c r="BM24" i="49"/>
  <c r="BL24" i="49"/>
  <c r="BK24" i="49"/>
  <c r="BJ24" i="49"/>
  <c r="BI24" i="49"/>
  <c r="BH24" i="49"/>
  <c r="BG24" i="49"/>
  <c r="BF24" i="49"/>
  <c r="AT24" i="49"/>
  <c r="AU24" i="49"/>
  <c r="AV24" i="49"/>
  <c r="AW24" i="49"/>
  <c r="AX24" i="49"/>
  <c r="AY24" i="49"/>
  <c r="AZ24" i="49"/>
  <c r="BA24" i="49"/>
  <c r="BB24" i="49"/>
  <c r="BC24" i="49"/>
  <c r="BD24" i="49"/>
  <c r="BE24" i="49"/>
  <c r="AE24" i="49"/>
  <c r="AD24" i="49"/>
  <c r="AC24" i="49"/>
  <c r="D24" i="49"/>
  <c r="I24" i="49"/>
  <c r="DV23" i="49"/>
  <c r="DU23" i="49"/>
  <c r="DT23" i="49"/>
  <c r="DS23" i="49"/>
  <c r="DR23" i="49"/>
  <c r="DQ23" i="49"/>
  <c r="DP23" i="49"/>
  <c r="DO23" i="49"/>
  <c r="DN23" i="49"/>
  <c r="DM23" i="49"/>
  <c r="DL23" i="49"/>
  <c r="DK23" i="49"/>
  <c r="DJ23" i="49"/>
  <c r="DI23" i="49"/>
  <c r="DH23" i="49"/>
  <c r="DG23" i="49"/>
  <c r="DF23" i="49"/>
  <c r="DE23" i="49"/>
  <c r="DD23" i="49"/>
  <c r="DC23" i="49"/>
  <c r="DB23" i="49"/>
  <c r="DA23" i="49"/>
  <c r="CZ23" i="49"/>
  <c r="CY23" i="49"/>
  <c r="CX23" i="49"/>
  <c r="CW23" i="49"/>
  <c r="CV23" i="49"/>
  <c r="CU23" i="49"/>
  <c r="CT23" i="49"/>
  <c r="CS23" i="49"/>
  <c r="CR23" i="49"/>
  <c r="CP23" i="49"/>
  <c r="CO23" i="49"/>
  <c r="CN23" i="49"/>
  <c r="CM23" i="49"/>
  <c r="CL23" i="49"/>
  <c r="CK23" i="49"/>
  <c r="CJ23" i="49"/>
  <c r="CI23" i="49"/>
  <c r="CH23" i="49"/>
  <c r="CG23" i="49"/>
  <c r="CF23" i="49"/>
  <c r="CE23" i="49"/>
  <c r="CD23" i="49"/>
  <c r="CC23" i="49"/>
  <c r="CB23" i="49"/>
  <c r="CA23" i="49"/>
  <c r="BY23" i="49"/>
  <c r="BX23" i="49"/>
  <c r="BW23" i="49"/>
  <c r="BQ23" i="49"/>
  <c r="BP23" i="49"/>
  <c r="BO23" i="49"/>
  <c r="BN23" i="49"/>
  <c r="BM23" i="49"/>
  <c r="BL23" i="49"/>
  <c r="BK23" i="49"/>
  <c r="BJ23" i="49"/>
  <c r="BI23" i="49"/>
  <c r="BH23" i="49"/>
  <c r="BG23" i="49"/>
  <c r="BF23" i="49"/>
  <c r="AT23" i="49"/>
  <c r="AU23" i="49"/>
  <c r="AV23" i="49"/>
  <c r="AW23" i="49"/>
  <c r="AX23" i="49"/>
  <c r="AY23" i="49"/>
  <c r="AZ23" i="49"/>
  <c r="BA23" i="49"/>
  <c r="BB23" i="49"/>
  <c r="BC23" i="49"/>
  <c r="BD23" i="49"/>
  <c r="BE23" i="49"/>
  <c r="AE23" i="49"/>
  <c r="AD23" i="49"/>
  <c r="AC23" i="49"/>
  <c r="D23" i="49"/>
  <c r="I23" i="49"/>
  <c r="DV22" i="49"/>
  <c r="DU22" i="49"/>
  <c r="DT22" i="49"/>
  <c r="DS22" i="49"/>
  <c r="DR22" i="49"/>
  <c r="DQ22" i="49"/>
  <c r="DP22" i="49"/>
  <c r="DO22" i="49"/>
  <c r="DN22" i="49"/>
  <c r="DM22" i="49"/>
  <c r="DL22" i="49"/>
  <c r="DK22" i="49"/>
  <c r="DJ22" i="49"/>
  <c r="DI22" i="49"/>
  <c r="DH22" i="49"/>
  <c r="DG22" i="49"/>
  <c r="DF22" i="49"/>
  <c r="DE22" i="49"/>
  <c r="DD22" i="49"/>
  <c r="DC22" i="49"/>
  <c r="DB22" i="49"/>
  <c r="DA22" i="49"/>
  <c r="CZ22" i="49"/>
  <c r="CY22" i="49"/>
  <c r="CX22" i="49"/>
  <c r="CW22" i="49"/>
  <c r="CV22" i="49"/>
  <c r="CU22" i="49"/>
  <c r="CT22" i="49"/>
  <c r="CS22" i="49"/>
  <c r="CR22" i="49"/>
  <c r="CP22" i="49"/>
  <c r="CO22" i="49"/>
  <c r="CN22" i="49"/>
  <c r="CM22" i="49"/>
  <c r="CL22" i="49"/>
  <c r="CK22" i="49"/>
  <c r="CJ22" i="49"/>
  <c r="CI22" i="49"/>
  <c r="CH22" i="49"/>
  <c r="CG22" i="49"/>
  <c r="CF22" i="49"/>
  <c r="CE22" i="49"/>
  <c r="CD22" i="49"/>
  <c r="CC22" i="49"/>
  <c r="CB22" i="49"/>
  <c r="CA22" i="49"/>
  <c r="BZ22" i="49"/>
  <c r="BY22" i="49"/>
  <c r="BX22" i="49"/>
  <c r="BW22" i="49"/>
  <c r="BQ22" i="49"/>
  <c r="BP22" i="49"/>
  <c r="BO22" i="49"/>
  <c r="BN22" i="49"/>
  <c r="BM22" i="49"/>
  <c r="BL22" i="49"/>
  <c r="BK22" i="49"/>
  <c r="BJ22" i="49"/>
  <c r="BI22" i="49"/>
  <c r="BH22" i="49"/>
  <c r="BG22" i="49"/>
  <c r="BF22" i="49"/>
  <c r="AT22" i="49"/>
  <c r="AU22" i="49"/>
  <c r="AV22" i="49"/>
  <c r="AW22" i="49"/>
  <c r="AX22" i="49"/>
  <c r="AY22" i="49"/>
  <c r="AZ22" i="49"/>
  <c r="BA22" i="49"/>
  <c r="BB22" i="49"/>
  <c r="BC22" i="49"/>
  <c r="BD22" i="49"/>
  <c r="BE22" i="49"/>
  <c r="AE22" i="49"/>
  <c r="AD22" i="49"/>
  <c r="AC22" i="49"/>
  <c r="D22" i="49"/>
  <c r="I22" i="49"/>
  <c r="DV21" i="49"/>
  <c r="DU21" i="49"/>
  <c r="DT21" i="49"/>
  <c r="DS21" i="49"/>
  <c r="DR21" i="49"/>
  <c r="DQ21" i="49"/>
  <c r="DP21" i="49"/>
  <c r="DO21" i="49"/>
  <c r="DN21" i="49"/>
  <c r="DM21" i="49"/>
  <c r="DL21" i="49"/>
  <c r="DK21" i="49"/>
  <c r="DJ21" i="49"/>
  <c r="DI21" i="49"/>
  <c r="DI17" i="49"/>
  <c r="DI18" i="49"/>
  <c r="DI19" i="49"/>
  <c r="DI20" i="49"/>
  <c r="DI10" i="49"/>
  <c r="DH21" i="49"/>
  <c r="DG21" i="49"/>
  <c r="DF21" i="49"/>
  <c r="DE21" i="49"/>
  <c r="DD21" i="49"/>
  <c r="DC21" i="49"/>
  <c r="DB21" i="49"/>
  <c r="DA21" i="49"/>
  <c r="DA17" i="49"/>
  <c r="DA18" i="49"/>
  <c r="DA19" i="49"/>
  <c r="DA20" i="49"/>
  <c r="DA10" i="49"/>
  <c r="CZ21" i="49"/>
  <c r="CY21" i="49"/>
  <c r="CX21" i="49"/>
  <c r="CW21" i="49"/>
  <c r="CV21" i="49"/>
  <c r="CU21" i="49"/>
  <c r="CT21" i="49"/>
  <c r="CS21" i="49"/>
  <c r="CR21" i="49"/>
  <c r="CP21" i="49"/>
  <c r="CO21" i="49"/>
  <c r="CN21" i="49"/>
  <c r="CM21" i="49"/>
  <c r="CL21" i="49"/>
  <c r="CK21" i="49"/>
  <c r="CJ21" i="49"/>
  <c r="CI21" i="49"/>
  <c r="CH21" i="49"/>
  <c r="CG21" i="49"/>
  <c r="CF21" i="49"/>
  <c r="CE21" i="49"/>
  <c r="CD21" i="49"/>
  <c r="CC21" i="49"/>
  <c r="CB21" i="49"/>
  <c r="CA21" i="49"/>
  <c r="BZ21" i="49"/>
  <c r="BY21" i="49"/>
  <c r="BX21" i="49"/>
  <c r="BW21" i="49"/>
  <c r="BQ21" i="49"/>
  <c r="BP21" i="49"/>
  <c r="BO21" i="49"/>
  <c r="BN21" i="49"/>
  <c r="BM21" i="49"/>
  <c r="BL21" i="49"/>
  <c r="BK21" i="49"/>
  <c r="BJ21" i="49"/>
  <c r="BI21" i="49"/>
  <c r="BH21" i="49"/>
  <c r="BG21" i="49"/>
  <c r="BF21" i="49"/>
  <c r="AT21" i="49"/>
  <c r="AU21" i="49"/>
  <c r="AV21" i="49"/>
  <c r="AW21" i="49"/>
  <c r="AX21" i="49"/>
  <c r="AY21" i="49"/>
  <c r="AZ21" i="49"/>
  <c r="BA21" i="49"/>
  <c r="BB21" i="49"/>
  <c r="BC21" i="49"/>
  <c r="BD21" i="49"/>
  <c r="BE21" i="49"/>
  <c r="AE21" i="49"/>
  <c r="AD21" i="49"/>
  <c r="AC21" i="49"/>
  <c r="D21" i="49"/>
  <c r="I21" i="49"/>
  <c r="DV20" i="49"/>
  <c r="DU20" i="49"/>
  <c r="DT20" i="49"/>
  <c r="DS20" i="49"/>
  <c r="DR20" i="49"/>
  <c r="DQ20" i="49"/>
  <c r="DP20" i="49"/>
  <c r="DO20" i="49"/>
  <c r="DN20" i="49"/>
  <c r="DM20" i="49"/>
  <c r="DL20" i="49"/>
  <c r="DK20" i="49"/>
  <c r="DJ20" i="49"/>
  <c r="DH20" i="49"/>
  <c r="DG20" i="49"/>
  <c r="DF20" i="49"/>
  <c r="DE20" i="49"/>
  <c r="DD20" i="49"/>
  <c r="DC20" i="49"/>
  <c r="DB20" i="49"/>
  <c r="CZ20" i="49"/>
  <c r="CY20" i="49"/>
  <c r="CX20" i="49"/>
  <c r="CW20" i="49"/>
  <c r="CV20" i="49"/>
  <c r="CU20" i="49"/>
  <c r="CT20" i="49"/>
  <c r="CS20" i="49"/>
  <c r="CR20" i="49"/>
  <c r="CP20" i="49"/>
  <c r="CO20" i="49"/>
  <c r="CN20" i="49"/>
  <c r="CM20" i="49"/>
  <c r="CL20" i="49"/>
  <c r="CK20" i="49"/>
  <c r="CJ20" i="49"/>
  <c r="CI20" i="49"/>
  <c r="CH20" i="49"/>
  <c r="CG20" i="49"/>
  <c r="CF20" i="49"/>
  <c r="CE20" i="49"/>
  <c r="CD20" i="49"/>
  <c r="CC20" i="49"/>
  <c r="CB20" i="49"/>
  <c r="CA20" i="49"/>
  <c r="BY20" i="49"/>
  <c r="BX20" i="49"/>
  <c r="BW20" i="49"/>
  <c r="BQ20" i="49"/>
  <c r="BP20" i="49"/>
  <c r="BO20" i="49"/>
  <c r="BN20" i="49"/>
  <c r="BM20" i="49"/>
  <c r="BL20" i="49"/>
  <c r="BK20" i="49"/>
  <c r="BJ20" i="49"/>
  <c r="BI20" i="49"/>
  <c r="BH20" i="49"/>
  <c r="BG20" i="49"/>
  <c r="BF20" i="49"/>
  <c r="AT20" i="49"/>
  <c r="AU20" i="49"/>
  <c r="AV20" i="49"/>
  <c r="AW20" i="49"/>
  <c r="AX20" i="49"/>
  <c r="AY20" i="49"/>
  <c r="AZ20" i="49"/>
  <c r="BA20" i="49"/>
  <c r="BB20" i="49"/>
  <c r="BC20" i="49"/>
  <c r="BD20" i="49"/>
  <c r="BE20" i="49"/>
  <c r="AE20" i="49"/>
  <c r="AD20" i="49"/>
  <c r="AC20" i="49"/>
  <c r="D20" i="49"/>
  <c r="I20" i="49"/>
  <c r="DV19" i="49"/>
  <c r="DU19" i="49"/>
  <c r="DT19" i="49"/>
  <c r="DS19" i="49"/>
  <c r="DR19" i="49"/>
  <c r="DQ19" i="49"/>
  <c r="DP19" i="49"/>
  <c r="DO19" i="49"/>
  <c r="DN19" i="49"/>
  <c r="DM19" i="49"/>
  <c r="DL19" i="49"/>
  <c r="DK19" i="49"/>
  <c r="DJ19" i="49"/>
  <c r="DH19" i="49"/>
  <c r="DG19" i="49"/>
  <c r="DF19" i="49"/>
  <c r="DE19" i="49"/>
  <c r="DD19" i="49"/>
  <c r="DC19" i="49"/>
  <c r="DB19" i="49"/>
  <c r="CZ19" i="49"/>
  <c r="CY19" i="49"/>
  <c r="CX19" i="49"/>
  <c r="CW19" i="49"/>
  <c r="CV19" i="49"/>
  <c r="CU19" i="49"/>
  <c r="CT19" i="49"/>
  <c r="CS19" i="49"/>
  <c r="CR19" i="49"/>
  <c r="CP19" i="49"/>
  <c r="CO19" i="49"/>
  <c r="CN19" i="49"/>
  <c r="CM19" i="49"/>
  <c r="CL19" i="49"/>
  <c r="CK19" i="49"/>
  <c r="CJ19" i="49"/>
  <c r="CI19" i="49"/>
  <c r="CH19" i="49"/>
  <c r="CG19" i="49"/>
  <c r="CF19" i="49"/>
  <c r="CE19" i="49"/>
  <c r="CD19" i="49"/>
  <c r="CC19" i="49"/>
  <c r="CB19" i="49"/>
  <c r="CA19" i="49"/>
  <c r="BZ19" i="49"/>
  <c r="BY19" i="49"/>
  <c r="BX19" i="49"/>
  <c r="BW19" i="49"/>
  <c r="BQ19" i="49"/>
  <c r="BP19" i="49"/>
  <c r="BO19" i="49"/>
  <c r="BN19" i="49"/>
  <c r="BM19" i="49"/>
  <c r="BL19" i="49"/>
  <c r="BK19" i="49"/>
  <c r="BJ19" i="49"/>
  <c r="BI19" i="49"/>
  <c r="BH19" i="49"/>
  <c r="BG19" i="49"/>
  <c r="BF19" i="49"/>
  <c r="AT19" i="49"/>
  <c r="AU19" i="49"/>
  <c r="AV19" i="49"/>
  <c r="AW19" i="49"/>
  <c r="AX19" i="49"/>
  <c r="AY19" i="49"/>
  <c r="AZ19" i="49"/>
  <c r="BA19" i="49"/>
  <c r="BB19" i="49"/>
  <c r="BC19" i="49"/>
  <c r="BD19" i="49"/>
  <c r="BE19" i="49"/>
  <c r="AE19" i="49"/>
  <c r="AD19" i="49"/>
  <c r="AC19" i="49"/>
  <c r="D19" i="49"/>
  <c r="I19" i="49"/>
  <c r="DV18" i="49"/>
  <c r="DU18" i="49"/>
  <c r="DT18" i="49"/>
  <c r="DS18" i="49"/>
  <c r="DR18" i="49"/>
  <c r="DQ18" i="49"/>
  <c r="DP18" i="49"/>
  <c r="DO18" i="49"/>
  <c r="DN18" i="49"/>
  <c r="DM18" i="49"/>
  <c r="DL18" i="49"/>
  <c r="DK18" i="49"/>
  <c r="DJ18" i="49"/>
  <c r="DH18" i="49"/>
  <c r="DG18" i="49"/>
  <c r="DF18" i="49"/>
  <c r="DE18" i="49"/>
  <c r="DD18" i="49"/>
  <c r="DC18" i="49"/>
  <c r="DB18" i="49"/>
  <c r="CZ18" i="49"/>
  <c r="CY18" i="49"/>
  <c r="CX18" i="49"/>
  <c r="CW18" i="49"/>
  <c r="CV18" i="49"/>
  <c r="CU18" i="49"/>
  <c r="CT18" i="49"/>
  <c r="CS18" i="49"/>
  <c r="CR18" i="49"/>
  <c r="CP18" i="49"/>
  <c r="CO18" i="49"/>
  <c r="CN18" i="49"/>
  <c r="CM18" i="49"/>
  <c r="CL18" i="49"/>
  <c r="CK18" i="49"/>
  <c r="CJ18" i="49"/>
  <c r="CI18" i="49"/>
  <c r="CH18" i="49"/>
  <c r="CG18" i="49"/>
  <c r="CF18" i="49"/>
  <c r="CE18" i="49"/>
  <c r="CD18" i="49"/>
  <c r="CC18" i="49"/>
  <c r="CB18" i="49"/>
  <c r="CA18" i="49"/>
  <c r="BY18" i="49"/>
  <c r="BX18" i="49"/>
  <c r="BW18" i="49"/>
  <c r="BQ18" i="49"/>
  <c r="BP18" i="49"/>
  <c r="BO18" i="49"/>
  <c r="BN18" i="49"/>
  <c r="BM18" i="49"/>
  <c r="BL18" i="49"/>
  <c r="BK18" i="49"/>
  <c r="BJ18" i="49"/>
  <c r="BI18" i="49"/>
  <c r="BH18" i="49"/>
  <c r="BG18" i="49"/>
  <c r="BF18" i="49"/>
  <c r="AT18" i="49"/>
  <c r="AU18" i="49"/>
  <c r="AV18" i="49"/>
  <c r="AW18" i="49"/>
  <c r="AX18" i="49"/>
  <c r="AY18" i="49"/>
  <c r="AZ18" i="49"/>
  <c r="BA18" i="49"/>
  <c r="BB18" i="49"/>
  <c r="BC18" i="49"/>
  <c r="BD18" i="49"/>
  <c r="BE18" i="49"/>
  <c r="AE18" i="49"/>
  <c r="AD18" i="49"/>
  <c r="AC18" i="49"/>
  <c r="D18" i="49"/>
  <c r="I18" i="49"/>
  <c r="DV17" i="49"/>
  <c r="DU17" i="49"/>
  <c r="DT17" i="49"/>
  <c r="DS17" i="49"/>
  <c r="DR17" i="49"/>
  <c r="DQ17" i="49"/>
  <c r="DP17" i="49"/>
  <c r="DP10" i="49"/>
  <c r="DO17" i="49"/>
  <c r="DN17" i="49"/>
  <c r="DM17" i="49"/>
  <c r="DL17" i="49"/>
  <c r="DK17" i="49"/>
  <c r="DJ17" i="49"/>
  <c r="DH17" i="49"/>
  <c r="DH10" i="49"/>
  <c r="DG17" i="49"/>
  <c r="DF17" i="49"/>
  <c r="DE17" i="49"/>
  <c r="DD17" i="49"/>
  <c r="DD13" i="49" a="1"/>
  <c r="DD13" i="49"/>
  <c r="DC17" i="49"/>
  <c r="DB17" i="49"/>
  <c r="CZ17" i="49"/>
  <c r="CZ10" i="49"/>
  <c r="CY17" i="49"/>
  <c r="CX17" i="49"/>
  <c r="CW17" i="49"/>
  <c r="CV17" i="49"/>
  <c r="CU17" i="49"/>
  <c r="CT17" i="49"/>
  <c r="CS17" i="49"/>
  <c r="CR17" i="49"/>
  <c r="CR10" i="49"/>
  <c r="CP17" i="49"/>
  <c r="CO17" i="49"/>
  <c r="CN17" i="49"/>
  <c r="CM17" i="49"/>
  <c r="CL17" i="49"/>
  <c r="CK17" i="49"/>
  <c r="CJ17" i="49"/>
  <c r="CJ10" i="49"/>
  <c r="CI17" i="49"/>
  <c r="CH17" i="49"/>
  <c r="CG17" i="49"/>
  <c r="CF17" i="49"/>
  <c r="CE17" i="49"/>
  <c r="CD17" i="49"/>
  <c r="CC17" i="49"/>
  <c r="CC10" i="49"/>
  <c r="CB17" i="49"/>
  <c r="CB13" i="49" a="1"/>
  <c r="CB13" i="49"/>
  <c r="CA17" i="49"/>
  <c r="CA11" i="49"/>
  <c r="BY17" i="49"/>
  <c r="BX17" i="49"/>
  <c r="BW17" i="49"/>
  <c r="BQ17" i="49"/>
  <c r="BP17" i="49"/>
  <c r="BO17" i="49"/>
  <c r="BN17" i="49"/>
  <c r="BM17" i="49"/>
  <c r="BL17" i="49"/>
  <c r="BK17" i="49"/>
  <c r="BJ17" i="49"/>
  <c r="BI17" i="49"/>
  <c r="BH17" i="49"/>
  <c r="BG17" i="49"/>
  <c r="BF17" i="49"/>
  <c r="AT17" i="49"/>
  <c r="AU17" i="49"/>
  <c r="AV17" i="49"/>
  <c r="AW17" i="49"/>
  <c r="AX17" i="49"/>
  <c r="AY17" i="49"/>
  <c r="AZ17" i="49"/>
  <c r="BA17" i="49"/>
  <c r="BB17" i="49"/>
  <c r="BC17" i="49"/>
  <c r="BD17" i="49"/>
  <c r="BE17" i="49"/>
  <c r="AE17" i="49"/>
  <c r="AD17" i="49"/>
  <c r="AC17" i="49"/>
  <c r="D17" i="49"/>
  <c r="I17" i="49"/>
  <c r="BY15" i="49"/>
  <c r="BX15" i="49"/>
  <c r="BQ15" i="49"/>
  <c r="BP15" i="49"/>
  <c r="BO15" i="49"/>
  <c r="BN15" i="49"/>
  <c r="BM15" i="49"/>
  <c r="BL15" i="49"/>
  <c r="BK15" i="49"/>
  <c r="BJ15" i="49"/>
  <c r="BI15" i="49"/>
  <c r="BH15" i="49"/>
  <c r="BG15" i="49"/>
  <c r="BF15" i="49"/>
  <c r="AT15" i="49"/>
  <c r="AU15" i="49"/>
  <c r="AV15" i="49"/>
  <c r="AW15" i="49"/>
  <c r="AX15" i="49"/>
  <c r="AY15" i="49"/>
  <c r="AZ15" i="49"/>
  <c r="BA15" i="49"/>
  <c r="BB15" i="49"/>
  <c r="BC15" i="49"/>
  <c r="BD15" i="49"/>
  <c r="BE15" i="49"/>
  <c r="AG15" i="49"/>
  <c r="AE15" i="49"/>
  <c r="AD15" i="49"/>
  <c r="AC15" i="49"/>
  <c r="D15" i="49"/>
  <c r="I15" i="49"/>
  <c r="AP13" i="49"/>
  <c r="AS11" i="49"/>
  <c r="B5" i="49"/>
  <c r="A1" i="49"/>
  <c r="DV316" i="48"/>
  <c r="DU316" i="48"/>
  <c r="DT316" i="48"/>
  <c r="DS316" i="48"/>
  <c r="DR316" i="48"/>
  <c r="DQ316" i="48"/>
  <c r="DP316" i="48"/>
  <c r="DO316" i="48"/>
  <c r="DN316" i="48"/>
  <c r="DM316" i="48"/>
  <c r="DL316" i="48"/>
  <c r="DK316" i="48"/>
  <c r="DJ316" i="48"/>
  <c r="DI316" i="48"/>
  <c r="DH316" i="48"/>
  <c r="DG316" i="48"/>
  <c r="DF316" i="48"/>
  <c r="DE316" i="48"/>
  <c r="DD316" i="48"/>
  <c r="DC316" i="48"/>
  <c r="DB316" i="48"/>
  <c r="DA316" i="48"/>
  <c r="CZ316" i="48"/>
  <c r="CY316" i="48"/>
  <c r="CX316" i="48"/>
  <c r="CW316" i="48"/>
  <c r="CV316" i="48"/>
  <c r="CU316" i="48"/>
  <c r="CT316" i="48"/>
  <c r="CS316" i="48"/>
  <c r="CR316" i="48"/>
  <c r="CQ316" i="48"/>
  <c r="CP316" i="48"/>
  <c r="CO316" i="48"/>
  <c r="CN316" i="48"/>
  <c r="CM316" i="48"/>
  <c r="CL316" i="48"/>
  <c r="CK316" i="48"/>
  <c r="CJ316" i="48"/>
  <c r="CI316" i="48"/>
  <c r="CH316" i="48"/>
  <c r="CG316" i="48"/>
  <c r="CF316" i="48"/>
  <c r="CE316" i="48"/>
  <c r="CD316" i="48"/>
  <c r="CC316" i="48"/>
  <c r="CB316" i="48"/>
  <c r="CA316" i="48"/>
  <c r="BY316" i="48"/>
  <c r="BX316" i="48"/>
  <c r="BW316" i="48"/>
  <c r="BV316" i="48"/>
  <c r="AK316" i="48"/>
  <c r="BR316" i="48"/>
  <c r="BS316" i="48"/>
  <c r="BT316" i="48"/>
  <c r="BU316" i="48"/>
  <c r="BQ316" i="48"/>
  <c r="BP316" i="48"/>
  <c r="BO316" i="48"/>
  <c r="BN316" i="48"/>
  <c r="BM316" i="48"/>
  <c r="BL316" i="48"/>
  <c r="BK316" i="48"/>
  <c r="BJ316" i="48"/>
  <c r="BI316" i="48"/>
  <c r="BH316" i="48"/>
  <c r="BG316" i="48"/>
  <c r="BF316" i="48"/>
  <c r="AT316" i="48"/>
  <c r="AU316" i="48"/>
  <c r="AV316" i="48"/>
  <c r="AW316" i="48"/>
  <c r="AX316" i="48"/>
  <c r="AY316" i="48"/>
  <c r="AZ316" i="48"/>
  <c r="BA316" i="48"/>
  <c r="BB316" i="48"/>
  <c r="BC316" i="48"/>
  <c r="BD316" i="48"/>
  <c r="BE316" i="48"/>
  <c r="AG316" i="48"/>
  <c r="AE316" i="48"/>
  <c r="AD316" i="48"/>
  <c r="AC316" i="48"/>
  <c r="D316" i="48"/>
  <c r="I316" i="48"/>
  <c r="DV315" i="48"/>
  <c r="DU315" i="48"/>
  <c r="DT315" i="48"/>
  <c r="DS315" i="48"/>
  <c r="DR315" i="48"/>
  <c r="DQ315" i="48"/>
  <c r="DP315" i="48"/>
  <c r="DO315" i="48"/>
  <c r="DN315" i="48"/>
  <c r="DM315" i="48"/>
  <c r="DL315" i="48"/>
  <c r="DK315" i="48"/>
  <c r="DJ315" i="48"/>
  <c r="DI315" i="48"/>
  <c r="DH315" i="48"/>
  <c r="DG315" i="48"/>
  <c r="DF315" i="48"/>
  <c r="DE315" i="48"/>
  <c r="DD315" i="48"/>
  <c r="DC315" i="48"/>
  <c r="DB315" i="48"/>
  <c r="DA315" i="48"/>
  <c r="CZ315" i="48"/>
  <c r="CY315" i="48"/>
  <c r="CX315" i="48"/>
  <c r="CW315" i="48"/>
  <c r="CV315" i="48"/>
  <c r="CU315" i="48"/>
  <c r="CT315" i="48"/>
  <c r="CS315" i="48"/>
  <c r="CR315" i="48"/>
  <c r="CQ315" i="48"/>
  <c r="CP315" i="48"/>
  <c r="CO315" i="48"/>
  <c r="CN315" i="48"/>
  <c r="CM315" i="48"/>
  <c r="CL315" i="48"/>
  <c r="CK315" i="48"/>
  <c r="CJ315" i="48"/>
  <c r="CI315" i="48"/>
  <c r="CH315" i="48"/>
  <c r="CG315" i="48"/>
  <c r="CF315" i="48"/>
  <c r="CE315" i="48"/>
  <c r="CD315" i="48"/>
  <c r="CC315" i="48"/>
  <c r="CB315" i="48"/>
  <c r="CA315" i="48"/>
  <c r="BZ315" i="48"/>
  <c r="BY315" i="48"/>
  <c r="BX315" i="48"/>
  <c r="BW315" i="48"/>
  <c r="BV315" i="48"/>
  <c r="AK315" i="48"/>
  <c r="BR315" i="48"/>
  <c r="BS315" i="48"/>
  <c r="BT315" i="48"/>
  <c r="BU315" i="48"/>
  <c r="BQ315" i="48"/>
  <c r="BP315" i="48"/>
  <c r="BO315" i="48"/>
  <c r="BN315" i="48"/>
  <c r="BM315" i="48"/>
  <c r="BL315" i="48"/>
  <c r="BK315" i="48"/>
  <c r="BJ315" i="48"/>
  <c r="BI315" i="48"/>
  <c r="BH315" i="48"/>
  <c r="BG315" i="48"/>
  <c r="BF315" i="48"/>
  <c r="AT315" i="48"/>
  <c r="AU315" i="48"/>
  <c r="AV315" i="48"/>
  <c r="AW315" i="48"/>
  <c r="AX315" i="48"/>
  <c r="AY315" i="48"/>
  <c r="AZ315" i="48"/>
  <c r="BA315" i="48"/>
  <c r="BB315" i="48"/>
  <c r="BC315" i="48"/>
  <c r="BD315" i="48"/>
  <c r="BE315" i="48"/>
  <c r="AG315" i="48"/>
  <c r="AE315" i="48"/>
  <c r="AD315" i="48"/>
  <c r="AC315" i="48"/>
  <c r="D315" i="48"/>
  <c r="I315" i="48"/>
  <c r="DV314" i="48"/>
  <c r="DU314" i="48"/>
  <c r="DT314" i="48"/>
  <c r="DS314" i="48"/>
  <c r="DR314" i="48"/>
  <c r="DQ314" i="48"/>
  <c r="DP314" i="48"/>
  <c r="DO314" i="48"/>
  <c r="DN314" i="48"/>
  <c r="DM314" i="48"/>
  <c r="DL314" i="48"/>
  <c r="DK314" i="48"/>
  <c r="DJ314" i="48"/>
  <c r="DI314" i="48"/>
  <c r="DH314" i="48"/>
  <c r="DG314" i="48"/>
  <c r="DF314" i="48"/>
  <c r="DE314" i="48"/>
  <c r="DD314" i="48"/>
  <c r="DC314" i="48"/>
  <c r="DB314" i="48"/>
  <c r="DA314" i="48"/>
  <c r="CZ314" i="48"/>
  <c r="CY314" i="48"/>
  <c r="CX314" i="48"/>
  <c r="CW314" i="48"/>
  <c r="CV314" i="48"/>
  <c r="CU314" i="48"/>
  <c r="CT314" i="48"/>
  <c r="CS314" i="48"/>
  <c r="CR314" i="48"/>
  <c r="CQ314" i="48"/>
  <c r="CP314" i="48"/>
  <c r="CO314" i="48"/>
  <c r="CN314" i="48"/>
  <c r="CM314" i="48"/>
  <c r="CL314" i="48"/>
  <c r="CK314" i="48"/>
  <c r="CJ314" i="48"/>
  <c r="CI314" i="48"/>
  <c r="CH314" i="48"/>
  <c r="CG314" i="48"/>
  <c r="CF314" i="48"/>
  <c r="CE314" i="48"/>
  <c r="CD314" i="48"/>
  <c r="CC314" i="48"/>
  <c r="CB314" i="48"/>
  <c r="CA314" i="48"/>
  <c r="BY314" i="48"/>
  <c r="BX314" i="48"/>
  <c r="BW314" i="48"/>
  <c r="BV314" i="48"/>
  <c r="BR314" i="48"/>
  <c r="BS314" i="48"/>
  <c r="BT314" i="48"/>
  <c r="BU314" i="48"/>
  <c r="BQ314" i="48"/>
  <c r="BP314" i="48"/>
  <c r="BO314" i="48"/>
  <c r="BN314" i="48"/>
  <c r="BM314" i="48"/>
  <c r="BL314" i="48"/>
  <c r="BK314" i="48"/>
  <c r="BJ314" i="48"/>
  <c r="BI314" i="48"/>
  <c r="BH314" i="48"/>
  <c r="BG314" i="48"/>
  <c r="BF314" i="48"/>
  <c r="AT314" i="48"/>
  <c r="AU314" i="48"/>
  <c r="AV314" i="48"/>
  <c r="AW314" i="48"/>
  <c r="AX314" i="48"/>
  <c r="AY314" i="48"/>
  <c r="AZ314" i="48"/>
  <c r="BA314" i="48"/>
  <c r="BB314" i="48"/>
  <c r="BC314" i="48"/>
  <c r="BD314" i="48"/>
  <c r="BE314" i="48"/>
  <c r="AG314" i="48"/>
  <c r="A314" i="48"/>
  <c r="AE314" i="48"/>
  <c r="AD314" i="48"/>
  <c r="AC314" i="48"/>
  <c r="D314" i="48"/>
  <c r="I314" i="48"/>
  <c r="DV313" i="48"/>
  <c r="DU313" i="48"/>
  <c r="DT313" i="48"/>
  <c r="DS313" i="48"/>
  <c r="DR313" i="48"/>
  <c r="DQ313" i="48"/>
  <c r="DP313" i="48"/>
  <c r="DO313" i="48"/>
  <c r="DN313" i="48"/>
  <c r="DM313" i="48"/>
  <c r="DL313" i="48"/>
  <c r="DK313" i="48"/>
  <c r="DJ313" i="48"/>
  <c r="DI313" i="48"/>
  <c r="DH313" i="48"/>
  <c r="DG313" i="48"/>
  <c r="DF313" i="48"/>
  <c r="DE313" i="48"/>
  <c r="DD313" i="48"/>
  <c r="DC313" i="48"/>
  <c r="DB313" i="48"/>
  <c r="DA313" i="48"/>
  <c r="CZ313" i="48"/>
  <c r="CY313" i="48"/>
  <c r="CX313" i="48"/>
  <c r="CW313" i="48"/>
  <c r="CV313" i="48"/>
  <c r="CU313" i="48"/>
  <c r="CT313" i="48"/>
  <c r="CS313" i="48"/>
  <c r="CR313" i="48"/>
  <c r="CQ313" i="48"/>
  <c r="CP313" i="48"/>
  <c r="CO313" i="48"/>
  <c r="CN313" i="48"/>
  <c r="CM313" i="48"/>
  <c r="CL313" i="48"/>
  <c r="CK313" i="48"/>
  <c r="CJ313" i="48"/>
  <c r="CI313" i="48"/>
  <c r="CH313" i="48"/>
  <c r="CG313" i="48"/>
  <c r="CF313" i="48"/>
  <c r="CE313" i="48"/>
  <c r="CD313" i="48"/>
  <c r="CC313" i="48"/>
  <c r="CB313" i="48"/>
  <c r="CA313" i="48"/>
  <c r="BZ313" i="48"/>
  <c r="BY313" i="48"/>
  <c r="BX313" i="48"/>
  <c r="BW313" i="48"/>
  <c r="BV313" i="48"/>
  <c r="BR313" i="48"/>
  <c r="BS313" i="48"/>
  <c r="BT313" i="48"/>
  <c r="BU313" i="48"/>
  <c r="BQ313" i="48"/>
  <c r="BP313" i="48"/>
  <c r="BO313" i="48"/>
  <c r="BN313" i="48"/>
  <c r="BM313" i="48"/>
  <c r="BL313" i="48"/>
  <c r="BK313" i="48"/>
  <c r="BJ313" i="48"/>
  <c r="BI313" i="48"/>
  <c r="BH313" i="48"/>
  <c r="BG313" i="48"/>
  <c r="BF313" i="48"/>
  <c r="AT313" i="48"/>
  <c r="AU313" i="48"/>
  <c r="AV313" i="48"/>
  <c r="AW313" i="48"/>
  <c r="AX313" i="48"/>
  <c r="AY313" i="48"/>
  <c r="AZ313" i="48"/>
  <c r="BA313" i="48"/>
  <c r="BB313" i="48"/>
  <c r="BC313" i="48"/>
  <c r="BD313" i="48"/>
  <c r="BE313" i="48"/>
  <c r="AG313" i="48"/>
  <c r="AE313" i="48"/>
  <c r="AD313" i="48"/>
  <c r="AC313" i="48"/>
  <c r="D313" i="48"/>
  <c r="I313" i="48"/>
  <c r="DV312" i="48"/>
  <c r="DU312" i="48"/>
  <c r="DT312" i="48"/>
  <c r="DS312" i="48"/>
  <c r="DR312" i="48"/>
  <c r="DQ312" i="48"/>
  <c r="DP312" i="48"/>
  <c r="DO312" i="48"/>
  <c r="DN312" i="48"/>
  <c r="DM312" i="48"/>
  <c r="DL312" i="48"/>
  <c r="DK312" i="48"/>
  <c r="DJ312" i="48"/>
  <c r="DI312" i="48"/>
  <c r="DH312" i="48"/>
  <c r="DG312" i="48"/>
  <c r="DF312" i="48"/>
  <c r="DE312" i="48"/>
  <c r="DD312" i="48"/>
  <c r="DC312" i="48"/>
  <c r="DB312" i="48"/>
  <c r="DA312" i="48"/>
  <c r="CZ312" i="48"/>
  <c r="CY312" i="48"/>
  <c r="CX312" i="48"/>
  <c r="CW312" i="48"/>
  <c r="CV312" i="48"/>
  <c r="CU312" i="48"/>
  <c r="CT312" i="48"/>
  <c r="CS312" i="48"/>
  <c r="CR312" i="48"/>
  <c r="CQ312" i="48"/>
  <c r="CP312" i="48"/>
  <c r="CO312" i="48"/>
  <c r="CN312" i="48"/>
  <c r="CM312" i="48"/>
  <c r="CL312" i="48"/>
  <c r="CK312" i="48"/>
  <c r="CJ312" i="48"/>
  <c r="CI312" i="48"/>
  <c r="CH312" i="48"/>
  <c r="CG312" i="48"/>
  <c r="CF312" i="48"/>
  <c r="CE312" i="48"/>
  <c r="CD312" i="48"/>
  <c r="CC312" i="48"/>
  <c r="CB312" i="48"/>
  <c r="CA312" i="48"/>
  <c r="BY312" i="48"/>
  <c r="BX312" i="48"/>
  <c r="BW312" i="48"/>
  <c r="BV312" i="48"/>
  <c r="AK312" i="48"/>
  <c r="BR312" i="48"/>
  <c r="BS312" i="48"/>
  <c r="BT312" i="48"/>
  <c r="BU312" i="48"/>
  <c r="AN312" i="48"/>
  <c r="AS312" i="48"/>
  <c r="BQ312" i="48"/>
  <c r="BP312" i="48"/>
  <c r="BO312" i="48"/>
  <c r="BN312" i="48"/>
  <c r="BM312" i="48"/>
  <c r="BL312" i="48"/>
  <c r="BK312" i="48"/>
  <c r="BJ312" i="48"/>
  <c r="BI312" i="48"/>
  <c r="BH312" i="48"/>
  <c r="BG312" i="48"/>
  <c r="BF312" i="48"/>
  <c r="AT312" i="48"/>
  <c r="AU312" i="48"/>
  <c r="AV312" i="48"/>
  <c r="AW312" i="48"/>
  <c r="AX312" i="48"/>
  <c r="AY312" i="48"/>
  <c r="AZ312" i="48"/>
  <c r="BA312" i="48"/>
  <c r="BB312" i="48"/>
  <c r="BC312" i="48"/>
  <c r="BD312" i="48"/>
  <c r="BE312" i="48"/>
  <c r="AG312" i="48"/>
  <c r="AE312" i="48"/>
  <c r="AD312" i="48"/>
  <c r="AC312" i="48"/>
  <c r="D312" i="48"/>
  <c r="I312" i="48"/>
  <c r="DV311" i="48"/>
  <c r="DU311" i="48"/>
  <c r="DT311" i="48"/>
  <c r="DS311" i="48"/>
  <c r="DR311" i="48"/>
  <c r="DQ311" i="48"/>
  <c r="DP311" i="48"/>
  <c r="DO311" i="48"/>
  <c r="DN311" i="48"/>
  <c r="DM311" i="48"/>
  <c r="DL311" i="48"/>
  <c r="DK311" i="48"/>
  <c r="DJ311" i="48"/>
  <c r="DI311" i="48"/>
  <c r="DH311" i="48"/>
  <c r="DG311" i="48"/>
  <c r="DF311" i="48"/>
  <c r="DE311" i="48"/>
  <c r="DD311" i="48"/>
  <c r="DC311" i="48"/>
  <c r="DB311" i="48"/>
  <c r="DA311" i="48"/>
  <c r="CZ311" i="48"/>
  <c r="CY311" i="48"/>
  <c r="CX311" i="48"/>
  <c r="CW311" i="48"/>
  <c r="CV311" i="48"/>
  <c r="CU311" i="48"/>
  <c r="CT311" i="48"/>
  <c r="CS311" i="48"/>
  <c r="CR311" i="48"/>
  <c r="CQ311" i="48"/>
  <c r="CP311" i="48"/>
  <c r="CO311" i="48"/>
  <c r="CN311" i="48"/>
  <c r="CM311" i="48"/>
  <c r="CL311" i="48"/>
  <c r="CK311" i="48"/>
  <c r="CJ311" i="48"/>
  <c r="CI311" i="48"/>
  <c r="CH311" i="48"/>
  <c r="CG311" i="48"/>
  <c r="CF311" i="48"/>
  <c r="CE311" i="48"/>
  <c r="CD311" i="48"/>
  <c r="CC311" i="48"/>
  <c r="CB311" i="48"/>
  <c r="CA311" i="48"/>
  <c r="BZ311" i="48"/>
  <c r="BY311" i="48"/>
  <c r="BX311" i="48"/>
  <c r="BW311" i="48"/>
  <c r="BV311" i="48"/>
  <c r="AK311" i="48"/>
  <c r="BR311" i="48"/>
  <c r="BS311" i="48"/>
  <c r="BT311" i="48"/>
  <c r="BU311" i="48"/>
  <c r="BQ311" i="48"/>
  <c r="BP311" i="48"/>
  <c r="BO311" i="48"/>
  <c r="BN311" i="48"/>
  <c r="BM311" i="48"/>
  <c r="BL311" i="48"/>
  <c r="BK311" i="48"/>
  <c r="BJ311" i="48"/>
  <c r="BI311" i="48"/>
  <c r="BH311" i="48"/>
  <c r="BG311" i="48"/>
  <c r="BF311" i="48"/>
  <c r="F311" i="48"/>
  <c r="AT311" i="48"/>
  <c r="AU311" i="48"/>
  <c r="AV311" i="48"/>
  <c r="AW311" i="48"/>
  <c r="AX311" i="48"/>
  <c r="AY311" i="48"/>
  <c r="AZ311" i="48"/>
  <c r="BA311" i="48"/>
  <c r="BB311" i="48"/>
  <c r="BC311" i="48"/>
  <c r="BD311" i="48"/>
  <c r="BE311" i="48"/>
  <c r="AG311" i="48"/>
  <c r="AE311" i="48"/>
  <c r="AD311" i="48"/>
  <c r="AC311" i="48"/>
  <c r="D311" i="48"/>
  <c r="I311" i="48"/>
  <c r="DV310" i="48"/>
  <c r="DU310" i="48"/>
  <c r="DT310" i="48"/>
  <c r="DS310" i="48"/>
  <c r="DR310" i="48"/>
  <c r="DQ310" i="48"/>
  <c r="DP310" i="48"/>
  <c r="DO310" i="48"/>
  <c r="DN310" i="48"/>
  <c r="DM310" i="48"/>
  <c r="DL310" i="48"/>
  <c r="DK310" i="48"/>
  <c r="DJ310" i="48"/>
  <c r="DI310" i="48"/>
  <c r="DH310" i="48"/>
  <c r="DG310" i="48"/>
  <c r="DF310" i="48"/>
  <c r="DE310" i="48"/>
  <c r="DD310" i="48"/>
  <c r="DC310" i="48"/>
  <c r="DB310" i="48"/>
  <c r="DA310" i="48"/>
  <c r="CZ310" i="48"/>
  <c r="CY310" i="48"/>
  <c r="CX310" i="48"/>
  <c r="CW310" i="48"/>
  <c r="CV310" i="48"/>
  <c r="CU310" i="48"/>
  <c r="CT310" i="48"/>
  <c r="CS310" i="48"/>
  <c r="CR310" i="48"/>
  <c r="CQ310" i="48"/>
  <c r="CP310" i="48"/>
  <c r="CO310" i="48"/>
  <c r="CN310" i="48"/>
  <c r="CM310" i="48"/>
  <c r="CL310" i="48"/>
  <c r="CK310" i="48"/>
  <c r="CJ310" i="48"/>
  <c r="CI310" i="48"/>
  <c r="CH310" i="48"/>
  <c r="CG310" i="48"/>
  <c r="CA310" i="48"/>
  <c r="CB310" i="48"/>
  <c r="CC310" i="48"/>
  <c r="CD310" i="48"/>
  <c r="CE310" i="48"/>
  <c r="CF310" i="48"/>
  <c r="BZ310" i="48"/>
  <c r="BY310" i="48"/>
  <c r="BX310" i="48"/>
  <c r="BW310" i="48"/>
  <c r="BV310" i="48"/>
  <c r="BR310" i="48"/>
  <c r="BS310" i="48"/>
  <c r="BT310" i="48"/>
  <c r="BU310" i="48"/>
  <c r="BQ310" i="48"/>
  <c r="BP310" i="48"/>
  <c r="BO310" i="48"/>
  <c r="BN310" i="48"/>
  <c r="BM310" i="48"/>
  <c r="BL310" i="48"/>
  <c r="BK310" i="48"/>
  <c r="BJ310" i="48"/>
  <c r="BI310" i="48"/>
  <c r="BH310" i="48"/>
  <c r="BG310" i="48"/>
  <c r="BF310" i="48"/>
  <c r="AT310" i="48"/>
  <c r="AU310" i="48"/>
  <c r="AV310" i="48"/>
  <c r="AW310" i="48"/>
  <c r="AX310" i="48"/>
  <c r="AY310" i="48"/>
  <c r="AZ310" i="48"/>
  <c r="BA310" i="48"/>
  <c r="BB310" i="48"/>
  <c r="BC310" i="48"/>
  <c r="BD310" i="48"/>
  <c r="BE310" i="48"/>
  <c r="AG310" i="48"/>
  <c r="AE310" i="48"/>
  <c r="AD310" i="48"/>
  <c r="AC310" i="48"/>
  <c r="D310" i="48"/>
  <c r="I310" i="48"/>
  <c r="DV309" i="48"/>
  <c r="DU309" i="48"/>
  <c r="DT309" i="48"/>
  <c r="DS309" i="48"/>
  <c r="DR309" i="48"/>
  <c r="DQ309" i="48"/>
  <c r="DP309" i="48"/>
  <c r="DO309" i="48"/>
  <c r="DN309" i="48"/>
  <c r="DM309" i="48"/>
  <c r="DL309" i="48"/>
  <c r="DK309" i="48"/>
  <c r="DJ309" i="48"/>
  <c r="DI309" i="48"/>
  <c r="DH309" i="48"/>
  <c r="DG309" i="48"/>
  <c r="DF309" i="48"/>
  <c r="DE309" i="48"/>
  <c r="DD309" i="48"/>
  <c r="DC309" i="48"/>
  <c r="DB309" i="48"/>
  <c r="DA309" i="48"/>
  <c r="CZ309" i="48"/>
  <c r="CY309" i="48"/>
  <c r="CX309" i="48"/>
  <c r="CW309" i="48"/>
  <c r="CV309" i="48"/>
  <c r="CU309" i="48"/>
  <c r="CT309" i="48"/>
  <c r="CS309" i="48"/>
  <c r="CR309" i="48"/>
  <c r="CQ309" i="48"/>
  <c r="CP309" i="48"/>
  <c r="CO309" i="48"/>
  <c r="CN309" i="48"/>
  <c r="CM309" i="48"/>
  <c r="CL309" i="48"/>
  <c r="CK309" i="48"/>
  <c r="CJ309" i="48"/>
  <c r="CI309" i="48"/>
  <c r="CH309" i="48"/>
  <c r="CG309" i="48"/>
  <c r="CF309" i="48"/>
  <c r="CE309" i="48"/>
  <c r="CD309" i="48"/>
  <c r="CC309" i="48"/>
  <c r="CB309" i="48"/>
  <c r="CA309" i="48"/>
  <c r="BY309" i="48"/>
  <c r="BX309" i="48"/>
  <c r="BW309" i="48"/>
  <c r="BV309" i="48"/>
  <c r="BR309" i="48"/>
  <c r="BS309" i="48"/>
  <c r="BT309" i="48"/>
  <c r="BU309" i="48"/>
  <c r="BQ309" i="48"/>
  <c r="BP309" i="48"/>
  <c r="BO309" i="48"/>
  <c r="BN309" i="48"/>
  <c r="BM309" i="48"/>
  <c r="BL309" i="48"/>
  <c r="BK309" i="48"/>
  <c r="BJ309" i="48"/>
  <c r="BI309" i="48"/>
  <c r="BH309" i="48"/>
  <c r="BG309" i="48"/>
  <c r="BF309" i="48"/>
  <c r="AT309" i="48"/>
  <c r="AU309" i="48"/>
  <c r="AV309" i="48"/>
  <c r="AW309" i="48"/>
  <c r="AX309" i="48"/>
  <c r="AY309" i="48"/>
  <c r="AZ309" i="48"/>
  <c r="BA309" i="48"/>
  <c r="BB309" i="48"/>
  <c r="BC309" i="48"/>
  <c r="BD309" i="48"/>
  <c r="BE309" i="48"/>
  <c r="E309" i="48"/>
  <c r="B309" i="48"/>
  <c r="AG309" i="48"/>
  <c r="AF309" i="48"/>
  <c r="AE309" i="48"/>
  <c r="AD309" i="48"/>
  <c r="AC309" i="48"/>
  <c r="D309" i="48"/>
  <c r="I309" i="48"/>
  <c r="DV308" i="48"/>
  <c r="DU308" i="48"/>
  <c r="DT308" i="48"/>
  <c r="DS308" i="48"/>
  <c r="DR308" i="48"/>
  <c r="DQ308" i="48"/>
  <c r="DP308" i="48"/>
  <c r="DO308" i="48"/>
  <c r="DN308" i="48"/>
  <c r="DM308" i="48"/>
  <c r="DL308" i="48"/>
  <c r="DK308" i="48"/>
  <c r="DJ308" i="48"/>
  <c r="DI308" i="48"/>
  <c r="DH308" i="48"/>
  <c r="DG308" i="48"/>
  <c r="DF308" i="48"/>
  <c r="DE308" i="48"/>
  <c r="DD308" i="48"/>
  <c r="DC308" i="48"/>
  <c r="DB308" i="48"/>
  <c r="DA308" i="48"/>
  <c r="CZ308" i="48"/>
  <c r="CY308" i="48"/>
  <c r="CX308" i="48"/>
  <c r="CW308" i="48"/>
  <c r="CV308" i="48"/>
  <c r="CU308" i="48"/>
  <c r="CT308" i="48"/>
  <c r="CS308" i="48"/>
  <c r="CR308" i="48"/>
  <c r="CQ308" i="48"/>
  <c r="CP308" i="48"/>
  <c r="CO308" i="48"/>
  <c r="CN308" i="48"/>
  <c r="CM308" i="48"/>
  <c r="CL308" i="48"/>
  <c r="CK308" i="48"/>
  <c r="CJ308" i="48"/>
  <c r="CI308" i="48"/>
  <c r="CH308" i="48"/>
  <c r="CG308" i="48"/>
  <c r="CF308" i="48"/>
  <c r="CE308" i="48"/>
  <c r="CD308" i="48"/>
  <c r="CC308" i="48"/>
  <c r="CB308" i="48"/>
  <c r="CA308" i="48"/>
  <c r="BY308" i="48"/>
  <c r="BX308" i="48"/>
  <c r="BW308" i="48"/>
  <c r="BV308" i="48"/>
  <c r="BR308" i="48"/>
  <c r="BS308" i="48"/>
  <c r="BT308" i="48"/>
  <c r="BU308" i="48"/>
  <c r="BQ308" i="48"/>
  <c r="BP308" i="48"/>
  <c r="BO308" i="48"/>
  <c r="BN308" i="48"/>
  <c r="BM308" i="48"/>
  <c r="BL308" i="48"/>
  <c r="BK308" i="48"/>
  <c r="BJ308" i="48"/>
  <c r="BI308" i="48"/>
  <c r="BH308" i="48"/>
  <c r="BG308" i="48"/>
  <c r="BF308" i="48"/>
  <c r="AT308" i="48"/>
  <c r="AU308" i="48"/>
  <c r="AV308" i="48"/>
  <c r="AW308" i="48"/>
  <c r="AX308" i="48"/>
  <c r="AY308" i="48"/>
  <c r="AZ308" i="48"/>
  <c r="BA308" i="48"/>
  <c r="BB308" i="48"/>
  <c r="BC308" i="48"/>
  <c r="BD308" i="48"/>
  <c r="BE308" i="48"/>
  <c r="AG308" i="48"/>
  <c r="AF308" i="48"/>
  <c r="AE308" i="48"/>
  <c r="AD308" i="48"/>
  <c r="AC308" i="48"/>
  <c r="D308" i="48"/>
  <c r="I308" i="48"/>
  <c r="DV307" i="48"/>
  <c r="DU307" i="48"/>
  <c r="DT307" i="48"/>
  <c r="DS307" i="48"/>
  <c r="DR307" i="48"/>
  <c r="DQ307" i="48"/>
  <c r="DP307" i="48"/>
  <c r="DO307" i="48"/>
  <c r="DN307" i="48"/>
  <c r="DM307" i="48"/>
  <c r="DL307" i="48"/>
  <c r="DK307" i="48"/>
  <c r="DJ307" i="48"/>
  <c r="DI307" i="48"/>
  <c r="DH307" i="48"/>
  <c r="DG307" i="48"/>
  <c r="DF307" i="48"/>
  <c r="DE307" i="48"/>
  <c r="DD307" i="48"/>
  <c r="DC307" i="48"/>
  <c r="DB307" i="48"/>
  <c r="DA307" i="48"/>
  <c r="CZ307" i="48"/>
  <c r="CY307" i="48"/>
  <c r="CX307" i="48"/>
  <c r="CW307" i="48"/>
  <c r="CV307" i="48"/>
  <c r="CU307" i="48"/>
  <c r="CT307" i="48"/>
  <c r="CS307" i="48"/>
  <c r="CR307" i="48"/>
  <c r="CQ307" i="48"/>
  <c r="CP307" i="48"/>
  <c r="CO307" i="48"/>
  <c r="CN307" i="48"/>
  <c r="CM307" i="48"/>
  <c r="CL307" i="48"/>
  <c r="CK307" i="48"/>
  <c r="CJ307" i="48"/>
  <c r="CI307" i="48"/>
  <c r="CH307" i="48"/>
  <c r="CG307" i="48"/>
  <c r="CF307" i="48"/>
  <c r="CE307" i="48"/>
  <c r="CD307" i="48"/>
  <c r="CC307" i="48"/>
  <c r="CB307" i="48"/>
  <c r="CA307" i="48"/>
  <c r="BZ307" i="48"/>
  <c r="BY307" i="48"/>
  <c r="BX307" i="48"/>
  <c r="BW307" i="48"/>
  <c r="BV307" i="48"/>
  <c r="BR307" i="48"/>
  <c r="BS307" i="48"/>
  <c r="BT307" i="48"/>
  <c r="BU307" i="48"/>
  <c r="BQ307" i="48"/>
  <c r="BP307" i="48"/>
  <c r="BO307" i="48"/>
  <c r="BN307" i="48"/>
  <c r="BM307" i="48"/>
  <c r="BL307" i="48"/>
  <c r="BK307" i="48"/>
  <c r="BJ307" i="48"/>
  <c r="BI307" i="48"/>
  <c r="BH307" i="48"/>
  <c r="BG307" i="48"/>
  <c r="BF307" i="48"/>
  <c r="AT307" i="48"/>
  <c r="AU307" i="48"/>
  <c r="AV307" i="48"/>
  <c r="AW307" i="48"/>
  <c r="AX307" i="48"/>
  <c r="AY307" i="48"/>
  <c r="AZ307" i="48"/>
  <c r="BA307" i="48"/>
  <c r="BB307" i="48"/>
  <c r="BC307" i="48"/>
  <c r="BD307" i="48"/>
  <c r="BE307" i="48"/>
  <c r="AG307" i="48"/>
  <c r="AE307" i="48"/>
  <c r="AD307" i="48"/>
  <c r="AC307" i="48"/>
  <c r="D307" i="48"/>
  <c r="I307" i="48"/>
  <c r="DV306" i="48"/>
  <c r="DU306" i="48"/>
  <c r="DT306" i="48"/>
  <c r="DS306" i="48"/>
  <c r="DR306" i="48"/>
  <c r="DQ306" i="48"/>
  <c r="DP306" i="48"/>
  <c r="DO306" i="48"/>
  <c r="DN306" i="48"/>
  <c r="DM306" i="48"/>
  <c r="DL306" i="48"/>
  <c r="DK306" i="48"/>
  <c r="DJ306" i="48"/>
  <c r="DI306" i="48"/>
  <c r="DH306" i="48"/>
  <c r="DG306" i="48"/>
  <c r="DF306" i="48"/>
  <c r="DE306" i="48"/>
  <c r="DD306" i="48"/>
  <c r="DC306" i="48"/>
  <c r="DB306" i="48"/>
  <c r="DA306" i="48"/>
  <c r="CZ306" i="48"/>
  <c r="CY306" i="48"/>
  <c r="CX306" i="48"/>
  <c r="CW306" i="48"/>
  <c r="CV306" i="48"/>
  <c r="CU306" i="48"/>
  <c r="CT306" i="48"/>
  <c r="CS306" i="48"/>
  <c r="CR306" i="48"/>
  <c r="CQ306" i="48"/>
  <c r="CP306" i="48"/>
  <c r="CO306" i="48"/>
  <c r="CN306" i="48"/>
  <c r="CM306" i="48"/>
  <c r="CL306" i="48"/>
  <c r="CK306" i="48"/>
  <c r="CJ306" i="48"/>
  <c r="CI306" i="48"/>
  <c r="CH306" i="48"/>
  <c r="CG306" i="48"/>
  <c r="CF306" i="48"/>
  <c r="CE306" i="48"/>
  <c r="CD306" i="48"/>
  <c r="CC306" i="48"/>
  <c r="CA306" i="48"/>
  <c r="CB306" i="48"/>
  <c r="BZ306" i="48"/>
  <c r="BY306" i="48"/>
  <c r="BX306" i="48"/>
  <c r="BW306" i="48"/>
  <c r="BV306" i="48"/>
  <c r="BR306" i="48"/>
  <c r="BS306" i="48"/>
  <c r="BT306" i="48"/>
  <c r="BU306" i="48"/>
  <c r="BQ306" i="48"/>
  <c r="BP306" i="48"/>
  <c r="BO306" i="48"/>
  <c r="BN306" i="48"/>
  <c r="BM306" i="48"/>
  <c r="BL306" i="48"/>
  <c r="BK306" i="48"/>
  <c r="BJ306" i="48"/>
  <c r="BI306" i="48"/>
  <c r="BH306" i="48"/>
  <c r="BG306" i="48"/>
  <c r="BF306" i="48"/>
  <c r="AT306" i="48"/>
  <c r="AU306" i="48"/>
  <c r="AV306" i="48"/>
  <c r="AW306" i="48"/>
  <c r="AX306" i="48"/>
  <c r="AY306" i="48"/>
  <c r="AZ306" i="48"/>
  <c r="BA306" i="48"/>
  <c r="BB306" i="48"/>
  <c r="BC306" i="48"/>
  <c r="BD306" i="48"/>
  <c r="BE306" i="48"/>
  <c r="AG306" i="48"/>
  <c r="A306" i="48"/>
  <c r="AE306" i="48"/>
  <c r="AD306" i="48"/>
  <c r="AC306" i="48"/>
  <c r="D306" i="48"/>
  <c r="I306" i="48"/>
  <c r="DV305" i="48"/>
  <c r="DU305" i="48"/>
  <c r="DT305" i="48"/>
  <c r="DS305" i="48"/>
  <c r="DR305" i="48"/>
  <c r="DQ305" i="48"/>
  <c r="DP305" i="48"/>
  <c r="DO305" i="48"/>
  <c r="DN305" i="48"/>
  <c r="DM305" i="48"/>
  <c r="DL305" i="48"/>
  <c r="DK305" i="48"/>
  <c r="DJ305" i="48"/>
  <c r="DI305" i="48"/>
  <c r="DH305" i="48"/>
  <c r="DG305" i="48"/>
  <c r="DF305" i="48"/>
  <c r="DE305" i="48"/>
  <c r="DD305" i="48"/>
  <c r="DC305" i="48"/>
  <c r="DB305" i="48"/>
  <c r="DA305" i="48"/>
  <c r="CZ305" i="48"/>
  <c r="CY305" i="48"/>
  <c r="CX305" i="48"/>
  <c r="CW305" i="48"/>
  <c r="CV305" i="48"/>
  <c r="CU305" i="48"/>
  <c r="CT305" i="48"/>
  <c r="CS305" i="48"/>
  <c r="CR305" i="48"/>
  <c r="CQ305" i="48"/>
  <c r="CP305" i="48"/>
  <c r="CO305" i="48"/>
  <c r="CN305" i="48"/>
  <c r="CM305" i="48"/>
  <c r="CL305" i="48"/>
  <c r="CK305" i="48"/>
  <c r="CJ305" i="48"/>
  <c r="CI305" i="48"/>
  <c r="CH305" i="48"/>
  <c r="CG305" i="48"/>
  <c r="CF305" i="48"/>
  <c r="CE305" i="48"/>
  <c r="CD305" i="48"/>
  <c r="CC305" i="48"/>
  <c r="CB305" i="48"/>
  <c r="CA305" i="48"/>
  <c r="BY305" i="48"/>
  <c r="BX305" i="48"/>
  <c r="BW305" i="48"/>
  <c r="BV305" i="48"/>
  <c r="BR305" i="48"/>
  <c r="BS305" i="48"/>
  <c r="BT305" i="48"/>
  <c r="BU305" i="48"/>
  <c r="BQ305" i="48"/>
  <c r="BP305" i="48"/>
  <c r="BO305" i="48"/>
  <c r="BN305" i="48"/>
  <c r="BM305" i="48"/>
  <c r="BL305" i="48"/>
  <c r="BK305" i="48"/>
  <c r="BJ305" i="48"/>
  <c r="BI305" i="48"/>
  <c r="BH305" i="48"/>
  <c r="BG305" i="48"/>
  <c r="BF305" i="48"/>
  <c r="AT305" i="48"/>
  <c r="AU305" i="48"/>
  <c r="AV305" i="48"/>
  <c r="AW305" i="48"/>
  <c r="AX305" i="48"/>
  <c r="AY305" i="48"/>
  <c r="AZ305" i="48"/>
  <c r="BA305" i="48"/>
  <c r="BB305" i="48"/>
  <c r="BC305" i="48"/>
  <c r="BD305" i="48"/>
  <c r="BE305" i="48"/>
  <c r="AG305" i="48"/>
  <c r="A305" i="48"/>
  <c r="AE305" i="48"/>
  <c r="AD305" i="48"/>
  <c r="AC305" i="48"/>
  <c r="D305" i="48"/>
  <c r="I305" i="48"/>
  <c r="DV304" i="48"/>
  <c r="DU304" i="48"/>
  <c r="DT304" i="48"/>
  <c r="DS304" i="48"/>
  <c r="DR304" i="48"/>
  <c r="DQ304" i="48"/>
  <c r="DP304" i="48"/>
  <c r="DO304" i="48"/>
  <c r="DN304" i="48"/>
  <c r="DM304" i="48"/>
  <c r="DL304" i="48"/>
  <c r="DK304" i="48"/>
  <c r="DJ304" i="48"/>
  <c r="DI304" i="48"/>
  <c r="DH304" i="48"/>
  <c r="DG304" i="48"/>
  <c r="DF304" i="48"/>
  <c r="DE304" i="48"/>
  <c r="DD304" i="48"/>
  <c r="DC304" i="48"/>
  <c r="DB304" i="48"/>
  <c r="DA304" i="48"/>
  <c r="CZ304" i="48"/>
  <c r="CY304" i="48"/>
  <c r="CX304" i="48"/>
  <c r="CW304" i="48"/>
  <c r="CV304" i="48"/>
  <c r="CU304" i="48"/>
  <c r="CT304" i="48"/>
  <c r="CS304" i="48"/>
  <c r="CR304" i="48"/>
  <c r="CQ304" i="48"/>
  <c r="CP304" i="48"/>
  <c r="CO304" i="48"/>
  <c r="CN304" i="48"/>
  <c r="CM304" i="48"/>
  <c r="CL304" i="48"/>
  <c r="CK304" i="48"/>
  <c r="CJ304" i="48"/>
  <c r="CI304" i="48"/>
  <c r="CH304" i="48"/>
  <c r="CG304" i="48"/>
  <c r="CF304" i="48"/>
  <c r="CE304" i="48"/>
  <c r="CD304" i="48"/>
  <c r="CC304" i="48"/>
  <c r="CB304" i="48"/>
  <c r="CA304" i="48"/>
  <c r="BY304" i="48"/>
  <c r="BX304" i="48"/>
  <c r="BW304" i="48"/>
  <c r="BV304" i="48"/>
  <c r="AK304" i="48"/>
  <c r="BR304" i="48"/>
  <c r="BS304" i="48"/>
  <c r="BT304" i="48"/>
  <c r="BU304" i="48"/>
  <c r="BQ304" i="48"/>
  <c r="BP304" i="48"/>
  <c r="BO304" i="48"/>
  <c r="BN304" i="48"/>
  <c r="BM304" i="48"/>
  <c r="BL304" i="48"/>
  <c r="BK304" i="48"/>
  <c r="BJ304" i="48"/>
  <c r="BI304" i="48"/>
  <c r="BH304" i="48"/>
  <c r="BG304" i="48"/>
  <c r="BF304" i="48"/>
  <c r="AT304" i="48"/>
  <c r="AU304" i="48"/>
  <c r="AV304" i="48"/>
  <c r="AW304" i="48"/>
  <c r="AX304" i="48"/>
  <c r="AY304" i="48"/>
  <c r="AZ304" i="48"/>
  <c r="BA304" i="48"/>
  <c r="BB304" i="48"/>
  <c r="BC304" i="48"/>
  <c r="BD304" i="48"/>
  <c r="BE304" i="48"/>
  <c r="AG304" i="48"/>
  <c r="AF304" i="48"/>
  <c r="AE304" i="48"/>
  <c r="AD304" i="48"/>
  <c r="AC304" i="48"/>
  <c r="D304" i="48"/>
  <c r="I304" i="48"/>
  <c r="DV303" i="48"/>
  <c r="DU303" i="48"/>
  <c r="DT303" i="48"/>
  <c r="DS303" i="48"/>
  <c r="DR303" i="48"/>
  <c r="DQ303" i="48"/>
  <c r="DP303" i="48"/>
  <c r="DO303" i="48"/>
  <c r="DN303" i="48"/>
  <c r="DM303" i="48"/>
  <c r="DL303" i="48"/>
  <c r="DK303" i="48"/>
  <c r="DJ303" i="48"/>
  <c r="DI303" i="48"/>
  <c r="DH303" i="48"/>
  <c r="DG303" i="48"/>
  <c r="DF303" i="48"/>
  <c r="DE303" i="48"/>
  <c r="DD303" i="48"/>
  <c r="DC303" i="48"/>
  <c r="DB303" i="48"/>
  <c r="DA303" i="48"/>
  <c r="CZ303" i="48"/>
  <c r="CY303" i="48"/>
  <c r="CX303" i="48"/>
  <c r="CW303" i="48"/>
  <c r="CV303" i="48"/>
  <c r="CU303" i="48"/>
  <c r="CT303" i="48"/>
  <c r="CS303" i="48"/>
  <c r="CR303" i="48"/>
  <c r="CQ303" i="48"/>
  <c r="CP303" i="48"/>
  <c r="CO303" i="48"/>
  <c r="CN303" i="48"/>
  <c r="CM303" i="48"/>
  <c r="CL303" i="48"/>
  <c r="CK303" i="48"/>
  <c r="CJ303" i="48"/>
  <c r="CI303" i="48"/>
  <c r="CH303" i="48"/>
  <c r="CG303" i="48"/>
  <c r="CF303" i="48"/>
  <c r="CE303" i="48"/>
  <c r="CD303" i="48"/>
  <c r="CC303" i="48"/>
  <c r="CB303" i="48"/>
  <c r="CA303" i="48"/>
  <c r="BZ303" i="48"/>
  <c r="BY303" i="48"/>
  <c r="BX303" i="48"/>
  <c r="BW303" i="48"/>
  <c r="BV303" i="48"/>
  <c r="BR303" i="48"/>
  <c r="BS303" i="48"/>
  <c r="BT303" i="48"/>
  <c r="BU303" i="48"/>
  <c r="BQ303" i="48"/>
  <c r="BP303" i="48"/>
  <c r="BO303" i="48"/>
  <c r="BN303" i="48"/>
  <c r="BM303" i="48"/>
  <c r="BL303" i="48"/>
  <c r="BK303" i="48"/>
  <c r="BJ303" i="48"/>
  <c r="BI303" i="48"/>
  <c r="BH303" i="48"/>
  <c r="BG303" i="48"/>
  <c r="BF303" i="48"/>
  <c r="AT303" i="48"/>
  <c r="AU303" i="48"/>
  <c r="AV303" i="48"/>
  <c r="AW303" i="48"/>
  <c r="AX303" i="48"/>
  <c r="AY303" i="48"/>
  <c r="AZ303" i="48"/>
  <c r="BA303" i="48"/>
  <c r="BB303" i="48"/>
  <c r="BC303" i="48"/>
  <c r="BD303" i="48"/>
  <c r="BE303" i="48"/>
  <c r="AG303" i="48"/>
  <c r="AE303" i="48"/>
  <c r="AD303" i="48"/>
  <c r="AC303" i="48"/>
  <c r="D303" i="48"/>
  <c r="I303" i="48"/>
  <c r="DV302" i="48"/>
  <c r="DU302" i="48"/>
  <c r="DT302" i="48"/>
  <c r="DS302" i="48"/>
  <c r="DR302" i="48"/>
  <c r="DQ302" i="48"/>
  <c r="DP302" i="48"/>
  <c r="DO302" i="48"/>
  <c r="DN302" i="48"/>
  <c r="DM302" i="48"/>
  <c r="DL302" i="48"/>
  <c r="DK302" i="48"/>
  <c r="DJ302" i="48"/>
  <c r="DI302" i="48"/>
  <c r="DH302" i="48"/>
  <c r="DG302" i="48"/>
  <c r="DF302" i="48"/>
  <c r="DE302" i="48"/>
  <c r="DD302" i="48"/>
  <c r="DC302" i="48"/>
  <c r="DB302" i="48"/>
  <c r="DA302" i="48"/>
  <c r="CZ302" i="48"/>
  <c r="CY302" i="48"/>
  <c r="CX302" i="48"/>
  <c r="CW302" i="48"/>
  <c r="CV302" i="48"/>
  <c r="CU302" i="48"/>
  <c r="CT302" i="48"/>
  <c r="CS302" i="48"/>
  <c r="CR302" i="48"/>
  <c r="CQ302" i="48"/>
  <c r="CP302" i="48"/>
  <c r="CO302" i="48"/>
  <c r="CN302" i="48"/>
  <c r="CM302" i="48"/>
  <c r="CL302" i="48"/>
  <c r="CK302" i="48"/>
  <c r="CJ302" i="48"/>
  <c r="CI302" i="48"/>
  <c r="CH302" i="48"/>
  <c r="CG302" i="48"/>
  <c r="CF302" i="48"/>
  <c r="CE302" i="48"/>
  <c r="CA302" i="48"/>
  <c r="CB302" i="48"/>
  <c r="CC302" i="48"/>
  <c r="CD302" i="48"/>
  <c r="BZ302" i="48"/>
  <c r="BY302" i="48"/>
  <c r="BX302" i="48"/>
  <c r="BW302" i="48"/>
  <c r="BV302" i="48"/>
  <c r="BR302" i="48"/>
  <c r="BS302" i="48"/>
  <c r="BT302" i="48"/>
  <c r="BU302" i="48"/>
  <c r="AN302" i="48"/>
  <c r="AS302" i="48"/>
  <c r="BQ302" i="48"/>
  <c r="BP302" i="48"/>
  <c r="BO302" i="48"/>
  <c r="BN302" i="48"/>
  <c r="BM302" i="48"/>
  <c r="BL302" i="48"/>
  <c r="BK302" i="48"/>
  <c r="BJ302" i="48"/>
  <c r="BI302" i="48"/>
  <c r="BH302" i="48"/>
  <c r="BG302" i="48"/>
  <c r="BF302" i="48"/>
  <c r="AT302" i="48"/>
  <c r="AU302" i="48"/>
  <c r="AV302" i="48"/>
  <c r="AW302" i="48"/>
  <c r="AX302" i="48"/>
  <c r="AY302" i="48"/>
  <c r="AZ302" i="48"/>
  <c r="BA302" i="48"/>
  <c r="BB302" i="48"/>
  <c r="BC302" i="48"/>
  <c r="BD302" i="48"/>
  <c r="BE302" i="48"/>
  <c r="AG302" i="48"/>
  <c r="A302" i="48"/>
  <c r="AE302" i="48"/>
  <c r="AD302" i="48"/>
  <c r="AC302" i="48"/>
  <c r="D302" i="48"/>
  <c r="I302" i="48"/>
  <c r="DV301" i="48"/>
  <c r="DU301" i="48"/>
  <c r="DT301" i="48"/>
  <c r="DS301" i="48"/>
  <c r="DR301" i="48"/>
  <c r="DQ301" i="48"/>
  <c r="DP301" i="48"/>
  <c r="DO301" i="48"/>
  <c r="DN301" i="48"/>
  <c r="DM301" i="48"/>
  <c r="DL301" i="48"/>
  <c r="DK301" i="48"/>
  <c r="DJ301" i="48"/>
  <c r="DI301" i="48"/>
  <c r="DH301" i="48"/>
  <c r="DG301" i="48"/>
  <c r="DF301" i="48"/>
  <c r="DE301" i="48"/>
  <c r="DD301" i="48"/>
  <c r="DC301" i="48"/>
  <c r="DB301" i="48"/>
  <c r="DA301" i="48"/>
  <c r="CZ301" i="48"/>
  <c r="CY301" i="48"/>
  <c r="CX301" i="48"/>
  <c r="CW301" i="48"/>
  <c r="CV301" i="48"/>
  <c r="CU301" i="48"/>
  <c r="CT301" i="48"/>
  <c r="CS301" i="48"/>
  <c r="CR301" i="48"/>
  <c r="CQ301" i="48"/>
  <c r="CP301" i="48"/>
  <c r="CO301" i="48"/>
  <c r="CN301" i="48"/>
  <c r="CM301" i="48"/>
  <c r="CL301" i="48"/>
  <c r="CK301" i="48"/>
  <c r="CJ301" i="48"/>
  <c r="CI301" i="48"/>
  <c r="CH301" i="48"/>
  <c r="CG301" i="48"/>
  <c r="CF301" i="48"/>
  <c r="CE301" i="48"/>
  <c r="CD301" i="48"/>
  <c r="CC301" i="48"/>
  <c r="CB301" i="48"/>
  <c r="CA301" i="48"/>
  <c r="BZ301" i="48"/>
  <c r="BY301" i="48"/>
  <c r="BX301" i="48"/>
  <c r="BW301" i="48"/>
  <c r="BV301" i="48"/>
  <c r="BR301" i="48"/>
  <c r="BS301" i="48"/>
  <c r="BT301" i="48"/>
  <c r="BU301" i="48"/>
  <c r="BQ301" i="48"/>
  <c r="BP301" i="48"/>
  <c r="BO301" i="48"/>
  <c r="BN301" i="48"/>
  <c r="BM301" i="48"/>
  <c r="BL301" i="48"/>
  <c r="BK301" i="48"/>
  <c r="BJ301" i="48"/>
  <c r="BI301" i="48"/>
  <c r="BH301" i="48"/>
  <c r="BG301" i="48"/>
  <c r="BF301" i="48"/>
  <c r="AT301" i="48"/>
  <c r="AU301" i="48"/>
  <c r="AV301" i="48"/>
  <c r="AW301" i="48"/>
  <c r="AX301" i="48"/>
  <c r="AY301" i="48"/>
  <c r="AZ301" i="48"/>
  <c r="BA301" i="48"/>
  <c r="BB301" i="48"/>
  <c r="BC301" i="48"/>
  <c r="BD301" i="48"/>
  <c r="BE301" i="48"/>
  <c r="AG301" i="48"/>
  <c r="A301" i="48"/>
  <c r="AE301" i="48"/>
  <c r="AD301" i="48"/>
  <c r="AC301" i="48"/>
  <c r="D301" i="48"/>
  <c r="I301" i="48"/>
  <c r="DV300" i="48"/>
  <c r="DU300" i="48"/>
  <c r="DT300" i="48"/>
  <c r="DS300" i="48"/>
  <c r="DR300" i="48"/>
  <c r="DQ300" i="48"/>
  <c r="DP300" i="48"/>
  <c r="DO300" i="48"/>
  <c r="DN300" i="48"/>
  <c r="DM300" i="48"/>
  <c r="DL300" i="48"/>
  <c r="DK300" i="48"/>
  <c r="DJ300" i="48"/>
  <c r="DI300" i="48"/>
  <c r="DH300" i="48"/>
  <c r="DG300" i="48"/>
  <c r="DF300" i="48"/>
  <c r="DE300" i="48"/>
  <c r="DD300" i="48"/>
  <c r="DC300" i="48"/>
  <c r="DB300" i="48"/>
  <c r="DA300" i="48"/>
  <c r="CZ300" i="48"/>
  <c r="CY300" i="48"/>
  <c r="CX300" i="48"/>
  <c r="CW300" i="48"/>
  <c r="CV300" i="48"/>
  <c r="CU300" i="48"/>
  <c r="CT300" i="48"/>
  <c r="CS300" i="48"/>
  <c r="CR300" i="48"/>
  <c r="CQ300" i="48"/>
  <c r="CP300" i="48"/>
  <c r="CO300" i="48"/>
  <c r="CN300" i="48"/>
  <c r="CM300" i="48"/>
  <c r="CL300" i="48"/>
  <c r="CK300" i="48"/>
  <c r="CJ300" i="48"/>
  <c r="CI300" i="48"/>
  <c r="CH300" i="48"/>
  <c r="CG300" i="48"/>
  <c r="CF300" i="48"/>
  <c r="CE300" i="48"/>
  <c r="CD300" i="48"/>
  <c r="CC300" i="48"/>
  <c r="CB300" i="48"/>
  <c r="CA300" i="48"/>
  <c r="BY300" i="48"/>
  <c r="BX300" i="48"/>
  <c r="BW300" i="48"/>
  <c r="BV300" i="48"/>
  <c r="AK300" i="48"/>
  <c r="BR300" i="48"/>
  <c r="BS300" i="48"/>
  <c r="BT300" i="48"/>
  <c r="BU300" i="48"/>
  <c r="BQ300" i="48"/>
  <c r="BP300" i="48"/>
  <c r="BO300" i="48"/>
  <c r="BN300" i="48"/>
  <c r="BM300" i="48"/>
  <c r="BL300" i="48"/>
  <c r="BK300" i="48"/>
  <c r="BJ300" i="48"/>
  <c r="BI300" i="48"/>
  <c r="BH300" i="48"/>
  <c r="BG300" i="48"/>
  <c r="BF300" i="48"/>
  <c r="F300" i="48"/>
  <c r="AT300" i="48"/>
  <c r="AU300" i="48"/>
  <c r="AV300" i="48"/>
  <c r="AW300" i="48"/>
  <c r="AX300" i="48"/>
  <c r="AY300" i="48"/>
  <c r="AZ300" i="48"/>
  <c r="BA300" i="48"/>
  <c r="BB300" i="48"/>
  <c r="BC300" i="48"/>
  <c r="BD300" i="48"/>
  <c r="BE300" i="48"/>
  <c r="AG300" i="48"/>
  <c r="AM300" i="48"/>
  <c r="AE300" i="48"/>
  <c r="AD300" i="48"/>
  <c r="AC300" i="48"/>
  <c r="D300" i="48"/>
  <c r="I300" i="48"/>
  <c r="DV299" i="48"/>
  <c r="DU299" i="48"/>
  <c r="DT299" i="48"/>
  <c r="DS299" i="48"/>
  <c r="DR299" i="48"/>
  <c r="DQ299" i="48"/>
  <c r="DP299" i="48"/>
  <c r="DO299" i="48"/>
  <c r="DN299" i="48"/>
  <c r="DM299" i="48"/>
  <c r="DL299" i="48"/>
  <c r="DK299" i="48"/>
  <c r="DJ299" i="48"/>
  <c r="DI299" i="48"/>
  <c r="DH299" i="48"/>
  <c r="DG299" i="48"/>
  <c r="DF299" i="48"/>
  <c r="DE299" i="48"/>
  <c r="DD299" i="48"/>
  <c r="DC299" i="48"/>
  <c r="DB299" i="48"/>
  <c r="DA299" i="48"/>
  <c r="CZ299" i="48"/>
  <c r="CY299" i="48"/>
  <c r="CX299" i="48"/>
  <c r="CW299" i="48"/>
  <c r="CV299" i="48"/>
  <c r="CU299" i="48"/>
  <c r="CT299" i="48"/>
  <c r="CS299" i="48"/>
  <c r="CR299" i="48"/>
  <c r="CQ299" i="48"/>
  <c r="CP299" i="48"/>
  <c r="CO299" i="48"/>
  <c r="CN299" i="48"/>
  <c r="CM299" i="48"/>
  <c r="CL299" i="48"/>
  <c r="CK299" i="48"/>
  <c r="CJ299" i="48"/>
  <c r="CI299" i="48"/>
  <c r="CH299" i="48"/>
  <c r="CG299" i="48"/>
  <c r="CF299" i="48"/>
  <c r="CE299" i="48"/>
  <c r="CD299" i="48"/>
  <c r="CC299" i="48"/>
  <c r="CB299" i="48"/>
  <c r="CA299" i="48"/>
  <c r="BZ299" i="48"/>
  <c r="BY299" i="48"/>
  <c r="BX299" i="48"/>
  <c r="BW299" i="48"/>
  <c r="BV299" i="48"/>
  <c r="BR299" i="48"/>
  <c r="BS299" i="48"/>
  <c r="BT299" i="48"/>
  <c r="BU299" i="48"/>
  <c r="BQ299" i="48"/>
  <c r="BP299" i="48"/>
  <c r="BO299" i="48"/>
  <c r="BN299" i="48"/>
  <c r="BM299" i="48"/>
  <c r="BL299" i="48"/>
  <c r="BK299" i="48"/>
  <c r="BJ299" i="48"/>
  <c r="BI299" i="48"/>
  <c r="BH299" i="48"/>
  <c r="BG299" i="48"/>
  <c r="BF299" i="48"/>
  <c r="AT299" i="48"/>
  <c r="AU299" i="48"/>
  <c r="AV299" i="48"/>
  <c r="AW299" i="48"/>
  <c r="AX299" i="48"/>
  <c r="AY299" i="48"/>
  <c r="AZ299" i="48"/>
  <c r="BA299" i="48"/>
  <c r="BB299" i="48"/>
  <c r="BC299" i="48"/>
  <c r="BD299" i="48"/>
  <c r="BE299" i="48"/>
  <c r="AG299" i="48"/>
  <c r="AE299" i="48"/>
  <c r="AD299" i="48"/>
  <c r="AC299" i="48"/>
  <c r="D299" i="48"/>
  <c r="I299" i="48"/>
  <c r="DV298" i="48"/>
  <c r="DU298" i="48"/>
  <c r="DT298" i="48"/>
  <c r="DS298" i="48"/>
  <c r="DR298" i="48"/>
  <c r="DQ298" i="48"/>
  <c r="DP298" i="48"/>
  <c r="DO298" i="48"/>
  <c r="DN298" i="48"/>
  <c r="DM298" i="48"/>
  <c r="DL298" i="48"/>
  <c r="DK298" i="48"/>
  <c r="DJ298" i="48"/>
  <c r="DI298" i="48"/>
  <c r="DH298" i="48"/>
  <c r="DG298" i="48"/>
  <c r="DF298" i="48"/>
  <c r="DE298" i="48"/>
  <c r="DD298" i="48"/>
  <c r="DC298" i="48"/>
  <c r="DB298" i="48"/>
  <c r="DA298" i="48"/>
  <c r="CZ298" i="48"/>
  <c r="CY298" i="48"/>
  <c r="CX298" i="48"/>
  <c r="CW298" i="48"/>
  <c r="CV298" i="48"/>
  <c r="CU298" i="48"/>
  <c r="CT298" i="48"/>
  <c r="CS298" i="48"/>
  <c r="CR298" i="48"/>
  <c r="CQ298" i="48"/>
  <c r="CP298" i="48"/>
  <c r="CO298" i="48"/>
  <c r="CN298" i="48"/>
  <c r="CM298" i="48"/>
  <c r="CL298" i="48"/>
  <c r="CK298" i="48"/>
  <c r="CJ298" i="48"/>
  <c r="CI298" i="48"/>
  <c r="CH298" i="48"/>
  <c r="CG298" i="48"/>
  <c r="CF298" i="48"/>
  <c r="CE298" i="48"/>
  <c r="CD298" i="48"/>
  <c r="CC298" i="48"/>
  <c r="CB298" i="48"/>
  <c r="CA298" i="48"/>
  <c r="BZ298" i="48"/>
  <c r="BY298" i="48"/>
  <c r="BX298" i="48"/>
  <c r="BW298" i="48"/>
  <c r="BV298" i="48"/>
  <c r="BR298" i="48"/>
  <c r="BS298" i="48"/>
  <c r="BT298" i="48"/>
  <c r="BU298" i="48"/>
  <c r="BQ298" i="48"/>
  <c r="BP298" i="48"/>
  <c r="BO298" i="48"/>
  <c r="BN298" i="48"/>
  <c r="BM298" i="48"/>
  <c r="BL298" i="48"/>
  <c r="BK298" i="48"/>
  <c r="BJ298" i="48"/>
  <c r="BI298" i="48"/>
  <c r="BH298" i="48"/>
  <c r="BG298" i="48"/>
  <c r="BF298" i="48"/>
  <c r="AT298" i="48"/>
  <c r="AU298" i="48"/>
  <c r="AV298" i="48"/>
  <c r="AW298" i="48"/>
  <c r="AX298" i="48"/>
  <c r="AY298" i="48"/>
  <c r="AZ298" i="48"/>
  <c r="BA298" i="48"/>
  <c r="BB298" i="48"/>
  <c r="BC298" i="48"/>
  <c r="BD298" i="48"/>
  <c r="BE298" i="48"/>
  <c r="AG298" i="48"/>
  <c r="AE298" i="48"/>
  <c r="AD298" i="48"/>
  <c r="AC298" i="48"/>
  <c r="D298" i="48"/>
  <c r="I298" i="48"/>
  <c r="DV297" i="48"/>
  <c r="DU297" i="48"/>
  <c r="DT297" i="48"/>
  <c r="DS297" i="48"/>
  <c r="DR297" i="48"/>
  <c r="DQ297" i="48"/>
  <c r="DP297" i="48"/>
  <c r="DO297" i="48"/>
  <c r="DN297" i="48"/>
  <c r="DM297" i="48"/>
  <c r="DL297" i="48"/>
  <c r="DK297" i="48"/>
  <c r="DJ297" i="48"/>
  <c r="DI297" i="48"/>
  <c r="DH297" i="48"/>
  <c r="DG297" i="48"/>
  <c r="DF297" i="48"/>
  <c r="DE297" i="48"/>
  <c r="DD297" i="48"/>
  <c r="DC297" i="48"/>
  <c r="DB297" i="48"/>
  <c r="DA297" i="48"/>
  <c r="CZ297" i="48"/>
  <c r="CY297" i="48"/>
  <c r="CX297" i="48"/>
  <c r="CW297" i="48"/>
  <c r="CV297" i="48"/>
  <c r="CU297" i="48"/>
  <c r="CT297" i="48"/>
  <c r="CS297" i="48"/>
  <c r="CR297" i="48"/>
  <c r="CQ297" i="48"/>
  <c r="CP297" i="48"/>
  <c r="CO297" i="48"/>
  <c r="CN297" i="48"/>
  <c r="CM297" i="48"/>
  <c r="CL297" i="48"/>
  <c r="CK297" i="48"/>
  <c r="CJ297" i="48"/>
  <c r="CI297" i="48"/>
  <c r="CH297" i="48"/>
  <c r="CG297" i="48"/>
  <c r="CF297" i="48"/>
  <c r="CE297" i="48"/>
  <c r="CD297" i="48"/>
  <c r="CC297" i="48"/>
  <c r="CB297" i="48"/>
  <c r="CA297" i="48"/>
  <c r="BZ297" i="48"/>
  <c r="BY297" i="48"/>
  <c r="BX297" i="48"/>
  <c r="BW297" i="48"/>
  <c r="BV297" i="48"/>
  <c r="BR297" i="48"/>
  <c r="BS297" i="48"/>
  <c r="BT297" i="48"/>
  <c r="BU297" i="48"/>
  <c r="BQ297" i="48"/>
  <c r="BP297" i="48"/>
  <c r="BO297" i="48"/>
  <c r="BN297" i="48"/>
  <c r="BM297" i="48"/>
  <c r="BL297" i="48"/>
  <c r="BK297" i="48"/>
  <c r="BJ297" i="48"/>
  <c r="BI297" i="48"/>
  <c r="BH297" i="48"/>
  <c r="BG297" i="48"/>
  <c r="BF297" i="48"/>
  <c r="AT297" i="48"/>
  <c r="AU297" i="48"/>
  <c r="AV297" i="48"/>
  <c r="AW297" i="48"/>
  <c r="AX297" i="48"/>
  <c r="AY297" i="48"/>
  <c r="AZ297" i="48"/>
  <c r="BA297" i="48"/>
  <c r="BB297" i="48"/>
  <c r="BC297" i="48"/>
  <c r="BD297" i="48"/>
  <c r="BE297" i="48"/>
  <c r="AG297" i="48"/>
  <c r="AM297" i="48"/>
  <c r="AE297" i="48"/>
  <c r="AD297" i="48"/>
  <c r="AC297" i="48"/>
  <c r="D297" i="48"/>
  <c r="I297" i="48"/>
  <c r="DV296" i="48"/>
  <c r="DU296" i="48"/>
  <c r="DT296" i="48"/>
  <c r="DS296" i="48"/>
  <c r="DR296" i="48"/>
  <c r="DQ296" i="48"/>
  <c r="DP296" i="48"/>
  <c r="DO296" i="48"/>
  <c r="DN296" i="48"/>
  <c r="DM296" i="48"/>
  <c r="DL296" i="48"/>
  <c r="DK296" i="48"/>
  <c r="DJ296" i="48"/>
  <c r="DI296" i="48"/>
  <c r="DH296" i="48"/>
  <c r="DG296" i="48"/>
  <c r="DF296" i="48"/>
  <c r="DE296" i="48"/>
  <c r="DD296" i="48"/>
  <c r="DC296" i="48"/>
  <c r="DB296" i="48"/>
  <c r="DA296" i="48"/>
  <c r="CZ296" i="48"/>
  <c r="CY296" i="48"/>
  <c r="CX296" i="48"/>
  <c r="CW296" i="48"/>
  <c r="CV296" i="48"/>
  <c r="CU296" i="48"/>
  <c r="CT296" i="48"/>
  <c r="CS296" i="48"/>
  <c r="CR296" i="48"/>
  <c r="CQ296" i="48"/>
  <c r="CP296" i="48"/>
  <c r="CO296" i="48"/>
  <c r="CN296" i="48"/>
  <c r="CM296" i="48"/>
  <c r="CL296" i="48"/>
  <c r="CK296" i="48"/>
  <c r="CJ296" i="48"/>
  <c r="CI296" i="48"/>
  <c r="CH296" i="48"/>
  <c r="CG296" i="48"/>
  <c r="CF296" i="48"/>
  <c r="CE296" i="48"/>
  <c r="CD296" i="48"/>
  <c r="CC296" i="48"/>
  <c r="CB296" i="48"/>
  <c r="CA296" i="48"/>
  <c r="BZ296" i="48"/>
  <c r="BY296" i="48"/>
  <c r="BX296" i="48"/>
  <c r="BW296" i="48"/>
  <c r="BV296" i="48"/>
  <c r="BR296" i="48"/>
  <c r="BS296" i="48"/>
  <c r="BT296" i="48"/>
  <c r="BU296" i="48"/>
  <c r="BQ296" i="48"/>
  <c r="BP296" i="48"/>
  <c r="BO296" i="48"/>
  <c r="BN296" i="48"/>
  <c r="BM296" i="48"/>
  <c r="BL296" i="48"/>
  <c r="BK296" i="48"/>
  <c r="BJ296" i="48"/>
  <c r="BI296" i="48"/>
  <c r="BH296" i="48"/>
  <c r="BG296" i="48"/>
  <c r="BF296" i="48"/>
  <c r="AT296" i="48"/>
  <c r="AU296" i="48"/>
  <c r="AV296" i="48"/>
  <c r="AW296" i="48"/>
  <c r="AX296" i="48"/>
  <c r="AY296" i="48"/>
  <c r="AZ296" i="48"/>
  <c r="BA296" i="48"/>
  <c r="BB296" i="48"/>
  <c r="BC296" i="48"/>
  <c r="BD296" i="48"/>
  <c r="BE296" i="48"/>
  <c r="AK296" i="48"/>
  <c r="AG296" i="48"/>
  <c r="AF296" i="48"/>
  <c r="AE296" i="48"/>
  <c r="AD296" i="48"/>
  <c r="AC296" i="48"/>
  <c r="D296" i="48"/>
  <c r="I296" i="48"/>
  <c r="F296" i="48"/>
  <c r="DV295" i="48"/>
  <c r="DU295" i="48"/>
  <c r="DT295" i="48"/>
  <c r="DS295" i="48"/>
  <c r="DR295" i="48"/>
  <c r="DQ295" i="48"/>
  <c r="DP295" i="48"/>
  <c r="DO295" i="48"/>
  <c r="DN295" i="48"/>
  <c r="DM295" i="48"/>
  <c r="DL295" i="48"/>
  <c r="DK295" i="48"/>
  <c r="DJ295" i="48"/>
  <c r="DI295" i="48"/>
  <c r="DH295" i="48"/>
  <c r="DG295" i="48"/>
  <c r="DF295" i="48"/>
  <c r="DE295" i="48"/>
  <c r="DD295" i="48"/>
  <c r="DC295" i="48"/>
  <c r="DB295" i="48"/>
  <c r="DA295" i="48"/>
  <c r="CZ295" i="48"/>
  <c r="CY295" i="48"/>
  <c r="CX295" i="48"/>
  <c r="CW295" i="48"/>
  <c r="CV295" i="48"/>
  <c r="CU295" i="48"/>
  <c r="CT295" i="48"/>
  <c r="CS295" i="48"/>
  <c r="CR295" i="48"/>
  <c r="CQ295" i="48"/>
  <c r="CP295" i="48"/>
  <c r="CO295" i="48"/>
  <c r="CN295" i="48"/>
  <c r="CM295" i="48"/>
  <c r="CL295" i="48"/>
  <c r="CK295" i="48"/>
  <c r="CJ295" i="48"/>
  <c r="CI295" i="48"/>
  <c r="CH295" i="48"/>
  <c r="CG295" i="48"/>
  <c r="CF295" i="48"/>
  <c r="CE295" i="48"/>
  <c r="CD295" i="48"/>
  <c r="CC295" i="48"/>
  <c r="CB295" i="48"/>
  <c r="CA295" i="48"/>
  <c r="BZ295" i="48"/>
  <c r="BY295" i="48"/>
  <c r="BX295" i="48"/>
  <c r="BW295" i="48"/>
  <c r="BV295" i="48"/>
  <c r="BR295" i="48"/>
  <c r="BS295" i="48"/>
  <c r="BT295" i="48"/>
  <c r="BU295" i="48"/>
  <c r="AT295" i="48"/>
  <c r="AU295" i="48"/>
  <c r="AV295" i="48"/>
  <c r="AW295" i="48"/>
  <c r="AX295" i="48"/>
  <c r="AY295" i="48"/>
  <c r="AZ295" i="48"/>
  <c r="BA295" i="48"/>
  <c r="BB295" i="48"/>
  <c r="BC295" i="48"/>
  <c r="BD295" i="48"/>
  <c r="BE295" i="48"/>
  <c r="E295" i="48"/>
  <c r="B295" i="48"/>
  <c r="BQ295" i="48"/>
  <c r="BP295" i="48"/>
  <c r="BO295" i="48"/>
  <c r="BN295" i="48"/>
  <c r="BM295" i="48"/>
  <c r="BL295" i="48"/>
  <c r="BK295" i="48"/>
  <c r="BJ295" i="48"/>
  <c r="BI295" i="48"/>
  <c r="BH295" i="48"/>
  <c r="BG295" i="48"/>
  <c r="BF295" i="48"/>
  <c r="AK295" i="48"/>
  <c r="AG295" i="48"/>
  <c r="A295" i="48"/>
  <c r="AE295" i="48"/>
  <c r="AD295" i="48"/>
  <c r="AC295" i="48"/>
  <c r="D295" i="48"/>
  <c r="I295" i="48"/>
  <c r="DV294" i="48"/>
  <c r="DU294" i="48"/>
  <c r="DT294" i="48"/>
  <c r="DS294" i="48"/>
  <c r="DR294" i="48"/>
  <c r="DQ294" i="48"/>
  <c r="DP294" i="48"/>
  <c r="DO294" i="48"/>
  <c r="DN294" i="48"/>
  <c r="DM294" i="48"/>
  <c r="DL294" i="48"/>
  <c r="DK294" i="48"/>
  <c r="DJ294" i="48"/>
  <c r="DI294" i="48"/>
  <c r="DH294" i="48"/>
  <c r="DG294" i="48"/>
  <c r="DF294" i="48"/>
  <c r="DE294" i="48"/>
  <c r="DD294" i="48"/>
  <c r="DC294" i="48"/>
  <c r="DB294" i="48"/>
  <c r="DA294" i="48"/>
  <c r="CZ294" i="48"/>
  <c r="CY294" i="48"/>
  <c r="CX294" i="48"/>
  <c r="CW294" i="48"/>
  <c r="CV294" i="48"/>
  <c r="CU294" i="48"/>
  <c r="CT294" i="48"/>
  <c r="CS294" i="48"/>
  <c r="CR294" i="48"/>
  <c r="CQ294" i="48"/>
  <c r="CP294" i="48"/>
  <c r="CO294" i="48"/>
  <c r="CN294" i="48"/>
  <c r="CM294" i="48"/>
  <c r="CL294" i="48"/>
  <c r="CK294" i="48"/>
  <c r="CJ294" i="48"/>
  <c r="CI294" i="48"/>
  <c r="CH294" i="48"/>
  <c r="CG294" i="48"/>
  <c r="CF294" i="48"/>
  <c r="CE294" i="48"/>
  <c r="CD294" i="48"/>
  <c r="CC294" i="48"/>
  <c r="CB294" i="48"/>
  <c r="CA294" i="48"/>
  <c r="BY294" i="48"/>
  <c r="BX294" i="48"/>
  <c r="BW294" i="48"/>
  <c r="BV294" i="48"/>
  <c r="BR294" i="48"/>
  <c r="BS294" i="48"/>
  <c r="BT294" i="48"/>
  <c r="BU294" i="48"/>
  <c r="BQ294" i="48"/>
  <c r="BP294" i="48"/>
  <c r="BO294" i="48"/>
  <c r="BN294" i="48"/>
  <c r="BM294" i="48"/>
  <c r="BL294" i="48"/>
  <c r="BK294" i="48"/>
  <c r="BJ294" i="48"/>
  <c r="BI294" i="48"/>
  <c r="BH294" i="48"/>
  <c r="BG294" i="48"/>
  <c r="BF294" i="48"/>
  <c r="AT294" i="48"/>
  <c r="AU294" i="48"/>
  <c r="AV294" i="48"/>
  <c r="AW294" i="48"/>
  <c r="AX294" i="48"/>
  <c r="AY294" i="48"/>
  <c r="AZ294" i="48"/>
  <c r="BA294" i="48"/>
  <c r="BB294" i="48"/>
  <c r="BC294" i="48"/>
  <c r="BD294" i="48"/>
  <c r="BE294" i="48"/>
  <c r="AG294" i="48"/>
  <c r="A294" i="48"/>
  <c r="AE294" i="48"/>
  <c r="AD294" i="48"/>
  <c r="AC294" i="48"/>
  <c r="D294" i="48"/>
  <c r="I294" i="48"/>
  <c r="DV293" i="48"/>
  <c r="DU293" i="48"/>
  <c r="DT293" i="48"/>
  <c r="DS293" i="48"/>
  <c r="DR293" i="48"/>
  <c r="DQ293" i="48"/>
  <c r="DP293" i="48"/>
  <c r="DO293" i="48"/>
  <c r="DN293" i="48"/>
  <c r="DM293" i="48"/>
  <c r="DL293" i="48"/>
  <c r="DK293" i="48"/>
  <c r="DJ293" i="48"/>
  <c r="DI293" i="48"/>
  <c r="DH293" i="48"/>
  <c r="DG293" i="48"/>
  <c r="DF293" i="48"/>
  <c r="DE293" i="48"/>
  <c r="DD293" i="48"/>
  <c r="DC293" i="48"/>
  <c r="DB293" i="48"/>
  <c r="DA293" i="48"/>
  <c r="CZ293" i="48"/>
  <c r="CY293" i="48"/>
  <c r="CX293" i="48"/>
  <c r="CW293" i="48"/>
  <c r="CV293" i="48"/>
  <c r="CU293" i="48"/>
  <c r="CT293" i="48"/>
  <c r="CS293" i="48"/>
  <c r="CR293" i="48"/>
  <c r="CQ293" i="48"/>
  <c r="CP293" i="48"/>
  <c r="CO293" i="48"/>
  <c r="CN293" i="48"/>
  <c r="CM293" i="48"/>
  <c r="CL293" i="48"/>
  <c r="CK293" i="48"/>
  <c r="CJ293" i="48"/>
  <c r="CI293" i="48"/>
  <c r="CH293" i="48"/>
  <c r="CG293" i="48"/>
  <c r="CF293" i="48"/>
  <c r="CE293" i="48"/>
  <c r="CD293" i="48"/>
  <c r="CC293" i="48"/>
  <c r="CB293" i="48"/>
  <c r="CA293" i="48"/>
  <c r="BZ293" i="48"/>
  <c r="BY293" i="48"/>
  <c r="BX293" i="48"/>
  <c r="BW293" i="48"/>
  <c r="BV293" i="48"/>
  <c r="BR293" i="48"/>
  <c r="BS293" i="48"/>
  <c r="BT293" i="48"/>
  <c r="BU293" i="48"/>
  <c r="BQ293" i="48"/>
  <c r="BP293" i="48"/>
  <c r="BO293" i="48"/>
  <c r="BN293" i="48"/>
  <c r="BM293" i="48"/>
  <c r="BL293" i="48"/>
  <c r="BK293" i="48"/>
  <c r="BJ293" i="48"/>
  <c r="BI293" i="48"/>
  <c r="BH293" i="48"/>
  <c r="BG293" i="48"/>
  <c r="BF293" i="48"/>
  <c r="AT293" i="48"/>
  <c r="AU293" i="48"/>
  <c r="AV293" i="48"/>
  <c r="AW293" i="48"/>
  <c r="AX293" i="48"/>
  <c r="AY293" i="48"/>
  <c r="AZ293" i="48"/>
  <c r="BA293" i="48"/>
  <c r="BB293" i="48"/>
  <c r="BC293" i="48"/>
  <c r="BD293" i="48"/>
  <c r="BE293" i="48"/>
  <c r="E293" i="48"/>
  <c r="B293" i="48"/>
  <c r="AG293" i="48"/>
  <c r="AE293" i="48"/>
  <c r="AD293" i="48"/>
  <c r="AC293" i="48"/>
  <c r="D293" i="48"/>
  <c r="I293" i="48"/>
  <c r="DV292" i="48"/>
  <c r="DU292" i="48"/>
  <c r="DT292" i="48"/>
  <c r="DS292" i="48"/>
  <c r="DR292" i="48"/>
  <c r="DQ292" i="48"/>
  <c r="DP292" i="48"/>
  <c r="DO292" i="48"/>
  <c r="DN292" i="48"/>
  <c r="DM292" i="48"/>
  <c r="DL292" i="48"/>
  <c r="DK292" i="48"/>
  <c r="DJ292" i="48"/>
  <c r="DI292" i="48"/>
  <c r="DH292" i="48"/>
  <c r="DG292" i="48"/>
  <c r="DF292" i="48"/>
  <c r="DE292" i="48"/>
  <c r="DD292" i="48"/>
  <c r="DC292" i="48"/>
  <c r="DB292" i="48"/>
  <c r="DA292" i="48"/>
  <c r="CZ292" i="48"/>
  <c r="CY292" i="48"/>
  <c r="CX292" i="48"/>
  <c r="CW292" i="48"/>
  <c r="CV292" i="48"/>
  <c r="CU292" i="48"/>
  <c r="CT292" i="48"/>
  <c r="CS292" i="48"/>
  <c r="CR292" i="48"/>
  <c r="CQ292" i="48"/>
  <c r="CP292" i="48"/>
  <c r="CO292" i="48"/>
  <c r="CN292" i="48"/>
  <c r="CM292" i="48"/>
  <c r="CL292" i="48"/>
  <c r="CK292" i="48"/>
  <c r="CJ292" i="48"/>
  <c r="CI292" i="48"/>
  <c r="CH292" i="48"/>
  <c r="CG292" i="48"/>
  <c r="CF292" i="48"/>
  <c r="CE292" i="48"/>
  <c r="CD292" i="48"/>
  <c r="CC292" i="48"/>
  <c r="CB292" i="48"/>
  <c r="CA292" i="48"/>
  <c r="BZ292" i="48"/>
  <c r="BY292" i="48"/>
  <c r="BX292" i="48"/>
  <c r="BW292" i="48"/>
  <c r="BV292" i="48"/>
  <c r="BR292" i="48"/>
  <c r="BS292" i="48"/>
  <c r="BT292" i="48"/>
  <c r="BU292" i="48"/>
  <c r="BQ292" i="48"/>
  <c r="BP292" i="48"/>
  <c r="BO292" i="48"/>
  <c r="BN292" i="48"/>
  <c r="BM292" i="48"/>
  <c r="BL292" i="48"/>
  <c r="BK292" i="48"/>
  <c r="BJ292" i="48"/>
  <c r="BI292" i="48"/>
  <c r="BH292" i="48"/>
  <c r="BG292" i="48"/>
  <c r="BF292" i="48"/>
  <c r="AT292" i="48"/>
  <c r="AU292" i="48"/>
  <c r="AV292" i="48"/>
  <c r="AW292" i="48"/>
  <c r="AX292" i="48"/>
  <c r="AY292" i="48"/>
  <c r="AZ292" i="48"/>
  <c r="BA292" i="48"/>
  <c r="BB292" i="48"/>
  <c r="BC292" i="48"/>
  <c r="BD292" i="48"/>
  <c r="BE292" i="48"/>
  <c r="AG292" i="48"/>
  <c r="AE292" i="48"/>
  <c r="AD292" i="48"/>
  <c r="AC292" i="48"/>
  <c r="D292" i="48"/>
  <c r="I292" i="48"/>
  <c r="DV291" i="48"/>
  <c r="DU291" i="48"/>
  <c r="DT291" i="48"/>
  <c r="DS291" i="48"/>
  <c r="DR291" i="48"/>
  <c r="DQ291" i="48"/>
  <c r="DP291" i="48"/>
  <c r="DO291" i="48"/>
  <c r="DN291" i="48"/>
  <c r="DM291" i="48"/>
  <c r="DL291" i="48"/>
  <c r="DK291" i="48"/>
  <c r="DJ291" i="48"/>
  <c r="DI291" i="48"/>
  <c r="DH291" i="48"/>
  <c r="DG291" i="48"/>
  <c r="DF291" i="48"/>
  <c r="DE291" i="48"/>
  <c r="DD291" i="48"/>
  <c r="DC291" i="48"/>
  <c r="DB291" i="48"/>
  <c r="DA291" i="48"/>
  <c r="CZ291" i="48"/>
  <c r="CY291" i="48"/>
  <c r="CX291" i="48"/>
  <c r="CW291" i="48"/>
  <c r="CV291" i="48"/>
  <c r="CU291" i="48"/>
  <c r="CT291" i="48"/>
  <c r="CS291" i="48"/>
  <c r="CR291" i="48"/>
  <c r="CQ291" i="48"/>
  <c r="CP291" i="48"/>
  <c r="CO291" i="48"/>
  <c r="CN291" i="48"/>
  <c r="CM291" i="48"/>
  <c r="CL291" i="48"/>
  <c r="CK291" i="48"/>
  <c r="CJ291" i="48"/>
  <c r="CI291" i="48"/>
  <c r="CH291" i="48"/>
  <c r="CG291" i="48"/>
  <c r="CF291" i="48"/>
  <c r="CE291" i="48"/>
  <c r="CD291" i="48"/>
  <c r="CC291" i="48"/>
  <c r="CB291" i="48"/>
  <c r="CA291" i="48"/>
  <c r="BY291" i="48"/>
  <c r="BX291" i="48"/>
  <c r="BW291" i="48"/>
  <c r="BV291" i="48"/>
  <c r="BR291" i="48"/>
  <c r="BS291" i="48"/>
  <c r="BT291" i="48"/>
  <c r="BU291" i="48"/>
  <c r="BQ291" i="48"/>
  <c r="BP291" i="48"/>
  <c r="BO291" i="48"/>
  <c r="BN291" i="48"/>
  <c r="BM291" i="48"/>
  <c r="BL291" i="48"/>
  <c r="BK291" i="48"/>
  <c r="BJ291" i="48"/>
  <c r="BI291" i="48"/>
  <c r="BH291" i="48"/>
  <c r="BG291" i="48"/>
  <c r="BF291" i="48"/>
  <c r="AT291" i="48"/>
  <c r="AU291" i="48"/>
  <c r="AV291" i="48"/>
  <c r="AW291" i="48"/>
  <c r="AX291" i="48"/>
  <c r="AY291" i="48"/>
  <c r="AZ291" i="48"/>
  <c r="BA291" i="48"/>
  <c r="BB291" i="48"/>
  <c r="BC291" i="48"/>
  <c r="BD291" i="48"/>
  <c r="BE291" i="48"/>
  <c r="AG291" i="48"/>
  <c r="AE291" i="48"/>
  <c r="AD291" i="48"/>
  <c r="AC291" i="48"/>
  <c r="D291" i="48"/>
  <c r="I291" i="48"/>
  <c r="DV290" i="48"/>
  <c r="DU290" i="48"/>
  <c r="DT290" i="48"/>
  <c r="DS290" i="48"/>
  <c r="DR290" i="48"/>
  <c r="DQ290" i="48"/>
  <c r="DP290" i="48"/>
  <c r="DO290" i="48"/>
  <c r="DN290" i="48"/>
  <c r="DM290" i="48"/>
  <c r="DL290" i="48"/>
  <c r="DK290" i="48"/>
  <c r="DJ290" i="48"/>
  <c r="DI290" i="48"/>
  <c r="DH290" i="48"/>
  <c r="DG290" i="48"/>
  <c r="DF290" i="48"/>
  <c r="DE290" i="48"/>
  <c r="DD290" i="48"/>
  <c r="DC290" i="48"/>
  <c r="DB290" i="48"/>
  <c r="DA290" i="48"/>
  <c r="CZ290" i="48"/>
  <c r="CY290" i="48"/>
  <c r="CX290" i="48"/>
  <c r="CW290" i="48"/>
  <c r="CV290" i="48"/>
  <c r="CU290" i="48"/>
  <c r="CT290" i="48"/>
  <c r="CS290" i="48"/>
  <c r="CR290" i="48"/>
  <c r="CQ290" i="48"/>
  <c r="CP290" i="48"/>
  <c r="CO290" i="48"/>
  <c r="CN290" i="48"/>
  <c r="CM290" i="48"/>
  <c r="CL290" i="48"/>
  <c r="CK290" i="48"/>
  <c r="CJ290" i="48"/>
  <c r="CI290" i="48"/>
  <c r="CH290" i="48"/>
  <c r="CG290" i="48"/>
  <c r="CF290" i="48"/>
  <c r="CE290" i="48"/>
  <c r="CD290" i="48"/>
  <c r="CC290" i="48"/>
  <c r="CB290" i="48"/>
  <c r="CA290" i="48"/>
  <c r="BY290" i="48"/>
  <c r="BX290" i="48"/>
  <c r="BW290" i="48"/>
  <c r="BV290" i="48"/>
  <c r="BR290" i="48"/>
  <c r="BS290" i="48"/>
  <c r="BT290" i="48"/>
  <c r="BU290" i="48"/>
  <c r="BQ290" i="48"/>
  <c r="BP290" i="48"/>
  <c r="BO290" i="48"/>
  <c r="BN290" i="48"/>
  <c r="BM290" i="48"/>
  <c r="BL290" i="48"/>
  <c r="BK290" i="48"/>
  <c r="BJ290" i="48"/>
  <c r="BI290" i="48"/>
  <c r="BH290" i="48"/>
  <c r="BG290" i="48"/>
  <c r="BF290" i="48"/>
  <c r="AT290" i="48"/>
  <c r="AU290" i="48"/>
  <c r="AV290" i="48"/>
  <c r="AW290" i="48"/>
  <c r="AX290" i="48"/>
  <c r="AY290" i="48"/>
  <c r="AZ290" i="48"/>
  <c r="BA290" i="48"/>
  <c r="BB290" i="48"/>
  <c r="BC290" i="48"/>
  <c r="BD290" i="48"/>
  <c r="BE290" i="48"/>
  <c r="AG290" i="48"/>
  <c r="AF290" i="48"/>
  <c r="AE290" i="48"/>
  <c r="AD290" i="48"/>
  <c r="AC290" i="48"/>
  <c r="D290" i="48"/>
  <c r="I290" i="48"/>
  <c r="DV289" i="48"/>
  <c r="DU289" i="48"/>
  <c r="DT289" i="48"/>
  <c r="DS289" i="48"/>
  <c r="DR289" i="48"/>
  <c r="DQ289" i="48"/>
  <c r="DP289" i="48"/>
  <c r="DO289" i="48"/>
  <c r="DN289" i="48"/>
  <c r="DM289" i="48"/>
  <c r="DL289" i="48"/>
  <c r="DK289" i="48"/>
  <c r="DJ289" i="48"/>
  <c r="DI289" i="48"/>
  <c r="DH289" i="48"/>
  <c r="DG289" i="48"/>
  <c r="DF289" i="48"/>
  <c r="DE289" i="48"/>
  <c r="DD289" i="48"/>
  <c r="DC289" i="48"/>
  <c r="DB289" i="48"/>
  <c r="DA289" i="48"/>
  <c r="CZ289" i="48"/>
  <c r="CY289" i="48"/>
  <c r="CX289" i="48"/>
  <c r="CW289" i="48"/>
  <c r="CV289" i="48"/>
  <c r="CU289" i="48"/>
  <c r="CT289" i="48"/>
  <c r="CS289" i="48"/>
  <c r="CR289" i="48"/>
  <c r="CQ289" i="48"/>
  <c r="CP289" i="48"/>
  <c r="CO289" i="48"/>
  <c r="CN289" i="48"/>
  <c r="CM289" i="48"/>
  <c r="CL289" i="48"/>
  <c r="CK289" i="48"/>
  <c r="CJ289" i="48"/>
  <c r="CI289" i="48"/>
  <c r="CH289" i="48"/>
  <c r="CG289" i="48"/>
  <c r="CF289" i="48"/>
  <c r="CE289" i="48"/>
  <c r="CD289" i="48"/>
  <c r="CC289" i="48"/>
  <c r="CB289" i="48"/>
  <c r="CA289" i="48"/>
  <c r="BZ289" i="48"/>
  <c r="BY289" i="48"/>
  <c r="BX289" i="48"/>
  <c r="BW289" i="48"/>
  <c r="BV289" i="48"/>
  <c r="BR289" i="48"/>
  <c r="BS289" i="48"/>
  <c r="BT289" i="48"/>
  <c r="BU289" i="48"/>
  <c r="BQ289" i="48"/>
  <c r="BP289" i="48"/>
  <c r="BO289" i="48"/>
  <c r="BN289" i="48"/>
  <c r="BM289" i="48"/>
  <c r="BL289" i="48"/>
  <c r="BK289" i="48"/>
  <c r="BJ289" i="48"/>
  <c r="BI289" i="48"/>
  <c r="BH289" i="48"/>
  <c r="BG289" i="48"/>
  <c r="BF289" i="48"/>
  <c r="AT289" i="48"/>
  <c r="AU289" i="48"/>
  <c r="AV289" i="48"/>
  <c r="AW289" i="48"/>
  <c r="AX289" i="48"/>
  <c r="AY289" i="48"/>
  <c r="AZ289" i="48"/>
  <c r="BA289" i="48"/>
  <c r="BB289" i="48"/>
  <c r="BC289" i="48"/>
  <c r="BD289" i="48"/>
  <c r="BE289" i="48"/>
  <c r="AG289" i="48"/>
  <c r="AM289" i="48"/>
  <c r="AE289" i="48"/>
  <c r="AD289" i="48"/>
  <c r="AC289" i="48"/>
  <c r="D289" i="48"/>
  <c r="I289" i="48"/>
  <c r="DV288" i="48"/>
  <c r="DU288" i="48"/>
  <c r="DT288" i="48"/>
  <c r="DS288" i="48"/>
  <c r="DR288" i="48"/>
  <c r="DQ288" i="48"/>
  <c r="DP288" i="48"/>
  <c r="DO288" i="48"/>
  <c r="DN288" i="48"/>
  <c r="DM288" i="48"/>
  <c r="DL288" i="48"/>
  <c r="DK288" i="48"/>
  <c r="DJ288" i="48"/>
  <c r="DI288" i="48"/>
  <c r="DH288" i="48"/>
  <c r="DG288" i="48"/>
  <c r="DF288" i="48"/>
  <c r="DE288" i="48"/>
  <c r="DD288" i="48"/>
  <c r="DC288" i="48"/>
  <c r="DB288" i="48"/>
  <c r="DA288" i="48"/>
  <c r="CZ288" i="48"/>
  <c r="CY288" i="48"/>
  <c r="CX288" i="48"/>
  <c r="CW288" i="48"/>
  <c r="CV288" i="48"/>
  <c r="CU288" i="48"/>
  <c r="CT288" i="48"/>
  <c r="CS288" i="48"/>
  <c r="CR288" i="48"/>
  <c r="CQ288" i="48"/>
  <c r="CP288" i="48"/>
  <c r="CO288" i="48"/>
  <c r="CN288" i="48"/>
  <c r="CM288" i="48"/>
  <c r="CL288" i="48"/>
  <c r="CK288" i="48"/>
  <c r="CJ288" i="48"/>
  <c r="CI288" i="48"/>
  <c r="CH288" i="48"/>
  <c r="CG288" i="48"/>
  <c r="CF288" i="48"/>
  <c r="CE288" i="48"/>
  <c r="CD288" i="48"/>
  <c r="CC288" i="48"/>
  <c r="CB288" i="48"/>
  <c r="CA288" i="48"/>
  <c r="BY288" i="48"/>
  <c r="BX288" i="48"/>
  <c r="BW288" i="48"/>
  <c r="BV288" i="48"/>
  <c r="BR288" i="48"/>
  <c r="BS288" i="48"/>
  <c r="BT288" i="48"/>
  <c r="BU288" i="48"/>
  <c r="AN288" i="48"/>
  <c r="AS288" i="48"/>
  <c r="BQ288" i="48"/>
  <c r="BP288" i="48"/>
  <c r="BO288" i="48"/>
  <c r="BN288" i="48"/>
  <c r="BM288" i="48"/>
  <c r="BL288" i="48"/>
  <c r="BK288" i="48"/>
  <c r="BJ288" i="48"/>
  <c r="BI288" i="48"/>
  <c r="BH288" i="48"/>
  <c r="BG288" i="48"/>
  <c r="BF288" i="48"/>
  <c r="AT288" i="48"/>
  <c r="AU288" i="48"/>
  <c r="AV288" i="48"/>
  <c r="AW288" i="48"/>
  <c r="AX288" i="48"/>
  <c r="AY288" i="48"/>
  <c r="AZ288" i="48"/>
  <c r="BA288" i="48"/>
  <c r="BB288" i="48"/>
  <c r="BC288" i="48"/>
  <c r="BD288" i="48"/>
  <c r="BE288" i="48"/>
  <c r="AG288" i="48"/>
  <c r="A288" i="48"/>
  <c r="AE288" i="48"/>
  <c r="AD288" i="48"/>
  <c r="AC288" i="48"/>
  <c r="D288" i="48"/>
  <c r="I288" i="48"/>
  <c r="DV287" i="48"/>
  <c r="DU287" i="48"/>
  <c r="DT287" i="48"/>
  <c r="DS287" i="48"/>
  <c r="DR287" i="48"/>
  <c r="DQ287" i="48"/>
  <c r="DP287" i="48"/>
  <c r="DO287" i="48"/>
  <c r="DN287" i="48"/>
  <c r="DM287" i="48"/>
  <c r="DL287" i="48"/>
  <c r="DK287" i="48"/>
  <c r="DJ287" i="48"/>
  <c r="DI287" i="48"/>
  <c r="DH287" i="48"/>
  <c r="DG287" i="48"/>
  <c r="DF287" i="48"/>
  <c r="DE287" i="48"/>
  <c r="DD287" i="48"/>
  <c r="DC287" i="48"/>
  <c r="DB287" i="48"/>
  <c r="DA287" i="48"/>
  <c r="CZ287" i="48"/>
  <c r="CY287" i="48"/>
  <c r="CX287" i="48"/>
  <c r="CW287" i="48"/>
  <c r="CV287" i="48"/>
  <c r="CU287" i="48"/>
  <c r="CT287" i="48"/>
  <c r="CS287" i="48"/>
  <c r="CR287" i="48"/>
  <c r="CQ287" i="48"/>
  <c r="CP287" i="48"/>
  <c r="CO287" i="48"/>
  <c r="CN287" i="48"/>
  <c r="CM287" i="48"/>
  <c r="CL287" i="48"/>
  <c r="CK287" i="48"/>
  <c r="CJ287" i="48"/>
  <c r="CI287" i="48"/>
  <c r="CH287" i="48"/>
  <c r="CG287" i="48"/>
  <c r="CA287" i="48"/>
  <c r="CB287" i="48"/>
  <c r="CC287" i="48"/>
  <c r="CD287" i="48"/>
  <c r="CE287" i="48"/>
  <c r="CF287" i="48"/>
  <c r="BZ287" i="48"/>
  <c r="BY287" i="48"/>
  <c r="BX287" i="48"/>
  <c r="BW287" i="48"/>
  <c r="BV287" i="48"/>
  <c r="BR287" i="48"/>
  <c r="BS287" i="48"/>
  <c r="BT287" i="48"/>
  <c r="BU287" i="48"/>
  <c r="BQ287" i="48"/>
  <c r="BP287" i="48"/>
  <c r="BO287" i="48"/>
  <c r="BN287" i="48"/>
  <c r="BM287" i="48"/>
  <c r="BL287" i="48"/>
  <c r="BK287" i="48"/>
  <c r="BJ287" i="48"/>
  <c r="BI287" i="48"/>
  <c r="BH287" i="48"/>
  <c r="BG287" i="48"/>
  <c r="BF287" i="48"/>
  <c r="AT287" i="48"/>
  <c r="AU287" i="48"/>
  <c r="AV287" i="48"/>
  <c r="AW287" i="48"/>
  <c r="AX287" i="48"/>
  <c r="AY287" i="48"/>
  <c r="AZ287" i="48"/>
  <c r="BA287" i="48"/>
  <c r="BB287" i="48"/>
  <c r="BC287" i="48"/>
  <c r="BD287" i="48"/>
  <c r="BE287" i="48"/>
  <c r="AG287" i="48"/>
  <c r="AM287" i="48"/>
  <c r="AE287" i="48"/>
  <c r="AD287" i="48"/>
  <c r="AC287" i="48"/>
  <c r="D287" i="48"/>
  <c r="I287" i="48"/>
  <c r="DV286" i="48"/>
  <c r="DU286" i="48"/>
  <c r="DT286" i="48"/>
  <c r="DS286" i="48"/>
  <c r="DR286" i="48"/>
  <c r="DQ286" i="48"/>
  <c r="DP286" i="48"/>
  <c r="DO286" i="48"/>
  <c r="DN286" i="48"/>
  <c r="DM286" i="48"/>
  <c r="DL286" i="48"/>
  <c r="DK286" i="48"/>
  <c r="DJ286" i="48"/>
  <c r="DI286" i="48"/>
  <c r="DH286" i="48"/>
  <c r="DG286" i="48"/>
  <c r="DF286" i="48"/>
  <c r="DE286" i="48"/>
  <c r="DD286" i="48"/>
  <c r="DC286" i="48"/>
  <c r="DB286" i="48"/>
  <c r="DA286" i="48"/>
  <c r="CZ286" i="48"/>
  <c r="CY286" i="48"/>
  <c r="CX286" i="48"/>
  <c r="CW286" i="48"/>
  <c r="CV286" i="48"/>
  <c r="CU286" i="48"/>
  <c r="CT286" i="48"/>
  <c r="CS286" i="48"/>
  <c r="CR286" i="48"/>
  <c r="CQ286" i="48"/>
  <c r="CP286" i="48"/>
  <c r="CO286" i="48"/>
  <c r="CN286" i="48"/>
  <c r="CM286" i="48"/>
  <c r="CL286" i="48"/>
  <c r="CK286" i="48"/>
  <c r="CJ286" i="48"/>
  <c r="CI286" i="48"/>
  <c r="CH286" i="48"/>
  <c r="CG286" i="48"/>
  <c r="CF286" i="48"/>
  <c r="CE286" i="48"/>
  <c r="CD286" i="48"/>
  <c r="CC286" i="48"/>
  <c r="CB286" i="48"/>
  <c r="CA286" i="48"/>
  <c r="BY286" i="48"/>
  <c r="BX286" i="48"/>
  <c r="BW286" i="48"/>
  <c r="BV286" i="48"/>
  <c r="BR286" i="48"/>
  <c r="BS286" i="48"/>
  <c r="BT286" i="48"/>
  <c r="BU286" i="48"/>
  <c r="BQ286" i="48"/>
  <c r="BP286" i="48"/>
  <c r="BO286" i="48"/>
  <c r="BN286" i="48"/>
  <c r="BM286" i="48"/>
  <c r="BL286" i="48"/>
  <c r="BK286" i="48"/>
  <c r="BJ286" i="48"/>
  <c r="BI286" i="48"/>
  <c r="BH286" i="48"/>
  <c r="BG286" i="48"/>
  <c r="BF286" i="48"/>
  <c r="AT286" i="48"/>
  <c r="AU286" i="48"/>
  <c r="AV286" i="48"/>
  <c r="AW286" i="48"/>
  <c r="AX286" i="48"/>
  <c r="AY286" i="48"/>
  <c r="AZ286" i="48"/>
  <c r="BA286" i="48"/>
  <c r="BB286" i="48"/>
  <c r="BC286" i="48"/>
  <c r="BD286" i="48"/>
  <c r="BE286" i="48"/>
  <c r="AG286" i="48"/>
  <c r="AM286" i="48"/>
  <c r="AE286" i="48"/>
  <c r="AD286" i="48"/>
  <c r="AC286" i="48"/>
  <c r="D286" i="48"/>
  <c r="I286" i="48"/>
  <c r="DV285" i="48"/>
  <c r="DU285" i="48"/>
  <c r="DT285" i="48"/>
  <c r="DS285" i="48"/>
  <c r="DR285" i="48"/>
  <c r="DQ285" i="48"/>
  <c r="DP285" i="48"/>
  <c r="DO285" i="48"/>
  <c r="DN285" i="48"/>
  <c r="DM285" i="48"/>
  <c r="DL285" i="48"/>
  <c r="DK285" i="48"/>
  <c r="DJ285" i="48"/>
  <c r="DI285" i="48"/>
  <c r="DH285" i="48"/>
  <c r="DG285" i="48"/>
  <c r="DF285" i="48"/>
  <c r="DE285" i="48"/>
  <c r="DD285" i="48"/>
  <c r="DC285" i="48"/>
  <c r="DB285" i="48"/>
  <c r="DA285" i="48"/>
  <c r="CZ285" i="48"/>
  <c r="CY285" i="48"/>
  <c r="CX285" i="48"/>
  <c r="CW285" i="48"/>
  <c r="CV285" i="48"/>
  <c r="CU285" i="48"/>
  <c r="CT285" i="48"/>
  <c r="CS285" i="48"/>
  <c r="CR285" i="48"/>
  <c r="CQ285" i="48"/>
  <c r="CP285" i="48"/>
  <c r="CO285" i="48"/>
  <c r="CN285" i="48"/>
  <c r="CM285" i="48"/>
  <c r="CL285" i="48"/>
  <c r="CK285" i="48"/>
  <c r="CJ285" i="48"/>
  <c r="CI285" i="48"/>
  <c r="CH285" i="48"/>
  <c r="CG285" i="48"/>
  <c r="CF285" i="48"/>
  <c r="CE285" i="48"/>
  <c r="CD285" i="48"/>
  <c r="CC285" i="48"/>
  <c r="CB285" i="48"/>
  <c r="CA285" i="48"/>
  <c r="BY285" i="48"/>
  <c r="BX285" i="48"/>
  <c r="BW285" i="48"/>
  <c r="BV285" i="48"/>
  <c r="BR285" i="48"/>
  <c r="BS285" i="48"/>
  <c r="BT285" i="48"/>
  <c r="BU285" i="48"/>
  <c r="BQ285" i="48"/>
  <c r="BP285" i="48"/>
  <c r="BO285" i="48"/>
  <c r="BN285" i="48"/>
  <c r="BM285" i="48"/>
  <c r="BL285" i="48"/>
  <c r="BK285" i="48"/>
  <c r="BJ285" i="48"/>
  <c r="BI285" i="48"/>
  <c r="BH285" i="48"/>
  <c r="BG285" i="48"/>
  <c r="BF285" i="48"/>
  <c r="AT285" i="48"/>
  <c r="AU285" i="48"/>
  <c r="AV285" i="48"/>
  <c r="AW285" i="48"/>
  <c r="AX285" i="48"/>
  <c r="AY285" i="48"/>
  <c r="AZ285" i="48"/>
  <c r="BA285" i="48"/>
  <c r="BB285" i="48"/>
  <c r="BC285" i="48"/>
  <c r="BD285" i="48"/>
  <c r="BE285" i="48"/>
  <c r="AG285" i="48"/>
  <c r="AE285" i="48"/>
  <c r="AD285" i="48"/>
  <c r="AC285" i="48"/>
  <c r="D285" i="48"/>
  <c r="I285" i="48"/>
  <c r="DV284" i="48"/>
  <c r="DU284" i="48"/>
  <c r="DT284" i="48"/>
  <c r="DS284" i="48"/>
  <c r="DR284" i="48"/>
  <c r="DQ284" i="48"/>
  <c r="DP284" i="48"/>
  <c r="DO284" i="48"/>
  <c r="DN284" i="48"/>
  <c r="DM284" i="48"/>
  <c r="DL284" i="48"/>
  <c r="DK284" i="48"/>
  <c r="DJ284" i="48"/>
  <c r="DI284" i="48"/>
  <c r="DH284" i="48"/>
  <c r="DG284" i="48"/>
  <c r="DF284" i="48"/>
  <c r="DE284" i="48"/>
  <c r="DD284" i="48"/>
  <c r="DC284" i="48"/>
  <c r="DB284" i="48"/>
  <c r="DA284" i="48"/>
  <c r="CZ284" i="48"/>
  <c r="CY284" i="48"/>
  <c r="CX284" i="48"/>
  <c r="CW284" i="48"/>
  <c r="CV284" i="48"/>
  <c r="CU284" i="48"/>
  <c r="CT284" i="48"/>
  <c r="CS284" i="48"/>
  <c r="CR284" i="48"/>
  <c r="CQ284" i="48"/>
  <c r="CP284" i="48"/>
  <c r="CO284" i="48"/>
  <c r="CN284" i="48"/>
  <c r="CM284" i="48"/>
  <c r="CL284" i="48"/>
  <c r="CK284" i="48"/>
  <c r="CJ284" i="48"/>
  <c r="CI284" i="48"/>
  <c r="CH284" i="48"/>
  <c r="CG284" i="48"/>
  <c r="CF284" i="48"/>
  <c r="CE284" i="48"/>
  <c r="CD284" i="48"/>
  <c r="CC284" i="48"/>
  <c r="CB284" i="48"/>
  <c r="CA284" i="48"/>
  <c r="BZ284" i="48"/>
  <c r="BY284" i="48"/>
  <c r="BX284" i="48"/>
  <c r="BW284" i="48"/>
  <c r="BV284" i="48"/>
  <c r="BR284" i="48"/>
  <c r="BS284" i="48"/>
  <c r="BT284" i="48"/>
  <c r="BU284" i="48"/>
  <c r="BQ284" i="48"/>
  <c r="BP284" i="48"/>
  <c r="BO284" i="48"/>
  <c r="BN284" i="48"/>
  <c r="BM284" i="48"/>
  <c r="BL284" i="48"/>
  <c r="BK284" i="48"/>
  <c r="BJ284" i="48"/>
  <c r="BI284" i="48"/>
  <c r="BH284" i="48"/>
  <c r="BG284" i="48"/>
  <c r="BF284" i="48"/>
  <c r="AT284" i="48"/>
  <c r="AU284" i="48"/>
  <c r="AV284" i="48"/>
  <c r="AW284" i="48"/>
  <c r="AX284" i="48"/>
  <c r="AY284" i="48"/>
  <c r="AZ284" i="48"/>
  <c r="BA284" i="48"/>
  <c r="BB284" i="48"/>
  <c r="BC284" i="48"/>
  <c r="BD284" i="48"/>
  <c r="BE284" i="48"/>
  <c r="AG284" i="48"/>
  <c r="A284" i="48"/>
  <c r="AE284" i="48"/>
  <c r="AD284" i="48"/>
  <c r="AC284" i="48"/>
  <c r="D284" i="48"/>
  <c r="I284" i="48"/>
  <c r="DV283" i="48"/>
  <c r="DU283" i="48"/>
  <c r="DT283" i="48"/>
  <c r="DS283" i="48"/>
  <c r="DR283" i="48"/>
  <c r="DQ283" i="48"/>
  <c r="DP283" i="48"/>
  <c r="DO283" i="48"/>
  <c r="DN283" i="48"/>
  <c r="DM283" i="48"/>
  <c r="DL283" i="48"/>
  <c r="DK283" i="48"/>
  <c r="DJ283" i="48"/>
  <c r="DI283" i="48"/>
  <c r="DH283" i="48"/>
  <c r="DG283" i="48"/>
  <c r="DF283" i="48"/>
  <c r="DE283" i="48"/>
  <c r="DD283" i="48"/>
  <c r="DC283" i="48"/>
  <c r="DB283" i="48"/>
  <c r="DA283" i="48"/>
  <c r="CZ283" i="48"/>
  <c r="CY283" i="48"/>
  <c r="CX283" i="48"/>
  <c r="CW283" i="48"/>
  <c r="CV283" i="48"/>
  <c r="CU283" i="48"/>
  <c r="CT283" i="48"/>
  <c r="CS283" i="48"/>
  <c r="CR283" i="48"/>
  <c r="CQ283" i="48"/>
  <c r="CP283" i="48"/>
  <c r="CO283" i="48"/>
  <c r="CN283" i="48"/>
  <c r="CM283" i="48"/>
  <c r="CL283" i="48"/>
  <c r="CK283" i="48"/>
  <c r="CJ283" i="48"/>
  <c r="CI283" i="48"/>
  <c r="CH283" i="48"/>
  <c r="CG283" i="48"/>
  <c r="CA283" i="48"/>
  <c r="CB283" i="48"/>
  <c r="CC283" i="48"/>
  <c r="CD283" i="48"/>
  <c r="CE283" i="48"/>
  <c r="CF283" i="48"/>
  <c r="BZ283" i="48"/>
  <c r="BY283" i="48"/>
  <c r="BX283" i="48"/>
  <c r="BW283" i="48"/>
  <c r="BV283" i="48"/>
  <c r="BR283" i="48"/>
  <c r="BS283" i="48"/>
  <c r="BT283" i="48"/>
  <c r="BU283" i="48"/>
  <c r="BQ283" i="48"/>
  <c r="BP283" i="48"/>
  <c r="BO283" i="48"/>
  <c r="BN283" i="48"/>
  <c r="BM283" i="48"/>
  <c r="BL283" i="48"/>
  <c r="BK283" i="48"/>
  <c r="BJ283" i="48"/>
  <c r="BI283" i="48"/>
  <c r="BH283" i="48"/>
  <c r="BG283" i="48"/>
  <c r="BF283" i="48"/>
  <c r="AT283" i="48"/>
  <c r="AU283" i="48"/>
  <c r="AV283" i="48"/>
  <c r="AW283" i="48"/>
  <c r="AX283" i="48"/>
  <c r="AY283" i="48"/>
  <c r="AZ283" i="48"/>
  <c r="BA283" i="48"/>
  <c r="BB283" i="48"/>
  <c r="BC283" i="48"/>
  <c r="BD283" i="48"/>
  <c r="BE283" i="48"/>
  <c r="AN283" i="48"/>
  <c r="AS283" i="48"/>
  <c r="AG283" i="48"/>
  <c r="AE283" i="48"/>
  <c r="AD283" i="48"/>
  <c r="AC283" i="48"/>
  <c r="D283" i="48"/>
  <c r="I283" i="48"/>
  <c r="DV282" i="48"/>
  <c r="DU282" i="48"/>
  <c r="DT282" i="48"/>
  <c r="DS282" i="48"/>
  <c r="DR282" i="48"/>
  <c r="DQ282" i="48"/>
  <c r="DP282" i="48"/>
  <c r="DO282" i="48"/>
  <c r="DN282" i="48"/>
  <c r="DM282" i="48"/>
  <c r="DL282" i="48"/>
  <c r="DK282" i="48"/>
  <c r="DJ282" i="48"/>
  <c r="DI282" i="48"/>
  <c r="DH282" i="48"/>
  <c r="DG282" i="48"/>
  <c r="DF282" i="48"/>
  <c r="DE282" i="48"/>
  <c r="DD282" i="48"/>
  <c r="DC282" i="48"/>
  <c r="DB282" i="48"/>
  <c r="DA282" i="48"/>
  <c r="CZ282" i="48"/>
  <c r="CY282" i="48"/>
  <c r="CX282" i="48"/>
  <c r="CW282" i="48"/>
  <c r="CV282" i="48"/>
  <c r="CU282" i="48"/>
  <c r="CT282" i="48"/>
  <c r="CS282" i="48"/>
  <c r="CR282" i="48"/>
  <c r="CQ282" i="48"/>
  <c r="CP282" i="48"/>
  <c r="CO282" i="48"/>
  <c r="CN282" i="48"/>
  <c r="CM282" i="48"/>
  <c r="CL282" i="48"/>
  <c r="CK282" i="48"/>
  <c r="CJ282" i="48"/>
  <c r="CI282" i="48"/>
  <c r="CH282" i="48"/>
  <c r="CG282" i="48"/>
  <c r="CF282" i="48"/>
  <c r="CE282" i="48"/>
  <c r="CD282" i="48"/>
  <c r="CA282" i="48"/>
  <c r="CB282" i="48"/>
  <c r="CC282" i="48"/>
  <c r="BZ282" i="48"/>
  <c r="BY282" i="48"/>
  <c r="BX282" i="48"/>
  <c r="BW282" i="48"/>
  <c r="BV282" i="48"/>
  <c r="BR282" i="48"/>
  <c r="BS282" i="48"/>
  <c r="BT282" i="48"/>
  <c r="BU282" i="48"/>
  <c r="BQ282" i="48"/>
  <c r="BP282" i="48"/>
  <c r="BO282" i="48"/>
  <c r="BN282" i="48"/>
  <c r="BM282" i="48"/>
  <c r="BL282" i="48"/>
  <c r="BK282" i="48"/>
  <c r="BJ282" i="48"/>
  <c r="BI282" i="48"/>
  <c r="BH282" i="48"/>
  <c r="BG282" i="48"/>
  <c r="BF282" i="48"/>
  <c r="AT282" i="48"/>
  <c r="AU282" i="48"/>
  <c r="AV282" i="48"/>
  <c r="AW282" i="48"/>
  <c r="AX282" i="48"/>
  <c r="AY282" i="48"/>
  <c r="AZ282" i="48"/>
  <c r="BA282" i="48"/>
  <c r="BB282" i="48"/>
  <c r="BC282" i="48"/>
  <c r="BD282" i="48"/>
  <c r="BE282" i="48"/>
  <c r="AG282" i="48"/>
  <c r="AF282" i="48"/>
  <c r="AE282" i="48"/>
  <c r="AD282" i="48"/>
  <c r="AC282" i="48"/>
  <c r="D282" i="48"/>
  <c r="I282" i="48"/>
  <c r="DV281" i="48"/>
  <c r="DU281" i="48"/>
  <c r="DT281" i="48"/>
  <c r="DS281" i="48"/>
  <c r="DR281" i="48"/>
  <c r="DQ281" i="48"/>
  <c r="DP281" i="48"/>
  <c r="DO281" i="48"/>
  <c r="DN281" i="48"/>
  <c r="DM281" i="48"/>
  <c r="DL281" i="48"/>
  <c r="DK281" i="48"/>
  <c r="DJ281" i="48"/>
  <c r="DI281" i="48"/>
  <c r="DH281" i="48"/>
  <c r="DG281" i="48"/>
  <c r="DF281" i="48"/>
  <c r="DE281" i="48"/>
  <c r="DD281" i="48"/>
  <c r="DC281" i="48"/>
  <c r="DB281" i="48"/>
  <c r="DA281" i="48"/>
  <c r="CZ281" i="48"/>
  <c r="CY281" i="48"/>
  <c r="CX281" i="48"/>
  <c r="CW281" i="48"/>
  <c r="CV281" i="48"/>
  <c r="CU281" i="48"/>
  <c r="CT281" i="48"/>
  <c r="CS281" i="48"/>
  <c r="CR281" i="48"/>
  <c r="CQ281" i="48"/>
  <c r="CP281" i="48"/>
  <c r="CO281" i="48"/>
  <c r="CN281" i="48"/>
  <c r="CM281" i="48"/>
  <c r="CL281" i="48"/>
  <c r="CK281" i="48"/>
  <c r="CJ281" i="48"/>
  <c r="CI281" i="48"/>
  <c r="CH281" i="48"/>
  <c r="CG281" i="48"/>
  <c r="CF281" i="48"/>
  <c r="CE281" i="48"/>
  <c r="CD281" i="48"/>
  <c r="CC281" i="48"/>
  <c r="CB281" i="48"/>
  <c r="CA281" i="48"/>
  <c r="BY281" i="48"/>
  <c r="BX281" i="48"/>
  <c r="BW281" i="48"/>
  <c r="BV281" i="48"/>
  <c r="BR281" i="48"/>
  <c r="BS281" i="48"/>
  <c r="BT281" i="48"/>
  <c r="BU281" i="48"/>
  <c r="BQ281" i="48"/>
  <c r="BP281" i="48"/>
  <c r="BO281" i="48"/>
  <c r="BN281" i="48"/>
  <c r="BM281" i="48"/>
  <c r="BL281" i="48"/>
  <c r="BK281" i="48"/>
  <c r="BJ281" i="48"/>
  <c r="BI281" i="48"/>
  <c r="BH281" i="48"/>
  <c r="BG281" i="48"/>
  <c r="BF281" i="48"/>
  <c r="AT281" i="48"/>
  <c r="AU281" i="48"/>
  <c r="AV281" i="48"/>
  <c r="AW281" i="48"/>
  <c r="AX281" i="48"/>
  <c r="AY281" i="48"/>
  <c r="AZ281" i="48"/>
  <c r="BA281" i="48"/>
  <c r="BB281" i="48"/>
  <c r="BC281" i="48"/>
  <c r="BD281" i="48"/>
  <c r="BE281" i="48"/>
  <c r="AG281" i="48"/>
  <c r="AE281" i="48"/>
  <c r="AD281" i="48"/>
  <c r="AC281" i="48"/>
  <c r="D281" i="48"/>
  <c r="I281" i="48"/>
  <c r="DV280" i="48"/>
  <c r="DU280" i="48"/>
  <c r="DT280" i="48"/>
  <c r="DS280" i="48"/>
  <c r="DR280" i="48"/>
  <c r="DQ280" i="48"/>
  <c r="DP280" i="48"/>
  <c r="DO280" i="48"/>
  <c r="DN280" i="48"/>
  <c r="DM280" i="48"/>
  <c r="DL280" i="48"/>
  <c r="DK280" i="48"/>
  <c r="DJ280" i="48"/>
  <c r="DI280" i="48"/>
  <c r="DH280" i="48"/>
  <c r="DG280" i="48"/>
  <c r="DF280" i="48"/>
  <c r="DE280" i="48"/>
  <c r="DD280" i="48"/>
  <c r="DC280" i="48"/>
  <c r="DB280" i="48"/>
  <c r="DA280" i="48"/>
  <c r="CZ280" i="48"/>
  <c r="CY280" i="48"/>
  <c r="CX280" i="48"/>
  <c r="CW280" i="48"/>
  <c r="CV280" i="48"/>
  <c r="CU280" i="48"/>
  <c r="CT280" i="48"/>
  <c r="CS280" i="48"/>
  <c r="CR280" i="48"/>
  <c r="CQ280" i="48"/>
  <c r="CP280" i="48"/>
  <c r="CO280" i="48"/>
  <c r="CN280" i="48"/>
  <c r="CM280" i="48"/>
  <c r="CL280" i="48"/>
  <c r="CK280" i="48"/>
  <c r="CJ280" i="48"/>
  <c r="CI280" i="48"/>
  <c r="CH280" i="48"/>
  <c r="CG280" i="48"/>
  <c r="CF280" i="48"/>
  <c r="CE280" i="48"/>
  <c r="CD280" i="48"/>
  <c r="CC280" i="48"/>
  <c r="CB280" i="48"/>
  <c r="CA280" i="48"/>
  <c r="BZ280" i="48"/>
  <c r="BY280" i="48"/>
  <c r="BX280" i="48"/>
  <c r="BW280" i="48"/>
  <c r="BV280" i="48"/>
  <c r="BR280" i="48"/>
  <c r="BS280" i="48"/>
  <c r="BT280" i="48"/>
  <c r="BU280" i="48"/>
  <c r="BQ280" i="48"/>
  <c r="BP280" i="48"/>
  <c r="BO280" i="48"/>
  <c r="BN280" i="48"/>
  <c r="BM280" i="48"/>
  <c r="BL280" i="48"/>
  <c r="BK280" i="48"/>
  <c r="BJ280" i="48"/>
  <c r="BI280" i="48"/>
  <c r="BH280" i="48"/>
  <c r="BG280" i="48"/>
  <c r="BF280" i="48"/>
  <c r="AT280" i="48"/>
  <c r="AU280" i="48"/>
  <c r="AV280" i="48"/>
  <c r="AW280" i="48"/>
  <c r="AX280" i="48"/>
  <c r="AY280" i="48"/>
  <c r="AZ280" i="48"/>
  <c r="BA280" i="48"/>
  <c r="BB280" i="48"/>
  <c r="BC280" i="48"/>
  <c r="BD280" i="48"/>
  <c r="BE280" i="48"/>
  <c r="AG280" i="48"/>
  <c r="AE280" i="48"/>
  <c r="AD280" i="48"/>
  <c r="AC280" i="48"/>
  <c r="D280" i="48"/>
  <c r="I280" i="48"/>
  <c r="DV279" i="48"/>
  <c r="DU279" i="48"/>
  <c r="DT279" i="48"/>
  <c r="DS279" i="48"/>
  <c r="DR279" i="48"/>
  <c r="DQ279" i="48"/>
  <c r="DP279" i="48"/>
  <c r="DO279" i="48"/>
  <c r="DN279" i="48"/>
  <c r="DM279" i="48"/>
  <c r="DL279" i="48"/>
  <c r="DK279" i="48"/>
  <c r="DJ279" i="48"/>
  <c r="DI279" i="48"/>
  <c r="DH279" i="48"/>
  <c r="DG279" i="48"/>
  <c r="DF279" i="48"/>
  <c r="DE279" i="48"/>
  <c r="DD279" i="48"/>
  <c r="DC279" i="48"/>
  <c r="DB279" i="48"/>
  <c r="DA279" i="48"/>
  <c r="CZ279" i="48"/>
  <c r="CY279" i="48"/>
  <c r="CX279" i="48"/>
  <c r="CW279" i="48"/>
  <c r="CV279" i="48"/>
  <c r="CU279" i="48"/>
  <c r="CT279" i="48"/>
  <c r="CS279" i="48"/>
  <c r="CR279" i="48"/>
  <c r="CQ279" i="48"/>
  <c r="CP279" i="48"/>
  <c r="CO279" i="48"/>
  <c r="CN279" i="48"/>
  <c r="CM279" i="48"/>
  <c r="CL279" i="48"/>
  <c r="CK279" i="48"/>
  <c r="CJ279" i="48"/>
  <c r="CI279" i="48"/>
  <c r="CH279" i="48"/>
  <c r="CG279" i="48"/>
  <c r="CF279" i="48"/>
  <c r="CE279" i="48"/>
  <c r="CD279" i="48"/>
  <c r="CC279" i="48"/>
  <c r="CB279" i="48"/>
  <c r="CA279" i="48"/>
  <c r="BZ279" i="48"/>
  <c r="BY279" i="48"/>
  <c r="BX279" i="48"/>
  <c r="BW279" i="48"/>
  <c r="BV279" i="48"/>
  <c r="BR279" i="48"/>
  <c r="BS279" i="48"/>
  <c r="BT279" i="48"/>
  <c r="BU279" i="48"/>
  <c r="AN279" i="48"/>
  <c r="AS279" i="48"/>
  <c r="BQ279" i="48"/>
  <c r="BP279" i="48"/>
  <c r="BO279" i="48"/>
  <c r="BN279" i="48"/>
  <c r="BM279" i="48"/>
  <c r="BL279" i="48"/>
  <c r="BK279" i="48"/>
  <c r="BJ279" i="48"/>
  <c r="BI279" i="48"/>
  <c r="BH279" i="48"/>
  <c r="BG279" i="48"/>
  <c r="BF279" i="48"/>
  <c r="AT279" i="48"/>
  <c r="AU279" i="48"/>
  <c r="AV279" i="48"/>
  <c r="AW279" i="48"/>
  <c r="AX279" i="48"/>
  <c r="AY279" i="48"/>
  <c r="AZ279" i="48"/>
  <c r="BA279" i="48"/>
  <c r="BB279" i="48"/>
  <c r="BC279" i="48"/>
  <c r="BD279" i="48"/>
  <c r="BE279" i="48"/>
  <c r="AG279" i="48"/>
  <c r="AE279" i="48"/>
  <c r="AD279" i="48"/>
  <c r="AC279" i="48"/>
  <c r="D279" i="48"/>
  <c r="I279" i="48"/>
  <c r="DV278" i="48"/>
  <c r="DU278" i="48"/>
  <c r="DT278" i="48"/>
  <c r="DS278" i="48"/>
  <c r="DR278" i="48"/>
  <c r="DQ278" i="48"/>
  <c r="DP278" i="48"/>
  <c r="DO278" i="48"/>
  <c r="DN278" i="48"/>
  <c r="DM278" i="48"/>
  <c r="DL278" i="48"/>
  <c r="DK278" i="48"/>
  <c r="DJ278" i="48"/>
  <c r="DI278" i="48"/>
  <c r="DH278" i="48"/>
  <c r="DG278" i="48"/>
  <c r="DF278" i="48"/>
  <c r="DE278" i="48"/>
  <c r="DD278" i="48"/>
  <c r="DC278" i="48"/>
  <c r="DB278" i="48"/>
  <c r="DA278" i="48"/>
  <c r="CZ278" i="48"/>
  <c r="CY278" i="48"/>
  <c r="CX278" i="48"/>
  <c r="CW278" i="48"/>
  <c r="CV278" i="48"/>
  <c r="CU278" i="48"/>
  <c r="CT278" i="48"/>
  <c r="CS278" i="48"/>
  <c r="CR278" i="48"/>
  <c r="CQ278" i="48"/>
  <c r="CP278" i="48"/>
  <c r="CO278" i="48"/>
  <c r="CN278" i="48"/>
  <c r="CM278" i="48"/>
  <c r="CL278" i="48"/>
  <c r="CK278" i="48"/>
  <c r="CJ278" i="48"/>
  <c r="CI278" i="48"/>
  <c r="CH278" i="48"/>
  <c r="CG278" i="48"/>
  <c r="CA278" i="48"/>
  <c r="CB278" i="48"/>
  <c r="CC278" i="48"/>
  <c r="CD278" i="48"/>
  <c r="CE278" i="48"/>
  <c r="CF278" i="48"/>
  <c r="BZ278" i="48"/>
  <c r="BY278" i="48"/>
  <c r="BX278" i="48"/>
  <c r="BW278" i="48"/>
  <c r="BV278" i="48"/>
  <c r="AK278" i="48"/>
  <c r="BR278" i="48"/>
  <c r="BS278" i="48"/>
  <c r="BT278" i="48"/>
  <c r="BU278" i="48"/>
  <c r="BQ278" i="48"/>
  <c r="BP278" i="48"/>
  <c r="BO278" i="48"/>
  <c r="BN278" i="48"/>
  <c r="BM278" i="48"/>
  <c r="BL278" i="48"/>
  <c r="BK278" i="48"/>
  <c r="BJ278" i="48"/>
  <c r="BI278" i="48"/>
  <c r="BH278" i="48"/>
  <c r="BG278" i="48"/>
  <c r="BF278" i="48"/>
  <c r="AT278" i="48"/>
  <c r="AU278" i="48"/>
  <c r="AV278" i="48"/>
  <c r="AW278" i="48"/>
  <c r="AX278" i="48"/>
  <c r="AY278" i="48"/>
  <c r="AZ278" i="48"/>
  <c r="BA278" i="48"/>
  <c r="BB278" i="48"/>
  <c r="BC278" i="48"/>
  <c r="BD278" i="48"/>
  <c r="BE278" i="48"/>
  <c r="AG278" i="48"/>
  <c r="AE278" i="48"/>
  <c r="AD278" i="48"/>
  <c r="AC278" i="48"/>
  <c r="D278" i="48"/>
  <c r="I278" i="48"/>
  <c r="DV277" i="48"/>
  <c r="DU277" i="48"/>
  <c r="DT277" i="48"/>
  <c r="DS277" i="48"/>
  <c r="DR277" i="48"/>
  <c r="DQ277" i="48"/>
  <c r="DP277" i="48"/>
  <c r="DO277" i="48"/>
  <c r="DN277" i="48"/>
  <c r="DM277" i="48"/>
  <c r="DL277" i="48"/>
  <c r="DK277" i="48"/>
  <c r="DJ277" i="48"/>
  <c r="DI277" i="48"/>
  <c r="DH277" i="48"/>
  <c r="DG277" i="48"/>
  <c r="DF277" i="48"/>
  <c r="DE277" i="48"/>
  <c r="DD277" i="48"/>
  <c r="DC277" i="48"/>
  <c r="DB277" i="48"/>
  <c r="DA277" i="48"/>
  <c r="CZ277" i="48"/>
  <c r="CY277" i="48"/>
  <c r="CX277" i="48"/>
  <c r="CW277" i="48"/>
  <c r="CV277" i="48"/>
  <c r="CU277" i="48"/>
  <c r="CT277" i="48"/>
  <c r="CS277" i="48"/>
  <c r="CR277" i="48"/>
  <c r="CQ277" i="48"/>
  <c r="CP277" i="48"/>
  <c r="CO277" i="48"/>
  <c r="CN277" i="48"/>
  <c r="CM277" i="48"/>
  <c r="CL277" i="48"/>
  <c r="CK277" i="48"/>
  <c r="CJ277" i="48"/>
  <c r="CI277" i="48"/>
  <c r="CH277" i="48"/>
  <c r="CG277" i="48"/>
  <c r="CF277" i="48"/>
  <c r="CE277" i="48"/>
  <c r="CD277" i="48"/>
  <c r="CC277" i="48"/>
  <c r="CB277" i="48"/>
  <c r="CA277" i="48"/>
  <c r="BY277" i="48"/>
  <c r="BX277" i="48"/>
  <c r="BW277" i="48"/>
  <c r="BV277" i="48"/>
  <c r="BR277" i="48"/>
  <c r="BS277" i="48"/>
  <c r="BT277" i="48"/>
  <c r="BU277" i="48"/>
  <c r="BQ277" i="48"/>
  <c r="BP277" i="48"/>
  <c r="BO277" i="48"/>
  <c r="BN277" i="48"/>
  <c r="BM277" i="48"/>
  <c r="BL277" i="48"/>
  <c r="BK277" i="48"/>
  <c r="BJ277" i="48"/>
  <c r="BI277" i="48"/>
  <c r="BH277" i="48"/>
  <c r="BG277" i="48"/>
  <c r="BF277" i="48"/>
  <c r="AT277" i="48"/>
  <c r="AU277" i="48"/>
  <c r="AV277" i="48"/>
  <c r="AW277" i="48"/>
  <c r="AX277" i="48"/>
  <c r="AY277" i="48"/>
  <c r="AZ277" i="48"/>
  <c r="BA277" i="48"/>
  <c r="BB277" i="48"/>
  <c r="BC277" i="48"/>
  <c r="BD277" i="48"/>
  <c r="BE277" i="48"/>
  <c r="AG277" i="48"/>
  <c r="AM277" i="48"/>
  <c r="AE277" i="48"/>
  <c r="AD277" i="48"/>
  <c r="AC277" i="48"/>
  <c r="D277" i="48"/>
  <c r="I277" i="48"/>
  <c r="DV276" i="48"/>
  <c r="DU276" i="48"/>
  <c r="DT276" i="48"/>
  <c r="DS276" i="48"/>
  <c r="DR276" i="48"/>
  <c r="DQ276" i="48"/>
  <c r="DP276" i="48"/>
  <c r="DO276" i="48"/>
  <c r="DN276" i="48"/>
  <c r="DM276" i="48"/>
  <c r="DL276" i="48"/>
  <c r="DK276" i="48"/>
  <c r="DJ276" i="48"/>
  <c r="DI276" i="48"/>
  <c r="DH276" i="48"/>
  <c r="DG276" i="48"/>
  <c r="DF276" i="48"/>
  <c r="DE276" i="48"/>
  <c r="DD276" i="48"/>
  <c r="DC276" i="48"/>
  <c r="DB276" i="48"/>
  <c r="DA276" i="48"/>
  <c r="CZ276" i="48"/>
  <c r="CY276" i="48"/>
  <c r="CX276" i="48"/>
  <c r="CW276" i="48"/>
  <c r="CV276" i="48"/>
  <c r="CU276" i="48"/>
  <c r="CT276" i="48"/>
  <c r="CS276" i="48"/>
  <c r="CR276" i="48"/>
  <c r="CQ276" i="48"/>
  <c r="CP276" i="48"/>
  <c r="CO276" i="48"/>
  <c r="CN276" i="48"/>
  <c r="CM276" i="48"/>
  <c r="CL276" i="48"/>
  <c r="CK276" i="48"/>
  <c r="CJ276" i="48"/>
  <c r="CI276" i="48"/>
  <c r="CH276" i="48"/>
  <c r="CG276" i="48"/>
  <c r="CF276" i="48"/>
  <c r="CA276" i="48"/>
  <c r="CB276" i="48"/>
  <c r="CC276" i="48"/>
  <c r="CD276" i="48"/>
  <c r="CE276" i="48"/>
  <c r="BZ276" i="48"/>
  <c r="BY276" i="48"/>
  <c r="BX276" i="48"/>
  <c r="BW276" i="48"/>
  <c r="BV276" i="48"/>
  <c r="AK276" i="48"/>
  <c r="BR276" i="48"/>
  <c r="BS276" i="48"/>
  <c r="BT276" i="48"/>
  <c r="BU276" i="48"/>
  <c r="BQ276" i="48"/>
  <c r="BP276" i="48"/>
  <c r="BO276" i="48"/>
  <c r="BN276" i="48"/>
  <c r="BM276" i="48"/>
  <c r="BL276" i="48"/>
  <c r="BK276" i="48"/>
  <c r="BJ276" i="48"/>
  <c r="BI276" i="48"/>
  <c r="BH276" i="48"/>
  <c r="BG276" i="48"/>
  <c r="BF276" i="48"/>
  <c r="F276" i="48"/>
  <c r="AT276" i="48"/>
  <c r="AU276" i="48"/>
  <c r="AV276" i="48"/>
  <c r="AW276" i="48"/>
  <c r="AX276" i="48"/>
  <c r="AY276" i="48"/>
  <c r="AZ276" i="48"/>
  <c r="BA276" i="48"/>
  <c r="BB276" i="48"/>
  <c r="BC276" i="48"/>
  <c r="BD276" i="48"/>
  <c r="BE276" i="48"/>
  <c r="E276" i="48"/>
  <c r="B276" i="48"/>
  <c r="AG276" i="48"/>
  <c r="AM276" i="48"/>
  <c r="AE276" i="48"/>
  <c r="AD276" i="48"/>
  <c r="AC276" i="48"/>
  <c r="D276" i="48"/>
  <c r="I276" i="48"/>
  <c r="DV275" i="48"/>
  <c r="DU275" i="48"/>
  <c r="DT275" i="48"/>
  <c r="DS275" i="48"/>
  <c r="DR275" i="48"/>
  <c r="DQ275" i="48"/>
  <c r="DP275" i="48"/>
  <c r="DO275" i="48"/>
  <c r="DN275" i="48"/>
  <c r="DM275" i="48"/>
  <c r="DL275" i="48"/>
  <c r="DK275" i="48"/>
  <c r="DJ275" i="48"/>
  <c r="DI275" i="48"/>
  <c r="DH275" i="48"/>
  <c r="DG275" i="48"/>
  <c r="DF275" i="48"/>
  <c r="DE275" i="48"/>
  <c r="DD275" i="48"/>
  <c r="DC275" i="48"/>
  <c r="DB275" i="48"/>
  <c r="DA275" i="48"/>
  <c r="CZ275" i="48"/>
  <c r="CY275" i="48"/>
  <c r="CX275" i="48"/>
  <c r="CW275" i="48"/>
  <c r="CV275" i="48"/>
  <c r="CU275" i="48"/>
  <c r="CT275" i="48"/>
  <c r="CS275" i="48"/>
  <c r="CR275" i="48"/>
  <c r="CQ275" i="48"/>
  <c r="CP275" i="48"/>
  <c r="CO275" i="48"/>
  <c r="CN275" i="48"/>
  <c r="CM275" i="48"/>
  <c r="CL275" i="48"/>
  <c r="CK275" i="48"/>
  <c r="CJ275" i="48"/>
  <c r="CI275" i="48"/>
  <c r="CH275" i="48"/>
  <c r="CG275" i="48"/>
  <c r="CF275" i="48"/>
  <c r="CE275" i="48"/>
  <c r="CD275" i="48"/>
  <c r="CC275" i="48"/>
  <c r="CB275" i="48"/>
  <c r="CA275" i="48"/>
  <c r="BY275" i="48"/>
  <c r="BX275" i="48"/>
  <c r="BW275" i="48"/>
  <c r="BV275" i="48"/>
  <c r="BR275" i="48"/>
  <c r="BS275" i="48"/>
  <c r="BT275" i="48"/>
  <c r="BU275" i="48"/>
  <c r="BQ275" i="48"/>
  <c r="BP275" i="48"/>
  <c r="BO275" i="48"/>
  <c r="BN275" i="48"/>
  <c r="BM275" i="48"/>
  <c r="BL275" i="48"/>
  <c r="BK275" i="48"/>
  <c r="BJ275" i="48"/>
  <c r="BI275" i="48"/>
  <c r="BH275" i="48"/>
  <c r="BG275" i="48"/>
  <c r="BF275" i="48"/>
  <c r="AT275" i="48"/>
  <c r="AU275" i="48"/>
  <c r="AV275" i="48"/>
  <c r="AW275" i="48"/>
  <c r="AX275" i="48"/>
  <c r="AY275" i="48"/>
  <c r="AZ275" i="48"/>
  <c r="BA275" i="48"/>
  <c r="BB275" i="48"/>
  <c r="BC275" i="48"/>
  <c r="BD275" i="48"/>
  <c r="BE275" i="48"/>
  <c r="AG275" i="48"/>
  <c r="A275" i="48"/>
  <c r="AE275" i="48"/>
  <c r="AD275" i="48"/>
  <c r="AC275" i="48"/>
  <c r="D275" i="48"/>
  <c r="I275" i="48"/>
  <c r="DV274" i="48"/>
  <c r="DU274" i="48"/>
  <c r="DT274" i="48"/>
  <c r="DS274" i="48"/>
  <c r="DR274" i="48"/>
  <c r="DQ274" i="48"/>
  <c r="DP274" i="48"/>
  <c r="DO274" i="48"/>
  <c r="DN274" i="48"/>
  <c r="DM274" i="48"/>
  <c r="DL274" i="48"/>
  <c r="DK274" i="48"/>
  <c r="DJ274" i="48"/>
  <c r="DI274" i="48"/>
  <c r="DH274" i="48"/>
  <c r="DG274" i="48"/>
  <c r="DF274" i="48"/>
  <c r="DE274" i="48"/>
  <c r="DD274" i="48"/>
  <c r="DC274" i="48"/>
  <c r="DB274" i="48"/>
  <c r="DA274" i="48"/>
  <c r="CZ274" i="48"/>
  <c r="CY274" i="48"/>
  <c r="CX274" i="48"/>
  <c r="CW274" i="48"/>
  <c r="CV274" i="48"/>
  <c r="CU274" i="48"/>
  <c r="CT274" i="48"/>
  <c r="CS274" i="48"/>
  <c r="CR274" i="48"/>
  <c r="CQ274" i="48"/>
  <c r="CP274" i="48"/>
  <c r="CO274" i="48"/>
  <c r="CN274" i="48"/>
  <c r="CM274" i="48"/>
  <c r="CL274" i="48"/>
  <c r="CK274" i="48"/>
  <c r="CJ274" i="48"/>
  <c r="CI274" i="48"/>
  <c r="CH274" i="48"/>
  <c r="CG274" i="48"/>
  <c r="CF274" i="48"/>
  <c r="CE274" i="48"/>
  <c r="CD274" i="48"/>
  <c r="CC274" i="48"/>
  <c r="CB274" i="48"/>
  <c r="CA274" i="48"/>
  <c r="BY274" i="48"/>
  <c r="BX274" i="48"/>
  <c r="BW274" i="48"/>
  <c r="BV274" i="48"/>
  <c r="BR274" i="48"/>
  <c r="BS274" i="48"/>
  <c r="BT274" i="48"/>
  <c r="BU274" i="48"/>
  <c r="BQ274" i="48"/>
  <c r="BP274" i="48"/>
  <c r="BO274" i="48"/>
  <c r="BN274" i="48"/>
  <c r="BM274" i="48"/>
  <c r="BL274" i="48"/>
  <c r="BK274" i="48"/>
  <c r="BJ274" i="48"/>
  <c r="BI274" i="48"/>
  <c r="BH274" i="48"/>
  <c r="BG274" i="48"/>
  <c r="BF274" i="48"/>
  <c r="AT274" i="48"/>
  <c r="AU274" i="48"/>
  <c r="AV274" i="48"/>
  <c r="AW274" i="48"/>
  <c r="AX274" i="48"/>
  <c r="AY274" i="48"/>
  <c r="AZ274" i="48"/>
  <c r="BA274" i="48"/>
  <c r="BB274" i="48"/>
  <c r="BC274" i="48"/>
  <c r="BD274" i="48"/>
  <c r="BE274" i="48"/>
  <c r="AG274" i="48"/>
  <c r="AM274" i="48"/>
  <c r="AE274" i="48"/>
  <c r="AD274" i="48"/>
  <c r="AC274" i="48"/>
  <c r="D274" i="48"/>
  <c r="I274" i="48"/>
  <c r="DV273" i="48"/>
  <c r="DU273" i="48"/>
  <c r="DT273" i="48"/>
  <c r="DS273" i="48"/>
  <c r="DR273" i="48"/>
  <c r="DQ273" i="48"/>
  <c r="DP273" i="48"/>
  <c r="DO273" i="48"/>
  <c r="DN273" i="48"/>
  <c r="DM273" i="48"/>
  <c r="DL273" i="48"/>
  <c r="DK273" i="48"/>
  <c r="DJ273" i="48"/>
  <c r="DI273" i="48"/>
  <c r="DH273" i="48"/>
  <c r="DG273" i="48"/>
  <c r="DF273" i="48"/>
  <c r="DE273" i="48"/>
  <c r="DD273" i="48"/>
  <c r="DC273" i="48"/>
  <c r="DB273" i="48"/>
  <c r="DA273" i="48"/>
  <c r="CZ273" i="48"/>
  <c r="CY273" i="48"/>
  <c r="CX273" i="48"/>
  <c r="CW273" i="48"/>
  <c r="CV273" i="48"/>
  <c r="CU273" i="48"/>
  <c r="CT273" i="48"/>
  <c r="CS273" i="48"/>
  <c r="CR273" i="48"/>
  <c r="CQ273" i="48"/>
  <c r="CP273" i="48"/>
  <c r="CO273" i="48"/>
  <c r="CN273" i="48"/>
  <c r="CM273" i="48"/>
  <c r="CL273" i="48"/>
  <c r="CK273" i="48"/>
  <c r="CJ273" i="48"/>
  <c r="CI273" i="48"/>
  <c r="CH273" i="48"/>
  <c r="CG273" i="48"/>
  <c r="CF273" i="48"/>
  <c r="CE273" i="48"/>
  <c r="CA273" i="48"/>
  <c r="CB273" i="48"/>
  <c r="CC273" i="48"/>
  <c r="CD273" i="48"/>
  <c r="BZ273" i="48"/>
  <c r="BY273" i="48"/>
  <c r="BX273" i="48"/>
  <c r="BW273" i="48"/>
  <c r="BV273" i="48"/>
  <c r="BR273" i="48"/>
  <c r="BS273" i="48"/>
  <c r="BT273" i="48"/>
  <c r="BU273" i="48"/>
  <c r="BQ273" i="48"/>
  <c r="BP273" i="48"/>
  <c r="BO273" i="48"/>
  <c r="BN273" i="48"/>
  <c r="BM273" i="48"/>
  <c r="BL273" i="48"/>
  <c r="BK273" i="48"/>
  <c r="BJ273" i="48"/>
  <c r="BI273" i="48"/>
  <c r="BH273" i="48"/>
  <c r="BG273" i="48"/>
  <c r="BF273" i="48"/>
  <c r="AT273" i="48"/>
  <c r="AU273" i="48"/>
  <c r="AV273" i="48"/>
  <c r="AW273" i="48"/>
  <c r="AX273" i="48"/>
  <c r="AY273" i="48"/>
  <c r="AZ273" i="48"/>
  <c r="BA273" i="48"/>
  <c r="BB273" i="48"/>
  <c r="BC273" i="48"/>
  <c r="BD273" i="48"/>
  <c r="BE273" i="48"/>
  <c r="AG273" i="48"/>
  <c r="AF273" i="48"/>
  <c r="AE273" i="48"/>
  <c r="AD273" i="48"/>
  <c r="AC273" i="48"/>
  <c r="D273" i="48"/>
  <c r="I273" i="48"/>
  <c r="DV272" i="48"/>
  <c r="DU272" i="48"/>
  <c r="DT272" i="48"/>
  <c r="DS272" i="48"/>
  <c r="DR272" i="48"/>
  <c r="DQ272" i="48"/>
  <c r="DP272" i="48"/>
  <c r="DO272" i="48"/>
  <c r="DN272" i="48"/>
  <c r="DM272" i="48"/>
  <c r="DL272" i="48"/>
  <c r="DK272" i="48"/>
  <c r="DJ272" i="48"/>
  <c r="DI272" i="48"/>
  <c r="DH272" i="48"/>
  <c r="DG272" i="48"/>
  <c r="DF272" i="48"/>
  <c r="DE272" i="48"/>
  <c r="DD272" i="48"/>
  <c r="DC272" i="48"/>
  <c r="DB272" i="48"/>
  <c r="DA272" i="48"/>
  <c r="CZ272" i="48"/>
  <c r="CY272" i="48"/>
  <c r="CX272" i="48"/>
  <c r="CW272" i="48"/>
  <c r="CV272" i="48"/>
  <c r="CU272" i="48"/>
  <c r="CT272" i="48"/>
  <c r="CS272" i="48"/>
  <c r="CR272" i="48"/>
  <c r="CQ272" i="48"/>
  <c r="CP272" i="48"/>
  <c r="CO272" i="48"/>
  <c r="CN272" i="48"/>
  <c r="CM272" i="48"/>
  <c r="CL272" i="48"/>
  <c r="CK272" i="48"/>
  <c r="CJ272" i="48"/>
  <c r="CI272" i="48"/>
  <c r="CH272" i="48"/>
  <c r="CG272" i="48"/>
  <c r="CF272" i="48"/>
  <c r="CE272" i="48"/>
  <c r="CD272" i="48"/>
  <c r="CC272" i="48"/>
  <c r="CB272" i="48"/>
  <c r="CA272" i="48"/>
  <c r="BZ272" i="48"/>
  <c r="BY272" i="48"/>
  <c r="BX272" i="48"/>
  <c r="BW272" i="48"/>
  <c r="BV272" i="48"/>
  <c r="BR272" i="48"/>
  <c r="BS272" i="48"/>
  <c r="BT272" i="48"/>
  <c r="BU272" i="48"/>
  <c r="BQ272" i="48"/>
  <c r="BP272" i="48"/>
  <c r="BO272" i="48"/>
  <c r="BN272" i="48"/>
  <c r="BM272" i="48"/>
  <c r="BL272" i="48"/>
  <c r="BK272" i="48"/>
  <c r="BJ272" i="48"/>
  <c r="BI272" i="48"/>
  <c r="BH272" i="48"/>
  <c r="BG272" i="48"/>
  <c r="BF272" i="48"/>
  <c r="AT272" i="48"/>
  <c r="AU272" i="48"/>
  <c r="AV272" i="48"/>
  <c r="AW272" i="48"/>
  <c r="AX272" i="48"/>
  <c r="AY272" i="48"/>
  <c r="AZ272" i="48"/>
  <c r="BA272" i="48"/>
  <c r="BB272" i="48"/>
  <c r="BC272" i="48"/>
  <c r="BD272" i="48"/>
  <c r="BE272" i="48"/>
  <c r="AG272" i="48"/>
  <c r="AF272" i="48"/>
  <c r="AE272" i="48"/>
  <c r="AD272" i="48"/>
  <c r="AC272" i="48"/>
  <c r="D272" i="48"/>
  <c r="I272" i="48"/>
  <c r="DV271" i="48"/>
  <c r="DU271" i="48"/>
  <c r="DT271" i="48"/>
  <c r="DS271" i="48"/>
  <c r="DR271" i="48"/>
  <c r="DQ271" i="48"/>
  <c r="DP271" i="48"/>
  <c r="DO271" i="48"/>
  <c r="DN271" i="48"/>
  <c r="DM271" i="48"/>
  <c r="DL271" i="48"/>
  <c r="DK271" i="48"/>
  <c r="DJ271" i="48"/>
  <c r="DI271" i="48"/>
  <c r="DH271" i="48"/>
  <c r="DG271" i="48"/>
  <c r="DF271" i="48"/>
  <c r="DE271" i="48"/>
  <c r="DD271" i="48"/>
  <c r="DC271" i="48"/>
  <c r="DB271" i="48"/>
  <c r="DA271" i="48"/>
  <c r="CZ271" i="48"/>
  <c r="CY271" i="48"/>
  <c r="CX271" i="48"/>
  <c r="CW271" i="48"/>
  <c r="CV271" i="48"/>
  <c r="CU271" i="48"/>
  <c r="CT271" i="48"/>
  <c r="CS271" i="48"/>
  <c r="CR271" i="48"/>
  <c r="CQ271" i="48"/>
  <c r="CP271" i="48"/>
  <c r="CO271" i="48"/>
  <c r="CN271" i="48"/>
  <c r="CM271" i="48"/>
  <c r="CL271" i="48"/>
  <c r="CK271" i="48"/>
  <c r="CJ271" i="48"/>
  <c r="CI271" i="48"/>
  <c r="CH271" i="48"/>
  <c r="CG271" i="48"/>
  <c r="CA271" i="48"/>
  <c r="CB271" i="48"/>
  <c r="CC271" i="48"/>
  <c r="CD271" i="48"/>
  <c r="CE271" i="48"/>
  <c r="CF271" i="48"/>
  <c r="BZ271" i="48"/>
  <c r="BY271" i="48"/>
  <c r="BX271" i="48"/>
  <c r="BW271" i="48"/>
  <c r="BV271" i="48"/>
  <c r="BR271" i="48"/>
  <c r="BS271" i="48"/>
  <c r="BT271" i="48"/>
  <c r="BU271" i="48"/>
  <c r="BQ271" i="48"/>
  <c r="BP271" i="48"/>
  <c r="BO271" i="48"/>
  <c r="BN271" i="48"/>
  <c r="BM271" i="48"/>
  <c r="BL271" i="48"/>
  <c r="BK271" i="48"/>
  <c r="BJ271" i="48"/>
  <c r="BI271" i="48"/>
  <c r="BH271" i="48"/>
  <c r="BG271" i="48"/>
  <c r="BF271" i="48"/>
  <c r="AT271" i="48"/>
  <c r="AU271" i="48"/>
  <c r="AV271" i="48"/>
  <c r="AW271" i="48"/>
  <c r="AX271" i="48"/>
  <c r="AY271" i="48"/>
  <c r="AZ271" i="48"/>
  <c r="BA271" i="48"/>
  <c r="BB271" i="48"/>
  <c r="BC271" i="48"/>
  <c r="BD271" i="48"/>
  <c r="BE271" i="48"/>
  <c r="AG271" i="48"/>
  <c r="AE271" i="48"/>
  <c r="AD271" i="48"/>
  <c r="AC271" i="48"/>
  <c r="D271" i="48"/>
  <c r="I271" i="48"/>
  <c r="DV270" i="48"/>
  <c r="DU270" i="48"/>
  <c r="DT270" i="48"/>
  <c r="DS270" i="48"/>
  <c r="DR270" i="48"/>
  <c r="DQ270" i="48"/>
  <c r="DP270" i="48"/>
  <c r="DO270" i="48"/>
  <c r="DN270" i="48"/>
  <c r="DM270" i="48"/>
  <c r="DL270" i="48"/>
  <c r="DK270" i="48"/>
  <c r="DJ270" i="48"/>
  <c r="DI270" i="48"/>
  <c r="DH270" i="48"/>
  <c r="DG270" i="48"/>
  <c r="DF270" i="48"/>
  <c r="DE270" i="48"/>
  <c r="DD270" i="48"/>
  <c r="DC270" i="48"/>
  <c r="DB270" i="48"/>
  <c r="DA270" i="48"/>
  <c r="CZ270" i="48"/>
  <c r="CY270" i="48"/>
  <c r="CX270" i="48"/>
  <c r="CW270" i="48"/>
  <c r="CV270" i="48"/>
  <c r="CU270" i="48"/>
  <c r="CT270" i="48"/>
  <c r="CS270" i="48"/>
  <c r="CR270" i="48"/>
  <c r="CQ270" i="48"/>
  <c r="CP270" i="48"/>
  <c r="CO270" i="48"/>
  <c r="CN270" i="48"/>
  <c r="CM270" i="48"/>
  <c r="CL270" i="48"/>
  <c r="CK270" i="48"/>
  <c r="CJ270" i="48"/>
  <c r="CI270" i="48"/>
  <c r="CH270" i="48"/>
  <c r="CG270" i="48"/>
  <c r="CF270" i="48"/>
  <c r="CE270" i="48"/>
  <c r="CD270" i="48"/>
  <c r="CA270" i="48"/>
  <c r="CB270" i="48"/>
  <c r="CC270" i="48"/>
  <c r="BZ270" i="48"/>
  <c r="BY270" i="48"/>
  <c r="BX270" i="48"/>
  <c r="BW270" i="48"/>
  <c r="BV270" i="48"/>
  <c r="BR270" i="48"/>
  <c r="BS270" i="48"/>
  <c r="BT270" i="48"/>
  <c r="BU270" i="48"/>
  <c r="BQ270" i="48"/>
  <c r="BP270" i="48"/>
  <c r="BO270" i="48"/>
  <c r="BN270" i="48"/>
  <c r="BM270" i="48"/>
  <c r="BL270" i="48"/>
  <c r="BK270" i="48"/>
  <c r="BJ270" i="48"/>
  <c r="BI270" i="48"/>
  <c r="BH270" i="48"/>
  <c r="BG270" i="48"/>
  <c r="BF270" i="48"/>
  <c r="AT270" i="48"/>
  <c r="AU270" i="48"/>
  <c r="AV270" i="48"/>
  <c r="AW270" i="48"/>
  <c r="AX270" i="48"/>
  <c r="AY270" i="48"/>
  <c r="AZ270" i="48"/>
  <c r="BA270" i="48"/>
  <c r="BB270" i="48"/>
  <c r="BC270" i="48"/>
  <c r="BD270" i="48"/>
  <c r="BE270" i="48"/>
  <c r="AG270" i="48"/>
  <c r="AF270" i="48"/>
  <c r="AE270" i="48"/>
  <c r="AD270" i="48"/>
  <c r="AC270" i="48"/>
  <c r="D270" i="48"/>
  <c r="I270" i="48"/>
  <c r="DV269" i="48"/>
  <c r="DU269" i="48"/>
  <c r="DT269" i="48"/>
  <c r="DS269" i="48"/>
  <c r="DR269" i="48"/>
  <c r="DQ269" i="48"/>
  <c r="DP269" i="48"/>
  <c r="DO269" i="48"/>
  <c r="DN269" i="48"/>
  <c r="DM269" i="48"/>
  <c r="DL269" i="48"/>
  <c r="DK269" i="48"/>
  <c r="DJ269" i="48"/>
  <c r="DI269" i="48"/>
  <c r="DH269" i="48"/>
  <c r="DG269" i="48"/>
  <c r="DF269" i="48"/>
  <c r="DE269" i="48"/>
  <c r="DD269" i="48"/>
  <c r="DC269" i="48"/>
  <c r="DB269" i="48"/>
  <c r="DA269" i="48"/>
  <c r="CZ269" i="48"/>
  <c r="CY269" i="48"/>
  <c r="CX269" i="48"/>
  <c r="CW269" i="48"/>
  <c r="CV269" i="48"/>
  <c r="CU269" i="48"/>
  <c r="CT269" i="48"/>
  <c r="CS269" i="48"/>
  <c r="CR269" i="48"/>
  <c r="CQ269" i="48"/>
  <c r="CP269" i="48"/>
  <c r="CO269" i="48"/>
  <c r="CN269" i="48"/>
  <c r="CM269" i="48"/>
  <c r="CL269" i="48"/>
  <c r="CK269" i="48"/>
  <c r="CJ269" i="48"/>
  <c r="CI269" i="48"/>
  <c r="CH269" i="48"/>
  <c r="CG269" i="48"/>
  <c r="CF269" i="48"/>
  <c r="CE269" i="48"/>
  <c r="CD269" i="48"/>
  <c r="CC269" i="48"/>
  <c r="CB269" i="48"/>
  <c r="CA269" i="48"/>
  <c r="BY269" i="48"/>
  <c r="BX269" i="48"/>
  <c r="BW269" i="48"/>
  <c r="BV269" i="48"/>
  <c r="BR269" i="48"/>
  <c r="BS269" i="48"/>
  <c r="BT269" i="48"/>
  <c r="BU269" i="48"/>
  <c r="BQ269" i="48"/>
  <c r="BP269" i="48"/>
  <c r="BO269" i="48"/>
  <c r="BN269" i="48"/>
  <c r="BM269" i="48"/>
  <c r="BL269" i="48"/>
  <c r="BK269" i="48"/>
  <c r="BJ269" i="48"/>
  <c r="BI269" i="48"/>
  <c r="BH269" i="48"/>
  <c r="BG269" i="48"/>
  <c r="BF269" i="48"/>
  <c r="AT269" i="48"/>
  <c r="AU269" i="48"/>
  <c r="AV269" i="48"/>
  <c r="AW269" i="48"/>
  <c r="AX269" i="48"/>
  <c r="AY269" i="48"/>
  <c r="AZ269" i="48"/>
  <c r="BA269" i="48"/>
  <c r="BB269" i="48"/>
  <c r="BC269" i="48"/>
  <c r="BD269" i="48"/>
  <c r="BE269" i="48"/>
  <c r="AG269" i="48"/>
  <c r="A269" i="48"/>
  <c r="AE269" i="48"/>
  <c r="AD269" i="48"/>
  <c r="AC269" i="48"/>
  <c r="D269" i="48"/>
  <c r="I269" i="48"/>
  <c r="DV268" i="48"/>
  <c r="DU268" i="48"/>
  <c r="DT268" i="48"/>
  <c r="DS268" i="48"/>
  <c r="DR268" i="48"/>
  <c r="DQ268" i="48"/>
  <c r="DP268" i="48"/>
  <c r="DO268" i="48"/>
  <c r="DN268" i="48"/>
  <c r="DM268" i="48"/>
  <c r="DL268" i="48"/>
  <c r="DK268" i="48"/>
  <c r="DJ268" i="48"/>
  <c r="DI268" i="48"/>
  <c r="DH268" i="48"/>
  <c r="DG268" i="48"/>
  <c r="DF268" i="48"/>
  <c r="DE268" i="48"/>
  <c r="DD268" i="48"/>
  <c r="DC268" i="48"/>
  <c r="DB268" i="48"/>
  <c r="DA268" i="48"/>
  <c r="CZ268" i="48"/>
  <c r="CY268" i="48"/>
  <c r="CX268" i="48"/>
  <c r="CW268" i="48"/>
  <c r="CV268" i="48"/>
  <c r="CU268" i="48"/>
  <c r="CT268" i="48"/>
  <c r="CS268" i="48"/>
  <c r="CR268" i="48"/>
  <c r="CQ268" i="48"/>
  <c r="CP268" i="48"/>
  <c r="CO268" i="48"/>
  <c r="CN268" i="48"/>
  <c r="CM268" i="48"/>
  <c r="CL268" i="48"/>
  <c r="CK268" i="48"/>
  <c r="CJ268" i="48"/>
  <c r="CI268" i="48"/>
  <c r="CH268" i="48"/>
  <c r="CG268" i="48"/>
  <c r="CF268" i="48"/>
  <c r="CE268" i="48"/>
  <c r="CD268" i="48"/>
  <c r="CC268" i="48"/>
  <c r="CB268" i="48"/>
  <c r="CA268" i="48"/>
  <c r="BZ268" i="48"/>
  <c r="BY268" i="48"/>
  <c r="BX268" i="48"/>
  <c r="BW268" i="48"/>
  <c r="BV268" i="48"/>
  <c r="BR268" i="48"/>
  <c r="BS268" i="48"/>
  <c r="BT268" i="48"/>
  <c r="BU268" i="48"/>
  <c r="BQ268" i="48"/>
  <c r="BP268" i="48"/>
  <c r="BO268" i="48"/>
  <c r="BN268" i="48"/>
  <c r="BM268" i="48"/>
  <c r="BL268" i="48"/>
  <c r="BK268" i="48"/>
  <c r="BJ268" i="48"/>
  <c r="BI268" i="48"/>
  <c r="BH268" i="48"/>
  <c r="BG268" i="48"/>
  <c r="BF268" i="48"/>
  <c r="AT268" i="48"/>
  <c r="AU268" i="48"/>
  <c r="AV268" i="48"/>
  <c r="AW268" i="48"/>
  <c r="AX268" i="48"/>
  <c r="AY268" i="48"/>
  <c r="AZ268" i="48"/>
  <c r="BA268" i="48"/>
  <c r="BB268" i="48"/>
  <c r="BC268" i="48"/>
  <c r="BD268" i="48"/>
  <c r="BE268" i="48"/>
  <c r="AG268" i="48"/>
  <c r="AM268" i="48"/>
  <c r="AE268" i="48"/>
  <c r="AD268" i="48"/>
  <c r="AC268" i="48"/>
  <c r="D268" i="48"/>
  <c r="I268" i="48"/>
  <c r="DV267" i="48"/>
  <c r="DU267" i="48"/>
  <c r="DT267" i="48"/>
  <c r="DS267" i="48"/>
  <c r="DR267" i="48"/>
  <c r="DQ267" i="48"/>
  <c r="DP267" i="48"/>
  <c r="DO267" i="48"/>
  <c r="DN267" i="48"/>
  <c r="DM267" i="48"/>
  <c r="DL267" i="48"/>
  <c r="DK267" i="48"/>
  <c r="DJ267" i="48"/>
  <c r="DI267" i="48"/>
  <c r="DH267" i="48"/>
  <c r="DG267" i="48"/>
  <c r="DF267" i="48"/>
  <c r="DE267" i="48"/>
  <c r="DD267" i="48"/>
  <c r="DC267" i="48"/>
  <c r="DB267" i="48"/>
  <c r="DA267" i="48"/>
  <c r="CZ267" i="48"/>
  <c r="CY267" i="48"/>
  <c r="CX267" i="48"/>
  <c r="CW267" i="48"/>
  <c r="CV267" i="48"/>
  <c r="CU267" i="48"/>
  <c r="CT267" i="48"/>
  <c r="CS267" i="48"/>
  <c r="CR267" i="48"/>
  <c r="CQ267" i="48"/>
  <c r="CP267" i="48"/>
  <c r="CO267" i="48"/>
  <c r="CN267" i="48"/>
  <c r="CM267" i="48"/>
  <c r="CL267" i="48"/>
  <c r="CK267" i="48"/>
  <c r="CJ267" i="48"/>
  <c r="CI267" i="48"/>
  <c r="CH267" i="48"/>
  <c r="CG267" i="48"/>
  <c r="CF267" i="48"/>
  <c r="CE267" i="48"/>
  <c r="CD267" i="48"/>
  <c r="CC267" i="48"/>
  <c r="CB267" i="48"/>
  <c r="CA267" i="48"/>
  <c r="BZ267" i="48"/>
  <c r="BY267" i="48"/>
  <c r="BX267" i="48"/>
  <c r="BW267" i="48"/>
  <c r="BV267" i="48"/>
  <c r="AK267" i="48"/>
  <c r="BR267" i="48"/>
  <c r="BS267" i="48"/>
  <c r="BT267" i="48"/>
  <c r="BU267" i="48"/>
  <c r="BQ267" i="48"/>
  <c r="BP267" i="48"/>
  <c r="BO267" i="48"/>
  <c r="BN267" i="48"/>
  <c r="BM267" i="48"/>
  <c r="BL267" i="48"/>
  <c r="BK267" i="48"/>
  <c r="BJ267" i="48"/>
  <c r="BI267" i="48"/>
  <c r="BH267" i="48"/>
  <c r="BG267" i="48"/>
  <c r="BF267" i="48"/>
  <c r="AT267" i="48"/>
  <c r="AU267" i="48"/>
  <c r="AV267" i="48"/>
  <c r="AW267" i="48"/>
  <c r="AX267" i="48"/>
  <c r="AY267" i="48"/>
  <c r="AZ267" i="48"/>
  <c r="BA267" i="48"/>
  <c r="BB267" i="48"/>
  <c r="BC267" i="48"/>
  <c r="BD267" i="48"/>
  <c r="BE267" i="48"/>
  <c r="AG267" i="48"/>
  <c r="AE267" i="48"/>
  <c r="AD267" i="48"/>
  <c r="AC267" i="48"/>
  <c r="D267" i="48"/>
  <c r="I267" i="48"/>
  <c r="DV266" i="48"/>
  <c r="DU266" i="48"/>
  <c r="DT266" i="48"/>
  <c r="DS266" i="48"/>
  <c r="DR266" i="48"/>
  <c r="DQ266" i="48"/>
  <c r="DP266" i="48"/>
  <c r="DO266" i="48"/>
  <c r="DN266" i="48"/>
  <c r="DM266" i="48"/>
  <c r="DL266" i="48"/>
  <c r="DK266" i="48"/>
  <c r="DJ266" i="48"/>
  <c r="DI266" i="48"/>
  <c r="DH266" i="48"/>
  <c r="DG266" i="48"/>
  <c r="DF266" i="48"/>
  <c r="DE266" i="48"/>
  <c r="DD266" i="48"/>
  <c r="DC266" i="48"/>
  <c r="DB266" i="48"/>
  <c r="DA266" i="48"/>
  <c r="CZ266" i="48"/>
  <c r="CY266" i="48"/>
  <c r="CX266" i="48"/>
  <c r="CW266" i="48"/>
  <c r="CV266" i="48"/>
  <c r="CU266" i="48"/>
  <c r="CT266" i="48"/>
  <c r="CS266" i="48"/>
  <c r="CR266" i="48"/>
  <c r="CQ266" i="48"/>
  <c r="CP266" i="48"/>
  <c r="CO266" i="48"/>
  <c r="CN266" i="48"/>
  <c r="CM266" i="48"/>
  <c r="CL266" i="48"/>
  <c r="CK266" i="48"/>
  <c r="CJ266" i="48"/>
  <c r="CI266" i="48"/>
  <c r="CH266" i="48"/>
  <c r="CG266" i="48"/>
  <c r="CF266" i="48"/>
  <c r="CE266" i="48"/>
  <c r="CD266" i="48"/>
  <c r="CC266" i="48"/>
  <c r="CB266" i="48"/>
  <c r="CA266" i="48"/>
  <c r="BY266" i="48"/>
  <c r="BX266" i="48"/>
  <c r="BW266" i="48"/>
  <c r="BV266" i="48"/>
  <c r="BR266" i="48"/>
  <c r="BS266" i="48"/>
  <c r="BT266" i="48"/>
  <c r="BU266" i="48"/>
  <c r="BQ266" i="48"/>
  <c r="BP266" i="48"/>
  <c r="BO266" i="48"/>
  <c r="BN266" i="48"/>
  <c r="BM266" i="48"/>
  <c r="BL266" i="48"/>
  <c r="BK266" i="48"/>
  <c r="BJ266" i="48"/>
  <c r="BI266" i="48"/>
  <c r="BH266" i="48"/>
  <c r="BG266" i="48"/>
  <c r="BF266" i="48"/>
  <c r="AT266" i="48"/>
  <c r="AU266" i="48"/>
  <c r="AV266" i="48"/>
  <c r="AW266" i="48"/>
  <c r="AX266" i="48"/>
  <c r="AY266" i="48"/>
  <c r="AZ266" i="48"/>
  <c r="BA266" i="48"/>
  <c r="BB266" i="48"/>
  <c r="BC266" i="48"/>
  <c r="BD266" i="48"/>
  <c r="BE266" i="48"/>
  <c r="AG266" i="48"/>
  <c r="AE266" i="48"/>
  <c r="AD266" i="48"/>
  <c r="AC266" i="48"/>
  <c r="D266" i="48"/>
  <c r="I266" i="48"/>
  <c r="DV265" i="48"/>
  <c r="DU265" i="48"/>
  <c r="DT265" i="48"/>
  <c r="DS265" i="48"/>
  <c r="DR265" i="48"/>
  <c r="DQ265" i="48"/>
  <c r="DP265" i="48"/>
  <c r="DO265" i="48"/>
  <c r="DN265" i="48"/>
  <c r="DM265" i="48"/>
  <c r="DL265" i="48"/>
  <c r="DK265" i="48"/>
  <c r="DJ265" i="48"/>
  <c r="DI265" i="48"/>
  <c r="DH265" i="48"/>
  <c r="DG265" i="48"/>
  <c r="DF265" i="48"/>
  <c r="DE265" i="48"/>
  <c r="DD265" i="48"/>
  <c r="DC265" i="48"/>
  <c r="DB265" i="48"/>
  <c r="DA265" i="48"/>
  <c r="CZ265" i="48"/>
  <c r="CY265" i="48"/>
  <c r="CX265" i="48"/>
  <c r="CW265" i="48"/>
  <c r="CV265" i="48"/>
  <c r="CU265" i="48"/>
  <c r="CT265" i="48"/>
  <c r="CS265" i="48"/>
  <c r="CR265" i="48"/>
  <c r="CQ265" i="48"/>
  <c r="CP265" i="48"/>
  <c r="CO265" i="48"/>
  <c r="CN265" i="48"/>
  <c r="CM265" i="48"/>
  <c r="CL265" i="48"/>
  <c r="CK265" i="48"/>
  <c r="CJ265" i="48"/>
  <c r="CI265" i="48"/>
  <c r="CH265" i="48"/>
  <c r="CG265" i="48"/>
  <c r="CF265" i="48"/>
  <c r="CE265" i="48"/>
  <c r="CD265" i="48"/>
  <c r="CC265" i="48"/>
  <c r="CB265" i="48"/>
  <c r="CA265" i="48"/>
  <c r="BZ265" i="48"/>
  <c r="BY265" i="48"/>
  <c r="BX265" i="48"/>
  <c r="BW265" i="48"/>
  <c r="BV265" i="48"/>
  <c r="BR265" i="48"/>
  <c r="BS265" i="48"/>
  <c r="BT265" i="48"/>
  <c r="BU265" i="48"/>
  <c r="BQ265" i="48"/>
  <c r="BP265" i="48"/>
  <c r="BO265" i="48"/>
  <c r="BN265" i="48"/>
  <c r="BM265" i="48"/>
  <c r="BL265" i="48"/>
  <c r="BK265" i="48"/>
  <c r="BJ265" i="48"/>
  <c r="BI265" i="48"/>
  <c r="BH265" i="48"/>
  <c r="BG265" i="48"/>
  <c r="BF265" i="48"/>
  <c r="AT265" i="48"/>
  <c r="AU265" i="48"/>
  <c r="AV265" i="48"/>
  <c r="AW265" i="48"/>
  <c r="AX265" i="48"/>
  <c r="AY265" i="48"/>
  <c r="AZ265" i="48"/>
  <c r="BA265" i="48"/>
  <c r="BB265" i="48"/>
  <c r="BC265" i="48"/>
  <c r="BD265" i="48"/>
  <c r="BE265" i="48"/>
  <c r="AG265" i="48"/>
  <c r="AF265" i="48"/>
  <c r="AE265" i="48"/>
  <c r="AD265" i="48"/>
  <c r="AC265" i="48"/>
  <c r="D265" i="48"/>
  <c r="I265" i="48"/>
  <c r="DV264" i="48"/>
  <c r="DU264" i="48"/>
  <c r="DT264" i="48"/>
  <c r="DS264" i="48"/>
  <c r="DR264" i="48"/>
  <c r="DQ264" i="48"/>
  <c r="DP264" i="48"/>
  <c r="DO264" i="48"/>
  <c r="DN264" i="48"/>
  <c r="DM264" i="48"/>
  <c r="DL264" i="48"/>
  <c r="DK264" i="48"/>
  <c r="DJ264" i="48"/>
  <c r="DI264" i="48"/>
  <c r="DH264" i="48"/>
  <c r="DG264" i="48"/>
  <c r="DF264" i="48"/>
  <c r="DE264" i="48"/>
  <c r="DD264" i="48"/>
  <c r="DC264" i="48"/>
  <c r="DB264" i="48"/>
  <c r="DA264" i="48"/>
  <c r="CZ264" i="48"/>
  <c r="CY264" i="48"/>
  <c r="CX264" i="48"/>
  <c r="CW264" i="48"/>
  <c r="CV264" i="48"/>
  <c r="CU264" i="48"/>
  <c r="CT264" i="48"/>
  <c r="CS264" i="48"/>
  <c r="CR264" i="48"/>
  <c r="CQ264" i="48"/>
  <c r="CP264" i="48"/>
  <c r="CO264" i="48"/>
  <c r="CN264" i="48"/>
  <c r="CM264" i="48"/>
  <c r="CL264" i="48"/>
  <c r="CK264" i="48"/>
  <c r="CJ264" i="48"/>
  <c r="CI264" i="48"/>
  <c r="CH264" i="48"/>
  <c r="CG264" i="48"/>
  <c r="CF264" i="48"/>
  <c r="CE264" i="48"/>
  <c r="CD264" i="48"/>
  <c r="CC264" i="48"/>
  <c r="CB264" i="48"/>
  <c r="CA264" i="48"/>
  <c r="BY264" i="48"/>
  <c r="BX264" i="48"/>
  <c r="BW264" i="48"/>
  <c r="BV264" i="48"/>
  <c r="BR264" i="48"/>
  <c r="BS264" i="48"/>
  <c r="BT264" i="48"/>
  <c r="BU264" i="48"/>
  <c r="BQ264" i="48"/>
  <c r="BP264" i="48"/>
  <c r="BO264" i="48"/>
  <c r="BN264" i="48"/>
  <c r="BM264" i="48"/>
  <c r="BL264" i="48"/>
  <c r="BK264" i="48"/>
  <c r="BJ264" i="48"/>
  <c r="BI264" i="48"/>
  <c r="BH264" i="48"/>
  <c r="BG264" i="48"/>
  <c r="BF264" i="48"/>
  <c r="AT264" i="48"/>
  <c r="AU264" i="48"/>
  <c r="AV264" i="48"/>
  <c r="AW264" i="48"/>
  <c r="AX264" i="48"/>
  <c r="AY264" i="48"/>
  <c r="AZ264" i="48"/>
  <c r="BA264" i="48"/>
  <c r="BB264" i="48"/>
  <c r="BC264" i="48"/>
  <c r="BD264" i="48"/>
  <c r="BE264" i="48"/>
  <c r="AG264" i="48"/>
  <c r="AE264" i="48"/>
  <c r="AD264" i="48"/>
  <c r="AC264" i="48"/>
  <c r="D264" i="48"/>
  <c r="I264" i="48"/>
  <c r="DV263" i="48"/>
  <c r="DU263" i="48"/>
  <c r="DT263" i="48"/>
  <c r="DS263" i="48"/>
  <c r="DR263" i="48"/>
  <c r="DQ263" i="48"/>
  <c r="DP263" i="48"/>
  <c r="DO263" i="48"/>
  <c r="DN263" i="48"/>
  <c r="DM263" i="48"/>
  <c r="DL263" i="48"/>
  <c r="DK263" i="48"/>
  <c r="DJ263" i="48"/>
  <c r="DI263" i="48"/>
  <c r="DH263" i="48"/>
  <c r="DG263" i="48"/>
  <c r="DF263" i="48"/>
  <c r="DE263" i="48"/>
  <c r="DD263" i="48"/>
  <c r="DC263" i="48"/>
  <c r="DB263" i="48"/>
  <c r="DA263" i="48"/>
  <c r="CZ263" i="48"/>
  <c r="CY263" i="48"/>
  <c r="CX263" i="48"/>
  <c r="CW263" i="48"/>
  <c r="CV263" i="48"/>
  <c r="CU263" i="48"/>
  <c r="CT263" i="48"/>
  <c r="CS263" i="48"/>
  <c r="CR263" i="48"/>
  <c r="CQ263" i="48"/>
  <c r="CP263" i="48"/>
  <c r="CO263" i="48"/>
  <c r="CN263" i="48"/>
  <c r="CM263" i="48"/>
  <c r="CL263" i="48"/>
  <c r="CK263" i="48"/>
  <c r="CJ263" i="48"/>
  <c r="CI263" i="48"/>
  <c r="CH263" i="48"/>
  <c r="CG263" i="48"/>
  <c r="CF263" i="48"/>
  <c r="CE263" i="48"/>
  <c r="CD263" i="48"/>
  <c r="CC263" i="48"/>
  <c r="CB263" i="48"/>
  <c r="CA263" i="48"/>
  <c r="BZ263" i="48"/>
  <c r="BY263" i="48"/>
  <c r="BX263" i="48"/>
  <c r="BW263" i="48"/>
  <c r="BV263" i="48"/>
  <c r="BR263" i="48"/>
  <c r="BS263" i="48"/>
  <c r="BT263" i="48"/>
  <c r="BU263" i="48"/>
  <c r="BQ263" i="48"/>
  <c r="BP263" i="48"/>
  <c r="BO263" i="48"/>
  <c r="BN263" i="48"/>
  <c r="BM263" i="48"/>
  <c r="BL263" i="48"/>
  <c r="BK263" i="48"/>
  <c r="BJ263" i="48"/>
  <c r="BI263" i="48"/>
  <c r="BH263" i="48"/>
  <c r="BG263" i="48"/>
  <c r="BF263" i="48"/>
  <c r="AT263" i="48"/>
  <c r="AU263" i="48"/>
  <c r="AV263" i="48"/>
  <c r="AW263" i="48"/>
  <c r="AX263" i="48"/>
  <c r="AY263" i="48"/>
  <c r="AZ263" i="48"/>
  <c r="BA263" i="48"/>
  <c r="BB263" i="48"/>
  <c r="BC263" i="48"/>
  <c r="BD263" i="48"/>
  <c r="BE263" i="48"/>
  <c r="AG263" i="48"/>
  <c r="AE263" i="48"/>
  <c r="AD263" i="48"/>
  <c r="AC263" i="48"/>
  <c r="D263" i="48"/>
  <c r="I263" i="48"/>
  <c r="DV262" i="48"/>
  <c r="DU262" i="48"/>
  <c r="DT262" i="48"/>
  <c r="DS262" i="48"/>
  <c r="DR262" i="48"/>
  <c r="DQ262" i="48"/>
  <c r="DP262" i="48"/>
  <c r="DO262" i="48"/>
  <c r="DN262" i="48"/>
  <c r="DM262" i="48"/>
  <c r="DL262" i="48"/>
  <c r="DK262" i="48"/>
  <c r="DJ262" i="48"/>
  <c r="DI262" i="48"/>
  <c r="DH262" i="48"/>
  <c r="DG262" i="48"/>
  <c r="DF262" i="48"/>
  <c r="DE262" i="48"/>
  <c r="DD262" i="48"/>
  <c r="DC262" i="48"/>
  <c r="DB262" i="48"/>
  <c r="DA262" i="48"/>
  <c r="CZ262" i="48"/>
  <c r="CY262" i="48"/>
  <c r="CX262" i="48"/>
  <c r="CW262" i="48"/>
  <c r="CV262" i="48"/>
  <c r="CU262" i="48"/>
  <c r="CT262" i="48"/>
  <c r="CS262" i="48"/>
  <c r="CR262" i="48"/>
  <c r="CQ262" i="48"/>
  <c r="CP262" i="48"/>
  <c r="CO262" i="48"/>
  <c r="CN262" i="48"/>
  <c r="CM262" i="48"/>
  <c r="CL262" i="48"/>
  <c r="CK262" i="48"/>
  <c r="CJ262" i="48"/>
  <c r="CI262" i="48"/>
  <c r="CH262" i="48"/>
  <c r="CG262" i="48"/>
  <c r="CF262" i="48"/>
  <c r="CE262" i="48"/>
  <c r="CD262" i="48"/>
  <c r="CC262" i="48"/>
  <c r="CB262" i="48"/>
  <c r="CA262" i="48"/>
  <c r="BZ262" i="48"/>
  <c r="BY262" i="48"/>
  <c r="BX262" i="48"/>
  <c r="BW262" i="48"/>
  <c r="BV262" i="48"/>
  <c r="BR262" i="48"/>
  <c r="BS262" i="48"/>
  <c r="BT262" i="48"/>
  <c r="BU262" i="48"/>
  <c r="BQ262" i="48"/>
  <c r="BP262" i="48"/>
  <c r="BO262" i="48"/>
  <c r="BN262" i="48"/>
  <c r="BM262" i="48"/>
  <c r="BL262" i="48"/>
  <c r="BK262" i="48"/>
  <c r="BJ262" i="48"/>
  <c r="BI262" i="48"/>
  <c r="BH262" i="48"/>
  <c r="BG262" i="48"/>
  <c r="BF262" i="48"/>
  <c r="AT262" i="48"/>
  <c r="AU262" i="48"/>
  <c r="AV262" i="48"/>
  <c r="AW262" i="48"/>
  <c r="AX262" i="48"/>
  <c r="AY262" i="48"/>
  <c r="AZ262" i="48"/>
  <c r="BA262" i="48"/>
  <c r="BB262" i="48"/>
  <c r="BC262" i="48"/>
  <c r="BD262" i="48"/>
  <c r="BE262" i="48"/>
  <c r="AG262" i="48"/>
  <c r="AF262" i="48"/>
  <c r="AE262" i="48"/>
  <c r="AD262" i="48"/>
  <c r="AC262" i="48"/>
  <c r="D262" i="48"/>
  <c r="I262" i="48"/>
  <c r="DV261" i="48"/>
  <c r="DU261" i="48"/>
  <c r="DT261" i="48"/>
  <c r="DS261" i="48"/>
  <c r="DR261" i="48"/>
  <c r="DQ261" i="48"/>
  <c r="DP261" i="48"/>
  <c r="DO261" i="48"/>
  <c r="DN261" i="48"/>
  <c r="DM261" i="48"/>
  <c r="DL261" i="48"/>
  <c r="DK261" i="48"/>
  <c r="DJ261" i="48"/>
  <c r="DI261" i="48"/>
  <c r="DH261" i="48"/>
  <c r="DG261" i="48"/>
  <c r="DF261" i="48"/>
  <c r="DE261" i="48"/>
  <c r="DD261" i="48"/>
  <c r="DC261" i="48"/>
  <c r="DB261" i="48"/>
  <c r="DA261" i="48"/>
  <c r="CZ261" i="48"/>
  <c r="CY261" i="48"/>
  <c r="CX261" i="48"/>
  <c r="CW261" i="48"/>
  <c r="CV261" i="48"/>
  <c r="CU261" i="48"/>
  <c r="CT261" i="48"/>
  <c r="CS261" i="48"/>
  <c r="CR261" i="48"/>
  <c r="CQ261" i="48"/>
  <c r="CP261" i="48"/>
  <c r="CO261" i="48"/>
  <c r="CN261" i="48"/>
  <c r="CM261" i="48"/>
  <c r="CL261" i="48"/>
  <c r="CK261" i="48"/>
  <c r="CJ261" i="48"/>
  <c r="CI261" i="48"/>
  <c r="CH261" i="48"/>
  <c r="CG261" i="48"/>
  <c r="CF261" i="48"/>
  <c r="CE261" i="48"/>
  <c r="CD261" i="48"/>
  <c r="CC261" i="48"/>
  <c r="CB261" i="48"/>
  <c r="CA261" i="48"/>
  <c r="BY261" i="48"/>
  <c r="BX261" i="48"/>
  <c r="BW261" i="48"/>
  <c r="BV261" i="48"/>
  <c r="BR261" i="48"/>
  <c r="BS261" i="48"/>
  <c r="BT261" i="48"/>
  <c r="BU261" i="48"/>
  <c r="BQ261" i="48"/>
  <c r="BP261" i="48"/>
  <c r="BO261" i="48"/>
  <c r="BN261" i="48"/>
  <c r="BM261" i="48"/>
  <c r="BL261" i="48"/>
  <c r="BK261" i="48"/>
  <c r="BJ261" i="48"/>
  <c r="BI261" i="48"/>
  <c r="BH261" i="48"/>
  <c r="BG261" i="48"/>
  <c r="BF261" i="48"/>
  <c r="AT261" i="48"/>
  <c r="AU261" i="48"/>
  <c r="AV261" i="48"/>
  <c r="AW261" i="48"/>
  <c r="AX261" i="48"/>
  <c r="AY261" i="48"/>
  <c r="AZ261" i="48"/>
  <c r="BA261" i="48"/>
  <c r="BB261" i="48"/>
  <c r="BC261" i="48"/>
  <c r="BD261" i="48"/>
  <c r="BE261" i="48"/>
  <c r="AG261" i="48"/>
  <c r="AF261" i="48"/>
  <c r="AE261" i="48"/>
  <c r="AD261" i="48"/>
  <c r="AC261" i="48"/>
  <c r="D261" i="48"/>
  <c r="I261" i="48"/>
  <c r="DV260" i="48"/>
  <c r="DU260" i="48"/>
  <c r="DT260" i="48"/>
  <c r="DS260" i="48"/>
  <c r="DR260" i="48"/>
  <c r="DQ260" i="48"/>
  <c r="DP260" i="48"/>
  <c r="DO260" i="48"/>
  <c r="DN260" i="48"/>
  <c r="DM260" i="48"/>
  <c r="DL260" i="48"/>
  <c r="DK260" i="48"/>
  <c r="DJ260" i="48"/>
  <c r="DI260" i="48"/>
  <c r="DH260" i="48"/>
  <c r="DG260" i="48"/>
  <c r="DF260" i="48"/>
  <c r="DE260" i="48"/>
  <c r="DD260" i="48"/>
  <c r="DC260" i="48"/>
  <c r="DB260" i="48"/>
  <c r="DA260" i="48"/>
  <c r="CZ260" i="48"/>
  <c r="CY260" i="48"/>
  <c r="CX260" i="48"/>
  <c r="CW260" i="48"/>
  <c r="CV260" i="48"/>
  <c r="CU260" i="48"/>
  <c r="CT260" i="48"/>
  <c r="CS260" i="48"/>
  <c r="CR260" i="48"/>
  <c r="CQ260" i="48"/>
  <c r="CP260" i="48"/>
  <c r="CO260" i="48"/>
  <c r="CN260" i="48"/>
  <c r="CM260" i="48"/>
  <c r="CL260" i="48"/>
  <c r="CK260" i="48"/>
  <c r="CJ260" i="48"/>
  <c r="CI260" i="48"/>
  <c r="CH260" i="48"/>
  <c r="CG260" i="48"/>
  <c r="CF260" i="48"/>
  <c r="CE260" i="48"/>
  <c r="CD260" i="48"/>
  <c r="CC260" i="48"/>
  <c r="CB260" i="48"/>
  <c r="CA260" i="48"/>
  <c r="BZ260" i="48"/>
  <c r="BY260" i="48"/>
  <c r="BX260" i="48"/>
  <c r="BW260" i="48"/>
  <c r="BV260" i="48"/>
  <c r="BR260" i="48"/>
  <c r="BS260" i="48"/>
  <c r="BT260" i="48"/>
  <c r="BU260" i="48"/>
  <c r="BQ260" i="48"/>
  <c r="BP260" i="48"/>
  <c r="BO260" i="48"/>
  <c r="BN260" i="48"/>
  <c r="BM260" i="48"/>
  <c r="BL260" i="48"/>
  <c r="BK260" i="48"/>
  <c r="BJ260" i="48"/>
  <c r="BI260" i="48"/>
  <c r="BH260" i="48"/>
  <c r="BG260" i="48"/>
  <c r="BF260" i="48"/>
  <c r="AT260" i="48"/>
  <c r="AU260" i="48"/>
  <c r="AV260" i="48"/>
  <c r="AW260" i="48"/>
  <c r="AX260" i="48"/>
  <c r="AY260" i="48"/>
  <c r="AZ260" i="48"/>
  <c r="BA260" i="48"/>
  <c r="BB260" i="48"/>
  <c r="BC260" i="48"/>
  <c r="BD260" i="48"/>
  <c r="BE260" i="48"/>
  <c r="AG260" i="48"/>
  <c r="A260" i="48"/>
  <c r="AF260" i="48"/>
  <c r="AE260" i="48"/>
  <c r="AD260" i="48"/>
  <c r="AC260" i="48"/>
  <c r="D260" i="48"/>
  <c r="I260" i="48"/>
  <c r="DV259" i="48"/>
  <c r="DU259" i="48"/>
  <c r="DT259" i="48"/>
  <c r="DS259" i="48"/>
  <c r="DR259" i="48"/>
  <c r="DQ259" i="48"/>
  <c r="DP259" i="48"/>
  <c r="DO259" i="48"/>
  <c r="DN259" i="48"/>
  <c r="DM259" i="48"/>
  <c r="DL259" i="48"/>
  <c r="DK259" i="48"/>
  <c r="DJ259" i="48"/>
  <c r="DI259" i="48"/>
  <c r="DH259" i="48"/>
  <c r="DG259" i="48"/>
  <c r="DF259" i="48"/>
  <c r="DE259" i="48"/>
  <c r="DD259" i="48"/>
  <c r="DC259" i="48"/>
  <c r="DB259" i="48"/>
  <c r="DA259" i="48"/>
  <c r="CZ259" i="48"/>
  <c r="CY259" i="48"/>
  <c r="CX259" i="48"/>
  <c r="CW259" i="48"/>
  <c r="CV259" i="48"/>
  <c r="CU259" i="48"/>
  <c r="CT259" i="48"/>
  <c r="CS259" i="48"/>
  <c r="CR259" i="48"/>
  <c r="CQ259" i="48"/>
  <c r="CP259" i="48"/>
  <c r="CO259" i="48"/>
  <c r="CN259" i="48"/>
  <c r="CM259" i="48"/>
  <c r="CL259" i="48"/>
  <c r="CK259" i="48"/>
  <c r="CJ259" i="48"/>
  <c r="CI259" i="48"/>
  <c r="CH259" i="48"/>
  <c r="CG259" i="48"/>
  <c r="CF259" i="48"/>
  <c r="CE259" i="48"/>
  <c r="CD259" i="48"/>
  <c r="CC259" i="48"/>
  <c r="CB259" i="48"/>
  <c r="CA259" i="48"/>
  <c r="BZ259" i="48"/>
  <c r="BY259" i="48"/>
  <c r="BX259" i="48"/>
  <c r="BW259" i="48"/>
  <c r="BV259" i="48"/>
  <c r="BR259" i="48"/>
  <c r="BS259" i="48"/>
  <c r="BT259" i="48"/>
  <c r="BU259" i="48"/>
  <c r="BQ259" i="48"/>
  <c r="BP259" i="48"/>
  <c r="BO259" i="48"/>
  <c r="BN259" i="48"/>
  <c r="BM259" i="48"/>
  <c r="BL259" i="48"/>
  <c r="BK259" i="48"/>
  <c r="BJ259" i="48"/>
  <c r="BI259" i="48"/>
  <c r="BH259" i="48"/>
  <c r="BG259" i="48"/>
  <c r="BF259" i="48"/>
  <c r="AT259" i="48"/>
  <c r="AU259" i="48"/>
  <c r="AV259" i="48"/>
  <c r="AW259" i="48"/>
  <c r="AX259" i="48"/>
  <c r="AY259" i="48"/>
  <c r="AZ259" i="48"/>
  <c r="BA259" i="48"/>
  <c r="BB259" i="48"/>
  <c r="BC259" i="48"/>
  <c r="BD259" i="48"/>
  <c r="BE259" i="48"/>
  <c r="AG259" i="48"/>
  <c r="AF259" i="48"/>
  <c r="AE259" i="48"/>
  <c r="AD259" i="48"/>
  <c r="AC259" i="48"/>
  <c r="D259" i="48"/>
  <c r="I259" i="48"/>
  <c r="DV258" i="48"/>
  <c r="DU258" i="48"/>
  <c r="DT258" i="48"/>
  <c r="DS258" i="48"/>
  <c r="DR258" i="48"/>
  <c r="DQ258" i="48"/>
  <c r="DP258" i="48"/>
  <c r="DO258" i="48"/>
  <c r="DN258" i="48"/>
  <c r="DM258" i="48"/>
  <c r="DL258" i="48"/>
  <c r="DK258" i="48"/>
  <c r="DJ258" i="48"/>
  <c r="DI258" i="48"/>
  <c r="DH258" i="48"/>
  <c r="DG258" i="48"/>
  <c r="DF258" i="48"/>
  <c r="DE258" i="48"/>
  <c r="DD258" i="48"/>
  <c r="DC258" i="48"/>
  <c r="DB258" i="48"/>
  <c r="DA258" i="48"/>
  <c r="CZ258" i="48"/>
  <c r="CY258" i="48"/>
  <c r="CX258" i="48"/>
  <c r="CW258" i="48"/>
  <c r="CV258" i="48"/>
  <c r="CU258" i="48"/>
  <c r="CT258" i="48"/>
  <c r="CS258" i="48"/>
  <c r="CR258" i="48"/>
  <c r="CQ258" i="48"/>
  <c r="CP258" i="48"/>
  <c r="CO258" i="48"/>
  <c r="CN258" i="48"/>
  <c r="CM258" i="48"/>
  <c r="CL258" i="48"/>
  <c r="CK258" i="48"/>
  <c r="CJ258" i="48"/>
  <c r="CI258" i="48"/>
  <c r="CH258" i="48"/>
  <c r="CG258" i="48"/>
  <c r="CF258" i="48"/>
  <c r="CE258" i="48"/>
  <c r="CD258" i="48"/>
  <c r="CC258" i="48"/>
  <c r="CB258" i="48"/>
  <c r="CA258" i="48"/>
  <c r="BZ258" i="48"/>
  <c r="BY258" i="48"/>
  <c r="BX258" i="48"/>
  <c r="BW258" i="48"/>
  <c r="BV258" i="48"/>
  <c r="BR258" i="48"/>
  <c r="BS258" i="48"/>
  <c r="BT258" i="48"/>
  <c r="BU258" i="48"/>
  <c r="BQ258" i="48"/>
  <c r="BP258" i="48"/>
  <c r="BO258" i="48"/>
  <c r="BN258" i="48"/>
  <c r="BM258" i="48"/>
  <c r="BL258" i="48"/>
  <c r="BK258" i="48"/>
  <c r="BJ258" i="48"/>
  <c r="BI258" i="48"/>
  <c r="BH258" i="48"/>
  <c r="BG258" i="48"/>
  <c r="BF258" i="48"/>
  <c r="AT258" i="48"/>
  <c r="AU258" i="48"/>
  <c r="AV258" i="48"/>
  <c r="AW258" i="48"/>
  <c r="AX258" i="48"/>
  <c r="AY258" i="48"/>
  <c r="AZ258" i="48"/>
  <c r="BA258" i="48"/>
  <c r="BB258" i="48"/>
  <c r="BC258" i="48"/>
  <c r="BD258" i="48"/>
  <c r="BE258" i="48"/>
  <c r="AG258" i="48"/>
  <c r="AM258" i="48"/>
  <c r="AE258" i="48"/>
  <c r="AD258" i="48"/>
  <c r="AC258" i="48"/>
  <c r="D258" i="48"/>
  <c r="I258" i="48"/>
  <c r="DV257" i="48"/>
  <c r="DU257" i="48"/>
  <c r="DT257" i="48"/>
  <c r="DS257" i="48"/>
  <c r="DR257" i="48"/>
  <c r="DQ257" i="48"/>
  <c r="DP257" i="48"/>
  <c r="DO257" i="48"/>
  <c r="DN257" i="48"/>
  <c r="DM257" i="48"/>
  <c r="DL257" i="48"/>
  <c r="DK257" i="48"/>
  <c r="DJ257" i="48"/>
  <c r="DI257" i="48"/>
  <c r="DH257" i="48"/>
  <c r="DG257" i="48"/>
  <c r="DF257" i="48"/>
  <c r="DE257" i="48"/>
  <c r="DD257" i="48"/>
  <c r="DC257" i="48"/>
  <c r="DB257" i="48"/>
  <c r="DA257" i="48"/>
  <c r="CZ257" i="48"/>
  <c r="CY257" i="48"/>
  <c r="CX257" i="48"/>
  <c r="CW257" i="48"/>
  <c r="CV257" i="48"/>
  <c r="CU257" i="48"/>
  <c r="CT257" i="48"/>
  <c r="CS257" i="48"/>
  <c r="CR257" i="48"/>
  <c r="CQ257" i="48"/>
  <c r="CP257" i="48"/>
  <c r="CO257" i="48"/>
  <c r="CN257" i="48"/>
  <c r="CM257" i="48"/>
  <c r="CL257" i="48"/>
  <c r="CK257" i="48"/>
  <c r="CJ257" i="48"/>
  <c r="CI257" i="48"/>
  <c r="CH257" i="48"/>
  <c r="CG257" i="48"/>
  <c r="CF257" i="48"/>
  <c r="CE257" i="48"/>
  <c r="CD257" i="48"/>
  <c r="CC257" i="48"/>
  <c r="CB257" i="48"/>
  <c r="CA257" i="48"/>
  <c r="BY257" i="48"/>
  <c r="BX257" i="48"/>
  <c r="BW257" i="48"/>
  <c r="BV257" i="48"/>
  <c r="BR257" i="48"/>
  <c r="BS257" i="48"/>
  <c r="BT257" i="48"/>
  <c r="BU257" i="48"/>
  <c r="BQ257" i="48"/>
  <c r="BP257" i="48"/>
  <c r="BO257" i="48"/>
  <c r="BN257" i="48"/>
  <c r="BM257" i="48"/>
  <c r="BL257" i="48"/>
  <c r="BK257" i="48"/>
  <c r="BJ257" i="48"/>
  <c r="BI257" i="48"/>
  <c r="BH257" i="48"/>
  <c r="BG257" i="48"/>
  <c r="BF257" i="48"/>
  <c r="AT257" i="48"/>
  <c r="AU257" i="48"/>
  <c r="AV257" i="48"/>
  <c r="AW257" i="48"/>
  <c r="AX257" i="48"/>
  <c r="AY257" i="48"/>
  <c r="AZ257" i="48"/>
  <c r="BA257" i="48"/>
  <c r="BB257" i="48"/>
  <c r="BC257" i="48"/>
  <c r="BD257" i="48"/>
  <c r="BE257" i="48"/>
  <c r="AG257" i="48"/>
  <c r="AM257" i="48"/>
  <c r="AE257" i="48"/>
  <c r="AD257" i="48"/>
  <c r="AC257" i="48"/>
  <c r="D257" i="48"/>
  <c r="I257" i="48"/>
  <c r="DV256" i="48"/>
  <c r="DU256" i="48"/>
  <c r="DT256" i="48"/>
  <c r="DS256" i="48"/>
  <c r="DR256" i="48"/>
  <c r="DQ256" i="48"/>
  <c r="DP256" i="48"/>
  <c r="DO256" i="48"/>
  <c r="DN256" i="48"/>
  <c r="DM256" i="48"/>
  <c r="DL256" i="48"/>
  <c r="DK256" i="48"/>
  <c r="DJ256" i="48"/>
  <c r="DI256" i="48"/>
  <c r="DH256" i="48"/>
  <c r="DG256" i="48"/>
  <c r="DF256" i="48"/>
  <c r="DE256" i="48"/>
  <c r="DD256" i="48"/>
  <c r="DC256" i="48"/>
  <c r="DB256" i="48"/>
  <c r="DA256" i="48"/>
  <c r="CZ256" i="48"/>
  <c r="CY256" i="48"/>
  <c r="CX256" i="48"/>
  <c r="CW256" i="48"/>
  <c r="CV256" i="48"/>
  <c r="CU256" i="48"/>
  <c r="CT256" i="48"/>
  <c r="CS256" i="48"/>
  <c r="CR256" i="48"/>
  <c r="CQ256" i="48"/>
  <c r="CP256" i="48"/>
  <c r="CO256" i="48"/>
  <c r="CN256" i="48"/>
  <c r="CM256" i="48"/>
  <c r="CL256" i="48"/>
  <c r="CK256" i="48"/>
  <c r="CJ256" i="48"/>
  <c r="CI256" i="48"/>
  <c r="CH256" i="48"/>
  <c r="CG256" i="48"/>
  <c r="CF256" i="48"/>
  <c r="CE256" i="48"/>
  <c r="CD256" i="48"/>
  <c r="CC256" i="48"/>
  <c r="CB256" i="48"/>
  <c r="CA256" i="48"/>
  <c r="BY256" i="48"/>
  <c r="BX256" i="48"/>
  <c r="BW256" i="48"/>
  <c r="BV256" i="48"/>
  <c r="BR256" i="48"/>
  <c r="BS256" i="48"/>
  <c r="BT256" i="48"/>
  <c r="BU256" i="48"/>
  <c r="BQ256" i="48"/>
  <c r="BP256" i="48"/>
  <c r="BO256" i="48"/>
  <c r="BN256" i="48"/>
  <c r="BM256" i="48"/>
  <c r="BL256" i="48"/>
  <c r="BK256" i="48"/>
  <c r="BJ256" i="48"/>
  <c r="BI256" i="48"/>
  <c r="BH256" i="48"/>
  <c r="BG256" i="48"/>
  <c r="BF256" i="48"/>
  <c r="AT256" i="48"/>
  <c r="AU256" i="48"/>
  <c r="AV256" i="48"/>
  <c r="AW256" i="48"/>
  <c r="AX256" i="48"/>
  <c r="AY256" i="48"/>
  <c r="AZ256" i="48"/>
  <c r="BA256" i="48"/>
  <c r="BB256" i="48"/>
  <c r="BC256" i="48"/>
  <c r="BD256" i="48"/>
  <c r="BE256" i="48"/>
  <c r="AG256" i="48"/>
  <c r="AE256" i="48"/>
  <c r="AD256" i="48"/>
  <c r="AC256" i="48"/>
  <c r="D256" i="48"/>
  <c r="I256" i="48"/>
  <c r="DV255" i="48"/>
  <c r="DU255" i="48"/>
  <c r="DT255" i="48"/>
  <c r="DS255" i="48"/>
  <c r="DR255" i="48"/>
  <c r="DQ255" i="48"/>
  <c r="DP255" i="48"/>
  <c r="DO255" i="48"/>
  <c r="DN255" i="48"/>
  <c r="DM255" i="48"/>
  <c r="DL255" i="48"/>
  <c r="DK255" i="48"/>
  <c r="DJ255" i="48"/>
  <c r="DI255" i="48"/>
  <c r="DH255" i="48"/>
  <c r="DG255" i="48"/>
  <c r="DF255" i="48"/>
  <c r="DE255" i="48"/>
  <c r="DD255" i="48"/>
  <c r="DC255" i="48"/>
  <c r="DB255" i="48"/>
  <c r="DA255" i="48"/>
  <c r="CZ255" i="48"/>
  <c r="CY255" i="48"/>
  <c r="CX255" i="48"/>
  <c r="CW255" i="48"/>
  <c r="CV255" i="48"/>
  <c r="CU255" i="48"/>
  <c r="CT255" i="48"/>
  <c r="CS255" i="48"/>
  <c r="CR255" i="48"/>
  <c r="CQ255" i="48"/>
  <c r="CP255" i="48"/>
  <c r="CO255" i="48"/>
  <c r="CN255" i="48"/>
  <c r="CM255" i="48"/>
  <c r="CL255" i="48"/>
  <c r="CK255" i="48"/>
  <c r="CJ255" i="48"/>
  <c r="CI255" i="48"/>
  <c r="CH255" i="48"/>
  <c r="CG255" i="48"/>
  <c r="CF255" i="48"/>
  <c r="CE255" i="48"/>
  <c r="CD255" i="48"/>
  <c r="CC255" i="48"/>
  <c r="CB255" i="48"/>
  <c r="CA255" i="48"/>
  <c r="BZ255" i="48"/>
  <c r="BY255" i="48"/>
  <c r="BX255" i="48"/>
  <c r="BW255" i="48"/>
  <c r="BV255" i="48"/>
  <c r="BR255" i="48"/>
  <c r="BS255" i="48"/>
  <c r="BT255" i="48"/>
  <c r="BU255" i="48"/>
  <c r="BQ255" i="48"/>
  <c r="BP255" i="48"/>
  <c r="BO255" i="48"/>
  <c r="BN255" i="48"/>
  <c r="BM255" i="48"/>
  <c r="BL255" i="48"/>
  <c r="BK255" i="48"/>
  <c r="BJ255" i="48"/>
  <c r="BI255" i="48"/>
  <c r="BH255" i="48"/>
  <c r="BG255" i="48"/>
  <c r="BF255" i="48"/>
  <c r="AT255" i="48"/>
  <c r="AU255" i="48"/>
  <c r="AV255" i="48"/>
  <c r="AW255" i="48"/>
  <c r="AX255" i="48"/>
  <c r="AY255" i="48"/>
  <c r="AZ255" i="48"/>
  <c r="BA255" i="48"/>
  <c r="BB255" i="48"/>
  <c r="BC255" i="48"/>
  <c r="BD255" i="48"/>
  <c r="BE255" i="48"/>
  <c r="AG255" i="48"/>
  <c r="AF255" i="48"/>
  <c r="AE255" i="48"/>
  <c r="AD255" i="48"/>
  <c r="AC255" i="48"/>
  <c r="D255" i="48"/>
  <c r="I255" i="48"/>
  <c r="DV254" i="48"/>
  <c r="DU254" i="48"/>
  <c r="DT254" i="48"/>
  <c r="DS254" i="48"/>
  <c r="DR254" i="48"/>
  <c r="DQ254" i="48"/>
  <c r="DP254" i="48"/>
  <c r="DO254" i="48"/>
  <c r="DN254" i="48"/>
  <c r="DM254" i="48"/>
  <c r="DL254" i="48"/>
  <c r="DK254" i="48"/>
  <c r="DJ254" i="48"/>
  <c r="DI254" i="48"/>
  <c r="DH254" i="48"/>
  <c r="DG254" i="48"/>
  <c r="DF254" i="48"/>
  <c r="DE254" i="48"/>
  <c r="DD254" i="48"/>
  <c r="DC254" i="48"/>
  <c r="DB254" i="48"/>
  <c r="DA254" i="48"/>
  <c r="CZ254" i="48"/>
  <c r="CY254" i="48"/>
  <c r="CX254" i="48"/>
  <c r="CW254" i="48"/>
  <c r="CV254" i="48"/>
  <c r="CU254" i="48"/>
  <c r="CT254" i="48"/>
  <c r="CS254" i="48"/>
  <c r="CR254" i="48"/>
  <c r="CQ254" i="48"/>
  <c r="CP254" i="48"/>
  <c r="CO254" i="48"/>
  <c r="CN254" i="48"/>
  <c r="CM254" i="48"/>
  <c r="CL254" i="48"/>
  <c r="CK254" i="48"/>
  <c r="CJ254" i="48"/>
  <c r="CI254" i="48"/>
  <c r="CH254" i="48"/>
  <c r="CG254" i="48"/>
  <c r="CF254" i="48"/>
  <c r="CE254" i="48"/>
  <c r="CD254" i="48"/>
  <c r="CC254" i="48"/>
  <c r="CB254" i="48"/>
  <c r="CA254" i="48"/>
  <c r="BY254" i="48"/>
  <c r="BX254" i="48"/>
  <c r="BW254" i="48"/>
  <c r="BV254" i="48"/>
  <c r="AK254" i="48"/>
  <c r="BR254" i="48"/>
  <c r="BS254" i="48"/>
  <c r="BT254" i="48"/>
  <c r="BU254" i="48"/>
  <c r="AT254" i="48"/>
  <c r="AU254" i="48"/>
  <c r="AV254" i="48"/>
  <c r="AW254" i="48"/>
  <c r="AX254" i="48"/>
  <c r="AY254" i="48"/>
  <c r="AZ254" i="48"/>
  <c r="BA254" i="48"/>
  <c r="BB254" i="48"/>
  <c r="BC254" i="48"/>
  <c r="BD254" i="48"/>
  <c r="BE254" i="48"/>
  <c r="E254" i="48"/>
  <c r="B254" i="48"/>
  <c r="AG254" i="48"/>
  <c r="AL254" i="48"/>
  <c r="BQ254" i="48"/>
  <c r="BP254" i="48"/>
  <c r="BO254" i="48"/>
  <c r="BN254" i="48"/>
  <c r="BM254" i="48"/>
  <c r="BL254" i="48"/>
  <c r="BK254" i="48"/>
  <c r="BJ254" i="48"/>
  <c r="BI254" i="48"/>
  <c r="BH254" i="48"/>
  <c r="BG254" i="48"/>
  <c r="BF254" i="48"/>
  <c r="A254" i="48"/>
  <c r="AE254" i="48"/>
  <c r="AD254" i="48"/>
  <c r="AC254" i="48"/>
  <c r="D254" i="48"/>
  <c r="I254" i="48"/>
  <c r="DV253" i="48"/>
  <c r="DU253" i="48"/>
  <c r="DT253" i="48"/>
  <c r="DS253" i="48"/>
  <c r="DR253" i="48"/>
  <c r="DQ253" i="48"/>
  <c r="DP253" i="48"/>
  <c r="DO253" i="48"/>
  <c r="DN253" i="48"/>
  <c r="DM253" i="48"/>
  <c r="DL253" i="48"/>
  <c r="DK253" i="48"/>
  <c r="DJ253" i="48"/>
  <c r="DI253" i="48"/>
  <c r="DH253" i="48"/>
  <c r="DG253" i="48"/>
  <c r="DF253" i="48"/>
  <c r="DE253" i="48"/>
  <c r="DD253" i="48"/>
  <c r="DC253" i="48"/>
  <c r="DB253" i="48"/>
  <c r="DA253" i="48"/>
  <c r="CZ253" i="48"/>
  <c r="CY253" i="48"/>
  <c r="CX253" i="48"/>
  <c r="CW253" i="48"/>
  <c r="CV253" i="48"/>
  <c r="CU253" i="48"/>
  <c r="CT253" i="48"/>
  <c r="CS253" i="48"/>
  <c r="CR253" i="48"/>
  <c r="CQ253" i="48"/>
  <c r="CP253" i="48"/>
  <c r="CO253" i="48"/>
  <c r="CN253" i="48"/>
  <c r="CM253" i="48"/>
  <c r="CL253" i="48"/>
  <c r="CK253" i="48"/>
  <c r="CJ253" i="48"/>
  <c r="CI253" i="48"/>
  <c r="CH253" i="48"/>
  <c r="CG253" i="48"/>
  <c r="CF253" i="48"/>
  <c r="CE253" i="48"/>
  <c r="CD253" i="48"/>
  <c r="CC253" i="48"/>
  <c r="CB253" i="48"/>
  <c r="CA253" i="48"/>
  <c r="BY253" i="48"/>
  <c r="BX253" i="48"/>
  <c r="BW253" i="48"/>
  <c r="BV253" i="48"/>
  <c r="BR253" i="48"/>
  <c r="BS253" i="48"/>
  <c r="BT253" i="48"/>
  <c r="BU253" i="48"/>
  <c r="BQ253" i="48"/>
  <c r="BP253" i="48"/>
  <c r="BO253" i="48"/>
  <c r="BN253" i="48"/>
  <c r="BM253" i="48"/>
  <c r="BL253" i="48"/>
  <c r="BK253" i="48"/>
  <c r="BJ253" i="48"/>
  <c r="BI253" i="48"/>
  <c r="BH253" i="48"/>
  <c r="BG253" i="48"/>
  <c r="BF253" i="48"/>
  <c r="AT253" i="48"/>
  <c r="AU253" i="48"/>
  <c r="AV253" i="48"/>
  <c r="AW253" i="48"/>
  <c r="AX253" i="48"/>
  <c r="AY253" i="48"/>
  <c r="AZ253" i="48"/>
  <c r="BA253" i="48"/>
  <c r="BB253" i="48"/>
  <c r="BC253" i="48"/>
  <c r="BD253" i="48"/>
  <c r="BE253" i="48"/>
  <c r="AG253" i="48"/>
  <c r="AE253" i="48"/>
  <c r="AD253" i="48"/>
  <c r="AC253" i="48"/>
  <c r="D253" i="48"/>
  <c r="I253" i="48"/>
  <c r="DV252" i="48"/>
  <c r="DU252" i="48"/>
  <c r="DT252" i="48"/>
  <c r="DS252" i="48"/>
  <c r="DR252" i="48"/>
  <c r="DQ252" i="48"/>
  <c r="DP252" i="48"/>
  <c r="DO252" i="48"/>
  <c r="DN252" i="48"/>
  <c r="DM252" i="48"/>
  <c r="DL252" i="48"/>
  <c r="DK252" i="48"/>
  <c r="DJ252" i="48"/>
  <c r="DI252" i="48"/>
  <c r="DH252" i="48"/>
  <c r="DG252" i="48"/>
  <c r="DF252" i="48"/>
  <c r="DE252" i="48"/>
  <c r="DD252" i="48"/>
  <c r="DC252" i="48"/>
  <c r="DB252" i="48"/>
  <c r="DA252" i="48"/>
  <c r="CZ252" i="48"/>
  <c r="CY252" i="48"/>
  <c r="CX252" i="48"/>
  <c r="CW252" i="48"/>
  <c r="CV252" i="48"/>
  <c r="CU252" i="48"/>
  <c r="CT252" i="48"/>
  <c r="CS252" i="48"/>
  <c r="CR252" i="48"/>
  <c r="CQ252" i="48"/>
  <c r="CP252" i="48"/>
  <c r="CO252" i="48"/>
  <c r="CN252" i="48"/>
  <c r="CM252" i="48"/>
  <c r="CL252" i="48"/>
  <c r="CK252" i="48"/>
  <c r="CJ252" i="48"/>
  <c r="CI252" i="48"/>
  <c r="CH252" i="48"/>
  <c r="CG252" i="48"/>
  <c r="CF252" i="48"/>
  <c r="CE252" i="48"/>
  <c r="CD252" i="48"/>
  <c r="CC252" i="48"/>
  <c r="CB252" i="48"/>
  <c r="CA252" i="48"/>
  <c r="BY252" i="48"/>
  <c r="BX252" i="48"/>
  <c r="BW252" i="48"/>
  <c r="BV252" i="48"/>
  <c r="BR252" i="48"/>
  <c r="BS252" i="48"/>
  <c r="BT252" i="48"/>
  <c r="BU252" i="48"/>
  <c r="BQ252" i="48"/>
  <c r="BP252" i="48"/>
  <c r="BO252" i="48"/>
  <c r="BN252" i="48"/>
  <c r="BM252" i="48"/>
  <c r="BL252" i="48"/>
  <c r="BK252" i="48"/>
  <c r="BJ252" i="48"/>
  <c r="BI252" i="48"/>
  <c r="BH252" i="48"/>
  <c r="BG252" i="48"/>
  <c r="BF252" i="48"/>
  <c r="AT252" i="48"/>
  <c r="AU252" i="48"/>
  <c r="AV252" i="48"/>
  <c r="AW252" i="48"/>
  <c r="AX252" i="48"/>
  <c r="AY252" i="48"/>
  <c r="AZ252" i="48"/>
  <c r="BA252" i="48"/>
  <c r="BB252" i="48"/>
  <c r="BC252" i="48"/>
  <c r="BD252" i="48"/>
  <c r="BE252" i="48"/>
  <c r="AG252" i="48"/>
  <c r="AM252" i="48"/>
  <c r="AE252" i="48"/>
  <c r="AD252" i="48"/>
  <c r="AC252" i="48"/>
  <c r="D252" i="48"/>
  <c r="I252" i="48"/>
  <c r="DV251" i="48"/>
  <c r="DU251" i="48"/>
  <c r="DT251" i="48"/>
  <c r="DS251" i="48"/>
  <c r="DR251" i="48"/>
  <c r="DQ251" i="48"/>
  <c r="DP251" i="48"/>
  <c r="DO251" i="48"/>
  <c r="DN251" i="48"/>
  <c r="DM251" i="48"/>
  <c r="DL251" i="48"/>
  <c r="DK251" i="48"/>
  <c r="DJ251" i="48"/>
  <c r="DI251" i="48"/>
  <c r="DH251" i="48"/>
  <c r="DG251" i="48"/>
  <c r="DF251" i="48"/>
  <c r="DE251" i="48"/>
  <c r="DD251" i="48"/>
  <c r="DC251" i="48"/>
  <c r="DB251" i="48"/>
  <c r="DA251" i="48"/>
  <c r="CZ251" i="48"/>
  <c r="CY251" i="48"/>
  <c r="CX251" i="48"/>
  <c r="CW251" i="48"/>
  <c r="CV251" i="48"/>
  <c r="CU251" i="48"/>
  <c r="CT251" i="48"/>
  <c r="CS251" i="48"/>
  <c r="CR251" i="48"/>
  <c r="CQ251" i="48"/>
  <c r="CP251" i="48"/>
  <c r="CO251" i="48"/>
  <c r="CN251" i="48"/>
  <c r="CM251" i="48"/>
  <c r="CL251" i="48"/>
  <c r="CK251" i="48"/>
  <c r="CJ251" i="48"/>
  <c r="CI251" i="48"/>
  <c r="CH251" i="48"/>
  <c r="CG251" i="48"/>
  <c r="CF251" i="48"/>
  <c r="CE251" i="48"/>
  <c r="CD251" i="48"/>
  <c r="CC251" i="48"/>
  <c r="CB251" i="48"/>
  <c r="CA251" i="48"/>
  <c r="BY251" i="48"/>
  <c r="BX251" i="48"/>
  <c r="BW251" i="48"/>
  <c r="BV251" i="48"/>
  <c r="BR251" i="48"/>
  <c r="BS251" i="48"/>
  <c r="BT251" i="48"/>
  <c r="BU251" i="48"/>
  <c r="BQ251" i="48"/>
  <c r="BP251" i="48"/>
  <c r="BO251" i="48"/>
  <c r="BN251" i="48"/>
  <c r="BM251" i="48"/>
  <c r="BL251" i="48"/>
  <c r="BK251" i="48"/>
  <c r="BJ251" i="48"/>
  <c r="BI251" i="48"/>
  <c r="BH251" i="48"/>
  <c r="BG251" i="48"/>
  <c r="BF251" i="48"/>
  <c r="AT251" i="48"/>
  <c r="AU251" i="48"/>
  <c r="AV251" i="48"/>
  <c r="AW251" i="48"/>
  <c r="AX251" i="48"/>
  <c r="AY251" i="48"/>
  <c r="AZ251" i="48"/>
  <c r="BA251" i="48"/>
  <c r="BB251" i="48"/>
  <c r="BC251" i="48"/>
  <c r="BD251" i="48"/>
  <c r="BE251" i="48"/>
  <c r="AG251" i="48"/>
  <c r="A251" i="48"/>
  <c r="AE251" i="48"/>
  <c r="AD251" i="48"/>
  <c r="AC251" i="48"/>
  <c r="D251" i="48"/>
  <c r="I251" i="48"/>
  <c r="DV250" i="48"/>
  <c r="DU250" i="48"/>
  <c r="DT250" i="48"/>
  <c r="DS250" i="48"/>
  <c r="DR250" i="48"/>
  <c r="DQ250" i="48"/>
  <c r="DP250" i="48"/>
  <c r="DO250" i="48"/>
  <c r="DN250" i="48"/>
  <c r="DM250" i="48"/>
  <c r="DL250" i="48"/>
  <c r="DK250" i="48"/>
  <c r="DJ250" i="48"/>
  <c r="DI250" i="48"/>
  <c r="DH250" i="48"/>
  <c r="DG250" i="48"/>
  <c r="DF250" i="48"/>
  <c r="DE250" i="48"/>
  <c r="DD250" i="48"/>
  <c r="DC250" i="48"/>
  <c r="DB250" i="48"/>
  <c r="DA250" i="48"/>
  <c r="CZ250" i="48"/>
  <c r="CY250" i="48"/>
  <c r="CX250" i="48"/>
  <c r="CW250" i="48"/>
  <c r="CV250" i="48"/>
  <c r="CU250" i="48"/>
  <c r="CT250" i="48"/>
  <c r="CS250" i="48"/>
  <c r="CR250" i="48"/>
  <c r="CQ250" i="48"/>
  <c r="CP250" i="48"/>
  <c r="CO250" i="48"/>
  <c r="CN250" i="48"/>
  <c r="CM250" i="48"/>
  <c r="CL250" i="48"/>
  <c r="CK250" i="48"/>
  <c r="CJ250" i="48"/>
  <c r="CI250" i="48"/>
  <c r="CH250" i="48"/>
  <c r="CG250" i="48"/>
  <c r="CF250" i="48"/>
  <c r="CA250" i="48"/>
  <c r="CB250" i="48"/>
  <c r="CC250" i="48"/>
  <c r="CD250" i="48"/>
  <c r="CE250" i="48"/>
  <c r="BZ250" i="48"/>
  <c r="BY250" i="48"/>
  <c r="BX250" i="48"/>
  <c r="BW250" i="48"/>
  <c r="BV250" i="48"/>
  <c r="BR250" i="48"/>
  <c r="BS250" i="48"/>
  <c r="BT250" i="48"/>
  <c r="BU250" i="48"/>
  <c r="BQ250" i="48"/>
  <c r="BP250" i="48"/>
  <c r="BO250" i="48"/>
  <c r="BN250" i="48"/>
  <c r="BM250" i="48"/>
  <c r="BL250" i="48"/>
  <c r="BK250" i="48"/>
  <c r="BJ250" i="48"/>
  <c r="BI250" i="48"/>
  <c r="BH250" i="48"/>
  <c r="BG250" i="48"/>
  <c r="BF250" i="48"/>
  <c r="AT250" i="48"/>
  <c r="AU250" i="48"/>
  <c r="AV250" i="48"/>
  <c r="AW250" i="48"/>
  <c r="AX250" i="48"/>
  <c r="AY250" i="48"/>
  <c r="AZ250" i="48"/>
  <c r="BA250" i="48"/>
  <c r="BB250" i="48"/>
  <c r="BC250" i="48"/>
  <c r="BD250" i="48"/>
  <c r="BE250" i="48"/>
  <c r="AG250" i="48"/>
  <c r="AF250" i="48"/>
  <c r="AE250" i="48"/>
  <c r="AD250" i="48"/>
  <c r="AC250" i="48"/>
  <c r="D250" i="48"/>
  <c r="I250" i="48"/>
  <c r="DV249" i="48"/>
  <c r="DU249" i="48"/>
  <c r="DT249" i="48"/>
  <c r="DS249" i="48"/>
  <c r="DR249" i="48"/>
  <c r="DQ249" i="48"/>
  <c r="DP249" i="48"/>
  <c r="DO249" i="48"/>
  <c r="DN249" i="48"/>
  <c r="DM249" i="48"/>
  <c r="DL249" i="48"/>
  <c r="DK249" i="48"/>
  <c r="DJ249" i="48"/>
  <c r="DI249" i="48"/>
  <c r="DH249" i="48"/>
  <c r="DG249" i="48"/>
  <c r="DF249" i="48"/>
  <c r="DE249" i="48"/>
  <c r="DD249" i="48"/>
  <c r="DC249" i="48"/>
  <c r="DB249" i="48"/>
  <c r="DA249" i="48"/>
  <c r="CZ249" i="48"/>
  <c r="CY249" i="48"/>
  <c r="CX249" i="48"/>
  <c r="CW249" i="48"/>
  <c r="CV249" i="48"/>
  <c r="CU249" i="48"/>
  <c r="CT249" i="48"/>
  <c r="CS249" i="48"/>
  <c r="CR249" i="48"/>
  <c r="CQ249" i="48"/>
  <c r="CP249" i="48"/>
  <c r="CO249" i="48"/>
  <c r="CN249" i="48"/>
  <c r="CM249" i="48"/>
  <c r="CL249" i="48"/>
  <c r="CK249" i="48"/>
  <c r="CJ249" i="48"/>
  <c r="CI249" i="48"/>
  <c r="CH249" i="48"/>
  <c r="CG249" i="48"/>
  <c r="CF249" i="48"/>
  <c r="CE249" i="48"/>
  <c r="CD249" i="48"/>
  <c r="CC249" i="48"/>
  <c r="CB249" i="48"/>
  <c r="CA249" i="48"/>
  <c r="BZ249" i="48"/>
  <c r="BY249" i="48"/>
  <c r="BX249" i="48"/>
  <c r="BW249" i="48"/>
  <c r="BV249" i="48"/>
  <c r="BR249" i="48"/>
  <c r="BS249" i="48"/>
  <c r="BT249" i="48"/>
  <c r="BU249" i="48"/>
  <c r="BQ249" i="48"/>
  <c r="BP249" i="48"/>
  <c r="BO249" i="48"/>
  <c r="BN249" i="48"/>
  <c r="BM249" i="48"/>
  <c r="BL249" i="48"/>
  <c r="BK249" i="48"/>
  <c r="BJ249" i="48"/>
  <c r="BI249" i="48"/>
  <c r="BH249" i="48"/>
  <c r="BG249" i="48"/>
  <c r="BF249" i="48"/>
  <c r="AT249" i="48"/>
  <c r="AU249" i="48"/>
  <c r="AV249" i="48"/>
  <c r="AW249" i="48"/>
  <c r="AX249" i="48"/>
  <c r="AY249" i="48"/>
  <c r="AZ249" i="48"/>
  <c r="BA249" i="48"/>
  <c r="BB249" i="48"/>
  <c r="BC249" i="48"/>
  <c r="BD249" i="48"/>
  <c r="BE249" i="48"/>
  <c r="AG249" i="48"/>
  <c r="AF249" i="48"/>
  <c r="AE249" i="48"/>
  <c r="AD249" i="48"/>
  <c r="AC249" i="48"/>
  <c r="D249" i="48"/>
  <c r="I249" i="48"/>
  <c r="DV248" i="48"/>
  <c r="DU248" i="48"/>
  <c r="DT248" i="48"/>
  <c r="DS248" i="48"/>
  <c r="DR248" i="48"/>
  <c r="DQ248" i="48"/>
  <c r="DP248" i="48"/>
  <c r="DO248" i="48"/>
  <c r="DN248" i="48"/>
  <c r="DM248" i="48"/>
  <c r="DL248" i="48"/>
  <c r="DK248" i="48"/>
  <c r="DJ248" i="48"/>
  <c r="DI248" i="48"/>
  <c r="DH248" i="48"/>
  <c r="DG248" i="48"/>
  <c r="DF248" i="48"/>
  <c r="DE248" i="48"/>
  <c r="DD248" i="48"/>
  <c r="DC248" i="48"/>
  <c r="DB248" i="48"/>
  <c r="DA248" i="48"/>
  <c r="CZ248" i="48"/>
  <c r="CY248" i="48"/>
  <c r="CX248" i="48"/>
  <c r="CW248" i="48"/>
  <c r="CV248" i="48"/>
  <c r="CU248" i="48"/>
  <c r="CT248" i="48"/>
  <c r="CS248" i="48"/>
  <c r="CR248" i="48"/>
  <c r="CQ248" i="48"/>
  <c r="CP248" i="48"/>
  <c r="CO248" i="48"/>
  <c r="CN248" i="48"/>
  <c r="CM248" i="48"/>
  <c r="CL248" i="48"/>
  <c r="CK248" i="48"/>
  <c r="CJ248" i="48"/>
  <c r="CI248" i="48"/>
  <c r="CH248" i="48"/>
  <c r="CG248" i="48"/>
  <c r="CF248" i="48"/>
  <c r="CE248" i="48"/>
  <c r="CD248" i="48"/>
  <c r="CC248" i="48"/>
  <c r="CB248" i="48"/>
  <c r="CA248" i="48"/>
  <c r="BY248" i="48"/>
  <c r="BX248" i="48"/>
  <c r="BW248" i="48"/>
  <c r="BV248" i="48"/>
  <c r="BR248" i="48"/>
  <c r="BS248" i="48"/>
  <c r="BT248" i="48"/>
  <c r="BU248" i="48"/>
  <c r="BQ248" i="48"/>
  <c r="BP248" i="48"/>
  <c r="BO248" i="48"/>
  <c r="BN248" i="48"/>
  <c r="BM248" i="48"/>
  <c r="BL248" i="48"/>
  <c r="BK248" i="48"/>
  <c r="BJ248" i="48"/>
  <c r="BI248" i="48"/>
  <c r="BH248" i="48"/>
  <c r="BG248" i="48"/>
  <c r="BF248" i="48"/>
  <c r="AT248" i="48"/>
  <c r="AU248" i="48"/>
  <c r="AV248" i="48"/>
  <c r="AW248" i="48"/>
  <c r="AX248" i="48"/>
  <c r="AY248" i="48"/>
  <c r="AZ248" i="48"/>
  <c r="BA248" i="48"/>
  <c r="BB248" i="48"/>
  <c r="BC248" i="48"/>
  <c r="BD248" i="48"/>
  <c r="BE248" i="48"/>
  <c r="AG248" i="48"/>
  <c r="AM248" i="48"/>
  <c r="AE248" i="48"/>
  <c r="AD248" i="48"/>
  <c r="AC248" i="48"/>
  <c r="D248" i="48"/>
  <c r="I248" i="48"/>
  <c r="DV247" i="48"/>
  <c r="DU247" i="48"/>
  <c r="DT247" i="48"/>
  <c r="DS247" i="48"/>
  <c r="DR247" i="48"/>
  <c r="DQ247" i="48"/>
  <c r="DP247" i="48"/>
  <c r="DO247" i="48"/>
  <c r="DN247" i="48"/>
  <c r="DM247" i="48"/>
  <c r="DL247" i="48"/>
  <c r="DK247" i="48"/>
  <c r="DJ247" i="48"/>
  <c r="DI247" i="48"/>
  <c r="DH247" i="48"/>
  <c r="DG247" i="48"/>
  <c r="DF247" i="48"/>
  <c r="DE247" i="48"/>
  <c r="DD247" i="48"/>
  <c r="DC247" i="48"/>
  <c r="DB247" i="48"/>
  <c r="DA247" i="48"/>
  <c r="CZ247" i="48"/>
  <c r="CY247" i="48"/>
  <c r="CX247" i="48"/>
  <c r="CW247" i="48"/>
  <c r="CV247" i="48"/>
  <c r="CU247" i="48"/>
  <c r="CT247" i="48"/>
  <c r="CS247" i="48"/>
  <c r="CR247" i="48"/>
  <c r="CQ247" i="48"/>
  <c r="CP247" i="48"/>
  <c r="CO247" i="48"/>
  <c r="CN247" i="48"/>
  <c r="CM247" i="48"/>
  <c r="CL247" i="48"/>
  <c r="CK247" i="48"/>
  <c r="CJ247" i="48"/>
  <c r="CI247" i="48"/>
  <c r="CH247" i="48"/>
  <c r="CG247" i="48"/>
  <c r="CF247" i="48"/>
  <c r="CE247" i="48"/>
  <c r="CD247" i="48"/>
  <c r="CC247" i="48"/>
  <c r="CB247" i="48"/>
  <c r="CA247" i="48"/>
  <c r="BZ247" i="48"/>
  <c r="BY247" i="48"/>
  <c r="BX247" i="48"/>
  <c r="BW247" i="48"/>
  <c r="BV247" i="48"/>
  <c r="BR247" i="48"/>
  <c r="BS247" i="48"/>
  <c r="BT247" i="48"/>
  <c r="BU247" i="48"/>
  <c r="BQ247" i="48"/>
  <c r="BP247" i="48"/>
  <c r="BO247" i="48"/>
  <c r="BN247" i="48"/>
  <c r="BM247" i="48"/>
  <c r="BL247" i="48"/>
  <c r="BK247" i="48"/>
  <c r="BJ247" i="48"/>
  <c r="BI247" i="48"/>
  <c r="BH247" i="48"/>
  <c r="BG247" i="48"/>
  <c r="BF247" i="48"/>
  <c r="AT247" i="48"/>
  <c r="AU247" i="48"/>
  <c r="AV247" i="48"/>
  <c r="AW247" i="48"/>
  <c r="AX247" i="48"/>
  <c r="AY247" i="48"/>
  <c r="AZ247" i="48"/>
  <c r="BA247" i="48"/>
  <c r="BB247" i="48"/>
  <c r="BC247" i="48"/>
  <c r="BD247" i="48"/>
  <c r="BE247" i="48"/>
  <c r="AG247" i="48"/>
  <c r="AF247" i="48"/>
  <c r="AE247" i="48"/>
  <c r="AD247" i="48"/>
  <c r="AC247" i="48"/>
  <c r="D247" i="48"/>
  <c r="I247" i="48"/>
  <c r="DV246" i="48"/>
  <c r="DU246" i="48"/>
  <c r="DT246" i="48"/>
  <c r="DS246" i="48"/>
  <c r="DR246" i="48"/>
  <c r="DQ246" i="48"/>
  <c r="DP246" i="48"/>
  <c r="DO246" i="48"/>
  <c r="DN246" i="48"/>
  <c r="DM246" i="48"/>
  <c r="DL246" i="48"/>
  <c r="DK246" i="48"/>
  <c r="DJ246" i="48"/>
  <c r="DI246" i="48"/>
  <c r="DH246" i="48"/>
  <c r="DG246" i="48"/>
  <c r="DF246" i="48"/>
  <c r="DE246" i="48"/>
  <c r="DD246" i="48"/>
  <c r="DC246" i="48"/>
  <c r="DB246" i="48"/>
  <c r="DA246" i="48"/>
  <c r="CZ246" i="48"/>
  <c r="CY246" i="48"/>
  <c r="CX246" i="48"/>
  <c r="CW246" i="48"/>
  <c r="CV246" i="48"/>
  <c r="CU246" i="48"/>
  <c r="CT246" i="48"/>
  <c r="CS246" i="48"/>
  <c r="CR246" i="48"/>
  <c r="CQ246" i="48"/>
  <c r="CP246" i="48"/>
  <c r="CO246" i="48"/>
  <c r="CN246" i="48"/>
  <c r="CM246" i="48"/>
  <c r="CL246" i="48"/>
  <c r="CK246" i="48"/>
  <c r="CJ246" i="48"/>
  <c r="CI246" i="48"/>
  <c r="CH246" i="48"/>
  <c r="CG246" i="48"/>
  <c r="CF246" i="48"/>
  <c r="CE246" i="48"/>
  <c r="CD246" i="48"/>
  <c r="CC246" i="48"/>
  <c r="CB246" i="48"/>
  <c r="CA246" i="48"/>
  <c r="BY246" i="48"/>
  <c r="BX246" i="48"/>
  <c r="BW246" i="48"/>
  <c r="BV246" i="48"/>
  <c r="BR246" i="48"/>
  <c r="BS246" i="48"/>
  <c r="BT246" i="48"/>
  <c r="BU246" i="48"/>
  <c r="BQ246" i="48"/>
  <c r="BP246" i="48"/>
  <c r="BO246" i="48"/>
  <c r="BN246" i="48"/>
  <c r="BM246" i="48"/>
  <c r="BL246" i="48"/>
  <c r="BK246" i="48"/>
  <c r="BJ246" i="48"/>
  <c r="BI246" i="48"/>
  <c r="BH246" i="48"/>
  <c r="BG246" i="48"/>
  <c r="BF246" i="48"/>
  <c r="AT246" i="48"/>
  <c r="AU246" i="48"/>
  <c r="AV246" i="48"/>
  <c r="AW246" i="48"/>
  <c r="AX246" i="48"/>
  <c r="AY246" i="48"/>
  <c r="AZ246" i="48"/>
  <c r="BA246" i="48"/>
  <c r="BB246" i="48"/>
  <c r="BC246" i="48"/>
  <c r="BD246" i="48"/>
  <c r="BE246" i="48"/>
  <c r="AG246" i="48"/>
  <c r="AF246" i="48"/>
  <c r="AE246" i="48"/>
  <c r="AD246" i="48"/>
  <c r="AC246" i="48"/>
  <c r="D246" i="48"/>
  <c r="I246" i="48"/>
  <c r="DV245" i="48"/>
  <c r="DU245" i="48"/>
  <c r="DT245" i="48"/>
  <c r="DS245" i="48"/>
  <c r="DR245" i="48"/>
  <c r="DQ245" i="48"/>
  <c r="DP245" i="48"/>
  <c r="DO245" i="48"/>
  <c r="DN245" i="48"/>
  <c r="DM245" i="48"/>
  <c r="DL245" i="48"/>
  <c r="DK245" i="48"/>
  <c r="DJ245" i="48"/>
  <c r="DI245" i="48"/>
  <c r="DH245" i="48"/>
  <c r="DG245" i="48"/>
  <c r="DF245" i="48"/>
  <c r="DE245" i="48"/>
  <c r="DD245" i="48"/>
  <c r="DC245" i="48"/>
  <c r="DB245" i="48"/>
  <c r="DA245" i="48"/>
  <c r="CZ245" i="48"/>
  <c r="CY245" i="48"/>
  <c r="CX245" i="48"/>
  <c r="CW245" i="48"/>
  <c r="CV245" i="48"/>
  <c r="CU245" i="48"/>
  <c r="CT245" i="48"/>
  <c r="CS245" i="48"/>
  <c r="CR245" i="48"/>
  <c r="CQ245" i="48"/>
  <c r="CP245" i="48"/>
  <c r="CO245" i="48"/>
  <c r="CN245" i="48"/>
  <c r="CM245" i="48"/>
  <c r="CL245" i="48"/>
  <c r="CK245" i="48"/>
  <c r="CJ245" i="48"/>
  <c r="CI245" i="48"/>
  <c r="CH245" i="48"/>
  <c r="CG245" i="48"/>
  <c r="CF245" i="48"/>
  <c r="CE245" i="48"/>
  <c r="CD245" i="48"/>
  <c r="CC245" i="48"/>
  <c r="CB245" i="48"/>
  <c r="CA245" i="48"/>
  <c r="BZ245" i="48"/>
  <c r="BY245" i="48"/>
  <c r="BX245" i="48"/>
  <c r="BW245" i="48"/>
  <c r="BV245" i="48"/>
  <c r="BR245" i="48"/>
  <c r="BS245" i="48"/>
  <c r="BT245" i="48"/>
  <c r="BU245" i="48"/>
  <c r="BQ245" i="48"/>
  <c r="BP245" i="48"/>
  <c r="BO245" i="48"/>
  <c r="BN245" i="48"/>
  <c r="BM245" i="48"/>
  <c r="BL245" i="48"/>
  <c r="BK245" i="48"/>
  <c r="BJ245" i="48"/>
  <c r="BI245" i="48"/>
  <c r="BH245" i="48"/>
  <c r="BG245" i="48"/>
  <c r="BF245" i="48"/>
  <c r="AT245" i="48"/>
  <c r="AU245" i="48"/>
  <c r="AV245" i="48"/>
  <c r="AW245" i="48"/>
  <c r="AX245" i="48"/>
  <c r="AY245" i="48"/>
  <c r="AZ245" i="48"/>
  <c r="BA245" i="48"/>
  <c r="BB245" i="48"/>
  <c r="BC245" i="48"/>
  <c r="BD245" i="48"/>
  <c r="BE245" i="48"/>
  <c r="AG245" i="48"/>
  <c r="A245" i="48"/>
  <c r="AE245" i="48"/>
  <c r="AD245" i="48"/>
  <c r="AC245" i="48"/>
  <c r="D245" i="48"/>
  <c r="I245" i="48"/>
  <c r="DV244" i="48"/>
  <c r="DU244" i="48"/>
  <c r="DT244" i="48"/>
  <c r="DS244" i="48"/>
  <c r="DR244" i="48"/>
  <c r="DQ244" i="48"/>
  <c r="DP244" i="48"/>
  <c r="DO244" i="48"/>
  <c r="DN244" i="48"/>
  <c r="DM244" i="48"/>
  <c r="DL244" i="48"/>
  <c r="DK244" i="48"/>
  <c r="DJ244" i="48"/>
  <c r="DI244" i="48"/>
  <c r="DH244" i="48"/>
  <c r="DG244" i="48"/>
  <c r="DF244" i="48"/>
  <c r="DE244" i="48"/>
  <c r="DD244" i="48"/>
  <c r="DC244" i="48"/>
  <c r="DB244" i="48"/>
  <c r="DA244" i="48"/>
  <c r="CZ244" i="48"/>
  <c r="CY244" i="48"/>
  <c r="CX244" i="48"/>
  <c r="CW244" i="48"/>
  <c r="CV244" i="48"/>
  <c r="CU244" i="48"/>
  <c r="CT244" i="48"/>
  <c r="CS244" i="48"/>
  <c r="CR244" i="48"/>
  <c r="CQ244" i="48"/>
  <c r="CP244" i="48"/>
  <c r="CO244" i="48"/>
  <c r="CN244" i="48"/>
  <c r="CM244" i="48"/>
  <c r="CL244" i="48"/>
  <c r="CK244" i="48"/>
  <c r="CJ244" i="48"/>
  <c r="CI244" i="48"/>
  <c r="CH244" i="48"/>
  <c r="CG244" i="48"/>
  <c r="CF244" i="48"/>
  <c r="CE244" i="48"/>
  <c r="CD244" i="48"/>
  <c r="CC244" i="48"/>
  <c r="CB244" i="48"/>
  <c r="CA244" i="48"/>
  <c r="BZ244" i="48"/>
  <c r="BY244" i="48"/>
  <c r="BX244" i="48"/>
  <c r="BW244" i="48"/>
  <c r="BV244" i="48"/>
  <c r="BR244" i="48"/>
  <c r="BS244" i="48"/>
  <c r="BT244" i="48"/>
  <c r="BU244" i="48"/>
  <c r="BQ244" i="48"/>
  <c r="BP244" i="48"/>
  <c r="BO244" i="48"/>
  <c r="BN244" i="48"/>
  <c r="BM244" i="48"/>
  <c r="BL244" i="48"/>
  <c r="BK244" i="48"/>
  <c r="BJ244" i="48"/>
  <c r="BI244" i="48"/>
  <c r="BH244" i="48"/>
  <c r="BG244" i="48"/>
  <c r="BF244" i="48"/>
  <c r="AT244" i="48"/>
  <c r="AU244" i="48"/>
  <c r="AV244" i="48"/>
  <c r="AW244" i="48"/>
  <c r="AX244" i="48"/>
  <c r="AY244" i="48"/>
  <c r="AZ244" i="48"/>
  <c r="BA244" i="48"/>
  <c r="BB244" i="48"/>
  <c r="BC244" i="48"/>
  <c r="BD244" i="48"/>
  <c r="BE244" i="48"/>
  <c r="AG244" i="48"/>
  <c r="A244" i="48"/>
  <c r="AE244" i="48"/>
  <c r="AD244" i="48"/>
  <c r="AC244" i="48"/>
  <c r="D244" i="48"/>
  <c r="I244" i="48"/>
  <c r="DV243" i="48"/>
  <c r="DU243" i="48"/>
  <c r="DT243" i="48"/>
  <c r="DS243" i="48"/>
  <c r="DR243" i="48"/>
  <c r="DQ243" i="48"/>
  <c r="DP243" i="48"/>
  <c r="DO243" i="48"/>
  <c r="DN243" i="48"/>
  <c r="DM243" i="48"/>
  <c r="DL243" i="48"/>
  <c r="DK243" i="48"/>
  <c r="DJ243" i="48"/>
  <c r="DI243" i="48"/>
  <c r="DH243" i="48"/>
  <c r="DG243" i="48"/>
  <c r="DF243" i="48"/>
  <c r="DE243" i="48"/>
  <c r="DD243" i="48"/>
  <c r="DC243" i="48"/>
  <c r="DB243" i="48"/>
  <c r="DA243" i="48"/>
  <c r="CZ243" i="48"/>
  <c r="CY243" i="48"/>
  <c r="CX243" i="48"/>
  <c r="CW243" i="48"/>
  <c r="CV243" i="48"/>
  <c r="CU243" i="48"/>
  <c r="CT243" i="48"/>
  <c r="CS243" i="48"/>
  <c r="CR243" i="48"/>
  <c r="CQ243" i="48"/>
  <c r="CP243" i="48"/>
  <c r="CO243" i="48"/>
  <c r="CN243" i="48"/>
  <c r="CM243" i="48"/>
  <c r="CL243" i="48"/>
  <c r="CK243" i="48"/>
  <c r="CJ243" i="48"/>
  <c r="CI243" i="48"/>
  <c r="CH243" i="48"/>
  <c r="CG243" i="48"/>
  <c r="CF243" i="48"/>
  <c r="CE243" i="48"/>
  <c r="CD243" i="48"/>
  <c r="CC243" i="48"/>
  <c r="CB243" i="48"/>
  <c r="CA243" i="48"/>
  <c r="BZ243" i="48"/>
  <c r="BY243" i="48"/>
  <c r="BX243" i="48"/>
  <c r="BW243" i="48"/>
  <c r="BV243" i="48"/>
  <c r="BR243" i="48"/>
  <c r="BS243" i="48"/>
  <c r="BT243" i="48"/>
  <c r="BU243" i="48"/>
  <c r="BQ243" i="48"/>
  <c r="BP243" i="48"/>
  <c r="BO243" i="48"/>
  <c r="BN243" i="48"/>
  <c r="BM243" i="48"/>
  <c r="BL243" i="48"/>
  <c r="BK243" i="48"/>
  <c r="BJ243" i="48"/>
  <c r="BI243" i="48"/>
  <c r="BH243" i="48"/>
  <c r="BG243" i="48"/>
  <c r="BF243" i="48"/>
  <c r="AT243" i="48"/>
  <c r="AU243" i="48"/>
  <c r="AV243" i="48"/>
  <c r="AW243" i="48"/>
  <c r="AX243" i="48"/>
  <c r="AY243" i="48"/>
  <c r="AZ243" i="48"/>
  <c r="BA243" i="48"/>
  <c r="BB243" i="48"/>
  <c r="BC243" i="48"/>
  <c r="BD243" i="48"/>
  <c r="BE243" i="48"/>
  <c r="AG243" i="48"/>
  <c r="AE243" i="48"/>
  <c r="AD243" i="48"/>
  <c r="AC243" i="48"/>
  <c r="D243" i="48"/>
  <c r="I243" i="48"/>
  <c r="DV242" i="48"/>
  <c r="DU242" i="48"/>
  <c r="DT242" i="48"/>
  <c r="DS242" i="48"/>
  <c r="DR242" i="48"/>
  <c r="DQ242" i="48"/>
  <c r="DP242" i="48"/>
  <c r="DO242" i="48"/>
  <c r="DN242" i="48"/>
  <c r="DM242" i="48"/>
  <c r="DL242" i="48"/>
  <c r="DK242" i="48"/>
  <c r="DJ242" i="48"/>
  <c r="DI242" i="48"/>
  <c r="DH242" i="48"/>
  <c r="DG242" i="48"/>
  <c r="DF242" i="48"/>
  <c r="DE242" i="48"/>
  <c r="DD242" i="48"/>
  <c r="DC242" i="48"/>
  <c r="DB242" i="48"/>
  <c r="DA242" i="48"/>
  <c r="CZ242" i="48"/>
  <c r="CY242" i="48"/>
  <c r="CX242" i="48"/>
  <c r="CW242" i="48"/>
  <c r="CV242" i="48"/>
  <c r="CU242" i="48"/>
  <c r="CT242" i="48"/>
  <c r="CS242" i="48"/>
  <c r="CR242" i="48"/>
  <c r="CQ242" i="48"/>
  <c r="CP242" i="48"/>
  <c r="CO242" i="48"/>
  <c r="CN242" i="48"/>
  <c r="CM242" i="48"/>
  <c r="CL242" i="48"/>
  <c r="CK242" i="48"/>
  <c r="CJ242" i="48"/>
  <c r="CI242" i="48"/>
  <c r="CH242" i="48"/>
  <c r="CG242" i="48"/>
  <c r="CF242" i="48"/>
  <c r="CE242" i="48"/>
  <c r="CD242" i="48"/>
  <c r="CC242" i="48"/>
  <c r="CB242" i="48"/>
  <c r="CA242" i="48"/>
  <c r="BY242" i="48"/>
  <c r="BX242" i="48"/>
  <c r="BW242" i="48"/>
  <c r="BV242" i="48"/>
  <c r="AK242" i="48"/>
  <c r="BR242" i="48"/>
  <c r="BS242" i="48"/>
  <c r="BT242" i="48"/>
  <c r="BU242" i="48"/>
  <c r="BQ242" i="48"/>
  <c r="BP242" i="48"/>
  <c r="BO242" i="48"/>
  <c r="BN242" i="48"/>
  <c r="BM242" i="48"/>
  <c r="BL242" i="48"/>
  <c r="BK242" i="48"/>
  <c r="BJ242" i="48"/>
  <c r="BI242" i="48"/>
  <c r="BH242" i="48"/>
  <c r="BG242" i="48"/>
  <c r="BF242" i="48"/>
  <c r="AT242" i="48"/>
  <c r="AU242" i="48"/>
  <c r="AV242" i="48"/>
  <c r="AW242" i="48"/>
  <c r="AX242" i="48"/>
  <c r="AY242" i="48"/>
  <c r="AZ242" i="48"/>
  <c r="BA242" i="48"/>
  <c r="BB242" i="48"/>
  <c r="BC242" i="48"/>
  <c r="BD242" i="48"/>
  <c r="BE242" i="48"/>
  <c r="AN242" i="48"/>
  <c r="AS242" i="48"/>
  <c r="AG242" i="48"/>
  <c r="AF242" i="48"/>
  <c r="AE242" i="48"/>
  <c r="AD242" i="48"/>
  <c r="AC242" i="48"/>
  <c r="D242" i="48"/>
  <c r="I242" i="48"/>
  <c r="DV241" i="48"/>
  <c r="DU241" i="48"/>
  <c r="DT241" i="48"/>
  <c r="DS241" i="48"/>
  <c r="DR241" i="48"/>
  <c r="DQ241" i="48"/>
  <c r="DP241" i="48"/>
  <c r="DO241" i="48"/>
  <c r="DN241" i="48"/>
  <c r="DM241" i="48"/>
  <c r="DL241" i="48"/>
  <c r="DK241" i="48"/>
  <c r="DJ241" i="48"/>
  <c r="DI241" i="48"/>
  <c r="DH241" i="48"/>
  <c r="DG241" i="48"/>
  <c r="DF241" i="48"/>
  <c r="DE241" i="48"/>
  <c r="DD241" i="48"/>
  <c r="DC241" i="48"/>
  <c r="DB241" i="48"/>
  <c r="DA241" i="48"/>
  <c r="CZ241" i="48"/>
  <c r="CY241" i="48"/>
  <c r="CX241" i="48"/>
  <c r="CW241" i="48"/>
  <c r="CV241" i="48"/>
  <c r="CU241" i="48"/>
  <c r="CT241" i="48"/>
  <c r="CS241" i="48"/>
  <c r="CR241" i="48"/>
  <c r="CQ241" i="48"/>
  <c r="CP241" i="48"/>
  <c r="CO241" i="48"/>
  <c r="CN241" i="48"/>
  <c r="CM241" i="48"/>
  <c r="CL241" i="48"/>
  <c r="CK241" i="48"/>
  <c r="CJ241" i="48"/>
  <c r="CI241" i="48"/>
  <c r="CH241" i="48"/>
  <c r="CG241" i="48"/>
  <c r="CF241" i="48"/>
  <c r="CE241" i="48"/>
  <c r="CA241" i="48"/>
  <c r="CB241" i="48"/>
  <c r="CC241" i="48"/>
  <c r="CD241" i="48"/>
  <c r="BZ241" i="48"/>
  <c r="BY241" i="48"/>
  <c r="BX241" i="48"/>
  <c r="BW241" i="48"/>
  <c r="BV241" i="48"/>
  <c r="BR241" i="48"/>
  <c r="BS241" i="48"/>
  <c r="BT241" i="48"/>
  <c r="BU241" i="48"/>
  <c r="BQ241" i="48"/>
  <c r="BP241" i="48"/>
  <c r="BO241" i="48"/>
  <c r="BN241" i="48"/>
  <c r="BM241" i="48"/>
  <c r="BL241" i="48"/>
  <c r="BK241" i="48"/>
  <c r="BJ241" i="48"/>
  <c r="BI241" i="48"/>
  <c r="BH241" i="48"/>
  <c r="BG241" i="48"/>
  <c r="BF241" i="48"/>
  <c r="AT241" i="48"/>
  <c r="AU241" i="48"/>
  <c r="AV241" i="48"/>
  <c r="AW241" i="48"/>
  <c r="AX241" i="48"/>
  <c r="AY241" i="48"/>
  <c r="AZ241" i="48"/>
  <c r="BA241" i="48"/>
  <c r="BB241" i="48"/>
  <c r="BC241" i="48"/>
  <c r="BD241" i="48"/>
  <c r="BE241" i="48"/>
  <c r="AG241" i="48"/>
  <c r="AE241" i="48"/>
  <c r="AD241" i="48"/>
  <c r="AC241" i="48"/>
  <c r="D241" i="48"/>
  <c r="I241" i="48"/>
  <c r="DV240" i="48"/>
  <c r="DU240" i="48"/>
  <c r="DT240" i="48"/>
  <c r="DS240" i="48"/>
  <c r="DR240" i="48"/>
  <c r="DQ240" i="48"/>
  <c r="DP240" i="48"/>
  <c r="DO240" i="48"/>
  <c r="DN240" i="48"/>
  <c r="DM240" i="48"/>
  <c r="DL240" i="48"/>
  <c r="DK240" i="48"/>
  <c r="DJ240" i="48"/>
  <c r="DI240" i="48"/>
  <c r="DH240" i="48"/>
  <c r="DG240" i="48"/>
  <c r="DF240" i="48"/>
  <c r="DE240" i="48"/>
  <c r="DD240" i="48"/>
  <c r="DC240" i="48"/>
  <c r="DB240" i="48"/>
  <c r="DA240" i="48"/>
  <c r="CZ240" i="48"/>
  <c r="CY240" i="48"/>
  <c r="CX240" i="48"/>
  <c r="CW240" i="48"/>
  <c r="CV240" i="48"/>
  <c r="CU240" i="48"/>
  <c r="CT240" i="48"/>
  <c r="CS240" i="48"/>
  <c r="CR240" i="48"/>
  <c r="CQ240" i="48"/>
  <c r="CP240" i="48"/>
  <c r="CO240" i="48"/>
  <c r="CN240" i="48"/>
  <c r="CM240" i="48"/>
  <c r="CL240" i="48"/>
  <c r="CK240" i="48"/>
  <c r="CJ240" i="48"/>
  <c r="CI240" i="48"/>
  <c r="CH240" i="48"/>
  <c r="CG240" i="48"/>
  <c r="CF240" i="48"/>
  <c r="CE240" i="48"/>
  <c r="CD240" i="48"/>
  <c r="CC240" i="48"/>
  <c r="CB240" i="48"/>
  <c r="CA240" i="48"/>
  <c r="BY240" i="48"/>
  <c r="BX240" i="48"/>
  <c r="BW240" i="48"/>
  <c r="BV240" i="48"/>
  <c r="BR240" i="48"/>
  <c r="BS240" i="48"/>
  <c r="BT240" i="48"/>
  <c r="BU240" i="48"/>
  <c r="BQ240" i="48"/>
  <c r="BP240" i="48"/>
  <c r="BO240" i="48"/>
  <c r="BN240" i="48"/>
  <c r="BM240" i="48"/>
  <c r="BL240" i="48"/>
  <c r="BK240" i="48"/>
  <c r="BJ240" i="48"/>
  <c r="BI240" i="48"/>
  <c r="BH240" i="48"/>
  <c r="BG240" i="48"/>
  <c r="BF240" i="48"/>
  <c r="AT240" i="48"/>
  <c r="AU240" i="48"/>
  <c r="AV240" i="48"/>
  <c r="AW240" i="48"/>
  <c r="AX240" i="48"/>
  <c r="AY240" i="48"/>
  <c r="AZ240" i="48"/>
  <c r="BA240" i="48"/>
  <c r="BB240" i="48"/>
  <c r="BC240" i="48"/>
  <c r="BD240" i="48"/>
  <c r="BE240" i="48"/>
  <c r="AG240" i="48"/>
  <c r="AE240" i="48"/>
  <c r="AD240" i="48"/>
  <c r="AC240" i="48"/>
  <c r="D240" i="48"/>
  <c r="I240" i="48"/>
  <c r="DV239" i="48"/>
  <c r="DU239" i="48"/>
  <c r="DT239" i="48"/>
  <c r="DS239" i="48"/>
  <c r="DR239" i="48"/>
  <c r="DQ239" i="48"/>
  <c r="DP239" i="48"/>
  <c r="DO239" i="48"/>
  <c r="DN239" i="48"/>
  <c r="DM239" i="48"/>
  <c r="DL239" i="48"/>
  <c r="DK239" i="48"/>
  <c r="DJ239" i="48"/>
  <c r="DI239" i="48"/>
  <c r="DH239" i="48"/>
  <c r="DG239" i="48"/>
  <c r="DF239" i="48"/>
  <c r="DE239" i="48"/>
  <c r="DD239" i="48"/>
  <c r="DC239" i="48"/>
  <c r="DB239" i="48"/>
  <c r="DA239" i="48"/>
  <c r="CZ239" i="48"/>
  <c r="CY239" i="48"/>
  <c r="CX239" i="48"/>
  <c r="CW239" i="48"/>
  <c r="CV239" i="48"/>
  <c r="CU239" i="48"/>
  <c r="CT239" i="48"/>
  <c r="CS239" i="48"/>
  <c r="CR239" i="48"/>
  <c r="CQ239" i="48"/>
  <c r="CP239" i="48"/>
  <c r="CO239" i="48"/>
  <c r="CN239" i="48"/>
  <c r="CM239" i="48"/>
  <c r="CL239" i="48"/>
  <c r="CK239" i="48"/>
  <c r="CJ239" i="48"/>
  <c r="CI239" i="48"/>
  <c r="CH239" i="48"/>
  <c r="CG239" i="48"/>
  <c r="CF239" i="48"/>
  <c r="CE239" i="48"/>
  <c r="CD239" i="48"/>
  <c r="CC239" i="48"/>
  <c r="CB239" i="48"/>
  <c r="CA239" i="48"/>
  <c r="BY239" i="48"/>
  <c r="BX239" i="48"/>
  <c r="BW239" i="48"/>
  <c r="BV239" i="48"/>
  <c r="BR239" i="48"/>
  <c r="BS239" i="48"/>
  <c r="BT239" i="48"/>
  <c r="BU239" i="48"/>
  <c r="BQ239" i="48"/>
  <c r="BP239" i="48"/>
  <c r="BO239" i="48"/>
  <c r="BN239" i="48"/>
  <c r="BM239" i="48"/>
  <c r="BL239" i="48"/>
  <c r="BK239" i="48"/>
  <c r="BJ239" i="48"/>
  <c r="BI239" i="48"/>
  <c r="BH239" i="48"/>
  <c r="BG239" i="48"/>
  <c r="BF239" i="48"/>
  <c r="AT239" i="48"/>
  <c r="AU239" i="48"/>
  <c r="AV239" i="48"/>
  <c r="AW239" i="48"/>
  <c r="AX239" i="48"/>
  <c r="AY239" i="48"/>
  <c r="AZ239" i="48"/>
  <c r="BA239" i="48"/>
  <c r="BB239" i="48"/>
  <c r="BC239" i="48"/>
  <c r="BD239" i="48"/>
  <c r="BE239" i="48"/>
  <c r="AG239" i="48"/>
  <c r="AE239" i="48"/>
  <c r="AD239" i="48"/>
  <c r="AC239" i="48"/>
  <c r="D239" i="48"/>
  <c r="I239" i="48"/>
  <c r="DV238" i="48"/>
  <c r="DU238" i="48"/>
  <c r="DT238" i="48"/>
  <c r="DS238" i="48"/>
  <c r="DR238" i="48"/>
  <c r="DQ238" i="48"/>
  <c r="DP238" i="48"/>
  <c r="DO238" i="48"/>
  <c r="DN238" i="48"/>
  <c r="DM238" i="48"/>
  <c r="DL238" i="48"/>
  <c r="DK238" i="48"/>
  <c r="DJ238" i="48"/>
  <c r="DI238" i="48"/>
  <c r="DH238" i="48"/>
  <c r="DG238" i="48"/>
  <c r="DF238" i="48"/>
  <c r="DE238" i="48"/>
  <c r="DD238" i="48"/>
  <c r="DC238" i="48"/>
  <c r="DB238" i="48"/>
  <c r="DA238" i="48"/>
  <c r="CZ238" i="48"/>
  <c r="CY238" i="48"/>
  <c r="CX238" i="48"/>
  <c r="CW238" i="48"/>
  <c r="CV238" i="48"/>
  <c r="CU238" i="48"/>
  <c r="CT238" i="48"/>
  <c r="CS238" i="48"/>
  <c r="CR238" i="48"/>
  <c r="CQ238" i="48"/>
  <c r="CP238" i="48"/>
  <c r="CO238" i="48"/>
  <c r="CN238" i="48"/>
  <c r="CM238" i="48"/>
  <c r="CL238" i="48"/>
  <c r="CK238" i="48"/>
  <c r="CJ238" i="48"/>
  <c r="CI238" i="48"/>
  <c r="CH238" i="48"/>
  <c r="CG238" i="48"/>
  <c r="CF238" i="48"/>
  <c r="CE238" i="48"/>
  <c r="CD238" i="48"/>
  <c r="CC238" i="48"/>
  <c r="CB238" i="48"/>
  <c r="CA238" i="48"/>
  <c r="BY238" i="48"/>
  <c r="BX238" i="48"/>
  <c r="BW238" i="48"/>
  <c r="BV238" i="48"/>
  <c r="AK238" i="48"/>
  <c r="BR238" i="48"/>
  <c r="BS238" i="48"/>
  <c r="BT238" i="48"/>
  <c r="BU238" i="48"/>
  <c r="BQ238" i="48"/>
  <c r="BP238" i="48"/>
  <c r="BO238" i="48"/>
  <c r="BN238" i="48"/>
  <c r="BM238" i="48"/>
  <c r="BL238" i="48"/>
  <c r="BK238" i="48"/>
  <c r="BJ238" i="48"/>
  <c r="BI238" i="48"/>
  <c r="BH238" i="48"/>
  <c r="BG238" i="48"/>
  <c r="BF238" i="48"/>
  <c r="AT238" i="48"/>
  <c r="AU238" i="48"/>
  <c r="AV238" i="48"/>
  <c r="AW238" i="48"/>
  <c r="AX238" i="48"/>
  <c r="AY238" i="48"/>
  <c r="AZ238" i="48"/>
  <c r="BA238" i="48"/>
  <c r="BB238" i="48"/>
  <c r="BC238" i="48"/>
  <c r="BD238" i="48"/>
  <c r="BE238" i="48"/>
  <c r="AG238" i="48"/>
  <c r="AF238" i="48"/>
  <c r="AE238" i="48"/>
  <c r="AD238" i="48"/>
  <c r="AC238" i="48"/>
  <c r="D238" i="48"/>
  <c r="I238" i="48"/>
  <c r="DV237" i="48"/>
  <c r="DU237" i="48"/>
  <c r="DT237" i="48"/>
  <c r="DS237" i="48"/>
  <c r="DR237" i="48"/>
  <c r="DQ237" i="48"/>
  <c r="DP237" i="48"/>
  <c r="DO237" i="48"/>
  <c r="DN237" i="48"/>
  <c r="DM237" i="48"/>
  <c r="DL237" i="48"/>
  <c r="DK237" i="48"/>
  <c r="DJ237" i="48"/>
  <c r="DI237" i="48"/>
  <c r="DH237" i="48"/>
  <c r="DG237" i="48"/>
  <c r="DF237" i="48"/>
  <c r="DE237" i="48"/>
  <c r="DD237" i="48"/>
  <c r="DC237" i="48"/>
  <c r="DB237" i="48"/>
  <c r="DA237" i="48"/>
  <c r="CZ237" i="48"/>
  <c r="CY237" i="48"/>
  <c r="CX237" i="48"/>
  <c r="CW237" i="48"/>
  <c r="CV237" i="48"/>
  <c r="CU237" i="48"/>
  <c r="CT237" i="48"/>
  <c r="CS237" i="48"/>
  <c r="CR237" i="48"/>
  <c r="CQ237" i="48"/>
  <c r="CP237" i="48"/>
  <c r="CO237" i="48"/>
  <c r="CN237" i="48"/>
  <c r="CM237" i="48"/>
  <c r="CL237" i="48"/>
  <c r="CK237" i="48"/>
  <c r="CJ237" i="48"/>
  <c r="CI237" i="48"/>
  <c r="CH237" i="48"/>
  <c r="CG237" i="48"/>
  <c r="CF237" i="48"/>
  <c r="CE237" i="48"/>
  <c r="CD237" i="48"/>
  <c r="CC237" i="48"/>
  <c r="CA237" i="48"/>
  <c r="CB237" i="48"/>
  <c r="BZ237" i="48"/>
  <c r="BY237" i="48"/>
  <c r="BX237" i="48"/>
  <c r="BW237" i="48"/>
  <c r="BV237" i="48"/>
  <c r="AK237" i="48"/>
  <c r="BR237" i="48"/>
  <c r="BS237" i="48"/>
  <c r="BT237" i="48"/>
  <c r="BU237" i="48"/>
  <c r="BQ237" i="48"/>
  <c r="BP237" i="48"/>
  <c r="BO237" i="48"/>
  <c r="BN237" i="48"/>
  <c r="BM237" i="48"/>
  <c r="BL237" i="48"/>
  <c r="BK237" i="48"/>
  <c r="BJ237" i="48"/>
  <c r="BI237" i="48"/>
  <c r="BH237" i="48"/>
  <c r="BG237" i="48"/>
  <c r="BF237" i="48"/>
  <c r="AT237" i="48"/>
  <c r="AU237" i="48"/>
  <c r="AV237" i="48"/>
  <c r="AW237" i="48"/>
  <c r="AX237" i="48"/>
  <c r="AY237" i="48"/>
  <c r="AZ237" i="48"/>
  <c r="BA237" i="48"/>
  <c r="BB237" i="48"/>
  <c r="BC237" i="48"/>
  <c r="BD237" i="48"/>
  <c r="BE237" i="48"/>
  <c r="AG237" i="48"/>
  <c r="AE237" i="48"/>
  <c r="AD237" i="48"/>
  <c r="AC237" i="48"/>
  <c r="D237" i="48"/>
  <c r="I237" i="48"/>
  <c r="DV236" i="48"/>
  <c r="DU236" i="48"/>
  <c r="DT236" i="48"/>
  <c r="DS236" i="48"/>
  <c r="DR236" i="48"/>
  <c r="DQ236" i="48"/>
  <c r="DP236" i="48"/>
  <c r="DO236" i="48"/>
  <c r="DN236" i="48"/>
  <c r="DM236" i="48"/>
  <c r="DL236" i="48"/>
  <c r="DK236" i="48"/>
  <c r="DJ236" i="48"/>
  <c r="DI236" i="48"/>
  <c r="DH236" i="48"/>
  <c r="DG236" i="48"/>
  <c r="DF236" i="48"/>
  <c r="DE236" i="48"/>
  <c r="DD236" i="48"/>
  <c r="DC236" i="48"/>
  <c r="DB236" i="48"/>
  <c r="DA236" i="48"/>
  <c r="CZ236" i="48"/>
  <c r="CY236" i="48"/>
  <c r="CX236" i="48"/>
  <c r="CW236" i="48"/>
  <c r="CV236" i="48"/>
  <c r="CU236" i="48"/>
  <c r="CT236" i="48"/>
  <c r="CS236" i="48"/>
  <c r="CR236" i="48"/>
  <c r="CQ236" i="48"/>
  <c r="CP236" i="48"/>
  <c r="CO236" i="48"/>
  <c r="CN236" i="48"/>
  <c r="CM236" i="48"/>
  <c r="CL236" i="48"/>
  <c r="CK236" i="48"/>
  <c r="CJ236" i="48"/>
  <c r="CI236" i="48"/>
  <c r="CH236" i="48"/>
  <c r="CG236" i="48"/>
  <c r="CF236" i="48"/>
  <c r="CE236" i="48"/>
  <c r="CD236" i="48"/>
  <c r="CC236" i="48"/>
  <c r="CB236" i="48"/>
  <c r="CA236" i="48"/>
  <c r="BY236" i="48"/>
  <c r="BX236" i="48"/>
  <c r="BW236" i="48"/>
  <c r="BV236" i="48"/>
  <c r="BR236" i="48"/>
  <c r="BS236" i="48"/>
  <c r="BT236" i="48"/>
  <c r="BU236" i="48"/>
  <c r="BQ236" i="48"/>
  <c r="BP236" i="48"/>
  <c r="BO236" i="48"/>
  <c r="BN236" i="48"/>
  <c r="BM236" i="48"/>
  <c r="BL236" i="48"/>
  <c r="BK236" i="48"/>
  <c r="BJ236" i="48"/>
  <c r="BI236" i="48"/>
  <c r="BH236" i="48"/>
  <c r="BG236" i="48"/>
  <c r="BF236" i="48"/>
  <c r="AT236" i="48"/>
  <c r="AU236" i="48"/>
  <c r="AV236" i="48"/>
  <c r="AW236" i="48"/>
  <c r="AX236" i="48"/>
  <c r="AY236" i="48"/>
  <c r="AZ236" i="48"/>
  <c r="BA236" i="48"/>
  <c r="BB236" i="48"/>
  <c r="BC236" i="48"/>
  <c r="BD236" i="48"/>
  <c r="BE236" i="48"/>
  <c r="AG236" i="48"/>
  <c r="AE236" i="48"/>
  <c r="AD236" i="48"/>
  <c r="AC236" i="48"/>
  <c r="D236" i="48"/>
  <c r="I236" i="48"/>
  <c r="DV235" i="48"/>
  <c r="DU235" i="48"/>
  <c r="DT235" i="48"/>
  <c r="DS235" i="48"/>
  <c r="DR235" i="48"/>
  <c r="DQ235" i="48"/>
  <c r="DP235" i="48"/>
  <c r="DO235" i="48"/>
  <c r="DN235" i="48"/>
  <c r="DM235" i="48"/>
  <c r="DL235" i="48"/>
  <c r="DK235" i="48"/>
  <c r="DJ235" i="48"/>
  <c r="DI235" i="48"/>
  <c r="DH235" i="48"/>
  <c r="DG235" i="48"/>
  <c r="DF235" i="48"/>
  <c r="DE235" i="48"/>
  <c r="DD235" i="48"/>
  <c r="DC235" i="48"/>
  <c r="DB235" i="48"/>
  <c r="DA235" i="48"/>
  <c r="CZ235" i="48"/>
  <c r="CY235" i="48"/>
  <c r="CX235" i="48"/>
  <c r="CW235" i="48"/>
  <c r="CV235" i="48"/>
  <c r="CU235" i="48"/>
  <c r="CT235" i="48"/>
  <c r="CS235" i="48"/>
  <c r="CR235" i="48"/>
  <c r="CQ235" i="48"/>
  <c r="CP235" i="48"/>
  <c r="CO235" i="48"/>
  <c r="CN235" i="48"/>
  <c r="CM235" i="48"/>
  <c r="CL235" i="48"/>
  <c r="CK235" i="48"/>
  <c r="CJ235" i="48"/>
  <c r="CI235" i="48"/>
  <c r="CH235" i="48"/>
  <c r="CG235" i="48"/>
  <c r="CF235" i="48"/>
  <c r="CE235" i="48"/>
  <c r="CD235" i="48"/>
  <c r="CC235" i="48"/>
  <c r="CB235" i="48"/>
  <c r="CA235" i="48"/>
  <c r="BZ235" i="48"/>
  <c r="BY235" i="48"/>
  <c r="BX235" i="48"/>
  <c r="BW235" i="48"/>
  <c r="BV235" i="48"/>
  <c r="AK235" i="48"/>
  <c r="BR235" i="48"/>
  <c r="BS235" i="48"/>
  <c r="BT235" i="48"/>
  <c r="BU235" i="48"/>
  <c r="AN235" i="48"/>
  <c r="AS235" i="48"/>
  <c r="BQ235" i="48"/>
  <c r="BP235" i="48"/>
  <c r="BO235" i="48"/>
  <c r="BN235" i="48"/>
  <c r="BM235" i="48"/>
  <c r="BL235" i="48"/>
  <c r="BK235" i="48"/>
  <c r="BJ235" i="48"/>
  <c r="BI235" i="48"/>
  <c r="BH235" i="48"/>
  <c r="BG235" i="48"/>
  <c r="BF235" i="48"/>
  <c r="AT235" i="48"/>
  <c r="AU235" i="48"/>
  <c r="AV235" i="48"/>
  <c r="AW235" i="48"/>
  <c r="AX235" i="48"/>
  <c r="AY235" i="48"/>
  <c r="AZ235" i="48"/>
  <c r="BA235" i="48"/>
  <c r="BB235" i="48"/>
  <c r="BC235" i="48"/>
  <c r="BD235" i="48"/>
  <c r="BE235" i="48"/>
  <c r="AG235" i="48"/>
  <c r="AF235" i="48"/>
  <c r="AE235" i="48"/>
  <c r="AD235" i="48"/>
  <c r="AC235" i="48"/>
  <c r="D235" i="48"/>
  <c r="I235" i="48"/>
  <c r="DV234" i="48"/>
  <c r="DU234" i="48"/>
  <c r="DT234" i="48"/>
  <c r="DS234" i="48"/>
  <c r="DR234" i="48"/>
  <c r="DQ234" i="48"/>
  <c r="DP234" i="48"/>
  <c r="DO234" i="48"/>
  <c r="DN234" i="48"/>
  <c r="DM234" i="48"/>
  <c r="DL234" i="48"/>
  <c r="DK234" i="48"/>
  <c r="DJ234" i="48"/>
  <c r="DI234" i="48"/>
  <c r="DH234" i="48"/>
  <c r="DG234" i="48"/>
  <c r="DF234" i="48"/>
  <c r="DE234" i="48"/>
  <c r="DD234" i="48"/>
  <c r="DC234" i="48"/>
  <c r="DB234" i="48"/>
  <c r="DA234" i="48"/>
  <c r="CZ234" i="48"/>
  <c r="CY234" i="48"/>
  <c r="CX234" i="48"/>
  <c r="CW234" i="48"/>
  <c r="CV234" i="48"/>
  <c r="CU234" i="48"/>
  <c r="CT234" i="48"/>
  <c r="CS234" i="48"/>
  <c r="CR234" i="48"/>
  <c r="CQ234" i="48"/>
  <c r="CP234" i="48"/>
  <c r="CO234" i="48"/>
  <c r="CN234" i="48"/>
  <c r="CM234" i="48"/>
  <c r="CL234" i="48"/>
  <c r="CK234" i="48"/>
  <c r="CJ234" i="48"/>
  <c r="CI234" i="48"/>
  <c r="CH234" i="48"/>
  <c r="CG234" i="48"/>
  <c r="CF234" i="48"/>
  <c r="CE234" i="48"/>
  <c r="CD234" i="48"/>
  <c r="CC234" i="48"/>
  <c r="CB234" i="48"/>
  <c r="CA234" i="48"/>
  <c r="BY234" i="48"/>
  <c r="BX234" i="48"/>
  <c r="BW234" i="48"/>
  <c r="BV234" i="48"/>
  <c r="BR234" i="48"/>
  <c r="BS234" i="48"/>
  <c r="BT234" i="48"/>
  <c r="BU234" i="48"/>
  <c r="BQ234" i="48"/>
  <c r="BP234" i="48"/>
  <c r="BO234" i="48"/>
  <c r="BN234" i="48"/>
  <c r="BM234" i="48"/>
  <c r="BL234" i="48"/>
  <c r="BK234" i="48"/>
  <c r="BJ234" i="48"/>
  <c r="BI234" i="48"/>
  <c r="BH234" i="48"/>
  <c r="BG234" i="48"/>
  <c r="BF234" i="48"/>
  <c r="AT234" i="48"/>
  <c r="AU234" i="48"/>
  <c r="AV234" i="48"/>
  <c r="AW234" i="48"/>
  <c r="AX234" i="48"/>
  <c r="AY234" i="48"/>
  <c r="AZ234" i="48"/>
  <c r="BA234" i="48"/>
  <c r="BB234" i="48"/>
  <c r="BC234" i="48"/>
  <c r="BD234" i="48"/>
  <c r="BE234" i="48"/>
  <c r="AG234" i="48"/>
  <c r="AE234" i="48"/>
  <c r="AD234" i="48"/>
  <c r="AC234" i="48"/>
  <c r="D234" i="48"/>
  <c r="I234" i="48"/>
  <c r="DV233" i="48"/>
  <c r="DU233" i="48"/>
  <c r="DT233" i="48"/>
  <c r="DS233" i="48"/>
  <c r="DR233" i="48"/>
  <c r="DQ233" i="48"/>
  <c r="DP233" i="48"/>
  <c r="DO233" i="48"/>
  <c r="DN233" i="48"/>
  <c r="DM233" i="48"/>
  <c r="DL233" i="48"/>
  <c r="DK233" i="48"/>
  <c r="DJ233" i="48"/>
  <c r="DI233" i="48"/>
  <c r="DH233" i="48"/>
  <c r="DG233" i="48"/>
  <c r="DF233" i="48"/>
  <c r="DE233" i="48"/>
  <c r="DD233" i="48"/>
  <c r="DC233" i="48"/>
  <c r="DB233" i="48"/>
  <c r="DA233" i="48"/>
  <c r="CZ233" i="48"/>
  <c r="CY233" i="48"/>
  <c r="CX233" i="48"/>
  <c r="CW233" i="48"/>
  <c r="CV233" i="48"/>
  <c r="CU233" i="48"/>
  <c r="CT233" i="48"/>
  <c r="CS233" i="48"/>
  <c r="CR233" i="48"/>
  <c r="CQ233" i="48"/>
  <c r="CP233" i="48"/>
  <c r="CO233" i="48"/>
  <c r="CN233" i="48"/>
  <c r="CM233" i="48"/>
  <c r="CL233" i="48"/>
  <c r="CK233" i="48"/>
  <c r="CJ233" i="48"/>
  <c r="CI233" i="48"/>
  <c r="CH233" i="48"/>
  <c r="CG233" i="48"/>
  <c r="CF233" i="48"/>
  <c r="CA233" i="48"/>
  <c r="CB233" i="48"/>
  <c r="CC233" i="48"/>
  <c r="CD233" i="48"/>
  <c r="CE233" i="48"/>
  <c r="BZ233" i="48"/>
  <c r="BY233" i="48"/>
  <c r="BX233" i="48"/>
  <c r="BW233" i="48"/>
  <c r="BV233" i="48"/>
  <c r="BR233" i="48"/>
  <c r="BS233" i="48"/>
  <c r="BT233" i="48"/>
  <c r="BU233" i="48"/>
  <c r="BQ233" i="48"/>
  <c r="BP233" i="48"/>
  <c r="BO233" i="48"/>
  <c r="BN233" i="48"/>
  <c r="BM233" i="48"/>
  <c r="BL233" i="48"/>
  <c r="BK233" i="48"/>
  <c r="BJ233" i="48"/>
  <c r="BI233" i="48"/>
  <c r="BH233" i="48"/>
  <c r="BG233" i="48"/>
  <c r="BF233" i="48"/>
  <c r="AT233" i="48"/>
  <c r="AU233" i="48"/>
  <c r="AV233" i="48"/>
  <c r="AW233" i="48"/>
  <c r="AX233" i="48"/>
  <c r="AY233" i="48"/>
  <c r="AZ233" i="48"/>
  <c r="BA233" i="48"/>
  <c r="BB233" i="48"/>
  <c r="BC233" i="48"/>
  <c r="BD233" i="48"/>
  <c r="BE233" i="48"/>
  <c r="AG233" i="48"/>
  <c r="AF233" i="48"/>
  <c r="AE233" i="48"/>
  <c r="AD233" i="48"/>
  <c r="AC233" i="48"/>
  <c r="D233" i="48"/>
  <c r="I233" i="48"/>
  <c r="DV232" i="48"/>
  <c r="DU232" i="48"/>
  <c r="DT232" i="48"/>
  <c r="DS232" i="48"/>
  <c r="DR232" i="48"/>
  <c r="DQ232" i="48"/>
  <c r="DP232" i="48"/>
  <c r="DO232" i="48"/>
  <c r="DN232" i="48"/>
  <c r="DM232" i="48"/>
  <c r="DL232" i="48"/>
  <c r="DK232" i="48"/>
  <c r="DJ232" i="48"/>
  <c r="DI232" i="48"/>
  <c r="DH232" i="48"/>
  <c r="DG232" i="48"/>
  <c r="DF232" i="48"/>
  <c r="DE232" i="48"/>
  <c r="DD232" i="48"/>
  <c r="DC232" i="48"/>
  <c r="DB232" i="48"/>
  <c r="DA232" i="48"/>
  <c r="CZ232" i="48"/>
  <c r="CY232" i="48"/>
  <c r="CX232" i="48"/>
  <c r="CW232" i="48"/>
  <c r="CV232" i="48"/>
  <c r="CU232" i="48"/>
  <c r="CT232" i="48"/>
  <c r="CS232" i="48"/>
  <c r="CR232" i="48"/>
  <c r="CQ232" i="48"/>
  <c r="CP232" i="48"/>
  <c r="CO232" i="48"/>
  <c r="CN232" i="48"/>
  <c r="CM232" i="48"/>
  <c r="CL232" i="48"/>
  <c r="CK232" i="48"/>
  <c r="CJ232" i="48"/>
  <c r="CI232" i="48"/>
  <c r="CH232" i="48"/>
  <c r="CG232" i="48"/>
  <c r="CF232" i="48"/>
  <c r="CE232" i="48"/>
  <c r="CD232" i="48"/>
  <c r="CC232" i="48"/>
  <c r="CB232" i="48"/>
  <c r="CA232" i="48"/>
  <c r="BY232" i="48"/>
  <c r="BX232" i="48"/>
  <c r="BW232" i="48"/>
  <c r="BV232" i="48"/>
  <c r="BR232" i="48"/>
  <c r="BS232" i="48"/>
  <c r="BT232" i="48"/>
  <c r="BU232" i="48"/>
  <c r="BQ232" i="48"/>
  <c r="BP232" i="48"/>
  <c r="BO232" i="48"/>
  <c r="BN232" i="48"/>
  <c r="BM232" i="48"/>
  <c r="BL232" i="48"/>
  <c r="BK232" i="48"/>
  <c r="BJ232" i="48"/>
  <c r="BI232" i="48"/>
  <c r="BH232" i="48"/>
  <c r="BG232" i="48"/>
  <c r="BF232" i="48"/>
  <c r="AT232" i="48"/>
  <c r="AU232" i="48"/>
  <c r="AV232" i="48"/>
  <c r="AW232" i="48"/>
  <c r="AX232" i="48"/>
  <c r="AY232" i="48"/>
  <c r="AZ232" i="48"/>
  <c r="BA232" i="48"/>
  <c r="BB232" i="48"/>
  <c r="BC232" i="48"/>
  <c r="BD232" i="48"/>
  <c r="BE232" i="48"/>
  <c r="AG232" i="48"/>
  <c r="AE232" i="48"/>
  <c r="AD232" i="48"/>
  <c r="AC232" i="48"/>
  <c r="D232" i="48"/>
  <c r="I232" i="48"/>
  <c r="DV231" i="48"/>
  <c r="DU231" i="48"/>
  <c r="DT231" i="48"/>
  <c r="DS231" i="48"/>
  <c r="DR231" i="48"/>
  <c r="DQ231" i="48"/>
  <c r="DP231" i="48"/>
  <c r="DO231" i="48"/>
  <c r="DN231" i="48"/>
  <c r="DM231" i="48"/>
  <c r="DL231" i="48"/>
  <c r="DK231" i="48"/>
  <c r="DJ231" i="48"/>
  <c r="DI231" i="48"/>
  <c r="DH231" i="48"/>
  <c r="DG231" i="48"/>
  <c r="DF231" i="48"/>
  <c r="DE231" i="48"/>
  <c r="DD231" i="48"/>
  <c r="DC231" i="48"/>
  <c r="DB231" i="48"/>
  <c r="DA231" i="48"/>
  <c r="CZ231" i="48"/>
  <c r="CY231" i="48"/>
  <c r="CX231" i="48"/>
  <c r="CW231" i="48"/>
  <c r="CV231" i="48"/>
  <c r="CU231" i="48"/>
  <c r="CT231" i="48"/>
  <c r="CS231" i="48"/>
  <c r="CR231" i="48"/>
  <c r="CQ231" i="48"/>
  <c r="CP231" i="48"/>
  <c r="CO231" i="48"/>
  <c r="CN231" i="48"/>
  <c r="CM231" i="48"/>
  <c r="CL231" i="48"/>
  <c r="CK231" i="48"/>
  <c r="CJ231" i="48"/>
  <c r="CI231" i="48"/>
  <c r="CH231" i="48"/>
  <c r="CG231" i="48"/>
  <c r="CF231" i="48"/>
  <c r="CE231" i="48"/>
  <c r="CD231" i="48"/>
  <c r="CC231" i="48"/>
  <c r="CB231" i="48"/>
  <c r="CA231" i="48"/>
  <c r="BY231" i="48"/>
  <c r="BX231" i="48"/>
  <c r="BW231" i="48"/>
  <c r="BV231" i="48"/>
  <c r="BR231" i="48"/>
  <c r="BS231" i="48"/>
  <c r="BT231" i="48"/>
  <c r="BU231" i="48"/>
  <c r="BQ231" i="48"/>
  <c r="BP231" i="48"/>
  <c r="BO231" i="48"/>
  <c r="BN231" i="48"/>
  <c r="BM231" i="48"/>
  <c r="BL231" i="48"/>
  <c r="BK231" i="48"/>
  <c r="BJ231" i="48"/>
  <c r="BI231" i="48"/>
  <c r="BH231" i="48"/>
  <c r="BG231" i="48"/>
  <c r="BF231" i="48"/>
  <c r="AT231" i="48"/>
  <c r="AU231" i="48"/>
  <c r="AV231" i="48"/>
  <c r="AW231" i="48"/>
  <c r="AX231" i="48"/>
  <c r="AY231" i="48"/>
  <c r="AZ231" i="48"/>
  <c r="BA231" i="48"/>
  <c r="BB231" i="48"/>
  <c r="BC231" i="48"/>
  <c r="BD231" i="48"/>
  <c r="BE231" i="48"/>
  <c r="AG231" i="48"/>
  <c r="AF231" i="48"/>
  <c r="AE231" i="48"/>
  <c r="AD231" i="48"/>
  <c r="AC231" i="48"/>
  <c r="D231" i="48"/>
  <c r="I231" i="48"/>
  <c r="DV230" i="48"/>
  <c r="DU230" i="48"/>
  <c r="DT230" i="48"/>
  <c r="DS230" i="48"/>
  <c r="DR230" i="48"/>
  <c r="DQ230" i="48"/>
  <c r="DP230" i="48"/>
  <c r="DO230" i="48"/>
  <c r="DN230" i="48"/>
  <c r="DM230" i="48"/>
  <c r="DL230" i="48"/>
  <c r="DK230" i="48"/>
  <c r="DJ230" i="48"/>
  <c r="DI230" i="48"/>
  <c r="DH230" i="48"/>
  <c r="DG230" i="48"/>
  <c r="DF230" i="48"/>
  <c r="DE230" i="48"/>
  <c r="DD230" i="48"/>
  <c r="DC230" i="48"/>
  <c r="DB230" i="48"/>
  <c r="DA230" i="48"/>
  <c r="CZ230" i="48"/>
  <c r="CY230" i="48"/>
  <c r="CX230" i="48"/>
  <c r="CW230" i="48"/>
  <c r="CV230" i="48"/>
  <c r="CU230" i="48"/>
  <c r="CT230" i="48"/>
  <c r="CS230" i="48"/>
  <c r="CR230" i="48"/>
  <c r="CQ230" i="48"/>
  <c r="CP230" i="48"/>
  <c r="CO230" i="48"/>
  <c r="CN230" i="48"/>
  <c r="CM230" i="48"/>
  <c r="CL230" i="48"/>
  <c r="CK230" i="48"/>
  <c r="CJ230" i="48"/>
  <c r="CI230" i="48"/>
  <c r="CH230" i="48"/>
  <c r="CG230" i="48"/>
  <c r="CF230" i="48"/>
  <c r="CE230" i="48"/>
  <c r="CD230" i="48"/>
  <c r="CC230" i="48"/>
  <c r="CB230" i="48"/>
  <c r="CA230" i="48"/>
  <c r="BZ230" i="48"/>
  <c r="BY230" i="48"/>
  <c r="BX230" i="48"/>
  <c r="BW230" i="48"/>
  <c r="BV230" i="48"/>
  <c r="BR230" i="48"/>
  <c r="BS230" i="48"/>
  <c r="BT230" i="48"/>
  <c r="BU230" i="48"/>
  <c r="BQ230" i="48"/>
  <c r="BP230" i="48"/>
  <c r="BO230" i="48"/>
  <c r="BN230" i="48"/>
  <c r="BM230" i="48"/>
  <c r="BL230" i="48"/>
  <c r="BK230" i="48"/>
  <c r="BJ230" i="48"/>
  <c r="BI230" i="48"/>
  <c r="BH230" i="48"/>
  <c r="BG230" i="48"/>
  <c r="BF230" i="48"/>
  <c r="AT230" i="48"/>
  <c r="AU230" i="48"/>
  <c r="AV230" i="48"/>
  <c r="AW230" i="48"/>
  <c r="AX230" i="48"/>
  <c r="AY230" i="48"/>
  <c r="AZ230" i="48"/>
  <c r="BA230" i="48"/>
  <c r="BB230" i="48"/>
  <c r="BC230" i="48"/>
  <c r="BD230" i="48"/>
  <c r="BE230" i="48"/>
  <c r="AG230" i="48"/>
  <c r="A230" i="48"/>
  <c r="AE230" i="48"/>
  <c r="AD230" i="48"/>
  <c r="AC230" i="48"/>
  <c r="D230" i="48"/>
  <c r="I230" i="48"/>
  <c r="DV229" i="48"/>
  <c r="DU229" i="48"/>
  <c r="DT229" i="48"/>
  <c r="DS229" i="48"/>
  <c r="DR229" i="48"/>
  <c r="DQ229" i="48"/>
  <c r="DP229" i="48"/>
  <c r="DO229" i="48"/>
  <c r="DN229" i="48"/>
  <c r="DM229" i="48"/>
  <c r="DL229" i="48"/>
  <c r="DK229" i="48"/>
  <c r="DJ229" i="48"/>
  <c r="DI229" i="48"/>
  <c r="DH229" i="48"/>
  <c r="DG229" i="48"/>
  <c r="DF229" i="48"/>
  <c r="DE229" i="48"/>
  <c r="DD229" i="48"/>
  <c r="DC229" i="48"/>
  <c r="DB229" i="48"/>
  <c r="DA229" i="48"/>
  <c r="CZ229" i="48"/>
  <c r="CY229" i="48"/>
  <c r="CX229" i="48"/>
  <c r="CW229" i="48"/>
  <c r="CV229" i="48"/>
  <c r="CU229" i="48"/>
  <c r="CT229" i="48"/>
  <c r="CS229" i="48"/>
  <c r="CR229" i="48"/>
  <c r="CQ229" i="48"/>
  <c r="CP229" i="48"/>
  <c r="CO229" i="48"/>
  <c r="CN229" i="48"/>
  <c r="CM229" i="48"/>
  <c r="CL229" i="48"/>
  <c r="CK229" i="48"/>
  <c r="CJ229" i="48"/>
  <c r="CI229" i="48"/>
  <c r="CH229" i="48"/>
  <c r="CG229" i="48"/>
  <c r="CF229" i="48"/>
  <c r="CE229" i="48"/>
  <c r="CD229" i="48"/>
  <c r="CC229" i="48"/>
  <c r="CB229" i="48"/>
  <c r="CA229" i="48"/>
  <c r="BZ229" i="48"/>
  <c r="BY229" i="48"/>
  <c r="BX229" i="48"/>
  <c r="BW229" i="48"/>
  <c r="BV229" i="48"/>
  <c r="BR229" i="48"/>
  <c r="BS229" i="48"/>
  <c r="BT229" i="48"/>
  <c r="BU229" i="48"/>
  <c r="BQ229" i="48"/>
  <c r="BP229" i="48"/>
  <c r="BO229" i="48"/>
  <c r="BN229" i="48"/>
  <c r="BM229" i="48"/>
  <c r="BL229" i="48"/>
  <c r="BK229" i="48"/>
  <c r="BJ229" i="48"/>
  <c r="BI229" i="48"/>
  <c r="BH229" i="48"/>
  <c r="BG229" i="48"/>
  <c r="BF229" i="48"/>
  <c r="AT229" i="48"/>
  <c r="AU229" i="48"/>
  <c r="AV229" i="48"/>
  <c r="AW229" i="48"/>
  <c r="AX229" i="48"/>
  <c r="AY229" i="48"/>
  <c r="AZ229" i="48"/>
  <c r="BA229" i="48"/>
  <c r="BB229" i="48"/>
  <c r="BC229" i="48"/>
  <c r="BD229" i="48"/>
  <c r="BE229" i="48"/>
  <c r="AG229" i="48"/>
  <c r="AF229" i="48"/>
  <c r="AE229" i="48"/>
  <c r="AD229" i="48"/>
  <c r="AC229" i="48"/>
  <c r="D229" i="48"/>
  <c r="I229" i="48"/>
  <c r="DV228" i="48"/>
  <c r="DU228" i="48"/>
  <c r="DT228" i="48"/>
  <c r="DS228" i="48"/>
  <c r="DR228" i="48"/>
  <c r="DQ228" i="48"/>
  <c r="DP228" i="48"/>
  <c r="DO228" i="48"/>
  <c r="DN228" i="48"/>
  <c r="DM228" i="48"/>
  <c r="DL228" i="48"/>
  <c r="DK228" i="48"/>
  <c r="DJ228" i="48"/>
  <c r="DI228" i="48"/>
  <c r="DH228" i="48"/>
  <c r="DG228" i="48"/>
  <c r="DF228" i="48"/>
  <c r="DE228" i="48"/>
  <c r="DD228" i="48"/>
  <c r="DC228" i="48"/>
  <c r="DB228" i="48"/>
  <c r="DA228" i="48"/>
  <c r="CZ228" i="48"/>
  <c r="CY228" i="48"/>
  <c r="CX228" i="48"/>
  <c r="CW228" i="48"/>
  <c r="CV228" i="48"/>
  <c r="CU228" i="48"/>
  <c r="CT228" i="48"/>
  <c r="CS228" i="48"/>
  <c r="CR228" i="48"/>
  <c r="CQ228" i="48"/>
  <c r="CP228" i="48"/>
  <c r="CO228" i="48"/>
  <c r="CN228" i="48"/>
  <c r="CM228" i="48"/>
  <c r="CL228" i="48"/>
  <c r="CK228" i="48"/>
  <c r="CJ228" i="48"/>
  <c r="CI228" i="48"/>
  <c r="CH228" i="48"/>
  <c r="CG228" i="48"/>
  <c r="CF228" i="48"/>
  <c r="CE228" i="48"/>
  <c r="CD228" i="48"/>
  <c r="CC228" i="48"/>
  <c r="CB228" i="48"/>
  <c r="CA228" i="48"/>
  <c r="BZ228" i="48"/>
  <c r="BY228" i="48"/>
  <c r="BX228" i="48"/>
  <c r="BW228" i="48"/>
  <c r="BV228" i="48"/>
  <c r="BR228" i="48"/>
  <c r="BS228" i="48"/>
  <c r="BT228" i="48"/>
  <c r="BU228" i="48"/>
  <c r="BQ228" i="48"/>
  <c r="BP228" i="48"/>
  <c r="BO228" i="48"/>
  <c r="BN228" i="48"/>
  <c r="BM228" i="48"/>
  <c r="BL228" i="48"/>
  <c r="BK228" i="48"/>
  <c r="BJ228" i="48"/>
  <c r="BI228" i="48"/>
  <c r="BH228" i="48"/>
  <c r="BG228" i="48"/>
  <c r="BF228" i="48"/>
  <c r="AT228" i="48"/>
  <c r="AU228" i="48"/>
  <c r="AV228" i="48"/>
  <c r="AW228" i="48"/>
  <c r="AX228" i="48"/>
  <c r="AY228" i="48"/>
  <c r="AZ228" i="48"/>
  <c r="BA228" i="48"/>
  <c r="BB228" i="48"/>
  <c r="BC228" i="48"/>
  <c r="BD228" i="48"/>
  <c r="BE228" i="48"/>
  <c r="AG228" i="48"/>
  <c r="AM228" i="48"/>
  <c r="AE228" i="48"/>
  <c r="AD228" i="48"/>
  <c r="AC228" i="48"/>
  <c r="E228" i="48"/>
  <c r="B228" i="48"/>
  <c r="D228" i="48"/>
  <c r="I228" i="48"/>
  <c r="DV227" i="48"/>
  <c r="DU227" i="48"/>
  <c r="DT227" i="48"/>
  <c r="DS227" i="48"/>
  <c r="DR227" i="48"/>
  <c r="DQ227" i="48"/>
  <c r="DP227" i="48"/>
  <c r="DO227" i="48"/>
  <c r="DN227" i="48"/>
  <c r="DM227" i="48"/>
  <c r="DL227" i="48"/>
  <c r="DK227" i="48"/>
  <c r="DJ227" i="48"/>
  <c r="DI227" i="48"/>
  <c r="DH227" i="48"/>
  <c r="DG227" i="48"/>
  <c r="DF227" i="48"/>
  <c r="DE227" i="48"/>
  <c r="DD227" i="48"/>
  <c r="DC227" i="48"/>
  <c r="DB227" i="48"/>
  <c r="DA227" i="48"/>
  <c r="CZ227" i="48"/>
  <c r="CY227" i="48"/>
  <c r="CX227" i="48"/>
  <c r="CW227" i="48"/>
  <c r="CV227" i="48"/>
  <c r="CU227" i="48"/>
  <c r="CT227" i="48"/>
  <c r="CS227" i="48"/>
  <c r="CR227" i="48"/>
  <c r="CQ227" i="48"/>
  <c r="CP227" i="48"/>
  <c r="CO227" i="48"/>
  <c r="CN227" i="48"/>
  <c r="CM227" i="48"/>
  <c r="CL227" i="48"/>
  <c r="CK227" i="48"/>
  <c r="CJ227" i="48"/>
  <c r="CI227" i="48"/>
  <c r="CH227" i="48"/>
  <c r="CG227" i="48"/>
  <c r="CF227" i="48"/>
  <c r="CE227" i="48"/>
  <c r="CD227" i="48"/>
  <c r="CC227" i="48"/>
  <c r="CB227" i="48"/>
  <c r="CA227" i="48"/>
  <c r="BY227" i="48"/>
  <c r="BX227" i="48"/>
  <c r="BW227" i="48"/>
  <c r="BV227" i="48"/>
  <c r="BR227" i="48"/>
  <c r="BS227" i="48"/>
  <c r="BT227" i="48"/>
  <c r="BU227" i="48"/>
  <c r="BQ227" i="48"/>
  <c r="BP227" i="48"/>
  <c r="BO227" i="48"/>
  <c r="BN227" i="48"/>
  <c r="BM227" i="48"/>
  <c r="BL227" i="48"/>
  <c r="BK227" i="48"/>
  <c r="BJ227" i="48"/>
  <c r="BI227" i="48"/>
  <c r="BH227" i="48"/>
  <c r="BG227" i="48"/>
  <c r="BF227" i="48"/>
  <c r="F227" i="48"/>
  <c r="AT227" i="48"/>
  <c r="AU227" i="48"/>
  <c r="AV227" i="48"/>
  <c r="AW227" i="48"/>
  <c r="AX227" i="48"/>
  <c r="AY227" i="48"/>
  <c r="AZ227" i="48"/>
  <c r="BA227" i="48"/>
  <c r="BB227" i="48"/>
  <c r="BC227" i="48"/>
  <c r="BD227" i="48"/>
  <c r="BE227" i="48"/>
  <c r="AK227" i="48"/>
  <c r="AG227" i="48"/>
  <c r="AF227" i="48"/>
  <c r="AE227" i="48"/>
  <c r="AD227" i="48"/>
  <c r="AC227" i="48"/>
  <c r="D227" i="48"/>
  <c r="I227" i="48"/>
  <c r="DV226" i="48"/>
  <c r="DU226" i="48"/>
  <c r="DT226" i="48"/>
  <c r="DS226" i="48"/>
  <c r="DR226" i="48"/>
  <c r="DQ226" i="48"/>
  <c r="DP226" i="48"/>
  <c r="DO226" i="48"/>
  <c r="DN226" i="48"/>
  <c r="DM226" i="48"/>
  <c r="DL226" i="48"/>
  <c r="DK226" i="48"/>
  <c r="DJ226" i="48"/>
  <c r="DI226" i="48"/>
  <c r="DH226" i="48"/>
  <c r="DG226" i="48"/>
  <c r="DF226" i="48"/>
  <c r="DE226" i="48"/>
  <c r="DD226" i="48"/>
  <c r="DC226" i="48"/>
  <c r="DB226" i="48"/>
  <c r="DA226" i="48"/>
  <c r="CZ226" i="48"/>
  <c r="CY226" i="48"/>
  <c r="CX226" i="48"/>
  <c r="CW226" i="48"/>
  <c r="CV226" i="48"/>
  <c r="CU226" i="48"/>
  <c r="CT226" i="48"/>
  <c r="CS226" i="48"/>
  <c r="CR226" i="48"/>
  <c r="CQ226" i="48"/>
  <c r="CP226" i="48"/>
  <c r="CO226" i="48"/>
  <c r="CN226" i="48"/>
  <c r="CM226" i="48"/>
  <c r="CL226" i="48"/>
  <c r="CK226" i="48"/>
  <c r="CJ226" i="48"/>
  <c r="CI226" i="48"/>
  <c r="CH226" i="48"/>
  <c r="CG226" i="48"/>
  <c r="CF226" i="48"/>
  <c r="CE226" i="48"/>
  <c r="CD226" i="48"/>
  <c r="CC226" i="48"/>
  <c r="CB226" i="48"/>
  <c r="CA226" i="48"/>
  <c r="BZ226" i="48"/>
  <c r="BY226" i="48"/>
  <c r="BX226" i="48"/>
  <c r="BW226" i="48"/>
  <c r="BV226" i="48"/>
  <c r="BR226" i="48"/>
  <c r="BS226" i="48"/>
  <c r="BT226" i="48"/>
  <c r="BU226" i="48"/>
  <c r="BQ226" i="48"/>
  <c r="BP226" i="48"/>
  <c r="BO226" i="48"/>
  <c r="BN226" i="48"/>
  <c r="BM226" i="48"/>
  <c r="BL226" i="48"/>
  <c r="BK226" i="48"/>
  <c r="BJ226" i="48"/>
  <c r="BI226" i="48"/>
  <c r="BH226" i="48"/>
  <c r="BG226" i="48"/>
  <c r="BF226" i="48"/>
  <c r="AT226" i="48"/>
  <c r="AU226" i="48"/>
  <c r="AV226" i="48"/>
  <c r="AW226" i="48"/>
  <c r="AX226" i="48"/>
  <c r="AY226" i="48"/>
  <c r="AZ226" i="48"/>
  <c r="BA226" i="48"/>
  <c r="BB226" i="48"/>
  <c r="BC226" i="48"/>
  <c r="BD226" i="48"/>
  <c r="BE226" i="48"/>
  <c r="AG226" i="48"/>
  <c r="AE226" i="48"/>
  <c r="AD226" i="48"/>
  <c r="AC226" i="48"/>
  <c r="D226" i="48"/>
  <c r="I226" i="48"/>
  <c r="DV225" i="48"/>
  <c r="DU225" i="48"/>
  <c r="DT225" i="48"/>
  <c r="DS225" i="48"/>
  <c r="DR225" i="48"/>
  <c r="DQ225" i="48"/>
  <c r="DP225" i="48"/>
  <c r="DO225" i="48"/>
  <c r="DN225" i="48"/>
  <c r="DM225" i="48"/>
  <c r="DL225" i="48"/>
  <c r="DK225" i="48"/>
  <c r="DJ225" i="48"/>
  <c r="DI225" i="48"/>
  <c r="DH225" i="48"/>
  <c r="DG225" i="48"/>
  <c r="DF225" i="48"/>
  <c r="DE225" i="48"/>
  <c r="DD225" i="48"/>
  <c r="DC225" i="48"/>
  <c r="DB225" i="48"/>
  <c r="DA225" i="48"/>
  <c r="CZ225" i="48"/>
  <c r="CY225" i="48"/>
  <c r="CX225" i="48"/>
  <c r="CW225" i="48"/>
  <c r="CV225" i="48"/>
  <c r="CU225" i="48"/>
  <c r="CT225" i="48"/>
  <c r="CS225" i="48"/>
  <c r="CR225" i="48"/>
  <c r="CQ225" i="48"/>
  <c r="CP225" i="48"/>
  <c r="CO225" i="48"/>
  <c r="CN225" i="48"/>
  <c r="CM225" i="48"/>
  <c r="CL225" i="48"/>
  <c r="CK225" i="48"/>
  <c r="CJ225" i="48"/>
  <c r="CI225" i="48"/>
  <c r="CH225" i="48"/>
  <c r="CG225" i="48"/>
  <c r="CF225" i="48"/>
  <c r="CE225" i="48"/>
  <c r="CD225" i="48"/>
  <c r="CC225" i="48"/>
  <c r="CB225" i="48"/>
  <c r="CA225" i="48"/>
  <c r="BZ225" i="48"/>
  <c r="BY225" i="48"/>
  <c r="BX225" i="48"/>
  <c r="BW225" i="48"/>
  <c r="BV225" i="48"/>
  <c r="BR225" i="48"/>
  <c r="BS225" i="48"/>
  <c r="BT225" i="48"/>
  <c r="BU225" i="48"/>
  <c r="BQ225" i="48"/>
  <c r="BP225" i="48"/>
  <c r="BO225" i="48"/>
  <c r="BN225" i="48"/>
  <c r="BM225" i="48"/>
  <c r="BL225" i="48"/>
  <c r="BK225" i="48"/>
  <c r="BJ225" i="48"/>
  <c r="BI225" i="48"/>
  <c r="BH225" i="48"/>
  <c r="BG225" i="48"/>
  <c r="BF225" i="48"/>
  <c r="AT225" i="48"/>
  <c r="AU225" i="48"/>
  <c r="AV225" i="48"/>
  <c r="AW225" i="48"/>
  <c r="AX225" i="48"/>
  <c r="AY225" i="48"/>
  <c r="AZ225" i="48"/>
  <c r="BA225" i="48"/>
  <c r="BB225" i="48"/>
  <c r="BC225" i="48"/>
  <c r="BD225" i="48"/>
  <c r="BE225" i="48"/>
  <c r="AG225" i="48"/>
  <c r="AM225" i="48"/>
  <c r="AE225" i="48"/>
  <c r="AD225" i="48"/>
  <c r="AC225" i="48"/>
  <c r="D225" i="48"/>
  <c r="I225" i="48"/>
  <c r="DV224" i="48"/>
  <c r="DU224" i="48"/>
  <c r="DT224" i="48"/>
  <c r="DS224" i="48"/>
  <c r="DR224" i="48"/>
  <c r="DQ224" i="48"/>
  <c r="DP224" i="48"/>
  <c r="DO224" i="48"/>
  <c r="DN224" i="48"/>
  <c r="DM224" i="48"/>
  <c r="DL224" i="48"/>
  <c r="DK224" i="48"/>
  <c r="DJ224" i="48"/>
  <c r="DI224" i="48"/>
  <c r="DH224" i="48"/>
  <c r="DG224" i="48"/>
  <c r="DF224" i="48"/>
  <c r="DE224" i="48"/>
  <c r="DD224" i="48"/>
  <c r="DC224" i="48"/>
  <c r="DB224" i="48"/>
  <c r="DA224" i="48"/>
  <c r="CZ224" i="48"/>
  <c r="CY224" i="48"/>
  <c r="CX224" i="48"/>
  <c r="CW224" i="48"/>
  <c r="CV224" i="48"/>
  <c r="CU224" i="48"/>
  <c r="CT224" i="48"/>
  <c r="CS224" i="48"/>
  <c r="CR224" i="48"/>
  <c r="CQ224" i="48"/>
  <c r="CP224" i="48"/>
  <c r="CO224" i="48"/>
  <c r="CN224" i="48"/>
  <c r="CM224" i="48"/>
  <c r="CL224" i="48"/>
  <c r="CK224" i="48"/>
  <c r="CJ224" i="48"/>
  <c r="CI224" i="48"/>
  <c r="CH224" i="48"/>
  <c r="CG224" i="48"/>
  <c r="CF224" i="48"/>
  <c r="CE224" i="48"/>
  <c r="CD224" i="48"/>
  <c r="CC224" i="48"/>
  <c r="CB224" i="48"/>
  <c r="CA224" i="48"/>
  <c r="BY224" i="48"/>
  <c r="BX224" i="48"/>
  <c r="BW224" i="48"/>
  <c r="BV224" i="48"/>
  <c r="AK224" i="48"/>
  <c r="BR224" i="48"/>
  <c r="BS224" i="48"/>
  <c r="BT224" i="48"/>
  <c r="BU224" i="48"/>
  <c r="AT224" i="48"/>
  <c r="AU224" i="48"/>
  <c r="AV224" i="48"/>
  <c r="AW224" i="48"/>
  <c r="AX224" i="48"/>
  <c r="AY224" i="48"/>
  <c r="AZ224" i="48"/>
  <c r="BA224" i="48"/>
  <c r="BB224" i="48"/>
  <c r="BC224" i="48"/>
  <c r="BD224" i="48"/>
  <c r="BE224" i="48"/>
  <c r="E224" i="48"/>
  <c r="B224" i="48"/>
  <c r="BQ224" i="48"/>
  <c r="BP224" i="48"/>
  <c r="BO224" i="48"/>
  <c r="BN224" i="48"/>
  <c r="BM224" i="48"/>
  <c r="BL224" i="48"/>
  <c r="BK224" i="48"/>
  <c r="BJ224" i="48"/>
  <c r="BI224" i="48"/>
  <c r="BH224" i="48"/>
  <c r="BG224" i="48"/>
  <c r="BF224" i="48"/>
  <c r="F224" i="48"/>
  <c r="AG224" i="48"/>
  <c r="AM224" i="48"/>
  <c r="AE224" i="48"/>
  <c r="AD224" i="48"/>
  <c r="AC224" i="48"/>
  <c r="D224" i="48"/>
  <c r="I224" i="48"/>
  <c r="DV223" i="48"/>
  <c r="DU223" i="48"/>
  <c r="DT223" i="48"/>
  <c r="DS223" i="48"/>
  <c r="DR223" i="48"/>
  <c r="DQ223" i="48"/>
  <c r="DP223" i="48"/>
  <c r="DO223" i="48"/>
  <c r="DN223" i="48"/>
  <c r="DM223" i="48"/>
  <c r="DL223" i="48"/>
  <c r="DK223" i="48"/>
  <c r="DJ223" i="48"/>
  <c r="DI223" i="48"/>
  <c r="DH223" i="48"/>
  <c r="DG223" i="48"/>
  <c r="DF223" i="48"/>
  <c r="DE223" i="48"/>
  <c r="DD223" i="48"/>
  <c r="DC223" i="48"/>
  <c r="DB223" i="48"/>
  <c r="DA223" i="48"/>
  <c r="CZ223" i="48"/>
  <c r="CY223" i="48"/>
  <c r="CX223" i="48"/>
  <c r="CW223" i="48"/>
  <c r="CV223" i="48"/>
  <c r="CU223" i="48"/>
  <c r="CT223" i="48"/>
  <c r="CS223" i="48"/>
  <c r="CR223" i="48"/>
  <c r="CQ223" i="48"/>
  <c r="CP223" i="48"/>
  <c r="CO223" i="48"/>
  <c r="CN223" i="48"/>
  <c r="CM223" i="48"/>
  <c r="CL223" i="48"/>
  <c r="CK223" i="48"/>
  <c r="CJ223" i="48"/>
  <c r="CI223" i="48"/>
  <c r="CH223" i="48"/>
  <c r="CG223" i="48"/>
  <c r="CF223" i="48"/>
  <c r="CE223" i="48"/>
  <c r="CD223" i="48"/>
  <c r="CC223" i="48"/>
  <c r="CB223" i="48"/>
  <c r="CA223" i="48"/>
  <c r="BZ223" i="48"/>
  <c r="BY223" i="48"/>
  <c r="BX223" i="48"/>
  <c r="BW223" i="48"/>
  <c r="BV223" i="48"/>
  <c r="BR223" i="48"/>
  <c r="BS223" i="48"/>
  <c r="BT223" i="48"/>
  <c r="BU223" i="48"/>
  <c r="BQ223" i="48"/>
  <c r="BP223" i="48"/>
  <c r="BO223" i="48"/>
  <c r="BN223" i="48"/>
  <c r="BM223" i="48"/>
  <c r="BL223" i="48"/>
  <c r="BK223" i="48"/>
  <c r="BJ223" i="48"/>
  <c r="BI223" i="48"/>
  <c r="BH223" i="48"/>
  <c r="BG223" i="48"/>
  <c r="BF223" i="48"/>
  <c r="AT223" i="48"/>
  <c r="AU223" i="48"/>
  <c r="AV223" i="48"/>
  <c r="AW223" i="48"/>
  <c r="AX223" i="48"/>
  <c r="AY223" i="48"/>
  <c r="AZ223" i="48"/>
  <c r="BA223" i="48"/>
  <c r="BB223" i="48"/>
  <c r="BC223" i="48"/>
  <c r="BD223" i="48"/>
  <c r="BE223" i="48"/>
  <c r="AK223" i="48"/>
  <c r="AG223" i="48"/>
  <c r="AF223" i="48"/>
  <c r="AE223" i="48"/>
  <c r="AD223" i="48"/>
  <c r="AC223" i="48"/>
  <c r="D223" i="48"/>
  <c r="I223" i="48"/>
  <c r="DV222" i="48"/>
  <c r="DU222" i="48"/>
  <c r="DT222" i="48"/>
  <c r="DS222" i="48"/>
  <c r="DR222" i="48"/>
  <c r="DQ222" i="48"/>
  <c r="DP222" i="48"/>
  <c r="DO222" i="48"/>
  <c r="DN222" i="48"/>
  <c r="DM222" i="48"/>
  <c r="DL222" i="48"/>
  <c r="DK222" i="48"/>
  <c r="DJ222" i="48"/>
  <c r="DI222" i="48"/>
  <c r="DH222" i="48"/>
  <c r="DG222" i="48"/>
  <c r="DF222" i="48"/>
  <c r="DE222" i="48"/>
  <c r="DD222" i="48"/>
  <c r="DC222" i="48"/>
  <c r="DB222" i="48"/>
  <c r="DA222" i="48"/>
  <c r="CZ222" i="48"/>
  <c r="CY222" i="48"/>
  <c r="CX222" i="48"/>
  <c r="CW222" i="48"/>
  <c r="CV222" i="48"/>
  <c r="CU222" i="48"/>
  <c r="CT222" i="48"/>
  <c r="CS222" i="48"/>
  <c r="CR222" i="48"/>
  <c r="CQ222" i="48"/>
  <c r="CP222" i="48"/>
  <c r="CO222" i="48"/>
  <c r="CN222" i="48"/>
  <c r="CM222" i="48"/>
  <c r="CL222" i="48"/>
  <c r="CK222" i="48"/>
  <c r="CJ222" i="48"/>
  <c r="CI222" i="48"/>
  <c r="CH222" i="48"/>
  <c r="CG222" i="48"/>
  <c r="CF222" i="48"/>
  <c r="CE222" i="48"/>
  <c r="CD222" i="48"/>
  <c r="CC222" i="48"/>
  <c r="CB222" i="48"/>
  <c r="CA222" i="48"/>
  <c r="BY222" i="48"/>
  <c r="BX222" i="48"/>
  <c r="BW222" i="48"/>
  <c r="BV222" i="48"/>
  <c r="BR222" i="48"/>
  <c r="BS222" i="48"/>
  <c r="BT222" i="48"/>
  <c r="BU222" i="48"/>
  <c r="BQ222" i="48"/>
  <c r="BP222" i="48"/>
  <c r="BO222" i="48"/>
  <c r="BN222" i="48"/>
  <c r="BM222" i="48"/>
  <c r="BL222" i="48"/>
  <c r="BK222" i="48"/>
  <c r="BJ222" i="48"/>
  <c r="BI222" i="48"/>
  <c r="BH222" i="48"/>
  <c r="BG222" i="48"/>
  <c r="BF222" i="48"/>
  <c r="AT222" i="48"/>
  <c r="AU222" i="48"/>
  <c r="AV222" i="48"/>
  <c r="AW222" i="48"/>
  <c r="AX222" i="48"/>
  <c r="AY222" i="48"/>
  <c r="AZ222" i="48"/>
  <c r="BA222" i="48"/>
  <c r="BB222" i="48"/>
  <c r="BC222" i="48"/>
  <c r="BD222" i="48"/>
  <c r="BE222" i="48"/>
  <c r="AK222" i="48"/>
  <c r="AG222" i="48"/>
  <c r="AF222" i="48"/>
  <c r="AE222" i="48"/>
  <c r="AD222" i="48"/>
  <c r="AC222" i="48"/>
  <c r="E222" i="48"/>
  <c r="B222" i="48"/>
  <c r="D222" i="48"/>
  <c r="I222" i="48"/>
  <c r="DV221" i="48"/>
  <c r="DU221" i="48"/>
  <c r="DT221" i="48"/>
  <c r="DS221" i="48"/>
  <c r="DR221" i="48"/>
  <c r="DQ221" i="48"/>
  <c r="DP221" i="48"/>
  <c r="DO221" i="48"/>
  <c r="DN221" i="48"/>
  <c r="DM221" i="48"/>
  <c r="DL221" i="48"/>
  <c r="DK221" i="48"/>
  <c r="DJ221" i="48"/>
  <c r="DI221" i="48"/>
  <c r="DH221" i="48"/>
  <c r="DG221" i="48"/>
  <c r="DF221" i="48"/>
  <c r="DE221" i="48"/>
  <c r="DD221" i="48"/>
  <c r="DC221" i="48"/>
  <c r="DB221" i="48"/>
  <c r="DA221" i="48"/>
  <c r="CZ221" i="48"/>
  <c r="CY221" i="48"/>
  <c r="CX221" i="48"/>
  <c r="CW221" i="48"/>
  <c r="CV221" i="48"/>
  <c r="CU221" i="48"/>
  <c r="CT221" i="48"/>
  <c r="CS221" i="48"/>
  <c r="CR221" i="48"/>
  <c r="CQ221" i="48"/>
  <c r="CP221" i="48"/>
  <c r="CO221" i="48"/>
  <c r="CN221" i="48"/>
  <c r="CM221" i="48"/>
  <c r="CL221" i="48"/>
  <c r="CK221" i="48"/>
  <c r="CJ221" i="48"/>
  <c r="CI221" i="48"/>
  <c r="CH221" i="48"/>
  <c r="CG221" i="48"/>
  <c r="CF221" i="48"/>
  <c r="CE221" i="48"/>
  <c r="CD221" i="48"/>
  <c r="CC221" i="48"/>
  <c r="CB221" i="48"/>
  <c r="CA221" i="48"/>
  <c r="BY221" i="48"/>
  <c r="BX221" i="48"/>
  <c r="BW221" i="48"/>
  <c r="BV221" i="48"/>
  <c r="BR221" i="48"/>
  <c r="BS221" i="48"/>
  <c r="BT221" i="48"/>
  <c r="BU221" i="48"/>
  <c r="BQ221" i="48"/>
  <c r="BP221" i="48"/>
  <c r="BO221" i="48"/>
  <c r="BN221" i="48"/>
  <c r="BM221" i="48"/>
  <c r="BL221" i="48"/>
  <c r="BK221" i="48"/>
  <c r="BJ221" i="48"/>
  <c r="BI221" i="48"/>
  <c r="BH221" i="48"/>
  <c r="BG221" i="48"/>
  <c r="BF221" i="48"/>
  <c r="AT221" i="48"/>
  <c r="AU221" i="48"/>
  <c r="AV221" i="48"/>
  <c r="AW221" i="48"/>
  <c r="AX221" i="48"/>
  <c r="AY221" i="48"/>
  <c r="AZ221" i="48"/>
  <c r="BA221" i="48"/>
  <c r="BB221" i="48"/>
  <c r="BC221" i="48"/>
  <c r="BD221" i="48"/>
  <c r="BE221" i="48"/>
  <c r="AG221" i="48"/>
  <c r="AM221" i="48"/>
  <c r="AE221" i="48"/>
  <c r="AD221" i="48"/>
  <c r="AC221" i="48"/>
  <c r="D221" i="48"/>
  <c r="I221" i="48"/>
  <c r="DV220" i="48"/>
  <c r="DU220" i="48"/>
  <c r="DT220" i="48"/>
  <c r="DS220" i="48"/>
  <c r="DR220" i="48"/>
  <c r="DQ220" i="48"/>
  <c r="DP220" i="48"/>
  <c r="DO220" i="48"/>
  <c r="DN220" i="48"/>
  <c r="DM220" i="48"/>
  <c r="DL220" i="48"/>
  <c r="DK220" i="48"/>
  <c r="DJ220" i="48"/>
  <c r="DI220" i="48"/>
  <c r="DH220" i="48"/>
  <c r="DG220" i="48"/>
  <c r="DF220" i="48"/>
  <c r="DE220" i="48"/>
  <c r="DD220" i="48"/>
  <c r="DC220" i="48"/>
  <c r="DB220" i="48"/>
  <c r="DA220" i="48"/>
  <c r="CZ220" i="48"/>
  <c r="CY220" i="48"/>
  <c r="CX220" i="48"/>
  <c r="CW220" i="48"/>
  <c r="CV220" i="48"/>
  <c r="CU220" i="48"/>
  <c r="CT220" i="48"/>
  <c r="CS220" i="48"/>
  <c r="CR220" i="48"/>
  <c r="CQ220" i="48"/>
  <c r="CP220" i="48"/>
  <c r="CO220" i="48"/>
  <c r="CN220" i="48"/>
  <c r="CM220" i="48"/>
  <c r="CL220" i="48"/>
  <c r="CK220" i="48"/>
  <c r="CJ220" i="48"/>
  <c r="CI220" i="48"/>
  <c r="CH220" i="48"/>
  <c r="CG220" i="48"/>
  <c r="CF220" i="48"/>
  <c r="CE220" i="48"/>
  <c r="CD220" i="48"/>
  <c r="CC220" i="48"/>
  <c r="CB220" i="48"/>
  <c r="CA220" i="48"/>
  <c r="BZ220" i="48"/>
  <c r="BY220" i="48"/>
  <c r="BX220" i="48"/>
  <c r="BW220" i="48"/>
  <c r="BV220" i="48"/>
  <c r="BR220" i="48"/>
  <c r="BS220" i="48"/>
  <c r="BT220" i="48"/>
  <c r="BU220" i="48"/>
  <c r="BQ220" i="48"/>
  <c r="BP220" i="48"/>
  <c r="BO220" i="48"/>
  <c r="BN220" i="48"/>
  <c r="BM220" i="48"/>
  <c r="BL220" i="48"/>
  <c r="BK220" i="48"/>
  <c r="BJ220" i="48"/>
  <c r="BI220" i="48"/>
  <c r="BH220" i="48"/>
  <c r="BG220" i="48"/>
  <c r="BF220" i="48"/>
  <c r="AT220" i="48"/>
  <c r="AU220" i="48"/>
  <c r="AV220" i="48"/>
  <c r="AW220" i="48"/>
  <c r="AX220" i="48"/>
  <c r="AY220" i="48"/>
  <c r="AZ220" i="48"/>
  <c r="BA220" i="48"/>
  <c r="BB220" i="48"/>
  <c r="BC220" i="48"/>
  <c r="BD220" i="48"/>
  <c r="BE220" i="48"/>
  <c r="AG220" i="48"/>
  <c r="AM220" i="48"/>
  <c r="AE220" i="48"/>
  <c r="AD220" i="48"/>
  <c r="AC220" i="48"/>
  <c r="D220" i="48"/>
  <c r="I220" i="48"/>
  <c r="DV219" i="48"/>
  <c r="DU219" i="48"/>
  <c r="DT219" i="48"/>
  <c r="DS219" i="48"/>
  <c r="DR219" i="48"/>
  <c r="DQ219" i="48"/>
  <c r="DP219" i="48"/>
  <c r="DO219" i="48"/>
  <c r="DN219" i="48"/>
  <c r="DM219" i="48"/>
  <c r="DL219" i="48"/>
  <c r="DK219" i="48"/>
  <c r="DJ219" i="48"/>
  <c r="DI219" i="48"/>
  <c r="DH219" i="48"/>
  <c r="DG219" i="48"/>
  <c r="DF219" i="48"/>
  <c r="DE219" i="48"/>
  <c r="DD219" i="48"/>
  <c r="DC219" i="48"/>
  <c r="DB219" i="48"/>
  <c r="DA219" i="48"/>
  <c r="CZ219" i="48"/>
  <c r="CY219" i="48"/>
  <c r="CX219" i="48"/>
  <c r="CW219" i="48"/>
  <c r="CV219" i="48"/>
  <c r="CU219" i="48"/>
  <c r="CT219" i="48"/>
  <c r="CS219" i="48"/>
  <c r="CR219" i="48"/>
  <c r="CQ219" i="48"/>
  <c r="CP219" i="48"/>
  <c r="CO219" i="48"/>
  <c r="CN219" i="48"/>
  <c r="CM219" i="48"/>
  <c r="CL219" i="48"/>
  <c r="CK219" i="48"/>
  <c r="CJ219" i="48"/>
  <c r="CI219" i="48"/>
  <c r="CH219" i="48"/>
  <c r="CG219" i="48"/>
  <c r="CF219" i="48"/>
  <c r="CE219" i="48"/>
  <c r="CD219" i="48"/>
  <c r="CC219" i="48"/>
  <c r="CB219" i="48"/>
  <c r="CA219" i="48"/>
  <c r="BZ219" i="48"/>
  <c r="BY219" i="48"/>
  <c r="BX219" i="48"/>
  <c r="BW219" i="48"/>
  <c r="BV219" i="48"/>
  <c r="BR219" i="48"/>
  <c r="BS219" i="48"/>
  <c r="BT219" i="48"/>
  <c r="BU219" i="48"/>
  <c r="BQ219" i="48"/>
  <c r="BP219" i="48"/>
  <c r="BO219" i="48"/>
  <c r="BN219" i="48"/>
  <c r="BM219" i="48"/>
  <c r="BL219" i="48"/>
  <c r="BK219" i="48"/>
  <c r="BJ219" i="48"/>
  <c r="BI219" i="48"/>
  <c r="BH219" i="48"/>
  <c r="BG219" i="48"/>
  <c r="BF219" i="48"/>
  <c r="AT219" i="48"/>
  <c r="AU219" i="48"/>
  <c r="AV219" i="48"/>
  <c r="AW219" i="48"/>
  <c r="AX219" i="48"/>
  <c r="AY219" i="48"/>
  <c r="AZ219" i="48"/>
  <c r="BA219" i="48"/>
  <c r="BB219" i="48"/>
  <c r="BC219" i="48"/>
  <c r="BD219" i="48"/>
  <c r="BE219" i="48"/>
  <c r="AG219" i="48"/>
  <c r="A219" i="48"/>
  <c r="AE219" i="48"/>
  <c r="AD219" i="48"/>
  <c r="AC219" i="48"/>
  <c r="D219" i="48"/>
  <c r="I219" i="48"/>
  <c r="DV218" i="48"/>
  <c r="DU218" i="48"/>
  <c r="DT218" i="48"/>
  <c r="DS218" i="48"/>
  <c r="DR218" i="48"/>
  <c r="DQ218" i="48"/>
  <c r="DP218" i="48"/>
  <c r="DO218" i="48"/>
  <c r="DN218" i="48"/>
  <c r="DM218" i="48"/>
  <c r="DL218" i="48"/>
  <c r="DK218" i="48"/>
  <c r="DJ218" i="48"/>
  <c r="DI218" i="48"/>
  <c r="DH218" i="48"/>
  <c r="DG218" i="48"/>
  <c r="DF218" i="48"/>
  <c r="DE218" i="48"/>
  <c r="DD218" i="48"/>
  <c r="DC218" i="48"/>
  <c r="DB218" i="48"/>
  <c r="DA218" i="48"/>
  <c r="CZ218" i="48"/>
  <c r="CY218" i="48"/>
  <c r="CX218" i="48"/>
  <c r="CW218" i="48"/>
  <c r="CV218" i="48"/>
  <c r="CU218" i="48"/>
  <c r="CT218" i="48"/>
  <c r="CS218" i="48"/>
  <c r="CR218" i="48"/>
  <c r="CQ218" i="48"/>
  <c r="CP218" i="48"/>
  <c r="CO218" i="48"/>
  <c r="CN218" i="48"/>
  <c r="CM218" i="48"/>
  <c r="CL218" i="48"/>
  <c r="CK218" i="48"/>
  <c r="CJ218" i="48"/>
  <c r="CI218" i="48"/>
  <c r="CH218" i="48"/>
  <c r="CG218" i="48"/>
  <c r="CF218" i="48"/>
  <c r="CE218" i="48"/>
  <c r="CD218" i="48"/>
  <c r="CC218" i="48"/>
  <c r="CB218" i="48"/>
  <c r="CA218" i="48"/>
  <c r="BY218" i="48"/>
  <c r="BX218" i="48"/>
  <c r="BW218" i="48"/>
  <c r="BV218" i="48"/>
  <c r="BR218" i="48"/>
  <c r="BS218" i="48"/>
  <c r="BT218" i="48"/>
  <c r="BU218" i="48"/>
  <c r="AN218" i="48"/>
  <c r="AS218" i="48"/>
  <c r="BQ218" i="48"/>
  <c r="BP218" i="48"/>
  <c r="BO218" i="48"/>
  <c r="BN218" i="48"/>
  <c r="BM218" i="48"/>
  <c r="BL218" i="48"/>
  <c r="BK218" i="48"/>
  <c r="BJ218" i="48"/>
  <c r="BI218" i="48"/>
  <c r="BH218" i="48"/>
  <c r="BG218" i="48"/>
  <c r="BF218" i="48"/>
  <c r="AT218" i="48"/>
  <c r="AU218" i="48"/>
  <c r="AV218" i="48"/>
  <c r="AW218" i="48"/>
  <c r="AX218" i="48"/>
  <c r="AY218" i="48"/>
  <c r="AZ218" i="48"/>
  <c r="BA218" i="48"/>
  <c r="BB218" i="48"/>
  <c r="BC218" i="48"/>
  <c r="BD218" i="48"/>
  <c r="BE218" i="48"/>
  <c r="AG218" i="48"/>
  <c r="AF218" i="48"/>
  <c r="AE218" i="48"/>
  <c r="AD218" i="48"/>
  <c r="AC218" i="48"/>
  <c r="D218" i="48"/>
  <c r="I218" i="48"/>
  <c r="DV217" i="48"/>
  <c r="DU217" i="48"/>
  <c r="DT217" i="48"/>
  <c r="DS217" i="48"/>
  <c r="DR217" i="48"/>
  <c r="DQ217" i="48"/>
  <c r="DP217" i="48"/>
  <c r="DO217" i="48"/>
  <c r="DN217" i="48"/>
  <c r="DM217" i="48"/>
  <c r="DL217" i="48"/>
  <c r="DK217" i="48"/>
  <c r="DJ217" i="48"/>
  <c r="DI217" i="48"/>
  <c r="DH217" i="48"/>
  <c r="DG217" i="48"/>
  <c r="DF217" i="48"/>
  <c r="DE217" i="48"/>
  <c r="DD217" i="48"/>
  <c r="DC217" i="48"/>
  <c r="DB217" i="48"/>
  <c r="DA217" i="48"/>
  <c r="CZ217" i="48"/>
  <c r="CY217" i="48"/>
  <c r="CX217" i="48"/>
  <c r="CW217" i="48"/>
  <c r="CV217" i="48"/>
  <c r="CU217" i="48"/>
  <c r="CT217" i="48"/>
  <c r="CS217" i="48"/>
  <c r="CR217" i="48"/>
  <c r="CQ217" i="48"/>
  <c r="CP217" i="48"/>
  <c r="CO217" i="48"/>
  <c r="CN217" i="48"/>
  <c r="CM217" i="48"/>
  <c r="CL217" i="48"/>
  <c r="CK217" i="48"/>
  <c r="CJ217" i="48"/>
  <c r="CI217" i="48"/>
  <c r="CH217" i="48"/>
  <c r="CG217" i="48"/>
  <c r="CF217" i="48"/>
  <c r="CE217" i="48"/>
  <c r="CD217" i="48"/>
  <c r="CA217" i="48"/>
  <c r="CB217" i="48"/>
  <c r="CC217" i="48"/>
  <c r="BZ217" i="48"/>
  <c r="BY217" i="48"/>
  <c r="BX217" i="48"/>
  <c r="BW217" i="48"/>
  <c r="BV217" i="48"/>
  <c r="BR217" i="48"/>
  <c r="BS217" i="48"/>
  <c r="BT217" i="48"/>
  <c r="BU217" i="48"/>
  <c r="BQ217" i="48"/>
  <c r="BP217" i="48"/>
  <c r="BO217" i="48"/>
  <c r="BN217" i="48"/>
  <c r="BM217" i="48"/>
  <c r="BL217" i="48"/>
  <c r="BK217" i="48"/>
  <c r="BJ217" i="48"/>
  <c r="BI217" i="48"/>
  <c r="BH217" i="48"/>
  <c r="BG217" i="48"/>
  <c r="BF217" i="48"/>
  <c r="AT217" i="48"/>
  <c r="AU217" i="48"/>
  <c r="AV217" i="48"/>
  <c r="AW217" i="48"/>
  <c r="AX217" i="48"/>
  <c r="AY217" i="48"/>
  <c r="AZ217" i="48"/>
  <c r="BA217" i="48"/>
  <c r="BB217" i="48"/>
  <c r="BC217" i="48"/>
  <c r="BD217" i="48"/>
  <c r="BE217" i="48"/>
  <c r="AG217" i="48"/>
  <c r="AM217" i="48"/>
  <c r="AE217" i="48"/>
  <c r="AD217" i="48"/>
  <c r="AC217" i="48"/>
  <c r="D217" i="48"/>
  <c r="I217" i="48"/>
  <c r="DV216" i="48"/>
  <c r="DU216" i="48"/>
  <c r="DT216" i="48"/>
  <c r="DS216" i="48"/>
  <c r="DR216" i="48"/>
  <c r="DQ216" i="48"/>
  <c r="DP216" i="48"/>
  <c r="DO216" i="48"/>
  <c r="DN216" i="48"/>
  <c r="DM216" i="48"/>
  <c r="DL216" i="48"/>
  <c r="DK216" i="48"/>
  <c r="DJ216" i="48"/>
  <c r="DI216" i="48"/>
  <c r="DH216" i="48"/>
  <c r="DG216" i="48"/>
  <c r="DF216" i="48"/>
  <c r="DE216" i="48"/>
  <c r="DD216" i="48"/>
  <c r="DC216" i="48"/>
  <c r="DB216" i="48"/>
  <c r="DA216" i="48"/>
  <c r="CZ216" i="48"/>
  <c r="CY216" i="48"/>
  <c r="CX216" i="48"/>
  <c r="CW216" i="48"/>
  <c r="CV216" i="48"/>
  <c r="CU216" i="48"/>
  <c r="CT216" i="48"/>
  <c r="CS216" i="48"/>
  <c r="CR216" i="48"/>
  <c r="CQ216" i="48"/>
  <c r="CP216" i="48"/>
  <c r="CO216" i="48"/>
  <c r="CN216" i="48"/>
  <c r="CM216" i="48"/>
  <c r="CL216" i="48"/>
  <c r="CK216" i="48"/>
  <c r="CJ216" i="48"/>
  <c r="CI216" i="48"/>
  <c r="CH216" i="48"/>
  <c r="CG216" i="48"/>
  <c r="CF216" i="48"/>
  <c r="CE216" i="48"/>
  <c r="CD216" i="48"/>
  <c r="CC216" i="48"/>
  <c r="CB216" i="48"/>
  <c r="CA216" i="48"/>
  <c r="BY216" i="48"/>
  <c r="BX216" i="48"/>
  <c r="BW216" i="48"/>
  <c r="BV216" i="48"/>
  <c r="BR216" i="48"/>
  <c r="BS216" i="48"/>
  <c r="BT216" i="48"/>
  <c r="BU216" i="48"/>
  <c r="BQ216" i="48"/>
  <c r="BP216" i="48"/>
  <c r="BO216" i="48"/>
  <c r="BN216" i="48"/>
  <c r="BM216" i="48"/>
  <c r="BL216" i="48"/>
  <c r="BK216" i="48"/>
  <c r="BJ216" i="48"/>
  <c r="BI216" i="48"/>
  <c r="BH216" i="48"/>
  <c r="BG216" i="48"/>
  <c r="BF216" i="48"/>
  <c r="AT216" i="48"/>
  <c r="AU216" i="48"/>
  <c r="AV216" i="48"/>
  <c r="AW216" i="48"/>
  <c r="AX216" i="48"/>
  <c r="AY216" i="48"/>
  <c r="AZ216" i="48"/>
  <c r="BA216" i="48"/>
  <c r="BB216" i="48"/>
  <c r="BC216" i="48"/>
  <c r="BD216" i="48"/>
  <c r="BE216" i="48"/>
  <c r="AG216" i="48"/>
  <c r="AE216" i="48"/>
  <c r="AD216" i="48"/>
  <c r="AC216" i="48"/>
  <c r="D216" i="48"/>
  <c r="I216" i="48"/>
  <c r="DV215" i="48"/>
  <c r="DU215" i="48"/>
  <c r="DT215" i="48"/>
  <c r="DS215" i="48"/>
  <c r="DR215" i="48"/>
  <c r="DQ215" i="48"/>
  <c r="DP215" i="48"/>
  <c r="DO215" i="48"/>
  <c r="DN215" i="48"/>
  <c r="DM215" i="48"/>
  <c r="DL215" i="48"/>
  <c r="DK215" i="48"/>
  <c r="DJ215" i="48"/>
  <c r="DI215" i="48"/>
  <c r="DH215" i="48"/>
  <c r="DG215" i="48"/>
  <c r="DF215" i="48"/>
  <c r="DE215" i="48"/>
  <c r="DD215" i="48"/>
  <c r="DC215" i="48"/>
  <c r="DB215" i="48"/>
  <c r="DA215" i="48"/>
  <c r="CZ215" i="48"/>
  <c r="CY215" i="48"/>
  <c r="CX215" i="48"/>
  <c r="CW215" i="48"/>
  <c r="CV215" i="48"/>
  <c r="CU215" i="48"/>
  <c r="CT215" i="48"/>
  <c r="CS215" i="48"/>
  <c r="CR215" i="48"/>
  <c r="CQ215" i="48"/>
  <c r="CP215" i="48"/>
  <c r="CO215" i="48"/>
  <c r="CN215" i="48"/>
  <c r="CM215" i="48"/>
  <c r="CL215" i="48"/>
  <c r="CK215" i="48"/>
  <c r="CJ215" i="48"/>
  <c r="CI215" i="48"/>
  <c r="CH215" i="48"/>
  <c r="CG215" i="48"/>
  <c r="CF215" i="48"/>
  <c r="CE215" i="48"/>
  <c r="CD215" i="48"/>
  <c r="CC215" i="48"/>
  <c r="CB215" i="48"/>
  <c r="CA215" i="48"/>
  <c r="BZ215" i="48"/>
  <c r="BY215" i="48"/>
  <c r="BX215" i="48"/>
  <c r="BW215" i="48"/>
  <c r="BV215" i="48"/>
  <c r="BR215" i="48"/>
  <c r="BS215" i="48"/>
  <c r="BT215" i="48"/>
  <c r="BU215" i="48"/>
  <c r="BQ215" i="48"/>
  <c r="BP215" i="48"/>
  <c r="BO215" i="48"/>
  <c r="BN215" i="48"/>
  <c r="BM215" i="48"/>
  <c r="BL215" i="48"/>
  <c r="BK215" i="48"/>
  <c r="BJ215" i="48"/>
  <c r="BI215" i="48"/>
  <c r="BH215" i="48"/>
  <c r="BG215" i="48"/>
  <c r="BF215" i="48"/>
  <c r="AT215" i="48"/>
  <c r="AU215" i="48"/>
  <c r="AV215" i="48"/>
  <c r="AW215" i="48"/>
  <c r="AX215" i="48"/>
  <c r="AY215" i="48"/>
  <c r="AZ215" i="48"/>
  <c r="BA215" i="48"/>
  <c r="BB215" i="48"/>
  <c r="BC215" i="48"/>
  <c r="BD215" i="48"/>
  <c r="BE215" i="48"/>
  <c r="AG215" i="48"/>
  <c r="A215" i="48"/>
  <c r="AE215" i="48"/>
  <c r="AD215" i="48"/>
  <c r="AC215" i="48"/>
  <c r="D215" i="48"/>
  <c r="I215" i="48"/>
  <c r="DV214" i="48"/>
  <c r="DU214" i="48"/>
  <c r="DT214" i="48"/>
  <c r="DS214" i="48"/>
  <c r="DR214" i="48"/>
  <c r="DQ214" i="48"/>
  <c r="DP214" i="48"/>
  <c r="DO214" i="48"/>
  <c r="DN214" i="48"/>
  <c r="DM214" i="48"/>
  <c r="DL214" i="48"/>
  <c r="DK214" i="48"/>
  <c r="DJ214" i="48"/>
  <c r="DI214" i="48"/>
  <c r="DH214" i="48"/>
  <c r="DG214" i="48"/>
  <c r="DF214" i="48"/>
  <c r="DE214" i="48"/>
  <c r="DD214" i="48"/>
  <c r="DC214" i="48"/>
  <c r="DB214" i="48"/>
  <c r="DA214" i="48"/>
  <c r="CZ214" i="48"/>
  <c r="CY214" i="48"/>
  <c r="CX214" i="48"/>
  <c r="CW214" i="48"/>
  <c r="CV214" i="48"/>
  <c r="CU214" i="48"/>
  <c r="CT214" i="48"/>
  <c r="CS214" i="48"/>
  <c r="CR214" i="48"/>
  <c r="CQ214" i="48"/>
  <c r="CP214" i="48"/>
  <c r="CO214" i="48"/>
  <c r="CN214" i="48"/>
  <c r="CM214" i="48"/>
  <c r="CL214" i="48"/>
  <c r="CK214" i="48"/>
  <c r="CJ214" i="48"/>
  <c r="CI214" i="48"/>
  <c r="CH214" i="48"/>
  <c r="CG214" i="48"/>
  <c r="CF214" i="48"/>
  <c r="CE214" i="48"/>
  <c r="CD214" i="48"/>
  <c r="CC214" i="48"/>
  <c r="CB214" i="48"/>
  <c r="CA214" i="48"/>
  <c r="BZ214" i="48"/>
  <c r="BY214" i="48"/>
  <c r="BX214" i="48"/>
  <c r="BW214" i="48"/>
  <c r="BV214" i="48"/>
  <c r="BR214" i="48"/>
  <c r="BS214" i="48"/>
  <c r="BT214" i="48"/>
  <c r="BU214" i="48"/>
  <c r="BQ214" i="48"/>
  <c r="BP214" i="48"/>
  <c r="BO214" i="48"/>
  <c r="BN214" i="48"/>
  <c r="BM214" i="48"/>
  <c r="BL214" i="48"/>
  <c r="BK214" i="48"/>
  <c r="BJ214" i="48"/>
  <c r="BI214" i="48"/>
  <c r="BH214" i="48"/>
  <c r="BG214" i="48"/>
  <c r="BF214" i="48"/>
  <c r="AT214" i="48"/>
  <c r="AU214" i="48"/>
  <c r="AV214" i="48"/>
  <c r="AW214" i="48"/>
  <c r="AX214" i="48"/>
  <c r="AY214" i="48"/>
  <c r="AZ214" i="48"/>
  <c r="BA214" i="48"/>
  <c r="BB214" i="48"/>
  <c r="BC214" i="48"/>
  <c r="BD214" i="48"/>
  <c r="BE214" i="48"/>
  <c r="AG214" i="48"/>
  <c r="AF214" i="48"/>
  <c r="AE214" i="48"/>
  <c r="AD214" i="48"/>
  <c r="AC214" i="48"/>
  <c r="D214" i="48"/>
  <c r="I214" i="48"/>
  <c r="DV213" i="48"/>
  <c r="DU213" i="48"/>
  <c r="DT213" i="48"/>
  <c r="DS213" i="48"/>
  <c r="DR213" i="48"/>
  <c r="DQ213" i="48"/>
  <c r="DP213" i="48"/>
  <c r="DO213" i="48"/>
  <c r="DN213" i="48"/>
  <c r="DM213" i="48"/>
  <c r="DL213" i="48"/>
  <c r="DK213" i="48"/>
  <c r="DJ213" i="48"/>
  <c r="DI213" i="48"/>
  <c r="DH213" i="48"/>
  <c r="DG213" i="48"/>
  <c r="DF213" i="48"/>
  <c r="DE213" i="48"/>
  <c r="DD213" i="48"/>
  <c r="DC213" i="48"/>
  <c r="DB213" i="48"/>
  <c r="DA213" i="48"/>
  <c r="CZ213" i="48"/>
  <c r="CY213" i="48"/>
  <c r="CX213" i="48"/>
  <c r="CW213" i="48"/>
  <c r="CV213" i="48"/>
  <c r="CU213" i="48"/>
  <c r="CT213" i="48"/>
  <c r="CS213" i="48"/>
  <c r="CR213" i="48"/>
  <c r="CQ213" i="48"/>
  <c r="CP213" i="48"/>
  <c r="CO213" i="48"/>
  <c r="CN213" i="48"/>
  <c r="CM213" i="48"/>
  <c r="CL213" i="48"/>
  <c r="CK213" i="48"/>
  <c r="CJ213" i="48"/>
  <c r="CI213" i="48"/>
  <c r="CH213" i="48"/>
  <c r="CG213" i="48"/>
  <c r="CF213" i="48"/>
  <c r="CA213" i="48"/>
  <c r="CB213" i="48"/>
  <c r="CC213" i="48"/>
  <c r="CD213" i="48"/>
  <c r="CE213" i="48"/>
  <c r="BZ213" i="48"/>
  <c r="BY213" i="48"/>
  <c r="BX213" i="48"/>
  <c r="BW213" i="48"/>
  <c r="BV213" i="48"/>
  <c r="BR213" i="48"/>
  <c r="BS213" i="48"/>
  <c r="BT213" i="48"/>
  <c r="BU213" i="48"/>
  <c r="BQ213" i="48"/>
  <c r="BP213" i="48"/>
  <c r="BO213" i="48"/>
  <c r="BN213" i="48"/>
  <c r="BM213" i="48"/>
  <c r="BL213" i="48"/>
  <c r="BK213" i="48"/>
  <c r="BJ213" i="48"/>
  <c r="BI213" i="48"/>
  <c r="BH213" i="48"/>
  <c r="BG213" i="48"/>
  <c r="BF213" i="48"/>
  <c r="AT213" i="48"/>
  <c r="AU213" i="48"/>
  <c r="AV213" i="48"/>
  <c r="AW213" i="48"/>
  <c r="AX213" i="48"/>
  <c r="AY213" i="48"/>
  <c r="AZ213" i="48"/>
  <c r="BA213" i="48"/>
  <c r="BB213" i="48"/>
  <c r="BC213" i="48"/>
  <c r="BD213" i="48"/>
  <c r="BE213" i="48"/>
  <c r="AG213" i="48"/>
  <c r="AE213" i="48"/>
  <c r="AD213" i="48"/>
  <c r="AC213" i="48"/>
  <c r="D213" i="48"/>
  <c r="I213" i="48"/>
  <c r="DV212" i="48"/>
  <c r="DU212" i="48"/>
  <c r="DT212" i="48"/>
  <c r="DS212" i="48"/>
  <c r="DR212" i="48"/>
  <c r="DQ212" i="48"/>
  <c r="DP212" i="48"/>
  <c r="DO212" i="48"/>
  <c r="DN212" i="48"/>
  <c r="DM212" i="48"/>
  <c r="DL212" i="48"/>
  <c r="DK212" i="48"/>
  <c r="DJ212" i="48"/>
  <c r="DI212" i="48"/>
  <c r="DH212" i="48"/>
  <c r="DG212" i="48"/>
  <c r="DF212" i="48"/>
  <c r="DE212" i="48"/>
  <c r="DD212" i="48"/>
  <c r="DC212" i="48"/>
  <c r="DB212" i="48"/>
  <c r="DA212" i="48"/>
  <c r="CZ212" i="48"/>
  <c r="CY212" i="48"/>
  <c r="CX212" i="48"/>
  <c r="CW212" i="48"/>
  <c r="CV212" i="48"/>
  <c r="CU212" i="48"/>
  <c r="CT212" i="48"/>
  <c r="CS212" i="48"/>
  <c r="CR212" i="48"/>
  <c r="CQ212" i="48"/>
  <c r="CP212" i="48"/>
  <c r="CO212" i="48"/>
  <c r="CN212" i="48"/>
  <c r="CM212" i="48"/>
  <c r="CL212" i="48"/>
  <c r="CK212" i="48"/>
  <c r="CJ212" i="48"/>
  <c r="CI212" i="48"/>
  <c r="CH212" i="48"/>
  <c r="CG212" i="48"/>
  <c r="CF212" i="48"/>
  <c r="CE212" i="48"/>
  <c r="CD212" i="48"/>
  <c r="CC212" i="48"/>
  <c r="CB212" i="48"/>
  <c r="CA212" i="48"/>
  <c r="BZ212" i="48"/>
  <c r="BY212" i="48"/>
  <c r="BX212" i="48"/>
  <c r="BW212" i="48"/>
  <c r="BV212" i="48"/>
  <c r="BR212" i="48"/>
  <c r="BS212" i="48"/>
  <c r="BT212" i="48"/>
  <c r="BU212" i="48"/>
  <c r="BQ212" i="48"/>
  <c r="BP212" i="48"/>
  <c r="BO212" i="48"/>
  <c r="BN212" i="48"/>
  <c r="BM212" i="48"/>
  <c r="BL212" i="48"/>
  <c r="BK212" i="48"/>
  <c r="BJ212" i="48"/>
  <c r="BI212" i="48"/>
  <c r="BH212" i="48"/>
  <c r="BG212" i="48"/>
  <c r="BF212" i="48"/>
  <c r="AT212" i="48"/>
  <c r="AU212" i="48"/>
  <c r="AV212" i="48"/>
  <c r="AW212" i="48"/>
  <c r="AX212" i="48"/>
  <c r="AY212" i="48"/>
  <c r="AZ212" i="48"/>
  <c r="BA212" i="48"/>
  <c r="BB212" i="48"/>
  <c r="BC212" i="48"/>
  <c r="BD212" i="48"/>
  <c r="BE212" i="48"/>
  <c r="AG212" i="48"/>
  <c r="AE212" i="48"/>
  <c r="AD212" i="48"/>
  <c r="AC212" i="48"/>
  <c r="D212" i="48"/>
  <c r="I212" i="48"/>
  <c r="DV211" i="48"/>
  <c r="DU211" i="48"/>
  <c r="DT211" i="48"/>
  <c r="DS211" i="48"/>
  <c r="DR211" i="48"/>
  <c r="DQ211" i="48"/>
  <c r="DP211" i="48"/>
  <c r="DO211" i="48"/>
  <c r="DN211" i="48"/>
  <c r="DM211" i="48"/>
  <c r="DL211" i="48"/>
  <c r="DK211" i="48"/>
  <c r="DJ211" i="48"/>
  <c r="DI211" i="48"/>
  <c r="DH211" i="48"/>
  <c r="DG211" i="48"/>
  <c r="DF211" i="48"/>
  <c r="DE211" i="48"/>
  <c r="DD211" i="48"/>
  <c r="DC211" i="48"/>
  <c r="DB211" i="48"/>
  <c r="DA211" i="48"/>
  <c r="CZ211" i="48"/>
  <c r="CY211" i="48"/>
  <c r="CX211" i="48"/>
  <c r="CW211" i="48"/>
  <c r="CV211" i="48"/>
  <c r="CU211" i="48"/>
  <c r="CT211" i="48"/>
  <c r="CS211" i="48"/>
  <c r="CR211" i="48"/>
  <c r="CQ211" i="48"/>
  <c r="CP211" i="48"/>
  <c r="CO211" i="48"/>
  <c r="CN211" i="48"/>
  <c r="CM211" i="48"/>
  <c r="CL211" i="48"/>
  <c r="CK211" i="48"/>
  <c r="CJ211" i="48"/>
  <c r="CI211" i="48"/>
  <c r="CH211" i="48"/>
  <c r="CG211" i="48"/>
  <c r="CF211" i="48"/>
  <c r="CE211" i="48"/>
  <c r="CD211" i="48"/>
  <c r="CC211" i="48"/>
  <c r="CB211" i="48"/>
  <c r="CA211" i="48"/>
  <c r="BZ211" i="48"/>
  <c r="BY211" i="48"/>
  <c r="BX211" i="48"/>
  <c r="BW211" i="48"/>
  <c r="BV211" i="48"/>
  <c r="BR211" i="48"/>
  <c r="BS211" i="48"/>
  <c r="BT211" i="48"/>
  <c r="BU211" i="48"/>
  <c r="BQ211" i="48"/>
  <c r="BP211" i="48"/>
  <c r="BO211" i="48"/>
  <c r="BN211" i="48"/>
  <c r="BM211" i="48"/>
  <c r="BL211" i="48"/>
  <c r="BK211" i="48"/>
  <c r="BJ211" i="48"/>
  <c r="BI211" i="48"/>
  <c r="BH211" i="48"/>
  <c r="BG211" i="48"/>
  <c r="BF211" i="48"/>
  <c r="AT211" i="48"/>
  <c r="AU211" i="48"/>
  <c r="AV211" i="48"/>
  <c r="AW211" i="48"/>
  <c r="AX211" i="48"/>
  <c r="AY211" i="48"/>
  <c r="AZ211" i="48"/>
  <c r="BA211" i="48"/>
  <c r="BB211" i="48"/>
  <c r="BC211" i="48"/>
  <c r="BD211" i="48"/>
  <c r="BE211" i="48"/>
  <c r="AG211" i="48"/>
  <c r="AE211" i="48"/>
  <c r="AD211" i="48"/>
  <c r="AC211" i="48"/>
  <c r="D211" i="48"/>
  <c r="I211" i="48"/>
  <c r="DV210" i="48"/>
  <c r="DU210" i="48"/>
  <c r="DT210" i="48"/>
  <c r="DS210" i="48"/>
  <c r="DR210" i="48"/>
  <c r="DQ210" i="48"/>
  <c r="DP210" i="48"/>
  <c r="DO210" i="48"/>
  <c r="DN210" i="48"/>
  <c r="DM210" i="48"/>
  <c r="DL210" i="48"/>
  <c r="DK210" i="48"/>
  <c r="DJ210" i="48"/>
  <c r="DI210" i="48"/>
  <c r="DH210" i="48"/>
  <c r="DG210" i="48"/>
  <c r="DF210" i="48"/>
  <c r="DE210" i="48"/>
  <c r="DD210" i="48"/>
  <c r="DC210" i="48"/>
  <c r="DB210" i="48"/>
  <c r="DA210" i="48"/>
  <c r="CZ210" i="48"/>
  <c r="CY210" i="48"/>
  <c r="CX210" i="48"/>
  <c r="CW210" i="48"/>
  <c r="CV210" i="48"/>
  <c r="CU210" i="48"/>
  <c r="CT210" i="48"/>
  <c r="CS210" i="48"/>
  <c r="CR210" i="48"/>
  <c r="CQ210" i="48"/>
  <c r="CP210" i="48"/>
  <c r="CO210" i="48"/>
  <c r="CN210" i="48"/>
  <c r="CM210" i="48"/>
  <c r="CL210" i="48"/>
  <c r="CK210" i="48"/>
  <c r="CJ210" i="48"/>
  <c r="CI210" i="48"/>
  <c r="CH210" i="48"/>
  <c r="CG210" i="48"/>
  <c r="CF210" i="48"/>
  <c r="CE210" i="48"/>
  <c r="CA210" i="48"/>
  <c r="CB210" i="48"/>
  <c r="CC210" i="48"/>
  <c r="CD210" i="48"/>
  <c r="BZ210" i="48"/>
  <c r="BY210" i="48"/>
  <c r="BX210" i="48"/>
  <c r="BW210" i="48"/>
  <c r="BV210" i="48"/>
  <c r="BR210" i="48"/>
  <c r="BS210" i="48"/>
  <c r="BT210" i="48"/>
  <c r="BU210" i="48"/>
  <c r="BQ210" i="48"/>
  <c r="BP210" i="48"/>
  <c r="BO210" i="48"/>
  <c r="BN210" i="48"/>
  <c r="BM210" i="48"/>
  <c r="BL210" i="48"/>
  <c r="BK210" i="48"/>
  <c r="BJ210" i="48"/>
  <c r="BI210" i="48"/>
  <c r="BH210" i="48"/>
  <c r="BG210" i="48"/>
  <c r="BF210" i="48"/>
  <c r="AT210" i="48"/>
  <c r="AU210" i="48"/>
  <c r="AV210" i="48"/>
  <c r="AW210" i="48"/>
  <c r="AX210" i="48"/>
  <c r="AY210" i="48"/>
  <c r="AZ210" i="48"/>
  <c r="BA210" i="48"/>
  <c r="BB210" i="48"/>
  <c r="BC210" i="48"/>
  <c r="BD210" i="48"/>
  <c r="BE210" i="48"/>
  <c r="AG210" i="48"/>
  <c r="AM210" i="48"/>
  <c r="AE210" i="48"/>
  <c r="AD210" i="48"/>
  <c r="AC210" i="48"/>
  <c r="D210" i="48"/>
  <c r="I210" i="48"/>
  <c r="DV209" i="48"/>
  <c r="DU209" i="48"/>
  <c r="DT209" i="48"/>
  <c r="DS209" i="48"/>
  <c r="DR209" i="48"/>
  <c r="DQ209" i="48"/>
  <c r="DP209" i="48"/>
  <c r="DO209" i="48"/>
  <c r="DN209" i="48"/>
  <c r="DM209" i="48"/>
  <c r="DL209" i="48"/>
  <c r="DK209" i="48"/>
  <c r="DJ209" i="48"/>
  <c r="DI209" i="48"/>
  <c r="DH209" i="48"/>
  <c r="DG209" i="48"/>
  <c r="DF209" i="48"/>
  <c r="DE209" i="48"/>
  <c r="DD209" i="48"/>
  <c r="DC209" i="48"/>
  <c r="DB209" i="48"/>
  <c r="DA209" i="48"/>
  <c r="CZ209" i="48"/>
  <c r="CY209" i="48"/>
  <c r="CX209" i="48"/>
  <c r="CW209" i="48"/>
  <c r="CV209" i="48"/>
  <c r="CU209" i="48"/>
  <c r="CT209" i="48"/>
  <c r="CS209" i="48"/>
  <c r="CR209" i="48"/>
  <c r="CQ209" i="48"/>
  <c r="CP209" i="48"/>
  <c r="CO209" i="48"/>
  <c r="CN209" i="48"/>
  <c r="CM209" i="48"/>
  <c r="CL209" i="48"/>
  <c r="CK209" i="48"/>
  <c r="CJ209" i="48"/>
  <c r="CI209" i="48"/>
  <c r="CH209" i="48"/>
  <c r="CG209" i="48"/>
  <c r="CF209" i="48"/>
  <c r="CE209" i="48"/>
  <c r="CD209" i="48"/>
  <c r="CC209" i="48"/>
  <c r="CB209" i="48"/>
  <c r="CA209" i="48"/>
  <c r="BY209" i="48"/>
  <c r="BX209" i="48"/>
  <c r="BW209" i="48"/>
  <c r="BV209" i="48"/>
  <c r="BR209" i="48"/>
  <c r="BS209" i="48"/>
  <c r="BT209" i="48"/>
  <c r="BU209" i="48"/>
  <c r="BQ209" i="48"/>
  <c r="BP209" i="48"/>
  <c r="BO209" i="48"/>
  <c r="BN209" i="48"/>
  <c r="BM209" i="48"/>
  <c r="BL209" i="48"/>
  <c r="BK209" i="48"/>
  <c r="BJ209" i="48"/>
  <c r="BI209" i="48"/>
  <c r="BH209" i="48"/>
  <c r="BG209" i="48"/>
  <c r="BF209" i="48"/>
  <c r="AT209" i="48"/>
  <c r="AU209" i="48"/>
  <c r="AV209" i="48"/>
  <c r="AW209" i="48"/>
  <c r="AX209" i="48"/>
  <c r="AY209" i="48"/>
  <c r="AZ209" i="48"/>
  <c r="BA209" i="48"/>
  <c r="BB209" i="48"/>
  <c r="BC209" i="48"/>
  <c r="BD209" i="48"/>
  <c r="BE209" i="48"/>
  <c r="AG209" i="48"/>
  <c r="A209" i="48"/>
  <c r="AE209" i="48"/>
  <c r="AD209" i="48"/>
  <c r="AC209" i="48"/>
  <c r="D209" i="48"/>
  <c r="I209" i="48"/>
  <c r="DV208" i="48"/>
  <c r="DU208" i="48"/>
  <c r="DT208" i="48"/>
  <c r="DS208" i="48"/>
  <c r="DR208" i="48"/>
  <c r="DQ208" i="48"/>
  <c r="DP208" i="48"/>
  <c r="DO208" i="48"/>
  <c r="DN208" i="48"/>
  <c r="DM208" i="48"/>
  <c r="DL208" i="48"/>
  <c r="DK208" i="48"/>
  <c r="DJ208" i="48"/>
  <c r="DI208" i="48"/>
  <c r="DH208" i="48"/>
  <c r="DG208" i="48"/>
  <c r="DF208" i="48"/>
  <c r="DE208" i="48"/>
  <c r="DD208" i="48"/>
  <c r="DC208" i="48"/>
  <c r="DB208" i="48"/>
  <c r="DA208" i="48"/>
  <c r="CZ208" i="48"/>
  <c r="CY208" i="48"/>
  <c r="CX208" i="48"/>
  <c r="CW208" i="48"/>
  <c r="CV208" i="48"/>
  <c r="CU208" i="48"/>
  <c r="CT208" i="48"/>
  <c r="CS208" i="48"/>
  <c r="CR208" i="48"/>
  <c r="CQ208" i="48"/>
  <c r="CP208" i="48"/>
  <c r="CO208" i="48"/>
  <c r="CN208" i="48"/>
  <c r="CM208" i="48"/>
  <c r="CL208" i="48"/>
  <c r="CK208" i="48"/>
  <c r="CJ208" i="48"/>
  <c r="CI208" i="48"/>
  <c r="CH208" i="48"/>
  <c r="CG208" i="48"/>
  <c r="CF208" i="48"/>
  <c r="CE208" i="48"/>
  <c r="CD208" i="48"/>
  <c r="CC208" i="48"/>
  <c r="CB208" i="48"/>
  <c r="CA208" i="48"/>
  <c r="BY208" i="48"/>
  <c r="BX208" i="48"/>
  <c r="BW208" i="48"/>
  <c r="BV208" i="48"/>
  <c r="BR208" i="48"/>
  <c r="BS208" i="48"/>
  <c r="BT208" i="48"/>
  <c r="BU208" i="48"/>
  <c r="AN208" i="48"/>
  <c r="AS208" i="48"/>
  <c r="BQ208" i="48"/>
  <c r="BP208" i="48"/>
  <c r="BO208" i="48"/>
  <c r="BN208" i="48"/>
  <c r="BM208" i="48"/>
  <c r="BL208" i="48"/>
  <c r="BK208" i="48"/>
  <c r="BJ208" i="48"/>
  <c r="BI208" i="48"/>
  <c r="BH208" i="48"/>
  <c r="BG208" i="48"/>
  <c r="BF208" i="48"/>
  <c r="AT208" i="48"/>
  <c r="AU208" i="48"/>
  <c r="AV208" i="48"/>
  <c r="AW208" i="48"/>
  <c r="AX208" i="48"/>
  <c r="AY208" i="48"/>
  <c r="AZ208" i="48"/>
  <c r="BA208" i="48"/>
  <c r="BB208" i="48"/>
  <c r="BC208" i="48"/>
  <c r="BD208" i="48"/>
  <c r="BE208" i="48"/>
  <c r="AG208" i="48"/>
  <c r="A208" i="48"/>
  <c r="AE208" i="48"/>
  <c r="AD208" i="48"/>
  <c r="AC208" i="48"/>
  <c r="D208" i="48"/>
  <c r="I208" i="48"/>
  <c r="DV207" i="48"/>
  <c r="DU207" i="48"/>
  <c r="DT207" i="48"/>
  <c r="DS207" i="48"/>
  <c r="DR207" i="48"/>
  <c r="DQ207" i="48"/>
  <c r="DP207" i="48"/>
  <c r="DO207" i="48"/>
  <c r="DN207" i="48"/>
  <c r="DM207" i="48"/>
  <c r="DL207" i="48"/>
  <c r="DK207" i="48"/>
  <c r="DJ207" i="48"/>
  <c r="DI207" i="48"/>
  <c r="DH207" i="48"/>
  <c r="DG207" i="48"/>
  <c r="DF207" i="48"/>
  <c r="DE207" i="48"/>
  <c r="DD207" i="48"/>
  <c r="DC207" i="48"/>
  <c r="DB207" i="48"/>
  <c r="DA207" i="48"/>
  <c r="CZ207" i="48"/>
  <c r="CY207" i="48"/>
  <c r="CX207" i="48"/>
  <c r="CW207" i="48"/>
  <c r="CV207" i="48"/>
  <c r="CU207" i="48"/>
  <c r="CT207" i="48"/>
  <c r="CS207" i="48"/>
  <c r="CR207" i="48"/>
  <c r="CQ207" i="48"/>
  <c r="CP207" i="48"/>
  <c r="CO207" i="48"/>
  <c r="CN207" i="48"/>
  <c r="CM207" i="48"/>
  <c r="CL207" i="48"/>
  <c r="CK207" i="48"/>
  <c r="CJ207" i="48"/>
  <c r="CI207" i="48"/>
  <c r="CH207" i="48"/>
  <c r="CG207" i="48"/>
  <c r="CF207" i="48"/>
  <c r="CE207" i="48"/>
  <c r="CD207" i="48"/>
  <c r="CC207" i="48"/>
  <c r="CB207" i="48"/>
  <c r="CA207" i="48"/>
  <c r="BZ207" i="48"/>
  <c r="BY207" i="48"/>
  <c r="BX207" i="48"/>
  <c r="BW207" i="48"/>
  <c r="BV207" i="48"/>
  <c r="BR207" i="48"/>
  <c r="BS207" i="48"/>
  <c r="BT207" i="48"/>
  <c r="BU207" i="48"/>
  <c r="BQ207" i="48"/>
  <c r="BP207" i="48"/>
  <c r="BO207" i="48"/>
  <c r="BN207" i="48"/>
  <c r="BM207" i="48"/>
  <c r="BL207" i="48"/>
  <c r="BK207" i="48"/>
  <c r="BJ207" i="48"/>
  <c r="BI207" i="48"/>
  <c r="BH207" i="48"/>
  <c r="BG207" i="48"/>
  <c r="BF207" i="48"/>
  <c r="AT207" i="48"/>
  <c r="AU207" i="48"/>
  <c r="AV207" i="48"/>
  <c r="AW207" i="48"/>
  <c r="AX207" i="48"/>
  <c r="AY207" i="48"/>
  <c r="AZ207" i="48"/>
  <c r="BA207" i="48"/>
  <c r="BB207" i="48"/>
  <c r="BC207" i="48"/>
  <c r="BD207" i="48"/>
  <c r="BE207" i="48"/>
  <c r="AG207" i="48"/>
  <c r="AF207" i="48"/>
  <c r="AE207" i="48"/>
  <c r="AD207" i="48"/>
  <c r="AC207" i="48"/>
  <c r="D207" i="48"/>
  <c r="I207" i="48"/>
  <c r="DV206" i="48"/>
  <c r="DU206" i="48"/>
  <c r="DT206" i="48"/>
  <c r="DS206" i="48"/>
  <c r="DR206" i="48"/>
  <c r="DQ206" i="48"/>
  <c r="DP206" i="48"/>
  <c r="DO206" i="48"/>
  <c r="DN206" i="48"/>
  <c r="DM206" i="48"/>
  <c r="DL206" i="48"/>
  <c r="DK206" i="48"/>
  <c r="DJ206" i="48"/>
  <c r="DI206" i="48"/>
  <c r="DH206" i="48"/>
  <c r="DG206" i="48"/>
  <c r="DF206" i="48"/>
  <c r="DE206" i="48"/>
  <c r="DD206" i="48"/>
  <c r="DC206" i="48"/>
  <c r="DB206" i="48"/>
  <c r="DA206" i="48"/>
  <c r="CZ206" i="48"/>
  <c r="CY206" i="48"/>
  <c r="CX206" i="48"/>
  <c r="CW206" i="48"/>
  <c r="CV206" i="48"/>
  <c r="CU206" i="48"/>
  <c r="CT206" i="48"/>
  <c r="CS206" i="48"/>
  <c r="CR206" i="48"/>
  <c r="CQ206" i="48"/>
  <c r="CP206" i="48"/>
  <c r="CO206" i="48"/>
  <c r="CN206" i="48"/>
  <c r="CM206" i="48"/>
  <c r="CL206" i="48"/>
  <c r="CK206" i="48"/>
  <c r="CJ206" i="48"/>
  <c r="CI206" i="48"/>
  <c r="CH206" i="48"/>
  <c r="CG206" i="48"/>
  <c r="CF206" i="48"/>
  <c r="CE206" i="48"/>
  <c r="CD206" i="48"/>
  <c r="CC206" i="48"/>
  <c r="CB206" i="48"/>
  <c r="CA206" i="48"/>
  <c r="BZ206" i="48"/>
  <c r="BY206" i="48"/>
  <c r="BX206" i="48"/>
  <c r="BW206" i="48"/>
  <c r="BV206" i="48"/>
  <c r="BR206" i="48"/>
  <c r="BS206" i="48"/>
  <c r="BT206" i="48"/>
  <c r="BU206" i="48"/>
  <c r="AT206" i="48"/>
  <c r="AU206" i="48"/>
  <c r="AV206" i="48"/>
  <c r="AW206" i="48"/>
  <c r="AX206" i="48"/>
  <c r="AY206" i="48"/>
  <c r="AZ206" i="48"/>
  <c r="BA206" i="48"/>
  <c r="BB206" i="48"/>
  <c r="BC206" i="48"/>
  <c r="BD206" i="48"/>
  <c r="BE206" i="48"/>
  <c r="E206" i="48"/>
  <c r="B206" i="48"/>
  <c r="BQ206" i="48"/>
  <c r="BP206" i="48"/>
  <c r="BO206" i="48"/>
  <c r="BN206" i="48"/>
  <c r="BM206" i="48"/>
  <c r="BL206" i="48"/>
  <c r="BK206" i="48"/>
  <c r="BJ206" i="48"/>
  <c r="BI206" i="48"/>
  <c r="BH206" i="48"/>
  <c r="BG206" i="48"/>
  <c r="BF206" i="48"/>
  <c r="AG206" i="48"/>
  <c r="AE206" i="48"/>
  <c r="AD206" i="48"/>
  <c r="AC206" i="48"/>
  <c r="D206" i="48"/>
  <c r="I206" i="48"/>
  <c r="DV205" i="48"/>
  <c r="DU205" i="48"/>
  <c r="DT205" i="48"/>
  <c r="DS205" i="48"/>
  <c r="DR205" i="48"/>
  <c r="DQ205" i="48"/>
  <c r="DP205" i="48"/>
  <c r="DO205" i="48"/>
  <c r="DN205" i="48"/>
  <c r="DM205" i="48"/>
  <c r="DL205" i="48"/>
  <c r="DK205" i="48"/>
  <c r="DJ205" i="48"/>
  <c r="DI205" i="48"/>
  <c r="DH205" i="48"/>
  <c r="DG205" i="48"/>
  <c r="DF205" i="48"/>
  <c r="DE205" i="48"/>
  <c r="DD205" i="48"/>
  <c r="DC205" i="48"/>
  <c r="DB205" i="48"/>
  <c r="DA205" i="48"/>
  <c r="CZ205" i="48"/>
  <c r="CY205" i="48"/>
  <c r="CX205" i="48"/>
  <c r="CW205" i="48"/>
  <c r="CV205" i="48"/>
  <c r="CU205" i="48"/>
  <c r="CT205" i="48"/>
  <c r="CS205" i="48"/>
  <c r="CR205" i="48"/>
  <c r="CQ205" i="48"/>
  <c r="CP205" i="48"/>
  <c r="CO205" i="48"/>
  <c r="CN205" i="48"/>
  <c r="CM205" i="48"/>
  <c r="CL205" i="48"/>
  <c r="CK205" i="48"/>
  <c r="CJ205" i="48"/>
  <c r="CI205" i="48"/>
  <c r="CH205" i="48"/>
  <c r="CG205" i="48"/>
  <c r="CF205" i="48"/>
  <c r="CE205" i="48"/>
  <c r="CD205" i="48"/>
  <c r="CC205" i="48"/>
  <c r="CB205" i="48"/>
  <c r="CA205" i="48"/>
  <c r="BY205" i="48"/>
  <c r="BX205" i="48"/>
  <c r="BW205" i="48"/>
  <c r="BV205" i="48"/>
  <c r="BR205" i="48"/>
  <c r="BS205" i="48"/>
  <c r="BT205" i="48"/>
  <c r="BU205" i="48"/>
  <c r="BQ205" i="48"/>
  <c r="BP205" i="48"/>
  <c r="BO205" i="48"/>
  <c r="BN205" i="48"/>
  <c r="BM205" i="48"/>
  <c r="BL205" i="48"/>
  <c r="BK205" i="48"/>
  <c r="BJ205" i="48"/>
  <c r="BI205" i="48"/>
  <c r="BH205" i="48"/>
  <c r="BG205" i="48"/>
  <c r="BF205" i="48"/>
  <c r="AT205" i="48"/>
  <c r="AU205" i="48"/>
  <c r="AV205" i="48"/>
  <c r="AW205" i="48"/>
  <c r="AX205" i="48"/>
  <c r="AY205" i="48"/>
  <c r="AZ205" i="48"/>
  <c r="BA205" i="48"/>
  <c r="BB205" i="48"/>
  <c r="BC205" i="48"/>
  <c r="BD205" i="48"/>
  <c r="BE205" i="48"/>
  <c r="AG205" i="48"/>
  <c r="AE205" i="48"/>
  <c r="AD205" i="48"/>
  <c r="AC205" i="48"/>
  <c r="D205" i="48"/>
  <c r="I205" i="48"/>
  <c r="DV204" i="48"/>
  <c r="DU204" i="48"/>
  <c r="DT204" i="48"/>
  <c r="DS204" i="48"/>
  <c r="DR204" i="48"/>
  <c r="DQ204" i="48"/>
  <c r="DP204" i="48"/>
  <c r="DO204" i="48"/>
  <c r="DN204" i="48"/>
  <c r="DM204" i="48"/>
  <c r="DL204" i="48"/>
  <c r="DK204" i="48"/>
  <c r="DJ204" i="48"/>
  <c r="DI204" i="48"/>
  <c r="DH204" i="48"/>
  <c r="DG204" i="48"/>
  <c r="DF204" i="48"/>
  <c r="DE204" i="48"/>
  <c r="DD204" i="48"/>
  <c r="DC204" i="48"/>
  <c r="DB204" i="48"/>
  <c r="DA204" i="48"/>
  <c r="CZ204" i="48"/>
  <c r="CY204" i="48"/>
  <c r="CX204" i="48"/>
  <c r="CW204" i="48"/>
  <c r="CV204" i="48"/>
  <c r="CU204" i="48"/>
  <c r="CT204" i="48"/>
  <c r="CS204" i="48"/>
  <c r="CR204" i="48"/>
  <c r="CQ204" i="48"/>
  <c r="CP204" i="48"/>
  <c r="CO204" i="48"/>
  <c r="CN204" i="48"/>
  <c r="CM204" i="48"/>
  <c r="CL204" i="48"/>
  <c r="CK204" i="48"/>
  <c r="CJ204" i="48"/>
  <c r="CI204" i="48"/>
  <c r="CH204" i="48"/>
  <c r="CG204" i="48"/>
  <c r="CF204" i="48"/>
  <c r="CE204" i="48"/>
  <c r="CD204" i="48"/>
  <c r="CC204" i="48"/>
  <c r="CB204" i="48"/>
  <c r="CA204" i="48"/>
  <c r="BY204" i="48"/>
  <c r="BX204" i="48"/>
  <c r="BW204" i="48"/>
  <c r="BV204" i="48"/>
  <c r="BR204" i="48"/>
  <c r="BS204" i="48"/>
  <c r="BT204" i="48"/>
  <c r="BU204" i="48"/>
  <c r="BQ204" i="48"/>
  <c r="BP204" i="48"/>
  <c r="BO204" i="48"/>
  <c r="BN204" i="48"/>
  <c r="BM204" i="48"/>
  <c r="BL204" i="48"/>
  <c r="BK204" i="48"/>
  <c r="BJ204" i="48"/>
  <c r="BI204" i="48"/>
  <c r="BH204" i="48"/>
  <c r="BG204" i="48"/>
  <c r="BF204" i="48"/>
  <c r="AT204" i="48"/>
  <c r="AU204" i="48"/>
  <c r="AV204" i="48"/>
  <c r="AW204" i="48"/>
  <c r="AX204" i="48"/>
  <c r="AY204" i="48"/>
  <c r="AZ204" i="48"/>
  <c r="BA204" i="48"/>
  <c r="BB204" i="48"/>
  <c r="BC204" i="48"/>
  <c r="BD204" i="48"/>
  <c r="BE204" i="48"/>
  <c r="AG204" i="48"/>
  <c r="AM204" i="48"/>
  <c r="AE204" i="48"/>
  <c r="AD204" i="48"/>
  <c r="AC204" i="48"/>
  <c r="D204" i="48"/>
  <c r="I204" i="48"/>
  <c r="DV203" i="48"/>
  <c r="DU203" i="48"/>
  <c r="DT203" i="48"/>
  <c r="DS203" i="48"/>
  <c r="DR203" i="48"/>
  <c r="DQ203" i="48"/>
  <c r="DP203" i="48"/>
  <c r="DO203" i="48"/>
  <c r="DN203" i="48"/>
  <c r="DM203" i="48"/>
  <c r="DL203" i="48"/>
  <c r="DK203" i="48"/>
  <c r="DJ203" i="48"/>
  <c r="DI203" i="48"/>
  <c r="DH203" i="48"/>
  <c r="DG203" i="48"/>
  <c r="DF203" i="48"/>
  <c r="DE203" i="48"/>
  <c r="DD203" i="48"/>
  <c r="DC203" i="48"/>
  <c r="DB203" i="48"/>
  <c r="DA203" i="48"/>
  <c r="CZ203" i="48"/>
  <c r="CY203" i="48"/>
  <c r="CX203" i="48"/>
  <c r="CW203" i="48"/>
  <c r="CV203" i="48"/>
  <c r="CU203" i="48"/>
  <c r="CT203" i="48"/>
  <c r="CS203" i="48"/>
  <c r="CR203" i="48"/>
  <c r="CQ203" i="48"/>
  <c r="CP203" i="48"/>
  <c r="CO203" i="48"/>
  <c r="CN203" i="48"/>
  <c r="CM203" i="48"/>
  <c r="CL203" i="48"/>
  <c r="CK203" i="48"/>
  <c r="CJ203" i="48"/>
  <c r="CI203" i="48"/>
  <c r="CH203" i="48"/>
  <c r="CG203" i="48"/>
  <c r="CF203" i="48"/>
  <c r="CE203" i="48"/>
  <c r="CD203" i="48"/>
  <c r="CC203" i="48"/>
  <c r="CB203" i="48"/>
  <c r="CA203" i="48"/>
  <c r="BY203" i="48"/>
  <c r="BX203" i="48"/>
  <c r="BW203" i="48"/>
  <c r="BV203" i="48"/>
  <c r="BR203" i="48"/>
  <c r="BS203" i="48"/>
  <c r="BT203" i="48"/>
  <c r="BU203" i="48"/>
  <c r="BQ203" i="48"/>
  <c r="BP203" i="48"/>
  <c r="BO203" i="48"/>
  <c r="BN203" i="48"/>
  <c r="BM203" i="48"/>
  <c r="BL203" i="48"/>
  <c r="BK203" i="48"/>
  <c r="BJ203" i="48"/>
  <c r="BI203" i="48"/>
  <c r="BH203" i="48"/>
  <c r="BG203" i="48"/>
  <c r="BF203" i="48"/>
  <c r="AT203" i="48"/>
  <c r="AU203" i="48"/>
  <c r="AV203" i="48"/>
  <c r="AW203" i="48"/>
  <c r="AX203" i="48"/>
  <c r="AY203" i="48"/>
  <c r="AZ203" i="48"/>
  <c r="BA203" i="48"/>
  <c r="BB203" i="48"/>
  <c r="BC203" i="48"/>
  <c r="BD203" i="48"/>
  <c r="BE203" i="48"/>
  <c r="AG203" i="48"/>
  <c r="AE203" i="48"/>
  <c r="AD203" i="48"/>
  <c r="AC203" i="48"/>
  <c r="D203" i="48"/>
  <c r="I203" i="48"/>
  <c r="DV202" i="48"/>
  <c r="DU202" i="48"/>
  <c r="DT202" i="48"/>
  <c r="DS202" i="48"/>
  <c r="DR202" i="48"/>
  <c r="DQ202" i="48"/>
  <c r="DP202" i="48"/>
  <c r="DO202" i="48"/>
  <c r="DN202" i="48"/>
  <c r="DM202" i="48"/>
  <c r="DL202" i="48"/>
  <c r="DK202" i="48"/>
  <c r="DJ202" i="48"/>
  <c r="DI202" i="48"/>
  <c r="DH202" i="48"/>
  <c r="DG202" i="48"/>
  <c r="DF202" i="48"/>
  <c r="DE202" i="48"/>
  <c r="DD202" i="48"/>
  <c r="DC202" i="48"/>
  <c r="DB202" i="48"/>
  <c r="DA202" i="48"/>
  <c r="CZ202" i="48"/>
  <c r="CY202" i="48"/>
  <c r="CX202" i="48"/>
  <c r="CW202" i="48"/>
  <c r="CV202" i="48"/>
  <c r="CU202" i="48"/>
  <c r="CT202" i="48"/>
  <c r="CS202" i="48"/>
  <c r="CR202" i="48"/>
  <c r="CQ202" i="48"/>
  <c r="CP202" i="48"/>
  <c r="CO202" i="48"/>
  <c r="CN202" i="48"/>
  <c r="CM202" i="48"/>
  <c r="CL202" i="48"/>
  <c r="CK202" i="48"/>
  <c r="CJ202" i="48"/>
  <c r="CI202" i="48"/>
  <c r="CH202" i="48"/>
  <c r="CG202" i="48"/>
  <c r="CF202" i="48"/>
  <c r="CE202" i="48"/>
  <c r="CD202" i="48"/>
  <c r="CC202" i="48"/>
  <c r="CB202" i="48"/>
  <c r="CA202" i="48"/>
  <c r="BZ202" i="48"/>
  <c r="BY202" i="48"/>
  <c r="BX202" i="48"/>
  <c r="BW202" i="48"/>
  <c r="BV202" i="48"/>
  <c r="BR202" i="48"/>
  <c r="BS202" i="48"/>
  <c r="BT202" i="48"/>
  <c r="BU202" i="48"/>
  <c r="BQ202" i="48"/>
  <c r="BP202" i="48"/>
  <c r="BO202" i="48"/>
  <c r="BN202" i="48"/>
  <c r="BM202" i="48"/>
  <c r="BL202" i="48"/>
  <c r="BK202" i="48"/>
  <c r="BJ202" i="48"/>
  <c r="BI202" i="48"/>
  <c r="BH202" i="48"/>
  <c r="BG202" i="48"/>
  <c r="BF202" i="48"/>
  <c r="AT202" i="48"/>
  <c r="AU202" i="48"/>
  <c r="AV202" i="48"/>
  <c r="AW202" i="48"/>
  <c r="AX202" i="48"/>
  <c r="AY202" i="48"/>
  <c r="AZ202" i="48"/>
  <c r="BA202" i="48"/>
  <c r="BB202" i="48"/>
  <c r="BC202" i="48"/>
  <c r="BD202" i="48"/>
  <c r="BE202" i="48"/>
  <c r="AK202" i="48"/>
  <c r="AG202" i="48"/>
  <c r="AE202" i="48"/>
  <c r="AD202" i="48"/>
  <c r="AC202" i="48"/>
  <c r="D202" i="48"/>
  <c r="I202" i="48"/>
  <c r="F202" i="48"/>
  <c r="DV201" i="48"/>
  <c r="DU201" i="48"/>
  <c r="DT201" i="48"/>
  <c r="DS201" i="48"/>
  <c r="DR201" i="48"/>
  <c r="DQ201" i="48"/>
  <c r="DP201" i="48"/>
  <c r="DO201" i="48"/>
  <c r="DN201" i="48"/>
  <c r="DM201" i="48"/>
  <c r="DL201" i="48"/>
  <c r="DK201" i="48"/>
  <c r="DJ201" i="48"/>
  <c r="DI201" i="48"/>
  <c r="DH201" i="48"/>
  <c r="DG201" i="48"/>
  <c r="DF201" i="48"/>
  <c r="DE201" i="48"/>
  <c r="DD201" i="48"/>
  <c r="DC201" i="48"/>
  <c r="DB201" i="48"/>
  <c r="DA201" i="48"/>
  <c r="CZ201" i="48"/>
  <c r="CY201" i="48"/>
  <c r="CX201" i="48"/>
  <c r="CW201" i="48"/>
  <c r="CV201" i="48"/>
  <c r="CU201" i="48"/>
  <c r="CT201" i="48"/>
  <c r="CS201" i="48"/>
  <c r="CR201" i="48"/>
  <c r="CQ201" i="48"/>
  <c r="CP201" i="48"/>
  <c r="CO201" i="48"/>
  <c r="CN201" i="48"/>
  <c r="CM201" i="48"/>
  <c r="CL201" i="48"/>
  <c r="CK201" i="48"/>
  <c r="CJ201" i="48"/>
  <c r="CI201" i="48"/>
  <c r="CH201" i="48"/>
  <c r="CG201" i="48"/>
  <c r="CF201" i="48"/>
  <c r="CE201" i="48"/>
  <c r="CD201" i="48"/>
  <c r="CA201" i="48"/>
  <c r="CB201" i="48"/>
  <c r="CC201" i="48"/>
  <c r="BZ201" i="48"/>
  <c r="BY201" i="48"/>
  <c r="BX201" i="48"/>
  <c r="BW201" i="48"/>
  <c r="BV201" i="48"/>
  <c r="BR201" i="48"/>
  <c r="BS201" i="48"/>
  <c r="BT201" i="48"/>
  <c r="BU201" i="48"/>
  <c r="BQ201" i="48"/>
  <c r="BP201" i="48"/>
  <c r="BO201" i="48"/>
  <c r="BN201" i="48"/>
  <c r="BM201" i="48"/>
  <c r="BL201" i="48"/>
  <c r="BK201" i="48"/>
  <c r="BJ201" i="48"/>
  <c r="BI201" i="48"/>
  <c r="BH201" i="48"/>
  <c r="BG201" i="48"/>
  <c r="BF201" i="48"/>
  <c r="AT201" i="48"/>
  <c r="AU201" i="48"/>
  <c r="AV201" i="48"/>
  <c r="AW201" i="48"/>
  <c r="AX201" i="48"/>
  <c r="AY201" i="48"/>
  <c r="AZ201" i="48"/>
  <c r="BA201" i="48"/>
  <c r="BB201" i="48"/>
  <c r="BC201" i="48"/>
  <c r="BD201" i="48"/>
  <c r="BE201" i="48"/>
  <c r="E201" i="48"/>
  <c r="B201" i="48"/>
  <c r="AG201" i="48"/>
  <c r="AF201" i="48"/>
  <c r="AE201" i="48"/>
  <c r="AD201" i="48"/>
  <c r="AC201" i="48"/>
  <c r="D201" i="48"/>
  <c r="I201" i="48"/>
  <c r="DV200" i="48"/>
  <c r="DU200" i="48"/>
  <c r="DT200" i="48"/>
  <c r="DS200" i="48"/>
  <c r="DR200" i="48"/>
  <c r="DQ200" i="48"/>
  <c r="DP200" i="48"/>
  <c r="DO200" i="48"/>
  <c r="DN200" i="48"/>
  <c r="DM200" i="48"/>
  <c r="DL200" i="48"/>
  <c r="DK200" i="48"/>
  <c r="DJ200" i="48"/>
  <c r="DI200" i="48"/>
  <c r="DH200" i="48"/>
  <c r="DG200" i="48"/>
  <c r="DF200" i="48"/>
  <c r="DE200" i="48"/>
  <c r="DD200" i="48"/>
  <c r="DC200" i="48"/>
  <c r="DB200" i="48"/>
  <c r="DA200" i="48"/>
  <c r="CZ200" i="48"/>
  <c r="CY200" i="48"/>
  <c r="CX200" i="48"/>
  <c r="CW200" i="48"/>
  <c r="CV200" i="48"/>
  <c r="CU200" i="48"/>
  <c r="CT200" i="48"/>
  <c r="CS200" i="48"/>
  <c r="CR200" i="48"/>
  <c r="CQ200" i="48"/>
  <c r="CP200" i="48"/>
  <c r="CO200" i="48"/>
  <c r="CN200" i="48"/>
  <c r="CM200" i="48"/>
  <c r="CL200" i="48"/>
  <c r="CK200" i="48"/>
  <c r="CJ200" i="48"/>
  <c r="CI200" i="48"/>
  <c r="CH200" i="48"/>
  <c r="CG200" i="48"/>
  <c r="CF200" i="48"/>
  <c r="CE200" i="48"/>
  <c r="CD200" i="48"/>
  <c r="CC200" i="48"/>
  <c r="CB200" i="48"/>
  <c r="CA200" i="48"/>
  <c r="BY200" i="48"/>
  <c r="BX200" i="48"/>
  <c r="BW200" i="48"/>
  <c r="BV200" i="48"/>
  <c r="BR200" i="48"/>
  <c r="BS200" i="48"/>
  <c r="BT200" i="48"/>
  <c r="BU200" i="48"/>
  <c r="BQ200" i="48"/>
  <c r="BP200" i="48"/>
  <c r="BO200" i="48"/>
  <c r="BN200" i="48"/>
  <c r="BM200" i="48"/>
  <c r="BL200" i="48"/>
  <c r="BK200" i="48"/>
  <c r="BJ200" i="48"/>
  <c r="BI200" i="48"/>
  <c r="BH200" i="48"/>
  <c r="BG200" i="48"/>
  <c r="BF200" i="48"/>
  <c r="AT200" i="48"/>
  <c r="AU200" i="48"/>
  <c r="AV200" i="48"/>
  <c r="AW200" i="48"/>
  <c r="AX200" i="48"/>
  <c r="AY200" i="48"/>
  <c r="AZ200" i="48"/>
  <c r="BA200" i="48"/>
  <c r="BB200" i="48"/>
  <c r="BC200" i="48"/>
  <c r="BD200" i="48"/>
  <c r="BE200" i="48"/>
  <c r="AG200" i="48"/>
  <c r="AE200" i="48"/>
  <c r="AD200" i="48"/>
  <c r="AC200" i="48"/>
  <c r="D200" i="48"/>
  <c r="I200" i="48"/>
  <c r="DV199" i="48"/>
  <c r="DU199" i="48"/>
  <c r="DT199" i="48"/>
  <c r="DS199" i="48"/>
  <c r="DR199" i="48"/>
  <c r="DQ199" i="48"/>
  <c r="DP199" i="48"/>
  <c r="DO199" i="48"/>
  <c r="DN199" i="48"/>
  <c r="DM199" i="48"/>
  <c r="DL199" i="48"/>
  <c r="DK199" i="48"/>
  <c r="DJ199" i="48"/>
  <c r="DI199" i="48"/>
  <c r="DH199" i="48"/>
  <c r="DG199" i="48"/>
  <c r="DF199" i="48"/>
  <c r="DE199" i="48"/>
  <c r="DD199" i="48"/>
  <c r="DC199" i="48"/>
  <c r="DB199" i="48"/>
  <c r="DA199" i="48"/>
  <c r="CZ199" i="48"/>
  <c r="CY199" i="48"/>
  <c r="CX199" i="48"/>
  <c r="CW199" i="48"/>
  <c r="CV199" i="48"/>
  <c r="CU199" i="48"/>
  <c r="CT199" i="48"/>
  <c r="CS199" i="48"/>
  <c r="CR199" i="48"/>
  <c r="CQ199" i="48"/>
  <c r="CP199" i="48"/>
  <c r="CO199" i="48"/>
  <c r="CN199" i="48"/>
  <c r="CM199" i="48"/>
  <c r="CL199" i="48"/>
  <c r="CK199" i="48"/>
  <c r="CJ199" i="48"/>
  <c r="CI199" i="48"/>
  <c r="CH199" i="48"/>
  <c r="CG199" i="48"/>
  <c r="CF199" i="48"/>
  <c r="CE199" i="48"/>
  <c r="CD199" i="48"/>
  <c r="CC199" i="48"/>
  <c r="CB199" i="48"/>
  <c r="CA199" i="48"/>
  <c r="BZ199" i="48"/>
  <c r="BY199" i="48"/>
  <c r="BX199" i="48"/>
  <c r="BW199" i="48"/>
  <c r="BV199" i="48"/>
  <c r="BR199" i="48"/>
  <c r="BS199" i="48"/>
  <c r="BT199" i="48"/>
  <c r="BU199" i="48"/>
  <c r="BQ199" i="48"/>
  <c r="BP199" i="48"/>
  <c r="BO199" i="48"/>
  <c r="BN199" i="48"/>
  <c r="BM199" i="48"/>
  <c r="BL199" i="48"/>
  <c r="BK199" i="48"/>
  <c r="BJ199" i="48"/>
  <c r="BI199" i="48"/>
  <c r="BH199" i="48"/>
  <c r="BG199" i="48"/>
  <c r="BF199" i="48"/>
  <c r="AT199" i="48"/>
  <c r="AU199" i="48"/>
  <c r="AV199" i="48"/>
  <c r="AW199" i="48"/>
  <c r="AX199" i="48"/>
  <c r="AY199" i="48"/>
  <c r="AZ199" i="48"/>
  <c r="BA199" i="48"/>
  <c r="BB199" i="48"/>
  <c r="BC199" i="48"/>
  <c r="BD199" i="48"/>
  <c r="BE199" i="48"/>
  <c r="AG199" i="48"/>
  <c r="AM199" i="48"/>
  <c r="AE199" i="48"/>
  <c r="AD199" i="48"/>
  <c r="AC199" i="48"/>
  <c r="D199" i="48"/>
  <c r="I199" i="48"/>
  <c r="DV198" i="48"/>
  <c r="DU198" i="48"/>
  <c r="DT198" i="48"/>
  <c r="DS198" i="48"/>
  <c r="DR198" i="48"/>
  <c r="DQ198" i="48"/>
  <c r="DP198" i="48"/>
  <c r="DO198" i="48"/>
  <c r="DN198" i="48"/>
  <c r="DM198" i="48"/>
  <c r="DL198" i="48"/>
  <c r="DK198" i="48"/>
  <c r="DJ198" i="48"/>
  <c r="DI198" i="48"/>
  <c r="DH198" i="48"/>
  <c r="DG198" i="48"/>
  <c r="DF198" i="48"/>
  <c r="DE198" i="48"/>
  <c r="DD198" i="48"/>
  <c r="DC198" i="48"/>
  <c r="DB198" i="48"/>
  <c r="DA198" i="48"/>
  <c r="CZ198" i="48"/>
  <c r="CY198" i="48"/>
  <c r="CX198" i="48"/>
  <c r="CW198" i="48"/>
  <c r="CV198" i="48"/>
  <c r="CU198" i="48"/>
  <c r="CT198" i="48"/>
  <c r="CS198" i="48"/>
  <c r="CR198" i="48"/>
  <c r="CQ198" i="48"/>
  <c r="CP198" i="48"/>
  <c r="CO198" i="48"/>
  <c r="CN198" i="48"/>
  <c r="CM198" i="48"/>
  <c r="CL198" i="48"/>
  <c r="CK198" i="48"/>
  <c r="CJ198" i="48"/>
  <c r="CI198" i="48"/>
  <c r="CH198" i="48"/>
  <c r="CG198" i="48"/>
  <c r="CF198" i="48"/>
  <c r="CE198" i="48"/>
  <c r="CD198" i="48"/>
  <c r="CC198" i="48"/>
  <c r="CB198" i="48"/>
  <c r="CA198" i="48"/>
  <c r="BZ198" i="48"/>
  <c r="BY198" i="48"/>
  <c r="BX198" i="48"/>
  <c r="BW198" i="48"/>
  <c r="BV198" i="48"/>
  <c r="BR198" i="48"/>
  <c r="BS198" i="48"/>
  <c r="BT198" i="48"/>
  <c r="BU198" i="48"/>
  <c r="BQ198" i="48"/>
  <c r="BP198" i="48"/>
  <c r="BO198" i="48"/>
  <c r="BN198" i="48"/>
  <c r="BM198" i="48"/>
  <c r="BL198" i="48"/>
  <c r="BK198" i="48"/>
  <c r="BJ198" i="48"/>
  <c r="BI198" i="48"/>
  <c r="BH198" i="48"/>
  <c r="BG198" i="48"/>
  <c r="BF198" i="48"/>
  <c r="AT198" i="48"/>
  <c r="AU198" i="48"/>
  <c r="AV198" i="48"/>
  <c r="AW198" i="48"/>
  <c r="AX198" i="48"/>
  <c r="AY198" i="48"/>
  <c r="AZ198" i="48"/>
  <c r="BA198" i="48"/>
  <c r="BB198" i="48"/>
  <c r="BC198" i="48"/>
  <c r="BD198" i="48"/>
  <c r="BE198" i="48"/>
  <c r="AK198" i="48"/>
  <c r="AG198" i="48"/>
  <c r="AE198" i="48"/>
  <c r="AD198" i="48"/>
  <c r="AC198" i="48"/>
  <c r="D198" i="48"/>
  <c r="I198" i="48"/>
  <c r="DV197" i="48"/>
  <c r="DU197" i="48"/>
  <c r="DT197" i="48"/>
  <c r="DS197" i="48"/>
  <c r="DR197" i="48"/>
  <c r="DQ197" i="48"/>
  <c r="DP197" i="48"/>
  <c r="DO197" i="48"/>
  <c r="DN197" i="48"/>
  <c r="DM197" i="48"/>
  <c r="DL197" i="48"/>
  <c r="DK197" i="48"/>
  <c r="DJ197" i="48"/>
  <c r="DI197" i="48"/>
  <c r="DH197" i="48"/>
  <c r="DG197" i="48"/>
  <c r="DF197" i="48"/>
  <c r="DE197" i="48"/>
  <c r="DD197" i="48"/>
  <c r="DC197" i="48"/>
  <c r="DB197" i="48"/>
  <c r="DA197" i="48"/>
  <c r="CZ197" i="48"/>
  <c r="CY197" i="48"/>
  <c r="CX197" i="48"/>
  <c r="CW197" i="48"/>
  <c r="CV197" i="48"/>
  <c r="CU197" i="48"/>
  <c r="CT197" i="48"/>
  <c r="CS197" i="48"/>
  <c r="CR197" i="48"/>
  <c r="CQ197" i="48"/>
  <c r="CP197" i="48"/>
  <c r="CO197" i="48"/>
  <c r="CN197" i="48"/>
  <c r="CM197" i="48"/>
  <c r="CL197" i="48"/>
  <c r="CK197" i="48"/>
  <c r="CJ197" i="48"/>
  <c r="CI197" i="48"/>
  <c r="CH197" i="48"/>
  <c r="CG197" i="48"/>
  <c r="CA197" i="48"/>
  <c r="CB197" i="48"/>
  <c r="CC197" i="48"/>
  <c r="CD197" i="48"/>
  <c r="CE197" i="48"/>
  <c r="CF197" i="48"/>
  <c r="BZ197" i="48"/>
  <c r="BY197" i="48"/>
  <c r="BX197" i="48"/>
  <c r="BW197" i="48"/>
  <c r="BV197" i="48"/>
  <c r="BR197" i="48"/>
  <c r="BS197" i="48"/>
  <c r="BT197" i="48"/>
  <c r="BU197" i="48"/>
  <c r="BQ197" i="48"/>
  <c r="BP197" i="48"/>
  <c r="BO197" i="48"/>
  <c r="BN197" i="48"/>
  <c r="BM197" i="48"/>
  <c r="BL197" i="48"/>
  <c r="BK197" i="48"/>
  <c r="BJ197" i="48"/>
  <c r="BI197" i="48"/>
  <c r="BH197" i="48"/>
  <c r="BG197" i="48"/>
  <c r="BF197" i="48"/>
  <c r="AT197" i="48"/>
  <c r="AU197" i="48"/>
  <c r="AV197" i="48"/>
  <c r="AW197" i="48"/>
  <c r="AX197" i="48"/>
  <c r="AY197" i="48"/>
  <c r="AZ197" i="48"/>
  <c r="BA197" i="48"/>
  <c r="BB197" i="48"/>
  <c r="BC197" i="48"/>
  <c r="BD197" i="48"/>
  <c r="BE197" i="48"/>
  <c r="AG197" i="48"/>
  <c r="AF197" i="48"/>
  <c r="AE197" i="48"/>
  <c r="AD197" i="48"/>
  <c r="AC197" i="48"/>
  <c r="D197" i="48"/>
  <c r="I197" i="48"/>
  <c r="DV196" i="48"/>
  <c r="DU196" i="48"/>
  <c r="DT196" i="48"/>
  <c r="DS196" i="48"/>
  <c r="DR196" i="48"/>
  <c r="DQ196" i="48"/>
  <c r="DP196" i="48"/>
  <c r="DO196" i="48"/>
  <c r="DN196" i="48"/>
  <c r="DM196" i="48"/>
  <c r="DL196" i="48"/>
  <c r="DK196" i="48"/>
  <c r="DJ196" i="48"/>
  <c r="DI196" i="48"/>
  <c r="DH196" i="48"/>
  <c r="DG196" i="48"/>
  <c r="DF196" i="48"/>
  <c r="DE196" i="48"/>
  <c r="DD196" i="48"/>
  <c r="DC196" i="48"/>
  <c r="DB196" i="48"/>
  <c r="DA196" i="48"/>
  <c r="CZ196" i="48"/>
  <c r="CY196" i="48"/>
  <c r="CX196" i="48"/>
  <c r="CW196" i="48"/>
  <c r="CV196" i="48"/>
  <c r="CU196" i="48"/>
  <c r="CT196" i="48"/>
  <c r="CS196" i="48"/>
  <c r="CR196" i="48"/>
  <c r="CQ196" i="48"/>
  <c r="CP196" i="48"/>
  <c r="CO196" i="48"/>
  <c r="CN196" i="48"/>
  <c r="CM196" i="48"/>
  <c r="CL196" i="48"/>
  <c r="CK196" i="48"/>
  <c r="CJ196" i="48"/>
  <c r="CI196" i="48"/>
  <c r="CH196" i="48"/>
  <c r="CG196" i="48"/>
  <c r="CF196" i="48"/>
  <c r="CE196" i="48"/>
  <c r="CD196" i="48"/>
  <c r="CC196" i="48"/>
  <c r="CB196" i="48"/>
  <c r="CA196" i="48"/>
  <c r="BY196" i="48"/>
  <c r="BX196" i="48"/>
  <c r="BW196" i="48"/>
  <c r="BV196" i="48"/>
  <c r="BR196" i="48"/>
  <c r="BS196" i="48"/>
  <c r="BT196" i="48"/>
  <c r="BU196" i="48"/>
  <c r="BQ196" i="48"/>
  <c r="BP196" i="48"/>
  <c r="BO196" i="48"/>
  <c r="BN196" i="48"/>
  <c r="BM196" i="48"/>
  <c r="BL196" i="48"/>
  <c r="BK196" i="48"/>
  <c r="BJ196" i="48"/>
  <c r="BI196" i="48"/>
  <c r="BH196" i="48"/>
  <c r="BG196" i="48"/>
  <c r="BF196" i="48"/>
  <c r="AT196" i="48"/>
  <c r="AU196" i="48"/>
  <c r="AV196" i="48"/>
  <c r="AW196" i="48"/>
  <c r="AX196" i="48"/>
  <c r="AY196" i="48"/>
  <c r="AZ196" i="48"/>
  <c r="BA196" i="48"/>
  <c r="BB196" i="48"/>
  <c r="BC196" i="48"/>
  <c r="BD196" i="48"/>
  <c r="BE196" i="48"/>
  <c r="AG196" i="48"/>
  <c r="AF196" i="48"/>
  <c r="AE196" i="48"/>
  <c r="AD196" i="48"/>
  <c r="AC196" i="48"/>
  <c r="D196" i="48"/>
  <c r="I196" i="48"/>
  <c r="DV195" i="48"/>
  <c r="DU195" i="48"/>
  <c r="DT195" i="48"/>
  <c r="DS195" i="48"/>
  <c r="DR195" i="48"/>
  <c r="DQ195" i="48"/>
  <c r="DP195" i="48"/>
  <c r="DO195" i="48"/>
  <c r="DN195" i="48"/>
  <c r="DM195" i="48"/>
  <c r="DL195" i="48"/>
  <c r="DK195" i="48"/>
  <c r="DJ195" i="48"/>
  <c r="DI195" i="48"/>
  <c r="DH195" i="48"/>
  <c r="DG195" i="48"/>
  <c r="DF195" i="48"/>
  <c r="DE195" i="48"/>
  <c r="DD195" i="48"/>
  <c r="DC195" i="48"/>
  <c r="DB195" i="48"/>
  <c r="DA195" i="48"/>
  <c r="CZ195" i="48"/>
  <c r="CY195" i="48"/>
  <c r="CX195" i="48"/>
  <c r="CW195" i="48"/>
  <c r="CV195" i="48"/>
  <c r="CU195" i="48"/>
  <c r="CT195" i="48"/>
  <c r="CS195" i="48"/>
  <c r="CR195" i="48"/>
  <c r="CQ195" i="48"/>
  <c r="CP195" i="48"/>
  <c r="CO195" i="48"/>
  <c r="CN195" i="48"/>
  <c r="CM195" i="48"/>
  <c r="CL195" i="48"/>
  <c r="CK195" i="48"/>
  <c r="CJ195" i="48"/>
  <c r="CI195" i="48"/>
  <c r="CH195" i="48"/>
  <c r="CG195" i="48"/>
  <c r="CF195" i="48"/>
  <c r="CE195" i="48"/>
  <c r="CD195" i="48"/>
  <c r="CC195" i="48"/>
  <c r="CB195" i="48"/>
  <c r="CA195" i="48"/>
  <c r="BZ195" i="48"/>
  <c r="BY195" i="48"/>
  <c r="BX195" i="48"/>
  <c r="BW195" i="48"/>
  <c r="BV195" i="48"/>
  <c r="BR195" i="48"/>
  <c r="BS195" i="48"/>
  <c r="BT195" i="48"/>
  <c r="BU195" i="48"/>
  <c r="BQ195" i="48"/>
  <c r="BP195" i="48"/>
  <c r="BO195" i="48"/>
  <c r="BN195" i="48"/>
  <c r="BM195" i="48"/>
  <c r="BL195" i="48"/>
  <c r="BK195" i="48"/>
  <c r="BJ195" i="48"/>
  <c r="BI195" i="48"/>
  <c r="BH195" i="48"/>
  <c r="BG195" i="48"/>
  <c r="BF195" i="48"/>
  <c r="AT195" i="48"/>
  <c r="AU195" i="48"/>
  <c r="AV195" i="48"/>
  <c r="AW195" i="48"/>
  <c r="AX195" i="48"/>
  <c r="AY195" i="48"/>
  <c r="AZ195" i="48"/>
  <c r="BA195" i="48"/>
  <c r="BB195" i="48"/>
  <c r="BC195" i="48"/>
  <c r="BD195" i="48"/>
  <c r="BE195" i="48"/>
  <c r="AG195" i="48"/>
  <c r="AE195" i="48"/>
  <c r="AD195" i="48"/>
  <c r="AC195" i="48"/>
  <c r="D195" i="48"/>
  <c r="I195" i="48"/>
  <c r="DV194" i="48"/>
  <c r="DU194" i="48"/>
  <c r="DT194" i="48"/>
  <c r="DS194" i="48"/>
  <c r="DR194" i="48"/>
  <c r="DQ194" i="48"/>
  <c r="DP194" i="48"/>
  <c r="DO194" i="48"/>
  <c r="DN194" i="48"/>
  <c r="DM194" i="48"/>
  <c r="DL194" i="48"/>
  <c r="DK194" i="48"/>
  <c r="DJ194" i="48"/>
  <c r="DI194" i="48"/>
  <c r="DH194" i="48"/>
  <c r="DG194" i="48"/>
  <c r="DF194" i="48"/>
  <c r="DE194" i="48"/>
  <c r="DD194" i="48"/>
  <c r="DC194" i="48"/>
  <c r="DB194" i="48"/>
  <c r="DA194" i="48"/>
  <c r="CZ194" i="48"/>
  <c r="CY194" i="48"/>
  <c r="CX194" i="48"/>
  <c r="CW194" i="48"/>
  <c r="CV194" i="48"/>
  <c r="CU194" i="48"/>
  <c r="CT194" i="48"/>
  <c r="CS194" i="48"/>
  <c r="CR194" i="48"/>
  <c r="CQ194" i="48"/>
  <c r="CP194" i="48"/>
  <c r="CO194" i="48"/>
  <c r="CN194" i="48"/>
  <c r="CM194" i="48"/>
  <c r="CL194" i="48"/>
  <c r="CK194" i="48"/>
  <c r="CJ194" i="48"/>
  <c r="CI194" i="48"/>
  <c r="CH194" i="48"/>
  <c r="CG194" i="48"/>
  <c r="CF194" i="48"/>
  <c r="CA194" i="48"/>
  <c r="CB194" i="48"/>
  <c r="CC194" i="48"/>
  <c r="CD194" i="48"/>
  <c r="CE194" i="48"/>
  <c r="BZ194" i="48"/>
  <c r="BY194" i="48"/>
  <c r="BX194" i="48"/>
  <c r="BW194" i="48"/>
  <c r="BV194" i="48"/>
  <c r="BR194" i="48"/>
  <c r="BS194" i="48"/>
  <c r="BT194" i="48"/>
  <c r="BU194" i="48"/>
  <c r="BQ194" i="48"/>
  <c r="BP194" i="48"/>
  <c r="BO194" i="48"/>
  <c r="BN194" i="48"/>
  <c r="BM194" i="48"/>
  <c r="BL194" i="48"/>
  <c r="BK194" i="48"/>
  <c r="BJ194" i="48"/>
  <c r="BI194" i="48"/>
  <c r="BH194" i="48"/>
  <c r="BG194" i="48"/>
  <c r="BF194" i="48"/>
  <c r="AT194" i="48"/>
  <c r="AU194" i="48"/>
  <c r="AV194" i="48"/>
  <c r="AW194" i="48"/>
  <c r="AX194" i="48"/>
  <c r="AY194" i="48"/>
  <c r="AZ194" i="48"/>
  <c r="BA194" i="48"/>
  <c r="BB194" i="48"/>
  <c r="BC194" i="48"/>
  <c r="BD194" i="48"/>
  <c r="BE194" i="48"/>
  <c r="AG194" i="48"/>
  <c r="AM194" i="48"/>
  <c r="AE194" i="48"/>
  <c r="AD194" i="48"/>
  <c r="AC194" i="48"/>
  <c r="D194" i="48"/>
  <c r="I194" i="48"/>
  <c r="DV193" i="48"/>
  <c r="DU193" i="48"/>
  <c r="DT193" i="48"/>
  <c r="DS193" i="48"/>
  <c r="DR193" i="48"/>
  <c r="DQ193" i="48"/>
  <c r="DP193" i="48"/>
  <c r="DO193" i="48"/>
  <c r="DN193" i="48"/>
  <c r="DM193" i="48"/>
  <c r="DL193" i="48"/>
  <c r="DK193" i="48"/>
  <c r="DJ193" i="48"/>
  <c r="DI193" i="48"/>
  <c r="DH193" i="48"/>
  <c r="DG193" i="48"/>
  <c r="DF193" i="48"/>
  <c r="DE193" i="48"/>
  <c r="DD193" i="48"/>
  <c r="DC193" i="48"/>
  <c r="DB193" i="48"/>
  <c r="DA193" i="48"/>
  <c r="CZ193" i="48"/>
  <c r="CY193" i="48"/>
  <c r="CX193" i="48"/>
  <c r="CW193" i="48"/>
  <c r="CV193" i="48"/>
  <c r="CU193" i="48"/>
  <c r="CT193" i="48"/>
  <c r="CS193" i="48"/>
  <c r="CR193" i="48"/>
  <c r="CQ193" i="48"/>
  <c r="CP193" i="48"/>
  <c r="CO193" i="48"/>
  <c r="CN193" i="48"/>
  <c r="CM193" i="48"/>
  <c r="CL193" i="48"/>
  <c r="CK193" i="48"/>
  <c r="CJ193" i="48"/>
  <c r="CI193" i="48"/>
  <c r="CH193" i="48"/>
  <c r="CG193" i="48"/>
  <c r="CF193" i="48"/>
  <c r="CE193" i="48"/>
  <c r="CD193" i="48"/>
  <c r="CC193" i="48"/>
  <c r="CB193" i="48"/>
  <c r="CA193" i="48"/>
  <c r="BY193" i="48"/>
  <c r="BX193" i="48"/>
  <c r="BW193" i="48"/>
  <c r="BV193" i="48"/>
  <c r="BR193" i="48"/>
  <c r="BS193" i="48"/>
  <c r="BT193" i="48"/>
  <c r="BU193" i="48"/>
  <c r="BQ193" i="48"/>
  <c r="BP193" i="48"/>
  <c r="BO193" i="48"/>
  <c r="BN193" i="48"/>
  <c r="BM193" i="48"/>
  <c r="BL193" i="48"/>
  <c r="BK193" i="48"/>
  <c r="BJ193" i="48"/>
  <c r="BI193" i="48"/>
  <c r="BH193" i="48"/>
  <c r="BG193" i="48"/>
  <c r="BF193" i="48"/>
  <c r="AT193" i="48"/>
  <c r="AU193" i="48"/>
  <c r="AV193" i="48"/>
  <c r="AW193" i="48"/>
  <c r="AX193" i="48"/>
  <c r="AY193" i="48"/>
  <c r="AZ193" i="48"/>
  <c r="BA193" i="48"/>
  <c r="BB193" i="48"/>
  <c r="BC193" i="48"/>
  <c r="BD193" i="48"/>
  <c r="BE193" i="48"/>
  <c r="AG193" i="48"/>
  <c r="AE193" i="48"/>
  <c r="AD193" i="48"/>
  <c r="AC193" i="48"/>
  <c r="D193" i="48"/>
  <c r="I193" i="48"/>
  <c r="DV192" i="48"/>
  <c r="DU192" i="48"/>
  <c r="DT192" i="48"/>
  <c r="DS192" i="48"/>
  <c r="DR192" i="48"/>
  <c r="DQ192" i="48"/>
  <c r="DP192" i="48"/>
  <c r="DO192" i="48"/>
  <c r="DN192" i="48"/>
  <c r="DM192" i="48"/>
  <c r="DL192" i="48"/>
  <c r="DK192" i="48"/>
  <c r="DJ192" i="48"/>
  <c r="DI192" i="48"/>
  <c r="DH192" i="48"/>
  <c r="DG192" i="48"/>
  <c r="DF192" i="48"/>
  <c r="DE192" i="48"/>
  <c r="DD192" i="48"/>
  <c r="DC192" i="48"/>
  <c r="DB192" i="48"/>
  <c r="DA192" i="48"/>
  <c r="CZ192" i="48"/>
  <c r="CY192" i="48"/>
  <c r="CX192" i="48"/>
  <c r="CW192" i="48"/>
  <c r="CV192" i="48"/>
  <c r="CU192" i="48"/>
  <c r="CT192" i="48"/>
  <c r="CS192" i="48"/>
  <c r="CR192" i="48"/>
  <c r="CQ192" i="48"/>
  <c r="CP192" i="48"/>
  <c r="CO192" i="48"/>
  <c r="CN192" i="48"/>
  <c r="CM192" i="48"/>
  <c r="CL192" i="48"/>
  <c r="CK192" i="48"/>
  <c r="CJ192" i="48"/>
  <c r="CI192" i="48"/>
  <c r="CH192" i="48"/>
  <c r="CG192" i="48"/>
  <c r="CF192" i="48"/>
  <c r="CE192" i="48"/>
  <c r="CD192" i="48"/>
  <c r="CC192" i="48"/>
  <c r="CB192" i="48"/>
  <c r="CA192" i="48"/>
  <c r="BY192" i="48"/>
  <c r="BX192" i="48"/>
  <c r="BW192" i="48"/>
  <c r="BV192" i="48"/>
  <c r="BR192" i="48"/>
  <c r="BS192" i="48"/>
  <c r="BT192" i="48"/>
  <c r="BU192" i="48"/>
  <c r="BQ192" i="48"/>
  <c r="BP192" i="48"/>
  <c r="BO192" i="48"/>
  <c r="BN192" i="48"/>
  <c r="BM192" i="48"/>
  <c r="BL192" i="48"/>
  <c r="BK192" i="48"/>
  <c r="BJ192" i="48"/>
  <c r="BI192" i="48"/>
  <c r="BH192" i="48"/>
  <c r="BG192" i="48"/>
  <c r="BF192" i="48"/>
  <c r="AT192" i="48"/>
  <c r="AU192" i="48"/>
  <c r="AV192" i="48"/>
  <c r="AW192" i="48"/>
  <c r="AX192" i="48"/>
  <c r="AY192" i="48"/>
  <c r="AZ192" i="48"/>
  <c r="BA192" i="48"/>
  <c r="BB192" i="48"/>
  <c r="BC192" i="48"/>
  <c r="BD192" i="48"/>
  <c r="BE192" i="48"/>
  <c r="AG192" i="48"/>
  <c r="AE192" i="48"/>
  <c r="AD192" i="48"/>
  <c r="AC192" i="48"/>
  <c r="D192" i="48"/>
  <c r="I192" i="48"/>
  <c r="DV191" i="48"/>
  <c r="DU191" i="48"/>
  <c r="DT191" i="48"/>
  <c r="DS191" i="48"/>
  <c r="DR191" i="48"/>
  <c r="DQ191" i="48"/>
  <c r="DP191" i="48"/>
  <c r="DO191" i="48"/>
  <c r="DN191" i="48"/>
  <c r="DM191" i="48"/>
  <c r="DL191" i="48"/>
  <c r="DK191" i="48"/>
  <c r="DJ191" i="48"/>
  <c r="DI191" i="48"/>
  <c r="DH191" i="48"/>
  <c r="DG191" i="48"/>
  <c r="DF191" i="48"/>
  <c r="DE191" i="48"/>
  <c r="DD191" i="48"/>
  <c r="DC191" i="48"/>
  <c r="DB191" i="48"/>
  <c r="DA191" i="48"/>
  <c r="CZ191" i="48"/>
  <c r="CY191" i="48"/>
  <c r="CX191" i="48"/>
  <c r="CW191" i="48"/>
  <c r="CV191" i="48"/>
  <c r="CU191" i="48"/>
  <c r="CT191" i="48"/>
  <c r="CS191" i="48"/>
  <c r="CR191" i="48"/>
  <c r="CQ191" i="48"/>
  <c r="CP191" i="48"/>
  <c r="CO191" i="48"/>
  <c r="CN191" i="48"/>
  <c r="CM191" i="48"/>
  <c r="CL191" i="48"/>
  <c r="CK191" i="48"/>
  <c r="CJ191" i="48"/>
  <c r="CI191" i="48"/>
  <c r="CH191" i="48"/>
  <c r="CG191" i="48"/>
  <c r="CF191" i="48"/>
  <c r="CE191" i="48"/>
  <c r="CD191" i="48"/>
  <c r="CC191" i="48"/>
  <c r="CB191" i="48"/>
  <c r="CA191" i="48"/>
  <c r="BY191" i="48"/>
  <c r="BX191" i="48"/>
  <c r="BW191" i="48"/>
  <c r="BV191" i="48"/>
  <c r="BR191" i="48"/>
  <c r="BS191" i="48"/>
  <c r="BT191" i="48"/>
  <c r="BU191" i="48"/>
  <c r="BQ191" i="48"/>
  <c r="BP191" i="48"/>
  <c r="BO191" i="48"/>
  <c r="BN191" i="48"/>
  <c r="BM191" i="48"/>
  <c r="BL191" i="48"/>
  <c r="BK191" i="48"/>
  <c r="BJ191" i="48"/>
  <c r="BI191" i="48"/>
  <c r="BH191" i="48"/>
  <c r="BG191" i="48"/>
  <c r="BF191" i="48"/>
  <c r="AT191" i="48"/>
  <c r="AU191" i="48"/>
  <c r="AV191" i="48"/>
  <c r="AW191" i="48"/>
  <c r="AX191" i="48"/>
  <c r="AY191" i="48"/>
  <c r="AZ191" i="48"/>
  <c r="BA191" i="48"/>
  <c r="BB191" i="48"/>
  <c r="BC191" i="48"/>
  <c r="BD191" i="48"/>
  <c r="BE191" i="48"/>
  <c r="E191" i="48"/>
  <c r="B191" i="48"/>
  <c r="AG191" i="48"/>
  <c r="AE191" i="48"/>
  <c r="AD191" i="48"/>
  <c r="AC191" i="48"/>
  <c r="D191" i="48"/>
  <c r="I191" i="48"/>
  <c r="DV190" i="48"/>
  <c r="DU190" i="48"/>
  <c r="DT190" i="48"/>
  <c r="DS190" i="48"/>
  <c r="DR190" i="48"/>
  <c r="DQ190" i="48"/>
  <c r="DP190" i="48"/>
  <c r="DO190" i="48"/>
  <c r="DN190" i="48"/>
  <c r="DM190" i="48"/>
  <c r="DL190" i="48"/>
  <c r="DK190" i="48"/>
  <c r="DJ190" i="48"/>
  <c r="DI190" i="48"/>
  <c r="DH190" i="48"/>
  <c r="DG190" i="48"/>
  <c r="DF190" i="48"/>
  <c r="DE190" i="48"/>
  <c r="DD190" i="48"/>
  <c r="DC190" i="48"/>
  <c r="DB190" i="48"/>
  <c r="DA190" i="48"/>
  <c r="CZ190" i="48"/>
  <c r="CY190" i="48"/>
  <c r="CX190" i="48"/>
  <c r="CW190" i="48"/>
  <c r="CV190" i="48"/>
  <c r="CU190" i="48"/>
  <c r="CT190" i="48"/>
  <c r="CS190" i="48"/>
  <c r="CR190" i="48"/>
  <c r="CQ190" i="48"/>
  <c r="CP190" i="48"/>
  <c r="CO190" i="48"/>
  <c r="CN190" i="48"/>
  <c r="CM190" i="48"/>
  <c r="CL190" i="48"/>
  <c r="CK190" i="48"/>
  <c r="CJ190" i="48"/>
  <c r="CI190" i="48"/>
  <c r="CH190" i="48"/>
  <c r="CG190" i="48"/>
  <c r="CF190" i="48"/>
  <c r="CE190" i="48"/>
  <c r="CD190" i="48"/>
  <c r="CC190" i="48"/>
  <c r="CB190" i="48"/>
  <c r="CA190" i="48"/>
  <c r="BY190" i="48"/>
  <c r="BX190" i="48"/>
  <c r="BW190" i="48"/>
  <c r="BV190" i="48"/>
  <c r="BR190" i="48"/>
  <c r="BS190" i="48"/>
  <c r="BT190" i="48"/>
  <c r="BU190" i="48"/>
  <c r="BQ190" i="48"/>
  <c r="BP190" i="48"/>
  <c r="BO190" i="48"/>
  <c r="BN190" i="48"/>
  <c r="BM190" i="48"/>
  <c r="BL190" i="48"/>
  <c r="BK190" i="48"/>
  <c r="BJ190" i="48"/>
  <c r="BI190" i="48"/>
  <c r="BH190" i="48"/>
  <c r="BG190" i="48"/>
  <c r="BF190" i="48"/>
  <c r="AT190" i="48"/>
  <c r="AU190" i="48"/>
  <c r="AV190" i="48"/>
  <c r="AW190" i="48"/>
  <c r="AX190" i="48"/>
  <c r="AY190" i="48"/>
  <c r="AZ190" i="48"/>
  <c r="BA190" i="48"/>
  <c r="BB190" i="48"/>
  <c r="BC190" i="48"/>
  <c r="BD190" i="48"/>
  <c r="BE190" i="48"/>
  <c r="AG190" i="48"/>
  <c r="A190" i="48"/>
  <c r="AE190" i="48"/>
  <c r="AD190" i="48"/>
  <c r="AC190" i="48"/>
  <c r="D190" i="48"/>
  <c r="I190" i="48"/>
  <c r="DV189" i="48"/>
  <c r="DU189" i="48"/>
  <c r="DT189" i="48"/>
  <c r="DS189" i="48"/>
  <c r="DR189" i="48"/>
  <c r="DQ189" i="48"/>
  <c r="DP189" i="48"/>
  <c r="DO189" i="48"/>
  <c r="DN189" i="48"/>
  <c r="DM189" i="48"/>
  <c r="DL189" i="48"/>
  <c r="DK189" i="48"/>
  <c r="DJ189" i="48"/>
  <c r="DI189" i="48"/>
  <c r="DH189" i="48"/>
  <c r="DG189" i="48"/>
  <c r="DF189" i="48"/>
  <c r="DE189" i="48"/>
  <c r="DD189" i="48"/>
  <c r="DC189" i="48"/>
  <c r="DB189" i="48"/>
  <c r="DA189" i="48"/>
  <c r="CZ189" i="48"/>
  <c r="CY189" i="48"/>
  <c r="CX189" i="48"/>
  <c r="CW189" i="48"/>
  <c r="CV189" i="48"/>
  <c r="CU189" i="48"/>
  <c r="CT189" i="48"/>
  <c r="CS189" i="48"/>
  <c r="CR189" i="48"/>
  <c r="CQ189" i="48"/>
  <c r="CP189" i="48"/>
  <c r="CO189" i="48"/>
  <c r="CN189" i="48"/>
  <c r="CM189" i="48"/>
  <c r="CL189" i="48"/>
  <c r="CK189" i="48"/>
  <c r="CJ189" i="48"/>
  <c r="CI189" i="48"/>
  <c r="CH189" i="48"/>
  <c r="CG189" i="48"/>
  <c r="CF189" i="48"/>
  <c r="CE189" i="48"/>
  <c r="CD189" i="48"/>
  <c r="CC189" i="48"/>
  <c r="CB189" i="48"/>
  <c r="CA189" i="48"/>
  <c r="BY189" i="48"/>
  <c r="BX189" i="48"/>
  <c r="BW189" i="48"/>
  <c r="BV189" i="48"/>
  <c r="BR189" i="48"/>
  <c r="BS189" i="48"/>
  <c r="BT189" i="48"/>
  <c r="BU189" i="48"/>
  <c r="BQ189" i="48"/>
  <c r="BP189" i="48"/>
  <c r="BO189" i="48"/>
  <c r="BN189" i="48"/>
  <c r="BM189" i="48"/>
  <c r="BL189" i="48"/>
  <c r="BK189" i="48"/>
  <c r="BJ189" i="48"/>
  <c r="BI189" i="48"/>
  <c r="BH189" i="48"/>
  <c r="BG189" i="48"/>
  <c r="BF189" i="48"/>
  <c r="AT189" i="48"/>
  <c r="AU189" i="48"/>
  <c r="AV189" i="48"/>
  <c r="AW189" i="48"/>
  <c r="AX189" i="48"/>
  <c r="AY189" i="48"/>
  <c r="AZ189" i="48"/>
  <c r="BA189" i="48"/>
  <c r="BB189" i="48"/>
  <c r="BC189" i="48"/>
  <c r="BD189" i="48"/>
  <c r="BE189" i="48"/>
  <c r="AG189" i="48"/>
  <c r="AF189" i="48"/>
  <c r="AE189" i="48"/>
  <c r="AD189" i="48"/>
  <c r="AC189" i="48"/>
  <c r="D189" i="48"/>
  <c r="I189" i="48"/>
  <c r="DV188" i="48"/>
  <c r="DU188" i="48"/>
  <c r="DT188" i="48"/>
  <c r="DS188" i="48"/>
  <c r="DR188" i="48"/>
  <c r="DQ188" i="48"/>
  <c r="DP188" i="48"/>
  <c r="DO188" i="48"/>
  <c r="DN188" i="48"/>
  <c r="DM188" i="48"/>
  <c r="DL188" i="48"/>
  <c r="DK188" i="48"/>
  <c r="DJ188" i="48"/>
  <c r="DI188" i="48"/>
  <c r="DH188" i="48"/>
  <c r="DG188" i="48"/>
  <c r="DF188" i="48"/>
  <c r="DE188" i="48"/>
  <c r="DD188" i="48"/>
  <c r="DC188" i="48"/>
  <c r="DB188" i="48"/>
  <c r="DA188" i="48"/>
  <c r="CZ188" i="48"/>
  <c r="CY188" i="48"/>
  <c r="CX188" i="48"/>
  <c r="CW188" i="48"/>
  <c r="CV188" i="48"/>
  <c r="CU188" i="48"/>
  <c r="CT188" i="48"/>
  <c r="CS188" i="48"/>
  <c r="CR188" i="48"/>
  <c r="CQ188" i="48"/>
  <c r="CP188" i="48"/>
  <c r="CO188" i="48"/>
  <c r="CN188" i="48"/>
  <c r="CM188" i="48"/>
  <c r="CL188" i="48"/>
  <c r="CK188" i="48"/>
  <c r="CJ188" i="48"/>
  <c r="CI188" i="48"/>
  <c r="CH188" i="48"/>
  <c r="CG188" i="48"/>
  <c r="CF188" i="48"/>
  <c r="CE188" i="48"/>
  <c r="CD188" i="48"/>
  <c r="CC188" i="48"/>
  <c r="CB188" i="48"/>
  <c r="CA188" i="48"/>
  <c r="BY188" i="48"/>
  <c r="BX188" i="48"/>
  <c r="BW188" i="48"/>
  <c r="BV188" i="48"/>
  <c r="BR188" i="48"/>
  <c r="BS188" i="48"/>
  <c r="BT188" i="48"/>
  <c r="BU188" i="48"/>
  <c r="BQ188" i="48"/>
  <c r="BP188" i="48"/>
  <c r="BO188" i="48"/>
  <c r="BN188" i="48"/>
  <c r="BM188" i="48"/>
  <c r="BL188" i="48"/>
  <c r="BK188" i="48"/>
  <c r="BJ188" i="48"/>
  <c r="BI188" i="48"/>
  <c r="BH188" i="48"/>
  <c r="BG188" i="48"/>
  <c r="BF188" i="48"/>
  <c r="AT188" i="48"/>
  <c r="AU188" i="48"/>
  <c r="AV188" i="48"/>
  <c r="AW188" i="48"/>
  <c r="AX188" i="48"/>
  <c r="AY188" i="48"/>
  <c r="AZ188" i="48"/>
  <c r="BA188" i="48"/>
  <c r="BB188" i="48"/>
  <c r="BC188" i="48"/>
  <c r="BD188" i="48"/>
  <c r="BE188" i="48"/>
  <c r="AG188" i="48"/>
  <c r="AM188" i="48"/>
  <c r="AE188" i="48"/>
  <c r="AD188" i="48"/>
  <c r="AC188" i="48"/>
  <c r="D188" i="48"/>
  <c r="I188" i="48"/>
  <c r="DV187" i="48"/>
  <c r="DU187" i="48"/>
  <c r="DT187" i="48"/>
  <c r="DS187" i="48"/>
  <c r="DR187" i="48"/>
  <c r="DQ187" i="48"/>
  <c r="DP187" i="48"/>
  <c r="DO187" i="48"/>
  <c r="DN187" i="48"/>
  <c r="DM187" i="48"/>
  <c r="DL187" i="48"/>
  <c r="DK187" i="48"/>
  <c r="DJ187" i="48"/>
  <c r="DI187" i="48"/>
  <c r="DH187" i="48"/>
  <c r="DG187" i="48"/>
  <c r="DF187" i="48"/>
  <c r="DE187" i="48"/>
  <c r="DD187" i="48"/>
  <c r="DC187" i="48"/>
  <c r="DB187" i="48"/>
  <c r="DA187" i="48"/>
  <c r="CZ187" i="48"/>
  <c r="CY187" i="48"/>
  <c r="CX187" i="48"/>
  <c r="CW187" i="48"/>
  <c r="CV187" i="48"/>
  <c r="CU187" i="48"/>
  <c r="CT187" i="48"/>
  <c r="CS187" i="48"/>
  <c r="CR187" i="48"/>
  <c r="CQ187" i="48"/>
  <c r="CP187" i="48"/>
  <c r="CO187" i="48"/>
  <c r="CN187" i="48"/>
  <c r="CM187" i="48"/>
  <c r="CL187" i="48"/>
  <c r="CK187" i="48"/>
  <c r="CJ187" i="48"/>
  <c r="CI187" i="48"/>
  <c r="CH187" i="48"/>
  <c r="CG187" i="48"/>
  <c r="CF187" i="48"/>
  <c r="CE187" i="48"/>
  <c r="CD187" i="48"/>
  <c r="CC187" i="48"/>
  <c r="CB187" i="48"/>
  <c r="CA187" i="48"/>
  <c r="BZ187" i="48"/>
  <c r="BY187" i="48"/>
  <c r="BX187" i="48"/>
  <c r="BW187" i="48"/>
  <c r="BV187" i="48"/>
  <c r="AK187" i="48"/>
  <c r="BR187" i="48"/>
  <c r="BS187" i="48"/>
  <c r="BT187" i="48"/>
  <c r="BU187" i="48"/>
  <c r="BQ187" i="48"/>
  <c r="BP187" i="48"/>
  <c r="BO187" i="48"/>
  <c r="BN187" i="48"/>
  <c r="BM187" i="48"/>
  <c r="BL187" i="48"/>
  <c r="BK187" i="48"/>
  <c r="BJ187" i="48"/>
  <c r="BI187" i="48"/>
  <c r="BH187" i="48"/>
  <c r="BG187" i="48"/>
  <c r="BF187" i="48"/>
  <c r="AT187" i="48"/>
  <c r="AU187" i="48"/>
  <c r="AV187" i="48"/>
  <c r="AW187" i="48"/>
  <c r="AX187" i="48"/>
  <c r="AY187" i="48"/>
  <c r="AZ187" i="48"/>
  <c r="BA187" i="48"/>
  <c r="BB187" i="48"/>
  <c r="BC187" i="48"/>
  <c r="BD187" i="48"/>
  <c r="BE187" i="48"/>
  <c r="AG187" i="48"/>
  <c r="A187" i="48"/>
  <c r="AE187" i="48"/>
  <c r="AD187" i="48"/>
  <c r="AC187" i="48"/>
  <c r="D187" i="48"/>
  <c r="I187" i="48"/>
  <c r="DV186" i="48"/>
  <c r="DU186" i="48"/>
  <c r="DT186" i="48"/>
  <c r="DS186" i="48"/>
  <c r="DR186" i="48"/>
  <c r="DQ186" i="48"/>
  <c r="DP186" i="48"/>
  <c r="DO186" i="48"/>
  <c r="DN186" i="48"/>
  <c r="DM186" i="48"/>
  <c r="DL186" i="48"/>
  <c r="DK186" i="48"/>
  <c r="DJ186" i="48"/>
  <c r="DI186" i="48"/>
  <c r="DH186" i="48"/>
  <c r="DG186" i="48"/>
  <c r="DF186" i="48"/>
  <c r="DE186" i="48"/>
  <c r="DD186" i="48"/>
  <c r="DC186" i="48"/>
  <c r="DB186" i="48"/>
  <c r="DA186" i="48"/>
  <c r="CZ186" i="48"/>
  <c r="CY186" i="48"/>
  <c r="CX186" i="48"/>
  <c r="CW186" i="48"/>
  <c r="CV186" i="48"/>
  <c r="CU186" i="48"/>
  <c r="CT186" i="48"/>
  <c r="CS186" i="48"/>
  <c r="CR186" i="48"/>
  <c r="CQ186" i="48"/>
  <c r="CP186" i="48"/>
  <c r="CO186" i="48"/>
  <c r="CN186" i="48"/>
  <c r="CM186" i="48"/>
  <c r="CL186" i="48"/>
  <c r="CK186" i="48"/>
  <c r="CJ186" i="48"/>
  <c r="CI186" i="48"/>
  <c r="CH186" i="48"/>
  <c r="CG186" i="48"/>
  <c r="CF186" i="48"/>
  <c r="CE186" i="48"/>
  <c r="CD186" i="48"/>
  <c r="CC186" i="48"/>
  <c r="CB186" i="48"/>
  <c r="CA186" i="48"/>
  <c r="BZ186" i="48"/>
  <c r="BY186" i="48"/>
  <c r="BX186" i="48"/>
  <c r="BW186" i="48"/>
  <c r="BV186" i="48"/>
  <c r="BR186" i="48"/>
  <c r="BS186" i="48"/>
  <c r="BT186" i="48"/>
  <c r="BU186" i="48"/>
  <c r="BQ186" i="48"/>
  <c r="BP186" i="48"/>
  <c r="BO186" i="48"/>
  <c r="BN186" i="48"/>
  <c r="BM186" i="48"/>
  <c r="BL186" i="48"/>
  <c r="BK186" i="48"/>
  <c r="BJ186" i="48"/>
  <c r="BI186" i="48"/>
  <c r="BH186" i="48"/>
  <c r="BG186" i="48"/>
  <c r="BF186" i="48"/>
  <c r="AT186" i="48"/>
  <c r="AU186" i="48"/>
  <c r="AV186" i="48"/>
  <c r="AW186" i="48"/>
  <c r="AX186" i="48"/>
  <c r="AY186" i="48"/>
  <c r="AZ186" i="48"/>
  <c r="BA186" i="48"/>
  <c r="BB186" i="48"/>
  <c r="BC186" i="48"/>
  <c r="BD186" i="48"/>
  <c r="BE186" i="48"/>
  <c r="AG186" i="48"/>
  <c r="A186" i="48"/>
  <c r="AE186" i="48"/>
  <c r="AD186" i="48"/>
  <c r="AC186" i="48"/>
  <c r="D186" i="48"/>
  <c r="I186" i="48"/>
  <c r="DV185" i="48"/>
  <c r="DU185" i="48"/>
  <c r="DT185" i="48"/>
  <c r="DS185" i="48"/>
  <c r="DR185" i="48"/>
  <c r="DQ185" i="48"/>
  <c r="DP185" i="48"/>
  <c r="DO185" i="48"/>
  <c r="DN185" i="48"/>
  <c r="DM185" i="48"/>
  <c r="DL185" i="48"/>
  <c r="DK185" i="48"/>
  <c r="DJ185" i="48"/>
  <c r="DI185" i="48"/>
  <c r="DH185" i="48"/>
  <c r="DG185" i="48"/>
  <c r="DF185" i="48"/>
  <c r="DE185" i="48"/>
  <c r="DD185" i="48"/>
  <c r="DC185" i="48"/>
  <c r="DB185" i="48"/>
  <c r="DA185" i="48"/>
  <c r="CZ185" i="48"/>
  <c r="CY185" i="48"/>
  <c r="CX185" i="48"/>
  <c r="CW185" i="48"/>
  <c r="CV185" i="48"/>
  <c r="CU185" i="48"/>
  <c r="CT185" i="48"/>
  <c r="CS185" i="48"/>
  <c r="CR185" i="48"/>
  <c r="CQ185" i="48"/>
  <c r="CP185" i="48"/>
  <c r="CO185" i="48"/>
  <c r="CN185" i="48"/>
  <c r="CM185" i="48"/>
  <c r="CL185" i="48"/>
  <c r="CK185" i="48"/>
  <c r="CJ185" i="48"/>
  <c r="CI185" i="48"/>
  <c r="CH185" i="48"/>
  <c r="CG185" i="48"/>
  <c r="CF185" i="48"/>
  <c r="CE185" i="48"/>
  <c r="CD185" i="48"/>
  <c r="CC185" i="48"/>
  <c r="CB185" i="48"/>
  <c r="CA185" i="48"/>
  <c r="BY185" i="48"/>
  <c r="BX185" i="48"/>
  <c r="BW185" i="48"/>
  <c r="BV185" i="48"/>
  <c r="BR185" i="48"/>
  <c r="BS185" i="48"/>
  <c r="BT185" i="48"/>
  <c r="BU185" i="48"/>
  <c r="BQ185" i="48"/>
  <c r="BP185" i="48"/>
  <c r="BO185" i="48"/>
  <c r="BN185" i="48"/>
  <c r="BM185" i="48"/>
  <c r="BL185" i="48"/>
  <c r="BK185" i="48"/>
  <c r="BJ185" i="48"/>
  <c r="BI185" i="48"/>
  <c r="BH185" i="48"/>
  <c r="BG185" i="48"/>
  <c r="BF185" i="48"/>
  <c r="AT185" i="48"/>
  <c r="AU185" i="48"/>
  <c r="AV185" i="48"/>
  <c r="AW185" i="48"/>
  <c r="AX185" i="48"/>
  <c r="AY185" i="48"/>
  <c r="AZ185" i="48"/>
  <c r="BA185" i="48"/>
  <c r="BB185" i="48"/>
  <c r="BC185" i="48"/>
  <c r="BD185" i="48"/>
  <c r="BE185" i="48"/>
  <c r="AG185" i="48"/>
  <c r="AM185" i="48"/>
  <c r="AE185" i="48"/>
  <c r="AD185" i="48"/>
  <c r="AC185" i="48"/>
  <c r="D185" i="48"/>
  <c r="I185" i="48"/>
  <c r="DV184" i="48"/>
  <c r="DU184" i="48"/>
  <c r="DT184" i="48"/>
  <c r="DS184" i="48"/>
  <c r="DR184" i="48"/>
  <c r="DQ184" i="48"/>
  <c r="DP184" i="48"/>
  <c r="DO184" i="48"/>
  <c r="DN184" i="48"/>
  <c r="DM184" i="48"/>
  <c r="DL184" i="48"/>
  <c r="DK184" i="48"/>
  <c r="DJ184" i="48"/>
  <c r="DI184" i="48"/>
  <c r="DH184" i="48"/>
  <c r="DG184" i="48"/>
  <c r="DF184" i="48"/>
  <c r="DE184" i="48"/>
  <c r="DD184" i="48"/>
  <c r="DC184" i="48"/>
  <c r="DB184" i="48"/>
  <c r="DA184" i="48"/>
  <c r="CZ184" i="48"/>
  <c r="CY184" i="48"/>
  <c r="CX184" i="48"/>
  <c r="CW184" i="48"/>
  <c r="CV184" i="48"/>
  <c r="CU184" i="48"/>
  <c r="CT184" i="48"/>
  <c r="CS184" i="48"/>
  <c r="CR184" i="48"/>
  <c r="CQ184" i="48"/>
  <c r="CP184" i="48"/>
  <c r="CO184" i="48"/>
  <c r="CN184" i="48"/>
  <c r="CM184" i="48"/>
  <c r="CL184" i="48"/>
  <c r="CK184" i="48"/>
  <c r="CJ184" i="48"/>
  <c r="CI184" i="48"/>
  <c r="CH184" i="48"/>
  <c r="CG184" i="48"/>
  <c r="CF184" i="48"/>
  <c r="CE184" i="48"/>
  <c r="CD184" i="48"/>
  <c r="CC184" i="48"/>
  <c r="CB184" i="48"/>
  <c r="CA184" i="48"/>
  <c r="BZ184" i="48"/>
  <c r="BY184" i="48"/>
  <c r="BX184" i="48"/>
  <c r="BW184" i="48"/>
  <c r="BV184" i="48"/>
  <c r="BR184" i="48"/>
  <c r="BS184" i="48"/>
  <c r="BT184" i="48"/>
  <c r="BU184" i="48"/>
  <c r="BQ184" i="48"/>
  <c r="BP184" i="48"/>
  <c r="BO184" i="48"/>
  <c r="BN184" i="48"/>
  <c r="BM184" i="48"/>
  <c r="BL184" i="48"/>
  <c r="BK184" i="48"/>
  <c r="BJ184" i="48"/>
  <c r="BI184" i="48"/>
  <c r="BH184" i="48"/>
  <c r="BG184" i="48"/>
  <c r="BF184" i="48"/>
  <c r="AT184" i="48"/>
  <c r="AU184" i="48"/>
  <c r="AV184" i="48"/>
  <c r="AW184" i="48"/>
  <c r="AX184" i="48"/>
  <c r="AY184" i="48"/>
  <c r="AZ184" i="48"/>
  <c r="BA184" i="48"/>
  <c r="BB184" i="48"/>
  <c r="BC184" i="48"/>
  <c r="BD184" i="48"/>
  <c r="BE184" i="48"/>
  <c r="AG184" i="48"/>
  <c r="AF184" i="48"/>
  <c r="AE184" i="48"/>
  <c r="AD184" i="48"/>
  <c r="AC184" i="48"/>
  <c r="D184" i="48"/>
  <c r="I184" i="48"/>
  <c r="DV183" i="48"/>
  <c r="DU183" i="48"/>
  <c r="DT183" i="48"/>
  <c r="DS183" i="48"/>
  <c r="DR183" i="48"/>
  <c r="DQ183" i="48"/>
  <c r="DP183" i="48"/>
  <c r="DO183" i="48"/>
  <c r="DN183" i="48"/>
  <c r="DM183" i="48"/>
  <c r="DL183" i="48"/>
  <c r="DK183" i="48"/>
  <c r="DJ183" i="48"/>
  <c r="DI183" i="48"/>
  <c r="DH183" i="48"/>
  <c r="DG183" i="48"/>
  <c r="DF183" i="48"/>
  <c r="DE183" i="48"/>
  <c r="DD183" i="48"/>
  <c r="DC183" i="48"/>
  <c r="DB183" i="48"/>
  <c r="DA183" i="48"/>
  <c r="CZ183" i="48"/>
  <c r="CY183" i="48"/>
  <c r="CX183" i="48"/>
  <c r="CW183" i="48"/>
  <c r="CV183" i="48"/>
  <c r="CU183" i="48"/>
  <c r="CT183" i="48"/>
  <c r="CS183" i="48"/>
  <c r="CR183" i="48"/>
  <c r="CQ183" i="48"/>
  <c r="CP183" i="48"/>
  <c r="CO183" i="48"/>
  <c r="CN183" i="48"/>
  <c r="CM183" i="48"/>
  <c r="CL183" i="48"/>
  <c r="CK183" i="48"/>
  <c r="CJ183" i="48"/>
  <c r="CI183" i="48"/>
  <c r="CH183" i="48"/>
  <c r="CG183" i="48"/>
  <c r="CA183" i="48"/>
  <c r="CB183" i="48"/>
  <c r="CC183" i="48"/>
  <c r="CD183" i="48"/>
  <c r="CE183" i="48"/>
  <c r="CF183" i="48"/>
  <c r="BZ183" i="48"/>
  <c r="BY183" i="48"/>
  <c r="BX183" i="48"/>
  <c r="BW183" i="48"/>
  <c r="BV183" i="48"/>
  <c r="BR183" i="48"/>
  <c r="BS183" i="48"/>
  <c r="BT183" i="48"/>
  <c r="BU183" i="48"/>
  <c r="BQ183" i="48"/>
  <c r="BP183" i="48"/>
  <c r="BO183" i="48"/>
  <c r="BN183" i="48"/>
  <c r="BM183" i="48"/>
  <c r="BL183" i="48"/>
  <c r="BK183" i="48"/>
  <c r="BJ183" i="48"/>
  <c r="BI183" i="48"/>
  <c r="BH183" i="48"/>
  <c r="BG183" i="48"/>
  <c r="BF183" i="48"/>
  <c r="AT183" i="48"/>
  <c r="AU183" i="48"/>
  <c r="AV183" i="48"/>
  <c r="AW183" i="48"/>
  <c r="AX183" i="48"/>
  <c r="AY183" i="48"/>
  <c r="AZ183" i="48"/>
  <c r="BA183" i="48"/>
  <c r="BB183" i="48"/>
  <c r="BC183" i="48"/>
  <c r="BD183" i="48"/>
  <c r="BE183" i="48"/>
  <c r="AG183" i="48"/>
  <c r="AF183" i="48"/>
  <c r="AE183" i="48"/>
  <c r="AD183" i="48"/>
  <c r="AC183" i="48"/>
  <c r="D183" i="48"/>
  <c r="I183" i="48"/>
  <c r="DV182" i="48"/>
  <c r="DU182" i="48"/>
  <c r="DT182" i="48"/>
  <c r="DS182" i="48"/>
  <c r="DR182" i="48"/>
  <c r="DQ182" i="48"/>
  <c r="DP182" i="48"/>
  <c r="DO182" i="48"/>
  <c r="DN182" i="48"/>
  <c r="DM182" i="48"/>
  <c r="DL182" i="48"/>
  <c r="DK182" i="48"/>
  <c r="DJ182" i="48"/>
  <c r="DI182" i="48"/>
  <c r="DH182" i="48"/>
  <c r="DG182" i="48"/>
  <c r="DF182" i="48"/>
  <c r="DE182" i="48"/>
  <c r="DD182" i="48"/>
  <c r="DC182" i="48"/>
  <c r="DB182" i="48"/>
  <c r="DA182" i="48"/>
  <c r="CZ182" i="48"/>
  <c r="CY182" i="48"/>
  <c r="CX182" i="48"/>
  <c r="CW182" i="48"/>
  <c r="CV182" i="48"/>
  <c r="CU182" i="48"/>
  <c r="CT182" i="48"/>
  <c r="CS182" i="48"/>
  <c r="CR182" i="48"/>
  <c r="CQ182" i="48"/>
  <c r="CP182" i="48"/>
  <c r="CO182" i="48"/>
  <c r="CN182" i="48"/>
  <c r="CM182" i="48"/>
  <c r="CL182" i="48"/>
  <c r="CK182" i="48"/>
  <c r="CJ182" i="48"/>
  <c r="CI182" i="48"/>
  <c r="CH182" i="48"/>
  <c r="CG182" i="48"/>
  <c r="CF182" i="48"/>
  <c r="CE182" i="48"/>
  <c r="CD182" i="48"/>
  <c r="CC182" i="48"/>
  <c r="CB182" i="48"/>
  <c r="CA182" i="48"/>
  <c r="BZ182" i="48"/>
  <c r="BY182" i="48"/>
  <c r="BX182" i="48"/>
  <c r="BW182" i="48"/>
  <c r="BV182" i="48"/>
  <c r="BR182" i="48"/>
  <c r="BS182" i="48"/>
  <c r="BT182" i="48"/>
  <c r="BU182" i="48"/>
  <c r="BQ182" i="48"/>
  <c r="BP182" i="48"/>
  <c r="BO182" i="48"/>
  <c r="BN182" i="48"/>
  <c r="BM182" i="48"/>
  <c r="BL182" i="48"/>
  <c r="BK182" i="48"/>
  <c r="BJ182" i="48"/>
  <c r="BI182" i="48"/>
  <c r="BH182" i="48"/>
  <c r="BG182" i="48"/>
  <c r="BF182" i="48"/>
  <c r="AT182" i="48"/>
  <c r="AU182" i="48"/>
  <c r="AV182" i="48"/>
  <c r="AW182" i="48"/>
  <c r="AX182" i="48"/>
  <c r="AY182" i="48"/>
  <c r="AZ182" i="48"/>
  <c r="BA182" i="48"/>
  <c r="BB182" i="48"/>
  <c r="BC182" i="48"/>
  <c r="BD182" i="48"/>
  <c r="BE182" i="48"/>
  <c r="AG182" i="48"/>
  <c r="A182" i="48"/>
  <c r="AE182" i="48"/>
  <c r="AD182" i="48"/>
  <c r="AC182" i="48"/>
  <c r="D182" i="48"/>
  <c r="I182" i="48"/>
  <c r="DV181" i="48"/>
  <c r="DU181" i="48"/>
  <c r="DT181" i="48"/>
  <c r="DS181" i="48"/>
  <c r="DR181" i="48"/>
  <c r="DQ181" i="48"/>
  <c r="DP181" i="48"/>
  <c r="DO181" i="48"/>
  <c r="DN181" i="48"/>
  <c r="DM181" i="48"/>
  <c r="DL181" i="48"/>
  <c r="DK181" i="48"/>
  <c r="DJ181" i="48"/>
  <c r="DI181" i="48"/>
  <c r="DH181" i="48"/>
  <c r="DG181" i="48"/>
  <c r="DF181" i="48"/>
  <c r="DE181" i="48"/>
  <c r="DD181" i="48"/>
  <c r="DC181" i="48"/>
  <c r="DB181" i="48"/>
  <c r="DA181" i="48"/>
  <c r="CZ181" i="48"/>
  <c r="CY181" i="48"/>
  <c r="CX181" i="48"/>
  <c r="CW181" i="48"/>
  <c r="CV181" i="48"/>
  <c r="CU181" i="48"/>
  <c r="CT181" i="48"/>
  <c r="CS181" i="48"/>
  <c r="CR181" i="48"/>
  <c r="CQ181" i="48"/>
  <c r="CP181" i="48"/>
  <c r="CO181" i="48"/>
  <c r="CN181" i="48"/>
  <c r="CM181" i="48"/>
  <c r="CL181" i="48"/>
  <c r="CK181" i="48"/>
  <c r="CJ181" i="48"/>
  <c r="CI181" i="48"/>
  <c r="CH181" i="48"/>
  <c r="CG181" i="48"/>
  <c r="CF181" i="48"/>
  <c r="CE181" i="48"/>
  <c r="CD181" i="48"/>
  <c r="CC181" i="48"/>
  <c r="CB181" i="48"/>
  <c r="CA181" i="48"/>
  <c r="BY181" i="48"/>
  <c r="BX181" i="48"/>
  <c r="BW181" i="48"/>
  <c r="BV181" i="48"/>
  <c r="BQ181" i="48"/>
  <c r="BP181" i="48"/>
  <c r="BO181" i="48"/>
  <c r="BN181" i="48"/>
  <c r="BM181" i="48"/>
  <c r="BL181" i="48"/>
  <c r="BK181" i="48"/>
  <c r="BJ181" i="48"/>
  <c r="BI181" i="48"/>
  <c r="BH181" i="48"/>
  <c r="BG181" i="48"/>
  <c r="BF181" i="48"/>
  <c r="F181" i="48"/>
  <c r="BR181" i="48"/>
  <c r="BS181" i="48"/>
  <c r="BT181" i="48"/>
  <c r="BU181" i="48"/>
  <c r="AT181" i="48"/>
  <c r="AU181" i="48"/>
  <c r="AV181" i="48"/>
  <c r="AW181" i="48"/>
  <c r="AX181" i="48"/>
  <c r="AY181" i="48"/>
  <c r="AZ181" i="48"/>
  <c r="BA181" i="48"/>
  <c r="BB181" i="48"/>
  <c r="BC181" i="48"/>
  <c r="BD181" i="48"/>
  <c r="BE181" i="48"/>
  <c r="E181" i="48"/>
  <c r="B181" i="48"/>
  <c r="AG181" i="48"/>
  <c r="AE181" i="48"/>
  <c r="AD181" i="48"/>
  <c r="AC181" i="48"/>
  <c r="D181" i="48"/>
  <c r="I181" i="48"/>
  <c r="DV180" i="48"/>
  <c r="DU180" i="48"/>
  <c r="DT180" i="48"/>
  <c r="DS180" i="48"/>
  <c r="DR180" i="48"/>
  <c r="DQ180" i="48"/>
  <c r="DP180" i="48"/>
  <c r="DO180" i="48"/>
  <c r="DN180" i="48"/>
  <c r="DM180" i="48"/>
  <c r="DL180" i="48"/>
  <c r="DK180" i="48"/>
  <c r="DJ180" i="48"/>
  <c r="DI180" i="48"/>
  <c r="DH180" i="48"/>
  <c r="DG180" i="48"/>
  <c r="DF180" i="48"/>
  <c r="DE180" i="48"/>
  <c r="DD180" i="48"/>
  <c r="DC180" i="48"/>
  <c r="DB180" i="48"/>
  <c r="DA180" i="48"/>
  <c r="CZ180" i="48"/>
  <c r="CY180" i="48"/>
  <c r="CX180" i="48"/>
  <c r="CW180" i="48"/>
  <c r="CV180" i="48"/>
  <c r="CU180" i="48"/>
  <c r="CT180" i="48"/>
  <c r="CS180" i="48"/>
  <c r="CR180" i="48"/>
  <c r="CQ180" i="48"/>
  <c r="CP180" i="48"/>
  <c r="CO180" i="48"/>
  <c r="CN180" i="48"/>
  <c r="CM180" i="48"/>
  <c r="CL180" i="48"/>
  <c r="CK180" i="48"/>
  <c r="CJ180" i="48"/>
  <c r="CI180" i="48"/>
  <c r="CH180" i="48"/>
  <c r="CG180" i="48"/>
  <c r="CF180" i="48"/>
  <c r="CE180" i="48"/>
  <c r="CD180" i="48"/>
  <c r="CC180" i="48"/>
  <c r="CB180" i="48"/>
  <c r="CA180" i="48"/>
  <c r="BY180" i="48"/>
  <c r="BX180" i="48"/>
  <c r="BW180" i="48"/>
  <c r="BV180" i="48"/>
  <c r="BR180" i="48"/>
  <c r="BS180" i="48"/>
  <c r="BT180" i="48"/>
  <c r="BU180" i="48"/>
  <c r="BQ180" i="48"/>
  <c r="BP180" i="48"/>
  <c r="BO180" i="48"/>
  <c r="BN180" i="48"/>
  <c r="BM180" i="48"/>
  <c r="BL180" i="48"/>
  <c r="BK180" i="48"/>
  <c r="BJ180" i="48"/>
  <c r="BI180" i="48"/>
  <c r="BH180" i="48"/>
  <c r="BG180" i="48"/>
  <c r="BF180" i="48"/>
  <c r="AT180" i="48"/>
  <c r="AU180" i="48"/>
  <c r="AV180" i="48"/>
  <c r="AW180" i="48"/>
  <c r="AX180" i="48"/>
  <c r="AY180" i="48"/>
  <c r="AZ180" i="48"/>
  <c r="BA180" i="48"/>
  <c r="BB180" i="48"/>
  <c r="BC180" i="48"/>
  <c r="BD180" i="48"/>
  <c r="BE180" i="48"/>
  <c r="AG180" i="48"/>
  <c r="AM180" i="48"/>
  <c r="AE180" i="48"/>
  <c r="AD180" i="48"/>
  <c r="AC180" i="48"/>
  <c r="D180" i="48"/>
  <c r="I180" i="48"/>
  <c r="DV179" i="48"/>
  <c r="DU179" i="48"/>
  <c r="DT179" i="48"/>
  <c r="DS179" i="48"/>
  <c r="DR179" i="48"/>
  <c r="DQ179" i="48"/>
  <c r="DP179" i="48"/>
  <c r="DO179" i="48"/>
  <c r="DN179" i="48"/>
  <c r="DM179" i="48"/>
  <c r="DL179" i="48"/>
  <c r="DK179" i="48"/>
  <c r="DJ179" i="48"/>
  <c r="DI179" i="48"/>
  <c r="DH179" i="48"/>
  <c r="DG179" i="48"/>
  <c r="DF179" i="48"/>
  <c r="DE179" i="48"/>
  <c r="DD179" i="48"/>
  <c r="DC179" i="48"/>
  <c r="DB179" i="48"/>
  <c r="DA179" i="48"/>
  <c r="CZ179" i="48"/>
  <c r="CY179" i="48"/>
  <c r="CX179" i="48"/>
  <c r="CW179" i="48"/>
  <c r="CV179" i="48"/>
  <c r="CU179" i="48"/>
  <c r="CT179" i="48"/>
  <c r="CS179" i="48"/>
  <c r="CR179" i="48"/>
  <c r="CQ179" i="48"/>
  <c r="CP179" i="48"/>
  <c r="CO179" i="48"/>
  <c r="CN179" i="48"/>
  <c r="CM179" i="48"/>
  <c r="CL179" i="48"/>
  <c r="CK179" i="48"/>
  <c r="CJ179" i="48"/>
  <c r="CI179" i="48"/>
  <c r="CH179" i="48"/>
  <c r="CG179" i="48"/>
  <c r="CF179" i="48"/>
  <c r="CE179" i="48"/>
  <c r="CD179" i="48"/>
  <c r="CC179" i="48"/>
  <c r="CB179" i="48"/>
  <c r="CA179" i="48"/>
  <c r="BZ179" i="48"/>
  <c r="BY179" i="48"/>
  <c r="BX179" i="48"/>
  <c r="BW179" i="48"/>
  <c r="BV179" i="48"/>
  <c r="BR179" i="48"/>
  <c r="BS179" i="48"/>
  <c r="BT179" i="48"/>
  <c r="BU179" i="48"/>
  <c r="BQ179" i="48"/>
  <c r="BP179" i="48"/>
  <c r="BO179" i="48"/>
  <c r="BN179" i="48"/>
  <c r="BM179" i="48"/>
  <c r="BL179" i="48"/>
  <c r="BK179" i="48"/>
  <c r="BJ179" i="48"/>
  <c r="BI179" i="48"/>
  <c r="BH179" i="48"/>
  <c r="BG179" i="48"/>
  <c r="BF179" i="48"/>
  <c r="AT179" i="48"/>
  <c r="AU179" i="48"/>
  <c r="AV179" i="48"/>
  <c r="AW179" i="48"/>
  <c r="AX179" i="48"/>
  <c r="AY179" i="48"/>
  <c r="AZ179" i="48"/>
  <c r="BA179" i="48"/>
  <c r="BB179" i="48"/>
  <c r="BC179" i="48"/>
  <c r="BD179" i="48"/>
  <c r="BE179" i="48"/>
  <c r="AG179" i="48"/>
  <c r="AM179" i="48"/>
  <c r="AE179" i="48"/>
  <c r="AD179" i="48"/>
  <c r="AC179" i="48"/>
  <c r="D179" i="48"/>
  <c r="I179" i="48"/>
  <c r="DV178" i="48"/>
  <c r="DU178" i="48"/>
  <c r="DT178" i="48"/>
  <c r="DS178" i="48"/>
  <c r="DR178" i="48"/>
  <c r="DQ178" i="48"/>
  <c r="DP178" i="48"/>
  <c r="DO178" i="48"/>
  <c r="DN178" i="48"/>
  <c r="DM178" i="48"/>
  <c r="DL178" i="48"/>
  <c r="DK178" i="48"/>
  <c r="DJ178" i="48"/>
  <c r="DI178" i="48"/>
  <c r="DH178" i="48"/>
  <c r="DG178" i="48"/>
  <c r="DF178" i="48"/>
  <c r="DE178" i="48"/>
  <c r="DD178" i="48"/>
  <c r="DC178" i="48"/>
  <c r="DB178" i="48"/>
  <c r="DA178" i="48"/>
  <c r="CZ178" i="48"/>
  <c r="CY178" i="48"/>
  <c r="CX178" i="48"/>
  <c r="CW178" i="48"/>
  <c r="CV178" i="48"/>
  <c r="CU178" i="48"/>
  <c r="CT178" i="48"/>
  <c r="CS178" i="48"/>
  <c r="CR178" i="48"/>
  <c r="CQ178" i="48"/>
  <c r="CP178" i="48"/>
  <c r="CO178" i="48"/>
  <c r="CN178" i="48"/>
  <c r="CM178" i="48"/>
  <c r="CL178" i="48"/>
  <c r="CK178" i="48"/>
  <c r="CJ178" i="48"/>
  <c r="CI178" i="48"/>
  <c r="CH178" i="48"/>
  <c r="CG178" i="48"/>
  <c r="CF178" i="48"/>
  <c r="CE178" i="48"/>
  <c r="CD178" i="48"/>
  <c r="CC178" i="48"/>
  <c r="CB178" i="48"/>
  <c r="CA178" i="48"/>
  <c r="BZ178" i="48"/>
  <c r="BY178" i="48"/>
  <c r="BX178" i="48"/>
  <c r="BW178" i="48"/>
  <c r="BV178" i="48"/>
  <c r="BR178" i="48"/>
  <c r="BS178" i="48"/>
  <c r="BT178" i="48"/>
  <c r="BU178" i="48"/>
  <c r="AN178" i="48"/>
  <c r="AS178" i="48"/>
  <c r="BQ178" i="48"/>
  <c r="BP178" i="48"/>
  <c r="BO178" i="48"/>
  <c r="BN178" i="48"/>
  <c r="BM178" i="48"/>
  <c r="BL178" i="48"/>
  <c r="BK178" i="48"/>
  <c r="BJ178" i="48"/>
  <c r="BI178" i="48"/>
  <c r="BH178" i="48"/>
  <c r="BG178" i="48"/>
  <c r="BF178" i="48"/>
  <c r="AT178" i="48"/>
  <c r="AU178" i="48"/>
  <c r="AV178" i="48"/>
  <c r="AW178" i="48"/>
  <c r="AX178" i="48"/>
  <c r="AY178" i="48"/>
  <c r="AZ178" i="48"/>
  <c r="BA178" i="48"/>
  <c r="BB178" i="48"/>
  <c r="BC178" i="48"/>
  <c r="BD178" i="48"/>
  <c r="BE178" i="48"/>
  <c r="AK178" i="48"/>
  <c r="AG178" i="48"/>
  <c r="AF178" i="48"/>
  <c r="AE178" i="48"/>
  <c r="AD178" i="48"/>
  <c r="AC178" i="48"/>
  <c r="D178" i="48"/>
  <c r="I178" i="48"/>
  <c r="DV177" i="48"/>
  <c r="DU177" i="48"/>
  <c r="DT177" i="48"/>
  <c r="DS177" i="48"/>
  <c r="DR177" i="48"/>
  <c r="DQ177" i="48"/>
  <c r="DP177" i="48"/>
  <c r="DO177" i="48"/>
  <c r="DN177" i="48"/>
  <c r="DM177" i="48"/>
  <c r="DL177" i="48"/>
  <c r="DK177" i="48"/>
  <c r="DJ177" i="48"/>
  <c r="DI177" i="48"/>
  <c r="DH177" i="48"/>
  <c r="DG177" i="48"/>
  <c r="DF177" i="48"/>
  <c r="DE177" i="48"/>
  <c r="DD177" i="48"/>
  <c r="DC177" i="48"/>
  <c r="DB177" i="48"/>
  <c r="DA177" i="48"/>
  <c r="CZ177" i="48"/>
  <c r="CY177" i="48"/>
  <c r="CX177" i="48"/>
  <c r="CW177" i="48"/>
  <c r="CV177" i="48"/>
  <c r="CU177" i="48"/>
  <c r="CT177" i="48"/>
  <c r="CS177" i="48"/>
  <c r="CR177" i="48"/>
  <c r="CQ177" i="48"/>
  <c r="CP177" i="48"/>
  <c r="CO177" i="48"/>
  <c r="CN177" i="48"/>
  <c r="CM177" i="48"/>
  <c r="CL177" i="48"/>
  <c r="CK177" i="48"/>
  <c r="CJ177" i="48"/>
  <c r="CI177" i="48"/>
  <c r="CH177" i="48"/>
  <c r="CG177" i="48"/>
  <c r="CF177" i="48"/>
  <c r="CE177" i="48"/>
  <c r="CD177" i="48"/>
  <c r="CC177" i="48"/>
  <c r="CB177" i="48"/>
  <c r="CA177" i="48"/>
  <c r="BZ177" i="48"/>
  <c r="BY177" i="48"/>
  <c r="BX177" i="48"/>
  <c r="BW177" i="48"/>
  <c r="BV177" i="48"/>
  <c r="BR177" i="48"/>
  <c r="BS177" i="48"/>
  <c r="BT177" i="48"/>
  <c r="BU177" i="48"/>
  <c r="BQ177" i="48"/>
  <c r="BP177" i="48"/>
  <c r="BO177" i="48"/>
  <c r="BN177" i="48"/>
  <c r="BM177" i="48"/>
  <c r="BL177" i="48"/>
  <c r="BK177" i="48"/>
  <c r="BJ177" i="48"/>
  <c r="BI177" i="48"/>
  <c r="BH177" i="48"/>
  <c r="BG177" i="48"/>
  <c r="BF177" i="48"/>
  <c r="AT177" i="48"/>
  <c r="AU177" i="48"/>
  <c r="AV177" i="48"/>
  <c r="AW177" i="48"/>
  <c r="AX177" i="48"/>
  <c r="AY177" i="48"/>
  <c r="AZ177" i="48"/>
  <c r="BA177" i="48"/>
  <c r="BB177" i="48"/>
  <c r="BC177" i="48"/>
  <c r="BD177" i="48"/>
  <c r="BE177" i="48"/>
  <c r="E177" i="48"/>
  <c r="B177" i="48"/>
  <c r="AG177" i="48"/>
  <c r="AM177" i="48"/>
  <c r="AE177" i="48"/>
  <c r="AD177" i="48"/>
  <c r="AC177" i="48"/>
  <c r="D177" i="48"/>
  <c r="I177" i="48"/>
  <c r="DV176" i="48"/>
  <c r="DU176" i="48"/>
  <c r="DT176" i="48"/>
  <c r="DS176" i="48"/>
  <c r="DR176" i="48"/>
  <c r="DQ176" i="48"/>
  <c r="DP176" i="48"/>
  <c r="DO176" i="48"/>
  <c r="DN176" i="48"/>
  <c r="DM176" i="48"/>
  <c r="DL176" i="48"/>
  <c r="DK176" i="48"/>
  <c r="DJ176" i="48"/>
  <c r="DI176" i="48"/>
  <c r="DH176" i="48"/>
  <c r="DG176" i="48"/>
  <c r="DF176" i="48"/>
  <c r="DE176" i="48"/>
  <c r="DD176" i="48"/>
  <c r="DC176" i="48"/>
  <c r="DB176" i="48"/>
  <c r="DA176" i="48"/>
  <c r="CZ176" i="48"/>
  <c r="CY176" i="48"/>
  <c r="CX176" i="48"/>
  <c r="CW176" i="48"/>
  <c r="CV176" i="48"/>
  <c r="CU176" i="48"/>
  <c r="CT176" i="48"/>
  <c r="CS176" i="48"/>
  <c r="CR176" i="48"/>
  <c r="CQ176" i="48"/>
  <c r="CP176" i="48"/>
  <c r="CO176" i="48"/>
  <c r="CN176" i="48"/>
  <c r="CM176" i="48"/>
  <c r="CL176" i="48"/>
  <c r="CK176" i="48"/>
  <c r="CJ176" i="48"/>
  <c r="CI176" i="48"/>
  <c r="CH176" i="48"/>
  <c r="CG176" i="48"/>
  <c r="CF176" i="48"/>
  <c r="CE176" i="48"/>
  <c r="CD176" i="48"/>
  <c r="CC176" i="48"/>
  <c r="CB176" i="48"/>
  <c r="CA176" i="48"/>
  <c r="BY176" i="48"/>
  <c r="BX176" i="48"/>
  <c r="BW176" i="48"/>
  <c r="BV176" i="48"/>
  <c r="BR176" i="48"/>
  <c r="BS176" i="48"/>
  <c r="BT176" i="48"/>
  <c r="BU176" i="48"/>
  <c r="BQ176" i="48"/>
  <c r="BP176" i="48"/>
  <c r="BO176" i="48"/>
  <c r="BN176" i="48"/>
  <c r="BM176" i="48"/>
  <c r="BL176" i="48"/>
  <c r="BK176" i="48"/>
  <c r="BJ176" i="48"/>
  <c r="BI176" i="48"/>
  <c r="BH176" i="48"/>
  <c r="BG176" i="48"/>
  <c r="BF176" i="48"/>
  <c r="AT176" i="48"/>
  <c r="AU176" i="48"/>
  <c r="AV176" i="48"/>
  <c r="AW176" i="48"/>
  <c r="AX176" i="48"/>
  <c r="AY176" i="48"/>
  <c r="AZ176" i="48"/>
  <c r="BA176" i="48"/>
  <c r="BB176" i="48"/>
  <c r="BC176" i="48"/>
  <c r="BD176" i="48"/>
  <c r="BE176" i="48"/>
  <c r="AG176" i="48"/>
  <c r="AM176" i="48"/>
  <c r="AF176" i="48"/>
  <c r="AE176" i="48"/>
  <c r="AD176" i="48"/>
  <c r="AC176" i="48"/>
  <c r="D176" i="48"/>
  <c r="I176" i="48"/>
  <c r="DV175" i="48"/>
  <c r="DU175" i="48"/>
  <c r="DT175" i="48"/>
  <c r="DS175" i="48"/>
  <c r="DR175" i="48"/>
  <c r="DQ175" i="48"/>
  <c r="DP175" i="48"/>
  <c r="DO175" i="48"/>
  <c r="DN175" i="48"/>
  <c r="DM175" i="48"/>
  <c r="DL175" i="48"/>
  <c r="DK175" i="48"/>
  <c r="DJ175" i="48"/>
  <c r="DI175" i="48"/>
  <c r="DH175" i="48"/>
  <c r="DG175" i="48"/>
  <c r="DF175" i="48"/>
  <c r="DE175" i="48"/>
  <c r="DD175" i="48"/>
  <c r="DC175" i="48"/>
  <c r="DB175" i="48"/>
  <c r="DA175" i="48"/>
  <c r="CZ175" i="48"/>
  <c r="CY175" i="48"/>
  <c r="CX175" i="48"/>
  <c r="CW175" i="48"/>
  <c r="CV175" i="48"/>
  <c r="CU175" i="48"/>
  <c r="CT175" i="48"/>
  <c r="CS175" i="48"/>
  <c r="CR175" i="48"/>
  <c r="CQ175" i="48"/>
  <c r="CP175" i="48"/>
  <c r="CO175" i="48"/>
  <c r="CN175" i="48"/>
  <c r="CM175" i="48"/>
  <c r="CL175" i="48"/>
  <c r="CK175" i="48"/>
  <c r="CJ175" i="48"/>
  <c r="CI175" i="48"/>
  <c r="CH175" i="48"/>
  <c r="CG175" i="48"/>
  <c r="CF175" i="48"/>
  <c r="CE175" i="48"/>
  <c r="CD175" i="48"/>
  <c r="CC175" i="48"/>
  <c r="CB175" i="48"/>
  <c r="CA175" i="48"/>
  <c r="BY175" i="48"/>
  <c r="BX175" i="48"/>
  <c r="BW175" i="48"/>
  <c r="BV175" i="48"/>
  <c r="BR175" i="48"/>
  <c r="BS175" i="48"/>
  <c r="BT175" i="48"/>
  <c r="BU175" i="48"/>
  <c r="BQ175" i="48"/>
  <c r="BP175" i="48"/>
  <c r="BO175" i="48"/>
  <c r="BN175" i="48"/>
  <c r="BM175" i="48"/>
  <c r="BL175" i="48"/>
  <c r="BK175" i="48"/>
  <c r="BJ175" i="48"/>
  <c r="BI175" i="48"/>
  <c r="BH175" i="48"/>
  <c r="BG175" i="48"/>
  <c r="BF175" i="48"/>
  <c r="AT175" i="48"/>
  <c r="AU175" i="48"/>
  <c r="AV175" i="48"/>
  <c r="AW175" i="48"/>
  <c r="AX175" i="48"/>
  <c r="AY175" i="48"/>
  <c r="AZ175" i="48"/>
  <c r="BA175" i="48"/>
  <c r="BB175" i="48"/>
  <c r="BC175" i="48"/>
  <c r="BD175" i="48"/>
  <c r="BE175" i="48"/>
  <c r="AG175" i="48"/>
  <c r="A175" i="48"/>
  <c r="AE175" i="48"/>
  <c r="AD175" i="48"/>
  <c r="AC175" i="48"/>
  <c r="D175" i="48"/>
  <c r="I175" i="48"/>
  <c r="DV174" i="48"/>
  <c r="DU174" i="48"/>
  <c r="DT174" i="48"/>
  <c r="DS174" i="48"/>
  <c r="DR174" i="48"/>
  <c r="DQ174" i="48"/>
  <c r="DP174" i="48"/>
  <c r="DO174" i="48"/>
  <c r="DN174" i="48"/>
  <c r="DM174" i="48"/>
  <c r="DL174" i="48"/>
  <c r="DK174" i="48"/>
  <c r="DJ174" i="48"/>
  <c r="DI174" i="48"/>
  <c r="DH174" i="48"/>
  <c r="DG174" i="48"/>
  <c r="DF174" i="48"/>
  <c r="DE174" i="48"/>
  <c r="DD174" i="48"/>
  <c r="DC174" i="48"/>
  <c r="DB174" i="48"/>
  <c r="DA174" i="48"/>
  <c r="CZ174" i="48"/>
  <c r="CY174" i="48"/>
  <c r="CX174" i="48"/>
  <c r="CW174" i="48"/>
  <c r="CV174" i="48"/>
  <c r="CU174" i="48"/>
  <c r="CT174" i="48"/>
  <c r="CS174" i="48"/>
  <c r="CR174" i="48"/>
  <c r="CQ174" i="48"/>
  <c r="CP174" i="48"/>
  <c r="CO174" i="48"/>
  <c r="CN174" i="48"/>
  <c r="CM174" i="48"/>
  <c r="CL174" i="48"/>
  <c r="CK174" i="48"/>
  <c r="CJ174" i="48"/>
  <c r="CI174" i="48"/>
  <c r="CH174" i="48"/>
  <c r="CG174" i="48"/>
  <c r="CF174" i="48"/>
  <c r="CE174" i="48"/>
  <c r="CD174" i="48"/>
  <c r="CC174" i="48"/>
  <c r="CB174" i="48"/>
  <c r="CA174" i="48"/>
  <c r="BZ174" i="48"/>
  <c r="BY174" i="48"/>
  <c r="BX174" i="48"/>
  <c r="BW174" i="48"/>
  <c r="BV174" i="48"/>
  <c r="AK174" i="48"/>
  <c r="BR174" i="48"/>
  <c r="BS174" i="48"/>
  <c r="BT174" i="48"/>
  <c r="BU174" i="48"/>
  <c r="BQ174" i="48"/>
  <c r="BP174" i="48"/>
  <c r="BO174" i="48"/>
  <c r="BN174" i="48"/>
  <c r="BM174" i="48"/>
  <c r="BL174" i="48"/>
  <c r="BK174" i="48"/>
  <c r="BJ174" i="48"/>
  <c r="BI174" i="48"/>
  <c r="BH174" i="48"/>
  <c r="BG174" i="48"/>
  <c r="BF174" i="48"/>
  <c r="AT174" i="48"/>
  <c r="AU174" i="48"/>
  <c r="AV174" i="48"/>
  <c r="AW174" i="48"/>
  <c r="AX174" i="48"/>
  <c r="AY174" i="48"/>
  <c r="AZ174" i="48"/>
  <c r="BA174" i="48"/>
  <c r="BB174" i="48"/>
  <c r="BC174" i="48"/>
  <c r="BD174" i="48"/>
  <c r="BE174" i="48"/>
  <c r="AG174" i="48"/>
  <c r="AE174" i="48"/>
  <c r="AD174" i="48"/>
  <c r="AC174" i="48"/>
  <c r="D174" i="48"/>
  <c r="I174" i="48"/>
  <c r="DV173" i="48"/>
  <c r="DU173" i="48"/>
  <c r="DT173" i="48"/>
  <c r="DS173" i="48"/>
  <c r="DR173" i="48"/>
  <c r="DQ173" i="48"/>
  <c r="DP173" i="48"/>
  <c r="DO173" i="48"/>
  <c r="DN173" i="48"/>
  <c r="DM173" i="48"/>
  <c r="DL173" i="48"/>
  <c r="DK173" i="48"/>
  <c r="DJ173" i="48"/>
  <c r="DI173" i="48"/>
  <c r="DH173" i="48"/>
  <c r="DG173" i="48"/>
  <c r="DF173" i="48"/>
  <c r="DE173" i="48"/>
  <c r="DD173" i="48"/>
  <c r="DC173" i="48"/>
  <c r="DB173" i="48"/>
  <c r="DA173" i="48"/>
  <c r="CZ173" i="48"/>
  <c r="CY173" i="48"/>
  <c r="CX173" i="48"/>
  <c r="CW173" i="48"/>
  <c r="CV173" i="48"/>
  <c r="CU173" i="48"/>
  <c r="CT173" i="48"/>
  <c r="CS173" i="48"/>
  <c r="CR173" i="48"/>
  <c r="CQ173" i="48"/>
  <c r="CP173" i="48"/>
  <c r="CO173" i="48"/>
  <c r="CN173" i="48"/>
  <c r="CM173" i="48"/>
  <c r="CL173" i="48"/>
  <c r="CK173" i="48"/>
  <c r="CJ173" i="48"/>
  <c r="CI173" i="48"/>
  <c r="CH173" i="48"/>
  <c r="CG173" i="48"/>
  <c r="CF173" i="48"/>
  <c r="CE173" i="48"/>
  <c r="CD173" i="48"/>
  <c r="CC173" i="48"/>
  <c r="CB173" i="48"/>
  <c r="CA173" i="48"/>
  <c r="BY173" i="48"/>
  <c r="BX173" i="48"/>
  <c r="BW173" i="48"/>
  <c r="BV173" i="48"/>
  <c r="BR173" i="48"/>
  <c r="BS173" i="48"/>
  <c r="BT173" i="48"/>
  <c r="BU173" i="48"/>
  <c r="BQ173" i="48"/>
  <c r="BP173" i="48"/>
  <c r="BO173" i="48"/>
  <c r="BN173" i="48"/>
  <c r="BM173" i="48"/>
  <c r="BL173" i="48"/>
  <c r="BK173" i="48"/>
  <c r="BJ173" i="48"/>
  <c r="BI173" i="48"/>
  <c r="BH173" i="48"/>
  <c r="BG173" i="48"/>
  <c r="BF173" i="48"/>
  <c r="AT173" i="48"/>
  <c r="AU173" i="48"/>
  <c r="AV173" i="48"/>
  <c r="AW173" i="48"/>
  <c r="AX173" i="48"/>
  <c r="AY173" i="48"/>
  <c r="AZ173" i="48"/>
  <c r="BA173" i="48"/>
  <c r="BB173" i="48"/>
  <c r="BC173" i="48"/>
  <c r="BD173" i="48"/>
  <c r="BE173" i="48"/>
  <c r="AG173" i="48"/>
  <c r="AM173" i="48"/>
  <c r="AE173" i="48"/>
  <c r="AD173" i="48"/>
  <c r="AC173" i="48"/>
  <c r="D173" i="48"/>
  <c r="I173" i="48"/>
  <c r="DV172" i="48"/>
  <c r="DU172" i="48"/>
  <c r="DT172" i="48"/>
  <c r="DS172" i="48"/>
  <c r="DR172" i="48"/>
  <c r="DQ172" i="48"/>
  <c r="DP172" i="48"/>
  <c r="DO172" i="48"/>
  <c r="DN172" i="48"/>
  <c r="DM172" i="48"/>
  <c r="DL172" i="48"/>
  <c r="DK172" i="48"/>
  <c r="DJ172" i="48"/>
  <c r="DI172" i="48"/>
  <c r="DH172" i="48"/>
  <c r="DG172" i="48"/>
  <c r="DF172" i="48"/>
  <c r="DE172" i="48"/>
  <c r="DD172" i="48"/>
  <c r="DC172" i="48"/>
  <c r="DB172" i="48"/>
  <c r="DA172" i="48"/>
  <c r="CZ172" i="48"/>
  <c r="CY172" i="48"/>
  <c r="CX172" i="48"/>
  <c r="CW172" i="48"/>
  <c r="CV172" i="48"/>
  <c r="CU172" i="48"/>
  <c r="CT172" i="48"/>
  <c r="CS172" i="48"/>
  <c r="CR172" i="48"/>
  <c r="CQ172" i="48"/>
  <c r="CP172" i="48"/>
  <c r="CO172" i="48"/>
  <c r="CN172" i="48"/>
  <c r="CM172" i="48"/>
  <c r="CL172" i="48"/>
  <c r="CK172" i="48"/>
  <c r="CJ172" i="48"/>
  <c r="CI172" i="48"/>
  <c r="CH172" i="48"/>
  <c r="CG172" i="48"/>
  <c r="CF172" i="48"/>
  <c r="CE172" i="48"/>
  <c r="CD172" i="48"/>
  <c r="CC172" i="48"/>
  <c r="CB172" i="48"/>
  <c r="CA172" i="48"/>
  <c r="BZ172" i="48"/>
  <c r="BY172" i="48"/>
  <c r="BX172" i="48"/>
  <c r="BW172" i="48"/>
  <c r="BV172" i="48"/>
  <c r="BR172" i="48"/>
  <c r="BS172" i="48"/>
  <c r="BT172" i="48"/>
  <c r="BU172" i="48"/>
  <c r="AN172" i="48"/>
  <c r="AS172" i="48"/>
  <c r="BQ172" i="48"/>
  <c r="BP172" i="48"/>
  <c r="BO172" i="48"/>
  <c r="BN172" i="48"/>
  <c r="BM172" i="48"/>
  <c r="BL172" i="48"/>
  <c r="BK172" i="48"/>
  <c r="BJ172" i="48"/>
  <c r="BI172" i="48"/>
  <c r="BH172" i="48"/>
  <c r="BG172" i="48"/>
  <c r="BF172" i="48"/>
  <c r="AT172" i="48"/>
  <c r="AU172" i="48"/>
  <c r="AV172" i="48"/>
  <c r="AW172" i="48"/>
  <c r="AX172" i="48"/>
  <c r="AY172" i="48"/>
  <c r="AZ172" i="48"/>
  <c r="BA172" i="48"/>
  <c r="BB172" i="48"/>
  <c r="BC172" i="48"/>
  <c r="BD172" i="48"/>
  <c r="BE172" i="48"/>
  <c r="AG172" i="48"/>
  <c r="AE172" i="48"/>
  <c r="AD172" i="48"/>
  <c r="AC172" i="48"/>
  <c r="D172" i="48"/>
  <c r="I172" i="48"/>
  <c r="DV171" i="48"/>
  <c r="DU171" i="48"/>
  <c r="DT171" i="48"/>
  <c r="DS171" i="48"/>
  <c r="DR171" i="48"/>
  <c r="DQ171" i="48"/>
  <c r="DP171" i="48"/>
  <c r="DO171" i="48"/>
  <c r="DN171" i="48"/>
  <c r="DM171" i="48"/>
  <c r="DL171" i="48"/>
  <c r="DK171" i="48"/>
  <c r="DJ171" i="48"/>
  <c r="DI171" i="48"/>
  <c r="DH171" i="48"/>
  <c r="DG171" i="48"/>
  <c r="DF171" i="48"/>
  <c r="DE171" i="48"/>
  <c r="DD171" i="48"/>
  <c r="DC171" i="48"/>
  <c r="DB171" i="48"/>
  <c r="DA171" i="48"/>
  <c r="CZ171" i="48"/>
  <c r="CY171" i="48"/>
  <c r="CX171" i="48"/>
  <c r="CW171" i="48"/>
  <c r="CV171" i="48"/>
  <c r="CU171" i="48"/>
  <c r="CT171" i="48"/>
  <c r="CS171" i="48"/>
  <c r="CR171" i="48"/>
  <c r="CQ171" i="48"/>
  <c r="CP171" i="48"/>
  <c r="CO171" i="48"/>
  <c r="CN171" i="48"/>
  <c r="CM171" i="48"/>
  <c r="CL171" i="48"/>
  <c r="CK171" i="48"/>
  <c r="CJ171" i="48"/>
  <c r="CI171" i="48"/>
  <c r="CH171" i="48"/>
  <c r="CG171" i="48"/>
  <c r="CF171" i="48"/>
  <c r="CE171" i="48"/>
  <c r="CD171" i="48"/>
  <c r="CC171" i="48"/>
  <c r="CB171" i="48"/>
  <c r="CA171" i="48"/>
  <c r="BY171" i="48"/>
  <c r="BX171" i="48"/>
  <c r="BW171" i="48"/>
  <c r="BV171" i="48"/>
  <c r="BR171" i="48"/>
  <c r="BS171" i="48"/>
  <c r="BT171" i="48"/>
  <c r="BU171" i="48"/>
  <c r="BQ171" i="48"/>
  <c r="BP171" i="48"/>
  <c r="BO171" i="48"/>
  <c r="BN171" i="48"/>
  <c r="BM171" i="48"/>
  <c r="BL171" i="48"/>
  <c r="BK171" i="48"/>
  <c r="BJ171" i="48"/>
  <c r="BI171" i="48"/>
  <c r="BH171" i="48"/>
  <c r="BG171" i="48"/>
  <c r="BF171" i="48"/>
  <c r="AT171" i="48"/>
  <c r="AU171" i="48"/>
  <c r="AV171" i="48"/>
  <c r="AW171" i="48"/>
  <c r="AX171" i="48"/>
  <c r="AY171" i="48"/>
  <c r="AZ171" i="48"/>
  <c r="BA171" i="48"/>
  <c r="BB171" i="48"/>
  <c r="BC171" i="48"/>
  <c r="BD171" i="48"/>
  <c r="BE171" i="48"/>
  <c r="AG171" i="48"/>
  <c r="AM171" i="48"/>
  <c r="AE171" i="48"/>
  <c r="AD171" i="48"/>
  <c r="AC171" i="48"/>
  <c r="D171" i="48"/>
  <c r="I171" i="48"/>
  <c r="DV170" i="48"/>
  <c r="DU170" i="48"/>
  <c r="DT170" i="48"/>
  <c r="DS170" i="48"/>
  <c r="DR170" i="48"/>
  <c r="DQ170" i="48"/>
  <c r="DP170" i="48"/>
  <c r="DO170" i="48"/>
  <c r="DN170" i="48"/>
  <c r="DM170" i="48"/>
  <c r="DL170" i="48"/>
  <c r="DK170" i="48"/>
  <c r="DJ170" i="48"/>
  <c r="DI170" i="48"/>
  <c r="DH170" i="48"/>
  <c r="DG170" i="48"/>
  <c r="DF170" i="48"/>
  <c r="DE170" i="48"/>
  <c r="DD170" i="48"/>
  <c r="DC170" i="48"/>
  <c r="DB170" i="48"/>
  <c r="DA170" i="48"/>
  <c r="CZ170" i="48"/>
  <c r="CY170" i="48"/>
  <c r="CX170" i="48"/>
  <c r="CW170" i="48"/>
  <c r="CV170" i="48"/>
  <c r="CU170" i="48"/>
  <c r="CT170" i="48"/>
  <c r="CS170" i="48"/>
  <c r="CR170" i="48"/>
  <c r="CQ170" i="48"/>
  <c r="CP170" i="48"/>
  <c r="CO170" i="48"/>
  <c r="CN170" i="48"/>
  <c r="CM170" i="48"/>
  <c r="CL170" i="48"/>
  <c r="CK170" i="48"/>
  <c r="CJ170" i="48"/>
  <c r="CI170" i="48"/>
  <c r="CH170" i="48"/>
  <c r="CG170" i="48"/>
  <c r="CF170" i="48"/>
  <c r="CE170" i="48"/>
  <c r="CD170" i="48"/>
  <c r="CC170" i="48"/>
  <c r="CB170" i="48"/>
  <c r="CA170" i="48"/>
  <c r="BZ170" i="48"/>
  <c r="BY170" i="48"/>
  <c r="BX170" i="48"/>
  <c r="BW170" i="48"/>
  <c r="BV170" i="48"/>
  <c r="BR170" i="48"/>
  <c r="BS170" i="48"/>
  <c r="BT170" i="48"/>
  <c r="BU170" i="48"/>
  <c r="BQ170" i="48"/>
  <c r="BP170" i="48"/>
  <c r="BO170" i="48"/>
  <c r="BN170" i="48"/>
  <c r="BM170" i="48"/>
  <c r="BL170" i="48"/>
  <c r="BK170" i="48"/>
  <c r="BJ170" i="48"/>
  <c r="BI170" i="48"/>
  <c r="BH170" i="48"/>
  <c r="BG170" i="48"/>
  <c r="BF170" i="48"/>
  <c r="AT170" i="48"/>
  <c r="AU170" i="48"/>
  <c r="AV170" i="48"/>
  <c r="AW170" i="48"/>
  <c r="AX170" i="48"/>
  <c r="AY170" i="48"/>
  <c r="AZ170" i="48"/>
  <c r="BA170" i="48"/>
  <c r="BB170" i="48"/>
  <c r="BC170" i="48"/>
  <c r="BD170" i="48"/>
  <c r="BE170" i="48"/>
  <c r="E170" i="48"/>
  <c r="B170" i="48"/>
  <c r="AG170" i="48"/>
  <c r="AF170" i="48"/>
  <c r="AE170" i="48"/>
  <c r="AD170" i="48"/>
  <c r="AC170" i="48"/>
  <c r="D170" i="48"/>
  <c r="I170" i="48"/>
  <c r="DV169" i="48"/>
  <c r="DU169" i="48"/>
  <c r="DT169" i="48"/>
  <c r="DS169" i="48"/>
  <c r="DR169" i="48"/>
  <c r="DQ169" i="48"/>
  <c r="DP169" i="48"/>
  <c r="DO169" i="48"/>
  <c r="DN169" i="48"/>
  <c r="DM169" i="48"/>
  <c r="DL169" i="48"/>
  <c r="DK169" i="48"/>
  <c r="DJ169" i="48"/>
  <c r="DI169" i="48"/>
  <c r="DH169" i="48"/>
  <c r="DG169" i="48"/>
  <c r="DF169" i="48"/>
  <c r="DE169" i="48"/>
  <c r="DD169" i="48"/>
  <c r="DC169" i="48"/>
  <c r="DB169" i="48"/>
  <c r="DA169" i="48"/>
  <c r="CZ169" i="48"/>
  <c r="CY169" i="48"/>
  <c r="CX169" i="48"/>
  <c r="CW169" i="48"/>
  <c r="CV169" i="48"/>
  <c r="CU169" i="48"/>
  <c r="CT169" i="48"/>
  <c r="CS169" i="48"/>
  <c r="CR169" i="48"/>
  <c r="CQ169" i="48"/>
  <c r="CP169" i="48"/>
  <c r="CO169" i="48"/>
  <c r="CN169" i="48"/>
  <c r="CM169" i="48"/>
  <c r="CL169" i="48"/>
  <c r="CK169" i="48"/>
  <c r="CJ169" i="48"/>
  <c r="CI169" i="48"/>
  <c r="CH169" i="48"/>
  <c r="CG169" i="48"/>
  <c r="CF169" i="48"/>
  <c r="CE169" i="48"/>
  <c r="CD169" i="48"/>
  <c r="CC169" i="48"/>
  <c r="CB169" i="48"/>
  <c r="CA169" i="48"/>
  <c r="BZ169" i="48"/>
  <c r="BY169" i="48"/>
  <c r="BX169" i="48"/>
  <c r="BW169" i="48"/>
  <c r="BV169" i="48"/>
  <c r="BR169" i="48"/>
  <c r="BS169" i="48"/>
  <c r="BT169" i="48"/>
  <c r="BU169" i="48"/>
  <c r="AN169" i="48"/>
  <c r="AS169" i="48"/>
  <c r="BQ169" i="48"/>
  <c r="BP169" i="48"/>
  <c r="BO169" i="48"/>
  <c r="BN169" i="48"/>
  <c r="BM169" i="48"/>
  <c r="BL169" i="48"/>
  <c r="BK169" i="48"/>
  <c r="BJ169" i="48"/>
  <c r="BI169" i="48"/>
  <c r="BH169" i="48"/>
  <c r="BG169" i="48"/>
  <c r="BF169" i="48"/>
  <c r="AT169" i="48"/>
  <c r="AU169" i="48"/>
  <c r="AV169" i="48"/>
  <c r="AW169" i="48"/>
  <c r="AX169" i="48"/>
  <c r="AY169" i="48"/>
  <c r="AZ169" i="48"/>
  <c r="BA169" i="48"/>
  <c r="BB169" i="48"/>
  <c r="BC169" i="48"/>
  <c r="BD169" i="48"/>
  <c r="BE169" i="48"/>
  <c r="AG169" i="48"/>
  <c r="AM169" i="48"/>
  <c r="AE169" i="48"/>
  <c r="AD169" i="48"/>
  <c r="AC169" i="48"/>
  <c r="D169" i="48"/>
  <c r="I169" i="48"/>
  <c r="DV168" i="48"/>
  <c r="DU168" i="48"/>
  <c r="DT168" i="48"/>
  <c r="DS168" i="48"/>
  <c r="DR168" i="48"/>
  <c r="DQ168" i="48"/>
  <c r="DP168" i="48"/>
  <c r="DO168" i="48"/>
  <c r="DN168" i="48"/>
  <c r="DM168" i="48"/>
  <c r="DL168" i="48"/>
  <c r="DK168" i="48"/>
  <c r="DJ168" i="48"/>
  <c r="DI168" i="48"/>
  <c r="DH168" i="48"/>
  <c r="DG168" i="48"/>
  <c r="DF168" i="48"/>
  <c r="DE168" i="48"/>
  <c r="DD168" i="48"/>
  <c r="DC168" i="48"/>
  <c r="DB168" i="48"/>
  <c r="DA168" i="48"/>
  <c r="CZ168" i="48"/>
  <c r="CY168" i="48"/>
  <c r="CX168" i="48"/>
  <c r="CW168" i="48"/>
  <c r="CV168" i="48"/>
  <c r="CU168" i="48"/>
  <c r="CT168" i="48"/>
  <c r="CS168" i="48"/>
  <c r="CR168" i="48"/>
  <c r="CQ168" i="48"/>
  <c r="CP168" i="48"/>
  <c r="CO168" i="48"/>
  <c r="CN168" i="48"/>
  <c r="CM168" i="48"/>
  <c r="CL168" i="48"/>
  <c r="CK168" i="48"/>
  <c r="CJ168" i="48"/>
  <c r="CI168" i="48"/>
  <c r="CH168" i="48"/>
  <c r="CG168" i="48"/>
  <c r="CF168" i="48"/>
  <c r="CE168" i="48"/>
  <c r="CD168" i="48"/>
  <c r="CA168" i="48"/>
  <c r="CB168" i="48"/>
  <c r="CC168" i="48"/>
  <c r="BZ168" i="48"/>
  <c r="BY168" i="48"/>
  <c r="BX168" i="48"/>
  <c r="BW168" i="48"/>
  <c r="BV168" i="48"/>
  <c r="BR168" i="48"/>
  <c r="BS168" i="48"/>
  <c r="BT168" i="48"/>
  <c r="BU168" i="48"/>
  <c r="BQ168" i="48"/>
  <c r="BP168" i="48"/>
  <c r="BO168" i="48"/>
  <c r="BN168" i="48"/>
  <c r="BM168" i="48"/>
  <c r="BL168" i="48"/>
  <c r="BK168" i="48"/>
  <c r="BJ168" i="48"/>
  <c r="BI168" i="48"/>
  <c r="BH168" i="48"/>
  <c r="BG168" i="48"/>
  <c r="BF168" i="48"/>
  <c r="AT168" i="48"/>
  <c r="AU168" i="48"/>
  <c r="AV168" i="48"/>
  <c r="AW168" i="48"/>
  <c r="AX168" i="48"/>
  <c r="AY168" i="48"/>
  <c r="AZ168" i="48"/>
  <c r="BA168" i="48"/>
  <c r="BB168" i="48"/>
  <c r="BC168" i="48"/>
  <c r="BD168" i="48"/>
  <c r="BE168" i="48"/>
  <c r="AG168" i="48"/>
  <c r="AE168" i="48"/>
  <c r="AD168" i="48"/>
  <c r="AC168" i="48"/>
  <c r="D168" i="48"/>
  <c r="I168" i="48"/>
  <c r="DV167" i="48"/>
  <c r="DU167" i="48"/>
  <c r="DT167" i="48"/>
  <c r="DS167" i="48"/>
  <c r="DR167" i="48"/>
  <c r="DQ167" i="48"/>
  <c r="DP167" i="48"/>
  <c r="DO167" i="48"/>
  <c r="DN167" i="48"/>
  <c r="DM167" i="48"/>
  <c r="DL167" i="48"/>
  <c r="DK167" i="48"/>
  <c r="DJ167" i="48"/>
  <c r="DI167" i="48"/>
  <c r="DH167" i="48"/>
  <c r="DG167" i="48"/>
  <c r="DF167" i="48"/>
  <c r="DE167" i="48"/>
  <c r="DD167" i="48"/>
  <c r="DC167" i="48"/>
  <c r="DB167" i="48"/>
  <c r="DA167" i="48"/>
  <c r="CZ167" i="48"/>
  <c r="CY167" i="48"/>
  <c r="CX167" i="48"/>
  <c r="CW167" i="48"/>
  <c r="CV167" i="48"/>
  <c r="CU167" i="48"/>
  <c r="CT167" i="48"/>
  <c r="CS167" i="48"/>
  <c r="CR167" i="48"/>
  <c r="CQ167" i="48"/>
  <c r="CP167" i="48"/>
  <c r="CO167" i="48"/>
  <c r="CN167" i="48"/>
  <c r="CM167" i="48"/>
  <c r="CL167" i="48"/>
  <c r="CK167" i="48"/>
  <c r="CJ167" i="48"/>
  <c r="CI167" i="48"/>
  <c r="CH167" i="48"/>
  <c r="CG167" i="48"/>
  <c r="CF167" i="48"/>
  <c r="CE167" i="48"/>
  <c r="CD167" i="48"/>
  <c r="CC167" i="48"/>
  <c r="CB167" i="48"/>
  <c r="CA167" i="48"/>
  <c r="BZ167" i="48"/>
  <c r="BY167" i="48"/>
  <c r="BX167" i="48"/>
  <c r="BW167" i="48"/>
  <c r="BV167" i="48"/>
  <c r="AK167" i="48"/>
  <c r="BR167" i="48"/>
  <c r="BS167" i="48"/>
  <c r="BT167" i="48"/>
  <c r="BU167" i="48"/>
  <c r="BQ167" i="48"/>
  <c r="BP167" i="48"/>
  <c r="BO167" i="48"/>
  <c r="BN167" i="48"/>
  <c r="BM167" i="48"/>
  <c r="BL167" i="48"/>
  <c r="BK167" i="48"/>
  <c r="BJ167" i="48"/>
  <c r="BI167" i="48"/>
  <c r="BH167" i="48"/>
  <c r="BG167" i="48"/>
  <c r="BF167" i="48"/>
  <c r="AT167" i="48"/>
  <c r="AU167" i="48"/>
  <c r="AV167" i="48"/>
  <c r="AW167" i="48"/>
  <c r="AX167" i="48"/>
  <c r="AY167" i="48"/>
  <c r="AZ167" i="48"/>
  <c r="BA167" i="48"/>
  <c r="BB167" i="48"/>
  <c r="BC167" i="48"/>
  <c r="BD167" i="48"/>
  <c r="BE167" i="48"/>
  <c r="AG167" i="48"/>
  <c r="AE167" i="48"/>
  <c r="AD167" i="48"/>
  <c r="AC167" i="48"/>
  <c r="D167" i="48"/>
  <c r="I167" i="48"/>
  <c r="DV166" i="48"/>
  <c r="DU166" i="48"/>
  <c r="DT166" i="48"/>
  <c r="DS166" i="48"/>
  <c r="DR166" i="48"/>
  <c r="DQ166" i="48"/>
  <c r="DP166" i="48"/>
  <c r="DO166" i="48"/>
  <c r="DN166" i="48"/>
  <c r="DM166" i="48"/>
  <c r="DL166" i="48"/>
  <c r="DK166" i="48"/>
  <c r="DJ166" i="48"/>
  <c r="DI166" i="48"/>
  <c r="DH166" i="48"/>
  <c r="DG166" i="48"/>
  <c r="DF166" i="48"/>
  <c r="DE166" i="48"/>
  <c r="DD166" i="48"/>
  <c r="DC166" i="48"/>
  <c r="DB166" i="48"/>
  <c r="DA166" i="48"/>
  <c r="CZ166" i="48"/>
  <c r="CY166" i="48"/>
  <c r="CX166" i="48"/>
  <c r="CW166" i="48"/>
  <c r="CV166" i="48"/>
  <c r="CU166" i="48"/>
  <c r="CT166" i="48"/>
  <c r="CS166" i="48"/>
  <c r="CR166" i="48"/>
  <c r="CQ166" i="48"/>
  <c r="CP166" i="48"/>
  <c r="CO166" i="48"/>
  <c r="CN166" i="48"/>
  <c r="CM166" i="48"/>
  <c r="CL166" i="48"/>
  <c r="CK166" i="48"/>
  <c r="CJ166" i="48"/>
  <c r="CI166" i="48"/>
  <c r="CH166" i="48"/>
  <c r="CG166" i="48"/>
  <c r="CF166" i="48"/>
  <c r="CE166" i="48"/>
  <c r="CD166" i="48"/>
  <c r="CC166" i="48"/>
  <c r="CB166" i="48"/>
  <c r="CA166" i="48"/>
  <c r="BY166" i="48"/>
  <c r="BX166" i="48"/>
  <c r="BW166" i="48"/>
  <c r="BV166" i="48"/>
  <c r="BR166" i="48"/>
  <c r="BS166" i="48"/>
  <c r="BT166" i="48"/>
  <c r="BU166" i="48"/>
  <c r="BQ166" i="48"/>
  <c r="BP166" i="48"/>
  <c r="BO166" i="48"/>
  <c r="BN166" i="48"/>
  <c r="BM166" i="48"/>
  <c r="BL166" i="48"/>
  <c r="BK166" i="48"/>
  <c r="BJ166" i="48"/>
  <c r="BI166" i="48"/>
  <c r="BH166" i="48"/>
  <c r="BG166" i="48"/>
  <c r="BF166" i="48"/>
  <c r="AT166" i="48"/>
  <c r="AU166" i="48"/>
  <c r="AV166" i="48"/>
  <c r="AW166" i="48"/>
  <c r="AX166" i="48"/>
  <c r="AY166" i="48"/>
  <c r="AZ166" i="48"/>
  <c r="BA166" i="48"/>
  <c r="BB166" i="48"/>
  <c r="BC166" i="48"/>
  <c r="BD166" i="48"/>
  <c r="BE166" i="48"/>
  <c r="AG166" i="48"/>
  <c r="AF166" i="48"/>
  <c r="AE166" i="48"/>
  <c r="AD166" i="48"/>
  <c r="AC166" i="48"/>
  <c r="D166" i="48"/>
  <c r="I166" i="48"/>
  <c r="DV165" i="48"/>
  <c r="DU165" i="48"/>
  <c r="DT165" i="48"/>
  <c r="DS165" i="48"/>
  <c r="DR165" i="48"/>
  <c r="DQ165" i="48"/>
  <c r="DP165" i="48"/>
  <c r="DO165" i="48"/>
  <c r="DN165" i="48"/>
  <c r="DM165" i="48"/>
  <c r="DL165" i="48"/>
  <c r="DK165" i="48"/>
  <c r="DJ165" i="48"/>
  <c r="DI165" i="48"/>
  <c r="DH165" i="48"/>
  <c r="DG165" i="48"/>
  <c r="DF165" i="48"/>
  <c r="DE165" i="48"/>
  <c r="DD165" i="48"/>
  <c r="DC165" i="48"/>
  <c r="DB165" i="48"/>
  <c r="DA165" i="48"/>
  <c r="CZ165" i="48"/>
  <c r="CY165" i="48"/>
  <c r="CX165" i="48"/>
  <c r="CW165" i="48"/>
  <c r="CV165" i="48"/>
  <c r="CU165" i="48"/>
  <c r="CT165" i="48"/>
  <c r="CS165" i="48"/>
  <c r="CR165" i="48"/>
  <c r="CQ165" i="48"/>
  <c r="CP165" i="48"/>
  <c r="CO165" i="48"/>
  <c r="CN165" i="48"/>
  <c r="CM165" i="48"/>
  <c r="CL165" i="48"/>
  <c r="CK165" i="48"/>
  <c r="CJ165" i="48"/>
  <c r="CI165" i="48"/>
  <c r="CH165" i="48"/>
  <c r="CG165" i="48"/>
  <c r="CF165" i="48"/>
  <c r="CA165" i="48"/>
  <c r="CB165" i="48"/>
  <c r="CC165" i="48"/>
  <c r="CD165" i="48"/>
  <c r="CE165" i="48"/>
  <c r="BZ165" i="48"/>
  <c r="BY165" i="48"/>
  <c r="BX165" i="48"/>
  <c r="BW165" i="48"/>
  <c r="BV165" i="48"/>
  <c r="BR165" i="48"/>
  <c r="BS165" i="48"/>
  <c r="BT165" i="48"/>
  <c r="BU165" i="48"/>
  <c r="BQ165" i="48"/>
  <c r="BP165" i="48"/>
  <c r="BO165" i="48"/>
  <c r="BN165" i="48"/>
  <c r="BM165" i="48"/>
  <c r="BL165" i="48"/>
  <c r="BK165" i="48"/>
  <c r="BJ165" i="48"/>
  <c r="BI165" i="48"/>
  <c r="BH165" i="48"/>
  <c r="BG165" i="48"/>
  <c r="BF165" i="48"/>
  <c r="AT165" i="48"/>
  <c r="AU165" i="48"/>
  <c r="AV165" i="48"/>
  <c r="AW165" i="48"/>
  <c r="AX165" i="48"/>
  <c r="AY165" i="48"/>
  <c r="AZ165" i="48"/>
  <c r="BA165" i="48"/>
  <c r="BB165" i="48"/>
  <c r="BC165" i="48"/>
  <c r="BD165" i="48"/>
  <c r="BE165" i="48"/>
  <c r="AG165" i="48"/>
  <c r="AE165" i="48"/>
  <c r="AD165" i="48"/>
  <c r="AC165" i="48"/>
  <c r="D165" i="48"/>
  <c r="I165" i="48"/>
  <c r="DV164" i="48"/>
  <c r="DU164" i="48"/>
  <c r="DT164" i="48"/>
  <c r="DS164" i="48"/>
  <c r="DR164" i="48"/>
  <c r="DQ164" i="48"/>
  <c r="DP164" i="48"/>
  <c r="DO164" i="48"/>
  <c r="DN164" i="48"/>
  <c r="DM164" i="48"/>
  <c r="DL164" i="48"/>
  <c r="DK164" i="48"/>
  <c r="DJ164" i="48"/>
  <c r="DI164" i="48"/>
  <c r="DH164" i="48"/>
  <c r="DG164" i="48"/>
  <c r="DF164" i="48"/>
  <c r="DE164" i="48"/>
  <c r="DD164" i="48"/>
  <c r="DC164" i="48"/>
  <c r="DB164" i="48"/>
  <c r="DA164" i="48"/>
  <c r="CZ164" i="48"/>
  <c r="CY164" i="48"/>
  <c r="CX164" i="48"/>
  <c r="CW164" i="48"/>
  <c r="CV164" i="48"/>
  <c r="CU164" i="48"/>
  <c r="CT164" i="48"/>
  <c r="CS164" i="48"/>
  <c r="CR164" i="48"/>
  <c r="CQ164" i="48"/>
  <c r="CP164" i="48"/>
  <c r="CO164" i="48"/>
  <c r="CN164" i="48"/>
  <c r="CM164" i="48"/>
  <c r="CL164" i="48"/>
  <c r="CK164" i="48"/>
  <c r="CJ164" i="48"/>
  <c r="CI164" i="48"/>
  <c r="CH164" i="48"/>
  <c r="CG164" i="48"/>
  <c r="CF164" i="48"/>
  <c r="CE164" i="48"/>
  <c r="CD164" i="48"/>
  <c r="CC164" i="48"/>
  <c r="CB164" i="48"/>
  <c r="CA164" i="48"/>
  <c r="BY164" i="48"/>
  <c r="BX164" i="48"/>
  <c r="BW164" i="48"/>
  <c r="BV164" i="48"/>
  <c r="BR164" i="48"/>
  <c r="BS164" i="48"/>
  <c r="BT164" i="48"/>
  <c r="BU164" i="48"/>
  <c r="BQ164" i="48"/>
  <c r="BP164" i="48"/>
  <c r="BO164" i="48"/>
  <c r="BN164" i="48"/>
  <c r="BM164" i="48"/>
  <c r="BL164" i="48"/>
  <c r="BK164" i="48"/>
  <c r="BJ164" i="48"/>
  <c r="BI164" i="48"/>
  <c r="BH164" i="48"/>
  <c r="BG164" i="48"/>
  <c r="BF164" i="48"/>
  <c r="AT164" i="48"/>
  <c r="AU164" i="48"/>
  <c r="AV164" i="48"/>
  <c r="AW164" i="48"/>
  <c r="AX164" i="48"/>
  <c r="AY164" i="48"/>
  <c r="AZ164" i="48"/>
  <c r="BA164" i="48"/>
  <c r="BB164" i="48"/>
  <c r="BC164" i="48"/>
  <c r="BD164" i="48"/>
  <c r="BE164" i="48"/>
  <c r="AG164" i="48"/>
  <c r="AF164" i="48"/>
  <c r="AE164" i="48"/>
  <c r="AD164" i="48"/>
  <c r="AC164" i="48"/>
  <c r="D164" i="48"/>
  <c r="I164" i="48"/>
  <c r="DV163" i="48"/>
  <c r="DU163" i="48"/>
  <c r="DT163" i="48"/>
  <c r="DS163" i="48"/>
  <c r="DR163" i="48"/>
  <c r="DQ163" i="48"/>
  <c r="DP163" i="48"/>
  <c r="DO163" i="48"/>
  <c r="DN163" i="48"/>
  <c r="DM163" i="48"/>
  <c r="DL163" i="48"/>
  <c r="DK163" i="48"/>
  <c r="DJ163" i="48"/>
  <c r="DI163" i="48"/>
  <c r="DH163" i="48"/>
  <c r="DG163" i="48"/>
  <c r="DF163" i="48"/>
  <c r="DE163" i="48"/>
  <c r="DD163" i="48"/>
  <c r="DC163" i="48"/>
  <c r="DB163" i="48"/>
  <c r="DA163" i="48"/>
  <c r="CZ163" i="48"/>
  <c r="CY163" i="48"/>
  <c r="CX163" i="48"/>
  <c r="CW163" i="48"/>
  <c r="CV163" i="48"/>
  <c r="CU163" i="48"/>
  <c r="CT163" i="48"/>
  <c r="CS163" i="48"/>
  <c r="CR163" i="48"/>
  <c r="CQ163" i="48"/>
  <c r="CP163" i="48"/>
  <c r="CO163" i="48"/>
  <c r="CN163" i="48"/>
  <c r="CM163" i="48"/>
  <c r="CL163" i="48"/>
  <c r="CK163" i="48"/>
  <c r="CJ163" i="48"/>
  <c r="CI163" i="48"/>
  <c r="CH163" i="48"/>
  <c r="CG163" i="48"/>
  <c r="CF163" i="48"/>
  <c r="CE163" i="48"/>
  <c r="CD163" i="48"/>
  <c r="CC163" i="48"/>
  <c r="CB163" i="48"/>
  <c r="CA163" i="48"/>
  <c r="BZ163" i="48"/>
  <c r="BY163" i="48"/>
  <c r="BX163" i="48"/>
  <c r="BW163" i="48"/>
  <c r="BV163" i="48"/>
  <c r="BR163" i="48"/>
  <c r="BS163" i="48"/>
  <c r="BT163" i="48"/>
  <c r="BU163" i="48"/>
  <c r="BQ163" i="48"/>
  <c r="BP163" i="48"/>
  <c r="BO163" i="48"/>
  <c r="BN163" i="48"/>
  <c r="BM163" i="48"/>
  <c r="BL163" i="48"/>
  <c r="BK163" i="48"/>
  <c r="BJ163" i="48"/>
  <c r="BI163" i="48"/>
  <c r="BH163" i="48"/>
  <c r="BG163" i="48"/>
  <c r="BF163" i="48"/>
  <c r="AT163" i="48"/>
  <c r="AU163" i="48"/>
  <c r="AV163" i="48"/>
  <c r="AW163" i="48"/>
  <c r="AX163" i="48"/>
  <c r="AY163" i="48"/>
  <c r="AZ163" i="48"/>
  <c r="BA163" i="48"/>
  <c r="BB163" i="48"/>
  <c r="BC163" i="48"/>
  <c r="BD163" i="48"/>
  <c r="BE163" i="48"/>
  <c r="AG163" i="48"/>
  <c r="AM163" i="48"/>
  <c r="AE163" i="48"/>
  <c r="AD163" i="48"/>
  <c r="AC163" i="48"/>
  <c r="D163" i="48"/>
  <c r="I163" i="48"/>
  <c r="DV162" i="48"/>
  <c r="DU162" i="48"/>
  <c r="DT162" i="48"/>
  <c r="DS162" i="48"/>
  <c r="DR162" i="48"/>
  <c r="DQ162" i="48"/>
  <c r="DP162" i="48"/>
  <c r="DO162" i="48"/>
  <c r="DN162" i="48"/>
  <c r="DM162" i="48"/>
  <c r="DL162" i="48"/>
  <c r="DK162" i="48"/>
  <c r="DJ162" i="48"/>
  <c r="DI162" i="48"/>
  <c r="DH162" i="48"/>
  <c r="DG162" i="48"/>
  <c r="DF162" i="48"/>
  <c r="DE162" i="48"/>
  <c r="DD162" i="48"/>
  <c r="DC162" i="48"/>
  <c r="DB162" i="48"/>
  <c r="DA162" i="48"/>
  <c r="CZ162" i="48"/>
  <c r="CY162" i="48"/>
  <c r="CX162" i="48"/>
  <c r="CW162" i="48"/>
  <c r="CV162" i="48"/>
  <c r="CU162" i="48"/>
  <c r="CT162" i="48"/>
  <c r="CS162" i="48"/>
  <c r="CR162" i="48"/>
  <c r="CQ162" i="48"/>
  <c r="CP162" i="48"/>
  <c r="CO162" i="48"/>
  <c r="CN162" i="48"/>
  <c r="CM162" i="48"/>
  <c r="CL162" i="48"/>
  <c r="CK162" i="48"/>
  <c r="CJ162" i="48"/>
  <c r="CI162" i="48"/>
  <c r="CH162" i="48"/>
  <c r="CG162" i="48"/>
  <c r="CF162" i="48"/>
  <c r="CE162" i="48"/>
  <c r="CD162" i="48"/>
  <c r="CC162" i="48"/>
  <c r="CB162" i="48"/>
  <c r="CA162" i="48"/>
  <c r="BY162" i="48"/>
  <c r="BX162" i="48"/>
  <c r="BW162" i="48"/>
  <c r="BV162" i="48"/>
  <c r="BR162" i="48"/>
  <c r="BS162" i="48"/>
  <c r="BT162" i="48"/>
  <c r="BU162" i="48"/>
  <c r="BQ162" i="48"/>
  <c r="BP162" i="48"/>
  <c r="BO162" i="48"/>
  <c r="BN162" i="48"/>
  <c r="BM162" i="48"/>
  <c r="BL162" i="48"/>
  <c r="BK162" i="48"/>
  <c r="BJ162" i="48"/>
  <c r="BI162" i="48"/>
  <c r="BH162" i="48"/>
  <c r="BG162" i="48"/>
  <c r="BF162" i="48"/>
  <c r="AT162" i="48"/>
  <c r="AU162" i="48"/>
  <c r="AV162" i="48"/>
  <c r="AW162" i="48"/>
  <c r="AX162" i="48"/>
  <c r="AY162" i="48"/>
  <c r="AZ162" i="48"/>
  <c r="BA162" i="48"/>
  <c r="BB162" i="48"/>
  <c r="BC162" i="48"/>
  <c r="BD162" i="48"/>
  <c r="BE162" i="48"/>
  <c r="AG162" i="48"/>
  <c r="AF162" i="48"/>
  <c r="AE162" i="48"/>
  <c r="AD162" i="48"/>
  <c r="AC162" i="48"/>
  <c r="D162" i="48"/>
  <c r="I162" i="48"/>
  <c r="DV161" i="48"/>
  <c r="DU161" i="48"/>
  <c r="DT161" i="48"/>
  <c r="DS161" i="48"/>
  <c r="DR161" i="48"/>
  <c r="DQ161" i="48"/>
  <c r="DP161" i="48"/>
  <c r="DO161" i="48"/>
  <c r="DN161" i="48"/>
  <c r="DM161" i="48"/>
  <c r="DL161" i="48"/>
  <c r="DK161" i="48"/>
  <c r="DJ161" i="48"/>
  <c r="DI161" i="48"/>
  <c r="DH161" i="48"/>
  <c r="DG161" i="48"/>
  <c r="DF161" i="48"/>
  <c r="DE161" i="48"/>
  <c r="DD161" i="48"/>
  <c r="DC161" i="48"/>
  <c r="DB161" i="48"/>
  <c r="DA161" i="48"/>
  <c r="CZ161" i="48"/>
  <c r="CY161" i="48"/>
  <c r="CX161" i="48"/>
  <c r="CW161" i="48"/>
  <c r="CV161" i="48"/>
  <c r="CU161" i="48"/>
  <c r="CT161" i="48"/>
  <c r="CS161" i="48"/>
  <c r="CR161" i="48"/>
  <c r="CQ161" i="48"/>
  <c r="CP161" i="48"/>
  <c r="CO161" i="48"/>
  <c r="CN161" i="48"/>
  <c r="CM161" i="48"/>
  <c r="CL161" i="48"/>
  <c r="CK161" i="48"/>
  <c r="CJ161" i="48"/>
  <c r="CI161" i="48"/>
  <c r="CH161" i="48"/>
  <c r="CG161" i="48"/>
  <c r="CF161" i="48"/>
  <c r="CE161" i="48"/>
  <c r="CD161" i="48"/>
  <c r="CA161" i="48"/>
  <c r="CB161" i="48"/>
  <c r="CC161" i="48"/>
  <c r="BZ161" i="48"/>
  <c r="BY161" i="48"/>
  <c r="BX161" i="48"/>
  <c r="BW161" i="48"/>
  <c r="BV161" i="48"/>
  <c r="BR161" i="48"/>
  <c r="BS161" i="48"/>
  <c r="BT161" i="48"/>
  <c r="BU161" i="48"/>
  <c r="BQ161" i="48"/>
  <c r="BP161" i="48"/>
  <c r="BO161" i="48"/>
  <c r="BN161" i="48"/>
  <c r="BM161" i="48"/>
  <c r="BL161" i="48"/>
  <c r="BK161" i="48"/>
  <c r="BJ161" i="48"/>
  <c r="BI161" i="48"/>
  <c r="BH161" i="48"/>
  <c r="BG161" i="48"/>
  <c r="BF161" i="48"/>
  <c r="AT161" i="48"/>
  <c r="AU161" i="48"/>
  <c r="AV161" i="48"/>
  <c r="AW161" i="48"/>
  <c r="AX161" i="48"/>
  <c r="AY161" i="48"/>
  <c r="AZ161" i="48"/>
  <c r="BA161" i="48"/>
  <c r="BB161" i="48"/>
  <c r="BC161" i="48"/>
  <c r="BD161" i="48"/>
  <c r="BE161" i="48"/>
  <c r="AG161" i="48"/>
  <c r="AE161" i="48"/>
  <c r="AD161" i="48"/>
  <c r="AC161" i="48"/>
  <c r="E161" i="48"/>
  <c r="B161" i="48"/>
  <c r="D161" i="48"/>
  <c r="I161" i="48"/>
  <c r="DV160" i="48"/>
  <c r="DU160" i="48"/>
  <c r="DT160" i="48"/>
  <c r="DS160" i="48"/>
  <c r="DR160" i="48"/>
  <c r="DQ160" i="48"/>
  <c r="DP160" i="48"/>
  <c r="DO160" i="48"/>
  <c r="DN160" i="48"/>
  <c r="DM160" i="48"/>
  <c r="DL160" i="48"/>
  <c r="DK160" i="48"/>
  <c r="DJ160" i="48"/>
  <c r="DI160" i="48"/>
  <c r="DH160" i="48"/>
  <c r="DG160" i="48"/>
  <c r="DF160" i="48"/>
  <c r="DE160" i="48"/>
  <c r="DD160" i="48"/>
  <c r="DC160" i="48"/>
  <c r="DB160" i="48"/>
  <c r="DA160" i="48"/>
  <c r="CZ160" i="48"/>
  <c r="CY160" i="48"/>
  <c r="CX160" i="48"/>
  <c r="CW160" i="48"/>
  <c r="CV160" i="48"/>
  <c r="CU160" i="48"/>
  <c r="CT160" i="48"/>
  <c r="CS160" i="48"/>
  <c r="CR160" i="48"/>
  <c r="CQ160" i="48"/>
  <c r="CP160" i="48"/>
  <c r="CO160" i="48"/>
  <c r="CN160" i="48"/>
  <c r="CM160" i="48"/>
  <c r="CL160" i="48"/>
  <c r="CK160" i="48"/>
  <c r="CJ160" i="48"/>
  <c r="CI160" i="48"/>
  <c r="CH160" i="48"/>
  <c r="CG160" i="48"/>
  <c r="CF160" i="48"/>
  <c r="CE160" i="48"/>
  <c r="CD160" i="48"/>
  <c r="CC160" i="48"/>
  <c r="CB160" i="48"/>
  <c r="CA160" i="48"/>
  <c r="BZ160" i="48"/>
  <c r="BY160" i="48"/>
  <c r="BX160" i="48"/>
  <c r="BW160" i="48"/>
  <c r="BV160" i="48"/>
  <c r="BR160" i="48"/>
  <c r="BS160" i="48"/>
  <c r="BT160" i="48"/>
  <c r="BU160" i="48"/>
  <c r="BQ160" i="48"/>
  <c r="BP160" i="48"/>
  <c r="BO160" i="48"/>
  <c r="BN160" i="48"/>
  <c r="BM160" i="48"/>
  <c r="BL160" i="48"/>
  <c r="BK160" i="48"/>
  <c r="BJ160" i="48"/>
  <c r="BI160" i="48"/>
  <c r="BH160" i="48"/>
  <c r="BG160" i="48"/>
  <c r="BF160" i="48"/>
  <c r="AT160" i="48"/>
  <c r="AU160" i="48"/>
  <c r="AV160" i="48"/>
  <c r="AW160" i="48"/>
  <c r="AX160" i="48"/>
  <c r="AY160" i="48"/>
  <c r="AZ160" i="48"/>
  <c r="BA160" i="48"/>
  <c r="BB160" i="48"/>
  <c r="BC160" i="48"/>
  <c r="BD160" i="48"/>
  <c r="BE160" i="48"/>
  <c r="E160" i="48"/>
  <c r="B160" i="48"/>
  <c r="AG160" i="48"/>
  <c r="AF160" i="48"/>
  <c r="AE160" i="48"/>
  <c r="AD160" i="48"/>
  <c r="AC160" i="48"/>
  <c r="D160" i="48"/>
  <c r="I160" i="48"/>
  <c r="DV159" i="48"/>
  <c r="DU159" i="48"/>
  <c r="DT159" i="48"/>
  <c r="DS159" i="48"/>
  <c r="DR159" i="48"/>
  <c r="DQ159" i="48"/>
  <c r="DP159" i="48"/>
  <c r="DO159" i="48"/>
  <c r="DN159" i="48"/>
  <c r="DM159" i="48"/>
  <c r="DL159" i="48"/>
  <c r="DK159" i="48"/>
  <c r="DJ159" i="48"/>
  <c r="DI159" i="48"/>
  <c r="DH159" i="48"/>
  <c r="DG159" i="48"/>
  <c r="DF159" i="48"/>
  <c r="DE159" i="48"/>
  <c r="DD159" i="48"/>
  <c r="DC159" i="48"/>
  <c r="DB159" i="48"/>
  <c r="DA159" i="48"/>
  <c r="CZ159" i="48"/>
  <c r="CY159" i="48"/>
  <c r="CX159" i="48"/>
  <c r="CW159" i="48"/>
  <c r="CV159" i="48"/>
  <c r="CU159" i="48"/>
  <c r="CT159" i="48"/>
  <c r="CS159" i="48"/>
  <c r="CR159" i="48"/>
  <c r="CQ159" i="48"/>
  <c r="CP159" i="48"/>
  <c r="CO159" i="48"/>
  <c r="CN159" i="48"/>
  <c r="CM159" i="48"/>
  <c r="CL159" i="48"/>
  <c r="CK159" i="48"/>
  <c r="CJ159" i="48"/>
  <c r="CI159" i="48"/>
  <c r="CH159" i="48"/>
  <c r="CG159" i="48"/>
  <c r="CF159" i="48"/>
  <c r="CE159" i="48"/>
  <c r="CD159" i="48"/>
  <c r="CA159" i="48"/>
  <c r="CB159" i="48"/>
  <c r="CC159" i="48"/>
  <c r="BZ159" i="48"/>
  <c r="BY159" i="48"/>
  <c r="BX159" i="48"/>
  <c r="BW159" i="48"/>
  <c r="BV159" i="48"/>
  <c r="BR159" i="48"/>
  <c r="BS159" i="48"/>
  <c r="BT159" i="48"/>
  <c r="BU159" i="48"/>
  <c r="BQ159" i="48"/>
  <c r="BP159" i="48"/>
  <c r="BO159" i="48"/>
  <c r="BN159" i="48"/>
  <c r="BM159" i="48"/>
  <c r="BL159" i="48"/>
  <c r="BK159" i="48"/>
  <c r="BJ159" i="48"/>
  <c r="BI159" i="48"/>
  <c r="BH159" i="48"/>
  <c r="BG159" i="48"/>
  <c r="BF159" i="48"/>
  <c r="AT159" i="48"/>
  <c r="AU159" i="48"/>
  <c r="AV159" i="48"/>
  <c r="AW159" i="48"/>
  <c r="AX159" i="48"/>
  <c r="AY159" i="48"/>
  <c r="AZ159" i="48"/>
  <c r="BA159" i="48"/>
  <c r="BB159" i="48"/>
  <c r="BC159" i="48"/>
  <c r="BD159" i="48"/>
  <c r="BE159" i="48"/>
  <c r="AG159" i="48"/>
  <c r="A159" i="48"/>
  <c r="AE159" i="48"/>
  <c r="AD159" i="48"/>
  <c r="AC159" i="48"/>
  <c r="D159" i="48"/>
  <c r="I159" i="48"/>
  <c r="DV158" i="48"/>
  <c r="DU158" i="48"/>
  <c r="DT158" i="48"/>
  <c r="DS158" i="48"/>
  <c r="DR158" i="48"/>
  <c r="DQ158" i="48"/>
  <c r="DP158" i="48"/>
  <c r="DO158" i="48"/>
  <c r="DN158" i="48"/>
  <c r="DM158" i="48"/>
  <c r="DL158" i="48"/>
  <c r="DK158" i="48"/>
  <c r="DJ158" i="48"/>
  <c r="DI158" i="48"/>
  <c r="DH158" i="48"/>
  <c r="DG158" i="48"/>
  <c r="DF158" i="48"/>
  <c r="DE158" i="48"/>
  <c r="DD158" i="48"/>
  <c r="DC158" i="48"/>
  <c r="DB158" i="48"/>
  <c r="DA158" i="48"/>
  <c r="CZ158" i="48"/>
  <c r="CY158" i="48"/>
  <c r="CX158" i="48"/>
  <c r="CW158" i="48"/>
  <c r="CV158" i="48"/>
  <c r="CU158" i="48"/>
  <c r="CT158" i="48"/>
  <c r="CS158" i="48"/>
  <c r="CR158" i="48"/>
  <c r="CQ158" i="48"/>
  <c r="CP158" i="48"/>
  <c r="CO158" i="48"/>
  <c r="CN158" i="48"/>
  <c r="CM158" i="48"/>
  <c r="CL158" i="48"/>
  <c r="CK158" i="48"/>
  <c r="CJ158" i="48"/>
  <c r="CI158" i="48"/>
  <c r="CH158" i="48"/>
  <c r="CG158" i="48"/>
  <c r="CF158" i="48"/>
  <c r="CE158" i="48"/>
  <c r="CD158" i="48"/>
  <c r="CC158" i="48"/>
  <c r="CB158" i="48"/>
  <c r="CA158" i="48"/>
  <c r="BZ158" i="48"/>
  <c r="BY158" i="48"/>
  <c r="BX158" i="48"/>
  <c r="BW158" i="48"/>
  <c r="BV158" i="48"/>
  <c r="BR158" i="48"/>
  <c r="BS158" i="48"/>
  <c r="BT158" i="48"/>
  <c r="BU158" i="48"/>
  <c r="BQ158" i="48"/>
  <c r="BP158" i="48"/>
  <c r="BO158" i="48"/>
  <c r="BN158" i="48"/>
  <c r="BM158" i="48"/>
  <c r="BL158" i="48"/>
  <c r="BK158" i="48"/>
  <c r="BJ158" i="48"/>
  <c r="BI158" i="48"/>
  <c r="BH158" i="48"/>
  <c r="BG158" i="48"/>
  <c r="BF158" i="48"/>
  <c r="AT158" i="48"/>
  <c r="AU158" i="48"/>
  <c r="AV158" i="48"/>
  <c r="AW158" i="48"/>
  <c r="AX158" i="48"/>
  <c r="AY158" i="48"/>
  <c r="AZ158" i="48"/>
  <c r="BA158" i="48"/>
  <c r="BB158" i="48"/>
  <c r="BC158" i="48"/>
  <c r="BD158" i="48"/>
  <c r="BE158" i="48"/>
  <c r="AK158" i="48"/>
  <c r="AG158" i="48"/>
  <c r="AE158" i="48"/>
  <c r="AD158" i="48"/>
  <c r="AC158" i="48"/>
  <c r="F158" i="48"/>
  <c r="D158" i="48"/>
  <c r="I158" i="48"/>
  <c r="DV157" i="48"/>
  <c r="DU157" i="48"/>
  <c r="DT157" i="48"/>
  <c r="DS157" i="48"/>
  <c r="DR157" i="48"/>
  <c r="DQ157" i="48"/>
  <c r="DP157" i="48"/>
  <c r="DO157" i="48"/>
  <c r="DN157" i="48"/>
  <c r="DM157" i="48"/>
  <c r="DL157" i="48"/>
  <c r="DK157" i="48"/>
  <c r="DJ157" i="48"/>
  <c r="DI157" i="48"/>
  <c r="DH157" i="48"/>
  <c r="DG157" i="48"/>
  <c r="DF157" i="48"/>
  <c r="DE157" i="48"/>
  <c r="DD157" i="48"/>
  <c r="DC157" i="48"/>
  <c r="DB157" i="48"/>
  <c r="DA157" i="48"/>
  <c r="CZ157" i="48"/>
  <c r="CY157" i="48"/>
  <c r="CX157" i="48"/>
  <c r="CW157" i="48"/>
  <c r="CV157" i="48"/>
  <c r="CU157" i="48"/>
  <c r="CT157" i="48"/>
  <c r="CS157" i="48"/>
  <c r="CR157" i="48"/>
  <c r="CQ157" i="48"/>
  <c r="CP157" i="48"/>
  <c r="CO157" i="48"/>
  <c r="CN157" i="48"/>
  <c r="CM157" i="48"/>
  <c r="CL157" i="48"/>
  <c r="CK157" i="48"/>
  <c r="CJ157" i="48"/>
  <c r="CI157" i="48"/>
  <c r="CH157" i="48"/>
  <c r="CG157" i="48"/>
  <c r="CF157" i="48"/>
  <c r="CE157" i="48"/>
  <c r="CD157" i="48"/>
  <c r="CC157" i="48"/>
  <c r="CB157" i="48"/>
  <c r="CA157" i="48"/>
  <c r="BY157" i="48"/>
  <c r="BX157" i="48"/>
  <c r="BW157" i="48"/>
  <c r="BV157" i="48"/>
  <c r="BR157" i="48"/>
  <c r="BS157" i="48"/>
  <c r="BT157" i="48"/>
  <c r="BU157" i="48"/>
  <c r="BQ157" i="48"/>
  <c r="BP157" i="48"/>
  <c r="BO157" i="48"/>
  <c r="BN157" i="48"/>
  <c r="BM157" i="48"/>
  <c r="BL157" i="48"/>
  <c r="BK157" i="48"/>
  <c r="BJ157" i="48"/>
  <c r="BI157" i="48"/>
  <c r="BH157" i="48"/>
  <c r="BG157" i="48"/>
  <c r="BF157" i="48"/>
  <c r="AT157" i="48"/>
  <c r="AU157" i="48"/>
  <c r="AV157" i="48"/>
  <c r="AW157" i="48"/>
  <c r="AX157" i="48"/>
  <c r="AY157" i="48"/>
  <c r="AZ157" i="48"/>
  <c r="BA157" i="48"/>
  <c r="BB157" i="48"/>
  <c r="BC157" i="48"/>
  <c r="BD157" i="48"/>
  <c r="BE157" i="48"/>
  <c r="AG157" i="48"/>
  <c r="A157" i="48"/>
  <c r="AE157" i="48"/>
  <c r="AD157" i="48"/>
  <c r="AC157" i="48"/>
  <c r="D157" i="48"/>
  <c r="I157" i="48"/>
  <c r="DV156" i="48"/>
  <c r="DU156" i="48"/>
  <c r="DT156" i="48"/>
  <c r="DS156" i="48"/>
  <c r="DR156" i="48"/>
  <c r="DQ156" i="48"/>
  <c r="DP156" i="48"/>
  <c r="DO156" i="48"/>
  <c r="DN156" i="48"/>
  <c r="DM156" i="48"/>
  <c r="DL156" i="48"/>
  <c r="DK156" i="48"/>
  <c r="DJ156" i="48"/>
  <c r="DI156" i="48"/>
  <c r="DH156" i="48"/>
  <c r="DG156" i="48"/>
  <c r="DF156" i="48"/>
  <c r="DE156" i="48"/>
  <c r="DD156" i="48"/>
  <c r="DC156" i="48"/>
  <c r="DB156" i="48"/>
  <c r="DA156" i="48"/>
  <c r="CZ156" i="48"/>
  <c r="CY156" i="48"/>
  <c r="CX156" i="48"/>
  <c r="CW156" i="48"/>
  <c r="CV156" i="48"/>
  <c r="CU156" i="48"/>
  <c r="CT156" i="48"/>
  <c r="CS156" i="48"/>
  <c r="CR156" i="48"/>
  <c r="CQ156" i="48"/>
  <c r="CP156" i="48"/>
  <c r="CO156" i="48"/>
  <c r="CN156" i="48"/>
  <c r="CM156" i="48"/>
  <c r="CL156" i="48"/>
  <c r="CK156" i="48"/>
  <c r="CJ156" i="48"/>
  <c r="CI156" i="48"/>
  <c r="CH156" i="48"/>
  <c r="CG156" i="48"/>
  <c r="CF156" i="48"/>
  <c r="CE156" i="48"/>
  <c r="CD156" i="48"/>
  <c r="CC156" i="48"/>
  <c r="CB156" i="48"/>
  <c r="CA156" i="48"/>
  <c r="BZ156" i="48"/>
  <c r="BY156" i="48"/>
  <c r="BX156" i="48"/>
  <c r="BW156" i="48"/>
  <c r="BV156" i="48"/>
  <c r="BR156" i="48"/>
  <c r="BS156" i="48"/>
  <c r="BT156" i="48"/>
  <c r="BU156" i="48"/>
  <c r="AN156" i="48"/>
  <c r="AS156" i="48"/>
  <c r="BQ156" i="48"/>
  <c r="BP156" i="48"/>
  <c r="BO156" i="48"/>
  <c r="BN156" i="48"/>
  <c r="BM156" i="48"/>
  <c r="BL156" i="48"/>
  <c r="BK156" i="48"/>
  <c r="BJ156" i="48"/>
  <c r="BI156" i="48"/>
  <c r="BH156" i="48"/>
  <c r="BG156" i="48"/>
  <c r="BF156" i="48"/>
  <c r="AT156" i="48"/>
  <c r="AU156" i="48"/>
  <c r="AV156" i="48"/>
  <c r="AW156" i="48"/>
  <c r="AX156" i="48"/>
  <c r="AY156" i="48"/>
  <c r="AZ156" i="48"/>
  <c r="BA156" i="48"/>
  <c r="BB156" i="48"/>
  <c r="BC156" i="48"/>
  <c r="BD156" i="48"/>
  <c r="BE156" i="48"/>
  <c r="AG156" i="48"/>
  <c r="AM156" i="48"/>
  <c r="AE156" i="48"/>
  <c r="AD156" i="48"/>
  <c r="AC156" i="48"/>
  <c r="D156" i="48"/>
  <c r="I156" i="48"/>
  <c r="DV155" i="48"/>
  <c r="DU155" i="48"/>
  <c r="DT155" i="48"/>
  <c r="DS155" i="48"/>
  <c r="DR155" i="48"/>
  <c r="DQ155" i="48"/>
  <c r="DP155" i="48"/>
  <c r="DO155" i="48"/>
  <c r="DN155" i="48"/>
  <c r="DM155" i="48"/>
  <c r="DL155" i="48"/>
  <c r="DK155" i="48"/>
  <c r="DJ155" i="48"/>
  <c r="DI155" i="48"/>
  <c r="DH155" i="48"/>
  <c r="DG155" i="48"/>
  <c r="DF155" i="48"/>
  <c r="DE155" i="48"/>
  <c r="DD155" i="48"/>
  <c r="DC155" i="48"/>
  <c r="DB155" i="48"/>
  <c r="DA155" i="48"/>
  <c r="CZ155" i="48"/>
  <c r="CY155" i="48"/>
  <c r="CX155" i="48"/>
  <c r="CW155" i="48"/>
  <c r="CV155" i="48"/>
  <c r="CU155" i="48"/>
  <c r="CT155" i="48"/>
  <c r="CS155" i="48"/>
  <c r="CR155" i="48"/>
  <c r="CQ155" i="48"/>
  <c r="CP155" i="48"/>
  <c r="CO155" i="48"/>
  <c r="CN155" i="48"/>
  <c r="CM155" i="48"/>
  <c r="CL155" i="48"/>
  <c r="CK155" i="48"/>
  <c r="CJ155" i="48"/>
  <c r="CI155" i="48"/>
  <c r="CH155" i="48"/>
  <c r="CG155" i="48"/>
  <c r="CF155" i="48"/>
  <c r="CE155" i="48"/>
  <c r="CD155" i="48"/>
  <c r="CC155" i="48"/>
  <c r="CB155" i="48"/>
  <c r="CA155" i="48"/>
  <c r="BZ155" i="48"/>
  <c r="BY155" i="48"/>
  <c r="BX155" i="48"/>
  <c r="BW155" i="48"/>
  <c r="BV155" i="48"/>
  <c r="BR155" i="48"/>
  <c r="BS155" i="48"/>
  <c r="BT155" i="48"/>
  <c r="BU155" i="48"/>
  <c r="BQ155" i="48"/>
  <c r="BP155" i="48"/>
  <c r="BO155" i="48"/>
  <c r="BN155" i="48"/>
  <c r="BM155" i="48"/>
  <c r="BL155" i="48"/>
  <c r="BK155" i="48"/>
  <c r="BJ155" i="48"/>
  <c r="BI155" i="48"/>
  <c r="BH155" i="48"/>
  <c r="BG155" i="48"/>
  <c r="BF155" i="48"/>
  <c r="AT155" i="48"/>
  <c r="AU155" i="48"/>
  <c r="AV155" i="48"/>
  <c r="AW155" i="48"/>
  <c r="AX155" i="48"/>
  <c r="AY155" i="48"/>
  <c r="AZ155" i="48"/>
  <c r="BA155" i="48"/>
  <c r="BB155" i="48"/>
  <c r="BC155" i="48"/>
  <c r="BD155" i="48"/>
  <c r="BE155" i="48"/>
  <c r="AG155" i="48"/>
  <c r="AE155" i="48"/>
  <c r="AD155" i="48"/>
  <c r="AC155" i="48"/>
  <c r="D155" i="48"/>
  <c r="I155" i="48"/>
  <c r="DV154" i="48"/>
  <c r="DU154" i="48"/>
  <c r="DT154" i="48"/>
  <c r="DS154" i="48"/>
  <c r="DR154" i="48"/>
  <c r="DQ154" i="48"/>
  <c r="DP154" i="48"/>
  <c r="DO154" i="48"/>
  <c r="DN154" i="48"/>
  <c r="DM154" i="48"/>
  <c r="DL154" i="48"/>
  <c r="DK154" i="48"/>
  <c r="DJ154" i="48"/>
  <c r="DI154" i="48"/>
  <c r="DH154" i="48"/>
  <c r="DG154" i="48"/>
  <c r="DF154" i="48"/>
  <c r="DE154" i="48"/>
  <c r="DD154" i="48"/>
  <c r="DC154" i="48"/>
  <c r="DB154" i="48"/>
  <c r="DA154" i="48"/>
  <c r="CZ154" i="48"/>
  <c r="CY154" i="48"/>
  <c r="CX154" i="48"/>
  <c r="CW154" i="48"/>
  <c r="CV154" i="48"/>
  <c r="CU154" i="48"/>
  <c r="CT154" i="48"/>
  <c r="CS154" i="48"/>
  <c r="CR154" i="48"/>
  <c r="CQ154" i="48"/>
  <c r="CP154" i="48"/>
  <c r="CO154" i="48"/>
  <c r="CN154" i="48"/>
  <c r="CM154" i="48"/>
  <c r="CL154" i="48"/>
  <c r="CK154" i="48"/>
  <c r="CJ154" i="48"/>
  <c r="CI154" i="48"/>
  <c r="CH154" i="48"/>
  <c r="CG154" i="48"/>
  <c r="CF154" i="48"/>
  <c r="CA154" i="48"/>
  <c r="CB154" i="48"/>
  <c r="CC154" i="48"/>
  <c r="CD154" i="48"/>
  <c r="CE154" i="48"/>
  <c r="BZ154" i="48"/>
  <c r="BY154" i="48"/>
  <c r="BX154" i="48"/>
  <c r="BW154" i="48"/>
  <c r="BV154" i="48"/>
  <c r="BR154" i="48"/>
  <c r="BS154" i="48"/>
  <c r="BT154" i="48"/>
  <c r="BU154" i="48"/>
  <c r="AN154" i="48"/>
  <c r="AS154" i="48"/>
  <c r="BQ154" i="48"/>
  <c r="BP154" i="48"/>
  <c r="BO154" i="48"/>
  <c r="BN154" i="48"/>
  <c r="BM154" i="48"/>
  <c r="BL154" i="48"/>
  <c r="BK154" i="48"/>
  <c r="BJ154" i="48"/>
  <c r="BI154" i="48"/>
  <c r="BH154" i="48"/>
  <c r="BG154" i="48"/>
  <c r="BF154" i="48"/>
  <c r="AT154" i="48"/>
  <c r="AU154" i="48"/>
  <c r="AV154" i="48"/>
  <c r="AW154" i="48"/>
  <c r="AX154" i="48"/>
  <c r="AY154" i="48"/>
  <c r="AZ154" i="48"/>
  <c r="BA154" i="48"/>
  <c r="BB154" i="48"/>
  <c r="BC154" i="48"/>
  <c r="BD154" i="48"/>
  <c r="BE154" i="48"/>
  <c r="AG154" i="48"/>
  <c r="AE154" i="48"/>
  <c r="AD154" i="48"/>
  <c r="AC154" i="48"/>
  <c r="D154" i="48"/>
  <c r="I154" i="48"/>
  <c r="DV153" i="48"/>
  <c r="DU153" i="48"/>
  <c r="DT153" i="48"/>
  <c r="DS153" i="48"/>
  <c r="DR153" i="48"/>
  <c r="DQ153" i="48"/>
  <c r="DP153" i="48"/>
  <c r="DO153" i="48"/>
  <c r="DN153" i="48"/>
  <c r="DM153" i="48"/>
  <c r="DL153" i="48"/>
  <c r="DK153" i="48"/>
  <c r="DJ153" i="48"/>
  <c r="DI153" i="48"/>
  <c r="DH153" i="48"/>
  <c r="DG153" i="48"/>
  <c r="DF153" i="48"/>
  <c r="DE153" i="48"/>
  <c r="DD153" i="48"/>
  <c r="DC153" i="48"/>
  <c r="DB153" i="48"/>
  <c r="DA153" i="48"/>
  <c r="CZ153" i="48"/>
  <c r="CY153" i="48"/>
  <c r="CX153" i="48"/>
  <c r="CW153" i="48"/>
  <c r="CV153" i="48"/>
  <c r="CU153" i="48"/>
  <c r="CT153" i="48"/>
  <c r="CS153" i="48"/>
  <c r="CR153" i="48"/>
  <c r="CQ153" i="48"/>
  <c r="CP153" i="48"/>
  <c r="CO153" i="48"/>
  <c r="CN153" i="48"/>
  <c r="CM153" i="48"/>
  <c r="CL153" i="48"/>
  <c r="CK153" i="48"/>
  <c r="CJ153" i="48"/>
  <c r="CI153" i="48"/>
  <c r="CI17" i="48"/>
  <c r="CI18" i="48"/>
  <c r="CI19" i="48"/>
  <c r="CI20" i="48"/>
  <c r="CI21" i="48"/>
  <c r="CI22" i="48"/>
  <c r="CI23" i="48"/>
  <c r="CI24" i="48"/>
  <c r="CI25" i="48"/>
  <c r="CI26" i="48"/>
  <c r="CI27" i="48"/>
  <c r="CI28" i="48"/>
  <c r="CI29" i="48"/>
  <c r="CI30" i="48"/>
  <c r="CI31" i="48"/>
  <c r="CI32" i="48"/>
  <c r="CI33" i="48"/>
  <c r="CI34" i="48"/>
  <c r="CI35" i="48"/>
  <c r="CI36" i="48"/>
  <c r="CI37" i="48"/>
  <c r="CI38" i="48"/>
  <c r="CI39" i="48"/>
  <c r="CI40" i="48"/>
  <c r="CI41" i="48"/>
  <c r="CI42" i="48"/>
  <c r="CI43" i="48"/>
  <c r="CI44" i="48"/>
  <c r="CI45" i="48"/>
  <c r="CI46" i="48"/>
  <c r="CI47" i="48"/>
  <c r="CI48" i="48"/>
  <c r="CI49" i="48"/>
  <c r="CI50" i="48"/>
  <c r="CI51" i="48"/>
  <c r="CI52" i="48"/>
  <c r="CI53" i="48"/>
  <c r="CI54" i="48"/>
  <c r="CI55" i="48"/>
  <c r="CI56" i="48"/>
  <c r="CI57" i="48"/>
  <c r="CI58" i="48"/>
  <c r="CI59" i="48"/>
  <c r="CI60" i="48"/>
  <c r="CI61" i="48"/>
  <c r="CI62" i="48"/>
  <c r="CI63" i="48"/>
  <c r="CI64" i="48"/>
  <c r="CI65" i="48"/>
  <c r="CI66" i="48"/>
  <c r="CI67" i="48"/>
  <c r="CI68" i="48"/>
  <c r="CI69" i="48"/>
  <c r="CI70" i="48"/>
  <c r="CI71" i="48"/>
  <c r="CI72" i="48"/>
  <c r="CI73" i="48"/>
  <c r="CI74" i="48"/>
  <c r="CI75" i="48"/>
  <c r="CI76" i="48"/>
  <c r="CI77" i="48"/>
  <c r="CI78" i="48"/>
  <c r="CI79" i="48"/>
  <c r="CI80" i="48"/>
  <c r="CI81" i="48"/>
  <c r="CI82" i="48"/>
  <c r="CI83" i="48"/>
  <c r="CI84" i="48"/>
  <c r="CI85" i="48"/>
  <c r="CI86" i="48"/>
  <c r="CI87" i="48"/>
  <c r="CI88" i="48"/>
  <c r="CI89" i="48"/>
  <c r="CI90" i="48"/>
  <c r="CI91" i="48"/>
  <c r="CI92" i="48"/>
  <c r="CI93" i="48"/>
  <c r="CI94" i="48"/>
  <c r="CI95" i="48"/>
  <c r="CI96" i="48"/>
  <c r="CI97" i="48"/>
  <c r="CI98" i="48"/>
  <c r="CI99" i="48"/>
  <c r="CI100" i="48"/>
  <c r="CI101" i="48"/>
  <c r="CI102" i="48"/>
  <c r="CI103" i="48"/>
  <c r="CI104" i="48"/>
  <c r="CI105" i="48"/>
  <c r="CI106" i="48"/>
  <c r="CI107" i="48"/>
  <c r="CI108" i="48"/>
  <c r="CI109" i="48"/>
  <c r="CI110" i="48"/>
  <c r="CI111" i="48"/>
  <c r="CI112" i="48"/>
  <c r="CI113" i="48"/>
  <c r="CI114" i="48"/>
  <c r="CI115" i="48"/>
  <c r="CI116" i="48"/>
  <c r="CI117" i="48"/>
  <c r="CI118" i="48"/>
  <c r="CI119" i="48"/>
  <c r="CI120" i="48"/>
  <c r="CI121" i="48"/>
  <c r="CI122" i="48"/>
  <c r="CI123" i="48"/>
  <c r="CI124" i="48"/>
  <c r="CI125" i="48"/>
  <c r="CI126" i="48"/>
  <c r="CI127" i="48"/>
  <c r="CI128" i="48"/>
  <c r="CI129" i="48"/>
  <c r="CI130" i="48"/>
  <c r="CI131" i="48"/>
  <c r="CI132" i="48"/>
  <c r="CI133" i="48"/>
  <c r="CI134" i="48"/>
  <c r="CI135" i="48"/>
  <c r="CI136" i="48"/>
  <c r="CI137" i="48"/>
  <c r="CI138" i="48"/>
  <c r="CI139" i="48"/>
  <c r="CI140" i="48"/>
  <c r="CI141" i="48"/>
  <c r="CI142" i="48"/>
  <c r="CI143" i="48"/>
  <c r="CI144" i="48"/>
  <c r="CI145" i="48"/>
  <c r="CI146" i="48"/>
  <c r="CI147" i="48"/>
  <c r="CI148" i="48"/>
  <c r="CI149" i="48"/>
  <c r="CI150" i="48"/>
  <c r="CI151" i="48"/>
  <c r="CI152" i="48"/>
  <c r="CI11" i="48"/>
  <c r="CH153" i="48"/>
  <c r="CG153" i="48"/>
  <c r="CF153" i="48"/>
  <c r="CE153" i="48"/>
  <c r="CD153" i="48"/>
  <c r="CC153" i="48"/>
  <c r="CB153" i="48"/>
  <c r="CA153" i="48"/>
  <c r="BY153" i="48"/>
  <c r="BX153" i="48"/>
  <c r="BW153" i="48"/>
  <c r="BV153" i="48"/>
  <c r="BR153" i="48"/>
  <c r="BS153" i="48"/>
  <c r="BT153" i="48"/>
  <c r="BU153" i="48"/>
  <c r="BQ153" i="48"/>
  <c r="BP153" i="48"/>
  <c r="BO153" i="48"/>
  <c r="BN153" i="48"/>
  <c r="BM153" i="48"/>
  <c r="BL153" i="48"/>
  <c r="BK153" i="48"/>
  <c r="BJ153" i="48"/>
  <c r="BI153" i="48"/>
  <c r="BH153" i="48"/>
  <c r="BG153" i="48"/>
  <c r="BF153" i="48"/>
  <c r="AT153" i="48"/>
  <c r="AU153" i="48"/>
  <c r="AV153" i="48"/>
  <c r="AW153" i="48"/>
  <c r="AX153" i="48"/>
  <c r="AY153" i="48"/>
  <c r="AZ153" i="48"/>
  <c r="BA153" i="48"/>
  <c r="BB153" i="48"/>
  <c r="BC153" i="48"/>
  <c r="BD153" i="48"/>
  <c r="BE153" i="48"/>
  <c r="AG153" i="48"/>
  <c r="AM153" i="48"/>
  <c r="AE153" i="48"/>
  <c r="AD153" i="48"/>
  <c r="AC153" i="48"/>
  <c r="D153" i="48"/>
  <c r="I153" i="48"/>
  <c r="DV152" i="48"/>
  <c r="DU152" i="48"/>
  <c r="DT152" i="48"/>
  <c r="DS152" i="48"/>
  <c r="DR152" i="48"/>
  <c r="DQ152" i="48"/>
  <c r="DP152" i="48"/>
  <c r="DO152" i="48"/>
  <c r="DN152" i="48"/>
  <c r="DM152" i="48"/>
  <c r="DL152" i="48"/>
  <c r="DK152" i="48"/>
  <c r="DJ152" i="48"/>
  <c r="DI152" i="48"/>
  <c r="DH152" i="48"/>
  <c r="DG152" i="48"/>
  <c r="DF152" i="48"/>
  <c r="DE152" i="48"/>
  <c r="DD152" i="48"/>
  <c r="DC152" i="48"/>
  <c r="DB152" i="48"/>
  <c r="DA152" i="48"/>
  <c r="CZ152" i="48"/>
  <c r="CY152" i="48"/>
  <c r="CX152" i="48"/>
  <c r="CW152" i="48"/>
  <c r="CV152" i="48"/>
  <c r="CU152" i="48"/>
  <c r="CT152" i="48"/>
  <c r="CS152" i="48"/>
  <c r="CR152" i="48"/>
  <c r="CQ152" i="48"/>
  <c r="CP152" i="48"/>
  <c r="CO152" i="48"/>
  <c r="CN152" i="48"/>
  <c r="CM152" i="48"/>
  <c r="CL152" i="48"/>
  <c r="CK152" i="48"/>
  <c r="CJ152" i="48"/>
  <c r="CH152" i="48"/>
  <c r="CG152" i="48"/>
  <c r="CF152" i="48"/>
  <c r="CE152" i="48"/>
  <c r="CD152" i="48"/>
  <c r="CC152" i="48"/>
  <c r="CB152" i="48"/>
  <c r="CA152" i="48"/>
  <c r="BY152" i="48"/>
  <c r="BX152" i="48"/>
  <c r="BW152" i="48"/>
  <c r="BV152" i="48"/>
  <c r="AK152" i="48"/>
  <c r="BR152" i="48"/>
  <c r="BS152" i="48"/>
  <c r="BT152" i="48"/>
  <c r="BU152" i="48"/>
  <c r="BQ152" i="48"/>
  <c r="BP152" i="48"/>
  <c r="BO152" i="48"/>
  <c r="BN152" i="48"/>
  <c r="BM152" i="48"/>
  <c r="BL152" i="48"/>
  <c r="BK152" i="48"/>
  <c r="BJ152" i="48"/>
  <c r="BI152" i="48"/>
  <c r="BH152" i="48"/>
  <c r="BG152" i="48"/>
  <c r="BF152" i="48"/>
  <c r="AT152" i="48"/>
  <c r="AU152" i="48"/>
  <c r="AV152" i="48"/>
  <c r="AW152" i="48"/>
  <c r="AX152" i="48"/>
  <c r="AY152" i="48"/>
  <c r="AZ152" i="48"/>
  <c r="BA152" i="48"/>
  <c r="BB152" i="48"/>
  <c r="BC152" i="48"/>
  <c r="BD152" i="48"/>
  <c r="BE152" i="48"/>
  <c r="AG152" i="48"/>
  <c r="AM152" i="48"/>
  <c r="AE152" i="48"/>
  <c r="AD152" i="48"/>
  <c r="AC152" i="48"/>
  <c r="D152" i="48"/>
  <c r="I152" i="48"/>
  <c r="DV151" i="48"/>
  <c r="DU151" i="48"/>
  <c r="DT151" i="48"/>
  <c r="DS151" i="48"/>
  <c r="DR151" i="48"/>
  <c r="DQ151" i="48"/>
  <c r="DP151" i="48"/>
  <c r="DO151" i="48"/>
  <c r="DN151" i="48"/>
  <c r="DM151" i="48"/>
  <c r="DL151" i="48"/>
  <c r="DK151" i="48"/>
  <c r="DJ151" i="48"/>
  <c r="DI151" i="48"/>
  <c r="DH151" i="48"/>
  <c r="DG151" i="48"/>
  <c r="DF151" i="48"/>
  <c r="DE151" i="48"/>
  <c r="DD151" i="48"/>
  <c r="DC151" i="48"/>
  <c r="DB151" i="48"/>
  <c r="DA151" i="48"/>
  <c r="CZ151" i="48"/>
  <c r="CY151" i="48"/>
  <c r="CX151" i="48"/>
  <c r="CW151" i="48"/>
  <c r="CV151" i="48"/>
  <c r="CU151" i="48"/>
  <c r="CT151" i="48"/>
  <c r="CS151" i="48"/>
  <c r="CR151" i="48"/>
  <c r="CQ151" i="48"/>
  <c r="CP151" i="48"/>
  <c r="CO151" i="48"/>
  <c r="CN151" i="48"/>
  <c r="CM151" i="48"/>
  <c r="CL151" i="48"/>
  <c r="CK151" i="48"/>
  <c r="CJ151" i="48"/>
  <c r="CH151" i="48"/>
  <c r="CG151" i="48"/>
  <c r="CF151" i="48"/>
  <c r="CE151" i="48"/>
  <c r="CD151" i="48"/>
  <c r="CC151" i="48"/>
  <c r="CB151" i="48"/>
  <c r="CA151" i="48"/>
  <c r="BZ151" i="48"/>
  <c r="BY151" i="48"/>
  <c r="BX151" i="48"/>
  <c r="BW151" i="48"/>
  <c r="BV151" i="48"/>
  <c r="AK151" i="48"/>
  <c r="BR151" i="48"/>
  <c r="BS151" i="48"/>
  <c r="BT151" i="48"/>
  <c r="BU151" i="48"/>
  <c r="AT151" i="48"/>
  <c r="AU151" i="48"/>
  <c r="AV151" i="48"/>
  <c r="AW151" i="48"/>
  <c r="AX151" i="48"/>
  <c r="AY151" i="48"/>
  <c r="AZ151" i="48"/>
  <c r="BA151" i="48"/>
  <c r="BB151" i="48"/>
  <c r="BC151" i="48"/>
  <c r="BD151" i="48"/>
  <c r="BE151" i="48"/>
  <c r="E151" i="48"/>
  <c r="B151" i="48"/>
  <c r="AG151" i="48"/>
  <c r="AL151" i="48"/>
  <c r="BQ151" i="48"/>
  <c r="BP151" i="48"/>
  <c r="BO151" i="48"/>
  <c r="BN151" i="48"/>
  <c r="BM151" i="48"/>
  <c r="BL151" i="48"/>
  <c r="BK151" i="48"/>
  <c r="BJ151" i="48"/>
  <c r="BI151" i="48"/>
  <c r="BH151" i="48"/>
  <c r="BG151" i="48"/>
  <c r="BF151" i="48"/>
  <c r="AE151" i="48"/>
  <c r="AD151" i="48"/>
  <c r="AC151" i="48"/>
  <c r="D151" i="48"/>
  <c r="I151" i="48"/>
  <c r="DV150" i="48"/>
  <c r="DU150" i="48"/>
  <c r="DT150" i="48"/>
  <c r="DS150" i="48"/>
  <c r="DR150" i="48"/>
  <c r="DQ150" i="48"/>
  <c r="DP150" i="48"/>
  <c r="DO150" i="48"/>
  <c r="DN150" i="48"/>
  <c r="DM150" i="48"/>
  <c r="DL150" i="48"/>
  <c r="DK150" i="48"/>
  <c r="DJ150" i="48"/>
  <c r="DI150" i="48"/>
  <c r="DH150" i="48"/>
  <c r="DG150" i="48"/>
  <c r="DF150" i="48"/>
  <c r="DE150" i="48"/>
  <c r="DD150" i="48"/>
  <c r="DC150" i="48"/>
  <c r="DB150" i="48"/>
  <c r="DA150" i="48"/>
  <c r="CZ150" i="48"/>
  <c r="CY150" i="48"/>
  <c r="CX150" i="48"/>
  <c r="CW150" i="48"/>
  <c r="CV150" i="48"/>
  <c r="CU150" i="48"/>
  <c r="CT150" i="48"/>
  <c r="CS150" i="48"/>
  <c r="CR150" i="48"/>
  <c r="CQ150" i="48"/>
  <c r="CP150" i="48"/>
  <c r="CO150" i="48"/>
  <c r="CN150" i="48"/>
  <c r="CM150" i="48"/>
  <c r="CL150" i="48"/>
  <c r="CK150" i="48"/>
  <c r="CJ150" i="48"/>
  <c r="CH150" i="48"/>
  <c r="CG150" i="48"/>
  <c r="CF150" i="48"/>
  <c r="CE150" i="48"/>
  <c r="CD150" i="48"/>
  <c r="CC150" i="48"/>
  <c r="CB150" i="48"/>
  <c r="CA150" i="48"/>
  <c r="BZ150" i="48"/>
  <c r="BY150" i="48"/>
  <c r="BX150" i="48"/>
  <c r="BW150" i="48"/>
  <c r="BV150" i="48"/>
  <c r="BR150" i="48"/>
  <c r="BS150" i="48"/>
  <c r="BT150" i="48"/>
  <c r="BU150" i="48"/>
  <c r="BQ150" i="48"/>
  <c r="BP150" i="48"/>
  <c r="BO150" i="48"/>
  <c r="BN150" i="48"/>
  <c r="BM150" i="48"/>
  <c r="BL150" i="48"/>
  <c r="BK150" i="48"/>
  <c r="BJ150" i="48"/>
  <c r="BI150" i="48"/>
  <c r="BH150" i="48"/>
  <c r="BG150" i="48"/>
  <c r="BF150" i="48"/>
  <c r="AT150" i="48"/>
  <c r="AU150" i="48"/>
  <c r="AV150" i="48"/>
  <c r="AW150" i="48"/>
  <c r="AX150" i="48"/>
  <c r="AY150" i="48"/>
  <c r="AZ150" i="48"/>
  <c r="BA150" i="48"/>
  <c r="BB150" i="48"/>
  <c r="BC150" i="48"/>
  <c r="BD150" i="48"/>
  <c r="BE150" i="48"/>
  <c r="AG150" i="48"/>
  <c r="AF150" i="48"/>
  <c r="AE150" i="48"/>
  <c r="AD150" i="48"/>
  <c r="AC150" i="48"/>
  <c r="D150" i="48"/>
  <c r="I150" i="48"/>
  <c r="DV149" i="48"/>
  <c r="DU149" i="48"/>
  <c r="DT149" i="48"/>
  <c r="DS149" i="48"/>
  <c r="DR149" i="48"/>
  <c r="DQ149" i="48"/>
  <c r="DP149" i="48"/>
  <c r="DO149" i="48"/>
  <c r="DN149" i="48"/>
  <c r="DM149" i="48"/>
  <c r="DL149" i="48"/>
  <c r="DK149" i="48"/>
  <c r="DJ149" i="48"/>
  <c r="DI149" i="48"/>
  <c r="DH149" i="48"/>
  <c r="DG149" i="48"/>
  <c r="DF149" i="48"/>
  <c r="DE149" i="48"/>
  <c r="DD149" i="48"/>
  <c r="DC149" i="48"/>
  <c r="DB149" i="48"/>
  <c r="DA149" i="48"/>
  <c r="CZ149" i="48"/>
  <c r="CY149" i="48"/>
  <c r="CX149" i="48"/>
  <c r="CW149" i="48"/>
  <c r="CV149" i="48"/>
  <c r="CU149" i="48"/>
  <c r="CT149" i="48"/>
  <c r="CS149" i="48"/>
  <c r="CR149" i="48"/>
  <c r="CQ149" i="48"/>
  <c r="CP149" i="48"/>
  <c r="CO149" i="48"/>
  <c r="CN149" i="48"/>
  <c r="CM149" i="48"/>
  <c r="CL149" i="48"/>
  <c r="CK149" i="48"/>
  <c r="CJ149" i="48"/>
  <c r="CH149" i="48"/>
  <c r="CG149" i="48"/>
  <c r="CF149" i="48"/>
  <c r="CE149" i="48"/>
  <c r="CD149" i="48"/>
  <c r="CC149" i="48"/>
  <c r="CB149" i="48"/>
  <c r="CA149" i="48"/>
  <c r="BY149" i="48"/>
  <c r="BX149" i="48"/>
  <c r="BW149" i="48"/>
  <c r="BV149" i="48"/>
  <c r="BR149" i="48"/>
  <c r="BS149" i="48"/>
  <c r="BT149" i="48"/>
  <c r="BU149" i="48"/>
  <c r="BQ149" i="48"/>
  <c r="BP149" i="48"/>
  <c r="BO149" i="48"/>
  <c r="BN149" i="48"/>
  <c r="BM149" i="48"/>
  <c r="BL149" i="48"/>
  <c r="BK149" i="48"/>
  <c r="BJ149" i="48"/>
  <c r="BI149" i="48"/>
  <c r="BH149" i="48"/>
  <c r="BG149" i="48"/>
  <c r="BF149" i="48"/>
  <c r="AT149" i="48"/>
  <c r="AU149" i="48"/>
  <c r="AV149" i="48"/>
  <c r="AW149" i="48"/>
  <c r="AX149" i="48"/>
  <c r="AY149" i="48"/>
  <c r="AZ149" i="48"/>
  <c r="BA149" i="48"/>
  <c r="BB149" i="48"/>
  <c r="BC149" i="48"/>
  <c r="BD149" i="48"/>
  <c r="BE149" i="48"/>
  <c r="AG149" i="48"/>
  <c r="AF149" i="48"/>
  <c r="AE149" i="48"/>
  <c r="AD149" i="48"/>
  <c r="AC149" i="48"/>
  <c r="D149" i="48"/>
  <c r="I149" i="48"/>
  <c r="DV148" i="48"/>
  <c r="DU148" i="48"/>
  <c r="DT148" i="48"/>
  <c r="DS148" i="48"/>
  <c r="DR148" i="48"/>
  <c r="DQ148" i="48"/>
  <c r="DP148" i="48"/>
  <c r="DO148" i="48"/>
  <c r="DN148" i="48"/>
  <c r="DM148" i="48"/>
  <c r="DL148" i="48"/>
  <c r="DK148" i="48"/>
  <c r="DJ148" i="48"/>
  <c r="DI148" i="48"/>
  <c r="DH148" i="48"/>
  <c r="DG148" i="48"/>
  <c r="DF148" i="48"/>
  <c r="DE148" i="48"/>
  <c r="DD148" i="48"/>
  <c r="DC148" i="48"/>
  <c r="DB148" i="48"/>
  <c r="DA148" i="48"/>
  <c r="CZ148" i="48"/>
  <c r="CY148" i="48"/>
  <c r="CX148" i="48"/>
  <c r="CW148" i="48"/>
  <c r="CV148" i="48"/>
  <c r="CU148" i="48"/>
  <c r="CT148" i="48"/>
  <c r="CS148" i="48"/>
  <c r="CR148" i="48"/>
  <c r="CQ148" i="48"/>
  <c r="CP148" i="48"/>
  <c r="CO148" i="48"/>
  <c r="CN148" i="48"/>
  <c r="CM148" i="48"/>
  <c r="CL148" i="48"/>
  <c r="CK148" i="48"/>
  <c r="CJ148" i="48"/>
  <c r="CH148" i="48"/>
  <c r="CG148" i="48"/>
  <c r="CF148" i="48"/>
  <c r="CE148" i="48"/>
  <c r="CD148" i="48"/>
  <c r="CC148" i="48"/>
  <c r="CB148" i="48"/>
  <c r="CA148" i="48"/>
  <c r="BY148" i="48"/>
  <c r="BX148" i="48"/>
  <c r="BW148" i="48"/>
  <c r="BV148" i="48"/>
  <c r="BR148" i="48"/>
  <c r="BS148" i="48"/>
  <c r="BT148" i="48"/>
  <c r="BU148" i="48"/>
  <c r="BQ148" i="48"/>
  <c r="BP148" i="48"/>
  <c r="BO148" i="48"/>
  <c r="BN148" i="48"/>
  <c r="BM148" i="48"/>
  <c r="BL148" i="48"/>
  <c r="BK148" i="48"/>
  <c r="BJ148" i="48"/>
  <c r="BI148" i="48"/>
  <c r="BH148" i="48"/>
  <c r="BG148" i="48"/>
  <c r="BF148" i="48"/>
  <c r="AT148" i="48"/>
  <c r="AU148" i="48"/>
  <c r="AV148" i="48"/>
  <c r="AW148" i="48"/>
  <c r="AX148" i="48"/>
  <c r="AY148" i="48"/>
  <c r="AZ148" i="48"/>
  <c r="BA148" i="48"/>
  <c r="BB148" i="48"/>
  <c r="BC148" i="48"/>
  <c r="BD148" i="48"/>
  <c r="BE148" i="48"/>
  <c r="AG148" i="48"/>
  <c r="A148" i="48"/>
  <c r="AE148" i="48"/>
  <c r="AD148" i="48"/>
  <c r="AC148" i="48"/>
  <c r="D148" i="48"/>
  <c r="I148" i="48"/>
  <c r="DV147" i="48"/>
  <c r="DU147" i="48"/>
  <c r="DT147" i="48"/>
  <c r="DS147" i="48"/>
  <c r="DR147" i="48"/>
  <c r="DQ147" i="48"/>
  <c r="DP147" i="48"/>
  <c r="DO147" i="48"/>
  <c r="DN147" i="48"/>
  <c r="DM147" i="48"/>
  <c r="DL147" i="48"/>
  <c r="DK147" i="48"/>
  <c r="DJ147" i="48"/>
  <c r="DI147" i="48"/>
  <c r="DH147" i="48"/>
  <c r="DG147" i="48"/>
  <c r="DF147" i="48"/>
  <c r="DE147" i="48"/>
  <c r="DD147" i="48"/>
  <c r="DC147" i="48"/>
  <c r="DB147" i="48"/>
  <c r="DA147" i="48"/>
  <c r="CZ147" i="48"/>
  <c r="CY147" i="48"/>
  <c r="CX147" i="48"/>
  <c r="CW147" i="48"/>
  <c r="CV147" i="48"/>
  <c r="CU147" i="48"/>
  <c r="CT147" i="48"/>
  <c r="CS147" i="48"/>
  <c r="CR147" i="48"/>
  <c r="CQ147" i="48"/>
  <c r="CP147" i="48"/>
  <c r="CO147" i="48"/>
  <c r="CN147" i="48"/>
  <c r="CM147" i="48"/>
  <c r="CL147" i="48"/>
  <c r="CK147" i="48"/>
  <c r="CJ147" i="48"/>
  <c r="CH147" i="48"/>
  <c r="CG147" i="48"/>
  <c r="CF147" i="48"/>
  <c r="CE147" i="48"/>
  <c r="CD147" i="48"/>
  <c r="CC147" i="48"/>
  <c r="CB147" i="48"/>
  <c r="CA147" i="48"/>
  <c r="BZ147" i="48"/>
  <c r="BY147" i="48"/>
  <c r="BX147" i="48"/>
  <c r="BW147" i="48"/>
  <c r="BV147" i="48"/>
  <c r="BR147" i="48"/>
  <c r="BS147" i="48"/>
  <c r="BT147" i="48"/>
  <c r="BU147" i="48"/>
  <c r="AN147" i="48"/>
  <c r="AS147" i="48"/>
  <c r="BQ147" i="48"/>
  <c r="BP147" i="48"/>
  <c r="BO147" i="48"/>
  <c r="BN147" i="48"/>
  <c r="BM147" i="48"/>
  <c r="BL147" i="48"/>
  <c r="BK147" i="48"/>
  <c r="BJ147" i="48"/>
  <c r="BI147" i="48"/>
  <c r="BH147" i="48"/>
  <c r="BG147" i="48"/>
  <c r="BF147" i="48"/>
  <c r="AT147" i="48"/>
  <c r="AU147" i="48"/>
  <c r="AV147" i="48"/>
  <c r="AW147" i="48"/>
  <c r="AX147" i="48"/>
  <c r="AY147" i="48"/>
  <c r="AZ147" i="48"/>
  <c r="BA147" i="48"/>
  <c r="BB147" i="48"/>
  <c r="BC147" i="48"/>
  <c r="BD147" i="48"/>
  <c r="BE147" i="48"/>
  <c r="AG147" i="48"/>
  <c r="A147" i="48"/>
  <c r="AE147" i="48"/>
  <c r="AD147" i="48"/>
  <c r="AC147" i="48"/>
  <c r="D147" i="48"/>
  <c r="I147" i="48"/>
  <c r="DV146" i="48"/>
  <c r="DU146" i="48"/>
  <c r="DT146" i="48"/>
  <c r="DS146" i="48"/>
  <c r="DR146" i="48"/>
  <c r="DQ146" i="48"/>
  <c r="DP146" i="48"/>
  <c r="DO146" i="48"/>
  <c r="DN146" i="48"/>
  <c r="DM146" i="48"/>
  <c r="DL146" i="48"/>
  <c r="DK146" i="48"/>
  <c r="DJ146" i="48"/>
  <c r="DI146" i="48"/>
  <c r="DH146" i="48"/>
  <c r="DG146" i="48"/>
  <c r="DF146" i="48"/>
  <c r="DE146" i="48"/>
  <c r="DD146" i="48"/>
  <c r="DC146" i="48"/>
  <c r="DB146" i="48"/>
  <c r="DA146" i="48"/>
  <c r="CZ146" i="48"/>
  <c r="CY146" i="48"/>
  <c r="CX146" i="48"/>
  <c r="CW146" i="48"/>
  <c r="CV146" i="48"/>
  <c r="CU146" i="48"/>
  <c r="CT146" i="48"/>
  <c r="CS146" i="48"/>
  <c r="CR146" i="48"/>
  <c r="CQ146" i="48"/>
  <c r="CP146" i="48"/>
  <c r="CO146" i="48"/>
  <c r="CN146" i="48"/>
  <c r="CM146" i="48"/>
  <c r="CL146" i="48"/>
  <c r="CK146" i="48"/>
  <c r="CJ146" i="48"/>
  <c r="CH146" i="48"/>
  <c r="CG146" i="48"/>
  <c r="CF146" i="48"/>
  <c r="CE146" i="48"/>
  <c r="CD146" i="48"/>
  <c r="CC146" i="48"/>
  <c r="CB146" i="48"/>
  <c r="CA146" i="48"/>
  <c r="BY146" i="48"/>
  <c r="BX146" i="48"/>
  <c r="BW146" i="48"/>
  <c r="BV146" i="48"/>
  <c r="AK146" i="48"/>
  <c r="BR146" i="48"/>
  <c r="BS146" i="48"/>
  <c r="BT146" i="48"/>
  <c r="BU146" i="48"/>
  <c r="BQ146" i="48"/>
  <c r="BP146" i="48"/>
  <c r="BO146" i="48"/>
  <c r="BN146" i="48"/>
  <c r="BM146" i="48"/>
  <c r="BL146" i="48"/>
  <c r="BK146" i="48"/>
  <c r="BJ146" i="48"/>
  <c r="BI146" i="48"/>
  <c r="BH146" i="48"/>
  <c r="BG146" i="48"/>
  <c r="BF146" i="48"/>
  <c r="AT146" i="48"/>
  <c r="AU146" i="48"/>
  <c r="AV146" i="48"/>
  <c r="AW146" i="48"/>
  <c r="AX146" i="48"/>
  <c r="AY146" i="48"/>
  <c r="AZ146" i="48"/>
  <c r="BA146" i="48"/>
  <c r="BB146" i="48"/>
  <c r="BC146" i="48"/>
  <c r="BD146" i="48"/>
  <c r="BE146" i="48"/>
  <c r="AG146" i="48"/>
  <c r="AE146" i="48"/>
  <c r="AD146" i="48"/>
  <c r="AC146" i="48"/>
  <c r="D146" i="48"/>
  <c r="I146" i="48"/>
  <c r="DV145" i="48"/>
  <c r="DU145" i="48"/>
  <c r="DT145" i="48"/>
  <c r="DS145" i="48"/>
  <c r="DR145" i="48"/>
  <c r="DQ145" i="48"/>
  <c r="DP145" i="48"/>
  <c r="DO145" i="48"/>
  <c r="DN145" i="48"/>
  <c r="DM145" i="48"/>
  <c r="DL145" i="48"/>
  <c r="DK145" i="48"/>
  <c r="DJ145" i="48"/>
  <c r="DI145" i="48"/>
  <c r="DH145" i="48"/>
  <c r="DG145" i="48"/>
  <c r="DF145" i="48"/>
  <c r="DE145" i="48"/>
  <c r="DD145" i="48"/>
  <c r="DC145" i="48"/>
  <c r="DB145" i="48"/>
  <c r="DA145" i="48"/>
  <c r="CZ145" i="48"/>
  <c r="CY145" i="48"/>
  <c r="CX145" i="48"/>
  <c r="CW145" i="48"/>
  <c r="CV145" i="48"/>
  <c r="CU145" i="48"/>
  <c r="CT145" i="48"/>
  <c r="CS145" i="48"/>
  <c r="CR145" i="48"/>
  <c r="CQ145" i="48"/>
  <c r="CP145" i="48"/>
  <c r="CO145" i="48"/>
  <c r="CN145" i="48"/>
  <c r="CM145" i="48"/>
  <c r="CL145" i="48"/>
  <c r="CK145" i="48"/>
  <c r="CJ145" i="48"/>
  <c r="CH145" i="48"/>
  <c r="CG145" i="48"/>
  <c r="CF145" i="48"/>
  <c r="CE145" i="48"/>
  <c r="CD145" i="48"/>
  <c r="CC145" i="48"/>
  <c r="CB145" i="48"/>
  <c r="CA145" i="48"/>
  <c r="BY145" i="48"/>
  <c r="BX145" i="48"/>
  <c r="BW145" i="48"/>
  <c r="BV145" i="48"/>
  <c r="BR145" i="48"/>
  <c r="BS145" i="48"/>
  <c r="BT145" i="48"/>
  <c r="BU145" i="48"/>
  <c r="BQ145" i="48"/>
  <c r="BP145" i="48"/>
  <c r="BO145" i="48"/>
  <c r="BN145" i="48"/>
  <c r="BM145" i="48"/>
  <c r="BL145" i="48"/>
  <c r="BK145" i="48"/>
  <c r="BJ145" i="48"/>
  <c r="BI145" i="48"/>
  <c r="BH145" i="48"/>
  <c r="BG145" i="48"/>
  <c r="BF145" i="48"/>
  <c r="AT145" i="48"/>
  <c r="AU145" i="48"/>
  <c r="AV145" i="48"/>
  <c r="AW145" i="48"/>
  <c r="AX145" i="48"/>
  <c r="AY145" i="48"/>
  <c r="AZ145" i="48"/>
  <c r="BA145" i="48"/>
  <c r="BB145" i="48"/>
  <c r="BC145" i="48"/>
  <c r="BD145" i="48"/>
  <c r="BE145" i="48"/>
  <c r="AG145" i="48"/>
  <c r="AE145" i="48"/>
  <c r="AD145" i="48"/>
  <c r="AC145" i="48"/>
  <c r="D145" i="48"/>
  <c r="I145" i="48"/>
  <c r="DV144" i="48"/>
  <c r="DU144" i="48"/>
  <c r="DT144" i="48"/>
  <c r="DS144" i="48"/>
  <c r="DR144" i="48"/>
  <c r="DQ144" i="48"/>
  <c r="DP144" i="48"/>
  <c r="DO144" i="48"/>
  <c r="DN144" i="48"/>
  <c r="DM144" i="48"/>
  <c r="DL144" i="48"/>
  <c r="DK144" i="48"/>
  <c r="DJ144" i="48"/>
  <c r="DI144" i="48"/>
  <c r="DH144" i="48"/>
  <c r="DG144" i="48"/>
  <c r="DF144" i="48"/>
  <c r="DE144" i="48"/>
  <c r="DD144" i="48"/>
  <c r="DC144" i="48"/>
  <c r="DB144" i="48"/>
  <c r="DA144" i="48"/>
  <c r="CZ144" i="48"/>
  <c r="CY144" i="48"/>
  <c r="CX144" i="48"/>
  <c r="CW144" i="48"/>
  <c r="CV144" i="48"/>
  <c r="CU144" i="48"/>
  <c r="CT144" i="48"/>
  <c r="CS144" i="48"/>
  <c r="CR144" i="48"/>
  <c r="CQ144" i="48"/>
  <c r="CP144" i="48"/>
  <c r="CO144" i="48"/>
  <c r="CN144" i="48"/>
  <c r="CM144" i="48"/>
  <c r="CL144" i="48"/>
  <c r="CK144" i="48"/>
  <c r="CJ144" i="48"/>
  <c r="CH144" i="48"/>
  <c r="CG144" i="48"/>
  <c r="CF144" i="48"/>
  <c r="CE144" i="48"/>
  <c r="CD144" i="48"/>
  <c r="CC144" i="48"/>
  <c r="CB144" i="48"/>
  <c r="CA144" i="48"/>
  <c r="BY144" i="48"/>
  <c r="BX144" i="48"/>
  <c r="BW144" i="48"/>
  <c r="BV144" i="48"/>
  <c r="AK144" i="48"/>
  <c r="BR144" i="48"/>
  <c r="BS144" i="48"/>
  <c r="BT144" i="48"/>
  <c r="BU144" i="48"/>
  <c r="BQ144" i="48"/>
  <c r="BP144" i="48"/>
  <c r="BO144" i="48"/>
  <c r="BN144" i="48"/>
  <c r="BM144" i="48"/>
  <c r="BL144" i="48"/>
  <c r="BK144" i="48"/>
  <c r="BJ144" i="48"/>
  <c r="BI144" i="48"/>
  <c r="BH144" i="48"/>
  <c r="BG144" i="48"/>
  <c r="BF144" i="48"/>
  <c r="AT144" i="48"/>
  <c r="AU144" i="48"/>
  <c r="AV144" i="48"/>
  <c r="AW144" i="48"/>
  <c r="AX144" i="48"/>
  <c r="AY144" i="48"/>
  <c r="AZ144" i="48"/>
  <c r="BA144" i="48"/>
  <c r="BB144" i="48"/>
  <c r="BC144" i="48"/>
  <c r="BD144" i="48"/>
  <c r="BE144" i="48"/>
  <c r="AG144" i="48"/>
  <c r="AE144" i="48"/>
  <c r="AD144" i="48"/>
  <c r="AC144" i="48"/>
  <c r="D144" i="48"/>
  <c r="I144" i="48"/>
  <c r="DV143" i="48"/>
  <c r="DU143" i="48"/>
  <c r="DT143" i="48"/>
  <c r="DS143" i="48"/>
  <c r="DR143" i="48"/>
  <c r="DQ143" i="48"/>
  <c r="DP143" i="48"/>
  <c r="DO143" i="48"/>
  <c r="DN143" i="48"/>
  <c r="DM143" i="48"/>
  <c r="DL143" i="48"/>
  <c r="DK143" i="48"/>
  <c r="DJ143" i="48"/>
  <c r="DI143" i="48"/>
  <c r="DH143" i="48"/>
  <c r="DG143" i="48"/>
  <c r="DF143" i="48"/>
  <c r="DE143" i="48"/>
  <c r="DD143" i="48"/>
  <c r="DC143" i="48"/>
  <c r="DB143" i="48"/>
  <c r="DA143" i="48"/>
  <c r="CZ143" i="48"/>
  <c r="CY143" i="48"/>
  <c r="CX143" i="48"/>
  <c r="CW143" i="48"/>
  <c r="CV143" i="48"/>
  <c r="CU143" i="48"/>
  <c r="CT143" i="48"/>
  <c r="CS143" i="48"/>
  <c r="CR143" i="48"/>
  <c r="CQ143" i="48"/>
  <c r="CP143" i="48"/>
  <c r="CO143" i="48"/>
  <c r="CN143" i="48"/>
  <c r="CM143" i="48"/>
  <c r="CL143" i="48"/>
  <c r="CK143" i="48"/>
  <c r="CJ143" i="48"/>
  <c r="CH143" i="48"/>
  <c r="CG143" i="48"/>
  <c r="CF143" i="48"/>
  <c r="CE143" i="48"/>
  <c r="CD143" i="48"/>
  <c r="CC143" i="48"/>
  <c r="CB143" i="48"/>
  <c r="CA143" i="48"/>
  <c r="BZ143" i="48"/>
  <c r="BY143" i="48"/>
  <c r="BX143" i="48"/>
  <c r="BW143" i="48"/>
  <c r="BV143" i="48"/>
  <c r="AK143" i="48"/>
  <c r="BR143" i="48"/>
  <c r="BS143" i="48"/>
  <c r="BT143" i="48"/>
  <c r="BU143" i="48"/>
  <c r="BQ143" i="48"/>
  <c r="BP143" i="48"/>
  <c r="BO143" i="48"/>
  <c r="BN143" i="48"/>
  <c r="BM143" i="48"/>
  <c r="BL143" i="48"/>
  <c r="BK143" i="48"/>
  <c r="BJ143" i="48"/>
  <c r="BI143" i="48"/>
  <c r="BH143" i="48"/>
  <c r="BG143" i="48"/>
  <c r="BF143" i="48"/>
  <c r="F143" i="48"/>
  <c r="AT143" i="48"/>
  <c r="AU143" i="48"/>
  <c r="AV143" i="48"/>
  <c r="AW143" i="48"/>
  <c r="AX143" i="48"/>
  <c r="AY143" i="48"/>
  <c r="AZ143" i="48"/>
  <c r="BA143" i="48"/>
  <c r="BB143" i="48"/>
  <c r="BC143" i="48"/>
  <c r="BD143" i="48"/>
  <c r="BE143" i="48"/>
  <c r="AG143" i="48"/>
  <c r="AM143" i="48"/>
  <c r="AE143" i="48"/>
  <c r="AD143" i="48"/>
  <c r="AC143" i="48"/>
  <c r="D143" i="48"/>
  <c r="I143" i="48"/>
  <c r="DV142" i="48"/>
  <c r="DU142" i="48"/>
  <c r="DT142" i="48"/>
  <c r="DS142" i="48"/>
  <c r="DR142" i="48"/>
  <c r="DQ142" i="48"/>
  <c r="DP142" i="48"/>
  <c r="DO142" i="48"/>
  <c r="DN142" i="48"/>
  <c r="DM142" i="48"/>
  <c r="DL142" i="48"/>
  <c r="DK142" i="48"/>
  <c r="DJ142" i="48"/>
  <c r="DI142" i="48"/>
  <c r="DH142" i="48"/>
  <c r="DG142" i="48"/>
  <c r="DF142" i="48"/>
  <c r="DE142" i="48"/>
  <c r="DD142" i="48"/>
  <c r="DC142" i="48"/>
  <c r="DB142" i="48"/>
  <c r="DA142" i="48"/>
  <c r="CZ142" i="48"/>
  <c r="CY142" i="48"/>
  <c r="CX142" i="48"/>
  <c r="CW142" i="48"/>
  <c r="CV142" i="48"/>
  <c r="CU142" i="48"/>
  <c r="CT142" i="48"/>
  <c r="CS142" i="48"/>
  <c r="CR142" i="48"/>
  <c r="CQ142" i="48"/>
  <c r="CP142" i="48"/>
  <c r="CO142" i="48"/>
  <c r="CN142" i="48"/>
  <c r="CM142" i="48"/>
  <c r="CL142" i="48"/>
  <c r="CK142" i="48"/>
  <c r="CJ142" i="48"/>
  <c r="CH142" i="48"/>
  <c r="CG142" i="48"/>
  <c r="CF142" i="48"/>
  <c r="CE142" i="48"/>
  <c r="CD142" i="48"/>
  <c r="CC142" i="48"/>
  <c r="CB142" i="48"/>
  <c r="CA142" i="48"/>
  <c r="BY142" i="48"/>
  <c r="BX142" i="48"/>
  <c r="BW142" i="48"/>
  <c r="BV142" i="48"/>
  <c r="BR142" i="48"/>
  <c r="BS142" i="48"/>
  <c r="BT142" i="48"/>
  <c r="BU142" i="48"/>
  <c r="BQ142" i="48"/>
  <c r="BP142" i="48"/>
  <c r="BO142" i="48"/>
  <c r="BN142" i="48"/>
  <c r="BM142" i="48"/>
  <c r="BL142" i="48"/>
  <c r="BK142" i="48"/>
  <c r="BJ142" i="48"/>
  <c r="BI142" i="48"/>
  <c r="BH142" i="48"/>
  <c r="BG142" i="48"/>
  <c r="BF142" i="48"/>
  <c r="AT142" i="48"/>
  <c r="AU142" i="48"/>
  <c r="AV142" i="48"/>
  <c r="AW142" i="48"/>
  <c r="AX142" i="48"/>
  <c r="AY142" i="48"/>
  <c r="AZ142" i="48"/>
  <c r="BA142" i="48"/>
  <c r="BB142" i="48"/>
  <c r="BC142" i="48"/>
  <c r="BD142" i="48"/>
  <c r="BE142" i="48"/>
  <c r="AG142" i="48"/>
  <c r="AE142" i="48"/>
  <c r="AD142" i="48"/>
  <c r="AC142" i="48"/>
  <c r="D142" i="48"/>
  <c r="I142" i="48"/>
  <c r="DV141" i="48"/>
  <c r="DU141" i="48"/>
  <c r="DT141" i="48"/>
  <c r="DS141" i="48"/>
  <c r="DR141" i="48"/>
  <c r="DQ141" i="48"/>
  <c r="DP141" i="48"/>
  <c r="DO141" i="48"/>
  <c r="DN141" i="48"/>
  <c r="DM141" i="48"/>
  <c r="DL141" i="48"/>
  <c r="DK141" i="48"/>
  <c r="DJ141" i="48"/>
  <c r="DI141" i="48"/>
  <c r="DH141" i="48"/>
  <c r="DG141" i="48"/>
  <c r="DF141" i="48"/>
  <c r="DE141" i="48"/>
  <c r="DD141" i="48"/>
  <c r="DC141" i="48"/>
  <c r="DB141" i="48"/>
  <c r="DA141" i="48"/>
  <c r="CZ141" i="48"/>
  <c r="CY141" i="48"/>
  <c r="CX141" i="48"/>
  <c r="CW141" i="48"/>
  <c r="CV141" i="48"/>
  <c r="CU141" i="48"/>
  <c r="CT141" i="48"/>
  <c r="CS141" i="48"/>
  <c r="CR141" i="48"/>
  <c r="CQ141" i="48"/>
  <c r="CP141" i="48"/>
  <c r="CO141" i="48"/>
  <c r="CN141" i="48"/>
  <c r="CM141" i="48"/>
  <c r="CL141" i="48"/>
  <c r="CK141" i="48"/>
  <c r="CJ141" i="48"/>
  <c r="CH141" i="48"/>
  <c r="CG141" i="48"/>
  <c r="CF141" i="48"/>
  <c r="CE141" i="48"/>
  <c r="CD141" i="48"/>
  <c r="CC141" i="48"/>
  <c r="CB141" i="48"/>
  <c r="CA141" i="48"/>
  <c r="BY141" i="48"/>
  <c r="BX141" i="48"/>
  <c r="BW141" i="48"/>
  <c r="BV141" i="48"/>
  <c r="BR141" i="48"/>
  <c r="BS141" i="48"/>
  <c r="BT141" i="48"/>
  <c r="BU141" i="48"/>
  <c r="BQ141" i="48"/>
  <c r="BP141" i="48"/>
  <c r="BO141" i="48"/>
  <c r="BN141" i="48"/>
  <c r="BM141" i="48"/>
  <c r="BL141" i="48"/>
  <c r="BK141" i="48"/>
  <c r="BJ141" i="48"/>
  <c r="BI141" i="48"/>
  <c r="BH141" i="48"/>
  <c r="BG141" i="48"/>
  <c r="BF141" i="48"/>
  <c r="AT141" i="48"/>
  <c r="AU141" i="48"/>
  <c r="AV141" i="48"/>
  <c r="AW141" i="48"/>
  <c r="AX141" i="48"/>
  <c r="AY141" i="48"/>
  <c r="AZ141" i="48"/>
  <c r="BA141" i="48"/>
  <c r="BB141" i="48"/>
  <c r="BC141" i="48"/>
  <c r="BD141" i="48"/>
  <c r="BE141" i="48"/>
  <c r="AG141" i="48"/>
  <c r="AE141" i="48"/>
  <c r="AD141" i="48"/>
  <c r="AC141" i="48"/>
  <c r="D141" i="48"/>
  <c r="I141" i="48"/>
  <c r="DV140" i="48"/>
  <c r="DU140" i="48"/>
  <c r="DT140" i="48"/>
  <c r="DS140" i="48"/>
  <c r="DR140" i="48"/>
  <c r="DQ140" i="48"/>
  <c r="DP140" i="48"/>
  <c r="DO140" i="48"/>
  <c r="DN140" i="48"/>
  <c r="DM140" i="48"/>
  <c r="DL140" i="48"/>
  <c r="DK140" i="48"/>
  <c r="DJ140" i="48"/>
  <c r="DI140" i="48"/>
  <c r="DH140" i="48"/>
  <c r="DG140" i="48"/>
  <c r="DF140" i="48"/>
  <c r="DE140" i="48"/>
  <c r="DD140" i="48"/>
  <c r="DC140" i="48"/>
  <c r="DB140" i="48"/>
  <c r="DA140" i="48"/>
  <c r="CZ140" i="48"/>
  <c r="CY140" i="48"/>
  <c r="CX140" i="48"/>
  <c r="CW140" i="48"/>
  <c r="CV140" i="48"/>
  <c r="CU140" i="48"/>
  <c r="CT140" i="48"/>
  <c r="CS140" i="48"/>
  <c r="CR140" i="48"/>
  <c r="CQ140" i="48"/>
  <c r="CP140" i="48"/>
  <c r="CO140" i="48"/>
  <c r="CN140" i="48"/>
  <c r="CM140" i="48"/>
  <c r="CL140" i="48"/>
  <c r="CK140" i="48"/>
  <c r="CJ140" i="48"/>
  <c r="CH140" i="48"/>
  <c r="CG140" i="48"/>
  <c r="CF140" i="48"/>
  <c r="CE140" i="48"/>
  <c r="CD140" i="48"/>
  <c r="CC140" i="48"/>
  <c r="CB140" i="48"/>
  <c r="CA140" i="48"/>
  <c r="BZ140" i="48"/>
  <c r="BY140" i="48"/>
  <c r="BX140" i="48"/>
  <c r="BW140" i="48"/>
  <c r="BV140" i="48"/>
  <c r="AK140" i="48"/>
  <c r="BR140" i="48"/>
  <c r="BS140" i="48"/>
  <c r="BT140" i="48"/>
  <c r="BU140" i="48"/>
  <c r="BQ140" i="48"/>
  <c r="BP140" i="48"/>
  <c r="BO140" i="48"/>
  <c r="BN140" i="48"/>
  <c r="BM140" i="48"/>
  <c r="BL140" i="48"/>
  <c r="BK140" i="48"/>
  <c r="BJ140" i="48"/>
  <c r="BI140" i="48"/>
  <c r="BH140" i="48"/>
  <c r="BG140" i="48"/>
  <c r="BF140" i="48"/>
  <c r="F140" i="48"/>
  <c r="AT140" i="48"/>
  <c r="AU140" i="48"/>
  <c r="AV140" i="48"/>
  <c r="AW140" i="48"/>
  <c r="AX140" i="48"/>
  <c r="AY140" i="48"/>
  <c r="AZ140" i="48"/>
  <c r="BA140" i="48"/>
  <c r="BB140" i="48"/>
  <c r="BC140" i="48"/>
  <c r="BD140" i="48"/>
  <c r="BE140" i="48"/>
  <c r="AG140" i="48"/>
  <c r="AF140" i="48"/>
  <c r="AE140" i="48"/>
  <c r="AD140" i="48"/>
  <c r="AC140" i="48"/>
  <c r="D140" i="48"/>
  <c r="I140" i="48"/>
  <c r="DV139" i="48"/>
  <c r="DU139" i="48"/>
  <c r="DT139" i="48"/>
  <c r="DS139" i="48"/>
  <c r="DR139" i="48"/>
  <c r="DQ139" i="48"/>
  <c r="DP139" i="48"/>
  <c r="DO139" i="48"/>
  <c r="DN139" i="48"/>
  <c r="DM139" i="48"/>
  <c r="DL139" i="48"/>
  <c r="DK139" i="48"/>
  <c r="DJ139" i="48"/>
  <c r="DI139" i="48"/>
  <c r="DH139" i="48"/>
  <c r="DG139" i="48"/>
  <c r="DF139" i="48"/>
  <c r="DE139" i="48"/>
  <c r="DD139" i="48"/>
  <c r="DC139" i="48"/>
  <c r="DB139" i="48"/>
  <c r="DA139" i="48"/>
  <c r="CZ139" i="48"/>
  <c r="CY139" i="48"/>
  <c r="CX139" i="48"/>
  <c r="CW139" i="48"/>
  <c r="CV139" i="48"/>
  <c r="CU139" i="48"/>
  <c r="CT139" i="48"/>
  <c r="CS139" i="48"/>
  <c r="CR139" i="48"/>
  <c r="CQ139" i="48"/>
  <c r="CP139" i="48"/>
  <c r="CO139" i="48"/>
  <c r="CN139" i="48"/>
  <c r="CM139" i="48"/>
  <c r="CL139" i="48"/>
  <c r="CK139" i="48"/>
  <c r="CJ139" i="48"/>
  <c r="CH139" i="48"/>
  <c r="CG139" i="48"/>
  <c r="CF139" i="48"/>
  <c r="CA139" i="48"/>
  <c r="CB139" i="48"/>
  <c r="CC139" i="48"/>
  <c r="CD139" i="48"/>
  <c r="CE139" i="48"/>
  <c r="BZ139" i="48"/>
  <c r="BY139" i="48"/>
  <c r="BX139" i="48"/>
  <c r="BW139" i="48"/>
  <c r="BV139" i="48"/>
  <c r="BR139" i="48"/>
  <c r="BS139" i="48"/>
  <c r="BT139" i="48"/>
  <c r="BU139" i="48"/>
  <c r="BQ139" i="48"/>
  <c r="BP139" i="48"/>
  <c r="BO139" i="48"/>
  <c r="BN139" i="48"/>
  <c r="BM139" i="48"/>
  <c r="BL139" i="48"/>
  <c r="BK139" i="48"/>
  <c r="BJ139" i="48"/>
  <c r="BI139" i="48"/>
  <c r="BH139" i="48"/>
  <c r="BG139" i="48"/>
  <c r="BF139" i="48"/>
  <c r="AT139" i="48"/>
  <c r="AU139" i="48"/>
  <c r="AV139" i="48"/>
  <c r="AW139" i="48"/>
  <c r="AX139" i="48"/>
  <c r="AY139" i="48"/>
  <c r="AZ139" i="48"/>
  <c r="BA139" i="48"/>
  <c r="BB139" i="48"/>
  <c r="BC139" i="48"/>
  <c r="BD139" i="48"/>
  <c r="BE139" i="48"/>
  <c r="AG139" i="48"/>
  <c r="AM139" i="48"/>
  <c r="AE139" i="48"/>
  <c r="AD139" i="48"/>
  <c r="AC139" i="48"/>
  <c r="D139" i="48"/>
  <c r="I139" i="48"/>
  <c r="DV138" i="48"/>
  <c r="DU138" i="48"/>
  <c r="DT138" i="48"/>
  <c r="DS138" i="48"/>
  <c r="DR138" i="48"/>
  <c r="DQ138" i="48"/>
  <c r="DP138" i="48"/>
  <c r="DO138" i="48"/>
  <c r="DN138" i="48"/>
  <c r="DM138" i="48"/>
  <c r="DL138" i="48"/>
  <c r="DK138" i="48"/>
  <c r="DJ138" i="48"/>
  <c r="DI138" i="48"/>
  <c r="DH138" i="48"/>
  <c r="DG138" i="48"/>
  <c r="DF138" i="48"/>
  <c r="DE138" i="48"/>
  <c r="DD138" i="48"/>
  <c r="DC138" i="48"/>
  <c r="DB138" i="48"/>
  <c r="DA138" i="48"/>
  <c r="CZ138" i="48"/>
  <c r="CY138" i="48"/>
  <c r="CX138" i="48"/>
  <c r="CW138" i="48"/>
  <c r="CV138" i="48"/>
  <c r="CU138" i="48"/>
  <c r="CT138" i="48"/>
  <c r="CS138" i="48"/>
  <c r="CR138" i="48"/>
  <c r="CQ138" i="48"/>
  <c r="CP138" i="48"/>
  <c r="CO138" i="48"/>
  <c r="CN138" i="48"/>
  <c r="CM138" i="48"/>
  <c r="CL138" i="48"/>
  <c r="CK138" i="48"/>
  <c r="CJ138" i="48"/>
  <c r="CH138" i="48"/>
  <c r="CG138" i="48"/>
  <c r="CF138" i="48"/>
  <c r="CE138" i="48"/>
  <c r="CD138" i="48"/>
  <c r="CC138" i="48"/>
  <c r="CB138" i="48"/>
  <c r="CA138" i="48"/>
  <c r="BY138" i="48"/>
  <c r="BX138" i="48"/>
  <c r="BW138" i="48"/>
  <c r="BV138" i="48"/>
  <c r="BR138" i="48"/>
  <c r="BS138" i="48"/>
  <c r="BT138" i="48"/>
  <c r="BU138" i="48"/>
  <c r="BQ138" i="48"/>
  <c r="BP138" i="48"/>
  <c r="BO138" i="48"/>
  <c r="BN138" i="48"/>
  <c r="BM138" i="48"/>
  <c r="BL138" i="48"/>
  <c r="BK138" i="48"/>
  <c r="BJ138" i="48"/>
  <c r="BI138" i="48"/>
  <c r="BH138" i="48"/>
  <c r="BG138" i="48"/>
  <c r="BF138" i="48"/>
  <c r="AT138" i="48"/>
  <c r="AU138" i="48"/>
  <c r="AV138" i="48"/>
  <c r="AW138" i="48"/>
  <c r="AX138" i="48"/>
  <c r="AY138" i="48"/>
  <c r="AZ138" i="48"/>
  <c r="BA138" i="48"/>
  <c r="BB138" i="48"/>
  <c r="BC138" i="48"/>
  <c r="BD138" i="48"/>
  <c r="BE138" i="48"/>
  <c r="AG138" i="48"/>
  <c r="AM138" i="48"/>
  <c r="AE138" i="48"/>
  <c r="AD138" i="48"/>
  <c r="AC138" i="48"/>
  <c r="D138" i="48"/>
  <c r="I138" i="48"/>
  <c r="DV137" i="48"/>
  <c r="DU137" i="48"/>
  <c r="DT137" i="48"/>
  <c r="DS137" i="48"/>
  <c r="DR137" i="48"/>
  <c r="DQ137" i="48"/>
  <c r="DP137" i="48"/>
  <c r="DO137" i="48"/>
  <c r="DN137" i="48"/>
  <c r="DM137" i="48"/>
  <c r="DL137" i="48"/>
  <c r="DK137" i="48"/>
  <c r="DJ137" i="48"/>
  <c r="DI137" i="48"/>
  <c r="DH137" i="48"/>
  <c r="DG137" i="48"/>
  <c r="DF137" i="48"/>
  <c r="DE137" i="48"/>
  <c r="DD137" i="48"/>
  <c r="DC137" i="48"/>
  <c r="DB137" i="48"/>
  <c r="DA137" i="48"/>
  <c r="CZ137" i="48"/>
  <c r="CY137" i="48"/>
  <c r="CX137" i="48"/>
  <c r="CW137" i="48"/>
  <c r="CV137" i="48"/>
  <c r="CU137" i="48"/>
  <c r="CT137" i="48"/>
  <c r="CS137" i="48"/>
  <c r="CR137" i="48"/>
  <c r="CQ137" i="48"/>
  <c r="CP137" i="48"/>
  <c r="CO137" i="48"/>
  <c r="CN137" i="48"/>
  <c r="CM137" i="48"/>
  <c r="CL137" i="48"/>
  <c r="CK137" i="48"/>
  <c r="CJ137" i="48"/>
  <c r="CH137" i="48"/>
  <c r="CG137" i="48"/>
  <c r="CF137" i="48"/>
  <c r="CE137" i="48"/>
  <c r="CD137" i="48"/>
  <c r="CC137" i="48"/>
  <c r="CB137" i="48"/>
  <c r="CA137" i="48"/>
  <c r="BY137" i="48"/>
  <c r="BX137" i="48"/>
  <c r="BW137" i="48"/>
  <c r="BV137" i="48"/>
  <c r="BR137" i="48"/>
  <c r="BS137" i="48"/>
  <c r="BT137" i="48"/>
  <c r="BU137" i="48"/>
  <c r="BQ137" i="48"/>
  <c r="BP137" i="48"/>
  <c r="BO137" i="48"/>
  <c r="BN137" i="48"/>
  <c r="BM137" i="48"/>
  <c r="BL137" i="48"/>
  <c r="BK137" i="48"/>
  <c r="BJ137" i="48"/>
  <c r="BI137" i="48"/>
  <c r="BH137" i="48"/>
  <c r="BG137" i="48"/>
  <c r="BF137" i="48"/>
  <c r="AT137" i="48"/>
  <c r="AU137" i="48"/>
  <c r="AV137" i="48"/>
  <c r="AW137" i="48"/>
  <c r="AX137" i="48"/>
  <c r="AY137" i="48"/>
  <c r="AZ137" i="48"/>
  <c r="BA137" i="48"/>
  <c r="BB137" i="48"/>
  <c r="BC137" i="48"/>
  <c r="BD137" i="48"/>
  <c r="BE137" i="48"/>
  <c r="AG137" i="48"/>
  <c r="AM137" i="48"/>
  <c r="AE137" i="48"/>
  <c r="AD137" i="48"/>
  <c r="AC137" i="48"/>
  <c r="D137" i="48"/>
  <c r="I137" i="48"/>
  <c r="DV136" i="48"/>
  <c r="DU136" i="48"/>
  <c r="DT136" i="48"/>
  <c r="DS136" i="48"/>
  <c r="DR136" i="48"/>
  <c r="DQ136" i="48"/>
  <c r="DP136" i="48"/>
  <c r="DO136" i="48"/>
  <c r="DN136" i="48"/>
  <c r="DM136" i="48"/>
  <c r="DL136" i="48"/>
  <c r="DK136" i="48"/>
  <c r="DJ136" i="48"/>
  <c r="DI136" i="48"/>
  <c r="DH136" i="48"/>
  <c r="DG136" i="48"/>
  <c r="DF136" i="48"/>
  <c r="DE136" i="48"/>
  <c r="DD136" i="48"/>
  <c r="DC136" i="48"/>
  <c r="DB136" i="48"/>
  <c r="DA136" i="48"/>
  <c r="CZ136" i="48"/>
  <c r="CY136" i="48"/>
  <c r="CX136" i="48"/>
  <c r="CW136" i="48"/>
  <c r="CV136" i="48"/>
  <c r="CU136" i="48"/>
  <c r="CT136" i="48"/>
  <c r="CS136" i="48"/>
  <c r="CR136" i="48"/>
  <c r="CQ136" i="48"/>
  <c r="CP136" i="48"/>
  <c r="CO136" i="48"/>
  <c r="CN136" i="48"/>
  <c r="CM136" i="48"/>
  <c r="CL136" i="48"/>
  <c r="CK136" i="48"/>
  <c r="CJ136" i="48"/>
  <c r="CH136" i="48"/>
  <c r="CG136" i="48"/>
  <c r="CF136" i="48"/>
  <c r="CE136" i="48"/>
  <c r="CD136" i="48"/>
  <c r="CC136" i="48"/>
  <c r="CB136" i="48"/>
  <c r="CA136" i="48"/>
  <c r="BY136" i="48"/>
  <c r="BX136" i="48"/>
  <c r="BW136" i="48"/>
  <c r="BV136" i="48"/>
  <c r="BR136" i="48"/>
  <c r="BS136" i="48"/>
  <c r="BT136" i="48"/>
  <c r="BU136" i="48"/>
  <c r="BQ136" i="48"/>
  <c r="BP136" i="48"/>
  <c r="BO136" i="48"/>
  <c r="BN136" i="48"/>
  <c r="BM136" i="48"/>
  <c r="BL136" i="48"/>
  <c r="BK136" i="48"/>
  <c r="BJ136" i="48"/>
  <c r="BI136" i="48"/>
  <c r="BH136" i="48"/>
  <c r="BG136" i="48"/>
  <c r="BF136" i="48"/>
  <c r="F136" i="48"/>
  <c r="AT136" i="48"/>
  <c r="AU136" i="48"/>
  <c r="AV136" i="48"/>
  <c r="AW136" i="48"/>
  <c r="AX136" i="48"/>
  <c r="AY136" i="48"/>
  <c r="AZ136" i="48"/>
  <c r="BA136" i="48"/>
  <c r="BB136" i="48"/>
  <c r="BC136" i="48"/>
  <c r="BD136" i="48"/>
  <c r="BE136" i="48"/>
  <c r="AK136" i="48"/>
  <c r="AG136" i="48"/>
  <c r="AF136" i="48"/>
  <c r="AE136" i="48"/>
  <c r="AD136" i="48"/>
  <c r="AC136" i="48"/>
  <c r="D136" i="48"/>
  <c r="I136" i="48"/>
  <c r="DV135" i="48"/>
  <c r="DU135" i="48"/>
  <c r="DT135" i="48"/>
  <c r="DS135" i="48"/>
  <c r="DR135" i="48"/>
  <c r="DQ135" i="48"/>
  <c r="DP135" i="48"/>
  <c r="DO135" i="48"/>
  <c r="DN135" i="48"/>
  <c r="DM135" i="48"/>
  <c r="DL135" i="48"/>
  <c r="DK135" i="48"/>
  <c r="DJ135" i="48"/>
  <c r="DI135" i="48"/>
  <c r="DH135" i="48"/>
  <c r="DG135" i="48"/>
  <c r="DF135" i="48"/>
  <c r="DE135" i="48"/>
  <c r="DD135" i="48"/>
  <c r="DC135" i="48"/>
  <c r="DB135" i="48"/>
  <c r="DA135" i="48"/>
  <c r="CZ135" i="48"/>
  <c r="CY135" i="48"/>
  <c r="CX135" i="48"/>
  <c r="CW135" i="48"/>
  <c r="CV135" i="48"/>
  <c r="CU135" i="48"/>
  <c r="CT135" i="48"/>
  <c r="CS135" i="48"/>
  <c r="CR135" i="48"/>
  <c r="CQ135" i="48"/>
  <c r="CP135" i="48"/>
  <c r="CO135" i="48"/>
  <c r="CN135" i="48"/>
  <c r="CM135" i="48"/>
  <c r="CL135" i="48"/>
  <c r="CK135" i="48"/>
  <c r="CJ135" i="48"/>
  <c r="CH135" i="48"/>
  <c r="CG135" i="48"/>
  <c r="CF135" i="48"/>
  <c r="CE135" i="48"/>
  <c r="CD135" i="48"/>
  <c r="CC135" i="48"/>
  <c r="CB135" i="48"/>
  <c r="CA135" i="48"/>
  <c r="BY135" i="48"/>
  <c r="BX135" i="48"/>
  <c r="BW135" i="48"/>
  <c r="BV135" i="48"/>
  <c r="BR135" i="48"/>
  <c r="BS135" i="48"/>
  <c r="BT135" i="48"/>
  <c r="BU135" i="48"/>
  <c r="BQ135" i="48"/>
  <c r="BP135" i="48"/>
  <c r="BO135" i="48"/>
  <c r="BN135" i="48"/>
  <c r="BM135" i="48"/>
  <c r="BL135" i="48"/>
  <c r="BK135" i="48"/>
  <c r="BJ135" i="48"/>
  <c r="BI135" i="48"/>
  <c r="BH135" i="48"/>
  <c r="BG135" i="48"/>
  <c r="BF135" i="48"/>
  <c r="AT135" i="48"/>
  <c r="AU135" i="48"/>
  <c r="AV135" i="48"/>
  <c r="AW135" i="48"/>
  <c r="AX135" i="48"/>
  <c r="AY135" i="48"/>
  <c r="AZ135" i="48"/>
  <c r="BA135" i="48"/>
  <c r="BB135" i="48"/>
  <c r="BC135" i="48"/>
  <c r="BD135" i="48"/>
  <c r="BE135" i="48"/>
  <c r="AG135" i="48"/>
  <c r="AM135" i="48"/>
  <c r="AE135" i="48"/>
  <c r="AD135" i="48"/>
  <c r="AC135" i="48"/>
  <c r="D135" i="48"/>
  <c r="I135" i="48"/>
  <c r="DV134" i="48"/>
  <c r="DU134" i="48"/>
  <c r="DT134" i="48"/>
  <c r="DS134" i="48"/>
  <c r="DR134" i="48"/>
  <c r="DQ134" i="48"/>
  <c r="DP134" i="48"/>
  <c r="DO134" i="48"/>
  <c r="DN134" i="48"/>
  <c r="DM134" i="48"/>
  <c r="DL134" i="48"/>
  <c r="DK134" i="48"/>
  <c r="DJ134" i="48"/>
  <c r="DI134" i="48"/>
  <c r="DH134" i="48"/>
  <c r="DG134" i="48"/>
  <c r="DF134" i="48"/>
  <c r="DE134" i="48"/>
  <c r="DD134" i="48"/>
  <c r="DC134" i="48"/>
  <c r="DB134" i="48"/>
  <c r="DA134" i="48"/>
  <c r="CZ134" i="48"/>
  <c r="CY134" i="48"/>
  <c r="CX134" i="48"/>
  <c r="CW134" i="48"/>
  <c r="CV134" i="48"/>
  <c r="CU134" i="48"/>
  <c r="CT134" i="48"/>
  <c r="CS134" i="48"/>
  <c r="CR134" i="48"/>
  <c r="CQ134" i="48"/>
  <c r="CP134" i="48"/>
  <c r="CO134" i="48"/>
  <c r="CN134" i="48"/>
  <c r="CM134" i="48"/>
  <c r="CL134" i="48"/>
  <c r="CK134" i="48"/>
  <c r="CJ134" i="48"/>
  <c r="CH134" i="48"/>
  <c r="CG134" i="48"/>
  <c r="CF134" i="48"/>
  <c r="CE134" i="48"/>
  <c r="CD134" i="48"/>
  <c r="CC134" i="48"/>
  <c r="CB134" i="48"/>
  <c r="CA134" i="48"/>
  <c r="BY134" i="48"/>
  <c r="BX134" i="48"/>
  <c r="BW134" i="48"/>
  <c r="BV134" i="48"/>
  <c r="BR134" i="48"/>
  <c r="BS134" i="48"/>
  <c r="BT134" i="48"/>
  <c r="BU134" i="48"/>
  <c r="BQ134" i="48"/>
  <c r="BP134" i="48"/>
  <c r="BO134" i="48"/>
  <c r="BN134" i="48"/>
  <c r="BM134" i="48"/>
  <c r="BL134" i="48"/>
  <c r="BK134" i="48"/>
  <c r="BJ134" i="48"/>
  <c r="BI134" i="48"/>
  <c r="BH134" i="48"/>
  <c r="BG134" i="48"/>
  <c r="BF134" i="48"/>
  <c r="AT134" i="48"/>
  <c r="AU134" i="48"/>
  <c r="AV134" i="48"/>
  <c r="AW134" i="48"/>
  <c r="AX134" i="48"/>
  <c r="AY134" i="48"/>
  <c r="AZ134" i="48"/>
  <c r="BA134" i="48"/>
  <c r="BB134" i="48"/>
  <c r="BC134" i="48"/>
  <c r="BD134" i="48"/>
  <c r="BE134" i="48"/>
  <c r="AG134" i="48"/>
  <c r="AF134" i="48"/>
  <c r="AE134" i="48"/>
  <c r="AD134" i="48"/>
  <c r="AC134" i="48"/>
  <c r="D134" i="48"/>
  <c r="I134" i="48"/>
  <c r="DV133" i="48"/>
  <c r="DU133" i="48"/>
  <c r="DT133" i="48"/>
  <c r="DS133" i="48"/>
  <c r="DR133" i="48"/>
  <c r="DQ133" i="48"/>
  <c r="DP133" i="48"/>
  <c r="DO133" i="48"/>
  <c r="DN133" i="48"/>
  <c r="DM133" i="48"/>
  <c r="DL133" i="48"/>
  <c r="DK133" i="48"/>
  <c r="DJ133" i="48"/>
  <c r="DI133" i="48"/>
  <c r="DH133" i="48"/>
  <c r="DG133" i="48"/>
  <c r="DF133" i="48"/>
  <c r="DE133" i="48"/>
  <c r="DD133" i="48"/>
  <c r="DC133" i="48"/>
  <c r="DB133" i="48"/>
  <c r="DA133" i="48"/>
  <c r="CZ133" i="48"/>
  <c r="CY133" i="48"/>
  <c r="CX133" i="48"/>
  <c r="CW133" i="48"/>
  <c r="CV133" i="48"/>
  <c r="CU133" i="48"/>
  <c r="CT133" i="48"/>
  <c r="CS133" i="48"/>
  <c r="CR133" i="48"/>
  <c r="CQ133" i="48"/>
  <c r="CP133" i="48"/>
  <c r="CO133" i="48"/>
  <c r="CN133" i="48"/>
  <c r="CM133" i="48"/>
  <c r="CL133" i="48"/>
  <c r="CK133" i="48"/>
  <c r="CJ133" i="48"/>
  <c r="CH133" i="48"/>
  <c r="CG133" i="48"/>
  <c r="CF133" i="48"/>
  <c r="CE133" i="48"/>
  <c r="CD133" i="48"/>
  <c r="CC133" i="48"/>
  <c r="CB133" i="48"/>
  <c r="CA133" i="48"/>
  <c r="BZ133" i="48"/>
  <c r="BY133" i="48"/>
  <c r="BX133" i="48"/>
  <c r="BW133" i="48"/>
  <c r="BV133" i="48"/>
  <c r="BR133" i="48"/>
  <c r="BS133" i="48"/>
  <c r="BT133" i="48"/>
  <c r="BU133" i="48"/>
  <c r="BQ133" i="48"/>
  <c r="BP133" i="48"/>
  <c r="BO133" i="48"/>
  <c r="BN133" i="48"/>
  <c r="BM133" i="48"/>
  <c r="BL133" i="48"/>
  <c r="BK133" i="48"/>
  <c r="BJ133" i="48"/>
  <c r="BI133" i="48"/>
  <c r="BH133" i="48"/>
  <c r="BG133" i="48"/>
  <c r="BF133" i="48"/>
  <c r="AT133" i="48"/>
  <c r="AU133" i="48"/>
  <c r="AV133" i="48"/>
  <c r="AW133" i="48"/>
  <c r="AX133" i="48"/>
  <c r="AY133" i="48"/>
  <c r="AZ133" i="48"/>
  <c r="BA133" i="48"/>
  <c r="BB133" i="48"/>
  <c r="BC133" i="48"/>
  <c r="BD133" i="48"/>
  <c r="BE133" i="48"/>
  <c r="AG133" i="48"/>
  <c r="AM133" i="48"/>
  <c r="AE133" i="48"/>
  <c r="AD133" i="48"/>
  <c r="AC133" i="48"/>
  <c r="D133" i="48"/>
  <c r="I133" i="48"/>
  <c r="DV132" i="48"/>
  <c r="DU132" i="48"/>
  <c r="DT132" i="48"/>
  <c r="DS132" i="48"/>
  <c r="DR132" i="48"/>
  <c r="DQ132" i="48"/>
  <c r="DP132" i="48"/>
  <c r="DO132" i="48"/>
  <c r="DN132" i="48"/>
  <c r="DM132" i="48"/>
  <c r="DL132" i="48"/>
  <c r="DK132" i="48"/>
  <c r="DJ132" i="48"/>
  <c r="DI132" i="48"/>
  <c r="DH132" i="48"/>
  <c r="DG132" i="48"/>
  <c r="DF132" i="48"/>
  <c r="DE132" i="48"/>
  <c r="DD132" i="48"/>
  <c r="DC132" i="48"/>
  <c r="DB132" i="48"/>
  <c r="DA132" i="48"/>
  <c r="CZ132" i="48"/>
  <c r="CY132" i="48"/>
  <c r="CX132" i="48"/>
  <c r="CW132" i="48"/>
  <c r="CV132" i="48"/>
  <c r="CU132" i="48"/>
  <c r="CT132" i="48"/>
  <c r="CS132" i="48"/>
  <c r="CR132" i="48"/>
  <c r="CQ132" i="48"/>
  <c r="CP132" i="48"/>
  <c r="CO132" i="48"/>
  <c r="CN132" i="48"/>
  <c r="CM132" i="48"/>
  <c r="CL132" i="48"/>
  <c r="CK132" i="48"/>
  <c r="CJ132" i="48"/>
  <c r="CH132" i="48"/>
  <c r="CG132" i="48"/>
  <c r="CF132" i="48"/>
  <c r="CE132" i="48"/>
  <c r="CD132" i="48"/>
  <c r="CC132" i="48"/>
  <c r="CB132" i="48"/>
  <c r="CA132" i="48"/>
  <c r="BY132" i="48"/>
  <c r="BX132" i="48"/>
  <c r="BW132" i="48"/>
  <c r="BV132" i="48"/>
  <c r="BR132" i="48"/>
  <c r="BS132" i="48"/>
  <c r="BT132" i="48"/>
  <c r="BU132" i="48"/>
  <c r="BQ132" i="48"/>
  <c r="BP132" i="48"/>
  <c r="BO132" i="48"/>
  <c r="BN132" i="48"/>
  <c r="BM132" i="48"/>
  <c r="BL132" i="48"/>
  <c r="BK132" i="48"/>
  <c r="BJ132" i="48"/>
  <c r="BI132" i="48"/>
  <c r="BH132" i="48"/>
  <c r="BG132" i="48"/>
  <c r="BF132" i="48"/>
  <c r="AT132" i="48"/>
  <c r="AU132" i="48"/>
  <c r="AV132" i="48"/>
  <c r="AW132" i="48"/>
  <c r="AX132" i="48"/>
  <c r="AY132" i="48"/>
  <c r="AZ132" i="48"/>
  <c r="BA132" i="48"/>
  <c r="BB132" i="48"/>
  <c r="BC132" i="48"/>
  <c r="BD132" i="48"/>
  <c r="BE132" i="48"/>
  <c r="AG132" i="48"/>
  <c r="AF132" i="48"/>
  <c r="AE132" i="48"/>
  <c r="AD132" i="48"/>
  <c r="AC132" i="48"/>
  <c r="D132" i="48"/>
  <c r="I132" i="48"/>
  <c r="DV131" i="48"/>
  <c r="DU131" i="48"/>
  <c r="DT131" i="48"/>
  <c r="DS131" i="48"/>
  <c r="DR131" i="48"/>
  <c r="DQ131" i="48"/>
  <c r="DP131" i="48"/>
  <c r="DO131" i="48"/>
  <c r="DN131" i="48"/>
  <c r="DM131" i="48"/>
  <c r="DL131" i="48"/>
  <c r="DK131" i="48"/>
  <c r="DJ131" i="48"/>
  <c r="DI131" i="48"/>
  <c r="DH131" i="48"/>
  <c r="DG131" i="48"/>
  <c r="DF131" i="48"/>
  <c r="DE131" i="48"/>
  <c r="DD131" i="48"/>
  <c r="DC131" i="48"/>
  <c r="DB131" i="48"/>
  <c r="DA131" i="48"/>
  <c r="CZ131" i="48"/>
  <c r="CY131" i="48"/>
  <c r="CX131" i="48"/>
  <c r="CW131" i="48"/>
  <c r="CV131" i="48"/>
  <c r="CU131" i="48"/>
  <c r="CT131" i="48"/>
  <c r="CS131" i="48"/>
  <c r="CR131" i="48"/>
  <c r="CQ131" i="48"/>
  <c r="CP131" i="48"/>
  <c r="CO131" i="48"/>
  <c r="CN131" i="48"/>
  <c r="CM131" i="48"/>
  <c r="CL131" i="48"/>
  <c r="CK131" i="48"/>
  <c r="CJ131" i="48"/>
  <c r="CH131" i="48"/>
  <c r="CG131" i="48"/>
  <c r="CF131" i="48"/>
  <c r="CE131" i="48"/>
  <c r="CD131" i="48"/>
  <c r="CC131" i="48"/>
  <c r="CB131" i="48"/>
  <c r="CA131" i="48"/>
  <c r="BZ131" i="48"/>
  <c r="BY131" i="48"/>
  <c r="BX131" i="48"/>
  <c r="BW131" i="48"/>
  <c r="BV131" i="48"/>
  <c r="AK131" i="48"/>
  <c r="BR131" i="48"/>
  <c r="BS131" i="48"/>
  <c r="BT131" i="48"/>
  <c r="BU131" i="48"/>
  <c r="BQ131" i="48"/>
  <c r="BP131" i="48"/>
  <c r="BO131" i="48"/>
  <c r="BN131" i="48"/>
  <c r="BM131" i="48"/>
  <c r="BL131" i="48"/>
  <c r="BK131" i="48"/>
  <c r="BJ131" i="48"/>
  <c r="BI131" i="48"/>
  <c r="BH131" i="48"/>
  <c r="BG131" i="48"/>
  <c r="BF131" i="48"/>
  <c r="AT131" i="48"/>
  <c r="AU131" i="48"/>
  <c r="AV131" i="48"/>
  <c r="AW131" i="48"/>
  <c r="AX131" i="48"/>
  <c r="AY131" i="48"/>
  <c r="AZ131" i="48"/>
  <c r="BA131" i="48"/>
  <c r="BB131" i="48"/>
  <c r="BC131" i="48"/>
  <c r="BD131" i="48"/>
  <c r="BE131" i="48"/>
  <c r="AG131" i="48"/>
  <c r="AM131" i="48"/>
  <c r="AE131" i="48"/>
  <c r="AD131" i="48"/>
  <c r="AC131" i="48"/>
  <c r="D131" i="48"/>
  <c r="I131" i="48"/>
  <c r="DV130" i="48"/>
  <c r="DU130" i="48"/>
  <c r="DT130" i="48"/>
  <c r="DS130" i="48"/>
  <c r="DR130" i="48"/>
  <c r="DQ130" i="48"/>
  <c r="DP130" i="48"/>
  <c r="DO130" i="48"/>
  <c r="DN130" i="48"/>
  <c r="DM130" i="48"/>
  <c r="DL130" i="48"/>
  <c r="DK130" i="48"/>
  <c r="DJ130" i="48"/>
  <c r="DI130" i="48"/>
  <c r="DH130" i="48"/>
  <c r="DG130" i="48"/>
  <c r="DF130" i="48"/>
  <c r="DE130" i="48"/>
  <c r="DD130" i="48"/>
  <c r="DC130" i="48"/>
  <c r="DB130" i="48"/>
  <c r="DA130" i="48"/>
  <c r="CZ130" i="48"/>
  <c r="CY130" i="48"/>
  <c r="CX130" i="48"/>
  <c r="CW130" i="48"/>
  <c r="CV130" i="48"/>
  <c r="CU130" i="48"/>
  <c r="CT130" i="48"/>
  <c r="CS130" i="48"/>
  <c r="CR130" i="48"/>
  <c r="CQ130" i="48"/>
  <c r="CP130" i="48"/>
  <c r="CO130" i="48"/>
  <c r="CN130" i="48"/>
  <c r="CM130" i="48"/>
  <c r="CL130" i="48"/>
  <c r="CK130" i="48"/>
  <c r="CJ130" i="48"/>
  <c r="CH130" i="48"/>
  <c r="CG130" i="48"/>
  <c r="CF130" i="48"/>
  <c r="CE130" i="48"/>
  <c r="CD130" i="48"/>
  <c r="CC130" i="48"/>
  <c r="CB130" i="48"/>
  <c r="CA130" i="48"/>
  <c r="BY130" i="48"/>
  <c r="BX130" i="48"/>
  <c r="BW130" i="48"/>
  <c r="BV130" i="48"/>
  <c r="BR130" i="48"/>
  <c r="BS130" i="48"/>
  <c r="BT130" i="48"/>
  <c r="BU130" i="48"/>
  <c r="BQ130" i="48"/>
  <c r="BP130" i="48"/>
  <c r="BO130" i="48"/>
  <c r="BN130" i="48"/>
  <c r="BM130" i="48"/>
  <c r="BL130" i="48"/>
  <c r="BK130" i="48"/>
  <c r="BJ130" i="48"/>
  <c r="BI130" i="48"/>
  <c r="BH130" i="48"/>
  <c r="BG130" i="48"/>
  <c r="BF130" i="48"/>
  <c r="AT130" i="48"/>
  <c r="AU130" i="48"/>
  <c r="AV130" i="48"/>
  <c r="AW130" i="48"/>
  <c r="AX130" i="48"/>
  <c r="AY130" i="48"/>
  <c r="AZ130" i="48"/>
  <c r="BA130" i="48"/>
  <c r="BB130" i="48"/>
  <c r="BC130" i="48"/>
  <c r="BD130" i="48"/>
  <c r="BE130" i="48"/>
  <c r="AG130" i="48"/>
  <c r="AM130" i="48"/>
  <c r="AE130" i="48"/>
  <c r="AD130" i="48"/>
  <c r="AC130" i="48"/>
  <c r="D130" i="48"/>
  <c r="I130" i="48"/>
  <c r="DV129" i="48"/>
  <c r="DU129" i="48"/>
  <c r="DT129" i="48"/>
  <c r="DS129" i="48"/>
  <c r="DR129" i="48"/>
  <c r="DQ129" i="48"/>
  <c r="DP129" i="48"/>
  <c r="DO129" i="48"/>
  <c r="DN129" i="48"/>
  <c r="DM129" i="48"/>
  <c r="DL129" i="48"/>
  <c r="DK129" i="48"/>
  <c r="DJ129" i="48"/>
  <c r="DI129" i="48"/>
  <c r="DH129" i="48"/>
  <c r="DG129" i="48"/>
  <c r="DF129" i="48"/>
  <c r="DE129" i="48"/>
  <c r="DD129" i="48"/>
  <c r="DC129" i="48"/>
  <c r="DB129" i="48"/>
  <c r="DA129" i="48"/>
  <c r="CZ129" i="48"/>
  <c r="CY129" i="48"/>
  <c r="CX129" i="48"/>
  <c r="CW129" i="48"/>
  <c r="CV129" i="48"/>
  <c r="CU129" i="48"/>
  <c r="CT129" i="48"/>
  <c r="CS129" i="48"/>
  <c r="CR129" i="48"/>
  <c r="CQ129" i="48"/>
  <c r="CP129" i="48"/>
  <c r="CO129" i="48"/>
  <c r="CN129" i="48"/>
  <c r="CM129" i="48"/>
  <c r="CL129" i="48"/>
  <c r="CK129" i="48"/>
  <c r="CJ129" i="48"/>
  <c r="CH129" i="48"/>
  <c r="CG129" i="48"/>
  <c r="CF129" i="48"/>
  <c r="CE129" i="48"/>
  <c r="CD129" i="48"/>
  <c r="CC129" i="48"/>
  <c r="CB129" i="48"/>
  <c r="CA129" i="48"/>
  <c r="BY129" i="48"/>
  <c r="BX129" i="48"/>
  <c r="BW129" i="48"/>
  <c r="BV129" i="48"/>
  <c r="BR129" i="48"/>
  <c r="BS129" i="48"/>
  <c r="BT129" i="48"/>
  <c r="BU129" i="48"/>
  <c r="BQ129" i="48"/>
  <c r="BP129" i="48"/>
  <c r="BO129" i="48"/>
  <c r="BN129" i="48"/>
  <c r="BM129" i="48"/>
  <c r="BL129" i="48"/>
  <c r="BK129" i="48"/>
  <c r="BJ129" i="48"/>
  <c r="BI129" i="48"/>
  <c r="BH129" i="48"/>
  <c r="BG129" i="48"/>
  <c r="BF129" i="48"/>
  <c r="AT129" i="48"/>
  <c r="AU129" i="48"/>
  <c r="AV129" i="48"/>
  <c r="AW129" i="48"/>
  <c r="AX129" i="48"/>
  <c r="AY129" i="48"/>
  <c r="AZ129" i="48"/>
  <c r="BA129" i="48"/>
  <c r="BB129" i="48"/>
  <c r="BC129" i="48"/>
  <c r="BD129" i="48"/>
  <c r="BE129" i="48"/>
  <c r="AG129" i="48"/>
  <c r="AE129" i="48"/>
  <c r="AD129" i="48"/>
  <c r="AC129" i="48"/>
  <c r="D129" i="48"/>
  <c r="I129" i="48"/>
  <c r="DV128" i="48"/>
  <c r="DU128" i="48"/>
  <c r="DT128" i="48"/>
  <c r="DS128" i="48"/>
  <c r="DR128" i="48"/>
  <c r="DQ128" i="48"/>
  <c r="DP128" i="48"/>
  <c r="DO128" i="48"/>
  <c r="DN128" i="48"/>
  <c r="DM128" i="48"/>
  <c r="DL128" i="48"/>
  <c r="DK128" i="48"/>
  <c r="DJ128" i="48"/>
  <c r="DI128" i="48"/>
  <c r="DH128" i="48"/>
  <c r="DG128" i="48"/>
  <c r="DF128" i="48"/>
  <c r="DE128" i="48"/>
  <c r="DD128" i="48"/>
  <c r="DC128" i="48"/>
  <c r="DB128" i="48"/>
  <c r="DA128" i="48"/>
  <c r="CZ128" i="48"/>
  <c r="CY128" i="48"/>
  <c r="CX128" i="48"/>
  <c r="CW128" i="48"/>
  <c r="CV128" i="48"/>
  <c r="CU128" i="48"/>
  <c r="CT128" i="48"/>
  <c r="CS128" i="48"/>
  <c r="CR128" i="48"/>
  <c r="CQ128" i="48"/>
  <c r="CP128" i="48"/>
  <c r="CO128" i="48"/>
  <c r="CN128" i="48"/>
  <c r="CM128" i="48"/>
  <c r="CL128" i="48"/>
  <c r="CK128" i="48"/>
  <c r="CJ128" i="48"/>
  <c r="CH128" i="48"/>
  <c r="CG128" i="48"/>
  <c r="CF128" i="48"/>
  <c r="CE128" i="48"/>
  <c r="CD128" i="48"/>
  <c r="CC128" i="48"/>
  <c r="CB128" i="48"/>
  <c r="CA128" i="48"/>
  <c r="BY128" i="48"/>
  <c r="BX128" i="48"/>
  <c r="BW128" i="48"/>
  <c r="BV128" i="48"/>
  <c r="AK128" i="48"/>
  <c r="BR128" i="48"/>
  <c r="BS128" i="48"/>
  <c r="BT128" i="48"/>
  <c r="BU128" i="48"/>
  <c r="BQ128" i="48"/>
  <c r="BP128" i="48"/>
  <c r="BO128" i="48"/>
  <c r="BN128" i="48"/>
  <c r="BM128" i="48"/>
  <c r="BL128" i="48"/>
  <c r="BK128" i="48"/>
  <c r="BJ128" i="48"/>
  <c r="BI128" i="48"/>
  <c r="BH128" i="48"/>
  <c r="BG128" i="48"/>
  <c r="BF128" i="48"/>
  <c r="AT128" i="48"/>
  <c r="AU128" i="48"/>
  <c r="AV128" i="48"/>
  <c r="AW128" i="48"/>
  <c r="AX128" i="48"/>
  <c r="AY128" i="48"/>
  <c r="AZ128" i="48"/>
  <c r="BA128" i="48"/>
  <c r="BB128" i="48"/>
  <c r="BC128" i="48"/>
  <c r="BD128" i="48"/>
  <c r="BE128" i="48"/>
  <c r="AG128" i="48"/>
  <c r="AM128" i="48"/>
  <c r="AE128" i="48"/>
  <c r="AD128" i="48"/>
  <c r="AC128" i="48"/>
  <c r="D128" i="48"/>
  <c r="I128" i="48"/>
  <c r="DV127" i="48"/>
  <c r="DU127" i="48"/>
  <c r="DT127" i="48"/>
  <c r="DS127" i="48"/>
  <c r="DR127" i="48"/>
  <c r="DQ127" i="48"/>
  <c r="DP127" i="48"/>
  <c r="DO127" i="48"/>
  <c r="DN127" i="48"/>
  <c r="DM127" i="48"/>
  <c r="DL127" i="48"/>
  <c r="DK127" i="48"/>
  <c r="DJ127" i="48"/>
  <c r="DI127" i="48"/>
  <c r="DH127" i="48"/>
  <c r="DG127" i="48"/>
  <c r="DF127" i="48"/>
  <c r="DE127" i="48"/>
  <c r="DD127" i="48"/>
  <c r="DC127" i="48"/>
  <c r="DB127" i="48"/>
  <c r="DA127" i="48"/>
  <c r="CZ127" i="48"/>
  <c r="CY127" i="48"/>
  <c r="CX127" i="48"/>
  <c r="CW127" i="48"/>
  <c r="CV127" i="48"/>
  <c r="CU127" i="48"/>
  <c r="CT127" i="48"/>
  <c r="CS127" i="48"/>
  <c r="CR127" i="48"/>
  <c r="CQ127" i="48"/>
  <c r="CP127" i="48"/>
  <c r="CO127" i="48"/>
  <c r="CN127" i="48"/>
  <c r="CM127" i="48"/>
  <c r="CL127" i="48"/>
  <c r="CK127" i="48"/>
  <c r="CJ127" i="48"/>
  <c r="CH127" i="48"/>
  <c r="CG127" i="48"/>
  <c r="CF127" i="48"/>
  <c r="CE127" i="48"/>
  <c r="CA127" i="48"/>
  <c r="CB127" i="48"/>
  <c r="CC127" i="48"/>
  <c r="CD127" i="48"/>
  <c r="BZ127" i="48"/>
  <c r="BY127" i="48"/>
  <c r="BX127" i="48"/>
  <c r="BW127" i="48"/>
  <c r="BV127" i="48"/>
  <c r="AK127" i="48"/>
  <c r="BR127" i="48"/>
  <c r="BS127" i="48"/>
  <c r="BT127" i="48"/>
  <c r="BU127" i="48"/>
  <c r="BQ127" i="48"/>
  <c r="BP127" i="48"/>
  <c r="BO127" i="48"/>
  <c r="BN127" i="48"/>
  <c r="BM127" i="48"/>
  <c r="BL127" i="48"/>
  <c r="BK127" i="48"/>
  <c r="BJ127" i="48"/>
  <c r="BI127" i="48"/>
  <c r="BH127" i="48"/>
  <c r="BG127" i="48"/>
  <c r="BF127" i="48"/>
  <c r="AT127" i="48"/>
  <c r="AU127" i="48"/>
  <c r="AV127" i="48"/>
  <c r="AW127" i="48"/>
  <c r="AX127" i="48"/>
  <c r="AY127" i="48"/>
  <c r="AZ127" i="48"/>
  <c r="BA127" i="48"/>
  <c r="BB127" i="48"/>
  <c r="BC127" i="48"/>
  <c r="BD127" i="48"/>
  <c r="BE127" i="48"/>
  <c r="AG127" i="48"/>
  <c r="AM127" i="48"/>
  <c r="AE127" i="48"/>
  <c r="AD127" i="48"/>
  <c r="AC127" i="48"/>
  <c r="D127" i="48"/>
  <c r="I127" i="48"/>
  <c r="DV126" i="48"/>
  <c r="DU126" i="48"/>
  <c r="DT126" i="48"/>
  <c r="DS126" i="48"/>
  <c r="DR126" i="48"/>
  <c r="DQ126" i="48"/>
  <c r="DP126" i="48"/>
  <c r="DO126" i="48"/>
  <c r="DN126" i="48"/>
  <c r="DM126" i="48"/>
  <c r="DL126" i="48"/>
  <c r="DK126" i="48"/>
  <c r="DJ126" i="48"/>
  <c r="DI126" i="48"/>
  <c r="DH126" i="48"/>
  <c r="DG126" i="48"/>
  <c r="DF126" i="48"/>
  <c r="DE126" i="48"/>
  <c r="DD126" i="48"/>
  <c r="DC126" i="48"/>
  <c r="DB126" i="48"/>
  <c r="DA126" i="48"/>
  <c r="CZ126" i="48"/>
  <c r="CY126" i="48"/>
  <c r="CX126" i="48"/>
  <c r="CW126" i="48"/>
  <c r="CV126" i="48"/>
  <c r="CU126" i="48"/>
  <c r="CT126" i="48"/>
  <c r="CS126" i="48"/>
  <c r="CR126" i="48"/>
  <c r="CQ126" i="48"/>
  <c r="CP126" i="48"/>
  <c r="CO126" i="48"/>
  <c r="CN126" i="48"/>
  <c r="CM126" i="48"/>
  <c r="CL126" i="48"/>
  <c r="CK126" i="48"/>
  <c r="CJ126" i="48"/>
  <c r="CH126" i="48"/>
  <c r="CG126" i="48"/>
  <c r="CF126" i="48"/>
  <c r="CE126" i="48"/>
  <c r="CD126" i="48"/>
  <c r="CC126" i="48"/>
  <c r="CB126" i="48"/>
  <c r="CA126" i="48"/>
  <c r="BY126" i="48"/>
  <c r="BX126" i="48"/>
  <c r="BW126" i="48"/>
  <c r="BV126" i="48"/>
  <c r="BR126" i="48"/>
  <c r="BS126" i="48"/>
  <c r="BT126" i="48"/>
  <c r="BU126" i="48"/>
  <c r="BQ126" i="48"/>
  <c r="BP126" i="48"/>
  <c r="BO126" i="48"/>
  <c r="BN126" i="48"/>
  <c r="BM126" i="48"/>
  <c r="BL126" i="48"/>
  <c r="BK126" i="48"/>
  <c r="BJ126" i="48"/>
  <c r="BI126" i="48"/>
  <c r="BH126" i="48"/>
  <c r="BG126" i="48"/>
  <c r="BF126" i="48"/>
  <c r="AT126" i="48"/>
  <c r="AU126" i="48"/>
  <c r="AV126" i="48"/>
  <c r="AW126" i="48"/>
  <c r="AX126" i="48"/>
  <c r="AY126" i="48"/>
  <c r="AZ126" i="48"/>
  <c r="BA126" i="48"/>
  <c r="BB126" i="48"/>
  <c r="BC126" i="48"/>
  <c r="BD126" i="48"/>
  <c r="BE126" i="48"/>
  <c r="E126" i="48"/>
  <c r="B126" i="48"/>
  <c r="AK126" i="48"/>
  <c r="AG126" i="48"/>
  <c r="AE126" i="48"/>
  <c r="AD126" i="48"/>
  <c r="AC126" i="48"/>
  <c r="D126" i="48"/>
  <c r="I126" i="48"/>
  <c r="DV125" i="48"/>
  <c r="DU125" i="48"/>
  <c r="DT125" i="48"/>
  <c r="DS125" i="48"/>
  <c r="DR125" i="48"/>
  <c r="DQ125" i="48"/>
  <c r="DP125" i="48"/>
  <c r="DO125" i="48"/>
  <c r="DN125" i="48"/>
  <c r="DM125" i="48"/>
  <c r="DL125" i="48"/>
  <c r="DK125" i="48"/>
  <c r="DJ125" i="48"/>
  <c r="DI125" i="48"/>
  <c r="DH125" i="48"/>
  <c r="DG125" i="48"/>
  <c r="DF125" i="48"/>
  <c r="DE125" i="48"/>
  <c r="DD125" i="48"/>
  <c r="DC125" i="48"/>
  <c r="DB125" i="48"/>
  <c r="DA125" i="48"/>
  <c r="CZ125" i="48"/>
  <c r="CY125" i="48"/>
  <c r="CX125" i="48"/>
  <c r="CW125" i="48"/>
  <c r="CV125" i="48"/>
  <c r="CU125" i="48"/>
  <c r="CT125" i="48"/>
  <c r="CS125" i="48"/>
  <c r="CR125" i="48"/>
  <c r="CQ125" i="48"/>
  <c r="CP125" i="48"/>
  <c r="CO125" i="48"/>
  <c r="CN125" i="48"/>
  <c r="CM125" i="48"/>
  <c r="CL125" i="48"/>
  <c r="CK125" i="48"/>
  <c r="CJ125" i="48"/>
  <c r="CH125" i="48"/>
  <c r="CG125" i="48"/>
  <c r="CF125" i="48"/>
  <c r="CE125" i="48"/>
  <c r="CD125" i="48"/>
  <c r="CC125" i="48"/>
  <c r="CB125" i="48"/>
  <c r="CA125" i="48"/>
  <c r="BY125" i="48"/>
  <c r="BX125" i="48"/>
  <c r="BW125" i="48"/>
  <c r="BV125" i="48"/>
  <c r="BR125" i="48"/>
  <c r="BS125" i="48"/>
  <c r="BT125" i="48"/>
  <c r="BU125" i="48"/>
  <c r="AN125" i="48"/>
  <c r="AS125" i="48"/>
  <c r="BQ125" i="48"/>
  <c r="BP125" i="48"/>
  <c r="BO125" i="48"/>
  <c r="BN125" i="48"/>
  <c r="BM125" i="48"/>
  <c r="BL125" i="48"/>
  <c r="BK125" i="48"/>
  <c r="BJ125" i="48"/>
  <c r="BI125" i="48"/>
  <c r="BH125" i="48"/>
  <c r="BG125" i="48"/>
  <c r="BF125" i="48"/>
  <c r="AT125" i="48"/>
  <c r="AU125" i="48"/>
  <c r="AV125" i="48"/>
  <c r="AW125" i="48"/>
  <c r="AX125" i="48"/>
  <c r="AY125" i="48"/>
  <c r="AZ125" i="48"/>
  <c r="BA125" i="48"/>
  <c r="BB125" i="48"/>
  <c r="BC125" i="48"/>
  <c r="BD125" i="48"/>
  <c r="BE125" i="48"/>
  <c r="AG125" i="48"/>
  <c r="AM125" i="48"/>
  <c r="AE125" i="48"/>
  <c r="AD125" i="48"/>
  <c r="AC125" i="48"/>
  <c r="D125" i="48"/>
  <c r="I125" i="48"/>
  <c r="DV124" i="48"/>
  <c r="DU124" i="48"/>
  <c r="DT124" i="48"/>
  <c r="DS124" i="48"/>
  <c r="DR124" i="48"/>
  <c r="DQ124" i="48"/>
  <c r="DP124" i="48"/>
  <c r="DO124" i="48"/>
  <c r="DN124" i="48"/>
  <c r="DM124" i="48"/>
  <c r="DL124" i="48"/>
  <c r="DK124" i="48"/>
  <c r="DJ124" i="48"/>
  <c r="DI124" i="48"/>
  <c r="DH124" i="48"/>
  <c r="DG124" i="48"/>
  <c r="DF124" i="48"/>
  <c r="DE124" i="48"/>
  <c r="DD124" i="48"/>
  <c r="DC124" i="48"/>
  <c r="DB124" i="48"/>
  <c r="DA124" i="48"/>
  <c r="CZ124" i="48"/>
  <c r="CY124" i="48"/>
  <c r="CX124" i="48"/>
  <c r="CW124" i="48"/>
  <c r="CV124" i="48"/>
  <c r="CU124" i="48"/>
  <c r="CT124" i="48"/>
  <c r="CS124" i="48"/>
  <c r="CR124" i="48"/>
  <c r="CQ124" i="48"/>
  <c r="CP124" i="48"/>
  <c r="CO124" i="48"/>
  <c r="CN124" i="48"/>
  <c r="CM124" i="48"/>
  <c r="CL124" i="48"/>
  <c r="CK124" i="48"/>
  <c r="CJ124" i="48"/>
  <c r="CH124" i="48"/>
  <c r="CG124" i="48"/>
  <c r="CF124" i="48"/>
  <c r="CE124" i="48"/>
  <c r="CD124" i="48"/>
  <c r="CC124" i="48"/>
  <c r="CB124" i="48"/>
  <c r="CA124" i="48"/>
  <c r="BZ124" i="48"/>
  <c r="BY124" i="48"/>
  <c r="BX124" i="48"/>
  <c r="BW124" i="48"/>
  <c r="BV124" i="48"/>
  <c r="AK124" i="48"/>
  <c r="BR124" i="48"/>
  <c r="BS124" i="48"/>
  <c r="BT124" i="48"/>
  <c r="BU124" i="48"/>
  <c r="BQ124" i="48"/>
  <c r="BP124" i="48"/>
  <c r="BO124" i="48"/>
  <c r="BN124" i="48"/>
  <c r="BM124" i="48"/>
  <c r="BL124" i="48"/>
  <c r="BK124" i="48"/>
  <c r="BJ124" i="48"/>
  <c r="BI124" i="48"/>
  <c r="BH124" i="48"/>
  <c r="BG124" i="48"/>
  <c r="BF124" i="48"/>
  <c r="AT124" i="48"/>
  <c r="AU124" i="48"/>
  <c r="AV124" i="48"/>
  <c r="AW124" i="48"/>
  <c r="AX124" i="48"/>
  <c r="AY124" i="48"/>
  <c r="AZ124" i="48"/>
  <c r="BA124" i="48"/>
  <c r="BB124" i="48"/>
  <c r="BC124" i="48"/>
  <c r="BD124" i="48"/>
  <c r="BE124" i="48"/>
  <c r="AG124" i="48"/>
  <c r="AF124" i="48"/>
  <c r="AE124" i="48"/>
  <c r="AD124" i="48"/>
  <c r="AC124" i="48"/>
  <c r="D124" i="48"/>
  <c r="I124" i="48"/>
  <c r="DV123" i="48"/>
  <c r="DU123" i="48"/>
  <c r="DT123" i="48"/>
  <c r="DS123" i="48"/>
  <c r="DR123" i="48"/>
  <c r="DQ123" i="48"/>
  <c r="DP123" i="48"/>
  <c r="DO123" i="48"/>
  <c r="DN123" i="48"/>
  <c r="DM123" i="48"/>
  <c r="DL123" i="48"/>
  <c r="DK123" i="48"/>
  <c r="DJ123" i="48"/>
  <c r="DI123" i="48"/>
  <c r="DH123" i="48"/>
  <c r="DG123" i="48"/>
  <c r="DF123" i="48"/>
  <c r="DE123" i="48"/>
  <c r="DD123" i="48"/>
  <c r="DC123" i="48"/>
  <c r="DB123" i="48"/>
  <c r="DA123" i="48"/>
  <c r="CZ123" i="48"/>
  <c r="CY123" i="48"/>
  <c r="CX123" i="48"/>
  <c r="CW123" i="48"/>
  <c r="CV123" i="48"/>
  <c r="CU123" i="48"/>
  <c r="CT123" i="48"/>
  <c r="CS123" i="48"/>
  <c r="CR123" i="48"/>
  <c r="CQ123" i="48"/>
  <c r="CP123" i="48"/>
  <c r="CO123" i="48"/>
  <c r="CN123" i="48"/>
  <c r="CM123" i="48"/>
  <c r="CL123" i="48"/>
  <c r="CK123" i="48"/>
  <c r="CJ123" i="48"/>
  <c r="CH123" i="48"/>
  <c r="CG123" i="48"/>
  <c r="CA123" i="48"/>
  <c r="CB123" i="48"/>
  <c r="CC123" i="48"/>
  <c r="CD123" i="48"/>
  <c r="CE123" i="48"/>
  <c r="CF123" i="48"/>
  <c r="BZ123" i="48"/>
  <c r="BY123" i="48"/>
  <c r="BX123" i="48"/>
  <c r="BW123" i="48"/>
  <c r="BV123" i="48"/>
  <c r="BR123" i="48"/>
  <c r="BS123" i="48"/>
  <c r="BT123" i="48"/>
  <c r="BU123" i="48"/>
  <c r="BQ123" i="48"/>
  <c r="BP123" i="48"/>
  <c r="BO123" i="48"/>
  <c r="BN123" i="48"/>
  <c r="BM123" i="48"/>
  <c r="BL123" i="48"/>
  <c r="BK123" i="48"/>
  <c r="BJ123" i="48"/>
  <c r="BI123" i="48"/>
  <c r="BH123" i="48"/>
  <c r="BG123" i="48"/>
  <c r="BF123" i="48"/>
  <c r="AT123" i="48"/>
  <c r="AU123" i="48"/>
  <c r="AV123" i="48"/>
  <c r="AW123" i="48"/>
  <c r="AX123" i="48"/>
  <c r="AY123" i="48"/>
  <c r="AZ123" i="48"/>
  <c r="BA123" i="48"/>
  <c r="BB123" i="48"/>
  <c r="BC123" i="48"/>
  <c r="BD123" i="48"/>
  <c r="BE123" i="48"/>
  <c r="E123" i="48"/>
  <c r="B123" i="48"/>
  <c r="AG123" i="48"/>
  <c r="AE123" i="48"/>
  <c r="AD123" i="48"/>
  <c r="AC123" i="48"/>
  <c r="D123" i="48"/>
  <c r="I123" i="48"/>
  <c r="DV122" i="48"/>
  <c r="DU122" i="48"/>
  <c r="DT122" i="48"/>
  <c r="DS122" i="48"/>
  <c r="DR122" i="48"/>
  <c r="DQ122" i="48"/>
  <c r="DP122" i="48"/>
  <c r="DO122" i="48"/>
  <c r="DN122" i="48"/>
  <c r="DM122" i="48"/>
  <c r="DL122" i="48"/>
  <c r="DK122" i="48"/>
  <c r="DJ122" i="48"/>
  <c r="DI122" i="48"/>
  <c r="DH122" i="48"/>
  <c r="DG122" i="48"/>
  <c r="DF122" i="48"/>
  <c r="DE122" i="48"/>
  <c r="DD122" i="48"/>
  <c r="DC122" i="48"/>
  <c r="DB122" i="48"/>
  <c r="DA122" i="48"/>
  <c r="CZ122" i="48"/>
  <c r="CY122" i="48"/>
  <c r="CX122" i="48"/>
  <c r="CW122" i="48"/>
  <c r="CV122" i="48"/>
  <c r="CU122" i="48"/>
  <c r="CT122" i="48"/>
  <c r="CS122" i="48"/>
  <c r="CR122" i="48"/>
  <c r="CQ122" i="48"/>
  <c r="CP122" i="48"/>
  <c r="CO122" i="48"/>
  <c r="CN122" i="48"/>
  <c r="CM122" i="48"/>
  <c r="CL122" i="48"/>
  <c r="CK122" i="48"/>
  <c r="CJ122" i="48"/>
  <c r="CH122" i="48"/>
  <c r="CG122" i="48"/>
  <c r="CF122" i="48"/>
  <c r="CE122" i="48"/>
  <c r="CD122" i="48"/>
  <c r="CC122" i="48"/>
  <c r="CB122" i="48"/>
  <c r="CA122" i="48"/>
  <c r="BY122" i="48"/>
  <c r="BX122" i="48"/>
  <c r="BW122" i="48"/>
  <c r="BV122" i="48"/>
  <c r="BR122" i="48"/>
  <c r="BS122" i="48"/>
  <c r="BT122" i="48"/>
  <c r="BU122" i="48"/>
  <c r="BQ122" i="48"/>
  <c r="BP122" i="48"/>
  <c r="BO122" i="48"/>
  <c r="BN122" i="48"/>
  <c r="BM122" i="48"/>
  <c r="BL122" i="48"/>
  <c r="BK122" i="48"/>
  <c r="BJ122" i="48"/>
  <c r="BI122" i="48"/>
  <c r="BH122" i="48"/>
  <c r="BG122" i="48"/>
  <c r="BF122" i="48"/>
  <c r="AT122" i="48"/>
  <c r="AU122" i="48"/>
  <c r="AV122" i="48"/>
  <c r="AW122" i="48"/>
  <c r="AX122" i="48"/>
  <c r="AY122" i="48"/>
  <c r="AZ122" i="48"/>
  <c r="BA122" i="48"/>
  <c r="BB122" i="48"/>
  <c r="BC122" i="48"/>
  <c r="BD122" i="48"/>
  <c r="BE122" i="48"/>
  <c r="AG122" i="48"/>
  <c r="AM122" i="48"/>
  <c r="AE122" i="48"/>
  <c r="AD122" i="48"/>
  <c r="AC122" i="48"/>
  <c r="D122" i="48"/>
  <c r="I122" i="48"/>
  <c r="DV121" i="48"/>
  <c r="DU121" i="48"/>
  <c r="DT121" i="48"/>
  <c r="DS121" i="48"/>
  <c r="DR121" i="48"/>
  <c r="DQ121" i="48"/>
  <c r="DP121" i="48"/>
  <c r="DO121" i="48"/>
  <c r="DN121" i="48"/>
  <c r="DM121" i="48"/>
  <c r="DL121" i="48"/>
  <c r="DK121" i="48"/>
  <c r="DJ121" i="48"/>
  <c r="DI121" i="48"/>
  <c r="DH121" i="48"/>
  <c r="DG121" i="48"/>
  <c r="DF121" i="48"/>
  <c r="DE121" i="48"/>
  <c r="DD121" i="48"/>
  <c r="DC121" i="48"/>
  <c r="DB121" i="48"/>
  <c r="DA121" i="48"/>
  <c r="CZ121" i="48"/>
  <c r="CY121" i="48"/>
  <c r="CX121" i="48"/>
  <c r="CW121" i="48"/>
  <c r="CV121" i="48"/>
  <c r="CU121" i="48"/>
  <c r="CT121" i="48"/>
  <c r="CS121" i="48"/>
  <c r="CR121" i="48"/>
  <c r="CQ121" i="48"/>
  <c r="CP121" i="48"/>
  <c r="CO121" i="48"/>
  <c r="CN121" i="48"/>
  <c r="CM121" i="48"/>
  <c r="CL121" i="48"/>
  <c r="CK121" i="48"/>
  <c r="CJ121" i="48"/>
  <c r="CH121" i="48"/>
  <c r="CG121" i="48"/>
  <c r="CF121" i="48"/>
  <c r="CE121" i="48"/>
  <c r="CD121" i="48"/>
  <c r="CC121" i="48"/>
  <c r="CB121" i="48"/>
  <c r="CA121" i="48"/>
  <c r="BY121" i="48"/>
  <c r="BX121" i="48"/>
  <c r="BW121" i="48"/>
  <c r="BV121" i="48"/>
  <c r="BR121" i="48"/>
  <c r="BS121" i="48"/>
  <c r="BT121" i="48"/>
  <c r="BU121" i="48"/>
  <c r="BQ121" i="48"/>
  <c r="BP121" i="48"/>
  <c r="BO121" i="48"/>
  <c r="BN121" i="48"/>
  <c r="BM121" i="48"/>
  <c r="BL121" i="48"/>
  <c r="BK121" i="48"/>
  <c r="BJ121" i="48"/>
  <c r="BI121" i="48"/>
  <c r="BH121" i="48"/>
  <c r="BG121" i="48"/>
  <c r="BF121" i="48"/>
  <c r="AT121" i="48"/>
  <c r="AU121" i="48"/>
  <c r="AV121" i="48"/>
  <c r="AW121" i="48"/>
  <c r="AX121" i="48"/>
  <c r="AY121" i="48"/>
  <c r="AZ121" i="48"/>
  <c r="BA121" i="48"/>
  <c r="BB121" i="48"/>
  <c r="BC121" i="48"/>
  <c r="BD121" i="48"/>
  <c r="BE121" i="48"/>
  <c r="AG121" i="48"/>
  <c r="AE121" i="48"/>
  <c r="AD121" i="48"/>
  <c r="AC121" i="48"/>
  <c r="D121" i="48"/>
  <c r="I121" i="48"/>
  <c r="DV120" i="48"/>
  <c r="DU120" i="48"/>
  <c r="DT120" i="48"/>
  <c r="DS120" i="48"/>
  <c r="DR120" i="48"/>
  <c r="DQ120" i="48"/>
  <c r="DP120" i="48"/>
  <c r="DO120" i="48"/>
  <c r="DN120" i="48"/>
  <c r="DM120" i="48"/>
  <c r="DL120" i="48"/>
  <c r="DK120" i="48"/>
  <c r="DJ120" i="48"/>
  <c r="DI120" i="48"/>
  <c r="DH120" i="48"/>
  <c r="DG120" i="48"/>
  <c r="DF120" i="48"/>
  <c r="DE120" i="48"/>
  <c r="DD120" i="48"/>
  <c r="DC120" i="48"/>
  <c r="DB120" i="48"/>
  <c r="DA120" i="48"/>
  <c r="CZ120" i="48"/>
  <c r="CY120" i="48"/>
  <c r="CX120" i="48"/>
  <c r="CW120" i="48"/>
  <c r="CV120" i="48"/>
  <c r="CU120" i="48"/>
  <c r="CT120" i="48"/>
  <c r="CS120" i="48"/>
  <c r="CR120" i="48"/>
  <c r="CQ120" i="48"/>
  <c r="CP120" i="48"/>
  <c r="CO120" i="48"/>
  <c r="CN120" i="48"/>
  <c r="CM120" i="48"/>
  <c r="CL120" i="48"/>
  <c r="CK120" i="48"/>
  <c r="CJ120" i="48"/>
  <c r="CH120" i="48"/>
  <c r="CG120" i="48"/>
  <c r="CF120" i="48"/>
  <c r="CE120" i="48"/>
  <c r="CD120" i="48"/>
  <c r="CC120" i="48"/>
  <c r="CB120" i="48"/>
  <c r="CA120" i="48"/>
  <c r="BZ120" i="48"/>
  <c r="BY120" i="48"/>
  <c r="BX120" i="48"/>
  <c r="BW120" i="48"/>
  <c r="BV120" i="48"/>
  <c r="BR120" i="48"/>
  <c r="BS120" i="48"/>
  <c r="BT120" i="48"/>
  <c r="BU120" i="48"/>
  <c r="BQ120" i="48"/>
  <c r="BP120" i="48"/>
  <c r="BO120" i="48"/>
  <c r="BN120" i="48"/>
  <c r="BM120" i="48"/>
  <c r="BL120" i="48"/>
  <c r="BK120" i="48"/>
  <c r="BJ120" i="48"/>
  <c r="BI120" i="48"/>
  <c r="BH120" i="48"/>
  <c r="BG120" i="48"/>
  <c r="BF120" i="48"/>
  <c r="AT120" i="48"/>
  <c r="AU120" i="48"/>
  <c r="AV120" i="48"/>
  <c r="AW120" i="48"/>
  <c r="AX120" i="48"/>
  <c r="AY120" i="48"/>
  <c r="AZ120" i="48"/>
  <c r="BA120" i="48"/>
  <c r="BB120" i="48"/>
  <c r="BC120" i="48"/>
  <c r="BD120" i="48"/>
  <c r="BE120" i="48"/>
  <c r="AG120" i="48"/>
  <c r="AE120" i="48"/>
  <c r="AD120" i="48"/>
  <c r="AC120" i="48"/>
  <c r="D120" i="48"/>
  <c r="I120" i="48"/>
  <c r="DV119" i="48"/>
  <c r="DU119" i="48"/>
  <c r="DT119" i="48"/>
  <c r="DS119" i="48"/>
  <c r="DR119" i="48"/>
  <c r="DQ119" i="48"/>
  <c r="DP119" i="48"/>
  <c r="DO119" i="48"/>
  <c r="DN119" i="48"/>
  <c r="DM119" i="48"/>
  <c r="DL119" i="48"/>
  <c r="DK119" i="48"/>
  <c r="DJ119" i="48"/>
  <c r="DI119" i="48"/>
  <c r="DH119" i="48"/>
  <c r="DG119" i="48"/>
  <c r="DF119" i="48"/>
  <c r="DE119" i="48"/>
  <c r="DD119" i="48"/>
  <c r="DC119" i="48"/>
  <c r="DB119" i="48"/>
  <c r="DA119" i="48"/>
  <c r="CZ119" i="48"/>
  <c r="CY119" i="48"/>
  <c r="CX119" i="48"/>
  <c r="CW119" i="48"/>
  <c r="CV119" i="48"/>
  <c r="CU119" i="48"/>
  <c r="CT119" i="48"/>
  <c r="CS119" i="48"/>
  <c r="CR119" i="48"/>
  <c r="CQ119" i="48"/>
  <c r="CP119" i="48"/>
  <c r="CO119" i="48"/>
  <c r="CN119" i="48"/>
  <c r="CM119" i="48"/>
  <c r="CL119" i="48"/>
  <c r="CK119" i="48"/>
  <c r="CJ119" i="48"/>
  <c r="CH119" i="48"/>
  <c r="CG119" i="48"/>
  <c r="CF119" i="48"/>
  <c r="CE119" i="48"/>
  <c r="CD119" i="48"/>
  <c r="CC119" i="48"/>
  <c r="CB119" i="48"/>
  <c r="CA119" i="48"/>
  <c r="BZ119" i="48"/>
  <c r="BY119" i="48"/>
  <c r="BX119" i="48"/>
  <c r="BW119" i="48"/>
  <c r="BV119" i="48"/>
  <c r="BR119" i="48"/>
  <c r="BS119" i="48"/>
  <c r="BT119" i="48"/>
  <c r="BU119" i="48"/>
  <c r="BQ119" i="48"/>
  <c r="BP119" i="48"/>
  <c r="BO119" i="48"/>
  <c r="BN119" i="48"/>
  <c r="BM119" i="48"/>
  <c r="BL119" i="48"/>
  <c r="BK119" i="48"/>
  <c r="BJ119" i="48"/>
  <c r="BI119" i="48"/>
  <c r="BH119" i="48"/>
  <c r="BG119" i="48"/>
  <c r="BF119" i="48"/>
  <c r="AT119" i="48"/>
  <c r="AU119" i="48"/>
  <c r="AV119" i="48"/>
  <c r="AW119" i="48"/>
  <c r="AX119" i="48"/>
  <c r="AY119" i="48"/>
  <c r="AZ119" i="48"/>
  <c r="BA119" i="48"/>
  <c r="BB119" i="48"/>
  <c r="BC119" i="48"/>
  <c r="BD119" i="48"/>
  <c r="BE119" i="48"/>
  <c r="AG119" i="48"/>
  <c r="AM119" i="48"/>
  <c r="AE119" i="48"/>
  <c r="AD119" i="48"/>
  <c r="AC119" i="48"/>
  <c r="D119" i="48"/>
  <c r="I119" i="48"/>
  <c r="DV118" i="48"/>
  <c r="DU118" i="48"/>
  <c r="DT118" i="48"/>
  <c r="DS118" i="48"/>
  <c r="DR118" i="48"/>
  <c r="DQ118" i="48"/>
  <c r="DP118" i="48"/>
  <c r="DO118" i="48"/>
  <c r="DN118" i="48"/>
  <c r="DM118" i="48"/>
  <c r="DL118" i="48"/>
  <c r="DK118" i="48"/>
  <c r="DJ118" i="48"/>
  <c r="DI118" i="48"/>
  <c r="DH118" i="48"/>
  <c r="DG118" i="48"/>
  <c r="DF118" i="48"/>
  <c r="DE118" i="48"/>
  <c r="DD118" i="48"/>
  <c r="DC118" i="48"/>
  <c r="DB118" i="48"/>
  <c r="DA118" i="48"/>
  <c r="CZ118" i="48"/>
  <c r="CY118" i="48"/>
  <c r="CX118" i="48"/>
  <c r="CW118" i="48"/>
  <c r="CV118" i="48"/>
  <c r="CU118" i="48"/>
  <c r="CT118" i="48"/>
  <c r="CS118" i="48"/>
  <c r="CR118" i="48"/>
  <c r="CQ118" i="48"/>
  <c r="CP118" i="48"/>
  <c r="CO118" i="48"/>
  <c r="CN118" i="48"/>
  <c r="CM118" i="48"/>
  <c r="CL118" i="48"/>
  <c r="CK118" i="48"/>
  <c r="CJ118" i="48"/>
  <c r="CH118" i="48"/>
  <c r="CG118" i="48"/>
  <c r="CF118" i="48"/>
  <c r="CE118" i="48"/>
  <c r="CD118" i="48"/>
  <c r="CC118" i="48"/>
  <c r="CB118" i="48"/>
  <c r="CA118" i="48"/>
  <c r="BZ118" i="48"/>
  <c r="BY118" i="48"/>
  <c r="BX118" i="48"/>
  <c r="BW118" i="48"/>
  <c r="BV118" i="48"/>
  <c r="BR118" i="48"/>
  <c r="BS118" i="48"/>
  <c r="BT118" i="48"/>
  <c r="BU118" i="48"/>
  <c r="AN118" i="48"/>
  <c r="AS118" i="48"/>
  <c r="BQ118" i="48"/>
  <c r="BP118" i="48"/>
  <c r="BO118" i="48"/>
  <c r="BN118" i="48"/>
  <c r="BM118" i="48"/>
  <c r="BL118" i="48"/>
  <c r="BK118" i="48"/>
  <c r="BJ118" i="48"/>
  <c r="BI118" i="48"/>
  <c r="BH118" i="48"/>
  <c r="BG118" i="48"/>
  <c r="BF118" i="48"/>
  <c r="AT118" i="48"/>
  <c r="AU118" i="48"/>
  <c r="AV118" i="48"/>
  <c r="AW118" i="48"/>
  <c r="AX118" i="48"/>
  <c r="AY118" i="48"/>
  <c r="AZ118" i="48"/>
  <c r="BA118" i="48"/>
  <c r="BB118" i="48"/>
  <c r="BC118" i="48"/>
  <c r="BD118" i="48"/>
  <c r="BE118" i="48"/>
  <c r="AG118" i="48"/>
  <c r="AM118" i="48"/>
  <c r="AE118" i="48"/>
  <c r="AD118" i="48"/>
  <c r="AC118" i="48"/>
  <c r="D118" i="48"/>
  <c r="I118" i="48"/>
  <c r="DV117" i="48"/>
  <c r="DU117" i="48"/>
  <c r="DT117" i="48"/>
  <c r="DS117" i="48"/>
  <c r="DR117" i="48"/>
  <c r="DQ117" i="48"/>
  <c r="DP117" i="48"/>
  <c r="DO117" i="48"/>
  <c r="DN117" i="48"/>
  <c r="DM117" i="48"/>
  <c r="DL117" i="48"/>
  <c r="DK117" i="48"/>
  <c r="DJ117" i="48"/>
  <c r="DI117" i="48"/>
  <c r="DH117" i="48"/>
  <c r="DG117" i="48"/>
  <c r="DF117" i="48"/>
  <c r="DE117" i="48"/>
  <c r="DD117" i="48"/>
  <c r="DC117" i="48"/>
  <c r="DB117" i="48"/>
  <c r="DA117" i="48"/>
  <c r="CZ117" i="48"/>
  <c r="CY117" i="48"/>
  <c r="CX117" i="48"/>
  <c r="CW117" i="48"/>
  <c r="CV117" i="48"/>
  <c r="CU117" i="48"/>
  <c r="CT117" i="48"/>
  <c r="CS117" i="48"/>
  <c r="CR117" i="48"/>
  <c r="CQ117" i="48"/>
  <c r="CP117" i="48"/>
  <c r="CO117" i="48"/>
  <c r="CN117" i="48"/>
  <c r="CM117" i="48"/>
  <c r="CL117" i="48"/>
  <c r="CK117" i="48"/>
  <c r="CJ117" i="48"/>
  <c r="CH117" i="48"/>
  <c r="CG117" i="48"/>
  <c r="CF117" i="48"/>
  <c r="CE117" i="48"/>
  <c r="CD117" i="48"/>
  <c r="CC117" i="48"/>
  <c r="CA117" i="48"/>
  <c r="CB117" i="48"/>
  <c r="BZ117" i="48"/>
  <c r="BY117" i="48"/>
  <c r="BX117" i="48"/>
  <c r="BW117" i="48"/>
  <c r="BV117" i="48"/>
  <c r="BR117" i="48"/>
  <c r="BS117" i="48"/>
  <c r="BT117" i="48"/>
  <c r="BU117" i="48"/>
  <c r="BQ117" i="48"/>
  <c r="BP117" i="48"/>
  <c r="BO117" i="48"/>
  <c r="BN117" i="48"/>
  <c r="BM117" i="48"/>
  <c r="BL117" i="48"/>
  <c r="BK117" i="48"/>
  <c r="BJ117" i="48"/>
  <c r="BI117" i="48"/>
  <c r="BH117" i="48"/>
  <c r="BG117" i="48"/>
  <c r="BF117" i="48"/>
  <c r="AT117" i="48"/>
  <c r="AU117" i="48"/>
  <c r="AV117" i="48"/>
  <c r="AW117" i="48"/>
  <c r="AX117" i="48"/>
  <c r="AY117" i="48"/>
  <c r="AZ117" i="48"/>
  <c r="BA117" i="48"/>
  <c r="BB117" i="48"/>
  <c r="BC117" i="48"/>
  <c r="BD117" i="48"/>
  <c r="BE117" i="48"/>
  <c r="AG117" i="48"/>
  <c r="AE117" i="48"/>
  <c r="AD117" i="48"/>
  <c r="AC117" i="48"/>
  <c r="D117" i="48"/>
  <c r="I117" i="48"/>
  <c r="DV116" i="48"/>
  <c r="DU116" i="48"/>
  <c r="DT116" i="48"/>
  <c r="DS116" i="48"/>
  <c r="DR116" i="48"/>
  <c r="DQ116" i="48"/>
  <c r="DP116" i="48"/>
  <c r="DO116" i="48"/>
  <c r="DN116" i="48"/>
  <c r="DM116" i="48"/>
  <c r="DL116" i="48"/>
  <c r="DK116" i="48"/>
  <c r="DJ116" i="48"/>
  <c r="DI116" i="48"/>
  <c r="DH116" i="48"/>
  <c r="DG116" i="48"/>
  <c r="DF116" i="48"/>
  <c r="DE116" i="48"/>
  <c r="DD116" i="48"/>
  <c r="DC116" i="48"/>
  <c r="DB116" i="48"/>
  <c r="DA116" i="48"/>
  <c r="CZ116" i="48"/>
  <c r="CY116" i="48"/>
  <c r="CX116" i="48"/>
  <c r="CW116" i="48"/>
  <c r="CV116" i="48"/>
  <c r="CU116" i="48"/>
  <c r="CT116" i="48"/>
  <c r="CS116" i="48"/>
  <c r="CR116" i="48"/>
  <c r="CQ116" i="48"/>
  <c r="CP116" i="48"/>
  <c r="CO116" i="48"/>
  <c r="CN116" i="48"/>
  <c r="CM116" i="48"/>
  <c r="CL116" i="48"/>
  <c r="CK116" i="48"/>
  <c r="CJ116" i="48"/>
  <c r="CH116" i="48"/>
  <c r="CG116" i="48"/>
  <c r="CF116" i="48"/>
  <c r="CE116" i="48"/>
  <c r="CD116" i="48"/>
  <c r="CC116" i="48"/>
  <c r="CB116" i="48"/>
  <c r="CA116" i="48"/>
  <c r="BY116" i="48"/>
  <c r="BX116" i="48"/>
  <c r="BW116" i="48"/>
  <c r="BV116" i="48"/>
  <c r="BR116" i="48"/>
  <c r="BS116" i="48"/>
  <c r="BT116" i="48"/>
  <c r="BU116" i="48"/>
  <c r="BQ116" i="48"/>
  <c r="BP116" i="48"/>
  <c r="BO116" i="48"/>
  <c r="BN116" i="48"/>
  <c r="BM116" i="48"/>
  <c r="BL116" i="48"/>
  <c r="BK116" i="48"/>
  <c r="BJ116" i="48"/>
  <c r="BI116" i="48"/>
  <c r="BH116" i="48"/>
  <c r="BG116" i="48"/>
  <c r="BF116" i="48"/>
  <c r="AT116" i="48"/>
  <c r="AU116" i="48"/>
  <c r="AV116" i="48"/>
  <c r="AW116" i="48"/>
  <c r="AX116" i="48"/>
  <c r="AY116" i="48"/>
  <c r="AZ116" i="48"/>
  <c r="BA116" i="48"/>
  <c r="BB116" i="48"/>
  <c r="BC116" i="48"/>
  <c r="BD116" i="48"/>
  <c r="BE116" i="48"/>
  <c r="AG116" i="48"/>
  <c r="AM116" i="48"/>
  <c r="AF116" i="48"/>
  <c r="AE116" i="48"/>
  <c r="AD116" i="48"/>
  <c r="AC116" i="48"/>
  <c r="D116" i="48"/>
  <c r="I116" i="48"/>
  <c r="A116" i="48"/>
  <c r="DV115" i="48"/>
  <c r="DU115" i="48"/>
  <c r="DT115" i="48"/>
  <c r="DS115" i="48"/>
  <c r="DR115" i="48"/>
  <c r="DQ115" i="48"/>
  <c r="DP115" i="48"/>
  <c r="DO115" i="48"/>
  <c r="DN115" i="48"/>
  <c r="DM115" i="48"/>
  <c r="DL115" i="48"/>
  <c r="DK115" i="48"/>
  <c r="DJ115" i="48"/>
  <c r="DI115" i="48"/>
  <c r="DH115" i="48"/>
  <c r="DG115" i="48"/>
  <c r="DF115" i="48"/>
  <c r="DE115" i="48"/>
  <c r="DD115" i="48"/>
  <c r="DC115" i="48"/>
  <c r="DB115" i="48"/>
  <c r="DA115" i="48"/>
  <c r="CZ115" i="48"/>
  <c r="CY115" i="48"/>
  <c r="CX115" i="48"/>
  <c r="CW115" i="48"/>
  <c r="CV115" i="48"/>
  <c r="CU115" i="48"/>
  <c r="CT115" i="48"/>
  <c r="CS115" i="48"/>
  <c r="CR115" i="48"/>
  <c r="CQ115" i="48"/>
  <c r="CP115" i="48"/>
  <c r="CO115" i="48"/>
  <c r="CN115" i="48"/>
  <c r="CM115" i="48"/>
  <c r="CL115" i="48"/>
  <c r="CK115" i="48"/>
  <c r="CJ115" i="48"/>
  <c r="CH115" i="48"/>
  <c r="CG115" i="48"/>
  <c r="CF115" i="48"/>
  <c r="CE115" i="48"/>
  <c r="CD115" i="48"/>
  <c r="CC115" i="48"/>
  <c r="CB115" i="48"/>
  <c r="CA115" i="48"/>
  <c r="BY115" i="48"/>
  <c r="BX115" i="48"/>
  <c r="BW115" i="48"/>
  <c r="BV115" i="48"/>
  <c r="BR115" i="48"/>
  <c r="BS115" i="48"/>
  <c r="BT115" i="48"/>
  <c r="BU115" i="48"/>
  <c r="BQ115" i="48"/>
  <c r="BP115" i="48"/>
  <c r="BO115" i="48"/>
  <c r="BN115" i="48"/>
  <c r="BM115" i="48"/>
  <c r="BL115" i="48"/>
  <c r="BK115" i="48"/>
  <c r="BJ115" i="48"/>
  <c r="BI115" i="48"/>
  <c r="BH115" i="48"/>
  <c r="BG115" i="48"/>
  <c r="BF115" i="48"/>
  <c r="AT115" i="48"/>
  <c r="AU115" i="48"/>
  <c r="AV115" i="48"/>
  <c r="AW115" i="48"/>
  <c r="AX115" i="48"/>
  <c r="AY115" i="48"/>
  <c r="AZ115" i="48"/>
  <c r="BA115" i="48"/>
  <c r="BB115" i="48"/>
  <c r="BC115" i="48"/>
  <c r="BD115" i="48"/>
  <c r="BE115" i="48"/>
  <c r="AG115" i="48"/>
  <c r="AE115" i="48"/>
  <c r="AD115" i="48"/>
  <c r="AC115" i="48"/>
  <c r="D115" i="48"/>
  <c r="I115" i="48"/>
  <c r="DV114" i="48"/>
  <c r="DU114" i="48"/>
  <c r="DT114" i="48"/>
  <c r="DS114" i="48"/>
  <c r="DR114" i="48"/>
  <c r="DQ114" i="48"/>
  <c r="DP114" i="48"/>
  <c r="DO114" i="48"/>
  <c r="DN114" i="48"/>
  <c r="DM114" i="48"/>
  <c r="DL114" i="48"/>
  <c r="DK114" i="48"/>
  <c r="DJ114" i="48"/>
  <c r="DI114" i="48"/>
  <c r="DH114" i="48"/>
  <c r="DG114" i="48"/>
  <c r="DF114" i="48"/>
  <c r="DE114" i="48"/>
  <c r="DD114" i="48"/>
  <c r="DC114" i="48"/>
  <c r="DB114" i="48"/>
  <c r="DA114" i="48"/>
  <c r="CZ114" i="48"/>
  <c r="CY114" i="48"/>
  <c r="CX114" i="48"/>
  <c r="CW114" i="48"/>
  <c r="CV114" i="48"/>
  <c r="CU114" i="48"/>
  <c r="CT114" i="48"/>
  <c r="CS114" i="48"/>
  <c r="CR114" i="48"/>
  <c r="CQ114" i="48"/>
  <c r="CP114" i="48"/>
  <c r="CO114" i="48"/>
  <c r="CN114" i="48"/>
  <c r="CM114" i="48"/>
  <c r="CL114" i="48"/>
  <c r="CK114" i="48"/>
  <c r="CJ114" i="48"/>
  <c r="CH114" i="48"/>
  <c r="CG114" i="48"/>
  <c r="CF114" i="48"/>
  <c r="CE114" i="48"/>
  <c r="CA114" i="48"/>
  <c r="CB114" i="48"/>
  <c r="CC114" i="48"/>
  <c r="CD114" i="48"/>
  <c r="BZ114" i="48"/>
  <c r="BY114" i="48"/>
  <c r="BX114" i="48"/>
  <c r="BW114" i="48"/>
  <c r="BV114" i="48"/>
  <c r="BR114" i="48"/>
  <c r="BS114" i="48"/>
  <c r="BT114" i="48"/>
  <c r="BU114" i="48"/>
  <c r="BQ114" i="48"/>
  <c r="BP114" i="48"/>
  <c r="BO114" i="48"/>
  <c r="BN114" i="48"/>
  <c r="BM114" i="48"/>
  <c r="BL114" i="48"/>
  <c r="BK114" i="48"/>
  <c r="BJ114" i="48"/>
  <c r="BI114" i="48"/>
  <c r="BH114" i="48"/>
  <c r="BG114" i="48"/>
  <c r="BF114" i="48"/>
  <c r="AT114" i="48"/>
  <c r="AU114" i="48"/>
  <c r="AV114" i="48"/>
  <c r="AW114" i="48"/>
  <c r="AX114" i="48"/>
  <c r="AY114" i="48"/>
  <c r="AZ114" i="48"/>
  <c r="BA114" i="48"/>
  <c r="BB114" i="48"/>
  <c r="BC114" i="48"/>
  <c r="BD114" i="48"/>
  <c r="BE114" i="48"/>
  <c r="AG114" i="48"/>
  <c r="AE114" i="48"/>
  <c r="AD114" i="48"/>
  <c r="AC114" i="48"/>
  <c r="D114" i="48"/>
  <c r="I114" i="48"/>
  <c r="DV113" i="48"/>
  <c r="DU113" i="48"/>
  <c r="DT113" i="48"/>
  <c r="DS113" i="48"/>
  <c r="DR113" i="48"/>
  <c r="DQ113" i="48"/>
  <c r="DP113" i="48"/>
  <c r="DO113" i="48"/>
  <c r="DN113" i="48"/>
  <c r="DM113" i="48"/>
  <c r="DL113" i="48"/>
  <c r="DK113" i="48"/>
  <c r="DJ113" i="48"/>
  <c r="DI113" i="48"/>
  <c r="DH113" i="48"/>
  <c r="DG113" i="48"/>
  <c r="DF113" i="48"/>
  <c r="DE113" i="48"/>
  <c r="DD113" i="48"/>
  <c r="DC113" i="48"/>
  <c r="DB113" i="48"/>
  <c r="DA113" i="48"/>
  <c r="CZ113" i="48"/>
  <c r="CY113" i="48"/>
  <c r="CX113" i="48"/>
  <c r="CW113" i="48"/>
  <c r="CV113" i="48"/>
  <c r="CU113" i="48"/>
  <c r="CT113" i="48"/>
  <c r="CS113" i="48"/>
  <c r="CR113" i="48"/>
  <c r="CQ113" i="48"/>
  <c r="CP113" i="48"/>
  <c r="CO113" i="48"/>
  <c r="CN113" i="48"/>
  <c r="CM113" i="48"/>
  <c r="CL113" i="48"/>
  <c r="CK113" i="48"/>
  <c r="CJ113" i="48"/>
  <c r="CH113" i="48"/>
  <c r="CG113" i="48"/>
  <c r="CF113" i="48"/>
  <c r="CA113" i="48"/>
  <c r="CB113" i="48"/>
  <c r="CC113" i="48"/>
  <c r="CD113" i="48"/>
  <c r="CE113" i="48"/>
  <c r="BZ113" i="48"/>
  <c r="BY113" i="48"/>
  <c r="BX113" i="48"/>
  <c r="BW113" i="48"/>
  <c r="BV113" i="48"/>
  <c r="BR113" i="48"/>
  <c r="BS113" i="48"/>
  <c r="BT113" i="48"/>
  <c r="BU113" i="48"/>
  <c r="BQ113" i="48"/>
  <c r="BP113" i="48"/>
  <c r="BO113" i="48"/>
  <c r="BN113" i="48"/>
  <c r="BM113" i="48"/>
  <c r="BL113" i="48"/>
  <c r="BK113" i="48"/>
  <c r="BJ113" i="48"/>
  <c r="BI113" i="48"/>
  <c r="BH113" i="48"/>
  <c r="BG113" i="48"/>
  <c r="BF113" i="48"/>
  <c r="AT113" i="48"/>
  <c r="AU113" i="48"/>
  <c r="AV113" i="48"/>
  <c r="AW113" i="48"/>
  <c r="AX113" i="48"/>
  <c r="AY113" i="48"/>
  <c r="AZ113" i="48"/>
  <c r="BA113" i="48"/>
  <c r="BB113" i="48"/>
  <c r="BC113" i="48"/>
  <c r="BD113" i="48"/>
  <c r="BE113" i="48"/>
  <c r="AG113" i="48"/>
  <c r="A113" i="48"/>
  <c r="AE113" i="48"/>
  <c r="AD113" i="48"/>
  <c r="AC113" i="48"/>
  <c r="D113" i="48"/>
  <c r="I113" i="48"/>
  <c r="DV112" i="48"/>
  <c r="DU112" i="48"/>
  <c r="DT112" i="48"/>
  <c r="DS112" i="48"/>
  <c r="DR112" i="48"/>
  <c r="DQ112" i="48"/>
  <c r="DP112" i="48"/>
  <c r="DO112" i="48"/>
  <c r="DN112" i="48"/>
  <c r="DM112" i="48"/>
  <c r="DL112" i="48"/>
  <c r="DK112" i="48"/>
  <c r="DJ112" i="48"/>
  <c r="DI112" i="48"/>
  <c r="DH112" i="48"/>
  <c r="DG112" i="48"/>
  <c r="DF112" i="48"/>
  <c r="DE112" i="48"/>
  <c r="DD112" i="48"/>
  <c r="DC112" i="48"/>
  <c r="DB112" i="48"/>
  <c r="DA112" i="48"/>
  <c r="CZ112" i="48"/>
  <c r="CY112" i="48"/>
  <c r="CX112" i="48"/>
  <c r="CW112" i="48"/>
  <c r="CV112" i="48"/>
  <c r="CU112" i="48"/>
  <c r="CT112" i="48"/>
  <c r="CS112" i="48"/>
  <c r="CR112" i="48"/>
  <c r="CQ112" i="48"/>
  <c r="CP112" i="48"/>
  <c r="CO112" i="48"/>
  <c r="CN112" i="48"/>
  <c r="CM112" i="48"/>
  <c r="CL112" i="48"/>
  <c r="CK112" i="48"/>
  <c r="CJ112" i="48"/>
  <c r="CH112" i="48"/>
  <c r="CG112" i="48"/>
  <c r="CF112" i="48"/>
  <c r="CE112" i="48"/>
  <c r="CD112" i="48"/>
  <c r="CC112" i="48"/>
  <c r="CB112" i="48"/>
  <c r="CA112" i="48"/>
  <c r="BY112" i="48"/>
  <c r="BX112" i="48"/>
  <c r="BW112" i="48"/>
  <c r="BV112" i="48"/>
  <c r="BR112" i="48"/>
  <c r="BS112" i="48"/>
  <c r="BT112" i="48"/>
  <c r="BU112" i="48"/>
  <c r="BQ112" i="48"/>
  <c r="BP112" i="48"/>
  <c r="BO112" i="48"/>
  <c r="BN112" i="48"/>
  <c r="BM112" i="48"/>
  <c r="BL112" i="48"/>
  <c r="BK112" i="48"/>
  <c r="BJ112" i="48"/>
  <c r="BI112" i="48"/>
  <c r="BH112" i="48"/>
  <c r="BG112" i="48"/>
  <c r="BF112" i="48"/>
  <c r="AT112" i="48"/>
  <c r="AU112" i="48"/>
  <c r="AV112" i="48"/>
  <c r="AW112" i="48"/>
  <c r="AX112" i="48"/>
  <c r="AY112" i="48"/>
  <c r="AZ112" i="48"/>
  <c r="BA112" i="48"/>
  <c r="BB112" i="48"/>
  <c r="BC112" i="48"/>
  <c r="BD112" i="48"/>
  <c r="BE112" i="48"/>
  <c r="AG112" i="48"/>
  <c r="AE112" i="48"/>
  <c r="AD112" i="48"/>
  <c r="AC112" i="48"/>
  <c r="D112" i="48"/>
  <c r="I112" i="48"/>
  <c r="DV111" i="48"/>
  <c r="DU111" i="48"/>
  <c r="DT111" i="48"/>
  <c r="DS111" i="48"/>
  <c r="DR111" i="48"/>
  <c r="DQ111" i="48"/>
  <c r="DP111" i="48"/>
  <c r="DO111" i="48"/>
  <c r="DN111" i="48"/>
  <c r="DM111" i="48"/>
  <c r="DL111" i="48"/>
  <c r="DK111" i="48"/>
  <c r="DJ111" i="48"/>
  <c r="DI111" i="48"/>
  <c r="DH111" i="48"/>
  <c r="DG111" i="48"/>
  <c r="DF111" i="48"/>
  <c r="DE111" i="48"/>
  <c r="DD111" i="48"/>
  <c r="DC111" i="48"/>
  <c r="DB111" i="48"/>
  <c r="DA111" i="48"/>
  <c r="CZ111" i="48"/>
  <c r="CY111" i="48"/>
  <c r="CX111" i="48"/>
  <c r="CW111" i="48"/>
  <c r="CV111" i="48"/>
  <c r="CU111" i="48"/>
  <c r="CT111" i="48"/>
  <c r="CS111" i="48"/>
  <c r="CR111" i="48"/>
  <c r="CQ111" i="48"/>
  <c r="CP111" i="48"/>
  <c r="CO111" i="48"/>
  <c r="CN111" i="48"/>
  <c r="CM111" i="48"/>
  <c r="CL111" i="48"/>
  <c r="CK111" i="48"/>
  <c r="CJ111" i="48"/>
  <c r="CH111" i="48"/>
  <c r="CG111" i="48"/>
  <c r="CF111" i="48"/>
  <c r="CE111" i="48"/>
  <c r="CD111" i="48"/>
  <c r="CC111" i="48"/>
  <c r="CB111" i="48"/>
  <c r="CA111" i="48"/>
  <c r="BY111" i="48"/>
  <c r="BX111" i="48"/>
  <c r="BW111" i="48"/>
  <c r="BV111" i="48"/>
  <c r="AK111" i="48"/>
  <c r="BR111" i="48"/>
  <c r="BS111" i="48"/>
  <c r="BT111" i="48"/>
  <c r="BU111" i="48"/>
  <c r="BQ111" i="48"/>
  <c r="BP111" i="48"/>
  <c r="BO111" i="48"/>
  <c r="BN111" i="48"/>
  <c r="BM111" i="48"/>
  <c r="BL111" i="48"/>
  <c r="BK111" i="48"/>
  <c r="BJ111" i="48"/>
  <c r="BI111" i="48"/>
  <c r="BH111" i="48"/>
  <c r="BG111" i="48"/>
  <c r="BF111" i="48"/>
  <c r="AT111" i="48"/>
  <c r="AU111" i="48"/>
  <c r="AV111" i="48"/>
  <c r="AW111" i="48"/>
  <c r="AX111" i="48"/>
  <c r="AY111" i="48"/>
  <c r="AZ111" i="48"/>
  <c r="BA111" i="48"/>
  <c r="BB111" i="48"/>
  <c r="BC111" i="48"/>
  <c r="BD111" i="48"/>
  <c r="BE111" i="48"/>
  <c r="AG111" i="48"/>
  <c r="AF111" i="48"/>
  <c r="AE111" i="48"/>
  <c r="AD111" i="48"/>
  <c r="AC111" i="48"/>
  <c r="D111" i="48"/>
  <c r="I111" i="48"/>
  <c r="DV110" i="48"/>
  <c r="DU110" i="48"/>
  <c r="DT110" i="48"/>
  <c r="DS110" i="48"/>
  <c r="DR110" i="48"/>
  <c r="DQ110" i="48"/>
  <c r="DP110" i="48"/>
  <c r="DO110" i="48"/>
  <c r="DN110" i="48"/>
  <c r="DM110" i="48"/>
  <c r="DL110" i="48"/>
  <c r="DK110" i="48"/>
  <c r="DJ110" i="48"/>
  <c r="DI110" i="48"/>
  <c r="DH110" i="48"/>
  <c r="DG110" i="48"/>
  <c r="DF110" i="48"/>
  <c r="DE110" i="48"/>
  <c r="DD110" i="48"/>
  <c r="DC110" i="48"/>
  <c r="DB110" i="48"/>
  <c r="DA110" i="48"/>
  <c r="CZ110" i="48"/>
  <c r="CY110" i="48"/>
  <c r="CX110" i="48"/>
  <c r="CW110" i="48"/>
  <c r="CV110" i="48"/>
  <c r="CU110" i="48"/>
  <c r="CT110" i="48"/>
  <c r="CS110" i="48"/>
  <c r="CR110" i="48"/>
  <c r="CQ110" i="48"/>
  <c r="CP110" i="48"/>
  <c r="CO110" i="48"/>
  <c r="CN110" i="48"/>
  <c r="CM110" i="48"/>
  <c r="CL110" i="48"/>
  <c r="CK110" i="48"/>
  <c r="CJ110" i="48"/>
  <c r="CH110" i="48"/>
  <c r="CG110" i="48"/>
  <c r="CF110" i="48"/>
  <c r="CE110" i="48"/>
  <c r="CD110" i="48"/>
  <c r="CC110" i="48"/>
  <c r="CB110" i="48"/>
  <c r="CA110" i="48"/>
  <c r="BZ110" i="48"/>
  <c r="BY110" i="48"/>
  <c r="BX110" i="48"/>
  <c r="BW110" i="48"/>
  <c r="BV110" i="48"/>
  <c r="BR110" i="48"/>
  <c r="BS110" i="48"/>
  <c r="BT110" i="48"/>
  <c r="BU110" i="48"/>
  <c r="BQ110" i="48"/>
  <c r="BP110" i="48"/>
  <c r="BO110" i="48"/>
  <c r="BN110" i="48"/>
  <c r="BM110" i="48"/>
  <c r="BL110" i="48"/>
  <c r="BK110" i="48"/>
  <c r="BJ110" i="48"/>
  <c r="BI110" i="48"/>
  <c r="BH110" i="48"/>
  <c r="BG110" i="48"/>
  <c r="BF110" i="48"/>
  <c r="AT110" i="48"/>
  <c r="AU110" i="48"/>
  <c r="AV110" i="48"/>
  <c r="AW110" i="48"/>
  <c r="AX110" i="48"/>
  <c r="AY110" i="48"/>
  <c r="AZ110" i="48"/>
  <c r="BA110" i="48"/>
  <c r="BB110" i="48"/>
  <c r="BC110" i="48"/>
  <c r="BD110" i="48"/>
  <c r="BE110" i="48"/>
  <c r="AG110" i="48"/>
  <c r="AM110" i="48"/>
  <c r="AE110" i="48"/>
  <c r="AD110" i="48"/>
  <c r="AC110" i="48"/>
  <c r="D110" i="48"/>
  <c r="I110" i="48"/>
  <c r="DV109" i="48"/>
  <c r="DU109" i="48"/>
  <c r="DT109" i="48"/>
  <c r="DS109" i="48"/>
  <c r="DR109" i="48"/>
  <c r="DQ109" i="48"/>
  <c r="DP109" i="48"/>
  <c r="DO109" i="48"/>
  <c r="DN109" i="48"/>
  <c r="DM109" i="48"/>
  <c r="DL109" i="48"/>
  <c r="DK109" i="48"/>
  <c r="DJ109" i="48"/>
  <c r="DI109" i="48"/>
  <c r="DH109" i="48"/>
  <c r="DG109" i="48"/>
  <c r="DF109" i="48"/>
  <c r="DE109" i="48"/>
  <c r="DD109" i="48"/>
  <c r="DC109" i="48"/>
  <c r="DB109" i="48"/>
  <c r="DA109" i="48"/>
  <c r="CZ109" i="48"/>
  <c r="CY109" i="48"/>
  <c r="CX109" i="48"/>
  <c r="CW109" i="48"/>
  <c r="CV109" i="48"/>
  <c r="CU109" i="48"/>
  <c r="CT109" i="48"/>
  <c r="CS109" i="48"/>
  <c r="CR109" i="48"/>
  <c r="CQ109" i="48"/>
  <c r="CP109" i="48"/>
  <c r="CO109" i="48"/>
  <c r="CN109" i="48"/>
  <c r="CM109" i="48"/>
  <c r="CL109" i="48"/>
  <c r="CK109" i="48"/>
  <c r="CJ109" i="48"/>
  <c r="CH109" i="48"/>
  <c r="CG109" i="48"/>
  <c r="CF109" i="48"/>
  <c r="CE109" i="48"/>
  <c r="CD109" i="48"/>
  <c r="CC109" i="48"/>
  <c r="CB109" i="48"/>
  <c r="CA109" i="48"/>
  <c r="BY109" i="48"/>
  <c r="BX109" i="48"/>
  <c r="BW109" i="48"/>
  <c r="BV109" i="48"/>
  <c r="BR109" i="48"/>
  <c r="BS109" i="48"/>
  <c r="BT109" i="48"/>
  <c r="BU109" i="48"/>
  <c r="BQ109" i="48"/>
  <c r="BP109" i="48"/>
  <c r="BO109" i="48"/>
  <c r="BN109" i="48"/>
  <c r="BM109" i="48"/>
  <c r="BL109" i="48"/>
  <c r="BK109" i="48"/>
  <c r="BJ109" i="48"/>
  <c r="BI109" i="48"/>
  <c r="BH109" i="48"/>
  <c r="BG109" i="48"/>
  <c r="BF109" i="48"/>
  <c r="AT109" i="48"/>
  <c r="AU109" i="48"/>
  <c r="AV109" i="48"/>
  <c r="AW109" i="48"/>
  <c r="AX109" i="48"/>
  <c r="AY109" i="48"/>
  <c r="AZ109" i="48"/>
  <c r="BA109" i="48"/>
  <c r="BB109" i="48"/>
  <c r="BC109" i="48"/>
  <c r="BD109" i="48"/>
  <c r="BE109" i="48"/>
  <c r="AG109" i="48"/>
  <c r="AE109" i="48"/>
  <c r="AD109" i="48"/>
  <c r="AC109" i="48"/>
  <c r="D109" i="48"/>
  <c r="I109" i="48"/>
  <c r="DV108" i="48"/>
  <c r="DU108" i="48"/>
  <c r="DT108" i="48"/>
  <c r="DS108" i="48"/>
  <c r="DR108" i="48"/>
  <c r="DQ108" i="48"/>
  <c r="DP108" i="48"/>
  <c r="DO108" i="48"/>
  <c r="DN108" i="48"/>
  <c r="DM108" i="48"/>
  <c r="DL108" i="48"/>
  <c r="DK108" i="48"/>
  <c r="DJ108" i="48"/>
  <c r="DI108" i="48"/>
  <c r="DH108" i="48"/>
  <c r="DG108" i="48"/>
  <c r="DF108" i="48"/>
  <c r="DE108" i="48"/>
  <c r="DD108" i="48"/>
  <c r="DC108" i="48"/>
  <c r="DB108" i="48"/>
  <c r="DA108" i="48"/>
  <c r="CZ108" i="48"/>
  <c r="CY108" i="48"/>
  <c r="CX108" i="48"/>
  <c r="CW108" i="48"/>
  <c r="CV108" i="48"/>
  <c r="CU108" i="48"/>
  <c r="CT108" i="48"/>
  <c r="CS108" i="48"/>
  <c r="CR108" i="48"/>
  <c r="CQ108" i="48"/>
  <c r="CP108" i="48"/>
  <c r="CO108" i="48"/>
  <c r="CN108" i="48"/>
  <c r="CM108" i="48"/>
  <c r="CL108" i="48"/>
  <c r="CK108" i="48"/>
  <c r="CJ108" i="48"/>
  <c r="CH108" i="48"/>
  <c r="CG108" i="48"/>
  <c r="CF108" i="48"/>
  <c r="CE108" i="48"/>
  <c r="CD108" i="48"/>
  <c r="CC108" i="48"/>
  <c r="CB108" i="48"/>
  <c r="CA108" i="48"/>
  <c r="BZ108" i="48"/>
  <c r="BY108" i="48"/>
  <c r="BX108" i="48"/>
  <c r="BW108" i="48"/>
  <c r="BV108" i="48"/>
  <c r="BR108" i="48"/>
  <c r="BS108" i="48"/>
  <c r="BT108" i="48"/>
  <c r="BU108" i="48"/>
  <c r="BQ108" i="48"/>
  <c r="BP108" i="48"/>
  <c r="BO108" i="48"/>
  <c r="BN108" i="48"/>
  <c r="BM108" i="48"/>
  <c r="BL108" i="48"/>
  <c r="BK108" i="48"/>
  <c r="BJ108" i="48"/>
  <c r="BI108" i="48"/>
  <c r="BH108" i="48"/>
  <c r="BG108" i="48"/>
  <c r="BF108" i="48"/>
  <c r="AT108" i="48"/>
  <c r="AU108" i="48"/>
  <c r="AV108" i="48"/>
  <c r="AW108" i="48"/>
  <c r="AX108" i="48"/>
  <c r="AY108" i="48"/>
  <c r="AZ108" i="48"/>
  <c r="BA108" i="48"/>
  <c r="BB108" i="48"/>
  <c r="BC108" i="48"/>
  <c r="BD108" i="48"/>
  <c r="BE108" i="48"/>
  <c r="AG108" i="48"/>
  <c r="AF108" i="48"/>
  <c r="AE108" i="48"/>
  <c r="AD108" i="48"/>
  <c r="AC108" i="48"/>
  <c r="D108" i="48"/>
  <c r="I108" i="48"/>
  <c r="DV107" i="48"/>
  <c r="DU107" i="48"/>
  <c r="DT107" i="48"/>
  <c r="DS107" i="48"/>
  <c r="DR107" i="48"/>
  <c r="DQ107" i="48"/>
  <c r="DP107" i="48"/>
  <c r="DO107" i="48"/>
  <c r="DN107" i="48"/>
  <c r="DM107" i="48"/>
  <c r="DL107" i="48"/>
  <c r="DK107" i="48"/>
  <c r="DJ107" i="48"/>
  <c r="DI107" i="48"/>
  <c r="DH107" i="48"/>
  <c r="DG107" i="48"/>
  <c r="DF107" i="48"/>
  <c r="DE107" i="48"/>
  <c r="DD107" i="48"/>
  <c r="DC107" i="48"/>
  <c r="DB107" i="48"/>
  <c r="DA107" i="48"/>
  <c r="CZ107" i="48"/>
  <c r="CY107" i="48"/>
  <c r="CX107" i="48"/>
  <c r="CW107" i="48"/>
  <c r="CV107" i="48"/>
  <c r="CU107" i="48"/>
  <c r="CT107" i="48"/>
  <c r="CS107" i="48"/>
  <c r="CR107" i="48"/>
  <c r="CQ107" i="48"/>
  <c r="CP107" i="48"/>
  <c r="CO107" i="48"/>
  <c r="CN107" i="48"/>
  <c r="CM107" i="48"/>
  <c r="CL107" i="48"/>
  <c r="CK107" i="48"/>
  <c r="CJ107" i="48"/>
  <c r="CH107" i="48"/>
  <c r="CG107" i="48"/>
  <c r="CF107" i="48"/>
  <c r="CE107" i="48"/>
  <c r="CD107" i="48"/>
  <c r="CC107" i="48"/>
  <c r="CB107" i="48"/>
  <c r="CA107" i="48"/>
  <c r="BZ107" i="48"/>
  <c r="BY107" i="48"/>
  <c r="BX107" i="48"/>
  <c r="BW107" i="48"/>
  <c r="BV107" i="48"/>
  <c r="BR107" i="48"/>
  <c r="BS107" i="48"/>
  <c r="BT107" i="48"/>
  <c r="BU107" i="48"/>
  <c r="BQ107" i="48"/>
  <c r="BP107" i="48"/>
  <c r="BO107" i="48"/>
  <c r="BN107" i="48"/>
  <c r="BM107" i="48"/>
  <c r="BL107" i="48"/>
  <c r="BK107" i="48"/>
  <c r="BJ107" i="48"/>
  <c r="BI107" i="48"/>
  <c r="BH107" i="48"/>
  <c r="BG107" i="48"/>
  <c r="BF107" i="48"/>
  <c r="AT107" i="48"/>
  <c r="AU107" i="48"/>
  <c r="AV107" i="48"/>
  <c r="AW107" i="48"/>
  <c r="AX107" i="48"/>
  <c r="AY107" i="48"/>
  <c r="AZ107" i="48"/>
  <c r="BA107" i="48"/>
  <c r="BB107" i="48"/>
  <c r="BC107" i="48"/>
  <c r="BD107" i="48"/>
  <c r="BE107" i="48"/>
  <c r="AG107" i="48"/>
  <c r="AM107" i="48"/>
  <c r="AE107" i="48"/>
  <c r="AD107" i="48"/>
  <c r="AC107" i="48"/>
  <c r="D107" i="48"/>
  <c r="I107" i="48"/>
  <c r="DV106" i="48"/>
  <c r="DU106" i="48"/>
  <c r="DT106" i="48"/>
  <c r="DS106" i="48"/>
  <c r="DR106" i="48"/>
  <c r="DQ106" i="48"/>
  <c r="DP106" i="48"/>
  <c r="DO106" i="48"/>
  <c r="DN106" i="48"/>
  <c r="DM106" i="48"/>
  <c r="DL106" i="48"/>
  <c r="DK106" i="48"/>
  <c r="DJ106" i="48"/>
  <c r="DI106" i="48"/>
  <c r="DH106" i="48"/>
  <c r="DG106" i="48"/>
  <c r="DF106" i="48"/>
  <c r="DE106" i="48"/>
  <c r="DD106" i="48"/>
  <c r="DC106" i="48"/>
  <c r="DB106" i="48"/>
  <c r="DA106" i="48"/>
  <c r="CZ106" i="48"/>
  <c r="CY106" i="48"/>
  <c r="CX106" i="48"/>
  <c r="CW106" i="48"/>
  <c r="CV106" i="48"/>
  <c r="CU106" i="48"/>
  <c r="CT106" i="48"/>
  <c r="CS106" i="48"/>
  <c r="CR106" i="48"/>
  <c r="CQ106" i="48"/>
  <c r="CP106" i="48"/>
  <c r="CO106" i="48"/>
  <c r="CN106" i="48"/>
  <c r="CM106" i="48"/>
  <c r="CL106" i="48"/>
  <c r="CK106" i="48"/>
  <c r="CJ106" i="48"/>
  <c r="CH106" i="48"/>
  <c r="CG106" i="48"/>
  <c r="CA106" i="48"/>
  <c r="CB106" i="48"/>
  <c r="CC106" i="48"/>
  <c r="CD106" i="48"/>
  <c r="CE106" i="48"/>
  <c r="CF106" i="48"/>
  <c r="BZ106" i="48"/>
  <c r="BY106" i="48"/>
  <c r="BX106" i="48"/>
  <c r="BW106" i="48"/>
  <c r="BV106" i="48"/>
  <c r="AK106" i="48"/>
  <c r="BR106" i="48"/>
  <c r="BS106" i="48"/>
  <c r="BT106" i="48"/>
  <c r="BU106" i="48"/>
  <c r="BQ106" i="48"/>
  <c r="BP106" i="48"/>
  <c r="BO106" i="48"/>
  <c r="BN106" i="48"/>
  <c r="BM106" i="48"/>
  <c r="BL106" i="48"/>
  <c r="BK106" i="48"/>
  <c r="BJ106" i="48"/>
  <c r="BI106" i="48"/>
  <c r="BH106" i="48"/>
  <c r="BG106" i="48"/>
  <c r="BF106" i="48"/>
  <c r="AT106" i="48"/>
  <c r="AU106" i="48"/>
  <c r="AV106" i="48"/>
  <c r="AW106" i="48"/>
  <c r="AX106" i="48"/>
  <c r="AY106" i="48"/>
  <c r="AZ106" i="48"/>
  <c r="BA106" i="48"/>
  <c r="BB106" i="48"/>
  <c r="BC106" i="48"/>
  <c r="BD106" i="48"/>
  <c r="BE106" i="48"/>
  <c r="AG106" i="48"/>
  <c r="AM106" i="48"/>
  <c r="AE106" i="48"/>
  <c r="AD106" i="48"/>
  <c r="AC106" i="48"/>
  <c r="F106" i="48"/>
  <c r="D106" i="48"/>
  <c r="I106" i="48"/>
  <c r="DV105" i="48"/>
  <c r="DU105" i="48"/>
  <c r="DT105" i="48"/>
  <c r="DS105" i="48"/>
  <c r="DR105" i="48"/>
  <c r="DQ105" i="48"/>
  <c r="DP105" i="48"/>
  <c r="DO105" i="48"/>
  <c r="DN105" i="48"/>
  <c r="DM105" i="48"/>
  <c r="DL105" i="48"/>
  <c r="DK105" i="48"/>
  <c r="DJ105" i="48"/>
  <c r="DI105" i="48"/>
  <c r="DH105" i="48"/>
  <c r="DG105" i="48"/>
  <c r="DF105" i="48"/>
  <c r="DE105" i="48"/>
  <c r="DD105" i="48"/>
  <c r="DC105" i="48"/>
  <c r="DB105" i="48"/>
  <c r="DA105" i="48"/>
  <c r="CZ105" i="48"/>
  <c r="CY105" i="48"/>
  <c r="CX105" i="48"/>
  <c r="CW105" i="48"/>
  <c r="CV105" i="48"/>
  <c r="CU105" i="48"/>
  <c r="CT105" i="48"/>
  <c r="CS105" i="48"/>
  <c r="CR105" i="48"/>
  <c r="CQ105" i="48"/>
  <c r="CP105" i="48"/>
  <c r="CO105" i="48"/>
  <c r="CN105" i="48"/>
  <c r="CM105" i="48"/>
  <c r="CL105" i="48"/>
  <c r="CK105" i="48"/>
  <c r="CJ105" i="48"/>
  <c r="CH105" i="48"/>
  <c r="CG105" i="48"/>
  <c r="CF105" i="48"/>
  <c r="CE105" i="48"/>
  <c r="CD105" i="48"/>
  <c r="CC105" i="48"/>
  <c r="CA105" i="48"/>
  <c r="CB105" i="48"/>
  <c r="BZ105" i="48"/>
  <c r="BY105" i="48"/>
  <c r="BX105" i="48"/>
  <c r="BW105" i="48"/>
  <c r="BV105" i="48"/>
  <c r="BR105" i="48"/>
  <c r="BS105" i="48"/>
  <c r="BT105" i="48"/>
  <c r="BU105" i="48"/>
  <c r="BQ105" i="48"/>
  <c r="BP105" i="48"/>
  <c r="BO105" i="48"/>
  <c r="BN105" i="48"/>
  <c r="BM105" i="48"/>
  <c r="BL105" i="48"/>
  <c r="BK105" i="48"/>
  <c r="BJ105" i="48"/>
  <c r="BI105" i="48"/>
  <c r="BH105" i="48"/>
  <c r="BG105" i="48"/>
  <c r="BF105" i="48"/>
  <c r="AT105" i="48"/>
  <c r="AU105" i="48"/>
  <c r="AV105" i="48"/>
  <c r="AW105" i="48"/>
  <c r="AX105" i="48"/>
  <c r="AY105" i="48"/>
  <c r="AZ105" i="48"/>
  <c r="BA105" i="48"/>
  <c r="BB105" i="48"/>
  <c r="BC105" i="48"/>
  <c r="BD105" i="48"/>
  <c r="BE105" i="48"/>
  <c r="AG105" i="48"/>
  <c r="A105" i="48"/>
  <c r="AE105" i="48"/>
  <c r="AD105" i="48"/>
  <c r="AC105" i="48"/>
  <c r="D105" i="48"/>
  <c r="I105" i="48"/>
  <c r="DV104" i="48"/>
  <c r="DU104" i="48"/>
  <c r="DT104" i="48"/>
  <c r="DS104" i="48"/>
  <c r="DR104" i="48"/>
  <c r="DQ104" i="48"/>
  <c r="DP104" i="48"/>
  <c r="DO104" i="48"/>
  <c r="DN104" i="48"/>
  <c r="DM104" i="48"/>
  <c r="DL104" i="48"/>
  <c r="DK104" i="48"/>
  <c r="DJ104" i="48"/>
  <c r="DI104" i="48"/>
  <c r="DH104" i="48"/>
  <c r="DG104" i="48"/>
  <c r="DF104" i="48"/>
  <c r="DE104" i="48"/>
  <c r="DD104" i="48"/>
  <c r="DC104" i="48"/>
  <c r="DB104" i="48"/>
  <c r="DA104" i="48"/>
  <c r="CZ104" i="48"/>
  <c r="CY104" i="48"/>
  <c r="CX104" i="48"/>
  <c r="CW104" i="48"/>
  <c r="CV104" i="48"/>
  <c r="CU104" i="48"/>
  <c r="CT104" i="48"/>
  <c r="CS104" i="48"/>
  <c r="CR104" i="48"/>
  <c r="CQ104" i="48"/>
  <c r="CP104" i="48"/>
  <c r="CO104" i="48"/>
  <c r="CN104" i="48"/>
  <c r="CM104" i="48"/>
  <c r="CL104" i="48"/>
  <c r="CK104" i="48"/>
  <c r="CJ104" i="48"/>
  <c r="CH104" i="48"/>
  <c r="CG104" i="48"/>
  <c r="CF104" i="48"/>
  <c r="CE104" i="48"/>
  <c r="CD104" i="48"/>
  <c r="CC104" i="48"/>
  <c r="CB104" i="48"/>
  <c r="CA104" i="48"/>
  <c r="BY104" i="48"/>
  <c r="BX104" i="48"/>
  <c r="BW104" i="48"/>
  <c r="BV104" i="48"/>
  <c r="BR104" i="48"/>
  <c r="BS104" i="48"/>
  <c r="BT104" i="48"/>
  <c r="BU104" i="48"/>
  <c r="BQ104" i="48"/>
  <c r="BP104" i="48"/>
  <c r="BO104" i="48"/>
  <c r="BN104" i="48"/>
  <c r="BM104" i="48"/>
  <c r="BL104" i="48"/>
  <c r="BK104" i="48"/>
  <c r="BJ104" i="48"/>
  <c r="BI104" i="48"/>
  <c r="BH104" i="48"/>
  <c r="BG104" i="48"/>
  <c r="BF104" i="48"/>
  <c r="AT104" i="48"/>
  <c r="AU104" i="48"/>
  <c r="AV104" i="48"/>
  <c r="AW104" i="48"/>
  <c r="AX104" i="48"/>
  <c r="AY104" i="48"/>
  <c r="AZ104" i="48"/>
  <c r="BA104" i="48"/>
  <c r="BB104" i="48"/>
  <c r="BC104" i="48"/>
  <c r="BD104" i="48"/>
  <c r="BE104" i="48"/>
  <c r="AG104" i="48"/>
  <c r="AM104" i="48"/>
  <c r="AE104" i="48"/>
  <c r="AD104" i="48"/>
  <c r="AC104" i="48"/>
  <c r="D104" i="48"/>
  <c r="I104" i="48"/>
  <c r="DV103" i="48"/>
  <c r="DU103" i="48"/>
  <c r="DT103" i="48"/>
  <c r="DS103" i="48"/>
  <c r="DR103" i="48"/>
  <c r="DQ103" i="48"/>
  <c r="DP103" i="48"/>
  <c r="DO103" i="48"/>
  <c r="DN103" i="48"/>
  <c r="DM103" i="48"/>
  <c r="DL103" i="48"/>
  <c r="DK103" i="48"/>
  <c r="DJ103" i="48"/>
  <c r="DI103" i="48"/>
  <c r="DH103" i="48"/>
  <c r="DG103" i="48"/>
  <c r="DF103" i="48"/>
  <c r="DE103" i="48"/>
  <c r="DD103" i="48"/>
  <c r="DC103" i="48"/>
  <c r="DB103" i="48"/>
  <c r="DA103" i="48"/>
  <c r="CZ103" i="48"/>
  <c r="CY103" i="48"/>
  <c r="CX103" i="48"/>
  <c r="CW103" i="48"/>
  <c r="CV103" i="48"/>
  <c r="CU103" i="48"/>
  <c r="CT103" i="48"/>
  <c r="CS103" i="48"/>
  <c r="CR103" i="48"/>
  <c r="CQ103" i="48"/>
  <c r="CP103" i="48"/>
  <c r="CO103" i="48"/>
  <c r="CN103" i="48"/>
  <c r="CM103" i="48"/>
  <c r="CL103" i="48"/>
  <c r="CK103" i="48"/>
  <c r="CJ103" i="48"/>
  <c r="CH103" i="48"/>
  <c r="CG103" i="48"/>
  <c r="CF103" i="48"/>
  <c r="CE103" i="48"/>
  <c r="CD103" i="48"/>
  <c r="CC103" i="48"/>
  <c r="CB103" i="48"/>
  <c r="CA103" i="48"/>
  <c r="BY103" i="48"/>
  <c r="BX103" i="48"/>
  <c r="BW103" i="48"/>
  <c r="BV103" i="48"/>
  <c r="BR103" i="48"/>
  <c r="BS103" i="48"/>
  <c r="BT103" i="48"/>
  <c r="BU103" i="48"/>
  <c r="BQ103" i="48"/>
  <c r="BP103" i="48"/>
  <c r="BO103" i="48"/>
  <c r="BN103" i="48"/>
  <c r="BM103" i="48"/>
  <c r="BL103" i="48"/>
  <c r="BK103" i="48"/>
  <c r="BJ103" i="48"/>
  <c r="BI103" i="48"/>
  <c r="BH103" i="48"/>
  <c r="BG103" i="48"/>
  <c r="BF103" i="48"/>
  <c r="AT103" i="48"/>
  <c r="AU103" i="48"/>
  <c r="AV103" i="48"/>
  <c r="AW103" i="48"/>
  <c r="AX103" i="48"/>
  <c r="AY103" i="48"/>
  <c r="AZ103" i="48"/>
  <c r="BA103" i="48"/>
  <c r="BB103" i="48"/>
  <c r="BC103" i="48"/>
  <c r="BD103" i="48"/>
  <c r="BE103" i="48"/>
  <c r="AG103" i="48"/>
  <c r="AF103" i="48"/>
  <c r="AE103" i="48"/>
  <c r="AD103" i="48"/>
  <c r="AC103" i="48"/>
  <c r="D103" i="48"/>
  <c r="I103" i="48"/>
  <c r="DV102" i="48"/>
  <c r="DU102" i="48"/>
  <c r="DT102" i="48"/>
  <c r="DS102" i="48"/>
  <c r="DR102" i="48"/>
  <c r="DQ102" i="48"/>
  <c r="DP102" i="48"/>
  <c r="DO102" i="48"/>
  <c r="DN102" i="48"/>
  <c r="DM102" i="48"/>
  <c r="DL102" i="48"/>
  <c r="DK102" i="48"/>
  <c r="DJ102" i="48"/>
  <c r="DI102" i="48"/>
  <c r="DH102" i="48"/>
  <c r="DG102" i="48"/>
  <c r="DF102" i="48"/>
  <c r="DE102" i="48"/>
  <c r="DD102" i="48"/>
  <c r="DC102" i="48"/>
  <c r="DB102" i="48"/>
  <c r="DA102" i="48"/>
  <c r="CZ102" i="48"/>
  <c r="CY102" i="48"/>
  <c r="CX102" i="48"/>
  <c r="CW102" i="48"/>
  <c r="CV102" i="48"/>
  <c r="CU102" i="48"/>
  <c r="CT102" i="48"/>
  <c r="CS102" i="48"/>
  <c r="CR102" i="48"/>
  <c r="CQ102" i="48"/>
  <c r="CP102" i="48"/>
  <c r="CO102" i="48"/>
  <c r="CN102" i="48"/>
  <c r="CM102" i="48"/>
  <c r="CL102" i="48"/>
  <c r="CK102" i="48"/>
  <c r="CJ102" i="48"/>
  <c r="CH102" i="48"/>
  <c r="CG102" i="48"/>
  <c r="CF102" i="48"/>
  <c r="CE102" i="48"/>
  <c r="CD102" i="48"/>
  <c r="CC102" i="48"/>
  <c r="CB102" i="48"/>
  <c r="CA102" i="48"/>
  <c r="BY102" i="48"/>
  <c r="BX102" i="48"/>
  <c r="BW102" i="48"/>
  <c r="BV102" i="48"/>
  <c r="BR102" i="48"/>
  <c r="BS102" i="48"/>
  <c r="BT102" i="48"/>
  <c r="BU102" i="48"/>
  <c r="BQ102" i="48"/>
  <c r="BP102" i="48"/>
  <c r="BO102" i="48"/>
  <c r="BN102" i="48"/>
  <c r="BM102" i="48"/>
  <c r="BL102" i="48"/>
  <c r="BK102" i="48"/>
  <c r="BJ102" i="48"/>
  <c r="BI102" i="48"/>
  <c r="BH102" i="48"/>
  <c r="BG102" i="48"/>
  <c r="BF102" i="48"/>
  <c r="AT102" i="48"/>
  <c r="AU102" i="48"/>
  <c r="AV102" i="48"/>
  <c r="AW102" i="48"/>
  <c r="AX102" i="48"/>
  <c r="AY102" i="48"/>
  <c r="AZ102" i="48"/>
  <c r="BA102" i="48"/>
  <c r="BB102" i="48"/>
  <c r="BC102" i="48"/>
  <c r="BD102" i="48"/>
  <c r="BE102" i="48"/>
  <c r="AG102" i="48"/>
  <c r="AE102" i="48"/>
  <c r="AD102" i="48"/>
  <c r="AC102" i="48"/>
  <c r="D102" i="48"/>
  <c r="I102" i="48"/>
  <c r="DV101" i="48"/>
  <c r="DU101" i="48"/>
  <c r="DT101" i="48"/>
  <c r="DS101" i="48"/>
  <c r="DR101" i="48"/>
  <c r="DQ101" i="48"/>
  <c r="DP101" i="48"/>
  <c r="DO101" i="48"/>
  <c r="DN101" i="48"/>
  <c r="DM101" i="48"/>
  <c r="DL101" i="48"/>
  <c r="DK101" i="48"/>
  <c r="DJ101" i="48"/>
  <c r="DI101" i="48"/>
  <c r="DH101" i="48"/>
  <c r="DG101" i="48"/>
  <c r="DF101" i="48"/>
  <c r="DE101" i="48"/>
  <c r="DD101" i="48"/>
  <c r="DC101" i="48"/>
  <c r="DB101" i="48"/>
  <c r="DA101" i="48"/>
  <c r="CZ101" i="48"/>
  <c r="CY101" i="48"/>
  <c r="CX101" i="48"/>
  <c r="CW101" i="48"/>
  <c r="CV101" i="48"/>
  <c r="CU101" i="48"/>
  <c r="CT101" i="48"/>
  <c r="CS101" i="48"/>
  <c r="CR101" i="48"/>
  <c r="CQ101" i="48"/>
  <c r="CP101" i="48"/>
  <c r="CO101" i="48"/>
  <c r="CN101" i="48"/>
  <c r="CM101" i="48"/>
  <c r="CL101" i="48"/>
  <c r="CK101" i="48"/>
  <c r="CJ101" i="48"/>
  <c r="CH101" i="48"/>
  <c r="CG101" i="48"/>
  <c r="CF101" i="48"/>
  <c r="CE101" i="48"/>
  <c r="CA101" i="48"/>
  <c r="CB101" i="48"/>
  <c r="CC101" i="48"/>
  <c r="CD101" i="48"/>
  <c r="BZ101" i="48"/>
  <c r="BY101" i="48"/>
  <c r="BX101" i="48"/>
  <c r="BW101" i="48"/>
  <c r="BV101" i="48"/>
  <c r="BR101" i="48"/>
  <c r="BS101" i="48"/>
  <c r="BT101" i="48"/>
  <c r="BU101" i="48"/>
  <c r="BQ101" i="48"/>
  <c r="BP101" i="48"/>
  <c r="BO101" i="48"/>
  <c r="BN101" i="48"/>
  <c r="BM101" i="48"/>
  <c r="BL101" i="48"/>
  <c r="BK101" i="48"/>
  <c r="BJ101" i="48"/>
  <c r="BI101" i="48"/>
  <c r="BH101" i="48"/>
  <c r="BG101" i="48"/>
  <c r="BF101" i="48"/>
  <c r="AT101" i="48"/>
  <c r="AU101" i="48"/>
  <c r="AV101" i="48"/>
  <c r="AW101" i="48"/>
  <c r="AX101" i="48"/>
  <c r="AY101" i="48"/>
  <c r="AZ101" i="48"/>
  <c r="BA101" i="48"/>
  <c r="BB101" i="48"/>
  <c r="BC101" i="48"/>
  <c r="BD101" i="48"/>
  <c r="BE101" i="48"/>
  <c r="AG101" i="48"/>
  <c r="AE101" i="48"/>
  <c r="AD101" i="48"/>
  <c r="AC101" i="48"/>
  <c r="D101" i="48"/>
  <c r="I101" i="48"/>
  <c r="DV100" i="48"/>
  <c r="DU100" i="48"/>
  <c r="DT100" i="48"/>
  <c r="DS100" i="48"/>
  <c r="DR100" i="48"/>
  <c r="DQ100" i="48"/>
  <c r="DP100" i="48"/>
  <c r="DO100" i="48"/>
  <c r="DN100" i="48"/>
  <c r="DM100" i="48"/>
  <c r="DL100" i="48"/>
  <c r="DK100" i="48"/>
  <c r="DJ100" i="48"/>
  <c r="DI100" i="48"/>
  <c r="DH100" i="48"/>
  <c r="DG100" i="48"/>
  <c r="DF100" i="48"/>
  <c r="DE100" i="48"/>
  <c r="DD100" i="48"/>
  <c r="DC100" i="48"/>
  <c r="DB100" i="48"/>
  <c r="DA100" i="48"/>
  <c r="CZ100" i="48"/>
  <c r="CY100" i="48"/>
  <c r="CX100" i="48"/>
  <c r="CW100" i="48"/>
  <c r="CV100" i="48"/>
  <c r="CU100" i="48"/>
  <c r="CT100" i="48"/>
  <c r="CS100" i="48"/>
  <c r="CR100" i="48"/>
  <c r="CQ100" i="48"/>
  <c r="CP100" i="48"/>
  <c r="CO100" i="48"/>
  <c r="CN100" i="48"/>
  <c r="CM100" i="48"/>
  <c r="CL100" i="48"/>
  <c r="CK100" i="48"/>
  <c r="CJ100" i="48"/>
  <c r="CH100" i="48"/>
  <c r="CG100" i="48"/>
  <c r="CF100" i="48"/>
  <c r="CE100" i="48"/>
  <c r="CD100" i="48"/>
  <c r="CC100" i="48"/>
  <c r="CB100" i="48"/>
  <c r="CA100" i="48"/>
  <c r="BZ100" i="48"/>
  <c r="BY100" i="48"/>
  <c r="BX100" i="48"/>
  <c r="BW100" i="48"/>
  <c r="BV100" i="48"/>
  <c r="BR100" i="48"/>
  <c r="BS100" i="48"/>
  <c r="BT100" i="48"/>
  <c r="BU100" i="48"/>
  <c r="BQ100" i="48"/>
  <c r="BP100" i="48"/>
  <c r="BO100" i="48"/>
  <c r="BN100" i="48"/>
  <c r="BM100" i="48"/>
  <c r="BL100" i="48"/>
  <c r="BK100" i="48"/>
  <c r="BJ100" i="48"/>
  <c r="BI100" i="48"/>
  <c r="BH100" i="48"/>
  <c r="BG100" i="48"/>
  <c r="BF100" i="48"/>
  <c r="AT100" i="48"/>
  <c r="AU100" i="48"/>
  <c r="AV100" i="48"/>
  <c r="AW100" i="48"/>
  <c r="AX100" i="48"/>
  <c r="AY100" i="48"/>
  <c r="AZ100" i="48"/>
  <c r="BA100" i="48"/>
  <c r="BB100" i="48"/>
  <c r="BC100" i="48"/>
  <c r="BD100" i="48"/>
  <c r="BE100" i="48"/>
  <c r="AG100" i="48"/>
  <c r="AF100" i="48"/>
  <c r="AE100" i="48"/>
  <c r="AD100" i="48"/>
  <c r="AC100" i="48"/>
  <c r="D100" i="48"/>
  <c r="I100" i="48"/>
  <c r="DV99" i="48"/>
  <c r="DU99" i="48"/>
  <c r="DT99" i="48"/>
  <c r="DS99" i="48"/>
  <c r="DR99" i="48"/>
  <c r="DQ99" i="48"/>
  <c r="DP99" i="48"/>
  <c r="DO99" i="48"/>
  <c r="DN99" i="48"/>
  <c r="DM99" i="48"/>
  <c r="DL99" i="48"/>
  <c r="DK99" i="48"/>
  <c r="DJ99" i="48"/>
  <c r="DI99" i="48"/>
  <c r="DH99" i="48"/>
  <c r="DG99" i="48"/>
  <c r="DF99" i="48"/>
  <c r="DE99" i="48"/>
  <c r="DD99" i="48"/>
  <c r="DC99" i="48"/>
  <c r="DB99" i="48"/>
  <c r="DA99" i="48"/>
  <c r="CZ99" i="48"/>
  <c r="CY99" i="48"/>
  <c r="CX99" i="48"/>
  <c r="CW99" i="48"/>
  <c r="CV99" i="48"/>
  <c r="CU99" i="48"/>
  <c r="CT99" i="48"/>
  <c r="CS99" i="48"/>
  <c r="CR99" i="48"/>
  <c r="CQ99" i="48"/>
  <c r="CP99" i="48"/>
  <c r="CO99" i="48"/>
  <c r="CN99" i="48"/>
  <c r="CM99" i="48"/>
  <c r="CL99" i="48"/>
  <c r="CK99" i="48"/>
  <c r="CJ99" i="48"/>
  <c r="CH99" i="48"/>
  <c r="CG99" i="48"/>
  <c r="CF99" i="48"/>
  <c r="CE99" i="48"/>
  <c r="CD99" i="48"/>
  <c r="CC99" i="48"/>
  <c r="CB99" i="48"/>
  <c r="CA99" i="48"/>
  <c r="BY99" i="48"/>
  <c r="BX99" i="48"/>
  <c r="BW99" i="48"/>
  <c r="BV99" i="48"/>
  <c r="BR99" i="48"/>
  <c r="BS99" i="48"/>
  <c r="BT99" i="48"/>
  <c r="BU99" i="48"/>
  <c r="BQ99" i="48"/>
  <c r="BP99" i="48"/>
  <c r="BO99" i="48"/>
  <c r="BN99" i="48"/>
  <c r="BM99" i="48"/>
  <c r="BL99" i="48"/>
  <c r="BK99" i="48"/>
  <c r="BJ99" i="48"/>
  <c r="BI99" i="48"/>
  <c r="BH99" i="48"/>
  <c r="BG99" i="48"/>
  <c r="BF99" i="48"/>
  <c r="AT99" i="48"/>
  <c r="AU99" i="48"/>
  <c r="AV99" i="48"/>
  <c r="AW99" i="48"/>
  <c r="AX99" i="48"/>
  <c r="AY99" i="48"/>
  <c r="AZ99" i="48"/>
  <c r="BA99" i="48"/>
  <c r="BB99" i="48"/>
  <c r="BC99" i="48"/>
  <c r="BD99" i="48"/>
  <c r="BE99" i="48"/>
  <c r="AG99" i="48"/>
  <c r="AM99" i="48"/>
  <c r="AE99" i="48"/>
  <c r="AD99" i="48"/>
  <c r="AC99" i="48"/>
  <c r="D99" i="48"/>
  <c r="I99" i="48"/>
  <c r="DV98" i="48"/>
  <c r="DU98" i="48"/>
  <c r="DT98" i="48"/>
  <c r="DS98" i="48"/>
  <c r="DR98" i="48"/>
  <c r="DQ98" i="48"/>
  <c r="DP98" i="48"/>
  <c r="DO98" i="48"/>
  <c r="DN98" i="48"/>
  <c r="DM98" i="48"/>
  <c r="DL98" i="48"/>
  <c r="DK98" i="48"/>
  <c r="DJ98" i="48"/>
  <c r="DI98" i="48"/>
  <c r="DH98" i="48"/>
  <c r="DG98" i="48"/>
  <c r="DF98" i="48"/>
  <c r="DE98" i="48"/>
  <c r="DD98" i="48"/>
  <c r="DC98" i="48"/>
  <c r="DB98" i="48"/>
  <c r="DA98" i="48"/>
  <c r="CZ98" i="48"/>
  <c r="CY98" i="48"/>
  <c r="CX98" i="48"/>
  <c r="CW98" i="48"/>
  <c r="CV98" i="48"/>
  <c r="CU98" i="48"/>
  <c r="CT98" i="48"/>
  <c r="CS98" i="48"/>
  <c r="CR98" i="48"/>
  <c r="CQ98" i="48"/>
  <c r="CP98" i="48"/>
  <c r="CO98" i="48"/>
  <c r="CN98" i="48"/>
  <c r="CM98" i="48"/>
  <c r="CL98" i="48"/>
  <c r="CK98" i="48"/>
  <c r="CJ98" i="48"/>
  <c r="CH98" i="48"/>
  <c r="CG98" i="48"/>
  <c r="CA98" i="48"/>
  <c r="CB98" i="48"/>
  <c r="CC98" i="48"/>
  <c r="CD98" i="48"/>
  <c r="CE98" i="48"/>
  <c r="CF98" i="48"/>
  <c r="BZ98" i="48"/>
  <c r="BY98" i="48"/>
  <c r="BX98" i="48"/>
  <c r="BW98" i="48"/>
  <c r="BV98" i="48"/>
  <c r="BQ98" i="48"/>
  <c r="BP98" i="48"/>
  <c r="BO98" i="48"/>
  <c r="BN98" i="48"/>
  <c r="BM98" i="48"/>
  <c r="BL98" i="48"/>
  <c r="BK98" i="48"/>
  <c r="BJ98" i="48"/>
  <c r="BI98" i="48"/>
  <c r="BH98" i="48"/>
  <c r="BG98" i="48"/>
  <c r="BF98" i="48"/>
  <c r="F98" i="48"/>
  <c r="BR98" i="48"/>
  <c r="BS98" i="48"/>
  <c r="BT98" i="48"/>
  <c r="BU98" i="48"/>
  <c r="AT98" i="48"/>
  <c r="AU98" i="48"/>
  <c r="AV98" i="48"/>
  <c r="AW98" i="48"/>
  <c r="AX98" i="48"/>
  <c r="AY98" i="48"/>
  <c r="AZ98" i="48"/>
  <c r="BA98" i="48"/>
  <c r="BB98" i="48"/>
  <c r="BC98" i="48"/>
  <c r="BD98" i="48"/>
  <c r="BE98" i="48"/>
  <c r="AG98" i="48"/>
  <c r="AE98" i="48"/>
  <c r="AD98" i="48"/>
  <c r="AC98" i="48"/>
  <c r="D98" i="48"/>
  <c r="I98" i="48"/>
  <c r="DV97" i="48"/>
  <c r="DU97" i="48"/>
  <c r="DT97" i="48"/>
  <c r="DS97" i="48"/>
  <c r="DR97" i="48"/>
  <c r="DQ97" i="48"/>
  <c r="DP97" i="48"/>
  <c r="DO97" i="48"/>
  <c r="DN97" i="48"/>
  <c r="DM97" i="48"/>
  <c r="DL97" i="48"/>
  <c r="DK97" i="48"/>
  <c r="DJ97" i="48"/>
  <c r="DI97" i="48"/>
  <c r="DH97" i="48"/>
  <c r="DG97" i="48"/>
  <c r="DF97" i="48"/>
  <c r="DE97" i="48"/>
  <c r="DD97" i="48"/>
  <c r="DC97" i="48"/>
  <c r="DB97" i="48"/>
  <c r="DA97" i="48"/>
  <c r="CZ97" i="48"/>
  <c r="CY97" i="48"/>
  <c r="CX97" i="48"/>
  <c r="CW97" i="48"/>
  <c r="CV97" i="48"/>
  <c r="CU97" i="48"/>
  <c r="CT97" i="48"/>
  <c r="CS97" i="48"/>
  <c r="CR97" i="48"/>
  <c r="CQ97" i="48"/>
  <c r="CP97" i="48"/>
  <c r="CO97" i="48"/>
  <c r="CN97" i="48"/>
  <c r="CM97" i="48"/>
  <c r="CL97" i="48"/>
  <c r="CK97" i="48"/>
  <c r="CJ97" i="48"/>
  <c r="CH97" i="48"/>
  <c r="CG97" i="48"/>
  <c r="CF97" i="48"/>
  <c r="CE97" i="48"/>
  <c r="CD97" i="48"/>
  <c r="CC97" i="48"/>
  <c r="CB97" i="48"/>
  <c r="CA97" i="48"/>
  <c r="BZ97" i="48"/>
  <c r="BY97" i="48"/>
  <c r="BX97" i="48"/>
  <c r="BW97" i="48"/>
  <c r="BV97" i="48"/>
  <c r="BR97" i="48"/>
  <c r="BS97" i="48"/>
  <c r="BT97" i="48"/>
  <c r="BU97" i="48"/>
  <c r="BQ97" i="48"/>
  <c r="BP97" i="48"/>
  <c r="BO97" i="48"/>
  <c r="BN97" i="48"/>
  <c r="BM97" i="48"/>
  <c r="BL97" i="48"/>
  <c r="BK97" i="48"/>
  <c r="BJ97" i="48"/>
  <c r="BI97" i="48"/>
  <c r="BH97" i="48"/>
  <c r="BG97" i="48"/>
  <c r="BF97" i="48"/>
  <c r="AT97" i="48"/>
  <c r="AU97" i="48"/>
  <c r="AV97" i="48"/>
  <c r="AW97" i="48"/>
  <c r="AX97" i="48"/>
  <c r="AY97" i="48"/>
  <c r="AZ97" i="48"/>
  <c r="BA97" i="48"/>
  <c r="BB97" i="48"/>
  <c r="BC97" i="48"/>
  <c r="BD97" i="48"/>
  <c r="BE97" i="48"/>
  <c r="AG97" i="48"/>
  <c r="A97" i="48"/>
  <c r="AE97" i="48"/>
  <c r="AD97" i="48"/>
  <c r="AC97" i="48"/>
  <c r="D97" i="48"/>
  <c r="I97" i="48"/>
  <c r="DV96" i="48"/>
  <c r="DU96" i="48"/>
  <c r="DT96" i="48"/>
  <c r="DS96" i="48"/>
  <c r="DR96" i="48"/>
  <c r="DQ96" i="48"/>
  <c r="DP96" i="48"/>
  <c r="DO96" i="48"/>
  <c r="DN96" i="48"/>
  <c r="DM96" i="48"/>
  <c r="DL96" i="48"/>
  <c r="DK96" i="48"/>
  <c r="DJ96" i="48"/>
  <c r="DI96" i="48"/>
  <c r="DH96" i="48"/>
  <c r="DG96" i="48"/>
  <c r="DF96" i="48"/>
  <c r="DE96" i="48"/>
  <c r="DD96" i="48"/>
  <c r="DC96" i="48"/>
  <c r="DB96" i="48"/>
  <c r="DA96" i="48"/>
  <c r="CZ96" i="48"/>
  <c r="CY96" i="48"/>
  <c r="CX96" i="48"/>
  <c r="CW96" i="48"/>
  <c r="CV96" i="48"/>
  <c r="CU96" i="48"/>
  <c r="CT96" i="48"/>
  <c r="CS96" i="48"/>
  <c r="CR96" i="48"/>
  <c r="CQ96" i="48"/>
  <c r="CP96" i="48"/>
  <c r="CO96" i="48"/>
  <c r="CN96" i="48"/>
  <c r="CM96" i="48"/>
  <c r="CL96" i="48"/>
  <c r="CK96" i="48"/>
  <c r="CJ96" i="48"/>
  <c r="CH96" i="48"/>
  <c r="CG96" i="48"/>
  <c r="CF96" i="48"/>
  <c r="CE96" i="48"/>
  <c r="CD96" i="48"/>
  <c r="CC96" i="48"/>
  <c r="CB96" i="48"/>
  <c r="CA96" i="48"/>
  <c r="BY96" i="48"/>
  <c r="BX96" i="48"/>
  <c r="BW96" i="48"/>
  <c r="BV96" i="48"/>
  <c r="AK96" i="48"/>
  <c r="BR96" i="48"/>
  <c r="BS96" i="48"/>
  <c r="BT96" i="48"/>
  <c r="BU96" i="48"/>
  <c r="BQ96" i="48"/>
  <c r="BP96" i="48"/>
  <c r="BO96" i="48"/>
  <c r="BN96" i="48"/>
  <c r="BM96" i="48"/>
  <c r="BL96" i="48"/>
  <c r="BK96" i="48"/>
  <c r="BJ96" i="48"/>
  <c r="BI96" i="48"/>
  <c r="BH96" i="48"/>
  <c r="BG96" i="48"/>
  <c r="BF96" i="48"/>
  <c r="AT96" i="48"/>
  <c r="AU96" i="48"/>
  <c r="AV96" i="48"/>
  <c r="AW96" i="48"/>
  <c r="AX96" i="48"/>
  <c r="AY96" i="48"/>
  <c r="AZ96" i="48"/>
  <c r="BA96" i="48"/>
  <c r="BB96" i="48"/>
  <c r="BC96" i="48"/>
  <c r="BD96" i="48"/>
  <c r="BE96" i="48"/>
  <c r="AG96" i="48"/>
  <c r="AE96" i="48"/>
  <c r="AD96" i="48"/>
  <c r="AC96" i="48"/>
  <c r="D96" i="48"/>
  <c r="I96" i="48"/>
  <c r="DV95" i="48"/>
  <c r="DU95" i="48"/>
  <c r="DT95" i="48"/>
  <c r="DS95" i="48"/>
  <c r="DR95" i="48"/>
  <c r="DQ95" i="48"/>
  <c r="DP95" i="48"/>
  <c r="DO95" i="48"/>
  <c r="DN95" i="48"/>
  <c r="DM95" i="48"/>
  <c r="DL95" i="48"/>
  <c r="DK95" i="48"/>
  <c r="DJ95" i="48"/>
  <c r="DI95" i="48"/>
  <c r="DH95" i="48"/>
  <c r="DG95" i="48"/>
  <c r="DF95" i="48"/>
  <c r="DE95" i="48"/>
  <c r="DD95" i="48"/>
  <c r="DC95" i="48"/>
  <c r="DB95" i="48"/>
  <c r="DA95" i="48"/>
  <c r="CZ95" i="48"/>
  <c r="CY95" i="48"/>
  <c r="CX95" i="48"/>
  <c r="CW95" i="48"/>
  <c r="CV95" i="48"/>
  <c r="CU95" i="48"/>
  <c r="CT95" i="48"/>
  <c r="CS95" i="48"/>
  <c r="CR95" i="48"/>
  <c r="CQ95" i="48"/>
  <c r="CP95" i="48"/>
  <c r="CO95" i="48"/>
  <c r="CN95" i="48"/>
  <c r="CM95" i="48"/>
  <c r="CL95" i="48"/>
  <c r="CK95" i="48"/>
  <c r="CJ95" i="48"/>
  <c r="CH95" i="48"/>
  <c r="CG95" i="48"/>
  <c r="CF95" i="48"/>
  <c r="CE95" i="48"/>
  <c r="CD95" i="48"/>
  <c r="CC95" i="48"/>
  <c r="CB95" i="48"/>
  <c r="CA95" i="48"/>
  <c r="BY95" i="48"/>
  <c r="BX95" i="48"/>
  <c r="BW95" i="48"/>
  <c r="BV95" i="48"/>
  <c r="BR95" i="48"/>
  <c r="BS95" i="48"/>
  <c r="BT95" i="48"/>
  <c r="BU95" i="48"/>
  <c r="BQ95" i="48"/>
  <c r="BP95" i="48"/>
  <c r="BO95" i="48"/>
  <c r="BN95" i="48"/>
  <c r="BM95" i="48"/>
  <c r="BL95" i="48"/>
  <c r="BK95" i="48"/>
  <c r="BJ95" i="48"/>
  <c r="BI95" i="48"/>
  <c r="BH95" i="48"/>
  <c r="BG95" i="48"/>
  <c r="BF95" i="48"/>
  <c r="AT95" i="48"/>
  <c r="AU95" i="48"/>
  <c r="AV95" i="48"/>
  <c r="AW95" i="48"/>
  <c r="AX95" i="48"/>
  <c r="AY95" i="48"/>
  <c r="AZ95" i="48"/>
  <c r="BA95" i="48"/>
  <c r="BB95" i="48"/>
  <c r="BC95" i="48"/>
  <c r="BD95" i="48"/>
  <c r="BE95" i="48"/>
  <c r="AG95" i="48"/>
  <c r="AF95" i="48"/>
  <c r="AE95" i="48"/>
  <c r="AD95" i="48"/>
  <c r="AC95" i="48"/>
  <c r="D95" i="48"/>
  <c r="I95" i="48"/>
  <c r="DV94" i="48"/>
  <c r="DU94" i="48"/>
  <c r="DT94" i="48"/>
  <c r="DS94" i="48"/>
  <c r="DR94" i="48"/>
  <c r="DQ94" i="48"/>
  <c r="DP94" i="48"/>
  <c r="DO94" i="48"/>
  <c r="DN94" i="48"/>
  <c r="DM94" i="48"/>
  <c r="DL94" i="48"/>
  <c r="DK94" i="48"/>
  <c r="DJ94" i="48"/>
  <c r="DI94" i="48"/>
  <c r="DH94" i="48"/>
  <c r="DG94" i="48"/>
  <c r="DF94" i="48"/>
  <c r="DE94" i="48"/>
  <c r="DD94" i="48"/>
  <c r="DC94" i="48"/>
  <c r="DB94" i="48"/>
  <c r="DA94" i="48"/>
  <c r="CZ94" i="48"/>
  <c r="CY94" i="48"/>
  <c r="CX94" i="48"/>
  <c r="CW94" i="48"/>
  <c r="CV94" i="48"/>
  <c r="CU94" i="48"/>
  <c r="CT94" i="48"/>
  <c r="CS94" i="48"/>
  <c r="CR94" i="48"/>
  <c r="CQ94" i="48"/>
  <c r="CP94" i="48"/>
  <c r="CO94" i="48"/>
  <c r="CN94" i="48"/>
  <c r="CM94" i="48"/>
  <c r="CL94" i="48"/>
  <c r="CK94" i="48"/>
  <c r="CJ94" i="48"/>
  <c r="CH94" i="48"/>
  <c r="CG94" i="48"/>
  <c r="CA94" i="48"/>
  <c r="CB94" i="48"/>
  <c r="CC94" i="48"/>
  <c r="CD94" i="48"/>
  <c r="CE94" i="48"/>
  <c r="CF94" i="48"/>
  <c r="BZ94" i="48"/>
  <c r="BY94" i="48"/>
  <c r="BX94" i="48"/>
  <c r="BW94" i="48"/>
  <c r="BV94" i="48"/>
  <c r="BR94" i="48"/>
  <c r="BS94" i="48"/>
  <c r="BT94" i="48"/>
  <c r="BU94" i="48"/>
  <c r="BQ94" i="48"/>
  <c r="BP94" i="48"/>
  <c r="BO94" i="48"/>
  <c r="BN94" i="48"/>
  <c r="BM94" i="48"/>
  <c r="BL94" i="48"/>
  <c r="BK94" i="48"/>
  <c r="BJ94" i="48"/>
  <c r="BI94" i="48"/>
  <c r="BH94" i="48"/>
  <c r="BG94" i="48"/>
  <c r="BF94" i="48"/>
  <c r="AT94" i="48"/>
  <c r="AU94" i="48"/>
  <c r="AV94" i="48"/>
  <c r="AW94" i="48"/>
  <c r="AX94" i="48"/>
  <c r="AY94" i="48"/>
  <c r="AZ94" i="48"/>
  <c r="BA94" i="48"/>
  <c r="BB94" i="48"/>
  <c r="BC94" i="48"/>
  <c r="BD94" i="48"/>
  <c r="BE94" i="48"/>
  <c r="AG94" i="48"/>
  <c r="A94" i="48"/>
  <c r="AE94" i="48"/>
  <c r="AD94" i="48"/>
  <c r="AC94" i="48"/>
  <c r="D94" i="48"/>
  <c r="I94" i="48"/>
  <c r="DV93" i="48"/>
  <c r="DU93" i="48"/>
  <c r="DT93" i="48"/>
  <c r="DS93" i="48"/>
  <c r="DR93" i="48"/>
  <c r="DQ93" i="48"/>
  <c r="DP93" i="48"/>
  <c r="DO93" i="48"/>
  <c r="DN93" i="48"/>
  <c r="DM93" i="48"/>
  <c r="DL93" i="48"/>
  <c r="DK93" i="48"/>
  <c r="DJ93" i="48"/>
  <c r="DI93" i="48"/>
  <c r="DH93" i="48"/>
  <c r="DG93" i="48"/>
  <c r="DF93" i="48"/>
  <c r="DE93" i="48"/>
  <c r="DD93" i="48"/>
  <c r="DC93" i="48"/>
  <c r="DB93" i="48"/>
  <c r="DA93" i="48"/>
  <c r="CZ93" i="48"/>
  <c r="CY93" i="48"/>
  <c r="CX93" i="48"/>
  <c r="CW93" i="48"/>
  <c r="CV93" i="48"/>
  <c r="CU93" i="48"/>
  <c r="CT93" i="48"/>
  <c r="CS93" i="48"/>
  <c r="CR93" i="48"/>
  <c r="CQ93" i="48"/>
  <c r="CP93" i="48"/>
  <c r="CO93" i="48"/>
  <c r="CN93" i="48"/>
  <c r="CM93" i="48"/>
  <c r="CL93" i="48"/>
  <c r="CK93" i="48"/>
  <c r="CJ93" i="48"/>
  <c r="CH93" i="48"/>
  <c r="CG93" i="48"/>
  <c r="CF93" i="48"/>
  <c r="CE93" i="48"/>
  <c r="CA93" i="48"/>
  <c r="CB93" i="48"/>
  <c r="CC93" i="48"/>
  <c r="CD93" i="48"/>
  <c r="BZ93" i="48"/>
  <c r="BY93" i="48"/>
  <c r="BX93" i="48"/>
  <c r="BW93" i="48"/>
  <c r="BV93" i="48"/>
  <c r="BR93" i="48"/>
  <c r="BS93" i="48"/>
  <c r="BT93" i="48"/>
  <c r="BU93" i="48"/>
  <c r="BQ93" i="48"/>
  <c r="BP93" i="48"/>
  <c r="BO93" i="48"/>
  <c r="BN93" i="48"/>
  <c r="BM93" i="48"/>
  <c r="BL93" i="48"/>
  <c r="BK93" i="48"/>
  <c r="BJ93" i="48"/>
  <c r="BI93" i="48"/>
  <c r="BH93" i="48"/>
  <c r="BG93" i="48"/>
  <c r="BF93" i="48"/>
  <c r="AT93" i="48"/>
  <c r="AU93" i="48"/>
  <c r="AV93" i="48"/>
  <c r="AW93" i="48"/>
  <c r="AX93" i="48"/>
  <c r="AY93" i="48"/>
  <c r="AZ93" i="48"/>
  <c r="BA93" i="48"/>
  <c r="BB93" i="48"/>
  <c r="BC93" i="48"/>
  <c r="BD93" i="48"/>
  <c r="BE93" i="48"/>
  <c r="AG93" i="48"/>
  <c r="AE93" i="48"/>
  <c r="AD93" i="48"/>
  <c r="AC93" i="48"/>
  <c r="D93" i="48"/>
  <c r="I93" i="48"/>
  <c r="DV92" i="48"/>
  <c r="DU92" i="48"/>
  <c r="DT92" i="48"/>
  <c r="DS92" i="48"/>
  <c r="DR92" i="48"/>
  <c r="DQ92" i="48"/>
  <c r="DP92" i="48"/>
  <c r="DO92" i="48"/>
  <c r="DN92" i="48"/>
  <c r="DM92" i="48"/>
  <c r="DL92" i="48"/>
  <c r="DK92" i="48"/>
  <c r="DJ92" i="48"/>
  <c r="DI92" i="48"/>
  <c r="DH92" i="48"/>
  <c r="DG92" i="48"/>
  <c r="DF92" i="48"/>
  <c r="DE92" i="48"/>
  <c r="DD92" i="48"/>
  <c r="DC92" i="48"/>
  <c r="DB92" i="48"/>
  <c r="DA92" i="48"/>
  <c r="CZ92" i="48"/>
  <c r="CY92" i="48"/>
  <c r="CX92" i="48"/>
  <c r="CW92" i="48"/>
  <c r="CV92" i="48"/>
  <c r="CU92" i="48"/>
  <c r="CT92" i="48"/>
  <c r="CS92" i="48"/>
  <c r="CR92" i="48"/>
  <c r="CQ92" i="48"/>
  <c r="CP92" i="48"/>
  <c r="CO92" i="48"/>
  <c r="CN92" i="48"/>
  <c r="CM92" i="48"/>
  <c r="CL92" i="48"/>
  <c r="CK92" i="48"/>
  <c r="CJ92" i="48"/>
  <c r="CH92" i="48"/>
  <c r="CG92" i="48"/>
  <c r="CF92" i="48"/>
  <c r="CE92" i="48"/>
  <c r="CD92" i="48"/>
  <c r="CC92" i="48"/>
  <c r="CB92" i="48"/>
  <c r="CA92" i="48"/>
  <c r="BY92" i="48"/>
  <c r="BX92" i="48"/>
  <c r="BW92" i="48"/>
  <c r="BV92" i="48"/>
  <c r="BR92" i="48"/>
  <c r="BS92" i="48"/>
  <c r="BT92" i="48"/>
  <c r="BU92" i="48"/>
  <c r="BQ92" i="48"/>
  <c r="BP92" i="48"/>
  <c r="BO92" i="48"/>
  <c r="BN92" i="48"/>
  <c r="BM92" i="48"/>
  <c r="BL92" i="48"/>
  <c r="BK92" i="48"/>
  <c r="BJ92" i="48"/>
  <c r="BI92" i="48"/>
  <c r="BH92" i="48"/>
  <c r="BG92" i="48"/>
  <c r="BF92" i="48"/>
  <c r="AT92" i="48"/>
  <c r="AU92" i="48"/>
  <c r="AV92" i="48"/>
  <c r="AW92" i="48"/>
  <c r="AX92" i="48"/>
  <c r="AY92" i="48"/>
  <c r="AZ92" i="48"/>
  <c r="BA92" i="48"/>
  <c r="BB92" i="48"/>
  <c r="BC92" i="48"/>
  <c r="BD92" i="48"/>
  <c r="BE92" i="48"/>
  <c r="AG92" i="48"/>
  <c r="AM92" i="48"/>
  <c r="AE92" i="48"/>
  <c r="AD92" i="48"/>
  <c r="AC92" i="48"/>
  <c r="D92" i="48"/>
  <c r="I92" i="48"/>
  <c r="DV91" i="48"/>
  <c r="DU91" i="48"/>
  <c r="DT91" i="48"/>
  <c r="DS91" i="48"/>
  <c r="DR91" i="48"/>
  <c r="DQ91" i="48"/>
  <c r="DP91" i="48"/>
  <c r="DO91" i="48"/>
  <c r="DN91" i="48"/>
  <c r="DM91" i="48"/>
  <c r="DL91" i="48"/>
  <c r="DK91" i="48"/>
  <c r="DJ91" i="48"/>
  <c r="DI91" i="48"/>
  <c r="DH91" i="48"/>
  <c r="DG91" i="48"/>
  <c r="DF91" i="48"/>
  <c r="DE91" i="48"/>
  <c r="DD91" i="48"/>
  <c r="DC91" i="48"/>
  <c r="DB91" i="48"/>
  <c r="DA91" i="48"/>
  <c r="CZ91" i="48"/>
  <c r="CY91" i="48"/>
  <c r="CX91" i="48"/>
  <c r="CW91" i="48"/>
  <c r="CV91" i="48"/>
  <c r="CU91" i="48"/>
  <c r="CT91" i="48"/>
  <c r="CS91" i="48"/>
  <c r="CR91" i="48"/>
  <c r="CQ91" i="48"/>
  <c r="CP91" i="48"/>
  <c r="CO91" i="48"/>
  <c r="CN91" i="48"/>
  <c r="CM91" i="48"/>
  <c r="CL91" i="48"/>
  <c r="CK91" i="48"/>
  <c r="CJ91" i="48"/>
  <c r="CH91" i="48"/>
  <c r="CG91" i="48"/>
  <c r="CF91" i="48"/>
  <c r="CE91" i="48"/>
  <c r="CD91" i="48"/>
  <c r="CC91" i="48"/>
  <c r="CB91" i="48"/>
  <c r="CA91" i="48"/>
  <c r="BZ91" i="48"/>
  <c r="BY91" i="48"/>
  <c r="BX91" i="48"/>
  <c r="BW91" i="48"/>
  <c r="BV91" i="48"/>
  <c r="BR91" i="48"/>
  <c r="BS91" i="48"/>
  <c r="BT91" i="48"/>
  <c r="BU91" i="48"/>
  <c r="BQ91" i="48"/>
  <c r="BP91" i="48"/>
  <c r="BO91" i="48"/>
  <c r="BN91" i="48"/>
  <c r="BM91" i="48"/>
  <c r="BL91" i="48"/>
  <c r="BK91" i="48"/>
  <c r="BJ91" i="48"/>
  <c r="BI91" i="48"/>
  <c r="BH91" i="48"/>
  <c r="BG91" i="48"/>
  <c r="BF91" i="48"/>
  <c r="AT91" i="48"/>
  <c r="AU91" i="48"/>
  <c r="AV91" i="48"/>
  <c r="AW91" i="48"/>
  <c r="AX91" i="48"/>
  <c r="AY91" i="48"/>
  <c r="AZ91" i="48"/>
  <c r="BA91" i="48"/>
  <c r="BB91" i="48"/>
  <c r="BC91" i="48"/>
  <c r="BD91" i="48"/>
  <c r="BE91" i="48"/>
  <c r="AG91" i="48"/>
  <c r="AE91" i="48"/>
  <c r="AD91" i="48"/>
  <c r="AC91" i="48"/>
  <c r="D91" i="48"/>
  <c r="I91" i="48"/>
  <c r="DV90" i="48"/>
  <c r="DU90" i="48"/>
  <c r="DT90" i="48"/>
  <c r="DS90" i="48"/>
  <c r="DR90" i="48"/>
  <c r="DQ90" i="48"/>
  <c r="DP90" i="48"/>
  <c r="DO90" i="48"/>
  <c r="DN90" i="48"/>
  <c r="DM90" i="48"/>
  <c r="DL90" i="48"/>
  <c r="DK90" i="48"/>
  <c r="DJ90" i="48"/>
  <c r="DI90" i="48"/>
  <c r="DH90" i="48"/>
  <c r="DG90" i="48"/>
  <c r="DF90" i="48"/>
  <c r="DE90" i="48"/>
  <c r="DD90" i="48"/>
  <c r="DC90" i="48"/>
  <c r="DB90" i="48"/>
  <c r="DA90" i="48"/>
  <c r="CZ90" i="48"/>
  <c r="CY90" i="48"/>
  <c r="CX90" i="48"/>
  <c r="CW90" i="48"/>
  <c r="CV90" i="48"/>
  <c r="CU90" i="48"/>
  <c r="CT90" i="48"/>
  <c r="CS90" i="48"/>
  <c r="CR90" i="48"/>
  <c r="CQ90" i="48"/>
  <c r="CP90" i="48"/>
  <c r="CO90" i="48"/>
  <c r="CN90" i="48"/>
  <c r="CM90" i="48"/>
  <c r="CL90" i="48"/>
  <c r="CK90" i="48"/>
  <c r="CJ90" i="48"/>
  <c r="CH90" i="48"/>
  <c r="CG90" i="48"/>
  <c r="CF90" i="48"/>
  <c r="CE90" i="48"/>
  <c r="CD90" i="48"/>
  <c r="CC90" i="48"/>
  <c r="CB90" i="48"/>
  <c r="CA90" i="48"/>
  <c r="BZ90" i="48"/>
  <c r="BY90" i="48"/>
  <c r="BX90" i="48"/>
  <c r="BW90" i="48"/>
  <c r="BV90" i="48"/>
  <c r="AK90" i="48"/>
  <c r="BR90" i="48"/>
  <c r="BS90" i="48"/>
  <c r="BT90" i="48"/>
  <c r="BU90" i="48"/>
  <c r="BQ90" i="48"/>
  <c r="BP90" i="48"/>
  <c r="BO90" i="48"/>
  <c r="BN90" i="48"/>
  <c r="BM90" i="48"/>
  <c r="BL90" i="48"/>
  <c r="BK90" i="48"/>
  <c r="BJ90" i="48"/>
  <c r="BI90" i="48"/>
  <c r="BH90" i="48"/>
  <c r="BG90" i="48"/>
  <c r="BF90" i="48"/>
  <c r="AT90" i="48"/>
  <c r="AU90" i="48"/>
  <c r="AV90" i="48"/>
  <c r="AW90" i="48"/>
  <c r="AX90" i="48"/>
  <c r="AY90" i="48"/>
  <c r="AZ90" i="48"/>
  <c r="BA90" i="48"/>
  <c r="BB90" i="48"/>
  <c r="BC90" i="48"/>
  <c r="BD90" i="48"/>
  <c r="BE90" i="48"/>
  <c r="AG90" i="48"/>
  <c r="AF90" i="48"/>
  <c r="AE90" i="48"/>
  <c r="AD90" i="48"/>
  <c r="AC90" i="48"/>
  <c r="D90" i="48"/>
  <c r="I90" i="48"/>
  <c r="DV89" i="48"/>
  <c r="DU89" i="48"/>
  <c r="DT89" i="48"/>
  <c r="DS89" i="48"/>
  <c r="DR89" i="48"/>
  <c r="DQ89" i="48"/>
  <c r="DP89" i="48"/>
  <c r="DO89" i="48"/>
  <c r="DN89" i="48"/>
  <c r="DM89" i="48"/>
  <c r="DL89" i="48"/>
  <c r="DK89" i="48"/>
  <c r="DJ89" i="48"/>
  <c r="DI89" i="48"/>
  <c r="DH89" i="48"/>
  <c r="DG89" i="48"/>
  <c r="DF89" i="48"/>
  <c r="DE89" i="48"/>
  <c r="DD89" i="48"/>
  <c r="DC89" i="48"/>
  <c r="DB89" i="48"/>
  <c r="DA89" i="48"/>
  <c r="CZ89" i="48"/>
  <c r="CY89" i="48"/>
  <c r="CX89" i="48"/>
  <c r="CW89" i="48"/>
  <c r="CV89" i="48"/>
  <c r="CU89" i="48"/>
  <c r="CT89" i="48"/>
  <c r="CS89" i="48"/>
  <c r="CR89" i="48"/>
  <c r="CQ89" i="48"/>
  <c r="CP89" i="48"/>
  <c r="CO89" i="48"/>
  <c r="CN89" i="48"/>
  <c r="CM89" i="48"/>
  <c r="CL89" i="48"/>
  <c r="CK89" i="48"/>
  <c r="CJ89" i="48"/>
  <c r="CH89" i="48"/>
  <c r="CG89" i="48"/>
  <c r="CF89" i="48"/>
  <c r="CE89" i="48"/>
  <c r="CA89" i="48"/>
  <c r="CB89" i="48"/>
  <c r="CC89" i="48"/>
  <c r="CD89" i="48"/>
  <c r="BZ89" i="48"/>
  <c r="BY89" i="48"/>
  <c r="BX89" i="48"/>
  <c r="BW89" i="48"/>
  <c r="BV89" i="48"/>
  <c r="BR89" i="48"/>
  <c r="BS89" i="48"/>
  <c r="BT89" i="48"/>
  <c r="BU89" i="48"/>
  <c r="BQ89" i="48"/>
  <c r="BP89" i="48"/>
  <c r="BO89" i="48"/>
  <c r="BN89" i="48"/>
  <c r="BM89" i="48"/>
  <c r="BL89" i="48"/>
  <c r="BK89" i="48"/>
  <c r="BJ89" i="48"/>
  <c r="BI89" i="48"/>
  <c r="BH89" i="48"/>
  <c r="BG89" i="48"/>
  <c r="BF89" i="48"/>
  <c r="AT89" i="48"/>
  <c r="AU89" i="48"/>
  <c r="AV89" i="48"/>
  <c r="AW89" i="48"/>
  <c r="AX89" i="48"/>
  <c r="AY89" i="48"/>
  <c r="AZ89" i="48"/>
  <c r="BA89" i="48"/>
  <c r="BB89" i="48"/>
  <c r="BC89" i="48"/>
  <c r="BD89" i="48"/>
  <c r="BE89" i="48"/>
  <c r="AG89" i="48"/>
  <c r="AE89" i="48"/>
  <c r="AD89" i="48"/>
  <c r="AC89" i="48"/>
  <c r="D89" i="48"/>
  <c r="I89" i="48"/>
  <c r="DV88" i="48"/>
  <c r="DU88" i="48"/>
  <c r="DT88" i="48"/>
  <c r="DS88" i="48"/>
  <c r="DR88" i="48"/>
  <c r="DQ88" i="48"/>
  <c r="DP88" i="48"/>
  <c r="DO88" i="48"/>
  <c r="DN88" i="48"/>
  <c r="DM88" i="48"/>
  <c r="DL88" i="48"/>
  <c r="DK88" i="48"/>
  <c r="DJ88" i="48"/>
  <c r="DI88" i="48"/>
  <c r="DH88" i="48"/>
  <c r="DG88" i="48"/>
  <c r="DF88" i="48"/>
  <c r="DE88" i="48"/>
  <c r="DD88" i="48"/>
  <c r="DC88" i="48"/>
  <c r="DB88" i="48"/>
  <c r="DA88" i="48"/>
  <c r="CZ88" i="48"/>
  <c r="CY88" i="48"/>
  <c r="CX88" i="48"/>
  <c r="CW88" i="48"/>
  <c r="CV88" i="48"/>
  <c r="CU88" i="48"/>
  <c r="CT88" i="48"/>
  <c r="CS88" i="48"/>
  <c r="CR88" i="48"/>
  <c r="CQ88" i="48"/>
  <c r="CP88" i="48"/>
  <c r="CO88" i="48"/>
  <c r="CN88" i="48"/>
  <c r="CM88" i="48"/>
  <c r="CL88" i="48"/>
  <c r="CK88" i="48"/>
  <c r="CJ88" i="48"/>
  <c r="CH88" i="48"/>
  <c r="CG88" i="48"/>
  <c r="CF88" i="48"/>
  <c r="CE88" i="48"/>
  <c r="CD88" i="48"/>
  <c r="CC88" i="48"/>
  <c r="CA88" i="48"/>
  <c r="CB88" i="48"/>
  <c r="BZ88" i="48"/>
  <c r="BY88" i="48"/>
  <c r="BX88" i="48"/>
  <c r="BW88" i="48"/>
  <c r="BV88" i="48"/>
  <c r="BR88" i="48"/>
  <c r="BS88" i="48"/>
  <c r="BT88" i="48"/>
  <c r="BU88" i="48"/>
  <c r="BQ88" i="48"/>
  <c r="BP88" i="48"/>
  <c r="BO88" i="48"/>
  <c r="BN88" i="48"/>
  <c r="BM88" i="48"/>
  <c r="BL88" i="48"/>
  <c r="BK88" i="48"/>
  <c r="BJ88" i="48"/>
  <c r="BI88" i="48"/>
  <c r="BH88" i="48"/>
  <c r="BG88" i="48"/>
  <c r="BF88" i="48"/>
  <c r="AT88" i="48"/>
  <c r="AU88" i="48"/>
  <c r="AV88" i="48"/>
  <c r="AW88" i="48"/>
  <c r="AX88" i="48"/>
  <c r="AY88" i="48"/>
  <c r="AZ88" i="48"/>
  <c r="BA88" i="48"/>
  <c r="BB88" i="48"/>
  <c r="BC88" i="48"/>
  <c r="BD88" i="48"/>
  <c r="BE88" i="48"/>
  <c r="AG88" i="48"/>
  <c r="AF88" i="48"/>
  <c r="AE88" i="48"/>
  <c r="AD88" i="48"/>
  <c r="AC88" i="48"/>
  <c r="D88" i="48"/>
  <c r="I88" i="48"/>
  <c r="DV87" i="48"/>
  <c r="DU87" i="48"/>
  <c r="DT87" i="48"/>
  <c r="DS87" i="48"/>
  <c r="DR87" i="48"/>
  <c r="DQ87" i="48"/>
  <c r="DP87" i="48"/>
  <c r="DO87" i="48"/>
  <c r="DN87" i="48"/>
  <c r="DM87" i="48"/>
  <c r="DL87" i="48"/>
  <c r="DK87" i="48"/>
  <c r="DJ87" i="48"/>
  <c r="DI87" i="48"/>
  <c r="DH87" i="48"/>
  <c r="DG87" i="48"/>
  <c r="DF87" i="48"/>
  <c r="DE87" i="48"/>
  <c r="DD87" i="48"/>
  <c r="DC87" i="48"/>
  <c r="DB87" i="48"/>
  <c r="DA87" i="48"/>
  <c r="CZ87" i="48"/>
  <c r="CY87" i="48"/>
  <c r="CX87" i="48"/>
  <c r="CW87" i="48"/>
  <c r="CV87" i="48"/>
  <c r="CU87" i="48"/>
  <c r="CT87" i="48"/>
  <c r="CS87" i="48"/>
  <c r="CR87" i="48"/>
  <c r="CQ87" i="48"/>
  <c r="CP87" i="48"/>
  <c r="CO87" i="48"/>
  <c r="CN87" i="48"/>
  <c r="CM87" i="48"/>
  <c r="CL87" i="48"/>
  <c r="CK87" i="48"/>
  <c r="CJ87" i="48"/>
  <c r="CH87" i="48"/>
  <c r="CG87" i="48"/>
  <c r="CF87" i="48"/>
  <c r="CE87" i="48"/>
  <c r="CD87" i="48"/>
  <c r="CC87" i="48"/>
  <c r="CB87" i="48"/>
  <c r="CA87" i="48"/>
  <c r="BY87" i="48"/>
  <c r="BX87" i="48"/>
  <c r="BW87" i="48"/>
  <c r="BV87" i="48"/>
  <c r="BR87" i="48"/>
  <c r="BS87" i="48"/>
  <c r="BT87" i="48"/>
  <c r="BU87" i="48"/>
  <c r="BQ87" i="48"/>
  <c r="BP87" i="48"/>
  <c r="BO87" i="48"/>
  <c r="BN87" i="48"/>
  <c r="BM87" i="48"/>
  <c r="BL87" i="48"/>
  <c r="BK87" i="48"/>
  <c r="BJ87" i="48"/>
  <c r="BI87" i="48"/>
  <c r="BH87" i="48"/>
  <c r="BG87" i="48"/>
  <c r="BF87" i="48"/>
  <c r="AT87" i="48"/>
  <c r="AU87" i="48"/>
  <c r="AV87" i="48"/>
  <c r="AW87" i="48"/>
  <c r="AX87" i="48"/>
  <c r="AY87" i="48"/>
  <c r="AZ87" i="48"/>
  <c r="BA87" i="48"/>
  <c r="BB87" i="48"/>
  <c r="BC87" i="48"/>
  <c r="BD87" i="48"/>
  <c r="BE87" i="48"/>
  <c r="AG87" i="48"/>
  <c r="AM87" i="48"/>
  <c r="AE87" i="48"/>
  <c r="AD87" i="48"/>
  <c r="AC87" i="48"/>
  <c r="D87" i="48"/>
  <c r="I87" i="48"/>
  <c r="DV86" i="48"/>
  <c r="DU86" i="48"/>
  <c r="DT86" i="48"/>
  <c r="DS86" i="48"/>
  <c r="DR86" i="48"/>
  <c r="DQ86" i="48"/>
  <c r="DP86" i="48"/>
  <c r="DO86" i="48"/>
  <c r="DN86" i="48"/>
  <c r="DM86" i="48"/>
  <c r="DL86" i="48"/>
  <c r="DK86" i="48"/>
  <c r="DJ86" i="48"/>
  <c r="DI86" i="48"/>
  <c r="DH86" i="48"/>
  <c r="DG86" i="48"/>
  <c r="DF86" i="48"/>
  <c r="DE86" i="48"/>
  <c r="DD86" i="48"/>
  <c r="DC86" i="48"/>
  <c r="DB86" i="48"/>
  <c r="DA86" i="48"/>
  <c r="CZ86" i="48"/>
  <c r="CY86" i="48"/>
  <c r="CX86" i="48"/>
  <c r="CW86" i="48"/>
  <c r="CV86" i="48"/>
  <c r="CU86" i="48"/>
  <c r="CT86" i="48"/>
  <c r="CS86" i="48"/>
  <c r="CR86" i="48"/>
  <c r="CQ86" i="48"/>
  <c r="CP86" i="48"/>
  <c r="CO86" i="48"/>
  <c r="CN86" i="48"/>
  <c r="CM86" i="48"/>
  <c r="CL86" i="48"/>
  <c r="CK86" i="48"/>
  <c r="CJ86" i="48"/>
  <c r="CH86" i="48"/>
  <c r="CG86" i="48"/>
  <c r="CA86" i="48"/>
  <c r="CB86" i="48"/>
  <c r="CC86" i="48"/>
  <c r="CD86" i="48"/>
  <c r="CE86" i="48"/>
  <c r="CF86" i="48"/>
  <c r="BZ86" i="48"/>
  <c r="BY86" i="48"/>
  <c r="BX86" i="48"/>
  <c r="BW86" i="48"/>
  <c r="BV86" i="48"/>
  <c r="BR86" i="48"/>
  <c r="BS86" i="48"/>
  <c r="BT86" i="48"/>
  <c r="BU86" i="48"/>
  <c r="AN86" i="48"/>
  <c r="AS86" i="48"/>
  <c r="BQ86" i="48"/>
  <c r="BP86" i="48"/>
  <c r="BO86" i="48"/>
  <c r="BN86" i="48"/>
  <c r="BM86" i="48"/>
  <c r="BL86" i="48"/>
  <c r="BK86" i="48"/>
  <c r="BJ86" i="48"/>
  <c r="BI86" i="48"/>
  <c r="BH86" i="48"/>
  <c r="BG86" i="48"/>
  <c r="BF86" i="48"/>
  <c r="AT86" i="48"/>
  <c r="AU86" i="48"/>
  <c r="AV86" i="48"/>
  <c r="AW86" i="48"/>
  <c r="AX86" i="48"/>
  <c r="AY86" i="48"/>
  <c r="AZ86" i="48"/>
  <c r="BA86" i="48"/>
  <c r="BB86" i="48"/>
  <c r="BC86" i="48"/>
  <c r="BD86" i="48"/>
  <c r="BE86" i="48"/>
  <c r="AG86" i="48"/>
  <c r="AE86" i="48"/>
  <c r="AD86" i="48"/>
  <c r="AC86" i="48"/>
  <c r="D86" i="48"/>
  <c r="I86" i="48"/>
  <c r="DV85" i="48"/>
  <c r="DU85" i="48"/>
  <c r="DT85" i="48"/>
  <c r="DS85" i="48"/>
  <c r="DR85" i="48"/>
  <c r="DQ85" i="48"/>
  <c r="DP85" i="48"/>
  <c r="DO85" i="48"/>
  <c r="DN85" i="48"/>
  <c r="DM85" i="48"/>
  <c r="DL85" i="48"/>
  <c r="DK85" i="48"/>
  <c r="DJ85" i="48"/>
  <c r="DI85" i="48"/>
  <c r="DH85" i="48"/>
  <c r="DG85" i="48"/>
  <c r="DF85" i="48"/>
  <c r="DE85" i="48"/>
  <c r="DD85" i="48"/>
  <c r="DC85" i="48"/>
  <c r="DB85" i="48"/>
  <c r="DA85" i="48"/>
  <c r="CZ85" i="48"/>
  <c r="CY85" i="48"/>
  <c r="CX85" i="48"/>
  <c r="CW85" i="48"/>
  <c r="CV85" i="48"/>
  <c r="CU85" i="48"/>
  <c r="CT85" i="48"/>
  <c r="CS85" i="48"/>
  <c r="CR85" i="48"/>
  <c r="CQ85" i="48"/>
  <c r="CP85" i="48"/>
  <c r="CO85" i="48"/>
  <c r="CN85" i="48"/>
  <c r="CM85" i="48"/>
  <c r="CL85" i="48"/>
  <c r="CK85" i="48"/>
  <c r="CJ85" i="48"/>
  <c r="CH85" i="48"/>
  <c r="CG85" i="48"/>
  <c r="CF85" i="48"/>
  <c r="CE85" i="48"/>
  <c r="CA85" i="48"/>
  <c r="CB85" i="48"/>
  <c r="CC85" i="48"/>
  <c r="CD85" i="48"/>
  <c r="BZ85" i="48"/>
  <c r="BY85" i="48"/>
  <c r="BX85" i="48"/>
  <c r="BW85" i="48"/>
  <c r="BV85" i="48"/>
  <c r="BR85" i="48"/>
  <c r="BS85" i="48"/>
  <c r="BT85" i="48"/>
  <c r="BU85" i="48"/>
  <c r="BQ85" i="48"/>
  <c r="BP85" i="48"/>
  <c r="BO85" i="48"/>
  <c r="BN85" i="48"/>
  <c r="BM85" i="48"/>
  <c r="BL85" i="48"/>
  <c r="BK85" i="48"/>
  <c r="BJ85" i="48"/>
  <c r="BI85" i="48"/>
  <c r="BH85" i="48"/>
  <c r="BG85" i="48"/>
  <c r="BF85" i="48"/>
  <c r="AT85" i="48"/>
  <c r="AU85" i="48"/>
  <c r="AV85" i="48"/>
  <c r="AW85" i="48"/>
  <c r="AX85" i="48"/>
  <c r="AY85" i="48"/>
  <c r="AZ85" i="48"/>
  <c r="BA85" i="48"/>
  <c r="BB85" i="48"/>
  <c r="BC85" i="48"/>
  <c r="BD85" i="48"/>
  <c r="BE85" i="48"/>
  <c r="E85" i="48"/>
  <c r="B85" i="48"/>
  <c r="AG85" i="48"/>
  <c r="AE85" i="48"/>
  <c r="AD85" i="48"/>
  <c r="AC85" i="48"/>
  <c r="D85" i="48"/>
  <c r="I85" i="48"/>
  <c r="DV84" i="48"/>
  <c r="DU84" i="48"/>
  <c r="DT84" i="48"/>
  <c r="DS84" i="48"/>
  <c r="DR84" i="48"/>
  <c r="DQ84" i="48"/>
  <c r="DP84" i="48"/>
  <c r="DO84" i="48"/>
  <c r="DN84" i="48"/>
  <c r="DM84" i="48"/>
  <c r="DL84" i="48"/>
  <c r="DK84" i="48"/>
  <c r="DJ84" i="48"/>
  <c r="DI84" i="48"/>
  <c r="DH84" i="48"/>
  <c r="DG84" i="48"/>
  <c r="DF84" i="48"/>
  <c r="DE84" i="48"/>
  <c r="DD84" i="48"/>
  <c r="DC84" i="48"/>
  <c r="DB84" i="48"/>
  <c r="DA84" i="48"/>
  <c r="CZ84" i="48"/>
  <c r="CY84" i="48"/>
  <c r="CX84" i="48"/>
  <c r="CW84" i="48"/>
  <c r="CV84" i="48"/>
  <c r="CU84" i="48"/>
  <c r="CT84" i="48"/>
  <c r="CS84" i="48"/>
  <c r="CR84" i="48"/>
  <c r="CQ84" i="48"/>
  <c r="CP84" i="48"/>
  <c r="CO84" i="48"/>
  <c r="CN84" i="48"/>
  <c r="CM84" i="48"/>
  <c r="CL84" i="48"/>
  <c r="CK84" i="48"/>
  <c r="CJ84" i="48"/>
  <c r="CH84" i="48"/>
  <c r="CG84" i="48"/>
  <c r="CF84" i="48"/>
  <c r="CE84" i="48"/>
  <c r="CD84" i="48"/>
  <c r="CC84" i="48"/>
  <c r="CB84" i="48"/>
  <c r="CA84" i="48"/>
  <c r="BY84" i="48"/>
  <c r="BX84" i="48"/>
  <c r="BW84" i="48"/>
  <c r="BV84" i="48"/>
  <c r="BR84" i="48"/>
  <c r="BS84" i="48"/>
  <c r="BT84" i="48"/>
  <c r="BU84" i="48"/>
  <c r="BQ84" i="48"/>
  <c r="BP84" i="48"/>
  <c r="BO84" i="48"/>
  <c r="BN84" i="48"/>
  <c r="BM84" i="48"/>
  <c r="BL84" i="48"/>
  <c r="BK84" i="48"/>
  <c r="BJ84" i="48"/>
  <c r="BI84" i="48"/>
  <c r="BH84" i="48"/>
  <c r="BG84" i="48"/>
  <c r="BF84" i="48"/>
  <c r="AT84" i="48"/>
  <c r="AU84" i="48"/>
  <c r="AV84" i="48"/>
  <c r="AW84" i="48"/>
  <c r="AX84" i="48"/>
  <c r="AY84" i="48"/>
  <c r="AZ84" i="48"/>
  <c r="BA84" i="48"/>
  <c r="BB84" i="48"/>
  <c r="BC84" i="48"/>
  <c r="BD84" i="48"/>
  <c r="BE84" i="48"/>
  <c r="AG84" i="48"/>
  <c r="AE84" i="48"/>
  <c r="AD84" i="48"/>
  <c r="AC84" i="48"/>
  <c r="D84" i="48"/>
  <c r="I84" i="48"/>
  <c r="DV83" i="48"/>
  <c r="DU83" i="48"/>
  <c r="DT83" i="48"/>
  <c r="DS83" i="48"/>
  <c r="DR83" i="48"/>
  <c r="DQ83" i="48"/>
  <c r="DP83" i="48"/>
  <c r="DO83" i="48"/>
  <c r="DN83" i="48"/>
  <c r="DM83" i="48"/>
  <c r="DL83" i="48"/>
  <c r="DK83" i="48"/>
  <c r="DJ83" i="48"/>
  <c r="DI83" i="48"/>
  <c r="DH83" i="48"/>
  <c r="DG83" i="48"/>
  <c r="DF83" i="48"/>
  <c r="DE83" i="48"/>
  <c r="DD83" i="48"/>
  <c r="DC83" i="48"/>
  <c r="DB83" i="48"/>
  <c r="DA83" i="48"/>
  <c r="CZ83" i="48"/>
  <c r="CY83" i="48"/>
  <c r="CX83" i="48"/>
  <c r="CW83" i="48"/>
  <c r="CV83" i="48"/>
  <c r="CU83" i="48"/>
  <c r="CT83" i="48"/>
  <c r="CS83" i="48"/>
  <c r="CR83" i="48"/>
  <c r="CQ83" i="48"/>
  <c r="CP83" i="48"/>
  <c r="CO83" i="48"/>
  <c r="CN83" i="48"/>
  <c r="CM83" i="48"/>
  <c r="CL83" i="48"/>
  <c r="CK83" i="48"/>
  <c r="CJ83" i="48"/>
  <c r="CH83" i="48"/>
  <c r="CG83" i="48"/>
  <c r="CF83" i="48"/>
  <c r="CE83" i="48"/>
  <c r="CD83" i="48"/>
  <c r="CC83" i="48"/>
  <c r="CB83" i="48"/>
  <c r="CA83" i="48"/>
  <c r="BZ83" i="48"/>
  <c r="BY83" i="48"/>
  <c r="BX83" i="48"/>
  <c r="BW83" i="48"/>
  <c r="BV83" i="48"/>
  <c r="BR83" i="48"/>
  <c r="BS83" i="48"/>
  <c r="BT83" i="48"/>
  <c r="BU83" i="48"/>
  <c r="BQ83" i="48"/>
  <c r="BP83" i="48"/>
  <c r="BO83" i="48"/>
  <c r="BN83" i="48"/>
  <c r="BM83" i="48"/>
  <c r="BL83" i="48"/>
  <c r="BK83" i="48"/>
  <c r="BJ83" i="48"/>
  <c r="BI83" i="48"/>
  <c r="BH83" i="48"/>
  <c r="BG83" i="48"/>
  <c r="BF83" i="48"/>
  <c r="AT83" i="48"/>
  <c r="AU83" i="48"/>
  <c r="AV83" i="48"/>
  <c r="AW83" i="48"/>
  <c r="AX83" i="48"/>
  <c r="AY83" i="48"/>
  <c r="AZ83" i="48"/>
  <c r="BA83" i="48"/>
  <c r="BB83" i="48"/>
  <c r="BC83" i="48"/>
  <c r="BD83" i="48"/>
  <c r="BE83" i="48"/>
  <c r="AG83" i="48"/>
  <c r="AM83" i="48"/>
  <c r="AE83" i="48"/>
  <c r="AD83" i="48"/>
  <c r="AC83" i="48"/>
  <c r="D83" i="48"/>
  <c r="I83" i="48"/>
  <c r="DV82" i="48"/>
  <c r="DU82" i="48"/>
  <c r="DT82" i="48"/>
  <c r="DS82" i="48"/>
  <c r="DR82" i="48"/>
  <c r="DQ82" i="48"/>
  <c r="DP82" i="48"/>
  <c r="DO82" i="48"/>
  <c r="DN82" i="48"/>
  <c r="DM82" i="48"/>
  <c r="DL82" i="48"/>
  <c r="DK82" i="48"/>
  <c r="DJ82" i="48"/>
  <c r="DI82" i="48"/>
  <c r="DH82" i="48"/>
  <c r="DG82" i="48"/>
  <c r="DF82" i="48"/>
  <c r="DE82" i="48"/>
  <c r="DD82" i="48"/>
  <c r="DC82" i="48"/>
  <c r="DB82" i="48"/>
  <c r="DA82" i="48"/>
  <c r="CZ82" i="48"/>
  <c r="CY82" i="48"/>
  <c r="CX82" i="48"/>
  <c r="CW82" i="48"/>
  <c r="CV82" i="48"/>
  <c r="CU82" i="48"/>
  <c r="CT82" i="48"/>
  <c r="CS82" i="48"/>
  <c r="CR82" i="48"/>
  <c r="CQ82" i="48"/>
  <c r="CP82" i="48"/>
  <c r="CO82" i="48"/>
  <c r="CN82" i="48"/>
  <c r="CM82" i="48"/>
  <c r="CL82" i="48"/>
  <c r="CK82" i="48"/>
  <c r="CJ82" i="48"/>
  <c r="CH82" i="48"/>
  <c r="CG82" i="48"/>
  <c r="CF82" i="48"/>
  <c r="CE82" i="48"/>
  <c r="CD82" i="48"/>
  <c r="CC82" i="48"/>
  <c r="CB82" i="48"/>
  <c r="CA82" i="48"/>
  <c r="BZ82" i="48"/>
  <c r="BY82" i="48"/>
  <c r="BX82" i="48"/>
  <c r="BW82" i="48"/>
  <c r="BV82" i="48"/>
  <c r="BR82" i="48"/>
  <c r="BS82" i="48"/>
  <c r="BT82" i="48"/>
  <c r="BU82" i="48"/>
  <c r="BQ82" i="48"/>
  <c r="BP82" i="48"/>
  <c r="BO82" i="48"/>
  <c r="BN82" i="48"/>
  <c r="BM82" i="48"/>
  <c r="BL82" i="48"/>
  <c r="BK82" i="48"/>
  <c r="BJ82" i="48"/>
  <c r="BI82" i="48"/>
  <c r="BH82" i="48"/>
  <c r="BG82" i="48"/>
  <c r="BF82" i="48"/>
  <c r="F82" i="48"/>
  <c r="AT82" i="48"/>
  <c r="AU82" i="48"/>
  <c r="AV82" i="48"/>
  <c r="AW82" i="48"/>
  <c r="AX82" i="48"/>
  <c r="AY82" i="48"/>
  <c r="AZ82" i="48"/>
  <c r="BA82" i="48"/>
  <c r="BB82" i="48"/>
  <c r="BC82" i="48"/>
  <c r="BD82" i="48"/>
  <c r="BE82" i="48"/>
  <c r="AK82" i="48"/>
  <c r="AG82" i="48"/>
  <c r="A82" i="48"/>
  <c r="AF82" i="48"/>
  <c r="AE82" i="48"/>
  <c r="AD82" i="48"/>
  <c r="AC82" i="48"/>
  <c r="D82" i="48"/>
  <c r="I82" i="48"/>
  <c r="DV81" i="48"/>
  <c r="DU81" i="48"/>
  <c r="DT81" i="48"/>
  <c r="DS81" i="48"/>
  <c r="DR81" i="48"/>
  <c r="DQ81" i="48"/>
  <c r="DP81" i="48"/>
  <c r="DO81" i="48"/>
  <c r="DN81" i="48"/>
  <c r="DM81" i="48"/>
  <c r="DL81" i="48"/>
  <c r="DK81" i="48"/>
  <c r="DJ81" i="48"/>
  <c r="DI81" i="48"/>
  <c r="DH81" i="48"/>
  <c r="DG81" i="48"/>
  <c r="DF81" i="48"/>
  <c r="DE81" i="48"/>
  <c r="DD81" i="48"/>
  <c r="DC81" i="48"/>
  <c r="DB81" i="48"/>
  <c r="DA81" i="48"/>
  <c r="CZ81" i="48"/>
  <c r="CY81" i="48"/>
  <c r="CX81" i="48"/>
  <c r="CW81" i="48"/>
  <c r="CV81" i="48"/>
  <c r="CU81" i="48"/>
  <c r="CT81" i="48"/>
  <c r="CS81" i="48"/>
  <c r="CR81" i="48"/>
  <c r="CQ81" i="48"/>
  <c r="CP81" i="48"/>
  <c r="CO81" i="48"/>
  <c r="CN81" i="48"/>
  <c r="CM81" i="48"/>
  <c r="CL81" i="48"/>
  <c r="CK81" i="48"/>
  <c r="CJ81" i="48"/>
  <c r="CH81" i="48"/>
  <c r="CG81" i="48"/>
  <c r="CF81" i="48"/>
  <c r="CE81" i="48"/>
  <c r="CA81" i="48"/>
  <c r="CB81" i="48"/>
  <c r="CC81" i="48"/>
  <c r="CD81" i="48"/>
  <c r="BZ81" i="48"/>
  <c r="BY81" i="48"/>
  <c r="BX81" i="48"/>
  <c r="BW81" i="48"/>
  <c r="BV81" i="48"/>
  <c r="BR81" i="48"/>
  <c r="BS81" i="48"/>
  <c r="BT81" i="48"/>
  <c r="BU81" i="48"/>
  <c r="BQ81" i="48"/>
  <c r="BP81" i="48"/>
  <c r="BO81" i="48"/>
  <c r="BN81" i="48"/>
  <c r="BM81" i="48"/>
  <c r="BL81" i="48"/>
  <c r="BK81" i="48"/>
  <c r="BJ81" i="48"/>
  <c r="BI81" i="48"/>
  <c r="BH81" i="48"/>
  <c r="BG81" i="48"/>
  <c r="BF81" i="48"/>
  <c r="AT81" i="48"/>
  <c r="AU81" i="48"/>
  <c r="AV81" i="48"/>
  <c r="AW81" i="48"/>
  <c r="AX81" i="48"/>
  <c r="AY81" i="48"/>
  <c r="AZ81" i="48"/>
  <c r="BA81" i="48"/>
  <c r="BB81" i="48"/>
  <c r="BC81" i="48"/>
  <c r="BD81" i="48"/>
  <c r="BE81" i="48"/>
  <c r="E81" i="48"/>
  <c r="B81" i="48"/>
  <c r="AG81" i="48"/>
  <c r="AE81" i="48"/>
  <c r="AD81" i="48"/>
  <c r="AC81" i="48"/>
  <c r="D81" i="48"/>
  <c r="I81" i="48"/>
  <c r="DV80" i="48"/>
  <c r="DU80" i="48"/>
  <c r="DT80" i="48"/>
  <c r="DS80" i="48"/>
  <c r="DR80" i="48"/>
  <c r="DQ80" i="48"/>
  <c r="DP80" i="48"/>
  <c r="DO80" i="48"/>
  <c r="DN80" i="48"/>
  <c r="DM80" i="48"/>
  <c r="DL80" i="48"/>
  <c r="DK80" i="48"/>
  <c r="DJ80" i="48"/>
  <c r="DI80" i="48"/>
  <c r="DH80" i="48"/>
  <c r="DG80" i="48"/>
  <c r="DF80" i="48"/>
  <c r="DE80" i="48"/>
  <c r="DD80" i="48"/>
  <c r="DC80" i="48"/>
  <c r="DB80" i="48"/>
  <c r="DA80" i="48"/>
  <c r="CZ80" i="48"/>
  <c r="CY80" i="48"/>
  <c r="CX80" i="48"/>
  <c r="CW80" i="48"/>
  <c r="CV80" i="48"/>
  <c r="CU80" i="48"/>
  <c r="CT80" i="48"/>
  <c r="CS80" i="48"/>
  <c r="CR80" i="48"/>
  <c r="CQ80" i="48"/>
  <c r="CP80" i="48"/>
  <c r="CO80" i="48"/>
  <c r="CN80" i="48"/>
  <c r="CM80" i="48"/>
  <c r="CL80" i="48"/>
  <c r="CK80" i="48"/>
  <c r="CJ80" i="48"/>
  <c r="CH80" i="48"/>
  <c r="CG80" i="48"/>
  <c r="CF80" i="48"/>
  <c r="CE80" i="48"/>
  <c r="CD80" i="48"/>
  <c r="CC80" i="48"/>
  <c r="CA80" i="48"/>
  <c r="CB80" i="48"/>
  <c r="BZ80" i="48"/>
  <c r="BY80" i="48"/>
  <c r="BX80" i="48"/>
  <c r="BW80" i="48"/>
  <c r="BV80" i="48"/>
  <c r="BR80" i="48"/>
  <c r="BS80" i="48"/>
  <c r="BT80" i="48"/>
  <c r="BU80" i="48"/>
  <c r="BQ80" i="48"/>
  <c r="BP80" i="48"/>
  <c r="BO80" i="48"/>
  <c r="BN80" i="48"/>
  <c r="BM80" i="48"/>
  <c r="BL80" i="48"/>
  <c r="BK80" i="48"/>
  <c r="BJ80" i="48"/>
  <c r="BI80" i="48"/>
  <c r="BH80" i="48"/>
  <c r="BG80" i="48"/>
  <c r="BF80" i="48"/>
  <c r="AT80" i="48"/>
  <c r="AU80" i="48"/>
  <c r="AV80" i="48"/>
  <c r="AW80" i="48"/>
  <c r="AX80" i="48"/>
  <c r="AY80" i="48"/>
  <c r="AZ80" i="48"/>
  <c r="BA80" i="48"/>
  <c r="BB80" i="48"/>
  <c r="BC80" i="48"/>
  <c r="BD80" i="48"/>
  <c r="BE80" i="48"/>
  <c r="AG80" i="48"/>
  <c r="AM80" i="48"/>
  <c r="AF80" i="48"/>
  <c r="AE80" i="48"/>
  <c r="AD80" i="48"/>
  <c r="AC80" i="48"/>
  <c r="D80" i="48"/>
  <c r="I80" i="48"/>
  <c r="DV79" i="48"/>
  <c r="DU79" i="48"/>
  <c r="DT79" i="48"/>
  <c r="DS79" i="48"/>
  <c r="DR79" i="48"/>
  <c r="DQ79" i="48"/>
  <c r="DP79" i="48"/>
  <c r="DO79" i="48"/>
  <c r="DN79" i="48"/>
  <c r="DM79" i="48"/>
  <c r="DL79" i="48"/>
  <c r="DK79" i="48"/>
  <c r="DJ79" i="48"/>
  <c r="DI79" i="48"/>
  <c r="DH79" i="48"/>
  <c r="DG79" i="48"/>
  <c r="DF79" i="48"/>
  <c r="DE79" i="48"/>
  <c r="DD79" i="48"/>
  <c r="DC79" i="48"/>
  <c r="DB79" i="48"/>
  <c r="DA79" i="48"/>
  <c r="CZ79" i="48"/>
  <c r="CY79" i="48"/>
  <c r="CX79" i="48"/>
  <c r="CW79" i="48"/>
  <c r="CV79" i="48"/>
  <c r="CU79" i="48"/>
  <c r="CT79" i="48"/>
  <c r="CS79" i="48"/>
  <c r="CR79" i="48"/>
  <c r="CQ79" i="48"/>
  <c r="CP79" i="48"/>
  <c r="CO79" i="48"/>
  <c r="CN79" i="48"/>
  <c r="CM79" i="48"/>
  <c r="CL79" i="48"/>
  <c r="CK79" i="48"/>
  <c r="CJ79" i="48"/>
  <c r="CH79" i="48"/>
  <c r="CG79" i="48"/>
  <c r="CF79" i="48"/>
  <c r="CE79" i="48"/>
  <c r="CD79" i="48"/>
  <c r="CC79" i="48"/>
  <c r="CB79" i="48"/>
  <c r="CA79" i="48"/>
  <c r="BY79" i="48"/>
  <c r="BX79" i="48"/>
  <c r="BW79" i="48"/>
  <c r="BV79" i="48"/>
  <c r="BR79" i="48"/>
  <c r="BS79" i="48"/>
  <c r="BT79" i="48"/>
  <c r="BU79" i="48"/>
  <c r="BQ79" i="48"/>
  <c r="BP79" i="48"/>
  <c r="BO79" i="48"/>
  <c r="BN79" i="48"/>
  <c r="BM79" i="48"/>
  <c r="BL79" i="48"/>
  <c r="BK79" i="48"/>
  <c r="BJ79" i="48"/>
  <c r="BI79" i="48"/>
  <c r="BH79" i="48"/>
  <c r="BG79" i="48"/>
  <c r="BF79" i="48"/>
  <c r="AT79" i="48"/>
  <c r="AU79" i="48"/>
  <c r="AV79" i="48"/>
  <c r="AW79" i="48"/>
  <c r="AX79" i="48"/>
  <c r="AY79" i="48"/>
  <c r="AZ79" i="48"/>
  <c r="BA79" i="48"/>
  <c r="BB79" i="48"/>
  <c r="BC79" i="48"/>
  <c r="BD79" i="48"/>
  <c r="BE79" i="48"/>
  <c r="AG79" i="48"/>
  <c r="A79" i="48"/>
  <c r="AE79" i="48"/>
  <c r="AD79" i="48"/>
  <c r="AC79" i="48"/>
  <c r="D79" i="48"/>
  <c r="I79" i="48"/>
  <c r="DV78" i="48"/>
  <c r="DU78" i="48"/>
  <c r="DT78" i="48"/>
  <c r="DS78" i="48"/>
  <c r="DR78" i="48"/>
  <c r="DQ78" i="48"/>
  <c r="DP78" i="48"/>
  <c r="DO78" i="48"/>
  <c r="DN78" i="48"/>
  <c r="DM78" i="48"/>
  <c r="DL78" i="48"/>
  <c r="DK78" i="48"/>
  <c r="DJ78" i="48"/>
  <c r="DI78" i="48"/>
  <c r="DH78" i="48"/>
  <c r="DG78" i="48"/>
  <c r="DF78" i="48"/>
  <c r="DE78" i="48"/>
  <c r="DD78" i="48"/>
  <c r="DC78" i="48"/>
  <c r="DB78" i="48"/>
  <c r="DA78" i="48"/>
  <c r="CZ78" i="48"/>
  <c r="CY78" i="48"/>
  <c r="CX78" i="48"/>
  <c r="CW78" i="48"/>
  <c r="CV78" i="48"/>
  <c r="CU78" i="48"/>
  <c r="CT78" i="48"/>
  <c r="CS78" i="48"/>
  <c r="CR78" i="48"/>
  <c r="CQ78" i="48"/>
  <c r="CP78" i="48"/>
  <c r="CO78" i="48"/>
  <c r="CN78" i="48"/>
  <c r="CM78" i="48"/>
  <c r="CL78" i="48"/>
  <c r="CK78" i="48"/>
  <c r="CJ78" i="48"/>
  <c r="CH78" i="48"/>
  <c r="CG78" i="48"/>
  <c r="CA78" i="48"/>
  <c r="CB78" i="48"/>
  <c r="CC78" i="48"/>
  <c r="CD78" i="48"/>
  <c r="CE78" i="48"/>
  <c r="CF78" i="48"/>
  <c r="BZ78" i="48"/>
  <c r="BY78" i="48"/>
  <c r="BX78" i="48"/>
  <c r="BW78" i="48"/>
  <c r="BV78" i="48"/>
  <c r="BR78" i="48"/>
  <c r="BS78" i="48"/>
  <c r="BT78" i="48"/>
  <c r="BU78" i="48"/>
  <c r="BQ78" i="48"/>
  <c r="BP78" i="48"/>
  <c r="BO78" i="48"/>
  <c r="BN78" i="48"/>
  <c r="BM78" i="48"/>
  <c r="BL78" i="48"/>
  <c r="BK78" i="48"/>
  <c r="BJ78" i="48"/>
  <c r="BI78" i="48"/>
  <c r="BH78" i="48"/>
  <c r="BG78" i="48"/>
  <c r="BF78" i="48"/>
  <c r="AT78" i="48"/>
  <c r="AU78" i="48"/>
  <c r="AV78" i="48"/>
  <c r="AW78" i="48"/>
  <c r="AX78" i="48"/>
  <c r="AY78" i="48"/>
  <c r="AZ78" i="48"/>
  <c r="BA78" i="48"/>
  <c r="BB78" i="48"/>
  <c r="BC78" i="48"/>
  <c r="BD78" i="48"/>
  <c r="BE78" i="48"/>
  <c r="AG78" i="48"/>
  <c r="A78" i="48"/>
  <c r="AE78" i="48"/>
  <c r="AD78" i="48"/>
  <c r="AC78" i="48"/>
  <c r="D78" i="48"/>
  <c r="I78" i="48"/>
  <c r="DV77" i="48"/>
  <c r="DU77" i="48"/>
  <c r="DT77" i="48"/>
  <c r="DS77" i="48"/>
  <c r="DR77" i="48"/>
  <c r="DQ77" i="48"/>
  <c r="DP77" i="48"/>
  <c r="DO77" i="48"/>
  <c r="DN77" i="48"/>
  <c r="DM77" i="48"/>
  <c r="DL77" i="48"/>
  <c r="DK77" i="48"/>
  <c r="DJ77" i="48"/>
  <c r="DI77" i="48"/>
  <c r="DH77" i="48"/>
  <c r="DG77" i="48"/>
  <c r="DF77" i="48"/>
  <c r="DE77" i="48"/>
  <c r="DD77" i="48"/>
  <c r="DC77" i="48"/>
  <c r="DB77" i="48"/>
  <c r="DA77" i="48"/>
  <c r="CZ77" i="48"/>
  <c r="CY77" i="48"/>
  <c r="CX77" i="48"/>
  <c r="CW77" i="48"/>
  <c r="CV77" i="48"/>
  <c r="CU77" i="48"/>
  <c r="CT77" i="48"/>
  <c r="CS77" i="48"/>
  <c r="CR77" i="48"/>
  <c r="CQ77" i="48"/>
  <c r="CP77" i="48"/>
  <c r="CO77" i="48"/>
  <c r="CN77" i="48"/>
  <c r="CM77" i="48"/>
  <c r="CL77" i="48"/>
  <c r="CK77" i="48"/>
  <c r="CJ77" i="48"/>
  <c r="CH77" i="48"/>
  <c r="CG77" i="48"/>
  <c r="CF77" i="48"/>
  <c r="CE77" i="48"/>
  <c r="CD77" i="48"/>
  <c r="CC77" i="48"/>
  <c r="CB77" i="48"/>
  <c r="CA77" i="48"/>
  <c r="BY77" i="48"/>
  <c r="BX77" i="48"/>
  <c r="BW77" i="48"/>
  <c r="BV77" i="48"/>
  <c r="BR77" i="48"/>
  <c r="BS77" i="48"/>
  <c r="BT77" i="48"/>
  <c r="BU77" i="48"/>
  <c r="BQ77" i="48"/>
  <c r="BP77" i="48"/>
  <c r="BO77" i="48"/>
  <c r="BN77" i="48"/>
  <c r="BM77" i="48"/>
  <c r="BL77" i="48"/>
  <c r="BK77" i="48"/>
  <c r="BJ77" i="48"/>
  <c r="BI77" i="48"/>
  <c r="BH77" i="48"/>
  <c r="BG77" i="48"/>
  <c r="BF77" i="48"/>
  <c r="AT77" i="48"/>
  <c r="AU77" i="48"/>
  <c r="AV77" i="48"/>
  <c r="AW77" i="48"/>
  <c r="AX77" i="48"/>
  <c r="AY77" i="48"/>
  <c r="AZ77" i="48"/>
  <c r="BA77" i="48"/>
  <c r="BB77" i="48"/>
  <c r="BC77" i="48"/>
  <c r="BD77" i="48"/>
  <c r="BE77" i="48"/>
  <c r="AG77" i="48"/>
  <c r="AE77" i="48"/>
  <c r="AD77" i="48"/>
  <c r="AC77" i="48"/>
  <c r="D77" i="48"/>
  <c r="I77" i="48"/>
  <c r="DV76" i="48"/>
  <c r="DU76" i="48"/>
  <c r="DT76" i="48"/>
  <c r="DS76" i="48"/>
  <c r="DR76" i="48"/>
  <c r="DQ76" i="48"/>
  <c r="DP76" i="48"/>
  <c r="DO76" i="48"/>
  <c r="DN76" i="48"/>
  <c r="DM76" i="48"/>
  <c r="DL76" i="48"/>
  <c r="DK76" i="48"/>
  <c r="DJ76" i="48"/>
  <c r="DI76" i="48"/>
  <c r="DH76" i="48"/>
  <c r="DG76" i="48"/>
  <c r="DF76" i="48"/>
  <c r="DE76" i="48"/>
  <c r="DD76" i="48"/>
  <c r="DC76" i="48"/>
  <c r="DB76" i="48"/>
  <c r="DA76" i="48"/>
  <c r="CZ76" i="48"/>
  <c r="CY76" i="48"/>
  <c r="CX76" i="48"/>
  <c r="CW76" i="48"/>
  <c r="CV76" i="48"/>
  <c r="CU76" i="48"/>
  <c r="CT76" i="48"/>
  <c r="CS76" i="48"/>
  <c r="CR76" i="48"/>
  <c r="CQ76" i="48"/>
  <c r="CP76" i="48"/>
  <c r="CO76" i="48"/>
  <c r="CN76" i="48"/>
  <c r="CM76" i="48"/>
  <c r="CL76" i="48"/>
  <c r="CK76" i="48"/>
  <c r="CJ76" i="48"/>
  <c r="CH76" i="48"/>
  <c r="CG76" i="48"/>
  <c r="CF76" i="48"/>
  <c r="CE76" i="48"/>
  <c r="CD76" i="48"/>
  <c r="CC76" i="48"/>
  <c r="CB76" i="48"/>
  <c r="CA76" i="48"/>
  <c r="BY76" i="48"/>
  <c r="BX76" i="48"/>
  <c r="BW76" i="48"/>
  <c r="BV76" i="48"/>
  <c r="BR76" i="48"/>
  <c r="BS76" i="48"/>
  <c r="BT76" i="48"/>
  <c r="BU76" i="48"/>
  <c r="BQ76" i="48"/>
  <c r="BP76" i="48"/>
  <c r="BO76" i="48"/>
  <c r="BN76" i="48"/>
  <c r="BM76" i="48"/>
  <c r="BL76" i="48"/>
  <c r="BK76" i="48"/>
  <c r="BJ76" i="48"/>
  <c r="BI76" i="48"/>
  <c r="BH76" i="48"/>
  <c r="BG76" i="48"/>
  <c r="BF76" i="48"/>
  <c r="AT76" i="48"/>
  <c r="AU76" i="48"/>
  <c r="AV76" i="48"/>
  <c r="AW76" i="48"/>
  <c r="AX76" i="48"/>
  <c r="AY76" i="48"/>
  <c r="AZ76" i="48"/>
  <c r="BA76" i="48"/>
  <c r="BB76" i="48"/>
  <c r="BC76" i="48"/>
  <c r="BD76" i="48"/>
  <c r="BE76" i="48"/>
  <c r="E76" i="48"/>
  <c r="B76" i="48"/>
  <c r="AG76" i="48"/>
  <c r="AF76" i="48"/>
  <c r="AE76" i="48"/>
  <c r="AD76" i="48"/>
  <c r="AC76" i="48"/>
  <c r="D76" i="48"/>
  <c r="I76" i="48"/>
  <c r="DV75" i="48"/>
  <c r="DU75" i="48"/>
  <c r="DT75" i="48"/>
  <c r="DS75" i="48"/>
  <c r="DR75" i="48"/>
  <c r="DQ75" i="48"/>
  <c r="DP75" i="48"/>
  <c r="DO75" i="48"/>
  <c r="DN75" i="48"/>
  <c r="DM75" i="48"/>
  <c r="DL75" i="48"/>
  <c r="DK75" i="48"/>
  <c r="DJ75" i="48"/>
  <c r="DI75" i="48"/>
  <c r="DH75" i="48"/>
  <c r="DG75" i="48"/>
  <c r="DF75" i="48"/>
  <c r="DE75" i="48"/>
  <c r="DD75" i="48"/>
  <c r="DC75" i="48"/>
  <c r="DB75" i="48"/>
  <c r="DA75" i="48"/>
  <c r="CZ75" i="48"/>
  <c r="CY75" i="48"/>
  <c r="CX75" i="48"/>
  <c r="CW75" i="48"/>
  <c r="CV75" i="48"/>
  <c r="CU75" i="48"/>
  <c r="CT75" i="48"/>
  <c r="CS75" i="48"/>
  <c r="CR75" i="48"/>
  <c r="CQ75" i="48"/>
  <c r="CP75" i="48"/>
  <c r="CO75" i="48"/>
  <c r="CN75" i="48"/>
  <c r="CM75" i="48"/>
  <c r="CL75" i="48"/>
  <c r="CK75" i="48"/>
  <c r="CJ75" i="48"/>
  <c r="CH75" i="48"/>
  <c r="CG75" i="48"/>
  <c r="CF75" i="48"/>
  <c r="CE75" i="48"/>
  <c r="CD75" i="48"/>
  <c r="CC75" i="48"/>
  <c r="CB75" i="48"/>
  <c r="CA75" i="48"/>
  <c r="BY75" i="48"/>
  <c r="BX75" i="48"/>
  <c r="BW75" i="48"/>
  <c r="BV75" i="48"/>
  <c r="BR75" i="48"/>
  <c r="BS75" i="48"/>
  <c r="BT75" i="48"/>
  <c r="BU75" i="48"/>
  <c r="BQ75" i="48"/>
  <c r="BP75" i="48"/>
  <c r="BO75" i="48"/>
  <c r="BN75" i="48"/>
  <c r="BM75" i="48"/>
  <c r="BL75" i="48"/>
  <c r="BK75" i="48"/>
  <c r="BJ75" i="48"/>
  <c r="BI75" i="48"/>
  <c r="BH75" i="48"/>
  <c r="BG75" i="48"/>
  <c r="BF75" i="48"/>
  <c r="AT75" i="48"/>
  <c r="AU75" i="48"/>
  <c r="AV75" i="48"/>
  <c r="AW75" i="48"/>
  <c r="AX75" i="48"/>
  <c r="AY75" i="48"/>
  <c r="AZ75" i="48"/>
  <c r="BA75" i="48"/>
  <c r="BB75" i="48"/>
  <c r="BC75" i="48"/>
  <c r="BD75" i="48"/>
  <c r="BE75" i="48"/>
  <c r="AG75" i="48"/>
  <c r="AF75" i="48"/>
  <c r="AE75" i="48"/>
  <c r="AD75" i="48"/>
  <c r="AC75" i="48"/>
  <c r="D75" i="48"/>
  <c r="I75" i="48"/>
  <c r="DV74" i="48"/>
  <c r="DU74" i="48"/>
  <c r="DT74" i="48"/>
  <c r="DS74" i="48"/>
  <c r="DR74" i="48"/>
  <c r="DQ74" i="48"/>
  <c r="DP74" i="48"/>
  <c r="DO74" i="48"/>
  <c r="DN74" i="48"/>
  <c r="DM74" i="48"/>
  <c r="DL74" i="48"/>
  <c r="DK74" i="48"/>
  <c r="DJ74" i="48"/>
  <c r="DI74" i="48"/>
  <c r="DH74" i="48"/>
  <c r="DG74" i="48"/>
  <c r="DF74" i="48"/>
  <c r="DE74" i="48"/>
  <c r="DD74" i="48"/>
  <c r="DC74" i="48"/>
  <c r="DB74" i="48"/>
  <c r="DA74" i="48"/>
  <c r="CZ74" i="48"/>
  <c r="CY74" i="48"/>
  <c r="CX74" i="48"/>
  <c r="CW74" i="48"/>
  <c r="CV74" i="48"/>
  <c r="CU74" i="48"/>
  <c r="CT74" i="48"/>
  <c r="CS74" i="48"/>
  <c r="CR74" i="48"/>
  <c r="CQ74" i="48"/>
  <c r="CP74" i="48"/>
  <c r="CO74" i="48"/>
  <c r="CN74" i="48"/>
  <c r="CM74" i="48"/>
  <c r="CL74" i="48"/>
  <c r="CK74" i="48"/>
  <c r="CJ74" i="48"/>
  <c r="CH74" i="48"/>
  <c r="CG74" i="48"/>
  <c r="CF74" i="48"/>
  <c r="CE74" i="48"/>
  <c r="CD74" i="48"/>
  <c r="CC74" i="48"/>
  <c r="CB74" i="48"/>
  <c r="CA74" i="48"/>
  <c r="BZ74" i="48"/>
  <c r="BY74" i="48"/>
  <c r="BX74" i="48"/>
  <c r="BW74" i="48"/>
  <c r="BV74" i="48"/>
  <c r="BR74" i="48"/>
  <c r="BS74" i="48"/>
  <c r="BT74" i="48"/>
  <c r="BU74" i="48"/>
  <c r="BQ74" i="48"/>
  <c r="BP74" i="48"/>
  <c r="BO74" i="48"/>
  <c r="BN74" i="48"/>
  <c r="BM74" i="48"/>
  <c r="BL74" i="48"/>
  <c r="BK74" i="48"/>
  <c r="BJ74" i="48"/>
  <c r="BI74" i="48"/>
  <c r="BH74" i="48"/>
  <c r="BG74" i="48"/>
  <c r="BF74" i="48"/>
  <c r="AT74" i="48"/>
  <c r="AU74" i="48"/>
  <c r="AV74" i="48"/>
  <c r="AW74" i="48"/>
  <c r="AX74" i="48"/>
  <c r="AY74" i="48"/>
  <c r="AZ74" i="48"/>
  <c r="BA74" i="48"/>
  <c r="BB74" i="48"/>
  <c r="BC74" i="48"/>
  <c r="BD74" i="48"/>
  <c r="BE74" i="48"/>
  <c r="AG74" i="48"/>
  <c r="AM74" i="48"/>
  <c r="AE74" i="48"/>
  <c r="AD74" i="48"/>
  <c r="AC74" i="48"/>
  <c r="D74" i="48"/>
  <c r="I74" i="48"/>
  <c r="DV73" i="48"/>
  <c r="DU73" i="48"/>
  <c r="DT73" i="48"/>
  <c r="DS73" i="48"/>
  <c r="DR73" i="48"/>
  <c r="DQ73" i="48"/>
  <c r="DP73" i="48"/>
  <c r="DO73" i="48"/>
  <c r="DN73" i="48"/>
  <c r="DM73" i="48"/>
  <c r="DL73" i="48"/>
  <c r="DK73" i="48"/>
  <c r="DJ73" i="48"/>
  <c r="DI73" i="48"/>
  <c r="DH73" i="48"/>
  <c r="DG73" i="48"/>
  <c r="DF73" i="48"/>
  <c r="DE73" i="48"/>
  <c r="DD73" i="48"/>
  <c r="DC73" i="48"/>
  <c r="DB73" i="48"/>
  <c r="DA73" i="48"/>
  <c r="CZ73" i="48"/>
  <c r="CY73" i="48"/>
  <c r="CX73" i="48"/>
  <c r="CW73" i="48"/>
  <c r="CV73" i="48"/>
  <c r="CU73" i="48"/>
  <c r="CT73" i="48"/>
  <c r="CS73" i="48"/>
  <c r="CR73" i="48"/>
  <c r="CQ73" i="48"/>
  <c r="CP73" i="48"/>
  <c r="CO73" i="48"/>
  <c r="CN73" i="48"/>
  <c r="CM73" i="48"/>
  <c r="CL73" i="48"/>
  <c r="CK73" i="48"/>
  <c r="CJ73" i="48"/>
  <c r="CH73" i="48"/>
  <c r="CG73" i="48"/>
  <c r="CF73" i="48"/>
  <c r="CE73" i="48"/>
  <c r="CD73" i="48"/>
  <c r="CC73" i="48"/>
  <c r="CB73" i="48"/>
  <c r="CA73" i="48"/>
  <c r="BZ73" i="48"/>
  <c r="BY73" i="48"/>
  <c r="BX73" i="48"/>
  <c r="BW73" i="48"/>
  <c r="BV73" i="48"/>
  <c r="BR73" i="48"/>
  <c r="BS73" i="48"/>
  <c r="BT73" i="48"/>
  <c r="BU73" i="48"/>
  <c r="BQ73" i="48"/>
  <c r="BP73" i="48"/>
  <c r="BO73" i="48"/>
  <c r="BN73" i="48"/>
  <c r="BM73" i="48"/>
  <c r="BL73" i="48"/>
  <c r="BK73" i="48"/>
  <c r="BJ73" i="48"/>
  <c r="BI73" i="48"/>
  <c r="BH73" i="48"/>
  <c r="BG73" i="48"/>
  <c r="BF73" i="48"/>
  <c r="AT73" i="48"/>
  <c r="AU73" i="48"/>
  <c r="AV73" i="48"/>
  <c r="AW73" i="48"/>
  <c r="AX73" i="48"/>
  <c r="AY73" i="48"/>
  <c r="AZ73" i="48"/>
  <c r="BA73" i="48"/>
  <c r="BB73" i="48"/>
  <c r="BC73" i="48"/>
  <c r="BD73" i="48"/>
  <c r="BE73" i="48"/>
  <c r="AG73" i="48"/>
  <c r="AF73" i="48"/>
  <c r="AE73" i="48"/>
  <c r="AD73" i="48"/>
  <c r="AC73" i="48"/>
  <c r="D73" i="48"/>
  <c r="I73" i="48"/>
  <c r="DV72" i="48"/>
  <c r="DU72" i="48"/>
  <c r="DT72" i="48"/>
  <c r="DS72" i="48"/>
  <c r="DR72" i="48"/>
  <c r="DQ72" i="48"/>
  <c r="DP72" i="48"/>
  <c r="DO72" i="48"/>
  <c r="DN72" i="48"/>
  <c r="DM72" i="48"/>
  <c r="DL72" i="48"/>
  <c r="DK72" i="48"/>
  <c r="DJ72" i="48"/>
  <c r="DI72" i="48"/>
  <c r="DH72" i="48"/>
  <c r="DG72" i="48"/>
  <c r="DF72" i="48"/>
  <c r="DE72" i="48"/>
  <c r="DD72" i="48"/>
  <c r="DC72" i="48"/>
  <c r="DB72" i="48"/>
  <c r="DA72" i="48"/>
  <c r="CZ72" i="48"/>
  <c r="CY72" i="48"/>
  <c r="CX72" i="48"/>
  <c r="CW72" i="48"/>
  <c r="CV72" i="48"/>
  <c r="CU72" i="48"/>
  <c r="CT72" i="48"/>
  <c r="CS72" i="48"/>
  <c r="CR72" i="48"/>
  <c r="CQ72" i="48"/>
  <c r="CP72" i="48"/>
  <c r="CO72" i="48"/>
  <c r="CN72" i="48"/>
  <c r="CM72" i="48"/>
  <c r="CL72" i="48"/>
  <c r="CK72" i="48"/>
  <c r="CJ72" i="48"/>
  <c r="CH72" i="48"/>
  <c r="CG72" i="48"/>
  <c r="CF72" i="48"/>
  <c r="CE72" i="48"/>
  <c r="CA72" i="48"/>
  <c r="CB72" i="48"/>
  <c r="CC72" i="48"/>
  <c r="CD72" i="48"/>
  <c r="BZ72" i="48"/>
  <c r="BY72" i="48"/>
  <c r="BX72" i="48"/>
  <c r="BW72" i="48"/>
  <c r="BV72" i="48"/>
  <c r="BR72" i="48"/>
  <c r="BS72" i="48"/>
  <c r="BT72" i="48"/>
  <c r="BU72" i="48"/>
  <c r="BQ72" i="48"/>
  <c r="BP72" i="48"/>
  <c r="BO72" i="48"/>
  <c r="BN72" i="48"/>
  <c r="BM72" i="48"/>
  <c r="BL72" i="48"/>
  <c r="BK72" i="48"/>
  <c r="BJ72" i="48"/>
  <c r="BI72" i="48"/>
  <c r="BH72" i="48"/>
  <c r="BG72" i="48"/>
  <c r="BF72" i="48"/>
  <c r="AT72" i="48"/>
  <c r="AU72" i="48"/>
  <c r="AV72" i="48"/>
  <c r="AW72" i="48"/>
  <c r="AX72" i="48"/>
  <c r="AY72" i="48"/>
  <c r="AZ72" i="48"/>
  <c r="BA72" i="48"/>
  <c r="BB72" i="48"/>
  <c r="BC72" i="48"/>
  <c r="BD72" i="48"/>
  <c r="BE72" i="48"/>
  <c r="AG72" i="48"/>
  <c r="AM72" i="48"/>
  <c r="AE72" i="48"/>
  <c r="AD72" i="48"/>
  <c r="AC72" i="48"/>
  <c r="D72" i="48"/>
  <c r="I72" i="48"/>
  <c r="DV71" i="48"/>
  <c r="DU71" i="48"/>
  <c r="DT71" i="48"/>
  <c r="DS71" i="48"/>
  <c r="DR71" i="48"/>
  <c r="DQ71" i="48"/>
  <c r="DP71" i="48"/>
  <c r="DO71" i="48"/>
  <c r="DN71" i="48"/>
  <c r="DM71" i="48"/>
  <c r="DL71" i="48"/>
  <c r="DK71" i="48"/>
  <c r="DJ71" i="48"/>
  <c r="DI71" i="48"/>
  <c r="DH71" i="48"/>
  <c r="DG71" i="48"/>
  <c r="DF71" i="48"/>
  <c r="DE71" i="48"/>
  <c r="DD71" i="48"/>
  <c r="DC71" i="48"/>
  <c r="DB71" i="48"/>
  <c r="DA71" i="48"/>
  <c r="CZ71" i="48"/>
  <c r="CY71" i="48"/>
  <c r="CX71" i="48"/>
  <c r="CW71" i="48"/>
  <c r="CV71" i="48"/>
  <c r="CU71" i="48"/>
  <c r="CT71" i="48"/>
  <c r="CS71" i="48"/>
  <c r="CR71" i="48"/>
  <c r="CQ71" i="48"/>
  <c r="CP71" i="48"/>
  <c r="CO71" i="48"/>
  <c r="CN71" i="48"/>
  <c r="CM71" i="48"/>
  <c r="CL71" i="48"/>
  <c r="CK71" i="48"/>
  <c r="CJ71" i="48"/>
  <c r="CH71" i="48"/>
  <c r="CG71" i="48"/>
  <c r="CF71" i="48"/>
  <c r="CE71" i="48"/>
  <c r="CD71" i="48"/>
  <c r="CC71" i="48"/>
  <c r="CB71" i="48"/>
  <c r="CA71" i="48"/>
  <c r="BY71" i="48"/>
  <c r="BX71" i="48"/>
  <c r="BW71" i="48"/>
  <c r="BV71" i="48"/>
  <c r="BR71" i="48"/>
  <c r="BS71" i="48"/>
  <c r="BT71" i="48"/>
  <c r="BU71" i="48"/>
  <c r="BQ71" i="48"/>
  <c r="BP71" i="48"/>
  <c r="BO71" i="48"/>
  <c r="BN71" i="48"/>
  <c r="BM71" i="48"/>
  <c r="BL71" i="48"/>
  <c r="BK71" i="48"/>
  <c r="BJ71" i="48"/>
  <c r="BI71" i="48"/>
  <c r="BH71" i="48"/>
  <c r="BG71" i="48"/>
  <c r="BF71" i="48"/>
  <c r="AT71" i="48"/>
  <c r="AU71" i="48"/>
  <c r="AV71" i="48"/>
  <c r="AW71" i="48"/>
  <c r="AX71" i="48"/>
  <c r="AY71" i="48"/>
  <c r="AZ71" i="48"/>
  <c r="BA71" i="48"/>
  <c r="BB71" i="48"/>
  <c r="BC71" i="48"/>
  <c r="BD71" i="48"/>
  <c r="BE71" i="48"/>
  <c r="AG71" i="48"/>
  <c r="AM71" i="48"/>
  <c r="AE71" i="48"/>
  <c r="AD71" i="48"/>
  <c r="AC71" i="48"/>
  <c r="D71" i="48"/>
  <c r="I71" i="48"/>
  <c r="DV70" i="48"/>
  <c r="DU70" i="48"/>
  <c r="DT70" i="48"/>
  <c r="DS70" i="48"/>
  <c r="DR70" i="48"/>
  <c r="DQ70" i="48"/>
  <c r="DP70" i="48"/>
  <c r="DO70" i="48"/>
  <c r="DN70" i="48"/>
  <c r="DM70" i="48"/>
  <c r="DL70" i="48"/>
  <c r="DK70" i="48"/>
  <c r="DJ70" i="48"/>
  <c r="DI70" i="48"/>
  <c r="DH70" i="48"/>
  <c r="DG70" i="48"/>
  <c r="DF70" i="48"/>
  <c r="DE70" i="48"/>
  <c r="DD70" i="48"/>
  <c r="DC70" i="48"/>
  <c r="DB70" i="48"/>
  <c r="DA70" i="48"/>
  <c r="CZ70" i="48"/>
  <c r="CY70" i="48"/>
  <c r="CX70" i="48"/>
  <c r="CW70" i="48"/>
  <c r="CV70" i="48"/>
  <c r="CU70" i="48"/>
  <c r="CT70" i="48"/>
  <c r="CS70" i="48"/>
  <c r="CR70" i="48"/>
  <c r="CQ70" i="48"/>
  <c r="CP70" i="48"/>
  <c r="CO70" i="48"/>
  <c r="CN70" i="48"/>
  <c r="CM70" i="48"/>
  <c r="CL70" i="48"/>
  <c r="CK70" i="48"/>
  <c r="CJ70" i="48"/>
  <c r="CH70" i="48"/>
  <c r="CG70" i="48"/>
  <c r="CF70" i="48"/>
  <c r="CA70" i="48"/>
  <c r="CB70" i="48"/>
  <c r="CC70" i="48"/>
  <c r="CD70" i="48"/>
  <c r="CE70" i="48"/>
  <c r="BZ70" i="48"/>
  <c r="BY70" i="48"/>
  <c r="BX70" i="48"/>
  <c r="BW70" i="48"/>
  <c r="BV70" i="48"/>
  <c r="BR70" i="48"/>
  <c r="BS70" i="48"/>
  <c r="BT70" i="48"/>
  <c r="BU70" i="48"/>
  <c r="BQ70" i="48"/>
  <c r="BP70" i="48"/>
  <c r="BO70" i="48"/>
  <c r="BN70" i="48"/>
  <c r="BM70" i="48"/>
  <c r="BL70" i="48"/>
  <c r="BK70" i="48"/>
  <c r="BJ70" i="48"/>
  <c r="BI70" i="48"/>
  <c r="BH70" i="48"/>
  <c r="BG70" i="48"/>
  <c r="BF70" i="48"/>
  <c r="AT70" i="48"/>
  <c r="AU70" i="48"/>
  <c r="AV70" i="48"/>
  <c r="AW70" i="48"/>
  <c r="AX70" i="48"/>
  <c r="AY70" i="48"/>
  <c r="AZ70" i="48"/>
  <c r="BA70" i="48"/>
  <c r="BB70" i="48"/>
  <c r="BC70" i="48"/>
  <c r="BD70" i="48"/>
  <c r="BE70" i="48"/>
  <c r="AG70" i="48"/>
  <c r="AF70" i="48"/>
  <c r="AE70" i="48"/>
  <c r="AD70" i="48"/>
  <c r="AC70" i="48"/>
  <c r="D70" i="48"/>
  <c r="I70" i="48"/>
  <c r="DV69" i="48"/>
  <c r="DU69" i="48"/>
  <c r="DT69" i="48"/>
  <c r="DS69" i="48"/>
  <c r="DR69" i="48"/>
  <c r="DQ69" i="48"/>
  <c r="DP69" i="48"/>
  <c r="DO69" i="48"/>
  <c r="DN69" i="48"/>
  <c r="CA69" i="48"/>
  <c r="CB69" i="48"/>
  <c r="CC69" i="48"/>
  <c r="CD69" i="48"/>
  <c r="CE69" i="48"/>
  <c r="CF69" i="48"/>
  <c r="CG69" i="48"/>
  <c r="CH69" i="48"/>
  <c r="CJ69" i="48"/>
  <c r="CK69" i="48"/>
  <c r="CL69" i="48"/>
  <c r="CM69" i="48"/>
  <c r="CN69" i="48"/>
  <c r="CO69" i="48"/>
  <c r="CP69" i="48"/>
  <c r="CQ69" i="48"/>
  <c r="CR69" i="48"/>
  <c r="CS69" i="48"/>
  <c r="CT69" i="48"/>
  <c r="CU69" i="48"/>
  <c r="CV69" i="48"/>
  <c r="CW69" i="48"/>
  <c r="CX69" i="48"/>
  <c r="CY69" i="48"/>
  <c r="CZ69" i="48"/>
  <c r="DA69" i="48"/>
  <c r="DB69" i="48"/>
  <c r="DC69" i="48"/>
  <c r="DD69" i="48"/>
  <c r="DE69" i="48"/>
  <c r="DF69" i="48"/>
  <c r="DG69" i="48"/>
  <c r="DH69" i="48"/>
  <c r="DI69" i="48"/>
  <c r="DJ69" i="48"/>
  <c r="DK69" i="48"/>
  <c r="DL69" i="48"/>
  <c r="DM69" i="48"/>
  <c r="BZ69" i="48"/>
  <c r="BY69" i="48"/>
  <c r="BX69" i="48"/>
  <c r="BW69" i="48"/>
  <c r="BV69" i="48"/>
  <c r="AK69" i="48"/>
  <c r="BR69" i="48"/>
  <c r="BS69" i="48"/>
  <c r="BT69" i="48"/>
  <c r="BU69" i="48"/>
  <c r="BQ69" i="48"/>
  <c r="BP69" i="48"/>
  <c r="BO69" i="48"/>
  <c r="BN69" i="48"/>
  <c r="BM69" i="48"/>
  <c r="BL69" i="48"/>
  <c r="BK69" i="48"/>
  <c r="BJ69" i="48"/>
  <c r="BI69" i="48"/>
  <c r="BH69" i="48"/>
  <c r="BG69" i="48"/>
  <c r="BF69" i="48"/>
  <c r="AT69" i="48"/>
  <c r="AU69" i="48"/>
  <c r="AV69" i="48"/>
  <c r="AW69" i="48"/>
  <c r="AX69" i="48"/>
  <c r="AY69" i="48"/>
  <c r="AZ69" i="48"/>
  <c r="BA69" i="48"/>
  <c r="BB69" i="48"/>
  <c r="BC69" i="48"/>
  <c r="BD69" i="48"/>
  <c r="BE69" i="48"/>
  <c r="E69" i="48"/>
  <c r="B69" i="48"/>
  <c r="AG69" i="48"/>
  <c r="AF69" i="48"/>
  <c r="AE69" i="48"/>
  <c r="AD69" i="48"/>
  <c r="AC69" i="48"/>
  <c r="D69" i="48"/>
  <c r="I69" i="48"/>
  <c r="DV68" i="48"/>
  <c r="DU68" i="48"/>
  <c r="DT68" i="48"/>
  <c r="DS68" i="48"/>
  <c r="DR68" i="48"/>
  <c r="DQ68" i="48"/>
  <c r="DP68" i="48"/>
  <c r="DO68" i="48"/>
  <c r="DN68" i="48"/>
  <c r="DM68" i="48"/>
  <c r="DL68" i="48"/>
  <c r="DK68" i="48"/>
  <c r="DJ68" i="48"/>
  <c r="DI68" i="48"/>
  <c r="DH68" i="48"/>
  <c r="DG68" i="48"/>
  <c r="DF68" i="48"/>
  <c r="DE68" i="48"/>
  <c r="DD68" i="48"/>
  <c r="DC68" i="48"/>
  <c r="DB68" i="48"/>
  <c r="DA68" i="48"/>
  <c r="DA17" i="48"/>
  <c r="DA18" i="48"/>
  <c r="DA19" i="48"/>
  <c r="DA20" i="48"/>
  <c r="DA21" i="48"/>
  <c r="DA22" i="48"/>
  <c r="DA23" i="48"/>
  <c r="DA24" i="48"/>
  <c r="DA25" i="48"/>
  <c r="DA26" i="48"/>
  <c r="DA27" i="48"/>
  <c r="DA28" i="48"/>
  <c r="DA29" i="48"/>
  <c r="DA30" i="48"/>
  <c r="DA31" i="48"/>
  <c r="DA32" i="48"/>
  <c r="DA33" i="48"/>
  <c r="DA34" i="48"/>
  <c r="DA35" i="48"/>
  <c r="DA36" i="48"/>
  <c r="DA37" i="48"/>
  <c r="DA38" i="48"/>
  <c r="DA39" i="48"/>
  <c r="DA40" i="48"/>
  <c r="DA41" i="48"/>
  <c r="DA42" i="48"/>
  <c r="DA43" i="48"/>
  <c r="DA44" i="48"/>
  <c r="DA45" i="48"/>
  <c r="DA46" i="48"/>
  <c r="DA47" i="48"/>
  <c r="DA48" i="48"/>
  <c r="DA49" i="48"/>
  <c r="DA50" i="48"/>
  <c r="DA51" i="48"/>
  <c r="DA52" i="48"/>
  <c r="DA53" i="48"/>
  <c r="DA54" i="48"/>
  <c r="DA55" i="48"/>
  <c r="DA56" i="48"/>
  <c r="DA57" i="48"/>
  <c r="DA58" i="48"/>
  <c r="DA59" i="48"/>
  <c r="DA60" i="48"/>
  <c r="DA61" i="48"/>
  <c r="DA62" i="48"/>
  <c r="DA63" i="48"/>
  <c r="DA64" i="48"/>
  <c r="DA65" i="48"/>
  <c r="DA66" i="48"/>
  <c r="DA67" i="48"/>
  <c r="DA11" i="48"/>
  <c r="CZ68" i="48"/>
  <c r="CY68" i="48"/>
  <c r="CX68" i="48"/>
  <c r="CW68" i="48"/>
  <c r="CV68" i="48"/>
  <c r="CU68" i="48"/>
  <c r="CT68" i="48"/>
  <c r="CS68" i="48"/>
  <c r="CS17" i="48"/>
  <c r="CS18" i="48"/>
  <c r="CS19" i="48"/>
  <c r="CS20" i="48"/>
  <c r="CS21" i="48"/>
  <c r="CS22" i="48"/>
  <c r="CS23" i="48"/>
  <c r="CS24" i="48"/>
  <c r="CS25" i="48"/>
  <c r="CS26" i="48"/>
  <c r="CS27" i="48"/>
  <c r="CS28" i="48"/>
  <c r="CS29" i="48"/>
  <c r="CS30" i="48"/>
  <c r="CS31" i="48"/>
  <c r="CS32" i="48"/>
  <c r="CS33" i="48"/>
  <c r="CS34" i="48"/>
  <c r="CS35" i="48"/>
  <c r="CS36" i="48"/>
  <c r="CS37" i="48"/>
  <c r="CS38" i="48"/>
  <c r="CS39" i="48"/>
  <c r="CS40" i="48"/>
  <c r="CS41" i="48"/>
  <c r="CS42" i="48"/>
  <c r="CS43" i="48"/>
  <c r="CS44" i="48"/>
  <c r="CS45" i="48"/>
  <c r="CS46" i="48"/>
  <c r="CS47" i="48"/>
  <c r="CS48" i="48"/>
  <c r="CS49" i="48"/>
  <c r="CS50" i="48"/>
  <c r="CS51" i="48"/>
  <c r="CS52" i="48"/>
  <c r="CS53" i="48"/>
  <c r="CS54" i="48"/>
  <c r="CS55" i="48"/>
  <c r="CS56" i="48"/>
  <c r="CS57" i="48"/>
  <c r="CS58" i="48"/>
  <c r="CS59" i="48"/>
  <c r="CS60" i="48"/>
  <c r="CS61" i="48"/>
  <c r="CS62" i="48"/>
  <c r="CS63" i="48"/>
  <c r="CS64" i="48"/>
  <c r="CS65" i="48"/>
  <c r="CS66" i="48"/>
  <c r="CS67" i="48"/>
  <c r="CS13" i="48" a="1"/>
  <c r="CS13" i="48"/>
  <c r="CR68" i="48"/>
  <c r="CQ68" i="48"/>
  <c r="CP68" i="48"/>
  <c r="CO68" i="48"/>
  <c r="CN68" i="48"/>
  <c r="CM68" i="48"/>
  <c r="CL68" i="48"/>
  <c r="CK68" i="48"/>
  <c r="CJ68" i="48"/>
  <c r="CH68" i="48"/>
  <c r="CG68" i="48"/>
  <c r="CF68" i="48"/>
  <c r="CE68" i="48"/>
  <c r="CD68" i="48"/>
  <c r="CC68" i="48"/>
  <c r="CA68" i="48"/>
  <c r="CB68" i="48"/>
  <c r="BZ68" i="48"/>
  <c r="BY68" i="48"/>
  <c r="BX68" i="48"/>
  <c r="BW68" i="48"/>
  <c r="BV68" i="48"/>
  <c r="BR68" i="48"/>
  <c r="BS68" i="48"/>
  <c r="BT68" i="48"/>
  <c r="BU68" i="48"/>
  <c r="BQ68" i="48"/>
  <c r="BP68" i="48"/>
  <c r="BO68" i="48"/>
  <c r="BN68" i="48"/>
  <c r="BM68" i="48"/>
  <c r="BL68" i="48"/>
  <c r="BK68" i="48"/>
  <c r="BJ68" i="48"/>
  <c r="BI68" i="48"/>
  <c r="BH68" i="48"/>
  <c r="BG68" i="48"/>
  <c r="BF68" i="48"/>
  <c r="AT68" i="48"/>
  <c r="AU68" i="48"/>
  <c r="AV68" i="48"/>
  <c r="AW68" i="48"/>
  <c r="AX68" i="48"/>
  <c r="AY68" i="48"/>
  <c r="AZ68" i="48"/>
  <c r="BA68" i="48"/>
  <c r="BB68" i="48"/>
  <c r="BC68" i="48"/>
  <c r="BD68" i="48"/>
  <c r="BE68" i="48"/>
  <c r="AG68" i="48"/>
  <c r="AM68" i="48"/>
  <c r="AF68" i="48"/>
  <c r="AE68" i="48"/>
  <c r="AD68" i="48"/>
  <c r="AC68" i="48"/>
  <c r="D68" i="48"/>
  <c r="I68" i="48"/>
  <c r="DV67" i="48"/>
  <c r="DU67" i="48"/>
  <c r="DT67" i="48"/>
  <c r="DS67" i="48"/>
  <c r="DR67" i="48"/>
  <c r="DQ67" i="48"/>
  <c r="DP67" i="48"/>
  <c r="DO67" i="48"/>
  <c r="DN67" i="48"/>
  <c r="DM67" i="48"/>
  <c r="DL67" i="48"/>
  <c r="DK67" i="48"/>
  <c r="DJ67" i="48"/>
  <c r="DI67" i="48"/>
  <c r="DH67" i="48"/>
  <c r="DG67" i="48"/>
  <c r="DF67" i="48"/>
  <c r="DE67" i="48"/>
  <c r="DD67" i="48"/>
  <c r="DC67" i="48"/>
  <c r="DB67" i="48"/>
  <c r="CZ67" i="48"/>
  <c r="CY67" i="48"/>
  <c r="CX67" i="48"/>
  <c r="CW67" i="48"/>
  <c r="CV67" i="48"/>
  <c r="CU67" i="48"/>
  <c r="CT67" i="48"/>
  <c r="CR67" i="48"/>
  <c r="CQ67" i="48"/>
  <c r="CP67" i="48"/>
  <c r="CO67" i="48"/>
  <c r="CN67" i="48"/>
  <c r="CM67" i="48"/>
  <c r="CL67" i="48"/>
  <c r="CK67" i="48"/>
  <c r="CJ67" i="48"/>
  <c r="CH67" i="48"/>
  <c r="CG67" i="48"/>
  <c r="CF67" i="48"/>
  <c r="CE67" i="48"/>
  <c r="CD67" i="48"/>
  <c r="CC67" i="48"/>
  <c r="CB67" i="48"/>
  <c r="CA67" i="48"/>
  <c r="BZ67" i="48"/>
  <c r="BY67" i="48"/>
  <c r="BX67" i="48"/>
  <c r="BW67" i="48"/>
  <c r="BV67" i="48"/>
  <c r="AK67" i="48"/>
  <c r="BR67" i="48"/>
  <c r="BS67" i="48"/>
  <c r="BT67" i="48"/>
  <c r="BU67" i="48"/>
  <c r="BQ67" i="48"/>
  <c r="BP67" i="48"/>
  <c r="BO67" i="48"/>
  <c r="BN67" i="48"/>
  <c r="BM67" i="48"/>
  <c r="BL67" i="48"/>
  <c r="BK67" i="48"/>
  <c r="BJ67" i="48"/>
  <c r="BI67" i="48"/>
  <c r="BH67" i="48"/>
  <c r="BG67" i="48"/>
  <c r="BF67" i="48"/>
  <c r="AT67" i="48"/>
  <c r="AU67" i="48"/>
  <c r="AV67" i="48"/>
  <c r="AW67" i="48"/>
  <c r="AX67" i="48"/>
  <c r="AY67" i="48"/>
  <c r="AZ67" i="48"/>
  <c r="BA67" i="48"/>
  <c r="BB67" i="48"/>
  <c r="BC67" i="48"/>
  <c r="BD67" i="48"/>
  <c r="BE67" i="48"/>
  <c r="AG67" i="48"/>
  <c r="A67" i="48"/>
  <c r="AE67" i="48"/>
  <c r="AD67" i="48"/>
  <c r="AC67" i="48"/>
  <c r="D67" i="48"/>
  <c r="I67" i="48"/>
  <c r="DV66" i="48"/>
  <c r="DU66" i="48"/>
  <c r="DT66" i="48"/>
  <c r="DS66" i="48"/>
  <c r="DR66" i="48"/>
  <c r="DQ66" i="48"/>
  <c r="DP66" i="48"/>
  <c r="DO66" i="48"/>
  <c r="DN66" i="48"/>
  <c r="DM66" i="48"/>
  <c r="DL66" i="48"/>
  <c r="DK66" i="48"/>
  <c r="DJ66" i="48"/>
  <c r="DI66" i="48"/>
  <c r="DH66" i="48"/>
  <c r="DG66" i="48"/>
  <c r="DF66" i="48"/>
  <c r="DE66" i="48"/>
  <c r="DD66" i="48"/>
  <c r="DC66" i="48"/>
  <c r="DB66" i="48"/>
  <c r="CZ66" i="48"/>
  <c r="CY66" i="48"/>
  <c r="CX66" i="48"/>
  <c r="CW66" i="48"/>
  <c r="CV66" i="48"/>
  <c r="CU66" i="48"/>
  <c r="CT66" i="48"/>
  <c r="CR66" i="48"/>
  <c r="CQ66" i="48"/>
  <c r="CP66" i="48"/>
  <c r="CO66" i="48"/>
  <c r="CN66" i="48"/>
  <c r="CM66" i="48"/>
  <c r="CL66" i="48"/>
  <c r="CK66" i="48"/>
  <c r="CJ66" i="48"/>
  <c r="CH66" i="48"/>
  <c r="CG66" i="48"/>
  <c r="CF66" i="48"/>
  <c r="CE66" i="48"/>
  <c r="CD66" i="48"/>
  <c r="CC66" i="48"/>
  <c r="CB66" i="48"/>
  <c r="CA66" i="48"/>
  <c r="BZ66" i="48"/>
  <c r="BY66" i="48"/>
  <c r="BX66" i="48"/>
  <c r="BW66" i="48"/>
  <c r="BV66" i="48"/>
  <c r="BR66" i="48"/>
  <c r="BS66" i="48"/>
  <c r="BT66" i="48"/>
  <c r="BU66" i="48"/>
  <c r="BQ66" i="48"/>
  <c r="BP66" i="48"/>
  <c r="BO66" i="48"/>
  <c r="BN66" i="48"/>
  <c r="BM66" i="48"/>
  <c r="BL66" i="48"/>
  <c r="BK66" i="48"/>
  <c r="BJ66" i="48"/>
  <c r="BI66" i="48"/>
  <c r="BH66" i="48"/>
  <c r="BG66" i="48"/>
  <c r="BF66" i="48"/>
  <c r="AT66" i="48"/>
  <c r="AU66" i="48"/>
  <c r="AV66" i="48"/>
  <c r="AW66" i="48"/>
  <c r="AX66" i="48"/>
  <c r="AY66" i="48"/>
  <c r="AZ66" i="48"/>
  <c r="BA66" i="48"/>
  <c r="BB66" i="48"/>
  <c r="BC66" i="48"/>
  <c r="BD66" i="48"/>
  <c r="BE66" i="48"/>
  <c r="AG66" i="48"/>
  <c r="AF66" i="48"/>
  <c r="AE66" i="48"/>
  <c r="AD66" i="48"/>
  <c r="AC66" i="48"/>
  <c r="D66" i="48"/>
  <c r="I66" i="48"/>
  <c r="DV65" i="48"/>
  <c r="DU65" i="48"/>
  <c r="DT65" i="48"/>
  <c r="DS65" i="48"/>
  <c r="DR65" i="48"/>
  <c r="DQ65" i="48"/>
  <c r="DP65" i="48"/>
  <c r="DO65" i="48"/>
  <c r="DN65" i="48"/>
  <c r="DM65" i="48"/>
  <c r="DL65" i="48"/>
  <c r="DK65" i="48"/>
  <c r="DJ65" i="48"/>
  <c r="DI65" i="48"/>
  <c r="DH65" i="48"/>
  <c r="DG65" i="48"/>
  <c r="DF65" i="48"/>
  <c r="DE65" i="48"/>
  <c r="DD65" i="48"/>
  <c r="DC65" i="48"/>
  <c r="DB65" i="48"/>
  <c r="CZ65" i="48"/>
  <c r="CY65" i="48"/>
  <c r="CX65" i="48"/>
  <c r="CW65" i="48"/>
  <c r="CV65" i="48"/>
  <c r="CU65" i="48"/>
  <c r="CT65" i="48"/>
  <c r="CR65" i="48"/>
  <c r="CQ65" i="48"/>
  <c r="CP65" i="48"/>
  <c r="CO65" i="48"/>
  <c r="CN65" i="48"/>
  <c r="CM65" i="48"/>
  <c r="CL65" i="48"/>
  <c r="CK65" i="48"/>
  <c r="CJ65" i="48"/>
  <c r="CH65" i="48"/>
  <c r="CG65" i="48"/>
  <c r="CF65" i="48"/>
  <c r="CE65" i="48"/>
  <c r="CD65" i="48"/>
  <c r="CC65" i="48"/>
  <c r="CB65" i="48"/>
  <c r="CA65" i="48"/>
  <c r="BZ65" i="48"/>
  <c r="BY65" i="48"/>
  <c r="BX65" i="48"/>
  <c r="BW65" i="48"/>
  <c r="BV65" i="48"/>
  <c r="BR65" i="48"/>
  <c r="BS65" i="48"/>
  <c r="BT65" i="48"/>
  <c r="BU65" i="48"/>
  <c r="BQ65" i="48"/>
  <c r="BP65" i="48"/>
  <c r="BO65" i="48"/>
  <c r="BN65" i="48"/>
  <c r="BM65" i="48"/>
  <c r="BL65" i="48"/>
  <c r="BK65" i="48"/>
  <c r="BJ65" i="48"/>
  <c r="BI65" i="48"/>
  <c r="BH65" i="48"/>
  <c r="BG65" i="48"/>
  <c r="BF65" i="48"/>
  <c r="AT65" i="48"/>
  <c r="AU65" i="48"/>
  <c r="AV65" i="48"/>
  <c r="AW65" i="48"/>
  <c r="AX65" i="48"/>
  <c r="AY65" i="48"/>
  <c r="AZ65" i="48"/>
  <c r="BA65" i="48"/>
  <c r="BB65" i="48"/>
  <c r="BC65" i="48"/>
  <c r="BD65" i="48"/>
  <c r="BE65" i="48"/>
  <c r="AG65" i="48"/>
  <c r="AM65" i="48"/>
  <c r="AE65" i="48"/>
  <c r="AD65" i="48"/>
  <c r="AC65" i="48"/>
  <c r="D65" i="48"/>
  <c r="I65" i="48"/>
  <c r="DV64" i="48"/>
  <c r="DU64" i="48"/>
  <c r="DT64" i="48"/>
  <c r="DS64" i="48"/>
  <c r="DR64" i="48"/>
  <c r="DQ64" i="48"/>
  <c r="DP64" i="48"/>
  <c r="DO64" i="48"/>
  <c r="DN64" i="48"/>
  <c r="DM64" i="48"/>
  <c r="DL64" i="48"/>
  <c r="DK64" i="48"/>
  <c r="DJ64" i="48"/>
  <c r="DI64" i="48"/>
  <c r="DH64" i="48"/>
  <c r="DG64" i="48"/>
  <c r="DF64" i="48"/>
  <c r="DE64" i="48"/>
  <c r="DD64" i="48"/>
  <c r="DC64" i="48"/>
  <c r="DB64" i="48"/>
  <c r="CZ64" i="48"/>
  <c r="CY64" i="48"/>
  <c r="CX64" i="48"/>
  <c r="CW64" i="48"/>
  <c r="CV64" i="48"/>
  <c r="CU64" i="48"/>
  <c r="CT64" i="48"/>
  <c r="CR64" i="48"/>
  <c r="CQ64" i="48"/>
  <c r="CP64" i="48"/>
  <c r="CA64" i="48"/>
  <c r="CB64" i="48"/>
  <c r="CC64" i="48"/>
  <c r="CD64" i="48"/>
  <c r="CE64" i="48"/>
  <c r="CF64" i="48"/>
  <c r="CG64" i="48"/>
  <c r="CH64" i="48"/>
  <c r="CJ64" i="48"/>
  <c r="CK64" i="48"/>
  <c r="CL64" i="48"/>
  <c r="CM64" i="48"/>
  <c r="CN64" i="48"/>
  <c r="CO64" i="48"/>
  <c r="BZ64" i="48"/>
  <c r="BY64" i="48"/>
  <c r="BX64" i="48"/>
  <c r="BW64" i="48"/>
  <c r="BV64" i="48"/>
  <c r="BR64" i="48"/>
  <c r="BS64" i="48"/>
  <c r="BT64" i="48"/>
  <c r="BU64" i="48"/>
  <c r="BQ64" i="48"/>
  <c r="BP64" i="48"/>
  <c r="BO64" i="48"/>
  <c r="BN64" i="48"/>
  <c r="BM64" i="48"/>
  <c r="BL64" i="48"/>
  <c r="BK64" i="48"/>
  <c r="BJ64" i="48"/>
  <c r="BI64" i="48"/>
  <c r="BH64" i="48"/>
  <c r="BG64" i="48"/>
  <c r="BF64" i="48"/>
  <c r="AT64" i="48"/>
  <c r="AU64" i="48"/>
  <c r="AV64" i="48"/>
  <c r="AW64" i="48"/>
  <c r="AX64" i="48"/>
  <c r="AY64" i="48"/>
  <c r="AZ64" i="48"/>
  <c r="BA64" i="48"/>
  <c r="BB64" i="48"/>
  <c r="BC64" i="48"/>
  <c r="BD64" i="48"/>
  <c r="BE64" i="48"/>
  <c r="AG64" i="48"/>
  <c r="AF64" i="48"/>
  <c r="AE64" i="48"/>
  <c r="AD64" i="48"/>
  <c r="AC64" i="48"/>
  <c r="D64" i="48"/>
  <c r="I64" i="48"/>
  <c r="DV63" i="48"/>
  <c r="DU63" i="48"/>
  <c r="DT63" i="48"/>
  <c r="DS63" i="48"/>
  <c r="DR63" i="48"/>
  <c r="DQ63" i="48"/>
  <c r="DP63" i="48"/>
  <c r="DO63" i="48"/>
  <c r="DN63" i="48"/>
  <c r="DM63" i="48"/>
  <c r="DL63" i="48"/>
  <c r="DK63" i="48"/>
  <c r="DJ63" i="48"/>
  <c r="DI63" i="48"/>
  <c r="DH63" i="48"/>
  <c r="DG63" i="48"/>
  <c r="DF63" i="48"/>
  <c r="DE63" i="48"/>
  <c r="DD63" i="48"/>
  <c r="DC63" i="48"/>
  <c r="DB63" i="48"/>
  <c r="CZ63" i="48"/>
  <c r="CY63" i="48"/>
  <c r="CX63" i="48"/>
  <c r="CW63" i="48"/>
  <c r="CV63" i="48"/>
  <c r="CU63" i="48"/>
  <c r="CT63" i="48"/>
  <c r="CR63" i="48"/>
  <c r="CQ63" i="48"/>
  <c r="CP63" i="48"/>
  <c r="CO63" i="48"/>
  <c r="CN63" i="48"/>
  <c r="CM63" i="48"/>
  <c r="CL63" i="48"/>
  <c r="CK63" i="48"/>
  <c r="CJ63" i="48"/>
  <c r="CH63" i="48"/>
  <c r="CG63" i="48"/>
  <c r="CF63" i="48"/>
  <c r="CE63" i="48"/>
  <c r="CD63" i="48"/>
  <c r="CC63" i="48"/>
  <c r="CB63" i="48"/>
  <c r="CA63" i="48"/>
  <c r="BY63" i="48"/>
  <c r="BX63" i="48"/>
  <c r="BW63" i="48"/>
  <c r="BV63" i="48"/>
  <c r="BR63" i="48"/>
  <c r="BS63" i="48"/>
  <c r="BT63" i="48"/>
  <c r="BU63" i="48"/>
  <c r="BQ63" i="48"/>
  <c r="BP63" i="48"/>
  <c r="BO63" i="48"/>
  <c r="BN63" i="48"/>
  <c r="BM63" i="48"/>
  <c r="BL63" i="48"/>
  <c r="BK63" i="48"/>
  <c r="BJ63" i="48"/>
  <c r="BI63" i="48"/>
  <c r="BH63" i="48"/>
  <c r="BG63" i="48"/>
  <c r="BF63" i="48"/>
  <c r="AT63" i="48"/>
  <c r="AU63" i="48"/>
  <c r="AV63" i="48"/>
  <c r="AW63" i="48"/>
  <c r="AX63" i="48"/>
  <c r="AY63" i="48"/>
  <c r="AZ63" i="48"/>
  <c r="BA63" i="48"/>
  <c r="BB63" i="48"/>
  <c r="BC63" i="48"/>
  <c r="BD63" i="48"/>
  <c r="BE63" i="48"/>
  <c r="E63" i="48"/>
  <c r="B63" i="48"/>
  <c r="AG63" i="48"/>
  <c r="AM63" i="48"/>
  <c r="AF63" i="48"/>
  <c r="AE63" i="48"/>
  <c r="AD63" i="48"/>
  <c r="AC63" i="48"/>
  <c r="D63" i="48"/>
  <c r="I63" i="48"/>
  <c r="DV62" i="48"/>
  <c r="DU62" i="48"/>
  <c r="DT62" i="48"/>
  <c r="DS62" i="48"/>
  <c r="DR62" i="48"/>
  <c r="DQ62" i="48"/>
  <c r="DP62" i="48"/>
  <c r="DO62" i="48"/>
  <c r="DN62" i="48"/>
  <c r="DM62" i="48"/>
  <c r="DL62" i="48"/>
  <c r="DK62" i="48"/>
  <c r="DJ62" i="48"/>
  <c r="DI62" i="48"/>
  <c r="DH62" i="48"/>
  <c r="DG62" i="48"/>
  <c r="DF62" i="48"/>
  <c r="DE62" i="48"/>
  <c r="DD62" i="48"/>
  <c r="DC62" i="48"/>
  <c r="DB62" i="48"/>
  <c r="CZ62" i="48"/>
  <c r="CY62" i="48"/>
  <c r="CX62" i="48"/>
  <c r="CW62" i="48"/>
  <c r="CV62" i="48"/>
  <c r="CU62" i="48"/>
  <c r="CT62" i="48"/>
  <c r="CR62" i="48"/>
  <c r="CQ62" i="48"/>
  <c r="CP62" i="48"/>
  <c r="CO62" i="48"/>
  <c r="CN62" i="48"/>
  <c r="CM62" i="48"/>
  <c r="CL62" i="48"/>
  <c r="CK62" i="48"/>
  <c r="CJ62" i="48"/>
  <c r="CH62" i="48"/>
  <c r="CG62" i="48"/>
  <c r="CF62" i="48"/>
  <c r="CE62" i="48"/>
  <c r="CD62" i="48"/>
  <c r="CC62" i="48"/>
  <c r="CB62" i="48"/>
  <c r="CA62" i="48"/>
  <c r="BZ62" i="48"/>
  <c r="BY62" i="48"/>
  <c r="BX62" i="48"/>
  <c r="BW62" i="48"/>
  <c r="BV62" i="48"/>
  <c r="BR62" i="48"/>
  <c r="BS62" i="48"/>
  <c r="BT62" i="48"/>
  <c r="BU62" i="48"/>
  <c r="BQ62" i="48"/>
  <c r="BP62" i="48"/>
  <c r="BO62" i="48"/>
  <c r="BN62" i="48"/>
  <c r="BM62" i="48"/>
  <c r="BL62" i="48"/>
  <c r="BK62" i="48"/>
  <c r="BJ62" i="48"/>
  <c r="BI62" i="48"/>
  <c r="BH62" i="48"/>
  <c r="BG62" i="48"/>
  <c r="BF62" i="48"/>
  <c r="AT62" i="48"/>
  <c r="AU62" i="48"/>
  <c r="AV62" i="48"/>
  <c r="AW62" i="48"/>
  <c r="AX62" i="48"/>
  <c r="AY62" i="48"/>
  <c r="AZ62" i="48"/>
  <c r="BA62" i="48"/>
  <c r="BB62" i="48"/>
  <c r="BC62" i="48"/>
  <c r="BD62" i="48"/>
  <c r="BE62" i="48"/>
  <c r="AG62" i="48"/>
  <c r="AF62" i="48"/>
  <c r="AE62" i="48"/>
  <c r="AD62" i="48"/>
  <c r="AC62" i="48"/>
  <c r="D62" i="48"/>
  <c r="I62" i="48"/>
  <c r="DV61" i="48"/>
  <c r="DU61" i="48"/>
  <c r="DT61" i="48"/>
  <c r="DS61" i="48"/>
  <c r="DR61" i="48"/>
  <c r="DQ61" i="48"/>
  <c r="DP61" i="48"/>
  <c r="DO61" i="48"/>
  <c r="DN61" i="48"/>
  <c r="DM61" i="48"/>
  <c r="DL61" i="48"/>
  <c r="DK61" i="48"/>
  <c r="DJ61" i="48"/>
  <c r="DI61" i="48"/>
  <c r="DH61" i="48"/>
  <c r="DG61" i="48"/>
  <c r="DF61" i="48"/>
  <c r="DE61" i="48"/>
  <c r="DD61" i="48"/>
  <c r="DC61" i="48"/>
  <c r="DB61" i="48"/>
  <c r="CZ61" i="48"/>
  <c r="CY61" i="48"/>
  <c r="CX61" i="48"/>
  <c r="CW61" i="48"/>
  <c r="CV61" i="48"/>
  <c r="CU61" i="48"/>
  <c r="CT61" i="48"/>
  <c r="CR61" i="48"/>
  <c r="CQ61" i="48"/>
  <c r="CP61" i="48"/>
  <c r="CO61" i="48"/>
  <c r="CN61" i="48"/>
  <c r="CM61" i="48"/>
  <c r="CL61" i="48"/>
  <c r="CK61" i="48"/>
  <c r="CJ61" i="48"/>
  <c r="CH61" i="48"/>
  <c r="CG61" i="48"/>
  <c r="CF61" i="48"/>
  <c r="CE61" i="48"/>
  <c r="CD61" i="48"/>
  <c r="CC61" i="48"/>
  <c r="CB61" i="48"/>
  <c r="CA61" i="48"/>
  <c r="BZ61" i="48"/>
  <c r="BY61" i="48"/>
  <c r="BX61" i="48"/>
  <c r="BW61" i="48"/>
  <c r="BV61" i="48"/>
  <c r="BR61" i="48"/>
  <c r="BS61" i="48"/>
  <c r="BT61" i="48"/>
  <c r="BU61" i="48"/>
  <c r="BQ61" i="48"/>
  <c r="BP61" i="48"/>
  <c r="BO61" i="48"/>
  <c r="BN61" i="48"/>
  <c r="BM61" i="48"/>
  <c r="BL61" i="48"/>
  <c r="BK61" i="48"/>
  <c r="BJ61" i="48"/>
  <c r="BI61" i="48"/>
  <c r="BH61" i="48"/>
  <c r="BG61" i="48"/>
  <c r="BF61" i="48"/>
  <c r="AT61" i="48"/>
  <c r="AU61" i="48"/>
  <c r="AV61" i="48"/>
  <c r="AW61" i="48"/>
  <c r="AX61" i="48"/>
  <c r="AY61" i="48"/>
  <c r="AZ61" i="48"/>
  <c r="BA61" i="48"/>
  <c r="BB61" i="48"/>
  <c r="BC61" i="48"/>
  <c r="BD61" i="48"/>
  <c r="BE61" i="48"/>
  <c r="AG61" i="48"/>
  <c r="AM61" i="48"/>
  <c r="AE61" i="48"/>
  <c r="AD61" i="48"/>
  <c r="AC61" i="48"/>
  <c r="D61" i="48"/>
  <c r="I61" i="48"/>
  <c r="DV60" i="48"/>
  <c r="DU60" i="48"/>
  <c r="DT60" i="48"/>
  <c r="DS60" i="48"/>
  <c r="DR60" i="48"/>
  <c r="DQ60" i="48"/>
  <c r="DP60" i="48"/>
  <c r="DO60" i="48"/>
  <c r="DN60" i="48"/>
  <c r="DM60" i="48"/>
  <c r="DL60" i="48"/>
  <c r="DK60" i="48"/>
  <c r="DJ60" i="48"/>
  <c r="DI60" i="48"/>
  <c r="DH60" i="48"/>
  <c r="DG60" i="48"/>
  <c r="DF60" i="48"/>
  <c r="DE60" i="48"/>
  <c r="DD60" i="48"/>
  <c r="DC60" i="48"/>
  <c r="DB60" i="48"/>
  <c r="CZ60" i="48"/>
  <c r="CY60" i="48"/>
  <c r="CX60" i="48"/>
  <c r="CW60" i="48"/>
  <c r="CV60" i="48"/>
  <c r="CU60" i="48"/>
  <c r="CT60" i="48"/>
  <c r="CR60" i="48"/>
  <c r="CQ60" i="48"/>
  <c r="CP60" i="48"/>
  <c r="CO60" i="48"/>
  <c r="CN60" i="48"/>
  <c r="CM60" i="48"/>
  <c r="CL60" i="48"/>
  <c r="CK60" i="48"/>
  <c r="CJ60" i="48"/>
  <c r="CH60" i="48"/>
  <c r="CG60" i="48"/>
  <c r="CF60" i="48"/>
  <c r="CE60" i="48"/>
  <c r="CD60" i="48"/>
  <c r="CC60" i="48"/>
  <c r="CB60" i="48"/>
  <c r="CA60" i="48"/>
  <c r="BZ60" i="48"/>
  <c r="BY60" i="48"/>
  <c r="BX60" i="48"/>
  <c r="BW60" i="48"/>
  <c r="BV60" i="48"/>
  <c r="BR60" i="48"/>
  <c r="BS60" i="48"/>
  <c r="BT60" i="48"/>
  <c r="BU60" i="48"/>
  <c r="BQ60" i="48"/>
  <c r="BP60" i="48"/>
  <c r="BO60" i="48"/>
  <c r="BN60" i="48"/>
  <c r="BM60" i="48"/>
  <c r="BL60" i="48"/>
  <c r="BK60" i="48"/>
  <c r="BJ60" i="48"/>
  <c r="BI60" i="48"/>
  <c r="BH60" i="48"/>
  <c r="BG60" i="48"/>
  <c r="BF60" i="48"/>
  <c r="AT60" i="48"/>
  <c r="AU60" i="48"/>
  <c r="AV60" i="48"/>
  <c r="AW60" i="48"/>
  <c r="AX60" i="48"/>
  <c r="AY60" i="48"/>
  <c r="AZ60" i="48"/>
  <c r="BA60" i="48"/>
  <c r="BB60" i="48"/>
  <c r="BC60" i="48"/>
  <c r="BD60" i="48"/>
  <c r="BE60" i="48"/>
  <c r="AG60" i="48"/>
  <c r="AF60" i="48"/>
  <c r="AE60" i="48"/>
  <c r="AD60" i="48"/>
  <c r="AC60" i="48"/>
  <c r="D60" i="48"/>
  <c r="I60" i="48"/>
  <c r="DV59" i="48"/>
  <c r="DU59" i="48"/>
  <c r="DT59" i="48"/>
  <c r="DS59" i="48"/>
  <c r="DR59" i="48"/>
  <c r="DQ59" i="48"/>
  <c r="DP59" i="48"/>
  <c r="DO59" i="48"/>
  <c r="DN59" i="48"/>
  <c r="DM59" i="48"/>
  <c r="DL59" i="48"/>
  <c r="DK59" i="48"/>
  <c r="DJ59" i="48"/>
  <c r="DI59" i="48"/>
  <c r="DH59" i="48"/>
  <c r="DG59" i="48"/>
  <c r="DF59" i="48"/>
  <c r="DE59" i="48"/>
  <c r="DD59" i="48"/>
  <c r="DC59" i="48"/>
  <c r="DB59" i="48"/>
  <c r="CZ59" i="48"/>
  <c r="CY59" i="48"/>
  <c r="CX59" i="48"/>
  <c r="CW59" i="48"/>
  <c r="CV59" i="48"/>
  <c r="CU59" i="48"/>
  <c r="CT59" i="48"/>
  <c r="CR59" i="48"/>
  <c r="CQ59" i="48"/>
  <c r="CP59" i="48"/>
  <c r="CO59" i="48"/>
  <c r="CN59" i="48"/>
  <c r="CM59" i="48"/>
  <c r="CL59" i="48"/>
  <c r="CK59" i="48"/>
  <c r="CJ59" i="48"/>
  <c r="CH59" i="48"/>
  <c r="CG59" i="48"/>
  <c r="CF59" i="48"/>
  <c r="CE59" i="48"/>
  <c r="CD59" i="48"/>
  <c r="CC59" i="48"/>
  <c r="CB59" i="48"/>
  <c r="CA59" i="48"/>
  <c r="BY59" i="48"/>
  <c r="BX59" i="48"/>
  <c r="BW59" i="48"/>
  <c r="BV59" i="48"/>
  <c r="AK59" i="48"/>
  <c r="BR59" i="48"/>
  <c r="BS59" i="48"/>
  <c r="BT59" i="48"/>
  <c r="BU59" i="48"/>
  <c r="BQ59" i="48"/>
  <c r="BP59" i="48"/>
  <c r="BO59" i="48"/>
  <c r="BN59" i="48"/>
  <c r="BM59" i="48"/>
  <c r="BL59" i="48"/>
  <c r="BK59" i="48"/>
  <c r="BJ59" i="48"/>
  <c r="BI59" i="48"/>
  <c r="BH59" i="48"/>
  <c r="BG59" i="48"/>
  <c r="BF59" i="48"/>
  <c r="F59" i="48"/>
  <c r="AT59" i="48"/>
  <c r="AU59" i="48"/>
  <c r="AV59" i="48"/>
  <c r="AW59" i="48"/>
  <c r="AX59" i="48"/>
  <c r="AY59" i="48"/>
  <c r="AZ59" i="48"/>
  <c r="BA59" i="48"/>
  <c r="BB59" i="48"/>
  <c r="BC59" i="48"/>
  <c r="BD59" i="48"/>
  <c r="BE59" i="48"/>
  <c r="E59" i="48"/>
  <c r="B59" i="48"/>
  <c r="AG59" i="48"/>
  <c r="AF59" i="48"/>
  <c r="AE59" i="48"/>
  <c r="AD59" i="48"/>
  <c r="AC59" i="48"/>
  <c r="D59" i="48"/>
  <c r="I59" i="48"/>
  <c r="DV58" i="48"/>
  <c r="DU58" i="48"/>
  <c r="DT58" i="48"/>
  <c r="DS58" i="48"/>
  <c r="DR58" i="48"/>
  <c r="DQ58" i="48"/>
  <c r="DP58" i="48"/>
  <c r="DO58" i="48"/>
  <c r="DN58" i="48"/>
  <c r="DM58" i="48"/>
  <c r="DL58" i="48"/>
  <c r="DK58" i="48"/>
  <c r="DJ58" i="48"/>
  <c r="DI58" i="48"/>
  <c r="DH58" i="48"/>
  <c r="DG58" i="48"/>
  <c r="DF58" i="48"/>
  <c r="DE58" i="48"/>
  <c r="DD58" i="48"/>
  <c r="DC58" i="48"/>
  <c r="DB58" i="48"/>
  <c r="CZ58" i="48"/>
  <c r="CY58" i="48"/>
  <c r="CX58" i="48"/>
  <c r="CW58" i="48"/>
  <c r="CV58" i="48"/>
  <c r="CU58" i="48"/>
  <c r="CT58" i="48"/>
  <c r="CR58" i="48"/>
  <c r="CQ58" i="48"/>
  <c r="CP58" i="48"/>
  <c r="CO58" i="48"/>
  <c r="CN58" i="48"/>
  <c r="CM58" i="48"/>
  <c r="CL58" i="48"/>
  <c r="CK58" i="48"/>
  <c r="CJ58" i="48"/>
  <c r="CH58" i="48"/>
  <c r="CG58" i="48"/>
  <c r="CF58" i="48"/>
  <c r="CE58" i="48"/>
  <c r="CD58" i="48"/>
  <c r="CC58" i="48"/>
  <c r="CB58" i="48"/>
  <c r="CA58" i="48"/>
  <c r="BY58" i="48"/>
  <c r="BX58" i="48"/>
  <c r="BW58" i="48"/>
  <c r="BV58" i="48"/>
  <c r="BR58" i="48"/>
  <c r="BS58" i="48"/>
  <c r="BT58" i="48"/>
  <c r="BU58" i="48"/>
  <c r="BQ58" i="48"/>
  <c r="BP58" i="48"/>
  <c r="BO58" i="48"/>
  <c r="BN58" i="48"/>
  <c r="BM58" i="48"/>
  <c r="BL58" i="48"/>
  <c r="BK58" i="48"/>
  <c r="BJ58" i="48"/>
  <c r="BI58" i="48"/>
  <c r="BH58" i="48"/>
  <c r="BG58" i="48"/>
  <c r="BF58" i="48"/>
  <c r="AT58" i="48"/>
  <c r="AU58" i="48"/>
  <c r="AV58" i="48"/>
  <c r="AW58" i="48"/>
  <c r="AX58" i="48"/>
  <c r="AY58" i="48"/>
  <c r="AZ58" i="48"/>
  <c r="BA58" i="48"/>
  <c r="BB58" i="48"/>
  <c r="BC58" i="48"/>
  <c r="BD58" i="48"/>
  <c r="BE58" i="48"/>
  <c r="AG58" i="48"/>
  <c r="AF58" i="48"/>
  <c r="AE58" i="48"/>
  <c r="AD58" i="48"/>
  <c r="AC58" i="48"/>
  <c r="D58" i="48"/>
  <c r="I58" i="48"/>
  <c r="DV57" i="48"/>
  <c r="DU57" i="48"/>
  <c r="DT57" i="48"/>
  <c r="DS57" i="48"/>
  <c r="DR57" i="48"/>
  <c r="DQ57" i="48"/>
  <c r="DP57" i="48"/>
  <c r="DO57" i="48"/>
  <c r="DN57" i="48"/>
  <c r="DM57" i="48"/>
  <c r="DL57" i="48"/>
  <c r="DK57" i="48"/>
  <c r="DJ57" i="48"/>
  <c r="DI57" i="48"/>
  <c r="DH57" i="48"/>
  <c r="DG57" i="48"/>
  <c r="DF57" i="48"/>
  <c r="DE57" i="48"/>
  <c r="DD57" i="48"/>
  <c r="DC57" i="48"/>
  <c r="DB57" i="48"/>
  <c r="CZ57" i="48"/>
  <c r="CY57" i="48"/>
  <c r="CX57" i="48"/>
  <c r="CW57" i="48"/>
  <c r="CV57" i="48"/>
  <c r="CU57" i="48"/>
  <c r="CT57" i="48"/>
  <c r="CR57" i="48"/>
  <c r="CQ57" i="48"/>
  <c r="CP57" i="48"/>
  <c r="CO57" i="48"/>
  <c r="CN57" i="48"/>
  <c r="CM57" i="48"/>
  <c r="CL57" i="48"/>
  <c r="CK57" i="48"/>
  <c r="CJ57" i="48"/>
  <c r="CH57" i="48"/>
  <c r="CG57" i="48"/>
  <c r="CF57" i="48"/>
  <c r="CE57" i="48"/>
  <c r="CD57" i="48"/>
  <c r="CC57" i="48"/>
  <c r="CB57" i="48"/>
  <c r="CA57" i="48"/>
  <c r="BZ57" i="48"/>
  <c r="BY57" i="48"/>
  <c r="BX57" i="48"/>
  <c r="BW57" i="48"/>
  <c r="BV57" i="48"/>
  <c r="BR57" i="48"/>
  <c r="BS57" i="48"/>
  <c r="BT57" i="48"/>
  <c r="BU57" i="48"/>
  <c r="BQ57" i="48"/>
  <c r="BP57" i="48"/>
  <c r="BO57" i="48"/>
  <c r="BN57" i="48"/>
  <c r="BM57" i="48"/>
  <c r="BL57" i="48"/>
  <c r="BK57" i="48"/>
  <c r="BJ57" i="48"/>
  <c r="BI57" i="48"/>
  <c r="BH57" i="48"/>
  <c r="BG57" i="48"/>
  <c r="BF57" i="48"/>
  <c r="AT57" i="48"/>
  <c r="AU57" i="48"/>
  <c r="AV57" i="48"/>
  <c r="AW57" i="48"/>
  <c r="AX57" i="48"/>
  <c r="AY57" i="48"/>
  <c r="AZ57" i="48"/>
  <c r="BA57" i="48"/>
  <c r="BB57" i="48"/>
  <c r="BC57" i="48"/>
  <c r="BD57" i="48"/>
  <c r="BE57" i="48"/>
  <c r="AG57" i="48"/>
  <c r="AE57" i="48"/>
  <c r="AD57" i="48"/>
  <c r="AC57" i="48"/>
  <c r="D57" i="48"/>
  <c r="I57" i="48"/>
  <c r="DV56" i="48"/>
  <c r="DU56" i="48"/>
  <c r="DT56" i="48"/>
  <c r="DS56" i="48"/>
  <c r="DR56" i="48"/>
  <c r="DQ56" i="48"/>
  <c r="DP56" i="48"/>
  <c r="DO56" i="48"/>
  <c r="DN56" i="48"/>
  <c r="DM56" i="48"/>
  <c r="DL56" i="48"/>
  <c r="DK56" i="48"/>
  <c r="DJ56" i="48"/>
  <c r="DI56" i="48"/>
  <c r="DH56" i="48"/>
  <c r="DG56" i="48"/>
  <c r="DF56" i="48"/>
  <c r="DE56" i="48"/>
  <c r="DD56" i="48"/>
  <c r="DC56" i="48"/>
  <c r="DB56" i="48"/>
  <c r="CZ56" i="48"/>
  <c r="CY56" i="48"/>
  <c r="CX56" i="48"/>
  <c r="CW56" i="48"/>
  <c r="CV56" i="48"/>
  <c r="CU56" i="48"/>
  <c r="CT56" i="48"/>
  <c r="CR56" i="48"/>
  <c r="CQ56" i="48"/>
  <c r="CP56" i="48"/>
  <c r="CO56" i="48"/>
  <c r="CN56" i="48"/>
  <c r="CM56" i="48"/>
  <c r="CL56" i="48"/>
  <c r="CK56" i="48"/>
  <c r="CJ56" i="48"/>
  <c r="CH56" i="48"/>
  <c r="CG56" i="48"/>
  <c r="CF56" i="48"/>
  <c r="CE56" i="48"/>
  <c r="CD56" i="48"/>
  <c r="CC56" i="48"/>
  <c r="CB56" i="48"/>
  <c r="CA56" i="48"/>
  <c r="BZ56" i="48"/>
  <c r="BY56" i="48"/>
  <c r="BX56" i="48"/>
  <c r="BW56" i="48"/>
  <c r="BV56" i="48"/>
  <c r="BR56" i="48"/>
  <c r="BS56" i="48"/>
  <c r="BT56" i="48"/>
  <c r="BU56" i="48"/>
  <c r="BQ56" i="48"/>
  <c r="BP56" i="48"/>
  <c r="BO56" i="48"/>
  <c r="BN56" i="48"/>
  <c r="BM56" i="48"/>
  <c r="BL56" i="48"/>
  <c r="BK56" i="48"/>
  <c r="BJ56" i="48"/>
  <c r="BI56" i="48"/>
  <c r="BH56" i="48"/>
  <c r="BG56" i="48"/>
  <c r="BF56" i="48"/>
  <c r="AT56" i="48"/>
  <c r="AU56" i="48"/>
  <c r="AV56" i="48"/>
  <c r="AW56" i="48"/>
  <c r="AX56" i="48"/>
  <c r="AY56" i="48"/>
  <c r="AZ56" i="48"/>
  <c r="BA56" i="48"/>
  <c r="BB56" i="48"/>
  <c r="BC56" i="48"/>
  <c r="BD56" i="48"/>
  <c r="BE56" i="48"/>
  <c r="AG56" i="48"/>
  <c r="AE56" i="48"/>
  <c r="AD56" i="48"/>
  <c r="AC56" i="48"/>
  <c r="D56" i="48"/>
  <c r="I56" i="48"/>
  <c r="DV55" i="48"/>
  <c r="DU55" i="48"/>
  <c r="DT55" i="48"/>
  <c r="DS55" i="48"/>
  <c r="DR55" i="48"/>
  <c r="DQ55" i="48"/>
  <c r="DP55" i="48"/>
  <c r="DO55" i="48"/>
  <c r="DN55" i="48"/>
  <c r="DM55" i="48"/>
  <c r="DL55" i="48"/>
  <c r="DK55" i="48"/>
  <c r="DJ55" i="48"/>
  <c r="DI55" i="48"/>
  <c r="DH55" i="48"/>
  <c r="DG55" i="48"/>
  <c r="DF55" i="48"/>
  <c r="DE55" i="48"/>
  <c r="DD55" i="48"/>
  <c r="DC55" i="48"/>
  <c r="DB55" i="48"/>
  <c r="CZ55" i="48"/>
  <c r="CY55" i="48"/>
  <c r="CX55" i="48"/>
  <c r="CW55" i="48"/>
  <c r="CV55" i="48"/>
  <c r="CU55" i="48"/>
  <c r="CT55" i="48"/>
  <c r="CR55" i="48"/>
  <c r="CQ55" i="48"/>
  <c r="CP55" i="48"/>
  <c r="CO55" i="48"/>
  <c r="CN55" i="48"/>
  <c r="CM55" i="48"/>
  <c r="CL55" i="48"/>
  <c r="CK55" i="48"/>
  <c r="CJ55" i="48"/>
  <c r="CH55" i="48"/>
  <c r="CG55" i="48"/>
  <c r="CF55" i="48"/>
  <c r="CA55" i="48"/>
  <c r="CB55" i="48"/>
  <c r="CC55" i="48"/>
  <c r="CD55" i="48"/>
  <c r="CE55" i="48"/>
  <c r="BZ55" i="48"/>
  <c r="BY55" i="48"/>
  <c r="BX55" i="48"/>
  <c r="BW55" i="48"/>
  <c r="BV55" i="48"/>
  <c r="AK55" i="48"/>
  <c r="BR55" i="48"/>
  <c r="BS55" i="48"/>
  <c r="BT55" i="48"/>
  <c r="BU55" i="48"/>
  <c r="BQ55" i="48"/>
  <c r="BP55" i="48"/>
  <c r="BO55" i="48"/>
  <c r="BN55" i="48"/>
  <c r="BM55" i="48"/>
  <c r="BL55" i="48"/>
  <c r="BK55" i="48"/>
  <c r="BJ55" i="48"/>
  <c r="BI55" i="48"/>
  <c r="BH55" i="48"/>
  <c r="BG55" i="48"/>
  <c r="BF55" i="48"/>
  <c r="AT55" i="48"/>
  <c r="AU55" i="48"/>
  <c r="AV55" i="48"/>
  <c r="AW55" i="48"/>
  <c r="AX55" i="48"/>
  <c r="AY55" i="48"/>
  <c r="AZ55" i="48"/>
  <c r="BA55" i="48"/>
  <c r="BB55" i="48"/>
  <c r="BC55" i="48"/>
  <c r="BD55" i="48"/>
  <c r="BE55" i="48"/>
  <c r="AG55" i="48"/>
  <c r="AM55" i="48"/>
  <c r="AE55" i="48"/>
  <c r="AD55" i="48"/>
  <c r="AC55" i="48"/>
  <c r="D55" i="48"/>
  <c r="I55" i="48"/>
  <c r="DV54" i="48"/>
  <c r="DU54" i="48"/>
  <c r="DT54" i="48"/>
  <c r="DS54" i="48"/>
  <c r="DR54" i="48"/>
  <c r="DQ54" i="48"/>
  <c r="DP54" i="48"/>
  <c r="DO54" i="48"/>
  <c r="DN54" i="48"/>
  <c r="DM54" i="48"/>
  <c r="DL54" i="48"/>
  <c r="DK54" i="48"/>
  <c r="DJ54" i="48"/>
  <c r="DI54" i="48"/>
  <c r="DH54" i="48"/>
  <c r="DG54" i="48"/>
  <c r="DF54" i="48"/>
  <c r="DE54" i="48"/>
  <c r="DD54" i="48"/>
  <c r="DC54" i="48"/>
  <c r="DB54" i="48"/>
  <c r="CZ54" i="48"/>
  <c r="CY54" i="48"/>
  <c r="CX54" i="48"/>
  <c r="CW54" i="48"/>
  <c r="CV54" i="48"/>
  <c r="CU54" i="48"/>
  <c r="CT54" i="48"/>
  <c r="CR54" i="48"/>
  <c r="CQ54" i="48"/>
  <c r="CP54" i="48"/>
  <c r="CO54" i="48"/>
  <c r="CN54" i="48"/>
  <c r="CM54" i="48"/>
  <c r="CL54" i="48"/>
  <c r="CK54" i="48"/>
  <c r="CJ54" i="48"/>
  <c r="CH54" i="48"/>
  <c r="CG54" i="48"/>
  <c r="CF54" i="48"/>
  <c r="CE54" i="48"/>
  <c r="CD54" i="48"/>
  <c r="CC54" i="48"/>
  <c r="CB54" i="48"/>
  <c r="CA54" i="48"/>
  <c r="BY54" i="48"/>
  <c r="BX54" i="48"/>
  <c r="BW54" i="48"/>
  <c r="BV54" i="48"/>
  <c r="BR54" i="48"/>
  <c r="BS54" i="48"/>
  <c r="BT54" i="48"/>
  <c r="BU54" i="48"/>
  <c r="BQ54" i="48"/>
  <c r="BP54" i="48"/>
  <c r="BO54" i="48"/>
  <c r="BN54" i="48"/>
  <c r="BM54" i="48"/>
  <c r="BL54" i="48"/>
  <c r="BK54" i="48"/>
  <c r="BJ54" i="48"/>
  <c r="BI54" i="48"/>
  <c r="BH54" i="48"/>
  <c r="BG54" i="48"/>
  <c r="BF54" i="48"/>
  <c r="AT54" i="48"/>
  <c r="AU54" i="48"/>
  <c r="AV54" i="48"/>
  <c r="AW54" i="48"/>
  <c r="AX54" i="48"/>
  <c r="AY54" i="48"/>
  <c r="AZ54" i="48"/>
  <c r="BA54" i="48"/>
  <c r="BB54" i="48"/>
  <c r="BC54" i="48"/>
  <c r="BD54" i="48"/>
  <c r="BE54" i="48"/>
  <c r="AG54" i="48"/>
  <c r="AE54" i="48"/>
  <c r="AD54" i="48"/>
  <c r="AC54" i="48"/>
  <c r="D54" i="48"/>
  <c r="I54" i="48"/>
  <c r="DV53" i="48"/>
  <c r="DU53" i="48"/>
  <c r="DT53" i="48"/>
  <c r="DS53" i="48"/>
  <c r="DR53" i="48"/>
  <c r="DQ53" i="48"/>
  <c r="DP53" i="48"/>
  <c r="DO53" i="48"/>
  <c r="DN53" i="48"/>
  <c r="DM53" i="48"/>
  <c r="DL53" i="48"/>
  <c r="DK53" i="48"/>
  <c r="DJ53" i="48"/>
  <c r="DI53" i="48"/>
  <c r="DH53" i="48"/>
  <c r="DG53" i="48"/>
  <c r="DF53" i="48"/>
  <c r="DE53" i="48"/>
  <c r="DD53" i="48"/>
  <c r="DC53" i="48"/>
  <c r="DB53" i="48"/>
  <c r="CZ53" i="48"/>
  <c r="CY53" i="48"/>
  <c r="CX53" i="48"/>
  <c r="CW53" i="48"/>
  <c r="CV53" i="48"/>
  <c r="CU53" i="48"/>
  <c r="CT53" i="48"/>
  <c r="CR53" i="48"/>
  <c r="CQ53" i="48"/>
  <c r="CP53" i="48"/>
  <c r="CO53" i="48"/>
  <c r="CN53" i="48"/>
  <c r="CM53" i="48"/>
  <c r="CL53" i="48"/>
  <c r="CK53" i="48"/>
  <c r="CJ53" i="48"/>
  <c r="CH53" i="48"/>
  <c r="CG53" i="48"/>
  <c r="CF53" i="48"/>
  <c r="CE53" i="48"/>
  <c r="CD53" i="48"/>
  <c r="CC53" i="48"/>
  <c r="CB53" i="48"/>
  <c r="CA53" i="48"/>
  <c r="BZ53" i="48"/>
  <c r="BY53" i="48"/>
  <c r="BX53" i="48"/>
  <c r="BW53" i="48"/>
  <c r="BV53" i="48"/>
  <c r="BR53" i="48"/>
  <c r="BS53" i="48"/>
  <c r="BT53" i="48"/>
  <c r="BU53" i="48"/>
  <c r="BQ53" i="48"/>
  <c r="BP53" i="48"/>
  <c r="BO53" i="48"/>
  <c r="BN53" i="48"/>
  <c r="BM53" i="48"/>
  <c r="BL53" i="48"/>
  <c r="BK53" i="48"/>
  <c r="BJ53" i="48"/>
  <c r="BI53" i="48"/>
  <c r="BH53" i="48"/>
  <c r="BG53" i="48"/>
  <c r="BF53" i="48"/>
  <c r="AT53" i="48"/>
  <c r="AU53" i="48"/>
  <c r="AV53" i="48"/>
  <c r="AW53" i="48"/>
  <c r="AX53" i="48"/>
  <c r="AY53" i="48"/>
  <c r="AZ53" i="48"/>
  <c r="BA53" i="48"/>
  <c r="BB53" i="48"/>
  <c r="BC53" i="48"/>
  <c r="BD53" i="48"/>
  <c r="BE53" i="48"/>
  <c r="AG53" i="48"/>
  <c r="AM53" i="48"/>
  <c r="AE53" i="48"/>
  <c r="AD53" i="48"/>
  <c r="AC53" i="48"/>
  <c r="D53" i="48"/>
  <c r="I53" i="48"/>
  <c r="DV52" i="48"/>
  <c r="DU52" i="48"/>
  <c r="DT52" i="48"/>
  <c r="DS52" i="48"/>
  <c r="DR52" i="48"/>
  <c r="DQ52" i="48"/>
  <c r="DP52" i="48"/>
  <c r="DO52" i="48"/>
  <c r="DN52" i="48"/>
  <c r="DM52" i="48"/>
  <c r="DL52" i="48"/>
  <c r="DK52" i="48"/>
  <c r="DJ52" i="48"/>
  <c r="DI52" i="48"/>
  <c r="DH52" i="48"/>
  <c r="DG52" i="48"/>
  <c r="DF52" i="48"/>
  <c r="DE52" i="48"/>
  <c r="DD52" i="48"/>
  <c r="DC52" i="48"/>
  <c r="DB52" i="48"/>
  <c r="CZ52" i="48"/>
  <c r="CY52" i="48"/>
  <c r="CX52" i="48"/>
  <c r="CW52" i="48"/>
  <c r="CV52" i="48"/>
  <c r="CU52" i="48"/>
  <c r="CT52" i="48"/>
  <c r="CR52" i="48"/>
  <c r="CQ52" i="48"/>
  <c r="CP52" i="48"/>
  <c r="CO52" i="48"/>
  <c r="CN52" i="48"/>
  <c r="CM52" i="48"/>
  <c r="CL52" i="48"/>
  <c r="CK52" i="48"/>
  <c r="CJ52" i="48"/>
  <c r="CH52" i="48"/>
  <c r="CG52" i="48"/>
  <c r="CF52" i="48"/>
  <c r="CE52" i="48"/>
  <c r="CD52" i="48"/>
  <c r="CC52" i="48"/>
  <c r="CB52" i="48"/>
  <c r="CA52" i="48"/>
  <c r="BZ52" i="48"/>
  <c r="BY52" i="48"/>
  <c r="BX52" i="48"/>
  <c r="BW52" i="48"/>
  <c r="BV52" i="48"/>
  <c r="BR52" i="48"/>
  <c r="BS52" i="48"/>
  <c r="BT52" i="48"/>
  <c r="BU52" i="48"/>
  <c r="BQ52" i="48"/>
  <c r="BP52" i="48"/>
  <c r="BO52" i="48"/>
  <c r="BN52" i="48"/>
  <c r="BM52" i="48"/>
  <c r="BL52" i="48"/>
  <c r="BK52" i="48"/>
  <c r="BJ52" i="48"/>
  <c r="BI52" i="48"/>
  <c r="BH52" i="48"/>
  <c r="BG52" i="48"/>
  <c r="BF52" i="48"/>
  <c r="AT52" i="48"/>
  <c r="AU52" i="48"/>
  <c r="AV52" i="48"/>
  <c r="AW52" i="48"/>
  <c r="AX52" i="48"/>
  <c r="AY52" i="48"/>
  <c r="AZ52" i="48"/>
  <c r="BA52" i="48"/>
  <c r="BB52" i="48"/>
  <c r="BC52" i="48"/>
  <c r="BD52" i="48"/>
  <c r="BE52" i="48"/>
  <c r="AG52" i="48"/>
  <c r="AE52" i="48"/>
  <c r="AD52" i="48"/>
  <c r="AC52" i="48"/>
  <c r="D52" i="48"/>
  <c r="I52" i="48"/>
  <c r="DV51" i="48"/>
  <c r="DU51" i="48"/>
  <c r="DT51" i="48"/>
  <c r="DS51" i="48"/>
  <c r="DR51" i="48"/>
  <c r="DQ51" i="48"/>
  <c r="DP51" i="48"/>
  <c r="DO51" i="48"/>
  <c r="DN51" i="48"/>
  <c r="DM51" i="48"/>
  <c r="DL51" i="48"/>
  <c r="DK51" i="48"/>
  <c r="DJ51" i="48"/>
  <c r="DI51" i="48"/>
  <c r="DH51" i="48"/>
  <c r="DG51" i="48"/>
  <c r="DF51" i="48"/>
  <c r="DE51" i="48"/>
  <c r="DD51" i="48"/>
  <c r="DC51" i="48"/>
  <c r="DB51" i="48"/>
  <c r="CZ51" i="48"/>
  <c r="CY51" i="48"/>
  <c r="CX51" i="48"/>
  <c r="CW51" i="48"/>
  <c r="CV51" i="48"/>
  <c r="CU51" i="48"/>
  <c r="CT51" i="48"/>
  <c r="CR51" i="48"/>
  <c r="CQ51" i="48"/>
  <c r="CP51" i="48"/>
  <c r="CO51" i="48"/>
  <c r="CN51" i="48"/>
  <c r="CM51" i="48"/>
  <c r="CL51" i="48"/>
  <c r="CK51" i="48"/>
  <c r="CJ51" i="48"/>
  <c r="CH51" i="48"/>
  <c r="CG51" i="48"/>
  <c r="CF51" i="48"/>
  <c r="CA51" i="48"/>
  <c r="CB51" i="48"/>
  <c r="CC51" i="48"/>
  <c r="CD51" i="48"/>
  <c r="CE51" i="48"/>
  <c r="BZ51" i="48"/>
  <c r="BY51" i="48"/>
  <c r="BX51" i="48"/>
  <c r="BW51" i="48"/>
  <c r="BV51" i="48"/>
  <c r="AK51" i="48"/>
  <c r="BR51" i="48"/>
  <c r="BS51" i="48"/>
  <c r="BT51" i="48"/>
  <c r="BU51" i="48"/>
  <c r="BQ51" i="48"/>
  <c r="BP51" i="48"/>
  <c r="BO51" i="48"/>
  <c r="BN51" i="48"/>
  <c r="BM51" i="48"/>
  <c r="BL51" i="48"/>
  <c r="BK51" i="48"/>
  <c r="BJ51" i="48"/>
  <c r="BI51" i="48"/>
  <c r="BH51" i="48"/>
  <c r="BG51" i="48"/>
  <c r="BF51" i="48"/>
  <c r="AT51" i="48"/>
  <c r="AU51" i="48"/>
  <c r="AV51" i="48"/>
  <c r="AW51" i="48"/>
  <c r="AX51" i="48"/>
  <c r="AY51" i="48"/>
  <c r="AZ51" i="48"/>
  <c r="BA51" i="48"/>
  <c r="BB51" i="48"/>
  <c r="BC51" i="48"/>
  <c r="BD51" i="48"/>
  <c r="BE51" i="48"/>
  <c r="AG51" i="48"/>
  <c r="A51" i="48"/>
  <c r="AE51" i="48"/>
  <c r="AD51" i="48"/>
  <c r="AC51" i="48"/>
  <c r="D51" i="48"/>
  <c r="I51" i="48"/>
  <c r="DV50" i="48"/>
  <c r="DU50" i="48"/>
  <c r="DT50" i="48"/>
  <c r="DS50" i="48"/>
  <c r="DR50" i="48"/>
  <c r="DR17" i="48"/>
  <c r="DR18" i="48"/>
  <c r="DR19" i="48"/>
  <c r="DR20" i="48"/>
  <c r="DR21" i="48"/>
  <c r="DR22" i="48"/>
  <c r="DR23" i="48"/>
  <c r="DR24" i="48"/>
  <c r="DR25" i="48"/>
  <c r="DR26" i="48"/>
  <c r="DR27" i="48"/>
  <c r="DR28" i="48"/>
  <c r="DR29" i="48"/>
  <c r="DR30" i="48"/>
  <c r="DR31" i="48"/>
  <c r="DR32" i="48"/>
  <c r="DR33" i="48"/>
  <c r="DR34" i="48"/>
  <c r="DR35" i="48"/>
  <c r="DR36" i="48"/>
  <c r="DR37" i="48"/>
  <c r="DR38" i="48"/>
  <c r="DR39" i="48"/>
  <c r="DR40" i="48"/>
  <c r="DR41" i="48"/>
  <c r="DR42" i="48"/>
  <c r="DR43" i="48"/>
  <c r="DR44" i="48"/>
  <c r="DR45" i="48"/>
  <c r="DR46" i="48"/>
  <c r="DR47" i="48"/>
  <c r="DR48" i="48"/>
  <c r="DR49" i="48"/>
  <c r="DR10" i="48"/>
  <c r="DQ50" i="48"/>
  <c r="DP50" i="48"/>
  <c r="DO50" i="48"/>
  <c r="DN50" i="48"/>
  <c r="DM50" i="48"/>
  <c r="DL50" i="48"/>
  <c r="DK50" i="48"/>
  <c r="DJ50" i="48"/>
  <c r="DI50" i="48"/>
  <c r="DH50" i="48"/>
  <c r="DG50" i="48"/>
  <c r="DF50" i="48"/>
  <c r="DE50" i="48"/>
  <c r="DD50" i="48"/>
  <c r="DC50" i="48"/>
  <c r="DB50" i="48"/>
  <c r="DB17" i="48"/>
  <c r="DB18" i="48"/>
  <c r="DB19" i="48"/>
  <c r="DB20" i="48"/>
  <c r="DB21" i="48"/>
  <c r="DB22" i="48"/>
  <c r="DB23" i="48"/>
  <c r="DB24" i="48"/>
  <c r="DB25" i="48"/>
  <c r="DB26" i="48"/>
  <c r="DB27" i="48"/>
  <c r="DB28" i="48"/>
  <c r="DB29" i="48"/>
  <c r="DB30" i="48"/>
  <c r="DB31" i="48"/>
  <c r="DB32" i="48"/>
  <c r="DB33" i="48"/>
  <c r="DB34" i="48"/>
  <c r="DB35" i="48"/>
  <c r="DB36" i="48"/>
  <c r="DB37" i="48"/>
  <c r="DB38" i="48"/>
  <c r="DB39" i="48"/>
  <c r="DB40" i="48"/>
  <c r="DB41" i="48"/>
  <c r="DB42" i="48"/>
  <c r="DB43" i="48"/>
  <c r="DB44" i="48"/>
  <c r="DB45" i="48"/>
  <c r="DB46" i="48"/>
  <c r="DB47" i="48"/>
  <c r="DB48" i="48"/>
  <c r="DB49" i="48"/>
  <c r="DB10" i="48"/>
  <c r="CZ50" i="48"/>
  <c r="CY50" i="48"/>
  <c r="CX50" i="48"/>
  <c r="CW50" i="48"/>
  <c r="CV50" i="48"/>
  <c r="CU50" i="48"/>
  <c r="CT50" i="48"/>
  <c r="CT17" i="48"/>
  <c r="CT18" i="48"/>
  <c r="CT19" i="48"/>
  <c r="CT20" i="48"/>
  <c r="CT21" i="48"/>
  <c r="CT22" i="48"/>
  <c r="CT23" i="48"/>
  <c r="CT24" i="48"/>
  <c r="CT25" i="48"/>
  <c r="CT26" i="48"/>
  <c r="CT27" i="48"/>
  <c r="CT28" i="48"/>
  <c r="CT29" i="48"/>
  <c r="CT30" i="48"/>
  <c r="CT31" i="48"/>
  <c r="CT32" i="48"/>
  <c r="CT33" i="48"/>
  <c r="CT34" i="48"/>
  <c r="CT35" i="48"/>
  <c r="CT36" i="48"/>
  <c r="CT37" i="48"/>
  <c r="CT38" i="48"/>
  <c r="CT39" i="48"/>
  <c r="CT40" i="48"/>
  <c r="CT41" i="48"/>
  <c r="CT42" i="48"/>
  <c r="CT43" i="48"/>
  <c r="CT44" i="48"/>
  <c r="CT45" i="48"/>
  <c r="CT46" i="48"/>
  <c r="CT47" i="48"/>
  <c r="CT48" i="48"/>
  <c r="CT49" i="48"/>
  <c r="CT10" i="48"/>
  <c r="CR50" i="48"/>
  <c r="CQ50" i="48"/>
  <c r="CP50" i="48"/>
  <c r="CO50" i="48"/>
  <c r="CN50" i="48"/>
  <c r="CM50" i="48"/>
  <c r="CL50" i="48"/>
  <c r="CK50" i="48"/>
  <c r="CJ50" i="48"/>
  <c r="CH50" i="48"/>
  <c r="CG50" i="48"/>
  <c r="CF50" i="48"/>
  <c r="CE50" i="48"/>
  <c r="CD50" i="48"/>
  <c r="CC50" i="48"/>
  <c r="CB50" i="48"/>
  <c r="CA50" i="48"/>
  <c r="BY50" i="48"/>
  <c r="BX50" i="48"/>
  <c r="BW50" i="48"/>
  <c r="BV50" i="48"/>
  <c r="BR50" i="48"/>
  <c r="BS50" i="48"/>
  <c r="BT50" i="48"/>
  <c r="BU50" i="48"/>
  <c r="BQ50" i="48"/>
  <c r="BP50" i="48"/>
  <c r="BO50" i="48"/>
  <c r="BN50" i="48"/>
  <c r="BM50" i="48"/>
  <c r="BL50" i="48"/>
  <c r="BK50" i="48"/>
  <c r="BJ50" i="48"/>
  <c r="BI50" i="48"/>
  <c r="BH50" i="48"/>
  <c r="BG50" i="48"/>
  <c r="BF50" i="48"/>
  <c r="AT50" i="48"/>
  <c r="AU50" i="48"/>
  <c r="AV50" i="48"/>
  <c r="AW50" i="48"/>
  <c r="AX50" i="48"/>
  <c r="AY50" i="48"/>
  <c r="AZ50" i="48"/>
  <c r="BA50" i="48"/>
  <c r="BB50" i="48"/>
  <c r="BC50" i="48"/>
  <c r="BD50" i="48"/>
  <c r="BE50" i="48"/>
  <c r="AG50" i="48"/>
  <c r="AF50" i="48"/>
  <c r="AE50" i="48"/>
  <c r="AD50" i="48"/>
  <c r="AC50" i="48"/>
  <c r="D50" i="48"/>
  <c r="I50" i="48"/>
  <c r="DV49" i="48"/>
  <c r="DU49" i="48"/>
  <c r="DT49" i="48"/>
  <c r="DS49" i="48"/>
  <c r="DQ49" i="48"/>
  <c r="DP49" i="48"/>
  <c r="DO49" i="48"/>
  <c r="DN49" i="48"/>
  <c r="DM49" i="48"/>
  <c r="DL49" i="48"/>
  <c r="DK49" i="48"/>
  <c r="DJ49" i="48"/>
  <c r="DI49" i="48"/>
  <c r="DH49" i="48"/>
  <c r="DG49" i="48"/>
  <c r="DF49" i="48"/>
  <c r="DE49" i="48"/>
  <c r="DD49" i="48"/>
  <c r="DC49" i="48"/>
  <c r="CZ49" i="48"/>
  <c r="CY49" i="48"/>
  <c r="CX49" i="48"/>
  <c r="CW49" i="48"/>
  <c r="CV49" i="48"/>
  <c r="CU49" i="48"/>
  <c r="CR49" i="48"/>
  <c r="CQ49" i="48"/>
  <c r="CP49" i="48"/>
  <c r="CO49" i="48"/>
  <c r="CN49" i="48"/>
  <c r="CM49" i="48"/>
  <c r="CL49" i="48"/>
  <c r="CK49" i="48"/>
  <c r="CJ49" i="48"/>
  <c r="CH49" i="48"/>
  <c r="CG49" i="48"/>
  <c r="CF49" i="48"/>
  <c r="CE49" i="48"/>
  <c r="CD49" i="48"/>
  <c r="CC49" i="48"/>
  <c r="CB49" i="48"/>
  <c r="CA49" i="48"/>
  <c r="BZ49" i="48"/>
  <c r="BY49" i="48"/>
  <c r="BX49" i="48"/>
  <c r="BW49" i="48"/>
  <c r="BV49" i="48"/>
  <c r="BR49" i="48"/>
  <c r="BS49" i="48"/>
  <c r="BT49" i="48"/>
  <c r="BU49" i="48"/>
  <c r="BQ49" i="48"/>
  <c r="BP49" i="48"/>
  <c r="BO49" i="48"/>
  <c r="BN49" i="48"/>
  <c r="BM49" i="48"/>
  <c r="BL49" i="48"/>
  <c r="BK49" i="48"/>
  <c r="BJ49" i="48"/>
  <c r="BI49" i="48"/>
  <c r="BH49" i="48"/>
  <c r="BG49" i="48"/>
  <c r="BF49" i="48"/>
  <c r="AT49" i="48"/>
  <c r="AU49" i="48"/>
  <c r="AV49" i="48"/>
  <c r="AW49" i="48"/>
  <c r="AX49" i="48"/>
  <c r="AY49" i="48"/>
  <c r="AZ49" i="48"/>
  <c r="BA49" i="48"/>
  <c r="BB49" i="48"/>
  <c r="BC49" i="48"/>
  <c r="BD49" i="48"/>
  <c r="BE49" i="48"/>
  <c r="AG49" i="48"/>
  <c r="AM49" i="48"/>
  <c r="AE49" i="48"/>
  <c r="AD49" i="48"/>
  <c r="AC49" i="48"/>
  <c r="D49" i="48"/>
  <c r="I49" i="48"/>
  <c r="DV48" i="48"/>
  <c r="DU48" i="48"/>
  <c r="DT48" i="48"/>
  <c r="DS48" i="48"/>
  <c r="DQ48" i="48"/>
  <c r="DP48" i="48"/>
  <c r="DO48" i="48"/>
  <c r="DN48" i="48"/>
  <c r="DM48" i="48"/>
  <c r="DL48" i="48"/>
  <c r="DK48" i="48"/>
  <c r="DJ48" i="48"/>
  <c r="DI48" i="48"/>
  <c r="DH48" i="48"/>
  <c r="DG48" i="48"/>
  <c r="DF48" i="48"/>
  <c r="DE48" i="48"/>
  <c r="DD48" i="48"/>
  <c r="DC48" i="48"/>
  <c r="CZ48" i="48"/>
  <c r="CY48" i="48"/>
  <c r="CX48" i="48"/>
  <c r="CW48" i="48"/>
  <c r="CV48" i="48"/>
  <c r="CU48" i="48"/>
  <c r="CR48" i="48"/>
  <c r="CQ48" i="48"/>
  <c r="CP48" i="48"/>
  <c r="CO48" i="48"/>
  <c r="CN48" i="48"/>
  <c r="CM48" i="48"/>
  <c r="CL48" i="48"/>
  <c r="CK48" i="48"/>
  <c r="CJ48" i="48"/>
  <c r="CH48" i="48"/>
  <c r="CG48" i="48"/>
  <c r="CF48" i="48"/>
  <c r="CE48" i="48"/>
  <c r="CD48" i="48"/>
  <c r="CC48" i="48"/>
  <c r="CB48" i="48"/>
  <c r="CA48" i="48"/>
  <c r="BZ48" i="48"/>
  <c r="BY48" i="48"/>
  <c r="BX48" i="48"/>
  <c r="BW48" i="48"/>
  <c r="BV48" i="48"/>
  <c r="BR48" i="48"/>
  <c r="BS48" i="48"/>
  <c r="BT48" i="48"/>
  <c r="BU48" i="48"/>
  <c r="BQ48" i="48"/>
  <c r="BP48" i="48"/>
  <c r="BO48" i="48"/>
  <c r="BN48" i="48"/>
  <c r="BM48" i="48"/>
  <c r="BL48" i="48"/>
  <c r="BK48" i="48"/>
  <c r="BJ48" i="48"/>
  <c r="BI48" i="48"/>
  <c r="BH48" i="48"/>
  <c r="BG48" i="48"/>
  <c r="BF48" i="48"/>
  <c r="AT48" i="48"/>
  <c r="AU48" i="48"/>
  <c r="AV48" i="48"/>
  <c r="AW48" i="48"/>
  <c r="AX48" i="48"/>
  <c r="AY48" i="48"/>
  <c r="AZ48" i="48"/>
  <c r="BA48" i="48"/>
  <c r="BB48" i="48"/>
  <c r="BC48" i="48"/>
  <c r="BD48" i="48"/>
  <c r="BE48" i="48"/>
  <c r="AG48" i="48"/>
  <c r="AE48" i="48"/>
  <c r="AD48" i="48"/>
  <c r="AC48" i="48"/>
  <c r="D48" i="48"/>
  <c r="I48" i="48"/>
  <c r="DV47" i="48"/>
  <c r="DU47" i="48"/>
  <c r="DT47" i="48"/>
  <c r="DS47" i="48"/>
  <c r="DQ47" i="48"/>
  <c r="DP47" i="48"/>
  <c r="DO47" i="48"/>
  <c r="DN47" i="48"/>
  <c r="DM47" i="48"/>
  <c r="DL47" i="48"/>
  <c r="DK47" i="48"/>
  <c r="DJ47" i="48"/>
  <c r="DI47" i="48"/>
  <c r="DH47" i="48"/>
  <c r="DG47" i="48"/>
  <c r="DF47" i="48"/>
  <c r="DE47" i="48"/>
  <c r="DD47" i="48"/>
  <c r="DC47" i="48"/>
  <c r="CZ47" i="48"/>
  <c r="CY47" i="48"/>
  <c r="CX47" i="48"/>
  <c r="CW47" i="48"/>
  <c r="CV47" i="48"/>
  <c r="CU47" i="48"/>
  <c r="CR47" i="48"/>
  <c r="CQ47" i="48"/>
  <c r="CP47" i="48"/>
  <c r="CO47" i="48"/>
  <c r="CN47" i="48"/>
  <c r="CM47" i="48"/>
  <c r="CL47" i="48"/>
  <c r="CK47" i="48"/>
  <c r="CJ47" i="48"/>
  <c r="CH47" i="48"/>
  <c r="CG47" i="48"/>
  <c r="CF47" i="48"/>
  <c r="CA47" i="48"/>
  <c r="CB47" i="48"/>
  <c r="CC47" i="48"/>
  <c r="CD47" i="48"/>
  <c r="CE47" i="48"/>
  <c r="BZ47" i="48"/>
  <c r="BY47" i="48"/>
  <c r="BX47" i="48"/>
  <c r="BW47" i="48"/>
  <c r="BV47" i="48"/>
  <c r="AK47" i="48"/>
  <c r="BR47" i="48"/>
  <c r="BS47" i="48"/>
  <c r="BT47" i="48"/>
  <c r="BU47" i="48"/>
  <c r="BQ47" i="48"/>
  <c r="BP47" i="48"/>
  <c r="BO47" i="48"/>
  <c r="BN47" i="48"/>
  <c r="BM47" i="48"/>
  <c r="BL47" i="48"/>
  <c r="BK47" i="48"/>
  <c r="BJ47" i="48"/>
  <c r="BI47" i="48"/>
  <c r="BH47" i="48"/>
  <c r="BG47" i="48"/>
  <c r="BF47" i="48"/>
  <c r="AT47" i="48"/>
  <c r="AU47" i="48"/>
  <c r="AV47" i="48"/>
  <c r="AW47" i="48"/>
  <c r="AX47" i="48"/>
  <c r="AY47" i="48"/>
  <c r="AZ47" i="48"/>
  <c r="BA47" i="48"/>
  <c r="BB47" i="48"/>
  <c r="BC47" i="48"/>
  <c r="BD47" i="48"/>
  <c r="BE47" i="48"/>
  <c r="AG47" i="48"/>
  <c r="A47" i="48"/>
  <c r="AF47" i="48"/>
  <c r="AE47" i="48"/>
  <c r="AD47" i="48"/>
  <c r="AC47" i="48"/>
  <c r="D47" i="48"/>
  <c r="I47" i="48"/>
  <c r="DV46" i="48"/>
  <c r="DU46" i="48"/>
  <c r="DT46" i="48"/>
  <c r="DS46" i="48"/>
  <c r="DS17" i="48"/>
  <c r="DS18" i="48"/>
  <c r="DS19" i="48"/>
  <c r="DS20" i="48"/>
  <c r="DS21" i="48"/>
  <c r="DS22" i="48"/>
  <c r="DS23" i="48"/>
  <c r="DS24" i="48"/>
  <c r="DS25" i="48"/>
  <c r="DS26" i="48"/>
  <c r="DS27" i="48"/>
  <c r="DS28" i="48"/>
  <c r="DS29" i="48"/>
  <c r="DS30" i="48"/>
  <c r="DS31" i="48"/>
  <c r="DS32" i="48"/>
  <c r="DS33" i="48"/>
  <c r="DS34" i="48"/>
  <c r="DS35" i="48"/>
  <c r="DS36" i="48"/>
  <c r="DS37" i="48"/>
  <c r="DS38" i="48"/>
  <c r="DS39" i="48"/>
  <c r="DS40" i="48"/>
  <c r="DS41" i="48"/>
  <c r="DS42" i="48"/>
  <c r="DS43" i="48"/>
  <c r="DS44" i="48"/>
  <c r="DS45" i="48"/>
  <c r="DS10" i="48"/>
  <c r="DQ46" i="48"/>
  <c r="DP46" i="48"/>
  <c r="DO46" i="48"/>
  <c r="DN46" i="48"/>
  <c r="DM46" i="48"/>
  <c r="DL46" i="48"/>
  <c r="DK46" i="48"/>
  <c r="DK17" i="48"/>
  <c r="DK18" i="48"/>
  <c r="DK19" i="48"/>
  <c r="DK20" i="48"/>
  <c r="DK21" i="48"/>
  <c r="DK22" i="48"/>
  <c r="DK23" i="48"/>
  <c r="DK24" i="48"/>
  <c r="DK25" i="48"/>
  <c r="DK26" i="48"/>
  <c r="DK27" i="48"/>
  <c r="DK28" i="48"/>
  <c r="DK29" i="48"/>
  <c r="DK30" i="48"/>
  <c r="DK31" i="48"/>
  <c r="DK32" i="48"/>
  <c r="DK33" i="48"/>
  <c r="DK34" i="48"/>
  <c r="DK35" i="48"/>
  <c r="DK36" i="48"/>
  <c r="DK37" i="48"/>
  <c r="DK38" i="48"/>
  <c r="DK39" i="48"/>
  <c r="DK40" i="48"/>
  <c r="DK41" i="48"/>
  <c r="DK42" i="48"/>
  <c r="DK43" i="48"/>
  <c r="DK44" i="48"/>
  <c r="DK45" i="48"/>
  <c r="DK10" i="48"/>
  <c r="DJ46" i="48"/>
  <c r="DI46" i="48"/>
  <c r="DH46" i="48"/>
  <c r="DG46" i="48"/>
  <c r="DF46" i="48"/>
  <c r="DE46" i="48"/>
  <c r="DD46" i="48"/>
  <c r="DC46" i="48"/>
  <c r="CZ46" i="48"/>
  <c r="CY46" i="48"/>
  <c r="CX46" i="48"/>
  <c r="CW46" i="48"/>
  <c r="CV46" i="48"/>
  <c r="CU46" i="48"/>
  <c r="CU17" i="48"/>
  <c r="CU18" i="48"/>
  <c r="CU19" i="48"/>
  <c r="CU20" i="48"/>
  <c r="CU21" i="48"/>
  <c r="CU22" i="48"/>
  <c r="CU23" i="48"/>
  <c r="CU24" i="48"/>
  <c r="CU25" i="48"/>
  <c r="CU26" i="48"/>
  <c r="CU27" i="48"/>
  <c r="CU28" i="48"/>
  <c r="CU29" i="48"/>
  <c r="CU30" i="48"/>
  <c r="CU31" i="48"/>
  <c r="CU32" i="48"/>
  <c r="CU33" i="48"/>
  <c r="CU34" i="48"/>
  <c r="CU35" i="48"/>
  <c r="CU36" i="48"/>
  <c r="CU37" i="48"/>
  <c r="CU38" i="48"/>
  <c r="CU39" i="48"/>
  <c r="CU40" i="48"/>
  <c r="CU41" i="48"/>
  <c r="CU42" i="48"/>
  <c r="CU43" i="48"/>
  <c r="CU44" i="48"/>
  <c r="CU45" i="48"/>
  <c r="CU10" i="48"/>
  <c r="CR46" i="48"/>
  <c r="CQ46" i="48"/>
  <c r="CP46" i="48"/>
  <c r="CO46" i="48"/>
  <c r="CN46" i="48"/>
  <c r="CM46" i="48"/>
  <c r="CL46" i="48"/>
  <c r="CK46" i="48"/>
  <c r="CJ46" i="48"/>
  <c r="CH46" i="48"/>
  <c r="CG46" i="48"/>
  <c r="CF46" i="48"/>
  <c r="CE46" i="48"/>
  <c r="CD46" i="48"/>
  <c r="CC46" i="48"/>
  <c r="CB46" i="48"/>
  <c r="CA46" i="48"/>
  <c r="BY46" i="48"/>
  <c r="BX46" i="48"/>
  <c r="BW46" i="48"/>
  <c r="BV46" i="48"/>
  <c r="BR46" i="48"/>
  <c r="BS46" i="48"/>
  <c r="BT46" i="48"/>
  <c r="BU46" i="48"/>
  <c r="BQ46" i="48"/>
  <c r="BP46" i="48"/>
  <c r="BO46" i="48"/>
  <c r="BN46" i="48"/>
  <c r="BM46" i="48"/>
  <c r="BL46" i="48"/>
  <c r="BK46" i="48"/>
  <c r="BJ46" i="48"/>
  <c r="BI46" i="48"/>
  <c r="BH46" i="48"/>
  <c r="BG46" i="48"/>
  <c r="BF46" i="48"/>
  <c r="AT46" i="48"/>
  <c r="AU46" i="48"/>
  <c r="AV46" i="48"/>
  <c r="AW46" i="48"/>
  <c r="AX46" i="48"/>
  <c r="AY46" i="48"/>
  <c r="AZ46" i="48"/>
  <c r="BA46" i="48"/>
  <c r="BB46" i="48"/>
  <c r="BC46" i="48"/>
  <c r="BD46" i="48"/>
  <c r="BE46" i="48"/>
  <c r="AG46" i="48"/>
  <c r="AF46" i="48"/>
  <c r="AE46" i="48"/>
  <c r="AD46" i="48"/>
  <c r="AC46" i="48"/>
  <c r="D46" i="48"/>
  <c r="I46" i="48"/>
  <c r="DV45" i="48"/>
  <c r="DU45" i="48"/>
  <c r="DT45" i="48"/>
  <c r="DQ45" i="48"/>
  <c r="DP45" i="48"/>
  <c r="DO45" i="48"/>
  <c r="DN45" i="48"/>
  <c r="DM45" i="48"/>
  <c r="DL45" i="48"/>
  <c r="DJ45" i="48"/>
  <c r="DI45" i="48"/>
  <c r="DH45" i="48"/>
  <c r="DG45" i="48"/>
  <c r="DF45" i="48"/>
  <c r="DE45" i="48"/>
  <c r="DD45" i="48"/>
  <c r="DC45" i="48"/>
  <c r="CZ45" i="48"/>
  <c r="CY45" i="48"/>
  <c r="CX45" i="48"/>
  <c r="CW45" i="48"/>
  <c r="CV45" i="48"/>
  <c r="CR45" i="48"/>
  <c r="CQ45" i="48"/>
  <c r="CP45" i="48"/>
  <c r="CO45" i="48"/>
  <c r="CN45" i="48"/>
  <c r="CM45" i="48"/>
  <c r="CL45" i="48"/>
  <c r="CK45" i="48"/>
  <c r="CJ45" i="48"/>
  <c r="CH45" i="48"/>
  <c r="CG45" i="48"/>
  <c r="CF45" i="48"/>
  <c r="CE45" i="48"/>
  <c r="CD45" i="48"/>
  <c r="CC45" i="48"/>
  <c r="CB45" i="48"/>
  <c r="CA45" i="48"/>
  <c r="BZ45" i="48"/>
  <c r="BY45" i="48"/>
  <c r="BX45" i="48"/>
  <c r="BW45" i="48"/>
  <c r="BV45" i="48"/>
  <c r="BR45" i="48"/>
  <c r="BS45" i="48"/>
  <c r="BT45" i="48"/>
  <c r="BU45" i="48"/>
  <c r="BQ45" i="48"/>
  <c r="BP45" i="48"/>
  <c r="BO45" i="48"/>
  <c r="BN45" i="48"/>
  <c r="BM45" i="48"/>
  <c r="BL45" i="48"/>
  <c r="BK45" i="48"/>
  <c r="BJ45" i="48"/>
  <c r="BI45" i="48"/>
  <c r="BH45" i="48"/>
  <c r="BG45" i="48"/>
  <c r="BF45" i="48"/>
  <c r="AT45" i="48"/>
  <c r="AU45" i="48"/>
  <c r="AV45" i="48"/>
  <c r="AW45" i="48"/>
  <c r="AX45" i="48"/>
  <c r="AY45" i="48"/>
  <c r="AZ45" i="48"/>
  <c r="BA45" i="48"/>
  <c r="BB45" i="48"/>
  <c r="BC45" i="48"/>
  <c r="BD45" i="48"/>
  <c r="BE45" i="48"/>
  <c r="AG45" i="48"/>
  <c r="AM45" i="48"/>
  <c r="AE45" i="48"/>
  <c r="AD45" i="48"/>
  <c r="AC45" i="48"/>
  <c r="D45" i="48"/>
  <c r="I45" i="48"/>
  <c r="DV44" i="48"/>
  <c r="DU44" i="48"/>
  <c r="DT44" i="48"/>
  <c r="DQ44" i="48"/>
  <c r="DP44" i="48"/>
  <c r="DO44" i="48"/>
  <c r="DN44" i="48"/>
  <c r="DM44" i="48"/>
  <c r="DL44" i="48"/>
  <c r="DJ44" i="48"/>
  <c r="DI44" i="48"/>
  <c r="DH44" i="48"/>
  <c r="DG44" i="48"/>
  <c r="DF44" i="48"/>
  <c r="DE44" i="48"/>
  <c r="DD44" i="48"/>
  <c r="DC44" i="48"/>
  <c r="CZ44" i="48"/>
  <c r="CY44" i="48"/>
  <c r="CX44" i="48"/>
  <c r="CW44" i="48"/>
  <c r="CV44" i="48"/>
  <c r="CR44" i="48"/>
  <c r="CQ44" i="48"/>
  <c r="CP44" i="48"/>
  <c r="CO44" i="48"/>
  <c r="CN44" i="48"/>
  <c r="CM44" i="48"/>
  <c r="CL44" i="48"/>
  <c r="CK44" i="48"/>
  <c r="CJ44" i="48"/>
  <c r="CH44" i="48"/>
  <c r="CG44" i="48"/>
  <c r="CF44" i="48"/>
  <c r="CE44" i="48"/>
  <c r="CD44" i="48"/>
  <c r="CC44" i="48"/>
  <c r="CB44" i="48"/>
  <c r="CA44" i="48"/>
  <c r="BZ44" i="48"/>
  <c r="BY44" i="48"/>
  <c r="BX44" i="48"/>
  <c r="BW44" i="48"/>
  <c r="BV44" i="48"/>
  <c r="BR44" i="48"/>
  <c r="BS44" i="48"/>
  <c r="BT44" i="48"/>
  <c r="BU44" i="48"/>
  <c r="BQ44" i="48"/>
  <c r="BP44" i="48"/>
  <c r="BO44" i="48"/>
  <c r="BN44" i="48"/>
  <c r="BM44" i="48"/>
  <c r="BL44" i="48"/>
  <c r="BK44" i="48"/>
  <c r="BJ44" i="48"/>
  <c r="BI44" i="48"/>
  <c r="BH44" i="48"/>
  <c r="BG44" i="48"/>
  <c r="BF44" i="48"/>
  <c r="AT44" i="48"/>
  <c r="AU44" i="48"/>
  <c r="AV44" i="48"/>
  <c r="AW44" i="48"/>
  <c r="AX44" i="48"/>
  <c r="AY44" i="48"/>
  <c r="AZ44" i="48"/>
  <c r="BA44" i="48"/>
  <c r="BB44" i="48"/>
  <c r="BC44" i="48"/>
  <c r="BD44" i="48"/>
  <c r="BE44" i="48"/>
  <c r="AG44" i="48"/>
  <c r="AF44" i="48"/>
  <c r="AE44" i="48"/>
  <c r="AD44" i="48"/>
  <c r="AC44" i="48"/>
  <c r="D44" i="48"/>
  <c r="I44" i="48"/>
  <c r="DV43" i="48"/>
  <c r="DU43" i="48"/>
  <c r="DT43" i="48"/>
  <c r="DQ43" i="48"/>
  <c r="DP43" i="48"/>
  <c r="DO43" i="48"/>
  <c r="DN43" i="48"/>
  <c r="DM43" i="48"/>
  <c r="DL43" i="48"/>
  <c r="DJ43" i="48"/>
  <c r="DI43" i="48"/>
  <c r="DH43" i="48"/>
  <c r="DG43" i="48"/>
  <c r="DF43" i="48"/>
  <c r="DE43" i="48"/>
  <c r="DD43" i="48"/>
  <c r="DC43" i="48"/>
  <c r="CZ43" i="48"/>
  <c r="CY43" i="48"/>
  <c r="CX43" i="48"/>
  <c r="CW43" i="48"/>
  <c r="CV43" i="48"/>
  <c r="CR43" i="48"/>
  <c r="CQ43" i="48"/>
  <c r="CP43" i="48"/>
  <c r="CO43" i="48"/>
  <c r="CN43" i="48"/>
  <c r="CM43" i="48"/>
  <c r="CL43" i="48"/>
  <c r="CK43" i="48"/>
  <c r="CJ43" i="48"/>
  <c r="CH43" i="48"/>
  <c r="CG43" i="48"/>
  <c r="CF43" i="48"/>
  <c r="CA43" i="48"/>
  <c r="CB43" i="48"/>
  <c r="CC43" i="48"/>
  <c r="CD43" i="48"/>
  <c r="CE43" i="48"/>
  <c r="BZ43" i="48"/>
  <c r="BY43" i="48"/>
  <c r="BX43" i="48"/>
  <c r="BW43" i="48"/>
  <c r="BV43" i="48"/>
  <c r="AK43" i="48"/>
  <c r="BR43" i="48"/>
  <c r="BS43" i="48"/>
  <c r="BT43" i="48"/>
  <c r="BU43" i="48"/>
  <c r="BQ43" i="48"/>
  <c r="BP43" i="48"/>
  <c r="BO43" i="48"/>
  <c r="BN43" i="48"/>
  <c r="BM43" i="48"/>
  <c r="BL43" i="48"/>
  <c r="BK43" i="48"/>
  <c r="BJ43" i="48"/>
  <c r="BI43" i="48"/>
  <c r="BH43" i="48"/>
  <c r="BG43" i="48"/>
  <c r="BF43" i="48"/>
  <c r="AT43" i="48"/>
  <c r="AU43" i="48"/>
  <c r="AV43" i="48"/>
  <c r="AW43" i="48"/>
  <c r="AX43" i="48"/>
  <c r="AY43" i="48"/>
  <c r="AZ43" i="48"/>
  <c r="BA43" i="48"/>
  <c r="BB43" i="48"/>
  <c r="BC43" i="48"/>
  <c r="BD43" i="48"/>
  <c r="BE43" i="48"/>
  <c r="AG43" i="48"/>
  <c r="A43" i="48"/>
  <c r="AF43" i="48"/>
  <c r="AE43" i="48"/>
  <c r="AD43" i="48"/>
  <c r="AC43" i="48"/>
  <c r="D43" i="48"/>
  <c r="I43" i="48"/>
  <c r="DV42" i="48"/>
  <c r="DU42" i="48"/>
  <c r="DT42" i="48"/>
  <c r="DQ42" i="48"/>
  <c r="DP42" i="48"/>
  <c r="DO42" i="48"/>
  <c r="DN42" i="48"/>
  <c r="DM42" i="48"/>
  <c r="DL42" i="48"/>
  <c r="DJ42" i="48"/>
  <c r="DI42" i="48"/>
  <c r="DH42" i="48"/>
  <c r="DG42" i="48"/>
  <c r="DF42" i="48"/>
  <c r="DE42" i="48"/>
  <c r="DD42" i="48"/>
  <c r="DC42" i="48"/>
  <c r="CZ42" i="48"/>
  <c r="CY42" i="48"/>
  <c r="CX42" i="48"/>
  <c r="CW42" i="48"/>
  <c r="CV42" i="48"/>
  <c r="CR42" i="48"/>
  <c r="CQ42" i="48"/>
  <c r="CP42" i="48"/>
  <c r="CO42" i="48"/>
  <c r="CN42" i="48"/>
  <c r="CM42" i="48"/>
  <c r="CL42" i="48"/>
  <c r="CK42" i="48"/>
  <c r="CJ42" i="48"/>
  <c r="CH42" i="48"/>
  <c r="CG42" i="48"/>
  <c r="CF42" i="48"/>
  <c r="CE42" i="48"/>
  <c r="CD42" i="48"/>
  <c r="CC42" i="48"/>
  <c r="CB42" i="48"/>
  <c r="CA42" i="48"/>
  <c r="BZ42" i="48"/>
  <c r="BY42" i="48"/>
  <c r="BX42" i="48"/>
  <c r="BW42" i="48"/>
  <c r="BV42" i="48"/>
  <c r="BR42" i="48"/>
  <c r="BS42" i="48"/>
  <c r="BT42" i="48"/>
  <c r="BU42" i="48"/>
  <c r="BQ42" i="48"/>
  <c r="BP42" i="48"/>
  <c r="BO42" i="48"/>
  <c r="BN42" i="48"/>
  <c r="BM42" i="48"/>
  <c r="BL42" i="48"/>
  <c r="BK42" i="48"/>
  <c r="BJ42" i="48"/>
  <c r="BI42" i="48"/>
  <c r="BH42" i="48"/>
  <c r="BG42" i="48"/>
  <c r="BF42" i="48"/>
  <c r="AT42" i="48"/>
  <c r="AU42" i="48"/>
  <c r="AV42" i="48"/>
  <c r="AW42" i="48"/>
  <c r="AX42" i="48"/>
  <c r="AY42" i="48"/>
  <c r="AZ42" i="48"/>
  <c r="BA42" i="48"/>
  <c r="BB42" i="48"/>
  <c r="BC42" i="48"/>
  <c r="BD42" i="48"/>
  <c r="BE42" i="48"/>
  <c r="AG42" i="48"/>
  <c r="AF42" i="48"/>
  <c r="AE42" i="48"/>
  <c r="AD42" i="48"/>
  <c r="AC42" i="48"/>
  <c r="D42" i="48"/>
  <c r="I42" i="48"/>
  <c r="DV41" i="48"/>
  <c r="DU41" i="48"/>
  <c r="DT41" i="48"/>
  <c r="DQ41" i="48"/>
  <c r="DQ17" i="48"/>
  <c r="DQ18" i="48"/>
  <c r="DQ19" i="48"/>
  <c r="DQ20" i="48"/>
  <c r="DQ21" i="48"/>
  <c r="DQ22" i="48"/>
  <c r="DQ23" i="48"/>
  <c r="DQ24" i="48"/>
  <c r="DQ25" i="48"/>
  <c r="DQ26" i="48"/>
  <c r="DQ27" i="48"/>
  <c r="DQ28" i="48"/>
  <c r="DQ29" i="48"/>
  <c r="DQ30" i="48"/>
  <c r="DQ31" i="48"/>
  <c r="DQ32" i="48"/>
  <c r="DQ33" i="48"/>
  <c r="DQ34" i="48"/>
  <c r="DQ35" i="48"/>
  <c r="DQ36" i="48"/>
  <c r="DQ37" i="48"/>
  <c r="DQ38" i="48"/>
  <c r="DQ39" i="48"/>
  <c r="DQ40" i="48"/>
  <c r="DQ11" i="48"/>
  <c r="DP41" i="48"/>
  <c r="DP17" i="48"/>
  <c r="DP18" i="48"/>
  <c r="DP19" i="48"/>
  <c r="DP20" i="48"/>
  <c r="DP21" i="48"/>
  <c r="DP22" i="48"/>
  <c r="DP23" i="48"/>
  <c r="DP24" i="48"/>
  <c r="DP25" i="48"/>
  <c r="DP26" i="48"/>
  <c r="DP27" i="48"/>
  <c r="DP28" i="48"/>
  <c r="DP29" i="48"/>
  <c r="DP30" i="48"/>
  <c r="DP31" i="48"/>
  <c r="DP32" i="48"/>
  <c r="DP33" i="48"/>
  <c r="DP34" i="48"/>
  <c r="DP35" i="48"/>
  <c r="DP36" i="48"/>
  <c r="DP37" i="48"/>
  <c r="DP38" i="48"/>
  <c r="DP39" i="48"/>
  <c r="DP40" i="48"/>
  <c r="DP13" i="48" a="1"/>
  <c r="DP13" i="48"/>
  <c r="DO41" i="48"/>
  <c r="DN41" i="48"/>
  <c r="DM41" i="48"/>
  <c r="DL41" i="48"/>
  <c r="DJ41" i="48"/>
  <c r="DI41" i="48"/>
  <c r="DI17" i="48"/>
  <c r="DI18" i="48"/>
  <c r="DI19" i="48"/>
  <c r="DI20" i="48"/>
  <c r="DI21" i="48"/>
  <c r="DI22" i="48"/>
  <c r="DI23" i="48"/>
  <c r="DI24" i="48"/>
  <c r="DI25" i="48"/>
  <c r="DI26" i="48"/>
  <c r="DI27" i="48"/>
  <c r="DI28" i="48"/>
  <c r="DI29" i="48"/>
  <c r="DI30" i="48"/>
  <c r="DI31" i="48"/>
  <c r="DI32" i="48"/>
  <c r="DI33" i="48"/>
  <c r="DI34" i="48"/>
  <c r="DI35" i="48"/>
  <c r="DI36" i="48"/>
  <c r="DI37" i="48"/>
  <c r="DI38" i="48"/>
  <c r="DI39" i="48"/>
  <c r="DI40" i="48"/>
  <c r="DI10" i="48"/>
  <c r="DH41" i="48"/>
  <c r="DH17" i="48"/>
  <c r="DH18" i="48"/>
  <c r="DH19" i="48"/>
  <c r="DH20" i="48"/>
  <c r="DH21" i="48"/>
  <c r="DH22" i="48"/>
  <c r="DH23" i="48"/>
  <c r="DH24" i="48"/>
  <c r="DH25" i="48"/>
  <c r="DH26" i="48"/>
  <c r="DH27" i="48"/>
  <c r="DH28" i="48"/>
  <c r="DH29" i="48"/>
  <c r="DH30" i="48"/>
  <c r="DH31" i="48"/>
  <c r="DH32" i="48"/>
  <c r="DH33" i="48"/>
  <c r="DH34" i="48"/>
  <c r="DH35" i="48"/>
  <c r="DH36" i="48"/>
  <c r="DH37" i="48"/>
  <c r="DH38" i="48"/>
  <c r="DH39" i="48"/>
  <c r="DH40" i="48"/>
  <c r="DH13" i="48" a="1"/>
  <c r="DH13" i="48"/>
  <c r="DG41" i="48"/>
  <c r="DF41" i="48"/>
  <c r="DE41" i="48"/>
  <c r="DD41" i="48"/>
  <c r="DC41" i="48"/>
  <c r="DA13" i="48" a="1"/>
  <c r="DA13" i="48"/>
  <c r="CZ41" i="48"/>
  <c r="CY41" i="48"/>
  <c r="CX41" i="48"/>
  <c r="CW41" i="48"/>
  <c r="CV41" i="48"/>
  <c r="CS11" i="48"/>
  <c r="CR41" i="48"/>
  <c r="CQ41" i="48"/>
  <c r="CP41" i="48"/>
  <c r="CO41" i="48"/>
  <c r="CN41" i="48"/>
  <c r="CM41" i="48"/>
  <c r="CL41" i="48"/>
  <c r="CK41" i="48"/>
  <c r="CK17" i="48"/>
  <c r="CK18" i="48"/>
  <c r="CK19" i="48"/>
  <c r="CK20" i="48"/>
  <c r="CK21" i="48"/>
  <c r="CK22" i="48"/>
  <c r="CK23" i="48"/>
  <c r="CK24" i="48"/>
  <c r="CK25" i="48"/>
  <c r="CK26" i="48"/>
  <c r="CK27" i="48"/>
  <c r="CK28" i="48"/>
  <c r="CK29" i="48"/>
  <c r="CK30" i="48"/>
  <c r="CK31" i="48"/>
  <c r="CK32" i="48"/>
  <c r="CK33" i="48"/>
  <c r="CK34" i="48"/>
  <c r="CK35" i="48"/>
  <c r="CK36" i="48"/>
  <c r="CK37" i="48"/>
  <c r="CK38" i="48"/>
  <c r="CK39" i="48"/>
  <c r="CK40" i="48"/>
  <c r="CK10" i="48"/>
  <c r="CJ41" i="48"/>
  <c r="CJ17" i="48"/>
  <c r="CJ18" i="48"/>
  <c r="CJ19" i="48"/>
  <c r="CJ20" i="48"/>
  <c r="CJ21" i="48"/>
  <c r="CJ22" i="48"/>
  <c r="CJ23" i="48"/>
  <c r="CJ24" i="48"/>
  <c r="CJ25" i="48"/>
  <c r="CJ26" i="48"/>
  <c r="CJ27" i="48"/>
  <c r="CJ28" i="48"/>
  <c r="CJ29" i="48"/>
  <c r="CJ30" i="48"/>
  <c r="CJ31" i="48"/>
  <c r="CJ32" i="48"/>
  <c r="CJ33" i="48"/>
  <c r="CJ34" i="48"/>
  <c r="CJ35" i="48"/>
  <c r="CJ36" i="48"/>
  <c r="CJ37" i="48"/>
  <c r="CJ38" i="48"/>
  <c r="CJ39" i="48"/>
  <c r="CJ40" i="48"/>
  <c r="CJ13" i="48" a="1"/>
  <c r="CJ13" i="48"/>
  <c r="CH41" i="48"/>
  <c r="CG41" i="48"/>
  <c r="CF41" i="48"/>
  <c r="CE41" i="48"/>
  <c r="CD41" i="48"/>
  <c r="CC41" i="48"/>
  <c r="CC17" i="48"/>
  <c r="CC18" i="48"/>
  <c r="CC19" i="48"/>
  <c r="CC20" i="48"/>
  <c r="CC21" i="48"/>
  <c r="CC22" i="48"/>
  <c r="CC23" i="48"/>
  <c r="CC24" i="48"/>
  <c r="CC25" i="48"/>
  <c r="CC26" i="48"/>
  <c r="CC27" i="48"/>
  <c r="CC28" i="48"/>
  <c r="CC29" i="48"/>
  <c r="CC30" i="48"/>
  <c r="CC31" i="48"/>
  <c r="CC32" i="48"/>
  <c r="CC33" i="48"/>
  <c r="CC34" i="48"/>
  <c r="CC35" i="48"/>
  <c r="CC36" i="48"/>
  <c r="CC37" i="48"/>
  <c r="CC38" i="48"/>
  <c r="CC39" i="48"/>
  <c r="CC40" i="48"/>
  <c r="CC10" i="48"/>
  <c r="CB41" i="48"/>
  <c r="CA41" i="48"/>
  <c r="BZ41" i="48"/>
  <c r="BY41" i="48"/>
  <c r="BX41" i="48"/>
  <c r="BW41" i="48"/>
  <c r="BV41" i="48"/>
  <c r="BR41" i="48"/>
  <c r="BS41" i="48"/>
  <c r="BT41" i="48"/>
  <c r="BU41" i="48"/>
  <c r="BQ41" i="48"/>
  <c r="BP41" i="48"/>
  <c r="BO41" i="48"/>
  <c r="BN41" i="48"/>
  <c r="BM41" i="48"/>
  <c r="BL41" i="48"/>
  <c r="BK41" i="48"/>
  <c r="BJ41" i="48"/>
  <c r="BI41" i="48"/>
  <c r="BH41" i="48"/>
  <c r="BG41" i="48"/>
  <c r="BF41" i="48"/>
  <c r="AT41" i="48"/>
  <c r="AU41" i="48"/>
  <c r="AV41" i="48"/>
  <c r="AW41" i="48"/>
  <c r="AX41" i="48"/>
  <c r="AY41" i="48"/>
  <c r="AZ41" i="48"/>
  <c r="BA41" i="48"/>
  <c r="BB41" i="48"/>
  <c r="BC41" i="48"/>
  <c r="BD41" i="48"/>
  <c r="BE41" i="48"/>
  <c r="AG41" i="48"/>
  <c r="AM41" i="48"/>
  <c r="AE41" i="48"/>
  <c r="AD41" i="48"/>
  <c r="AC41" i="48"/>
  <c r="D41" i="48"/>
  <c r="I41" i="48"/>
  <c r="DV40" i="48"/>
  <c r="DU40" i="48"/>
  <c r="DT40" i="48"/>
  <c r="DO40" i="48"/>
  <c r="DN40" i="48"/>
  <c r="DM40" i="48"/>
  <c r="DL40" i="48"/>
  <c r="DJ40" i="48"/>
  <c r="DG40" i="48"/>
  <c r="DG17" i="48"/>
  <c r="DG18" i="48"/>
  <c r="DG19" i="48"/>
  <c r="DG20" i="48"/>
  <c r="DG21" i="48"/>
  <c r="DG22" i="48"/>
  <c r="DG23" i="48"/>
  <c r="DG24" i="48"/>
  <c r="DG25" i="48"/>
  <c r="DG26" i="48"/>
  <c r="DG27" i="48"/>
  <c r="DG28" i="48"/>
  <c r="DG29" i="48"/>
  <c r="DG30" i="48"/>
  <c r="DG31" i="48"/>
  <c r="DG32" i="48"/>
  <c r="DG33" i="48"/>
  <c r="DG34" i="48"/>
  <c r="DG35" i="48"/>
  <c r="DG36" i="48"/>
  <c r="DG37" i="48"/>
  <c r="DG38" i="48"/>
  <c r="DG39" i="48"/>
  <c r="DG11" i="48"/>
  <c r="DF40" i="48"/>
  <c r="DE40" i="48"/>
  <c r="DD40" i="48"/>
  <c r="DC40" i="48"/>
  <c r="CZ40" i="48"/>
  <c r="CY40" i="48"/>
  <c r="CX40" i="48"/>
  <c r="CW40" i="48"/>
  <c r="CV40" i="48"/>
  <c r="CR40" i="48"/>
  <c r="CQ40" i="48"/>
  <c r="CP40" i="48"/>
  <c r="CO40" i="48"/>
  <c r="CN40" i="48"/>
  <c r="CM40" i="48"/>
  <c r="CL40" i="48"/>
  <c r="CH40" i="48"/>
  <c r="CG40" i="48"/>
  <c r="CF40" i="48"/>
  <c r="CE40" i="48"/>
  <c r="CD40" i="48"/>
  <c r="CB40" i="48"/>
  <c r="CA40" i="48"/>
  <c r="BZ40" i="48"/>
  <c r="BY40" i="48"/>
  <c r="BX40" i="48"/>
  <c r="BW40" i="48"/>
  <c r="BV40" i="48"/>
  <c r="BR40" i="48"/>
  <c r="BS40" i="48"/>
  <c r="BT40" i="48"/>
  <c r="BU40" i="48"/>
  <c r="BQ40" i="48"/>
  <c r="BP40" i="48"/>
  <c r="BO40" i="48"/>
  <c r="BN40" i="48"/>
  <c r="BM40" i="48"/>
  <c r="BL40" i="48"/>
  <c r="BK40" i="48"/>
  <c r="BJ40" i="48"/>
  <c r="BI40" i="48"/>
  <c r="BH40" i="48"/>
  <c r="BG40" i="48"/>
  <c r="BF40" i="48"/>
  <c r="AT40" i="48"/>
  <c r="AU40" i="48"/>
  <c r="AV40" i="48"/>
  <c r="AW40" i="48"/>
  <c r="AX40" i="48"/>
  <c r="AY40" i="48"/>
  <c r="AZ40" i="48"/>
  <c r="BA40" i="48"/>
  <c r="BB40" i="48"/>
  <c r="BC40" i="48"/>
  <c r="BD40" i="48"/>
  <c r="BE40" i="48"/>
  <c r="AG40" i="48"/>
  <c r="AE40" i="48"/>
  <c r="AD40" i="48"/>
  <c r="AC40" i="48"/>
  <c r="D40" i="48"/>
  <c r="I40" i="48"/>
  <c r="DV39" i="48"/>
  <c r="DU39" i="48"/>
  <c r="DT39" i="48"/>
  <c r="DO39" i="48"/>
  <c r="DN39" i="48"/>
  <c r="DM39" i="48"/>
  <c r="DL39" i="48"/>
  <c r="DJ39" i="48"/>
  <c r="DF39" i="48"/>
  <c r="DE39" i="48"/>
  <c r="DD39" i="48"/>
  <c r="DC39" i="48"/>
  <c r="CZ39" i="48"/>
  <c r="CY39" i="48"/>
  <c r="CX39" i="48"/>
  <c r="CW39" i="48"/>
  <c r="CV39" i="48"/>
  <c r="CR39" i="48"/>
  <c r="CQ39" i="48"/>
  <c r="CP39" i="48"/>
  <c r="CO39" i="48"/>
  <c r="CN39" i="48"/>
  <c r="CM39" i="48"/>
  <c r="CL39" i="48"/>
  <c r="CH39" i="48"/>
  <c r="CG39" i="48"/>
  <c r="CF39" i="48"/>
  <c r="CE39" i="48"/>
  <c r="CD39" i="48"/>
  <c r="CB39" i="48"/>
  <c r="CA39" i="48"/>
  <c r="BY39" i="48"/>
  <c r="BX39" i="48"/>
  <c r="BW39" i="48"/>
  <c r="BV39" i="48"/>
  <c r="BR39" i="48"/>
  <c r="BS39" i="48"/>
  <c r="BT39" i="48"/>
  <c r="BU39" i="48"/>
  <c r="BQ39" i="48"/>
  <c r="BP39" i="48"/>
  <c r="BO39" i="48"/>
  <c r="BN39" i="48"/>
  <c r="BM39" i="48"/>
  <c r="BL39" i="48"/>
  <c r="BK39" i="48"/>
  <c r="BJ39" i="48"/>
  <c r="BI39" i="48"/>
  <c r="BH39" i="48"/>
  <c r="BG39" i="48"/>
  <c r="BF39" i="48"/>
  <c r="AT39" i="48"/>
  <c r="AU39" i="48"/>
  <c r="AV39" i="48"/>
  <c r="AW39" i="48"/>
  <c r="AX39" i="48"/>
  <c r="AY39" i="48"/>
  <c r="AZ39" i="48"/>
  <c r="BA39" i="48"/>
  <c r="BB39" i="48"/>
  <c r="BC39" i="48"/>
  <c r="BD39" i="48"/>
  <c r="BE39" i="48"/>
  <c r="AG39" i="48"/>
  <c r="A39" i="48"/>
  <c r="AE39" i="48"/>
  <c r="AD39" i="48"/>
  <c r="AC39" i="48"/>
  <c r="D39" i="48"/>
  <c r="I39" i="48"/>
  <c r="DV38" i="48"/>
  <c r="DU38" i="48"/>
  <c r="DT38" i="48"/>
  <c r="DO38" i="48"/>
  <c r="DN38" i="48"/>
  <c r="DM38" i="48"/>
  <c r="DL38" i="48"/>
  <c r="DJ38" i="48"/>
  <c r="DF38" i="48"/>
  <c r="DE38" i="48"/>
  <c r="DD38" i="48"/>
  <c r="DC38" i="48"/>
  <c r="CZ38" i="48"/>
  <c r="CY38" i="48"/>
  <c r="CX38" i="48"/>
  <c r="CW38" i="48"/>
  <c r="CV38" i="48"/>
  <c r="CR38" i="48"/>
  <c r="CQ38" i="48"/>
  <c r="CP38" i="48"/>
  <c r="CO38" i="48"/>
  <c r="CN38" i="48"/>
  <c r="CM38" i="48"/>
  <c r="CL38" i="48"/>
  <c r="CH38" i="48"/>
  <c r="CG38" i="48"/>
  <c r="CF38" i="48"/>
  <c r="CE38" i="48"/>
  <c r="CD38" i="48"/>
  <c r="CB38" i="48"/>
  <c r="CA38" i="48"/>
  <c r="BZ38" i="48"/>
  <c r="BY38" i="48"/>
  <c r="BX38" i="48"/>
  <c r="BW38" i="48"/>
  <c r="BV38" i="48"/>
  <c r="BR38" i="48"/>
  <c r="BS38" i="48"/>
  <c r="BT38" i="48"/>
  <c r="BU38" i="48"/>
  <c r="BQ38" i="48"/>
  <c r="BP38" i="48"/>
  <c r="BO38" i="48"/>
  <c r="BN38" i="48"/>
  <c r="BM38" i="48"/>
  <c r="BL38" i="48"/>
  <c r="BK38" i="48"/>
  <c r="BJ38" i="48"/>
  <c r="BI38" i="48"/>
  <c r="BH38" i="48"/>
  <c r="BG38" i="48"/>
  <c r="BF38" i="48"/>
  <c r="AT38" i="48"/>
  <c r="AU38" i="48"/>
  <c r="AV38" i="48"/>
  <c r="AW38" i="48"/>
  <c r="AX38" i="48"/>
  <c r="AY38" i="48"/>
  <c r="AZ38" i="48"/>
  <c r="BA38" i="48"/>
  <c r="BB38" i="48"/>
  <c r="BC38" i="48"/>
  <c r="BD38" i="48"/>
  <c r="BE38" i="48"/>
  <c r="AG38" i="48"/>
  <c r="AF38" i="48"/>
  <c r="AE38" i="48"/>
  <c r="AD38" i="48"/>
  <c r="AC38" i="48"/>
  <c r="D38" i="48"/>
  <c r="I38" i="48"/>
  <c r="DV37" i="48"/>
  <c r="DU37" i="48"/>
  <c r="DT37" i="48"/>
  <c r="DP11" i="48"/>
  <c r="DO37" i="48"/>
  <c r="DN37" i="48"/>
  <c r="DM37" i="48"/>
  <c r="DL37" i="48"/>
  <c r="DJ37" i="48"/>
  <c r="DI13" i="48" a="1"/>
  <c r="DI13" i="48"/>
  <c r="DF37" i="48"/>
  <c r="DE37" i="48"/>
  <c r="DD37" i="48"/>
  <c r="DC37" i="48"/>
  <c r="CZ37" i="48"/>
  <c r="CY37" i="48"/>
  <c r="CX37" i="48"/>
  <c r="CW37" i="48"/>
  <c r="CV37" i="48"/>
  <c r="CR37" i="48"/>
  <c r="CR17" i="48"/>
  <c r="CR18" i="48"/>
  <c r="CR19" i="48"/>
  <c r="CR20" i="48"/>
  <c r="CR21" i="48"/>
  <c r="CR22" i="48"/>
  <c r="CR23" i="48"/>
  <c r="CR24" i="48"/>
  <c r="CR25" i="48"/>
  <c r="CR26" i="48"/>
  <c r="CR27" i="48"/>
  <c r="CR28" i="48"/>
  <c r="CR29" i="48"/>
  <c r="CR30" i="48"/>
  <c r="CR31" i="48"/>
  <c r="CR32" i="48"/>
  <c r="CR33" i="48"/>
  <c r="CR34" i="48"/>
  <c r="CR35" i="48"/>
  <c r="CR36" i="48"/>
  <c r="CR13" i="48" a="1"/>
  <c r="CR13" i="48"/>
  <c r="CQ37" i="48"/>
  <c r="CP37" i="48"/>
  <c r="CO37" i="48"/>
  <c r="CN37" i="48"/>
  <c r="CM37" i="48"/>
  <c r="CL37" i="48"/>
  <c r="CH37" i="48"/>
  <c r="CG37" i="48"/>
  <c r="CF37" i="48"/>
  <c r="CE37" i="48"/>
  <c r="CD37" i="48"/>
  <c r="CB37" i="48"/>
  <c r="CA37" i="48"/>
  <c r="BZ37" i="48"/>
  <c r="BY37" i="48"/>
  <c r="BX37" i="48"/>
  <c r="BW37" i="48"/>
  <c r="BV37" i="48"/>
  <c r="BR37" i="48"/>
  <c r="BS37" i="48"/>
  <c r="BT37" i="48"/>
  <c r="BU37" i="48"/>
  <c r="BQ37" i="48"/>
  <c r="BP37" i="48"/>
  <c r="BO37" i="48"/>
  <c r="BN37" i="48"/>
  <c r="BM37" i="48"/>
  <c r="BL37" i="48"/>
  <c r="BK37" i="48"/>
  <c r="BJ37" i="48"/>
  <c r="BI37" i="48"/>
  <c r="BH37" i="48"/>
  <c r="BG37" i="48"/>
  <c r="BF37" i="48"/>
  <c r="AT37" i="48"/>
  <c r="AU37" i="48"/>
  <c r="AV37" i="48"/>
  <c r="AW37" i="48"/>
  <c r="AX37" i="48"/>
  <c r="AY37" i="48"/>
  <c r="AZ37" i="48"/>
  <c r="BA37" i="48"/>
  <c r="BB37" i="48"/>
  <c r="BC37" i="48"/>
  <c r="BD37" i="48"/>
  <c r="BE37" i="48"/>
  <c r="AG37" i="48"/>
  <c r="AM37" i="48"/>
  <c r="AE37" i="48"/>
  <c r="AD37" i="48"/>
  <c r="AC37" i="48"/>
  <c r="D37" i="48"/>
  <c r="I37" i="48"/>
  <c r="DV36" i="48"/>
  <c r="DU36" i="48"/>
  <c r="DT36" i="48"/>
  <c r="DO36" i="48"/>
  <c r="DN36" i="48"/>
  <c r="DM36" i="48"/>
  <c r="DL36" i="48"/>
  <c r="DJ36" i="48"/>
  <c r="DF36" i="48"/>
  <c r="DE36" i="48"/>
  <c r="DD36" i="48"/>
  <c r="DC36" i="48"/>
  <c r="CZ36" i="48"/>
  <c r="CZ17" i="48"/>
  <c r="CZ18" i="48"/>
  <c r="CZ19" i="48"/>
  <c r="CZ20" i="48"/>
  <c r="CZ21" i="48"/>
  <c r="CZ22" i="48"/>
  <c r="CZ23" i="48"/>
  <c r="CZ24" i="48"/>
  <c r="CZ25" i="48"/>
  <c r="CZ26" i="48"/>
  <c r="CZ27" i="48"/>
  <c r="CZ28" i="48"/>
  <c r="CZ29" i="48"/>
  <c r="CZ30" i="48"/>
  <c r="CZ31" i="48"/>
  <c r="CZ32" i="48"/>
  <c r="CZ33" i="48"/>
  <c r="CZ34" i="48"/>
  <c r="CZ35" i="48"/>
  <c r="CZ13" i="48" a="1"/>
  <c r="CZ13" i="48"/>
  <c r="CY36" i="48"/>
  <c r="CY17" i="48"/>
  <c r="CY18" i="48"/>
  <c r="CY19" i="48"/>
  <c r="CY20" i="48"/>
  <c r="CY21" i="48"/>
  <c r="CY22" i="48"/>
  <c r="CY23" i="48"/>
  <c r="CY24" i="48"/>
  <c r="CY25" i="48"/>
  <c r="CY26" i="48"/>
  <c r="CY27" i="48"/>
  <c r="CY28" i="48"/>
  <c r="CY29" i="48"/>
  <c r="CY30" i="48"/>
  <c r="CY31" i="48"/>
  <c r="CY32" i="48"/>
  <c r="CY33" i="48"/>
  <c r="CY34" i="48"/>
  <c r="CY35" i="48"/>
  <c r="CY11" i="48"/>
  <c r="CX36" i="48"/>
  <c r="CW36" i="48"/>
  <c r="CV36" i="48"/>
  <c r="CQ36" i="48"/>
  <c r="CP36" i="48"/>
  <c r="CO36" i="48"/>
  <c r="CN36" i="48"/>
  <c r="CM36" i="48"/>
  <c r="CL36" i="48"/>
  <c r="CH36" i="48"/>
  <c r="CG36" i="48"/>
  <c r="CF36" i="48"/>
  <c r="CE36" i="48"/>
  <c r="CD36" i="48"/>
  <c r="CB36" i="48"/>
  <c r="CA36" i="48"/>
  <c r="BZ36" i="48"/>
  <c r="BY36" i="48"/>
  <c r="BX36" i="48"/>
  <c r="BW36" i="48"/>
  <c r="BV36" i="48"/>
  <c r="BR36" i="48"/>
  <c r="BS36" i="48"/>
  <c r="BT36" i="48"/>
  <c r="BU36" i="48"/>
  <c r="BQ36" i="48"/>
  <c r="BP36" i="48"/>
  <c r="BO36" i="48"/>
  <c r="BN36" i="48"/>
  <c r="BM36" i="48"/>
  <c r="BL36" i="48"/>
  <c r="BK36" i="48"/>
  <c r="BJ36" i="48"/>
  <c r="BI36" i="48"/>
  <c r="BH36" i="48"/>
  <c r="BG36" i="48"/>
  <c r="BF36" i="48"/>
  <c r="AT36" i="48"/>
  <c r="AU36" i="48"/>
  <c r="AV36" i="48"/>
  <c r="AW36" i="48"/>
  <c r="AX36" i="48"/>
  <c r="AY36" i="48"/>
  <c r="AZ36" i="48"/>
  <c r="BA36" i="48"/>
  <c r="BB36" i="48"/>
  <c r="BC36" i="48"/>
  <c r="BD36" i="48"/>
  <c r="BE36" i="48"/>
  <c r="AG36" i="48"/>
  <c r="AF36" i="48"/>
  <c r="AE36" i="48"/>
  <c r="AD36" i="48"/>
  <c r="AC36" i="48"/>
  <c r="D36" i="48"/>
  <c r="I36" i="48"/>
  <c r="DV35" i="48"/>
  <c r="DU35" i="48"/>
  <c r="DT35" i="48"/>
  <c r="DO35" i="48"/>
  <c r="DN35" i="48"/>
  <c r="DM35" i="48"/>
  <c r="DL35" i="48"/>
  <c r="DJ35" i="48"/>
  <c r="DF35" i="48"/>
  <c r="DE35" i="48"/>
  <c r="DD35" i="48"/>
  <c r="DC35" i="48"/>
  <c r="CX35" i="48"/>
  <c r="CW35" i="48"/>
  <c r="CV35" i="48"/>
  <c r="CQ35" i="48"/>
  <c r="CP35" i="48"/>
  <c r="CO35" i="48"/>
  <c r="CN35" i="48"/>
  <c r="CM35" i="48"/>
  <c r="CL35" i="48"/>
  <c r="CH35" i="48"/>
  <c r="CG35" i="48"/>
  <c r="CA35" i="48"/>
  <c r="CB35" i="48"/>
  <c r="CD35" i="48"/>
  <c r="CE35" i="48"/>
  <c r="CF35" i="48"/>
  <c r="BZ35" i="48"/>
  <c r="BY35" i="48"/>
  <c r="BX35" i="48"/>
  <c r="BW35" i="48"/>
  <c r="BV35" i="48"/>
  <c r="BR35" i="48"/>
  <c r="BS35" i="48"/>
  <c r="BT35" i="48"/>
  <c r="BU35" i="48"/>
  <c r="BQ35" i="48"/>
  <c r="BP35" i="48"/>
  <c r="BO35" i="48"/>
  <c r="BN35" i="48"/>
  <c r="BM35" i="48"/>
  <c r="BL35" i="48"/>
  <c r="BK35" i="48"/>
  <c r="BJ35" i="48"/>
  <c r="BI35" i="48"/>
  <c r="BH35" i="48"/>
  <c r="BG35" i="48"/>
  <c r="BF35" i="48"/>
  <c r="AT35" i="48"/>
  <c r="AU35" i="48"/>
  <c r="AV35" i="48"/>
  <c r="AW35" i="48"/>
  <c r="AX35" i="48"/>
  <c r="AY35" i="48"/>
  <c r="AZ35" i="48"/>
  <c r="BA35" i="48"/>
  <c r="BB35" i="48"/>
  <c r="BC35" i="48"/>
  <c r="BD35" i="48"/>
  <c r="BE35" i="48"/>
  <c r="AG35" i="48"/>
  <c r="A35" i="48"/>
  <c r="AE35" i="48"/>
  <c r="AD35" i="48"/>
  <c r="AC35" i="48"/>
  <c r="D35" i="48"/>
  <c r="I35" i="48"/>
  <c r="DV34" i="48"/>
  <c r="DU34" i="48"/>
  <c r="DT34" i="48"/>
  <c r="DO34" i="48"/>
  <c r="DN34" i="48"/>
  <c r="DM34" i="48"/>
  <c r="DL34" i="48"/>
  <c r="DJ34" i="48"/>
  <c r="DF34" i="48"/>
  <c r="DE34" i="48"/>
  <c r="DD34" i="48"/>
  <c r="DC34" i="48"/>
  <c r="CX34" i="48"/>
  <c r="CW34" i="48"/>
  <c r="CV34" i="48"/>
  <c r="CQ34" i="48"/>
  <c r="CP34" i="48"/>
  <c r="CO34" i="48"/>
  <c r="CN34" i="48"/>
  <c r="CM34" i="48"/>
  <c r="CL34" i="48"/>
  <c r="CH34" i="48"/>
  <c r="CG34" i="48"/>
  <c r="CF34" i="48"/>
  <c r="CA34" i="48"/>
  <c r="CB34" i="48"/>
  <c r="CD34" i="48"/>
  <c r="CE34" i="48"/>
  <c r="BZ34" i="48"/>
  <c r="BY34" i="48"/>
  <c r="BX34" i="48"/>
  <c r="BW34" i="48"/>
  <c r="BV34" i="48"/>
  <c r="AK34" i="48"/>
  <c r="BR34" i="48"/>
  <c r="BS34" i="48"/>
  <c r="BT34" i="48"/>
  <c r="BU34" i="48"/>
  <c r="BQ34" i="48"/>
  <c r="BP34" i="48"/>
  <c r="BO34" i="48"/>
  <c r="BN34" i="48"/>
  <c r="BM34" i="48"/>
  <c r="BL34" i="48"/>
  <c r="BK34" i="48"/>
  <c r="BJ34" i="48"/>
  <c r="BI34" i="48"/>
  <c r="BH34" i="48"/>
  <c r="BG34" i="48"/>
  <c r="BF34" i="48"/>
  <c r="AT34" i="48"/>
  <c r="AU34" i="48"/>
  <c r="AV34" i="48"/>
  <c r="AW34" i="48"/>
  <c r="AX34" i="48"/>
  <c r="AY34" i="48"/>
  <c r="AZ34" i="48"/>
  <c r="BA34" i="48"/>
  <c r="BB34" i="48"/>
  <c r="BC34" i="48"/>
  <c r="BD34" i="48"/>
  <c r="BE34" i="48"/>
  <c r="AG34" i="48"/>
  <c r="A34" i="48"/>
  <c r="AE34" i="48"/>
  <c r="AD34" i="48"/>
  <c r="AC34" i="48"/>
  <c r="D34" i="48"/>
  <c r="I34" i="48"/>
  <c r="DV33" i="48"/>
  <c r="DU33" i="48"/>
  <c r="DT33" i="48"/>
  <c r="DO33" i="48"/>
  <c r="DN33" i="48"/>
  <c r="DM33" i="48"/>
  <c r="DL33" i="48"/>
  <c r="DJ33" i="48"/>
  <c r="DF33" i="48"/>
  <c r="DE33" i="48"/>
  <c r="DD33" i="48"/>
  <c r="DC33" i="48"/>
  <c r="CX33" i="48"/>
  <c r="CW33" i="48"/>
  <c r="CV33" i="48"/>
  <c r="CQ33" i="48"/>
  <c r="CP33" i="48"/>
  <c r="CO33" i="48"/>
  <c r="CN33" i="48"/>
  <c r="CM33" i="48"/>
  <c r="CL33" i="48"/>
  <c r="CH33" i="48"/>
  <c r="CG33" i="48"/>
  <c r="CA33" i="48"/>
  <c r="CB33" i="48"/>
  <c r="CD33" i="48"/>
  <c r="CE33" i="48"/>
  <c r="CF33" i="48"/>
  <c r="BZ33" i="48"/>
  <c r="BY33" i="48"/>
  <c r="BX33" i="48"/>
  <c r="BW33" i="48"/>
  <c r="BV33" i="48"/>
  <c r="BR33" i="48"/>
  <c r="BS33" i="48"/>
  <c r="BT33" i="48"/>
  <c r="BU33" i="48"/>
  <c r="BQ33" i="48"/>
  <c r="BP33" i="48"/>
  <c r="BO33" i="48"/>
  <c r="BN33" i="48"/>
  <c r="BM33" i="48"/>
  <c r="BL33" i="48"/>
  <c r="BK33" i="48"/>
  <c r="BJ33" i="48"/>
  <c r="BI33" i="48"/>
  <c r="BH33" i="48"/>
  <c r="BG33" i="48"/>
  <c r="BF33" i="48"/>
  <c r="AT33" i="48"/>
  <c r="AU33" i="48"/>
  <c r="AV33" i="48"/>
  <c r="AW33" i="48"/>
  <c r="AX33" i="48"/>
  <c r="AY33" i="48"/>
  <c r="AZ33" i="48"/>
  <c r="BA33" i="48"/>
  <c r="BB33" i="48"/>
  <c r="BC33" i="48"/>
  <c r="BD33" i="48"/>
  <c r="BE33" i="48"/>
  <c r="AG33" i="48"/>
  <c r="A33" i="48"/>
  <c r="AE33" i="48"/>
  <c r="AD33" i="48"/>
  <c r="AC33" i="48"/>
  <c r="D33" i="48"/>
  <c r="I33" i="48"/>
  <c r="DV32" i="48"/>
  <c r="DU32" i="48"/>
  <c r="DT32" i="48"/>
  <c r="DO32" i="48"/>
  <c r="DN32" i="48"/>
  <c r="DM32" i="48"/>
  <c r="DL32" i="48"/>
  <c r="DJ32" i="48"/>
  <c r="DF32" i="48"/>
  <c r="DE32" i="48"/>
  <c r="DD32" i="48"/>
  <c r="DC32" i="48"/>
  <c r="CX32" i="48"/>
  <c r="CW32" i="48"/>
  <c r="CV32" i="48"/>
  <c r="CQ32" i="48"/>
  <c r="CP32" i="48"/>
  <c r="CO32" i="48"/>
  <c r="CN32" i="48"/>
  <c r="CM32" i="48"/>
  <c r="CL32" i="48"/>
  <c r="CH32" i="48"/>
  <c r="CG32" i="48"/>
  <c r="CF32" i="48"/>
  <c r="CA32" i="48"/>
  <c r="CB32" i="48"/>
  <c r="CD32" i="48"/>
  <c r="CE32" i="48"/>
  <c r="BZ32" i="48"/>
  <c r="BY32" i="48"/>
  <c r="BX32" i="48"/>
  <c r="BW32" i="48"/>
  <c r="BV32" i="48"/>
  <c r="AK32" i="48"/>
  <c r="BR32" i="48"/>
  <c r="BS32" i="48"/>
  <c r="BT32" i="48"/>
  <c r="BU32" i="48"/>
  <c r="BQ32" i="48"/>
  <c r="BP32" i="48"/>
  <c r="BO32" i="48"/>
  <c r="BN32" i="48"/>
  <c r="BM32" i="48"/>
  <c r="BL32" i="48"/>
  <c r="BK32" i="48"/>
  <c r="BJ32" i="48"/>
  <c r="BI32" i="48"/>
  <c r="BH32" i="48"/>
  <c r="BG32" i="48"/>
  <c r="BF32" i="48"/>
  <c r="AT32" i="48"/>
  <c r="AU32" i="48"/>
  <c r="AV32" i="48"/>
  <c r="AW32" i="48"/>
  <c r="AX32" i="48"/>
  <c r="AY32" i="48"/>
  <c r="AZ32" i="48"/>
  <c r="BA32" i="48"/>
  <c r="BB32" i="48"/>
  <c r="BC32" i="48"/>
  <c r="BD32" i="48"/>
  <c r="BE32" i="48"/>
  <c r="E32" i="48"/>
  <c r="B32" i="48"/>
  <c r="AG32" i="48"/>
  <c r="AE32" i="48"/>
  <c r="AD32" i="48"/>
  <c r="AC32" i="48"/>
  <c r="D32" i="48"/>
  <c r="I32" i="48"/>
  <c r="DV31" i="48"/>
  <c r="DU31" i="48"/>
  <c r="DT31" i="48"/>
  <c r="DO31" i="48"/>
  <c r="DN31" i="48"/>
  <c r="DM31" i="48"/>
  <c r="DL31" i="48"/>
  <c r="DJ31" i="48"/>
  <c r="DF31" i="48"/>
  <c r="DE31" i="48"/>
  <c r="DD31" i="48"/>
  <c r="DC31" i="48"/>
  <c r="CX31" i="48"/>
  <c r="CW31" i="48"/>
  <c r="CV31" i="48"/>
  <c r="CQ31" i="48"/>
  <c r="CP31" i="48"/>
  <c r="CO31" i="48"/>
  <c r="CN31" i="48"/>
  <c r="CM31" i="48"/>
  <c r="CL31" i="48"/>
  <c r="CH31" i="48"/>
  <c r="CG31" i="48"/>
  <c r="CF31" i="48"/>
  <c r="CA31" i="48"/>
  <c r="CB31" i="48"/>
  <c r="CD31" i="48"/>
  <c r="CE31" i="48"/>
  <c r="BZ31" i="48"/>
  <c r="BY31" i="48"/>
  <c r="BX31" i="48"/>
  <c r="BW31" i="48"/>
  <c r="BV31" i="48"/>
  <c r="AK31" i="48"/>
  <c r="BR31" i="48"/>
  <c r="BS31" i="48"/>
  <c r="BT31" i="48"/>
  <c r="BU31" i="48"/>
  <c r="AT31" i="48"/>
  <c r="AU31" i="48"/>
  <c r="AV31" i="48"/>
  <c r="AW31" i="48"/>
  <c r="AX31" i="48"/>
  <c r="AY31" i="48"/>
  <c r="AZ31" i="48"/>
  <c r="BA31" i="48"/>
  <c r="BB31" i="48"/>
  <c r="BC31" i="48"/>
  <c r="BD31" i="48"/>
  <c r="BE31" i="48"/>
  <c r="E31" i="48"/>
  <c r="B31" i="48"/>
  <c r="BQ31" i="48"/>
  <c r="BP31" i="48"/>
  <c r="BO31" i="48"/>
  <c r="BN31" i="48"/>
  <c r="BM31" i="48"/>
  <c r="BL31" i="48"/>
  <c r="BK31" i="48"/>
  <c r="BJ31" i="48"/>
  <c r="BI31" i="48"/>
  <c r="BH31" i="48"/>
  <c r="BG31" i="48"/>
  <c r="BF31" i="48"/>
  <c r="AG31" i="48"/>
  <c r="AF31" i="48"/>
  <c r="AE31" i="48"/>
  <c r="AD31" i="48"/>
  <c r="AC31" i="48"/>
  <c r="D31" i="48"/>
  <c r="I31" i="48"/>
  <c r="DV30" i="48"/>
  <c r="DU30" i="48"/>
  <c r="DT30" i="48"/>
  <c r="DO30" i="48"/>
  <c r="DN30" i="48"/>
  <c r="DM30" i="48"/>
  <c r="DL30" i="48"/>
  <c r="DJ30" i="48"/>
  <c r="DF30" i="48"/>
  <c r="DE30" i="48"/>
  <c r="DD30" i="48"/>
  <c r="DC30" i="48"/>
  <c r="CX30" i="48"/>
  <c r="CW30" i="48"/>
  <c r="CV30" i="48"/>
  <c r="CQ30" i="48"/>
  <c r="CP30" i="48"/>
  <c r="CO30" i="48"/>
  <c r="CN30" i="48"/>
  <c r="CM30" i="48"/>
  <c r="CL30" i="48"/>
  <c r="CH30" i="48"/>
  <c r="CG30" i="48"/>
  <c r="CF30" i="48"/>
  <c r="CE30" i="48"/>
  <c r="CD30" i="48"/>
  <c r="CB30" i="48"/>
  <c r="CA30" i="48"/>
  <c r="BZ30" i="48"/>
  <c r="BY30" i="48"/>
  <c r="BX30" i="48"/>
  <c r="BW30" i="48"/>
  <c r="BV30" i="48"/>
  <c r="AK30" i="48"/>
  <c r="BR30" i="48"/>
  <c r="BS30" i="48"/>
  <c r="BT30" i="48"/>
  <c r="BU30" i="48"/>
  <c r="BQ30" i="48"/>
  <c r="BP30" i="48"/>
  <c r="BO30" i="48"/>
  <c r="BN30" i="48"/>
  <c r="BM30" i="48"/>
  <c r="BL30" i="48"/>
  <c r="BK30" i="48"/>
  <c r="BJ30" i="48"/>
  <c r="BI30" i="48"/>
  <c r="BH30" i="48"/>
  <c r="BG30" i="48"/>
  <c r="BF30" i="48"/>
  <c r="AT30" i="48"/>
  <c r="AU30" i="48"/>
  <c r="AV30" i="48"/>
  <c r="AW30" i="48"/>
  <c r="AX30" i="48"/>
  <c r="AY30" i="48"/>
  <c r="AZ30" i="48"/>
  <c r="BA30" i="48"/>
  <c r="BB30" i="48"/>
  <c r="BC30" i="48"/>
  <c r="BD30" i="48"/>
  <c r="BE30" i="48"/>
  <c r="E30" i="48"/>
  <c r="B30" i="48"/>
  <c r="AG30" i="48"/>
  <c r="A30" i="48"/>
  <c r="AE30" i="48"/>
  <c r="AD30" i="48"/>
  <c r="AC30" i="48"/>
  <c r="D30" i="48"/>
  <c r="I30" i="48"/>
  <c r="DV29" i="48"/>
  <c r="DU29" i="48"/>
  <c r="DT29" i="48"/>
  <c r="DO29" i="48"/>
  <c r="DN29" i="48"/>
  <c r="DM29" i="48"/>
  <c r="DL29" i="48"/>
  <c r="DJ29" i="48"/>
  <c r="DF29" i="48"/>
  <c r="DE29" i="48"/>
  <c r="DD29" i="48"/>
  <c r="DC29" i="48"/>
  <c r="CX29" i="48"/>
  <c r="CW29" i="48"/>
  <c r="CV29" i="48"/>
  <c r="CQ29" i="48"/>
  <c r="CP29" i="48"/>
  <c r="CO29" i="48"/>
  <c r="CN29" i="48"/>
  <c r="CM29" i="48"/>
  <c r="CL29" i="48"/>
  <c r="CH29" i="48"/>
  <c r="CG29" i="48"/>
  <c r="CF29" i="48"/>
  <c r="CA29" i="48"/>
  <c r="CB29" i="48"/>
  <c r="CD29" i="48"/>
  <c r="CE29" i="48"/>
  <c r="BZ29" i="48"/>
  <c r="BY29" i="48"/>
  <c r="BX29" i="48"/>
  <c r="BW29" i="48"/>
  <c r="BV29" i="48"/>
  <c r="AK29" i="48"/>
  <c r="BR29" i="48"/>
  <c r="BS29" i="48"/>
  <c r="BT29" i="48"/>
  <c r="BU29" i="48"/>
  <c r="BQ29" i="48"/>
  <c r="BP29" i="48"/>
  <c r="BO29" i="48"/>
  <c r="BN29" i="48"/>
  <c r="BM29" i="48"/>
  <c r="BL29" i="48"/>
  <c r="BK29" i="48"/>
  <c r="BJ29" i="48"/>
  <c r="BI29" i="48"/>
  <c r="BH29" i="48"/>
  <c r="BG29" i="48"/>
  <c r="BF29" i="48"/>
  <c r="AT29" i="48"/>
  <c r="AU29" i="48"/>
  <c r="AV29" i="48"/>
  <c r="AW29" i="48"/>
  <c r="AX29" i="48"/>
  <c r="AY29" i="48"/>
  <c r="AZ29" i="48"/>
  <c r="BA29" i="48"/>
  <c r="BB29" i="48"/>
  <c r="BC29" i="48"/>
  <c r="BD29" i="48"/>
  <c r="BE29" i="48"/>
  <c r="AG29" i="48"/>
  <c r="A29" i="48"/>
  <c r="AF29" i="48"/>
  <c r="AE29" i="48"/>
  <c r="AD29" i="48"/>
  <c r="AC29" i="48"/>
  <c r="D29" i="48"/>
  <c r="I29" i="48"/>
  <c r="DV28" i="48"/>
  <c r="DU28" i="48"/>
  <c r="DT28" i="48"/>
  <c r="DO28" i="48"/>
  <c r="DN28" i="48"/>
  <c r="DM28" i="48"/>
  <c r="DL28" i="48"/>
  <c r="DJ28" i="48"/>
  <c r="DF28" i="48"/>
  <c r="DE28" i="48"/>
  <c r="DD28" i="48"/>
  <c r="DC28" i="48"/>
  <c r="CX28" i="48"/>
  <c r="CW28" i="48"/>
  <c r="CV28" i="48"/>
  <c r="CQ28" i="48"/>
  <c r="CP28" i="48"/>
  <c r="CO28" i="48"/>
  <c r="CN28" i="48"/>
  <c r="CM28" i="48"/>
  <c r="CL28" i="48"/>
  <c r="CH28" i="48"/>
  <c r="CG28" i="48"/>
  <c r="CF28" i="48"/>
  <c r="CE28" i="48"/>
  <c r="CD28" i="48"/>
  <c r="CB28" i="48"/>
  <c r="CA28" i="48"/>
  <c r="BZ28" i="48"/>
  <c r="BY28" i="48"/>
  <c r="BX28" i="48"/>
  <c r="BW28" i="48"/>
  <c r="BV28" i="48"/>
  <c r="AK28" i="48"/>
  <c r="BR28" i="48"/>
  <c r="BS28" i="48"/>
  <c r="BT28" i="48"/>
  <c r="BU28" i="48"/>
  <c r="AT28" i="48"/>
  <c r="AU28" i="48"/>
  <c r="AV28" i="48"/>
  <c r="AW28" i="48"/>
  <c r="AX28" i="48"/>
  <c r="AY28" i="48"/>
  <c r="AZ28" i="48"/>
  <c r="BA28" i="48"/>
  <c r="BB28" i="48"/>
  <c r="BC28" i="48"/>
  <c r="BD28" i="48"/>
  <c r="BE28" i="48"/>
  <c r="E28" i="48"/>
  <c r="B28" i="48"/>
  <c r="BQ28" i="48"/>
  <c r="BP28" i="48"/>
  <c r="BO28" i="48"/>
  <c r="BN28" i="48"/>
  <c r="BM28" i="48"/>
  <c r="BL28" i="48"/>
  <c r="BK28" i="48"/>
  <c r="BJ28" i="48"/>
  <c r="BI28" i="48"/>
  <c r="BH28" i="48"/>
  <c r="BG28" i="48"/>
  <c r="BF28" i="48"/>
  <c r="AG28" i="48"/>
  <c r="A28" i="48"/>
  <c r="AE28" i="48"/>
  <c r="AD28" i="48"/>
  <c r="AC28" i="48"/>
  <c r="D28" i="48"/>
  <c r="I28" i="48"/>
  <c r="DV27" i="48"/>
  <c r="DU27" i="48"/>
  <c r="DT27" i="48"/>
  <c r="DO27" i="48"/>
  <c r="DN27" i="48"/>
  <c r="DM27" i="48"/>
  <c r="DL27" i="48"/>
  <c r="DJ27" i="48"/>
  <c r="DF27" i="48"/>
  <c r="DE27" i="48"/>
  <c r="DD27" i="48"/>
  <c r="DC27" i="48"/>
  <c r="CX27" i="48"/>
  <c r="CW27" i="48"/>
  <c r="CV27" i="48"/>
  <c r="CQ27" i="48"/>
  <c r="CP27" i="48"/>
  <c r="CO27" i="48"/>
  <c r="CN27" i="48"/>
  <c r="CM27" i="48"/>
  <c r="CL27" i="48"/>
  <c r="CH27" i="48"/>
  <c r="CG27" i="48"/>
  <c r="CA27" i="48"/>
  <c r="CB27" i="48"/>
  <c r="CD27" i="48"/>
  <c r="CE27" i="48"/>
  <c r="CF27" i="48"/>
  <c r="BZ27" i="48"/>
  <c r="BY27" i="48"/>
  <c r="BX27" i="48"/>
  <c r="BW27" i="48"/>
  <c r="BV27" i="48"/>
  <c r="BR27" i="48"/>
  <c r="BS27" i="48"/>
  <c r="BT27" i="48"/>
  <c r="BU27" i="48"/>
  <c r="BQ27" i="48"/>
  <c r="BP27" i="48"/>
  <c r="BO27" i="48"/>
  <c r="BN27" i="48"/>
  <c r="BM27" i="48"/>
  <c r="BL27" i="48"/>
  <c r="BK27" i="48"/>
  <c r="BJ27" i="48"/>
  <c r="BI27" i="48"/>
  <c r="BH27" i="48"/>
  <c r="BG27" i="48"/>
  <c r="BF27" i="48"/>
  <c r="AT27" i="48"/>
  <c r="AU27" i="48"/>
  <c r="AV27" i="48"/>
  <c r="AW27" i="48"/>
  <c r="AX27" i="48"/>
  <c r="AY27" i="48"/>
  <c r="AZ27" i="48"/>
  <c r="BA27" i="48"/>
  <c r="BB27" i="48"/>
  <c r="BC27" i="48"/>
  <c r="BD27" i="48"/>
  <c r="BE27" i="48"/>
  <c r="AG27" i="48"/>
  <c r="A27" i="48"/>
  <c r="AE27" i="48"/>
  <c r="AD27" i="48"/>
  <c r="AC27" i="48"/>
  <c r="D27" i="48"/>
  <c r="I27" i="48"/>
  <c r="DV26" i="48"/>
  <c r="DU26" i="48"/>
  <c r="DT26" i="48"/>
  <c r="DO26" i="48"/>
  <c r="DN26" i="48"/>
  <c r="DM26" i="48"/>
  <c r="DL26" i="48"/>
  <c r="DJ26" i="48"/>
  <c r="DF26" i="48"/>
  <c r="DE26" i="48"/>
  <c r="DD26" i="48"/>
  <c r="DC26" i="48"/>
  <c r="CX26" i="48"/>
  <c r="CW26" i="48"/>
  <c r="CV26" i="48"/>
  <c r="CQ26" i="48"/>
  <c r="CP26" i="48"/>
  <c r="CO26" i="48"/>
  <c r="CN26" i="48"/>
  <c r="CM26" i="48"/>
  <c r="CL26" i="48"/>
  <c r="CH26" i="48"/>
  <c r="CG26" i="48"/>
  <c r="CF26" i="48"/>
  <c r="CA26" i="48"/>
  <c r="CB26" i="48"/>
  <c r="CD26" i="48"/>
  <c r="CE26" i="48"/>
  <c r="BZ26" i="48"/>
  <c r="BY26" i="48"/>
  <c r="BX26" i="48"/>
  <c r="BW26" i="48"/>
  <c r="BV26" i="48"/>
  <c r="AK26" i="48"/>
  <c r="BR26" i="48"/>
  <c r="BS26" i="48"/>
  <c r="BT26" i="48"/>
  <c r="BU26" i="48"/>
  <c r="BQ26" i="48"/>
  <c r="BP26" i="48"/>
  <c r="BO26" i="48"/>
  <c r="BN26" i="48"/>
  <c r="BM26" i="48"/>
  <c r="BL26" i="48"/>
  <c r="BK26" i="48"/>
  <c r="BJ26" i="48"/>
  <c r="BI26" i="48"/>
  <c r="BH26" i="48"/>
  <c r="BG26" i="48"/>
  <c r="BF26" i="48"/>
  <c r="AT26" i="48"/>
  <c r="AU26" i="48"/>
  <c r="AV26" i="48"/>
  <c r="AW26" i="48"/>
  <c r="AX26" i="48"/>
  <c r="AY26" i="48"/>
  <c r="AZ26" i="48"/>
  <c r="BA26" i="48"/>
  <c r="BB26" i="48"/>
  <c r="BC26" i="48"/>
  <c r="BD26" i="48"/>
  <c r="BE26" i="48"/>
  <c r="AG26" i="48"/>
  <c r="A26" i="48"/>
  <c r="AE26" i="48"/>
  <c r="AD26" i="48"/>
  <c r="AC26" i="48"/>
  <c r="D26" i="48"/>
  <c r="I26" i="48"/>
  <c r="DV25" i="48"/>
  <c r="DU25" i="48"/>
  <c r="DT25" i="48"/>
  <c r="DO25" i="48"/>
  <c r="DN25" i="48"/>
  <c r="DM25" i="48"/>
  <c r="DL25" i="48"/>
  <c r="DJ25" i="48"/>
  <c r="DF25" i="48"/>
  <c r="DE25" i="48"/>
  <c r="DD25" i="48"/>
  <c r="DC25" i="48"/>
  <c r="CX25" i="48"/>
  <c r="CW25" i="48"/>
  <c r="CV25" i="48"/>
  <c r="CQ25" i="48"/>
  <c r="CP25" i="48"/>
  <c r="CO25" i="48"/>
  <c r="CN25" i="48"/>
  <c r="CM25" i="48"/>
  <c r="CL25" i="48"/>
  <c r="CH25" i="48"/>
  <c r="CG25" i="48"/>
  <c r="CA25" i="48"/>
  <c r="CB25" i="48"/>
  <c r="CD25" i="48"/>
  <c r="CE25" i="48"/>
  <c r="CF25" i="48"/>
  <c r="BZ25" i="48"/>
  <c r="BY25" i="48"/>
  <c r="BX25" i="48"/>
  <c r="BW25" i="48"/>
  <c r="BV25" i="48"/>
  <c r="BR25" i="48"/>
  <c r="BS25" i="48"/>
  <c r="BT25" i="48"/>
  <c r="BU25" i="48"/>
  <c r="BQ25" i="48"/>
  <c r="BP25" i="48"/>
  <c r="BO25" i="48"/>
  <c r="BN25" i="48"/>
  <c r="BM25" i="48"/>
  <c r="BL25" i="48"/>
  <c r="BK25" i="48"/>
  <c r="BJ25" i="48"/>
  <c r="BI25" i="48"/>
  <c r="BH25" i="48"/>
  <c r="BG25" i="48"/>
  <c r="BF25" i="48"/>
  <c r="AT25" i="48"/>
  <c r="AU25" i="48"/>
  <c r="AV25" i="48"/>
  <c r="AW25" i="48"/>
  <c r="AX25" i="48"/>
  <c r="AY25" i="48"/>
  <c r="AZ25" i="48"/>
  <c r="BA25" i="48"/>
  <c r="BB25" i="48"/>
  <c r="BC25" i="48"/>
  <c r="BD25" i="48"/>
  <c r="BE25" i="48"/>
  <c r="AG25" i="48"/>
  <c r="A25" i="48"/>
  <c r="AE25" i="48"/>
  <c r="AD25" i="48"/>
  <c r="AC25" i="48"/>
  <c r="D25" i="48"/>
  <c r="I25" i="48"/>
  <c r="DV24" i="48"/>
  <c r="DU24" i="48"/>
  <c r="DT24" i="48"/>
  <c r="DO24" i="48"/>
  <c r="DN24" i="48"/>
  <c r="DM24" i="48"/>
  <c r="DL24" i="48"/>
  <c r="DJ24" i="48"/>
  <c r="DF24" i="48"/>
  <c r="DE24" i="48"/>
  <c r="DD24" i="48"/>
  <c r="DC24" i="48"/>
  <c r="CX24" i="48"/>
  <c r="CW24" i="48"/>
  <c r="CV24" i="48"/>
  <c r="CQ24" i="48"/>
  <c r="CP24" i="48"/>
  <c r="CO24" i="48"/>
  <c r="CN24" i="48"/>
  <c r="CM24" i="48"/>
  <c r="CL24" i="48"/>
  <c r="CH24" i="48"/>
  <c r="CG24" i="48"/>
  <c r="CF24" i="48"/>
  <c r="CA24" i="48"/>
  <c r="CB24" i="48"/>
  <c r="CD24" i="48"/>
  <c r="CE24" i="48"/>
  <c r="BZ24" i="48"/>
  <c r="BY24" i="48"/>
  <c r="BX24" i="48"/>
  <c r="BW24" i="48"/>
  <c r="BV24" i="48"/>
  <c r="AK24" i="48"/>
  <c r="BR24" i="48"/>
  <c r="BS24" i="48"/>
  <c r="BT24" i="48"/>
  <c r="BU24" i="48"/>
  <c r="BQ24" i="48"/>
  <c r="BP24" i="48"/>
  <c r="BO24" i="48"/>
  <c r="BN24" i="48"/>
  <c r="BM24" i="48"/>
  <c r="BL24" i="48"/>
  <c r="BK24" i="48"/>
  <c r="BJ24" i="48"/>
  <c r="BI24" i="48"/>
  <c r="BH24" i="48"/>
  <c r="BG24" i="48"/>
  <c r="BF24" i="48"/>
  <c r="AT24" i="48"/>
  <c r="AU24" i="48"/>
  <c r="AV24" i="48"/>
  <c r="AW24" i="48"/>
  <c r="AX24" i="48"/>
  <c r="AY24" i="48"/>
  <c r="AZ24" i="48"/>
  <c r="BA24" i="48"/>
  <c r="BB24" i="48"/>
  <c r="BC24" i="48"/>
  <c r="BD24" i="48"/>
  <c r="BE24" i="48"/>
  <c r="E24" i="48"/>
  <c r="B24" i="48"/>
  <c r="AG24" i="48"/>
  <c r="A24" i="48"/>
  <c r="AE24" i="48"/>
  <c r="AD24" i="48"/>
  <c r="AC24" i="48"/>
  <c r="D24" i="48"/>
  <c r="I24" i="48"/>
  <c r="DV23" i="48"/>
  <c r="DU23" i="48"/>
  <c r="DT23" i="48"/>
  <c r="DO23" i="48"/>
  <c r="DN23" i="48"/>
  <c r="DM23" i="48"/>
  <c r="DL23" i="48"/>
  <c r="DJ23" i="48"/>
  <c r="DF23" i="48"/>
  <c r="DE23" i="48"/>
  <c r="DD23" i="48"/>
  <c r="DC23" i="48"/>
  <c r="CX23" i="48"/>
  <c r="CW23" i="48"/>
  <c r="CV23" i="48"/>
  <c r="CQ23" i="48"/>
  <c r="CP23" i="48"/>
  <c r="CO23" i="48"/>
  <c r="CN23" i="48"/>
  <c r="CM23" i="48"/>
  <c r="CL23" i="48"/>
  <c r="CH23" i="48"/>
  <c r="CG23" i="48"/>
  <c r="CF23" i="48"/>
  <c r="CA23" i="48"/>
  <c r="CB23" i="48"/>
  <c r="CD23" i="48"/>
  <c r="CE23" i="48"/>
  <c r="BZ23" i="48"/>
  <c r="BY23" i="48"/>
  <c r="BX23" i="48"/>
  <c r="BW23" i="48"/>
  <c r="BV23" i="48"/>
  <c r="AK23" i="48"/>
  <c r="BR23" i="48"/>
  <c r="BS23" i="48"/>
  <c r="BT23" i="48"/>
  <c r="BU23" i="48"/>
  <c r="BQ23" i="48"/>
  <c r="BP23" i="48"/>
  <c r="BO23" i="48"/>
  <c r="BN23" i="48"/>
  <c r="BM23" i="48"/>
  <c r="BL23" i="48"/>
  <c r="BK23" i="48"/>
  <c r="BJ23" i="48"/>
  <c r="BI23" i="48"/>
  <c r="BH23" i="48"/>
  <c r="BG23" i="48"/>
  <c r="BF23" i="48"/>
  <c r="AT23" i="48"/>
  <c r="AU23" i="48"/>
  <c r="AV23" i="48"/>
  <c r="AW23" i="48"/>
  <c r="AX23" i="48"/>
  <c r="AY23" i="48"/>
  <c r="AZ23" i="48"/>
  <c r="BA23" i="48"/>
  <c r="BB23" i="48"/>
  <c r="BC23" i="48"/>
  <c r="BD23" i="48"/>
  <c r="BE23" i="48"/>
  <c r="AG23" i="48"/>
  <c r="AE23" i="48"/>
  <c r="AD23" i="48"/>
  <c r="AC23" i="48"/>
  <c r="D23" i="48"/>
  <c r="I23" i="48"/>
  <c r="DV22" i="48"/>
  <c r="DU22" i="48"/>
  <c r="DT22" i="48"/>
  <c r="DO22" i="48"/>
  <c r="DN22" i="48"/>
  <c r="DM22" i="48"/>
  <c r="DL22" i="48"/>
  <c r="DJ22" i="48"/>
  <c r="DF22" i="48"/>
  <c r="DE22" i="48"/>
  <c r="DD22" i="48"/>
  <c r="DC22" i="48"/>
  <c r="CX22" i="48"/>
  <c r="CW22" i="48"/>
  <c r="CV22" i="48"/>
  <c r="CQ22" i="48"/>
  <c r="CP22" i="48"/>
  <c r="CO22" i="48"/>
  <c r="CN22" i="48"/>
  <c r="CM22" i="48"/>
  <c r="CL22" i="48"/>
  <c r="CH22" i="48"/>
  <c r="CG22" i="48"/>
  <c r="CF22" i="48"/>
  <c r="CE22" i="48"/>
  <c r="CD22" i="48"/>
  <c r="CB22" i="48"/>
  <c r="CA22" i="48"/>
  <c r="BZ22" i="48"/>
  <c r="BY22" i="48"/>
  <c r="BX22" i="48"/>
  <c r="BW22" i="48"/>
  <c r="BV22" i="48"/>
  <c r="AK22" i="48"/>
  <c r="BR22" i="48"/>
  <c r="BS22" i="48"/>
  <c r="BT22" i="48"/>
  <c r="BU22" i="48"/>
  <c r="BQ22" i="48"/>
  <c r="BP22" i="48"/>
  <c r="BO22" i="48"/>
  <c r="BN22" i="48"/>
  <c r="BM22" i="48"/>
  <c r="BL22" i="48"/>
  <c r="BK22" i="48"/>
  <c r="BJ22" i="48"/>
  <c r="BI22" i="48"/>
  <c r="BH22" i="48"/>
  <c r="BG22" i="48"/>
  <c r="BF22" i="48"/>
  <c r="AT22" i="48"/>
  <c r="AU22" i="48"/>
  <c r="AV22" i="48"/>
  <c r="AW22" i="48"/>
  <c r="AX22" i="48"/>
  <c r="AY22" i="48"/>
  <c r="AZ22" i="48"/>
  <c r="BA22" i="48"/>
  <c r="BB22" i="48"/>
  <c r="BC22" i="48"/>
  <c r="BD22" i="48"/>
  <c r="BE22" i="48"/>
  <c r="E22" i="48"/>
  <c r="B22" i="48"/>
  <c r="AG22" i="48"/>
  <c r="A22" i="48"/>
  <c r="AE22" i="48"/>
  <c r="AD22" i="48"/>
  <c r="AC22" i="48"/>
  <c r="D22" i="48"/>
  <c r="I22" i="48"/>
  <c r="DV21" i="48"/>
  <c r="DU21" i="48"/>
  <c r="DT21" i="48"/>
  <c r="DO21" i="48"/>
  <c r="DN21" i="48"/>
  <c r="DM21" i="48"/>
  <c r="DL21" i="48"/>
  <c r="DJ21" i="48"/>
  <c r="DF21" i="48"/>
  <c r="DE21" i="48"/>
  <c r="DD21" i="48"/>
  <c r="DC21" i="48"/>
  <c r="CX21" i="48"/>
  <c r="CW21" i="48"/>
  <c r="CV21" i="48"/>
  <c r="CV17" i="48"/>
  <c r="CV18" i="48"/>
  <c r="CV19" i="48"/>
  <c r="CV20" i="48"/>
  <c r="CV13" i="48" a="1"/>
  <c r="CV13" i="48"/>
  <c r="CQ21" i="48"/>
  <c r="CP21" i="48"/>
  <c r="CO21" i="48"/>
  <c r="CN21" i="48"/>
  <c r="CM21" i="48"/>
  <c r="CL21" i="48"/>
  <c r="CH21" i="48"/>
  <c r="CG21" i="48"/>
  <c r="CF21" i="48"/>
  <c r="CA21" i="48"/>
  <c r="CB21" i="48"/>
  <c r="CD21" i="48"/>
  <c r="CE21" i="48"/>
  <c r="BZ21" i="48"/>
  <c r="BY21" i="48"/>
  <c r="BX21" i="48"/>
  <c r="BW21" i="48"/>
  <c r="BV21" i="48"/>
  <c r="BR21" i="48"/>
  <c r="BS21" i="48"/>
  <c r="BT21" i="48"/>
  <c r="BU21" i="48"/>
  <c r="BQ21" i="48"/>
  <c r="BP21" i="48"/>
  <c r="BO21" i="48"/>
  <c r="BN21" i="48"/>
  <c r="BM21" i="48"/>
  <c r="BL21" i="48"/>
  <c r="BK21" i="48"/>
  <c r="BJ21" i="48"/>
  <c r="BI21" i="48"/>
  <c r="BH21" i="48"/>
  <c r="BG21" i="48"/>
  <c r="BF21" i="48"/>
  <c r="AT21" i="48"/>
  <c r="AU21" i="48"/>
  <c r="AV21" i="48"/>
  <c r="AW21" i="48"/>
  <c r="AX21" i="48"/>
  <c r="AY21" i="48"/>
  <c r="AZ21" i="48"/>
  <c r="BA21" i="48"/>
  <c r="BB21" i="48"/>
  <c r="BC21" i="48"/>
  <c r="BD21" i="48"/>
  <c r="BE21" i="48"/>
  <c r="AG21" i="48"/>
  <c r="A21" i="48"/>
  <c r="AF21" i="48"/>
  <c r="AE21" i="48"/>
  <c r="AD21" i="48"/>
  <c r="AC21" i="48"/>
  <c r="D21" i="48"/>
  <c r="I21" i="48"/>
  <c r="DV20" i="48"/>
  <c r="DU20" i="48"/>
  <c r="DT20" i="48"/>
  <c r="DO20" i="48"/>
  <c r="DN20" i="48"/>
  <c r="DM20" i="48"/>
  <c r="DL20" i="48"/>
  <c r="DJ20" i="48"/>
  <c r="DF20" i="48"/>
  <c r="DE20" i="48"/>
  <c r="DD20" i="48"/>
  <c r="DC20" i="48"/>
  <c r="CX20" i="48"/>
  <c r="CW20" i="48"/>
  <c r="CQ20" i="48"/>
  <c r="CP20" i="48"/>
  <c r="CO20" i="48"/>
  <c r="CN20" i="48"/>
  <c r="CM20" i="48"/>
  <c r="CL20" i="48"/>
  <c r="CH20" i="48"/>
  <c r="CG20" i="48"/>
  <c r="CF20" i="48"/>
  <c r="CE20" i="48"/>
  <c r="CD20" i="48"/>
  <c r="CB20" i="48"/>
  <c r="CA20" i="48"/>
  <c r="BZ20" i="48"/>
  <c r="BY20" i="48"/>
  <c r="BX20" i="48"/>
  <c r="BW20" i="48"/>
  <c r="BV20" i="48"/>
  <c r="AK20" i="48"/>
  <c r="BR20" i="48"/>
  <c r="BS20" i="48"/>
  <c r="BT20" i="48"/>
  <c r="BU20" i="48"/>
  <c r="BQ20" i="48"/>
  <c r="BP20" i="48"/>
  <c r="BO20" i="48"/>
  <c r="BN20" i="48"/>
  <c r="BM20" i="48"/>
  <c r="BL20" i="48"/>
  <c r="BK20" i="48"/>
  <c r="BJ20" i="48"/>
  <c r="BI20" i="48"/>
  <c r="BH20" i="48"/>
  <c r="BG20" i="48"/>
  <c r="BF20" i="48"/>
  <c r="AT20" i="48"/>
  <c r="AU20" i="48"/>
  <c r="AV20" i="48"/>
  <c r="AW20" i="48"/>
  <c r="AX20" i="48"/>
  <c r="AY20" i="48"/>
  <c r="AZ20" i="48"/>
  <c r="BA20" i="48"/>
  <c r="BB20" i="48"/>
  <c r="BC20" i="48"/>
  <c r="BD20" i="48"/>
  <c r="BE20" i="48"/>
  <c r="AG20" i="48"/>
  <c r="A20" i="48"/>
  <c r="AF20" i="48"/>
  <c r="AE20" i="48"/>
  <c r="AD20" i="48"/>
  <c r="AC20" i="48"/>
  <c r="D20" i="48"/>
  <c r="I20" i="48"/>
  <c r="DV19" i="48"/>
  <c r="DU19" i="48"/>
  <c r="DT19" i="48"/>
  <c r="DO19" i="48"/>
  <c r="DN19" i="48"/>
  <c r="DM19" i="48"/>
  <c r="DL19" i="48"/>
  <c r="DJ19" i="48"/>
  <c r="DF19" i="48"/>
  <c r="DE19" i="48"/>
  <c r="DE17" i="48"/>
  <c r="DE18" i="48"/>
  <c r="DE13" i="48" a="1"/>
  <c r="DE13" i="48"/>
  <c r="DD19" i="48"/>
  <c r="DC19" i="48"/>
  <c r="CX19" i="48"/>
  <c r="CW19" i="48"/>
  <c r="CQ19" i="48"/>
  <c r="CP19" i="48"/>
  <c r="CO19" i="48"/>
  <c r="CN19" i="48"/>
  <c r="CM19" i="48"/>
  <c r="CL19" i="48"/>
  <c r="CH19" i="48"/>
  <c r="CG19" i="48"/>
  <c r="CA19" i="48"/>
  <c r="CB19" i="48"/>
  <c r="CD19" i="48"/>
  <c r="CE19" i="48"/>
  <c r="CF19" i="48"/>
  <c r="BZ19" i="48"/>
  <c r="BY19" i="48"/>
  <c r="BX19" i="48"/>
  <c r="BW19" i="48"/>
  <c r="BV19" i="48"/>
  <c r="BR19" i="48"/>
  <c r="BS19" i="48"/>
  <c r="BT19" i="48"/>
  <c r="BU19" i="48"/>
  <c r="BQ19" i="48"/>
  <c r="BP19" i="48"/>
  <c r="BO19" i="48"/>
  <c r="BN19" i="48"/>
  <c r="BM19" i="48"/>
  <c r="BL19" i="48"/>
  <c r="BK19" i="48"/>
  <c r="BJ19" i="48"/>
  <c r="BI19" i="48"/>
  <c r="BH19" i="48"/>
  <c r="BG19" i="48"/>
  <c r="BF19" i="48"/>
  <c r="AT19" i="48"/>
  <c r="AU19" i="48"/>
  <c r="AV19" i="48"/>
  <c r="AW19" i="48"/>
  <c r="AX19" i="48"/>
  <c r="AY19" i="48"/>
  <c r="AZ19" i="48"/>
  <c r="BA19" i="48"/>
  <c r="BB19" i="48"/>
  <c r="BC19" i="48"/>
  <c r="BD19" i="48"/>
  <c r="BE19" i="48"/>
  <c r="AG19" i="48"/>
  <c r="AF19" i="48"/>
  <c r="AE19" i="48"/>
  <c r="AD19" i="48"/>
  <c r="AC19" i="48"/>
  <c r="D19" i="48"/>
  <c r="I19" i="48"/>
  <c r="DV18" i="48"/>
  <c r="DU18" i="48"/>
  <c r="DU17" i="48"/>
  <c r="DU13" i="48" a="1"/>
  <c r="DU13" i="48"/>
  <c r="DT18" i="48"/>
  <c r="DT17" i="48"/>
  <c r="DT13" i="48" a="1"/>
  <c r="DT13" i="48"/>
  <c r="DO18" i="48"/>
  <c r="DN18" i="48"/>
  <c r="DM18" i="48"/>
  <c r="DL18" i="48"/>
  <c r="DL17" i="48"/>
  <c r="DL13" i="48" a="1"/>
  <c r="DL13" i="48"/>
  <c r="DJ18" i="48"/>
  <c r="DF18" i="48"/>
  <c r="DD18" i="48"/>
  <c r="DC18" i="48"/>
  <c r="CX18" i="48"/>
  <c r="CW18" i="48"/>
  <c r="CQ18" i="48"/>
  <c r="CP18" i="48"/>
  <c r="CO18" i="48"/>
  <c r="CO17" i="48"/>
  <c r="CO13" i="48" a="1"/>
  <c r="CO13" i="48"/>
  <c r="CN18" i="48"/>
  <c r="CN17" i="48"/>
  <c r="CN13" i="48" a="1"/>
  <c r="CN13" i="48"/>
  <c r="CM18" i="48"/>
  <c r="CL18" i="48"/>
  <c r="CH18" i="48"/>
  <c r="CG18" i="48"/>
  <c r="CF18" i="48"/>
  <c r="CE18" i="48"/>
  <c r="CD18" i="48"/>
  <c r="CB18" i="48"/>
  <c r="CA18" i="48"/>
  <c r="BY18" i="48"/>
  <c r="BX18" i="48"/>
  <c r="BW18" i="48"/>
  <c r="BV18" i="48"/>
  <c r="BR18" i="48"/>
  <c r="BS18" i="48"/>
  <c r="BT18" i="48"/>
  <c r="BU18" i="48"/>
  <c r="BQ18" i="48"/>
  <c r="BP18" i="48"/>
  <c r="BO18" i="48"/>
  <c r="BN18" i="48"/>
  <c r="BM18" i="48"/>
  <c r="BL18" i="48"/>
  <c r="BK18" i="48"/>
  <c r="BJ18" i="48"/>
  <c r="BI18" i="48"/>
  <c r="BH18" i="48"/>
  <c r="BG18" i="48"/>
  <c r="BF18" i="48"/>
  <c r="AT18" i="48"/>
  <c r="AU18" i="48"/>
  <c r="AV18" i="48"/>
  <c r="AW18" i="48"/>
  <c r="AX18" i="48"/>
  <c r="AY18" i="48"/>
  <c r="AZ18" i="48"/>
  <c r="BA18" i="48"/>
  <c r="BB18" i="48"/>
  <c r="BC18" i="48"/>
  <c r="BD18" i="48"/>
  <c r="BE18" i="48"/>
  <c r="AG18" i="48"/>
  <c r="AM18" i="48"/>
  <c r="AE18" i="48"/>
  <c r="AD18" i="48"/>
  <c r="AC18" i="48"/>
  <c r="D18" i="48"/>
  <c r="I18" i="48"/>
  <c r="DV17" i="48"/>
  <c r="DO17" i="48"/>
  <c r="DO13" i="48" a="1"/>
  <c r="DO13" i="48"/>
  <c r="DN17" i="48"/>
  <c r="DM17" i="48"/>
  <c r="DJ17" i="48"/>
  <c r="DG13" i="48" a="1"/>
  <c r="DG13" i="48"/>
  <c r="DF17" i="48"/>
  <c r="DD17" i="48"/>
  <c r="DC17" i="48"/>
  <c r="CY13" i="48" a="1"/>
  <c r="CY13" i="48"/>
  <c r="CX17" i="48"/>
  <c r="CW17" i="48"/>
  <c r="CW13" i="48" a="1"/>
  <c r="CW13" i="48"/>
  <c r="CQ17" i="48"/>
  <c r="CQ13" i="48" a="1"/>
  <c r="CQ13" i="48"/>
  <c r="CP17" i="48"/>
  <c r="CM17" i="48"/>
  <c r="CL17" i="48"/>
  <c r="CI13" i="48" a="1"/>
  <c r="CI13" i="48"/>
  <c r="CH17" i="48"/>
  <c r="CG17" i="48"/>
  <c r="CG13" i="48" a="1"/>
  <c r="CG13" i="48"/>
  <c r="CF17" i="48"/>
  <c r="CE17" i="48"/>
  <c r="CD17" i="48"/>
  <c r="CC11" i="48"/>
  <c r="CB17" i="48"/>
  <c r="CA17" i="48"/>
  <c r="CA13" i="48" a="1"/>
  <c r="CA13" i="48"/>
  <c r="BY17" i="48"/>
  <c r="BX17" i="48"/>
  <c r="BW17" i="48"/>
  <c r="BV17" i="48"/>
  <c r="BR17" i="48"/>
  <c r="BS17" i="48"/>
  <c r="BT17" i="48"/>
  <c r="BU17" i="48"/>
  <c r="BQ17" i="48"/>
  <c r="BP17" i="48"/>
  <c r="BO17" i="48"/>
  <c r="BN17" i="48"/>
  <c r="BM17" i="48"/>
  <c r="BL17" i="48"/>
  <c r="BK17" i="48"/>
  <c r="BJ17" i="48"/>
  <c r="BI17" i="48"/>
  <c r="BH17" i="48"/>
  <c r="BG17" i="48"/>
  <c r="BF17" i="48"/>
  <c r="AT17" i="48"/>
  <c r="AU17" i="48"/>
  <c r="AV17" i="48"/>
  <c r="AW17" i="48"/>
  <c r="AX17" i="48"/>
  <c r="AY17" i="48"/>
  <c r="AZ17" i="48"/>
  <c r="BA17" i="48"/>
  <c r="BB17" i="48"/>
  <c r="BC17" i="48"/>
  <c r="BD17" i="48"/>
  <c r="BE17" i="48"/>
  <c r="AE17" i="48"/>
  <c r="AD17" i="48"/>
  <c r="AC17" i="48"/>
  <c r="D17" i="48"/>
  <c r="I17" i="48"/>
  <c r="BY15" i="48"/>
  <c r="BX15" i="48"/>
  <c r="BR15" i="48"/>
  <c r="BQ15" i="48"/>
  <c r="BP15" i="48"/>
  <c r="BO15" i="48"/>
  <c r="BN15" i="48"/>
  <c r="BM15" i="48"/>
  <c r="BL15" i="48"/>
  <c r="BK15" i="48"/>
  <c r="BJ15" i="48"/>
  <c r="BI15" i="48"/>
  <c r="BH15" i="48"/>
  <c r="BG15" i="48"/>
  <c r="BF15" i="48"/>
  <c r="AT15" i="48"/>
  <c r="AU15" i="48"/>
  <c r="AV15" i="48"/>
  <c r="AW15" i="48"/>
  <c r="AX15" i="48"/>
  <c r="AY15" i="48"/>
  <c r="AZ15" i="48"/>
  <c r="BA15" i="48"/>
  <c r="BB15" i="48"/>
  <c r="BC15" i="48"/>
  <c r="BD15" i="48"/>
  <c r="BE15" i="48"/>
  <c r="AG15" i="48"/>
  <c r="AE15" i="48"/>
  <c r="AD15" i="48"/>
  <c r="AC15" i="48"/>
  <c r="D15" i="48"/>
  <c r="I15" i="48"/>
  <c r="DM13" i="48" a="1"/>
  <c r="DM13" i="48"/>
  <c r="DD13" i="48" a="1"/>
  <c r="DD13" i="48"/>
  <c r="AO13" i="48"/>
  <c r="BV14" i="48"/>
  <c r="CZ11" i="48"/>
  <c r="AS11" i="48"/>
  <c r="DJ10" i="48"/>
  <c r="CM10" i="48"/>
  <c r="B5" i="48"/>
  <c r="A1" i="48"/>
  <c r="A167" i="50"/>
  <c r="AM167" i="50"/>
  <c r="AN183" i="50"/>
  <c r="AS183" i="50"/>
  <c r="E183" i="50"/>
  <c r="B183" i="50"/>
  <c r="AL183" i="50"/>
  <c r="AK186" i="50"/>
  <c r="F186" i="50"/>
  <c r="AM279" i="50"/>
  <c r="A279" i="50"/>
  <c r="AF57" i="50"/>
  <c r="A57" i="50"/>
  <c r="AM98" i="50"/>
  <c r="AF98" i="50"/>
  <c r="A98" i="50"/>
  <c r="AF101" i="50"/>
  <c r="A101" i="50"/>
  <c r="AM101" i="50"/>
  <c r="E227" i="50"/>
  <c r="B227" i="50"/>
  <c r="AL227" i="50"/>
  <c r="AF272" i="50"/>
  <c r="A272" i="50"/>
  <c r="AM272" i="50"/>
  <c r="AF27" i="50"/>
  <c r="AM63" i="50"/>
  <c r="AF75" i="50"/>
  <c r="A17" i="50"/>
  <c r="AR7" i="50" a="1"/>
  <c r="AR7" i="50"/>
  <c r="AR8" i="50"/>
  <c r="AF62" i="50"/>
  <c r="A62" i="50"/>
  <c r="AM148" i="50"/>
  <c r="A148" i="50"/>
  <c r="AF148" i="50"/>
  <c r="A27" i="50"/>
  <c r="AF45" i="50"/>
  <c r="A45" i="50"/>
  <c r="AM62" i="50"/>
  <c r="A63" i="50"/>
  <c r="AM75" i="50"/>
  <c r="AM218" i="50"/>
  <c r="A218" i="50"/>
  <c r="AM289" i="50"/>
  <c r="A289" i="50"/>
  <c r="AF38" i="50"/>
  <c r="AM92" i="50"/>
  <c r="A92" i="50"/>
  <c r="AF92" i="50"/>
  <c r="AM106" i="50"/>
  <c r="AF106" i="50"/>
  <c r="AN175" i="50"/>
  <c r="AS175" i="50"/>
  <c r="AM212" i="50"/>
  <c r="A212" i="50"/>
  <c r="AN279" i="50"/>
  <c r="AS279" i="50"/>
  <c r="AF33" i="50"/>
  <c r="A33" i="50"/>
  <c r="A39" i="50"/>
  <c r="AM39" i="50"/>
  <c r="AM135" i="50"/>
  <c r="A135" i="50"/>
  <c r="AF135" i="50"/>
  <c r="AM144" i="50"/>
  <c r="A144" i="50"/>
  <c r="AF167" i="50"/>
  <c r="AM204" i="50"/>
  <c r="A204" i="50"/>
  <c r="AF249" i="50"/>
  <c r="A249" i="50"/>
  <c r="AM249" i="50"/>
  <c r="AF279" i="50"/>
  <c r="AL285" i="50"/>
  <c r="E103" i="50"/>
  <c r="B103" i="50"/>
  <c r="AL103" i="50"/>
  <c r="A122" i="50"/>
  <c r="AM122" i="50"/>
  <c r="AM139" i="50"/>
  <c r="A139" i="50"/>
  <c r="A159" i="50"/>
  <c r="AM159" i="50"/>
  <c r="AF159" i="50"/>
  <c r="AM298" i="50"/>
  <c r="AF61" i="50"/>
  <c r="A61" i="50"/>
  <c r="AM76" i="50"/>
  <c r="AM97" i="50"/>
  <c r="AM114" i="50"/>
  <c r="AF114" i="50"/>
  <c r="A138" i="50"/>
  <c r="AM138" i="50"/>
  <c r="F152" i="50"/>
  <c r="AM171" i="50"/>
  <c r="AF252" i="50"/>
  <c r="A252" i="50"/>
  <c r="A19" i="50"/>
  <c r="A21" i="50"/>
  <c r="A55" i="50"/>
  <c r="E59" i="50"/>
  <c r="B59" i="50"/>
  <c r="AL59" i="50"/>
  <c r="AM61" i="50"/>
  <c r="AM80" i="50"/>
  <c r="AM87" i="50"/>
  <c r="AM88" i="50"/>
  <c r="A88" i="50"/>
  <c r="AM108" i="50"/>
  <c r="AM109" i="50"/>
  <c r="AK118" i="50"/>
  <c r="A119" i="50"/>
  <c r="A124" i="50"/>
  <c r="A127" i="50"/>
  <c r="A131" i="50"/>
  <c r="AK150" i="50"/>
  <c r="F150" i="50"/>
  <c r="AF189" i="50"/>
  <c r="A189" i="50"/>
  <c r="AL199" i="50"/>
  <c r="AF241" i="50"/>
  <c r="A241" i="50"/>
  <c r="AF248" i="50"/>
  <c r="AM248" i="50"/>
  <c r="A248" i="50"/>
  <c r="AM252" i="50"/>
  <c r="A298" i="50"/>
  <c r="AM301" i="50"/>
  <c r="A301" i="50"/>
  <c r="A308" i="50"/>
  <c r="A315" i="50"/>
  <c r="AM121" i="50"/>
  <c r="A121" i="50"/>
  <c r="E247" i="50"/>
  <c r="B247" i="50"/>
  <c r="AL247" i="50"/>
  <c r="A43" i="50"/>
  <c r="AN123" i="50"/>
  <c r="AS123" i="50"/>
  <c r="AM124" i="50"/>
  <c r="AK236" i="50"/>
  <c r="F236" i="50"/>
  <c r="A255" i="50"/>
  <c r="AM255" i="50"/>
  <c r="AM315" i="50"/>
  <c r="AP13" i="50"/>
  <c r="AF22" i="50"/>
  <c r="A31" i="50"/>
  <c r="F45" i="50"/>
  <c r="A49" i="50"/>
  <c r="A64" i="50"/>
  <c r="AF64" i="50"/>
  <c r="AF67" i="50"/>
  <c r="AM71" i="50"/>
  <c r="AM72" i="50"/>
  <c r="A72" i="50"/>
  <c r="A80" i="50"/>
  <c r="A84" i="50"/>
  <c r="A91" i="50"/>
  <c r="AF91" i="50"/>
  <c r="A97" i="50"/>
  <c r="AM102" i="50"/>
  <c r="A102" i="50"/>
  <c r="A108" i="50"/>
  <c r="A109" i="50"/>
  <c r="E134" i="50"/>
  <c r="B134" i="50"/>
  <c r="AL134" i="50"/>
  <c r="AF142" i="50"/>
  <c r="A155" i="50"/>
  <c r="AM155" i="50"/>
  <c r="AF219" i="50"/>
  <c r="A219" i="50"/>
  <c r="AM230" i="50"/>
  <c r="A230" i="50"/>
  <c r="AF240" i="50"/>
  <c r="A240" i="50"/>
  <c r="AM241" i="50"/>
  <c r="A293" i="50"/>
  <c r="A95" i="50"/>
  <c r="AM95" i="50"/>
  <c r="F115" i="50"/>
  <c r="AF198" i="50"/>
  <c r="A198" i="50"/>
  <c r="AM304" i="50"/>
  <c r="A304" i="50"/>
  <c r="E98" i="50"/>
  <c r="B98" i="50"/>
  <c r="AL98" i="50"/>
  <c r="AF229" i="50"/>
  <c r="A229" i="50"/>
  <c r="AF303" i="50"/>
  <c r="A303" i="50"/>
  <c r="BV14" i="50"/>
  <c r="F21" i="50"/>
  <c r="A25" i="50"/>
  <c r="A37" i="50"/>
  <c r="A114" i="50"/>
  <c r="A129" i="50"/>
  <c r="E141" i="50"/>
  <c r="B141" i="50"/>
  <c r="AL141" i="50"/>
  <c r="AL159" i="50"/>
  <c r="AM184" i="50"/>
  <c r="A184" i="50"/>
  <c r="AM189" i="50"/>
  <c r="A203" i="50"/>
  <c r="AF203" i="50"/>
  <c r="A209" i="50"/>
  <c r="AM209" i="50"/>
  <c r="AM219" i="50"/>
  <c r="AM240" i="50"/>
  <c r="AM283" i="50"/>
  <c r="A296" i="50"/>
  <c r="AM296" i="50"/>
  <c r="E69" i="50"/>
  <c r="B69" i="50"/>
  <c r="AL69" i="50"/>
  <c r="F75" i="50"/>
  <c r="E106" i="50"/>
  <c r="B106" i="50"/>
  <c r="AL106" i="50"/>
  <c r="E136" i="50"/>
  <c r="B136" i="50"/>
  <c r="AL136" i="50"/>
  <c r="AM147" i="50"/>
  <c r="AF147" i="50"/>
  <c r="E151" i="50"/>
  <c r="B151" i="50"/>
  <c r="AL151" i="50"/>
  <c r="AF164" i="50"/>
  <c r="E232" i="50"/>
  <c r="B232" i="50"/>
  <c r="AL232" i="50"/>
  <c r="A243" i="50"/>
  <c r="AM243" i="50"/>
  <c r="AM254" i="50"/>
  <c r="A254" i="50"/>
  <c r="AM256" i="50"/>
  <c r="AF256" i="50"/>
  <c r="AF257" i="50"/>
  <c r="AF258" i="50"/>
  <c r="AM269" i="50"/>
  <c r="A269" i="50"/>
  <c r="A146" i="50"/>
  <c r="AM146" i="50"/>
  <c r="AM151" i="50"/>
  <c r="A151" i="50"/>
  <c r="A183" i="50"/>
  <c r="AM183" i="50"/>
  <c r="E288" i="50"/>
  <c r="B288" i="50"/>
  <c r="AL288" i="50"/>
  <c r="F299" i="50"/>
  <c r="A59" i="50"/>
  <c r="E71" i="50"/>
  <c r="B71" i="50"/>
  <c r="AL71" i="50"/>
  <c r="F87" i="50"/>
  <c r="E107" i="50"/>
  <c r="B107" i="50"/>
  <c r="AL107" i="50"/>
  <c r="A112" i="50"/>
  <c r="E138" i="50"/>
  <c r="B138" i="50"/>
  <c r="AL138" i="50"/>
  <c r="A164" i="50"/>
  <c r="A172" i="50"/>
  <c r="AN189" i="50"/>
  <c r="AS189" i="50"/>
  <c r="AM210" i="50"/>
  <c r="AF210" i="50"/>
  <c r="AM224" i="50"/>
  <c r="F241" i="50"/>
  <c r="AM257" i="50"/>
  <c r="A258" i="50"/>
  <c r="A270" i="50"/>
  <c r="E273" i="50"/>
  <c r="B273" i="50"/>
  <c r="AL273" i="50"/>
  <c r="F147" i="50"/>
  <c r="AF158" i="50"/>
  <c r="AF160" i="50"/>
  <c r="F163" i="50"/>
  <c r="E164" i="50"/>
  <c r="B164" i="50"/>
  <c r="AL164" i="50"/>
  <c r="AF175" i="50"/>
  <c r="AF287" i="50"/>
  <c r="E298" i="50"/>
  <c r="B298" i="50"/>
  <c r="AL298" i="50"/>
  <c r="AF299" i="50"/>
  <c r="AF309" i="50"/>
  <c r="AF312" i="50"/>
  <c r="F170" i="50"/>
  <c r="A192" i="50"/>
  <c r="AM195" i="50"/>
  <c r="F203" i="50"/>
  <c r="AM217" i="50"/>
  <c r="E236" i="50"/>
  <c r="B236" i="50"/>
  <c r="AL236" i="50"/>
  <c r="AF242" i="50"/>
  <c r="AM244" i="50"/>
  <c r="AM245" i="50"/>
  <c r="AM259" i="50"/>
  <c r="A262" i="50"/>
  <c r="AM265" i="50"/>
  <c r="F278" i="50"/>
  <c r="E291" i="50"/>
  <c r="B291" i="50"/>
  <c r="AL291" i="50"/>
  <c r="F297" i="50"/>
  <c r="F303" i="50"/>
  <c r="A160" i="50"/>
  <c r="AM175" i="50"/>
  <c r="E185" i="50"/>
  <c r="B185" i="50"/>
  <c r="AL185" i="50"/>
  <c r="F208" i="50"/>
  <c r="A287" i="50"/>
  <c r="E292" i="50"/>
  <c r="B292" i="50"/>
  <c r="AL292" i="50"/>
  <c r="AM307" i="50"/>
  <c r="AM310" i="50"/>
  <c r="AM314" i="50"/>
  <c r="AF34" i="48"/>
  <c r="AM103" i="48"/>
  <c r="AF133" i="48"/>
  <c r="AF147" i="48"/>
  <c r="AF148" i="48"/>
  <c r="AF210" i="48"/>
  <c r="AF245" i="48"/>
  <c r="A103" i="48"/>
  <c r="AM148" i="48"/>
  <c r="AF49" i="48"/>
  <c r="AL161" i="48"/>
  <c r="AF215" i="48"/>
  <c r="AF268" i="48"/>
  <c r="AL22" i="48"/>
  <c r="AF22" i="48"/>
  <c r="AF35" i="48"/>
  <c r="AF92" i="48"/>
  <c r="AF107" i="48"/>
  <c r="AF252" i="48"/>
  <c r="AM304" i="48"/>
  <c r="AF25" i="48"/>
  <c r="AF37" i="48"/>
  <c r="AF51" i="48"/>
  <c r="AF83" i="48"/>
  <c r="AF152" i="48"/>
  <c r="AF220" i="48"/>
  <c r="AF248" i="48"/>
  <c r="AF251" i="48"/>
  <c r="AL81" i="48"/>
  <c r="AL177" i="48"/>
  <c r="AM249" i="48"/>
  <c r="AF33" i="48"/>
  <c r="CE10" i="48"/>
  <c r="DC10" i="48"/>
  <c r="AM100" i="48"/>
  <c r="AF187" i="48"/>
  <c r="AM245" i="48"/>
  <c r="A249" i="48"/>
  <c r="AF288" i="48"/>
  <c r="AM309" i="48"/>
  <c r="AL276" i="48"/>
  <c r="AM187" i="48"/>
  <c r="A309" i="48"/>
  <c r="AL309" i="48"/>
  <c r="AF26" i="48"/>
  <c r="CN13" i="49" a="1"/>
  <c r="CN13" i="49"/>
  <c r="CZ13" i="49" a="1"/>
  <c r="CZ13" i="49"/>
  <c r="DH13" i="49" a="1"/>
  <c r="DH13" i="49"/>
  <c r="DT13" i="49" a="1"/>
  <c r="DT13" i="49"/>
  <c r="AM296" i="49"/>
  <c r="AF296" i="49"/>
  <c r="AM30" i="49"/>
  <c r="AF30" i="49"/>
  <c r="AM215" i="49"/>
  <c r="AF215" i="49"/>
  <c r="A139" i="49"/>
  <c r="AF139" i="49"/>
  <c r="DG11" i="49"/>
  <c r="A292" i="49"/>
  <c r="AF292" i="49"/>
  <c r="AM224" i="49"/>
  <c r="AF224" i="49"/>
  <c r="A245" i="49"/>
  <c r="AF245" i="49"/>
  <c r="CJ13" i="49" a="1"/>
  <c r="CJ13" i="49"/>
  <c r="AL30" i="49"/>
  <c r="AL257" i="49"/>
  <c r="CI11" i="49"/>
  <c r="CS10" i="49"/>
  <c r="DQ10" i="49"/>
  <c r="CF13" i="49" a="1"/>
  <c r="CF13" i="49"/>
  <c r="DP13" i="49" a="1"/>
  <c r="DP13" i="49"/>
  <c r="CR13" i="49" a="1"/>
  <c r="CR13" i="49"/>
  <c r="CK10" i="49"/>
  <c r="BZ17" i="49"/>
  <c r="AL196" i="49"/>
  <c r="F157" i="49"/>
  <c r="AL245" i="49"/>
  <c r="AN190" i="49"/>
  <c r="AS190" i="49"/>
  <c r="AL224" i="49"/>
  <c r="AL27" i="49"/>
  <c r="E131" i="49"/>
  <c r="B131" i="49"/>
  <c r="AL296" i="49"/>
  <c r="F91" i="49"/>
  <c r="AM139" i="49"/>
  <c r="AN53" i="49"/>
  <c r="AS53" i="49"/>
  <c r="AL139" i="49"/>
  <c r="F261" i="49"/>
  <c r="AN307" i="49"/>
  <c r="AS307" i="49"/>
  <c r="F57" i="49"/>
  <c r="F150" i="49"/>
  <c r="E140" i="49"/>
  <c r="B140" i="49"/>
  <c r="AN315" i="49"/>
  <c r="AS315" i="49"/>
  <c r="A215" i="49"/>
  <c r="E241" i="49"/>
  <c r="B241" i="49"/>
  <c r="AN139" i="49"/>
  <c r="AS139" i="49"/>
  <c r="AL215" i="49"/>
  <c r="F166" i="49"/>
  <c r="AN247" i="49"/>
  <c r="AS247" i="49"/>
  <c r="AN178" i="49"/>
  <c r="AS178" i="49"/>
  <c r="F233" i="49"/>
  <c r="F152" i="49"/>
  <c r="F41" i="49"/>
  <c r="AN115" i="49"/>
  <c r="AS115" i="49"/>
  <c r="AN161" i="49"/>
  <c r="AS161" i="49"/>
  <c r="F136" i="49"/>
  <c r="E315" i="49"/>
  <c r="B315" i="49"/>
  <c r="AN29" i="49"/>
  <c r="AS29" i="49"/>
  <c r="AN210" i="49"/>
  <c r="AS210" i="49"/>
  <c r="AN50" i="49"/>
  <c r="AS50" i="49"/>
  <c r="AN254" i="49"/>
  <c r="AS254" i="49"/>
  <c r="A296" i="49"/>
  <c r="AN21" i="49"/>
  <c r="AS21" i="49"/>
  <c r="F37" i="49"/>
  <c r="E89" i="49"/>
  <c r="B89" i="49"/>
  <c r="E159" i="49"/>
  <c r="B159" i="49"/>
  <c r="F256" i="49"/>
  <c r="AN24" i="49"/>
  <c r="AS24" i="49"/>
  <c r="AN32" i="49"/>
  <c r="AS32" i="49"/>
  <c r="F89" i="49"/>
  <c r="E132" i="49"/>
  <c r="B132" i="49"/>
  <c r="E166" i="49"/>
  <c r="B166" i="49"/>
  <c r="E201" i="49"/>
  <c r="B201" i="49"/>
  <c r="AL209" i="49"/>
  <c r="AN229" i="49"/>
  <c r="AS229" i="49"/>
  <c r="F248" i="49"/>
  <c r="AL256" i="49"/>
  <c r="AN42" i="49"/>
  <c r="AS42" i="49"/>
  <c r="E42" i="49"/>
  <c r="B42" i="49"/>
  <c r="F43" i="49"/>
  <c r="AN38" i="49"/>
  <c r="AS38" i="49"/>
  <c r="E38" i="49"/>
  <c r="B38" i="49"/>
  <c r="F148" i="49"/>
  <c r="AM27" i="49"/>
  <c r="A27" i="49"/>
  <c r="F96" i="49"/>
  <c r="F190" i="49"/>
  <c r="A257" i="49"/>
  <c r="AM257" i="49"/>
  <c r="F53" i="49"/>
  <c r="F85" i="49"/>
  <c r="F288" i="49"/>
  <c r="AN288" i="49"/>
  <c r="AS288" i="49"/>
  <c r="A30" i="49"/>
  <c r="E295" i="49"/>
  <c r="B295" i="49"/>
  <c r="AN295" i="49"/>
  <c r="AS295" i="49"/>
  <c r="E60" i="49"/>
  <c r="B60" i="49"/>
  <c r="E113" i="49"/>
  <c r="B113" i="49"/>
  <c r="E219" i="49"/>
  <c r="B219" i="49"/>
  <c r="F18" i="49"/>
  <c r="F268" i="49"/>
  <c r="E39" i="49"/>
  <c r="B39" i="49"/>
  <c r="F225" i="49"/>
  <c r="F111" i="49"/>
  <c r="A196" i="49"/>
  <c r="AM209" i="49"/>
  <c r="A209" i="49"/>
  <c r="AN111" i="49"/>
  <c r="AS111" i="49"/>
  <c r="F142" i="49"/>
  <c r="E35" i="49"/>
  <c r="B35" i="49"/>
  <c r="E67" i="49"/>
  <c r="B67" i="49"/>
  <c r="F99" i="49"/>
  <c r="F158" i="49"/>
  <c r="AL292" i="49"/>
  <c r="F107" i="49"/>
  <c r="F126" i="49"/>
  <c r="AN131" i="49"/>
  <c r="AS131" i="49"/>
  <c r="F134" i="49"/>
  <c r="F138" i="49"/>
  <c r="E152" i="49"/>
  <c r="B152" i="49"/>
  <c r="E162" i="49"/>
  <c r="B162" i="49"/>
  <c r="E202" i="49"/>
  <c r="B202" i="49"/>
  <c r="F302" i="49"/>
  <c r="E43" i="49"/>
  <c r="B43" i="49"/>
  <c r="F93" i="49"/>
  <c r="AN97" i="49"/>
  <c r="AS97" i="49"/>
  <c r="F114" i="49"/>
  <c r="F130" i="49"/>
  <c r="AN285" i="49"/>
  <c r="AS285" i="49"/>
  <c r="F161" i="49"/>
  <c r="F240" i="49"/>
  <c r="E269" i="49"/>
  <c r="B269" i="49"/>
  <c r="E285" i="49"/>
  <c r="B285" i="49"/>
  <c r="E286" i="49"/>
  <c r="B286" i="49"/>
  <c r="E91" i="49"/>
  <c r="B91" i="49"/>
  <c r="E115" i="49"/>
  <c r="B115" i="49"/>
  <c r="AN194" i="49"/>
  <c r="AS194" i="49"/>
  <c r="F232" i="49"/>
  <c r="E206" i="49"/>
  <c r="B206" i="49"/>
  <c r="E246" i="49"/>
  <c r="B246" i="49"/>
  <c r="F312" i="49"/>
  <c r="F244" i="49"/>
  <c r="E264" i="49"/>
  <c r="B264" i="49"/>
  <c r="E274" i="49"/>
  <c r="B274" i="49"/>
  <c r="F281" i="49"/>
  <c r="F283" i="49"/>
  <c r="E311" i="49"/>
  <c r="B311" i="49"/>
  <c r="E211" i="49"/>
  <c r="B211" i="49"/>
  <c r="E227" i="49"/>
  <c r="B227" i="49"/>
  <c r="F270" i="49"/>
  <c r="F295" i="49"/>
  <c r="E304" i="49"/>
  <c r="B304" i="49"/>
  <c r="A156" i="48"/>
  <c r="A60" i="48"/>
  <c r="AM60" i="48"/>
  <c r="A61" i="48"/>
  <c r="AF39" i="48"/>
  <c r="CA11" i="48"/>
  <c r="A65" i="48"/>
  <c r="AF71" i="48"/>
  <c r="AF72" i="48"/>
  <c r="AF94" i="48"/>
  <c r="AF99" i="48"/>
  <c r="AM147" i="48"/>
  <c r="AM175" i="48"/>
  <c r="A183" i="48"/>
  <c r="AM183" i="48"/>
  <c r="A185" i="48"/>
  <c r="AF204" i="48"/>
  <c r="A247" i="48"/>
  <c r="AM247" i="48"/>
  <c r="A296" i="48"/>
  <c r="A286" i="48"/>
  <c r="AM296" i="48"/>
  <c r="A304" i="48"/>
  <c r="AM78" i="48"/>
  <c r="AF119" i="48"/>
  <c r="AM149" i="48"/>
  <c r="A164" i="48"/>
  <c r="AM164" i="48"/>
  <c r="AF219" i="48"/>
  <c r="CF13" i="48" a="1"/>
  <c r="CF13" i="48"/>
  <c r="AM21" i="48"/>
  <c r="AM22" i="48"/>
  <c r="CD10" i="48"/>
  <c r="CL10" i="48"/>
  <c r="AF53" i="48"/>
  <c r="AF61" i="48"/>
  <c r="AL126" i="48"/>
  <c r="AF156" i="48"/>
  <c r="A176" i="48"/>
  <c r="A252" i="48"/>
  <c r="AF258" i="48"/>
  <c r="A277" i="48"/>
  <c r="AM159" i="48"/>
  <c r="AM255" i="48"/>
  <c r="A268" i="48"/>
  <c r="AL295" i="48"/>
  <c r="AL30" i="48"/>
  <c r="A63" i="48"/>
  <c r="A119" i="48"/>
  <c r="A124" i="48"/>
  <c r="AM124" i="48"/>
  <c r="A160" i="48"/>
  <c r="AM160" i="48"/>
  <c r="A210" i="48"/>
  <c r="AM219" i="48"/>
  <c r="A220" i="48"/>
  <c r="AM251" i="48"/>
  <c r="AM260" i="48"/>
  <c r="CQ11" i="48"/>
  <c r="DO11" i="48"/>
  <c r="A37" i="48"/>
  <c r="A53" i="48"/>
  <c r="A133" i="48"/>
  <c r="AF173" i="48"/>
  <c r="AF177" i="48"/>
  <c r="AL181" i="48"/>
  <c r="AF208" i="48"/>
  <c r="AM215" i="48"/>
  <c r="A217" i="48"/>
  <c r="A242" i="48"/>
  <c r="AM242" i="48"/>
  <c r="A265" i="48"/>
  <c r="AM265" i="48"/>
  <c r="A272" i="48"/>
  <c r="AM272" i="48"/>
  <c r="AF284" i="48"/>
  <c r="AF289" i="48"/>
  <c r="A257" i="48"/>
  <c r="AM28" i="48"/>
  <c r="AM30" i="48"/>
  <c r="A132" i="48"/>
  <c r="AM182" i="48"/>
  <c r="A255" i="48"/>
  <c r="AM29" i="48"/>
  <c r="A36" i="48"/>
  <c r="A180" i="48"/>
  <c r="AL222" i="48"/>
  <c r="A228" i="48"/>
  <c r="A250" i="48"/>
  <c r="AM250" i="48"/>
  <c r="A287" i="48"/>
  <c r="AM288" i="48"/>
  <c r="AL24" i="48"/>
  <c r="AF27" i="48"/>
  <c r="AM33" i="48"/>
  <c r="AM34" i="48"/>
  <c r="AF41" i="48"/>
  <c r="A45" i="48"/>
  <c r="AF65" i="48"/>
  <c r="AF78" i="48"/>
  <c r="AM79" i="48"/>
  <c r="A80" i="48"/>
  <c r="AM82" i="48"/>
  <c r="AF87" i="48"/>
  <c r="AL123" i="48"/>
  <c r="AF153" i="48"/>
  <c r="AL160" i="48"/>
  <c r="AF175" i="48"/>
  <c r="AM190" i="48"/>
  <c r="AM235" i="48"/>
  <c r="AM238" i="48"/>
  <c r="A289" i="48"/>
  <c r="AF300" i="48"/>
  <c r="AM132" i="48"/>
  <c r="A225" i="48"/>
  <c r="AM25" i="48"/>
  <c r="AM26" i="48"/>
  <c r="AM24" i="48"/>
  <c r="AM36" i="48"/>
  <c r="AL63" i="48"/>
  <c r="AF18" i="48"/>
  <c r="AF28" i="48"/>
  <c r="AL28" i="48"/>
  <c r="AF30" i="48"/>
  <c r="AL59" i="48"/>
  <c r="AF74" i="48"/>
  <c r="A140" i="48"/>
  <c r="AM140" i="48"/>
  <c r="AF159" i="48"/>
  <c r="A169" i="48"/>
  <c r="A177" i="48"/>
  <c r="AF182" i="48"/>
  <c r="AM186" i="48"/>
  <c r="AL206" i="48"/>
  <c r="AF225" i="48"/>
  <c r="AL228" i="48"/>
  <c r="A235" i="48"/>
  <c r="AF257" i="48"/>
  <c r="AM275" i="48"/>
  <c r="AM284" i="48"/>
  <c r="AM290" i="48"/>
  <c r="AL293" i="48"/>
  <c r="A297" i="48"/>
  <c r="AF305" i="48"/>
  <c r="A23" i="48"/>
  <c r="AF23" i="48"/>
  <c r="AF56" i="48"/>
  <c r="AM56" i="48"/>
  <c r="A56" i="48"/>
  <c r="A86" i="48"/>
  <c r="AM86" i="48"/>
  <c r="AM115" i="48"/>
  <c r="A115" i="48"/>
  <c r="AM191" i="48"/>
  <c r="A191" i="48"/>
  <c r="AM280" i="48"/>
  <c r="A280" i="48"/>
  <c r="AF280" i="48"/>
  <c r="A90" i="48"/>
  <c r="AM90" i="48"/>
  <c r="AM95" i="48"/>
  <c r="A95" i="48"/>
  <c r="A202" i="48"/>
  <c r="AM202" i="48"/>
  <c r="AF202" i="48"/>
  <c r="AM203" i="48"/>
  <c r="A203" i="48"/>
  <c r="AF203" i="48"/>
  <c r="AM240" i="48"/>
  <c r="AF240" i="48"/>
  <c r="A240" i="48"/>
  <c r="AF241" i="48"/>
  <c r="AM241" i="48"/>
  <c r="A241" i="48"/>
  <c r="AM243" i="48"/>
  <c r="AF243" i="48"/>
  <c r="A243" i="48"/>
  <c r="AF303" i="48"/>
  <c r="AM303" i="48"/>
  <c r="AM23" i="48"/>
  <c r="A32" i="48"/>
  <c r="AF32" i="48"/>
  <c r="AM32" i="48"/>
  <c r="AK201" i="48"/>
  <c r="F201" i="48"/>
  <c r="AF40" i="48"/>
  <c r="AM40" i="48"/>
  <c r="A40" i="48"/>
  <c r="AM76" i="48"/>
  <c r="A76" i="48"/>
  <c r="AK97" i="48"/>
  <c r="F97" i="48"/>
  <c r="AF112" i="48"/>
  <c r="A112" i="48"/>
  <c r="AM112" i="48"/>
  <c r="A198" i="48"/>
  <c r="AM198" i="48"/>
  <c r="AF198" i="48"/>
  <c r="AM57" i="48"/>
  <c r="AF57" i="48"/>
  <c r="A57" i="48"/>
  <c r="AF271" i="48"/>
  <c r="AM271" i="48"/>
  <c r="A273" i="48"/>
  <c r="AM273" i="48"/>
  <c r="AF316" i="48"/>
  <c r="A316" i="48"/>
  <c r="AM316" i="48"/>
  <c r="AF48" i="48"/>
  <c r="AM48" i="48"/>
  <c r="A48" i="48"/>
  <c r="AF91" i="48"/>
  <c r="AM91" i="48"/>
  <c r="AF195" i="48"/>
  <c r="AM195" i="48"/>
  <c r="AM196" i="48"/>
  <c r="A196" i="48"/>
  <c r="AF237" i="48"/>
  <c r="AM237" i="48"/>
  <c r="A237" i="48"/>
  <c r="F259" i="48"/>
  <c r="AK259" i="48"/>
  <c r="A19" i="48"/>
  <c r="AM19" i="48"/>
  <c r="AM111" i="48"/>
  <c r="A111" i="48"/>
  <c r="AK194" i="48"/>
  <c r="F194" i="48"/>
  <c r="A31" i="48"/>
  <c r="AM31" i="48"/>
  <c r="AF52" i="48"/>
  <c r="AM52" i="48"/>
  <c r="A52" i="48"/>
  <c r="AM67" i="48"/>
  <c r="AF67" i="48"/>
  <c r="AM84" i="48"/>
  <c r="AF84" i="48"/>
  <c r="AF86" i="48"/>
  <c r="A91" i="48"/>
  <c r="AF115" i="48"/>
  <c r="AM129" i="48"/>
  <c r="A129" i="48"/>
  <c r="A145" i="48"/>
  <c r="AM145" i="48"/>
  <c r="AF191" i="48"/>
  <c r="A195" i="48"/>
  <c r="AL32" i="48"/>
  <c r="E38" i="48"/>
  <c r="B38" i="48"/>
  <c r="AL38" i="48"/>
  <c r="AM88" i="48"/>
  <c r="A88" i="48"/>
  <c r="AM108" i="48"/>
  <c r="A108" i="48"/>
  <c r="AM27" i="48"/>
  <c r="A44" i="48"/>
  <c r="A104" i="48"/>
  <c r="A107" i="48"/>
  <c r="F124" i="48"/>
  <c r="A136" i="48"/>
  <c r="F151" i="48"/>
  <c r="AM154" i="48"/>
  <c r="A154" i="48"/>
  <c r="E169" i="48"/>
  <c r="B169" i="48"/>
  <c r="AL169" i="48"/>
  <c r="A199" i="48"/>
  <c r="AF199" i="48"/>
  <c r="AM312" i="48"/>
  <c r="A312" i="48"/>
  <c r="AF312" i="48"/>
  <c r="AL69" i="48"/>
  <c r="AM172" i="48"/>
  <c r="A172" i="48"/>
  <c r="AF172" i="48"/>
  <c r="AM233" i="48"/>
  <c r="A233" i="48"/>
  <c r="AM308" i="48"/>
  <c r="A308" i="48"/>
  <c r="A71" i="48"/>
  <c r="AL76" i="48"/>
  <c r="AF128" i="48"/>
  <c r="A128" i="48"/>
  <c r="A141" i="48"/>
  <c r="AM141" i="48"/>
  <c r="AF216" i="48"/>
  <c r="AM216" i="48"/>
  <c r="A216" i="48"/>
  <c r="AF256" i="48"/>
  <c r="AM256" i="48"/>
  <c r="AM261" i="48"/>
  <c r="A261" i="48"/>
  <c r="A283" i="48"/>
  <c r="AM283" i="48"/>
  <c r="AF283" i="48"/>
  <c r="AM39" i="48"/>
  <c r="A41" i="48"/>
  <c r="AM47" i="48"/>
  <c r="A49" i="48"/>
  <c r="AM51" i="48"/>
  <c r="F55" i="48"/>
  <c r="A74" i="48"/>
  <c r="F74" i="48"/>
  <c r="AK74" i="48"/>
  <c r="AL85" i="48"/>
  <c r="A87" i="48"/>
  <c r="E93" i="48"/>
  <c r="B93" i="48"/>
  <c r="AL93" i="48"/>
  <c r="AM94" i="48"/>
  <c r="F96" i="48"/>
  <c r="A167" i="48"/>
  <c r="AF167" i="48"/>
  <c r="AL170" i="48"/>
  <c r="A173" i="48"/>
  <c r="A211" i="48"/>
  <c r="AM211" i="48"/>
  <c r="AF211" i="48"/>
  <c r="AF212" i="48"/>
  <c r="AM212" i="48"/>
  <c r="A212" i="48"/>
  <c r="AM305" i="48"/>
  <c r="E39" i="48"/>
  <c r="B39" i="48"/>
  <c r="AL39" i="48"/>
  <c r="AM44" i="48"/>
  <c r="A70" i="48"/>
  <c r="AM70" i="48"/>
  <c r="A75" i="48"/>
  <c r="AM75" i="48"/>
  <c r="AM20" i="48"/>
  <c r="AF24" i="48"/>
  <c r="AM35" i="48"/>
  <c r="AM43" i="48"/>
  <c r="AF45" i="48"/>
  <c r="A59" i="48"/>
  <c r="A64" i="48"/>
  <c r="AM64" i="48"/>
  <c r="E77" i="48"/>
  <c r="B77" i="48"/>
  <c r="AL77" i="48"/>
  <c r="AF79" i="48"/>
  <c r="A83" i="48"/>
  <c r="F90" i="48"/>
  <c r="A99" i="48"/>
  <c r="AM134" i="48"/>
  <c r="A134" i="48"/>
  <c r="AM136" i="48"/>
  <c r="AM144" i="48"/>
  <c r="AF144" i="48"/>
  <c r="A144" i="48"/>
  <c r="AM157" i="48"/>
  <c r="AF157" i="48"/>
  <c r="AM161" i="48"/>
  <c r="A161" i="48"/>
  <c r="AM167" i="48"/>
  <c r="A179" i="48"/>
  <c r="AF179" i="48"/>
  <c r="AM208" i="48"/>
  <c r="A253" i="48"/>
  <c r="AM253" i="48"/>
  <c r="AF253" i="48"/>
  <c r="F254" i="48"/>
  <c r="A256" i="48"/>
  <c r="AL31" i="48"/>
  <c r="A55" i="48"/>
  <c r="AF55" i="48"/>
  <c r="AM59" i="48"/>
  <c r="E72" i="48"/>
  <c r="B72" i="48"/>
  <c r="AL72" i="48"/>
  <c r="F128" i="48"/>
  <c r="A137" i="48"/>
  <c r="AN165" i="48"/>
  <c r="AS165" i="48"/>
  <c r="AM168" i="48"/>
  <c r="A168" i="48"/>
  <c r="AF168" i="48"/>
  <c r="A194" i="48"/>
  <c r="AF194" i="48"/>
  <c r="AF254" i="48"/>
  <c r="AM254" i="48"/>
  <c r="AM264" i="48"/>
  <c r="A264" i="48"/>
  <c r="AF264" i="48"/>
  <c r="E165" i="48"/>
  <c r="B165" i="48"/>
  <c r="AL165" i="48"/>
  <c r="E189" i="48"/>
  <c r="B189" i="48"/>
  <c r="AL189" i="48"/>
  <c r="A223" i="48"/>
  <c r="AM223" i="48"/>
  <c r="A279" i="48"/>
  <c r="AF279" i="48"/>
  <c r="AM285" i="48"/>
  <c r="A285" i="48"/>
  <c r="AF285" i="48"/>
  <c r="E291" i="48"/>
  <c r="B291" i="48"/>
  <c r="AL291" i="48"/>
  <c r="F303" i="48"/>
  <c r="F315" i="48"/>
  <c r="E89" i="48"/>
  <c r="B89" i="48"/>
  <c r="AL89" i="48"/>
  <c r="E104" i="48"/>
  <c r="B104" i="48"/>
  <c r="AL104" i="48"/>
  <c r="E139" i="48"/>
  <c r="B139" i="48"/>
  <c r="AL139" i="48"/>
  <c r="A152" i="48"/>
  <c r="AN162" i="48"/>
  <c r="AS162" i="48"/>
  <c r="A163" i="48"/>
  <c r="AF163" i="48"/>
  <c r="AF169" i="48"/>
  <c r="AF180" i="48"/>
  <c r="AF185" i="48"/>
  <c r="AF186" i="48"/>
  <c r="AN186" i="48"/>
  <c r="AS186" i="48"/>
  <c r="F198" i="48"/>
  <c r="AM206" i="48"/>
  <c r="A206" i="48"/>
  <c r="AF206" i="48"/>
  <c r="AF221" i="48"/>
  <c r="AL224" i="48"/>
  <c r="F237" i="48"/>
  <c r="AN268" i="48"/>
  <c r="AS268" i="48"/>
  <c r="AM293" i="48"/>
  <c r="A293" i="48"/>
  <c r="AF293" i="48"/>
  <c r="A300" i="48"/>
  <c r="A153" i="48"/>
  <c r="A171" i="48"/>
  <c r="AF171" i="48"/>
  <c r="AL191" i="48"/>
  <c r="AL201" i="48"/>
  <c r="AM236" i="48"/>
  <c r="AF236" i="48"/>
  <c r="AN254" i="48"/>
  <c r="AS254" i="48"/>
  <c r="A276" i="48"/>
  <c r="AF276" i="48"/>
  <c r="AM279" i="48"/>
  <c r="AN280" i="48"/>
  <c r="AS280" i="48"/>
  <c r="AK306" i="48"/>
  <c r="F306" i="48"/>
  <c r="AK308" i="48"/>
  <c r="F308" i="48"/>
  <c r="E149" i="48"/>
  <c r="B149" i="48"/>
  <c r="AL149" i="48"/>
  <c r="F238" i="48"/>
  <c r="F267" i="48"/>
  <c r="E283" i="48"/>
  <c r="B283" i="48"/>
  <c r="AL283" i="48"/>
  <c r="F178" i="48"/>
  <c r="AF190" i="48"/>
  <c r="AF217" i="48"/>
  <c r="E223" i="48"/>
  <c r="B223" i="48"/>
  <c r="AL223" i="48"/>
  <c r="AF228" i="48"/>
  <c r="F235" i="48"/>
  <c r="F242" i="48"/>
  <c r="A248" i="48"/>
  <c r="AF277" i="48"/>
  <c r="AF287" i="48"/>
  <c r="AF297" i="48"/>
  <c r="F312" i="48"/>
  <c r="F316" i="48"/>
  <c r="E198" i="48"/>
  <c r="B198" i="48"/>
  <c r="AL198" i="48"/>
  <c r="F222" i="48"/>
  <c r="F223" i="48"/>
  <c r="F278" i="48"/>
  <c r="F295" i="48"/>
  <c r="E18" i="50"/>
  <c r="B18" i="50"/>
  <c r="AL18" i="50"/>
  <c r="AN18" i="50"/>
  <c r="AS18" i="50"/>
  <c r="AN27" i="50"/>
  <c r="AS27" i="50"/>
  <c r="E27" i="50"/>
  <c r="B27" i="50"/>
  <c r="AL27" i="50"/>
  <c r="AK42" i="50"/>
  <c r="F42" i="50"/>
  <c r="AN42" i="50"/>
  <c r="AS42" i="50"/>
  <c r="AN44" i="50"/>
  <c r="AS44" i="50"/>
  <c r="E44" i="50"/>
  <c r="B44" i="50"/>
  <c r="AL44" i="50"/>
  <c r="E45" i="50"/>
  <c r="B45" i="50"/>
  <c r="AL45" i="50"/>
  <c r="AN45" i="50"/>
  <c r="AS45" i="50"/>
  <c r="AK48" i="50"/>
  <c r="F48" i="50"/>
  <c r="AK51" i="50"/>
  <c r="F51" i="50"/>
  <c r="AN72" i="50"/>
  <c r="AS72" i="50"/>
  <c r="E72" i="50"/>
  <c r="B72" i="50"/>
  <c r="AL72" i="50"/>
  <c r="AK18" i="50"/>
  <c r="F18" i="50"/>
  <c r="AN20" i="50"/>
  <c r="AS20" i="50"/>
  <c r="E20" i="50"/>
  <c r="B20" i="50"/>
  <c r="AL20" i="50"/>
  <c r="E21" i="50"/>
  <c r="B21" i="50"/>
  <c r="AL21" i="50"/>
  <c r="AN21" i="50"/>
  <c r="AS21" i="50"/>
  <c r="AK24" i="50"/>
  <c r="F24" i="50"/>
  <c r="AK27" i="50"/>
  <c r="F27" i="50"/>
  <c r="E38" i="50"/>
  <c r="B38" i="50"/>
  <c r="AL38" i="50"/>
  <c r="AN38" i="50"/>
  <c r="AO17" i="50"/>
  <c r="AO38" i="50"/>
  <c r="AS38" i="50"/>
  <c r="E41" i="50"/>
  <c r="B41" i="50"/>
  <c r="AL41" i="50"/>
  <c r="AN41" i="50"/>
  <c r="AS41" i="50"/>
  <c r="AK55" i="50"/>
  <c r="F55" i="50"/>
  <c r="E58" i="50"/>
  <c r="B58" i="50"/>
  <c r="AL58" i="50"/>
  <c r="AN58" i="50"/>
  <c r="AS58" i="50"/>
  <c r="AN68" i="50"/>
  <c r="AS68" i="50"/>
  <c r="E68" i="50"/>
  <c r="B68" i="50"/>
  <c r="AL68" i="50"/>
  <c r="AN82" i="50"/>
  <c r="AO82" i="50"/>
  <c r="E82" i="50"/>
  <c r="B82" i="50"/>
  <c r="AL82" i="50"/>
  <c r="AS82" i="50"/>
  <c r="AN19" i="50"/>
  <c r="AS19" i="50"/>
  <c r="E19" i="50"/>
  <c r="B19" i="50"/>
  <c r="AL19" i="50"/>
  <c r="AK31" i="50"/>
  <c r="F31" i="50"/>
  <c r="E40" i="50"/>
  <c r="B40" i="50"/>
  <c r="AL40" i="50"/>
  <c r="F41" i="50"/>
  <c r="AN43" i="50"/>
  <c r="AS43" i="50"/>
  <c r="E43" i="50"/>
  <c r="B43" i="50"/>
  <c r="AL43" i="50"/>
  <c r="AK58" i="50"/>
  <c r="F58" i="50"/>
  <c r="AN76" i="50"/>
  <c r="AS76" i="50"/>
  <c r="E76" i="50"/>
  <c r="B76" i="50"/>
  <c r="AL76" i="50"/>
  <c r="AN96" i="50"/>
  <c r="AS96" i="50"/>
  <c r="E96" i="50"/>
  <c r="B96" i="50"/>
  <c r="AL96" i="50"/>
  <c r="AK34" i="50"/>
  <c r="F34" i="50"/>
  <c r="AN34" i="50"/>
  <c r="AS34" i="50"/>
  <c r="E37" i="50"/>
  <c r="B37" i="50"/>
  <c r="AL37" i="50"/>
  <c r="AN37" i="50"/>
  <c r="AS37" i="50"/>
  <c r="AK40" i="50"/>
  <c r="F40" i="50"/>
  <c r="E57" i="50"/>
  <c r="B57" i="50"/>
  <c r="AL57" i="50"/>
  <c r="AN57" i="50"/>
  <c r="AS57" i="50"/>
  <c r="AK80" i="50"/>
  <c r="F80" i="50"/>
  <c r="F17" i="50"/>
  <c r="E30" i="50"/>
  <c r="B30" i="50"/>
  <c r="AL30" i="50"/>
  <c r="AN30" i="50"/>
  <c r="AS30" i="50"/>
  <c r="E33" i="50"/>
  <c r="B33" i="50"/>
  <c r="AL33" i="50"/>
  <c r="AN33" i="50"/>
  <c r="AS33" i="50"/>
  <c r="AK47" i="50"/>
  <c r="F47" i="50"/>
  <c r="E56" i="50"/>
  <c r="B56" i="50"/>
  <c r="AL56" i="50"/>
  <c r="F57" i="50"/>
  <c r="AN85" i="50"/>
  <c r="AS85" i="50"/>
  <c r="E85" i="50"/>
  <c r="B85" i="50"/>
  <c r="AL85" i="50"/>
  <c r="AK86" i="50"/>
  <c r="F86" i="50"/>
  <c r="E93" i="50"/>
  <c r="B93" i="50"/>
  <c r="AL93" i="50"/>
  <c r="AK23" i="50"/>
  <c r="F23" i="50"/>
  <c r="E32" i="50"/>
  <c r="B32" i="50"/>
  <c r="AL32" i="50"/>
  <c r="F33" i="50"/>
  <c r="AN35" i="50"/>
  <c r="AS35" i="50"/>
  <c r="E35" i="50"/>
  <c r="B35" i="50"/>
  <c r="AL35" i="50"/>
  <c r="AK50" i="50"/>
  <c r="F50" i="50"/>
  <c r="AN50" i="50"/>
  <c r="AS50" i="50"/>
  <c r="AN52" i="50"/>
  <c r="AS52" i="50"/>
  <c r="E52" i="50"/>
  <c r="B52" i="50"/>
  <c r="AL52" i="50"/>
  <c r="E53" i="50"/>
  <c r="B53" i="50"/>
  <c r="AL53" i="50"/>
  <c r="AN53" i="50"/>
  <c r="AO53" i="50"/>
  <c r="AS53" i="50"/>
  <c r="AK56" i="50"/>
  <c r="F56" i="50"/>
  <c r="AN61" i="50"/>
  <c r="AS61" i="50"/>
  <c r="E61" i="50"/>
  <c r="B61" i="50"/>
  <c r="AL61" i="50"/>
  <c r="E92" i="50"/>
  <c r="B92" i="50"/>
  <c r="AL92" i="50"/>
  <c r="AN92" i="50"/>
  <c r="AS92" i="50"/>
  <c r="E17" i="50"/>
  <c r="B17" i="50"/>
  <c r="AL17" i="50"/>
  <c r="AN17" i="50"/>
  <c r="AS17" i="50"/>
  <c r="AN36" i="50"/>
  <c r="AS36" i="50"/>
  <c r="E36" i="50"/>
  <c r="B36" i="50"/>
  <c r="AL36" i="50"/>
  <c r="AK43" i="50"/>
  <c r="F43" i="50"/>
  <c r="E54" i="50"/>
  <c r="B54" i="50"/>
  <c r="AL54" i="50"/>
  <c r="AN54" i="50"/>
  <c r="AS54" i="50"/>
  <c r="AK26" i="50"/>
  <c r="F26" i="50"/>
  <c r="AN26" i="50"/>
  <c r="AS26" i="50"/>
  <c r="AN28" i="50"/>
  <c r="AS28" i="50"/>
  <c r="E28" i="50"/>
  <c r="B28" i="50"/>
  <c r="AL28" i="50"/>
  <c r="E29" i="50"/>
  <c r="B29" i="50"/>
  <c r="AL29" i="50"/>
  <c r="AN29" i="50"/>
  <c r="AS29" i="50"/>
  <c r="AK32" i="50"/>
  <c r="F32" i="50"/>
  <c r="AK35" i="50"/>
  <c r="F35" i="50"/>
  <c r="E46" i="50"/>
  <c r="B46" i="50"/>
  <c r="AL46" i="50"/>
  <c r="AN46" i="50"/>
  <c r="AS46" i="50"/>
  <c r="E49" i="50"/>
  <c r="B49" i="50"/>
  <c r="AL49" i="50"/>
  <c r="AN49" i="50"/>
  <c r="AS49" i="50"/>
  <c r="AK90" i="50"/>
  <c r="F90" i="50"/>
  <c r="E22" i="50"/>
  <c r="B22" i="50"/>
  <c r="AL22" i="50"/>
  <c r="AN22" i="50"/>
  <c r="AS22" i="50"/>
  <c r="E25" i="50"/>
  <c r="B25" i="50"/>
  <c r="AL25" i="50"/>
  <c r="AN25" i="50"/>
  <c r="AS25" i="50"/>
  <c r="AK39" i="50"/>
  <c r="F39" i="50"/>
  <c r="E48" i="50"/>
  <c r="B48" i="50"/>
  <c r="AL48" i="50"/>
  <c r="F49" i="50"/>
  <c r="AN51" i="50"/>
  <c r="AS51" i="50"/>
  <c r="E51" i="50"/>
  <c r="B51" i="50"/>
  <c r="AL51" i="50"/>
  <c r="AN65" i="50"/>
  <c r="AS65" i="50"/>
  <c r="E65" i="50"/>
  <c r="B65" i="50"/>
  <c r="AL65" i="50"/>
  <c r="AN79" i="50"/>
  <c r="AS79" i="50"/>
  <c r="E79" i="50"/>
  <c r="B79" i="50"/>
  <c r="AL79" i="50"/>
  <c r="F83" i="50"/>
  <c r="AK83" i="50"/>
  <c r="BS14" i="50"/>
  <c r="BS15" i="50"/>
  <c r="BT15" i="50"/>
  <c r="BU15" i="50"/>
  <c r="AO18" i="50"/>
  <c r="A18" i="50"/>
  <c r="AN23" i="50"/>
  <c r="AS23" i="50"/>
  <c r="AN31" i="50"/>
  <c r="AS31" i="50"/>
  <c r="AN39" i="50"/>
  <c r="AS39" i="50"/>
  <c r="AN47" i="50"/>
  <c r="AS47" i="50"/>
  <c r="AN55" i="50"/>
  <c r="AS55" i="50"/>
  <c r="F59" i="50"/>
  <c r="AK68" i="50"/>
  <c r="F68" i="50"/>
  <c r="AK69" i="50"/>
  <c r="F69" i="50"/>
  <c r="AK72" i="50"/>
  <c r="F72" i="50"/>
  <c r="F91" i="50"/>
  <c r="AK91" i="50"/>
  <c r="AK92" i="50"/>
  <c r="F92" i="50"/>
  <c r="AN94" i="50"/>
  <c r="AS94" i="50"/>
  <c r="E94" i="50"/>
  <c r="B94" i="50"/>
  <c r="AL94" i="50"/>
  <c r="F96" i="50"/>
  <c r="AK96" i="50"/>
  <c r="F98" i="50"/>
  <c r="AN98" i="50"/>
  <c r="AS98" i="50"/>
  <c r="AN99" i="50"/>
  <c r="AS99" i="50"/>
  <c r="E99" i="50"/>
  <c r="B99" i="50"/>
  <c r="AL99" i="50"/>
  <c r="AF100" i="50"/>
  <c r="A100" i="50"/>
  <c r="AK110" i="50"/>
  <c r="F110" i="50"/>
  <c r="E113" i="50"/>
  <c r="B113" i="50"/>
  <c r="AL113" i="50"/>
  <c r="AN113" i="50"/>
  <c r="AS113" i="50"/>
  <c r="AN155" i="50"/>
  <c r="AS155" i="50"/>
  <c r="E155" i="50"/>
  <c r="B155" i="50"/>
  <c r="AL155" i="50"/>
  <c r="AN188" i="50"/>
  <c r="AS188" i="50"/>
  <c r="E188" i="50"/>
  <c r="B188" i="50"/>
  <c r="AL188" i="50"/>
  <c r="F202" i="50"/>
  <c r="AK202" i="50"/>
  <c r="AN216" i="50"/>
  <c r="AO216" i="50"/>
  <c r="AK216" i="50"/>
  <c r="F216" i="50"/>
  <c r="CI10" i="50"/>
  <c r="CY10" i="50"/>
  <c r="DO10" i="50"/>
  <c r="CH11" i="50"/>
  <c r="CH13" i="50" a="1"/>
  <c r="CH13" i="50"/>
  <c r="CP11" i="50"/>
  <c r="CP13" i="50" a="1"/>
  <c r="CP13" i="50"/>
  <c r="CX11" i="50"/>
  <c r="CX13" i="50" a="1"/>
  <c r="CX13" i="50"/>
  <c r="DF11" i="50"/>
  <c r="DF13" i="50" a="1"/>
  <c r="DF13" i="50"/>
  <c r="DN11" i="50"/>
  <c r="DN13" i="50" a="1"/>
  <c r="DN13" i="50"/>
  <c r="DV11" i="50"/>
  <c r="DV13" i="50" a="1"/>
  <c r="DV13" i="50"/>
  <c r="E23" i="50"/>
  <c r="B23" i="50"/>
  <c r="AL23" i="50"/>
  <c r="E31" i="50"/>
  <c r="B31" i="50"/>
  <c r="AL31" i="50"/>
  <c r="E39" i="50"/>
  <c r="B39" i="50"/>
  <c r="AL39" i="50"/>
  <c r="E47" i="50"/>
  <c r="B47" i="50"/>
  <c r="AL47" i="50"/>
  <c r="E55" i="50"/>
  <c r="B55" i="50"/>
  <c r="AL55" i="50"/>
  <c r="AK59" i="50"/>
  <c r="BZ59" i="50"/>
  <c r="E66" i="50"/>
  <c r="B66" i="50"/>
  <c r="AL66" i="50"/>
  <c r="AN74" i="50"/>
  <c r="AO74" i="50"/>
  <c r="E74" i="50"/>
  <c r="B74" i="50"/>
  <c r="AL74" i="50"/>
  <c r="AS74" i="50"/>
  <c r="E78" i="50"/>
  <c r="B78" i="50"/>
  <c r="AL78" i="50"/>
  <c r="AN78" i="50"/>
  <c r="AS78" i="50"/>
  <c r="AN81" i="50"/>
  <c r="AS81" i="50"/>
  <c r="E81" i="50"/>
  <c r="B81" i="50"/>
  <c r="AL81" i="50"/>
  <c r="A86" i="50"/>
  <c r="AM86" i="50"/>
  <c r="AF86" i="50"/>
  <c r="E88" i="50"/>
  <c r="B88" i="50"/>
  <c r="AL88" i="50"/>
  <c r="AN88" i="50"/>
  <c r="AS88" i="50"/>
  <c r="AO88" i="50"/>
  <c r="AM89" i="50"/>
  <c r="AF89" i="50"/>
  <c r="AK99" i="50"/>
  <c r="F99" i="50"/>
  <c r="E101" i="50"/>
  <c r="B101" i="50"/>
  <c r="AL101" i="50"/>
  <c r="AN101" i="50"/>
  <c r="AS101" i="50"/>
  <c r="AN103" i="50"/>
  <c r="AS103" i="50"/>
  <c r="AK107" i="50"/>
  <c r="F107" i="50"/>
  <c r="AN115" i="50"/>
  <c r="AS115" i="50"/>
  <c r="E115" i="50"/>
  <c r="B115" i="50"/>
  <c r="AL115" i="50"/>
  <c r="AN129" i="50"/>
  <c r="AS129" i="50"/>
  <c r="E129" i="50"/>
  <c r="B129" i="50"/>
  <c r="AL129" i="50"/>
  <c r="AO129" i="50"/>
  <c r="AN130" i="50"/>
  <c r="AO130" i="50"/>
  <c r="E130" i="50"/>
  <c r="B130" i="50"/>
  <c r="AL130" i="50"/>
  <c r="AS130" i="50"/>
  <c r="AK155" i="50"/>
  <c r="F155" i="50"/>
  <c r="E193" i="50"/>
  <c r="B193" i="50"/>
  <c r="AL193" i="50"/>
  <c r="AN193" i="50"/>
  <c r="AS193" i="50"/>
  <c r="AO193" i="50"/>
  <c r="CM10" i="50"/>
  <c r="DC10" i="50"/>
  <c r="DS10" i="50"/>
  <c r="CG11" i="50"/>
  <c r="CW11" i="50"/>
  <c r="DM11" i="50"/>
  <c r="CA13" i="50" a="1"/>
  <c r="CA13" i="50"/>
  <c r="CQ13" i="50" a="1"/>
  <c r="CQ13" i="50"/>
  <c r="DG13" i="50" a="1"/>
  <c r="DG13" i="50"/>
  <c r="AM18" i="50"/>
  <c r="BZ18" i="50"/>
  <c r="CA11" i="50"/>
  <c r="CI11" i="50"/>
  <c r="CQ11" i="50"/>
  <c r="CY11" i="50"/>
  <c r="DG11" i="50"/>
  <c r="DO11" i="50"/>
  <c r="AF24" i="50"/>
  <c r="A24" i="50"/>
  <c r="BZ24" i="50"/>
  <c r="AM26" i="50"/>
  <c r="BZ26" i="50"/>
  <c r="AF32" i="50"/>
  <c r="A32" i="50"/>
  <c r="AM34" i="50"/>
  <c r="BZ34" i="50"/>
  <c r="AF40" i="50"/>
  <c r="A40" i="50"/>
  <c r="AM42" i="50"/>
  <c r="BZ42" i="50"/>
  <c r="AF48" i="50"/>
  <c r="A48" i="50"/>
  <c r="AM50" i="50"/>
  <c r="BZ50" i="50"/>
  <c r="AF56" i="50"/>
  <c r="A56" i="50"/>
  <c r="AM58" i="50"/>
  <c r="AN63" i="50"/>
  <c r="AS63" i="50"/>
  <c r="E63" i="50"/>
  <c r="B63" i="50"/>
  <c r="AL63" i="50"/>
  <c r="AN64" i="50"/>
  <c r="AS64" i="50"/>
  <c r="E64" i="50"/>
  <c r="B64" i="50"/>
  <c r="AL64" i="50"/>
  <c r="AK66" i="50"/>
  <c r="F66" i="50"/>
  <c r="BZ72" i="50"/>
  <c r="BZ73" i="50"/>
  <c r="AK74" i="50"/>
  <c r="F74" i="50"/>
  <c r="AK76" i="50"/>
  <c r="F76" i="50"/>
  <c r="AK78" i="50"/>
  <c r="F78" i="50"/>
  <c r="AK81" i="50"/>
  <c r="F81" i="50"/>
  <c r="BZ86" i="50"/>
  <c r="AK88" i="50"/>
  <c r="F88" i="50"/>
  <c r="BZ91" i="50"/>
  <c r="BZ92" i="50"/>
  <c r="E97" i="50"/>
  <c r="B97" i="50"/>
  <c r="AL97" i="50"/>
  <c r="AN97" i="50"/>
  <c r="AS97" i="50"/>
  <c r="AM100" i="50"/>
  <c r="AN100" i="50"/>
  <c r="AS100" i="50"/>
  <c r="E100" i="50"/>
  <c r="B100" i="50"/>
  <c r="AL100" i="50"/>
  <c r="AK101" i="50"/>
  <c r="F101" i="50"/>
  <c r="AN104" i="50"/>
  <c r="AS104" i="50"/>
  <c r="E104" i="50"/>
  <c r="B104" i="50"/>
  <c r="AL104" i="50"/>
  <c r="AN110" i="50"/>
  <c r="AS110" i="50"/>
  <c r="AK146" i="50"/>
  <c r="F146" i="50"/>
  <c r="AK156" i="50"/>
  <c r="F156" i="50"/>
  <c r="E179" i="50"/>
  <c r="B179" i="50"/>
  <c r="AL179" i="50"/>
  <c r="AN179" i="50"/>
  <c r="AS179" i="50"/>
  <c r="CK11" i="50"/>
  <c r="AK20" i="50"/>
  <c r="F20" i="50"/>
  <c r="AK30" i="50"/>
  <c r="F30" i="50"/>
  <c r="AK38" i="50"/>
  <c r="F38" i="50"/>
  <c r="AK44" i="50"/>
  <c r="F44" i="50"/>
  <c r="F63" i="50"/>
  <c r="AK63" i="50"/>
  <c r="AN69" i="50"/>
  <c r="AS69" i="50"/>
  <c r="AO87" i="50"/>
  <c r="E87" i="50"/>
  <c r="B87" i="50"/>
  <c r="AL87" i="50"/>
  <c r="F97" i="50"/>
  <c r="AK97" i="50"/>
  <c r="F100" i="50"/>
  <c r="F126" i="50"/>
  <c r="AK126" i="50"/>
  <c r="E135" i="50"/>
  <c r="B135" i="50"/>
  <c r="AL135" i="50"/>
  <c r="AN135" i="50"/>
  <c r="AS135" i="50"/>
  <c r="AK136" i="50"/>
  <c r="F136" i="50"/>
  <c r="AN140" i="50"/>
  <c r="AS140" i="50"/>
  <c r="E140" i="50"/>
  <c r="B140" i="50"/>
  <c r="AL140" i="50"/>
  <c r="E144" i="50"/>
  <c r="B144" i="50"/>
  <c r="AL144" i="50"/>
  <c r="AN144" i="50"/>
  <c r="AS144" i="50"/>
  <c r="CP10" i="50"/>
  <c r="DV10" i="50"/>
  <c r="AK17" i="50"/>
  <c r="CC10" i="50"/>
  <c r="CS10" i="50"/>
  <c r="DA10" i="50"/>
  <c r="DQ10" i="50"/>
  <c r="AP18" i="50"/>
  <c r="BZ23" i="50"/>
  <c r="AK25" i="50"/>
  <c r="BZ31" i="50"/>
  <c r="BZ22" i="50"/>
  <c r="BZ30" i="50"/>
  <c r="BZ38" i="50"/>
  <c r="BZ39" i="50"/>
  <c r="BZ46" i="50"/>
  <c r="BZ47" i="50"/>
  <c r="BZ54" i="50"/>
  <c r="BZ55" i="50"/>
  <c r="BZ58" i="50"/>
  <c r="BZ63" i="50"/>
  <c r="BZ64" i="50"/>
  <c r="BZ71" i="50"/>
  <c r="BZ75" i="50"/>
  <c r="BZ78" i="50"/>
  <c r="BZ79" i="50"/>
  <c r="BZ83" i="50"/>
  <c r="BZ84" i="50"/>
  <c r="BZ89" i="50"/>
  <c r="BZ90" i="50"/>
  <c r="BZ93" i="50"/>
  <c r="BZ95" i="50"/>
  <c r="BZ96" i="50"/>
  <c r="BZ97" i="50"/>
  <c r="BZ98" i="50"/>
  <c r="BZ100" i="50"/>
  <c r="BZ102" i="50"/>
  <c r="BZ104" i="50"/>
  <c r="BZ106" i="50"/>
  <c r="BZ110" i="50"/>
  <c r="BZ112" i="50"/>
  <c r="BZ115" i="50"/>
  <c r="BZ116" i="50"/>
  <c r="BZ122" i="50"/>
  <c r="BZ123" i="50"/>
  <c r="BZ124" i="50"/>
  <c r="BZ125" i="50"/>
  <c r="BZ126" i="50"/>
  <c r="BZ127" i="50"/>
  <c r="BZ128" i="50"/>
  <c r="BZ135" i="50"/>
  <c r="BZ139" i="50"/>
  <c r="BZ141" i="50"/>
  <c r="BZ142" i="50"/>
  <c r="BZ144" i="50"/>
  <c r="BZ146" i="50"/>
  <c r="BZ149" i="50"/>
  <c r="BZ151" i="50"/>
  <c r="BZ152" i="50"/>
  <c r="BZ153" i="50"/>
  <c r="BZ155" i="50"/>
  <c r="BZ160" i="50"/>
  <c r="BZ161" i="50"/>
  <c r="BZ163" i="50"/>
  <c r="BZ164" i="50"/>
  <c r="BZ166" i="50"/>
  <c r="BZ168" i="50"/>
  <c r="BZ169" i="50"/>
  <c r="BZ171" i="50"/>
  <c r="BZ175" i="50"/>
  <c r="BZ176" i="50"/>
  <c r="BZ177" i="50"/>
  <c r="BZ178" i="50"/>
  <c r="BZ179" i="50"/>
  <c r="BZ180" i="50"/>
  <c r="BZ184" i="50"/>
  <c r="BZ187" i="50"/>
  <c r="BZ189" i="50"/>
  <c r="BZ191" i="50"/>
  <c r="BZ194" i="50"/>
  <c r="BZ195" i="50"/>
  <c r="BZ198" i="50"/>
  <c r="BZ202" i="50"/>
  <c r="BZ204" i="50"/>
  <c r="BZ205" i="50"/>
  <c r="BZ206" i="50"/>
  <c r="BZ210" i="50"/>
  <c r="BZ212" i="50"/>
  <c r="BZ214" i="50"/>
  <c r="BZ215" i="50"/>
  <c r="BZ218" i="50"/>
  <c r="BZ219" i="50"/>
  <c r="BZ220" i="50"/>
  <c r="BZ223" i="50"/>
  <c r="BZ227" i="50"/>
  <c r="BZ229" i="50"/>
  <c r="BZ230" i="50"/>
  <c r="BZ231" i="50"/>
  <c r="BZ232" i="50"/>
  <c r="BZ235" i="50"/>
  <c r="BZ236" i="50"/>
  <c r="BZ238" i="50"/>
  <c r="BZ239" i="50"/>
  <c r="BZ242" i="50"/>
  <c r="BZ247" i="50"/>
  <c r="BZ250" i="50"/>
  <c r="BZ252" i="50"/>
  <c r="BZ253" i="50"/>
  <c r="BZ256" i="50"/>
  <c r="BZ257" i="50"/>
  <c r="BZ259" i="50"/>
  <c r="BZ260" i="50"/>
  <c r="BZ261" i="50"/>
  <c r="BZ262" i="50"/>
  <c r="BZ264" i="50"/>
  <c r="BZ265" i="50"/>
  <c r="BZ266" i="50"/>
  <c r="BZ269" i="50"/>
  <c r="BZ272" i="50"/>
  <c r="BZ275" i="50"/>
  <c r="BZ277" i="50"/>
  <c r="BZ280" i="50"/>
  <c r="BZ281" i="50"/>
  <c r="BZ282" i="50"/>
  <c r="BZ284" i="50"/>
  <c r="BZ285" i="50"/>
  <c r="BZ287" i="50"/>
  <c r="BZ288" i="50"/>
  <c r="BZ292" i="50"/>
  <c r="BZ293" i="50"/>
  <c r="BZ297" i="50"/>
  <c r="BZ298" i="50"/>
  <c r="BZ301" i="50"/>
  <c r="BZ302" i="50"/>
  <c r="BZ304" i="50"/>
  <c r="BZ305" i="50"/>
  <c r="BZ306" i="50"/>
  <c r="BZ308" i="50"/>
  <c r="BZ309" i="50"/>
  <c r="BZ312" i="50"/>
  <c r="BZ313" i="50"/>
  <c r="BY10" i="50"/>
  <c r="AK33" i="50"/>
  <c r="AK41" i="50"/>
  <c r="AK49" i="50"/>
  <c r="AK57" i="50"/>
  <c r="AN80" i="50"/>
  <c r="AS80" i="50"/>
  <c r="AN83" i="50"/>
  <c r="AS83" i="50"/>
  <c r="AK84" i="50"/>
  <c r="F84" i="50"/>
  <c r="E86" i="50"/>
  <c r="B86" i="50"/>
  <c r="AL86" i="50"/>
  <c r="AN86" i="50"/>
  <c r="AS86" i="50"/>
  <c r="A89" i="50"/>
  <c r="AK93" i="50"/>
  <c r="F93" i="50"/>
  <c r="F95" i="50"/>
  <c r="AN95" i="50"/>
  <c r="AS95" i="50"/>
  <c r="E131" i="50"/>
  <c r="B131" i="50"/>
  <c r="AL131" i="50"/>
  <c r="AN131" i="50"/>
  <c r="AS131" i="50"/>
  <c r="AK134" i="50"/>
  <c r="F134" i="50"/>
  <c r="AN139" i="50"/>
  <c r="E139" i="50"/>
  <c r="B139" i="50"/>
  <c r="AL139" i="50"/>
  <c r="AM161" i="50"/>
  <c r="AF161" i="50"/>
  <c r="AK162" i="50"/>
  <c r="AN162" i="50"/>
  <c r="AS162" i="50"/>
  <c r="F162" i="50"/>
  <c r="A182" i="50"/>
  <c r="AM182" i="50"/>
  <c r="AF182" i="50"/>
  <c r="AL11" i="50"/>
  <c r="P5" i="50"/>
  <c r="CD10" i="50"/>
  <c r="CD13" i="50" a="1"/>
  <c r="CD13" i="50"/>
  <c r="CL10" i="50"/>
  <c r="CL13" i="50" a="1"/>
  <c r="CL13" i="50"/>
  <c r="CT10" i="50"/>
  <c r="CT13" i="50" a="1"/>
  <c r="CT13" i="50"/>
  <c r="DB10" i="50"/>
  <c r="DB13" i="50" a="1"/>
  <c r="DB13" i="50"/>
  <c r="DJ10" i="50"/>
  <c r="DJ13" i="50" a="1"/>
  <c r="DJ13" i="50"/>
  <c r="DR10" i="50"/>
  <c r="DR13" i="50" a="1"/>
  <c r="DR13" i="50"/>
  <c r="CF13" i="50" a="1"/>
  <c r="CF13" i="50"/>
  <c r="CN13" i="50" a="1"/>
  <c r="CN13" i="50"/>
  <c r="CV13" i="50" a="1"/>
  <c r="CV13" i="50"/>
  <c r="DD13" i="50" a="1"/>
  <c r="DD13" i="50"/>
  <c r="DL13" i="50" a="1"/>
  <c r="DL13" i="50"/>
  <c r="DT13" i="50" a="1"/>
  <c r="DT13" i="50"/>
  <c r="AM24" i="50"/>
  <c r="AM32" i="50"/>
  <c r="AM40" i="50"/>
  <c r="AM48" i="50"/>
  <c r="AM56" i="50"/>
  <c r="E70" i="50"/>
  <c r="B70" i="50"/>
  <c r="AL70" i="50"/>
  <c r="AN77" i="50"/>
  <c r="E77" i="50"/>
  <c r="B77" i="50"/>
  <c r="AL77" i="50"/>
  <c r="AM81" i="50"/>
  <c r="AF81" i="50"/>
  <c r="A81" i="50"/>
  <c r="A82" i="50"/>
  <c r="AM82" i="50"/>
  <c r="E83" i="50"/>
  <c r="B83" i="50"/>
  <c r="AL83" i="50"/>
  <c r="E89" i="50"/>
  <c r="B89" i="50"/>
  <c r="AL89" i="50"/>
  <c r="AK98" i="50"/>
  <c r="AN106" i="50"/>
  <c r="AS106" i="50"/>
  <c r="E114" i="50"/>
  <c r="B114" i="50"/>
  <c r="AL114" i="50"/>
  <c r="AN114" i="50"/>
  <c r="AS114" i="50"/>
  <c r="AN118" i="50"/>
  <c r="AS118" i="50"/>
  <c r="E118" i="50"/>
  <c r="B118" i="50"/>
  <c r="AL118" i="50"/>
  <c r="AK139" i="50"/>
  <c r="F139" i="50"/>
  <c r="AN141" i="50"/>
  <c r="AS141" i="50"/>
  <c r="AK141" i="50"/>
  <c r="F141" i="50"/>
  <c r="F145" i="50"/>
  <c r="AK145" i="50"/>
  <c r="AK205" i="50"/>
  <c r="F205" i="50"/>
  <c r="AN206" i="50"/>
  <c r="AS206" i="50"/>
  <c r="E206" i="50"/>
  <c r="B206" i="50"/>
  <c r="AL206" i="50"/>
  <c r="DA11" i="50"/>
  <c r="DQ11" i="50"/>
  <c r="AQ5" i="50" a="1"/>
  <c r="AQ5" i="50"/>
  <c r="AQ6" i="50"/>
  <c r="CE10" i="50"/>
  <c r="CU10" i="50"/>
  <c r="DK10" i="50"/>
  <c r="CO11" i="50"/>
  <c r="DE11" i="50"/>
  <c r="DU11" i="50"/>
  <c r="CE13" i="50" a="1"/>
  <c r="CE13" i="50"/>
  <c r="CE11" i="50"/>
  <c r="CM11" i="50"/>
  <c r="CU11" i="50"/>
  <c r="DC11" i="50"/>
  <c r="DK11" i="50"/>
  <c r="DS11" i="50"/>
  <c r="F19" i="50"/>
  <c r="AF20" i="50"/>
  <c r="A20" i="50"/>
  <c r="AM22" i="50"/>
  <c r="AN24" i="50"/>
  <c r="AS24" i="50"/>
  <c r="E26" i="50"/>
  <c r="B26" i="50"/>
  <c r="AL26" i="50"/>
  <c r="AF28" i="50"/>
  <c r="A28" i="50"/>
  <c r="AM30" i="50"/>
  <c r="AN32" i="50"/>
  <c r="AS32" i="50"/>
  <c r="E34" i="50"/>
  <c r="B34" i="50"/>
  <c r="AL34" i="50"/>
  <c r="AF36" i="50"/>
  <c r="A36" i="50"/>
  <c r="AM38" i="50"/>
  <c r="AN40" i="50"/>
  <c r="AS40" i="50"/>
  <c r="E42" i="50"/>
  <c r="B42" i="50"/>
  <c r="AL42" i="50"/>
  <c r="AF44" i="50"/>
  <c r="A44" i="50"/>
  <c r="AM46" i="50"/>
  <c r="AN48" i="50"/>
  <c r="AO48" i="50"/>
  <c r="AS48" i="50"/>
  <c r="E50" i="50"/>
  <c r="B50" i="50"/>
  <c r="AL50" i="50"/>
  <c r="AO50" i="50"/>
  <c r="AF52" i="50"/>
  <c r="A52" i="50"/>
  <c r="AM54" i="50"/>
  <c r="AN56" i="50"/>
  <c r="AS56" i="50"/>
  <c r="AM60" i="50"/>
  <c r="AF60" i="50"/>
  <c r="AN60" i="50"/>
  <c r="E60" i="50"/>
  <c r="B60" i="50"/>
  <c r="AL60" i="50"/>
  <c r="F61" i="50"/>
  <c r="AK61" i="50"/>
  <c r="E62" i="50"/>
  <c r="B62" i="50"/>
  <c r="AL62" i="50"/>
  <c r="AN62" i="50"/>
  <c r="AS62" i="50"/>
  <c r="AN67" i="50"/>
  <c r="AS67" i="50"/>
  <c r="E67" i="50"/>
  <c r="B67" i="50"/>
  <c r="AL67" i="50"/>
  <c r="AK70" i="50"/>
  <c r="F70" i="50"/>
  <c r="AN71" i="50"/>
  <c r="AS71" i="50"/>
  <c r="A74" i="50"/>
  <c r="AM74" i="50"/>
  <c r="AF74" i="50"/>
  <c r="AN75" i="50"/>
  <c r="AS75" i="50"/>
  <c r="E75" i="50"/>
  <c r="B75" i="50"/>
  <c r="AL75" i="50"/>
  <c r="AK89" i="50"/>
  <c r="F89" i="50"/>
  <c r="A90" i="50"/>
  <c r="AM90" i="50"/>
  <c r="AF90" i="50"/>
  <c r="F102" i="50"/>
  <c r="AK102" i="50"/>
  <c r="A103" i="50"/>
  <c r="AF103" i="50"/>
  <c r="E105" i="50"/>
  <c r="B105" i="50"/>
  <c r="AL105" i="50"/>
  <c r="AK106" i="50"/>
  <c r="F106" i="50"/>
  <c r="E109" i="50"/>
  <c r="B109" i="50"/>
  <c r="AL109" i="50"/>
  <c r="AN109" i="50"/>
  <c r="AS109" i="50"/>
  <c r="AK121" i="50"/>
  <c r="F121" i="50"/>
  <c r="AN125" i="50"/>
  <c r="AS125" i="50"/>
  <c r="E125" i="50"/>
  <c r="B125" i="50"/>
  <c r="AL125" i="50"/>
  <c r="AN127" i="50"/>
  <c r="AS127" i="50"/>
  <c r="AN128" i="50"/>
  <c r="AS128" i="50"/>
  <c r="E142" i="50"/>
  <c r="B142" i="50"/>
  <c r="AL142" i="50"/>
  <c r="AN142" i="50"/>
  <c r="AS142" i="50"/>
  <c r="AK176" i="50"/>
  <c r="F176" i="50"/>
  <c r="AK191" i="50"/>
  <c r="F191" i="50"/>
  <c r="CB11" i="50"/>
  <c r="CB13" i="50" a="1"/>
  <c r="CB13" i="50"/>
  <c r="CB10" i="50"/>
  <c r="CJ11" i="50"/>
  <c r="CJ13" i="50" a="1"/>
  <c r="CJ13" i="50"/>
  <c r="CJ10" i="50"/>
  <c r="CR11" i="50"/>
  <c r="CR13" i="50" a="1"/>
  <c r="CR13" i="50"/>
  <c r="CR10" i="50"/>
  <c r="CZ11" i="50"/>
  <c r="CZ13" i="50" a="1"/>
  <c r="CZ13" i="50"/>
  <c r="CZ10" i="50"/>
  <c r="DH11" i="50"/>
  <c r="DH13" i="50" a="1"/>
  <c r="DH13" i="50"/>
  <c r="DH10" i="50"/>
  <c r="DP11" i="50"/>
  <c r="DP13" i="50" a="1"/>
  <c r="DP13" i="50"/>
  <c r="DP10" i="50"/>
  <c r="AK22" i="50"/>
  <c r="F22" i="50"/>
  <c r="AK28" i="50"/>
  <c r="F28" i="50"/>
  <c r="AK36" i="50"/>
  <c r="F36" i="50"/>
  <c r="AK46" i="50"/>
  <c r="F46" i="50"/>
  <c r="AK52" i="50"/>
  <c r="F52" i="50"/>
  <c r="AK54" i="50"/>
  <c r="F54" i="50"/>
  <c r="AK64" i="50"/>
  <c r="F64" i="50"/>
  <c r="AK65" i="50"/>
  <c r="F65" i="50"/>
  <c r="F79" i="50"/>
  <c r="AN84" i="50"/>
  <c r="AS84" i="50"/>
  <c r="E84" i="50"/>
  <c r="B84" i="50"/>
  <c r="AL84" i="50"/>
  <c r="AN93" i="50"/>
  <c r="AS93" i="50"/>
  <c r="E108" i="50"/>
  <c r="B108" i="50"/>
  <c r="AL108" i="50"/>
  <c r="AN108" i="50"/>
  <c r="AS108" i="50"/>
  <c r="AK154" i="50"/>
  <c r="F154" i="50"/>
  <c r="E167" i="50"/>
  <c r="B167" i="50"/>
  <c r="AL167" i="50"/>
  <c r="AN167" i="50"/>
  <c r="AS167" i="50"/>
  <c r="AK171" i="50"/>
  <c r="F171" i="50"/>
  <c r="DF10" i="50"/>
  <c r="CK10" i="50"/>
  <c r="DI10" i="50"/>
  <c r="AR5" i="50" a="1"/>
  <c r="AR5" i="50"/>
  <c r="AR6" i="50"/>
  <c r="AR3" i="50"/>
  <c r="AQ7" i="50" a="1"/>
  <c r="AQ7" i="50"/>
  <c r="AQ8" i="50"/>
  <c r="CC11" i="50"/>
  <c r="CS11" i="50"/>
  <c r="DI11" i="50"/>
  <c r="AO279" i="50"/>
  <c r="AO311" i="50"/>
  <c r="AN152" i="50"/>
  <c r="AO152" i="50"/>
  <c r="AN120" i="50"/>
  <c r="AO120" i="50"/>
  <c r="CG13" i="50" a="1"/>
  <c r="CG13" i="50"/>
  <c r="CO13" i="50" a="1"/>
  <c r="CO13" i="50"/>
  <c r="CW13" i="50" a="1"/>
  <c r="CW13" i="50"/>
  <c r="DE13" i="50" a="1"/>
  <c r="DE13" i="50"/>
  <c r="DM13" i="50" a="1"/>
  <c r="DM13" i="50"/>
  <c r="DU13" i="50" a="1"/>
  <c r="DU13" i="50"/>
  <c r="AF18" i="50"/>
  <c r="AF26" i="50"/>
  <c r="AF34" i="50"/>
  <c r="AF42" i="50"/>
  <c r="AF50" i="50"/>
  <c r="AF58" i="50"/>
  <c r="AN59" i="50"/>
  <c r="AS59" i="50"/>
  <c r="AK60" i="50"/>
  <c r="F60" i="50"/>
  <c r="AK62" i="50"/>
  <c r="F62" i="50"/>
  <c r="AN66" i="50"/>
  <c r="AS66" i="50"/>
  <c r="F67" i="50"/>
  <c r="AK67" i="50"/>
  <c r="AO69" i="50"/>
  <c r="F71" i="50"/>
  <c r="AK73" i="50"/>
  <c r="F73" i="50"/>
  <c r="E80" i="50"/>
  <c r="B80" i="50"/>
  <c r="AL80" i="50"/>
  <c r="F82" i="50"/>
  <c r="AN91" i="50"/>
  <c r="AS91" i="50"/>
  <c r="E91" i="50"/>
  <c r="B91" i="50"/>
  <c r="AL91" i="50"/>
  <c r="E95" i="50"/>
  <c r="B95" i="50"/>
  <c r="AL95" i="50"/>
  <c r="AO98" i="50"/>
  <c r="AN105" i="50"/>
  <c r="AS105" i="50"/>
  <c r="AK117" i="50"/>
  <c r="F117" i="50"/>
  <c r="AK124" i="50"/>
  <c r="F124" i="50"/>
  <c r="E127" i="50"/>
  <c r="B127" i="50"/>
  <c r="AL127" i="50"/>
  <c r="AK127" i="50"/>
  <c r="F127" i="50"/>
  <c r="AN132" i="50"/>
  <c r="AS132" i="50"/>
  <c r="E132" i="50"/>
  <c r="B132" i="50"/>
  <c r="AL132" i="50"/>
  <c r="AF157" i="50"/>
  <c r="AM157" i="50"/>
  <c r="A157" i="50"/>
  <c r="AN157" i="50"/>
  <c r="AS157" i="50"/>
  <c r="E157" i="50"/>
  <c r="B157" i="50"/>
  <c r="AL157" i="50"/>
  <c r="A161" i="50"/>
  <c r="E184" i="50"/>
  <c r="B184" i="50"/>
  <c r="AL184" i="50"/>
  <c r="AN184" i="50"/>
  <c r="AS184" i="50"/>
  <c r="E190" i="50"/>
  <c r="B190" i="50"/>
  <c r="AL190" i="50"/>
  <c r="AN190" i="50"/>
  <c r="AS190" i="50"/>
  <c r="AN192" i="50"/>
  <c r="AS192" i="50"/>
  <c r="E192" i="50"/>
  <c r="B192" i="50"/>
  <c r="AL192" i="50"/>
  <c r="AO192" i="50"/>
  <c r="AN196" i="50"/>
  <c r="AS196" i="50"/>
  <c r="E196" i="50"/>
  <c r="B196" i="50"/>
  <c r="AL196" i="50"/>
  <c r="AK103" i="50"/>
  <c r="F103" i="50"/>
  <c r="AK114" i="50"/>
  <c r="F114" i="50"/>
  <c r="AN124" i="50"/>
  <c r="AS124" i="50"/>
  <c r="E124" i="50"/>
  <c r="B124" i="50"/>
  <c r="AL124" i="50"/>
  <c r="AK128" i="50"/>
  <c r="F128" i="50"/>
  <c r="E133" i="50"/>
  <c r="B133" i="50"/>
  <c r="AL133" i="50"/>
  <c r="AN143" i="50"/>
  <c r="AS143" i="50"/>
  <c r="E143" i="50"/>
  <c r="B143" i="50"/>
  <c r="AL143" i="50"/>
  <c r="E158" i="50"/>
  <c r="B158" i="50"/>
  <c r="AL158" i="50"/>
  <c r="AN158" i="50"/>
  <c r="AS158" i="50"/>
  <c r="AK160" i="50"/>
  <c r="F160" i="50"/>
  <c r="AN172" i="50"/>
  <c r="AS172" i="50"/>
  <c r="E172" i="50"/>
  <c r="B172" i="50"/>
  <c r="AL172" i="50"/>
  <c r="E173" i="50"/>
  <c r="B173" i="50"/>
  <c r="AL173" i="50"/>
  <c r="AN173" i="50"/>
  <c r="AS173" i="50"/>
  <c r="F206" i="50"/>
  <c r="AK206" i="50"/>
  <c r="F223" i="50"/>
  <c r="AK223" i="50"/>
  <c r="AM17" i="50"/>
  <c r="AM21" i="50"/>
  <c r="AM25" i="50"/>
  <c r="AM29" i="50"/>
  <c r="AM33" i="50"/>
  <c r="AM37" i="50"/>
  <c r="AM41" i="50"/>
  <c r="AM45" i="50"/>
  <c r="AM49" i="50"/>
  <c r="AM53" i="50"/>
  <c r="AM57" i="50"/>
  <c r="A78" i="50"/>
  <c r="AM78" i="50"/>
  <c r="AM85" i="50"/>
  <c r="AF85" i="50"/>
  <c r="A99" i="50"/>
  <c r="AM99" i="50"/>
  <c r="F104" i="50"/>
  <c r="F108" i="50"/>
  <c r="E110" i="50"/>
  <c r="B110" i="50"/>
  <c r="AL110" i="50"/>
  <c r="E112" i="50"/>
  <c r="B112" i="50"/>
  <c r="AL112" i="50"/>
  <c r="AN136" i="50"/>
  <c r="AS136" i="50"/>
  <c r="AK143" i="50"/>
  <c r="F143" i="50"/>
  <c r="AK147" i="50"/>
  <c r="F151" i="50"/>
  <c r="AK151" i="50"/>
  <c r="AN151" i="50"/>
  <c r="AS151" i="50"/>
  <c r="AK172" i="50"/>
  <c r="F172" i="50"/>
  <c r="E180" i="50"/>
  <c r="B180" i="50"/>
  <c r="AL180" i="50"/>
  <c r="AN180" i="50"/>
  <c r="AS180" i="50"/>
  <c r="E194" i="50"/>
  <c r="B194" i="50"/>
  <c r="AL194" i="50"/>
  <c r="AN194" i="50"/>
  <c r="AS194" i="50"/>
  <c r="F199" i="50"/>
  <c r="AK199" i="50"/>
  <c r="F234" i="50"/>
  <c r="AK234" i="50"/>
  <c r="AN234" i="50"/>
  <c r="AS234" i="50"/>
  <c r="A70" i="50"/>
  <c r="AM70" i="50"/>
  <c r="AM77" i="50"/>
  <c r="AF77" i="50"/>
  <c r="AK85" i="50"/>
  <c r="F85" i="50"/>
  <c r="AM93" i="50"/>
  <c r="AF93" i="50"/>
  <c r="AN111" i="50"/>
  <c r="AS111" i="50"/>
  <c r="E111" i="50"/>
  <c r="B111" i="50"/>
  <c r="AL111" i="50"/>
  <c r="AS120" i="50"/>
  <c r="E120" i="50"/>
  <c r="B120" i="50"/>
  <c r="AL120" i="50"/>
  <c r="F125" i="50"/>
  <c r="A126" i="50"/>
  <c r="AF126" i="50"/>
  <c r="AM126" i="50"/>
  <c r="AN126" i="50"/>
  <c r="AS126" i="50"/>
  <c r="E126" i="50"/>
  <c r="B126" i="50"/>
  <c r="AL126" i="50"/>
  <c r="AK132" i="50"/>
  <c r="F132" i="50"/>
  <c r="A145" i="50"/>
  <c r="AM145" i="50"/>
  <c r="AK165" i="50"/>
  <c r="F165" i="50"/>
  <c r="AN166" i="50"/>
  <c r="AO166" i="50"/>
  <c r="E166" i="50"/>
  <c r="B166" i="50"/>
  <c r="AL166" i="50"/>
  <c r="AS166" i="50"/>
  <c r="F175" i="50"/>
  <c r="AK175" i="50"/>
  <c r="F190" i="50"/>
  <c r="AK190" i="50"/>
  <c r="F198" i="50"/>
  <c r="AK198" i="50"/>
  <c r="F275" i="50"/>
  <c r="AK275" i="50"/>
  <c r="AO5" i="50" a="1"/>
  <c r="AO5" i="50"/>
  <c r="AO6" i="50"/>
  <c r="AO7" i="50" a="1"/>
  <c r="AO7" i="50"/>
  <c r="AO8" i="50"/>
  <c r="AF17" i="50"/>
  <c r="A66" i="50"/>
  <c r="AM66" i="50"/>
  <c r="AM73" i="50"/>
  <c r="AF73" i="50"/>
  <c r="A77" i="50"/>
  <c r="E102" i="50"/>
  <c r="B102" i="50"/>
  <c r="AL102" i="50"/>
  <c r="AK109" i="50"/>
  <c r="F109" i="50"/>
  <c r="AN112" i="50"/>
  <c r="AS112" i="50"/>
  <c r="AN116" i="50"/>
  <c r="AS116" i="50"/>
  <c r="AK125" i="50"/>
  <c r="AK130" i="50"/>
  <c r="F130" i="50"/>
  <c r="AM132" i="50"/>
  <c r="AF132" i="50"/>
  <c r="AF136" i="50"/>
  <c r="AK166" i="50"/>
  <c r="F166" i="50"/>
  <c r="E189" i="50"/>
  <c r="B189" i="50"/>
  <c r="AL189" i="50"/>
  <c r="E229" i="50"/>
  <c r="B229" i="50"/>
  <c r="AL229" i="50"/>
  <c r="AN229" i="50"/>
  <c r="AS229" i="50"/>
  <c r="AK252" i="50"/>
  <c r="F252" i="50"/>
  <c r="AM69" i="50"/>
  <c r="AF69" i="50"/>
  <c r="AK77" i="50"/>
  <c r="F77" i="50"/>
  <c r="AN90" i="50"/>
  <c r="AS90" i="50"/>
  <c r="E90" i="50"/>
  <c r="B90" i="50"/>
  <c r="AL90" i="50"/>
  <c r="A93" i="50"/>
  <c r="A94" i="50"/>
  <c r="AM94" i="50"/>
  <c r="AN102" i="50"/>
  <c r="AS102" i="50"/>
  <c r="A111" i="50"/>
  <c r="AM111" i="50"/>
  <c r="AK116" i="50"/>
  <c r="F116" i="50"/>
  <c r="AN117" i="50"/>
  <c r="AS117" i="50"/>
  <c r="E117" i="50"/>
  <c r="B117" i="50"/>
  <c r="AL117" i="50"/>
  <c r="E119" i="50"/>
  <c r="B119" i="50"/>
  <c r="AL119" i="50"/>
  <c r="E121" i="50"/>
  <c r="B121" i="50"/>
  <c r="AL121" i="50"/>
  <c r="AN121" i="50"/>
  <c r="AS121" i="50"/>
  <c r="AK122" i="50"/>
  <c r="F122" i="50"/>
  <c r="AK148" i="50"/>
  <c r="F148" i="50"/>
  <c r="AN149" i="50"/>
  <c r="AS149" i="50"/>
  <c r="E149" i="50"/>
  <c r="B149" i="50"/>
  <c r="AL149" i="50"/>
  <c r="AN169" i="50"/>
  <c r="AS169" i="50"/>
  <c r="E169" i="50"/>
  <c r="B169" i="50"/>
  <c r="AL169" i="50"/>
  <c r="E177" i="50"/>
  <c r="B177" i="50"/>
  <c r="AL177" i="50"/>
  <c r="AN177" i="50"/>
  <c r="AS177" i="50"/>
  <c r="AK195" i="50"/>
  <c r="AN195" i="50"/>
  <c r="AS195" i="50"/>
  <c r="F195" i="50"/>
  <c r="AP5" i="50" a="1"/>
  <c r="AP5" i="50"/>
  <c r="AP6" i="50"/>
  <c r="AP7" i="50" a="1"/>
  <c r="AP7" i="50"/>
  <c r="AP8" i="50"/>
  <c r="A69" i="50"/>
  <c r="AK105" i="50"/>
  <c r="F105" i="50"/>
  <c r="AK119" i="50"/>
  <c r="F119" i="50"/>
  <c r="AM120" i="50"/>
  <c r="A120" i="50"/>
  <c r="AN134" i="50"/>
  <c r="AS134" i="50"/>
  <c r="A136" i="50"/>
  <c r="AN137" i="50"/>
  <c r="AO137" i="50"/>
  <c r="E137" i="50"/>
  <c r="B137" i="50"/>
  <c r="AL137" i="50"/>
  <c r="AS137" i="50"/>
  <c r="AN145" i="50"/>
  <c r="AS145" i="50"/>
  <c r="E146" i="50"/>
  <c r="B146" i="50"/>
  <c r="AL146" i="50"/>
  <c r="AN146" i="50"/>
  <c r="AS146" i="50"/>
  <c r="E150" i="50"/>
  <c r="B150" i="50"/>
  <c r="AL150" i="50"/>
  <c r="AN150" i="50"/>
  <c r="AS150" i="50"/>
  <c r="E154" i="50"/>
  <c r="B154" i="50"/>
  <c r="AL154" i="50"/>
  <c r="AN154" i="50"/>
  <c r="AS154" i="50"/>
  <c r="AO154" i="50"/>
  <c r="AK169" i="50"/>
  <c r="F169" i="50"/>
  <c r="E176" i="50"/>
  <c r="B176" i="50"/>
  <c r="AL176" i="50"/>
  <c r="AN176" i="50"/>
  <c r="AS176" i="50"/>
  <c r="AO176" i="50"/>
  <c r="E122" i="50"/>
  <c r="B122" i="50"/>
  <c r="AL122" i="50"/>
  <c r="AN138" i="50"/>
  <c r="AS138" i="50"/>
  <c r="AN156" i="50"/>
  <c r="AS156" i="50"/>
  <c r="E156" i="50"/>
  <c r="B156" i="50"/>
  <c r="AL156" i="50"/>
  <c r="AN165" i="50"/>
  <c r="AS165" i="50"/>
  <c r="F167" i="50"/>
  <c r="AK167" i="50"/>
  <c r="AM177" i="50"/>
  <c r="AF177" i="50"/>
  <c r="A177" i="50"/>
  <c r="E205" i="50"/>
  <c r="B205" i="50"/>
  <c r="AL205" i="50"/>
  <c r="F207" i="50"/>
  <c r="AK207" i="50"/>
  <c r="AK212" i="50"/>
  <c r="F212" i="50"/>
  <c r="AN212" i="50"/>
  <c r="AS212" i="50"/>
  <c r="AF129" i="50"/>
  <c r="AK129" i="50"/>
  <c r="F129" i="50"/>
  <c r="AK140" i="50"/>
  <c r="F140" i="50"/>
  <c r="AK144" i="50"/>
  <c r="F144" i="50"/>
  <c r="AK157" i="50"/>
  <c r="F157" i="50"/>
  <c r="AK159" i="50"/>
  <c r="AN161" i="50"/>
  <c r="AS161" i="50"/>
  <c r="E161" i="50"/>
  <c r="B161" i="50"/>
  <c r="AL161" i="50"/>
  <c r="AN174" i="50"/>
  <c r="AS174" i="50"/>
  <c r="E174" i="50"/>
  <c r="B174" i="50"/>
  <c r="AL174" i="50"/>
  <c r="AN185" i="50"/>
  <c r="AS185" i="50"/>
  <c r="AK194" i="50"/>
  <c r="F194" i="50"/>
  <c r="AK196" i="50"/>
  <c r="F196" i="50"/>
  <c r="AO205" i="50"/>
  <c r="AN107" i="50"/>
  <c r="AS107" i="50"/>
  <c r="AK113" i="50"/>
  <c r="F113" i="50"/>
  <c r="AF116" i="50"/>
  <c r="A116" i="50"/>
  <c r="A118" i="50"/>
  <c r="AM118" i="50"/>
  <c r="E123" i="50"/>
  <c r="B123" i="50"/>
  <c r="AL123" i="50"/>
  <c r="A130" i="50"/>
  <c r="AM130" i="50"/>
  <c r="AK131" i="50"/>
  <c r="F131" i="50"/>
  <c r="AK137" i="50"/>
  <c r="F137" i="50"/>
  <c r="A141" i="50"/>
  <c r="AM141" i="50"/>
  <c r="AN147" i="50"/>
  <c r="AS147" i="50"/>
  <c r="E147" i="50"/>
  <c r="B147" i="50"/>
  <c r="AL147" i="50"/>
  <c r="AS152" i="50"/>
  <c r="E152" i="50"/>
  <c r="B152" i="50"/>
  <c r="AL152" i="50"/>
  <c r="E162" i="50"/>
  <c r="B162" i="50"/>
  <c r="AL162" i="50"/>
  <c r="AN164" i="50"/>
  <c r="AS164" i="50"/>
  <c r="AN168" i="50"/>
  <c r="AS168" i="50"/>
  <c r="E168" i="50"/>
  <c r="B168" i="50"/>
  <c r="AL168" i="50"/>
  <c r="AO183" i="50"/>
  <c r="F215" i="50"/>
  <c r="AK215" i="50"/>
  <c r="A107" i="50"/>
  <c r="AM107" i="50"/>
  <c r="AK120" i="50"/>
  <c r="F120" i="50"/>
  <c r="AM125" i="50"/>
  <c r="AF125" i="50"/>
  <c r="A125" i="50"/>
  <c r="AN148" i="50"/>
  <c r="AS148" i="50"/>
  <c r="AO148" i="50"/>
  <c r="E148" i="50"/>
  <c r="B148" i="50"/>
  <c r="AL148" i="50"/>
  <c r="AF149" i="50"/>
  <c r="AM149" i="50"/>
  <c r="AK164" i="50"/>
  <c r="F164" i="50"/>
  <c r="AN171" i="50"/>
  <c r="AS171" i="50"/>
  <c r="E171" i="50"/>
  <c r="B171" i="50"/>
  <c r="AL171" i="50"/>
  <c r="AN178" i="50"/>
  <c r="AS178" i="50"/>
  <c r="E178" i="50"/>
  <c r="B178" i="50"/>
  <c r="AL178" i="50"/>
  <c r="F183" i="50"/>
  <c r="E186" i="50"/>
  <c r="B186" i="50"/>
  <c r="AL186" i="50"/>
  <c r="AN186" i="50"/>
  <c r="AK201" i="50"/>
  <c r="F201" i="50"/>
  <c r="AK218" i="50"/>
  <c r="F218" i="50"/>
  <c r="AN220" i="50"/>
  <c r="AS220" i="50"/>
  <c r="E220" i="50"/>
  <c r="B220" i="50"/>
  <c r="AL220" i="50"/>
  <c r="AN223" i="50"/>
  <c r="AS223" i="50"/>
  <c r="E223" i="50"/>
  <c r="B223" i="50"/>
  <c r="AL223" i="50"/>
  <c r="AK135" i="50"/>
  <c r="F135" i="50"/>
  <c r="F149" i="50"/>
  <c r="AK153" i="50"/>
  <c r="F153" i="50"/>
  <c r="AN159" i="50"/>
  <c r="AO159" i="50"/>
  <c r="AS159" i="50"/>
  <c r="AN163" i="50"/>
  <c r="AS163" i="50"/>
  <c r="E163" i="50"/>
  <c r="B163" i="50"/>
  <c r="AL163" i="50"/>
  <c r="A170" i="50"/>
  <c r="AM170" i="50"/>
  <c r="AF170" i="50"/>
  <c r="AK174" i="50"/>
  <c r="F174" i="50"/>
  <c r="AK177" i="50"/>
  <c r="F177" i="50"/>
  <c r="AK184" i="50"/>
  <c r="F184" i="50"/>
  <c r="AK185" i="50"/>
  <c r="F185" i="50"/>
  <c r="AN187" i="50"/>
  <c r="AS187" i="50"/>
  <c r="AO187" i="50"/>
  <c r="AK188" i="50"/>
  <c r="F188" i="50"/>
  <c r="AM194" i="50"/>
  <c r="AF194" i="50"/>
  <c r="A194" i="50"/>
  <c r="AN197" i="50"/>
  <c r="AS197" i="50"/>
  <c r="E197" i="50"/>
  <c r="B197" i="50"/>
  <c r="AL197" i="50"/>
  <c r="AO197" i="50"/>
  <c r="E208" i="50"/>
  <c r="B208" i="50"/>
  <c r="AL208" i="50"/>
  <c r="AK209" i="50"/>
  <c r="F209" i="50"/>
  <c r="F221" i="50"/>
  <c r="AK221" i="50"/>
  <c r="AK222" i="50"/>
  <c r="F222" i="50"/>
  <c r="AN222" i="50"/>
  <c r="AS222" i="50"/>
  <c r="E238" i="50"/>
  <c r="B238" i="50"/>
  <c r="AL238" i="50"/>
  <c r="AN238" i="50"/>
  <c r="AS238" i="50"/>
  <c r="A137" i="50"/>
  <c r="AM137" i="50"/>
  <c r="AK161" i="50"/>
  <c r="F161" i="50"/>
  <c r="AK168" i="50"/>
  <c r="F168" i="50"/>
  <c r="E170" i="50"/>
  <c r="B170" i="50"/>
  <c r="AL170" i="50"/>
  <c r="AK173" i="50"/>
  <c r="F173" i="50"/>
  <c r="A178" i="50"/>
  <c r="AM178" i="50"/>
  <c r="AF178" i="50"/>
  <c r="AK180" i="50"/>
  <c r="F180" i="50"/>
  <c r="E181" i="50"/>
  <c r="B181" i="50"/>
  <c r="AL181" i="50"/>
  <c r="AN182" i="50"/>
  <c r="AS182" i="50"/>
  <c r="E182" i="50"/>
  <c r="B182" i="50"/>
  <c r="AL182" i="50"/>
  <c r="AM185" i="50"/>
  <c r="AF185" i="50"/>
  <c r="F187" i="50"/>
  <c r="AK200" i="50"/>
  <c r="F200" i="50"/>
  <c r="E231" i="50"/>
  <c r="B231" i="50"/>
  <c r="AL231" i="50"/>
  <c r="AN231" i="50"/>
  <c r="AS231" i="50"/>
  <c r="A140" i="50"/>
  <c r="AF140" i="50"/>
  <c r="AF154" i="50"/>
  <c r="AK158" i="50"/>
  <c r="F158" i="50"/>
  <c r="AM169" i="50"/>
  <c r="AF169" i="50"/>
  <c r="A169" i="50"/>
  <c r="AK181" i="50"/>
  <c r="F181" i="50"/>
  <c r="AK182" i="50"/>
  <c r="F182" i="50"/>
  <c r="AK187" i="50"/>
  <c r="F189" i="50"/>
  <c r="AM191" i="50"/>
  <c r="F192" i="50"/>
  <c r="AK231" i="50"/>
  <c r="F231" i="50"/>
  <c r="F233" i="50"/>
  <c r="AK233" i="50"/>
  <c r="A133" i="50"/>
  <c r="AM133" i="50"/>
  <c r="AN160" i="50"/>
  <c r="AS160" i="50"/>
  <c r="E160" i="50"/>
  <c r="B160" i="50"/>
  <c r="AL160" i="50"/>
  <c r="A162" i="50"/>
  <c r="AM162" i="50"/>
  <c r="AF162" i="50"/>
  <c r="AN170" i="50"/>
  <c r="AS170" i="50"/>
  <c r="F179" i="50"/>
  <c r="AN181" i="50"/>
  <c r="AS181" i="50"/>
  <c r="A185" i="50"/>
  <c r="E204" i="50"/>
  <c r="B204" i="50"/>
  <c r="AL204" i="50"/>
  <c r="AN204" i="50"/>
  <c r="AS204" i="50"/>
  <c r="AN208" i="50"/>
  <c r="AS208" i="50"/>
  <c r="F210" i="50"/>
  <c r="AK210" i="50"/>
  <c r="A174" i="50"/>
  <c r="AM174" i="50"/>
  <c r="AN191" i="50"/>
  <c r="AO191" i="50"/>
  <c r="AS191" i="50"/>
  <c r="E195" i="50"/>
  <c r="B195" i="50"/>
  <c r="AL195" i="50"/>
  <c r="AK197" i="50"/>
  <c r="F197" i="50"/>
  <c r="AN198" i="50"/>
  <c r="AS198" i="50"/>
  <c r="E198" i="50"/>
  <c r="B198" i="50"/>
  <c r="AL198" i="50"/>
  <c r="AN207" i="50"/>
  <c r="AS207" i="50"/>
  <c r="E207" i="50"/>
  <c r="B207" i="50"/>
  <c r="AL207" i="50"/>
  <c r="E209" i="50"/>
  <c r="B209" i="50"/>
  <c r="AL209" i="50"/>
  <c r="AN209" i="50"/>
  <c r="AS209" i="50"/>
  <c r="E212" i="50"/>
  <c r="B212" i="50"/>
  <c r="AL212" i="50"/>
  <c r="AK238" i="50"/>
  <c r="F238" i="50"/>
  <c r="A166" i="50"/>
  <c r="AM166" i="50"/>
  <c r="AM173" i="50"/>
  <c r="AF173" i="50"/>
  <c r="AF197" i="50"/>
  <c r="AM197" i="50"/>
  <c r="AN211" i="50"/>
  <c r="AS211" i="50"/>
  <c r="E211" i="50"/>
  <c r="B211" i="50"/>
  <c r="AL211" i="50"/>
  <c r="E213" i="50"/>
  <c r="B213" i="50"/>
  <c r="AL213" i="50"/>
  <c r="AN213" i="50"/>
  <c r="AS213" i="50"/>
  <c r="AN214" i="50"/>
  <c r="AS214" i="50"/>
  <c r="AK229" i="50"/>
  <c r="F229" i="50"/>
  <c r="AK232" i="50"/>
  <c r="F232" i="50"/>
  <c r="AK255" i="50"/>
  <c r="F255" i="50"/>
  <c r="E201" i="50"/>
  <c r="B201" i="50"/>
  <c r="AL201" i="50"/>
  <c r="AN201" i="50"/>
  <c r="AS201" i="50"/>
  <c r="F211" i="50"/>
  <c r="F214" i="50"/>
  <c r="AK214" i="50"/>
  <c r="E267" i="50"/>
  <c r="B267" i="50"/>
  <c r="AL267" i="50"/>
  <c r="AN267" i="50"/>
  <c r="AS267" i="50"/>
  <c r="AM165" i="50"/>
  <c r="AF165" i="50"/>
  <c r="AM181" i="50"/>
  <c r="AF181" i="50"/>
  <c r="AF188" i="50"/>
  <c r="A188" i="50"/>
  <c r="AN200" i="50"/>
  <c r="AS200" i="50"/>
  <c r="E200" i="50"/>
  <c r="B200" i="50"/>
  <c r="AL200" i="50"/>
  <c r="AN215" i="50"/>
  <c r="AS215" i="50"/>
  <c r="E215" i="50"/>
  <c r="B215" i="50"/>
  <c r="AL215" i="50"/>
  <c r="AN221" i="50"/>
  <c r="AS221" i="50"/>
  <c r="E221" i="50"/>
  <c r="B221" i="50"/>
  <c r="AL221" i="50"/>
  <c r="AK265" i="50"/>
  <c r="F265" i="50"/>
  <c r="F266" i="50"/>
  <c r="AK266" i="50"/>
  <c r="AM186" i="50"/>
  <c r="AM193" i="50"/>
  <c r="A199" i="50"/>
  <c r="AF199" i="50"/>
  <c r="AM199" i="50"/>
  <c r="AM202" i="50"/>
  <c r="AF202" i="50"/>
  <c r="A202" i="50"/>
  <c r="AF207" i="50"/>
  <c r="A207" i="50"/>
  <c r="AF215" i="50"/>
  <c r="A215" i="50"/>
  <c r="AM215" i="50"/>
  <c r="F217" i="50"/>
  <c r="E218" i="50"/>
  <c r="B218" i="50"/>
  <c r="AL218" i="50"/>
  <c r="AN218" i="50"/>
  <c r="AS218" i="50"/>
  <c r="AN225" i="50"/>
  <c r="AS225" i="50"/>
  <c r="F247" i="50"/>
  <c r="AK247" i="50"/>
  <c r="E264" i="50"/>
  <c r="B264" i="50"/>
  <c r="AL264" i="50"/>
  <c r="AN264" i="50"/>
  <c r="AS264" i="50"/>
  <c r="A186" i="50"/>
  <c r="A187" i="50"/>
  <c r="E202" i="50"/>
  <c r="B202" i="50"/>
  <c r="AL202" i="50"/>
  <c r="AN202" i="50"/>
  <c r="AS202" i="50"/>
  <c r="AM207" i="50"/>
  <c r="AN210" i="50"/>
  <c r="AS210" i="50"/>
  <c r="E217" i="50"/>
  <c r="B217" i="50"/>
  <c r="AL217" i="50"/>
  <c r="AN217" i="50"/>
  <c r="AS217" i="50"/>
  <c r="AO217" i="50"/>
  <c r="E219" i="50"/>
  <c r="B219" i="50"/>
  <c r="AL219" i="50"/>
  <c r="AN219" i="50"/>
  <c r="AS219" i="50"/>
  <c r="F227" i="50"/>
  <c r="AN227" i="50"/>
  <c r="AS227" i="50"/>
  <c r="AN235" i="50"/>
  <c r="AS235" i="50"/>
  <c r="E235" i="50"/>
  <c r="B235" i="50"/>
  <c r="AL235" i="50"/>
  <c r="F237" i="50"/>
  <c r="AK237" i="50"/>
  <c r="AN237" i="50"/>
  <c r="AS237" i="50"/>
  <c r="F254" i="50"/>
  <c r="AK254" i="50"/>
  <c r="AK193" i="50"/>
  <c r="F193" i="50"/>
  <c r="AN203" i="50"/>
  <c r="AS203" i="50"/>
  <c r="E203" i="50"/>
  <c r="B203" i="50"/>
  <c r="AL203" i="50"/>
  <c r="AK213" i="50"/>
  <c r="F213" i="50"/>
  <c r="AK219" i="50"/>
  <c r="F219" i="50"/>
  <c r="E230" i="50"/>
  <c r="B230" i="50"/>
  <c r="AL230" i="50"/>
  <c r="F235" i="50"/>
  <c r="AK235" i="50"/>
  <c r="AK259" i="50"/>
  <c r="F259" i="50"/>
  <c r="AK281" i="50"/>
  <c r="F281" i="50"/>
  <c r="AK285" i="50"/>
  <c r="F285" i="50"/>
  <c r="AN199" i="50"/>
  <c r="AS199" i="50"/>
  <c r="AF211" i="50"/>
  <c r="A211" i="50"/>
  <c r="AN224" i="50"/>
  <c r="AS224" i="50"/>
  <c r="E224" i="50"/>
  <c r="B224" i="50"/>
  <c r="AL224" i="50"/>
  <c r="AK230" i="50"/>
  <c r="F230" i="50"/>
  <c r="AK240" i="50"/>
  <c r="F240" i="50"/>
  <c r="AM250" i="50"/>
  <c r="A250" i="50"/>
  <c r="AF250" i="50"/>
  <c r="F257" i="50"/>
  <c r="AK257" i="50"/>
  <c r="AN262" i="50"/>
  <c r="AS262" i="50"/>
  <c r="E262" i="50"/>
  <c r="B262" i="50"/>
  <c r="AL262" i="50"/>
  <c r="AK284" i="50"/>
  <c r="F284" i="50"/>
  <c r="E226" i="50"/>
  <c r="B226" i="50"/>
  <c r="AL226" i="50"/>
  <c r="AN226" i="50"/>
  <c r="AS226" i="50"/>
  <c r="AM227" i="50"/>
  <c r="A227" i="50"/>
  <c r="AF227" i="50"/>
  <c r="E233" i="50"/>
  <c r="B233" i="50"/>
  <c r="AL233" i="50"/>
  <c r="AN233" i="50"/>
  <c r="AS233" i="50"/>
  <c r="AO237" i="50"/>
  <c r="E237" i="50"/>
  <c r="B237" i="50"/>
  <c r="AL237" i="50"/>
  <c r="AK249" i="50"/>
  <c r="F249" i="50"/>
  <c r="AN249" i="50"/>
  <c r="AS249" i="50"/>
  <c r="F261" i="50"/>
  <c r="AK261" i="50"/>
  <c r="AM266" i="50"/>
  <c r="A266" i="50"/>
  <c r="AF266" i="50"/>
  <c r="AK276" i="50"/>
  <c r="F276" i="50"/>
  <c r="AK224" i="50"/>
  <c r="F224" i="50"/>
  <c r="AF225" i="50"/>
  <c r="AM225" i="50"/>
  <c r="F225" i="50"/>
  <c r="AM226" i="50"/>
  <c r="A226" i="50"/>
  <c r="E245" i="50"/>
  <c r="B245" i="50"/>
  <c r="AL245" i="50"/>
  <c r="AN245" i="50"/>
  <c r="AS245" i="50"/>
  <c r="AK269" i="50"/>
  <c r="F269" i="50"/>
  <c r="E272" i="50"/>
  <c r="B272" i="50"/>
  <c r="AL272" i="50"/>
  <c r="AN272" i="50"/>
  <c r="AS272" i="50"/>
  <c r="AO272" i="50"/>
  <c r="E287" i="50"/>
  <c r="B287" i="50"/>
  <c r="AL287" i="50"/>
  <c r="AN287" i="50"/>
  <c r="AS287" i="50"/>
  <c r="F301" i="50"/>
  <c r="AK301" i="50"/>
  <c r="E304" i="50"/>
  <c r="B304" i="50"/>
  <c r="AL304" i="50"/>
  <c r="AN304" i="50"/>
  <c r="AS304" i="50"/>
  <c r="E222" i="50"/>
  <c r="B222" i="50"/>
  <c r="AL222" i="50"/>
  <c r="AN228" i="50"/>
  <c r="AS228" i="50"/>
  <c r="E228" i="50"/>
  <c r="B228" i="50"/>
  <c r="AL228" i="50"/>
  <c r="F239" i="50"/>
  <c r="AK239" i="50"/>
  <c r="AN239" i="50"/>
  <c r="AS239" i="50"/>
  <c r="AK242" i="50"/>
  <c r="AN242" i="50"/>
  <c r="AS242" i="50"/>
  <c r="AK272" i="50"/>
  <c r="F272" i="50"/>
  <c r="AS216" i="50"/>
  <c r="E216" i="50"/>
  <c r="B216" i="50"/>
  <c r="AL216" i="50"/>
  <c r="F228" i="50"/>
  <c r="AN240" i="50"/>
  <c r="AS240" i="50"/>
  <c r="E240" i="50"/>
  <c r="B240" i="50"/>
  <c r="AL240" i="50"/>
  <c r="AN252" i="50"/>
  <c r="AS252" i="50"/>
  <c r="E252" i="50"/>
  <c r="B252" i="50"/>
  <c r="AL252" i="50"/>
  <c r="E253" i="50"/>
  <c r="B253" i="50"/>
  <c r="AL253" i="50"/>
  <c r="AN253" i="50"/>
  <c r="AS253" i="50"/>
  <c r="AM264" i="50"/>
  <c r="AF264" i="50"/>
  <c r="AN275" i="50"/>
  <c r="AS275" i="50"/>
  <c r="F282" i="50"/>
  <c r="AK282" i="50"/>
  <c r="AF228" i="50"/>
  <c r="AM228" i="50"/>
  <c r="E239" i="50"/>
  <c r="B239" i="50"/>
  <c r="AL239" i="50"/>
  <c r="AK243" i="50"/>
  <c r="F250" i="50"/>
  <c r="AK250" i="50"/>
  <c r="AF253" i="50"/>
  <c r="AM253" i="50"/>
  <c r="A253" i="50"/>
  <c r="E254" i="50"/>
  <c r="B254" i="50"/>
  <c r="AL254" i="50"/>
  <c r="AN254" i="50"/>
  <c r="AS254" i="50"/>
  <c r="AK262" i="50"/>
  <c r="F262" i="50"/>
  <c r="AK264" i="50"/>
  <c r="F264" i="50"/>
  <c r="AM273" i="50"/>
  <c r="AF273" i="50"/>
  <c r="A273" i="50"/>
  <c r="AN273" i="50"/>
  <c r="AS273" i="50"/>
  <c r="F226" i="50"/>
  <c r="AK226" i="50"/>
  <c r="AF236" i="50"/>
  <c r="A236" i="50"/>
  <c r="AK245" i="50"/>
  <c r="F245" i="50"/>
  <c r="AN256" i="50"/>
  <c r="AS256" i="50"/>
  <c r="AK258" i="50"/>
  <c r="F258" i="50"/>
  <c r="AN260" i="50"/>
  <c r="AS260" i="50"/>
  <c r="AK270" i="50"/>
  <c r="F270" i="50"/>
  <c r="AN298" i="50"/>
  <c r="AS298" i="50"/>
  <c r="AK298" i="50"/>
  <c r="E241" i="50"/>
  <c r="B241" i="50"/>
  <c r="AL241" i="50"/>
  <c r="AN244" i="50"/>
  <c r="AS244" i="50"/>
  <c r="E244" i="50"/>
  <c r="B244" i="50"/>
  <c r="AL244" i="50"/>
  <c r="F246" i="50"/>
  <c r="AK246" i="50"/>
  <c r="AN248" i="50"/>
  <c r="AS248" i="50"/>
  <c r="AO248" i="50"/>
  <c r="E248" i="50"/>
  <c r="B248" i="50"/>
  <c r="AL248" i="50"/>
  <c r="A261" i="50"/>
  <c r="AM261" i="50"/>
  <c r="AF261" i="50"/>
  <c r="AF286" i="50"/>
  <c r="A286" i="50"/>
  <c r="AM286" i="50"/>
  <c r="AK288" i="50"/>
  <c r="F288" i="50"/>
  <c r="AN288" i="50"/>
  <c r="AS288" i="50"/>
  <c r="F244" i="50"/>
  <c r="AK244" i="50"/>
  <c r="F251" i="50"/>
  <c r="AK251" i="50"/>
  <c r="AN259" i="50"/>
  <c r="AO259" i="50"/>
  <c r="AS259" i="50"/>
  <c r="AN263" i="50"/>
  <c r="AS263" i="50"/>
  <c r="E263" i="50"/>
  <c r="B263" i="50"/>
  <c r="AL263" i="50"/>
  <c r="AN269" i="50"/>
  <c r="AS269" i="50"/>
  <c r="E269" i="50"/>
  <c r="B269" i="50"/>
  <c r="AL269" i="50"/>
  <c r="E297" i="50"/>
  <c r="B297" i="50"/>
  <c r="AL297" i="50"/>
  <c r="AN297" i="50"/>
  <c r="AS297" i="50"/>
  <c r="AN261" i="50"/>
  <c r="AS261" i="50"/>
  <c r="E265" i="50"/>
  <c r="B265" i="50"/>
  <c r="AL265" i="50"/>
  <c r="AN266" i="50"/>
  <c r="AS266" i="50"/>
  <c r="E266" i="50"/>
  <c r="B266" i="50"/>
  <c r="AL266" i="50"/>
  <c r="AK267" i="50"/>
  <c r="F267" i="50"/>
  <c r="AN270" i="50"/>
  <c r="AS270" i="50"/>
  <c r="E270" i="50"/>
  <c r="B270" i="50"/>
  <c r="AL270" i="50"/>
  <c r="AK273" i="50"/>
  <c r="F273" i="50"/>
  <c r="AN278" i="50"/>
  <c r="AS278" i="50"/>
  <c r="E278" i="50"/>
  <c r="B278" i="50"/>
  <c r="AL278" i="50"/>
  <c r="AK279" i="50"/>
  <c r="F279" i="50"/>
  <c r="AN281" i="50"/>
  <c r="AS281" i="50"/>
  <c r="E281" i="50"/>
  <c r="B281" i="50"/>
  <c r="AL281" i="50"/>
  <c r="AN282" i="50"/>
  <c r="AS282" i="50"/>
  <c r="E282" i="50"/>
  <c r="B282" i="50"/>
  <c r="AL282" i="50"/>
  <c r="AK289" i="50"/>
  <c r="F289" i="50"/>
  <c r="F313" i="50"/>
  <c r="AK313" i="50"/>
  <c r="A220" i="50"/>
  <c r="E246" i="50"/>
  <c r="B246" i="50"/>
  <c r="AL246" i="50"/>
  <c r="AN246" i="50"/>
  <c r="AS246" i="50"/>
  <c r="E250" i="50"/>
  <c r="B250" i="50"/>
  <c r="AL250" i="50"/>
  <c r="AN250" i="50"/>
  <c r="AS250" i="50"/>
  <c r="AK253" i="50"/>
  <c r="F253" i="50"/>
  <c r="AF254" i="50"/>
  <c r="AN274" i="50"/>
  <c r="AS274" i="50"/>
  <c r="E274" i="50"/>
  <c r="B274" i="50"/>
  <c r="AL274" i="50"/>
  <c r="AN290" i="50"/>
  <c r="AS290" i="50"/>
  <c r="E290" i="50"/>
  <c r="B290" i="50"/>
  <c r="AL290" i="50"/>
  <c r="F291" i="50"/>
  <c r="AK291" i="50"/>
  <c r="A224" i="50"/>
  <c r="AF246" i="50"/>
  <c r="F248" i="50"/>
  <c r="E249" i="50"/>
  <c r="B249" i="50"/>
  <c r="AL249" i="50"/>
  <c r="AN257" i="50"/>
  <c r="AO257" i="50"/>
  <c r="E257" i="50"/>
  <c r="B257" i="50"/>
  <c r="AL257" i="50"/>
  <c r="AS257" i="50"/>
  <c r="E261" i="50"/>
  <c r="B261" i="50"/>
  <c r="AL261" i="50"/>
  <c r="AN265" i="50"/>
  <c r="AS265" i="50"/>
  <c r="E268" i="50"/>
  <c r="B268" i="50"/>
  <c r="AL268" i="50"/>
  <c r="AN268" i="50"/>
  <c r="AS268" i="50"/>
  <c r="AK274" i="50"/>
  <c r="F274" i="50"/>
  <c r="AM277" i="50"/>
  <c r="A277" i="50"/>
  <c r="AF277" i="50"/>
  <c r="E295" i="50"/>
  <c r="B295" i="50"/>
  <c r="AL295" i="50"/>
  <c r="AO295" i="50"/>
  <c r="AN232" i="50"/>
  <c r="AS232" i="50"/>
  <c r="E234" i="50"/>
  <c r="B234" i="50"/>
  <c r="AL234" i="50"/>
  <c r="AN236" i="50"/>
  <c r="AS236" i="50"/>
  <c r="E242" i="50"/>
  <c r="B242" i="50"/>
  <c r="AL242" i="50"/>
  <c r="A247" i="50"/>
  <c r="AM247" i="50"/>
  <c r="A251" i="50"/>
  <c r="AM251" i="50"/>
  <c r="AN251" i="50"/>
  <c r="AS251" i="50"/>
  <c r="E251" i="50"/>
  <c r="B251" i="50"/>
  <c r="AL251" i="50"/>
  <c r="E255" i="50"/>
  <c r="B255" i="50"/>
  <c r="AL255" i="50"/>
  <c r="AN255" i="50"/>
  <c r="AS255" i="50"/>
  <c r="F268" i="50"/>
  <c r="AN271" i="50"/>
  <c r="AS271" i="50"/>
  <c r="E271" i="50"/>
  <c r="B271" i="50"/>
  <c r="AL271" i="50"/>
  <c r="E276" i="50"/>
  <c r="B276" i="50"/>
  <c r="AL276" i="50"/>
  <c r="AN276" i="50"/>
  <c r="AS276" i="50"/>
  <c r="A234" i="50"/>
  <c r="A235" i="50"/>
  <c r="AN247" i="50"/>
  <c r="AO247" i="50"/>
  <c r="AS247" i="50"/>
  <c r="E256" i="50"/>
  <c r="B256" i="50"/>
  <c r="AL256" i="50"/>
  <c r="A274" i="50"/>
  <c r="AM274" i="50"/>
  <c r="E277" i="50"/>
  <c r="B277" i="50"/>
  <c r="AL277" i="50"/>
  <c r="AN277" i="50"/>
  <c r="AS277" i="50"/>
  <c r="E279" i="50"/>
  <c r="B279" i="50"/>
  <c r="AL279" i="50"/>
  <c r="F286" i="50"/>
  <c r="AN243" i="50"/>
  <c r="AS243" i="50"/>
  <c r="AN258" i="50"/>
  <c r="AS258" i="50"/>
  <c r="AK263" i="50"/>
  <c r="F263" i="50"/>
  <c r="AK277" i="50"/>
  <c r="F277" i="50"/>
  <c r="F280" i="50"/>
  <c r="AK280" i="50"/>
  <c r="AN280" i="50"/>
  <c r="AS280" i="50"/>
  <c r="AN292" i="50"/>
  <c r="AS292" i="50"/>
  <c r="AN293" i="50"/>
  <c r="AS293" i="50"/>
  <c r="E293" i="50"/>
  <c r="B293" i="50"/>
  <c r="AL293" i="50"/>
  <c r="E243" i="50"/>
  <c r="B243" i="50"/>
  <c r="AL243" i="50"/>
  <c r="E258" i="50"/>
  <c r="B258" i="50"/>
  <c r="AL258" i="50"/>
  <c r="AM260" i="50"/>
  <c r="A260" i="50"/>
  <c r="AN284" i="50"/>
  <c r="AS284" i="50"/>
  <c r="E284" i="50"/>
  <c r="B284" i="50"/>
  <c r="AL284" i="50"/>
  <c r="F292" i="50"/>
  <c r="AK292" i="50"/>
  <c r="AK293" i="50"/>
  <c r="F293" i="50"/>
  <c r="A302" i="50"/>
  <c r="AM302" i="50"/>
  <c r="AF302" i="50"/>
  <c r="A256" i="50"/>
  <c r="AF267" i="50"/>
  <c r="AM267" i="50"/>
  <c r="AM285" i="50"/>
  <c r="A285" i="50"/>
  <c r="AF285" i="50"/>
  <c r="AN289" i="50"/>
  <c r="AS289" i="50"/>
  <c r="E289" i="50"/>
  <c r="B289" i="50"/>
  <c r="AL289" i="50"/>
  <c r="AN294" i="50"/>
  <c r="AO294" i="50"/>
  <c r="AS294" i="50"/>
  <c r="E294" i="50"/>
  <c r="B294" i="50"/>
  <c r="AL294" i="50"/>
  <c r="E316" i="50"/>
  <c r="B316" i="50"/>
  <c r="AL316" i="50"/>
  <c r="AN316" i="50"/>
  <c r="AS316" i="50"/>
  <c r="A259" i="50"/>
  <c r="A265" i="50"/>
  <c r="A268" i="50"/>
  <c r="AF268" i="50"/>
  <c r="E280" i="50"/>
  <c r="B280" i="50"/>
  <c r="AL280" i="50"/>
  <c r="AN286" i="50"/>
  <c r="AS286" i="50"/>
  <c r="E286" i="50"/>
  <c r="B286" i="50"/>
  <c r="AL286" i="50"/>
  <c r="E302" i="50"/>
  <c r="B302" i="50"/>
  <c r="AL302" i="50"/>
  <c r="AN302" i="50"/>
  <c r="AS302" i="50"/>
  <c r="AM316" i="50"/>
  <c r="A316" i="50"/>
  <c r="AF316" i="50"/>
  <c r="AF271" i="50"/>
  <c r="A271" i="50"/>
  <c r="AM271" i="50"/>
  <c r="A278" i="50"/>
  <c r="AM278" i="50"/>
  <c r="AF281" i="50"/>
  <c r="A281" i="50"/>
  <c r="AM281" i="50"/>
  <c r="AK305" i="50"/>
  <c r="F305" i="50"/>
  <c r="E315" i="50"/>
  <c r="B315" i="50"/>
  <c r="AL315" i="50"/>
  <c r="AN315" i="50"/>
  <c r="AS315" i="50"/>
  <c r="A292" i="50"/>
  <c r="AF292" i="50"/>
  <c r="AM292" i="50"/>
  <c r="F295" i="50"/>
  <c r="AN296" i="50"/>
  <c r="AS296" i="50"/>
  <c r="E296" i="50"/>
  <c r="B296" i="50"/>
  <c r="AL296" i="50"/>
  <c r="E283" i="50"/>
  <c r="B283" i="50"/>
  <c r="AL283" i="50"/>
  <c r="AK287" i="50"/>
  <c r="F287" i="50"/>
  <c r="AK290" i="50"/>
  <c r="F290" i="50"/>
  <c r="AK294" i="50"/>
  <c r="F294" i="50"/>
  <c r="AN299" i="50"/>
  <c r="AS299" i="50"/>
  <c r="E299" i="50"/>
  <c r="B299" i="50"/>
  <c r="AL299" i="50"/>
  <c r="AN300" i="50"/>
  <c r="AO300" i="50"/>
  <c r="AS300" i="50"/>
  <c r="E300" i="50"/>
  <c r="B300" i="50"/>
  <c r="AL300" i="50"/>
  <c r="AK307" i="50"/>
  <c r="F307" i="50"/>
  <c r="AN307" i="50"/>
  <c r="AO307" i="50"/>
  <c r="AS307" i="50"/>
  <c r="E308" i="50"/>
  <c r="B308" i="50"/>
  <c r="AL308" i="50"/>
  <c r="AN308" i="50"/>
  <c r="AS308" i="50"/>
  <c r="AK315" i="50"/>
  <c r="F315" i="50"/>
  <c r="AN283" i="50"/>
  <c r="AS283" i="50"/>
  <c r="AN285" i="50"/>
  <c r="AS285" i="50"/>
  <c r="AO285" i="50"/>
  <c r="E301" i="50"/>
  <c r="B301" i="50"/>
  <c r="AL301" i="50"/>
  <c r="AN301" i="50"/>
  <c r="AS301" i="50"/>
  <c r="A275" i="50"/>
  <c r="F308" i="50"/>
  <c r="AK308" i="50"/>
  <c r="AN314" i="50"/>
  <c r="AS314" i="50"/>
  <c r="E314" i="50"/>
  <c r="B314" i="50"/>
  <c r="AL314" i="50"/>
  <c r="A283" i="50"/>
  <c r="AM291" i="50"/>
  <c r="AF291" i="50"/>
  <c r="A291" i="50"/>
  <c r="F296" i="50"/>
  <c r="F304" i="50"/>
  <c r="AK304" i="50"/>
  <c r="AN309" i="50"/>
  <c r="AS309" i="50"/>
  <c r="AO309" i="50"/>
  <c r="E309" i="50"/>
  <c r="B309" i="50"/>
  <c r="AL309" i="50"/>
  <c r="AN306" i="50"/>
  <c r="AS306" i="50"/>
  <c r="E306" i="50"/>
  <c r="B306" i="50"/>
  <c r="AL306" i="50"/>
  <c r="F309" i="50"/>
  <c r="AK309" i="50"/>
  <c r="F302" i="50"/>
  <c r="AK302" i="50"/>
  <c r="AK311" i="50"/>
  <c r="F311" i="50"/>
  <c r="A313" i="50"/>
  <c r="AM313" i="50"/>
  <c r="AF313" i="50"/>
  <c r="A295" i="50"/>
  <c r="AF295" i="50"/>
  <c r="AF301" i="50"/>
  <c r="AN310" i="50"/>
  <c r="AS310" i="50"/>
  <c r="E310" i="50"/>
  <c r="B310" i="50"/>
  <c r="AL310" i="50"/>
  <c r="F312" i="50"/>
  <c r="E303" i="50"/>
  <c r="B303" i="50"/>
  <c r="AL303" i="50"/>
  <c r="AN303" i="50"/>
  <c r="AS303" i="50"/>
  <c r="AK300" i="50"/>
  <c r="F300" i="50"/>
  <c r="AF305" i="50"/>
  <c r="A305" i="50"/>
  <c r="F306" i="50"/>
  <c r="AF311" i="50"/>
  <c r="A311" i="50"/>
  <c r="E312" i="50"/>
  <c r="B312" i="50"/>
  <c r="AL312" i="50"/>
  <c r="AN312" i="50"/>
  <c r="AS312" i="50"/>
  <c r="E307" i="50"/>
  <c r="B307" i="50"/>
  <c r="AL307" i="50"/>
  <c r="E311" i="50"/>
  <c r="B311" i="50"/>
  <c r="AL311" i="50"/>
  <c r="F314" i="50"/>
  <c r="AN313" i="50"/>
  <c r="AS313" i="50"/>
  <c r="AN305" i="50"/>
  <c r="AS305" i="50"/>
  <c r="AO305" i="50"/>
  <c r="E305" i="50"/>
  <c r="B305" i="50"/>
  <c r="AL305" i="50"/>
  <c r="AM309" i="50"/>
  <c r="AN20" i="49"/>
  <c r="AS20" i="49"/>
  <c r="E20" i="49"/>
  <c r="B20" i="49"/>
  <c r="CV10" i="49"/>
  <c r="CV11" i="49"/>
  <c r="DL11" i="49"/>
  <c r="DL10" i="49"/>
  <c r="AN22" i="49"/>
  <c r="AS22" i="49"/>
  <c r="F28" i="49"/>
  <c r="F52" i="49"/>
  <c r="BZ82" i="49"/>
  <c r="AN141" i="49"/>
  <c r="AS141" i="49"/>
  <c r="E141" i="49"/>
  <c r="B141" i="49"/>
  <c r="F27" i="49"/>
  <c r="F46" i="49"/>
  <c r="AN46" i="49"/>
  <c r="AS46" i="49"/>
  <c r="E49" i="49"/>
  <c r="B49" i="49"/>
  <c r="AN49" i="49"/>
  <c r="AS49" i="49"/>
  <c r="F54" i="49"/>
  <c r="AN64" i="49"/>
  <c r="AS64" i="49"/>
  <c r="E64" i="49"/>
  <c r="B64" i="49"/>
  <c r="E77" i="49"/>
  <c r="B77" i="49"/>
  <c r="AN77" i="49"/>
  <c r="AS77" i="49"/>
  <c r="AN95" i="49"/>
  <c r="AS95" i="49"/>
  <c r="E95" i="49"/>
  <c r="B95" i="49"/>
  <c r="AN101" i="49"/>
  <c r="AS101" i="49"/>
  <c r="E101" i="49"/>
  <c r="B101" i="49"/>
  <c r="AN107" i="49"/>
  <c r="AS107" i="49"/>
  <c r="E107" i="49"/>
  <c r="B107" i="49"/>
  <c r="F128" i="49"/>
  <c r="AN129" i="49"/>
  <c r="AS129" i="49"/>
  <c r="E129" i="49"/>
  <c r="B129" i="49"/>
  <c r="DL13" i="49" a="1"/>
  <c r="DL13" i="49"/>
  <c r="AN17" i="49"/>
  <c r="AS17" i="49"/>
  <c r="E17" i="49"/>
  <c r="B17" i="49"/>
  <c r="AG17" i="49"/>
  <c r="DB13" i="49" a="1"/>
  <c r="DB13" i="49"/>
  <c r="BZ18" i="49"/>
  <c r="CA13" i="49" a="1"/>
  <c r="CA13" i="49"/>
  <c r="CA10" i="49"/>
  <c r="CD11" i="49"/>
  <c r="BZ23" i="49"/>
  <c r="CT11" i="49"/>
  <c r="F25" i="49"/>
  <c r="AN106" i="49"/>
  <c r="AS106" i="49"/>
  <c r="E106" i="49"/>
  <c r="B106" i="49"/>
  <c r="DC13" i="49" a="1"/>
  <c r="DC13" i="49"/>
  <c r="DS13" i="49" a="1"/>
  <c r="DS13" i="49"/>
  <c r="CH11" i="49"/>
  <c r="CH13" i="49" a="1"/>
  <c r="CH13" i="49"/>
  <c r="CP11" i="49"/>
  <c r="CP13" i="49" a="1"/>
  <c r="CP13" i="49"/>
  <c r="CX11" i="49"/>
  <c r="CX13" i="49" a="1"/>
  <c r="CX13" i="49"/>
  <c r="DF11" i="49"/>
  <c r="DF13" i="49" a="1"/>
  <c r="DF13" i="49"/>
  <c r="DN11" i="49"/>
  <c r="DN13" i="49" a="1"/>
  <c r="DN13" i="49"/>
  <c r="DV11" i="49"/>
  <c r="DV13" i="49" a="1"/>
  <c r="DV13" i="49"/>
  <c r="E50" i="49"/>
  <c r="B50" i="49"/>
  <c r="E90" i="49"/>
  <c r="B90" i="49"/>
  <c r="AN90" i="49"/>
  <c r="AS90" i="49"/>
  <c r="CB11" i="49"/>
  <c r="CJ11" i="49"/>
  <c r="CR11" i="49"/>
  <c r="CZ11" i="49"/>
  <c r="DH11" i="49"/>
  <c r="DP11" i="49"/>
  <c r="BZ25" i="49"/>
  <c r="E29" i="49"/>
  <c r="B29" i="49"/>
  <c r="AN31" i="49"/>
  <c r="E31" i="49"/>
  <c r="B31" i="49"/>
  <c r="E34" i="49"/>
  <c r="B34" i="49"/>
  <c r="AN34" i="49"/>
  <c r="AS34" i="49"/>
  <c r="F38" i="49"/>
  <c r="AN40" i="49"/>
  <c r="AS40" i="49"/>
  <c r="E40" i="49"/>
  <c r="B40" i="49"/>
  <c r="F42" i="49"/>
  <c r="AN44" i="49"/>
  <c r="AS44" i="49"/>
  <c r="E44" i="49"/>
  <c r="B44" i="49"/>
  <c r="E57" i="49"/>
  <c r="B57" i="49"/>
  <c r="AN57" i="49"/>
  <c r="AS57" i="49"/>
  <c r="AN63" i="49"/>
  <c r="AS63" i="49"/>
  <c r="E63" i="49"/>
  <c r="B63" i="49"/>
  <c r="BZ64" i="49"/>
  <c r="AN67" i="49"/>
  <c r="AS67" i="49"/>
  <c r="E69" i="49"/>
  <c r="B69" i="49"/>
  <c r="AN69" i="49"/>
  <c r="AS69" i="49"/>
  <c r="AN72" i="49"/>
  <c r="AS72" i="49"/>
  <c r="E72" i="49"/>
  <c r="B72" i="49"/>
  <c r="BZ77" i="49"/>
  <c r="F78" i="49"/>
  <c r="AN78" i="49"/>
  <c r="AS78" i="49"/>
  <c r="AN121" i="49"/>
  <c r="AS121" i="49"/>
  <c r="E121" i="49"/>
  <c r="B121" i="49"/>
  <c r="CN11" i="49"/>
  <c r="CN10" i="49"/>
  <c r="E54" i="49"/>
  <c r="B54" i="49"/>
  <c r="AN54" i="49"/>
  <c r="AS54" i="49"/>
  <c r="F58" i="49"/>
  <c r="AN71" i="49"/>
  <c r="AS71" i="49"/>
  <c r="E71" i="49"/>
  <c r="B71" i="49"/>
  <c r="F75" i="49"/>
  <c r="F92" i="49"/>
  <c r="E25" i="49"/>
  <c r="B25" i="49"/>
  <c r="AN25" i="49"/>
  <c r="AS25" i="49"/>
  <c r="BZ31" i="49"/>
  <c r="CL13" i="49" a="1"/>
  <c r="CL13" i="49"/>
  <c r="CT13" i="49" a="1"/>
  <c r="CT13" i="49"/>
  <c r="CI13" i="49" a="1"/>
  <c r="CI13" i="49"/>
  <c r="CI10" i="49"/>
  <c r="CY13" i="49" a="1"/>
  <c r="CY13" i="49"/>
  <c r="CY10" i="49"/>
  <c r="DO13" i="49" a="1"/>
  <c r="DO13" i="49"/>
  <c r="DO10" i="49"/>
  <c r="CL11" i="49"/>
  <c r="DJ11" i="49"/>
  <c r="F77" i="49"/>
  <c r="AN79" i="49"/>
  <c r="AS79" i="49"/>
  <c r="E79" i="49"/>
  <c r="B79" i="49"/>
  <c r="F101" i="49"/>
  <c r="E108" i="49"/>
  <c r="B108" i="49"/>
  <c r="AN108" i="49"/>
  <c r="AS108" i="49"/>
  <c r="CU13" i="49" a="1"/>
  <c r="CU13" i="49"/>
  <c r="DK13" i="49" a="1"/>
  <c r="DK13" i="49"/>
  <c r="BZ20" i="49"/>
  <c r="BZ33" i="49"/>
  <c r="F55" i="49"/>
  <c r="DO11" i="49"/>
  <c r="DU13" i="49" a="1"/>
  <c r="DU13" i="49"/>
  <c r="AN18" i="49"/>
  <c r="AS18" i="49"/>
  <c r="E18" i="49"/>
  <c r="B18" i="49"/>
  <c r="E21" i="49"/>
  <c r="B21" i="49"/>
  <c r="AN23" i="49"/>
  <c r="AS23" i="49"/>
  <c r="E23" i="49"/>
  <c r="B23" i="49"/>
  <c r="CG10" i="49"/>
  <c r="CO10" i="49"/>
  <c r="CW10" i="49"/>
  <c r="DE10" i="49"/>
  <c r="DM10" i="49"/>
  <c r="DU10" i="49"/>
  <c r="AN26" i="49"/>
  <c r="AS26" i="49"/>
  <c r="E26" i="49"/>
  <c r="B26" i="49"/>
  <c r="F29" i="49"/>
  <c r="F31" i="49"/>
  <c r="F34" i="49"/>
  <c r="AN36" i="49"/>
  <c r="AS36" i="49"/>
  <c r="E36" i="49"/>
  <c r="B36" i="49"/>
  <c r="AN48" i="49"/>
  <c r="AS48" i="49"/>
  <c r="E48" i="49"/>
  <c r="B48" i="49"/>
  <c r="E53" i="49"/>
  <c r="B53" i="49"/>
  <c r="F63" i="49"/>
  <c r="F67" i="49"/>
  <c r="E73" i="49"/>
  <c r="B73" i="49"/>
  <c r="AN73" i="49"/>
  <c r="AS73" i="49"/>
  <c r="E81" i="49"/>
  <c r="B81" i="49"/>
  <c r="F86" i="49"/>
  <c r="E87" i="49"/>
  <c r="B87" i="49"/>
  <c r="AN87" i="49"/>
  <c r="AS87" i="49"/>
  <c r="E99" i="49"/>
  <c r="B99" i="49"/>
  <c r="AN99" i="49"/>
  <c r="AS99" i="49"/>
  <c r="AN103" i="49"/>
  <c r="AS103" i="49"/>
  <c r="E103" i="49"/>
  <c r="B103" i="49"/>
  <c r="BW15" i="49"/>
  <c r="AN27" i="49"/>
  <c r="AS27" i="49"/>
  <c r="F35" i="49"/>
  <c r="F76" i="49"/>
  <c r="AN80" i="49"/>
  <c r="AS80" i="49"/>
  <c r="E80" i="49"/>
  <c r="B80" i="49"/>
  <c r="E134" i="49"/>
  <c r="B134" i="49"/>
  <c r="AN134" i="49"/>
  <c r="AS134" i="49"/>
  <c r="AN19" i="49"/>
  <c r="AS19" i="49"/>
  <c r="E19" i="49"/>
  <c r="B19" i="49"/>
  <c r="F22" i="49"/>
  <c r="F33" i="49"/>
  <c r="DR13" i="49" a="1"/>
  <c r="DR13" i="49"/>
  <c r="F19" i="49"/>
  <c r="DB11" i="49"/>
  <c r="AN56" i="49"/>
  <c r="AS56" i="49"/>
  <c r="E56" i="49"/>
  <c r="B56" i="49"/>
  <c r="F196" i="49"/>
  <c r="AN196" i="49"/>
  <c r="AS196" i="49"/>
  <c r="CY11" i="49"/>
  <c r="CE13" i="49" a="1"/>
  <c r="CE13" i="49"/>
  <c r="CV13" i="49" a="1"/>
  <c r="CV13" i="49"/>
  <c r="CH10" i="49"/>
  <c r="CP10" i="49"/>
  <c r="CX10" i="49"/>
  <c r="DF10" i="49"/>
  <c r="DN10" i="49"/>
  <c r="DV10" i="49"/>
  <c r="CC13" i="49" a="1"/>
  <c r="CC13" i="49"/>
  <c r="CK13" i="49" a="1"/>
  <c r="CK13" i="49"/>
  <c r="CS13" i="49" a="1"/>
  <c r="CS13" i="49"/>
  <c r="DA13" i="49" a="1"/>
  <c r="DA13" i="49"/>
  <c r="DI13" i="49" a="1"/>
  <c r="DI13" i="49"/>
  <c r="DQ13" i="49" a="1"/>
  <c r="DQ13" i="49"/>
  <c r="F21" i="49"/>
  <c r="CG11" i="49"/>
  <c r="CO11" i="49"/>
  <c r="CW11" i="49"/>
  <c r="DE11" i="49"/>
  <c r="DM11" i="49"/>
  <c r="DU11" i="49"/>
  <c r="F23" i="49"/>
  <c r="F26" i="49"/>
  <c r="E32" i="49"/>
  <c r="B32" i="49"/>
  <c r="E37" i="49"/>
  <c r="B37" i="49"/>
  <c r="AN37" i="49"/>
  <c r="AS37" i="49"/>
  <c r="E41" i="49"/>
  <c r="B41" i="49"/>
  <c r="AN41" i="49"/>
  <c r="AS41" i="49"/>
  <c r="E45" i="49"/>
  <c r="B45" i="49"/>
  <c r="AN45" i="49"/>
  <c r="AS45" i="49"/>
  <c r="AN51" i="49"/>
  <c r="E51" i="49"/>
  <c r="B51" i="49"/>
  <c r="AN60" i="49"/>
  <c r="AS60" i="49"/>
  <c r="E65" i="49"/>
  <c r="B65" i="49"/>
  <c r="AN65" i="49"/>
  <c r="E70" i="49"/>
  <c r="B70" i="49"/>
  <c r="AN70" i="49"/>
  <c r="AS70" i="49"/>
  <c r="E82" i="49"/>
  <c r="B82" i="49"/>
  <c r="AN82" i="49"/>
  <c r="AS82" i="49"/>
  <c r="F87" i="49"/>
  <c r="AN88" i="49"/>
  <c r="AS88" i="49"/>
  <c r="E88" i="49"/>
  <c r="B88" i="49"/>
  <c r="F151" i="49"/>
  <c r="AN151" i="49"/>
  <c r="AS151" i="49"/>
  <c r="CF10" i="49"/>
  <c r="CF11" i="49"/>
  <c r="DD10" i="49"/>
  <c r="DD11" i="49"/>
  <c r="DT10" i="49"/>
  <c r="DT11" i="49"/>
  <c r="E33" i="49"/>
  <c r="B33" i="49"/>
  <c r="AN33" i="49"/>
  <c r="AS33" i="49"/>
  <c r="BZ40" i="49"/>
  <c r="E66" i="49"/>
  <c r="B66" i="49"/>
  <c r="AN66" i="49"/>
  <c r="AS66" i="49"/>
  <c r="E74" i="49"/>
  <c r="B74" i="49"/>
  <c r="AN74" i="49"/>
  <c r="AS74" i="49"/>
  <c r="F109" i="49"/>
  <c r="AN109" i="49"/>
  <c r="AS109" i="49"/>
  <c r="F20" i="49"/>
  <c r="E22" i="49"/>
  <c r="B22" i="49"/>
  <c r="CD13" i="49" a="1"/>
  <c r="CD13" i="49"/>
  <c r="DJ13" i="49" a="1"/>
  <c r="DJ13" i="49"/>
  <c r="CQ13" i="49" a="1"/>
  <c r="CQ13" i="49"/>
  <c r="CQ10" i="49"/>
  <c r="DG13" i="49" a="1"/>
  <c r="DG13" i="49"/>
  <c r="DG10" i="49"/>
  <c r="DR11" i="49"/>
  <c r="AN55" i="49"/>
  <c r="AS55" i="49"/>
  <c r="E55" i="49"/>
  <c r="B55" i="49"/>
  <c r="F64" i="49"/>
  <c r="CM13" i="49" a="1"/>
  <c r="CM13" i="49"/>
  <c r="E24" i="49"/>
  <c r="B24" i="49"/>
  <c r="CE11" i="49"/>
  <c r="CM11" i="49"/>
  <c r="CU11" i="49"/>
  <c r="DC11" i="49"/>
  <c r="DK11" i="49"/>
  <c r="DS11" i="49"/>
  <c r="E28" i="49"/>
  <c r="B28" i="49"/>
  <c r="AN28" i="49"/>
  <c r="AS28" i="49"/>
  <c r="AN30" i="49"/>
  <c r="AS30" i="49"/>
  <c r="AN35" i="49"/>
  <c r="AS35" i="49"/>
  <c r="F45" i="49"/>
  <c r="F47" i="49"/>
  <c r="AN47" i="49"/>
  <c r="AS47" i="49"/>
  <c r="E47" i="49"/>
  <c r="B47" i="49"/>
  <c r="F51" i="49"/>
  <c r="E52" i="49"/>
  <c r="B52" i="49"/>
  <c r="E58" i="49"/>
  <c r="B58" i="49"/>
  <c r="AN58" i="49"/>
  <c r="AS58" i="49"/>
  <c r="F60" i="49"/>
  <c r="E61" i="49"/>
  <c r="B61" i="49"/>
  <c r="AN61" i="49"/>
  <c r="AS61" i="49"/>
  <c r="F70" i="49"/>
  <c r="AN76" i="49"/>
  <c r="AS76" i="49"/>
  <c r="E76" i="49"/>
  <c r="B76" i="49"/>
  <c r="F82" i="49"/>
  <c r="F84" i="49"/>
  <c r="F88" i="49"/>
  <c r="E92" i="49"/>
  <c r="B92" i="49"/>
  <c r="AN92" i="49"/>
  <c r="AS92" i="49"/>
  <c r="F110" i="49"/>
  <c r="F118" i="49"/>
  <c r="AN91" i="49"/>
  <c r="AS91" i="49"/>
  <c r="AN94" i="49"/>
  <c r="AS94" i="49"/>
  <c r="E94" i="49"/>
  <c r="B94" i="49"/>
  <c r="E96" i="49"/>
  <c r="B96" i="49"/>
  <c r="AN96" i="49"/>
  <c r="AS96" i="49"/>
  <c r="F104" i="49"/>
  <c r="F116" i="49"/>
  <c r="AN117" i="49"/>
  <c r="AS117" i="49"/>
  <c r="AN119" i="49"/>
  <c r="AS119" i="49"/>
  <c r="E119" i="49"/>
  <c r="B119" i="49"/>
  <c r="E126" i="49"/>
  <c r="B126" i="49"/>
  <c r="AN126" i="49"/>
  <c r="AS126" i="49"/>
  <c r="E127" i="49"/>
  <c r="B127" i="49"/>
  <c r="F156" i="49"/>
  <c r="E174" i="49"/>
  <c r="B174" i="49"/>
  <c r="AN174" i="49"/>
  <c r="AS174" i="49"/>
  <c r="F185" i="49"/>
  <c r="AN197" i="49"/>
  <c r="AS197" i="49"/>
  <c r="E197" i="49"/>
  <c r="B197" i="49"/>
  <c r="F216" i="49"/>
  <c r="CD10" i="49"/>
  <c r="CL10" i="49"/>
  <c r="CT10" i="49"/>
  <c r="DB10" i="49"/>
  <c r="DJ10" i="49"/>
  <c r="DR10" i="49"/>
  <c r="F66" i="49"/>
  <c r="F72" i="49"/>
  <c r="F81" i="49"/>
  <c r="AN83" i="49"/>
  <c r="AS83" i="49"/>
  <c r="AN84" i="49"/>
  <c r="AS84" i="49"/>
  <c r="E84" i="49"/>
  <c r="B84" i="49"/>
  <c r="F90" i="49"/>
  <c r="BZ102" i="49"/>
  <c r="F105" i="49"/>
  <c r="AN114" i="49"/>
  <c r="AS114" i="49"/>
  <c r="E114" i="49"/>
  <c r="B114" i="49"/>
  <c r="F115" i="49"/>
  <c r="F117" i="49"/>
  <c r="F119" i="49"/>
  <c r="AN125" i="49"/>
  <c r="AS125" i="49"/>
  <c r="E125" i="49"/>
  <c r="B125" i="49"/>
  <c r="F171" i="49"/>
  <c r="E182" i="49"/>
  <c r="B182" i="49"/>
  <c r="E187" i="49"/>
  <c r="B187" i="49"/>
  <c r="AN187" i="49"/>
  <c r="AS187" i="49"/>
  <c r="F193" i="49"/>
  <c r="F212" i="49"/>
  <c r="AN212" i="49"/>
  <c r="AS212" i="49"/>
  <c r="AN279" i="49"/>
  <c r="AS279" i="49"/>
  <c r="E279" i="49"/>
  <c r="B279" i="49"/>
  <c r="CE10" i="49"/>
  <c r="CM10" i="49"/>
  <c r="CU10" i="49"/>
  <c r="DC10" i="49"/>
  <c r="DK10" i="49"/>
  <c r="DS10" i="49"/>
  <c r="CC11" i="49"/>
  <c r="CK11" i="49"/>
  <c r="CS11" i="49"/>
  <c r="DA11" i="49"/>
  <c r="DI11" i="49"/>
  <c r="DQ11" i="49"/>
  <c r="CG13" i="49" a="1"/>
  <c r="CG13" i="49"/>
  <c r="CO13" i="49" a="1"/>
  <c r="CO13" i="49"/>
  <c r="CW13" i="49" a="1"/>
  <c r="CW13" i="49"/>
  <c r="DE13" i="49" a="1"/>
  <c r="DE13" i="49"/>
  <c r="DM13" i="49" a="1"/>
  <c r="DM13" i="49"/>
  <c r="BV14" i="49"/>
  <c r="F17" i="49"/>
  <c r="BZ47" i="49"/>
  <c r="E68" i="49"/>
  <c r="B68" i="49"/>
  <c r="F69" i="49"/>
  <c r="BZ70" i="49"/>
  <c r="E75" i="49"/>
  <c r="B75" i="49"/>
  <c r="BZ79" i="49"/>
  <c r="E93" i="49"/>
  <c r="B93" i="49"/>
  <c r="AN93" i="49"/>
  <c r="AS93" i="49"/>
  <c r="F94" i="49"/>
  <c r="F103" i="49"/>
  <c r="AN105" i="49"/>
  <c r="AS105" i="49"/>
  <c r="BZ105" i="49"/>
  <c r="E111" i="49"/>
  <c r="B111" i="49"/>
  <c r="AN113" i="49"/>
  <c r="AS113" i="49"/>
  <c r="F125" i="49"/>
  <c r="BZ128" i="49"/>
  <c r="E147" i="49"/>
  <c r="B147" i="49"/>
  <c r="AN147" i="49"/>
  <c r="AS147" i="49"/>
  <c r="E154" i="49"/>
  <c r="B154" i="49"/>
  <c r="AN154" i="49"/>
  <c r="AS154" i="49"/>
  <c r="AN163" i="49"/>
  <c r="AS163" i="49"/>
  <c r="E163" i="49"/>
  <c r="B163" i="49"/>
  <c r="AN182" i="49"/>
  <c r="AS182" i="49"/>
  <c r="F183" i="49"/>
  <c r="E195" i="49"/>
  <c r="B195" i="49"/>
  <c r="AN195" i="49"/>
  <c r="AS195" i="49"/>
  <c r="BZ81" i="49"/>
  <c r="E100" i="49"/>
  <c r="B100" i="49"/>
  <c r="AN100" i="49"/>
  <c r="AS100" i="49"/>
  <c r="BZ103" i="49"/>
  <c r="AN133" i="49"/>
  <c r="AS133" i="49"/>
  <c r="E133" i="49"/>
  <c r="B133" i="49"/>
  <c r="E142" i="49"/>
  <c r="B142" i="49"/>
  <c r="AN142" i="49"/>
  <c r="AS142" i="49"/>
  <c r="F147" i="49"/>
  <c r="AN149" i="49"/>
  <c r="AS149" i="49"/>
  <c r="E149" i="49"/>
  <c r="B149" i="49"/>
  <c r="AN158" i="49"/>
  <c r="AS158" i="49"/>
  <c r="E158" i="49"/>
  <c r="B158" i="49"/>
  <c r="AN173" i="49"/>
  <c r="AS173" i="49"/>
  <c r="E173" i="49"/>
  <c r="B173" i="49"/>
  <c r="E186" i="49"/>
  <c r="B186" i="49"/>
  <c r="AN186" i="49"/>
  <c r="AS186" i="49"/>
  <c r="E188" i="49"/>
  <c r="B188" i="49"/>
  <c r="AN188" i="49"/>
  <c r="AS188" i="49"/>
  <c r="E293" i="49"/>
  <c r="B293" i="49"/>
  <c r="AN293" i="49"/>
  <c r="AS293" i="49"/>
  <c r="BZ55" i="49"/>
  <c r="BZ78" i="49"/>
  <c r="BZ91" i="49"/>
  <c r="BZ96" i="49"/>
  <c r="F98" i="49"/>
  <c r="F100" i="49"/>
  <c r="F102" i="49"/>
  <c r="F106" i="49"/>
  <c r="F112" i="49"/>
  <c r="BZ117" i="49"/>
  <c r="E130" i="49"/>
  <c r="B130" i="49"/>
  <c r="AN130" i="49"/>
  <c r="AS130" i="49"/>
  <c r="F140" i="49"/>
  <c r="F145" i="49"/>
  <c r="F149" i="49"/>
  <c r="F160" i="49"/>
  <c r="F168" i="49"/>
  <c r="F170" i="49"/>
  <c r="AN170" i="49"/>
  <c r="AS170" i="49"/>
  <c r="F177" i="49"/>
  <c r="E180" i="49"/>
  <c r="B180" i="49"/>
  <c r="AN180" i="49"/>
  <c r="AS180" i="49"/>
  <c r="AN181" i="49"/>
  <c r="AS181" i="49"/>
  <c r="E181" i="49"/>
  <c r="B181" i="49"/>
  <c r="F186" i="49"/>
  <c r="E191" i="49"/>
  <c r="B191" i="49"/>
  <c r="AN191" i="49"/>
  <c r="AS191" i="49"/>
  <c r="AN238" i="49"/>
  <c r="AS238" i="49"/>
  <c r="E238" i="49"/>
  <c r="B238" i="49"/>
  <c r="BZ26" i="49"/>
  <c r="BZ34" i="49"/>
  <c r="F50" i="49"/>
  <c r="F56" i="49"/>
  <c r="F65" i="49"/>
  <c r="BZ66" i="49"/>
  <c r="BZ75" i="49"/>
  <c r="E86" i="49"/>
  <c r="B86" i="49"/>
  <c r="AN86" i="49"/>
  <c r="AS86" i="49"/>
  <c r="F95" i="49"/>
  <c r="AN110" i="49"/>
  <c r="AS110" i="49"/>
  <c r="E110" i="49"/>
  <c r="B110" i="49"/>
  <c r="F120" i="49"/>
  <c r="E122" i="49"/>
  <c r="B122" i="49"/>
  <c r="AN122" i="49"/>
  <c r="AS122" i="49"/>
  <c r="F123" i="49"/>
  <c r="AN123" i="49"/>
  <c r="AS123" i="49"/>
  <c r="F124" i="49"/>
  <c r="F127" i="49"/>
  <c r="BZ132" i="49"/>
  <c r="F135" i="49"/>
  <c r="AN137" i="49"/>
  <c r="AS137" i="49"/>
  <c r="E137" i="49"/>
  <c r="B137" i="49"/>
  <c r="E138" i="49"/>
  <c r="B138" i="49"/>
  <c r="AN138" i="49"/>
  <c r="AS138" i="49"/>
  <c r="AN144" i="49"/>
  <c r="AS144" i="49"/>
  <c r="E144" i="49"/>
  <c r="B144" i="49"/>
  <c r="F164" i="49"/>
  <c r="F181" i="49"/>
  <c r="E192" i="49"/>
  <c r="B192" i="49"/>
  <c r="AN198" i="49"/>
  <c r="AS198" i="49"/>
  <c r="E198" i="49"/>
  <c r="B198" i="49"/>
  <c r="F202" i="49"/>
  <c r="AN205" i="49"/>
  <c r="AS205" i="49"/>
  <c r="E205" i="49"/>
  <c r="B205" i="49"/>
  <c r="AN207" i="49"/>
  <c r="AS207" i="49"/>
  <c r="E207" i="49"/>
  <c r="B207" i="49"/>
  <c r="BW14" i="49"/>
  <c r="F24" i="49"/>
  <c r="F32" i="49"/>
  <c r="AN59" i="49"/>
  <c r="AS59" i="49"/>
  <c r="E83" i="49"/>
  <c r="B83" i="49"/>
  <c r="E97" i="49"/>
  <c r="B97" i="49"/>
  <c r="AN98" i="49"/>
  <c r="AS98" i="49"/>
  <c r="E98" i="49"/>
  <c r="B98" i="49"/>
  <c r="AN102" i="49"/>
  <c r="AS102" i="49"/>
  <c r="E102" i="49"/>
  <c r="B102" i="49"/>
  <c r="E105" i="49"/>
  <c r="B105" i="49"/>
  <c r="F132" i="49"/>
  <c r="F154" i="49"/>
  <c r="F280" i="49"/>
  <c r="AQ13" i="49"/>
  <c r="BZ38" i="49"/>
  <c r="F40" i="49"/>
  <c r="BZ42" i="49"/>
  <c r="F62" i="49"/>
  <c r="AN89" i="49"/>
  <c r="AS89" i="49"/>
  <c r="BR14" i="49"/>
  <c r="BR15" i="49"/>
  <c r="CA14" i="49"/>
  <c r="CB14" i="49"/>
  <c r="CC14" i="49"/>
  <c r="CD14" i="49"/>
  <c r="CE14" i="49"/>
  <c r="CF14" i="49"/>
  <c r="CG14" i="49"/>
  <c r="CH14" i="49"/>
  <c r="CI14" i="49"/>
  <c r="CJ14" i="49"/>
  <c r="CK14" i="49"/>
  <c r="CL14" i="49"/>
  <c r="CM14" i="49"/>
  <c r="CN14" i="49"/>
  <c r="CO14" i="49"/>
  <c r="CP14" i="49"/>
  <c r="CQ14" i="49"/>
  <c r="CR14" i="49"/>
  <c r="CS14" i="49"/>
  <c r="CT14" i="49"/>
  <c r="CU14" i="49"/>
  <c r="CV14" i="49"/>
  <c r="CW14" i="49"/>
  <c r="CX14" i="49"/>
  <c r="CY14" i="49"/>
  <c r="CZ14" i="49"/>
  <c r="DA14" i="49"/>
  <c r="DB14" i="49"/>
  <c r="DC14" i="49"/>
  <c r="DD14" i="49"/>
  <c r="DE14" i="49"/>
  <c r="DF14" i="49"/>
  <c r="DG14" i="49"/>
  <c r="DH14" i="49"/>
  <c r="DI14" i="49"/>
  <c r="DJ14" i="49"/>
  <c r="DK14" i="49"/>
  <c r="DL14" i="49"/>
  <c r="DM14" i="49"/>
  <c r="DN14" i="49"/>
  <c r="DO14" i="49"/>
  <c r="DP14" i="49"/>
  <c r="DQ14" i="49"/>
  <c r="DR14" i="49"/>
  <c r="DS14" i="49"/>
  <c r="DT14" i="49"/>
  <c r="DU14" i="49"/>
  <c r="DV14" i="49"/>
  <c r="BZ54" i="49"/>
  <c r="E59" i="49"/>
  <c r="B59" i="49"/>
  <c r="BZ63" i="49"/>
  <c r="F71" i="49"/>
  <c r="F108" i="49"/>
  <c r="E109" i="49"/>
  <c r="B109" i="49"/>
  <c r="BZ113" i="49"/>
  <c r="F122" i="49"/>
  <c r="AN128" i="49"/>
  <c r="AS128" i="49"/>
  <c r="E128" i="49"/>
  <c r="B128" i="49"/>
  <c r="BZ134" i="49"/>
  <c r="E135" i="49"/>
  <c r="B135" i="49"/>
  <c r="AN135" i="49"/>
  <c r="AS135" i="49"/>
  <c r="BZ140" i="49"/>
  <c r="E146" i="49"/>
  <c r="B146" i="49"/>
  <c r="AN146" i="49"/>
  <c r="AS146" i="49"/>
  <c r="F192" i="49"/>
  <c r="F48" i="49"/>
  <c r="E62" i="49"/>
  <c r="B62" i="49"/>
  <c r="AN68" i="49"/>
  <c r="AS68" i="49"/>
  <c r="F74" i="49"/>
  <c r="F80" i="49"/>
  <c r="E112" i="49"/>
  <c r="B112" i="49"/>
  <c r="AN112" i="49"/>
  <c r="AS112" i="49"/>
  <c r="E117" i="49"/>
  <c r="B117" i="49"/>
  <c r="AN120" i="49"/>
  <c r="E120" i="49"/>
  <c r="B120" i="49"/>
  <c r="AN127" i="49"/>
  <c r="AS127" i="49"/>
  <c r="AN145" i="49"/>
  <c r="AS145" i="49"/>
  <c r="E145" i="49"/>
  <c r="B145" i="49"/>
  <c r="E153" i="49"/>
  <c r="B153" i="49"/>
  <c r="AN153" i="49"/>
  <c r="AS153" i="49"/>
  <c r="F163" i="49"/>
  <c r="F36" i="49"/>
  <c r="F44" i="49"/>
  <c r="BZ46" i="49"/>
  <c r="F68" i="49"/>
  <c r="F83" i="49"/>
  <c r="CB10" i="49"/>
  <c r="BS14" i="49"/>
  <c r="AN39" i="49"/>
  <c r="AS39" i="49"/>
  <c r="AN43" i="49"/>
  <c r="AS43" i="49"/>
  <c r="E46" i="49"/>
  <c r="B46" i="49"/>
  <c r="BZ51" i="49"/>
  <c r="AN52" i="49"/>
  <c r="AS52" i="49"/>
  <c r="F59" i="49"/>
  <c r="AN62" i="49"/>
  <c r="F73" i="49"/>
  <c r="BZ74" i="49"/>
  <c r="AN75" i="49"/>
  <c r="AS75" i="49"/>
  <c r="E78" i="49"/>
  <c r="B78" i="49"/>
  <c r="BZ83" i="49"/>
  <c r="E85" i="49"/>
  <c r="B85" i="49"/>
  <c r="AN85" i="49"/>
  <c r="AS85" i="49"/>
  <c r="BZ93" i="49"/>
  <c r="E104" i="49"/>
  <c r="B104" i="49"/>
  <c r="AN104" i="49"/>
  <c r="AS104" i="49"/>
  <c r="E116" i="49"/>
  <c r="B116" i="49"/>
  <c r="AN116" i="49"/>
  <c r="AS116" i="49"/>
  <c r="BZ142" i="49"/>
  <c r="E143" i="49"/>
  <c r="B143" i="49"/>
  <c r="AN143" i="49"/>
  <c r="AS143" i="49"/>
  <c r="F146" i="49"/>
  <c r="F155" i="49"/>
  <c r="AN156" i="49"/>
  <c r="E156" i="49"/>
  <c r="B156" i="49"/>
  <c r="BZ160" i="49"/>
  <c r="E161" i="49"/>
  <c r="B161" i="49"/>
  <c r="BZ97" i="49"/>
  <c r="AN132" i="49"/>
  <c r="AS132" i="49"/>
  <c r="AN140" i="49"/>
  <c r="AS140" i="49"/>
  <c r="BZ144" i="49"/>
  <c r="E150" i="49"/>
  <c r="B150" i="49"/>
  <c r="AN150" i="49"/>
  <c r="AS150" i="49"/>
  <c r="F159" i="49"/>
  <c r="F169" i="49"/>
  <c r="E172" i="49"/>
  <c r="B172" i="49"/>
  <c r="AN172" i="49"/>
  <c r="AS172" i="49"/>
  <c r="F174" i="49"/>
  <c r="E183" i="49"/>
  <c r="B183" i="49"/>
  <c r="AN183" i="49"/>
  <c r="AS183" i="49"/>
  <c r="F194" i="49"/>
  <c r="F205" i="49"/>
  <c r="E217" i="49"/>
  <c r="B217" i="49"/>
  <c r="AN217" i="49"/>
  <c r="AS217" i="49"/>
  <c r="BZ87" i="49"/>
  <c r="BZ95" i="49"/>
  <c r="BZ119" i="49"/>
  <c r="BZ127" i="49"/>
  <c r="F143" i="49"/>
  <c r="F144" i="49"/>
  <c r="F153" i="49"/>
  <c r="E157" i="49"/>
  <c r="B157" i="49"/>
  <c r="AN157" i="49"/>
  <c r="AS157" i="49"/>
  <c r="E165" i="49"/>
  <c r="B165" i="49"/>
  <c r="AN165" i="49"/>
  <c r="AS165" i="49"/>
  <c r="F173" i="49"/>
  <c r="F178" i="49"/>
  <c r="E199" i="49"/>
  <c r="B199" i="49"/>
  <c r="AN199" i="49"/>
  <c r="AS199" i="49"/>
  <c r="AN204" i="49"/>
  <c r="AS204" i="49"/>
  <c r="E204" i="49"/>
  <c r="B204" i="49"/>
  <c r="F206" i="49"/>
  <c r="AN206" i="49"/>
  <c r="AS206" i="49"/>
  <c r="F218" i="49"/>
  <c r="AN218" i="49"/>
  <c r="AS218" i="49"/>
  <c r="E226" i="49"/>
  <c r="B226" i="49"/>
  <c r="AN226" i="49"/>
  <c r="AS226" i="49"/>
  <c r="F238" i="49"/>
  <c r="BZ109" i="49"/>
  <c r="BZ111" i="49"/>
  <c r="F113" i="49"/>
  <c r="BZ120" i="49"/>
  <c r="F121" i="49"/>
  <c r="AN124" i="49"/>
  <c r="AS124" i="49"/>
  <c r="E124" i="49"/>
  <c r="B124" i="49"/>
  <c r="F131" i="49"/>
  <c r="AN136" i="49"/>
  <c r="AS136" i="49"/>
  <c r="F139" i="49"/>
  <c r="AN155" i="49"/>
  <c r="AS155" i="49"/>
  <c r="E155" i="49"/>
  <c r="B155" i="49"/>
  <c r="AN162" i="49"/>
  <c r="AS162" i="49"/>
  <c r="BZ163" i="49"/>
  <c r="F165" i="49"/>
  <c r="E167" i="49"/>
  <c r="B167" i="49"/>
  <c r="AN167" i="49"/>
  <c r="AS167" i="49"/>
  <c r="E176" i="49"/>
  <c r="B176" i="49"/>
  <c r="AN176" i="49"/>
  <c r="AS176" i="49"/>
  <c r="E184" i="49"/>
  <c r="B184" i="49"/>
  <c r="AN184" i="49"/>
  <c r="AS184" i="49"/>
  <c r="F199" i="49"/>
  <c r="BZ99" i="49"/>
  <c r="AN118" i="49"/>
  <c r="AS118" i="49"/>
  <c r="E118" i="49"/>
  <c r="B118" i="49"/>
  <c r="E123" i="49"/>
  <c r="B123" i="49"/>
  <c r="E136" i="49"/>
  <c r="B136" i="49"/>
  <c r="BZ151" i="49"/>
  <c r="E160" i="49"/>
  <c r="B160" i="49"/>
  <c r="AN160" i="49"/>
  <c r="AS160" i="49"/>
  <c r="F162" i="49"/>
  <c r="AN164" i="49"/>
  <c r="AS164" i="49"/>
  <c r="E164" i="49"/>
  <c r="B164" i="49"/>
  <c r="F167" i="49"/>
  <c r="E168" i="49"/>
  <c r="B168" i="49"/>
  <c r="AN168" i="49"/>
  <c r="AS168" i="49"/>
  <c r="E171" i="49"/>
  <c r="B171" i="49"/>
  <c r="AN171" i="49"/>
  <c r="AS171" i="49"/>
  <c r="F175" i="49"/>
  <c r="E179" i="49"/>
  <c r="B179" i="49"/>
  <c r="AN179" i="49"/>
  <c r="AS179" i="49"/>
  <c r="F184" i="49"/>
  <c r="AN215" i="49"/>
  <c r="AS215" i="49"/>
  <c r="BZ143" i="49"/>
  <c r="E148" i="49"/>
  <c r="B148" i="49"/>
  <c r="AN152" i="49"/>
  <c r="AS152" i="49"/>
  <c r="E170" i="49"/>
  <c r="B170" i="49"/>
  <c r="BZ179" i="49"/>
  <c r="BZ180" i="49"/>
  <c r="BZ181" i="49"/>
  <c r="F187" i="49"/>
  <c r="AN193" i="49"/>
  <c r="AS193" i="49"/>
  <c r="E193" i="49"/>
  <c r="B193" i="49"/>
  <c r="BZ194" i="49"/>
  <c r="F198" i="49"/>
  <c r="E213" i="49"/>
  <c r="B213" i="49"/>
  <c r="AN213" i="49"/>
  <c r="AS213" i="49"/>
  <c r="F223" i="49"/>
  <c r="F129" i="49"/>
  <c r="BZ131" i="49"/>
  <c r="F133" i="49"/>
  <c r="BZ135" i="49"/>
  <c r="F137" i="49"/>
  <c r="BZ139" i="49"/>
  <c r="F141" i="49"/>
  <c r="BZ148" i="49"/>
  <c r="BZ164" i="49"/>
  <c r="AN166" i="49"/>
  <c r="AS166" i="49"/>
  <c r="E178" i="49"/>
  <c r="B178" i="49"/>
  <c r="BZ187" i="49"/>
  <c r="BZ188" i="49"/>
  <c r="F191" i="49"/>
  <c r="BZ193" i="49"/>
  <c r="AN201" i="49"/>
  <c r="AS201" i="49"/>
  <c r="F204" i="49"/>
  <c r="BZ205" i="49"/>
  <c r="E208" i="49"/>
  <c r="B208" i="49"/>
  <c r="AN208" i="49"/>
  <c r="AS208" i="49"/>
  <c r="F209" i="49"/>
  <c r="F234" i="49"/>
  <c r="AN235" i="49"/>
  <c r="AS235" i="49"/>
  <c r="E235" i="49"/>
  <c r="B235" i="49"/>
  <c r="BZ155" i="49"/>
  <c r="BZ158" i="49"/>
  <c r="AN159" i="49"/>
  <c r="AS159" i="49"/>
  <c r="E175" i="49"/>
  <c r="B175" i="49"/>
  <c r="AN175" i="49"/>
  <c r="AS175" i="49"/>
  <c r="F176" i="49"/>
  <c r="AN189" i="49"/>
  <c r="AS189" i="49"/>
  <c r="E189" i="49"/>
  <c r="B189" i="49"/>
  <c r="E190" i="49"/>
  <c r="B190" i="49"/>
  <c r="AN200" i="49"/>
  <c r="AS200" i="49"/>
  <c r="E200" i="49"/>
  <c r="B200" i="49"/>
  <c r="F201" i="49"/>
  <c r="E203" i="49"/>
  <c r="B203" i="49"/>
  <c r="AN203" i="49"/>
  <c r="AS203" i="49"/>
  <c r="F208" i="49"/>
  <c r="F228" i="49"/>
  <c r="AN228" i="49"/>
  <c r="AS228" i="49"/>
  <c r="F236" i="49"/>
  <c r="AN236" i="49"/>
  <c r="AS236" i="49"/>
  <c r="BZ123" i="49"/>
  <c r="BZ147" i="49"/>
  <c r="AN148" i="49"/>
  <c r="AS148" i="49"/>
  <c r="E151" i="49"/>
  <c r="B151" i="49"/>
  <c r="BZ173" i="49"/>
  <c r="F179" i="49"/>
  <c r="F189" i="49"/>
  <c r="E194" i="49"/>
  <c r="B194" i="49"/>
  <c r="F200" i="49"/>
  <c r="AN211" i="49"/>
  <c r="AS211" i="49"/>
  <c r="E243" i="49"/>
  <c r="B243" i="49"/>
  <c r="AN243" i="49"/>
  <c r="AS243" i="49"/>
  <c r="BZ203" i="49"/>
  <c r="F207" i="49"/>
  <c r="E212" i="49"/>
  <c r="B212" i="49"/>
  <c r="AN216" i="49"/>
  <c r="AS216" i="49"/>
  <c r="E216" i="49"/>
  <c r="B216" i="49"/>
  <c r="E220" i="49"/>
  <c r="B220" i="49"/>
  <c r="F226" i="49"/>
  <c r="E228" i="49"/>
  <c r="B228" i="49"/>
  <c r="F241" i="49"/>
  <c r="AN241" i="49"/>
  <c r="AS241" i="49"/>
  <c r="BZ154" i="49"/>
  <c r="BZ168" i="49"/>
  <c r="BZ170" i="49"/>
  <c r="F172" i="49"/>
  <c r="BZ176" i="49"/>
  <c r="BZ178" i="49"/>
  <c r="F180" i="49"/>
  <c r="BZ184" i="49"/>
  <c r="BZ186" i="49"/>
  <c r="F188" i="49"/>
  <c r="BZ192" i="49"/>
  <c r="F195" i="49"/>
  <c r="E210" i="49"/>
  <c r="B210" i="49"/>
  <c r="F215" i="49"/>
  <c r="F252" i="49"/>
  <c r="AN252" i="49"/>
  <c r="AS252" i="49"/>
  <c r="E253" i="49"/>
  <c r="B253" i="49"/>
  <c r="AN253" i="49"/>
  <c r="AS253" i="49"/>
  <c r="F197" i="49"/>
  <c r="F203" i="49"/>
  <c r="AN209" i="49"/>
  <c r="AS209" i="49"/>
  <c r="F210" i="49"/>
  <c r="F213" i="49"/>
  <c r="E229" i="49"/>
  <c r="B229" i="49"/>
  <c r="AN263" i="49"/>
  <c r="AS263" i="49"/>
  <c r="E263" i="49"/>
  <c r="B263" i="49"/>
  <c r="AN169" i="49"/>
  <c r="AS169" i="49"/>
  <c r="E169" i="49"/>
  <c r="B169" i="49"/>
  <c r="AN177" i="49"/>
  <c r="AS177" i="49"/>
  <c r="E177" i="49"/>
  <c r="B177" i="49"/>
  <c r="AN185" i="49"/>
  <c r="AS185" i="49"/>
  <c r="E185" i="49"/>
  <c r="B185" i="49"/>
  <c r="BZ198" i="49"/>
  <c r="AN202" i="49"/>
  <c r="AS202" i="49"/>
  <c r="BZ212" i="49"/>
  <c r="F222" i="49"/>
  <c r="AN222" i="49"/>
  <c r="AS222" i="49"/>
  <c r="AN223" i="49"/>
  <c r="AS223" i="49"/>
  <c r="E223" i="49"/>
  <c r="B223" i="49"/>
  <c r="F229" i="49"/>
  <c r="AN234" i="49"/>
  <c r="AS234" i="49"/>
  <c r="E234" i="49"/>
  <c r="B234" i="49"/>
  <c r="AM196" i="49"/>
  <c r="BZ196" i="49"/>
  <c r="BZ204" i="49"/>
  <c r="BZ215" i="49"/>
  <c r="F217" i="49"/>
  <c r="E218" i="49"/>
  <c r="B218" i="49"/>
  <c r="F220" i="49"/>
  <c r="BZ225" i="49"/>
  <c r="F235" i="49"/>
  <c r="E240" i="49"/>
  <c r="B240" i="49"/>
  <c r="F253" i="49"/>
  <c r="AN269" i="49"/>
  <c r="AS269" i="49"/>
  <c r="F269" i="49"/>
  <c r="AN219" i="49"/>
  <c r="AS219" i="49"/>
  <c r="AN224" i="49"/>
  <c r="AS224" i="49"/>
  <c r="BZ224" i="49"/>
  <c r="F227" i="49"/>
  <c r="E251" i="49"/>
  <c r="B251" i="49"/>
  <c r="AN251" i="49"/>
  <c r="AS251" i="49"/>
  <c r="BZ200" i="49"/>
  <c r="BZ206" i="49"/>
  <c r="BZ209" i="49"/>
  <c r="BZ210" i="49"/>
  <c r="F211" i="49"/>
  <c r="E214" i="49"/>
  <c r="B214" i="49"/>
  <c r="F219" i="49"/>
  <c r="E221" i="49"/>
  <c r="B221" i="49"/>
  <c r="AN221" i="49"/>
  <c r="AS221" i="49"/>
  <c r="F224" i="49"/>
  <c r="E225" i="49"/>
  <c r="B225" i="49"/>
  <c r="AN225" i="49"/>
  <c r="AS225" i="49"/>
  <c r="AN231" i="49"/>
  <c r="AS231" i="49"/>
  <c r="E231" i="49"/>
  <c r="B231" i="49"/>
  <c r="E232" i="49"/>
  <c r="B232" i="49"/>
  <c r="AN232" i="49"/>
  <c r="AS232" i="49"/>
  <c r="AN237" i="49"/>
  <c r="AS237" i="49"/>
  <c r="E237" i="49"/>
  <c r="B237" i="49"/>
  <c r="F214" i="49"/>
  <c r="F221" i="49"/>
  <c r="F237" i="49"/>
  <c r="AN240" i="49"/>
  <c r="AS240" i="49"/>
  <c r="E244" i="49"/>
  <c r="B244" i="49"/>
  <c r="AN244" i="49"/>
  <c r="AS244" i="49"/>
  <c r="AN262" i="49"/>
  <c r="AS262" i="49"/>
  <c r="E262" i="49"/>
  <c r="B262" i="49"/>
  <c r="AN267" i="49"/>
  <c r="AS267" i="49"/>
  <c r="E267" i="49"/>
  <c r="B267" i="49"/>
  <c r="BZ222" i="49"/>
  <c r="E236" i="49"/>
  <c r="B236" i="49"/>
  <c r="E258" i="49"/>
  <c r="B258" i="49"/>
  <c r="AN258" i="49"/>
  <c r="AS258" i="49"/>
  <c r="AN272" i="49"/>
  <c r="AS272" i="49"/>
  <c r="E272" i="49"/>
  <c r="B272" i="49"/>
  <c r="AN230" i="49"/>
  <c r="AS230" i="49"/>
  <c r="E230" i="49"/>
  <c r="B230" i="49"/>
  <c r="E239" i="49"/>
  <c r="B239" i="49"/>
  <c r="AN245" i="49"/>
  <c r="AS245" i="49"/>
  <c r="F257" i="49"/>
  <c r="AN260" i="49"/>
  <c r="AS260" i="49"/>
  <c r="E260" i="49"/>
  <c r="B260" i="49"/>
  <c r="F274" i="49"/>
  <c r="BZ218" i="49"/>
  <c r="AN220" i="49"/>
  <c r="AS220" i="49"/>
  <c r="E222" i="49"/>
  <c r="B222" i="49"/>
  <c r="A224" i="49"/>
  <c r="BZ226" i="49"/>
  <c r="AN227" i="49"/>
  <c r="AS227" i="49"/>
  <c r="AN233" i="49"/>
  <c r="AS233" i="49"/>
  <c r="BZ236" i="49"/>
  <c r="F239" i="49"/>
  <c r="AN242" i="49"/>
  <c r="AS242" i="49"/>
  <c r="E242" i="49"/>
  <c r="B242" i="49"/>
  <c r="AN249" i="49"/>
  <c r="AS249" i="49"/>
  <c r="E249" i="49"/>
  <c r="B249" i="49"/>
  <c r="E255" i="49"/>
  <c r="B255" i="49"/>
  <c r="AN255" i="49"/>
  <c r="AS255" i="49"/>
  <c r="F259" i="49"/>
  <c r="E266" i="49"/>
  <c r="B266" i="49"/>
  <c r="AN266" i="49"/>
  <c r="AS266" i="49"/>
  <c r="BZ228" i="49"/>
  <c r="F230" i="49"/>
  <c r="F231" i="49"/>
  <c r="E233" i="49"/>
  <c r="B233" i="49"/>
  <c r="BZ238" i="49"/>
  <c r="AN239" i="49"/>
  <c r="AS239" i="49"/>
  <c r="F242" i="49"/>
  <c r="F246" i="49"/>
  <c r="F255" i="49"/>
  <c r="F249" i="49"/>
  <c r="BZ263" i="49"/>
  <c r="AN276" i="49"/>
  <c r="AS276" i="49"/>
  <c r="E276" i="49"/>
  <c r="B276" i="49"/>
  <c r="E298" i="49"/>
  <c r="B298" i="49"/>
  <c r="AN298" i="49"/>
  <c r="AS298" i="49"/>
  <c r="BZ237" i="49"/>
  <c r="AM245" i="49"/>
  <c r="F245" i="49"/>
  <c r="AN250" i="49"/>
  <c r="AS250" i="49"/>
  <c r="E250" i="49"/>
  <c r="B250" i="49"/>
  <c r="BZ255" i="49"/>
  <c r="F265" i="49"/>
  <c r="BZ244" i="49"/>
  <c r="F250" i="49"/>
  <c r="F262" i="49"/>
  <c r="AN268" i="49"/>
  <c r="AS268" i="49"/>
  <c r="E268" i="49"/>
  <c r="B268" i="49"/>
  <c r="E284" i="49"/>
  <c r="B284" i="49"/>
  <c r="AN284" i="49"/>
  <c r="AS284" i="49"/>
  <c r="BZ229" i="49"/>
  <c r="BZ234" i="49"/>
  <c r="BZ243" i="49"/>
  <c r="AN246" i="49"/>
  <c r="AS246" i="49"/>
  <c r="E254" i="49"/>
  <c r="B254" i="49"/>
  <c r="AN256" i="49"/>
  <c r="AS256" i="49"/>
  <c r="AN259" i="49"/>
  <c r="AS259" i="49"/>
  <c r="E259" i="49"/>
  <c r="B259" i="49"/>
  <c r="AN270" i="49"/>
  <c r="AS270" i="49"/>
  <c r="E270" i="49"/>
  <c r="B270" i="49"/>
  <c r="F277" i="49"/>
  <c r="F284" i="49"/>
  <c r="BZ233" i="49"/>
  <c r="F243" i="49"/>
  <c r="BZ250" i="49"/>
  <c r="F258" i="49"/>
  <c r="AN264" i="49"/>
  <c r="AS264" i="49"/>
  <c r="F264" i="49"/>
  <c r="F266" i="49"/>
  <c r="E277" i="49"/>
  <c r="B277" i="49"/>
  <c r="AN277" i="49"/>
  <c r="AS277" i="49"/>
  <c r="E282" i="49"/>
  <c r="B282" i="49"/>
  <c r="AN282" i="49"/>
  <c r="AS282" i="49"/>
  <c r="BZ283" i="49"/>
  <c r="AN286" i="49"/>
  <c r="AS286" i="49"/>
  <c r="F291" i="49"/>
  <c r="F293" i="49"/>
  <c r="E247" i="49"/>
  <c r="B247" i="49"/>
  <c r="E248" i="49"/>
  <c r="B248" i="49"/>
  <c r="AN248" i="49"/>
  <c r="AS248" i="49"/>
  <c r="F251" i="49"/>
  <c r="F260" i="49"/>
  <c r="AN261" i="49"/>
  <c r="AS261" i="49"/>
  <c r="E261" i="49"/>
  <c r="B261" i="49"/>
  <c r="F263" i="49"/>
  <c r="F267" i="49"/>
  <c r="E271" i="49"/>
  <c r="B271" i="49"/>
  <c r="AN271" i="49"/>
  <c r="AS271" i="49"/>
  <c r="AN283" i="49"/>
  <c r="AS283" i="49"/>
  <c r="E283" i="49"/>
  <c r="B283" i="49"/>
  <c r="F296" i="49"/>
  <c r="AN296" i="49"/>
  <c r="AS296" i="49"/>
  <c r="AN257" i="49"/>
  <c r="AS257" i="49"/>
  <c r="E278" i="49"/>
  <c r="B278" i="49"/>
  <c r="AN278" i="49"/>
  <c r="AS278" i="49"/>
  <c r="BZ288" i="49"/>
  <c r="AN294" i="49"/>
  <c r="AS294" i="49"/>
  <c r="E294" i="49"/>
  <c r="B294" i="49"/>
  <c r="BZ241" i="49"/>
  <c r="F247" i="49"/>
  <c r="BZ248" i="49"/>
  <c r="BZ253" i="49"/>
  <c r="F254" i="49"/>
  <c r="E265" i="49"/>
  <c r="B265" i="49"/>
  <c r="AN265" i="49"/>
  <c r="AS265" i="49"/>
  <c r="BZ268" i="49"/>
  <c r="F278" i="49"/>
  <c r="AN280" i="49"/>
  <c r="AS280" i="49"/>
  <c r="E280" i="49"/>
  <c r="B280" i="49"/>
  <c r="AN281" i="49"/>
  <c r="AS281" i="49"/>
  <c r="E281" i="49"/>
  <c r="B281" i="49"/>
  <c r="F294" i="49"/>
  <c r="F287" i="49"/>
  <c r="F292" i="49"/>
  <c r="F299" i="49"/>
  <c r="BZ267" i="49"/>
  <c r="F272" i="49"/>
  <c r="F286" i="49"/>
  <c r="BZ245" i="49"/>
  <c r="BZ262" i="49"/>
  <c r="F273" i="49"/>
  <c r="F282" i="49"/>
  <c r="BZ284" i="49"/>
  <c r="AN290" i="49"/>
  <c r="AS290" i="49"/>
  <c r="E290" i="49"/>
  <c r="B290" i="49"/>
  <c r="AN309" i="49"/>
  <c r="AS309" i="49"/>
  <c r="E309" i="49"/>
  <c r="B309" i="49"/>
  <c r="E252" i="49"/>
  <c r="B252" i="49"/>
  <c r="BZ258" i="49"/>
  <c r="BZ269" i="49"/>
  <c r="BZ273" i="49"/>
  <c r="AN275" i="49"/>
  <c r="AS275" i="49"/>
  <c r="E275" i="49"/>
  <c r="B275" i="49"/>
  <c r="F285" i="49"/>
  <c r="AN287" i="49"/>
  <c r="AS287" i="49"/>
  <c r="E287" i="49"/>
  <c r="B287" i="49"/>
  <c r="F290" i="49"/>
  <c r="BZ272" i="49"/>
  <c r="AN274" i="49"/>
  <c r="AS274" i="49"/>
  <c r="F275" i="49"/>
  <c r="E291" i="49"/>
  <c r="B291" i="49"/>
  <c r="F298" i="49"/>
  <c r="E313" i="49"/>
  <c r="B313" i="49"/>
  <c r="AN313" i="49"/>
  <c r="AS313" i="49"/>
  <c r="E273" i="49"/>
  <c r="B273" i="49"/>
  <c r="E288" i="49"/>
  <c r="B288" i="49"/>
  <c r="AN291" i="49"/>
  <c r="AS291" i="49"/>
  <c r="AN292" i="49"/>
  <c r="AS292" i="49"/>
  <c r="A256" i="49"/>
  <c r="AM256" i="49"/>
  <c r="BZ266" i="49"/>
  <c r="F271" i="49"/>
  <c r="BZ276" i="49"/>
  <c r="F279" i="49"/>
  <c r="BZ287" i="49"/>
  <c r="E289" i="49"/>
  <c r="B289" i="49"/>
  <c r="AN289" i="49"/>
  <c r="AS289" i="49"/>
  <c r="BZ291" i="49"/>
  <c r="BZ274" i="49"/>
  <c r="BZ278" i="49"/>
  <c r="AN312" i="49"/>
  <c r="AS312" i="49"/>
  <c r="E312" i="49"/>
  <c r="B312" i="49"/>
  <c r="BZ280" i="49"/>
  <c r="BZ290" i="49"/>
  <c r="AM292" i="49"/>
  <c r="AN301" i="49"/>
  <c r="AS301" i="49"/>
  <c r="E301" i="49"/>
  <c r="B301" i="49"/>
  <c r="F305" i="49"/>
  <c r="E299" i="49"/>
  <c r="B299" i="49"/>
  <c r="AN299" i="49"/>
  <c r="AS299" i="49"/>
  <c r="E302" i="49"/>
  <c r="B302" i="49"/>
  <c r="AN302" i="49"/>
  <c r="AS302" i="49"/>
  <c r="F300" i="49"/>
  <c r="F301" i="49"/>
  <c r="AN306" i="49"/>
  <c r="AS306" i="49"/>
  <c r="F306" i="49"/>
  <c r="AN308" i="49"/>
  <c r="AS308" i="49"/>
  <c r="E308" i="49"/>
  <c r="B308" i="49"/>
  <c r="BZ289" i="49"/>
  <c r="AN305" i="49"/>
  <c r="AS305" i="49"/>
  <c r="E305" i="49"/>
  <c r="B305" i="49"/>
  <c r="BZ285" i="49"/>
  <c r="AN316" i="49"/>
  <c r="AS316" i="49"/>
  <c r="E316" i="49"/>
  <c r="B316" i="49"/>
  <c r="AN297" i="49"/>
  <c r="AS297" i="49"/>
  <c r="E297" i="49"/>
  <c r="B297" i="49"/>
  <c r="BZ299" i="49"/>
  <c r="BZ312" i="49"/>
  <c r="F297" i="49"/>
  <c r="E300" i="49"/>
  <c r="B300" i="49"/>
  <c r="AN300" i="49"/>
  <c r="AS300" i="49"/>
  <c r="AN303" i="49"/>
  <c r="AS303" i="49"/>
  <c r="E303" i="49"/>
  <c r="B303" i="49"/>
  <c r="BZ307" i="49"/>
  <c r="E310" i="49"/>
  <c r="B310" i="49"/>
  <c r="AN310" i="49"/>
  <c r="AS310" i="49"/>
  <c r="BZ311" i="49"/>
  <c r="F315" i="49"/>
  <c r="BZ296" i="49"/>
  <c r="F304" i="49"/>
  <c r="E307" i="49"/>
  <c r="B307" i="49"/>
  <c r="F308" i="49"/>
  <c r="F309" i="49"/>
  <c r="F310" i="49"/>
  <c r="BZ294" i="49"/>
  <c r="F303" i="49"/>
  <c r="E306" i="49"/>
  <c r="B306" i="49"/>
  <c r="BZ309" i="49"/>
  <c r="F313" i="49"/>
  <c r="F314" i="49"/>
  <c r="AN314" i="49"/>
  <c r="AS314" i="49"/>
  <c r="AN311" i="49"/>
  <c r="AS311" i="49"/>
  <c r="BZ300" i="49"/>
  <c r="AN304" i="49"/>
  <c r="AS304" i="49"/>
  <c r="F307" i="49"/>
  <c r="E314" i="49"/>
  <c r="B314" i="49"/>
  <c r="BZ315" i="49"/>
  <c r="BZ305" i="49"/>
  <c r="BZ308" i="49"/>
  <c r="F311" i="49"/>
  <c r="F316" i="49"/>
  <c r="AK25" i="48"/>
  <c r="F25" i="48"/>
  <c r="E111" i="48"/>
  <c r="B111" i="48"/>
  <c r="AL111" i="48"/>
  <c r="AN111" i="48"/>
  <c r="AS111" i="48"/>
  <c r="F134" i="48"/>
  <c r="AK134" i="48"/>
  <c r="E73" i="48"/>
  <c r="B73" i="48"/>
  <c r="AL73" i="48"/>
  <c r="AN73" i="48"/>
  <c r="AS73" i="48"/>
  <c r="E94" i="48"/>
  <c r="B94" i="48"/>
  <c r="AL94" i="48"/>
  <c r="AN94" i="48"/>
  <c r="AS94" i="48"/>
  <c r="AN168" i="48"/>
  <c r="E168" i="48"/>
  <c r="B168" i="48"/>
  <c r="AL168" i="48"/>
  <c r="E41" i="48"/>
  <c r="B41" i="48"/>
  <c r="AL41" i="48"/>
  <c r="AN41" i="48"/>
  <c r="AS41" i="48"/>
  <c r="AN48" i="48"/>
  <c r="E48" i="48"/>
  <c r="B48" i="48"/>
  <c r="AL48" i="48"/>
  <c r="E56" i="48"/>
  <c r="B56" i="48"/>
  <c r="AL56" i="48"/>
  <c r="AN56" i="48"/>
  <c r="AS56" i="48"/>
  <c r="E57" i="48"/>
  <c r="B57" i="48"/>
  <c r="AL57" i="48"/>
  <c r="AN57" i="48"/>
  <c r="AS57" i="48"/>
  <c r="AN99" i="48"/>
  <c r="AS99" i="48"/>
  <c r="E99" i="48"/>
  <c r="B99" i="48"/>
  <c r="AL99" i="48"/>
  <c r="F66" i="48"/>
  <c r="AK66" i="48"/>
  <c r="F19" i="48"/>
  <c r="AK19" i="48"/>
  <c r="AK33" i="48"/>
  <c r="F33" i="48"/>
  <c r="E36" i="48"/>
  <c r="B36" i="48"/>
  <c r="AL36" i="48"/>
  <c r="AN36" i="48"/>
  <c r="E45" i="48"/>
  <c r="B45" i="48"/>
  <c r="AL45" i="48"/>
  <c r="AN45" i="48"/>
  <c r="AS45" i="48"/>
  <c r="AN148" i="48"/>
  <c r="AS148" i="48"/>
  <c r="E148" i="48"/>
  <c r="B148" i="48"/>
  <c r="AL148" i="48"/>
  <c r="AK27" i="48"/>
  <c r="F27" i="48"/>
  <c r="AN68" i="48"/>
  <c r="AS68" i="48"/>
  <c r="E68" i="48"/>
  <c r="B68" i="48"/>
  <c r="AL68" i="48"/>
  <c r="AN97" i="48"/>
  <c r="AS97" i="48"/>
  <c r="E97" i="48"/>
  <c r="B97" i="48"/>
  <c r="AL97" i="48"/>
  <c r="F21" i="48"/>
  <c r="E37" i="48"/>
  <c r="B37" i="48"/>
  <c r="AL37" i="48"/>
  <c r="AN37" i="48"/>
  <c r="E60" i="48"/>
  <c r="B60" i="48"/>
  <c r="AL60" i="48"/>
  <c r="AN60" i="48"/>
  <c r="AS60" i="48"/>
  <c r="E65" i="48"/>
  <c r="B65" i="48"/>
  <c r="AL65" i="48"/>
  <c r="AN65" i="48"/>
  <c r="AS65" i="48"/>
  <c r="AK72" i="48"/>
  <c r="F72" i="48"/>
  <c r="E102" i="48"/>
  <c r="B102" i="48"/>
  <c r="AL102" i="48"/>
  <c r="AN102" i="48"/>
  <c r="AS102" i="48"/>
  <c r="E144" i="48"/>
  <c r="B144" i="48"/>
  <c r="AL144" i="48"/>
  <c r="AN144" i="48"/>
  <c r="AS144" i="48"/>
  <c r="AK183" i="48"/>
  <c r="F183" i="48"/>
  <c r="E78" i="48"/>
  <c r="B78" i="48"/>
  <c r="AL78" i="48"/>
  <c r="AN78" i="48"/>
  <c r="AS78" i="48"/>
  <c r="F35" i="48"/>
  <c r="AK35" i="48"/>
  <c r="E61" i="48"/>
  <c r="B61" i="48"/>
  <c r="AL61" i="48"/>
  <c r="AN61" i="48"/>
  <c r="E40" i="48"/>
  <c r="B40" i="48"/>
  <c r="AL40" i="48"/>
  <c r="AN40" i="48"/>
  <c r="F18" i="48"/>
  <c r="F38" i="48"/>
  <c r="AK38" i="48"/>
  <c r="E43" i="48"/>
  <c r="B43" i="48"/>
  <c r="AL43" i="48"/>
  <c r="E49" i="48"/>
  <c r="B49" i="48"/>
  <c r="AL49" i="48"/>
  <c r="AN49" i="48"/>
  <c r="AS49" i="48"/>
  <c r="AK62" i="48"/>
  <c r="F62" i="48"/>
  <c r="AN64" i="48"/>
  <c r="AS64" i="48"/>
  <c r="E64" i="48"/>
  <c r="B64" i="48"/>
  <c r="AL64" i="48"/>
  <c r="AN67" i="48"/>
  <c r="E67" i="48"/>
  <c r="B67" i="48"/>
  <c r="AL67" i="48"/>
  <c r="F17" i="48"/>
  <c r="AK17" i="48"/>
  <c r="F42" i="48"/>
  <c r="AK42" i="48"/>
  <c r="E53" i="48"/>
  <c r="B53" i="48"/>
  <c r="AL53" i="48"/>
  <c r="AN53" i="48"/>
  <c r="AS53" i="48"/>
  <c r="AK83" i="48"/>
  <c r="F83" i="48"/>
  <c r="E176" i="48"/>
  <c r="B176" i="48"/>
  <c r="AL176" i="48"/>
  <c r="AN176" i="48"/>
  <c r="AN29" i="48"/>
  <c r="AS29" i="48"/>
  <c r="AK48" i="48"/>
  <c r="F48" i="48"/>
  <c r="E52" i="48"/>
  <c r="B52" i="48"/>
  <c r="AL52" i="48"/>
  <c r="AN52" i="48"/>
  <c r="AS52" i="48"/>
  <c r="AN75" i="48"/>
  <c r="AS75" i="48"/>
  <c r="AK76" i="48"/>
  <c r="F76" i="48"/>
  <c r="AN84" i="48"/>
  <c r="AS84" i="48"/>
  <c r="E84" i="48"/>
  <c r="B84" i="48"/>
  <c r="AL84" i="48"/>
  <c r="E103" i="48"/>
  <c r="B103" i="48"/>
  <c r="AL103" i="48"/>
  <c r="AN18" i="48"/>
  <c r="AS18" i="48"/>
  <c r="E21" i="48"/>
  <c r="B21" i="48"/>
  <c r="AL21" i="48"/>
  <c r="AN47" i="48"/>
  <c r="AS47" i="48"/>
  <c r="AK53" i="48"/>
  <c r="F53" i="48"/>
  <c r="E79" i="48"/>
  <c r="B79" i="48"/>
  <c r="AL79" i="48"/>
  <c r="AN79" i="48"/>
  <c r="AS79" i="48"/>
  <c r="AK84" i="48"/>
  <c r="F84" i="48"/>
  <c r="F170" i="48"/>
  <c r="AK170" i="48"/>
  <c r="DQ10" i="48"/>
  <c r="CJ11" i="48"/>
  <c r="AK21" i="48"/>
  <c r="AN23" i="48"/>
  <c r="AN51" i="48"/>
  <c r="AS51" i="48"/>
  <c r="AK56" i="48"/>
  <c r="F56" i="48"/>
  <c r="F113" i="48"/>
  <c r="AK113" i="48"/>
  <c r="CB13" i="48" a="1"/>
  <c r="CB13" i="48"/>
  <c r="DR13" i="48" a="1"/>
  <c r="DR13" i="48"/>
  <c r="AK18" i="48"/>
  <c r="AN20" i="48"/>
  <c r="AS20" i="48"/>
  <c r="E23" i="48"/>
  <c r="B23" i="48"/>
  <c r="AL23" i="48"/>
  <c r="F26" i="48"/>
  <c r="F34" i="48"/>
  <c r="AK36" i="48"/>
  <c r="F36" i="48"/>
  <c r="BZ71" i="48"/>
  <c r="A72" i="48"/>
  <c r="F118" i="48"/>
  <c r="AK118" i="48"/>
  <c r="AN17" i="48"/>
  <c r="AS17" i="48"/>
  <c r="BZ18" i="48"/>
  <c r="E20" i="48"/>
  <c r="B20" i="48"/>
  <c r="AL20" i="48"/>
  <c r="F23" i="48"/>
  <c r="AN25" i="48"/>
  <c r="AS25" i="48"/>
  <c r="F31" i="48"/>
  <c r="AN33" i="48"/>
  <c r="AS33" i="48"/>
  <c r="F39" i="48"/>
  <c r="AK39" i="48"/>
  <c r="BZ46" i="48"/>
  <c r="AK60" i="48"/>
  <c r="F60" i="48"/>
  <c r="AK61" i="48"/>
  <c r="F61" i="48"/>
  <c r="AN62" i="48"/>
  <c r="E62" i="48"/>
  <c r="B62" i="48"/>
  <c r="AL62" i="48"/>
  <c r="F63" i="48"/>
  <c r="AK63" i="48"/>
  <c r="A68" i="48"/>
  <c r="AK73" i="48"/>
  <c r="F73" i="48"/>
  <c r="F93" i="48"/>
  <c r="AK93" i="48"/>
  <c r="AK95" i="48"/>
  <c r="F95" i="48"/>
  <c r="AK104" i="48"/>
  <c r="F104" i="48"/>
  <c r="E128" i="48"/>
  <c r="B128" i="48"/>
  <c r="AL128" i="48"/>
  <c r="AN128" i="48"/>
  <c r="F139" i="48"/>
  <c r="AK139" i="48"/>
  <c r="F142" i="48"/>
  <c r="AK142" i="48"/>
  <c r="AN150" i="48"/>
  <c r="E150" i="48"/>
  <c r="B150" i="48"/>
  <c r="AL150" i="48"/>
  <c r="AN152" i="48"/>
  <c r="AS152" i="48"/>
  <c r="E152" i="48"/>
  <c r="B152" i="48"/>
  <c r="AL152" i="48"/>
  <c r="AN184" i="48"/>
  <c r="AS184" i="48"/>
  <c r="E184" i="48"/>
  <c r="B184" i="48"/>
  <c r="AL184" i="48"/>
  <c r="E277" i="48"/>
  <c r="B277" i="48"/>
  <c r="AL277" i="48"/>
  <c r="AN277" i="48"/>
  <c r="AK37" i="48"/>
  <c r="F37" i="48"/>
  <c r="AN50" i="48"/>
  <c r="AS50" i="48"/>
  <c r="E50" i="48"/>
  <c r="B50" i="48"/>
  <c r="AL50" i="48"/>
  <c r="A54" i="48"/>
  <c r="AM54" i="48"/>
  <c r="E71" i="48"/>
  <c r="B71" i="48"/>
  <c r="AL71" i="48"/>
  <c r="AN74" i="48"/>
  <c r="E74" i="48"/>
  <c r="B74" i="48"/>
  <c r="AL74" i="48"/>
  <c r="AK94" i="48"/>
  <c r="F94" i="48"/>
  <c r="BZ96" i="48"/>
  <c r="F115" i="48"/>
  <c r="AK115" i="48"/>
  <c r="AN117" i="48"/>
  <c r="AS117" i="48"/>
  <c r="E117" i="48"/>
  <c r="B117" i="48"/>
  <c r="AL117" i="48"/>
  <c r="AK133" i="48"/>
  <c r="F133" i="48"/>
  <c r="BZ153" i="48"/>
  <c r="AN26" i="48"/>
  <c r="AS26" i="48"/>
  <c r="F32" i="48"/>
  <c r="AN34" i="48"/>
  <c r="AS34" i="48"/>
  <c r="A58" i="48"/>
  <c r="AM58" i="48"/>
  <c r="AK71" i="48"/>
  <c r="F71" i="48"/>
  <c r="AN92" i="48"/>
  <c r="AS92" i="48"/>
  <c r="E92" i="48"/>
  <c r="B92" i="48"/>
  <c r="AL92" i="48"/>
  <c r="F103" i="48"/>
  <c r="AK103" i="48"/>
  <c r="F119" i="48"/>
  <c r="AK119" i="48"/>
  <c r="E120" i="48"/>
  <c r="B120" i="48"/>
  <c r="AL120" i="48"/>
  <c r="E164" i="48"/>
  <c r="B164" i="48"/>
  <c r="AL164" i="48"/>
  <c r="AN164" i="48"/>
  <c r="AS164" i="48"/>
  <c r="E26" i="48"/>
  <c r="B26" i="48"/>
  <c r="AL26" i="48"/>
  <c r="E34" i="48"/>
  <c r="B34" i="48"/>
  <c r="AL34" i="48"/>
  <c r="F54" i="48"/>
  <c r="AK54" i="48"/>
  <c r="AN58" i="48"/>
  <c r="AS58" i="48"/>
  <c r="E58" i="48"/>
  <c r="B58" i="48"/>
  <c r="AL58" i="48"/>
  <c r="F77" i="48"/>
  <c r="AK77" i="48"/>
  <c r="E87" i="48"/>
  <c r="B87" i="48"/>
  <c r="AL87" i="48"/>
  <c r="AN87" i="48"/>
  <c r="AS87" i="48"/>
  <c r="AK92" i="48"/>
  <c r="F92" i="48"/>
  <c r="AN115" i="48"/>
  <c r="F120" i="48"/>
  <c r="AK120" i="48"/>
  <c r="AK309" i="48"/>
  <c r="F309" i="48"/>
  <c r="DH11" i="48"/>
  <c r="DQ13" i="48" a="1"/>
  <c r="DQ13" i="48"/>
  <c r="F85" i="48"/>
  <c r="AK85" i="48"/>
  <c r="AK87" i="48"/>
  <c r="F87" i="48"/>
  <c r="E95" i="48"/>
  <c r="B95" i="48"/>
  <c r="AL95" i="48"/>
  <c r="AN95" i="48"/>
  <c r="F121" i="48"/>
  <c r="AK121" i="48"/>
  <c r="AK129" i="48"/>
  <c r="F129" i="48"/>
  <c r="F132" i="48"/>
  <c r="AK132" i="48"/>
  <c r="E167" i="48"/>
  <c r="B167" i="48"/>
  <c r="AL167" i="48"/>
  <c r="AN167" i="48"/>
  <c r="AK302" i="48"/>
  <c r="F302" i="48"/>
  <c r="DA10" i="48"/>
  <c r="DI11" i="48"/>
  <c r="CR11" i="48"/>
  <c r="CC13" i="48" a="1"/>
  <c r="CC13" i="48"/>
  <c r="E17" i="48"/>
  <c r="B17" i="48"/>
  <c r="CF11" i="48"/>
  <c r="CF10" i="48"/>
  <c r="CN10" i="48"/>
  <c r="CN11" i="48"/>
  <c r="CV11" i="48"/>
  <c r="CV10" i="48"/>
  <c r="DD10" i="48"/>
  <c r="DD11" i="48"/>
  <c r="DL10" i="48"/>
  <c r="DL11" i="48"/>
  <c r="DT11" i="48"/>
  <c r="DT10" i="48"/>
  <c r="F20" i="48"/>
  <c r="AN22" i="48"/>
  <c r="AS22" i="48"/>
  <c r="E25" i="48"/>
  <c r="B25" i="48"/>
  <c r="AL25" i="48"/>
  <c r="F28" i="48"/>
  <c r="AN30" i="48"/>
  <c r="E33" i="48"/>
  <c r="B33" i="48"/>
  <c r="AL33" i="48"/>
  <c r="CD11" i="48"/>
  <c r="CD13" i="48" a="1"/>
  <c r="CD13" i="48"/>
  <c r="CL11" i="48"/>
  <c r="CL13" i="48" a="1"/>
  <c r="CL13" i="48"/>
  <c r="CT11" i="48"/>
  <c r="CT13" i="48" a="1"/>
  <c r="CT13" i="48"/>
  <c r="DB13" i="48" a="1"/>
  <c r="DB13" i="48"/>
  <c r="DB11" i="48"/>
  <c r="DJ11" i="48"/>
  <c r="DJ13" i="48" a="1"/>
  <c r="DJ13" i="48"/>
  <c r="DR11" i="48"/>
  <c r="AN38" i="48"/>
  <c r="AS38" i="48"/>
  <c r="A42" i="48"/>
  <c r="AM42" i="48"/>
  <c r="F43" i="48"/>
  <c r="E47" i="48"/>
  <c r="B47" i="48"/>
  <c r="AL47" i="48"/>
  <c r="BZ50" i="48"/>
  <c r="AN59" i="48"/>
  <c r="AS59" i="48"/>
  <c r="BZ59" i="48"/>
  <c r="A66" i="48"/>
  <c r="AM66" i="48"/>
  <c r="E75" i="48"/>
  <c r="B75" i="48"/>
  <c r="AL75" i="48"/>
  <c r="AN80" i="48"/>
  <c r="AS80" i="48"/>
  <c r="E80" i="48"/>
  <c r="B80" i="48"/>
  <c r="AL80" i="48"/>
  <c r="AF81" i="48"/>
  <c r="A81" i="48"/>
  <c r="AM81" i="48"/>
  <c r="AN109" i="48"/>
  <c r="AS109" i="48"/>
  <c r="E109" i="48"/>
  <c r="B109" i="48"/>
  <c r="AL109" i="48"/>
  <c r="AK137" i="48"/>
  <c r="F137" i="48"/>
  <c r="AN137" i="48"/>
  <c r="AM142" i="48"/>
  <c r="AF142" i="48"/>
  <c r="A142" i="48"/>
  <c r="BZ146" i="48"/>
  <c r="A155" i="48"/>
  <c r="AM155" i="48"/>
  <c r="AF155" i="48"/>
  <c r="F163" i="48"/>
  <c r="AK163" i="48"/>
  <c r="AK251" i="48"/>
  <c r="F251" i="48"/>
  <c r="AN21" i="48"/>
  <c r="AS21" i="48"/>
  <c r="F46" i="48"/>
  <c r="AK46" i="48"/>
  <c r="E90" i="48"/>
  <c r="B90" i="48"/>
  <c r="AL90" i="48"/>
  <c r="AN90" i="48"/>
  <c r="AS90" i="48"/>
  <c r="AK91" i="48"/>
  <c r="F91" i="48"/>
  <c r="BZ316" i="48"/>
  <c r="CS10" i="48"/>
  <c r="F24" i="48"/>
  <c r="E29" i="48"/>
  <c r="B29" i="48"/>
  <c r="AL29" i="48"/>
  <c r="A38" i="48"/>
  <c r="AM38" i="48"/>
  <c r="AK52" i="48"/>
  <c r="F52" i="48"/>
  <c r="BZ77" i="48"/>
  <c r="AF121" i="48"/>
  <c r="A121" i="48"/>
  <c r="AM121" i="48"/>
  <c r="AK145" i="48"/>
  <c r="F145" i="48"/>
  <c r="AN31" i="48"/>
  <c r="AS31" i="48"/>
  <c r="AK79" i="48"/>
  <c r="F79" i="48"/>
  <c r="AK181" i="48"/>
  <c r="AN181" i="48"/>
  <c r="AS181" i="48"/>
  <c r="F228" i="48"/>
  <c r="AK228" i="48"/>
  <c r="CK13" i="48" a="1"/>
  <c r="CK13" i="48"/>
  <c r="AN28" i="48"/>
  <c r="AK58" i="48"/>
  <c r="F58" i="48"/>
  <c r="CG11" i="48"/>
  <c r="CG10" i="48"/>
  <c r="CW11" i="48"/>
  <c r="CW10" i="48"/>
  <c r="DM11" i="48"/>
  <c r="DM10" i="48"/>
  <c r="CE13" i="48" a="1"/>
  <c r="CE13" i="48"/>
  <c r="CU13" i="48" a="1"/>
  <c r="CU13" i="48"/>
  <c r="DC13" i="48" a="1"/>
  <c r="DC13" i="48"/>
  <c r="DK13" i="48" a="1"/>
  <c r="DK13" i="48"/>
  <c r="DS13" i="48" a="1"/>
  <c r="DS13" i="48"/>
  <c r="AK40" i="48"/>
  <c r="F40" i="48"/>
  <c r="AK41" i="48"/>
  <c r="F41" i="48"/>
  <c r="AN42" i="48"/>
  <c r="AS42" i="48"/>
  <c r="E42" i="48"/>
  <c r="B42" i="48"/>
  <c r="AL42" i="48"/>
  <c r="E44" i="48"/>
  <c r="B44" i="48"/>
  <c r="AL44" i="48"/>
  <c r="AN44" i="48"/>
  <c r="AS44" i="48"/>
  <c r="A46" i="48"/>
  <c r="AM46" i="48"/>
  <c r="F47" i="48"/>
  <c r="E51" i="48"/>
  <c r="B51" i="48"/>
  <c r="AL51" i="48"/>
  <c r="BZ54" i="48"/>
  <c r="AK64" i="48"/>
  <c r="F64" i="48"/>
  <c r="AK65" i="48"/>
  <c r="F65" i="48"/>
  <c r="E66" i="48"/>
  <c r="B66" i="48"/>
  <c r="AL66" i="48"/>
  <c r="AN66" i="48"/>
  <c r="AS66" i="48"/>
  <c r="F67" i="48"/>
  <c r="AN71" i="48"/>
  <c r="AS71" i="48"/>
  <c r="AK78" i="48"/>
  <c r="F78" i="48"/>
  <c r="AK80" i="48"/>
  <c r="F80" i="48"/>
  <c r="AK81" i="48"/>
  <c r="F81" i="48"/>
  <c r="E83" i="48"/>
  <c r="B83" i="48"/>
  <c r="AL83" i="48"/>
  <c r="AN83" i="48"/>
  <c r="AS83" i="48"/>
  <c r="E86" i="48"/>
  <c r="B86" i="48"/>
  <c r="AL86" i="48"/>
  <c r="AN88" i="48"/>
  <c r="AS88" i="48"/>
  <c r="E88" i="48"/>
  <c r="B88" i="48"/>
  <c r="AL88" i="48"/>
  <c r="AF89" i="48"/>
  <c r="A89" i="48"/>
  <c r="AM89" i="48"/>
  <c r="F109" i="48"/>
  <c r="AK109" i="48"/>
  <c r="E110" i="48"/>
  <c r="B110" i="48"/>
  <c r="AL110" i="48"/>
  <c r="AN110" i="48"/>
  <c r="AS110" i="48"/>
  <c r="AK112" i="48"/>
  <c r="F112" i="48"/>
  <c r="E114" i="48"/>
  <c r="B114" i="48"/>
  <c r="AL114" i="48"/>
  <c r="AN114" i="48"/>
  <c r="AS114" i="48"/>
  <c r="AF120" i="48"/>
  <c r="AM120" i="48"/>
  <c r="A120" i="48"/>
  <c r="AK122" i="48"/>
  <c r="F122" i="48"/>
  <c r="AN146" i="48"/>
  <c r="E146" i="48"/>
  <c r="B146" i="48"/>
  <c r="AL146" i="48"/>
  <c r="AK149" i="48"/>
  <c r="F149" i="48"/>
  <c r="AN149" i="48"/>
  <c r="AS149" i="48"/>
  <c r="E166" i="48"/>
  <c r="B166" i="48"/>
  <c r="AL166" i="48"/>
  <c r="AN166" i="48"/>
  <c r="AS166" i="48"/>
  <c r="AN43" i="48"/>
  <c r="AK49" i="48"/>
  <c r="F49" i="48"/>
  <c r="F69" i="48"/>
  <c r="AN70" i="48"/>
  <c r="AS70" i="48"/>
  <c r="E70" i="48"/>
  <c r="B70" i="48"/>
  <c r="AL70" i="48"/>
  <c r="E119" i="48"/>
  <c r="B119" i="48"/>
  <c r="AL119" i="48"/>
  <c r="AN119" i="48"/>
  <c r="AS119" i="48"/>
  <c r="F50" i="48"/>
  <c r="AK50" i="48"/>
  <c r="AN54" i="48"/>
  <c r="E54" i="48"/>
  <c r="B54" i="48"/>
  <c r="AL54" i="48"/>
  <c r="AK70" i="48"/>
  <c r="F70" i="48"/>
  <c r="AN96" i="48"/>
  <c r="AS96" i="48"/>
  <c r="E96" i="48"/>
  <c r="B96" i="48"/>
  <c r="AL96" i="48"/>
  <c r="AK199" i="48"/>
  <c r="F199" i="48"/>
  <c r="E200" i="48"/>
  <c r="B200" i="48"/>
  <c r="AL200" i="48"/>
  <c r="AN200" i="48"/>
  <c r="E234" i="48"/>
  <c r="B234" i="48"/>
  <c r="AL234" i="48"/>
  <c r="AN234" i="48"/>
  <c r="AS234" i="48"/>
  <c r="AP13" i="48"/>
  <c r="CA14" i="48"/>
  <c r="CB14" i="48"/>
  <c r="CC14" i="48"/>
  <c r="CD14" i="48"/>
  <c r="CE14" i="48"/>
  <c r="CF14" i="48"/>
  <c r="CG14" i="48"/>
  <c r="CH14" i="48"/>
  <c r="CI14" i="48"/>
  <c r="CJ14" i="48"/>
  <c r="CK14" i="48"/>
  <c r="CL14" i="48"/>
  <c r="CM14" i="48"/>
  <c r="CN14" i="48"/>
  <c r="CO14" i="48"/>
  <c r="CP14" i="48"/>
  <c r="CQ14" i="48"/>
  <c r="CR14" i="48"/>
  <c r="CS14" i="48"/>
  <c r="CT14" i="48"/>
  <c r="CU14" i="48"/>
  <c r="CV14" i="48"/>
  <c r="CW14" i="48"/>
  <c r="CX14" i="48"/>
  <c r="CY14" i="48"/>
  <c r="CZ14" i="48"/>
  <c r="DA14" i="48"/>
  <c r="DB14" i="48"/>
  <c r="DC14" i="48"/>
  <c r="DD14" i="48"/>
  <c r="DE14" i="48"/>
  <c r="DF14" i="48"/>
  <c r="DG14" i="48"/>
  <c r="DH14" i="48"/>
  <c r="DI14" i="48"/>
  <c r="DJ14" i="48"/>
  <c r="DK14" i="48"/>
  <c r="DL14" i="48"/>
  <c r="DM14" i="48"/>
  <c r="DN14" i="48"/>
  <c r="DO14" i="48"/>
  <c r="DP14" i="48"/>
  <c r="DQ14" i="48"/>
  <c r="DR14" i="48"/>
  <c r="DS14" i="48"/>
  <c r="DT14" i="48"/>
  <c r="DU14" i="48"/>
  <c r="DV14" i="48"/>
  <c r="BR14" i="48"/>
  <c r="E18" i="48"/>
  <c r="B18" i="48"/>
  <c r="AL18" i="48"/>
  <c r="F29" i="48"/>
  <c r="AK57" i="48"/>
  <c r="F57" i="48"/>
  <c r="AK68" i="48"/>
  <c r="F68" i="48"/>
  <c r="E132" i="48"/>
  <c r="B132" i="48"/>
  <c r="AL132" i="48"/>
  <c r="AN132" i="48"/>
  <c r="E136" i="48"/>
  <c r="B136" i="48"/>
  <c r="AL136" i="48"/>
  <c r="AN136" i="48"/>
  <c r="CK11" i="48"/>
  <c r="AN55" i="48"/>
  <c r="A62" i="48"/>
  <c r="AM62" i="48"/>
  <c r="CO11" i="48"/>
  <c r="CO10" i="48"/>
  <c r="DE11" i="48"/>
  <c r="DE10" i="48"/>
  <c r="DU11" i="48"/>
  <c r="DU10" i="48"/>
  <c r="AN19" i="48"/>
  <c r="AS19" i="48"/>
  <c r="AN27" i="48"/>
  <c r="AN35" i="48"/>
  <c r="CM13" i="48" a="1"/>
  <c r="CM13" i="48"/>
  <c r="CB11" i="48"/>
  <c r="BZ17" i="48"/>
  <c r="CH11" i="48"/>
  <c r="CH10" i="48"/>
  <c r="CH13" i="48" a="1"/>
  <c r="CH13" i="48"/>
  <c r="CP11" i="48"/>
  <c r="CP10" i="48"/>
  <c r="CP13" i="48" a="1"/>
  <c r="CP13" i="48"/>
  <c r="CX11" i="48"/>
  <c r="CX10" i="48"/>
  <c r="CX13" i="48" a="1"/>
  <c r="CX13" i="48"/>
  <c r="DF11" i="48"/>
  <c r="DF10" i="48"/>
  <c r="DF13" i="48" a="1"/>
  <c r="DF13" i="48"/>
  <c r="DN11" i="48"/>
  <c r="DN10" i="48"/>
  <c r="DN13" i="48" a="1"/>
  <c r="DN13" i="48"/>
  <c r="DV11" i="48"/>
  <c r="DV10" i="48"/>
  <c r="DV13" i="48" a="1"/>
  <c r="DV13" i="48"/>
  <c r="E19" i="48"/>
  <c r="B19" i="48"/>
  <c r="AL19" i="48"/>
  <c r="F22" i="48"/>
  <c r="AN24" i="48"/>
  <c r="E27" i="48"/>
  <c r="B27" i="48"/>
  <c r="AL27" i="48"/>
  <c r="F30" i="48"/>
  <c r="AN32" i="48"/>
  <c r="E35" i="48"/>
  <c r="B35" i="48"/>
  <c r="AL35" i="48"/>
  <c r="CB10" i="48"/>
  <c r="CJ10" i="48"/>
  <c r="CR10" i="48"/>
  <c r="CZ10" i="48"/>
  <c r="DH10" i="48"/>
  <c r="DP10" i="48"/>
  <c r="AN39" i="48"/>
  <c r="AS39" i="48"/>
  <c r="BZ39" i="48"/>
  <c r="AK44" i="48"/>
  <c r="F44" i="48"/>
  <c r="AK45" i="48"/>
  <c r="F45" i="48"/>
  <c r="AN46" i="48"/>
  <c r="E46" i="48"/>
  <c r="B46" i="48"/>
  <c r="AL46" i="48"/>
  <c r="A50" i="48"/>
  <c r="AM50" i="48"/>
  <c r="F51" i="48"/>
  <c r="AF54" i="48"/>
  <c r="E55" i="48"/>
  <c r="B55" i="48"/>
  <c r="AL55" i="48"/>
  <c r="BZ58" i="48"/>
  <c r="AN63" i="48"/>
  <c r="BZ63" i="48"/>
  <c r="AN69" i="48"/>
  <c r="AN76" i="48"/>
  <c r="BZ76" i="48"/>
  <c r="E82" i="48"/>
  <c r="B82" i="48"/>
  <c r="AL82" i="48"/>
  <c r="AN82" i="48"/>
  <c r="AS82" i="48"/>
  <c r="AK86" i="48"/>
  <c r="F86" i="48"/>
  <c r="AK88" i="48"/>
  <c r="F88" i="48"/>
  <c r="AK89" i="48"/>
  <c r="F89" i="48"/>
  <c r="E91" i="48"/>
  <c r="B91" i="48"/>
  <c r="AL91" i="48"/>
  <c r="AN91" i="48"/>
  <c r="E98" i="48"/>
  <c r="B98" i="48"/>
  <c r="AL98" i="48"/>
  <c r="AN98" i="48"/>
  <c r="AN100" i="48"/>
  <c r="AS100" i="48"/>
  <c r="E100" i="48"/>
  <c r="B100" i="48"/>
  <c r="AL100" i="48"/>
  <c r="F101" i="48"/>
  <c r="AK101" i="48"/>
  <c r="AN103" i="48"/>
  <c r="AS103" i="48"/>
  <c r="F110" i="48"/>
  <c r="AK110" i="48"/>
  <c r="E115" i="48"/>
  <c r="B115" i="48"/>
  <c r="AL115" i="48"/>
  <c r="AK166" i="48"/>
  <c r="F166" i="48"/>
  <c r="AK173" i="48"/>
  <c r="F173" i="48"/>
  <c r="AM184" i="48"/>
  <c r="A184" i="48"/>
  <c r="E190" i="48"/>
  <c r="B190" i="48"/>
  <c r="AL190" i="48"/>
  <c r="AN190" i="48"/>
  <c r="AS190" i="48"/>
  <c r="E203" i="48"/>
  <c r="B203" i="48"/>
  <c r="AL203" i="48"/>
  <c r="AN203" i="48"/>
  <c r="AS203" i="48"/>
  <c r="F111" i="48"/>
  <c r="BZ132" i="48"/>
  <c r="AK148" i="48"/>
  <c r="F148" i="48"/>
  <c r="AK154" i="48"/>
  <c r="F154" i="48"/>
  <c r="AK168" i="48"/>
  <c r="F168" i="48"/>
  <c r="AK75" i="48"/>
  <c r="F75" i="48"/>
  <c r="F102" i="48"/>
  <c r="AK102" i="48"/>
  <c r="AK108" i="48"/>
  <c r="F108" i="48"/>
  <c r="AM192" i="48"/>
  <c r="AF192" i="48"/>
  <c r="AN215" i="48"/>
  <c r="AN72" i="48"/>
  <c r="AS72" i="48"/>
  <c r="AF77" i="48"/>
  <c r="A77" i="48"/>
  <c r="AM77" i="48"/>
  <c r="AF85" i="48"/>
  <c r="A85" i="48"/>
  <c r="AM85" i="48"/>
  <c r="AF93" i="48"/>
  <c r="A93" i="48"/>
  <c r="AM93" i="48"/>
  <c r="AK98" i="48"/>
  <c r="AK100" i="48"/>
  <c r="F100" i="48"/>
  <c r="AF101" i="48"/>
  <c r="AM101" i="48"/>
  <c r="BZ102" i="48"/>
  <c r="AN107" i="48"/>
  <c r="F107" i="48"/>
  <c r="AK107" i="48"/>
  <c r="AN113" i="48"/>
  <c r="AS113" i="48"/>
  <c r="AF114" i="48"/>
  <c r="A114" i="48"/>
  <c r="AM114" i="48"/>
  <c r="AK116" i="48"/>
  <c r="F116" i="48"/>
  <c r="E118" i="48"/>
  <c r="B118" i="48"/>
  <c r="AL118" i="48"/>
  <c r="F126" i="48"/>
  <c r="AK135" i="48"/>
  <c r="F135" i="48"/>
  <c r="AK150" i="48"/>
  <c r="F150" i="48"/>
  <c r="AK157" i="48"/>
  <c r="F157" i="48"/>
  <c r="AN159" i="48"/>
  <c r="E159" i="48"/>
  <c r="B159" i="48"/>
  <c r="AL159" i="48"/>
  <c r="AK162" i="48"/>
  <c r="F162" i="48"/>
  <c r="F167" i="48"/>
  <c r="AK179" i="48"/>
  <c r="F179" i="48"/>
  <c r="BZ190" i="48"/>
  <c r="BZ191" i="48"/>
  <c r="A192" i="48"/>
  <c r="E195" i="48"/>
  <c r="B195" i="48"/>
  <c r="AL195" i="48"/>
  <c r="AN195" i="48"/>
  <c r="AK215" i="48"/>
  <c r="F215" i="48"/>
  <c r="AK257" i="48"/>
  <c r="F257" i="48"/>
  <c r="A98" i="48"/>
  <c r="AF98" i="48"/>
  <c r="AM98" i="48"/>
  <c r="AN81" i="48"/>
  <c r="A84" i="48"/>
  <c r="AF109" i="48"/>
  <c r="AM109" i="48"/>
  <c r="F114" i="48"/>
  <c r="F117" i="48"/>
  <c r="AK117" i="48"/>
  <c r="AN126" i="48"/>
  <c r="AK130" i="48"/>
  <c r="F130" i="48"/>
  <c r="AK161" i="48"/>
  <c r="F161" i="48"/>
  <c r="E179" i="48"/>
  <c r="B179" i="48"/>
  <c r="AL179" i="48"/>
  <c r="E257" i="48"/>
  <c r="B257" i="48"/>
  <c r="AL257" i="48"/>
  <c r="AN257" i="48"/>
  <c r="AK275" i="48"/>
  <c r="F275" i="48"/>
  <c r="CE11" i="48"/>
  <c r="CM11" i="48"/>
  <c r="CU11" i="48"/>
  <c r="DC11" i="48"/>
  <c r="DK11" i="48"/>
  <c r="DS11" i="48"/>
  <c r="A18" i="48"/>
  <c r="AO18" i="48"/>
  <c r="A73" i="48"/>
  <c r="AM73" i="48"/>
  <c r="AF96" i="48"/>
  <c r="A96" i="48"/>
  <c r="AM96" i="48"/>
  <c r="AF102" i="48"/>
  <c r="A102" i="48"/>
  <c r="AM102" i="48"/>
  <c r="AN105" i="48"/>
  <c r="E105" i="48"/>
  <c r="B105" i="48"/>
  <c r="AL105" i="48"/>
  <c r="A109" i="48"/>
  <c r="E113" i="48"/>
  <c r="B113" i="48"/>
  <c r="AL113" i="48"/>
  <c r="AF117" i="48"/>
  <c r="AM117" i="48"/>
  <c r="AF123" i="48"/>
  <c r="AM123" i="48"/>
  <c r="A123" i="48"/>
  <c r="BZ126" i="48"/>
  <c r="BZ135" i="48"/>
  <c r="E140" i="48"/>
  <c r="B140" i="48"/>
  <c r="AL140" i="48"/>
  <c r="AN140" i="48"/>
  <c r="AS140" i="48"/>
  <c r="F146" i="48"/>
  <c r="AF154" i="48"/>
  <c r="AK155" i="48"/>
  <c r="F155" i="48"/>
  <c r="AK175" i="48"/>
  <c r="F175" i="48"/>
  <c r="BZ176" i="48"/>
  <c r="AK177" i="48"/>
  <c r="F177" i="48"/>
  <c r="AN188" i="48"/>
  <c r="AS188" i="48"/>
  <c r="E188" i="48"/>
  <c r="B188" i="48"/>
  <c r="AL188" i="48"/>
  <c r="AN189" i="48"/>
  <c r="AS189" i="48"/>
  <c r="F189" i="48"/>
  <c r="AK189" i="48"/>
  <c r="AK195" i="48"/>
  <c r="F195" i="48"/>
  <c r="E210" i="48"/>
  <c r="B210" i="48"/>
  <c r="AL210" i="48"/>
  <c r="E215" i="48"/>
  <c r="B215" i="48"/>
  <c r="AL215" i="48"/>
  <c r="E221" i="48"/>
  <c r="B221" i="48"/>
  <c r="AL221" i="48"/>
  <c r="AN221" i="48"/>
  <c r="AS221" i="48"/>
  <c r="F123" i="48"/>
  <c r="AK123" i="48"/>
  <c r="E180" i="48"/>
  <c r="B180" i="48"/>
  <c r="AL180" i="48"/>
  <c r="AN180" i="48"/>
  <c r="AS180" i="48"/>
  <c r="AK185" i="48"/>
  <c r="F185" i="48"/>
  <c r="AK255" i="48"/>
  <c r="F255" i="48"/>
  <c r="AN101" i="48"/>
  <c r="AS101" i="48"/>
  <c r="E101" i="48"/>
  <c r="B101" i="48"/>
  <c r="AL101" i="48"/>
  <c r="E107" i="48"/>
  <c r="B107" i="48"/>
  <c r="AL107" i="48"/>
  <c r="AN116" i="48"/>
  <c r="AS116" i="48"/>
  <c r="E116" i="48"/>
  <c r="B116" i="48"/>
  <c r="AL116" i="48"/>
  <c r="AN142" i="48"/>
  <c r="AS142" i="48"/>
  <c r="E142" i="48"/>
  <c r="B142" i="48"/>
  <c r="AL142" i="48"/>
  <c r="CA10" i="48"/>
  <c r="CI10" i="48"/>
  <c r="CQ10" i="48"/>
  <c r="CY10" i="48"/>
  <c r="DG10" i="48"/>
  <c r="DO10" i="48"/>
  <c r="BZ75" i="48"/>
  <c r="F105" i="48"/>
  <c r="AK105" i="48"/>
  <c r="BZ109" i="48"/>
  <c r="AN112" i="48"/>
  <c r="AK114" i="48"/>
  <c r="AN120" i="48"/>
  <c r="AS120" i="48"/>
  <c r="E121" i="48"/>
  <c r="B121" i="48"/>
  <c r="AL121" i="48"/>
  <c r="AN121" i="48"/>
  <c r="AS121" i="48"/>
  <c r="AN122" i="48"/>
  <c r="AS122" i="48"/>
  <c r="E122" i="48"/>
  <c r="B122" i="48"/>
  <c r="AL122" i="48"/>
  <c r="E124" i="48"/>
  <c r="B124" i="48"/>
  <c r="AL124" i="48"/>
  <c r="AN124" i="48"/>
  <c r="A125" i="48"/>
  <c r="AF125" i="48"/>
  <c r="AK125" i="48"/>
  <c r="F125" i="48"/>
  <c r="AM126" i="48"/>
  <c r="AF126" i="48"/>
  <c r="A126" i="48"/>
  <c r="F127" i="48"/>
  <c r="E129" i="48"/>
  <c r="B129" i="48"/>
  <c r="AL129" i="48"/>
  <c r="AN129" i="48"/>
  <c r="AN131" i="48"/>
  <c r="E131" i="48"/>
  <c r="B131" i="48"/>
  <c r="AL131" i="48"/>
  <c r="E141" i="48"/>
  <c r="B141" i="48"/>
  <c r="AL141" i="48"/>
  <c r="AN158" i="48"/>
  <c r="AS158" i="48"/>
  <c r="E158" i="48"/>
  <c r="B158" i="48"/>
  <c r="AL158" i="48"/>
  <c r="AK188" i="48"/>
  <c r="F188" i="48"/>
  <c r="AM200" i="48"/>
  <c r="A200" i="48"/>
  <c r="AF200" i="48"/>
  <c r="AN210" i="48"/>
  <c r="AS210" i="48"/>
  <c r="AK210" i="48"/>
  <c r="F210" i="48"/>
  <c r="F99" i="48"/>
  <c r="AK99" i="48"/>
  <c r="AN108" i="48"/>
  <c r="AS108" i="48"/>
  <c r="E108" i="48"/>
  <c r="B108" i="48"/>
  <c r="AL108" i="48"/>
  <c r="AN89" i="48"/>
  <c r="A92" i="48"/>
  <c r="AK138" i="48"/>
  <c r="F138" i="48"/>
  <c r="BZ152" i="48"/>
  <c r="AN157" i="48"/>
  <c r="AS157" i="48"/>
  <c r="E157" i="48"/>
  <c r="B157" i="48"/>
  <c r="AL157" i="48"/>
  <c r="A69" i="48"/>
  <c r="AM69" i="48"/>
  <c r="AN77" i="48"/>
  <c r="AS77" i="48"/>
  <c r="BZ79" i="48"/>
  <c r="BZ84" i="48"/>
  <c r="AN85" i="48"/>
  <c r="BZ87" i="48"/>
  <c r="BZ92" i="48"/>
  <c r="AN93" i="48"/>
  <c r="AS93" i="48"/>
  <c r="A101" i="48"/>
  <c r="E106" i="48"/>
  <c r="B106" i="48"/>
  <c r="AL106" i="48"/>
  <c r="AN106" i="48"/>
  <c r="AS106" i="48"/>
  <c r="E112" i="48"/>
  <c r="B112" i="48"/>
  <c r="AL112" i="48"/>
  <c r="BZ116" i="48"/>
  <c r="A117" i="48"/>
  <c r="AN141" i="48"/>
  <c r="AS141" i="48"/>
  <c r="E145" i="48"/>
  <c r="B145" i="48"/>
  <c r="AL145" i="48"/>
  <c r="AN145" i="48"/>
  <c r="AS145" i="48"/>
  <c r="AK171" i="48"/>
  <c r="F171" i="48"/>
  <c r="AN202" i="48"/>
  <c r="AS202" i="48"/>
  <c r="E202" i="48"/>
  <c r="B202" i="48"/>
  <c r="AL202" i="48"/>
  <c r="AF104" i="48"/>
  <c r="BZ104" i="48"/>
  <c r="AF105" i="48"/>
  <c r="AM105" i="48"/>
  <c r="AF110" i="48"/>
  <c r="A110" i="48"/>
  <c r="BZ115" i="48"/>
  <c r="AF122" i="48"/>
  <c r="A122" i="48"/>
  <c r="BZ122" i="48"/>
  <c r="F131" i="48"/>
  <c r="AM146" i="48"/>
  <c r="AF146" i="48"/>
  <c r="A146" i="48"/>
  <c r="BZ148" i="48"/>
  <c r="E153" i="48"/>
  <c r="B153" i="48"/>
  <c r="AL153" i="48"/>
  <c r="A158" i="48"/>
  <c r="AM158" i="48"/>
  <c r="AF158" i="48"/>
  <c r="AK159" i="48"/>
  <c r="F159" i="48"/>
  <c r="AK164" i="48"/>
  <c r="F164" i="48"/>
  <c r="A193" i="48"/>
  <c r="AM193" i="48"/>
  <c r="AF193" i="48"/>
  <c r="AN194" i="48"/>
  <c r="E194" i="48"/>
  <c r="B194" i="48"/>
  <c r="AL194" i="48"/>
  <c r="AF234" i="48"/>
  <c r="AM234" i="48"/>
  <c r="A234" i="48"/>
  <c r="AK253" i="48"/>
  <c r="F253" i="48"/>
  <c r="AM266" i="48"/>
  <c r="A266" i="48"/>
  <c r="AF266" i="48"/>
  <c r="BZ103" i="48"/>
  <c r="E125" i="48"/>
  <c r="B125" i="48"/>
  <c r="AL125" i="48"/>
  <c r="AN138" i="48"/>
  <c r="E138" i="48"/>
  <c r="B138" i="48"/>
  <c r="AL138" i="48"/>
  <c r="E147" i="48"/>
  <c r="B147" i="48"/>
  <c r="AL147" i="48"/>
  <c r="BZ149" i="48"/>
  <c r="E155" i="48"/>
  <c r="B155" i="48"/>
  <c r="AL155" i="48"/>
  <c r="AN155" i="48"/>
  <c r="AN160" i="48"/>
  <c r="AS160" i="48"/>
  <c r="E162" i="48"/>
  <c r="B162" i="48"/>
  <c r="AL162" i="48"/>
  <c r="E171" i="48"/>
  <c r="B171" i="48"/>
  <c r="AL171" i="48"/>
  <c r="AN171" i="48"/>
  <c r="AS171" i="48"/>
  <c r="E172" i="48"/>
  <c r="B172" i="48"/>
  <c r="AL172" i="48"/>
  <c r="F174" i="48"/>
  <c r="AN174" i="48"/>
  <c r="AS174" i="48"/>
  <c r="AK180" i="48"/>
  <c r="F180" i="48"/>
  <c r="E182" i="48"/>
  <c r="B182" i="48"/>
  <c r="AL182" i="48"/>
  <c r="AN192" i="48"/>
  <c r="E192" i="48"/>
  <c r="B192" i="48"/>
  <c r="AL192" i="48"/>
  <c r="E193" i="48"/>
  <c r="B193" i="48"/>
  <c r="AL193" i="48"/>
  <c r="AK200" i="48"/>
  <c r="F200" i="48"/>
  <c r="AK218" i="48"/>
  <c r="F218" i="48"/>
  <c r="AN219" i="48"/>
  <c r="AS219" i="48"/>
  <c r="E219" i="48"/>
  <c r="B219" i="48"/>
  <c r="AL219" i="48"/>
  <c r="AM227" i="48"/>
  <c r="A227" i="48"/>
  <c r="AN233" i="48"/>
  <c r="AS233" i="48"/>
  <c r="E233" i="48"/>
  <c r="B233" i="48"/>
  <c r="AL233" i="48"/>
  <c r="BZ95" i="48"/>
  <c r="AF97" i="48"/>
  <c r="AM97" i="48"/>
  <c r="BZ99" i="48"/>
  <c r="A100" i="48"/>
  <c r="BZ112" i="48"/>
  <c r="AF113" i="48"/>
  <c r="AM113" i="48"/>
  <c r="AF118" i="48"/>
  <c r="A118" i="48"/>
  <c r="AN123" i="48"/>
  <c r="AN130" i="48"/>
  <c r="AS130" i="48"/>
  <c r="E130" i="48"/>
  <c r="B130" i="48"/>
  <c r="AL130" i="48"/>
  <c r="BZ136" i="48"/>
  <c r="AK141" i="48"/>
  <c r="F141" i="48"/>
  <c r="BZ144" i="48"/>
  <c r="AK147" i="48"/>
  <c r="F147" i="48"/>
  <c r="A151" i="48"/>
  <c r="AM151" i="48"/>
  <c r="AF151" i="48"/>
  <c r="AN163" i="48"/>
  <c r="AS163" i="48"/>
  <c r="E163" i="48"/>
  <c r="B163" i="48"/>
  <c r="AL163" i="48"/>
  <c r="BZ164" i="48"/>
  <c r="AK165" i="48"/>
  <c r="F165" i="48"/>
  <c r="AK172" i="48"/>
  <c r="F172" i="48"/>
  <c r="E174" i="48"/>
  <c r="B174" i="48"/>
  <c r="AL174" i="48"/>
  <c r="BZ175" i="48"/>
  <c r="F182" i="48"/>
  <c r="AK182" i="48"/>
  <c r="BZ189" i="48"/>
  <c r="AN191" i="48"/>
  <c r="AK192" i="48"/>
  <c r="F192" i="48"/>
  <c r="F193" i="48"/>
  <c r="AK193" i="48"/>
  <c r="AN205" i="48"/>
  <c r="AS205" i="48"/>
  <c r="E205" i="48"/>
  <c r="B205" i="48"/>
  <c r="AL205" i="48"/>
  <c r="AN216" i="48"/>
  <c r="E216" i="48"/>
  <c r="B216" i="48"/>
  <c r="AL216" i="48"/>
  <c r="AN226" i="48"/>
  <c r="AS226" i="48"/>
  <c r="E226" i="48"/>
  <c r="B226" i="48"/>
  <c r="AL226" i="48"/>
  <c r="E238" i="48"/>
  <c r="B238" i="48"/>
  <c r="AL238" i="48"/>
  <c r="AN238" i="48"/>
  <c r="AS238" i="48"/>
  <c r="E247" i="48"/>
  <c r="B247" i="48"/>
  <c r="AL247" i="48"/>
  <c r="AN247" i="48"/>
  <c r="AS247" i="48"/>
  <c r="AN104" i="48"/>
  <c r="AS104" i="48"/>
  <c r="AF106" i="48"/>
  <c r="A106" i="48"/>
  <c r="BZ111" i="48"/>
  <c r="BZ128" i="48"/>
  <c r="E133" i="48"/>
  <c r="B133" i="48"/>
  <c r="AL133" i="48"/>
  <c r="AN133" i="48"/>
  <c r="AN134" i="48"/>
  <c r="AS134" i="48"/>
  <c r="E134" i="48"/>
  <c r="B134" i="48"/>
  <c r="AL134" i="48"/>
  <c r="E137" i="48"/>
  <c r="B137" i="48"/>
  <c r="AL137" i="48"/>
  <c r="AN153" i="48"/>
  <c r="AS153" i="48"/>
  <c r="E154" i="48"/>
  <c r="B154" i="48"/>
  <c r="AL154" i="48"/>
  <c r="E156" i="48"/>
  <c r="B156" i="48"/>
  <c r="AL156" i="48"/>
  <c r="BZ157" i="48"/>
  <c r="AN173" i="48"/>
  <c r="E173" i="48"/>
  <c r="B173" i="48"/>
  <c r="AL173" i="48"/>
  <c r="AN175" i="48"/>
  <c r="AS175" i="48"/>
  <c r="E175" i="48"/>
  <c r="B175" i="48"/>
  <c r="AL175" i="48"/>
  <c r="E183" i="48"/>
  <c r="B183" i="48"/>
  <c r="AL183" i="48"/>
  <c r="AN183" i="48"/>
  <c r="AS183" i="48"/>
  <c r="AK216" i="48"/>
  <c r="F216" i="48"/>
  <c r="F226" i="48"/>
  <c r="AK226" i="48"/>
  <c r="AK247" i="48"/>
  <c r="F247" i="48"/>
  <c r="AF129" i="48"/>
  <c r="BZ129" i="48"/>
  <c r="A130" i="48"/>
  <c r="AF130" i="48"/>
  <c r="AF131" i="48"/>
  <c r="A131" i="48"/>
  <c r="AF137" i="48"/>
  <c r="BZ137" i="48"/>
  <c r="A138" i="48"/>
  <c r="AF138" i="48"/>
  <c r="F144" i="48"/>
  <c r="AM150" i="48"/>
  <c r="A150" i="48"/>
  <c r="AK156" i="48"/>
  <c r="F156" i="48"/>
  <c r="AF161" i="48"/>
  <c r="A166" i="48"/>
  <c r="AM166" i="48"/>
  <c r="A170" i="48"/>
  <c r="AM170" i="48"/>
  <c r="BZ171" i="48"/>
  <c r="AN177" i="48"/>
  <c r="AS177" i="48"/>
  <c r="AK184" i="48"/>
  <c r="F184" i="48"/>
  <c r="AN185" i="48"/>
  <c r="AS185" i="48"/>
  <c r="E185" i="48"/>
  <c r="B185" i="48"/>
  <c r="AL185" i="48"/>
  <c r="BZ185" i="48"/>
  <c r="F187" i="48"/>
  <c r="BZ208" i="48"/>
  <c r="AN213" i="48"/>
  <c r="AS213" i="48"/>
  <c r="E213" i="48"/>
  <c r="B213" i="48"/>
  <c r="AL213" i="48"/>
  <c r="AK219" i="48"/>
  <c r="F219" i="48"/>
  <c r="E231" i="48"/>
  <c r="B231" i="48"/>
  <c r="AL231" i="48"/>
  <c r="AN231" i="48"/>
  <c r="AS231" i="48"/>
  <c r="F232" i="48"/>
  <c r="AK232" i="48"/>
  <c r="AK233" i="48"/>
  <c r="F233" i="48"/>
  <c r="F246" i="48"/>
  <c r="AK246" i="48"/>
  <c r="AN271" i="48"/>
  <c r="AS271" i="48"/>
  <c r="E271" i="48"/>
  <c r="B271" i="48"/>
  <c r="AL271" i="48"/>
  <c r="BZ121" i="48"/>
  <c r="BZ125" i="48"/>
  <c r="AF127" i="48"/>
  <c r="A127" i="48"/>
  <c r="AN127" i="48"/>
  <c r="AS127" i="48"/>
  <c r="BZ130" i="48"/>
  <c r="AF135" i="48"/>
  <c r="A135" i="48"/>
  <c r="AN135" i="48"/>
  <c r="AS135" i="48"/>
  <c r="AF141" i="48"/>
  <c r="AF143" i="48"/>
  <c r="A143" i="48"/>
  <c r="AN143" i="48"/>
  <c r="AF145" i="48"/>
  <c r="A174" i="48"/>
  <c r="AM174" i="48"/>
  <c r="AF174" i="48"/>
  <c r="E178" i="48"/>
  <c r="B178" i="48"/>
  <c r="AL178" i="48"/>
  <c r="AM181" i="48"/>
  <c r="AF181" i="48"/>
  <c r="A181" i="48"/>
  <c r="BZ181" i="48"/>
  <c r="E187" i="48"/>
  <c r="B187" i="48"/>
  <c r="AL187" i="48"/>
  <c r="AN187" i="48"/>
  <c r="AS187" i="48"/>
  <c r="BZ188" i="48"/>
  <c r="BZ192" i="48"/>
  <c r="BZ193" i="48"/>
  <c r="AN197" i="48"/>
  <c r="AS197" i="48"/>
  <c r="E197" i="48"/>
  <c r="B197" i="48"/>
  <c r="AL197" i="48"/>
  <c r="BZ203" i="48"/>
  <c r="E204" i="48"/>
  <c r="B204" i="48"/>
  <c r="AL204" i="48"/>
  <c r="AN204" i="48"/>
  <c r="AK205" i="48"/>
  <c r="F205" i="48"/>
  <c r="AN206" i="48"/>
  <c r="AS206" i="48"/>
  <c r="AN207" i="48"/>
  <c r="AS207" i="48"/>
  <c r="E207" i="48"/>
  <c r="B207" i="48"/>
  <c r="AL207" i="48"/>
  <c r="AN209" i="48"/>
  <c r="E209" i="48"/>
  <c r="B209" i="48"/>
  <c r="AL209" i="48"/>
  <c r="E212" i="48"/>
  <c r="B212" i="48"/>
  <c r="AL212" i="48"/>
  <c r="AN212" i="48"/>
  <c r="AS212" i="48"/>
  <c r="AM213" i="48"/>
  <c r="AF213" i="48"/>
  <c r="A213" i="48"/>
  <c r="AN225" i="48"/>
  <c r="AS225" i="48"/>
  <c r="E225" i="48"/>
  <c r="B225" i="48"/>
  <c r="AL225" i="48"/>
  <c r="AF226" i="48"/>
  <c r="AM226" i="48"/>
  <c r="A226" i="48"/>
  <c r="BZ134" i="48"/>
  <c r="AF139" i="48"/>
  <c r="A139" i="48"/>
  <c r="AN139" i="48"/>
  <c r="AS139" i="48"/>
  <c r="AN151" i="48"/>
  <c r="AS151" i="48"/>
  <c r="BZ162" i="48"/>
  <c r="AN170" i="48"/>
  <c r="AS170" i="48"/>
  <c r="AN179" i="48"/>
  <c r="AS179" i="48"/>
  <c r="AN182" i="48"/>
  <c r="AS182" i="48"/>
  <c r="E186" i="48"/>
  <c r="B186" i="48"/>
  <c r="AL186" i="48"/>
  <c r="AN193" i="48"/>
  <c r="AS193" i="48"/>
  <c r="AN196" i="48"/>
  <c r="AS196" i="48"/>
  <c r="E196" i="48"/>
  <c r="B196" i="48"/>
  <c r="AL196" i="48"/>
  <c r="AK197" i="48"/>
  <c r="F197" i="48"/>
  <c r="AK204" i="48"/>
  <c r="F204" i="48"/>
  <c r="AF205" i="48"/>
  <c r="A205" i="48"/>
  <c r="AM205" i="48"/>
  <c r="AK212" i="48"/>
  <c r="F212" i="48"/>
  <c r="AK217" i="48"/>
  <c r="F217" i="48"/>
  <c r="AN230" i="48"/>
  <c r="AS230" i="48"/>
  <c r="E230" i="48"/>
  <c r="B230" i="48"/>
  <c r="AL230" i="48"/>
  <c r="AN237" i="48"/>
  <c r="AS237" i="48"/>
  <c r="E237" i="48"/>
  <c r="B237" i="48"/>
  <c r="AL237" i="48"/>
  <c r="AF239" i="48"/>
  <c r="AM239" i="48"/>
  <c r="A239" i="48"/>
  <c r="AN240" i="48"/>
  <c r="AS240" i="48"/>
  <c r="E240" i="48"/>
  <c r="B240" i="48"/>
  <c r="AL240" i="48"/>
  <c r="F266" i="48"/>
  <c r="AK266" i="48"/>
  <c r="E127" i="48"/>
  <c r="B127" i="48"/>
  <c r="AL127" i="48"/>
  <c r="E135" i="48"/>
  <c r="B135" i="48"/>
  <c r="AL135" i="48"/>
  <c r="BZ138" i="48"/>
  <c r="BZ141" i="48"/>
  <c r="BZ142" i="48"/>
  <c r="E143" i="48"/>
  <c r="B143" i="48"/>
  <c r="AL143" i="48"/>
  <c r="BZ145" i="48"/>
  <c r="F152" i="48"/>
  <c r="AK153" i="48"/>
  <c r="F153" i="48"/>
  <c r="AN161" i="48"/>
  <c r="AS161" i="48"/>
  <c r="AM165" i="48"/>
  <c r="AF165" i="48"/>
  <c r="A165" i="48"/>
  <c r="BZ166" i="48"/>
  <c r="AK169" i="48"/>
  <c r="F169" i="48"/>
  <c r="BZ173" i="48"/>
  <c r="AK186" i="48"/>
  <c r="F186" i="48"/>
  <c r="AK196" i="48"/>
  <c r="F196" i="48"/>
  <c r="BZ200" i="48"/>
  <c r="AK211" i="48"/>
  <c r="F211" i="48"/>
  <c r="AK214" i="48"/>
  <c r="F214" i="48"/>
  <c r="AN214" i="48"/>
  <c r="AS214" i="48"/>
  <c r="AN228" i="48"/>
  <c r="AS228" i="48"/>
  <c r="AN253" i="48"/>
  <c r="AS253" i="48"/>
  <c r="E253" i="48"/>
  <c r="B253" i="48"/>
  <c r="AL253" i="48"/>
  <c r="AK160" i="48"/>
  <c r="F160" i="48"/>
  <c r="AK176" i="48"/>
  <c r="F176" i="48"/>
  <c r="AK190" i="48"/>
  <c r="F190" i="48"/>
  <c r="AK191" i="48"/>
  <c r="F191" i="48"/>
  <c r="AN201" i="48"/>
  <c r="AS201" i="48"/>
  <c r="AM209" i="48"/>
  <c r="AF209" i="48"/>
  <c r="AK209" i="48"/>
  <c r="F209" i="48"/>
  <c r="AK213" i="48"/>
  <c r="F213" i="48"/>
  <c r="E220" i="48"/>
  <c r="B220" i="48"/>
  <c r="AL220" i="48"/>
  <c r="AN220" i="48"/>
  <c r="AS220" i="48"/>
  <c r="AK225" i="48"/>
  <c r="F225" i="48"/>
  <c r="F230" i="48"/>
  <c r="AK230" i="48"/>
  <c r="AM231" i="48"/>
  <c r="A231" i="48"/>
  <c r="F240" i="48"/>
  <c r="AK240" i="48"/>
  <c r="AK250" i="48"/>
  <c r="AN250" i="48"/>
  <c r="AS250" i="48"/>
  <c r="F250" i="48"/>
  <c r="F291" i="48"/>
  <c r="AK291" i="48"/>
  <c r="AN291" i="48"/>
  <c r="AS291" i="48"/>
  <c r="A149" i="48"/>
  <c r="A162" i="48"/>
  <c r="AM162" i="48"/>
  <c r="A178" i="48"/>
  <c r="AM178" i="48"/>
  <c r="A204" i="48"/>
  <c r="AK220" i="48"/>
  <c r="F220" i="48"/>
  <c r="BZ222" i="48"/>
  <c r="AN223" i="48"/>
  <c r="AS223" i="48"/>
  <c r="BZ231" i="48"/>
  <c r="E239" i="48"/>
  <c r="B239" i="48"/>
  <c r="AL239" i="48"/>
  <c r="AN239" i="48"/>
  <c r="AS239" i="48"/>
  <c r="AN241" i="48"/>
  <c r="AS241" i="48"/>
  <c r="E241" i="48"/>
  <c r="B241" i="48"/>
  <c r="AL241" i="48"/>
  <c r="AK290" i="48"/>
  <c r="F290" i="48"/>
  <c r="AM291" i="48"/>
  <c r="AF291" i="48"/>
  <c r="A291" i="48"/>
  <c r="BZ180" i="48"/>
  <c r="A189" i="48"/>
  <c r="AM189" i="48"/>
  <c r="E199" i="48"/>
  <c r="B199" i="48"/>
  <c r="AL199" i="48"/>
  <c r="AN199" i="48"/>
  <c r="AS199" i="48"/>
  <c r="AK206" i="48"/>
  <c r="F206" i="48"/>
  <c r="A207" i="48"/>
  <c r="AM207" i="48"/>
  <c r="BZ209" i="48"/>
  <c r="AN224" i="48"/>
  <c r="AS224" i="48"/>
  <c r="E235" i="48"/>
  <c r="B235" i="48"/>
  <c r="AL235" i="48"/>
  <c r="F239" i="48"/>
  <c r="AK239" i="48"/>
  <c r="BZ254" i="48"/>
  <c r="AK287" i="48"/>
  <c r="F287" i="48"/>
  <c r="AN287" i="48"/>
  <c r="AS287" i="48"/>
  <c r="E217" i="48"/>
  <c r="B217" i="48"/>
  <c r="AL217" i="48"/>
  <c r="AK221" i="48"/>
  <c r="F221" i="48"/>
  <c r="AN222" i="48"/>
  <c r="AM232" i="48"/>
  <c r="AF232" i="48"/>
  <c r="F236" i="48"/>
  <c r="AK236" i="48"/>
  <c r="F241" i="48"/>
  <c r="AK241" i="48"/>
  <c r="F244" i="48"/>
  <c r="AK244" i="48"/>
  <c r="AK263" i="48"/>
  <c r="F263" i="48"/>
  <c r="AK270" i="48"/>
  <c r="F270" i="48"/>
  <c r="E289" i="48"/>
  <c r="B289" i="48"/>
  <c r="AL289" i="48"/>
  <c r="AN289" i="48"/>
  <c r="AS289" i="48"/>
  <c r="A188" i="48"/>
  <c r="AF188" i="48"/>
  <c r="BZ196" i="48"/>
  <c r="A197" i="48"/>
  <c r="AM197" i="48"/>
  <c r="E214" i="48"/>
  <c r="B214" i="48"/>
  <c r="AL214" i="48"/>
  <c r="AN217" i="48"/>
  <c r="AS217" i="48"/>
  <c r="A236" i="48"/>
  <c r="BZ238" i="48"/>
  <c r="E242" i="48"/>
  <c r="B242" i="48"/>
  <c r="AL242" i="48"/>
  <c r="F248" i="48"/>
  <c r="AK248" i="48"/>
  <c r="AN248" i="48"/>
  <c r="E252" i="48"/>
  <c r="B252" i="48"/>
  <c r="AL252" i="48"/>
  <c r="AN252" i="48"/>
  <c r="AS252" i="48"/>
  <c r="E272" i="48"/>
  <c r="B272" i="48"/>
  <c r="AL272" i="48"/>
  <c r="AN272" i="48"/>
  <c r="AS272" i="48"/>
  <c r="AK289" i="48"/>
  <c r="F289" i="48"/>
  <c r="AN198" i="48"/>
  <c r="AS198" i="48"/>
  <c r="BZ204" i="48"/>
  <c r="E208" i="48"/>
  <c r="B208" i="48"/>
  <c r="AL208" i="48"/>
  <c r="E211" i="48"/>
  <c r="B211" i="48"/>
  <c r="AL211" i="48"/>
  <c r="A221" i="48"/>
  <c r="E227" i="48"/>
  <c r="B227" i="48"/>
  <c r="AL227" i="48"/>
  <c r="AN227" i="48"/>
  <c r="AS227" i="48"/>
  <c r="AM229" i="48"/>
  <c r="A229" i="48"/>
  <c r="A232" i="48"/>
  <c r="BZ234" i="48"/>
  <c r="AK252" i="48"/>
  <c r="F252" i="48"/>
  <c r="AN258" i="48"/>
  <c r="AS258" i="48"/>
  <c r="E258" i="48"/>
  <c r="B258" i="48"/>
  <c r="AL258" i="48"/>
  <c r="BZ291" i="48"/>
  <c r="A201" i="48"/>
  <c r="AM201" i="48"/>
  <c r="AK203" i="48"/>
  <c r="F203" i="48"/>
  <c r="BZ205" i="48"/>
  <c r="AK207" i="48"/>
  <c r="F207" i="48"/>
  <c r="AK208" i="48"/>
  <c r="F208" i="48"/>
  <c r="AN211" i="48"/>
  <c r="AS211" i="48"/>
  <c r="BZ216" i="48"/>
  <c r="AK245" i="48"/>
  <c r="F245" i="48"/>
  <c r="E246" i="48"/>
  <c r="B246" i="48"/>
  <c r="AL246" i="48"/>
  <c r="AN246" i="48"/>
  <c r="AK256" i="48"/>
  <c r="F256" i="48"/>
  <c r="AK258" i="48"/>
  <c r="F258" i="48"/>
  <c r="AF267" i="48"/>
  <c r="A267" i="48"/>
  <c r="AM267" i="48"/>
  <c r="A214" i="48"/>
  <c r="AM214" i="48"/>
  <c r="BZ218" i="48"/>
  <c r="AN232" i="48"/>
  <c r="AS232" i="48"/>
  <c r="E232" i="48"/>
  <c r="B232" i="48"/>
  <c r="AL232" i="48"/>
  <c r="AN236" i="48"/>
  <c r="AS236" i="48"/>
  <c r="E236" i="48"/>
  <c r="B236" i="48"/>
  <c r="AL236" i="48"/>
  <c r="E243" i="48"/>
  <c r="B243" i="48"/>
  <c r="AL243" i="48"/>
  <c r="AN245" i="48"/>
  <c r="E245" i="48"/>
  <c r="B245" i="48"/>
  <c r="AL245" i="48"/>
  <c r="BZ246" i="48"/>
  <c r="AN256" i="48"/>
  <c r="AS256" i="48"/>
  <c r="E267" i="48"/>
  <c r="B267" i="48"/>
  <c r="AL267" i="48"/>
  <c r="AN267" i="48"/>
  <c r="AS267" i="48"/>
  <c r="AK272" i="48"/>
  <c r="F272" i="48"/>
  <c r="E274" i="48"/>
  <c r="B274" i="48"/>
  <c r="AL274" i="48"/>
  <c r="AN274" i="48"/>
  <c r="AS274" i="48"/>
  <c r="A218" i="48"/>
  <c r="AM218" i="48"/>
  <c r="AM244" i="48"/>
  <c r="AF244" i="48"/>
  <c r="E248" i="48"/>
  <c r="B248" i="48"/>
  <c r="AL248" i="48"/>
  <c r="AN249" i="48"/>
  <c r="E249" i="48"/>
  <c r="B249" i="48"/>
  <c r="AL249" i="48"/>
  <c r="AN260" i="48"/>
  <c r="AS260" i="48"/>
  <c r="E260" i="48"/>
  <c r="B260" i="48"/>
  <c r="AL260" i="48"/>
  <c r="A263" i="48"/>
  <c r="AF263" i="48"/>
  <c r="AM263" i="48"/>
  <c r="A222" i="48"/>
  <c r="AM222" i="48"/>
  <c r="AN229" i="48"/>
  <c r="AS229" i="48"/>
  <c r="E229" i="48"/>
  <c r="B229" i="48"/>
  <c r="AL229" i="48"/>
  <c r="AF230" i="48"/>
  <c r="AM230" i="48"/>
  <c r="AK231" i="48"/>
  <c r="F231" i="48"/>
  <c r="F234" i="48"/>
  <c r="AK234" i="48"/>
  <c r="BZ239" i="48"/>
  <c r="BZ242" i="48"/>
  <c r="F249" i="48"/>
  <c r="AK249" i="48"/>
  <c r="AN255" i="48"/>
  <c r="AS255" i="48"/>
  <c r="E255" i="48"/>
  <c r="B255" i="48"/>
  <c r="AL255" i="48"/>
  <c r="AN261" i="48"/>
  <c r="AS261" i="48"/>
  <c r="E261" i="48"/>
  <c r="B261" i="48"/>
  <c r="AL261" i="48"/>
  <c r="E265" i="48"/>
  <c r="B265" i="48"/>
  <c r="AL265" i="48"/>
  <c r="AN265" i="48"/>
  <c r="AS265" i="48"/>
  <c r="AN295" i="48"/>
  <c r="AS295" i="48"/>
  <c r="E299" i="48"/>
  <c r="B299" i="48"/>
  <c r="AL299" i="48"/>
  <c r="AN299" i="48"/>
  <c r="AS299" i="48"/>
  <c r="BZ300" i="48"/>
  <c r="E218" i="48"/>
  <c r="B218" i="48"/>
  <c r="AL218" i="48"/>
  <c r="BZ221" i="48"/>
  <c r="AF224" i="48"/>
  <c r="A224" i="48"/>
  <c r="BZ224" i="48"/>
  <c r="BZ227" i="48"/>
  <c r="AK229" i="48"/>
  <c r="F229" i="48"/>
  <c r="BZ232" i="48"/>
  <c r="AN243" i="48"/>
  <c r="AS243" i="48"/>
  <c r="E251" i="48"/>
  <c r="B251" i="48"/>
  <c r="AL251" i="48"/>
  <c r="AN251" i="48"/>
  <c r="AS251" i="48"/>
  <c r="BZ251" i="48"/>
  <c r="BZ256" i="48"/>
  <c r="AK261" i="48"/>
  <c r="F261" i="48"/>
  <c r="E262" i="48"/>
  <c r="B262" i="48"/>
  <c r="AL262" i="48"/>
  <c r="AN262" i="48"/>
  <c r="AS262" i="48"/>
  <c r="AK264" i="48"/>
  <c r="F264" i="48"/>
  <c r="AK265" i="48"/>
  <c r="F265" i="48"/>
  <c r="F282" i="48"/>
  <c r="AK282" i="48"/>
  <c r="AK299" i="48"/>
  <c r="F299" i="48"/>
  <c r="AK262" i="48"/>
  <c r="F262" i="48"/>
  <c r="E263" i="48"/>
  <c r="B263" i="48"/>
  <c r="AL263" i="48"/>
  <c r="F271" i="48"/>
  <c r="AK271" i="48"/>
  <c r="AK274" i="48"/>
  <c r="F274" i="48"/>
  <c r="BZ236" i="48"/>
  <c r="BZ248" i="48"/>
  <c r="E256" i="48"/>
  <c r="B256" i="48"/>
  <c r="AL256" i="48"/>
  <c r="BZ257" i="48"/>
  <c r="A258" i="48"/>
  <c r="BZ261" i="48"/>
  <c r="BZ264" i="48"/>
  <c r="E269" i="48"/>
  <c r="B269" i="48"/>
  <c r="AL269" i="48"/>
  <c r="AN269" i="48"/>
  <c r="AS269" i="48"/>
  <c r="BZ285" i="48"/>
  <c r="AN286" i="48"/>
  <c r="E286" i="48"/>
  <c r="B286" i="48"/>
  <c r="AL286" i="48"/>
  <c r="AK288" i="48"/>
  <c r="F288" i="48"/>
  <c r="A246" i="48"/>
  <c r="AM246" i="48"/>
  <c r="E250" i="48"/>
  <c r="B250" i="48"/>
  <c r="AL250" i="48"/>
  <c r="BZ253" i="48"/>
  <c r="AN259" i="48"/>
  <c r="E259" i="48"/>
  <c r="B259" i="48"/>
  <c r="AL259" i="48"/>
  <c r="E264" i="48"/>
  <c r="B264" i="48"/>
  <c r="AL264" i="48"/>
  <c r="AN264" i="48"/>
  <c r="AS264" i="48"/>
  <c r="AK269" i="48"/>
  <c r="F269" i="48"/>
  <c r="E273" i="48"/>
  <c r="B273" i="48"/>
  <c r="AL273" i="48"/>
  <c r="AN273" i="48"/>
  <c r="AS273" i="48"/>
  <c r="AK281" i="48"/>
  <c r="F281" i="48"/>
  <c r="E284" i="48"/>
  <c r="B284" i="48"/>
  <c r="AL284" i="48"/>
  <c r="AN284" i="48"/>
  <c r="AK286" i="48"/>
  <c r="F286" i="48"/>
  <c r="AK294" i="48"/>
  <c r="F294" i="48"/>
  <c r="A238" i="48"/>
  <c r="BZ240" i="48"/>
  <c r="AK243" i="48"/>
  <c r="F243" i="48"/>
  <c r="AN244" i="48"/>
  <c r="AS244" i="48"/>
  <c r="E244" i="48"/>
  <c r="B244" i="48"/>
  <c r="AL244" i="48"/>
  <c r="AK260" i="48"/>
  <c r="F260" i="48"/>
  <c r="AN263" i="48"/>
  <c r="AS263" i="48"/>
  <c r="AK273" i="48"/>
  <c r="F273" i="48"/>
  <c r="AK284" i="48"/>
  <c r="F284" i="48"/>
  <c r="E302" i="48"/>
  <c r="B302" i="48"/>
  <c r="AL302" i="48"/>
  <c r="BZ252" i="48"/>
  <c r="E268" i="48"/>
  <c r="B268" i="48"/>
  <c r="AL268" i="48"/>
  <c r="AM269" i="48"/>
  <c r="AF269" i="48"/>
  <c r="A270" i="48"/>
  <c r="AM270" i="48"/>
  <c r="BZ275" i="48"/>
  <c r="BZ288" i="48"/>
  <c r="A259" i="48"/>
  <c r="AM259" i="48"/>
  <c r="AM262" i="48"/>
  <c r="A262" i="48"/>
  <c r="AN266" i="48"/>
  <c r="AS266" i="48"/>
  <c r="E266" i="48"/>
  <c r="B266" i="48"/>
  <c r="AL266" i="48"/>
  <c r="AK268" i="48"/>
  <c r="F268" i="48"/>
  <c r="BZ269" i="48"/>
  <c r="E279" i="48"/>
  <c r="B279" i="48"/>
  <c r="AL279" i="48"/>
  <c r="E280" i="48"/>
  <c r="B280" i="48"/>
  <c r="AL280" i="48"/>
  <c r="AM281" i="48"/>
  <c r="AF281" i="48"/>
  <c r="A281" i="48"/>
  <c r="A278" i="48"/>
  <c r="AM278" i="48"/>
  <c r="AF278" i="48"/>
  <c r="AN278" i="48"/>
  <c r="AS278" i="48"/>
  <c r="E278" i="48"/>
  <c r="B278" i="48"/>
  <c r="AL278" i="48"/>
  <c r="BZ281" i="48"/>
  <c r="E282" i="48"/>
  <c r="B282" i="48"/>
  <c r="AL282" i="48"/>
  <c r="AN282" i="48"/>
  <c r="AS282" i="48"/>
  <c r="A292" i="48"/>
  <c r="AM292" i="48"/>
  <c r="AF292" i="48"/>
  <c r="AN294" i="48"/>
  <c r="AS294" i="48"/>
  <c r="E294" i="48"/>
  <c r="B294" i="48"/>
  <c r="AL294" i="48"/>
  <c r="AK301" i="48"/>
  <c r="F301" i="48"/>
  <c r="E307" i="48"/>
  <c r="B307" i="48"/>
  <c r="AL307" i="48"/>
  <c r="AN307" i="48"/>
  <c r="AS307" i="48"/>
  <c r="AN276" i="48"/>
  <c r="AS276" i="48"/>
  <c r="AK277" i="48"/>
  <c r="F277" i="48"/>
  <c r="AN281" i="48"/>
  <c r="AS281" i="48"/>
  <c r="E281" i="48"/>
  <c r="B281" i="48"/>
  <c r="AL281" i="48"/>
  <c r="BZ266" i="48"/>
  <c r="E275" i="48"/>
  <c r="B275" i="48"/>
  <c r="AL275" i="48"/>
  <c r="AK279" i="48"/>
  <c r="F279" i="48"/>
  <c r="AK283" i="48"/>
  <c r="F283" i="48"/>
  <c r="AN285" i="48"/>
  <c r="AS285" i="48"/>
  <c r="E285" i="48"/>
  <c r="B285" i="48"/>
  <c r="AL285" i="48"/>
  <c r="AN290" i="48"/>
  <c r="AS290" i="48"/>
  <c r="E290" i="48"/>
  <c r="B290" i="48"/>
  <c r="AL290" i="48"/>
  <c r="E292" i="48"/>
  <c r="B292" i="48"/>
  <c r="AL292" i="48"/>
  <c r="AN292" i="48"/>
  <c r="AS292" i="48"/>
  <c r="AN293" i="48"/>
  <c r="AS293" i="48"/>
  <c r="AK293" i="48"/>
  <c r="F293" i="48"/>
  <c r="E296" i="48"/>
  <c r="B296" i="48"/>
  <c r="AL296" i="48"/>
  <c r="AN296" i="48"/>
  <c r="AS296" i="48"/>
  <c r="AF315" i="48"/>
  <c r="A315" i="48"/>
  <c r="AM315" i="48"/>
  <c r="AN270" i="48"/>
  <c r="AS270" i="48"/>
  <c r="E270" i="48"/>
  <c r="B270" i="48"/>
  <c r="AL270" i="48"/>
  <c r="AN275" i="48"/>
  <c r="AS275" i="48"/>
  <c r="BZ277" i="48"/>
  <c r="AK292" i="48"/>
  <c r="F292" i="48"/>
  <c r="AM301" i="48"/>
  <c r="AF301" i="48"/>
  <c r="AK314" i="48"/>
  <c r="F314" i="48"/>
  <c r="BZ286" i="48"/>
  <c r="AM294" i="48"/>
  <c r="AF294" i="48"/>
  <c r="AF310" i="48"/>
  <c r="AM310" i="48"/>
  <c r="A310" i="48"/>
  <c r="AK280" i="48"/>
  <c r="F280" i="48"/>
  <c r="BZ294" i="48"/>
  <c r="E298" i="48"/>
  <c r="B298" i="48"/>
  <c r="AL298" i="48"/>
  <c r="AN298" i="48"/>
  <c r="AS298" i="48"/>
  <c r="AF307" i="48"/>
  <c r="A307" i="48"/>
  <c r="AM307" i="48"/>
  <c r="E311" i="48"/>
  <c r="B311" i="48"/>
  <c r="AL311" i="48"/>
  <c r="AN311" i="48"/>
  <c r="AS311" i="48"/>
  <c r="BZ274" i="48"/>
  <c r="AK298" i="48"/>
  <c r="F298" i="48"/>
  <c r="AN306" i="48"/>
  <c r="AS306" i="48"/>
  <c r="E306" i="48"/>
  <c r="B306" i="48"/>
  <c r="AL306" i="48"/>
  <c r="A271" i="48"/>
  <c r="A274" i="48"/>
  <c r="AK285" i="48"/>
  <c r="F285" i="48"/>
  <c r="AF286" i="48"/>
  <c r="E287" i="48"/>
  <c r="B287" i="48"/>
  <c r="AL287" i="48"/>
  <c r="BZ290" i="48"/>
  <c r="A299" i="48"/>
  <c r="AF299" i="48"/>
  <c r="AM299" i="48"/>
  <c r="AN303" i="48"/>
  <c r="AS303" i="48"/>
  <c r="AK303" i="48"/>
  <c r="AF274" i="48"/>
  <c r="AF275" i="48"/>
  <c r="AN297" i="48"/>
  <c r="AS297" i="48"/>
  <c r="AM298" i="48"/>
  <c r="AF298" i="48"/>
  <c r="A298" i="48"/>
  <c r="AN301" i="48"/>
  <c r="AS301" i="48"/>
  <c r="E301" i="48"/>
  <c r="B301" i="48"/>
  <c r="AL301" i="48"/>
  <c r="AN305" i="48"/>
  <c r="AS305" i="48"/>
  <c r="E305" i="48"/>
  <c r="B305" i="48"/>
  <c r="AL305" i="48"/>
  <c r="A282" i="48"/>
  <c r="AM282" i="48"/>
  <c r="E288" i="48"/>
  <c r="B288" i="48"/>
  <c r="AL288" i="48"/>
  <c r="E297" i="48"/>
  <c r="B297" i="48"/>
  <c r="AL297" i="48"/>
  <c r="AK297" i="48"/>
  <c r="F297" i="48"/>
  <c r="E300" i="48"/>
  <c r="B300" i="48"/>
  <c r="AL300" i="48"/>
  <c r="AN300" i="48"/>
  <c r="E312" i="48"/>
  <c r="B312" i="48"/>
  <c r="AL312" i="48"/>
  <c r="A290" i="48"/>
  <c r="E304" i="48"/>
  <c r="B304" i="48"/>
  <c r="AL304" i="48"/>
  <c r="AN304" i="48"/>
  <c r="AS304" i="48"/>
  <c r="AF306" i="48"/>
  <c r="AM306" i="48"/>
  <c r="F307" i="48"/>
  <c r="AK307" i="48"/>
  <c r="AF314" i="48"/>
  <c r="AM314" i="48"/>
  <c r="E316" i="48"/>
  <c r="B316" i="48"/>
  <c r="AL316" i="48"/>
  <c r="AN316" i="48"/>
  <c r="AS316" i="48"/>
  <c r="AF295" i="48"/>
  <c r="AM295" i="48"/>
  <c r="F304" i="48"/>
  <c r="E308" i="48"/>
  <c r="B308" i="48"/>
  <c r="AL308" i="48"/>
  <c r="AN308" i="48"/>
  <c r="AS308" i="48"/>
  <c r="AK310" i="48"/>
  <c r="F310" i="48"/>
  <c r="AK313" i="48"/>
  <c r="F313" i="48"/>
  <c r="E315" i="48"/>
  <c r="B315" i="48"/>
  <c r="AL315" i="48"/>
  <c r="AN315" i="48"/>
  <c r="AS315" i="48"/>
  <c r="AF302" i="48"/>
  <c r="AM302" i="48"/>
  <c r="BZ305" i="48"/>
  <c r="AM313" i="48"/>
  <c r="A313" i="48"/>
  <c r="AF313" i="48"/>
  <c r="AN314" i="48"/>
  <c r="AS314" i="48"/>
  <c r="E314" i="48"/>
  <c r="B314" i="48"/>
  <c r="AL314" i="48"/>
  <c r="E303" i="48"/>
  <c r="B303" i="48"/>
  <c r="AL303" i="48"/>
  <c r="BZ304" i="48"/>
  <c r="BZ309" i="48"/>
  <c r="AN310" i="48"/>
  <c r="AS310" i="48"/>
  <c r="E310" i="48"/>
  <c r="B310" i="48"/>
  <c r="AL310" i="48"/>
  <c r="AF311" i="48"/>
  <c r="A311" i="48"/>
  <c r="AM311" i="48"/>
  <c r="BZ314" i="48"/>
  <c r="AK305" i="48"/>
  <c r="F305" i="48"/>
  <c r="AN309" i="48"/>
  <c r="AS309" i="48"/>
  <c r="BZ312" i="48"/>
  <c r="AN313" i="48"/>
  <c r="AS313" i="48"/>
  <c r="E313" i="48"/>
  <c r="B313" i="48"/>
  <c r="AL313" i="48"/>
  <c r="BZ308" i="48"/>
  <c r="A303" i="48"/>
  <c r="AX68" i="1"/>
  <c r="AX69" i="1"/>
  <c r="AX71" i="1"/>
  <c r="AX72" i="1"/>
  <c r="AX73" i="1"/>
  <c r="AX76" i="1"/>
  <c r="AX77" i="1"/>
  <c r="AX78" i="1"/>
  <c r="AX75" i="1"/>
  <c r="AX67" i="1"/>
  <c r="AX65" i="1"/>
  <c r="AU65" i="1"/>
  <c r="AT65" i="1"/>
  <c r="AU66" i="1"/>
  <c r="AT66" i="1"/>
  <c r="AU67" i="1"/>
  <c r="AT67" i="1"/>
  <c r="AU68" i="1"/>
  <c r="AU69" i="1"/>
  <c r="AT69" i="1"/>
  <c r="AU70" i="1"/>
  <c r="AT70" i="1"/>
  <c r="AU71" i="1"/>
  <c r="AU72" i="1"/>
  <c r="AU73" i="1"/>
  <c r="AT73" i="1"/>
  <c r="AU74" i="1"/>
  <c r="AT74" i="1"/>
  <c r="AU75" i="1"/>
  <c r="AU76" i="1"/>
  <c r="AT76" i="1"/>
  <c r="AU77" i="1"/>
  <c r="AT77" i="1"/>
  <c r="AU78" i="1"/>
  <c r="AT78" i="1"/>
  <c r="AU64" i="1"/>
  <c r="AT64" i="1"/>
  <c r="AT75" i="1"/>
  <c r="AT71" i="1"/>
  <c r="AT68" i="1"/>
  <c r="AQ75" i="1"/>
  <c r="AP75" i="1"/>
  <c r="AQ77" i="1"/>
  <c r="AP77" i="1"/>
  <c r="AQ65" i="1"/>
  <c r="AQ66" i="1"/>
  <c r="AP66" i="1"/>
  <c r="AQ67" i="1"/>
  <c r="AP67" i="1"/>
  <c r="AQ68" i="1"/>
  <c r="AP68" i="1"/>
  <c r="AQ69" i="1"/>
  <c r="AP69" i="1"/>
  <c r="AQ70" i="1"/>
  <c r="AP70" i="1"/>
  <c r="AQ71" i="1"/>
  <c r="AQ72" i="1"/>
  <c r="AP72" i="1"/>
  <c r="AQ73" i="1"/>
  <c r="AP73" i="1"/>
  <c r="AQ74" i="1"/>
  <c r="AP74" i="1"/>
  <c r="AQ76" i="1"/>
  <c r="AP76" i="1"/>
  <c r="AQ78" i="1"/>
  <c r="AQ64" i="1"/>
  <c r="AP64" i="1"/>
  <c r="AM75" i="1"/>
  <c r="AL75" i="1"/>
  <c r="AM77" i="1"/>
  <c r="AL77" i="1"/>
  <c r="AM65" i="1"/>
  <c r="AL65" i="1"/>
  <c r="AM66" i="1"/>
  <c r="AL66" i="1"/>
  <c r="AM67" i="1"/>
  <c r="AL67" i="1"/>
  <c r="AM68" i="1"/>
  <c r="AM69" i="1"/>
  <c r="AM70" i="1"/>
  <c r="AL70" i="1"/>
  <c r="AM71" i="1"/>
  <c r="AL71" i="1"/>
  <c r="AM72" i="1"/>
  <c r="AL72" i="1"/>
  <c r="AM73" i="1"/>
  <c r="AM74" i="1"/>
  <c r="AL74" i="1"/>
  <c r="AM76" i="1"/>
  <c r="AM78" i="1"/>
  <c r="AL78" i="1"/>
  <c r="AM64" i="1"/>
  <c r="AL64" i="1"/>
  <c r="AG316" i="49"/>
  <c r="AG312" i="49"/>
  <c r="AL312" i="49"/>
  <c r="AG273" i="49"/>
  <c r="AG309" i="49"/>
  <c r="AL309" i="49"/>
  <c r="AG261" i="49"/>
  <c r="AG298" i="49"/>
  <c r="AL298" i="49"/>
  <c r="AG244" i="49"/>
  <c r="AG216" i="49"/>
  <c r="AL216" i="49"/>
  <c r="AG235" i="49"/>
  <c r="AG146" i="49"/>
  <c r="AL146" i="49"/>
  <c r="AG97" i="49"/>
  <c r="AG181" i="49"/>
  <c r="AL181" i="49"/>
  <c r="AG311" i="49"/>
  <c r="AG264" i="49"/>
  <c r="AL264" i="49"/>
  <c r="AG67" i="49"/>
  <c r="AG131" i="49"/>
  <c r="AL131" i="49"/>
  <c r="AG280" i="49"/>
  <c r="AG248" i="49"/>
  <c r="AL248" i="49"/>
  <c r="AG270" i="49"/>
  <c r="AG233" i="49"/>
  <c r="AL233" i="49"/>
  <c r="AG222" i="49"/>
  <c r="AG272" i="49"/>
  <c r="AL272" i="49"/>
  <c r="AG237" i="49"/>
  <c r="AG225" i="49"/>
  <c r="AL225" i="49"/>
  <c r="AG240" i="49"/>
  <c r="AG223" i="49"/>
  <c r="AL223" i="49"/>
  <c r="AG185" i="49"/>
  <c r="AG229" i="49"/>
  <c r="AL229" i="49"/>
  <c r="AG253" i="49"/>
  <c r="AG228" i="49"/>
  <c r="AL228" i="49"/>
  <c r="AG151" i="49"/>
  <c r="AG208" i="49"/>
  <c r="AL208" i="49"/>
  <c r="AG168" i="49"/>
  <c r="AG184" i="49"/>
  <c r="AL184" i="49"/>
  <c r="AG155" i="49"/>
  <c r="AG161" i="49"/>
  <c r="AL161" i="49"/>
  <c r="AG116" i="49"/>
  <c r="AG144" i="49"/>
  <c r="AL144" i="49"/>
  <c r="AG137" i="49"/>
  <c r="AG195" i="49"/>
  <c r="AL195" i="49"/>
  <c r="AG147" i="49"/>
  <c r="AG84" i="49"/>
  <c r="AL84" i="49"/>
  <c r="AG119" i="49"/>
  <c r="AG87" i="49"/>
  <c r="AL87" i="49"/>
  <c r="AG48" i="49"/>
  <c r="AG71" i="49"/>
  <c r="AL71" i="49"/>
  <c r="AG72" i="49"/>
  <c r="AG269" i="49"/>
  <c r="AL269" i="49"/>
  <c r="AG35" i="49"/>
  <c r="AG159" i="49"/>
  <c r="AL159" i="49"/>
  <c r="AG306" i="49"/>
  <c r="AG307" i="49"/>
  <c r="AL307" i="49"/>
  <c r="AG300" i="49"/>
  <c r="AG297" i="49"/>
  <c r="AL297" i="49"/>
  <c r="AG308" i="49"/>
  <c r="AG291" i="49"/>
  <c r="AL291" i="49"/>
  <c r="AG275" i="49"/>
  <c r="AG294" i="49"/>
  <c r="AL294" i="49"/>
  <c r="AG278" i="49"/>
  <c r="AG283" i="49"/>
  <c r="AL283" i="49"/>
  <c r="AG247" i="49"/>
  <c r="AG277" i="49"/>
  <c r="AL277" i="49"/>
  <c r="AG254" i="49"/>
  <c r="AG250" i="49"/>
  <c r="AL250" i="49"/>
  <c r="AG255" i="49"/>
  <c r="AG231" i="49"/>
  <c r="AL231" i="49"/>
  <c r="AG214" i="49"/>
  <c r="AG234" i="49"/>
  <c r="AL234" i="49"/>
  <c r="AG212" i="49"/>
  <c r="AG123" i="49"/>
  <c r="AL123" i="49"/>
  <c r="AG204" i="49"/>
  <c r="AG199" i="49"/>
  <c r="AL199" i="49"/>
  <c r="AG165" i="49"/>
  <c r="AG172" i="49"/>
  <c r="AL172" i="49"/>
  <c r="AG150" i="49"/>
  <c r="AG122" i="49"/>
  <c r="AL122" i="49"/>
  <c r="AG188" i="49"/>
  <c r="AG133" i="49"/>
  <c r="AL133" i="49"/>
  <c r="AG100" i="49"/>
  <c r="AG187" i="49"/>
  <c r="AL187" i="49"/>
  <c r="AG76" i="49"/>
  <c r="AG61" i="49"/>
  <c r="AL61" i="49"/>
  <c r="AG52" i="49"/>
  <c r="AG41" i="49"/>
  <c r="AL41" i="49"/>
  <c r="AG21" i="49"/>
  <c r="AG25" i="49"/>
  <c r="AL25" i="49"/>
  <c r="AG57" i="49"/>
  <c r="AG286" i="49"/>
  <c r="AL286" i="49"/>
  <c r="AG38" i="49"/>
  <c r="AG132" i="49"/>
  <c r="AL132" i="49"/>
  <c r="AG241" i="49"/>
  <c r="AG140" i="49"/>
  <c r="AL140" i="49"/>
  <c r="AG313" i="49"/>
  <c r="AG290" i="49"/>
  <c r="AL290" i="49"/>
  <c r="AG282" i="49"/>
  <c r="AG268" i="49"/>
  <c r="AL268" i="49"/>
  <c r="AG258" i="49"/>
  <c r="AG221" i="49"/>
  <c r="AL221" i="49"/>
  <c r="AG243" i="49"/>
  <c r="AG189" i="49"/>
  <c r="AL189" i="49"/>
  <c r="AG175" i="49"/>
  <c r="AG213" i="49"/>
  <c r="AL213" i="49"/>
  <c r="AG179" i="49"/>
  <c r="AG124" i="49"/>
  <c r="AL124" i="49"/>
  <c r="AG102" i="49"/>
  <c r="AG198" i="49"/>
  <c r="AL198" i="49"/>
  <c r="AG197" i="49"/>
  <c r="AG174" i="49"/>
  <c r="AL174" i="49"/>
  <c r="AG126" i="49"/>
  <c r="AG94" i="49"/>
  <c r="AL94" i="49"/>
  <c r="AG74" i="49"/>
  <c r="AG101" i="49"/>
  <c r="AL101" i="49"/>
  <c r="AG206" i="49"/>
  <c r="AG310" i="49"/>
  <c r="AL310" i="49"/>
  <c r="AG299" i="49"/>
  <c r="AG281" i="49"/>
  <c r="AL281" i="49"/>
  <c r="AG271" i="49"/>
  <c r="AG276" i="49"/>
  <c r="AL276" i="49"/>
  <c r="AG242" i="49"/>
  <c r="AG230" i="49"/>
  <c r="AL230" i="49"/>
  <c r="AG262" i="49"/>
  <c r="AG232" i="49"/>
  <c r="AL232" i="49"/>
  <c r="AG251" i="49"/>
  <c r="AG218" i="49"/>
  <c r="AL218" i="49"/>
  <c r="AG169" i="49"/>
  <c r="AG210" i="49"/>
  <c r="AL210" i="49"/>
  <c r="AG194" i="49"/>
  <c r="AG200" i="49"/>
  <c r="AL200" i="49"/>
  <c r="AG136" i="49"/>
  <c r="AG167" i="49"/>
  <c r="AL167" i="49"/>
  <c r="AG73" i="49"/>
  <c r="AG108" i="49"/>
  <c r="AL108" i="49"/>
  <c r="AG54" i="49"/>
  <c r="AG162" i="49"/>
  <c r="AL162" i="49"/>
  <c r="AG60" i="49"/>
  <c r="AG314" i="49"/>
  <c r="AL314" i="49"/>
  <c r="AG303" i="49"/>
  <c r="AG305" i="49"/>
  <c r="AL305" i="49"/>
  <c r="AG302" i="49"/>
  <c r="AG301" i="49"/>
  <c r="AL301" i="49"/>
  <c r="AG289" i="49"/>
  <c r="AG288" i="49"/>
  <c r="AL288" i="49"/>
  <c r="AG287" i="49"/>
  <c r="AG252" i="49"/>
  <c r="AL252" i="49"/>
  <c r="AG265" i="49"/>
  <c r="AG259" i="49"/>
  <c r="AL259" i="49"/>
  <c r="AG284" i="49"/>
  <c r="AG266" i="49"/>
  <c r="AL266" i="49"/>
  <c r="AG249" i="49"/>
  <c r="AG260" i="49"/>
  <c r="AL260" i="49"/>
  <c r="AG239" i="49"/>
  <c r="AG236" i="49"/>
  <c r="AL236" i="49"/>
  <c r="AG267" i="49"/>
  <c r="AG177" i="49"/>
  <c r="AL177" i="49"/>
  <c r="AG263" i="49"/>
  <c r="AG220" i="49"/>
  <c r="AL220" i="49"/>
  <c r="AG203" i="49"/>
  <c r="AG190" i="49"/>
  <c r="AL190" i="49"/>
  <c r="AG178" i="49"/>
  <c r="AG193" i="49"/>
  <c r="AL193" i="49"/>
  <c r="AG156" i="49"/>
  <c r="AG78" i="49"/>
  <c r="AL78" i="49"/>
  <c r="AG153" i="49"/>
  <c r="AG120" i="49"/>
  <c r="AL120" i="49"/>
  <c r="AG112" i="49"/>
  <c r="AG135" i="49"/>
  <c r="AL135" i="49"/>
  <c r="AG207" i="49"/>
  <c r="AG238" i="49"/>
  <c r="AL238" i="49"/>
  <c r="AG180" i="49"/>
  <c r="AG158" i="49"/>
  <c r="AL158" i="49"/>
  <c r="AG75" i="49"/>
  <c r="AG22" i="49"/>
  <c r="AL22" i="49"/>
  <c r="AG88" i="49"/>
  <c r="AG82" i="49"/>
  <c r="AL82" i="49"/>
  <c r="AG65" i="49"/>
  <c r="AG44" i="49"/>
  <c r="AL44" i="49"/>
  <c r="AG31" i="49"/>
  <c r="AG50" i="49"/>
  <c r="AL50" i="49"/>
  <c r="AG129" i="49"/>
  <c r="AG141" i="49"/>
  <c r="AL141" i="49"/>
  <c r="AG304" i="49"/>
  <c r="AG227" i="49"/>
  <c r="AL227" i="49"/>
  <c r="AG274" i="49"/>
  <c r="AG246" i="49"/>
  <c r="AL246" i="49"/>
  <c r="AG219" i="49"/>
  <c r="AG170" i="49"/>
  <c r="AL170" i="49"/>
  <c r="AG148" i="49"/>
  <c r="AG171" i="49"/>
  <c r="AL171" i="49"/>
  <c r="AG164" i="49"/>
  <c r="AG160" i="49"/>
  <c r="AL160" i="49"/>
  <c r="AG118" i="49"/>
  <c r="AG176" i="49"/>
  <c r="AL176" i="49"/>
  <c r="AG226" i="49"/>
  <c r="AG157" i="49"/>
  <c r="AL157" i="49"/>
  <c r="AG217" i="49"/>
  <c r="AG183" i="49"/>
  <c r="AL183" i="49"/>
  <c r="AG143" i="49"/>
  <c r="AG145" i="49"/>
  <c r="AL145" i="49"/>
  <c r="AG128" i="49"/>
  <c r="AG109" i="49"/>
  <c r="AL109" i="49"/>
  <c r="AG59" i="49"/>
  <c r="AG83" i="49"/>
  <c r="AL83" i="49"/>
  <c r="AG205" i="49"/>
  <c r="AG130" i="49"/>
  <c r="AL130" i="49"/>
  <c r="AG293" i="49"/>
  <c r="AG186" i="49"/>
  <c r="AL186" i="49"/>
  <c r="AG154" i="49"/>
  <c r="AG111" i="49"/>
  <c r="AL111" i="49"/>
  <c r="AG93" i="49"/>
  <c r="AG182" i="49"/>
  <c r="AL182" i="49"/>
  <c r="AG125" i="49"/>
  <c r="AG127" i="49"/>
  <c r="AL127" i="49"/>
  <c r="AG92" i="49"/>
  <c r="AG47" i="49"/>
  <c r="AL47" i="49"/>
  <c r="AG24" i="49"/>
  <c r="AG33" i="49"/>
  <c r="AL33" i="49"/>
  <c r="AG45" i="49"/>
  <c r="AG37" i="49"/>
  <c r="AL37" i="49"/>
  <c r="AG56" i="49"/>
  <c r="AG134" i="49"/>
  <c r="AL134" i="49"/>
  <c r="AG99" i="49"/>
  <c r="AG81" i="49"/>
  <c r="AL81" i="49"/>
  <c r="AG36" i="49"/>
  <c r="AG18" i="49"/>
  <c r="AL18" i="49"/>
  <c r="AG79" i="49"/>
  <c r="AG63" i="49"/>
  <c r="AL63" i="49"/>
  <c r="AG29" i="49"/>
  <c r="AG77" i="49"/>
  <c r="AL77" i="49"/>
  <c r="AG115" i="49"/>
  <c r="AG285" i="49"/>
  <c r="AL285" i="49"/>
  <c r="AG43" i="49"/>
  <c r="AG202" i="49"/>
  <c r="AL202" i="49"/>
  <c r="AG152" i="49"/>
  <c r="AG295" i="49"/>
  <c r="AL295" i="49"/>
  <c r="AG201" i="49"/>
  <c r="AG315" i="49"/>
  <c r="AL315" i="49"/>
  <c r="AG104" i="49"/>
  <c r="AG85" i="49"/>
  <c r="AL85" i="49"/>
  <c r="AG46" i="49"/>
  <c r="AG117" i="49"/>
  <c r="AL117" i="49"/>
  <c r="AG62" i="49"/>
  <c r="AG105" i="49"/>
  <c r="AL105" i="49"/>
  <c r="AG98" i="49"/>
  <c r="AG192" i="49"/>
  <c r="AL192" i="49"/>
  <c r="AG138" i="49"/>
  <c r="AG110" i="49"/>
  <c r="AL110" i="49"/>
  <c r="AG86" i="49"/>
  <c r="AG191" i="49"/>
  <c r="AL191" i="49"/>
  <c r="AG173" i="49"/>
  <c r="AG149" i="49"/>
  <c r="AL149" i="49"/>
  <c r="AG142" i="49"/>
  <c r="AG163" i="49"/>
  <c r="AL163" i="49"/>
  <c r="AG68" i="49"/>
  <c r="AG279" i="49"/>
  <c r="AL279" i="49"/>
  <c r="AG114" i="49"/>
  <c r="AG96" i="49"/>
  <c r="AL96" i="49"/>
  <c r="AG58" i="49"/>
  <c r="AG28" i="49"/>
  <c r="AL28" i="49"/>
  <c r="AG55" i="49"/>
  <c r="AG66" i="49"/>
  <c r="AL66" i="49"/>
  <c r="AG70" i="49"/>
  <c r="AG51" i="49"/>
  <c r="AL51" i="49"/>
  <c r="AG32" i="49"/>
  <c r="AG19" i="49"/>
  <c r="AL19" i="49"/>
  <c r="AG80" i="49"/>
  <c r="AG103" i="49"/>
  <c r="AL103" i="49"/>
  <c r="AG53" i="49"/>
  <c r="AG26" i="49"/>
  <c r="AL26" i="49"/>
  <c r="AG23" i="49"/>
  <c r="AG121" i="49"/>
  <c r="AL121" i="49"/>
  <c r="AG69" i="49"/>
  <c r="AG40" i="49"/>
  <c r="AL40" i="49"/>
  <c r="AG34" i="49"/>
  <c r="AG90" i="49"/>
  <c r="AL90" i="49"/>
  <c r="AG106" i="49"/>
  <c r="AG107" i="49"/>
  <c r="AL107" i="49"/>
  <c r="AG95" i="49"/>
  <c r="AG64" i="49"/>
  <c r="AL64" i="49"/>
  <c r="AG49" i="49"/>
  <c r="AG20" i="49"/>
  <c r="AL20" i="49"/>
  <c r="AG211" i="49"/>
  <c r="AG91" i="49"/>
  <c r="AL91" i="49"/>
  <c r="AG39" i="49"/>
  <c r="AG113" i="49"/>
  <c r="AL113" i="49"/>
  <c r="AG42" i="49"/>
  <c r="AG166" i="49"/>
  <c r="AL166" i="49"/>
  <c r="AG89" i="49"/>
  <c r="AP17" i="50"/>
  <c r="AP170" i="50"/>
  <c r="AO299" i="50"/>
  <c r="AO164" i="50"/>
  <c r="AO138" i="50"/>
  <c r="AO116" i="50"/>
  <c r="AO47" i="50"/>
  <c r="AO115" i="50"/>
  <c r="AO62" i="50"/>
  <c r="AO25" i="50"/>
  <c r="AO49" i="50"/>
  <c r="AO188" i="50"/>
  <c r="AP292" i="50"/>
  <c r="AP295" i="50"/>
  <c r="AO234" i="50"/>
  <c r="AP240" i="50"/>
  <c r="AP237" i="50"/>
  <c r="AO230" i="50"/>
  <c r="AP200" i="50"/>
  <c r="AO213" i="50"/>
  <c r="AO175" i="50"/>
  <c r="AO178" i="50"/>
  <c r="AP185" i="50"/>
  <c r="AP98" i="50"/>
  <c r="AP95" i="50"/>
  <c r="AO119" i="50"/>
  <c r="AP171" i="50"/>
  <c r="AO40" i="50"/>
  <c r="AO169" i="50"/>
  <c r="AO144" i="50"/>
  <c r="AP35" i="50"/>
  <c r="AO27" i="50"/>
  <c r="AO125" i="50"/>
  <c r="AO46" i="50"/>
  <c r="AO41" i="50"/>
  <c r="AO310" i="50"/>
  <c r="AO291" i="50"/>
  <c r="AP234" i="50"/>
  <c r="AP282" i="50"/>
  <c r="AO266" i="50"/>
  <c r="AP233" i="50"/>
  <c r="AO264" i="50"/>
  <c r="AO171" i="50"/>
  <c r="AP168" i="50"/>
  <c r="AP152" i="50"/>
  <c r="AP187" i="50"/>
  <c r="AO136" i="50"/>
  <c r="AO273" i="50"/>
  <c r="AO106" i="50"/>
  <c r="AP101" i="50"/>
  <c r="AO243" i="50"/>
  <c r="AP288" i="50"/>
  <c r="AO304" i="50"/>
  <c r="AO22" i="50"/>
  <c r="AP296" i="50"/>
  <c r="AO302" i="50"/>
  <c r="AP271" i="50"/>
  <c r="AO269" i="50"/>
  <c r="AO260" i="50"/>
  <c r="AO262" i="50"/>
  <c r="AP198" i="50"/>
  <c r="AO214" i="50"/>
  <c r="AO212" i="50"/>
  <c r="AP220" i="50"/>
  <c r="AO124" i="50"/>
  <c r="AO194" i="50"/>
  <c r="AO287" i="50"/>
  <c r="AO71" i="50"/>
  <c r="AO131" i="50"/>
  <c r="AO55" i="50"/>
  <c r="BW14" i="50"/>
  <c r="BW15" i="50"/>
  <c r="BV15" i="50"/>
  <c r="F15" i="50"/>
  <c r="AP193" i="50"/>
  <c r="AQ13" i="50"/>
  <c r="AP28" i="50"/>
  <c r="AO85" i="50"/>
  <c r="AP44" i="50"/>
  <c r="AO315" i="50"/>
  <c r="AO290" i="50"/>
  <c r="AP207" i="50"/>
  <c r="AO223" i="50"/>
  <c r="AP169" i="50"/>
  <c r="AP307" i="50"/>
  <c r="AP303" i="50"/>
  <c r="AP310" i="50"/>
  <c r="AO314" i="50"/>
  <c r="AO308" i="50"/>
  <c r="AP257" i="50"/>
  <c r="AO281" i="50"/>
  <c r="AP246" i="50"/>
  <c r="AO241" i="50"/>
  <c r="AO275" i="50"/>
  <c r="AP227" i="50"/>
  <c r="AO161" i="50"/>
  <c r="AO258" i="50"/>
  <c r="AP104" i="50"/>
  <c r="AP188" i="50"/>
  <c r="AO19" i="50"/>
  <c r="BY10" i="49"/>
  <c r="BV15" i="49"/>
  <c r="F15" i="49"/>
  <c r="BS15" i="49"/>
  <c r="BT15" i="49"/>
  <c r="BU15" i="49"/>
  <c r="E15" i="49"/>
  <c r="AP65" i="1"/>
  <c r="AG17" i="48"/>
  <c r="AL17" i="48"/>
  <c r="AL12" i="48"/>
  <c r="AP18" i="48"/>
  <c r="AO301" i="50"/>
  <c r="AP270" i="50"/>
  <c r="AO270" i="50"/>
  <c r="AP261" i="50"/>
  <c r="AO263" i="50"/>
  <c r="AO256" i="50"/>
  <c r="AO239" i="50"/>
  <c r="AP222" i="50"/>
  <c r="AP218" i="50"/>
  <c r="AO209" i="50"/>
  <c r="AP186" i="50"/>
  <c r="AO165" i="50"/>
  <c r="AP145" i="50"/>
  <c r="AP149" i="50"/>
  <c r="AP136" i="50"/>
  <c r="AP173" i="50"/>
  <c r="AP190" i="50"/>
  <c r="AP83" i="50"/>
  <c r="AO150" i="50"/>
  <c r="AO105" i="50"/>
  <c r="AS60" i="50"/>
  <c r="AO60" i="50"/>
  <c r="AP48" i="50"/>
  <c r="AO24" i="50"/>
  <c r="AP118" i="50"/>
  <c r="AP47" i="50"/>
  <c r="AO31" i="50"/>
  <c r="AP100" i="50"/>
  <c r="AP117" i="50"/>
  <c r="AO99" i="50"/>
  <c r="AP74" i="50"/>
  <c r="AP122" i="50"/>
  <c r="AP243" i="50"/>
  <c r="AP79" i="50"/>
  <c r="AO65" i="50"/>
  <c r="AP25" i="50"/>
  <c r="AP49" i="50"/>
  <c r="AO29" i="50"/>
  <c r="AP54" i="50"/>
  <c r="AO61" i="50"/>
  <c r="AP30" i="50"/>
  <c r="AP80" i="50"/>
  <c r="AO96" i="50"/>
  <c r="AP19" i="50"/>
  <c r="AO64" i="50"/>
  <c r="AO45" i="50"/>
  <c r="AP27" i="50"/>
  <c r="AO313" i="50"/>
  <c r="AO312" i="50"/>
  <c r="AO306" i="50"/>
  <c r="AP300" i="50"/>
  <c r="AP315" i="50"/>
  <c r="AP302" i="50"/>
  <c r="AO316" i="50"/>
  <c r="AO289" i="50"/>
  <c r="AO274" i="50"/>
  <c r="AO250" i="50"/>
  <c r="AO261" i="50"/>
  <c r="AP241" i="50"/>
  <c r="AP273" i="50"/>
  <c r="AO253" i="50"/>
  <c r="AP252" i="50"/>
  <c r="AO224" i="50"/>
  <c r="AP230" i="50"/>
  <c r="AO227" i="50"/>
  <c r="AO218" i="50"/>
  <c r="AO267" i="50"/>
  <c r="AO255" i="50"/>
  <c r="AO207" i="50"/>
  <c r="AP195" i="50"/>
  <c r="AO204" i="50"/>
  <c r="AO160" i="50"/>
  <c r="AO170" i="50"/>
  <c r="AO151" i="50"/>
  <c r="AP223" i="50"/>
  <c r="AO162" i="50"/>
  <c r="AP147" i="50"/>
  <c r="AO90" i="50"/>
  <c r="AO189" i="50"/>
  <c r="AP111" i="50"/>
  <c r="AP194" i="50"/>
  <c r="AP133" i="50"/>
  <c r="AP192" i="50"/>
  <c r="AP157" i="50"/>
  <c r="AO132" i="50"/>
  <c r="AP69" i="50"/>
  <c r="AO147" i="50"/>
  <c r="AO226" i="50"/>
  <c r="AO123" i="50"/>
  <c r="AO93" i="50"/>
  <c r="AP142" i="50"/>
  <c r="AO128" i="50"/>
  <c r="AO109" i="50"/>
  <c r="AP105" i="50"/>
  <c r="AO34" i="50"/>
  <c r="AP24" i="50"/>
  <c r="AO89" i="50"/>
  <c r="AS139" i="50"/>
  <c r="AO139" i="50"/>
  <c r="AP131" i="50"/>
  <c r="AO73" i="50"/>
  <c r="AO153" i="50"/>
  <c r="AO63" i="50"/>
  <c r="AP129" i="50"/>
  <c r="AP103" i="50"/>
  <c r="AP78" i="50"/>
  <c r="AP66" i="50"/>
  <c r="AO113" i="50"/>
  <c r="AP99" i="50"/>
  <c r="E15" i="50"/>
  <c r="AF15" i="50"/>
  <c r="AP280" i="50"/>
  <c r="AP65" i="50"/>
  <c r="AP29" i="50"/>
  <c r="AO28" i="50"/>
  <c r="AL12" i="50"/>
  <c r="Q9" i="50"/>
  <c r="AO35" i="50"/>
  <c r="AP58" i="50"/>
  <c r="AP45" i="50"/>
  <c r="AO44" i="50"/>
  <c r="AP283" i="50"/>
  <c r="AP316" i="50"/>
  <c r="AO79" i="50"/>
  <c r="AP299" i="50"/>
  <c r="AP293" i="50"/>
  <c r="AP251" i="50"/>
  <c r="AP269" i="50"/>
  <c r="AP228" i="50"/>
  <c r="AO249" i="50"/>
  <c r="AO235" i="50"/>
  <c r="AO229" i="50"/>
  <c r="AO135" i="50"/>
  <c r="AP130" i="50"/>
  <c r="AP115" i="50"/>
  <c r="AP88" i="50"/>
  <c r="AO84" i="50"/>
  <c r="AP155" i="50"/>
  <c r="AO94" i="50"/>
  <c r="AP214" i="50"/>
  <c r="AO51" i="50"/>
  <c r="AO54" i="50"/>
  <c r="AO92" i="50"/>
  <c r="AP53" i="50"/>
  <c r="AO52" i="50"/>
  <c r="AO33" i="50"/>
  <c r="AO30" i="50"/>
  <c r="AP34" i="50"/>
  <c r="AP96" i="50"/>
  <c r="AP41" i="50"/>
  <c r="AO21" i="50"/>
  <c r="AO72" i="50"/>
  <c r="AP42" i="50"/>
  <c r="AO303" i="50"/>
  <c r="AP306" i="50"/>
  <c r="AP285" i="50"/>
  <c r="AP308" i="50"/>
  <c r="AO296" i="50"/>
  <c r="AP305" i="50"/>
  <c r="AP291" i="50"/>
  <c r="AO284" i="50"/>
  <c r="AO292" i="50"/>
  <c r="AO236" i="50"/>
  <c r="AP232" i="50"/>
  <c r="AP274" i="50"/>
  <c r="AO282" i="50"/>
  <c r="AO278" i="50"/>
  <c r="AO265" i="50"/>
  <c r="AO297" i="50"/>
  <c r="AO232" i="50"/>
  <c r="AP260" i="50"/>
  <c r="AO254" i="50"/>
  <c r="AP275" i="50"/>
  <c r="AO242" i="50"/>
  <c r="AO228" i="50"/>
  <c r="AP262" i="50"/>
  <c r="AP217" i="50"/>
  <c r="AP247" i="50"/>
  <c r="AO225" i="50"/>
  <c r="AO215" i="50"/>
  <c r="AP267" i="50"/>
  <c r="AP210" i="50"/>
  <c r="AP163" i="50"/>
  <c r="AP208" i="50"/>
  <c r="AP197" i="50"/>
  <c r="AO168" i="50"/>
  <c r="AP161" i="50"/>
  <c r="AP159" i="50"/>
  <c r="AO172" i="50"/>
  <c r="AP137" i="50"/>
  <c r="AO134" i="50"/>
  <c r="AP3" i="50"/>
  <c r="AO149" i="50"/>
  <c r="AP121" i="50"/>
  <c r="AP189" i="50"/>
  <c r="AP126" i="50"/>
  <c r="AO133" i="50"/>
  <c r="AP196" i="50"/>
  <c r="AP184" i="50"/>
  <c r="AO157" i="50"/>
  <c r="AO91" i="50"/>
  <c r="AP59" i="50"/>
  <c r="AO181" i="50"/>
  <c r="AO246" i="50"/>
  <c r="AO167" i="50"/>
  <c r="AP63" i="50"/>
  <c r="AO142" i="50"/>
  <c r="AP127" i="50"/>
  <c r="AP125" i="50"/>
  <c r="AO56" i="50"/>
  <c r="AO26" i="50"/>
  <c r="AP206" i="50"/>
  <c r="AP31" i="50"/>
  <c r="AO140" i="50"/>
  <c r="AP135" i="50"/>
  <c r="AP179" i="50"/>
  <c r="AP153" i="50"/>
  <c r="AP97" i="50"/>
  <c r="AO78" i="50"/>
  <c r="AO66" i="50"/>
  <c r="AP216" i="50"/>
  <c r="AP226" i="50"/>
  <c r="AP51" i="50"/>
  <c r="AP22" i="50"/>
  <c r="AP46" i="50"/>
  <c r="AP26" i="50"/>
  <c r="AO36" i="50"/>
  <c r="AP52" i="50"/>
  <c r="AP85" i="50"/>
  <c r="AP33" i="50"/>
  <c r="AO57" i="50"/>
  <c r="AO43" i="50"/>
  <c r="AO68" i="50"/>
  <c r="AO58" i="50"/>
  <c r="AP21" i="50"/>
  <c r="AO20" i="50"/>
  <c r="AP72" i="50"/>
  <c r="AP209" i="50"/>
  <c r="AP165" i="50"/>
  <c r="AO145" i="50"/>
  <c r="AP309" i="50"/>
  <c r="AP249" i="50"/>
  <c r="AP281" i="50"/>
  <c r="AP250" i="50"/>
  <c r="AP272" i="50"/>
  <c r="AP201" i="50"/>
  <c r="AP212" i="50"/>
  <c r="AO222" i="50"/>
  <c r="AO163" i="50"/>
  <c r="AP146" i="50"/>
  <c r="AO121" i="50"/>
  <c r="AP116" i="50"/>
  <c r="AP75" i="50"/>
  <c r="AP73" i="50"/>
  <c r="AP40" i="50"/>
  <c r="AO118" i="50"/>
  <c r="AO70" i="50"/>
  <c r="AP134" i="50"/>
  <c r="AO83" i="50"/>
  <c r="AO23" i="50"/>
  <c r="AO97" i="50"/>
  <c r="AP301" i="50"/>
  <c r="AO277" i="50"/>
  <c r="AO276" i="50"/>
  <c r="AP236" i="50"/>
  <c r="AP290" i="50"/>
  <c r="AP268" i="50"/>
  <c r="AP313" i="50"/>
  <c r="AP244" i="50"/>
  <c r="AP254" i="50"/>
  <c r="AP242" i="50"/>
  <c r="AO245" i="50"/>
  <c r="AO199" i="50"/>
  <c r="AO203" i="50"/>
  <c r="AO210" i="50"/>
  <c r="AO202" i="50"/>
  <c r="AP215" i="50"/>
  <c r="AO201" i="50"/>
  <c r="AO211" i="50"/>
  <c r="AO198" i="50"/>
  <c r="AP231" i="50"/>
  <c r="AO238" i="50"/>
  <c r="AO122" i="50"/>
  <c r="AP150" i="50"/>
  <c r="AO146" i="50"/>
  <c r="AO177" i="50"/>
  <c r="AP124" i="50"/>
  <c r="AO111" i="50"/>
  <c r="AO110" i="50"/>
  <c r="AO173" i="50"/>
  <c r="AP158" i="50"/>
  <c r="AO143" i="50"/>
  <c r="AO112" i="50"/>
  <c r="AO196" i="50"/>
  <c r="AO184" i="50"/>
  <c r="AP91" i="50"/>
  <c r="AO219" i="50"/>
  <c r="AO108" i="50"/>
  <c r="AO75" i="50"/>
  <c r="AP71" i="50"/>
  <c r="AP67" i="50"/>
  <c r="AP56" i="50"/>
  <c r="AO32" i="50"/>
  <c r="AQ3" i="50"/>
  <c r="AP89" i="50"/>
  <c r="AP141" i="50"/>
  <c r="AO80" i="50"/>
  <c r="AO39" i="50"/>
  <c r="AP140" i="50"/>
  <c r="AP62" i="50"/>
  <c r="AP148" i="50"/>
  <c r="AP113" i="50"/>
  <c r="AO103" i="50"/>
  <c r="AP60" i="50"/>
  <c r="AP178" i="50"/>
  <c r="AP235" i="50"/>
  <c r="AP36" i="50"/>
  <c r="AP61" i="50"/>
  <c r="AP57" i="50"/>
  <c r="AO37" i="50"/>
  <c r="AO76" i="50"/>
  <c r="AP43" i="50"/>
  <c r="AP68" i="50"/>
  <c r="AP20" i="50"/>
  <c r="AS186" i="50"/>
  <c r="AO186" i="50"/>
  <c r="AP239" i="50"/>
  <c r="AP202" i="50"/>
  <c r="AP312" i="50"/>
  <c r="AP256" i="50"/>
  <c r="AO195" i="50"/>
  <c r="AO182" i="50"/>
  <c r="AO208" i="50"/>
  <c r="AP123" i="50"/>
  <c r="AO3" i="50"/>
  <c r="AM12" i="50"/>
  <c r="AP172" i="50"/>
  <c r="AO158" i="50"/>
  <c r="AO59" i="50"/>
  <c r="AP167" i="50"/>
  <c r="AP84" i="50"/>
  <c r="AO179" i="50"/>
  <c r="AO298" i="50"/>
  <c r="AO286" i="50"/>
  <c r="AO251" i="50"/>
  <c r="AP263" i="50"/>
  <c r="AO288" i="50"/>
  <c r="AP248" i="50"/>
  <c r="AP191" i="50"/>
  <c r="AP311" i="50"/>
  <c r="AP298" i="50"/>
  <c r="AO283" i="50"/>
  <c r="AP286" i="50"/>
  <c r="AO293" i="50"/>
  <c r="AO280" i="50"/>
  <c r="AP258" i="50"/>
  <c r="AO271" i="50"/>
  <c r="AP277" i="50"/>
  <c r="AO268" i="50"/>
  <c r="AP266" i="50"/>
  <c r="AO252" i="50"/>
  <c r="AO240" i="50"/>
  <c r="AP287" i="50"/>
  <c r="AP219" i="50"/>
  <c r="AP203" i="50"/>
  <c r="AP225" i="50"/>
  <c r="AO200" i="50"/>
  <c r="AP213" i="50"/>
  <c r="AP211" i="50"/>
  <c r="AO141" i="50"/>
  <c r="AO231" i="50"/>
  <c r="AP181" i="50"/>
  <c r="AP238" i="50"/>
  <c r="AO221" i="50"/>
  <c r="AO233" i="50"/>
  <c r="AO220" i="50"/>
  <c r="AP162" i="50"/>
  <c r="AO107" i="50"/>
  <c r="AO185" i="50"/>
  <c r="AO174" i="50"/>
  <c r="AP205" i="50"/>
  <c r="AO156" i="50"/>
  <c r="AP138" i="50"/>
  <c r="AP176" i="50"/>
  <c r="AP177" i="50"/>
  <c r="AO117" i="50"/>
  <c r="AO102" i="50"/>
  <c r="AP166" i="50"/>
  <c r="AO126" i="50"/>
  <c r="AP199" i="50"/>
  <c r="AO180" i="50"/>
  <c r="AP160" i="50"/>
  <c r="AP143" i="50"/>
  <c r="AP112" i="50"/>
  <c r="AO190" i="50"/>
  <c r="AP132" i="50"/>
  <c r="AO95" i="50"/>
  <c r="AO244" i="50"/>
  <c r="AP108" i="50"/>
  <c r="AO127" i="50"/>
  <c r="AO67" i="50"/>
  <c r="AO42" i="50"/>
  <c r="AP32" i="50"/>
  <c r="AO206" i="50"/>
  <c r="AO114" i="50"/>
  <c r="AS77" i="50"/>
  <c r="AO77" i="50"/>
  <c r="AP55" i="50"/>
  <c r="AP23" i="50"/>
  <c r="AP139" i="50"/>
  <c r="AO86" i="50"/>
  <c r="AP87" i="50"/>
  <c r="AP156" i="50"/>
  <c r="AO104" i="50"/>
  <c r="AO100" i="50"/>
  <c r="AP120" i="50"/>
  <c r="AO101" i="50"/>
  <c r="AO81" i="50"/>
  <c r="AO155" i="50"/>
  <c r="AP110" i="50"/>
  <c r="AP224" i="50"/>
  <c r="AP50" i="50"/>
  <c r="AP76" i="50"/>
  <c r="AP82" i="50"/>
  <c r="AS51" i="49"/>
  <c r="AS120" i="49"/>
  <c r="BX14" i="49"/>
  <c r="AR13" i="49"/>
  <c r="BT14" i="49"/>
  <c r="AF15" i="49"/>
  <c r="AS31" i="49"/>
  <c r="AS65" i="49"/>
  <c r="AS156" i="49"/>
  <c r="AS62" i="49"/>
  <c r="AS246" i="48"/>
  <c r="AS209" i="48"/>
  <c r="AS143" i="48"/>
  <c r="AS216" i="48"/>
  <c r="AS194" i="48"/>
  <c r="AS55" i="48"/>
  <c r="AS95" i="48"/>
  <c r="AS259" i="48"/>
  <c r="AS129" i="48"/>
  <c r="AS35" i="48"/>
  <c r="AS248" i="48"/>
  <c r="AS155" i="48"/>
  <c r="AS43" i="48"/>
  <c r="AS176" i="48"/>
  <c r="AS222" i="48"/>
  <c r="AS105" i="48"/>
  <c r="AS132" i="48"/>
  <c r="AS286" i="48"/>
  <c r="AS245" i="48"/>
  <c r="AS81" i="48"/>
  <c r="AS32" i="48"/>
  <c r="AS300" i="48"/>
  <c r="AS173" i="48"/>
  <c r="AS137" i="48"/>
  <c r="AS123" i="48"/>
  <c r="AS85" i="48"/>
  <c r="AS126" i="48"/>
  <c r="AS159" i="48"/>
  <c r="AS74" i="48"/>
  <c r="AS67" i="48"/>
  <c r="AS36" i="48"/>
  <c r="AS204" i="48"/>
  <c r="AS112" i="48"/>
  <c r="AS27" i="48"/>
  <c r="AS128" i="48"/>
  <c r="AS61" i="48"/>
  <c r="AS133" i="48"/>
  <c r="AS138" i="48"/>
  <c r="AS257" i="48"/>
  <c r="AS284" i="48"/>
  <c r="AS136" i="48"/>
  <c r="AS28" i="48"/>
  <c r="AS150" i="48"/>
  <c r="AS48" i="48"/>
  <c r="AS168" i="48"/>
  <c r="AS192" i="48"/>
  <c r="AS124" i="48"/>
  <c r="AS215" i="48"/>
  <c r="AS46" i="48"/>
  <c r="AS24" i="48"/>
  <c r="BY10" i="48"/>
  <c r="AS167" i="48"/>
  <c r="AS23" i="48"/>
  <c r="AS54" i="48"/>
  <c r="AS62" i="48"/>
  <c r="AS146" i="48"/>
  <c r="AS191" i="48"/>
  <c r="AS131" i="48"/>
  <c r="AS76" i="48"/>
  <c r="AS115" i="48"/>
  <c r="AS277" i="48"/>
  <c r="AS40" i="48"/>
  <c r="AS195" i="48"/>
  <c r="AS107" i="48"/>
  <c r="AS91" i="48"/>
  <c r="AS63" i="48"/>
  <c r="AS30" i="48"/>
  <c r="AS249" i="48"/>
  <c r="AS89" i="48"/>
  <c r="AS98" i="48"/>
  <c r="AS69" i="48"/>
  <c r="AS200" i="48"/>
  <c r="AS37" i="48"/>
  <c r="BS14" i="48"/>
  <c r="BS15" i="48"/>
  <c r="BT15" i="48"/>
  <c r="BU15" i="48"/>
  <c r="BW14" i="48"/>
  <c r="BW15" i="48"/>
  <c r="BV15" i="48"/>
  <c r="F15" i="48"/>
  <c r="AQ13" i="48"/>
  <c r="AX66" i="1"/>
  <c r="AX70" i="1"/>
  <c r="AQ18" i="49"/>
  <c r="A42" i="49"/>
  <c r="AF42" i="49"/>
  <c r="AM42" i="49"/>
  <c r="AF211" i="49"/>
  <c r="A211" i="49"/>
  <c r="AM211" i="49"/>
  <c r="AF49" i="49"/>
  <c r="AM49" i="49"/>
  <c r="A49" i="49"/>
  <c r="AF106" i="49"/>
  <c r="AM106" i="49"/>
  <c r="A106" i="49"/>
  <c r="AF69" i="49"/>
  <c r="A69" i="49"/>
  <c r="AM69" i="49"/>
  <c r="A53" i="49"/>
  <c r="AF53" i="49"/>
  <c r="AM53" i="49"/>
  <c r="AM80" i="49"/>
  <c r="AF80" i="49"/>
  <c r="A80" i="49"/>
  <c r="AF70" i="49"/>
  <c r="A70" i="49"/>
  <c r="AM70" i="49"/>
  <c r="AF114" i="49"/>
  <c r="AM114" i="49"/>
  <c r="A114" i="49"/>
  <c r="AM68" i="49"/>
  <c r="A68" i="49"/>
  <c r="AF68" i="49"/>
  <c r="AF173" i="49"/>
  <c r="A173" i="49"/>
  <c r="AM173" i="49"/>
  <c r="A138" i="49"/>
  <c r="AF138" i="49"/>
  <c r="AM138" i="49"/>
  <c r="A62" i="49"/>
  <c r="AF62" i="49"/>
  <c r="AM62" i="49"/>
  <c r="AF104" i="49"/>
  <c r="A104" i="49"/>
  <c r="AM104" i="49"/>
  <c r="AF152" i="49"/>
  <c r="A152" i="49"/>
  <c r="AM152" i="49"/>
  <c r="A43" i="49"/>
  <c r="AM43" i="49"/>
  <c r="AF43" i="49"/>
  <c r="AF29" i="49"/>
  <c r="A29" i="49"/>
  <c r="AM29" i="49"/>
  <c r="AF99" i="49"/>
  <c r="A99" i="49"/>
  <c r="AM99" i="49"/>
  <c r="AF45" i="49"/>
  <c r="AM45" i="49"/>
  <c r="A45" i="49"/>
  <c r="AF24" i="49"/>
  <c r="AM24" i="49"/>
  <c r="A24" i="49"/>
  <c r="AF125" i="49"/>
  <c r="A125" i="49"/>
  <c r="AM125" i="49"/>
  <c r="AF293" i="49"/>
  <c r="AM293" i="49"/>
  <c r="A293" i="49"/>
  <c r="AF59" i="49"/>
  <c r="A59" i="49"/>
  <c r="AM59" i="49"/>
  <c r="AF128" i="49"/>
  <c r="AM128" i="49"/>
  <c r="A128" i="49"/>
  <c r="AF217" i="49"/>
  <c r="A217" i="49"/>
  <c r="AM217" i="49"/>
  <c r="AF118" i="49"/>
  <c r="AM118" i="49"/>
  <c r="A118" i="49"/>
  <c r="AF148" i="49"/>
  <c r="AM148" i="49"/>
  <c r="A148" i="49"/>
  <c r="AF274" i="49"/>
  <c r="A274" i="49"/>
  <c r="AM274" i="49"/>
  <c r="AF129" i="49"/>
  <c r="A129" i="49"/>
  <c r="AM129" i="49"/>
  <c r="AF65" i="49"/>
  <c r="AM65" i="49"/>
  <c r="A65" i="49"/>
  <c r="AM75" i="49"/>
  <c r="A75" i="49"/>
  <c r="AF75" i="49"/>
  <c r="AF207" i="49"/>
  <c r="A207" i="49"/>
  <c r="AM207" i="49"/>
  <c r="AF153" i="49"/>
  <c r="AM153" i="49"/>
  <c r="A153" i="49"/>
  <c r="AF156" i="49"/>
  <c r="A156" i="49"/>
  <c r="AM156" i="49"/>
  <c r="AF203" i="49"/>
  <c r="A203" i="49"/>
  <c r="AM203" i="49"/>
  <c r="AF267" i="49"/>
  <c r="AM267" i="49"/>
  <c r="A267" i="49"/>
  <c r="AF249" i="49"/>
  <c r="AM249" i="49"/>
  <c r="A249" i="49"/>
  <c r="AF265" i="49"/>
  <c r="A265" i="49"/>
  <c r="AM265" i="49"/>
  <c r="AF302" i="49"/>
  <c r="A302" i="49"/>
  <c r="AM302" i="49"/>
  <c r="AM60" i="49"/>
  <c r="AF60" i="49"/>
  <c r="A60" i="49"/>
  <c r="A73" i="49"/>
  <c r="AM73" i="49"/>
  <c r="AF73" i="49"/>
  <c r="AF136" i="49"/>
  <c r="AM136" i="49"/>
  <c r="A136" i="49"/>
  <c r="AF169" i="49"/>
  <c r="AM169" i="49"/>
  <c r="A169" i="49"/>
  <c r="AM262" i="49"/>
  <c r="AF262" i="49"/>
  <c r="A262" i="49"/>
  <c r="AF299" i="49"/>
  <c r="A299" i="49"/>
  <c r="AM299" i="49"/>
  <c r="A74" i="49"/>
  <c r="AF74" i="49"/>
  <c r="AM74" i="49"/>
  <c r="AF197" i="49"/>
  <c r="AM197" i="49"/>
  <c r="A197" i="49"/>
  <c r="AM243" i="49"/>
  <c r="A243" i="49"/>
  <c r="AF243" i="49"/>
  <c r="AF258" i="49"/>
  <c r="A258" i="49"/>
  <c r="AM258" i="49"/>
  <c r="AF313" i="49"/>
  <c r="AM313" i="49"/>
  <c r="A313" i="49"/>
  <c r="AF38" i="49"/>
  <c r="A38" i="49"/>
  <c r="AM38" i="49"/>
  <c r="AF52" i="49"/>
  <c r="A52" i="49"/>
  <c r="AM52" i="49"/>
  <c r="AF119" i="49"/>
  <c r="A119" i="49"/>
  <c r="AM119" i="49"/>
  <c r="AF166" i="49"/>
  <c r="AM166" i="49"/>
  <c r="A166" i="49"/>
  <c r="AF113" i="49"/>
  <c r="AM113" i="49"/>
  <c r="A113" i="49"/>
  <c r="AF91" i="49"/>
  <c r="A91" i="49"/>
  <c r="AM91" i="49"/>
  <c r="AF20" i="49"/>
  <c r="A20" i="49"/>
  <c r="AM20" i="49"/>
  <c r="AM64" i="49"/>
  <c r="A64" i="49"/>
  <c r="AF64" i="49"/>
  <c r="AF107" i="49"/>
  <c r="A107" i="49"/>
  <c r="AM107" i="49"/>
  <c r="AM90" i="49"/>
  <c r="AF90" i="49"/>
  <c r="A90" i="49"/>
  <c r="AM40" i="49"/>
  <c r="A40" i="49"/>
  <c r="AF40" i="49"/>
  <c r="AM121" i="49"/>
  <c r="A121" i="49"/>
  <c r="AF121" i="49"/>
  <c r="A26" i="49"/>
  <c r="AM26" i="49"/>
  <c r="AF26" i="49"/>
  <c r="AM103" i="49"/>
  <c r="AF103" i="49"/>
  <c r="A103" i="49"/>
  <c r="AF19" i="49"/>
  <c r="A19" i="49"/>
  <c r="AM19" i="49"/>
  <c r="AM51" i="49"/>
  <c r="A51" i="49"/>
  <c r="AF51" i="49"/>
  <c r="AF66" i="49"/>
  <c r="A66" i="49"/>
  <c r="AM66" i="49"/>
  <c r="AF28" i="49"/>
  <c r="A28" i="49"/>
  <c r="AM28" i="49"/>
  <c r="AF96" i="49"/>
  <c r="AM96" i="49"/>
  <c r="A96" i="49"/>
  <c r="AF279" i="49"/>
  <c r="A279" i="49"/>
  <c r="AM279" i="49"/>
  <c r="A163" i="49"/>
  <c r="AM163" i="49"/>
  <c r="AF163" i="49"/>
  <c r="AM149" i="49"/>
  <c r="A149" i="49"/>
  <c r="AF149" i="49"/>
  <c r="AF191" i="49"/>
  <c r="A191" i="49"/>
  <c r="AM191" i="49"/>
  <c r="AF110" i="49"/>
  <c r="AM110" i="49"/>
  <c r="A110" i="49"/>
  <c r="A192" i="49"/>
  <c r="AF192" i="49"/>
  <c r="AM192" i="49"/>
  <c r="AF105" i="49"/>
  <c r="AM105" i="49"/>
  <c r="A105" i="49"/>
  <c r="AF117" i="49"/>
  <c r="AM117" i="49"/>
  <c r="A117" i="49"/>
  <c r="AF85" i="49"/>
  <c r="AM85" i="49"/>
  <c r="A85" i="49"/>
  <c r="AF315" i="49"/>
  <c r="A315" i="49"/>
  <c r="AM315" i="49"/>
  <c r="A295" i="49"/>
  <c r="AF295" i="49"/>
  <c r="AM295" i="49"/>
  <c r="AM202" i="49"/>
  <c r="AF202" i="49"/>
  <c r="A202" i="49"/>
  <c r="AM285" i="49"/>
  <c r="AF285" i="49"/>
  <c r="A285" i="49"/>
  <c r="AF77" i="49"/>
  <c r="A77" i="49"/>
  <c r="AM77" i="49"/>
  <c r="AF63" i="49"/>
  <c r="AM63" i="49"/>
  <c r="A63" i="49"/>
  <c r="AF18" i="49"/>
  <c r="A18" i="49"/>
  <c r="AM18" i="49"/>
  <c r="AP18" i="49"/>
  <c r="AO18" i="49"/>
  <c r="AF81" i="49"/>
  <c r="AM81" i="49"/>
  <c r="A81" i="49"/>
  <c r="AF134" i="49"/>
  <c r="A134" i="49"/>
  <c r="AM134" i="49"/>
  <c r="A37" i="49"/>
  <c r="AM37" i="49"/>
  <c r="AF37" i="49"/>
  <c r="AF33" i="49"/>
  <c r="A33" i="49"/>
  <c r="AM33" i="49"/>
  <c r="AF47" i="49"/>
  <c r="A47" i="49"/>
  <c r="AM47" i="49"/>
  <c r="AF127" i="49"/>
  <c r="A127" i="49"/>
  <c r="AM127" i="49"/>
  <c r="A182" i="49"/>
  <c r="AM182" i="49"/>
  <c r="AF182" i="49"/>
  <c r="AF111" i="49"/>
  <c r="AM111" i="49"/>
  <c r="A111" i="49"/>
  <c r="AM186" i="49"/>
  <c r="A186" i="49"/>
  <c r="AF186" i="49"/>
  <c r="AM130" i="49"/>
  <c r="AF130" i="49"/>
  <c r="A130" i="49"/>
  <c r="AF83" i="49"/>
  <c r="A83" i="49"/>
  <c r="AM83" i="49"/>
  <c r="A109" i="49"/>
  <c r="AF109" i="49"/>
  <c r="AM109" i="49"/>
  <c r="AF145" i="49"/>
  <c r="A145" i="49"/>
  <c r="AM145" i="49"/>
  <c r="AM183" i="49"/>
  <c r="A183" i="49"/>
  <c r="AF183" i="49"/>
  <c r="AF157" i="49"/>
  <c r="A157" i="49"/>
  <c r="AM157" i="49"/>
  <c r="A176" i="49"/>
  <c r="AM176" i="49"/>
  <c r="AF176" i="49"/>
  <c r="A160" i="49"/>
  <c r="AF160" i="49"/>
  <c r="AM160" i="49"/>
  <c r="AF171" i="49"/>
  <c r="A171" i="49"/>
  <c r="AM171" i="49"/>
  <c r="AM170" i="49"/>
  <c r="AF170" i="49"/>
  <c r="A170" i="49"/>
  <c r="AF246" i="49"/>
  <c r="A246" i="49"/>
  <c r="AM246" i="49"/>
  <c r="AF227" i="49"/>
  <c r="AM227" i="49"/>
  <c r="A227" i="49"/>
  <c r="AF141" i="49"/>
  <c r="A141" i="49"/>
  <c r="AM141" i="49"/>
  <c r="A50" i="49"/>
  <c r="AM50" i="49"/>
  <c r="AF50" i="49"/>
  <c r="AM44" i="49"/>
  <c r="A44" i="49"/>
  <c r="AF44" i="49"/>
  <c r="AM82" i="49"/>
  <c r="A82" i="49"/>
  <c r="AF82" i="49"/>
  <c r="A22" i="49"/>
  <c r="AM22" i="49"/>
  <c r="AF22" i="49"/>
  <c r="A158" i="49"/>
  <c r="AF158" i="49"/>
  <c r="AM158" i="49"/>
  <c r="AF238" i="49"/>
  <c r="A238" i="49"/>
  <c r="AM238" i="49"/>
  <c r="A135" i="49"/>
  <c r="AF135" i="49"/>
  <c r="AM135" i="49"/>
  <c r="AF120" i="49"/>
  <c r="AM120" i="49"/>
  <c r="A120" i="49"/>
  <c r="AF78" i="49"/>
  <c r="A78" i="49"/>
  <c r="AM78" i="49"/>
  <c r="AF193" i="49"/>
  <c r="A193" i="49"/>
  <c r="AM193" i="49"/>
  <c r="AF190" i="49"/>
  <c r="AM190" i="49"/>
  <c r="A190" i="49"/>
  <c r="AM220" i="49"/>
  <c r="AF220" i="49"/>
  <c r="A220" i="49"/>
  <c r="AF177" i="49"/>
  <c r="A177" i="49"/>
  <c r="AM177" i="49"/>
  <c r="AF236" i="49"/>
  <c r="AM236" i="49"/>
  <c r="A236" i="49"/>
  <c r="AF260" i="49"/>
  <c r="AM260" i="49"/>
  <c r="A260" i="49"/>
  <c r="AM266" i="49"/>
  <c r="A266" i="49"/>
  <c r="AF266" i="49"/>
  <c r="AF259" i="49"/>
  <c r="AM259" i="49"/>
  <c r="A259" i="49"/>
  <c r="AM252" i="49"/>
  <c r="AF252" i="49"/>
  <c r="A252" i="49"/>
  <c r="AM288" i="49"/>
  <c r="AF288" i="49"/>
  <c r="A288" i="49"/>
  <c r="AF301" i="49"/>
  <c r="A301" i="49"/>
  <c r="AM301" i="49"/>
  <c r="AM305" i="49"/>
  <c r="A305" i="49"/>
  <c r="AF305" i="49"/>
  <c r="AM314" i="49"/>
  <c r="AF314" i="49"/>
  <c r="A314" i="49"/>
  <c r="AF162" i="49"/>
  <c r="AM162" i="49"/>
  <c r="A162" i="49"/>
  <c r="AF108" i="49"/>
  <c r="AM108" i="49"/>
  <c r="A108" i="49"/>
  <c r="AF167" i="49"/>
  <c r="A167" i="49"/>
  <c r="AM167" i="49"/>
  <c r="AF200" i="49"/>
  <c r="A200" i="49"/>
  <c r="AM200" i="49"/>
  <c r="AF210" i="49"/>
  <c r="AM210" i="49"/>
  <c r="A210" i="49"/>
  <c r="AF218" i="49"/>
  <c r="A218" i="49"/>
  <c r="AM218" i="49"/>
  <c r="AF232" i="49"/>
  <c r="AM232" i="49"/>
  <c r="A232" i="49"/>
  <c r="AF230" i="49"/>
  <c r="A230" i="49"/>
  <c r="AM230" i="49"/>
  <c r="AF276" i="49"/>
  <c r="A276" i="49"/>
  <c r="AM276" i="49"/>
  <c r="AF281" i="49"/>
  <c r="A281" i="49"/>
  <c r="AM281" i="49"/>
  <c r="AF310" i="49"/>
  <c r="A310" i="49"/>
  <c r="AM310" i="49"/>
  <c r="AF101" i="49"/>
  <c r="A101" i="49"/>
  <c r="AM101" i="49"/>
  <c r="AM94" i="49"/>
  <c r="A94" i="49"/>
  <c r="AF94" i="49"/>
  <c r="A174" i="49"/>
  <c r="AM174" i="49"/>
  <c r="AF174" i="49"/>
  <c r="AF198" i="49"/>
  <c r="AM198" i="49"/>
  <c r="A198" i="49"/>
  <c r="A124" i="49"/>
  <c r="AM124" i="49"/>
  <c r="AF124" i="49"/>
  <c r="AF213" i="49"/>
  <c r="AM213" i="49"/>
  <c r="A213" i="49"/>
  <c r="AF189" i="49"/>
  <c r="AM189" i="49"/>
  <c r="A189" i="49"/>
  <c r="AF221" i="49"/>
  <c r="AM221" i="49"/>
  <c r="A221" i="49"/>
  <c r="AF268" i="49"/>
  <c r="AM268" i="49"/>
  <c r="A268" i="49"/>
  <c r="AM290" i="49"/>
  <c r="AF290" i="49"/>
  <c r="A290" i="49"/>
  <c r="AF140" i="49"/>
  <c r="A140" i="49"/>
  <c r="AM140" i="49"/>
  <c r="AF132" i="49"/>
  <c r="AM132" i="49"/>
  <c r="A132" i="49"/>
  <c r="AM286" i="49"/>
  <c r="AF286" i="49"/>
  <c r="A286" i="49"/>
  <c r="AF25" i="49"/>
  <c r="AM25" i="49"/>
  <c r="A25" i="49"/>
  <c r="AF41" i="49"/>
  <c r="A41" i="49"/>
  <c r="AM41" i="49"/>
  <c r="AM61" i="49"/>
  <c r="AF61" i="49"/>
  <c r="A61" i="49"/>
  <c r="AF187" i="49"/>
  <c r="A187" i="49"/>
  <c r="AM187" i="49"/>
  <c r="AF133" i="49"/>
  <c r="AM133" i="49"/>
  <c r="A133" i="49"/>
  <c r="AF122" i="49"/>
  <c r="AM122" i="49"/>
  <c r="A122" i="49"/>
  <c r="A172" i="49"/>
  <c r="AM172" i="49"/>
  <c r="AF172" i="49"/>
  <c r="AF199" i="49"/>
  <c r="AM199" i="49"/>
  <c r="A199" i="49"/>
  <c r="AF123" i="49"/>
  <c r="AM123" i="49"/>
  <c r="A123" i="49"/>
  <c r="AF234" i="49"/>
  <c r="AM234" i="49"/>
  <c r="A234" i="49"/>
  <c r="A231" i="49"/>
  <c r="AF231" i="49"/>
  <c r="AM231" i="49"/>
  <c r="A250" i="49"/>
  <c r="AF250" i="49"/>
  <c r="AM250" i="49"/>
  <c r="AF277" i="49"/>
  <c r="A277" i="49"/>
  <c r="AM277" i="49"/>
  <c r="AF283" i="49"/>
  <c r="AM283" i="49"/>
  <c r="A283" i="49"/>
  <c r="AF294" i="49"/>
  <c r="AM294" i="49"/>
  <c r="A294" i="49"/>
  <c r="AF291" i="49"/>
  <c r="AM291" i="49"/>
  <c r="A291" i="49"/>
  <c r="AF297" i="49"/>
  <c r="A297" i="49"/>
  <c r="AM297" i="49"/>
  <c r="AF307" i="49"/>
  <c r="A307" i="49"/>
  <c r="AM307" i="49"/>
  <c r="AF159" i="49"/>
  <c r="AM159" i="49"/>
  <c r="A159" i="49"/>
  <c r="AF269" i="49"/>
  <c r="A269" i="49"/>
  <c r="AM269" i="49"/>
  <c r="AF71" i="49"/>
  <c r="A71" i="49"/>
  <c r="AM71" i="49"/>
  <c r="A87" i="49"/>
  <c r="AF87" i="49"/>
  <c r="AM87" i="49"/>
  <c r="AF84" i="49"/>
  <c r="AM84" i="49"/>
  <c r="A84" i="49"/>
  <c r="AF195" i="49"/>
  <c r="A195" i="49"/>
  <c r="AM195" i="49"/>
  <c r="AF144" i="49"/>
  <c r="A144" i="49"/>
  <c r="AM144" i="49"/>
  <c r="A161" i="49"/>
  <c r="AM161" i="49"/>
  <c r="AF161" i="49"/>
  <c r="AF184" i="49"/>
  <c r="A184" i="49"/>
  <c r="AM184" i="49"/>
  <c r="AM208" i="49"/>
  <c r="A208" i="49"/>
  <c r="AF208" i="49"/>
  <c r="AF228" i="49"/>
  <c r="A228" i="49"/>
  <c r="AM228" i="49"/>
  <c r="AF229" i="49"/>
  <c r="AM229" i="49"/>
  <c r="A229" i="49"/>
  <c r="AF223" i="49"/>
  <c r="A223" i="49"/>
  <c r="AM223" i="49"/>
  <c r="AF225" i="49"/>
  <c r="A225" i="49"/>
  <c r="AM225" i="49"/>
  <c r="A272" i="49"/>
  <c r="AF272" i="49"/>
  <c r="AM272" i="49"/>
  <c r="AF233" i="49"/>
  <c r="A233" i="49"/>
  <c r="AM233" i="49"/>
  <c r="A248" i="49"/>
  <c r="AF248" i="49"/>
  <c r="AM248" i="49"/>
  <c r="AF131" i="49"/>
  <c r="A131" i="49"/>
  <c r="AM131" i="49"/>
  <c r="AF264" i="49"/>
  <c r="AM264" i="49"/>
  <c r="A264" i="49"/>
  <c r="AF181" i="49"/>
  <c r="AM181" i="49"/>
  <c r="A181" i="49"/>
  <c r="AF146" i="49"/>
  <c r="AM146" i="49"/>
  <c r="A146" i="49"/>
  <c r="AF216" i="49"/>
  <c r="A216" i="49"/>
  <c r="AM216" i="49"/>
  <c r="A298" i="49"/>
  <c r="AF298" i="49"/>
  <c r="AM298" i="49"/>
  <c r="AM309" i="49"/>
  <c r="AF309" i="49"/>
  <c r="A309" i="49"/>
  <c r="AM312" i="49"/>
  <c r="A312" i="49"/>
  <c r="AF312" i="49"/>
  <c r="AF89" i="49"/>
  <c r="AM89" i="49"/>
  <c r="A89" i="49"/>
  <c r="A39" i="49"/>
  <c r="AM39" i="49"/>
  <c r="AF39" i="49"/>
  <c r="AF95" i="49"/>
  <c r="A95" i="49"/>
  <c r="AM95" i="49"/>
  <c r="AF34" i="49"/>
  <c r="A34" i="49"/>
  <c r="AM34" i="49"/>
  <c r="AM23" i="49"/>
  <c r="A23" i="49"/>
  <c r="AF23" i="49"/>
  <c r="AF32" i="49"/>
  <c r="AM32" i="49"/>
  <c r="A32" i="49"/>
  <c r="AF55" i="49"/>
  <c r="A55" i="49"/>
  <c r="AM55" i="49"/>
  <c r="AM58" i="49"/>
  <c r="A58" i="49"/>
  <c r="AF58" i="49"/>
  <c r="AM142" i="49"/>
  <c r="AF142" i="49"/>
  <c r="A142" i="49"/>
  <c r="AF86" i="49"/>
  <c r="AM86" i="49"/>
  <c r="A86" i="49"/>
  <c r="AF98" i="49"/>
  <c r="AM98" i="49"/>
  <c r="A98" i="49"/>
  <c r="AF46" i="49"/>
  <c r="A46" i="49"/>
  <c r="AM46" i="49"/>
  <c r="AM201" i="49"/>
  <c r="AF201" i="49"/>
  <c r="A201" i="49"/>
  <c r="AF115" i="49"/>
  <c r="AM115" i="49"/>
  <c r="A115" i="49"/>
  <c r="AM79" i="49"/>
  <c r="AF79" i="49"/>
  <c r="A79" i="49"/>
  <c r="AF36" i="49"/>
  <c r="AM36" i="49"/>
  <c r="A36" i="49"/>
  <c r="AF56" i="49"/>
  <c r="A56" i="49"/>
  <c r="AM56" i="49"/>
  <c r="AM92" i="49"/>
  <c r="AF92" i="49"/>
  <c r="A92" i="49"/>
  <c r="AF93" i="49"/>
  <c r="AM93" i="49"/>
  <c r="A93" i="49"/>
  <c r="AF154" i="49"/>
  <c r="A154" i="49"/>
  <c r="AM154" i="49"/>
  <c r="AF205" i="49"/>
  <c r="A205" i="49"/>
  <c r="AM205" i="49"/>
  <c r="AF143" i="49"/>
  <c r="AM143" i="49"/>
  <c r="A143" i="49"/>
  <c r="AF226" i="49"/>
  <c r="AM226" i="49"/>
  <c r="A226" i="49"/>
  <c r="A164" i="49"/>
  <c r="AF164" i="49"/>
  <c r="AM164" i="49"/>
  <c r="AF219" i="49"/>
  <c r="A219" i="49"/>
  <c r="AM219" i="49"/>
  <c r="AF304" i="49"/>
  <c r="AM304" i="49"/>
  <c r="A304" i="49"/>
  <c r="AM31" i="49"/>
  <c r="A31" i="49"/>
  <c r="AF31" i="49"/>
  <c r="AF88" i="49"/>
  <c r="AM88" i="49"/>
  <c r="A88" i="49"/>
  <c r="AF180" i="49"/>
  <c r="AM180" i="49"/>
  <c r="A180" i="49"/>
  <c r="AM112" i="49"/>
  <c r="A112" i="49"/>
  <c r="AF112" i="49"/>
  <c r="AF178" i="49"/>
  <c r="AM178" i="49"/>
  <c r="A178" i="49"/>
  <c r="AM263" i="49"/>
  <c r="A263" i="49"/>
  <c r="AF263" i="49"/>
  <c r="A239" i="49"/>
  <c r="AM239" i="49"/>
  <c r="AF239" i="49"/>
  <c r="AF284" i="49"/>
  <c r="A284" i="49"/>
  <c r="AM284" i="49"/>
  <c r="A287" i="49"/>
  <c r="AF287" i="49"/>
  <c r="AM287" i="49"/>
  <c r="AF289" i="49"/>
  <c r="AM289" i="49"/>
  <c r="A289" i="49"/>
  <c r="AF303" i="49"/>
  <c r="A303" i="49"/>
  <c r="AM303" i="49"/>
  <c r="AM54" i="49"/>
  <c r="A54" i="49"/>
  <c r="AF54" i="49"/>
  <c r="AF194" i="49"/>
  <c r="AM194" i="49"/>
  <c r="A194" i="49"/>
  <c r="AF251" i="49"/>
  <c r="A251" i="49"/>
  <c r="AM251" i="49"/>
  <c r="AF242" i="49"/>
  <c r="A242" i="49"/>
  <c r="AM242" i="49"/>
  <c r="A271" i="49"/>
  <c r="AM271" i="49"/>
  <c r="AF271" i="49"/>
  <c r="AF206" i="49"/>
  <c r="A206" i="49"/>
  <c r="AM206" i="49"/>
  <c r="A126" i="49"/>
  <c r="AM126" i="49"/>
  <c r="AF126" i="49"/>
  <c r="AF102" i="49"/>
  <c r="AM102" i="49"/>
  <c r="A102" i="49"/>
  <c r="AF179" i="49"/>
  <c r="AM179" i="49"/>
  <c r="A179" i="49"/>
  <c r="AF175" i="49"/>
  <c r="AM175" i="49"/>
  <c r="A175" i="49"/>
  <c r="AF282" i="49"/>
  <c r="A282" i="49"/>
  <c r="AM282" i="49"/>
  <c r="AM241" i="49"/>
  <c r="AF241" i="49"/>
  <c r="A241" i="49"/>
  <c r="AF57" i="49"/>
  <c r="A57" i="49"/>
  <c r="AM57" i="49"/>
  <c r="AF21" i="49"/>
  <c r="AM21" i="49"/>
  <c r="A21" i="49"/>
  <c r="AF76" i="49"/>
  <c r="AM76" i="49"/>
  <c r="A76" i="49"/>
  <c r="AF100" i="49"/>
  <c r="A100" i="49"/>
  <c r="AM100" i="49"/>
  <c r="A188" i="49"/>
  <c r="AM188" i="49"/>
  <c r="AF188" i="49"/>
  <c r="AM150" i="49"/>
  <c r="A150" i="49"/>
  <c r="AF150" i="49"/>
  <c r="AF165" i="49"/>
  <c r="A165" i="49"/>
  <c r="AM165" i="49"/>
  <c r="AF204" i="49"/>
  <c r="A204" i="49"/>
  <c r="AM204" i="49"/>
  <c r="AF212" i="49"/>
  <c r="A212" i="49"/>
  <c r="AM212" i="49"/>
  <c r="AF214" i="49"/>
  <c r="A214" i="49"/>
  <c r="AM214" i="49"/>
  <c r="AF255" i="49"/>
  <c r="AM255" i="49"/>
  <c r="A255" i="49"/>
  <c r="AF254" i="49"/>
  <c r="A254" i="49"/>
  <c r="AM254" i="49"/>
  <c r="AF247" i="49"/>
  <c r="AM247" i="49"/>
  <c r="A247" i="49"/>
  <c r="AF278" i="49"/>
  <c r="AM278" i="49"/>
  <c r="A278" i="49"/>
  <c r="AF275" i="49"/>
  <c r="A275" i="49"/>
  <c r="AM275" i="49"/>
  <c r="A308" i="49"/>
  <c r="AM308" i="49"/>
  <c r="AF308" i="49"/>
  <c r="AF300" i="49"/>
  <c r="AM300" i="49"/>
  <c r="A300" i="49"/>
  <c r="AM306" i="49"/>
  <c r="A306" i="49"/>
  <c r="AF306" i="49"/>
  <c r="A35" i="49"/>
  <c r="AM35" i="49"/>
  <c r="AF35" i="49"/>
  <c r="AF72" i="49"/>
  <c r="A72" i="49"/>
  <c r="AM72" i="49"/>
  <c r="AF48" i="49"/>
  <c r="AM48" i="49"/>
  <c r="A48" i="49"/>
  <c r="AF147" i="49"/>
  <c r="AM147" i="49"/>
  <c r="A147" i="49"/>
  <c r="AF137" i="49"/>
  <c r="A137" i="49"/>
  <c r="AM137" i="49"/>
  <c r="A116" i="49"/>
  <c r="AM116" i="49"/>
  <c r="AF116" i="49"/>
  <c r="AM155" i="49"/>
  <c r="AF155" i="49"/>
  <c r="A155" i="49"/>
  <c r="A168" i="49"/>
  <c r="AF168" i="49"/>
  <c r="AM168" i="49"/>
  <c r="AF151" i="49"/>
  <c r="A151" i="49"/>
  <c r="AM151" i="49"/>
  <c r="AF253" i="49"/>
  <c r="A253" i="49"/>
  <c r="AM253" i="49"/>
  <c r="AF185" i="49"/>
  <c r="A185" i="49"/>
  <c r="AM185" i="49"/>
  <c r="AF240" i="49"/>
  <c r="A240" i="49"/>
  <c r="AM240" i="49"/>
  <c r="AF237" i="49"/>
  <c r="AM237" i="49"/>
  <c r="A237" i="49"/>
  <c r="AF222" i="49"/>
  <c r="AM222" i="49"/>
  <c r="A222" i="49"/>
  <c r="AF270" i="49"/>
  <c r="AM270" i="49"/>
  <c r="A270" i="49"/>
  <c r="AF280" i="49"/>
  <c r="AM280" i="49"/>
  <c r="A280" i="49"/>
  <c r="AM67" i="49"/>
  <c r="A67" i="49"/>
  <c r="AF67" i="49"/>
  <c r="AF311" i="49"/>
  <c r="A311" i="49"/>
  <c r="AM311" i="49"/>
  <c r="AF97" i="49"/>
  <c r="A97" i="49"/>
  <c r="AM97" i="49"/>
  <c r="AF235" i="49"/>
  <c r="A235" i="49"/>
  <c r="AM235" i="49"/>
  <c r="AM244" i="49"/>
  <c r="A244" i="49"/>
  <c r="AF244" i="49"/>
  <c r="A261" i="49"/>
  <c r="AM261" i="49"/>
  <c r="AF261" i="49"/>
  <c r="AF273" i="49"/>
  <c r="A273" i="49"/>
  <c r="AM273" i="49"/>
  <c r="AF316" i="49"/>
  <c r="A316" i="49"/>
  <c r="AM316" i="49"/>
  <c r="AL89" i="49"/>
  <c r="AL42" i="49"/>
  <c r="AL39" i="49"/>
  <c r="AL211" i="49"/>
  <c r="AL49" i="49"/>
  <c r="AL95" i="49"/>
  <c r="AL106" i="49"/>
  <c r="AL34" i="49"/>
  <c r="AL69" i="49"/>
  <c r="AL23" i="49"/>
  <c r="AL53" i="49"/>
  <c r="AL80" i="49"/>
  <c r="AL32" i="49"/>
  <c r="AL70" i="49"/>
  <c r="AL55" i="49"/>
  <c r="AL58" i="49"/>
  <c r="AL114" i="49"/>
  <c r="AL68" i="49"/>
  <c r="AL142" i="49"/>
  <c r="AL173" i="49"/>
  <c r="AL86" i="49"/>
  <c r="AL138" i="49"/>
  <c r="AL98" i="49"/>
  <c r="AL62" i="49"/>
  <c r="AL46" i="49"/>
  <c r="AL104" i="49"/>
  <c r="AL201" i="49"/>
  <c r="AL152" i="49"/>
  <c r="AL43" i="49"/>
  <c r="AL115" i="49"/>
  <c r="AL29" i="49"/>
  <c r="AL79" i="49"/>
  <c r="AL36" i="49"/>
  <c r="AL99" i="49"/>
  <c r="AL56" i="49"/>
  <c r="AL45" i="49"/>
  <c r="AL24" i="49"/>
  <c r="AL92" i="49"/>
  <c r="AL125" i="49"/>
  <c r="AL93" i="49"/>
  <c r="AL154" i="49"/>
  <c r="AL293" i="49"/>
  <c r="AL205" i="49"/>
  <c r="AL59" i="49"/>
  <c r="AL128" i="49"/>
  <c r="AL143" i="49"/>
  <c r="AL217" i="49"/>
  <c r="AL226" i="49"/>
  <c r="AL118" i="49"/>
  <c r="AL164" i="49"/>
  <c r="AL148" i="49"/>
  <c r="AL219" i="49"/>
  <c r="AL274" i="49"/>
  <c r="AL304" i="49"/>
  <c r="AL129" i="49"/>
  <c r="AL31" i="49"/>
  <c r="AL65" i="49"/>
  <c r="AL88" i="49"/>
  <c r="AL75" i="49"/>
  <c r="AL180" i="49"/>
  <c r="AL207" i="49"/>
  <c r="AL112" i="49"/>
  <c r="AL153" i="49"/>
  <c r="AL156" i="49"/>
  <c r="AL178" i="49"/>
  <c r="AL203" i="49"/>
  <c r="AL263" i="49"/>
  <c r="AL267" i="49"/>
  <c r="AL239" i="49"/>
  <c r="AL249" i="49"/>
  <c r="AL284" i="49"/>
  <c r="AL265" i="49"/>
  <c r="AL287" i="49"/>
  <c r="AL289" i="49"/>
  <c r="AL302" i="49"/>
  <c r="AL303" i="49"/>
  <c r="AL60" i="49"/>
  <c r="AL54" i="49"/>
  <c r="AL73" i="49"/>
  <c r="AL136" i="49"/>
  <c r="AL194" i="49"/>
  <c r="AL169" i="49"/>
  <c r="AL251" i="49"/>
  <c r="AL262" i="49"/>
  <c r="AL242" i="49"/>
  <c r="AL271" i="49"/>
  <c r="AL299" i="49"/>
  <c r="AL206" i="49"/>
  <c r="AL74" i="49"/>
  <c r="AL126" i="49"/>
  <c r="AL197" i="49"/>
  <c r="AL102" i="49"/>
  <c r="AL179" i="49"/>
  <c r="AL175" i="49"/>
  <c r="AL243" i="49"/>
  <c r="AL258" i="49"/>
  <c r="AL282" i="49"/>
  <c r="AL313" i="49"/>
  <c r="AL241" i="49"/>
  <c r="AL38" i="49"/>
  <c r="AL57" i="49"/>
  <c r="AL21" i="49"/>
  <c r="AL52" i="49"/>
  <c r="AL76" i="49"/>
  <c r="AL100" i="49"/>
  <c r="AL188" i="49"/>
  <c r="AL150" i="49"/>
  <c r="AL165" i="49"/>
  <c r="AL204" i="49"/>
  <c r="AL212" i="49"/>
  <c r="AL214" i="49"/>
  <c r="AL255" i="49"/>
  <c r="AL254" i="49"/>
  <c r="AL247" i="49"/>
  <c r="AL278" i="49"/>
  <c r="AL275" i="49"/>
  <c r="AL308" i="49"/>
  <c r="AL300" i="49"/>
  <c r="AL306" i="49"/>
  <c r="AL35" i="49"/>
  <c r="AL72" i="49"/>
  <c r="AL48" i="49"/>
  <c r="AL119" i="49"/>
  <c r="AL147" i="49"/>
  <c r="AL137" i="49"/>
  <c r="AL116" i="49"/>
  <c r="AL155" i="49"/>
  <c r="AL168" i="49"/>
  <c r="AL151" i="49"/>
  <c r="AL253" i="49"/>
  <c r="AL185" i="49"/>
  <c r="AL240" i="49"/>
  <c r="AL237" i="49"/>
  <c r="AL222" i="49"/>
  <c r="AL270" i="49"/>
  <c r="AL280" i="49"/>
  <c r="AL67" i="49"/>
  <c r="AL311" i="49"/>
  <c r="AL97" i="49"/>
  <c r="AL235" i="49"/>
  <c r="AL244" i="49"/>
  <c r="AL261" i="49"/>
  <c r="AL273" i="49"/>
  <c r="AL316" i="49"/>
  <c r="AQ17" i="50"/>
  <c r="AQ298" i="50"/>
  <c r="AQ168" i="50"/>
  <c r="AQ240" i="50"/>
  <c r="AQ293" i="50"/>
  <c r="AQ18" i="50"/>
  <c r="AQ274" i="50"/>
  <c r="AQ287" i="50"/>
  <c r="AQ276" i="50"/>
  <c r="AQ238" i="50"/>
  <c r="AQ262" i="50"/>
  <c r="AQ268" i="50"/>
  <c r="AR13" i="50"/>
  <c r="BT14" i="50"/>
  <c r="AQ203" i="50"/>
  <c r="AQ264" i="50"/>
  <c r="AQ261" i="50"/>
  <c r="AQ120" i="50"/>
  <c r="AQ204" i="50"/>
  <c r="AQ22" i="50"/>
  <c r="AQ172" i="50"/>
  <c r="AQ221" i="50"/>
  <c r="AQ86" i="50"/>
  <c r="AQ197" i="50"/>
  <c r="AQ177" i="50"/>
  <c r="AQ100" i="50"/>
  <c r="AQ158" i="50"/>
  <c r="AQ198" i="50"/>
  <c r="AQ271" i="50"/>
  <c r="AQ153" i="50"/>
  <c r="AQ239" i="50"/>
  <c r="AQ47" i="50"/>
  <c r="AQ61" i="50"/>
  <c r="AQ101" i="50"/>
  <c r="AQ176" i="50"/>
  <c r="AQ284" i="50"/>
  <c r="AQ307" i="50"/>
  <c r="AQ55" i="50"/>
  <c r="AQ135" i="50"/>
  <c r="AQ154" i="50"/>
  <c r="AQ310" i="50"/>
  <c r="AQ67" i="50"/>
  <c r="AQ74" i="50"/>
  <c r="AQ182" i="50"/>
  <c r="AQ226" i="50"/>
  <c r="AQ263" i="50"/>
  <c r="AQ178" i="50"/>
  <c r="AQ227" i="50"/>
  <c r="AQ243" i="50"/>
  <c r="AQ301" i="50"/>
  <c r="AQ282" i="50"/>
  <c r="AQ165" i="50"/>
  <c r="AQ59" i="50"/>
  <c r="AQ97" i="50"/>
  <c r="AQ132" i="50"/>
  <c r="AQ134" i="50"/>
  <c r="AQ181" i="50"/>
  <c r="AQ233" i="50"/>
  <c r="AQ308" i="50"/>
  <c r="AQ131" i="50"/>
  <c r="AQ160" i="50"/>
  <c r="AQ295" i="50"/>
  <c r="AQ127" i="50"/>
  <c r="AQ39" i="50"/>
  <c r="AQ309" i="50"/>
  <c r="AQ113" i="50"/>
  <c r="AQ155" i="50"/>
  <c r="AQ190" i="50"/>
  <c r="AQ138" i="50"/>
  <c r="AQ175" i="50"/>
  <c r="AQ256" i="50"/>
  <c r="AQ43" i="50"/>
  <c r="AQ117" i="50"/>
  <c r="AQ279" i="50"/>
  <c r="AP151" i="50"/>
  <c r="AP255" i="50"/>
  <c r="AP284" i="50"/>
  <c r="AP86" i="50"/>
  <c r="AP221" i="50"/>
  <c r="AP289" i="50"/>
  <c r="AP229" i="50"/>
  <c r="AP102" i="50"/>
  <c r="AQ19" i="50"/>
  <c r="AQ76" i="50"/>
  <c r="AQ157" i="50"/>
  <c r="AQ258" i="50"/>
  <c r="AQ170" i="50"/>
  <c r="AQ94" i="50"/>
  <c r="AQ128" i="50"/>
  <c r="AQ29" i="50"/>
  <c r="AQ48" i="50"/>
  <c r="AQ32" i="50"/>
  <c r="AQ200" i="50"/>
  <c r="AQ118" i="50"/>
  <c r="AQ124" i="50"/>
  <c r="AQ82" i="50"/>
  <c r="BX14" i="50"/>
  <c r="AQ245" i="50"/>
  <c r="AQ289" i="50"/>
  <c r="AQ265" i="50"/>
  <c r="AQ119" i="50"/>
  <c r="AQ126" i="50"/>
  <c r="AQ304" i="50"/>
  <c r="AQ89" i="50"/>
  <c r="AQ249" i="50"/>
  <c r="AQ194" i="50"/>
  <c r="AQ166" i="50"/>
  <c r="AQ40" i="50"/>
  <c r="AQ98" i="50"/>
  <c r="AQ270" i="50"/>
  <c r="AQ188" i="50"/>
  <c r="AQ70" i="50"/>
  <c r="AQ71" i="50"/>
  <c r="AQ220" i="50"/>
  <c r="AQ280" i="50"/>
  <c r="AQ37" i="50"/>
  <c r="AP38" i="50"/>
  <c r="AP264" i="50"/>
  <c r="AP276" i="50"/>
  <c r="AP77" i="50"/>
  <c r="AP164" i="50"/>
  <c r="AQ80" i="50"/>
  <c r="AQ77" i="50"/>
  <c r="AQ296" i="50"/>
  <c r="AQ140" i="50"/>
  <c r="AQ207" i="50"/>
  <c r="AQ189" i="50"/>
  <c r="AQ99" i="50"/>
  <c r="AQ142" i="50"/>
  <c r="AQ192" i="50"/>
  <c r="AQ225" i="50"/>
  <c r="AQ202" i="50"/>
  <c r="AQ133" i="50"/>
  <c r="AQ96" i="50"/>
  <c r="AQ54" i="50"/>
  <c r="AQ62" i="50"/>
  <c r="AQ241" i="50"/>
  <c r="AQ56" i="50"/>
  <c r="AQ84" i="50"/>
  <c r="AQ159" i="50"/>
  <c r="AQ247" i="50"/>
  <c r="AQ90" i="50"/>
  <c r="AQ286" i="50"/>
  <c r="AQ63" i="50"/>
  <c r="AQ229" i="50"/>
  <c r="AQ42" i="50"/>
  <c r="AQ28" i="50"/>
  <c r="AQ151" i="50"/>
  <c r="AQ211" i="50"/>
  <c r="AQ269" i="50"/>
  <c r="AQ300" i="50"/>
  <c r="AQ223" i="50"/>
  <c r="AQ267" i="50"/>
  <c r="AQ92" i="50"/>
  <c r="AQ88" i="50"/>
  <c r="AQ167" i="50"/>
  <c r="AQ205" i="50"/>
  <c r="AQ228" i="50"/>
  <c r="AQ161" i="50"/>
  <c r="AQ103" i="50"/>
  <c r="AQ266" i="50"/>
  <c r="AQ115" i="50"/>
  <c r="AQ83" i="50"/>
  <c r="AQ164" i="50"/>
  <c r="AQ212" i="50"/>
  <c r="AQ219" i="50"/>
  <c r="AQ288" i="50"/>
  <c r="AQ27" i="50"/>
  <c r="AQ45" i="50"/>
  <c r="AQ111" i="50"/>
  <c r="AQ30" i="50"/>
  <c r="AQ87" i="50"/>
  <c r="AQ147" i="50"/>
  <c r="AQ148" i="50"/>
  <c r="AQ183" i="50"/>
  <c r="AQ222" i="50"/>
  <c r="AQ121" i="50"/>
  <c r="AQ52" i="50"/>
  <c r="AQ107" i="50"/>
  <c r="AQ114" i="50"/>
  <c r="AQ315" i="50"/>
  <c r="AQ50" i="50"/>
  <c r="AP37" i="50"/>
  <c r="AP174" i="50"/>
  <c r="AP183" i="50"/>
  <c r="AP182" i="50"/>
  <c r="AP92" i="50"/>
  <c r="AP70" i="50"/>
  <c r="AP119" i="50"/>
  <c r="AP106" i="50"/>
  <c r="AP278" i="50"/>
  <c r="AP294" i="50"/>
  <c r="AP144" i="50"/>
  <c r="AP93" i="50"/>
  <c r="AP204" i="50"/>
  <c r="AP245" i="50"/>
  <c r="AP253" i="50"/>
  <c r="AP259" i="50"/>
  <c r="AP90" i="50"/>
  <c r="AP265" i="50"/>
  <c r="AP114" i="50"/>
  <c r="AP154" i="50"/>
  <c r="AP175" i="50"/>
  <c r="AP180" i="50"/>
  <c r="AP279" i="50"/>
  <c r="AP107" i="50"/>
  <c r="AP64" i="50"/>
  <c r="AP39" i="50"/>
  <c r="AP109" i="50"/>
  <c r="AP128" i="50"/>
  <c r="AP304" i="50"/>
  <c r="AP81" i="50"/>
  <c r="AP297" i="50"/>
  <c r="AP94" i="50"/>
  <c r="AP314" i="50"/>
  <c r="AQ116" i="50"/>
  <c r="AQ81" i="50"/>
  <c r="AQ143" i="50"/>
  <c r="AQ36" i="50"/>
  <c r="AQ156" i="50"/>
  <c r="AQ171" i="50"/>
  <c r="AQ24" i="50"/>
  <c r="AQ108" i="50"/>
  <c r="AQ260" i="50"/>
  <c r="AQ248" i="50"/>
  <c r="AQ224" i="50"/>
  <c r="AQ35" i="50"/>
  <c r="AQ206" i="50"/>
  <c r="AQ210" i="50"/>
  <c r="AQ272" i="50"/>
  <c r="AQ303" i="50"/>
  <c r="AQ281" i="50"/>
  <c r="AQ312" i="50"/>
  <c r="AQ199" i="50"/>
  <c r="AQ316" i="50"/>
  <c r="AQ112" i="50"/>
  <c r="AQ185" i="50"/>
  <c r="AQ242" i="50"/>
  <c r="AQ277" i="50"/>
  <c r="AQ291" i="50"/>
  <c r="AQ174" i="50"/>
  <c r="AQ231" i="50"/>
  <c r="AQ313" i="50"/>
  <c r="AQ278" i="50"/>
  <c r="AQ311" i="50"/>
  <c r="AQ130" i="50"/>
  <c r="AQ173" i="50"/>
  <c r="AQ146" i="50"/>
  <c r="AQ216" i="50"/>
  <c r="AQ302" i="50"/>
  <c r="AQ285" i="50"/>
  <c r="AQ292" i="50"/>
  <c r="AQ218" i="50"/>
  <c r="AQ144" i="50"/>
  <c r="AQ149" i="50"/>
  <c r="AQ162" i="50"/>
  <c r="AQ69" i="50"/>
  <c r="AQ73" i="50"/>
  <c r="AQ306" i="50"/>
  <c r="AQ129" i="50"/>
  <c r="AQ201" i="50"/>
  <c r="AQ235" i="50"/>
  <c r="AQ79" i="50"/>
  <c r="AQ58" i="50"/>
  <c r="AQ215" i="50"/>
  <c r="AQ26" i="50"/>
  <c r="AQ49" i="50"/>
  <c r="AQ136" i="50"/>
  <c r="AQ169" i="50"/>
  <c r="AQ209" i="50"/>
  <c r="AQ38" i="50"/>
  <c r="AQ283" i="50"/>
  <c r="AQ51" i="50"/>
  <c r="AQ186" i="50"/>
  <c r="AP71" i="1"/>
  <c r="AQ17" i="49"/>
  <c r="AQ19" i="49"/>
  <c r="AF17" i="49"/>
  <c r="AO5" i="49" a="1"/>
  <c r="AO5" i="49"/>
  <c r="AO6" i="49"/>
  <c r="AQ5" i="49" a="1"/>
  <c r="AQ5" i="49"/>
  <c r="AQ6" i="49"/>
  <c r="AR5" i="49" a="1"/>
  <c r="AR5" i="49"/>
  <c r="AR6" i="49"/>
  <c r="AM17" i="49"/>
  <c r="AP7" i="49" a="1"/>
  <c r="AP7" i="49"/>
  <c r="AP8" i="49"/>
  <c r="AO7" i="49" a="1"/>
  <c r="AO7" i="49"/>
  <c r="AO8" i="49"/>
  <c r="AO17" i="49"/>
  <c r="AP5" i="49" a="1"/>
  <c r="AP5" i="49"/>
  <c r="AP6" i="49"/>
  <c r="AL11" i="49"/>
  <c r="P5" i="49"/>
  <c r="AP17" i="49"/>
  <c r="AQ7" i="49" a="1"/>
  <c r="AQ7" i="49"/>
  <c r="AQ8" i="49"/>
  <c r="AR7" i="49" a="1"/>
  <c r="AR7" i="49"/>
  <c r="AR8" i="49"/>
  <c r="AL17" i="49"/>
  <c r="AM17" i="48"/>
  <c r="AM12" i="48"/>
  <c r="AF17" i="48"/>
  <c r="AP5" i="48" a="1"/>
  <c r="AP5" i="48"/>
  <c r="AP6" i="48"/>
  <c r="AP7" i="48" a="1"/>
  <c r="AP7" i="48"/>
  <c r="AP8" i="48"/>
  <c r="AP3" i="48"/>
  <c r="AL11" i="48"/>
  <c r="P5" i="48"/>
  <c r="AQ7" i="48" a="1"/>
  <c r="AQ7" i="48"/>
  <c r="AQ8" i="48"/>
  <c r="AR5" i="48" a="1"/>
  <c r="AR5" i="48"/>
  <c r="AR6" i="48"/>
  <c r="AR7" i="48" a="1"/>
  <c r="AR7" i="48"/>
  <c r="AR8" i="48"/>
  <c r="AR3" i="48"/>
  <c r="AO7" i="48" a="1"/>
  <c r="AO7" i="48"/>
  <c r="AO8" i="48"/>
  <c r="AO5" i="48" a="1"/>
  <c r="AO5" i="48"/>
  <c r="AO6" i="48"/>
  <c r="AO17" i="48"/>
  <c r="AQ5" i="48" a="1"/>
  <c r="AQ5" i="48"/>
  <c r="AQ6" i="48"/>
  <c r="AP17" i="48"/>
  <c r="AP94" i="48"/>
  <c r="AX74" i="1"/>
  <c r="AL68" i="1"/>
  <c r="AT72" i="1"/>
  <c r="AR17" i="50"/>
  <c r="AR225" i="50"/>
  <c r="BU14" i="50"/>
  <c r="BY14" i="50"/>
  <c r="AR67" i="50"/>
  <c r="AR43" i="50"/>
  <c r="AR80" i="50"/>
  <c r="AR145" i="50"/>
  <c r="AR183" i="50"/>
  <c r="AR247" i="50"/>
  <c r="AR274" i="50"/>
  <c r="AR40" i="50"/>
  <c r="AR273" i="50"/>
  <c r="AR72" i="50"/>
  <c r="AR130" i="50"/>
  <c r="AR137" i="50"/>
  <c r="AR288" i="50"/>
  <c r="AR176" i="50"/>
  <c r="AR250" i="50"/>
  <c r="AR260" i="50"/>
  <c r="AR310" i="50"/>
  <c r="AR97" i="50"/>
  <c r="AR255" i="50"/>
  <c r="AR45" i="50"/>
  <c r="AR18" i="50"/>
  <c r="AR89" i="50"/>
  <c r="AR39" i="50"/>
  <c r="AR154" i="50"/>
  <c r="AR174" i="50"/>
  <c r="AR253" i="50"/>
  <c r="AR239" i="50"/>
  <c r="AR314" i="50"/>
  <c r="AR307" i="50"/>
  <c r="AR103" i="50"/>
  <c r="AR129" i="50"/>
  <c r="AR96" i="50"/>
  <c r="AR61" i="50"/>
  <c r="AR147" i="50"/>
  <c r="AR217" i="50"/>
  <c r="AR128" i="50"/>
  <c r="AR160" i="50"/>
  <c r="AR246" i="50"/>
  <c r="AR27" i="50"/>
  <c r="AR46" i="50"/>
  <c r="AR22" i="50"/>
  <c r="AR172" i="50"/>
  <c r="AR166" i="50"/>
  <c r="AR197" i="50"/>
  <c r="AR238" i="50"/>
  <c r="AR287" i="50"/>
  <c r="AR281" i="50"/>
  <c r="AR57" i="50"/>
  <c r="AR115" i="50"/>
  <c r="AR102" i="50"/>
  <c r="AR69" i="50"/>
  <c r="AR240" i="50"/>
  <c r="AR269" i="50"/>
  <c r="AR311" i="50"/>
  <c r="AR44" i="50"/>
  <c r="AR140" i="50"/>
  <c r="AR156" i="50"/>
  <c r="BY14" i="49"/>
  <c r="BU14" i="49"/>
  <c r="AR18" i="49"/>
  <c r="AR17" i="49"/>
  <c r="AF15" i="48"/>
  <c r="E15" i="48"/>
  <c r="AR13" i="48"/>
  <c r="BX14" i="48"/>
  <c r="BT14" i="48"/>
  <c r="AQ18" i="48"/>
  <c r="AQ17" i="48"/>
  <c r="AQ186" i="48"/>
  <c r="AQ58" i="48"/>
  <c r="AQ185" i="48"/>
  <c r="AQ251" i="48"/>
  <c r="AO13" i="37"/>
  <c r="CA14" i="37"/>
  <c r="CB14" i="37"/>
  <c r="CC14" i="37"/>
  <c r="CD14" i="37"/>
  <c r="CE14" i="37"/>
  <c r="CF14" i="37"/>
  <c r="CG14" i="37"/>
  <c r="CH14" i="37"/>
  <c r="CI14" i="37"/>
  <c r="CJ14" i="37"/>
  <c r="CK14" i="37"/>
  <c r="CL14" i="37"/>
  <c r="CM14" i="37"/>
  <c r="CN14" i="37"/>
  <c r="CO14" i="37"/>
  <c r="CP14" i="37"/>
  <c r="CQ14" i="37"/>
  <c r="CR14" i="37"/>
  <c r="CS14" i="37"/>
  <c r="CT14" i="37"/>
  <c r="CU14" i="37"/>
  <c r="CV14" i="37"/>
  <c r="CW14" i="37"/>
  <c r="CX14" i="37"/>
  <c r="CY14" i="37"/>
  <c r="CZ14" i="37"/>
  <c r="DA14" i="37"/>
  <c r="DB14" i="37"/>
  <c r="DC14" i="37"/>
  <c r="DD14" i="37"/>
  <c r="DE14" i="37"/>
  <c r="DF14" i="37"/>
  <c r="DG14" i="37"/>
  <c r="DH14" i="37"/>
  <c r="DI14" i="37"/>
  <c r="DJ14" i="37"/>
  <c r="DK14" i="37"/>
  <c r="DL14" i="37"/>
  <c r="DM14" i="37"/>
  <c r="DN14" i="37"/>
  <c r="DO14" i="37"/>
  <c r="DP14" i="37"/>
  <c r="DQ14" i="37"/>
  <c r="DR14" i="37"/>
  <c r="DS14" i="37"/>
  <c r="DT14" i="37"/>
  <c r="DU14" i="37"/>
  <c r="DV14" i="37"/>
  <c r="AA57" i="1"/>
  <c r="R68" i="1"/>
  <c r="X68" i="1"/>
  <c r="F68" i="1"/>
  <c r="R70" i="1"/>
  <c r="AA70" i="1"/>
  <c r="AH70" i="1"/>
  <c r="Z70" i="1"/>
  <c r="R71" i="1"/>
  <c r="AB71" i="1"/>
  <c r="R72" i="1"/>
  <c r="F72" i="1"/>
  <c r="R73" i="1"/>
  <c r="V73" i="1"/>
  <c r="R74" i="1"/>
  <c r="AE74" i="1"/>
  <c r="R75" i="1"/>
  <c r="E75" i="1"/>
  <c r="R76" i="1"/>
  <c r="AG76" i="1"/>
  <c r="R77" i="1"/>
  <c r="E77" i="1"/>
  <c r="R78" i="1"/>
  <c r="AB78" i="1"/>
  <c r="S64" i="1"/>
  <c r="AG20" i="37"/>
  <c r="AF20" i="37"/>
  <c r="AG21" i="37"/>
  <c r="AF21" i="37"/>
  <c r="AG22" i="37"/>
  <c r="AM22" i="37"/>
  <c r="AG23" i="37"/>
  <c r="AM23" i="37"/>
  <c r="AG24" i="37"/>
  <c r="AM24" i="37"/>
  <c r="AG25" i="37"/>
  <c r="AG26" i="37"/>
  <c r="AG27" i="37"/>
  <c r="AM27" i="37"/>
  <c r="AG28" i="37"/>
  <c r="AG29" i="37"/>
  <c r="AG30" i="37"/>
  <c r="AM30" i="37"/>
  <c r="AG31" i="37"/>
  <c r="AF31" i="37"/>
  <c r="AG32" i="37"/>
  <c r="AM32" i="37"/>
  <c r="AG33" i="37"/>
  <c r="AF33" i="37"/>
  <c r="AG34" i="37"/>
  <c r="AG35" i="37"/>
  <c r="AG36" i="37"/>
  <c r="AG37" i="37"/>
  <c r="AG38" i="37"/>
  <c r="A38" i="37"/>
  <c r="AG39" i="37"/>
  <c r="A39" i="37"/>
  <c r="AG40" i="37"/>
  <c r="AM40" i="37"/>
  <c r="AG41" i="37"/>
  <c r="AF41" i="37"/>
  <c r="AG42" i="37"/>
  <c r="AG43" i="37"/>
  <c r="AG44" i="37"/>
  <c r="AF44" i="37"/>
  <c r="AG45" i="37"/>
  <c r="AG46" i="37"/>
  <c r="AM46" i="37"/>
  <c r="AG47" i="37"/>
  <c r="AF47" i="37"/>
  <c r="AG48" i="37"/>
  <c r="A48" i="37"/>
  <c r="AG49" i="37"/>
  <c r="AG50" i="37"/>
  <c r="AF50" i="37"/>
  <c r="AG51" i="37"/>
  <c r="AG52" i="37"/>
  <c r="AG53" i="37"/>
  <c r="AG54" i="37"/>
  <c r="AM54" i="37"/>
  <c r="AG55" i="37"/>
  <c r="AM55" i="37"/>
  <c r="AG56" i="37"/>
  <c r="AG57" i="37"/>
  <c r="AG58" i="37"/>
  <c r="AF58" i="37"/>
  <c r="AG59" i="37"/>
  <c r="AG60" i="37"/>
  <c r="AG61" i="37"/>
  <c r="AG62" i="37"/>
  <c r="AF62" i="37"/>
  <c r="AG63" i="37"/>
  <c r="AF63" i="37"/>
  <c r="AG64" i="37"/>
  <c r="A64" i="37"/>
  <c r="AG65" i="37"/>
  <c r="AG66" i="37"/>
  <c r="AF66" i="37"/>
  <c r="AG67" i="37"/>
  <c r="AM67" i="37"/>
  <c r="AG68" i="37"/>
  <c r="AG69" i="37"/>
  <c r="AF69" i="37"/>
  <c r="AG70" i="37"/>
  <c r="A70" i="37"/>
  <c r="AG71" i="37"/>
  <c r="AF71" i="37"/>
  <c r="AG72" i="37"/>
  <c r="AG73" i="37"/>
  <c r="A73" i="37"/>
  <c r="AG74" i="37"/>
  <c r="AM74" i="37"/>
  <c r="AG75" i="37"/>
  <c r="A75" i="37"/>
  <c r="AG76" i="37"/>
  <c r="AF76" i="37"/>
  <c r="AG77" i="37"/>
  <c r="AM77" i="37"/>
  <c r="AG78" i="37"/>
  <c r="A78" i="37"/>
  <c r="AG79" i="37"/>
  <c r="AM79" i="37"/>
  <c r="AG80" i="37"/>
  <c r="AM80" i="37"/>
  <c r="AG81" i="37"/>
  <c r="AG82" i="37"/>
  <c r="A82" i="37"/>
  <c r="AG83" i="37"/>
  <c r="AG84" i="37"/>
  <c r="AG85" i="37"/>
  <c r="AG86" i="37"/>
  <c r="AM86" i="37"/>
  <c r="AG87" i="37"/>
  <c r="AF87" i="37"/>
  <c r="AG88" i="37"/>
  <c r="AF88" i="37"/>
  <c r="AG89" i="37"/>
  <c r="AG90" i="37"/>
  <c r="A90" i="37"/>
  <c r="AG91" i="37"/>
  <c r="AG92" i="37"/>
  <c r="AG93" i="37"/>
  <c r="AG94" i="37"/>
  <c r="AM94" i="37"/>
  <c r="AG95" i="37"/>
  <c r="AF95" i="37"/>
  <c r="AG96" i="37"/>
  <c r="AF96" i="37"/>
  <c r="AG97" i="37"/>
  <c r="AM97" i="37"/>
  <c r="AG98" i="37"/>
  <c r="AG99" i="37"/>
  <c r="AG100" i="37"/>
  <c r="AG101" i="37"/>
  <c r="AG102" i="37"/>
  <c r="A102" i="37"/>
  <c r="AG103" i="37"/>
  <c r="AM103" i="37"/>
  <c r="AG104" i="37"/>
  <c r="A104" i="37"/>
  <c r="AG105" i="37"/>
  <c r="AF105" i="37"/>
  <c r="AG106" i="37"/>
  <c r="A106" i="37"/>
  <c r="AG107" i="37"/>
  <c r="AF107" i="37"/>
  <c r="AG108" i="37"/>
  <c r="A108" i="37"/>
  <c r="AG109" i="37"/>
  <c r="AF109" i="37"/>
  <c r="AG110" i="37"/>
  <c r="A110" i="37"/>
  <c r="AG111" i="37"/>
  <c r="AF111" i="37"/>
  <c r="AG112" i="37"/>
  <c r="AF112" i="37"/>
  <c r="AG113" i="37"/>
  <c r="AM113" i="37"/>
  <c r="AG114" i="37"/>
  <c r="AM114" i="37"/>
  <c r="AG115" i="37"/>
  <c r="AG116" i="37"/>
  <c r="AG117" i="37"/>
  <c r="AG118" i="37"/>
  <c r="AM118" i="37"/>
  <c r="AG119" i="37"/>
  <c r="A119" i="37"/>
  <c r="AG120" i="37"/>
  <c r="AM120" i="37"/>
  <c r="AG121" i="37"/>
  <c r="AG122" i="37"/>
  <c r="AG123" i="37"/>
  <c r="AG124" i="37"/>
  <c r="AF124" i="37"/>
  <c r="AG125" i="37"/>
  <c r="AG126" i="37"/>
  <c r="AF126" i="37"/>
  <c r="AG127" i="37"/>
  <c r="AF127" i="37"/>
  <c r="AG128" i="37"/>
  <c r="AF128" i="37"/>
  <c r="AG129" i="37"/>
  <c r="AG130" i="37"/>
  <c r="AM130" i="37"/>
  <c r="AG131" i="37"/>
  <c r="AG132" i="37"/>
  <c r="AF132" i="37"/>
  <c r="AG133" i="37"/>
  <c r="AG134" i="37"/>
  <c r="AM134" i="37"/>
  <c r="AG135" i="37"/>
  <c r="AM135" i="37"/>
  <c r="AG136" i="37"/>
  <c r="AG137" i="37"/>
  <c r="AM137" i="37"/>
  <c r="AG138" i="37"/>
  <c r="AG139" i="37"/>
  <c r="AG140" i="37"/>
  <c r="AG141" i="37"/>
  <c r="AM141" i="37"/>
  <c r="AG142" i="37"/>
  <c r="A142" i="37"/>
  <c r="AG143" i="37"/>
  <c r="AM143" i="37"/>
  <c r="AG144" i="37"/>
  <c r="AG145" i="37"/>
  <c r="AF145" i="37"/>
  <c r="AG146" i="37"/>
  <c r="AG147" i="37"/>
  <c r="AG148" i="37"/>
  <c r="AF148" i="37"/>
  <c r="AG149" i="37"/>
  <c r="AM149" i="37"/>
  <c r="AG150" i="37"/>
  <c r="AF150" i="37"/>
  <c r="AG151" i="37"/>
  <c r="AF151" i="37"/>
  <c r="AG152" i="37"/>
  <c r="AF152" i="37"/>
  <c r="AG153" i="37"/>
  <c r="AF153" i="37"/>
  <c r="AG154" i="37"/>
  <c r="AM154" i="37"/>
  <c r="AG155" i="37"/>
  <c r="AG156" i="37"/>
  <c r="AG157" i="37"/>
  <c r="AM157" i="37"/>
  <c r="AG158" i="37"/>
  <c r="AM158" i="37"/>
  <c r="AG159" i="37"/>
  <c r="A159" i="37"/>
  <c r="AG160" i="37"/>
  <c r="AG161" i="37"/>
  <c r="AG162" i="37"/>
  <c r="AG163" i="37"/>
  <c r="AF163" i="37"/>
  <c r="AG164" i="37"/>
  <c r="AG165" i="37"/>
  <c r="AG166" i="37"/>
  <c r="A166" i="37"/>
  <c r="AG167" i="37"/>
  <c r="A167" i="37"/>
  <c r="AG168" i="37"/>
  <c r="AG169" i="37"/>
  <c r="AG170" i="37"/>
  <c r="AG171" i="37"/>
  <c r="AG172" i="37"/>
  <c r="AF172" i="37"/>
  <c r="AG173" i="37"/>
  <c r="AG174" i="37"/>
  <c r="AF174" i="37"/>
  <c r="AG175" i="37"/>
  <c r="A175" i="37"/>
  <c r="AG176" i="37"/>
  <c r="AF176" i="37"/>
  <c r="AG177" i="37"/>
  <c r="A177" i="37"/>
  <c r="AG178" i="37"/>
  <c r="A178" i="37"/>
  <c r="AG179" i="37"/>
  <c r="AG180" i="37"/>
  <c r="A180" i="37"/>
  <c r="AG181" i="37"/>
  <c r="AG182" i="37"/>
  <c r="AG183" i="37"/>
  <c r="AM183" i="37"/>
  <c r="AG184" i="37"/>
  <c r="AM184" i="37"/>
  <c r="AG185" i="37"/>
  <c r="AG186" i="37"/>
  <c r="AF186" i="37"/>
  <c r="AG187" i="37"/>
  <c r="AG188" i="37"/>
  <c r="AG189" i="37"/>
  <c r="AM189" i="37"/>
  <c r="AG190" i="37"/>
  <c r="AF190" i="37"/>
  <c r="AG191" i="37"/>
  <c r="AF191" i="37"/>
  <c r="AG192" i="37"/>
  <c r="A192" i="37"/>
  <c r="AG193" i="37"/>
  <c r="AG194" i="37"/>
  <c r="A194" i="37"/>
  <c r="AG195" i="37"/>
  <c r="AG196" i="37"/>
  <c r="AG197" i="37"/>
  <c r="AG198" i="37"/>
  <c r="AM198" i="37"/>
  <c r="AG199" i="37"/>
  <c r="AM199" i="37"/>
  <c r="AG200" i="37"/>
  <c r="A200" i="37"/>
  <c r="AG201" i="37"/>
  <c r="AM201" i="37"/>
  <c r="AG202" i="37"/>
  <c r="AF202" i="37"/>
  <c r="AG203" i="37"/>
  <c r="AG204" i="37"/>
  <c r="AM204" i="37"/>
  <c r="AG205" i="37"/>
  <c r="AG206" i="37"/>
  <c r="AF206" i="37"/>
  <c r="AG207" i="37"/>
  <c r="AF207" i="37"/>
  <c r="AG208" i="37"/>
  <c r="AM208" i="37"/>
  <c r="AG209" i="37"/>
  <c r="AG210" i="37"/>
  <c r="AF210" i="37"/>
  <c r="AG211" i="37"/>
  <c r="AG212" i="37"/>
  <c r="AF212" i="37"/>
  <c r="AG213" i="37"/>
  <c r="AG214" i="37"/>
  <c r="AF214" i="37"/>
  <c r="AG215" i="37"/>
  <c r="A215" i="37"/>
  <c r="AG216" i="37"/>
  <c r="AF216" i="37"/>
  <c r="AG217" i="37"/>
  <c r="AG218" i="37"/>
  <c r="AG219" i="37"/>
  <c r="AG220" i="37"/>
  <c r="AM220" i="37"/>
  <c r="AG221" i="37"/>
  <c r="AG222" i="37"/>
  <c r="A222" i="37"/>
  <c r="AG223" i="37"/>
  <c r="AF223" i="37"/>
  <c r="AG224" i="37"/>
  <c r="A224" i="37"/>
  <c r="AG225" i="37"/>
  <c r="AM225" i="37"/>
  <c r="AG226" i="37"/>
  <c r="AM226" i="37"/>
  <c r="AG227" i="37"/>
  <c r="AG228" i="37"/>
  <c r="AF228" i="37"/>
  <c r="AG229" i="37"/>
  <c r="AG230" i="37"/>
  <c r="A230" i="37"/>
  <c r="AG231" i="37"/>
  <c r="AM231" i="37"/>
  <c r="AG232" i="37"/>
  <c r="AF232" i="37"/>
  <c r="AG233" i="37"/>
  <c r="AG234" i="37"/>
  <c r="AF234" i="37"/>
  <c r="AG235" i="37"/>
  <c r="AG236" i="37"/>
  <c r="A236" i="37"/>
  <c r="AG237" i="37"/>
  <c r="AG238" i="37"/>
  <c r="AM238" i="37"/>
  <c r="AG239" i="37"/>
  <c r="A239" i="37"/>
  <c r="AG240" i="37"/>
  <c r="AG241" i="37"/>
  <c r="AG242" i="37"/>
  <c r="AF242" i="37"/>
  <c r="AG243" i="37"/>
  <c r="AF243" i="37"/>
  <c r="AG244" i="37"/>
  <c r="AG245" i="37"/>
  <c r="AG246" i="37"/>
  <c r="AG247" i="37"/>
  <c r="AF247" i="37"/>
  <c r="AG248" i="37"/>
  <c r="AG249" i="37"/>
  <c r="AG250" i="37"/>
  <c r="A250" i="37"/>
  <c r="AG251" i="37"/>
  <c r="AG252" i="37"/>
  <c r="AG253" i="37"/>
  <c r="AG254" i="37"/>
  <c r="A254" i="37"/>
  <c r="AG255" i="37"/>
  <c r="AM255" i="37"/>
  <c r="AG256" i="37"/>
  <c r="AM256" i="37"/>
  <c r="AG257" i="37"/>
  <c r="AG258" i="37"/>
  <c r="AG259" i="37"/>
  <c r="AG260" i="37"/>
  <c r="AG261" i="37"/>
  <c r="AG262" i="37"/>
  <c r="A262" i="37"/>
  <c r="AG263" i="37"/>
  <c r="AM263" i="37"/>
  <c r="AG264" i="37"/>
  <c r="AG265" i="37"/>
  <c r="AG266" i="37"/>
  <c r="A266" i="37"/>
  <c r="AG267" i="37"/>
  <c r="A267" i="37"/>
  <c r="AG268" i="37"/>
  <c r="AG269" i="37"/>
  <c r="AG270" i="37"/>
  <c r="AF270" i="37"/>
  <c r="AG271" i="37"/>
  <c r="A271" i="37"/>
  <c r="AG272" i="37"/>
  <c r="AM272" i="37"/>
  <c r="AG273" i="37"/>
  <c r="A273" i="37"/>
  <c r="AG274" i="37"/>
  <c r="AM274" i="37"/>
  <c r="AG275" i="37"/>
  <c r="AG276" i="37"/>
  <c r="AG277" i="37"/>
  <c r="AG278" i="37"/>
  <c r="A278" i="37"/>
  <c r="AG279" i="37"/>
  <c r="A279" i="37"/>
  <c r="AG280" i="37"/>
  <c r="AF280" i="37"/>
  <c r="AG281" i="37"/>
  <c r="AF281" i="37"/>
  <c r="AG282" i="37"/>
  <c r="AG283" i="37"/>
  <c r="AM283" i="37"/>
  <c r="AG284" i="37"/>
  <c r="AG285" i="37"/>
  <c r="AG286" i="37"/>
  <c r="AF286" i="37"/>
  <c r="AG287" i="37"/>
  <c r="AM287" i="37"/>
  <c r="AG288" i="37"/>
  <c r="AF288" i="37"/>
  <c r="AG289" i="37"/>
  <c r="AM289" i="37"/>
  <c r="AG290" i="37"/>
  <c r="AM290" i="37"/>
  <c r="AG291" i="37"/>
  <c r="AM291" i="37"/>
  <c r="AG292" i="37"/>
  <c r="A292" i="37"/>
  <c r="AG293" i="37"/>
  <c r="AG294" i="37"/>
  <c r="A294" i="37"/>
  <c r="AG295" i="37"/>
  <c r="AF295" i="37"/>
  <c r="AG296" i="37"/>
  <c r="AF296" i="37"/>
  <c r="AG297" i="37"/>
  <c r="AG298" i="37"/>
  <c r="AF298" i="37"/>
  <c r="AG299" i="37"/>
  <c r="AG300" i="37"/>
  <c r="A300" i="37"/>
  <c r="AG301" i="37"/>
  <c r="AG302" i="37"/>
  <c r="AF302" i="37"/>
  <c r="AG303" i="37"/>
  <c r="AF303" i="37"/>
  <c r="AG304" i="37"/>
  <c r="AM304" i="37"/>
  <c r="AG305" i="37"/>
  <c r="AF305" i="37"/>
  <c r="AG306" i="37"/>
  <c r="AM306" i="37"/>
  <c r="AG307" i="37"/>
  <c r="A307" i="37"/>
  <c r="AG308" i="37"/>
  <c r="AG309" i="37"/>
  <c r="AG310" i="37"/>
  <c r="A310" i="37"/>
  <c r="AG311" i="37"/>
  <c r="AF311" i="37"/>
  <c r="AG312" i="37"/>
  <c r="AG313" i="37"/>
  <c r="A313" i="37"/>
  <c r="AG314" i="37"/>
  <c r="AM314" i="37"/>
  <c r="AG315" i="37"/>
  <c r="AG316" i="37"/>
  <c r="R69" i="1"/>
  <c r="E69" i="1"/>
  <c r="R67" i="1"/>
  <c r="AG67" i="1"/>
  <c r="R66" i="1"/>
  <c r="AC66" i="1"/>
  <c r="R65" i="1"/>
  <c r="Z65" i="1"/>
  <c r="R64" i="1"/>
  <c r="AG64" i="1"/>
  <c r="AA37" i="1"/>
  <c r="B21" i="47"/>
  <c r="B22" i="47"/>
  <c r="B23" i="47"/>
  <c r="B24" i="47"/>
  <c r="B25" i="47"/>
  <c r="B26" i="47"/>
  <c r="B27" i="47"/>
  <c r="B28" i="47"/>
  <c r="B29" i="47"/>
  <c r="B30" i="47"/>
  <c r="B31" i="47"/>
  <c r="B32" i="47"/>
  <c r="B33" i="47"/>
  <c r="B34" i="47"/>
  <c r="B35" i="47"/>
  <c r="B36" i="47"/>
  <c r="B37" i="47"/>
  <c r="B38" i="47"/>
  <c r="B39" i="47"/>
  <c r="B40" i="47"/>
  <c r="B41" i="47"/>
  <c r="B42" i="47"/>
  <c r="B43" i="47"/>
  <c r="B44" i="47"/>
  <c r="B45" i="47"/>
  <c r="B46" i="47"/>
  <c r="B47" i="47"/>
  <c r="B48" i="47"/>
  <c r="B49" i="47"/>
  <c r="B50" i="47"/>
  <c r="B51" i="47"/>
  <c r="B52" i="47"/>
  <c r="B53" i="47"/>
  <c r="B54" i="47"/>
  <c r="B55" i="47"/>
  <c r="B56" i="47"/>
  <c r="B57" i="47"/>
  <c r="B58" i="47"/>
  <c r="B59" i="47"/>
  <c r="B60" i="47"/>
  <c r="B61" i="47"/>
  <c r="B62" i="47"/>
  <c r="B63" i="47"/>
  <c r="B64" i="47"/>
  <c r="B65" i="47"/>
  <c r="B66" i="47"/>
  <c r="B67" i="47"/>
  <c r="B68" i="47"/>
  <c r="AC17" i="37"/>
  <c r="BR15" i="37"/>
  <c r="AP13" i="37"/>
  <c r="AQ13" i="37"/>
  <c r="BW14" i="37"/>
  <c r="A1" i="37"/>
  <c r="S32" i="1"/>
  <c r="S30" i="1"/>
  <c r="S23" i="1"/>
  <c r="R50" i="1"/>
  <c r="C51" i="1"/>
  <c r="E14"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21" i="47"/>
  <c r="DV316" i="37"/>
  <c r="DU316" i="37"/>
  <c r="DT316" i="37"/>
  <c r="DS316" i="37"/>
  <c r="DR316" i="37"/>
  <c r="DQ316" i="37"/>
  <c r="DP316" i="37"/>
  <c r="DO316" i="37"/>
  <c r="DN316" i="37"/>
  <c r="DM316" i="37"/>
  <c r="DL316" i="37"/>
  <c r="DK316" i="37"/>
  <c r="DJ316" i="37"/>
  <c r="DI316" i="37"/>
  <c r="DH316" i="37"/>
  <c r="DG316" i="37"/>
  <c r="DF316" i="37"/>
  <c r="DE316" i="37"/>
  <c r="DD316" i="37"/>
  <c r="DC316" i="37"/>
  <c r="DB316" i="37"/>
  <c r="DA316" i="37"/>
  <c r="CZ316" i="37"/>
  <c r="CY316" i="37"/>
  <c r="CX316" i="37"/>
  <c r="CW316" i="37"/>
  <c r="CV316" i="37"/>
  <c r="CU316" i="37"/>
  <c r="CT316" i="37"/>
  <c r="CS316" i="37"/>
  <c r="CR316" i="37"/>
  <c r="CQ316" i="37"/>
  <c r="CP316" i="37"/>
  <c r="CO316" i="37"/>
  <c r="CN316" i="37"/>
  <c r="CM316" i="37"/>
  <c r="CL316" i="37"/>
  <c r="CK316" i="37"/>
  <c r="CJ316" i="37"/>
  <c r="CI316" i="37"/>
  <c r="CH316" i="37"/>
  <c r="CG316" i="37"/>
  <c r="CF316" i="37"/>
  <c r="CE316" i="37"/>
  <c r="CD316" i="37"/>
  <c r="CC316" i="37"/>
  <c r="CB316" i="37"/>
  <c r="CA316" i="37"/>
  <c r="DV315" i="37"/>
  <c r="DU315" i="37"/>
  <c r="DT315" i="37"/>
  <c r="DS315" i="37"/>
  <c r="DR315" i="37"/>
  <c r="DQ315" i="37"/>
  <c r="DP315" i="37"/>
  <c r="DO315" i="37"/>
  <c r="DN315" i="37"/>
  <c r="DM315" i="37"/>
  <c r="DL315" i="37"/>
  <c r="DK315" i="37"/>
  <c r="DJ315" i="37"/>
  <c r="DI315" i="37"/>
  <c r="DH315" i="37"/>
  <c r="DG315" i="37"/>
  <c r="DF315" i="37"/>
  <c r="DE315" i="37"/>
  <c r="DD315" i="37"/>
  <c r="DC315" i="37"/>
  <c r="DB315" i="37"/>
  <c r="DA315" i="37"/>
  <c r="CZ315" i="37"/>
  <c r="CY315" i="37"/>
  <c r="CX315" i="37"/>
  <c r="CW315" i="37"/>
  <c r="CV315" i="37"/>
  <c r="CU315" i="37"/>
  <c r="CT315" i="37"/>
  <c r="CS315" i="37"/>
  <c r="CR315" i="37"/>
  <c r="CQ315" i="37"/>
  <c r="CP315" i="37"/>
  <c r="CO315" i="37"/>
  <c r="CN315" i="37"/>
  <c r="CM315" i="37"/>
  <c r="CL315" i="37"/>
  <c r="CK315" i="37"/>
  <c r="CJ315" i="37"/>
  <c r="CI315" i="37"/>
  <c r="CH315" i="37"/>
  <c r="CG315" i="37"/>
  <c r="CF315" i="37"/>
  <c r="CE315" i="37"/>
  <c r="CD315" i="37"/>
  <c r="CC315" i="37"/>
  <c r="CB315" i="37"/>
  <c r="CA315" i="37"/>
  <c r="DV314" i="37"/>
  <c r="DU314" i="37"/>
  <c r="DT314" i="37"/>
  <c r="DS314" i="37"/>
  <c r="DR314" i="37"/>
  <c r="DQ314" i="37"/>
  <c r="DP314" i="37"/>
  <c r="DO314" i="37"/>
  <c r="DN314" i="37"/>
  <c r="DM314" i="37"/>
  <c r="DL314" i="37"/>
  <c r="DK314" i="37"/>
  <c r="DJ314" i="37"/>
  <c r="DI314" i="37"/>
  <c r="DH314" i="37"/>
  <c r="DG314" i="37"/>
  <c r="DF314" i="37"/>
  <c r="DE314" i="37"/>
  <c r="DD314" i="37"/>
  <c r="DC314" i="37"/>
  <c r="DB314" i="37"/>
  <c r="DA314" i="37"/>
  <c r="CZ314" i="37"/>
  <c r="CY314" i="37"/>
  <c r="CX314" i="37"/>
  <c r="CW314" i="37"/>
  <c r="CV314" i="37"/>
  <c r="CU314" i="37"/>
  <c r="CT314" i="37"/>
  <c r="CS314" i="37"/>
  <c r="CR314" i="37"/>
  <c r="CQ314" i="37"/>
  <c r="CP314" i="37"/>
  <c r="CO314" i="37"/>
  <c r="CN314" i="37"/>
  <c r="CM314" i="37"/>
  <c r="CL314" i="37"/>
  <c r="CK314" i="37"/>
  <c r="CJ314" i="37"/>
  <c r="CI314" i="37"/>
  <c r="CH314" i="37"/>
  <c r="CG314" i="37"/>
  <c r="CF314" i="37"/>
  <c r="CE314" i="37"/>
  <c r="CD314" i="37"/>
  <c r="CC314" i="37"/>
  <c r="CB314" i="37"/>
  <c r="CA314" i="37"/>
  <c r="DV313" i="37"/>
  <c r="DU313" i="37"/>
  <c r="DT313" i="37"/>
  <c r="DS313" i="37"/>
  <c r="DR313" i="37"/>
  <c r="DQ313" i="37"/>
  <c r="DP313" i="37"/>
  <c r="DO313" i="37"/>
  <c r="DN313" i="37"/>
  <c r="DM313" i="37"/>
  <c r="DL313" i="37"/>
  <c r="DK313" i="37"/>
  <c r="DJ313" i="37"/>
  <c r="DI313" i="37"/>
  <c r="DH313" i="37"/>
  <c r="DG313" i="37"/>
  <c r="DF313" i="37"/>
  <c r="DE313" i="37"/>
  <c r="DD313" i="37"/>
  <c r="DC313" i="37"/>
  <c r="DB313" i="37"/>
  <c r="DA313" i="37"/>
  <c r="CZ313" i="37"/>
  <c r="CY313" i="37"/>
  <c r="CX313" i="37"/>
  <c r="CW313" i="37"/>
  <c r="CV313" i="37"/>
  <c r="CU313" i="37"/>
  <c r="CT313" i="37"/>
  <c r="CS313" i="37"/>
  <c r="CR313" i="37"/>
  <c r="CQ313" i="37"/>
  <c r="CP313" i="37"/>
  <c r="CO313" i="37"/>
  <c r="CN313" i="37"/>
  <c r="CM313" i="37"/>
  <c r="CL313" i="37"/>
  <c r="CK313" i="37"/>
  <c r="CJ313" i="37"/>
  <c r="CI313" i="37"/>
  <c r="CH313" i="37"/>
  <c r="CG313" i="37"/>
  <c r="CF313" i="37"/>
  <c r="CE313" i="37"/>
  <c r="CD313" i="37"/>
  <c r="CC313" i="37"/>
  <c r="CB313" i="37"/>
  <c r="CA313" i="37"/>
  <c r="DV312" i="37"/>
  <c r="DU312" i="37"/>
  <c r="DT312" i="37"/>
  <c r="DS312" i="37"/>
  <c r="DR312" i="37"/>
  <c r="DQ312" i="37"/>
  <c r="DP312" i="37"/>
  <c r="DO312" i="37"/>
  <c r="DN312" i="37"/>
  <c r="DM312" i="37"/>
  <c r="DL312" i="37"/>
  <c r="DK312" i="37"/>
  <c r="DJ312" i="37"/>
  <c r="DI312" i="37"/>
  <c r="DH312" i="37"/>
  <c r="DG312" i="37"/>
  <c r="DF312" i="37"/>
  <c r="DE312" i="37"/>
  <c r="DD312" i="37"/>
  <c r="DC312" i="37"/>
  <c r="DB312" i="37"/>
  <c r="DA312" i="37"/>
  <c r="CZ312" i="37"/>
  <c r="CY312" i="37"/>
  <c r="CX312" i="37"/>
  <c r="CW312" i="37"/>
  <c r="CV312" i="37"/>
  <c r="CU312" i="37"/>
  <c r="CT312" i="37"/>
  <c r="CS312" i="37"/>
  <c r="CR312" i="37"/>
  <c r="CQ312" i="37"/>
  <c r="CP312" i="37"/>
  <c r="CO312" i="37"/>
  <c r="CN312" i="37"/>
  <c r="CM312" i="37"/>
  <c r="CL312" i="37"/>
  <c r="CK312" i="37"/>
  <c r="CJ312" i="37"/>
  <c r="CI312" i="37"/>
  <c r="CH312" i="37"/>
  <c r="CG312" i="37"/>
  <c r="CF312" i="37"/>
  <c r="CE312" i="37"/>
  <c r="CD312" i="37"/>
  <c r="CC312" i="37"/>
  <c r="CB312" i="37"/>
  <c r="CA312" i="37"/>
  <c r="DV311" i="37"/>
  <c r="DU311" i="37"/>
  <c r="DT311" i="37"/>
  <c r="DS311" i="37"/>
  <c r="DR311" i="37"/>
  <c r="DQ311" i="37"/>
  <c r="DP311" i="37"/>
  <c r="DO311" i="37"/>
  <c r="DN311" i="37"/>
  <c r="DM311" i="37"/>
  <c r="DL311" i="37"/>
  <c r="DK311" i="37"/>
  <c r="DJ311" i="37"/>
  <c r="DI311" i="37"/>
  <c r="DH311" i="37"/>
  <c r="DG311" i="37"/>
  <c r="DF311" i="37"/>
  <c r="DE311" i="37"/>
  <c r="DD311" i="37"/>
  <c r="DC311" i="37"/>
  <c r="DB311" i="37"/>
  <c r="DA311" i="37"/>
  <c r="CZ311" i="37"/>
  <c r="CY311" i="37"/>
  <c r="CX311" i="37"/>
  <c r="CW311" i="37"/>
  <c r="CV311" i="37"/>
  <c r="CU311" i="37"/>
  <c r="CT311" i="37"/>
  <c r="CS311" i="37"/>
  <c r="CR311" i="37"/>
  <c r="CQ311" i="37"/>
  <c r="CP311" i="37"/>
  <c r="CO311" i="37"/>
  <c r="CN311" i="37"/>
  <c r="CM311" i="37"/>
  <c r="CL311" i="37"/>
  <c r="CK311" i="37"/>
  <c r="CJ311" i="37"/>
  <c r="CI311" i="37"/>
  <c r="CH311" i="37"/>
  <c r="CG311" i="37"/>
  <c r="CF311" i="37"/>
  <c r="CE311" i="37"/>
  <c r="CD311" i="37"/>
  <c r="CC311" i="37"/>
  <c r="CB311" i="37"/>
  <c r="CA311" i="37"/>
  <c r="DV310" i="37"/>
  <c r="DU310" i="37"/>
  <c r="DT310" i="37"/>
  <c r="DS310" i="37"/>
  <c r="DR310" i="37"/>
  <c r="DQ310" i="37"/>
  <c r="DP310" i="37"/>
  <c r="DO310" i="37"/>
  <c r="DN310" i="37"/>
  <c r="DM310" i="37"/>
  <c r="DL310" i="37"/>
  <c r="DK310" i="37"/>
  <c r="DJ310" i="37"/>
  <c r="DI310" i="37"/>
  <c r="DH310" i="37"/>
  <c r="DG310" i="37"/>
  <c r="DF310" i="37"/>
  <c r="DE310" i="37"/>
  <c r="DD310" i="37"/>
  <c r="DC310" i="37"/>
  <c r="DB310" i="37"/>
  <c r="DA310" i="37"/>
  <c r="CZ310" i="37"/>
  <c r="CY310" i="37"/>
  <c r="CX310" i="37"/>
  <c r="CW310" i="37"/>
  <c r="CV310" i="37"/>
  <c r="CU310" i="37"/>
  <c r="CT310" i="37"/>
  <c r="CS310" i="37"/>
  <c r="CR310" i="37"/>
  <c r="CQ310" i="37"/>
  <c r="CP310" i="37"/>
  <c r="CO310" i="37"/>
  <c r="CN310" i="37"/>
  <c r="CM310" i="37"/>
  <c r="CL310" i="37"/>
  <c r="CK310" i="37"/>
  <c r="CJ310" i="37"/>
  <c r="CI310" i="37"/>
  <c r="CH310" i="37"/>
  <c r="CG310" i="37"/>
  <c r="CF310" i="37"/>
  <c r="CE310" i="37"/>
  <c r="CD310" i="37"/>
  <c r="CC310" i="37"/>
  <c r="CB310" i="37"/>
  <c r="CA310" i="37"/>
  <c r="DV309" i="37"/>
  <c r="DU309" i="37"/>
  <c r="DT309" i="37"/>
  <c r="DS309" i="37"/>
  <c r="DR309" i="37"/>
  <c r="DQ309" i="37"/>
  <c r="DP309" i="37"/>
  <c r="DO309" i="37"/>
  <c r="DN309" i="37"/>
  <c r="DM309" i="37"/>
  <c r="DL309" i="37"/>
  <c r="DK309" i="37"/>
  <c r="DJ309" i="37"/>
  <c r="DI309" i="37"/>
  <c r="DH309" i="37"/>
  <c r="DG309" i="37"/>
  <c r="DF309" i="37"/>
  <c r="DE309" i="37"/>
  <c r="DD309" i="37"/>
  <c r="DC309" i="37"/>
  <c r="DB309" i="37"/>
  <c r="DA309" i="37"/>
  <c r="CZ309" i="37"/>
  <c r="CY309" i="37"/>
  <c r="CX309" i="37"/>
  <c r="CW309" i="37"/>
  <c r="CV309" i="37"/>
  <c r="CU309" i="37"/>
  <c r="CT309" i="37"/>
  <c r="CS309" i="37"/>
  <c r="CR309" i="37"/>
  <c r="CQ309" i="37"/>
  <c r="CP309" i="37"/>
  <c r="CO309" i="37"/>
  <c r="CN309" i="37"/>
  <c r="CM309" i="37"/>
  <c r="CL309" i="37"/>
  <c r="CK309" i="37"/>
  <c r="CJ309" i="37"/>
  <c r="CI309" i="37"/>
  <c r="CH309" i="37"/>
  <c r="CG309" i="37"/>
  <c r="CF309" i="37"/>
  <c r="CE309" i="37"/>
  <c r="CD309" i="37"/>
  <c r="CC309" i="37"/>
  <c r="CB309" i="37"/>
  <c r="CA309" i="37"/>
  <c r="DV308" i="37"/>
  <c r="DU308" i="37"/>
  <c r="DT308" i="37"/>
  <c r="DS308" i="37"/>
  <c r="DR308" i="37"/>
  <c r="DQ308" i="37"/>
  <c r="DP308" i="37"/>
  <c r="DO308" i="37"/>
  <c r="DN308" i="37"/>
  <c r="DM308" i="37"/>
  <c r="DL308" i="37"/>
  <c r="DK308" i="37"/>
  <c r="DJ308" i="37"/>
  <c r="DI308" i="37"/>
  <c r="DH308" i="37"/>
  <c r="DG308" i="37"/>
  <c r="DF308" i="37"/>
  <c r="DE308" i="37"/>
  <c r="DD308" i="37"/>
  <c r="DC308" i="37"/>
  <c r="DB308" i="37"/>
  <c r="DA308" i="37"/>
  <c r="CZ308" i="37"/>
  <c r="CY308" i="37"/>
  <c r="CX308" i="37"/>
  <c r="CW308" i="37"/>
  <c r="CV308" i="37"/>
  <c r="CU308" i="37"/>
  <c r="CT308" i="37"/>
  <c r="CS308" i="37"/>
  <c r="CR308" i="37"/>
  <c r="CQ308" i="37"/>
  <c r="CP308" i="37"/>
  <c r="CO308" i="37"/>
  <c r="CN308" i="37"/>
  <c r="CM308" i="37"/>
  <c r="CL308" i="37"/>
  <c r="CK308" i="37"/>
  <c r="CJ308" i="37"/>
  <c r="CI308" i="37"/>
  <c r="CH308" i="37"/>
  <c r="CG308" i="37"/>
  <c r="CF308" i="37"/>
  <c r="CE308" i="37"/>
  <c r="CD308" i="37"/>
  <c r="CC308" i="37"/>
  <c r="CB308" i="37"/>
  <c r="CA308" i="37"/>
  <c r="DV307" i="37"/>
  <c r="DU307" i="37"/>
  <c r="DT307" i="37"/>
  <c r="DS307" i="37"/>
  <c r="DR307" i="37"/>
  <c r="DQ307" i="37"/>
  <c r="DP307" i="37"/>
  <c r="DO307" i="37"/>
  <c r="DN307" i="37"/>
  <c r="DM307" i="37"/>
  <c r="DL307" i="37"/>
  <c r="DK307" i="37"/>
  <c r="DJ307" i="37"/>
  <c r="DI307" i="37"/>
  <c r="DH307" i="37"/>
  <c r="DG307" i="37"/>
  <c r="DF307" i="37"/>
  <c r="DE307" i="37"/>
  <c r="DD307" i="37"/>
  <c r="DC307" i="37"/>
  <c r="DB307" i="37"/>
  <c r="DA307" i="37"/>
  <c r="CZ307" i="37"/>
  <c r="CY307" i="37"/>
  <c r="CX307" i="37"/>
  <c r="CW307" i="37"/>
  <c r="CV307" i="37"/>
  <c r="CU307" i="37"/>
  <c r="CT307" i="37"/>
  <c r="CS307" i="37"/>
  <c r="CR307" i="37"/>
  <c r="CQ307" i="37"/>
  <c r="CP307" i="37"/>
  <c r="CO307" i="37"/>
  <c r="CN307" i="37"/>
  <c r="CM307" i="37"/>
  <c r="CL307" i="37"/>
  <c r="CK307" i="37"/>
  <c r="CJ307" i="37"/>
  <c r="CI307" i="37"/>
  <c r="CH307" i="37"/>
  <c r="CG307" i="37"/>
  <c r="CF307" i="37"/>
  <c r="CE307" i="37"/>
  <c r="CD307" i="37"/>
  <c r="CC307" i="37"/>
  <c r="CB307" i="37"/>
  <c r="CA307" i="37"/>
  <c r="DV306" i="37"/>
  <c r="DU306" i="37"/>
  <c r="DT306" i="37"/>
  <c r="DS306" i="37"/>
  <c r="DR306" i="37"/>
  <c r="DQ306" i="37"/>
  <c r="DP306" i="37"/>
  <c r="DO306" i="37"/>
  <c r="DN306" i="37"/>
  <c r="DM306" i="37"/>
  <c r="DL306" i="37"/>
  <c r="DK306" i="37"/>
  <c r="DJ306" i="37"/>
  <c r="DI306" i="37"/>
  <c r="DH306" i="37"/>
  <c r="DG306" i="37"/>
  <c r="DF306" i="37"/>
  <c r="DE306" i="37"/>
  <c r="DD306" i="37"/>
  <c r="DC306" i="37"/>
  <c r="DB306" i="37"/>
  <c r="DA306" i="37"/>
  <c r="CZ306" i="37"/>
  <c r="CY306" i="37"/>
  <c r="CX306" i="37"/>
  <c r="CW306" i="37"/>
  <c r="CV306" i="37"/>
  <c r="CU306" i="37"/>
  <c r="CT306" i="37"/>
  <c r="CS306" i="37"/>
  <c r="CR306" i="37"/>
  <c r="CQ306" i="37"/>
  <c r="CP306" i="37"/>
  <c r="CO306" i="37"/>
  <c r="CN306" i="37"/>
  <c r="CM306" i="37"/>
  <c r="CL306" i="37"/>
  <c r="CK306" i="37"/>
  <c r="CJ306" i="37"/>
  <c r="CI306" i="37"/>
  <c r="CH306" i="37"/>
  <c r="CG306" i="37"/>
  <c r="CF306" i="37"/>
  <c r="CE306" i="37"/>
  <c r="CD306" i="37"/>
  <c r="CC306" i="37"/>
  <c r="CB306" i="37"/>
  <c r="CA306" i="37"/>
  <c r="DV305" i="37"/>
  <c r="DU305" i="37"/>
  <c r="DT305" i="37"/>
  <c r="DS305" i="37"/>
  <c r="DR305" i="37"/>
  <c r="DQ305" i="37"/>
  <c r="DP305" i="37"/>
  <c r="DO305" i="37"/>
  <c r="DN305" i="37"/>
  <c r="DM305" i="37"/>
  <c r="DL305" i="37"/>
  <c r="DK305" i="37"/>
  <c r="DJ305" i="37"/>
  <c r="DI305" i="37"/>
  <c r="DH305" i="37"/>
  <c r="DG305" i="37"/>
  <c r="DF305" i="37"/>
  <c r="DE305" i="37"/>
  <c r="DD305" i="37"/>
  <c r="DC305" i="37"/>
  <c r="DB305" i="37"/>
  <c r="DA305" i="37"/>
  <c r="CZ305" i="37"/>
  <c r="CY305" i="37"/>
  <c r="CX305" i="37"/>
  <c r="CW305" i="37"/>
  <c r="CV305" i="37"/>
  <c r="CU305" i="37"/>
  <c r="CT305" i="37"/>
  <c r="CS305" i="37"/>
  <c r="CR305" i="37"/>
  <c r="CQ305" i="37"/>
  <c r="CP305" i="37"/>
  <c r="CO305" i="37"/>
  <c r="CN305" i="37"/>
  <c r="CM305" i="37"/>
  <c r="CL305" i="37"/>
  <c r="CK305" i="37"/>
  <c r="CJ305" i="37"/>
  <c r="CI305" i="37"/>
  <c r="CH305" i="37"/>
  <c r="CG305" i="37"/>
  <c r="CF305" i="37"/>
  <c r="CE305" i="37"/>
  <c r="CD305" i="37"/>
  <c r="CC305" i="37"/>
  <c r="CB305" i="37"/>
  <c r="CA305" i="37"/>
  <c r="DV304" i="37"/>
  <c r="DU304" i="37"/>
  <c r="DT304" i="37"/>
  <c r="DS304" i="37"/>
  <c r="DR304" i="37"/>
  <c r="DQ304" i="37"/>
  <c r="DP304" i="37"/>
  <c r="DO304" i="37"/>
  <c r="DN304" i="37"/>
  <c r="DM304" i="37"/>
  <c r="DL304" i="37"/>
  <c r="DK304" i="37"/>
  <c r="DJ304" i="37"/>
  <c r="DI304" i="37"/>
  <c r="DH304" i="37"/>
  <c r="DG304" i="37"/>
  <c r="DF304" i="37"/>
  <c r="DE304" i="37"/>
  <c r="DD304" i="37"/>
  <c r="DC304" i="37"/>
  <c r="DB304" i="37"/>
  <c r="DA304" i="37"/>
  <c r="CZ304" i="37"/>
  <c r="CY304" i="37"/>
  <c r="CX304" i="37"/>
  <c r="CW304" i="37"/>
  <c r="CV304" i="37"/>
  <c r="CU304" i="37"/>
  <c r="CT304" i="37"/>
  <c r="CS304" i="37"/>
  <c r="CR304" i="37"/>
  <c r="CQ304" i="37"/>
  <c r="CP304" i="37"/>
  <c r="CO304" i="37"/>
  <c r="CN304" i="37"/>
  <c r="CM304" i="37"/>
  <c r="CL304" i="37"/>
  <c r="CK304" i="37"/>
  <c r="CJ304" i="37"/>
  <c r="CI304" i="37"/>
  <c r="CH304" i="37"/>
  <c r="CG304" i="37"/>
  <c r="CF304" i="37"/>
  <c r="CE304" i="37"/>
  <c r="CD304" i="37"/>
  <c r="CC304" i="37"/>
  <c r="CB304" i="37"/>
  <c r="CA304" i="37"/>
  <c r="DV303" i="37"/>
  <c r="DU303" i="37"/>
  <c r="DT303" i="37"/>
  <c r="DS303" i="37"/>
  <c r="DR303" i="37"/>
  <c r="DQ303" i="37"/>
  <c r="DP303" i="37"/>
  <c r="DO303" i="37"/>
  <c r="DN303" i="37"/>
  <c r="DM303" i="37"/>
  <c r="DL303" i="37"/>
  <c r="DK303" i="37"/>
  <c r="DJ303" i="37"/>
  <c r="DI303" i="37"/>
  <c r="DH303" i="37"/>
  <c r="DG303" i="37"/>
  <c r="DF303" i="37"/>
  <c r="DE303" i="37"/>
  <c r="DD303" i="37"/>
  <c r="DC303" i="37"/>
  <c r="DB303" i="37"/>
  <c r="DA303" i="37"/>
  <c r="CZ303" i="37"/>
  <c r="CY303" i="37"/>
  <c r="CX303" i="37"/>
  <c r="CW303" i="37"/>
  <c r="CV303" i="37"/>
  <c r="CU303" i="37"/>
  <c r="CT303" i="37"/>
  <c r="CS303" i="37"/>
  <c r="CR303" i="37"/>
  <c r="CQ303" i="37"/>
  <c r="CP303" i="37"/>
  <c r="CO303" i="37"/>
  <c r="CN303" i="37"/>
  <c r="CM303" i="37"/>
  <c r="CL303" i="37"/>
  <c r="CK303" i="37"/>
  <c r="CJ303" i="37"/>
  <c r="CI303" i="37"/>
  <c r="CH303" i="37"/>
  <c r="CG303" i="37"/>
  <c r="CF303" i="37"/>
  <c r="CE303" i="37"/>
  <c r="CD303" i="37"/>
  <c r="CC303" i="37"/>
  <c r="CB303" i="37"/>
  <c r="CA303" i="37"/>
  <c r="DV302" i="37"/>
  <c r="DU302" i="37"/>
  <c r="DT302" i="37"/>
  <c r="DS302" i="37"/>
  <c r="DR302" i="37"/>
  <c r="DQ302" i="37"/>
  <c r="DP302" i="37"/>
  <c r="DO302" i="37"/>
  <c r="DN302" i="37"/>
  <c r="DM302" i="37"/>
  <c r="DL302" i="37"/>
  <c r="DK302" i="37"/>
  <c r="DJ302" i="37"/>
  <c r="DI302" i="37"/>
  <c r="DH302" i="37"/>
  <c r="DG302" i="37"/>
  <c r="DF302" i="37"/>
  <c r="DE302" i="37"/>
  <c r="DD302" i="37"/>
  <c r="DC302" i="37"/>
  <c r="DB302" i="37"/>
  <c r="DA302" i="37"/>
  <c r="CZ302" i="37"/>
  <c r="CY302" i="37"/>
  <c r="CX302" i="37"/>
  <c r="CW302" i="37"/>
  <c r="CV302" i="37"/>
  <c r="CU302" i="37"/>
  <c r="CT302" i="37"/>
  <c r="CS302" i="37"/>
  <c r="CR302" i="37"/>
  <c r="CQ302" i="37"/>
  <c r="CP302" i="37"/>
  <c r="CO302" i="37"/>
  <c r="CN302" i="37"/>
  <c r="CM302" i="37"/>
  <c r="CL302" i="37"/>
  <c r="CK302" i="37"/>
  <c r="CJ302" i="37"/>
  <c r="CI302" i="37"/>
  <c r="CH302" i="37"/>
  <c r="CG302" i="37"/>
  <c r="CF302" i="37"/>
  <c r="CE302" i="37"/>
  <c r="CD302" i="37"/>
  <c r="CC302" i="37"/>
  <c r="CB302" i="37"/>
  <c r="CA302" i="37"/>
  <c r="DV301" i="37"/>
  <c r="DU301" i="37"/>
  <c r="DT301" i="37"/>
  <c r="DS301" i="37"/>
  <c r="DR301" i="37"/>
  <c r="DQ301" i="37"/>
  <c r="DP301" i="37"/>
  <c r="DO301" i="37"/>
  <c r="DN301" i="37"/>
  <c r="DM301" i="37"/>
  <c r="DL301" i="37"/>
  <c r="DK301" i="37"/>
  <c r="DJ301" i="37"/>
  <c r="DI301" i="37"/>
  <c r="DH301" i="37"/>
  <c r="DG301" i="37"/>
  <c r="DF301" i="37"/>
  <c r="DE301" i="37"/>
  <c r="DD301" i="37"/>
  <c r="DC301" i="37"/>
  <c r="DB301" i="37"/>
  <c r="DA301" i="37"/>
  <c r="CZ301" i="37"/>
  <c r="CY301" i="37"/>
  <c r="CX301" i="37"/>
  <c r="CW301" i="37"/>
  <c r="CV301" i="37"/>
  <c r="CU301" i="37"/>
  <c r="CT301" i="37"/>
  <c r="CS301" i="37"/>
  <c r="CR301" i="37"/>
  <c r="CQ301" i="37"/>
  <c r="CP301" i="37"/>
  <c r="CO301" i="37"/>
  <c r="CN301" i="37"/>
  <c r="CM301" i="37"/>
  <c r="CL301" i="37"/>
  <c r="CK301" i="37"/>
  <c r="CJ301" i="37"/>
  <c r="CI301" i="37"/>
  <c r="CH301" i="37"/>
  <c r="CG301" i="37"/>
  <c r="CF301" i="37"/>
  <c r="CE301" i="37"/>
  <c r="CD301" i="37"/>
  <c r="CC301" i="37"/>
  <c r="CB301" i="37"/>
  <c r="CA301" i="37"/>
  <c r="DV300" i="37"/>
  <c r="DU300" i="37"/>
  <c r="DT300" i="37"/>
  <c r="DS300" i="37"/>
  <c r="DR300" i="37"/>
  <c r="DQ300" i="37"/>
  <c r="DP300" i="37"/>
  <c r="DO300" i="37"/>
  <c r="DN300" i="37"/>
  <c r="DM300" i="37"/>
  <c r="DL300" i="37"/>
  <c r="DK300" i="37"/>
  <c r="DJ300" i="37"/>
  <c r="DI300" i="37"/>
  <c r="DH300" i="37"/>
  <c r="DG300" i="37"/>
  <c r="DF300" i="37"/>
  <c r="DE300" i="37"/>
  <c r="DD300" i="37"/>
  <c r="DC300" i="37"/>
  <c r="DB300" i="37"/>
  <c r="DA300" i="37"/>
  <c r="CZ300" i="37"/>
  <c r="CY300" i="37"/>
  <c r="CX300" i="37"/>
  <c r="CW300" i="37"/>
  <c r="CV300" i="37"/>
  <c r="CU300" i="37"/>
  <c r="CT300" i="37"/>
  <c r="CS300" i="37"/>
  <c r="CR300" i="37"/>
  <c r="CQ300" i="37"/>
  <c r="CP300" i="37"/>
  <c r="CO300" i="37"/>
  <c r="CN300" i="37"/>
  <c r="CM300" i="37"/>
  <c r="CL300" i="37"/>
  <c r="CK300" i="37"/>
  <c r="CJ300" i="37"/>
  <c r="CI300" i="37"/>
  <c r="CH300" i="37"/>
  <c r="CG300" i="37"/>
  <c r="CF300" i="37"/>
  <c r="CE300" i="37"/>
  <c r="CD300" i="37"/>
  <c r="CC300" i="37"/>
  <c r="CB300" i="37"/>
  <c r="CA300" i="37"/>
  <c r="DV299" i="37"/>
  <c r="DU299" i="37"/>
  <c r="DT299" i="37"/>
  <c r="DS299" i="37"/>
  <c r="DR299" i="37"/>
  <c r="DQ299" i="37"/>
  <c r="DP299" i="37"/>
  <c r="DO299" i="37"/>
  <c r="DN299" i="37"/>
  <c r="DM299" i="37"/>
  <c r="DL299" i="37"/>
  <c r="DK299" i="37"/>
  <c r="DJ299" i="37"/>
  <c r="DI299" i="37"/>
  <c r="DH299" i="37"/>
  <c r="DG299" i="37"/>
  <c r="DF299" i="37"/>
  <c r="DE299" i="37"/>
  <c r="DD299" i="37"/>
  <c r="DC299" i="37"/>
  <c r="DB299" i="37"/>
  <c r="DA299" i="37"/>
  <c r="CZ299" i="37"/>
  <c r="CY299" i="37"/>
  <c r="CX299" i="37"/>
  <c r="CW299" i="37"/>
  <c r="CV299" i="37"/>
  <c r="CU299" i="37"/>
  <c r="CT299" i="37"/>
  <c r="CS299" i="37"/>
  <c r="CR299" i="37"/>
  <c r="CQ299" i="37"/>
  <c r="CP299" i="37"/>
  <c r="CO299" i="37"/>
  <c r="CN299" i="37"/>
  <c r="CM299" i="37"/>
  <c r="CL299" i="37"/>
  <c r="CK299" i="37"/>
  <c r="CJ299" i="37"/>
  <c r="CI299" i="37"/>
  <c r="CH299" i="37"/>
  <c r="CG299" i="37"/>
  <c r="CF299" i="37"/>
  <c r="CE299" i="37"/>
  <c r="CD299" i="37"/>
  <c r="CC299" i="37"/>
  <c r="CB299" i="37"/>
  <c r="CA299" i="37"/>
  <c r="DV298" i="37"/>
  <c r="DU298" i="37"/>
  <c r="DT298" i="37"/>
  <c r="DS298" i="37"/>
  <c r="DR298" i="37"/>
  <c r="DQ298" i="37"/>
  <c r="DP298" i="37"/>
  <c r="DO298" i="37"/>
  <c r="DN298" i="37"/>
  <c r="DM298" i="37"/>
  <c r="DL298" i="37"/>
  <c r="DK298" i="37"/>
  <c r="DJ298" i="37"/>
  <c r="DI298" i="37"/>
  <c r="DH298" i="37"/>
  <c r="DG298" i="37"/>
  <c r="DF298" i="37"/>
  <c r="DE298" i="37"/>
  <c r="DD298" i="37"/>
  <c r="DC298" i="37"/>
  <c r="DB298" i="37"/>
  <c r="DA298" i="37"/>
  <c r="CZ298" i="37"/>
  <c r="CY298" i="37"/>
  <c r="CX298" i="37"/>
  <c r="CW298" i="37"/>
  <c r="CV298" i="37"/>
  <c r="CU298" i="37"/>
  <c r="CT298" i="37"/>
  <c r="CS298" i="37"/>
  <c r="CR298" i="37"/>
  <c r="CQ298" i="37"/>
  <c r="CP298" i="37"/>
  <c r="CO298" i="37"/>
  <c r="CN298" i="37"/>
  <c r="CM298" i="37"/>
  <c r="CL298" i="37"/>
  <c r="CK298" i="37"/>
  <c r="CJ298" i="37"/>
  <c r="CI298" i="37"/>
  <c r="CH298" i="37"/>
  <c r="CG298" i="37"/>
  <c r="CF298" i="37"/>
  <c r="CE298" i="37"/>
  <c r="CD298" i="37"/>
  <c r="CC298" i="37"/>
  <c r="CB298" i="37"/>
  <c r="CA298" i="37"/>
  <c r="DV297" i="37"/>
  <c r="DU297" i="37"/>
  <c r="DT297" i="37"/>
  <c r="DS297" i="37"/>
  <c r="DR297" i="37"/>
  <c r="DQ297" i="37"/>
  <c r="DP297" i="37"/>
  <c r="DO297" i="37"/>
  <c r="DN297" i="37"/>
  <c r="DM297" i="37"/>
  <c r="DL297" i="37"/>
  <c r="DK297" i="37"/>
  <c r="DJ297" i="37"/>
  <c r="DI297" i="37"/>
  <c r="DH297" i="37"/>
  <c r="DG297" i="37"/>
  <c r="DF297" i="37"/>
  <c r="DE297" i="37"/>
  <c r="DD297" i="37"/>
  <c r="DC297" i="37"/>
  <c r="DB297" i="37"/>
  <c r="DA297" i="37"/>
  <c r="CZ297" i="37"/>
  <c r="CY297" i="37"/>
  <c r="CX297" i="37"/>
  <c r="CW297" i="37"/>
  <c r="CV297" i="37"/>
  <c r="CU297" i="37"/>
  <c r="CT297" i="37"/>
  <c r="CS297" i="37"/>
  <c r="CR297" i="37"/>
  <c r="CQ297" i="37"/>
  <c r="CP297" i="37"/>
  <c r="CO297" i="37"/>
  <c r="CN297" i="37"/>
  <c r="CM297" i="37"/>
  <c r="CL297" i="37"/>
  <c r="CK297" i="37"/>
  <c r="CJ297" i="37"/>
  <c r="CI297" i="37"/>
  <c r="CH297" i="37"/>
  <c r="CG297" i="37"/>
  <c r="CF297" i="37"/>
  <c r="CE297" i="37"/>
  <c r="CD297" i="37"/>
  <c r="CC297" i="37"/>
  <c r="CB297" i="37"/>
  <c r="CA297" i="37"/>
  <c r="DV296" i="37"/>
  <c r="DU296" i="37"/>
  <c r="DT296" i="37"/>
  <c r="DS296" i="37"/>
  <c r="DR296" i="37"/>
  <c r="DQ296" i="37"/>
  <c r="DP296" i="37"/>
  <c r="DO296" i="37"/>
  <c r="DN296" i="37"/>
  <c r="DM296" i="37"/>
  <c r="DL296" i="37"/>
  <c r="DK296" i="37"/>
  <c r="DJ296" i="37"/>
  <c r="DI296" i="37"/>
  <c r="DH296" i="37"/>
  <c r="DG296" i="37"/>
  <c r="DF296" i="37"/>
  <c r="DE296" i="37"/>
  <c r="DD296" i="37"/>
  <c r="DC296" i="37"/>
  <c r="DB296" i="37"/>
  <c r="DA296" i="37"/>
  <c r="CZ296" i="37"/>
  <c r="CY296" i="37"/>
  <c r="CX296" i="37"/>
  <c r="CW296" i="37"/>
  <c r="CV296" i="37"/>
  <c r="CU296" i="37"/>
  <c r="CT296" i="37"/>
  <c r="CS296" i="37"/>
  <c r="CR296" i="37"/>
  <c r="CQ296" i="37"/>
  <c r="CP296" i="37"/>
  <c r="CO296" i="37"/>
  <c r="CN296" i="37"/>
  <c r="CM296" i="37"/>
  <c r="CL296" i="37"/>
  <c r="CK296" i="37"/>
  <c r="CJ296" i="37"/>
  <c r="CI296" i="37"/>
  <c r="CH296" i="37"/>
  <c r="CG296" i="37"/>
  <c r="CF296" i="37"/>
  <c r="CE296" i="37"/>
  <c r="CD296" i="37"/>
  <c r="CC296" i="37"/>
  <c r="CB296" i="37"/>
  <c r="CA296" i="37"/>
  <c r="DV295" i="37"/>
  <c r="DU295" i="37"/>
  <c r="DT295" i="37"/>
  <c r="DS295" i="37"/>
  <c r="DR295" i="37"/>
  <c r="DQ295" i="37"/>
  <c r="DP295" i="37"/>
  <c r="DO295" i="37"/>
  <c r="DN295" i="37"/>
  <c r="DM295" i="37"/>
  <c r="DL295" i="37"/>
  <c r="DK295" i="37"/>
  <c r="DJ295" i="37"/>
  <c r="DI295" i="37"/>
  <c r="DH295" i="37"/>
  <c r="DG295" i="37"/>
  <c r="DF295" i="37"/>
  <c r="DE295" i="37"/>
  <c r="DD295" i="37"/>
  <c r="DC295" i="37"/>
  <c r="DB295" i="37"/>
  <c r="DA295" i="37"/>
  <c r="CZ295" i="37"/>
  <c r="CY295" i="37"/>
  <c r="CX295" i="37"/>
  <c r="CW295" i="37"/>
  <c r="CV295" i="37"/>
  <c r="CU295" i="37"/>
  <c r="CT295" i="37"/>
  <c r="CS295" i="37"/>
  <c r="CR295" i="37"/>
  <c r="CQ295" i="37"/>
  <c r="CP295" i="37"/>
  <c r="CO295" i="37"/>
  <c r="CN295" i="37"/>
  <c r="CM295" i="37"/>
  <c r="CL295" i="37"/>
  <c r="CK295" i="37"/>
  <c r="CJ295" i="37"/>
  <c r="CI295" i="37"/>
  <c r="CH295" i="37"/>
  <c r="CG295" i="37"/>
  <c r="CF295" i="37"/>
  <c r="CE295" i="37"/>
  <c r="CD295" i="37"/>
  <c r="CC295" i="37"/>
  <c r="CB295" i="37"/>
  <c r="CA295" i="37"/>
  <c r="DV294" i="37"/>
  <c r="DU294" i="37"/>
  <c r="DT294" i="37"/>
  <c r="DS294" i="37"/>
  <c r="DR294" i="37"/>
  <c r="DQ294" i="37"/>
  <c r="DP294" i="37"/>
  <c r="DO294" i="37"/>
  <c r="DN294" i="37"/>
  <c r="DM294" i="37"/>
  <c r="DL294" i="37"/>
  <c r="DK294" i="37"/>
  <c r="DJ294" i="37"/>
  <c r="DI294" i="37"/>
  <c r="DH294" i="37"/>
  <c r="DG294" i="37"/>
  <c r="DF294" i="37"/>
  <c r="DE294" i="37"/>
  <c r="DD294" i="37"/>
  <c r="DC294" i="37"/>
  <c r="DB294" i="37"/>
  <c r="DA294" i="37"/>
  <c r="CZ294" i="37"/>
  <c r="CY294" i="37"/>
  <c r="CX294" i="37"/>
  <c r="CW294" i="37"/>
  <c r="CV294" i="37"/>
  <c r="CU294" i="37"/>
  <c r="CT294" i="37"/>
  <c r="CS294" i="37"/>
  <c r="CR294" i="37"/>
  <c r="CQ294" i="37"/>
  <c r="CP294" i="37"/>
  <c r="CO294" i="37"/>
  <c r="CN294" i="37"/>
  <c r="CM294" i="37"/>
  <c r="CL294" i="37"/>
  <c r="CK294" i="37"/>
  <c r="CJ294" i="37"/>
  <c r="CI294" i="37"/>
  <c r="CH294" i="37"/>
  <c r="CG294" i="37"/>
  <c r="CF294" i="37"/>
  <c r="CE294" i="37"/>
  <c r="CD294" i="37"/>
  <c r="CC294" i="37"/>
  <c r="CB294" i="37"/>
  <c r="CA294" i="37"/>
  <c r="DV293" i="37"/>
  <c r="DU293" i="37"/>
  <c r="DT293" i="37"/>
  <c r="DS293" i="37"/>
  <c r="DR293" i="37"/>
  <c r="DQ293" i="37"/>
  <c r="DP293" i="37"/>
  <c r="DO293" i="37"/>
  <c r="DN293" i="37"/>
  <c r="DM293" i="37"/>
  <c r="DL293" i="37"/>
  <c r="DK293" i="37"/>
  <c r="DJ293" i="37"/>
  <c r="DI293" i="37"/>
  <c r="DH293" i="37"/>
  <c r="DG293" i="37"/>
  <c r="DF293" i="37"/>
  <c r="DE293" i="37"/>
  <c r="DD293" i="37"/>
  <c r="DC293" i="37"/>
  <c r="DB293" i="37"/>
  <c r="DA293" i="37"/>
  <c r="CZ293" i="37"/>
  <c r="CY293" i="37"/>
  <c r="CX293" i="37"/>
  <c r="CW293" i="37"/>
  <c r="CV293" i="37"/>
  <c r="CU293" i="37"/>
  <c r="CT293" i="37"/>
  <c r="CS293" i="37"/>
  <c r="CR293" i="37"/>
  <c r="CQ293" i="37"/>
  <c r="CP293" i="37"/>
  <c r="CO293" i="37"/>
  <c r="CN293" i="37"/>
  <c r="CM293" i="37"/>
  <c r="CL293" i="37"/>
  <c r="CK293" i="37"/>
  <c r="CJ293" i="37"/>
  <c r="CI293" i="37"/>
  <c r="CH293" i="37"/>
  <c r="CG293" i="37"/>
  <c r="CF293" i="37"/>
  <c r="CE293" i="37"/>
  <c r="CD293" i="37"/>
  <c r="CC293" i="37"/>
  <c r="CB293" i="37"/>
  <c r="CA293" i="37"/>
  <c r="DV292" i="37"/>
  <c r="DU292" i="37"/>
  <c r="DT292" i="37"/>
  <c r="DS292" i="37"/>
  <c r="DR292" i="37"/>
  <c r="DQ292" i="37"/>
  <c r="DP292" i="37"/>
  <c r="DO292" i="37"/>
  <c r="DN292" i="37"/>
  <c r="DM292" i="37"/>
  <c r="DL292" i="37"/>
  <c r="DK292" i="37"/>
  <c r="DJ292" i="37"/>
  <c r="DI292" i="37"/>
  <c r="DH292" i="37"/>
  <c r="DG292" i="37"/>
  <c r="DF292" i="37"/>
  <c r="DE292" i="37"/>
  <c r="DD292" i="37"/>
  <c r="DC292" i="37"/>
  <c r="DB292" i="37"/>
  <c r="DA292" i="37"/>
  <c r="CZ292" i="37"/>
  <c r="CY292" i="37"/>
  <c r="CX292" i="37"/>
  <c r="CW292" i="37"/>
  <c r="CV292" i="37"/>
  <c r="CU292" i="37"/>
  <c r="CT292" i="37"/>
  <c r="CS292" i="37"/>
  <c r="CR292" i="37"/>
  <c r="CQ292" i="37"/>
  <c r="CP292" i="37"/>
  <c r="CO292" i="37"/>
  <c r="CN292" i="37"/>
  <c r="CM292" i="37"/>
  <c r="CL292" i="37"/>
  <c r="CK292" i="37"/>
  <c r="CJ292" i="37"/>
  <c r="CI292" i="37"/>
  <c r="CH292" i="37"/>
  <c r="CG292" i="37"/>
  <c r="CF292" i="37"/>
  <c r="CE292" i="37"/>
  <c r="CD292" i="37"/>
  <c r="CC292" i="37"/>
  <c r="CB292" i="37"/>
  <c r="CA292" i="37"/>
  <c r="DV291" i="37"/>
  <c r="DU291" i="37"/>
  <c r="DT291" i="37"/>
  <c r="DS291" i="37"/>
  <c r="DR291" i="37"/>
  <c r="DQ291" i="37"/>
  <c r="DP291" i="37"/>
  <c r="DO291" i="37"/>
  <c r="DN291" i="37"/>
  <c r="DM291" i="37"/>
  <c r="DL291" i="37"/>
  <c r="DK291" i="37"/>
  <c r="DJ291" i="37"/>
  <c r="DI291" i="37"/>
  <c r="DH291" i="37"/>
  <c r="DG291" i="37"/>
  <c r="DF291" i="37"/>
  <c r="DE291" i="37"/>
  <c r="DD291" i="37"/>
  <c r="DC291" i="37"/>
  <c r="DB291" i="37"/>
  <c r="DA291" i="37"/>
  <c r="CZ291" i="37"/>
  <c r="CY291" i="37"/>
  <c r="CX291" i="37"/>
  <c r="CW291" i="37"/>
  <c r="CV291" i="37"/>
  <c r="CU291" i="37"/>
  <c r="CT291" i="37"/>
  <c r="CS291" i="37"/>
  <c r="CR291" i="37"/>
  <c r="CQ291" i="37"/>
  <c r="CP291" i="37"/>
  <c r="CO291" i="37"/>
  <c r="CN291" i="37"/>
  <c r="CM291" i="37"/>
  <c r="CL291" i="37"/>
  <c r="CK291" i="37"/>
  <c r="CJ291" i="37"/>
  <c r="CI291" i="37"/>
  <c r="CH291" i="37"/>
  <c r="CG291" i="37"/>
  <c r="CF291" i="37"/>
  <c r="CE291" i="37"/>
  <c r="CD291" i="37"/>
  <c r="CC291" i="37"/>
  <c r="CB291" i="37"/>
  <c r="CA291" i="37"/>
  <c r="DV290" i="37"/>
  <c r="DU290" i="37"/>
  <c r="DT290" i="37"/>
  <c r="DS290" i="37"/>
  <c r="DR290" i="37"/>
  <c r="DQ290" i="37"/>
  <c r="DP290" i="37"/>
  <c r="DO290" i="37"/>
  <c r="DN290" i="37"/>
  <c r="DM290" i="37"/>
  <c r="DL290" i="37"/>
  <c r="DK290" i="37"/>
  <c r="DJ290" i="37"/>
  <c r="DI290" i="37"/>
  <c r="DH290" i="37"/>
  <c r="DG290" i="37"/>
  <c r="DF290" i="37"/>
  <c r="DE290" i="37"/>
  <c r="DD290" i="37"/>
  <c r="DC290" i="37"/>
  <c r="DB290" i="37"/>
  <c r="DA290" i="37"/>
  <c r="CZ290" i="37"/>
  <c r="CY290" i="37"/>
  <c r="CX290" i="37"/>
  <c r="CW290" i="37"/>
  <c r="CV290" i="37"/>
  <c r="CU290" i="37"/>
  <c r="CT290" i="37"/>
  <c r="CS290" i="37"/>
  <c r="CR290" i="37"/>
  <c r="CQ290" i="37"/>
  <c r="CP290" i="37"/>
  <c r="CO290" i="37"/>
  <c r="CN290" i="37"/>
  <c r="CM290" i="37"/>
  <c r="CL290" i="37"/>
  <c r="CK290" i="37"/>
  <c r="CJ290" i="37"/>
  <c r="CI290" i="37"/>
  <c r="CH290" i="37"/>
  <c r="CG290" i="37"/>
  <c r="CF290" i="37"/>
  <c r="CE290" i="37"/>
  <c r="CD290" i="37"/>
  <c r="CC290" i="37"/>
  <c r="CB290" i="37"/>
  <c r="CA290" i="37"/>
  <c r="DV289" i="37"/>
  <c r="DU289" i="37"/>
  <c r="DT289" i="37"/>
  <c r="DS289" i="37"/>
  <c r="DR289" i="37"/>
  <c r="DQ289" i="37"/>
  <c r="DP289" i="37"/>
  <c r="DO289" i="37"/>
  <c r="DN289" i="37"/>
  <c r="DM289" i="37"/>
  <c r="DL289" i="37"/>
  <c r="DK289" i="37"/>
  <c r="DJ289" i="37"/>
  <c r="DI289" i="37"/>
  <c r="DH289" i="37"/>
  <c r="DG289" i="37"/>
  <c r="DF289" i="37"/>
  <c r="DE289" i="37"/>
  <c r="DD289" i="37"/>
  <c r="DC289" i="37"/>
  <c r="DB289" i="37"/>
  <c r="DA289" i="37"/>
  <c r="CZ289" i="37"/>
  <c r="CY289" i="37"/>
  <c r="CX289" i="37"/>
  <c r="CW289" i="37"/>
  <c r="CV289" i="37"/>
  <c r="CU289" i="37"/>
  <c r="CT289" i="37"/>
  <c r="CS289" i="37"/>
  <c r="CR289" i="37"/>
  <c r="CQ289" i="37"/>
  <c r="CP289" i="37"/>
  <c r="CO289" i="37"/>
  <c r="CN289" i="37"/>
  <c r="CM289" i="37"/>
  <c r="CL289" i="37"/>
  <c r="CK289" i="37"/>
  <c r="CJ289" i="37"/>
  <c r="CI289" i="37"/>
  <c r="CH289" i="37"/>
  <c r="CG289" i="37"/>
  <c r="CF289" i="37"/>
  <c r="CE289" i="37"/>
  <c r="CD289" i="37"/>
  <c r="CC289" i="37"/>
  <c r="CB289" i="37"/>
  <c r="CA289" i="37"/>
  <c r="DV288" i="37"/>
  <c r="DU288" i="37"/>
  <c r="DT288" i="37"/>
  <c r="DS288" i="37"/>
  <c r="DR288" i="37"/>
  <c r="DQ288" i="37"/>
  <c r="DP288" i="37"/>
  <c r="DO288" i="37"/>
  <c r="DN288" i="37"/>
  <c r="DM288" i="37"/>
  <c r="DL288" i="37"/>
  <c r="DK288" i="37"/>
  <c r="DJ288" i="37"/>
  <c r="DI288" i="37"/>
  <c r="DH288" i="37"/>
  <c r="DG288" i="37"/>
  <c r="DF288" i="37"/>
  <c r="DE288" i="37"/>
  <c r="DD288" i="37"/>
  <c r="DC288" i="37"/>
  <c r="DB288" i="37"/>
  <c r="DA288" i="37"/>
  <c r="CZ288" i="37"/>
  <c r="CY288" i="37"/>
  <c r="CX288" i="37"/>
  <c r="CW288" i="37"/>
  <c r="CV288" i="37"/>
  <c r="CU288" i="37"/>
  <c r="CT288" i="37"/>
  <c r="CS288" i="37"/>
  <c r="CR288" i="37"/>
  <c r="CQ288" i="37"/>
  <c r="CP288" i="37"/>
  <c r="CO288" i="37"/>
  <c r="CN288" i="37"/>
  <c r="CM288" i="37"/>
  <c r="CL288" i="37"/>
  <c r="CK288" i="37"/>
  <c r="CJ288" i="37"/>
  <c r="CI288" i="37"/>
  <c r="CH288" i="37"/>
  <c r="CG288" i="37"/>
  <c r="CF288" i="37"/>
  <c r="CE288" i="37"/>
  <c r="CD288" i="37"/>
  <c r="CC288" i="37"/>
  <c r="CB288" i="37"/>
  <c r="CA288" i="37"/>
  <c r="DV287" i="37"/>
  <c r="DU287" i="37"/>
  <c r="DT287" i="37"/>
  <c r="DS287" i="37"/>
  <c r="DR287" i="37"/>
  <c r="DQ287" i="37"/>
  <c r="DP287" i="37"/>
  <c r="DO287" i="37"/>
  <c r="DN287" i="37"/>
  <c r="DM287" i="37"/>
  <c r="DL287" i="37"/>
  <c r="DK287" i="37"/>
  <c r="DJ287" i="37"/>
  <c r="DI287" i="37"/>
  <c r="DH287" i="37"/>
  <c r="DG287" i="37"/>
  <c r="DF287" i="37"/>
  <c r="DE287" i="37"/>
  <c r="DD287" i="37"/>
  <c r="DC287" i="37"/>
  <c r="DB287" i="37"/>
  <c r="DA287" i="37"/>
  <c r="CZ287" i="37"/>
  <c r="CY287" i="37"/>
  <c r="CX287" i="37"/>
  <c r="CW287" i="37"/>
  <c r="CV287" i="37"/>
  <c r="CU287" i="37"/>
  <c r="CT287" i="37"/>
  <c r="CS287" i="37"/>
  <c r="CR287" i="37"/>
  <c r="CQ287" i="37"/>
  <c r="CP287" i="37"/>
  <c r="CO287" i="37"/>
  <c r="CN287" i="37"/>
  <c r="CM287" i="37"/>
  <c r="CL287" i="37"/>
  <c r="CK287" i="37"/>
  <c r="CJ287" i="37"/>
  <c r="CI287" i="37"/>
  <c r="CH287" i="37"/>
  <c r="CG287" i="37"/>
  <c r="CF287" i="37"/>
  <c r="CE287" i="37"/>
  <c r="CD287" i="37"/>
  <c r="CC287" i="37"/>
  <c r="CB287" i="37"/>
  <c r="CA287" i="37"/>
  <c r="DV286" i="37"/>
  <c r="DU286" i="37"/>
  <c r="DT286" i="37"/>
  <c r="DS286" i="37"/>
  <c r="DR286" i="37"/>
  <c r="DQ286" i="37"/>
  <c r="DP286" i="37"/>
  <c r="DO286" i="37"/>
  <c r="DN286" i="37"/>
  <c r="DM286" i="37"/>
  <c r="DL286" i="37"/>
  <c r="DK286" i="37"/>
  <c r="DJ286" i="37"/>
  <c r="DI286" i="37"/>
  <c r="DH286" i="37"/>
  <c r="DG286" i="37"/>
  <c r="DF286" i="37"/>
  <c r="DE286" i="37"/>
  <c r="DD286" i="37"/>
  <c r="DC286" i="37"/>
  <c r="DB286" i="37"/>
  <c r="DA286" i="37"/>
  <c r="CZ286" i="37"/>
  <c r="CY286" i="37"/>
  <c r="CX286" i="37"/>
  <c r="CW286" i="37"/>
  <c r="CV286" i="37"/>
  <c r="CU286" i="37"/>
  <c r="CT286" i="37"/>
  <c r="CS286" i="37"/>
  <c r="CR286" i="37"/>
  <c r="CQ286" i="37"/>
  <c r="CP286" i="37"/>
  <c r="CO286" i="37"/>
  <c r="CN286" i="37"/>
  <c r="CM286" i="37"/>
  <c r="CL286" i="37"/>
  <c r="CK286" i="37"/>
  <c r="CJ286" i="37"/>
  <c r="CI286" i="37"/>
  <c r="CH286" i="37"/>
  <c r="CG286" i="37"/>
  <c r="CF286" i="37"/>
  <c r="CE286" i="37"/>
  <c r="CD286" i="37"/>
  <c r="CC286" i="37"/>
  <c r="CB286" i="37"/>
  <c r="CA286" i="37"/>
  <c r="DV285" i="37"/>
  <c r="DU285" i="37"/>
  <c r="DT285" i="37"/>
  <c r="DS285" i="37"/>
  <c r="DR285" i="37"/>
  <c r="DQ285" i="37"/>
  <c r="DP285" i="37"/>
  <c r="DO285" i="37"/>
  <c r="DN285" i="37"/>
  <c r="DM285" i="37"/>
  <c r="DL285" i="37"/>
  <c r="DK285" i="37"/>
  <c r="DJ285" i="37"/>
  <c r="DI285" i="37"/>
  <c r="DH285" i="37"/>
  <c r="DG285" i="37"/>
  <c r="DF285" i="37"/>
  <c r="DE285" i="37"/>
  <c r="DD285" i="37"/>
  <c r="DC285" i="37"/>
  <c r="DB285" i="37"/>
  <c r="DA285" i="37"/>
  <c r="CZ285" i="37"/>
  <c r="CY285" i="37"/>
  <c r="CX285" i="37"/>
  <c r="CW285" i="37"/>
  <c r="CV285" i="37"/>
  <c r="CU285" i="37"/>
  <c r="CT285" i="37"/>
  <c r="CS285" i="37"/>
  <c r="CR285" i="37"/>
  <c r="CQ285" i="37"/>
  <c r="CP285" i="37"/>
  <c r="CO285" i="37"/>
  <c r="CN285" i="37"/>
  <c r="CM285" i="37"/>
  <c r="CL285" i="37"/>
  <c r="CK285" i="37"/>
  <c r="CJ285" i="37"/>
  <c r="CI285" i="37"/>
  <c r="CH285" i="37"/>
  <c r="CG285" i="37"/>
  <c r="CF285" i="37"/>
  <c r="CE285" i="37"/>
  <c r="CD285" i="37"/>
  <c r="CC285" i="37"/>
  <c r="CB285" i="37"/>
  <c r="CA285" i="37"/>
  <c r="DV284" i="37"/>
  <c r="DU284" i="37"/>
  <c r="DT284" i="37"/>
  <c r="DS284" i="37"/>
  <c r="DR284" i="37"/>
  <c r="DQ284" i="37"/>
  <c r="DP284" i="37"/>
  <c r="DO284" i="37"/>
  <c r="DN284" i="37"/>
  <c r="DM284" i="37"/>
  <c r="DL284" i="37"/>
  <c r="DK284" i="37"/>
  <c r="DJ284" i="37"/>
  <c r="DI284" i="37"/>
  <c r="DH284" i="37"/>
  <c r="DG284" i="37"/>
  <c r="DF284" i="37"/>
  <c r="DE284" i="37"/>
  <c r="DD284" i="37"/>
  <c r="DC284" i="37"/>
  <c r="DB284" i="37"/>
  <c r="DA284" i="37"/>
  <c r="CZ284" i="37"/>
  <c r="CY284" i="37"/>
  <c r="CX284" i="37"/>
  <c r="CW284" i="37"/>
  <c r="CV284" i="37"/>
  <c r="CU284" i="37"/>
  <c r="CT284" i="37"/>
  <c r="CS284" i="37"/>
  <c r="CR284" i="37"/>
  <c r="CQ284" i="37"/>
  <c r="CP284" i="37"/>
  <c r="CO284" i="37"/>
  <c r="CN284" i="37"/>
  <c r="CM284" i="37"/>
  <c r="CL284" i="37"/>
  <c r="CK284" i="37"/>
  <c r="CJ284" i="37"/>
  <c r="CI284" i="37"/>
  <c r="CH284" i="37"/>
  <c r="CG284" i="37"/>
  <c r="CF284" i="37"/>
  <c r="CE284" i="37"/>
  <c r="CD284" i="37"/>
  <c r="CC284" i="37"/>
  <c r="CB284" i="37"/>
  <c r="CA284" i="37"/>
  <c r="DV283" i="37"/>
  <c r="DU283" i="37"/>
  <c r="DT283" i="37"/>
  <c r="DS283" i="37"/>
  <c r="DR283" i="37"/>
  <c r="DQ283" i="37"/>
  <c r="DP283" i="37"/>
  <c r="DO283" i="37"/>
  <c r="DN283" i="37"/>
  <c r="DM283" i="37"/>
  <c r="DL283" i="37"/>
  <c r="DK283" i="37"/>
  <c r="DJ283" i="37"/>
  <c r="DI283" i="37"/>
  <c r="DH283" i="37"/>
  <c r="DG283" i="37"/>
  <c r="DF283" i="37"/>
  <c r="DE283" i="37"/>
  <c r="DD283" i="37"/>
  <c r="DC283" i="37"/>
  <c r="DB283" i="37"/>
  <c r="DA283" i="37"/>
  <c r="CZ283" i="37"/>
  <c r="CY283" i="37"/>
  <c r="CX283" i="37"/>
  <c r="CW283" i="37"/>
  <c r="CV283" i="37"/>
  <c r="CU283" i="37"/>
  <c r="CT283" i="37"/>
  <c r="CS283" i="37"/>
  <c r="CR283" i="37"/>
  <c r="CQ283" i="37"/>
  <c r="CP283" i="37"/>
  <c r="CO283" i="37"/>
  <c r="CN283" i="37"/>
  <c r="CM283" i="37"/>
  <c r="CL283" i="37"/>
  <c r="CK283" i="37"/>
  <c r="CJ283" i="37"/>
  <c r="CI283" i="37"/>
  <c r="CH283" i="37"/>
  <c r="CG283" i="37"/>
  <c r="CF283" i="37"/>
  <c r="CE283" i="37"/>
  <c r="CD283" i="37"/>
  <c r="CC283" i="37"/>
  <c r="CB283" i="37"/>
  <c r="CA283" i="37"/>
  <c r="DV282" i="37"/>
  <c r="DU282" i="37"/>
  <c r="DT282" i="37"/>
  <c r="DS282" i="37"/>
  <c r="DR282" i="37"/>
  <c r="DQ282" i="37"/>
  <c r="DP282" i="37"/>
  <c r="DO282" i="37"/>
  <c r="DN282" i="37"/>
  <c r="DM282" i="37"/>
  <c r="DL282" i="37"/>
  <c r="DK282" i="37"/>
  <c r="DJ282" i="37"/>
  <c r="DI282" i="37"/>
  <c r="DH282" i="37"/>
  <c r="DG282" i="37"/>
  <c r="DF282" i="37"/>
  <c r="DE282" i="37"/>
  <c r="DD282" i="37"/>
  <c r="DC282" i="37"/>
  <c r="DB282" i="37"/>
  <c r="DA282" i="37"/>
  <c r="CZ282" i="37"/>
  <c r="CY282" i="37"/>
  <c r="CX282" i="37"/>
  <c r="CW282" i="37"/>
  <c r="CV282" i="37"/>
  <c r="CU282" i="37"/>
  <c r="CT282" i="37"/>
  <c r="CS282" i="37"/>
  <c r="CR282" i="37"/>
  <c r="CQ282" i="37"/>
  <c r="CP282" i="37"/>
  <c r="CO282" i="37"/>
  <c r="CN282" i="37"/>
  <c r="CM282" i="37"/>
  <c r="CL282" i="37"/>
  <c r="CK282" i="37"/>
  <c r="CJ282" i="37"/>
  <c r="CI282" i="37"/>
  <c r="CH282" i="37"/>
  <c r="CA282" i="37"/>
  <c r="CB282" i="37"/>
  <c r="CC282" i="37"/>
  <c r="CD282" i="37"/>
  <c r="CE282" i="37"/>
  <c r="CF282" i="37"/>
  <c r="CG282" i="37"/>
  <c r="BZ282" i="37"/>
  <c r="DV281" i="37"/>
  <c r="DU281" i="37"/>
  <c r="DT281" i="37"/>
  <c r="DS281" i="37"/>
  <c r="DR281" i="37"/>
  <c r="DQ281" i="37"/>
  <c r="DP281" i="37"/>
  <c r="DO281" i="37"/>
  <c r="DN281" i="37"/>
  <c r="DM281" i="37"/>
  <c r="DL281" i="37"/>
  <c r="DK281" i="37"/>
  <c r="DJ281" i="37"/>
  <c r="DI281" i="37"/>
  <c r="DH281" i="37"/>
  <c r="DG281" i="37"/>
  <c r="DF281" i="37"/>
  <c r="DE281" i="37"/>
  <c r="DD281" i="37"/>
  <c r="DC281" i="37"/>
  <c r="DB281" i="37"/>
  <c r="DA281" i="37"/>
  <c r="CZ281" i="37"/>
  <c r="CY281" i="37"/>
  <c r="CX281" i="37"/>
  <c r="CW281" i="37"/>
  <c r="CV281" i="37"/>
  <c r="CU281" i="37"/>
  <c r="CT281" i="37"/>
  <c r="CS281" i="37"/>
  <c r="CR281" i="37"/>
  <c r="CQ281" i="37"/>
  <c r="CP281" i="37"/>
  <c r="CO281" i="37"/>
  <c r="CN281" i="37"/>
  <c r="CM281" i="37"/>
  <c r="CL281" i="37"/>
  <c r="CK281" i="37"/>
  <c r="CJ281" i="37"/>
  <c r="CI281" i="37"/>
  <c r="CH281" i="37"/>
  <c r="CA281" i="37"/>
  <c r="CB281" i="37"/>
  <c r="CC281" i="37"/>
  <c r="CD281" i="37"/>
  <c r="CE281" i="37"/>
  <c r="CF281" i="37"/>
  <c r="CG281" i="37"/>
  <c r="BZ281" i="37"/>
  <c r="DV280" i="37"/>
  <c r="DU280" i="37"/>
  <c r="DT280" i="37"/>
  <c r="DS280" i="37"/>
  <c r="DR280" i="37"/>
  <c r="DQ280" i="37"/>
  <c r="DP280" i="37"/>
  <c r="DO280" i="37"/>
  <c r="DN280" i="37"/>
  <c r="DM280" i="37"/>
  <c r="DL280" i="37"/>
  <c r="DK280" i="37"/>
  <c r="DJ280" i="37"/>
  <c r="DI280" i="37"/>
  <c r="DH280" i="37"/>
  <c r="DG280" i="37"/>
  <c r="DF280" i="37"/>
  <c r="DE280" i="37"/>
  <c r="DD280" i="37"/>
  <c r="DC280" i="37"/>
  <c r="DB280" i="37"/>
  <c r="DA280" i="37"/>
  <c r="CZ280" i="37"/>
  <c r="CY280" i="37"/>
  <c r="CX280" i="37"/>
  <c r="CW280" i="37"/>
  <c r="CV280" i="37"/>
  <c r="CU280" i="37"/>
  <c r="CT280" i="37"/>
  <c r="CS280" i="37"/>
  <c r="CR280" i="37"/>
  <c r="CQ280" i="37"/>
  <c r="CP280" i="37"/>
  <c r="CO280" i="37"/>
  <c r="CN280" i="37"/>
  <c r="CM280" i="37"/>
  <c r="CL280" i="37"/>
  <c r="CK280" i="37"/>
  <c r="CJ280" i="37"/>
  <c r="CI280" i="37"/>
  <c r="CH280" i="37"/>
  <c r="CG280" i="37"/>
  <c r="CF280" i="37"/>
  <c r="CE280" i="37"/>
  <c r="CD280" i="37"/>
  <c r="CC280" i="37"/>
  <c r="CB280" i="37"/>
  <c r="CA280" i="37"/>
  <c r="DV279" i="37"/>
  <c r="DU279" i="37"/>
  <c r="DT279" i="37"/>
  <c r="DS279" i="37"/>
  <c r="DR279" i="37"/>
  <c r="DQ279" i="37"/>
  <c r="DP279" i="37"/>
  <c r="DO279" i="37"/>
  <c r="DN279" i="37"/>
  <c r="DM279" i="37"/>
  <c r="DL279" i="37"/>
  <c r="DK279" i="37"/>
  <c r="DJ279" i="37"/>
  <c r="DI279" i="37"/>
  <c r="DH279" i="37"/>
  <c r="DG279" i="37"/>
  <c r="DF279" i="37"/>
  <c r="DE279" i="37"/>
  <c r="DD279" i="37"/>
  <c r="DC279" i="37"/>
  <c r="DB279" i="37"/>
  <c r="DA279" i="37"/>
  <c r="CZ279" i="37"/>
  <c r="CY279" i="37"/>
  <c r="CX279" i="37"/>
  <c r="CW279" i="37"/>
  <c r="CV279" i="37"/>
  <c r="CU279" i="37"/>
  <c r="CT279" i="37"/>
  <c r="CS279" i="37"/>
  <c r="CR279" i="37"/>
  <c r="CQ279" i="37"/>
  <c r="CP279" i="37"/>
  <c r="CO279" i="37"/>
  <c r="CN279" i="37"/>
  <c r="CM279" i="37"/>
  <c r="CL279" i="37"/>
  <c r="CK279" i="37"/>
  <c r="CJ279" i="37"/>
  <c r="CI279" i="37"/>
  <c r="CH279" i="37"/>
  <c r="CG279" i="37"/>
  <c r="CF279" i="37"/>
  <c r="CE279" i="37"/>
  <c r="CD279" i="37"/>
  <c r="CC279" i="37"/>
  <c r="CB279" i="37"/>
  <c r="CA279" i="37"/>
  <c r="DV278" i="37"/>
  <c r="DU278" i="37"/>
  <c r="DT278" i="37"/>
  <c r="DS278" i="37"/>
  <c r="DR278" i="37"/>
  <c r="DQ278" i="37"/>
  <c r="DP278" i="37"/>
  <c r="DO278" i="37"/>
  <c r="DN278" i="37"/>
  <c r="DM278" i="37"/>
  <c r="DL278" i="37"/>
  <c r="DK278" i="37"/>
  <c r="DJ278" i="37"/>
  <c r="DI278" i="37"/>
  <c r="DH278" i="37"/>
  <c r="DG278" i="37"/>
  <c r="DF278" i="37"/>
  <c r="DE278" i="37"/>
  <c r="DD278" i="37"/>
  <c r="DC278" i="37"/>
  <c r="DB278" i="37"/>
  <c r="DA278" i="37"/>
  <c r="CZ278" i="37"/>
  <c r="CY278" i="37"/>
  <c r="CX278" i="37"/>
  <c r="CW278" i="37"/>
  <c r="CV278" i="37"/>
  <c r="CU278" i="37"/>
  <c r="CT278" i="37"/>
  <c r="CS278" i="37"/>
  <c r="CR278" i="37"/>
  <c r="CQ278" i="37"/>
  <c r="CP278" i="37"/>
  <c r="CO278" i="37"/>
  <c r="CN278" i="37"/>
  <c r="CM278" i="37"/>
  <c r="CL278" i="37"/>
  <c r="CK278" i="37"/>
  <c r="CJ278" i="37"/>
  <c r="CI278" i="37"/>
  <c r="CH278" i="37"/>
  <c r="CG278" i="37"/>
  <c r="CF278" i="37"/>
  <c r="CE278" i="37"/>
  <c r="CD278" i="37"/>
  <c r="CC278" i="37"/>
  <c r="CB278" i="37"/>
  <c r="CA278" i="37"/>
  <c r="DV277" i="37"/>
  <c r="DU277" i="37"/>
  <c r="DT277" i="37"/>
  <c r="DS277" i="37"/>
  <c r="DR277" i="37"/>
  <c r="DQ277" i="37"/>
  <c r="DP277" i="37"/>
  <c r="DO277" i="37"/>
  <c r="DN277" i="37"/>
  <c r="DM277" i="37"/>
  <c r="DL277" i="37"/>
  <c r="DK277" i="37"/>
  <c r="DJ277" i="37"/>
  <c r="DI277" i="37"/>
  <c r="DH277" i="37"/>
  <c r="DG277" i="37"/>
  <c r="DF277" i="37"/>
  <c r="DE277" i="37"/>
  <c r="DD277" i="37"/>
  <c r="DC277" i="37"/>
  <c r="DB277" i="37"/>
  <c r="DA277" i="37"/>
  <c r="CZ277" i="37"/>
  <c r="CY277" i="37"/>
  <c r="CX277" i="37"/>
  <c r="CW277" i="37"/>
  <c r="CV277" i="37"/>
  <c r="CU277" i="37"/>
  <c r="CT277" i="37"/>
  <c r="CS277" i="37"/>
  <c r="CR277" i="37"/>
  <c r="CQ277" i="37"/>
  <c r="CP277" i="37"/>
  <c r="CO277" i="37"/>
  <c r="CN277" i="37"/>
  <c r="CM277" i="37"/>
  <c r="CL277" i="37"/>
  <c r="CK277" i="37"/>
  <c r="CJ277" i="37"/>
  <c r="CI277" i="37"/>
  <c r="CH277" i="37"/>
  <c r="CG277" i="37"/>
  <c r="CF277" i="37"/>
  <c r="CE277" i="37"/>
  <c r="CD277" i="37"/>
  <c r="CC277" i="37"/>
  <c r="CB277" i="37"/>
  <c r="CA277" i="37"/>
  <c r="DV276" i="37"/>
  <c r="DU276" i="37"/>
  <c r="DT276" i="37"/>
  <c r="DS276" i="37"/>
  <c r="DR276" i="37"/>
  <c r="DQ276" i="37"/>
  <c r="DP276" i="37"/>
  <c r="DO276" i="37"/>
  <c r="DN276" i="37"/>
  <c r="DM276" i="37"/>
  <c r="DL276" i="37"/>
  <c r="DK276" i="37"/>
  <c r="DJ276" i="37"/>
  <c r="DI276" i="37"/>
  <c r="DH276" i="37"/>
  <c r="DG276" i="37"/>
  <c r="DF276" i="37"/>
  <c r="DE276" i="37"/>
  <c r="DD276" i="37"/>
  <c r="DC276" i="37"/>
  <c r="DB276" i="37"/>
  <c r="DA276" i="37"/>
  <c r="CZ276" i="37"/>
  <c r="CY276" i="37"/>
  <c r="CX276" i="37"/>
  <c r="CW276" i="37"/>
  <c r="CV276" i="37"/>
  <c r="CU276" i="37"/>
  <c r="CT276" i="37"/>
  <c r="CS276" i="37"/>
  <c r="CR276" i="37"/>
  <c r="CQ276" i="37"/>
  <c r="CP276" i="37"/>
  <c r="CO276" i="37"/>
  <c r="CN276" i="37"/>
  <c r="CM276" i="37"/>
  <c r="CL276" i="37"/>
  <c r="CK276" i="37"/>
  <c r="CJ276" i="37"/>
  <c r="CI276" i="37"/>
  <c r="CH276" i="37"/>
  <c r="CG276" i="37"/>
  <c r="CF276" i="37"/>
  <c r="CE276" i="37"/>
  <c r="CD276" i="37"/>
  <c r="CC276" i="37"/>
  <c r="CB276" i="37"/>
  <c r="CA276" i="37"/>
  <c r="DV275" i="37"/>
  <c r="DU275" i="37"/>
  <c r="DT275" i="37"/>
  <c r="DS275" i="37"/>
  <c r="DR275" i="37"/>
  <c r="DQ275" i="37"/>
  <c r="DP275" i="37"/>
  <c r="DO275" i="37"/>
  <c r="DN275" i="37"/>
  <c r="DM275" i="37"/>
  <c r="DL275" i="37"/>
  <c r="DK275" i="37"/>
  <c r="DJ275" i="37"/>
  <c r="DI275" i="37"/>
  <c r="DH275" i="37"/>
  <c r="DG275" i="37"/>
  <c r="DF275" i="37"/>
  <c r="DE275" i="37"/>
  <c r="DD275" i="37"/>
  <c r="DC275" i="37"/>
  <c r="DB275" i="37"/>
  <c r="DA275" i="37"/>
  <c r="CZ275" i="37"/>
  <c r="CY275" i="37"/>
  <c r="CX275" i="37"/>
  <c r="CW275" i="37"/>
  <c r="CV275" i="37"/>
  <c r="CU275" i="37"/>
  <c r="CT275" i="37"/>
  <c r="CS275" i="37"/>
  <c r="CR275" i="37"/>
  <c r="CQ275" i="37"/>
  <c r="CP275" i="37"/>
  <c r="CO275" i="37"/>
  <c r="CN275" i="37"/>
  <c r="CM275" i="37"/>
  <c r="CL275" i="37"/>
  <c r="CK275" i="37"/>
  <c r="CJ275" i="37"/>
  <c r="CI275" i="37"/>
  <c r="CH275" i="37"/>
  <c r="CG275" i="37"/>
  <c r="CF275" i="37"/>
  <c r="CE275" i="37"/>
  <c r="CD275" i="37"/>
  <c r="CC275" i="37"/>
  <c r="CB275" i="37"/>
  <c r="CA275" i="37"/>
  <c r="DV274" i="37"/>
  <c r="DU274" i="37"/>
  <c r="DT274" i="37"/>
  <c r="DS274" i="37"/>
  <c r="DR274" i="37"/>
  <c r="DQ274" i="37"/>
  <c r="DP274" i="37"/>
  <c r="DO274" i="37"/>
  <c r="DN274" i="37"/>
  <c r="DM274" i="37"/>
  <c r="DL274" i="37"/>
  <c r="DK274" i="37"/>
  <c r="DJ274" i="37"/>
  <c r="DI274" i="37"/>
  <c r="DH274" i="37"/>
  <c r="DG274" i="37"/>
  <c r="DF274" i="37"/>
  <c r="DE274" i="37"/>
  <c r="DD274" i="37"/>
  <c r="DC274" i="37"/>
  <c r="DB274" i="37"/>
  <c r="DA274" i="37"/>
  <c r="CZ274" i="37"/>
  <c r="CY274" i="37"/>
  <c r="CX274" i="37"/>
  <c r="CW274" i="37"/>
  <c r="CV274" i="37"/>
  <c r="CU274" i="37"/>
  <c r="CT274" i="37"/>
  <c r="CS274" i="37"/>
  <c r="CR274" i="37"/>
  <c r="CQ274" i="37"/>
  <c r="CP274" i="37"/>
  <c r="CO274" i="37"/>
  <c r="CN274" i="37"/>
  <c r="CM274" i="37"/>
  <c r="CL274" i="37"/>
  <c r="CK274" i="37"/>
  <c r="CJ274" i="37"/>
  <c r="CI274" i="37"/>
  <c r="CH274" i="37"/>
  <c r="CG274" i="37"/>
  <c r="CF274" i="37"/>
  <c r="CE274" i="37"/>
  <c r="CD274" i="37"/>
  <c r="CC274" i="37"/>
  <c r="CB274" i="37"/>
  <c r="CA274" i="37"/>
  <c r="DV273" i="37"/>
  <c r="DU273" i="37"/>
  <c r="DT273" i="37"/>
  <c r="DS273" i="37"/>
  <c r="DR273" i="37"/>
  <c r="DQ273" i="37"/>
  <c r="DP273" i="37"/>
  <c r="DO273" i="37"/>
  <c r="DN273" i="37"/>
  <c r="DM273" i="37"/>
  <c r="DL273" i="37"/>
  <c r="DK273" i="37"/>
  <c r="DJ273" i="37"/>
  <c r="DI273" i="37"/>
  <c r="DH273" i="37"/>
  <c r="DG273" i="37"/>
  <c r="DF273" i="37"/>
  <c r="DE273" i="37"/>
  <c r="DD273" i="37"/>
  <c r="DC273" i="37"/>
  <c r="DB273" i="37"/>
  <c r="DA273" i="37"/>
  <c r="CZ273" i="37"/>
  <c r="CY273" i="37"/>
  <c r="CX273" i="37"/>
  <c r="CW273" i="37"/>
  <c r="CV273" i="37"/>
  <c r="CU273" i="37"/>
  <c r="CT273" i="37"/>
  <c r="CS273" i="37"/>
  <c r="CR273" i="37"/>
  <c r="CQ273" i="37"/>
  <c r="CP273" i="37"/>
  <c r="CO273" i="37"/>
  <c r="CN273" i="37"/>
  <c r="CM273" i="37"/>
  <c r="CL273" i="37"/>
  <c r="CK273" i="37"/>
  <c r="CJ273" i="37"/>
  <c r="CI273" i="37"/>
  <c r="CH273" i="37"/>
  <c r="CG273" i="37"/>
  <c r="CF273" i="37"/>
  <c r="CE273" i="37"/>
  <c r="CD273" i="37"/>
  <c r="CC273" i="37"/>
  <c r="CB273" i="37"/>
  <c r="CA273" i="37"/>
  <c r="DV272" i="37"/>
  <c r="DU272" i="37"/>
  <c r="DT272" i="37"/>
  <c r="DS272" i="37"/>
  <c r="DR272" i="37"/>
  <c r="DQ272" i="37"/>
  <c r="DP272" i="37"/>
  <c r="DO272" i="37"/>
  <c r="DN272" i="37"/>
  <c r="DM272" i="37"/>
  <c r="DL272" i="37"/>
  <c r="DK272" i="37"/>
  <c r="DJ272" i="37"/>
  <c r="DI272" i="37"/>
  <c r="DH272" i="37"/>
  <c r="DG272" i="37"/>
  <c r="DF272" i="37"/>
  <c r="DE272" i="37"/>
  <c r="DD272" i="37"/>
  <c r="DC272" i="37"/>
  <c r="DB272" i="37"/>
  <c r="DA272" i="37"/>
  <c r="CZ272" i="37"/>
  <c r="CY272" i="37"/>
  <c r="CX272" i="37"/>
  <c r="CW272" i="37"/>
  <c r="CV272" i="37"/>
  <c r="CU272" i="37"/>
  <c r="CT272" i="37"/>
  <c r="CS272" i="37"/>
  <c r="CR272" i="37"/>
  <c r="CQ272" i="37"/>
  <c r="CP272" i="37"/>
  <c r="CO272" i="37"/>
  <c r="CN272" i="37"/>
  <c r="CM272" i="37"/>
  <c r="CL272" i="37"/>
  <c r="CK272" i="37"/>
  <c r="CJ272" i="37"/>
  <c r="CI272" i="37"/>
  <c r="CH272" i="37"/>
  <c r="CG272" i="37"/>
  <c r="CF272" i="37"/>
  <c r="CE272" i="37"/>
  <c r="CD272" i="37"/>
  <c r="CC272" i="37"/>
  <c r="CB272" i="37"/>
  <c r="CA272" i="37"/>
  <c r="DV271" i="37"/>
  <c r="DU271" i="37"/>
  <c r="DT271" i="37"/>
  <c r="DS271" i="37"/>
  <c r="DR271" i="37"/>
  <c r="DQ271" i="37"/>
  <c r="DP271" i="37"/>
  <c r="DO271" i="37"/>
  <c r="DN271" i="37"/>
  <c r="DM271" i="37"/>
  <c r="DL271" i="37"/>
  <c r="DK271" i="37"/>
  <c r="DJ271" i="37"/>
  <c r="DI271" i="37"/>
  <c r="DH271" i="37"/>
  <c r="DG271" i="37"/>
  <c r="DF271" i="37"/>
  <c r="DE271" i="37"/>
  <c r="DD271" i="37"/>
  <c r="DC271" i="37"/>
  <c r="DB271" i="37"/>
  <c r="DA271" i="37"/>
  <c r="CZ271" i="37"/>
  <c r="CY271" i="37"/>
  <c r="CX271" i="37"/>
  <c r="CW271" i="37"/>
  <c r="CV271" i="37"/>
  <c r="CU271" i="37"/>
  <c r="CT271" i="37"/>
  <c r="CS271" i="37"/>
  <c r="CR271" i="37"/>
  <c r="CQ271" i="37"/>
  <c r="CP271" i="37"/>
  <c r="CO271" i="37"/>
  <c r="CN271" i="37"/>
  <c r="CM271" i="37"/>
  <c r="CL271" i="37"/>
  <c r="CK271" i="37"/>
  <c r="CJ271" i="37"/>
  <c r="CI271" i="37"/>
  <c r="CH271" i="37"/>
  <c r="CG271" i="37"/>
  <c r="CF271" i="37"/>
  <c r="CE271" i="37"/>
  <c r="CD271" i="37"/>
  <c r="CC271" i="37"/>
  <c r="CB271" i="37"/>
  <c r="CA271" i="37"/>
  <c r="DV270" i="37"/>
  <c r="DU270" i="37"/>
  <c r="DT270" i="37"/>
  <c r="DS270" i="37"/>
  <c r="DR270" i="37"/>
  <c r="DQ270" i="37"/>
  <c r="DP270" i="37"/>
  <c r="DO270" i="37"/>
  <c r="DN270" i="37"/>
  <c r="DM270" i="37"/>
  <c r="DL270" i="37"/>
  <c r="DK270" i="37"/>
  <c r="DJ270" i="37"/>
  <c r="DI270" i="37"/>
  <c r="DH270" i="37"/>
  <c r="DG270" i="37"/>
  <c r="DF270" i="37"/>
  <c r="DE270" i="37"/>
  <c r="DD270" i="37"/>
  <c r="DC270" i="37"/>
  <c r="DB270" i="37"/>
  <c r="DA270" i="37"/>
  <c r="CZ270" i="37"/>
  <c r="CY270" i="37"/>
  <c r="CX270" i="37"/>
  <c r="CW270" i="37"/>
  <c r="CV270" i="37"/>
  <c r="CU270" i="37"/>
  <c r="CT270" i="37"/>
  <c r="CS270" i="37"/>
  <c r="CR270" i="37"/>
  <c r="CQ270" i="37"/>
  <c r="CP270" i="37"/>
  <c r="CO270" i="37"/>
  <c r="CN270" i="37"/>
  <c r="CM270" i="37"/>
  <c r="CL270" i="37"/>
  <c r="CK270" i="37"/>
  <c r="CJ270" i="37"/>
  <c r="CI270" i="37"/>
  <c r="CH270" i="37"/>
  <c r="CG270" i="37"/>
  <c r="CF270" i="37"/>
  <c r="CE270" i="37"/>
  <c r="CD270" i="37"/>
  <c r="CC270" i="37"/>
  <c r="CB270" i="37"/>
  <c r="CA270" i="37"/>
  <c r="DV269" i="37"/>
  <c r="DU269" i="37"/>
  <c r="DT269" i="37"/>
  <c r="DS269" i="37"/>
  <c r="DR269" i="37"/>
  <c r="DQ269" i="37"/>
  <c r="DP269" i="37"/>
  <c r="DO269" i="37"/>
  <c r="DN269" i="37"/>
  <c r="DM269" i="37"/>
  <c r="DL269" i="37"/>
  <c r="DK269" i="37"/>
  <c r="DJ269" i="37"/>
  <c r="DI269" i="37"/>
  <c r="DH269" i="37"/>
  <c r="DG269" i="37"/>
  <c r="DF269" i="37"/>
  <c r="DE269" i="37"/>
  <c r="DD269" i="37"/>
  <c r="DC269" i="37"/>
  <c r="DB269" i="37"/>
  <c r="DA269" i="37"/>
  <c r="CZ269" i="37"/>
  <c r="CY269" i="37"/>
  <c r="CX269" i="37"/>
  <c r="CW269" i="37"/>
  <c r="CV269" i="37"/>
  <c r="CU269" i="37"/>
  <c r="CT269" i="37"/>
  <c r="CS269" i="37"/>
  <c r="CR269" i="37"/>
  <c r="CQ269" i="37"/>
  <c r="CP269" i="37"/>
  <c r="CO269" i="37"/>
  <c r="CN269" i="37"/>
  <c r="CM269" i="37"/>
  <c r="CL269" i="37"/>
  <c r="CK269" i="37"/>
  <c r="CJ269" i="37"/>
  <c r="CI269" i="37"/>
  <c r="CH269" i="37"/>
  <c r="CG269" i="37"/>
  <c r="CF269" i="37"/>
  <c r="CE269" i="37"/>
  <c r="CD269" i="37"/>
  <c r="CC269" i="37"/>
  <c r="CB269" i="37"/>
  <c r="CA269" i="37"/>
  <c r="DV268" i="37"/>
  <c r="DU268" i="37"/>
  <c r="DT268" i="37"/>
  <c r="DS268" i="37"/>
  <c r="DR268" i="37"/>
  <c r="DQ268" i="37"/>
  <c r="DP268" i="37"/>
  <c r="DO268" i="37"/>
  <c r="DN268" i="37"/>
  <c r="DM268" i="37"/>
  <c r="DL268" i="37"/>
  <c r="DK268" i="37"/>
  <c r="DJ268" i="37"/>
  <c r="DI268" i="37"/>
  <c r="DH268" i="37"/>
  <c r="DG268" i="37"/>
  <c r="DF268" i="37"/>
  <c r="DE268" i="37"/>
  <c r="DD268" i="37"/>
  <c r="DC268" i="37"/>
  <c r="DB268" i="37"/>
  <c r="DA268" i="37"/>
  <c r="CZ268" i="37"/>
  <c r="CY268" i="37"/>
  <c r="CX268" i="37"/>
  <c r="CW268" i="37"/>
  <c r="CV268" i="37"/>
  <c r="CU268" i="37"/>
  <c r="CT268" i="37"/>
  <c r="CS268" i="37"/>
  <c r="CR268" i="37"/>
  <c r="CQ268" i="37"/>
  <c r="CP268" i="37"/>
  <c r="CO268" i="37"/>
  <c r="CN268" i="37"/>
  <c r="CM268" i="37"/>
  <c r="CL268" i="37"/>
  <c r="CK268" i="37"/>
  <c r="CJ268" i="37"/>
  <c r="CI268" i="37"/>
  <c r="CH268" i="37"/>
  <c r="CG268" i="37"/>
  <c r="CF268" i="37"/>
  <c r="CE268" i="37"/>
  <c r="CD268" i="37"/>
  <c r="CC268" i="37"/>
  <c r="CB268" i="37"/>
  <c r="CA268" i="37"/>
  <c r="DV267" i="37"/>
  <c r="DU267" i="37"/>
  <c r="DT267" i="37"/>
  <c r="DS267" i="37"/>
  <c r="DR267" i="37"/>
  <c r="DQ267" i="37"/>
  <c r="DP267" i="37"/>
  <c r="DO267" i="37"/>
  <c r="DN267" i="37"/>
  <c r="DM267" i="37"/>
  <c r="DL267" i="37"/>
  <c r="DK267" i="37"/>
  <c r="DJ267" i="37"/>
  <c r="DI267" i="37"/>
  <c r="DH267" i="37"/>
  <c r="DG267" i="37"/>
  <c r="DF267" i="37"/>
  <c r="DE267" i="37"/>
  <c r="DD267" i="37"/>
  <c r="DC267" i="37"/>
  <c r="DB267" i="37"/>
  <c r="DA267" i="37"/>
  <c r="CZ267" i="37"/>
  <c r="CY267" i="37"/>
  <c r="CX267" i="37"/>
  <c r="CW267" i="37"/>
  <c r="CV267" i="37"/>
  <c r="CU267" i="37"/>
  <c r="CT267" i="37"/>
  <c r="CS267" i="37"/>
  <c r="CR267" i="37"/>
  <c r="CQ267" i="37"/>
  <c r="CP267" i="37"/>
  <c r="CO267" i="37"/>
  <c r="CN267" i="37"/>
  <c r="CM267" i="37"/>
  <c r="CL267" i="37"/>
  <c r="CK267" i="37"/>
  <c r="CJ267" i="37"/>
  <c r="CI267" i="37"/>
  <c r="CH267" i="37"/>
  <c r="CG267" i="37"/>
  <c r="CF267" i="37"/>
  <c r="CE267" i="37"/>
  <c r="CD267" i="37"/>
  <c r="CC267" i="37"/>
  <c r="CB267" i="37"/>
  <c r="CA267" i="37"/>
  <c r="DV266" i="37"/>
  <c r="DU266" i="37"/>
  <c r="DT266" i="37"/>
  <c r="DS266" i="37"/>
  <c r="DR266" i="37"/>
  <c r="DQ266" i="37"/>
  <c r="DP266" i="37"/>
  <c r="DO266" i="37"/>
  <c r="DN266" i="37"/>
  <c r="DM266" i="37"/>
  <c r="DL266" i="37"/>
  <c r="DK266" i="37"/>
  <c r="DJ266" i="37"/>
  <c r="DI266" i="37"/>
  <c r="DH266" i="37"/>
  <c r="DG266" i="37"/>
  <c r="DF266" i="37"/>
  <c r="DE266" i="37"/>
  <c r="DD266" i="37"/>
  <c r="DC266" i="37"/>
  <c r="DB266" i="37"/>
  <c r="DA266" i="37"/>
  <c r="CZ266" i="37"/>
  <c r="CY266" i="37"/>
  <c r="CX266" i="37"/>
  <c r="CW266" i="37"/>
  <c r="CV266" i="37"/>
  <c r="CU266" i="37"/>
  <c r="CT266" i="37"/>
  <c r="CS266" i="37"/>
  <c r="CR266" i="37"/>
  <c r="CQ266" i="37"/>
  <c r="CP266" i="37"/>
  <c r="CO266" i="37"/>
  <c r="CN266" i="37"/>
  <c r="CM266" i="37"/>
  <c r="CL266" i="37"/>
  <c r="CK266" i="37"/>
  <c r="CJ266" i="37"/>
  <c r="CI266" i="37"/>
  <c r="CH266" i="37"/>
  <c r="CG266" i="37"/>
  <c r="CF266" i="37"/>
  <c r="CE266" i="37"/>
  <c r="CD266" i="37"/>
  <c r="CC266" i="37"/>
  <c r="CB266" i="37"/>
  <c r="CA266" i="37"/>
  <c r="DV265" i="37"/>
  <c r="DU265" i="37"/>
  <c r="DT265" i="37"/>
  <c r="DS265" i="37"/>
  <c r="DR265" i="37"/>
  <c r="DQ265" i="37"/>
  <c r="DP265" i="37"/>
  <c r="DO265" i="37"/>
  <c r="DN265" i="37"/>
  <c r="DM265" i="37"/>
  <c r="DL265" i="37"/>
  <c r="DK265" i="37"/>
  <c r="DJ265" i="37"/>
  <c r="DI265" i="37"/>
  <c r="DH265" i="37"/>
  <c r="DG265" i="37"/>
  <c r="DF265" i="37"/>
  <c r="DE265" i="37"/>
  <c r="DD265" i="37"/>
  <c r="DC265" i="37"/>
  <c r="DB265" i="37"/>
  <c r="DA265" i="37"/>
  <c r="CZ265" i="37"/>
  <c r="CY265" i="37"/>
  <c r="CX265" i="37"/>
  <c r="CW265" i="37"/>
  <c r="CV265" i="37"/>
  <c r="CU265" i="37"/>
  <c r="CT265" i="37"/>
  <c r="CS265" i="37"/>
  <c r="CR265" i="37"/>
  <c r="CQ265" i="37"/>
  <c r="CP265" i="37"/>
  <c r="CO265" i="37"/>
  <c r="CN265" i="37"/>
  <c r="CM265" i="37"/>
  <c r="CL265" i="37"/>
  <c r="CK265" i="37"/>
  <c r="CJ265" i="37"/>
  <c r="CI265" i="37"/>
  <c r="CH265" i="37"/>
  <c r="CG265" i="37"/>
  <c r="CF265" i="37"/>
  <c r="CE265" i="37"/>
  <c r="CD265" i="37"/>
  <c r="CC265" i="37"/>
  <c r="CB265" i="37"/>
  <c r="CA265" i="37"/>
  <c r="DV264" i="37"/>
  <c r="DU264" i="37"/>
  <c r="DT264" i="37"/>
  <c r="DS264" i="37"/>
  <c r="DR264" i="37"/>
  <c r="DQ264" i="37"/>
  <c r="DP264" i="37"/>
  <c r="DO264" i="37"/>
  <c r="DN264" i="37"/>
  <c r="DM264" i="37"/>
  <c r="DL264" i="37"/>
  <c r="DK264" i="37"/>
  <c r="DJ264" i="37"/>
  <c r="DI264" i="37"/>
  <c r="DH264" i="37"/>
  <c r="DG264" i="37"/>
  <c r="DF264" i="37"/>
  <c r="DE264" i="37"/>
  <c r="DD264" i="37"/>
  <c r="DC264" i="37"/>
  <c r="DB264" i="37"/>
  <c r="DA264" i="37"/>
  <c r="CZ264" i="37"/>
  <c r="CY264" i="37"/>
  <c r="CX264" i="37"/>
  <c r="CW264" i="37"/>
  <c r="CV264" i="37"/>
  <c r="CU264" i="37"/>
  <c r="CT264" i="37"/>
  <c r="CS264" i="37"/>
  <c r="CR264" i="37"/>
  <c r="CQ264" i="37"/>
  <c r="CP264" i="37"/>
  <c r="CO264" i="37"/>
  <c r="CN264" i="37"/>
  <c r="CM264" i="37"/>
  <c r="CL264" i="37"/>
  <c r="CK264" i="37"/>
  <c r="CJ264" i="37"/>
  <c r="CI264" i="37"/>
  <c r="CH264" i="37"/>
  <c r="CG264" i="37"/>
  <c r="CF264" i="37"/>
  <c r="CE264" i="37"/>
  <c r="CD264" i="37"/>
  <c r="CC264" i="37"/>
  <c r="CB264" i="37"/>
  <c r="CA264" i="37"/>
  <c r="DV263" i="37"/>
  <c r="DU263" i="37"/>
  <c r="DT263" i="37"/>
  <c r="DS263" i="37"/>
  <c r="DR263" i="37"/>
  <c r="DQ263" i="37"/>
  <c r="DP263" i="37"/>
  <c r="DO263" i="37"/>
  <c r="DN263" i="37"/>
  <c r="DM263" i="37"/>
  <c r="DL263" i="37"/>
  <c r="DK263" i="37"/>
  <c r="DJ263" i="37"/>
  <c r="DI263" i="37"/>
  <c r="DH263" i="37"/>
  <c r="DG263" i="37"/>
  <c r="DF263" i="37"/>
  <c r="DE263" i="37"/>
  <c r="DD263" i="37"/>
  <c r="DC263" i="37"/>
  <c r="DB263" i="37"/>
  <c r="DA263" i="37"/>
  <c r="CZ263" i="37"/>
  <c r="CY263" i="37"/>
  <c r="CX263" i="37"/>
  <c r="CW263" i="37"/>
  <c r="CV263" i="37"/>
  <c r="CU263" i="37"/>
  <c r="CT263" i="37"/>
  <c r="CS263" i="37"/>
  <c r="CR263" i="37"/>
  <c r="CQ263" i="37"/>
  <c r="CP263" i="37"/>
  <c r="CO263" i="37"/>
  <c r="CN263" i="37"/>
  <c r="CM263" i="37"/>
  <c r="CL263" i="37"/>
  <c r="CK263" i="37"/>
  <c r="CJ263" i="37"/>
  <c r="CI263" i="37"/>
  <c r="CH263" i="37"/>
  <c r="CG263" i="37"/>
  <c r="CF263" i="37"/>
  <c r="CE263" i="37"/>
  <c r="CD263" i="37"/>
  <c r="CC263" i="37"/>
  <c r="CB263" i="37"/>
  <c r="CA263" i="37"/>
  <c r="DV262" i="37"/>
  <c r="DU262" i="37"/>
  <c r="DT262" i="37"/>
  <c r="DS262" i="37"/>
  <c r="DR262" i="37"/>
  <c r="DQ262" i="37"/>
  <c r="DP262" i="37"/>
  <c r="DO262" i="37"/>
  <c r="DN262" i="37"/>
  <c r="DM262" i="37"/>
  <c r="DL262" i="37"/>
  <c r="DK262" i="37"/>
  <c r="DJ262" i="37"/>
  <c r="DI262" i="37"/>
  <c r="DH262" i="37"/>
  <c r="DG262" i="37"/>
  <c r="DF262" i="37"/>
  <c r="DE262" i="37"/>
  <c r="DD262" i="37"/>
  <c r="DC262" i="37"/>
  <c r="DB262" i="37"/>
  <c r="DA262" i="37"/>
  <c r="CZ262" i="37"/>
  <c r="CY262" i="37"/>
  <c r="CX262" i="37"/>
  <c r="CW262" i="37"/>
  <c r="CV262" i="37"/>
  <c r="CU262" i="37"/>
  <c r="CT262" i="37"/>
  <c r="CS262" i="37"/>
  <c r="CR262" i="37"/>
  <c r="CQ262" i="37"/>
  <c r="CP262" i="37"/>
  <c r="CO262" i="37"/>
  <c r="CN262" i="37"/>
  <c r="CM262" i="37"/>
  <c r="CL262" i="37"/>
  <c r="CK262" i="37"/>
  <c r="CJ262" i="37"/>
  <c r="CI262" i="37"/>
  <c r="CH262" i="37"/>
  <c r="CG262" i="37"/>
  <c r="CF262" i="37"/>
  <c r="CE262" i="37"/>
  <c r="CD262" i="37"/>
  <c r="CC262" i="37"/>
  <c r="CB262" i="37"/>
  <c r="CA262" i="37"/>
  <c r="DV261" i="37"/>
  <c r="DU261" i="37"/>
  <c r="DT261" i="37"/>
  <c r="DS261" i="37"/>
  <c r="DR261" i="37"/>
  <c r="DQ261" i="37"/>
  <c r="DP261" i="37"/>
  <c r="DO261" i="37"/>
  <c r="DN261" i="37"/>
  <c r="DM261" i="37"/>
  <c r="DL261" i="37"/>
  <c r="DK261" i="37"/>
  <c r="DJ261" i="37"/>
  <c r="DI261" i="37"/>
  <c r="DH261" i="37"/>
  <c r="DG261" i="37"/>
  <c r="DF261" i="37"/>
  <c r="DE261" i="37"/>
  <c r="DD261" i="37"/>
  <c r="DC261" i="37"/>
  <c r="DB261" i="37"/>
  <c r="DA261" i="37"/>
  <c r="CZ261" i="37"/>
  <c r="CY261" i="37"/>
  <c r="CX261" i="37"/>
  <c r="CW261" i="37"/>
  <c r="CV261" i="37"/>
  <c r="CU261" i="37"/>
  <c r="CT261" i="37"/>
  <c r="CS261" i="37"/>
  <c r="CR261" i="37"/>
  <c r="CQ261" i="37"/>
  <c r="CP261" i="37"/>
  <c r="CO261" i="37"/>
  <c r="CN261" i="37"/>
  <c r="CM261" i="37"/>
  <c r="CL261" i="37"/>
  <c r="CK261" i="37"/>
  <c r="CJ261" i="37"/>
  <c r="CI261" i="37"/>
  <c r="CH261" i="37"/>
  <c r="CG261" i="37"/>
  <c r="CF261" i="37"/>
  <c r="CE261" i="37"/>
  <c r="CD261" i="37"/>
  <c r="CC261" i="37"/>
  <c r="CB261" i="37"/>
  <c r="CA261" i="37"/>
  <c r="DV260" i="37"/>
  <c r="DU260" i="37"/>
  <c r="DT260" i="37"/>
  <c r="DS260" i="37"/>
  <c r="DR260" i="37"/>
  <c r="DQ260" i="37"/>
  <c r="DP260" i="37"/>
  <c r="DO260" i="37"/>
  <c r="DN260" i="37"/>
  <c r="DM260" i="37"/>
  <c r="DL260" i="37"/>
  <c r="DK260" i="37"/>
  <c r="DJ260" i="37"/>
  <c r="DI260" i="37"/>
  <c r="DH260" i="37"/>
  <c r="DG260" i="37"/>
  <c r="DF260" i="37"/>
  <c r="DE260" i="37"/>
  <c r="DD260" i="37"/>
  <c r="DC260" i="37"/>
  <c r="DB260" i="37"/>
  <c r="DA260" i="37"/>
  <c r="CZ260" i="37"/>
  <c r="CY260" i="37"/>
  <c r="CX260" i="37"/>
  <c r="CW260" i="37"/>
  <c r="CV260" i="37"/>
  <c r="CU260" i="37"/>
  <c r="CT260" i="37"/>
  <c r="CS260" i="37"/>
  <c r="CR260" i="37"/>
  <c r="CQ260" i="37"/>
  <c r="CP260" i="37"/>
  <c r="CO260" i="37"/>
  <c r="CN260" i="37"/>
  <c r="CM260" i="37"/>
  <c r="CL260" i="37"/>
  <c r="CK260" i="37"/>
  <c r="CJ260" i="37"/>
  <c r="CI260" i="37"/>
  <c r="CH260" i="37"/>
  <c r="CG260" i="37"/>
  <c r="CF260" i="37"/>
  <c r="CE260" i="37"/>
  <c r="CD260" i="37"/>
  <c r="CC260" i="37"/>
  <c r="CB260" i="37"/>
  <c r="CA260" i="37"/>
  <c r="DV259" i="37"/>
  <c r="DU259" i="37"/>
  <c r="DT259" i="37"/>
  <c r="DS259" i="37"/>
  <c r="DR259" i="37"/>
  <c r="DQ259" i="37"/>
  <c r="DP259" i="37"/>
  <c r="DO259" i="37"/>
  <c r="DN259" i="37"/>
  <c r="DM259" i="37"/>
  <c r="DL259" i="37"/>
  <c r="DK259" i="37"/>
  <c r="DJ259" i="37"/>
  <c r="DI259" i="37"/>
  <c r="DH259" i="37"/>
  <c r="DG259" i="37"/>
  <c r="DF259" i="37"/>
  <c r="DE259" i="37"/>
  <c r="DD259" i="37"/>
  <c r="DC259" i="37"/>
  <c r="DB259" i="37"/>
  <c r="DA259" i="37"/>
  <c r="CZ259" i="37"/>
  <c r="CY259" i="37"/>
  <c r="CX259" i="37"/>
  <c r="CW259" i="37"/>
  <c r="CV259" i="37"/>
  <c r="CU259" i="37"/>
  <c r="CT259" i="37"/>
  <c r="CS259" i="37"/>
  <c r="CR259" i="37"/>
  <c r="CQ259" i="37"/>
  <c r="CP259" i="37"/>
  <c r="CO259" i="37"/>
  <c r="CN259" i="37"/>
  <c r="CM259" i="37"/>
  <c r="CL259" i="37"/>
  <c r="CK259" i="37"/>
  <c r="CJ259" i="37"/>
  <c r="CI259" i="37"/>
  <c r="CH259" i="37"/>
  <c r="CG259" i="37"/>
  <c r="CF259" i="37"/>
  <c r="CE259" i="37"/>
  <c r="CD259" i="37"/>
  <c r="CC259" i="37"/>
  <c r="CB259" i="37"/>
  <c r="CA259" i="37"/>
  <c r="DV258" i="37"/>
  <c r="DU258" i="37"/>
  <c r="DT258" i="37"/>
  <c r="DS258" i="37"/>
  <c r="DR258" i="37"/>
  <c r="DQ258" i="37"/>
  <c r="DP258" i="37"/>
  <c r="DO258" i="37"/>
  <c r="DN258" i="37"/>
  <c r="DM258" i="37"/>
  <c r="DL258" i="37"/>
  <c r="DK258" i="37"/>
  <c r="DJ258" i="37"/>
  <c r="DI258" i="37"/>
  <c r="DH258" i="37"/>
  <c r="DG258" i="37"/>
  <c r="DF258" i="37"/>
  <c r="DE258" i="37"/>
  <c r="DD258" i="37"/>
  <c r="DC258" i="37"/>
  <c r="DB258" i="37"/>
  <c r="DA258" i="37"/>
  <c r="CZ258" i="37"/>
  <c r="CY258" i="37"/>
  <c r="CX258" i="37"/>
  <c r="CW258" i="37"/>
  <c r="CV258" i="37"/>
  <c r="CU258" i="37"/>
  <c r="CT258" i="37"/>
  <c r="CS258" i="37"/>
  <c r="CR258" i="37"/>
  <c r="CQ258" i="37"/>
  <c r="CP258" i="37"/>
  <c r="CO258" i="37"/>
  <c r="CN258" i="37"/>
  <c r="CM258" i="37"/>
  <c r="CL258" i="37"/>
  <c r="CK258" i="37"/>
  <c r="CJ258" i="37"/>
  <c r="CI258" i="37"/>
  <c r="CH258" i="37"/>
  <c r="CG258" i="37"/>
  <c r="CF258" i="37"/>
  <c r="CE258" i="37"/>
  <c r="CD258" i="37"/>
  <c r="CC258" i="37"/>
  <c r="CB258" i="37"/>
  <c r="CA258" i="37"/>
  <c r="DV257" i="37"/>
  <c r="DU257" i="37"/>
  <c r="DT257" i="37"/>
  <c r="DS257" i="37"/>
  <c r="DR257" i="37"/>
  <c r="DQ257" i="37"/>
  <c r="DP257" i="37"/>
  <c r="DO257" i="37"/>
  <c r="DN257" i="37"/>
  <c r="DM257" i="37"/>
  <c r="DL257" i="37"/>
  <c r="DK257" i="37"/>
  <c r="DJ257" i="37"/>
  <c r="DI257" i="37"/>
  <c r="DH257" i="37"/>
  <c r="DG257" i="37"/>
  <c r="DF257" i="37"/>
  <c r="DE257" i="37"/>
  <c r="DD257" i="37"/>
  <c r="DC257" i="37"/>
  <c r="DB257" i="37"/>
  <c r="DA257" i="37"/>
  <c r="CZ257" i="37"/>
  <c r="CY257" i="37"/>
  <c r="CX257" i="37"/>
  <c r="CW257" i="37"/>
  <c r="CV257" i="37"/>
  <c r="CU257" i="37"/>
  <c r="CT257" i="37"/>
  <c r="CS257" i="37"/>
  <c r="CR257" i="37"/>
  <c r="CQ257" i="37"/>
  <c r="CP257" i="37"/>
  <c r="CO257" i="37"/>
  <c r="CN257" i="37"/>
  <c r="CM257" i="37"/>
  <c r="CL257" i="37"/>
  <c r="CK257" i="37"/>
  <c r="CJ257" i="37"/>
  <c r="CI257" i="37"/>
  <c r="CH257" i="37"/>
  <c r="CG257" i="37"/>
  <c r="CF257" i="37"/>
  <c r="CE257" i="37"/>
  <c r="CD257" i="37"/>
  <c r="CC257" i="37"/>
  <c r="CB257" i="37"/>
  <c r="CA257" i="37"/>
  <c r="DV256" i="37"/>
  <c r="DU256" i="37"/>
  <c r="DT256" i="37"/>
  <c r="DS256" i="37"/>
  <c r="DR256" i="37"/>
  <c r="DQ256" i="37"/>
  <c r="DP256" i="37"/>
  <c r="DO256" i="37"/>
  <c r="DN256" i="37"/>
  <c r="DM256" i="37"/>
  <c r="DL256" i="37"/>
  <c r="DK256" i="37"/>
  <c r="DJ256" i="37"/>
  <c r="DI256" i="37"/>
  <c r="DH256" i="37"/>
  <c r="DG256" i="37"/>
  <c r="DF256" i="37"/>
  <c r="DE256" i="37"/>
  <c r="DD256" i="37"/>
  <c r="DC256" i="37"/>
  <c r="DB256" i="37"/>
  <c r="DA256" i="37"/>
  <c r="CZ256" i="37"/>
  <c r="CY256" i="37"/>
  <c r="CX256" i="37"/>
  <c r="CW256" i="37"/>
  <c r="CV256" i="37"/>
  <c r="CU256" i="37"/>
  <c r="CT256" i="37"/>
  <c r="CS256" i="37"/>
  <c r="CR256" i="37"/>
  <c r="CQ256" i="37"/>
  <c r="CP256" i="37"/>
  <c r="CO256" i="37"/>
  <c r="CN256" i="37"/>
  <c r="CM256" i="37"/>
  <c r="CL256" i="37"/>
  <c r="CK256" i="37"/>
  <c r="CJ256" i="37"/>
  <c r="CI256" i="37"/>
  <c r="CH256" i="37"/>
  <c r="CG256" i="37"/>
  <c r="CF256" i="37"/>
  <c r="CE256" i="37"/>
  <c r="CD256" i="37"/>
  <c r="CC256" i="37"/>
  <c r="CB256" i="37"/>
  <c r="CA256" i="37"/>
  <c r="DV255" i="37"/>
  <c r="DU255" i="37"/>
  <c r="DT255" i="37"/>
  <c r="DS255" i="37"/>
  <c r="DR255" i="37"/>
  <c r="DQ255" i="37"/>
  <c r="DP255" i="37"/>
  <c r="DO255" i="37"/>
  <c r="DN255" i="37"/>
  <c r="DM255" i="37"/>
  <c r="DL255" i="37"/>
  <c r="DK255" i="37"/>
  <c r="DJ255" i="37"/>
  <c r="DI255" i="37"/>
  <c r="DH255" i="37"/>
  <c r="DG255" i="37"/>
  <c r="DF255" i="37"/>
  <c r="DE255" i="37"/>
  <c r="DD255" i="37"/>
  <c r="DC255" i="37"/>
  <c r="DB255" i="37"/>
  <c r="DA255" i="37"/>
  <c r="CZ255" i="37"/>
  <c r="CY255" i="37"/>
  <c r="CX255" i="37"/>
  <c r="CW255" i="37"/>
  <c r="CV255" i="37"/>
  <c r="CU255" i="37"/>
  <c r="CT255" i="37"/>
  <c r="CS255" i="37"/>
  <c r="CR255" i="37"/>
  <c r="CQ255" i="37"/>
  <c r="CP255" i="37"/>
  <c r="CO255" i="37"/>
  <c r="CN255" i="37"/>
  <c r="CM255" i="37"/>
  <c r="CL255" i="37"/>
  <c r="CK255" i="37"/>
  <c r="CJ255" i="37"/>
  <c r="CI255" i="37"/>
  <c r="CH255" i="37"/>
  <c r="CG255" i="37"/>
  <c r="CF255" i="37"/>
  <c r="CE255" i="37"/>
  <c r="CD255" i="37"/>
  <c r="CC255" i="37"/>
  <c r="CB255" i="37"/>
  <c r="CA255" i="37"/>
  <c r="DV254" i="37"/>
  <c r="DU254" i="37"/>
  <c r="DT254" i="37"/>
  <c r="DS254" i="37"/>
  <c r="DR254" i="37"/>
  <c r="DQ254" i="37"/>
  <c r="DP254" i="37"/>
  <c r="DO254" i="37"/>
  <c r="DN254" i="37"/>
  <c r="DM254" i="37"/>
  <c r="DL254" i="37"/>
  <c r="DK254" i="37"/>
  <c r="DJ254" i="37"/>
  <c r="DI254" i="37"/>
  <c r="DH254" i="37"/>
  <c r="DG254" i="37"/>
  <c r="DF254" i="37"/>
  <c r="DE254" i="37"/>
  <c r="DD254" i="37"/>
  <c r="DC254" i="37"/>
  <c r="DB254" i="37"/>
  <c r="DA254" i="37"/>
  <c r="CZ254" i="37"/>
  <c r="CY254" i="37"/>
  <c r="CX254" i="37"/>
  <c r="CW254" i="37"/>
  <c r="CV254" i="37"/>
  <c r="CU254" i="37"/>
  <c r="CT254" i="37"/>
  <c r="CS254" i="37"/>
  <c r="CR254" i="37"/>
  <c r="CQ254" i="37"/>
  <c r="CP254" i="37"/>
  <c r="CO254" i="37"/>
  <c r="CN254" i="37"/>
  <c r="CM254" i="37"/>
  <c r="CL254" i="37"/>
  <c r="CK254" i="37"/>
  <c r="CJ254" i="37"/>
  <c r="CI254" i="37"/>
  <c r="CH254" i="37"/>
  <c r="CG254" i="37"/>
  <c r="CF254" i="37"/>
  <c r="CE254" i="37"/>
  <c r="CD254" i="37"/>
  <c r="CC254" i="37"/>
  <c r="CB254" i="37"/>
  <c r="CA254" i="37"/>
  <c r="DV253" i="37"/>
  <c r="DU253" i="37"/>
  <c r="DT253" i="37"/>
  <c r="DS253" i="37"/>
  <c r="DR253" i="37"/>
  <c r="DQ253" i="37"/>
  <c r="DP253" i="37"/>
  <c r="DO253" i="37"/>
  <c r="DN253" i="37"/>
  <c r="DM253" i="37"/>
  <c r="DL253" i="37"/>
  <c r="DK253" i="37"/>
  <c r="DJ253" i="37"/>
  <c r="DI253" i="37"/>
  <c r="DH253" i="37"/>
  <c r="DG253" i="37"/>
  <c r="DF253" i="37"/>
  <c r="DE253" i="37"/>
  <c r="DD253" i="37"/>
  <c r="DC253" i="37"/>
  <c r="DB253" i="37"/>
  <c r="DA253" i="37"/>
  <c r="CZ253" i="37"/>
  <c r="CY253" i="37"/>
  <c r="CX253" i="37"/>
  <c r="CW253" i="37"/>
  <c r="CV253" i="37"/>
  <c r="CU253" i="37"/>
  <c r="CT253" i="37"/>
  <c r="CS253" i="37"/>
  <c r="CR253" i="37"/>
  <c r="CQ253" i="37"/>
  <c r="CP253" i="37"/>
  <c r="CO253" i="37"/>
  <c r="CN253" i="37"/>
  <c r="CM253" i="37"/>
  <c r="CL253" i="37"/>
  <c r="CK253" i="37"/>
  <c r="CJ253" i="37"/>
  <c r="CI253" i="37"/>
  <c r="CH253" i="37"/>
  <c r="CG253" i="37"/>
  <c r="CF253" i="37"/>
  <c r="CE253" i="37"/>
  <c r="CD253" i="37"/>
  <c r="CC253" i="37"/>
  <c r="CB253" i="37"/>
  <c r="CA253" i="37"/>
  <c r="DV252" i="37"/>
  <c r="DU252" i="37"/>
  <c r="DT252" i="37"/>
  <c r="DS252" i="37"/>
  <c r="DR252" i="37"/>
  <c r="DQ252" i="37"/>
  <c r="DP252" i="37"/>
  <c r="DO252" i="37"/>
  <c r="DN252" i="37"/>
  <c r="DM252" i="37"/>
  <c r="DL252" i="37"/>
  <c r="DK252" i="37"/>
  <c r="DJ252" i="37"/>
  <c r="DI252" i="37"/>
  <c r="DH252" i="37"/>
  <c r="DG252" i="37"/>
  <c r="DF252" i="37"/>
  <c r="DE252" i="37"/>
  <c r="DD252" i="37"/>
  <c r="DC252" i="37"/>
  <c r="DB252" i="37"/>
  <c r="DA252" i="37"/>
  <c r="CZ252" i="37"/>
  <c r="CY252" i="37"/>
  <c r="CX252" i="37"/>
  <c r="CW252" i="37"/>
  <c r="CV252" i="37"/>
  <c r="CU252" i="37"/>
  <c r="CT252" i="37"/>
  <c r="CS252" i="37"/>
  <c r="CR252" i="37"/>
  <c r="CQ252" i="37"/>
  <c r="CP252" i="37"/>
  <c r="CO252" i="37"/>
  <c r="CN252" i="37"/>
  <c r="CM252" i="37"/>
  <c r="CL252" i="37"/>
  <c r="CK252" i="37"/>
  <c r="CJ252" i="37"/>
  <c r="CI252" i="37"/>
  <c r="CH252" i="37"/>
  <c r="CG252" i="37"/>
  <c r="CF252" i="37"/>
  <c r="CE252" i="37"/>
  <c r="CD252" i="37"/>
  <c r="CC252" i="37"/>
  <c r="CB252" i="37"/>
  <c r="CA252" i="37"/>
  <c r="DV251" i="37"/>
  <c r="DU251" i="37"/>
  <c r="DT251" i="37"/>
  <c r="DS251" i="37"/>
  <c r="DR251" i="37"/>
  <c r="DQ251" i="37"/>
  <c r="DP251" i="37"/>
  <c r="DO251" i="37"/>
  <c r="DN251" i="37"/>
  <c r="DM251" i="37"/>
  <c r="DL251" i="37"/>
  <c r="DK251" i="37"/>
  <c r="DJ251" i="37"/>
  <c r="DI251" i="37"/>
  <c r="DH251" i="37"/>
  <c r="DG251" i="37"/>
  <c r="DF251" i="37"/>
  <c r="DE251" i="37"/>
  <c r="DD251" i="37"/>
  <c r="DC251" i="37"/>
  <c r="DB251" i="37"/>
  <c r="DA251" i="37"/>
  <c r="CZ251" i="37"/>
  <c r="CY251" i="37"/>
  <c r="CX251" i="37"/>
  <c r="CW251" i="37"/>
  <c r="CV251" i="37"/>
  <c r="CU251" i="37"/>
  <c r="CT251" i="37"/>
  <c r="CS251" i="37"/>
  <c r="CR251" i="37"/>
  <c r="CQ251" i="37"/>
  <c r="CP251" i="37"/>
  <c r="CO251" i="37"/>
  <c r="CN251" i="37"/>
  <c r="CM251" i="37"/>
  <c r="CL251" i="37"/>
  <c r="CK251" i="37"/>
  <c r="CJ251" i="37"/>
  <c r="CI251" i="37"/>
  <c r="CH251" i="37"/>
  <c r="CG251" i="37"/>
  <c r="CF251" i="37"/>
  <c r="CE251" i="37"/>
  <c r="CD251" i="37"/>
  <c r="CC251" i="37"/>
  <c r="CB251" i="37"/>
  <c r="CA251" i="37"/>
  <c r="DV250" i="37"/>
  <c r="DU250" i="37"/>
  <c r="DT250" i="37"/>
  <c r="DS250" i="37"/>
  <c r="DR250" i="37"/>
  <c r="DQ250" i="37"/>
  <c r="DP250" i="37"/>
  <c r="DO250" i="37"/>
  <c r="DN250" i="37"/>
  <c r="DM250" i="37"/>
  <c r="DL250" i="37"/>
  <c r="DK250" i="37"/>
  <c r="DJ250" i="37"/>
  <c r="DI250" i="37"/>
  <c r="DH250" i="37"/>
  <c r="DG250" i="37"/>
  <c r="DF250" i="37"/>
  <c r="DE250" i="37"/>
  <c r="DD250" i="37"/>
  <c r="DC250" i="37"/>
  <c r="DB250" i="37"/>
  <c r="DA250" i="37"/>
  <c r="CZ250" i="37"/>
  <c r="CY250" i="37"/>
  <c r="CX250" i="37"/>
  <c r="CW250" i="37"/>
  <c r="CV250" i="37"/>
  <c r="CU250" i="37"/>
  <c r="CT250" i="37"/>
  <c r="CS250" i="37"/>
  <c r="CR250" i="37"/>
  <c r="CQ250" i="37"/>
  <c r="CP250" i="37"/>
  <c r="CO250" i="37"/>
  <c r="CN250" i="37"/>
  <c r="CM250" i="37"/>
  <c r="CL250" i="37"/>
  <c r="CK250" i="37"/>
  <c r="CJ250" i="37"/>
  <c r="CI250" i="37"/>
  <c r="CH250" i="37"/>
  <c r="CG250" i="37"/>
  <c r="CF250" i="37"/>
  <c r="CE250" i="37"/>
  <c r="CD250" i="37"/>
  <c r="CC250" i="37"/>
  <c r="CB250" i="37"/>
  <c r="CA250" i="37"/>
  <c r="DV249" i="37"/>
  <c r="DU249" i="37"/>
  <c r="DT249" i="37"/>
  <c r="DS249" i="37"/>
  <c r="DR249" i="37"/>
  <c r="DQ249" i="37"/>
  <c r="DP249" i="37"/>
  <c r="DO249" i="37"/>
  <c r="DN249" i="37"/>
  <c r="DM249" i="37"/>
  <c r="DL249" i="37"/>
  <c r="DK249" i="37"/>
  <c r="DJ249" i="37"/>
  <c r="DI249" i="37"/>
  <c r="DH249" i="37"/>
  <c r="DG249" i="37"/>
  <c r="DF249" i="37"/>
  <c r="DE249" i="37"/>
  <c r="DD249" i="37"/>
  <c r="DC249" i="37"/>
  <c r="DB249" i="37"/>
  <c r="DA249" i="37"/>
  <c r="CZ249" i="37"/>
  <c r="CY249" i="37"/>
  <c r="CX249" i="37"/>
  <c r="CW249" i="37"/>
  <c r="CV249" i="37"/>
  <c r="CU249" i="37"/>
  <c r="CT249" i="37"/>
  <c r="CS249" i="37"/>
  <c r="CR249" i="37"/>
  <c r="CQ249" i="37"/>
  <c r="CP249" i="37"/>
  <c r="CO249" i="37"/>
  <c r="CN249" i="37"/>
  <c r="CM249" i="37"/>
  <c r="CL249" i="37"/>
  <c r="CK249" i="37"/>
  <c r="CJ249" i="37"/>
  <c r="CI249" i="37"/>
  <c r="CH249" i="37"/>
  <c r="CG249" i="37"/>
  <c r="CF249" i="37"/>
  <c r="CE249" i="37"/>
  <c r="CD249" i="37"/>
  <c r="CC249" i="37"/>
  <c r="CB249" i="37"/>
  <c r="CA249" i="37"/>
  <c r="DV248" i="37"/>
  <c r="DU248" i="37"/>
  <c r="DT248" i="37"/>
  <c r="DS248" i="37"/>
  <c r="DR248" i="37"/>
  <c r="DQ248" i="37"/>
  <c r="DP248" i="37"/>
  <c r="DO248" i="37"/>
  <c r="DN248" i="37"/>
  <c r="DM248" i="37"/>
  <c r="DL248" i="37"/>
  <c r="DK248" i="37"/>
  <c r="DJ248" i="37"/>
  <c r="DI248" i="37"/>
  <c r="DH248" i="37"/>
  <c r="DG248" i="37"/>
  <c r="DF248" i="37"/>
  <c r="DE248" i="37"/>
  <c r="DD248" i="37"/>
  <c r="DC248" i="37"/>
  <c r="DB248" i="37"/>
  <c r="DA248" i="37"/>
  <c r="CZ248" i="37"/>
  <c r="CY248" i="37"/>
  <c r="CX248" i="37"/>
  <c r="CW248" i="37"/>
  <c r="CV248" i="37"/>
  <c r="CU248" i="37"/>
  <c r="CT248" i="37"/>
  <c r="CS248" i="37"/>
  <c r="CR248" i="37"/>
  <c r="CQ248" i="37"/>
  <c r="CP248" i="37"/>
  <c r="CO248" i="37"/>
  <c r="CN248" i="37"/>
  <c r="CM248" i="37"/>
  <c r="CL248" i="37"/>
  <c r="CK248" i="37"/>
  <c r="CJ248" i="37"/>
  <c r="CI248" i="37"/>
  <c r="CH248" i="37"/>
  <c r="CG248" i="37"/>
  <c r="CF248" i="37"/>
  <c r="CE248" i="37"/>
  <c r="CD248" i="37"/>
  <c r="CC248" i="37"/>
  <c r="CB248" i="37"/>
  <c r="CA248" i="37"/>
  <c r="DV247" i="37"/>
  <c r="DU247" i="37"/>
  <c r="DT247" i="37"/>
  <c r="DS247" i="37"/>
  <c r="DR247" i="37"/>
  <c r="DQ247" i="37"/>
  <c r="DP247" i="37"/>
  <c r="DO247" i="37"/>
  <c r="DN247" i="37"/>
  <c r="DM247" i="37"/>
  <c r="DL247" i="37"/>
  <c r="DK247" i="37"/>
  <c r="DJ247" i="37"/>
  <c r="DI247" i="37"/>
  <c r="DH247" i="37"/>
  <c r="DG247" i="37"/>
  <c r="DF247" i="37"/>
  <c r="DE247" i="37"/>
  <c r="DD247" i="37"/>
  <c r="DC247" i="37"/>
  <c r="DB247" i="37"/>
  <c r="DA247" i="37"/>
  <c r="CZ247" i="37"/>
  <c r="CY247" i="37"/>
  <c r="CX247" i="37"/>
  <c r="CW247" i="37"/>
  <c r="CV247" i="37"/>
  <c r="CU247" i="37"/>
  <c r="CT247" i="37"/>
  <c r="CS247" i="37"/>
  <c r="CR247" i="37"/>
  <c r="CQ247" i="37"/>
  <c r="CP247" i="37"/>
  <c r="CO247" i="37"/>
  <c r="CN247" i="37"/>
  <c r="CM247" i="37"/>
  <c r="CL247" i="37"/>
  <c r="CK247" i="37"/>
  <c r="CJ247" i="37"/>
  <c r="CI247" i="37"/>
  <c r="CH247" i="37"/>
  <c r="CG247" i="37"/>
  <c r="CF247" i="37"/>
  <c r="CE247" i="37"/>
  <c r="CD247" i="37"/>
  <c r="CC247" i="37"/>
  <c r="CB247" i="37"/>
  <c r="CA247" i="37"/>
  <c r="DV246" i="37"/>
  <c r="DU246" i="37"/>
  <c r="DT246" i="37"/>
  <c r="DS246" i="37"/>
  <c r="DR246" i="37"/>
  <c r="DQ246" i="37"/>
  <c r="DP246" i="37"/>
  <c r="DO246" i="37"/>
  <c r="DN246" i="37"/>
  <c r="DM246" i="37"/>
  <c r="DL246" i="37"/>
  <c r="DK246" i="37"/>
  <c r="DJ246" i="37"/>
  <c r="DI246" i="37"/>
  <c r="DH246" i="37"/>
  <c r="DG246" i="37"/>
  <c r="DF246" i="37"/>
  <c r="DE246" i="37"/>
  <c r="DD246" i="37"/>
  <c r="DC246" i="37"/>
  <c r="DB246" i="37"/>
  <c r="DA246" i="37"/>
  <c r="CZ246" i="37"/>
  <c r="CY246" i="37"/>
  <c r="CX246" i="37"/>
  <c r="CW246" i="37"/>
  <c r="CV246" i="37"/>
  <c r="CU246" i="37"/>
  <c r="CT246" i="37"/>
  <c r="CS246" i="37"/>
  <c r="CR246" i="37"/>
  <c r="CQ246" i="37"/>
  <c r="CP246" i="37"/>
  <c r="CO246" i="37"/>
  <c r="CN246" i="37"/>
  <c r="CM246" i="37"/>
  <c r="CL246" i="37"/>
  <c r="CK246" i="37"/>
  <c r="CJ246" i="37"/>
  <c r="CI246" i="37"/>
  <c r="CH246" i="37"/>
  <c r="CG246" i="37"/>
  <c r="CF246" i="37"/>
  <c r="CE246" i="37"/>
  <c r="CD246" i="37"/>
  <c r="CC246" i="37"/>
  <c r="CB246" i="37"/>
  <c r="CA246" i="37"/>
  <c r="DV245" i="37"/>
  <c r="DU245" i="37"/>
  <c r="DT245" i="37"/>
  <c r="DS245" i="37"/>
  <c r="DR245" i="37"/>
  <c r="DQ245" i="37"/>
  <c r="DP245" i="37"/>
  <c r="DO245" i="37"/>
  <c r="DN245" i="37"/>
  <c r="DM245" i="37"/>
  <c r="DL245" i="37"/>
  <c r="DK245" i="37"/>
  <c r="DJ245" i="37"/>
  <c r="DI245" i="37"/>
  <c r="DH245" i="37"/>
  <c r="DG245" i="37"/>
  <c r="DF245" i="37"/>
  <c r="DE245" i="37"/>
  <c r="DD245" i="37"/>
  <c r="DC245" i="37"/>
  <c r="DB245" i="37"/>
  <c r="DA245" i="37"/>
  <c r="CZ245" i="37"/>
  <c r="CY245" i="37"/>
  <c r="CX245" i="37"/>
  <c r="CW245" i="37"/>
  <c r="CV245" i="37"/>
  <c r="CU245" i="37"/>
  <c r="CT245" i="37"/>
  <c r="CS245" i="37"/>
  <c r="CR245" i="37"/>
  <c r="CQ245" i="37"/>
  <c r="CP245" i="37"/>
  <c r="CO245" i="37"/>
  <c r="CN245" i="37"/>
  <c r="CM245" i="37"/>
  <c r="CL245" i="37"/>
  <c r="CK245" i="37"/>
  <c r="CJ245" i="37"/>
  <c r="CI245" i="37"/>
  <c r="CH245" i="37"/>
  <c r="CG245" i="37"/>
  <c r="CF245" i="37"/>
  <c r="CE245" i="37"/>
  <c r="CD245" i="37"/>
  <c r="CC245" i="37"/>
  <c r="CB245" i="37"/>
  <c r="CA245" i="37"/>
  <c r="DV244" i="37"/>
  <c r="DU244" i="37"/>
  <c r="DT244" i="37"/>
  <c r="DS244" i="37"/>
  <c r="DR244" i="37"/>
  <c r="DQ244" i="37"/>
  <c r="DP244" i="37"/>
  <c r="DO244" i="37"/>
  <c r="DN244" i="37"/>
  <c r="DM244" i="37"/>
  <c r="DL244" i="37"/>
  <c r="DK244" i="37"/>
  <c r="DJ244" i="37"/>
  <c r="DI244" i="37"/>
  <c r="DH244" i="37"/>
  <c r="DG244" i="37"/>
  <c r="DF244" i="37"/>
  <c r="DE244" i="37"/>
  <c r="DD244" i="37"/>
  <c r="DC244" i="37"/>
  <c r="DB244" i="37"/>
  <c r="DA244" i="37"/>
  <c r="CZ244" i="37"/>
  <c r="CY244" i="37"/>
  <c r="CX244" i="37"/>
  <c r="CW244" i="37"/>
  <c r="CV244" i="37"/>
  <c r="CU244" i="37"/>
  <c r="CT244" i="37"/>
  <c r="CS244" i="37"/>
  <c r="CR244" i="37"/>
  <c r="CQ244" i="37"/>
  <c r="CP244" i="37"/>
  <c r="CO244" i="37"/>
  <c r="CN244" i="37"/>
  <c r="CM244" i="37"/>
  <c r="CL244" i="37"/>
  <c r="CK244" i="37"/>
  <c r="CJ244" i="37"/>
  <c r="CI244" i="37"/>
  <c r="CH244" i="37"/>
  <c r="CG244" i="37"/>
  <c r="CF244" i="37"/>
  <c r="CE244" i="37"/>
  <c r="CD244" i="37"/>
  <c r="CC244" i="37"/>
  <c r="CB244" i="37"/>
  <c r="CA244" i="37"/>
  <c r="DV243" i="37"/>
  <c r="DU243" i="37"/>
  <c r="DT243" i="37"/>
  <c r="DS243" i="37"/>
  <c r="DR243" i="37"/>
  <c r="DQ243" i="37"/>
  <c r="DP243" i="37"/>
  <c r="DO243" i="37"/>
  <c r="DN243" i="37"/>
  <c r="DM243" i="37"/>
  <c r="DL243" i="37"/>
  <c r="DK243" i="37"/>
  <c r="DJ243" i="37"/>
  <c r="DI243" i="37"/>
  <c r="DH243" i="37"/>
  <c r="DG243" i="37"/>
  <c r="DF243" i="37"/>
  <c r="DE243" i="37"/>
  <c r="DD243" i="37"/>
  <c r="DC243" i="37"/>
  <c r="DB243" i="37"/>
  <c r="DA243" i="37"/>
  <c r="CZ243" i="37"/>
  <c r="CY243" i="37"/>
  <c r="CX243" i="37"/>
  <c r="CW243" i="37"/>
  <c r="CV243" i="37"/>
  <c r="CU243" i="37"/>
  <c r="CT243" i="37"/>
  <c r="CS243" i="37"/>
  <c r="CR243" i="37"/>
  <c r="CQ243" i="37"/>
  <c r="CP243" i="37"/>
  <c r="CO243" i="37"/>
  <c r="CN243" i="37"/>
  <c r="CM243" i="37"/>
  <c r="CL243" i="37"/>
  <c r="CK243" i="37"/>
  <c r="CJ243" i="37"/>
  <c r="CI243" i="37"/>
  <c r="CH243" i="37"/>
  <c r="CG243" i="37"/>
  <c r="CF243" i="37"/>
  <c r="CE243" i="37"/>
  <c r="CD243" i="37"/>
  <c r="CC243" i="37"/>
  <c r="CB243" i="37"/>
  <c r="CA243" i="37"/>
  <c r="DV242" i="37"/>
  <c r="DU242" i="37"/>
  <c r="DT242" i="37"/>
  <c r="DS242" i="37"/>
  <c r="DR242" i="37"/>
  <c r="DQ242" i="37"/>
  <c r="DP242" i="37"/>
  <c r="DO242" i="37"/>
  <c r="DN242" i="37"/>
  <c r="DM242" i="37"/>
  <c r="DL242" i="37"/>
  <c r="DK242" i="37"/>
  <c r="DJ242" i="37"/>
  <c r="DI242" i="37"/>
  <c r="DH242" i="37"/>
  <c r="DG242" i="37"/>
  <c r="DF242" i="37"/>
  <c r="DE242" i="37"/>
  <c r="DD242" i="37"/>
  <c r="DC242" i="37"/>
  <c r="DB242" i="37"/>
  <c r="DA242" i="37"/>
  <c r="CZ242" i="37"/>
  <c r="CY242" i="37"/>
  <c r="CX242" i="37"/>
  <c r="CW242" i="37"/>
  <c r="CV242" i="37"/>
  <c r="CU242" i="37"/>
  <c r="CT242" i="37"/>
  <c r="CS242" i="37"/>
  <c r="CR242" i="37"/>
  <c r="CQ242" i="37"/>
  <c r="CP242" i="37"/>
  <c r="CO242" i="37"/>
  <c r="CN242" i="37"/>
  <c r="CM242" i="37"/>
  <c r="CL242" i="37"/>
  <c r="CK242" i="37"/>
  <c r="CJ242" i="37"/>
  <c r="CI242" i="37"/>
  <c r="CH242" i="37"/>
  <c r="CG242" i="37"/>
  <c r="CF242" i="37"/>
  <c r="CE242" i="37"/>
  <c r="CD242" i="37"/>
  <c r="CC242" i="37"/>
  <c r="CB242" i="37"/>
  <c r="CA242" i="37"/>
  <c r="DV241" i="37"/>
  <c r="DU241" i="37"/>
  <c r="DT241" i="37"/>
  <c r="DS241" i="37"/>
  <c r="DR241" i="37"/>
  <c r="DQ241" i="37"/>
  <c r="DP241" i="37"/>
  <c r="DO241" i="37"/>
  <c r="DN241" i="37"/>
  <c r="DM241" i="37"/>
  <c r="DL241" i="37"/>
  <c r="DK241" i="37"/>
  <c r="DJ241" i="37"/>
  <c r="DI241" i="37"/>
  <c r="DH241" i="37"/>
  <c r="DG241" i="37"/>
  <c r="DF241" i="37"/>
  <c r="DE241" i="37"/>
  <c r="DD241" i="37"/>
  <c r="DC241" i="37"/>
  <c r="DB241" i="37"/>
  <c r="DA241" i="37"/>
  <c r="CZ241" i="37"/>
  <c r="CY241" i="37"/>
  <c r="CX241" i="37"/>
  <c r="CW241" i="37"/>
  <c r="CV241" i="37"/>
  <c r="CU241" i="37"/>
  <c r="CT241" i="37"/>
  <c r="CS241" i="37"/>
  <c r="CR241" i="37"/>
  <c r="CQ241" i="37"/>
  <c r="CP241" i="37"/>
  <c r="CO241" i="37"/>
  <c r="CN241" i="37"/>
  <c r="CM241" i="37"/>
  <c r="CL241" i="37"/>
  <c r="CK241" i="37"/>
  <c r="CJ241" i="37"/>
  <c r="CI241" i="37"/>
  <c r="CH241" i="37"/>
  <c r="CG241" i="37"/>
  <c r="CF241" i="37"/>
  <c r="CE241" i="37"/>
  <c r="CD241" i="37"/>
  <c r="CC241" i="37"/>
  <c r="CB241" i="37"/>
  <c r="CA241" i="37"/>
  <c r="DV240" i="37"/>
  <c r="DU240" i="37"/>
  <c r="DT240" i="37"/>
  <c r="DS240" i="37"/>
  <c r="DR240" i="37"/>
  <c r="DQ240" i="37"/>
  <c r="DP240" i="37"/>
  <c r="DO240" i="37"/>
  <c r="DN240" i="37"/>
  <c r="DM240" i="37"/>
  <c r="DL240" i="37"/>
  <c r="DK240" i="37"/>
  <c r="DJ240" i="37"/>
  <c r="DI240" i="37"/>
  <c r="DH240" i="37"/>
  <c r="DG240" i="37"/>
  <c r="DF240" i="37"/>
  <c r="DE240" i="37"/>
  <c r="DD240" i="37"/>
  <c r="DC240" i="37"/>
  <c r="DB240" i="37"/>
  <c r="DA240" i="37"/>
  <c r="CZ240" i="37"/>
  <c r="CY240" i="37"/>
  <c r="CX240" i="37"/>
  <c r="CW240" i="37"/>
  <c r="CV240" i="37"/>
  <c r="CU240" i="37"/>
  <c r="CT240" i="37"/>
  <c r="CS240" i="37"/>
  <c r="CR240" i="37"/>
  <c r="CQ240" i="37"/>
  <c r="CP240" i="37"/>
  <c r="CO240" i="37"/>
  <c r="CN240" i="37"/>
  <c r="CM240" i="37"/>
  <c r="CL240" i="37"/>
  <c r="CK240" i="37"/>
  <c r="CJ240" i="37"/>
  <c r="CI240" i="37"/>
  <c r="CH240" i="37"/>
  <c r="CG240" i="37"/>
  <c r="CF240" i="37"/>
  <c r="CE240" i="37"/>
  <c r="CD240" i="37"/>
  <c r="CC240" i="37"/>
  <c r="CB240" i="37"/>
  <c r="CA240" i="37"/>
  <c r="DV239" i="37"/>
  <c r="DU239" i="37"/>
  <c r="DT239" i="37"/>
  <c r="DS239" i="37"/>
  <c r="DR239" i="37"/>
  <c r="DQ239" i="37"/>
  <c r="DP239" i="37"/>
  <c r="DO239" i="37"/>
  <c r="DN239" i="37"/>
  <c r="DM239" i="37"/>
  <c r="DL239" i="37"/>
  <c r="DK239" i="37"/>
  <c r="DJ239" i="37"/>
  <c r="DI239" i="37"/>
  <c r="DH239" i="37"/>
  <c r="DG239" i="37"/>
  <c r="DF239" i="37"/>
  <c r="DE239" i="37"/>
  <c r="DD239" i="37"/>
  <c r="DC239" i="37"/>
  <c r="DB239" i="37"/>
  <c r="DA239" i="37"/>
  <c r="CZ239" i="37"/>
  <c r="CY239" i="37"/>
  <c r="CX239" i="37"/>
  <c r="CW239" i="37"/>
  <c r="CV239" i="37"/>
  <c r="CU239" i="37"/>
  <c r="CT239" i="37"/>
  <c r="CS239" i="37"/>
  <c r="CR239" i="37"/>
  <c r="CQ239" i="37"/>
  <c r="CP239" i="37"/>
  <c r="CO239" i="37"/>
  <c r="CN239" i="37"/>
  <c r="CM239" i="37"/>
  <c r="CL239" i="37"/>
  <c r="CK239" i="37"/>
  <c r="CJ239" i="37"/>
  <c r="CI239" i="37"/>
  <c r="CH239" i="37"/>
  <c r="CG239" i="37"/>
  <c r="CF239" i="37"/>
  <c r="CE239" i="37"/>
  <c r="CD239" i="37"/>
  <c r="CC239" i="37"/>
  <c r="CB239" i="37"/>
  <c r="CA239" i="37"/>
  <c r="DV238" i="37"/>
  <c r="DU238" i="37"/>
  <c r="DT238" i="37"/>
  <c r="DS238" i="37"/>
  <c r="DR238" i="37"/>
  <c r="DQ238" i="37"/>
  <c r="DP238" i="37"/>
  <c r="DO238" i="37"/>
  <c r="DN238" i="37"/>
  <c r="DM238" i="37"/>
  <c r="DL238" i="37"/>
  <c r="DK238" i="37"/>
  <c r="DJ238" i="37"/>
  <c r="DI238" i="37"/>
  <c r="DH238" i="37"/>
  <c r="DG238" i="37"/>
  <c r="DF238" i="37"/>
  <c r="DE238" i="37"/>
  <c r="DD238" i="37"/>
  <c r="DC238" i="37"/>
  <c r="DB238" i="37"/>
  <c r="DA238" i="37"/>
  <c r="CZ238" i="37"/>
  <c r="CY238" i="37"/>
  <c r="CX238" i="37"/>
  <c r="CW238" i="37"/>
  <c r="CV238" i="37"/>
  <c r="CU238" i="37"/>
  <c r="CT238" i="37"/>
  <c r="CS238" i="37"/>
  <c r="CR238" i="37"/>
  <c r="CQ238" i="37"/>
  <c r="CP238" i="37"/>
  <c r="CO238" i="37"/>
  <c r="CN238" i="37"/>
  <c r="CM238" i="37"/>
  <c r="CL238" i="37"/>
  <c r="CK238" i="37"/>
  <c r="CJ238" i="37"/>
  <c r="CI238" i="37"/>
  <c r="CH238" i="37"/>
  <c r="CG238" i="37"/>
  <c r="CF238" i="37"/>
  <c r="CE238" i="37"/>
  <c r="CD238" i="37"/>
  <c r="CC238" i="37"/>
  <c r="CB238" i="37"/>
  <c r="CA238" i="37"/>
  <c r="DV237" i="37"/>
  <c r="DU237" i="37"/>
  <c r="DT237" i="37"/>
  <c r="DS237" i="37"/>
  <c r="DR237" i="37"/>
  <c r="DQ237" i="37"/>
  <c r="DP237" i="37"/>
  <c r="DO237" i="37"/>
  <c r="DN237" i="37"/>
  <c r="DM237" i="37"/>
  <c r="DL237" i="37"/>
  <c r="DK237" i="37"/>
  <c r="DJ237" i="37"/>
  <c r="DI237" i="37"/>
  <c r="DH237" i="37"/>
  <c r="DG237" i="37"/>
  <c r="DF237" i="37"/>
  <c r="DE237" i="37"/>
  <c r="DD237" i="37"/>
  <c r="DC237" i="37"/>
  <c r="DB237" i="37"/>
  <c r="DA237" i="37"/>
  <c r="CZ237" i="37"/>
  <c r="CY237" i="37"/>
  <c r="CX237" i="37"/>
  <c r="CW237" i="37"/>
  <c r="CV237" i="37"/>
  <c r="CU237" i="37"/>
  <c r="CT237" i="37"/>
  <c r="CS237" i="37"/>
  <c r="CR237" i="37"/>
  <c r="CQ237" i="37"/>
  <c r="CP237" i="37"/>
  <c r="CO237" i="37"/>
  <c r="CN237" i="37"/>
  <c r="CM237" i="37"/>
  <c r="CL237" i="37"/>
  <c r="CK237" i="37"/>
  <c r="CJ237" i="37"/>
  <c r="CI237" i="37"/>
  <c r="CH237" i="37"/>
  <c r="CG237" i="37"/>
  <c r="CF237" i="37"/>
  <c r="CE237" i="37"/>
  <c r="CD237" i="37"/>
  <c r="CC237" i="37"/>
  <c r="CB237" i="37"/>
  <c r="CA237" i="37"/>
  <c r="DV236" i="37"/>
  <c r="DU236" i="37"/>
  <c r="DT236" i="37"/>
  <c r="DS236" i="37"/>
  <c r="DR236" i="37"/>
  <c r="DQ236" i="37"/>
  <c r="DP236" i="37"/>
  <c r="DO236" i="37"/>
  <c r="DN236" i="37"/>
  <c r="DM236" i="37"/>
  <c r="DL236" i="37"/>
  <c r="DK236" i="37"/>
  <c r="DJ236" i="37"/>
  <c r="DI236" i="37"/>
  <c r="DH236" i="37"/>
  <c r="DG236" i="37"/>
  <c r="DF236" i="37"/>
  <c r="DE236" i="37"/>
  <c r="DD236" i="37"/>
  <c r="DC236" i="37"/>
  <c r="DB236" i="37"/>
  <c r="DA236" i="37"/>
  <c r="CZ236" i="37"/>
  <c r="CY236" i="37"/>
  <c r="CX236" i="37"/>
  <c r="CW236" i="37"/>
  <c r="CV236" i="37"/>
  <c r="CU236" i="37"/>
  <c r="CT236" i="37"/>
  <c r="CS236" i="37"/>
  <c r="CR236" i="37"/>
  <c r="CQ236" i="37"/>
  <c r="CP236" i="37"/>
  <c r="CO236" i="37"/>
  <c r="CN236" i="37"/>
  <c r="CM236" i="37"/>
  <c r="CL236" i="37"/>
  <c r="CK236" i="37"/>
  <c r="CJ236" i="37"/>
  <c r="CI236" i="37"/>
  <c r="CH236" i="37"/>
  <c r="CG236" i="37"/>
  <c r="CF236" i="37"/>
  <c r="CE236" i="37"/>
  <c r="CD236" i="37"/>
  <c r="CC236" i="37"/>
  <c r="CB236" i="37"/>
  <c r="CA236" i="37"/>
  <c r="DV235" i="37"/>
  <c r="DU235" i="37"/>
  <c r="DT235" i="37"/>
  <c r="DS235" i="37"/>
  <c r="DR235" i="37"/>
  <c r="DQ235" i="37"/>
  <c r="DP235" i="37"/>
  <c r="DO235" i="37"/>
  <c r="DN235" i="37"/>
  <c r="DM235" i="37"/>
  <c r="DL235" i="37"/>
  <c r="DK235" i="37"/>
  <c r="DJ235" i="37"/>
  <c r="DI235" i="37"/>
  <c r="DH235" i="37"/>
  <c r="DG235" i="37"/>
  <c r="DF235" i="37"/>
  <c r="DE235" i="37"/>
  <c r="DD235" i="37"/>
  <c r="DC235" i="37"/>
  <c r="DB235" i="37"/>
  <c r="DA235" i="37"/>
  <c r="CZ235" i="37"/>
  <c r="CY235" i="37"/>
  <c r="CX235" i="37"/>
  <c r="CW235" i="37"/>
  <c r="CV235" i="37"/>
  <c r="CU235" i="37"/>
  <c r="CT235" i="37"/>
  <c r="CS235" i="37"/>
  <c r="CR235" i="37"/>
  <c r="CQ235" i="37"/>
  <c r="CP235" i="37"/>
  <c r="CO235" i="37"/>
  <c r="CN235" i="37"/>
  <c r="CM235" i="37"/>
  <c r="CL235" i="37"/>
  <c r="CK235" i="37"/>
  <c r="CJ235" i="37"/>
  <c r="CI235" i="37"/>
  <c r="CH235" i="37"/>
  <c r="CG235" i="37"/>
  <c r="CF235" i="37"/>
  <c r="CE235" i="37"/>
  <c r="CD235" i="37"/>
  <c r="CC235" i="37"/>
  <c r="CB235" i="37"/>
  <c r="CA235" i="37"/>
  <c r="DV234" i="37"/>
  <c r="DU234" i="37"/>
  <c r="DT234" i="37"/>
  <c r="DS234" i="37"/>
  <c r="DR234" i="37"/>
  <c r="DQ234" i="37"/>
  <c r="DP234" i="37"/>
  <c r="DO234" i="37"/>
  <c r="DN234" i="37"/>
  <c r="DM234" i="37"/>
  <c r="DL234" i="37"/>
  <c r="DK234" i="37"/>
  <c r="DJ234" i="37"/>
  <c r="DI234" i="37"/>
  <c r="DH234" i="37"/>
  <c r="DG234" i="37"/>
  <c r="DF234" i="37"/>
  <c r="DE234" i="37"/>
  <c r="DD234" i="37"/>
  <c r="DC234" i="37"/>
  <c r="DB234" i="37"/>
  <c r="DA234" i="37"/>
  <c r="CZ234" i="37"/>
  <c r="CY234" i="37"/>
  <c r="CX234" i="37"/>
  <c r="CW234" i="37"/>
  <c r="CV234" i="37"/>
  <c r="CU234" i="37"/>
  <c r="CT234" i="37"/>
  <c r="CS234" i="37"/>
  <c r="CR234" i="37"/>
  <c r="CQ234" i="37"/>
  <c r="CP234" i="37"/>
  <c r="CO234" i="37"/>
  <c r="CN234" i="37"/>
  <c r="CM234" i="37"/>
  <c r="CL234" i="37"/>
  <c r="CK234" i="37"/>
  <c r="CJ234" i="37"/>
  <c r="CI234" i="37"/>
  <c r="CH234" i="37"/>
  <c r="CG234" i="37"/>
  <c r="CF234" i="37"/>
  <c r="CE234" i="37"/>
  <c r="CD234" i="37"/>
  <c r="CC234" i="37"/>
  <c r="CB234" i="37"/>
  <c r="CA234" i="37"/>
  <c r="DV233" i="37"/>
  <c r="DU233" i="37"/>
  <c r="DT233" i="37"/>
  <c r="DS233" i="37"/>
  <c r="DR233" i="37"/>
  <c r="DQ233" i="37"/>
  <c r="DP233" i="37"/>
  <c r="DO233" i="37"/>
  <c r="DN233" i="37"/>
  <c r="DM233" i="37"/>
  <c r="DL233" i="37"/>
  <c r="DK233" i="37"/>
  <c r="DJ233" i="37"/>
  <c r="DI233" i="37"/>
  <c r="DH233" i="37"/>
  <c r="DG233" i="37"/>
  <c r="DF233" i="37"/>
  <c r="DE233" i="37"/>
  <c r="DD233" i="37"/>
  <c r="DC233" i="37"/>
  <c r="DB233" i="37"/>
  <c r="DA233" i="37"/>
  <c r="CZ233" i="37"/>
  <c r="CY233" i="37"/>
  <c r="CX233" i="37"/>
  <c r="CW233" i="37"/>
  <c r="CV233" i="37"/>
  <c r="CU233" i="37"/>
  <c r="CT233" i="37"/>
  <c r="CS233" i="37"/>
  <c r="CR233" i="37"/>
  <c r="CQ233" i="37"/>
  <c r="CP233" i="37"/>
  <c r="CO233" i="37"/>
  <c r="CN233" i="37"/>
  <c r="CM233" i="37"/>
  <c r="CL233" i="37"/>
  <c r="CK233" i="37"/>
  <c r="CJ233" i="37"/>
  <c r="CI233" i="37"/>
  <c r="CH233" i="37"/>
  <c r="CG233" i="37"/>
  <c r="CF233" i="37"/>
  <c r="CE233" i="37"/>
  <c r="CD233" i="37"/>
  <c r="CC233" i="37"/>
  <c r="CB233" i="37"/>
  <c r="CA233" i="37"/>
  <c r="DV232" i="37"/>
  <c r="DU232" i="37"/>
  <c r="DT232" i="37"/>
  <c r="DS232" i="37"/>
  <c r="DR232" i="37"/>
  <c r="DQ232" i="37"/>
  <c r="DP232" i="37"/>
  <c r="DO232" i="37"/>
  <c r="DN232" i="37"/>
  <c r="DM232" i="37"/>
  <c r="DL232" i="37"/>
  <c r="DK232" i="37"/>
  <c r="DJ232" i="37"/>
  <c r="DI232" i="37"/>
  <c r="DH232" i="37"/>
  <c r="DG232" i="37"/>
  <c r="DF232" i="37"/>
  <c r="DE232" i="37"/>
  <c r="DD232" i="37"/>
  <c r="DC232" i="37"/>
  <c r="DB232" i="37"/>
  <c r="DA232" i="37"/>
  <c r="CZ232" i="37"/>
  <c r="CY232" i="37"/>
  <c r="CX232" i="37"/>
  <c r="CW232" i="37"/>
  <c r="CV232" i="37"/>
  <c r="CU232" i="37"/>
  <c r="CT232" i="37"/>
  <c r="CS232" i="37"/>
  <c r="CR232" i="37"/>
  <c r="CQ232" i="37"/>
  <c r="CP232" i="37"/>
  <c r="CO232" i="37"/>
  <c r="CN232" i="37"/>
  <c r="CM232" i="37"/>
  <c r="CL232" i="37"/>
  <c r="CK232" i="37"/>
  <c r="CJ232" i="37"/>
  <c r="CI232" i="37"/>
  <c r="CH232" i="37"/>
  <c r="CG232" i="37"/>
  <c r="CF232" i="37"/>
  <c r="CE232" i="37"/>
  <c r="CD232" i="37"/>
  <c r="CC232" i="37"/>
  <c r="CB232" i="37"/>
  <c r="CA232" i="37"/>
  <c r="DV231" i="37"/>
  <c r="DU231" i="37"/>
  <c r="DT231" i="37"/>
  <c r="DS231" i="37"/>
  <c r="DR231" i="37"/>
  <c r="DQ231" i="37"/>
  <c r="DP231" i="37"/>
  <c r="DO231" i="37"/>
  <c r="DN231" i="37"/>
  <c r="DM231" i="37"/>
  <c r="DL231" i="37"/>
  <c r="DK231" i="37"/>
  <c r="DJ231" i="37"/>
  <c r="DI231" i="37"/>
  <c r="DH231" i="37"/>
  <c r="DG231" i="37"/>
  <c r="DF231" i="37"/>
  <c r="DE231" i="37"/>
  <c r="DD231" i="37"/>
  <c r="DC231" i="37"/>
  <c r="DB231" i="37"/>
  <c r="DA231" i="37"/>
  <c r="CZ231" i="37"/>
  <c r="CY231" i="37"/>
  <c r="CX231" i="37"/>
  <c r="CW231" i="37"/>
  <c r="CV231" i="37"/>
  <c r="CU231" i="37"/>
  <c r="CT231" i="37"/>
  <c r="CS231" i="37"/>
  <c r="CR231" i="37"/>
  <c r="CQ231" i="37"/>
  <c r="CP231" i="37"/>
  <c r="CO231" i="37"/>
  <c r="CN231" i="37"/>
  <c r="CM231" i="37"/>
  <c r="CL231" i="37"/>
  <c r="CK231" i="37"/>
  <c r="CJ231" i="37"/>
  <c r="CI231" i="37"/>
  <c r="CH231" i="37"/>
  <c r="CG231" i="37"/>
  <c r="CF231" i="37"/>
  <c r="CE231" i="37"/>
  <c r="CD231" i="37"/>
  <c r="CC231" i="37"/>
  <c r="CB231" i="37"/>
  <c r="CA231" i="37"/>
  <c r="DV230" i="37"/>
  <c r="DU230" i="37"/>
  <c r="DT230" i="37"/>
  <c r="DS230" i="37"/>
  <c r="DR230" i="37"/>
  <c r="DQ230" i="37"/>
  <c r="DP230" i="37"/>
  <c r="DO230" i="37"/>
  <c r="DN230" i="37"/>
  <c r="DM230" i="37"/>
  <c r="DL230" i="37"/>
  <c r="DK230" i="37"/>
  <c r="DJ230" i="37"/>
  <c r="DI230" i="37"/>
  <c r="DH230" i="37"/>
  <c r="DG230" i="37"/>
  <c r="DF230" i="37"/>
  <c r="DE230" i="37"/>
  <c r="DD230" i="37"/>
  <c r="DC230" i="37"/>
  <c r="DB230" i="37"/>
  <c r="DA230" i="37"/>
  <c r="CZ230" i="37"/>
  <c r="CY230" i="37"/>
  <c r="CX230" i="37"/>
  <c r="CW230" i="37"/>
  <c r="CV230" i="37"/>
  <c r="CU230" i="37"/>
  <c r="CT230" i="37"/>
  <c r="CS230" i="37"/>
  <c r="CR230" i="37"/>
  <c r="CQ230" i="37"/>
  <c r="CP230" i="37"/>
  <c r="CO230" i="37"/>
  <c r="CN230" i="37"/>
  <c r="CM230" i="37"/>
  <c r="CL230" i="37"/>
  <c r="CK230" i="37"/>
  <c r="CJ230" i="37"/>
  <c r="CI230" i="37"/>
  <c r="CH230" i="37"/>
  <c r="CG230" i="37"/>
  <c r="CF230" i="37"/>
  <c r="CE230" i="37"/>
  <c r="CD230" i="37"/>
  <c r="CC230" i="37"/>
  <c r="CB230" i="37"/>
  <c r="CA230" i="37"/>
  <c r="DV229" i="37"/>
  <c r="DU229" i="37"/>
  <c r="DT229" i="37"/>
  <c r="DS229" i="37"/>
  <c r="DR229" i="37"/>
  <c r="DQ229" i="37"/>
  <c r="DP229" i="37"/>
  <c r="DO229" i="37"/>
  <c r="DN229" i="37"/>
  <c r="DM229" i="37"/>
  <c r="DL229" i="37"/>
  <c r="DK229" i="37"/>
  <c r="DJ229" i="37"/>
  <c r="DI229" i="37"/>
  <c r="DH229" i="37"/>
  <c r="DG229" i="37"/>
  <c r="DF229" i="37"/>
  <c r="DE229" i="37"/>
  <c r="DD229" i="37"/>
  <c r="DC229" i="37"/>
  <c r="DB229" i="37"/>
  <c r="DA229" i="37"/>
  <c r="CZ229" i="37"/>
  <c r="CY229" i="37"/>
  <c r="CX229" i="37"/>
  <c r="CW229" i="37"/>
  <c r="CV229" i="37"/>
  <c r="CU229" i="37"/>
  <c r="CT229" i="37"/>
  <c r="CS229" i="37"/>
  <c r="CR229" i="37"/>
  <c r="CQ229" i="37"/>
  <c r="CP229" i="37"/>
  <c r="CO229" i="37"/>
  <c r="CN229" i="37"/>
  <c r="CM229" i="37"/>
  <c r="CL229" i="37"/>
  <c r="CK229" i="37"/>
  <c r="CJ229" i="37"/>
  <c r="CI229" i="37"/>
  <c r="CH229" i="37"/>
  <c r="CG229" i="37"/>
  <c r="CF229" i="37"/>
  <c r="CE229" i="37"/>
  <c r="CD229" i="37"/>
  <c r="CC229" i="37"/>
  <c r="CB229" i="37"/>
  <c r="CA229" i="37"/>
  <c r="DV228" i="37"/>
  <c r="DU228" i="37"/>
  <c r="DT228" i="37"/>
  <c r="DS228" i="37"/>
  <c r="DR228" i="37"/>
  <c r="DQ228" i="37"/>
  <c r="DP228" i="37"/>
  <c r="DO228" i="37"/>
  <c r="DN228" i="37"/>
  <c r="DM228" i="37"/>
  <c r="DL228" i="37"/>
  <c r="DK228" i="37"/>
  <c r="DJ228" i="37"/>
  <c r="DI228" i="37"/>
  <c r="DH228" i="37"/>
  <c r="DG228" i="37"/>
  <c r="DF228" i="37"/>
  <c r="DE228" i="37"/>
  <c r="DD228" i="37"/>
  <c r="DC228" i="37"/>
  <c r="DB228" i="37"/>
  <c r="DA228" i="37"/>
  <c r="CZ228" i="37"/>
  <c r="CY228" i="37"/>
  <c r="CX228" i="37"/>
  <c r="CW228" i="37"/>
  <c r="CV228" i="37"/>
  <c r="CU228" i="37"/>
  <c r="CT228" i="37"/>
  <c r="CS228" i="37"/>
  <c r="CR228" i="37"/>
  <c r="CQ228" i="37"/>
  <c r="CP228" i="37"/>
  <c r="CO228" i="37"/>
  <c r="CN228" i="37"/>
  <c r="CM228" i="37"/>
  <c r="CL228" i="37"/>
  <c r="CK228" i="37"/>
  <c r="CJ228" i="37"/>
  <c r="CI228" i="37"/>
  <c r="CH228" i="37"/>
  <c r="CG228" i="37"/>
  <c r="CF228" i="37"/>
  <c r="CE228" i="37"/>
  <c r="CD228" i="37"/>
  <c r="CC228" i="37"/>
  <c r="CB228" i="37"/>
  <c r="CA228" i="37"/>
  <c r="DV227" i="37"/>
  <c r="DU227" i="37"/>
  <c r="DT227" i="37"/>
  <c r="DS227" i="37"/>
  <c r="DR227" i="37"/>
  <c r="DQ227" i="37"/>
  <c r="DP227" i="37"/>
  <c r="DO227" i="37"/>
  <c r="DN227" i="37"/>
  <c r="DM227" i="37"/>
  <c r="DL227" i="37"/>
  <c r="DK227" i="37"/>
  <c r="DJ227" i="37"/>
  <c r="DI227" i="37"/>
  <c r="DH227" i="37"/>
  <c r="DG227" i="37"/>
  <c r="DF227" i="37"/>
  <c r="DE227" i="37"/>
  <c r="DD227" i="37"/>
  <c r="DC227" i="37"/>
  <c r="DB227" i="37"/>
  <c r="DA227" i="37"/>
  <c r="CZ227" i="37"/>
  <c r="CY227" i="37"/>
  <c r="CX227" i="37"/>
  <c r="CW227" i="37"/>
  <c r="CV227" i="37"/>
  <c r="CU227" i="37"/>
  <c r="CT227" i="37"/>
  <c r="CS227" i="37"/>
  <c r="CR227" i="37"/>
  <c r="CQ227" i="37"/>
  <c r="CP227" i="37"/>
  <c r="CO227" i="37"/>
  <c r="CN227" i="37"/>
  <c r="CM227" i="37"/>
  <c r="CL227" i="37"/>
  <c r="CK227" i="37"/>
  <c r="CJ227" i="37"/>
  <c r="CI227" i="37"/>
  <c r="CH227" i="37"/>
  <c r="CG227" i="37"/>
  <c r="CF227" i="37"/>
  <c r="CE227" i="37"/>
  <c r="CD227" i="37"/>
  <c r="CC227" i="37"/>
  <c r="CB227" i="37"/>
  <c r="CA227" i="37"/>
  <c r="DV226" i="37"/>
  <c r="DU226" i="37"/>
  <c r="DT226" i="37"/>
  <c r="DS226" i="37"/>
  <c r="DR226" i="37"/>
  <c r="DQ226" i="37"/>
  <c r="DP226" i="37"/>
  <c r="DO226" i="37"/>
  <c r="DN226" i="37"/>
  <c r="DM226" i="37"/>
  <c r="DL226" i="37"/>
  <c r="DK226" i="37"/>
  <c r="DJ226" i="37"/>
  <c r="DI226" i="37"/>
  <c r="DH226" i="37"/>
  <c r="DG226" i="37"/>
  <c r="DF226" i="37"/>
  <c r="DE226" i="37"/>
  <c r="DD226" i="37"/>
  <c r="DC226" i="37"/>
  <c r="DB226" i="37"/>
  <c r="DA226" i="37"/>
  <c r="CZ226" i="37"/>
  <c r="CY226" i="37"/>
  <c r="CX226" i="37"/>
  <c r="CW226" i="37"/>
  <c r="CV226" i="37"/>
  <c r="CU226" i="37"/>
  <c r="CT226" i="37"/>
  <c r="CS226" i="37"/>
  <c r="CR226" i="37"/>
  <c r="CQ226" i="37"/>
  <c r="CP226" i="37"/>
  <c r="CO226" i="37"/>
  <c r="CN226" i="37"/>
  <c r="CM226" i="37"/>
  <c r="CL226" i="37"/>
  <c r="CK226" i="37"/>
  <c r="CJ226" i="37"/>
  <c r="CI226" i="37"/>
  <c r="CH226" i="37"/>
  <c r="CG226" i="37"/>
  <c r="CF226" i="37"/>
  <c r="CE226" i="37"/>
  <c r="CD226" i="37"/>
  <c r="CC226" i="37"/>
  <c r="CB226" i="37"/>
  <c r="CA226" i="37"/>
  <c r="DV225" i="37"/>
  <c r="DU225" i="37"/>
  <c r="DT225" i="37"/>
  <c r="DS225" i="37"/>
  <c r="DR225" i="37"/>
  <c r="DQ225" i="37"/>
  <c r="DP225" i="37"/>
  <c r="DO225" i="37"/>
  <c r="DN225" i="37"/>
  <c r="DM225" i="37"/>
  <c r="DL225" i="37"/>
  <c r="DK225" i="37"/>
  <c r="DJ225" i="37"/>
  <c r="DI225" i="37"/>
  <c r="DH225" i="37"/>
  <c r="DG225" i="37"/>
  <c r="DF225" i="37"/>
  <c r="DE225" i="37"/>
  <c r="DD225" i="37"/>
  <c r="DC225" i="37"/>
  <c r="DB225" i="37"/>
  <c r="DA225" i="37"/>
  <c r="CZ225" i="37"/>
  <c r="CY225" i="37"/>
  <c r="CX225" i="37"/>
  <c r="CW225" i="37"/>
  <c r="CV225" i="37"/>
  <c r="CU225" i="37"/>
  <c r="CT225" i="37"/>
  <c r="CS225" i="37"/>
  <c r="CR225" i="37"/>
  <c r="CQ225" i="37"/>
  <c r="CP225" i="37"/>
  <c r="CO225" i="37"/>
  <c r="CN225" i="37"/>
  <c r="CM225" i="37"/>
  <c r="CL225" i="37"/>
  <c r="CK225" i="37"/>
  <c r="CJ225" i="37"/>
  <c r="CI225" i="37"/>
  <c r="CH225" i="37"/>
  <c r="CG225" i="37"/>
  <c r="CF225" i="37"/>
  <c r="CE225" i="37"/>
  <c r="CD225" i="37"/>
  <c r="CC225" i="37"/>
  <c r="CB225" i="37"/>
  <c r="CA225" i="37"/>
  <c r="DV224" i="37"/>
  <c r="DU224" i="37"/>
  <c r="DT224" i="37"/>
  <c r="DS224" i="37"/>
  <c r="DR224" i="37"/>
  <c r="DQ224" i="37"/>
  <c r="DP224" i="37"/>
  <c r="DO224" i="37"/>
  <c r="DN224" i="37"/>
  <c r="DM224" i="37"/>
  <c r="DL224" i="37"/>
  <c r="DK224" i="37"/>
  <c r="DJ224" i="37"/>
  <c r="DI224" i="37"/>
  <c r="DH224" i="37"/>
  <c r="DG224" i="37"/>
  <c r="DF224" i="37"/>
  <c r="DE224" i="37"/>
  <c r="DD224" i="37"/>
  <c r="DC224" i="37"/>
  <c r="DB224" i="37"/>
  <c r="DA224" i="37"/>
  <c r="CZ224" i="37"/>
  <c r="CY224" i="37"/>
  <c r="CX224" i="37"/>
  <c r="CW224" i="37"/>
  <c r="CV224" i="37"/>
  <c r="CU224" i="37"/>
  <c r="CT224" i="37"/>
  <c r="CS224" i="37"/>
  <c r="CR224" i="37"/>
  <c r="CQ224" i="37"/>
  <c r="CP224" i="37"/>
  <c r="CO224" i="37"/>
  <c r="CN224" i="37"/>
  <c r="CM224" i="37"/>
  <c r="CL224" i="37"/>
  <c r="CK224" i="37"/>
  <c r="CJ224" i="37"/>
  <c r="CI224" i="37"/>
  <c r="CH224" i="37"/>
  <c r="CG224" i="37"/>
  <c r="CF224" i="37"/>
  <c r="CE224" i="37"/>
  <c r="CD224" i="37"/>
  <c r="CC224" i="37"/>
  <c r="CB224" i="37"/>
  <c r="CA224" i="37"/>
  <c r="DV223" i="37"/>
  <c r="DU223" i="37"/>
  <c r="DT223" i="37"/>
  <c r="DS223" i="37"/>
  <c r="DR223" i="37"/>
  <c r="DQ223" i="37"/>
  <c r="DP223" i="37"/>
  <c r="DO223" i="37"/>
  <c r="DN223" i="37"/>
  <c r="DM223" i="37"/>
  <c r="DL223" i="37"/>
  <c r="DK223" i="37"/>
  <c r="DJ223" i="37"/>
  <c r="DI223" i="37"/>
  <c r="DH223" i="37"/>
  <c r="DG223" i="37"/>
  <c r="DF223" i="37"/>
  <c r="DE223" i="37"/>
  <c r="DD223" i="37"/>
  <c r="DC223" i="37"/>
  <c r="DB223" i="37"/>
  <c r="DA223" i="37"/>
  <c r="CZ223" i="37"/>
  <c r="CY223" i="37"/>
  <c r="CX223" i="37"/>
  <c r="CW223" i="37"/>
  <c r="CV223" i="37"/>
  <c r="CU223" i="37"/>
  <c r="CT223" i="37"/>
  <c r="CS223" i="37"/>
  <c r="CR223" i="37"/>
  <c r="CQ223" i="37"/>
  <c r="CP223" i="37"/>
  <c r="CO223" i="37"/>
  <c r="CN223" i="37"/>
  <c r="CM223" i="37"/>
  <c r="CL223" i="37"/>
  <c r="CK223" i="37"/>
  <c r="CJ223" i="37"/>
  <c r="CI223" i="37"/>
  <c r="CH223" i="37"/>
  <c r="CG223" i="37"/>
  <c r="CF223" i="37"/>
  <c r="CE223" i="37"/>
  <c r="CD223" i="37"/>
  <c r="CC223" i="37"/>
  <c r="CB223" i="37"/>
  <c r="CA223" i="37"/>
  <c r="DV222" i="37"/>
  <c r="DU222" i="37"/>
  <c r="DT222" i="37"/>
  <c r="DS222" i="37"/>
  <c r="DR222" i="37"/>
  <c r="DQ222" i="37"/>
  <c r="DP222" i="37"/>
  <c r="DO222" i="37"/>
  <c r="DN222" i="37"/>
  <c r="DM222" i="37"/>
  <c r="DL222" i="37"/>
  <c r="DK222" i="37"/>
  <c r="DJ222" i="37"/>
  <c r="DI222" i="37"/>
  <c r="DH222" i="37"/>
  <c r="DG222" i="37"/>
  <c r="DF222" i="37"/>
  <c r="DE222" i="37"/>
  <c r="DD222" i="37"/>
  <c r="DC222" i="37"/>
  <c r="DB222" i="37"/>
  <c r="DA222" i="37"/>
  <c r="CZ222" i="37"/>
  <c r="CY222" i="37"/>
  <c r="CX222" i="37"/>
  <c r="CW222" i="37"/>
  <c r="CV222" i="37"/>
  <c r="CU222" i="37"/>
  <c r="CT222" i="37"/>
  <c r="CS222" i="37"/>
  <c r="CR222" i="37"/>
  <c r="CQ222" i="37"/>
  <c r="CP222" i="37"/>
  <c r="CO222" i="37"/>
  <c r="CN222" i="37"/>
  <c r="CM222" i="37"/>
  <c r="CL222" i="37"/>
  <c r="CK222" i="37"/>
  <c r="CJ222" i="37"/>
  <c r="CI222" i="37"/>
  <c r="CH222" i="37"/>
  <c r="CG222" i="37"/>
  <c r="CF222" i="37"/>
  <c r="CE222" i="37"/>
  <c r="CD222" i="37"/>
  <c r="CC222" i="37"/>
  <c r="CB222" i="37"/>
  <c r="CA222" i="37"/>
  <c r="DV221" i="37"/>
  <c r="DU221" i="37"/>
  <c r="DT221" i="37"/>
  <c r="DS221" i="37"/>
  <c r="DR221" i="37"/>
  <c r="DQ221" i="37"/>
  <c r="DP221" i="37"/>
  <c r="DO221" i="37"/>
  <c r="DN221" i="37"/>
  <c r="DM221" i="37"/>
  <c r="DL221" i="37"/>
  <c r="DK221" i="37"/>
  <c r="DJ221" i="37"/>
  <c r="DI221" i="37"/>
  <c r="DH221" i="37"/>
  <c r="DG221" i="37"/>
  <c r="DF221" i="37"/>
  <c r="DE221" i="37"/>
  <c r="DD221" i="37"/>
  <c r="DC221" i="37"/>
  <c r="DB221" i="37"/>
  <c r="DA221" i="37"/>
  <c r="CZ221" i="37"/>
  <c r="CY221" i="37"/>
  <c r="CX221" i="37"/>
  <c r="CW221" i="37"/>
  <c r="CV221" i="37"/>
  <c r="CU221" i="37"/>
  <c r="CT221" i="37"/>
  <c r="CS221" i="37"/>
  <c r="CR221" i="37"/>
  <c r="CQ221" i="37"/>
  <c r="CP221" i="37"/>
  <c r="CO221" i="37"/>
  <c r="CN221" i="37"/>
  <c r="CM221" i="37"/>
  <c r="CL221" i="37"/>
  <c r="CK221" i="37"/>
  <c r="CJ221" i="37"/>
  <c r="CI221" i="37"/>
  <c r="CH221" i="37"/>
  <c r="CG221" i="37"/>
  <c r="CF221" i="37"/>
  <c r="CE221" i="37"/>
  <c r="CD221" i="37"/>
  <c r="CC221" i="37"/>
  <c r="CB221" i="37"/>
  <c r="CA221" i="37"/>
  <c r="DV220" i="37"/>
  <c r="DU220" i="37"/>
  <c r="DT220" i="37"/>
  <c r="DS220" i="37"/>
  <c r="DR220" i="37"/>
  <c r="DQ220" i="37"/>
  <c r="DP220" i="37"/>
  <c r="DO220" i="37"/>
  <c r="DN220" i="37"/>
  <c r="DM220" i="37"/>
  <c r="DL220" i="37"/>
  <c r="DK220" i="37"/>
  <c r="DJ220" i="37"/>
  <c r="DI220" i="37"/>
  <c r="DH220" i="37"/>
  <c r="DG220" i="37"/>
  <c r="DF220" i="37"/>
  <c r="DE220" i="37"/>
  <c r="DD220" i="37"/>
  <c r="DC220" i="37"/>
  <c r="DB220" i="37"/>
  <c r="DA220" i="37"/>
  <c r="CZ220" i="37"/>
  <c r="CY220" i="37"/>
  <c r="CX220" i="37"/>
  <c r="CW220" i="37"/>
  <c r="CV220" i="37"/>
  <c r="CU220" i="37"/>
  <c r="CT220" i="37"/>
  <c r="CS220" i="37"/>
  <c r="CR220" i="37"/>
  <c r="CQ220" i="37"/>
  <c r="CP220" i="37"/>
  <c r="CO220" i="37"/>
  <c r="CN220" i="37"/>
  <c r="CM220" i="37"/>
  <c r="CL220" i="37"/>
  <c r="CK220" i="37"/>
  <c r="CJ220" i="37"/>
  <c r="CI220" i="37"/>
  <c r="CH220" i="37"/>
  <c r="CG220" i="37"/>
  <c r="CF220" i="37"/>
  <c r="CE220" i="37"/>
  <c r="CD220" i="37"/>
  <c r="CC220" i="37"/>
  <c r="CB220" i="37"/>
  <c r="CA220" i="37"/>
  <c r="DV219" i="37"/>
  <c r="DU219" i="37"/>
  <c r="DT219" i="37"/>
  <c r="DS219" i="37"/>
  <c r="DR219" i="37"/>
  <c r="DQ219" i="37"/>
  <c r="DP219" i="37"/>
  <c r="DO219" i="37"/>
  <c r="DN219" i="37"/>
  <c r="DM219" i="37"/>
  <c r="DL219" i="37"/>
  <c r="DK219" i="37"/>
  <c r="DJ219" i="37"/>
  <c r="DI219" i="37"/>
  <c r="DH219" i="37"/>
  <c r="DG219" i="37"/>
  <c r="DF219" i="37"/>
  <c r="DE219" i="37"/>
  <c r="DD219" i="37"/>
  <c r="DC219" i="37"/>
  <c r="DB219" i="37"/>
  <c r="DA219" i="37"/>
  <c r="CZ219" i="37"/>
  <c r="CY219" i="37"/>
  <c r="CX219" i="37"/>
  <c r="CW219" i="37"/>
  <c r="CV219" i="37"/>
  <c r="CU219" i="37"/>
  <c r="CT219" i="37"/>
  <c r="CS219" i="37"/>
  <c r="CR219" i="37"/>
  <c r="CQ219" i="37"/>
  <c r="CP219" i="37"/>
  <c r="CO219" i="37"/>
  <c r="CN219" i="37"/>
  <c r="CM219" i="37"/>
  <c r="CL219" i="37"/>
  <c r="CK219" i="37"/>
  <c r="CJ219" i="37"/>
  <c r="CI219" i="37"/>
  <c r="CH219" i="37"/>
  <c r="CG219" i="37"/>
  <c r="CF219" i="37"/>
  <c r="CE219" i="37"/>
  <c r="CD219" i="37"/>
  <c r="CC219" i="37"/>
  <c r="CB219" i="37"/>
  <c r="CA219" i="37"/>
  <c r="DV218" i="37"/>
  <c r="DU218" i="37"/>
  <c r="DT218" i="37"/>
  <c r="DS218" i="37"/>
  <c r="DR218" i="37"/>
  <c r="DQ218" i="37"/>
  <c r="DP218" i="37"/>
  <c r="DO218" i="37"/>
  <c r="DN218" i="37"/>
  <c r="DM218" i="37"/>
  <c r="DL218" i="37"/>
  <c r="DK218" i="37"/>
  <c r="DJ218" i="37"/>
  <c r="DI218" i="37"/>
  <c r="DH218" i="37"/>
  <c r="DG218" i="37"/>
  <c r="DF218" i="37"/>
  <c r="DE218" i="37"/>
  <c r="DD218" i="37"/>
  <c r="DC218" i="37"/>
  <c r="DB218" i="37"/>
  <c r="DA218" i="37"/>
  <c r="CZ218" i="37"/>
  <c r="CY218" i="37"/>
  <c r="CX218" i="37"/>
  <c r="CW218" i="37"/>
  <c r="CV218" i="37"/>
  <c r="CU218" i="37"/>
  <c r="CT218" i="37"/>
  <c r="CS218" i="37"/>
  <c r="CR218" i="37"/>
  <c r="CQ218" i="37"/>
  <c r="CP218" i="37"/>
  <c r="CO218" i="37"/>
  <c r="CN218" i="37"/>
  <c r="CM218" i="37"/>
  <c r="CL218" i="37"/>
  <c r="CK218" i="37"/>
  <c r="CJ218" i="37"/>
  <c r="CI218" i="37"/>
  <c r="CH218" i="37"/>
  <c r="CG218" i="37"/>
  <c r="CF218" i="37"/>
  <c r="CE218" i="37"/>
  <c r="CD218" i="37"/>
  <c r="CC218" i="37"/>
  <c r="CB218" i="37"/>
  <c r="CA218" i="37"/>
  <c r="DV217" i="37"/>
  <c r="DU217" i="37"/>
  <c r="DT217" i="37"/>
  <c r="DS217" i="37"/>
  <c r="DR217" i="37"/>
  <c r="DQ217" i="37"/>
  <c r="DP217" i="37"/>
  <c r="DO217" i="37"/>
  <c r="DN217" i="37"/>
  <c r="DM217" i="37"/>
  <c r="DL217" i="37"/>
  <c r="DK217" i="37"/>
  <c r="DJ217" i="37"/>
  <c r="DI217" i="37"/>
  <c r="DH217" i="37"/>
  <c r="DG217" i="37"/>
  <c r="DF217" i="37"/>
  <c r="DE217" i="37"/>
  <c r="DD217" i="37"/>
  <c r="DC217" i="37"/>
  <c r="DB217" i="37"/>
  <c r="DA217" i="37"/>
  <c r="CZ217" i="37"/>
  <c r="CY217" i="37"/>
  <c r="CX217" i="37"/>
  <c r="CW217" i="37"/>
  <c r="CV217" i="37"/>
  <c r="CU217" i="37"/>
  <c r="CT217" i="37"/>
  <c r="CS217" i="37"/>
  <c r="CR217" i="37"/>
  <c r="CQ217" i="37"/>
  <c r="CP217" i="37"/>
  <c r="CO217" i="37"/>
  <c r="CN217" i="37"/>
  <c r="CM217" i="37"/>
  <c r="CL217" i="37"/>
  <c r="CK217" i="37"/>
  <c r="CJ217" i="37"/>
  <c r="CI217" i="37"/>
  <c r="CH217" i="37"/>
  <c r="CG217" i="37"/>
  <c r="CF217" i="37"/>
  <c r="CE217" i="37"/>
  <c r="CD217" i="37"/>
  <c r="CC217" i="37"/>
  <c r="CB217" i="37"/>
  <c r="CA217" i="37"/>
  <c r="DV216" i="37"/>
  <c r="DU216" i="37"/>
  <c r="DT216" i="37"/>
  <c r="DS216" i="37"/>
  <c r="DR216" i="37"/>
  <c r="DQ216" i="37"/>
  <c r="DP216" i="37"/>
  <c r="DO216" i="37"/>
  <c r="DN216" i="37"/>
  <c r="DM216" i="37"/>
  <c r="DL216" i="37"/>
  <c r="DK216" i="37"/>
  <c r="DJ216" i="37"/>
  <c r="DI216" i="37"/>
  <c r="DH216" i="37"/>
  <c r="DG216" i="37"/>
  <c r="DF216" i="37"/>
  <c r="DE216" i="37"/>
  <c r="DD216" i="37"/>
  <c r="DC216" i="37"/>
  <c r="DB216" i="37"/>
  <c r="DA216" i="37"/>
  <c r="CZ216" i="37"/>
  <c r="CY216" i="37"/>
  <c r="CX216" i="37"/>
  <c r="CW216" i="37"/>
  <c r="CV216" i="37"/>
  <c r="CU216" i="37"/>
  <c r="CT216" i="37"/>
  <c r="CS216" i="37"/>
  <c r="CR216" i="37"/>
  <c r="CQ216" i="37"/>
  <c r="CP216" i="37"/>
  <c r="CO216" i="37"/>
  <c r="CN216" i="37"/>
  <c r="CM216" i="37"/>
  <c r="CL216" i="37"/>
  <c r="CK216" i="37"/>
  <c r="CJ216" i="37"/>
  <c r="CI216" i="37"/>
  <c r="CH216" i="37"/>
  <c r="CG216" i="37"/>
  <c r="CF216" i="37"/>
  <c r="CE216" i="37"/>
  <c r="CD216" i="37"/>
  <c r="CC216" i="37"/>
  <c r="CB216" i="37"/>
  <c r="CA216" i="37"/>
  <c r="DV215" i="37"/>
  <c r="DU215" i="37"/>
  <c r="DT215" i="37"/>
  <c r="DS215" i="37"/>
  <c r="DR215" i="37"/>
  <c r="DQ215" i="37"/>
  <c r="DP215" i="37"/>
  <c r="DO215" i="37"/>
  <c r="DN215" i="37"/>
  <c r="DM215" i="37"/>
  <c r="DL215" i="37"/>
  <c r="DK215" i="37"/>
  <c r="DJ215" i="37"/>
  <c r="DI215" i="37"/>
  <c r="DH215" i="37"/>
  <c r="DG215" i="37"/>
  <c r="DF215" i="37"/>
  <c r="DE215" i="37"/>
  <c r="DD215" i="37"/>
  <c r="DC215" i="37"/>
  <c r="DB215" i="37"/>
  <c r="DA215" i="37"/>
  <c r="CZ215" i="37"/>
  <c r="CY215" i="37"/>
  <c r="CX215" i="37"/>
  <c r="CW215" i="37"/>
  <c r="CV215" i="37"/>
  <c r="CU215" i="37"/>
  <c r="CT215" i="37"/>
  <c r="CS215" i="37"/>
  <c r="CR215" i="37"/>
  <c r="CQ215" i="37"/>
  <c r="CP215" i="37"/>
  <c r="CO215" i="37"/>
  <c r="CN215" i="37"/>
  <c r="CM215" i="37"/>
  <c r="CL215" i="37"/>
  <c r="CK215" i="37"/>
  <c r="CJ215" i="37"/>
  <c r="CI215" i="37"/>
  <c r="CH215" i="37"/>
  <c r="CG215" i="37"/>
  <c r="CF215" i="37"/>
  <c r="CE215" i="37"/>
  <c r="CD215" i="37"/>
  <c r="CC215" i="37"/>
  <c r="CB215" i="37"/>
  <c r="CA215" i="37"/>
  <c r="DV214" i="37"/>
  <c r="DU214" i="37"/>
  <c r="DT214" i="37"/>
  <c r="DS214" i="37"/>
  <c r="DR214" i="37"/>
  <c r="DQ214" i="37"/>
  <c r="DP214" i="37"/>
  <c r="DO214" i="37"/>
  <c r="DN214" i="37"/>
  <c r="DM214" i="37"/>
  <c r="DL214" i="37"/>
  <c r="DK214" i="37"/>
  <c r="DJ214" i="37"/>
  <c r="DI214" i="37"/>
  <c r="DH214" i="37"/>
  <c r="DG214" i="37"/>
  <c r="DF214" i="37"/>
  <c r="DE214" i="37"/>
  <c r="DD214" i="37"/>
  <c r="DC214" i="37"/>
  <c r="DB214" i="37"/>
  <c r="DA214" i="37"/>
  <c r="CZ214" i="37"/>
  <c r="CY214" i="37"/>
  <c r="CX214" i="37"/>
  <c r="CW214" i="37"/>
  <c r="CV214" i="37"/>
  <c r="CU214" i="37"/>
  <c r="CT214" i="37"/>
  <c r="CS214" i="37"/>
  <c r="CR214" i="37"/>
  <c r="CQ214" i="37"/>
  <c r="CP214" i="37"/>
  <c r="CO214" i="37"/>
  <c r="CN214" i="37"/>
  <c r="CM214" i="37"/>
  <c r="CL214" i="37"/>
  <c r="CK214" i="37"/>
  <c r="CJ214" i="37"/>
  <c r="CI214" i="37"/>
  <c r="CH214" i="37"/>
  <c r="CG214" i="37"/>
  <c r="CF214" i="37"/>
  <c r="CE214" i="37"/>
  <c r="CD214" i="37"/>
  <c r="CC214" i="37"/>
  <c r="CB214" i="37"/>
  <c r="CA214" i="37"/>
  <c r="DV213" i="37"/>
  <c r="DU213" i="37"/>
  <c r="DT213" i="37"/>
  <c r="DS213" i="37"/>
  <c r="DR213" i="37"/>
  <c r="DQ213" i="37"/>
  <c r="DP213" i="37"/>
  <c r="DO213" i="37"/>
  <c r="DN213" i="37"/>
  <c r="DM213" i="37"/>
  <c r="DL213" i="37"/>
  <c r="DK213" i="37"/>
  <c r="DJ213" i="37"/>
  <c r="DI213" i="37"/>
  <c r="DH213" i="37"/>
  <c r="DG213" i="37"/>
  <c r="DF213" i="37"/>
  <c r="DE213" i="37"/>
  <c r="DD213" i="37"/>
  <c r="DC213" i="37"/>
  <c r="DB213" i="37"/>
  <c r="DA213" i="37"/>
  <c r="CZ213" i="37"/>
  <c r="CY213" i="37"/>
  <c r="CX213" i="37"/>
  <c r="CW213" i="37"/>
  <c r="CV213" i="37"/>
  <c r="CU213" i="37"/>
  <c r="CT213" i="37"/>
  <c r="CS213" i="37"/>
  <c r="CR213" i="37"/>
  <c r="CQ213" i="37"/>
  <c r="CP213" i="37"/>
  <c r="CO213" i="37"/>
  <c r="CN213" i="37"/>
  <c r="CM213" i="37"/>
  <c r="CL213" i="37"/>
  <c r="CK213" i="37"/>
  <c r="CJ213" i="37"/>
  <c r="CI213" i="37"/>
  <c r="CH213" i="37"/>
  <c r="CG213" i="37"/>
  <c r="CF213" i="37"/>
  <c r="CE213" i="37"/>
  <c r="CD213" i="37"/>
  <c r="CC213" i="37"/>
  <c r="CB213" i="37"/>
  <c r="CA213" i="37"/>
  <c r="DV212" i="37"/>
  <c r="DU212" i="37"/>
  <c r="DT212" i="37"/>
  <c r="DS212" i="37"/>
  <c r="DR212" i="37"/>
  <c r="DQ212" i="37"/>
  <c r="DP212" i="37"/>
  <c r="DO212" i="37"/>
  <c r="DN212" i="37"/>
  <c r="DM212" i="37"/>
  <c r="DL212" i="37"/>
  <c r="DK212" i="37"/>
  <c r="DJ212" i="37"/>
  <c r="DI212" i="37"/>
  <c r="DH212" i="37"/>
  <c r="DG212" i="37"/>
  <c r="DF212" i="37"/>
  <c r="DE212" i="37"/>
  <c r="DD212" i="37"/>
  <c r="DC212" i="37"/>
  <c r="DB212" i="37"/>
  <c r="DA212" i="37"/>
  <c r="CZ212" i="37"/>
  <c r="CY212" i="37"/>
  <c r="CX212" i="37"/>
  <c r="CW212" i="37"/>
  <c r="CV212" i="37"/>
  <c r="CU212" i="37"/>
  <c r="CT212" i="37"/>
  <c r="CS212" i="37"/>
  <c r="CR212" i="37"/>
  <c r="CQ212" i="37"/>
  <c r="CP212" i="37"/>
  <c r="CO212" i="37"/>
  <c r="CN212" i="37"/>
  <c r="CM212" i="37"/>
  <c r="CL212" i="37"/>
  <c r="CK212" i="37"/>
  <c r="CJ212" i="37"/>
  <c r="CI212" i="37"/>
  <c r="CH212" i="37"/>
  <c r="CG212" i="37"/>
  <c r="CF212" i="37"/>
  <c r="CE212" i="37"/>
  <c r="CD212" i="37"/>
  <c r="CC212" i="37"/>
  <c r="CB212" i="37"/>
  <c r="CA212" i="37"/>
  <c r="DV211" i="37"/>
  <c r="DU211" i="37"/>
  <c r="DT211" i="37"/>
  <c r="DS211" i="37"/>
  <c r="DR211" i="37"/>
  <c r="DQ211" i="37"/>
  <c r="DP211" i="37"/>
  <c r="DO211" i="37"/>
  <c r="DN211" i="37"/>
  <c r="DM211" i="37"/>
  <c r="DL211" i="37"/>
  <c r="DK211" i="37"/>
  <c r="DJ211" i="37"/>
  <c r="DI211" i="37"/>
  <c r="DH211" i="37"/>
  <c r="DG211" i="37"/>
  <c r="DF211" i="37"/>
  <c r="DE211" i="37"/>
  <c r="DD211" i="37"/>
  <c r="DC211" i="37"/>
  <c r="DB211" i="37"/>
  <c r="DA211" i="37"/>
  <c r="CZ211" i="37"/>
  <c r="CY211" i="37"/>
  <c r="CX211" i="37"/>
  <c r="CW211" i="37"/>
  <c r="CV211" i="37"/>
  <c r="CU211" i="37"/>
  <c r="CT211" i="37"/>
  <c r="CS211" i="37"/>
  <c r="CR211" i="37"/>
  <c r="CQ211" i="37"/>
  <c r="CP211" i="37"/>
  <c r="CO211" i="37"/>
  <c r="CN211" i="37"/>
  <c r="CM211" i="37"/>
  <c r="CL211" i="37"/>
  <c r="CK211" i="37"/>
  <c r="CJ211" i="37"/>
  <c r="CI211" i="37"/>
  <c r="CH211" i="37"/>
  <c r="CG211" i="37"/>
  <c r="CF211" i="37"/>
  <c r="CE211" i="37"/>
  <c r="CD211" i="37"/>
  <c r="CC211" i="37"/>
  <c r="CB211" i="37"/>
  <c r="CA211" i="37"/>
  <c r="DV210" i="37"/>
  <c r="DU210" i="37"/>
  <c r="DT210" i="37"/>
  <c r="DS210" i="37"/>
  <c r="DR210" i="37"/>
  <c r="DQ210" i="37"/>
  <c r="DP210" i="37"/>
  <c r="DO210" i="37"/>
  <c r="DN210" i="37"/>
  <c r="DM210" i="37"/>
  <c r="DL210" i="37"/>
  <c r="DK210" i="37"/>
  <c r="DJ210" i="37"/>
  <c r="DI210" i="37"/>
  <c r="DH210" i="37"/>
  <c r="DG210" i="37"/>
  <c r="DF210" i="37"/>
  <c r="DE210" i="37"/>
  <c r="DD210" i="37"/>
  <c r="DC210" i="37"/>
  <c r="DB210" i="37"/>
  <c r="DA210" i="37"/>
  <c r="CZ210" i="37"/>
  <c r="CY210" i="37"/>
  <c r="CX210" i="37"/>
  <c r="CW210" i="37"/>
  <c r="CV210" i="37"/>
  <c r="CU210" i="37"/>
  <c r="CT210" i="37"/>
  <c r="CS210" i="37"/>
  <c r="CR210" i="37"/>
  <c r="CQ210" i="37"/>
  <c r="CP210" i="37"/>
  <c r="CO210" i="37"/>
  <c r="CN210" i="37"/>
  <c r="CM210" i="37"/>
  <c r="CL210" i="37"/>
  <c r="CK210" i="37"/>
  <c r="CJ210" i="37"/>
  <c r="CI210" i="37"/>
  <c r="CH210" i="37"/>
  <c r="CG210" i="37"/>
  <c r="CF210" i="37"/>
  <c r="CE210" i="37"/>
  <c r="CD210" i="37"/>
  <c r="CC210" i="37"/>
  <c r="CB210" i="37"/>
  <c r="CA210" i="37"/>
  <c r="DV209" i="37"/>
  <c r="DU209" i="37"/>
  <c r="DT209" i="37"/>
  <c r="DS209" i="37"/>
  <c r="DR209" i="37"/>
  <c r="DQ209" i="37"/>
  <c r="DP209" i="37"/>
  <c r="DO209" i="37"/>
  <c r="DN209" i="37"/>
  <c r="DM209" i="37"/>
  <c r="DL209" i="37"/>
  <c r="DK209" i="37"/>
  <c r="DJ209" i="37"/>
  <c r="DI209" i="37"/>
  <c r="DH209" i="37"/>
  <c r="DG209" i="37"/>
  <c r="DF209" i="37"/>
  <c r="DE209" i="37"/>
  <c r="DD209" i="37"/>
  <c r="DC209" i="37"/>
  <c r="DB209" i="37"/>
  <c r="DA209" i="37"/>
  <c r="CZ209" i="37"/>
  <c r="CY209" i="37"/>
  <c r="CX209" i="37"/>
  <c r="CW209" i="37"/>
  <c r="CV209" i="37"/>
  <c r="CU209" i="37"/>
  <c r="CT209" i="37"/>
  <c r="CS209" i="37"/>
  <c r="CR209" i="37"/>
  <c r="CQ209" i="37"/>
  <c r="CP209" i="37"/>
  <c r="CO209" i="37"/>
  <c r="CN209" i="37"/>
  <c r="CM209" i="37"/>
  <c r="CL209" i="37"/>
  <c r="CK209" i="37"/>
  <c r="CJ209" i="37"/>
  <c r="CI209" i="37"/>
  <c r="CH209" i="37"/>
  <c r="CG209" i="37"/>
  <c r="CF209" i="37"/>
  <c r="CE209" i="37"/>
  <c r="CD209" i="37"/>
  <c r="CC209" i="37"/>
  <c r="CB209" i="37"/>
  <c r="CA209" i="37"/>
  <c r="DV208" i="37"/>
  <c r="DU208" i="37"/>
  <c r="DT208" i="37"/>
  <c r="DS208" i="37"/>
  <c r="DR208" i="37"/>
  <c r="DQ208" i="37"/>
  <c r="DP208" i="37"/>
  <c r="DO208" i="37"/>
  <c r="DN208" i="37"/>
  <c r="DM208" i="37"/>
  <c r="DL208" i="37"/>
  <c r="DK208" i="37"/>
  <c r="DJ208" i="37"/>
  <c r="DI208" i="37"/>
  <c r="DH208" i="37"/>
  <c r="DG208" i="37"/>
  <c r="DF208" i="37"/>
  <c r="DE208" i="37"/>
  <c r="DD208" i="37"/>
  <c r="DC208" i="37"/>
  <c r="DB208" i="37"/>
  <c r="DA208" i="37"/>
  <c r="CZ208" i="37"/>
  <c r="CY208" i="37"/>
  <c r="CX208" i="37"/>
  <c r="CW208" i="37"/>
  <c r="CV208" i="37"/>
  <c r="CU208" i="37"/>
  <c r="CT208" i="37"/>
  <c r="CS208" i="37"/>
  <c r="CR208" i="37"/>
  <c r="CQ208" i="37"/>
  <c r="CP208" i="37"/>
  <c r="CO208" i="37"/>
  <c r="CN208" i="37"/>
  <c r="CM208" i="37"/>
  <c r="CL208" i="37"/>
  <c r="CK208" i="37"/>
  <c r="CJ208" i="37"/>
  <c r="CI208" i="37"/>
  <c r="CH208" i="37"/>
  <c r="CG208" i="37"/>
  <c r="CF208" i="37"/>
  <c r="CE208" i="37"/>
  <c r="CD208" i="37"/>
  <c r="CC208" i="37"/>
  <c r="CB208" i="37"/>
  <c r="CA208" i="37"/>
  <c r="DV207" i="37"/>
  <c r="DU207" i="37"/>
  <c r="DT207" i="37"/>
  <c r="DS207" i="37"/>
  <c r="DR207" i="37"/>
  <c r="DQ207" i="37"/>
  <c r="DP207" i="37"/>
  <c r="DO207" i="37"/>
  <c r="DN207" i="37"/>
  <c r="DM207" i="37"/>
  <c r="DL207" i="37"/>
  <c r="DK207" i="37"/>
  <c r="DJ207" i="37"/>
  <c r="DI207" i="37"/>
  <c r="DH207" i="37"/>
  <c r="DG207" i="37"/>
  <c r="DF207" i="37"/>
  <c r="DE207" i="37"/>
  <c r="DD207" i="37"/>
  <c r="DC207" i="37"/>
  <c r="DB207" i="37"/>
  <c r="DA207" i="37"/>
  <c r="CZ207" i="37"/>
  <c r="CY207" i="37"/>
  <c r="CX207" i="37"/>
  <c r="CW207" i="37"/>
  <c r="CV207" i="37"/>
  <c r="CU207" i="37"/>
  <c r="CT207" i="37"/>
  <c r="CS207" i="37"/>
  <c r="CR207" i="37"/>
  <c r="CQ207" i="37"/>
  <c r="CP207" i="37"/>
  <c r="CO207" i="37"/>
  <c r="CN207" i="37"/>
  <c r="CM207" i="37"/>
  <c r="CL207" i="37"/>
  <c r="CK207" i="37"/>
  <c r="CJ207" i="37"/>
  <c r="CI207" i="37"/>
  <c r="CH207" i="37"/>
  <c r="CG207" i="37"/>
  <c r="CF207" i="37"/>
  <c r="CE207" i="37"/>
  <c r="CD207" i="37"/>
  <c r="CC207" i="37"/>
  <c r="CB207" i="37"/>
  <c r="CA207" i="37"/>
  <c r="DV206" i="37"/>
  <c r="DU206" i="37"/>
  <c r="DT206" i="37"/>
  <c r="DS206" i="37"/>
  <c r="DR206" i="37"/>
  <c r="DQ206" i="37"/>
  <c r="DP206" i="37"/>
  <c r="DO206" i="37"/>
  <c r="DN206" i="37"/>
  <c r="DM206" i="37"/>
  <c r="DL206" i="37"/>
  <c r="DK206" i="37"/>
  <c r="DJ206" i="37"/>
  <c r="DI206" i="37"/>
  <c r="DH206" i="37"/>
  <c r="DG206" i="37"/>
  <c r="DF206" i="37"/>
  <c r="DE206" i="37"/>
  <c r="DD206" i="37"/>
  <c r="DC206" i="37"/>
  <c r="DB206" i="37"/>
  <c r="DA206" i="37"/>
  <c r="CZ206" i="37"/>
  <c r="CY206" i="37"/>
  <c r="CX206" i="37"/>
  <c r="CW206" i="37"/>
  <c r="CV206" i="37"/>
  <c r="CU206" i="37"/>
  <c r="CT206" i="37"/>
  <c r="CS206" i="37"/>
  <c r="CR206" i="37"/>
  <c r="CQ206" i="37"/>
  <c r="CP206" i="37"/>
  <c r="CO206" i="37"/>
  <c r="CN206" i="37"/>
  <c r="CM206" i="37"/>
  <c r="CL206" i="37"/>
  <c r="CK206" i="37"/>
  <c r="CJ206" i="37"/>
  <c r="CI206" i="37"/>
  <c r="CH206" i="37"/>
  <c r="CG206" i="37"/>
  <c r="CF206" i="37"/>
  <c r="CE206" i="37"/>
  <c r="CD206" i="37"/>
  <c r="CC206" i="37"/>
  <c r="CB206" i="37"/>
  <c r="CA206" i="37"/>
  <c r="DV205" i="37"/>
  <c r="DU205" i="37"/>
  <c r="DT205" i="37"/>
  <c r="DS205" i="37"/>
  <c r="DR205" i="37"/>
  <c r="DQ205" i="37"/>
  <c r="DP205" i="37"/>
  <c r="DO205" i="37"/>
  <c r="DN205" i="37"/>
  <c r="DM205" i="37"/>
  <c r="DL205" i="37"/>
  <c r="DK205" i="37"/>
  <c r="DJ205" i="37"/>
  <c r="DI205" i="37"/>
  <c r="DH205" i="37"/>
  <c r="DG205" i="37"/>
  <c r="DF205" i="37"/>
  <c r="DE205" i="37"/>
  <c r="DD205" i="37"/>
  <c r="DC205" i="37"/>
  <c r="DB205" i="37"/>
  <c r="DA205" i="37"/>
  <c r="CZ205" i="37"/>
  <c r="CY205" i="37"/>
  <c r="CX205" i="37"/>
  <c r="CW205" i="37"/>
  <c r="CV205" i="37"/>
  <c r="CU205" i="37"/>
  <c r="CT205" i="37"/>
  <c r="CS205" i="37"/>
  <c r="CR205" i="37"/>
  <c r="CQ205" i="37"/>
  <c r="CP205" i="37"/>
  <c r="CO205" i="37"/>
  <c r="CN205" i="37"/>
  <c r="CM205" i="37"/>
  <c r="CL205" i="37"/>
  <c r="CK205" i="37"/>
  <c r="CJ205" i="37"/>
  <c r="CI205" i="37"/>
  <c r="CH205" i="37"/>
  <c r="CG205" i="37"/>
  <c r="CF205" i="37"/>
  <c r="CE205" i="37"/>
  <c r="CD205" i="37"/>
  <c r="CC205" i="37"/>
  <c r="CB205" i="37"/>
  <c r="CA205" i="37"/>
  <c r="DV204" i="37"/>
  <c r="DU204" i="37"/>
  <c r="DT204" i="37"/>
  <c r="DS204" i="37"/>
  <c r="DR204" i="37"/>
  <c r="DQ204" i="37"/>
  <c r="DP204" i="37"/>
  <c r="DO204" i="37"/>
  <c r="DN204" i="37"/>
  <c r="DM204" i="37"/>
  <c r="DL204" i="37"/>
  <c r="DK204" i="37"/>
  <c r="DJ204" i="37"/>
  <c r="DI204" i="37"/>
  <c r="DH204" i="37"/>
  <c r="DG204" i="37"/>
  <c r="DF204" i="37"/>
  <c r="DE204" i="37"/>
  <c r="DD204" i="37"/>
  <c r="DC204" i="37"/>
  <c r="DB204" i="37"/>
  <c r="DA204" i="37"/>
  <c r="CZ204" i="37"/>
  <c r="CY204" i="37"/>
  <c r="CX204" i="37"/>
  <c r="CW204" i="37"/>
  <c r="CV204" i="37"/>
  <c r="CU204" i="37"/>
  <c r="CT204" i="37"/>
  <c r="CS204" i="37"/>
  <c r="CR204" i="37"/>
  <c r="CQ204" i="37"/>
  <c r="CP204" i="37"/>
  <c r="CO204" i="37"/>
  <c r="CN204" i="37"/>
  <c r="CM204" i="37"/>
  <c r="CL204" i="37"/>
  <c r="CK204" i="37"/>
  <c r="CJ204" i="37"/>
  <c r="CI204" i="37"/>
  <c r="CH204" i="37"/>
  <c r="CG204" i="37"/>
  <c r="CF204" i="37"/>
  <c r="CE204" i="37"/>
  <c r="CD204" i="37"/>
  <c r="CC204" i="37"/>
  <c r="CB204" i="37"/>
  <c r="CA204" i="37"/>
  <c r="DV203" i="37"/>
  <c r="DU203" i="37"/>
  <c r="DT203" i="37"/>
  <c r="DS203" i="37"/>
  <c r="DR203" i="37"/>
  <c r="DQ203" i="37"/>
  <c r="DP203" i="37"/>
  <c r="DO203" i="37"/>
  <c r="DN203" i="37"/>
  <c r="DM203" i="37"/>
  <c r="DL203" i="37"/>
  <c r="DK203" i="37"/>
  <c r="DJ203" i="37"/>
  <c r="DI203" i="37"/>
  <c r="DH203" i="37"/>
  <c r="DG203" i="37"/>
  <c r="DF203" i="37"/>
  <c r="DE203" i="37"/>
  <c r="DD203" i="37"/>
  <c r="DC203" i="37"/>
  <c r="DB203" i="37"/>
  <c r="DA203" i="37"/>
  <c r="CZ203" i="37"/>
  <c r="CY203" i="37"/>
  <c r="CX203" i="37"/>
  <c r="CW203" i="37"/>
  <c r="CV203" i="37"/>
  <c r="CU203" i="37"/>
  <c r="CT203" i="37"/>
  <c r="CS203" i="37"/>
  <c r="CR203" i="37"/>
  <c r="CQ203" i="37"/>
  <c r="CP203" i="37"/>
  <c r="CO203" i="37"/>
  <c r="CN203" i="37"/>
  <c r="CM203" i="37"/>
  <c r="CL203" i="37"/>
  <c r="CK203" i="37"/>
  <c r="CJ203" i="37"/>
  <c r="CI203" i="37"/>
  <c r="CH203" i="37"/>
  <c r="CG203" i="37"/>
  <c r="CF203" i="37"/>
  <c r="CE203" i="37"/>
  <c r="CD203" i="37"/>
  <c r="CC203" i="37"/>
  <c r="CB203" i="37"/>
  <c r="CA203" i="37"/>
  <c r="DV202" i="37"/>
  <c r="DU202" i="37"/>
  <c r="DT202" i="37"/>
  <c r="DS202" i="37"/>
  <c r="DR202" i="37"/>
  <c r="DQ202" i="37"/>
  <c r="DP202" i="37"/>
  <c r="DO202" i="37"/>
  <c r="DN202" i="37"/>
  <c r="DM202" i="37"/>
  <c r="DL202" i="37"/>
  <c r="DK202" i="37"/>
  <c r="DJ202" i="37"/>
  <c r="DI202" i="37"/>
  <c r="DH202" i="37"/>
  <c r="DG202" i="37"/>
  <c r="DF202" i="37"/>
  <c r="DE202" i="37"/>
  <c r="DD202" i="37"/>
  <c r="DC202" i="37"/>
  <c r="DB202" i="37"/>
  <c r="DA202" i="37"/>
  <c r="CZ202" i="37"/>
  <c r="CY202" i="37"/>
  <c r="CX202" i="37"/>
  <c r="CW202" i="37"/>
  <c r="CV202" i="37"/>
  <c r="CU202" i="37"/>
  <c r="CT202" i="37"/>
  <c r="CS202" i="37"/>
  <c r="CR202" i="37"/>
  <c r="CQ202" i="37"/>
  <c r="CP202" i="37"/>
  <c r="CO202" i="37"/>
  <c r="CN202" i="37"/>
  <c r="CM202" i="37"/>
  <c r="CL202" i="37"/>
  <c r="CK202" i="37"/>
  <c r="CJ202" i="37"/>
  <c r="CI202" i="37"/>
  <c r="CH202" i="37"/>
  <c r="CG202" i="37"/>
  <c r="CF202" i="37"/>
  <c r="CE202" i="37"/>
  <c r="CD202" i="37"/>
  <c r="CC202" i="37"/>
  <c r="CB202" i="37"/>
  <c r="CA202" i="37"/>
  <c r="DV201" i="37"/>
  <c r="DU201" i="37"/>
  <c r="DT201" i="37"/>
  <c r="DS201" i="37"/>
  <c r="DR201" i="37"/>
  <c r="DQ201" i="37"/>
  <c r="DP201" i="37"/>
  <c r="DO201" i="37"/>
  <c r="DN201" i="37"/>
  <c r="DM201" i="37"/>
  <c r="DL201" i="37"/>
  <c r="DK201" i="37"/>
  <c r="DJ201" i="37"/>
  <c r="DI201" i="37"/>
  <c r="DH201" i="37"/>
  <c r="DG201" i="37"/>
  <c r="DF201" i="37"/>
  <c r="DE201" i="37"/>
  <c r="DD201" i="37"/>
  <c r="DC201" i="37"/>
  <c r="DB201" i="37"/>
  <c r="DA201" i="37"/>
  <c r="CZ201" i="37"/>
  <c r="CY201" i="37"/>
  <c r="CX201" i="37"/>
  <c r="CW201" i="37"/>
  <c r="CV201" i="37"/>
  <c r="CU201" i="37"/>
  <c r="CT201" i="37"/>
  <c r="CS201" i="37"/>
  <c r="CR201" i="37"/>
  <c r="CQ201" i="37"/>
  <c r="CP201" i="37"/>
  <c r="CO201" i="37"/>
  <c r="CN201" i="37"/>
  <c r="CM201" i="37"/>
  <c r="CL201" i="37"/>
  <c r="CK201" i="37"/>
  <c r="CJ201" i="37"/>
  <c r="CI201" i="37"/>
  <c r="CH201" i="37"/>
  <c r="CG201" i="37"/>
  <c r="CF201" i="37"/>
  <c r="CE201" i="37"/>
  <c r="CD201" i="37"/>
  <c r="CC201" i="37"/>
  <c r="CB201" i="37"/>
  <c r="CA201" i="37"/>
  <c r="DV200" i="37"/>
  <c r="DU200" i="37"/>
  <c r="DT200" i="37"/>
  <c r="DS200" i="37"/>
  <c r="DR200" i="37"/>
  <c r="DQ200" i="37"/>
  <c r="DP200" i="37"/>
  <c r="DO200" i="37"/>
  <c r="DN200" i="37"/>
  <c r="DM200" i="37"/>
  <c r="DL200" i="37"/>
  <c r="DK200" i="37"/>
  <c r="DJ200" i="37"/>
  <c r="DI200" i="37"/>
  <c r="DH200" i="37"/>
  <c r="DG200" i="37"/>
  <c r="DF200" i="37"/>
  <c r="DE200" i="37"/>
  <c r="DD200" i="37"/>
  <c r="DC200" i="37"/>
  <c r="DB200" i="37"/>
  <c r="DA200" i="37"/>
  <c r="CZ200" i="37"/>
  <c r="CY200" i="37"/>
  <c r="CX200" i="37"/>
  <c r="CW200" i="37"/>
  <c r="CV200" i="37"/>
  <c r="CU200" i="37"/>
  <c r="CT200" i="37"/>
  <c r="CS200" i="37"/>
  <c r="CR200" i="37"/>
  <c r="CQ200" i="37"/>
  <c r="CP200" i="37"/>
  <c r="CO200" i="37"/>
  <c r="CN200" i="37"/>
  <c r="CM200" i="37"/>
  <c r="CL200" i="37"/>
  <c r="CK200" i="37"/>
  <c r="CJ200" i="37"/>
  <c r="CI200" i="37"/>
  <c r="CH200" i="37"/>
  <c r="CG200" i="37"/>
  <c r="CF200" i="37"/>
  <c r="CE200" i="37"/>
  <c r="CD200" i="37"/>
  <c r="CC200" i="37"/>
  <c r="CB200" i="37"/>
  <c r="CA200" i="37"/>
  <c r="DV199" i="37"/>
  <c r="DU199" i="37"/>
  <c r="DT199" i="37"/>
  <c r="DS199" i="37"/>
  <c r="DR199" i="37"/>
  <c r="DQ199" i="37"/>
  <c r="DP199" i="37"/>
  <c r="DO199" i="37"/>
  <c r="DN199" i="37"/>
  <c r="DM199" i="37"/>
  <c r="DL199" i="37"/>
  <c r="DK199" i="37"/>
  <c r="DJ199" i="37"/>
  <c r="DI199" i="37"/>
  <c r="DH199" i="37"/>
  <c r="DG199" i="37"/>
  <c r="DF199" i="37"/>
  <c r="DE199" i="37"/>
  <c r="DD199" i="37"/>
  <c r="DC199" i="37"/>
  <c r="DB199" i="37"/>
  <c r="DA199" i="37"/>
  <c r="CZ199" i="37"/>
  <c r="CY199" i="37"/>
  <c r="CX199" i="37"/>
  <c r="CW199" i="37"/>
  <c r="CV199" i="37"/>
  <c r="CU199" i="37"/>
  <c r="CT199" i="37"/>
  <c r="CS199" i="37"/>
  <c r="CR199" i="37"/>
  <c r="CQ199" i="37"/>
  <c r="CP199" i="37"/>
  <c r="CO199" i="37"/>
  <c r="CN199" i="37"/>
  <c r="CM199" i="37"/>
  <c r="CL199" i="37"/>
  <c r="CK199" i="37"/>
  <c r="CJ199" i="37"/>
  <c r="CI199" i="37"/>
  <c r="CH199" i="37"/>
  <c r="CG199" i="37"/>
  <c r="CF199" i="37"/>
  <c r="CE199" i="37"/>
  <c r="CD199" i="37"/>
  <c r="CC199" i="37"/>
  <c r="CB199" i="37"/>
  <c r="CA199" i="37"/>
  <c r="DV198" i="37"/>
  <c r="DU198" i="37"/>
  <c r="DT198" i="37"/>
  <c r="DS198" i="37"/>
  <c r="DR198" i="37"/>
  <c r="DQ198" i="37"/>
  <c r="DP198" i="37"/>
  <c r="DO198" i="37"/>
  <c r="DN198" i="37"/>
  <c r="DM198" i="37"/>
  <c r="DL198" i="37"/>
  <c r="DK198" i="37"/>
  <c r="DJ198" i="37"/>
  <c r="DI198" i="37"/>
  <c r="DH198" i="37"/>
  <c r="DG198" i="37"/>
  <c r="DF198" i="37"/>
  <c r="DE198" i="37"/>
  <c r="DD198" i="37"/>
  <c r="DC198" i="37"/>
  <c r="DB198" i="37"/>
  <c r="DA198" i="37"/>
  <c r="CZ198" i="37"/>
  <c r="CY198" i="37"/>
  <c r="CX198" i="37"/>
  <c r="CW198" i="37"/>
  <c r="CV198" i="37"/>
  <c r="CU198" i="37"/>
  <c r="CT198" i="37"/>
  <c r="CS198" i="37"/>
  <c r="CR198" i="37"/>
  <c r="CQ198" i="37"/>
  <c r="CP198" i="37"/>
  <c r="CO198" i="37"/>
  <c r="CN198" i="37"/>
  <c r="CM198" i="37"/>
  <c r="CL198" i="37"/>
  <c r="CK198" i="37"/>
  <c r="CJ198" i="37"/>
  <c r="CI198" i="37"/>
  <c r="CH198" i="37"/>
  <c r="CG198" i="37"/>
  <c r="CF198" i="37"/>
  <c r="CE198" i="37"/>
  <c r="CD198" i="37"/>
  <c r="CC198" i="37"/>
  <c r="CB198" i="37"/>
  <c r="CA198" i="37"/>
  <c r="DV197" i="37"/>
  <c r="DU197" i="37"/>
  <c r="DT197" i="37"/>
  <c r="DS197" i="37"/>
  <c r="DR197" i="37"/>
  <c r="DQ197" i="37"/>
  <c r="DP197" i="37"/>
  <c r="DO197" i="37"/>
  <c r="DN197" i="37"/>
  <c r="DM197" i="37"/>
  <c r="DL197" i="37"/>
  <c r="DK197" i="37"/>
  <c r="DJ197" i="37"/>
  <c r="DI197" i="37"/>
  <c r="DH197" i="37"/>
  <c r="DG197" i="37"/>
  <c r="DF197" i="37"/>
  <c r="DE197" i="37"/>
  <c r="DD197" i="37"/>
  <c r="DC197" i="37"/>
  <c r="DB197" i="37"/>
  <c r="DA197" i="37"/>
  <c r="CZ197" i="37"/>
  <c r="CY197" i="37"/>
  <c r="CX197" i="37"/>
  <c r="CW197" i="37"/>
  <c r="CV197" i="37"/>
  <c r="CU197" i="37"/>
  <c r="CT197" i="37"/>
  <c r="CS197" i="37"/>
  <c r="CR197" i="37"/>
  <c r="CQ197" i="37"/>
  <c r="CP197" i="37"/>
  <c r="CO197" i="37"/>
  <c r="CN197" i="37"/>
  <c r="CM197" i="37"/>
  <c r="CL197" i="37"/>
  <c r="CK197" i="37"/>
  <c r="CJ197" i="37"/>
  <c r="CI197" i="37"/>
  <c r="CH197" i="37"/>
  <c r="CG197" i="37"/>
  <c r="CF197" i="37"/>
  <c r="CE197" i="37"/>
  <c r="CD197" i="37"/>
  <c r="CC197" i="37"/>
  <c r="CB197" i="37"/>
  <c r="CA197" i="37"/>
  <c r="DV196" i="37"/>
  <c r="DU196" i="37"/>
  <c r="DT196" i="37"/>
  <c r="DS196" i="37"/>
  <c r="DR196" i="37"/>
  <c r="DQ196" i="37"/>
  <c r="DP196" i="37"/>
  <c r="DO196" i="37"/>
  <c r="DN196" i="37"/>
  <c r="DM196" i="37"/>
  <c r="DL196" i="37"/>
  <c r="DK196" i="37"/>
  <c r="DJ196" i="37"/>
  <c r="DI196" i="37"/>
  <c r="DH196" i="37"/>
  <c r="DG196" i="37"/>
  <c r="DF196" i="37"/>
  <c r="DE196" i="37"/>
  <c r="DD196" i="37"/>
  <c r="DC196" i="37"/>
  <c r="DB196" i="37"/>
  <c r="DA196" i="37"/>
  <c r="CZ196" i="37"/>
  <c r="CY196" i="37"/>
  <c r="CX196" i="37"/>
  <c r="CW196" i="37"/>
  <c r="CV196" i="37"/>
  <c r="CU196" i="37"/>
  <c r="CT196" i="37"/>
  <c r="CS196" i="37"/>
  <c r="CR196" i="37"/>
  <c r="CQ196" i="37"/>
  <c r="CP196" i="37"/>
  <c r="CO196" i="37"/>
  <c r="CN196" i="37"/>
  <c r="CM196" i="37"/>
  <c r="CL196" i="37"/>
  <c r="CK196" i="37"/>
  <c r="CJ196" i="37"/>
  <c r="CI196" i="37"/>
  <c r="CH196" i="37"/>
  <c r="CG196" i="37"/>
  <c r="CF196" i="37"/>
  <c r="CE196" i="37"/>
  <c r="CD196" i="37"/>
  <c r="CC196" i="37"/>
  <c r="CB196" i="37"/>
  <c r="CA196" i="37"/>
  <c r="DV195" i="37"/>
  <c r="DU195" i="37"/>
  <c r="DT195" i="37"/>
  <c r="DS195" i="37"/>
  <c r="DR195" i="37"/>
  <c r="DQ195" i="37"/>
  <c r="DP195" i="37"/>
  <c r="DO195" i="37"/>
  <c r="DN195" i="37"/>
  <c r="DM195" i="37"/>
  <c r="DL195" i="37"/>
  <c r="DK195" i="37"/>
  <c r="DJ195" i="37"/>
  <c r="DI195" i="37"/>
  <c r="DH195" i="37"/>
  <c r="DG195" i="37"/>
  <c r="DF195" i="37"/>
  <c r="DE195" i="37"/>
  <c r="DD195" i="37"/>
  <c r="DC195" i="37"/>
  <c r="DB195" i="37"/>
  <c r="DA195" i="37"/>
  <c r="CZ195" i="37"/>
  <c r="CY195" i="37"/>
  <c r="CX195" i="37"/>
  <c r="CW195" i="37"/>
  <c r="CV195" i="37"/>
  <c r="CU195" i="37"/>
  <c r="CT195" i="37"/>
  <c r="CS195" i="37"/>
  <c r="CR195" i="37"/>
  <c r="CQ195" i="37"/>
  <c r="CP195" i="37"/>
  <c r="CO195" i="37"/>
  <c r="CN195" i="37"/>
  <c r="CM195" i="37"/>
  <c r="CL195" i="37"/>
  <c r="CK195" i="37"/>
  <c r="CJ195" i="37"/>
  <c r="CI195" i="37"/>
  <c r="CH195" i="37"/>
  <c r="CG195" i="37"/>
  <c r="CF195" i="37"/>
  <c r="CE195" i="37"/>
  <c r="CD195" i="37"/>
  <c r="CC195" i="37"/>
  <c r="CB195" i="37"/>
  <c r="CA195" i="37"/>
  <c r="DV194" i="37"/>
  <c r="DU194" i="37"/>
  <c r="DT194" i="37"/>
  <c r="DS194" i="37"/>
  <c r="DR194" i="37"/>
  <c r="DQ194" i="37"/>
  <c r="DP194" i="37"/>
  <c r="DO194" i="37"/>
  <c r="DN194" i="37"/>
  <c r="DM194" i="37"/>
  <c r="DL194" i="37"/>
  <c r="DK194" i="37"/>
  <c r="DJ194" i="37"/>
  <c r="DI194" i="37"/>
  <c r="DH194" i="37"/>
  <c r="DG194" i="37"/>
  <c r="DF194" i="37"/>
  <c r="DE194" i="37"/>
  <c r="DD194" i="37"/>
  <c r="DC194" i="37"/>
  <c r="DB194" i="37"/>
  <c r="DA194" i="37"/>
  <c r="CZ194" i="37"/>
  <c r="CY194" i="37"/>
  <c r="CX194" i="37"/>
  <c r="CW194" i="37"/>
  <c r="CV194" i="37"/>
  <c r="CU194" i="37"/>
  <c r="CT194" i="37"/>
  <c r="CS194" i="37"/>
  <c r="CR194" i="37"/>
  <c r="CQ194" i="37"/>
  <c r="CP194" i="37"/>
  <c r="CO194" i="37"/>
  <c r="CN194" i="37"/>
  <c r="CM194" i="37"/>
  <c r="CL194" i="37"/>
  <c r="CK194" i="37"/>
  <c r="CJ194" i="37"/>
  <c r="CI194" i="37"/>
  <c r="CH194" i="37"/>
  <c r="CG194" i="37"/>
  <c r="CF194" i="37"/>
  <c r="CE194" i="37"/>
  <c r="CD194" i="37"/>
  <c r="CC194" i="37"/>
  <c r="CB194" i="37"/>
  <c r="CA194" i="37"/>
  <c r="DV193" i="37"/>
  <c r="DU193" i="37"/>
  <c r="DT193" i="37"/>
  <c r="DS193" i="37"/>
  <c r="DR193" i="37"/>
  <c r="DQ193" i="37"/>
  <c r="DP193" i="37"/>
  <c r="DO193" i="37"/>
  <c r="DN193" i="37"/>
  <c r="DM193" i="37"/>
  <c r="DL193" i="37"/>
  <c r="DK193" i="37"/>
  <c r="DJ193" i="37"/>
  <c r="DI193" i="37"/>
  <c r="DH193" i="37"/>
  <c r="DG193" i="37"/>
  <c r="DF193" i="37"/>
  <c r="DE193" i="37"/>
  <c r="DD193" i="37"/>
  <c r="DC193" i="37"/>
  <c r="DB193" i="37"/>
  <c r="DA193" i="37"/>
  <c r="CZ193" i="37"/>
  <c r="CY193" i="37"/>
  <c r="CX193" i="37"/>
  <c r="CW193" i="37"/>
  <c r="CV193" i="37"/>
  <c r="CU193" i="37"/>
  <c r="CT193" i="37"/>
  <c r="CS193" i="37"/>
  <c r="CR193" i="37"/>
  <c r="CQ193" i="37"/>
  <c r="CP193" i="37"/>
  <c r="CO193" i="37"/>
  <c r="CN193" i="37"/>
  <c r="CM193" i="37"/>
  <c r="CL193" i="37"/>
  <c r="CK193" i="37"/>
  <c r="CJ193" i="37"/>
  <c r="CI193" i="37"/>
  <c r="CH193" i="37"/>
  <c r="CG193" i="37"/>
  <c r="CF193" i="37"/>
  <c r="CE193" i="37"/>
  <c r="CD193" i="37"/>
  <c r="CC193" i="37"/>
  <c r="CB193" i="37"/>
  <c r="CA193" i="37"/>
  <c r="DV192" i="37"/>
  <c r="DU192" i="37"/>
  <c r="DT192" i="37"/>
  <c r="DS192" i="37"/>
  <c r="DR192" i="37"/>
  <c r="DQ192" i="37"/>
  <c r="DP192" i="37"/>
  <c r="DO192" i="37"/>
  <c r="DN192" i="37"/>
  <c r="DM192" i="37"/>
  <c r="DL192" i="37"/>
  <c r="DK192" i="37"/>
  <c r="DJ192" i="37"/>
  <c r="DI192" i="37"/>
  <c r="DH192" i="37"/>
  <c r="DG192" i="37"/>
  <c r="DF192" i="37"/>
  <c r="DE192" i="37"/>
  <c r="DD192" i="37"/>
  <c r="DC192" i="37"/>
  <c r="DB192" i="37"/>
  <c r="DA192" i="37"/>
  <c r="CZ192" i="37"/>
  <c r="CY192" i="37"/>
  <c r="CX192" i="37"/>
  <c r="CW192" i="37"/>
  <c r="CV192" i="37"/>
  <c r="CU192" i="37"/>
  <c r="CT192" i="37"/>
  <c r="CS192" i="37"/>
  <c r="CR192" i="37"/>
  <c r="CQ192" i="37"/>
  <c r="CP192" i="37"/>
  <c r="CO192" i="37"/>
  <c r="CN192" i="37"/>
  <c r="CM192" i="37"/>
  <c r="CL192" i="37"/>
  <c r="CK192" i="37"/>
  <c r="CJ192" i="37"/>
  <c r="CI192" i="37"/>
  <c r="CH192" i="37"/>
  <c r="CG192" i="37"/>
  <c r="CF192" i="37"/>
  <c r="CE192" i="37"/>
  <c r="CD192" i="37"/>
  <c r="CC192" i="37"/>
  <c r="CB192" i="37"/>
  <c r="CA192" i="37"/>
  <c r="DV191" i="37"/>
  <c r="DU191" i="37"/>
  <c r="DT191" i="37"/>
  <c r="DS191" i="37"/>
  <c r="DR191" i="37"/>
  <c r="DQ191" i="37"/>
  <c r="DP191" i="37"/>
  <c r="DO191" i="37"/>
  <c r="DN191" i="37"/>
  <c r="DM191" i="37"/>
  <c r="DL191" i="37"/>
  <c r="DK191" i="37"/>
  <c r="DJ191" i="37"/>
  <c r="DI191" i="37"/>
  <c r="DH191" i="37"/>
  <c r="DG191" i="37"/>
  <c r="DF191" i="37"/>
  <c r="DE191" i="37"/>
  <c r="DD191" i="37"/>
  <c r="DC191" i="37"/>
  <c r="DB191" i="37"/>
  <c r="DA191" i="37"/>
  <c r="CZ191" i="37"/>
  <c r="CY191" i="37"/>
  <c r="CX191" i="37"/>
  <c r="CW191" i="37"/>
  <c r="CV191" i="37"/>
  <c r="CU191" i="37"/>
  <c r="CT191" i="37"/>
  <c r="CS191" i="37"/>
  <c r="CR191" i="37"/>
  <c r="CQ191" i="37"/>
  <c r="CP191" i="37"/>
  <c r="CO191" i="37"/>
  <c r="CN191" i="37"/>
  <c r="CM191" i="37"/>
  <c r="CL191" i="37"/>
  <c r="CK191" i="37"/>
  <c r="CJ191" i="37"/>
  <c r="CI191" i="37"/>
  <c r="CH191" i="37"/>
  <c r="CG191" i="37"/>
  <c r="CF191" i="37"/>
  <c r="CE191" i="37"/>
  <c r="CD191" i="37"/>
  <c r="CC191" i="37"/>
  <c r="CB191" i="37"/>
  <c r="CA191" i="37"/>
  <c r="DV190" i="37"/>
  <c r="DU190" i="37"/>
  <c r="DT190" i="37"/>
  <c r="DS190" i="37"/>
  <c r="DR190" i="37"/>
  <c r="DQ190" i="37"/>
  <c r="DP190" i="37"/>
  <c r="DO190" i="37"/>
  <c r="DN190" i="37"/>
  <c r="DM190" i="37"/>
  <c r="DL190" i="37"/>
  <c r="DK190" i="37"/>
  <c r="DJ190" i="37"/>
  <c r="DI190" i="37"/>
  <c r="DH190" i="37"/>
  <c r="DG190" i="37"/>
  <c r="DF190" i="37"/>
  <c r="DE190" i="37"/>
  <c r="DD190" i="37"/>
  <c r="DC190" i="37"/>
  <c r="DB190" i="37"/>
  <c r="DA190" i="37"/>
  <c r="CZ190" i="37"/>
  <c r="CY190" i="37"/>
  <c r="CX190" i="37"/>
  <c r="CW190" i="37"/>
  <c r="CV190" i="37"/>
  <c r="CU190" i="37"/>
  <c r="CT190" i="37"/>
  <c r="CS190" i="37"/>
  <c r="CR190" i="37"/>
  <c r="CQ190" i="37"/>
  <c r="CP190" i="37"/>
  <c r="CO190" i="37"/>
  <c r="CN190" i="37"/>
  <c r="CM190" i="37"/>
  <c r="CL190" i="37"/>
  <c r="CK190" i="37"/>
  <c r="CJ190" i="37"/>
  <c r="CI190" i="37"/>
  <c r="CH190" i="37"/>
  <c r="CG190" i="37"/>
  <c r="CF190" i="37"/>
  <c r="CE190" i="37"/>
  <c r="CD190" i="37"/>
  <c r="CC190" i="37"/>
  <c r="CB190" i="37"/>
  <c r="CA190" i="37"/>
  <c r="DV189" i="37"/>
  <c r="DU189" i="37"/>
  <c r="DT189" i="37"/>
  <c r="DS189" i="37"/>
  <c r="DR189" i="37"/>
  <c r="DQ189" i="37"/>
  <c r="DP189" i="37"/>
  <c r="DO189" i="37"/>
  <c r="DN189" i="37"/>
  <c r="DM189" i="37"/>
  <c r="DL189" i="37"/>
  <c r="DK189" i="37"/>
  <c r="DJ189" i="37"/>
  <c r="DI189" i="37"/>
  <c r="DH189" i="37"/>
  <c r="DG189" i="37"/>
  <c r="DF189" i="37"/>
  <c r="DE189" i="37"/>
  <c r="DD189" i="37"/>
  <c r="DC189" i="37"/>
  <c r="DB189" i="37"/>
  <c r="DA189" i="37"/>
  <c r="CZ189" i="37"/>
  <c r="CY189" i="37"/>
  <c r="CX189" i="37"/>
  <c r="CW189" i="37"/>
  <c r="CV189" i="37"/>
  <c r="CU189" i="37"/>
  <c r="CT189" i="37"/>
  <c r="CS189" i="37"/>
  <c r="CR189" i="37"/>
  <c r="CQ189" i="37"/>
  <c r="CP189" i="37"/>
  <c r="CO189" i="37"/>
  <c r="CN189" i="37"/>
  <c r="CM189" i="37"/>
  <c r="CL189" i="37"/>
  <c r="CK189" i="37"/>
  <c r="CJ189" i="37"/>
  <c r="CI189" i="37"/>
  <c r="CH189" i="37"/>
  <c r="CG189" i="37"/>
  <c r="CF189" i="37"/>
  <c r="CE189" i="37"/>
  <c r="CD189" i="37"/>
  <c r="CC189" i="37"/>
  <c r="CB189" i="37"/>
  <c r="CA189" i="37"/>
  <c r="DV188" i="37"/>
  <c r="DU188" i="37"/>
  <c r="DT188" i="37"/>
  <c r="DS188" i="37"/>
  <c r="DR188" i="37"/>
  <c r="DQ188" i="37"/>
  <c r="DP188" i="37"/>
  <c r="DO188" i="37"/>
  <c r="DN188" i="37"/>
  <c r="DM188" i="37"/>
  <c r="DL188" i="37"/>
  <c r="DK188" i="37"/>
  <c r="DJ188" i="37"/>
  <c r="DI188" i="37"/>
  <c r="DH188" i="37"/>
  <c r="DG188" i="37"/>
  <c r="DF188" i="37"/>
  <c r="DE188" i="37"/>
  <c r="DD188" i="37"/>
  <c r="DC188" i="37"/>
  <c r="DB188" i="37"/>
  <c r="DA188" i="37"/>
  <c r="CZ188" i="37"/>
  <c r="CY188" i="37"/>
  <c r="CX188" i="37"/>
  <c r="CW188" i="37"/>
  <c r="CV188" i="37"/>
  <c r="CU188" i="37"/>
  <c r="CT188" i="37"/>
  <c r="CS188" i="37"/>
  <c r="CR188" i="37"/>
  <c r="CQ188" i="37"/>
  <c r="CP188" i="37"/>
  <c r="CO188" i="37"/>
  <c r="CN188" i="37"/>
  <c r="CM188" i="37"/>
  <c r="CL188" i="37"/>
  <c r="CK188" i="37"/>
  <c r="CJ188" i="37"/>
  <c r="CI188" i="37"/>
  <c r="CH188" i="37"/>
  <c r="CG188" i="37"/>
  <c r="CF188" i="37"/>
  <c r="CE188" i="37"/>
  <c r="CD188" i="37"/>
  <c r="CC188" i="37"/>
  <c r="CB188" i="37"/>
  <c r="CA188" i="37"/>
  <c r="DV187" i="37"/>
  <c r="DU187" i="37"/>
  <c r="DT187" i="37"/>
  <c r="DS187" i="37"/>
  <c r="DR187" i="37"/>
  <c r="DQ187" i="37"/>
  <c r="DP187" i="37"/>
  <c r="DO187" i="37"/>
  <c r="DN187" i="37"/>
  <c r="DM187" i="37"/>
  <c r="DL187" i="37"/>
  <c r="DK187" i="37"/>
  <c r="DJ187" i="37"/>
  <c r="DI187" i="37"/>
  <c r="DH187" i="37"/>
  <c r="DG187" i="37"/>
  <c r="DF187" i="37"/>
  <c r="DE187" i="37"/>
  <c r="DD187" i="37"/>
  <c r="DC187" i="37"/>
  <c r="DB187" i="37"/>
  <c r="DA187" i="37"/>
  <c r="CZ187" i="37"/>
  <c r="CY187" i="37"/>
  <c r="CX187" i="37"/>
  <c r="CW187" i="37"/>
  <c r="CV187" i="37"/>
  <c r="CU187" i="37"/>
  <c r="CT187" i="37"/>
  <c r="CS187" i="37"/>
  <c r="CR187" i="37"/>
  <c r="CQ187" i="37"/>
  <c r="CP187" i="37"/>
  <c r="CO187" i="37"/>
  <c r="CN187" i="37"/>
  <c r="CM187" i="37"/>
  <c r="CL187" i="37"/>
  <c r="CK187" i="37"/>
  <c r="CJ187" i="37"/>
  <c r="CI187" i="37"/>
  <c r="CH187" i="37"/>
  <c r="CG187" i="37"/>
  <c r="CF187" i="37"/>
  <c r="CE187" i="37"/>
  <c r="CD187" i="37"/>
  <c r="CC187" i="37"/>
  <c r="CB187" i="37"/>
  <c r="CA187" i="37"/>
  <c r="DV186" i="37"/>
  <c r="DU186" i="37"/>
  <c r="DT186" i="37"/>
  <c r="DS186" i="37"/>
  <c r="DR186" i="37"/>
  <c r="DQ186" i="37"/>
  <c r="DP186" i="37"/>
  <c r="DO186" i="37"/>
  <c r="DN186" i="37"/>
  <c r="DM186" i="37"/>
  <c r="DL186" i="37"/>
  <c r="DK186" i="37"/>
  <c r="DJ186" i="37"/>
  <c r="DI186" i="37"/>
  <c r="DH186" i="37"/>
  <c r="DG186" i="37"/>
  <c r="DF186" i="37"/>
  <c r="DE186" i="37"/>
  <c r="DD186" i="37"/>
  <c r="DC186" i="37"/>
  <c r="DB186" i="37"/>
  <c r="DA186" i="37"/>
  <c r="CZ186" i="37"/>
  <c r="CY186" i="37"/>
  <c r="CX186" i="37"/>
  <c r="CW186" i="37"/>
  <c r="CV186" i="37"/>
  <c r="CU186" i="37"/>
  <c r="CT186" i="37"/>
  <c r="CS186" i="37"/>
  <c r="CR186" i="37"/>
  <c r="CQ186" i="37"/>
  <c r="CP186" i="37"/>
  <c r="CO186" i="37"/>
  <c r="CN186" i="37"/>
  <c r="CM186" i="37"/>
  <c r="CL186" i="37"/>
  <c r="CK186" i="37"/>
  <c r="CJ186" i="37"/>
  <c r="CI186" i="37"/>
  <c r="CH186" i="37"/>
  <c r="CG186" i="37"/>
  <c r="CF186" i="37"/>
  <c r="CE186" i="37"/>
  <c r="CD186" i="37"/>
  <c r="CC186" i="37"/>
  <c r="CB186" i="37"/>
  <c r="CA186" i="37"/>
  <c r="DV185" i="37"/>
  <c r="DU185" i="37"/>
  <c r="DT185" i="37"/>
  <c r="DS185" i="37"/>
  <c r="DR185" i="37"/>
  <c r="DQ185" i="37"/>
  <c r="DP185" i="37"/>
  <c r="DO185" i="37"/>
  <c r="DN185" i="37"/>
  <c r="DM185" i="37"/>
  <c r="DL185" i="37"/>
  <c r="DK185" i="37"/>
  <c r="DJ185" i="37"/>
  <c r="DI185" i="37"/>
  <c r="DH185" i="37"/>
  <c r="DG185" i="37"/>
  <c r="DF185" i="37"/>
  <c r="DE185" i="37"/>
  <c r="DD185" i="37"/>
  <c r="DC185" i="37"/>
  <c r="DB185" i="37"/>
  <c r="DA185" i="37"/>
  <c r="CZ185" i="37"/>
  <c r="CY185" i="37"/>
  <c r="CX185" i="37"/>
  <c r="CW185" i="37"/>
  <c r="CV185" i="37"/>
  <c r="CU185" i="37"/>
  <c r="CT185" i="37"/>
  <c r="CS185" i="37"/>
  <c r="CR185" i="37"/>
  <c r="CQ185" i="37"/>
  <c r="CP185" i="37"/>
  <c r="CO185" i="37"/>
  <c r="CN185" i="37"/>
  <c r="CM185" i="37"/>
  <c r="CL185" i="37"/>
  <c r="CK185" i="37"/>
  <c r="CJ185" i="37"/>
  <c r="CI185" i="37"/>
  <c r="CH185" i="37"/>
  <c r="CG185" i="37"/>
  <c r="CF185" i="37"/>
  <c r="CE185" i="37"/>
  <c r="CD185" i="37"/>
  <c r="CC185" i="37"/>
  <c r="CB185" i="37"/>
  <c r="CA185" i="37"/>
  <c r="DV184" i="37"/>
  <c r="DU184" i="37"/>
  <c r="DT184" i="37"/>
  <c r="DS184" i="37"/>
  <c r="DR184" i="37"/>
  <c r="DQ184" i="37"/>
  <c r="DP184" i="37"/>
  <c r="DO184" i="37"/>
  <c r="DN184" i="37"/>
  <c r="DM184" i="37"/>
  <c r="DL184" i="37"/>
  <c r="DK184" i="37"/>
  <c r="DJ184" i="37"/>
  <c r="DI184" i="37"/>
  <c r="DH184" i="37"/>
  <c r="DG184" i="37"/>
  <c r="DF184" i="37"/>
  <c r="DE184" i="37"/>
  <c r="DD184" i="37"/>
  <c r="DC184" i="37"/>
  <c r="DB184" i="37"/>
  <c r="DA184" i="37"/>
  <c r="CZ184" i="37"/>
  <c r="CY184" i="37"/>
  <c r="CX184" i="37"/>
  <c r="CW184" i="37"/>
  <c r="CV184" i="37"/>
  <c r="CU184" i="37"/>
  <c r="CT184" i="37"/>
  <c r="CS184" i="37"/>
  <c r="CR184" i="37"/>
  <c r="CQ184" i="37"/>
  <c r="CP184" i="37"/>
  <c r="CO184" i="37"/>
  <c r="CN184" i="37"/>
  <c r="CM184" i="37"/>
  <c r="CL184" i="37"/>
  <c r="CK184" i="37"/>
  <c r="CJ184" i="37"/>
  <c r="CI184" i="37"/>
  <c r="CH184" i="37"/>
  <c r="CG184" i="37"/>
  <c r="CF184" i="37"/>
  <c r="CE184" i="37"/>
  <c r="CD184" i="37"/>
  <c r="CC184" i="37"/>
  <c r="CB184" i="37"/>
  <c r="CA184" i="37"/>
  <c r="DV183" i="37"/>
  <c r="DU183" i="37"/>
  <c r="DT183" i="37"/>
  <c r="DS183" i="37"/>
  <c r="DR183" i="37"/>
  <c r="DQ183" i="37"/>
  <c r="DP183" i="37"/>
  <c r="DO183" i="37"/>
  <c r="DN183" i="37"/>
  <c r="DM183" i="37"/>
  <c r="DL183" i="37"/>
  <c r="DK183" i="37"/>
  <c r="DJ183" i="37"/>
  <c r="DI183" i="37"/>
  <c r="DH183" i="37"/>
  <c r="DG183" i="37"/>
  <c r="DF183" i="37"/>
  <c r="DE183" i="37"/>
  <c r="DD183" i="37"/>
  <c r="DC183" i="37"/>
  <c r="DB183" i="37"/>
  <c r="DA183" i="37"/>
  <c r="CZ183" i="37"/>
  <c r="CY183" i="37"/>
  <c r="CX183" i="37"/>
  <c r="CW183" i="37"/>
  <c r="CV183" i="37"/>
  <c r="CU183" i="37"/>
  <c r="CT183" i="37"/>
  <c r="CS183" i="37"/>
  <c r="CR183" i="37"/>
  <c r="CQ183" i="37"/>
  <c r="CP183" i="37"/>
  <c r="CO183" i="37"/>
  <c r="CN183" i="37"/>
  <c r="CM183" i="37"/>
  <c r="CL183" i="37"/>
  <c r="CK183" i="37"/>
  <c r="CJ183" i="37"/>
  <c r="CI183" i="37"/>
  <c r="CH183" i="37"/>
  <c r="CG183" i="37"/>
  <c r="CF183" i="37"/>
  <c r="CE183" i="37"/>
  <c r="CD183" i="37"/>
  <c r="CC183" i="37"/>
  <c r="CB183" i="37"/>
  <c r="CA183" i="37"/>
  <c r="DV182" i="37"/>
  <c r="DU182" i="37"/>
  <c r="DT182" i="37"/>
  <c r="DS182" i="37"/>
  <c r="DR182" i="37"/>
  <c r="DQ182" i="37"/>
  <c r="DP182" i="37"/>
  <c r="DO182" i="37"/>
  <c r="DN182" i="37"/>
  <c r="DM182" i="37"/>
  <c r="DL182" i="37"/>
  <c r="DK182" i="37"/>
  <c r="DJ182" i="37"/>
  <c r="DI182" i="37"/>
  <c r="DH182" i="37"/>
  <c r="DG182" i="37"/>
  <c r="DF182" i="37"/>
  <c r="DE182" i="37"/>
  <c r="DD182" i="37"/>
  <c r="DC182" i="37"/>
  <c r="DB182" i="37"/>
  <c r="DA182" i="37"/>
  <c r="CZ182" i="37"/>
  <c r="CY182" i="37"/>
  <c r="CX182" i="37"/>
  <c r="CW182" i="37"/>
  <c r="CV182" i="37"/>
  <c r="CU182" i="37"/>
  <c r="CT182" i="37"/>
  <c r="CS182" i="37"/>
  <c r="CR182" i="37"/>
  <c r="CQ182" i="37"/>
  <c r="CP182" i="37"/>
  <c r="CO182" i="37"/>
  <c r="CN182" i="37"/>
  <c r="CM182" i="37"/>
  <c r="CL182" i="37"/>
  <c r="CK182" i="37"/>
  <c r="CJ182" i="37"/>
  <c r="CI182" i="37"/>
  <c r="CH182" i="37"/>
  <c r="CG182" i="37"/>
  <c r="CF182" i="37"/>
  <c r="CE182" i="37"/>
  <c r="CD182" i="37"/>
  <c r="CC182" i="37"/>
  <c r="CB182" i="37"/>
  <c r="CA182" i="37"/>
  <c r="DV181" i="37"/>
  <c r="DU181" i="37"/>
  <c r="DT181" i="37"/>
  <c r="DS181" i="37"/>
  <c r="DR181" i="37"/>
  <c r="DQ181" i="37"/>
  <c r="DP181" i="37"/>
  <c r="DO181" i="37"/>
  <c r="DN181" i="37"/>
  <c r="DM181" i="37"/>
  <c r="DL181" i="37"/>
  <c r="DK181" i="37"/>
  <c r="DJ181" i="37"/>
  <c r="DI181" i="37"/>
  <c r="DH181" i="37"/>
  <c r="DG181" i="37"/>
  <c r="DF181" i="37"/>
  <c r="DE181" i="37"/>
  <c r="DD181" i="37"/>
  <c r="DC181" i="37"/>
  <c r="DB181" i="37"/>
  <c r="DA181" i="37"/>
  <c r="CZ181" i="37"/>
  <c r="CY181" i="37"/>
  <c r="CX181" i="37"/>
  <c r="CW181" i="37"/>
  <c r="CV181" i="37"/>
  <c r="CU181" i="37"/>
  <c r="CT181" i="37"/>
  <c r="CS181" i="37"/>
  <c r="CR181" i="37"/>
  <c r="CQ181" i="37"/>
  <c r="CP181" i="37"/>
  <c r="CO181" i="37"/>
  <c r="CN181" i="37"/>
  <c r="CM181" i="37"/>
  <c r="CL181" i="37"/>
  <c r="CK181" i="37"/>
  <c r="CJ181" i="37"/>
  <c r="CI181" i="37"/>
  <c r="CH181" i="37"/>
  <c r="CG181" i="37"/>
  <c r="CF181" i="37"/>
  <c r="CE181" i="37"/>
  <c r="CD181" i="37"/>
  <c r="CC181" i="37"/>
  <c r="CB181" i="37"/>
  <c r="CA181" i="37"/>
  <c r="DV180" i="37"/>
  <c r="DU180" i="37"/>
  <c r="DT180" i="37"/>
  <c r="DS180" i="37"/>
  <c r="DR180" i="37"/>
  <c r="DQ180" i="37"/>
  <c r="DP180" i="37"/>
  <c r="DO180" i="37"/>
  <c r="DN180" i="37"/>
  <c r="DM180" i="37"/>
  <c r="DL180" i="37"/>
  <c r="DK180" i="37"/>
  <c r="DJ180" i="37"/>
  <c r="DI180" i="37"/>
  <c r="DH180" i="37"/>
  <c r="DG180" i="37"/>
  <c r="DF180" i="37"/>
  <c r="DE180" i="37"/>
  <c r="DD180" i="37"/>
  <c r="DC180" i="37"/>
  <c r="DB180" i="37"/>
  <c r="DA180" i="37"/>
  <c r="CZ180" i="37"/>
  <c r="CY180" i="37"/>
  <c r="CX180" i="37"/>
  <c r="CW180" i="37"/>
  <c r="CV180" i="37"/>
  <c r="CU180" i="37"/>
  <c r="CT180" i="37"/>
  <c r="CS180" i="37"/>
  <c r="CR180" i="37"/>
  <c r="CQ180" i="37"/>
  <c r="CP180" i="37"/>
  <c r="CO180" i="37"/>
  <c r="CN180" i="37"/>
  <c r="CM180" i="37"/>
  <c r="CL180" i="37"/>
  <c r="CK180" i="37"/>
  <c r="CJ180" i="37"/>
  <c r="CI180" i="37"/>
  <c r="CH180" i="37"/>
  <c r="CG180" i="37"/>
  <c r="CF180" i="37"/>
  <c r="CE180" i="37"/>
  <c r="CD180" i="37"/>
  <c r="CC180" i="37"/>
  <c r="CB180" i="37"/>
  <c r="CA180" i="37"/>
  <c r="DV179" i="37"/>
  <c r="DU179" i="37"/>
  <c r="DT179" i="37"/>
  <c r="DS179" i="37"/>
  <c r="DR179" i="37"/>
  <c r="DQ179" i="37"/>
  <c r="DP179" i="37"/>
  <c r="DO179" i="37"/>
  <c r="DN179" i="37"/>
  <c r="DM179" i="37"/>
  <c r="DL179" i="37"/>
  <c r="DK179" i="37"/>
  <c r="DJ179" i="37"/>
  <c r="DI179" i="37"/>
  <c r="DH179" i="37"/>
  <c r="DG179" i="37"/>
  <c r="DF179" i="37"/>
  <c r="DE179" i="37"/>
  <c r="DD179" i="37"/>
  <c r="DC179" i="37"/>
  <c r="DB179" i="37"/>
  <c r="DA179" i="37"/>
  <c r="CZ179" i="37"/>
  <c r="CY179" i="37"/>
  <c r="CX179" i="37"/>
  <c r="CW179" i="37"/>
  <c r="CV179" i="37"/>
  <c r="CU179" i="37"/>
  <c r="CT179" i="37"/>
  <c r="CS179" i="37"/>
  <c r="CR179" i="37"/>
  <c r="CQ179" i="37"/>
  <c r="CP179" i="37"/>
  <c r="CO179" i="37"/>
  <c r="CN179" i="37"/>
  <c r="CM179" i="37"/>
  <c r="CL179" i="37"/>
  <c r="CK179" i="37"/>
  <c r="CJ179" i="37"/>
  <c r="CI179" i="37"/>
  <c r="CH179" i="37"/>
  <c r="CG179" i="37"/>
  <c r="CF179" i="37"/>
  <c r="CE179" i="37"/>
  <c r="CD179" i="37"/>
  <c r="CC179" i="37"/>
  <c r="CB179" i="37"/>
  <c r="CA179" i="37"/>
  <c r="DV178" i="37"/>
  <c r="DU178" i="37"/>
  <c r="DT178" i="37"/>
  <c r="DS178" i="37"/>
  <c r="DR178" i="37"/>
  <c r="DQ178" i="37"/>
  <c r="DP178" i="37"/>
  <c r="DO178" i="37"/>
  <c r="DN178" i="37"/>
  <c r="DM178" i="37"/>
  <c r="DL178" i="37"/>
  <c r="DK178" i="37"/>
  <c r="DJ178" i="37"/>
  <c r="DI178" i="37"/>
  <c r="DH178" i="37"/>
  <c r="DG178" i="37"/>
  <c r="DF178" i="37"/>
  <c r="DE178" i="37"/>
  <c r="DD178" i="37"/>
  <c r="DC178" i="37"/>
  <c r="DB178" i="37"/>
  <c r="DA178" i="37"/>
  <c r="CZ178" i="37"/>
  <c r="CY178" i="37"/>
  <c r="CX178" i="37"/>
  <c r="CW178" i="37"/>
  <c r="CV178" i="37"/>
  <c r="CU178" i="37"/>
  <c r="CT178" i="37"/>
  <c r="CS178" i="37"/>
  <c r="CR178" i="37"/>
  <c r="CQ178" i="37"/>
  <c r="CP178" i="37"/>
  <c r="CO178" i="37"/>
  <c r="CN178" i="37"/>
  <c r="CM178" i="37"/>
  <c r="CL178" i="37"/>
  <c r="CK178" i="37"/>
  <c r="CJ178" i="37"/>
  <c r="CI178" i="37"/>
  <c r="CH178" i="37"/>
  <c r="CG178" i="37"/>
  <c r="CF178" i="37"/>
  <c r="CE178" i="37"/>
  <c r="CD178" i="37"/>
  <c r="CC178" i="37"/>
  <c r="CB178" i="37"/>
  <c r="CA178" i="37"/>
  <c r="DV177" i="37"/>
  <c r="DU177" i="37"/>
  <c r="DT177" i="37"/>
  <c r="DS177" i="37"/>
  <c r="DR177" i="37"/>
  <c r="DQ177" i="37"/>
  <c r="DP177" i="37"/>
  <c r="DO177" i="37"/>
  <c r="DN177" i="37"/>
  <c r="DM177" i="37"/>
  <c r="DL177" i="37"/>
  <c r="DK177" i="37"/>
  <c r="DJ177" i="37"/>
  <c r="DI177" i="37"/>
  <c r="DH177" i="37"/>
  <c r="DG177" i="37"/>
  <c r="DF177" i="37"/>
  <c r="DE177" i="37"/>
  <c r="DD177" i="37"/>
  <c r="DC177" i="37"/>
  <c r="DB177" i="37"/>
  <c r="DA177" i="37"/>
  <c r="CZ177" i="37"/>
  <c r="CY177" i="37"/>
  <c r="CX177" i="37"/>
  <c r="CW177" i="37"/>
  <c r="CV177" i="37"/>
  <c r="CU177" i="37"/>
  <c r="CT177" i="37"/>
  <c r="CS177" i="37"/>
  <c r="CR177" i="37"/>
  <c r="CQ177" i="37"/>
  <c r="CP177" i="37"/>
  <c r="CO177" i="37"/>
  <c r="CN177" i="37"/>
  <c r="CM177" i="37"/>
  <c r="CL177" i="37"/>
  <c r="CK177" i="37"/>
  <c r="CJ177" i="37"/>
  <c r="CI177" i="37"/>
  <c r="CH177" i="37"/>
  <c r="CG177" i="37"/>
  <c r="CF177" i="37"/>
  <c r="CE177" i="37"/>
  <c r="CD177" i="37"/>
  <c r="CC177" i="37"/>
  <c r="CB177" i="37"/>
  <c r="CA177" i="37"/>
  <c r="DV176" i="37"/>
  <c r="DU176" i="37"/>
  <c r="DT176" i="37"/>
  <c r="DS176" i="37"/>
  <c r="DR176" i="37"/>
  <c r="DQ176" i="37"/>
  <c r="DP176" i="37"/>
  <c r="DO176" i="37"/>
  <c r="DN176" i="37"/>
  <c r="DM176" i="37"/>
  <c r="DL176" i="37"/>
  <c r="DK176" i="37"/>
  <c r="DJ176" i="37"/>
  <c r="DI176" i="37"/>
  <c r="DH176" i="37"/>
  <c r="DG176" i="37"/>
  <c r="DF176" i="37"/>
  <c r="DE176" i="37"/>
  <c r="DD176" i="37"/>
  <c r="DC176" i="37"/>
  <c r="DB176" i="37"/>
  <c r="DA176" i="37"/>
  <c r="CZ176" i="37"/>
  <c r="CY176" i="37"/>
  <c r="CX176" i="37"/>
  <c r="CW176" i="37"/>
  <c r="CV176" i="37"/>
  <c r="CU176" i="37"/>
  <c r="CT176" i="37"/>
  <c r="CS176" i="37"/>
  <c r="CR176" i="37"/>
  <c r="CQ176" i="37"/>
  <c r="CP176" i="37"/>
  <c r="CO176" i="37"/>
  <c r="CN176" i="37"/>
  <c r="CM176" i="37"/>
  <c r="CL176" i="37"/>
  <c r="CK176" i="37"/>
  <c r="CJ176" i="37"/>
  <c r="CI176" i="37"/>
  <c r="CH176" i="37"/>
  <c r="CG176" i="37"/>
  <c r="CF176" i="37"/>
  <c r="CE176" i="37"/>
  <c r="CD176" i="37"/>
  <c r="CC176" i="37"/>
  <c r="CB176" i="37"/>
  <c r="CA176" i="37"/>
  <c r="DV175" i="37"/>
  <c r="DU175" i="37"/>
  <c r="DT175" i="37"/>
  <c r="DS175" i="37"/>
  <c r="DR175" i="37"/>
  <c r="DQ175" i="37"/>
  <c r="DP175" i="37"/>
  <c r="DO175" i="37"/>
  <c r="DN175" i="37"/>
  <c r="DM175" i="37"/>
  <c r="DL175" i="37"/>
  <c r="DK175" i="37"/>
  <c r="DJ175" i="37"/>
  <c r="DI175" i="37"/>
  <c r="DH175" i="37"/>
  <c r="DG175" i="37"/>
  <c r="DF175" i="37"/>
  <c r="DE175" i="37"/>
  <c r="DD175" i="37"/>
  <c r="DC175" i="37"/>
  <c r="DB175" i="37"/>
  <c r="DA175" i="37"/>
  <c r="CZ175" i="37"/>
  <c r="CY175" i="37"/>
  <c r="CX175" i="37"/>
  <c r="CW175" i="37"/>
  <c r="CV175" i="37"/>
  <c r="CU175" i="37"/>
  <c r="CT175" i="37"/>
  <c r="CS175" i="37"/>
  <c r="CR175" i="37"/>
  <c r="CQ175" i="37"/>
  <c r="CP175" i="37"/>
  <c r="CO175" i="37"/>
  <c r="CN175" i="37"/>
  <c r="CM175" i="37"/>
  <c r="CL175" i="37"/>
  <c r="CK175" i="37"/>
  <c r="CJ175" i="37"/>
  <c r="CI175" i="37"/>
  <c r="CH175" i="37"/>
  <c r="CG175" i="37"/>
  <c r="CF175" i="37"/>
  <c r="CE175" i="37"/>
  <c r="CD175" i="37"/>
  <c r="CC175" i="37"/>
  <c r="CB175" i="37"/>
  <c r="CA175" i="37"/>
  <c r="DV174" i="37"/>
  <c r="DU174" i="37"/>
  <c r="DT174" i="37"/>
  <c r="DS174" i="37"/>
  <c r="DR174" i="37"/>
  <c r="DQ174" i="37"/>
  <c r="DP174" i="37"/>
  <c r="DO174" i="37"/>
  <c r="DN174" i="37"/>
  <c r="DM174" i="37"/>
  <c r="DL174" i="37"/>
  <c r="DK174" i="37"/>
  <c r="DJ174" i="37"/>
  <c r="DI174" i="37"/>
  <c r="DH174" i="37"/>
  <c r="DG174" i="37"/>
  <c r="DF174" i="37"/>
  <c r="DE174" i="37"/>
  <c r="DD174" i="37"/>
  <c r="DC174" i="37"/>
  <c r="DB174" i="37"/>
  <c r="DA174" i="37"/>
  <c r="CZ174" i="37"/>
  <c r="CY174" i="37"/>
  <c r="CX174" i="37"/>
  <c r="CW174" i="37"/>
  <c r="CV174" i="37"/>
  <c r="CU174" i="37"/>
  <c r="CT174" i="37"/>
  <c r="CS174" i="37"/>
  <c r="CR174" i="37"/>
  <c r="CQ174" i="37"/>
  <c r="CP174" i="37"/>
  <c r="CO174" i="37"/>
  <c r="CN174" i="37"/>
  <c r="CM174" i="37"/>
  <c r="CL174" i="37"/>
  <c r="CK174" i="37"/>
  <c r="CJ174" i="37"/>
  <c r="CI174" i="37"/>
  <c r="CH174" i="37"/>
  <c r="CG174" i="37"/>
  <c r="CF174" i="37"/>
  <c r="CE174" i="37"/>
  <c r="CD174" i="37"/>
  <c r="CC174" i="37"/>
  <c r="CB174" i="37"/>
  <c r="CA174" i="37"/>
  <c r="DV173" i="37"/>
  <c r="DU173" i="37"/>
  <c r="DT173" i="37"/>
  <c r="DS173" i="37"/>
  <c r="DR173" i="37"/>
  <c r="DQ173" i="37"/>
  <c r="DP173" i="37"/>
  <c r="DO173" i="37"/>
  <c r="DN173" i="37"/>
  <c r="DM173" i="37"/>
  <c r="DL173" i="37"/>
  <c r="DK173" i="37"/>
  <c r="DJ173" i="37"/>
  <c r="DI173" i="37"/>
  <c r="DH173" i="37"/>
  <c r="DG173" i="37"/>
  <c r="DF173" i="37"/>
  <c r="DE173" i="37"/>
  <c r="DD173" i="37"/>
  <c r="DC173" i="37"/>
  <c r="DB173" i="37"/>
  <c r="DA173" i="37"/>
  <c r="CZ173" i="37"/>
  <c r="CY173" i="37"/>
  <c r="CX173" i="37"/>
  <c r="CW173" i="37"/>
  <c r="CV173" i="37"/>
  <c r="CU173" i="37"/>
  <c r="CT173" i="37"/>
  <c r="CS173" i="37"/>
  <c r="CR173" i="37"/>
  <c r="CQ173" i="37"/>
  <c r="CP173" i="37"/>
  <c r="CO173" i="37"/>
  <c r="CN173" i="37"/>
  <c r="CM173" i="37"/>
  <c r="CL173" i="37"/>
  <c r="CK173" i="37"/>
  <c r="CJ173" i="37"/>
  <c r="CI173" i="37"/>
  <c r="CH173" i="37"/>
  <c r="CG173" i="37"/>
  <c r="CF173" i="37"/>
  <c r="CE173" i="37"/>
  <c r="CD173" i="37"/>
  <c r="CC173" i="37"/>
  <c r="CB173" i="37"/>
  <c r="CA173" i="37"/>
  <c r="DV172" i="37"/>
  <c r="DU172" i="37"/>
  <c r="DT172" i="37"/>
  <c r="DS172" i="37"/>
  <c r="DR172" i="37"/>
  <c r="DQ172" i="37"/>
  <c r="DP172" i="37"/>
  <c r="DO172" i="37"/>
  <c r="DN172" i="37"/>
  <c r="DM172" i="37"/>
  <c r="DL172" i="37"/>
  <c r="DK172" i="37"/>
  <c r="DJ172" i="37"/>
  <c r="DI172" i="37"/>
  <c r="DH172" i="37"/>
  <c r="DG172" i="37"/>
  <c r="DF172" i="37"/>
  <c r="DE172" i="37"/>
  <c r="DD172" i="37"/>
  <c r="DC172" i="37"/>
  <c r="DB172" i="37"/>
  <c r="DA172" i="37"/>
  <c r="CZ172" i="37"/>
  <c r="CY172" i="37"/>
  <c r="CX172" i="37"/>
  <c r="CW172" i="37"/>
  <c r="CV172" i="37"/>
  <c r="CU172" i="37"/>
  <c r="CT172" i="37"/>
  <c r="CS172" i="37"/>
  <c r="CR172" i="37"/>
  <c r="CQ172" i="37"/>
  <c r="CP172" i="37"/>
  <c r="CO172" i="37"/>
  <c r="CN172" i="37"/>
  <c r="CM172" i="37"/>
  <c r="CL172" i="37"/>
  <c r="CK172" i="37"/>
  <c r="CJ172" i="37"/>
  <c r="CI172" i="37"/>
  <c r="CH172" i="37"/>
  <c r="CG172" i="37"/>
  <c r="CF172" i="37"/>
  <c r="CE172" i="37"/>
  <c r="CD172" i="37"/>
  <c r="CC172" i="37"/>
  <c r="CB172" i="37"/>
  <c r="CA172" i="37"/>
  <c r="DV171" i="37"/>
  <c r="DU171" i="37"/>
  <c r="DT171" i="37"/>
  <c r="DS171" i="37"/>
  <c r="DR171" i="37"/>
  <c r="DQ171" i="37"/>
  <c r="DP171" i="37"/>
  <c r="DO171" i="37"/>
  <c r="DN171" i="37"/>
  <c r="DM171" i="37"/>
  <c r="DL171" i="37"/>
  <c r="DK171" i="37"/>
  <c r="DJ171" i="37"/>
  <c r="DI171" i="37"/>
  <c r="DH171" i="37"/>
  <c r="DG171" i="37"/>
  <c r="DF171" i="37"/>
  <c r="DE171" i="37"/>
  <c r="DD171" i="37"/>
  <c r="DC171" i="37"/>
  <c r="DB171" i="37"/>
  <c r="DA171" i="37"/>
  <c r="CZ171" i="37"/>
  <c r="CY171" i="37"/>
  <c r="CX171" i="37"/>
  <c r="CW171" i="37"/>
  <c r="CV171" i="37"/>
  <c r="CU171" i="37"/>
  <c r="CT171" i="37"/>
  <c r="CS171" i="37"/>
  <c r="CR171" i="37"/>
  <c r="CQ171" i="37"/>
  <c r="CP171" i="37"/>
  <c r="CO171" i="37"/>
  <c r="CN171" i="37"/>
  <c r="CM171" i="37"/>
  <c r="CL171" i="37"/>
  <c r="CK171" i="37"/>
  <c r="CJ171" i="37"/>
  <c r="CI171" i="37"/>
  <c r="CH171" i="37"/>
  <c r="CG171" i="37"/>
  <c r="CF171" i="37"/>
  <c r="CE171" i="37"/>
  <c r="CD171" i="37"/>
  <c r="CC171" i="37"/>
  <c r="CB171" i="37"/>
  <c r="CA171" i="37"/>
  <c r="DV170" i="37"/>
  <c r="DU170" i="37"/>
  <c r="DT170" i="37"/>
  <c r="DS170" i="37"/>
  <c r="DR170" i="37"/>
  <c r="DQ170" i="37"/>
  <c r="DP170" i="37"/>
  <c r="DO170" i="37"/>
  <c r="DN170" i="37"/>
  <c r="DM170" i="37"/>
  <c r="DL170" i="37"/>
  <c r="DK170" i="37"/>
  <c r="DJ170" i="37"/>
  <c r="DI170" i="37"/>
  <c r="DH170" i="37"/>
  <c r="DG170" i="37"/>
  <c r="DF170" i="37"/>
  <c r="DE170" i="37"/>
  <c r="DD170" i="37"/>
  <c r="DC170" i="37"/>
  <c r="DB170" i="37"/>
  <c r="DA170" i="37"/>
  <c r="CZ170" i="37"/>
  <c r="CY170" i="37"/>
  <c r="CX170" i="37"/>
  <c r="CW170" i="37"/>
  <c r="CV170" i="37"/>
  <c r="CU170" i="37"/>
  <c r="CT170" i="37"/>
  <c r="CS170" i="37"/>
  <c r="CR170" i="37"/>
  <c r="CQ170" i="37"/>
  <c r="CP170" i="37"/>
  <c r="CO170" i="37"/>
  <c r="CN170" i="37"/>
  <c r="CM170" i="37"/>
  <c r="CL170" i="37"/>
  <c r="CK170" i="37"/>
  <c r="CJ170" i="37"/>
  <c r="CI170" i="37"/>
  <c r="CH170" i="37"/>
  <c r="CG170" i="37"/>
  <c r="CF170" i="37"/>
  <c r="CE170" i="37"/>
  <c r="CD170" i="37"/>
  <c r="CC170" i="37"/>
  <c r="CB170" i="37"/>
  <c r="CA170" i="37"/>
  <c r="DV169" i="37"/>
  <c r="DU169" i="37"/>
  <c r="DT169" i="37"/>
  <c r="DS169" i="37"/>
  <c r="DR169" i="37"/>
  <c r="DQ169" i="37"/>
  <c r="DP169" i="37"/>
  <c r="DO169" i="37"/>
  <c r="DN169" i="37"/>
  <c r="DM169" i="37"/>
  <c r="DL169" i="37"/>
  <c r="DK169" i="37"/>
  <c r="DJ169" i="37"/>
  <c r="DI169" i="37"/>
  <c r="DH169" i="37"/>
  <c r="DG169" i="37"/>
  <c r="DF169" i="37"/>
  <c r="DE169" i="37"/>
  <c r="DD169" i="37"/>
  <c r="DC169" i="37"/>
  <c r="DB169" i="37"/>
  <c r="DA169" i="37"/>
  <c r="CZ169" i="37"/>
  <c r="CY169" i="37"/>
  <c r="CX169" i="37"/>
  <c r="CW169" i="37"/>
  <c r="CV169" i="37"/>
  <c r="CU169" i="37"/>
  <c r="CT169" i="37"/>
  <c r="CS169" i="37"/>
  <c r="CR169" i="37"/>
  <c r="CQ169" i="37"/>
  <c r="CP169" i="37"/>
  <c r="CO169" i="37"/>
  <c r="CN169" i="37"/>
  <c r="CM169" i="37"/>
  <c r="CL169" i="37"/>
  <c r="CK169" i="37"/>
  <c r="CJ169" i="37"/>
  <c r="CI169" i="37"/>
  <c r="CH169" i="37"/>
  <c r="CG169" i="37"/>
  <c r="CF169" i="37"/>
  <c r="CE169" i="37"/>
  <c r="CD169" i="37"/>
  <c r="CC169" i="37"/>
  <c r="CB169" i="37"/>
  <c r="CA169" i="37"/>
  <c r="DV168" i="37"/>
  <c r="DU168" i="37"/>
  <c r="DT168" i="37"/>
  <c r="DS168" i="37"/>
  <c r="DR168" i="37"/>
  <c r="DQ168" i="37"/>
  <c r="DP168" i="37"/>
  <c r="DO168" i="37"/>
  <c r="DN168" i="37"/>
  <c r="DM168" i="37"/>
  <c r="DL168" i="37"/>
  <c r="DK168" i="37"/>
  <c r="DJ168" i="37"/>
  <c r="DI168" i="37"/>
  <c r="DH168" i="37"/>
  <c r="DG168" i="37"/>
  <c r="DF168" i="37"/>
  <c r="DE168" i="37"/>
  <c r="DD168" i="37"/>
  <c r="DC168" i="37"/>
  <c r="DB168" i="37"/>
  <c r="DA168" i="37"/>
  <c r="CZ168" i="37"/>
  <c r="CY168" i="37"/>
  <c r="CX168" i="37"/>
  <c r="CW168" i="37"/>
  <c r="CV168" i="37"/>
  <c r="CU168" i="37"/>
  <c r="CT168" i="37"/>
  <c r="CS168" i="37"/>
  <c r="CR168" i="37"/>
  <c r="CQ168" i="37"/>
  <c r="CP168" i="37"/>
  <c r="CO168" i="37"/>
  <c r="CN168" i="37"/>
  <c r="CM168" i="37"/>
  <c r="CL168" i="37"/>
  <c r="CK168" i="37"/>
  <c r="CJ168" i="37"/>
  <c r="CI168" i="37"/>
  <c r="CH168" i="37"/>
  <c r="CG168" i="37"/>
  <c r="CF168" i="37"/>
  <c r="CE168" i="37"/>
  <c r="CD168" i="37"/>
  <c r="CC168" i="37"/>
  <c r="CB168" i="37"/>
  <c r="CA168" i="37"/>
  <c r="DV167" i="37"/>
  <c r="DU167" i="37"/>
  <c r="DT167" i="37"/>
  <c r="DS167" i="37"/>
  <c r="DR167" i="37"/>
  <c r="DQ167" i="37"/>
  <c r="DP167" i="37"/>
  <c r="DO167" i="37"/>
  <c r="DN167" i="37"/>
  <c r="DM167" i="37"/>
  <c r="DL167" i="37"/>
  <c r="DK167" i="37"/>
  <c r="DJ167" i="37"/>
  <c r="DI167" i="37"/>
  <c r="DH167" i="37"/>
  <c r="DG167" i="37"/>
  <c r="DF167" i="37"/>
  <c r="DE167" i="37"/>
  <c r="DD167" i="37"/>
  <c r="DC167" i="37"/>
  <c r="DB167" i="37"/>
  <c r="DA167" i="37"/>
  <c r="CZ167" i="37"/>
  <c r="CY167" i="37"/>
  <c r="CX167" i="37"/>
  <c r="CW167" i="37"/>
  <c r="CV167" i="37"/>
  <c r="CU167" i="37"/>
  <c r="CT167" i="37"/>
  <c r="CS167" i="37"/>
  <c r="CR167" i="37"/>
  <c r="CQ167" i="37"/>
  <c r="CP167" i="37"/>
  <c r="CO167" i="37"/>
  <c r="CN167" i="37"/>
  <c r="CM167" i="37"/>
  <c r="CL167" i="37"/>
  <c r="CK167" i="37"/>
  <c r="CJ167" i="37"/>
  <c r="CI167" i="37"/>
  <c r="CH167" i="37"/>
  <c r="CG167" i="37"/>
  <c r="CF167" i="37"/>
  <c r="CE167" i="37"/>
  <c r="CD167" i="37"/>
  <c r="CC167" i="37"/>
  <c r="CB167" i="37"/>
  <c r="CA167" i="37"/>
  <c r="DV166" i="37"/>
  <c r="DU166" i="37"/>
  <c r="DT166" i="37"/>
  <c r="DS166" i="37"/>
  <c r="DR166" i="37"/>
  <c r="DQ166" i="37"/>
  <c r="DP166" i="37"/>
  <c r="DO166" i="37"/>
  <c r="DN166" i="37"/>
  <c r="DM166" i="37"/>
  <c r="DL166" i="37"/>
  <c r="DK166" i="37"/>
  <c r="DJ166" i="37"/>
  <c r="DI166" i="37"/>
  <c r="DH166" i="37"/>
  <c r="DG166" i="37"/>
  <c r="DF166" i="37"/>
  <c r="DE166" i="37"/>
  <c r="DD166" i="37"/>
  <c r="DC166" i="37"/>
  <c r="DB166" i="37"/>
  <c r="DA166" i="37"/>
  <c r="CZ166" i="37"/>
  <c r="CY166" i="37"/>
  <c r="CX166" i="37"/>
  <c r="CW166" i="37"/>
  <c r="CV166" i="37"/>
  <c r="CU166" i="37"/>
  <c r="CT166" i="37"/>
  <c r="CS166" i="37"/>
  <c r="CR166" i="37"/>
  <c r="CQ166" i="37"/>
  <c r="CP166" i="37"/>
  <c r="CO166" i="37"/>
  <c r="CN166" i="37"/>
  <c r="CM166" i="37"/>
  <c r="CL166" i="37"/>
  <c r="CK166" i="37"/>
  <c r="CJ166" i="37"/>
  <c r="CI166" i="37"/>
  <c r="CH166" i="37"/>
  <c r="CG166" i="37"/>
  <c r="CF166" i="37"/>
  <c r="CE166" i="37"/>
  <c r="CD166" i="37"/>
  <c r="CC166" i="37"/>
  <c r="CB166" i="37"/>
  <c r="CA166" i="37"/>
  <c r="DV165" i="37"/>
  <c r="DU165" i="37"/>
  <c r="DT165" i="37"/>
  <c r="DS165" i="37"/>
  <c r="DR165" i="37"/>
  <c r="DQ165" i="37"/>
  <c r="DP165" i="37"/>
  <c r="DO165" i="37"/>
  <c r="DN165" i="37"/>
  <c r="DM165" i="37"/>
  <c r="DL165" i="37"/>
  <c r="DK165" i="37"/>
  <c r="DJ165" i="37"/>
  <c r="DI165" i="37"/>
  <c r="DH165" i="37"/>
  <c r="DG165" i="37"/>
  <c r="DF165" i="37"/>
  <c r="DE165" i="37"/>
  <c r="DD165" i="37"/>
  <c r="DC165" i="37"/>
  <c r="DB165" i="37"/>
  <c r="DA165" i="37"/>
  <c r="CZ165" i="37"/>
  <c r="CY165" i="37"/>
  <c r="CX165" i="37"/>
  <c r="CW165" i="37"/>
  <c r="CV165" i="37"/>
  <c r="CU165" i="37"/>
  <c r="CT165" i="37"/>
  <c r="CS165" i="37"/>
  <c r="CR165" i="37"/>
  <c r="CQ165" i="37"/>
  <c r="CP165" i="37"/>
  <c r="CO165" i="37"/>
  <c r="CN165" i="37"/>
  <c r="CM165" i="37"/>
  <c r="CL165" i="37"/>
  <c r="CK165" i="37"/>
  <c r="CJ165" i="37"/>
  <c r="CI165" i="37"/>
  <c r="CH165" i="37"/>
  <c r="CG165" i="37"/>
  <c r="CF165" i="37"/>
  <c r="CE165" i="37"/>
  <c r="CD165" i="37"/>
  <c r="CC165" i="37"/>
  <c r="CB165" i="37"/>
  <c r="CA165" i="37"/>
  <c r="DV164" i="37"/>
  <c r="DU164" i="37"/>
  <c r="DT164" i="37"/>
  <c r="DS164" i="37"/>
  <c r="DR164" i="37"/>
  <c r="DQ164" i="37"/>
  <c r="DP164" i="37"/>
  <c r="DO164" i="37"/>
  <c r="DN164" i="37"/>
  <c r="DM164" i="37"/>
  <c r="DL164" i="37"/>
  <c r="DK164" i="37"/>
  <c r="DJ164" i="37"/>
  <c r="DI164" i="37"/>
  <c r="DH164" i="37"/>
  <c r="DG164" i="37"/>
  <c r="DF164" i="37"/>
  <c r="DE164" i="37"/>
  <c r="DD164" i="37"/>
  <c r="DC164" i="37"/>
  <c r="DB164" i="37"/>
  <c r="DA164" i="37"/>
  <c r="CZ164" i="37"/>
  <c r="CY164" i="37"/>
  <c r="CX164" i="37"/>
  <c r="CW164" i="37"/>
  <c r="CV164" i="37"/>
  <c r="CU164" i="37"/>
  <c r="CT164" i="37"/>
  <c r="CS164" i="37"/>
  <c r="CR164" i="37"/>
  <c r="CQ164" i="37"/>
  <c r="CP164" i="37"/>
  <c r="CO164" i="37"/>
  <c r="CN164" i="37"/>
  <c r="CM164" i="37"/>
  <c r="CL164" i="37"/>
  <c r="CK164" i="37"/>
  <c r="CJ164" i="37"/>
  <c r="CI164" i="37"/>
  <c r="CH164" i="37"/>
  <c r="CG164" i="37"/>
  <c r="CF164" i="37"/>
  <c r="CE164" i="37"/>
  <c r="CD164" i="37"/>
  <c r="CC164" i="37"/>
  <c r="CB164" i="37"/>
  <c r="CA164" i="37"/>
  <c r="DV163" i="37"/>
  <c r="DU163" i="37"/>
  <c r="DT163" i="37"/>
  <c r="DS163" i="37"/>
  <c r="DR163" i="37"/>
  <c r="DQ163" i="37"/>
  <c r="DP163" i="37"/>
  <c r="DO163" i="37"/>
  <c r="DN163" i="37"/>
  <c r="DM163" i="37"/>
  <c r="DL163" i="37"/>
  <c r="DK163" i="37"/>
  <c r="DJ163" i="37"/>
  <c r="DI163" i="37"/>
  <c r="DH163" i="37"/>
  <c r="DG163" i="37"/>
  <c r="DF163" i="37"/>
  <c r="DE163" i="37"/>
  <c r="DD163" i="37"/>
  <c r="DC163" i="37"/>
  <c r="DB163" i="37"/>
  <c r="DA163" i="37"/>
  <c r="CZ163" i="37"/>
  <c r="CY163" i="37"/>
  <c r="CX163" i="37"/>
  <c r="CW163" i="37"/>
  <c r="CV163" i="37"/>
  <c r="CU163" i="37"/>
  <c r="CT163" i="37"/>
  <c r="CS163" i="37"/>
  <c r="CR163" i="37"/>
  <c r="CQ163" i="37"/>
  <c r="CP163" i="37"/>
  <c r="CO163" i="37"/>
  <c r="CN163" i="37"/>
  <c r="CM163" i="37"/>
  <c r="CL163" i="37"/>
  <c r="CK163" i="37"/>
  <c r="CJ163" i="37"/>
  <c r="CI163" i="37"/>
  <c r="CH163" i="37"/>
  <c r="CG163" i="37"/>
  <c r="CF163" i="37"/>
  <c r="CE163" i="37"/>
  <c r="CD163" i="37"/>
  <c r="CC163" i="37"/>
  <c r="CB163" i="37"/>
  <c r="CA163" i="37"/>
  <c r="DV162" i="37"/>
  <c r="DU162" i="37"/>
  <c r="DT162" i="37"/>
  <c r="DS162" i="37"/>
  <c r="DR162" i="37"/>
  <c r="DQ162" i="37"/>
  <c r="DP162" i="37"/>
  <c r="DO162" i="37"/>
  <c r="DN162" i="37"/>
  <c r="DM162" i="37"/>
  <c r="DL162" i="37"/>
  <c r="DK162" i="37"/>
  <c r="DJ162" i="37"/>
  <c r="DI162" i="37"/>
  <c r="DH162" i="37"/>
  <c r="DG162" i="37"/>
  <c r="DF162" i="37"/>
  <c r="DE162" i="37"/>
  <c r="DD162" i="37"/>
  <c r="DC162" i="37"/>
  <c r="DB162" i="37"/>
  <c r="DA162" i="37"/>
  <c r="CZ162" i="37"/>
  <c r="CY162" i="37"/>
  <c r="CX162" i="37"/>
  <c r="CW162" i="37"/>
  <c r="CV162" i="37"/>
  <c r="CU162" i="37"/>
  <c r="CT162" i="37"/>
  <c r="CS162" i="37"/>
  <c r="CR162" i="37"/>
  <c r="CQ162" i="37"/>
  <c r="CP162" i="37"/>
  <c r="CO162" i="37"/>
  <c r="CN162" i="37"/>
  <c r="CM162" i="37"/>
  <c r="CL162" i="37"/>
  <c r="CK162" i="37"/>
  <c r="CJ162" i="37"/>
  <c r="CI162" i="37"/>
  <c r="CH162" i="37"/>
  <c r="CG162" i="37"/>
  <c r="CF162" i="37"/>
  <c r="CE162" i="37"/>
  <c r="CD162" i="37"/>
  <c r="CC162" i="37"/>
  <c r="CB162" i="37"/>
  <c r="CA162" i="37"/>
  <c r="DV161" i="37"/>
  <c r="DU161" i="37"/>
  <c r="DT161" i="37"/>
  <c r="DS161" i="37"/>
  <c r="DR161" i="37"/>
  <c r="DQ161" i="37"/>
  <c r="DP161" i="37"/>
  <c r="DO161" i="37"/>
  <c r="DN161" i="37"/>
  <c r="DM161" i="37"/>
  <c r="DL161" i="37"/>
  <c r="DK161" i="37"/>
  <c r="DJ161" i="37"/>
  <c r="DI161" i="37"/>
  <c r="DH161" i="37"/>
  <c r="DG161" i="37"/>
  <c r="DF161" i="37"/>
  <c r="DE161" i="37"/>
  <c r="DD161" i="37"/>
  <c r="DC161" i="37"/>
  <c r="DB161" i="37"/>
  <c r="DA161" i="37"/>
  <c r="CZ161" i="37"/>
  <c r="CY161" i="37"/>
  <c r="CX161" i="37"/>
  <c r="CW161" i="37"/>
  <c r="CV161" i="37"/>
  <c r="CU161" i="37"/>
  <c r="CT161" i="37"/>
  <c r="CS161" i="37"/>
  <c r="CR161" i="37"/>
  <c r="CQ161" i="37"/>
  <c r="CP161" i="37"/>
  <c r="CO161" i="37"/>
  <c r="CN161" i="37"/>
  <c r="CM161" i="37"/>
  <c r="CL161" i="37"/>
  <c r="CK161" i="37"/>
  <c r="CJ161" i="37"/>
  <c r="CI161" i="37"/>
  <c r="CH161" i="37"/>
  <c r="CG161" i="37"/>
  <c r="CF161" i="37"/>
  <c r="CE161" i="37"/>
  <c r="CD161" i="37"/>
  <c r="CC161" i="37"/>
  <c r="CB161" i="37"/>
  <c r="CA161" i="37"/>
  <c r="DV160" i="37"/>
  <c r="DU160" i="37"/>
  <c r="DT160" i="37"/>
  <c r="DS160" i="37"/>
  <c r="DR160" i="37"/>
  <c r="DQ160" i="37"/>
  <c r="DP160" i="37"/>
  <c r="DO160" i="37"/>
  <c r="DN160" i="37"/>
  <c r="DM160" i="37"/>
  <c r="DL160" i="37"/>
  <c r="DK160" i="37"/>
  <c r="DJ160" i="37"/>
  <c r="DI160" i="37"/>
  <c r="DH160" i="37"/>
  <c r="DG160" i="37"/>
  <c r="DF160" i="37"/>
  <c r="DE160" i="37"/>
  <c r="DD160" i="37"/>
  <c r="DC160" i="37"/>
  <c r="DB160" i="37"/>
  <c r="DA160" i="37"/>
  <c r="CZ160" i="37"/>
  <c r="CY160" i="37"/>
  <c r="CX160" i="37"/>
  <c r="CW160" i="37"/>
  <c r="CV160" i="37"/>
  <c r="CU160" i="37"/>
  <c r="CT160" i="37"/>
  <c r="CS160" i="37"/>
  <c r="CR160" i="37"/>
  <c r="CQ160" i="37"/>
  <c r="CP160" i="37"/>
  <c r="CO160" i="37"/>
  <c r="CN160" i="37"/>
  <c r="CM160" i="37"/>
  <c r="CL160" i="37"/>
  <c r="CK160" i="37"/>
  <c r="CJ160" i="37"/>
  <c r="CI160" i="37"/>
  <c r="CH160" i="37"/>
  <c r="CG160" i="37"/>
  <c r="CF160" i="37"/>
  <c r="CE160" i="37"/>
  <c r="CD160" i="37"/>
  <c r="CC160" i="37"/>
  <c r="CB160" i="37"/>
  <c r="CA160" i="37"/>
  <c r="DV159" i="37"/>
  <c r="DU159" i="37"/>
  <c r="DT159" i="37"/>
  <c r="DS159" i="37"/>
  <c r="DR159" i="37"/>
  <c r="DQ159" i="37"/>
  <c r="DP159" i="37"/>
  <c r="DO159" i="37"/>
  <c r="DN159" i="37"/>
  <c r="DM159" i="37"/>
  <c r="DL159" i="37"/>
  <c r="DK159" i="37"/>
  <c r="DJ159" i="37"/>
  <c r="DI159" i="37"/>
  <c r="DH159" i="37"/>
  <c r="DG159" i="37"/>
  <c r="DF159" i="37"/>
  <c r="DE159" i="37"/>
  <c r="DD159" i="37"/>
  <c r="DC159" i="37"/>
  <c r="DB159" i="37"/>
  <c r="DA159" i="37"/>
  <c r="CZ159" i="37"/>
  <c r="CY159" i="37"/>
  <c r="CX159" i="37"/>
  <c r="CW159" i="37"/>
  <c r="CV159" i="37"/>
  <c r="CU159" i="37"/>
  <c r="CT159" i="37"/>
  <c r="CS159" i="37"/>
  <c r="CR159" i="37"/>
  <c r="CQ159" i="37"/>
  <c r="CP159" i="37"/>
  <c r="CO159" i="37"/>
  <c r="CN159" i="37"/>
  <c r="CM159" i="37"/>
  <c r="CL159" i="37"/>
  <c r="CK159" i="37"/>
  <c r="CJ159" i="37"/>
  <c r="CI159" i="37"/>
  <c r="CH159" i="37"/>
  <c r="CG159" i="37"/>
  <c r="CF159" i="37"/>
  <c r="CE159" i="37"/>
  <c r="CD159" i="37"/>
  <c r="CC159" i="37"/>
  <c r="CB159" i="37"/>
  <c r="CA159" i="37"/>
  <c r="DV158" i="37"/>
  <c r="DU158" i="37"/>
  <c r="DT158" i="37"/>
  <c r="DS158" i="37"/>
  <c r="DR158" i="37"/>
  <c r="DQ158" i="37"/>
  <c r="DP158" i="37"/>
  <c r="DO158" i="37"/>
  <c r="DN158" i="37"/>
  <c r="DM158" i="37"/>
  <c r="DL158" i="37"/>
  <c r="DK158" i="37"/>
  <c r="DJ158" i="37"/>
  <c r="DI158" i="37"/>
  <c r="DH158" i="37"/>
  <c r="DG158" i="37"/>
  <c r="DF158" i="37"/>
  <c r="DE158" i="37"/>
  <c r="DD158" i="37"/>
  <c r="DC158" i="37"/>
  <c r="DB158" i="37"/>
  <c r="DA158" i="37"/>
  <c r="CZ158" i="37"/>
  <c r="CY158" i="37"/>
  <c r="CX158" i="37"/>
  <c r="CW158" i="37"/>
  <c r="CV158" i="37"/>
  <c r="CU158" i="37"/>
  <c r="CT158" i="37"/>
  <c r="CS158" i="37"/>
  <c r="CR158" i="37"/>
  <c r="CQ158" i="37"/>
  <c r="CP158" i="37"/>
  <c r="CO158" i="37"/>
  <c r="CN158" i="37"/>
  <c r="CM158" i="37"/>
  <c r="CL158" i="37"/>
  <c r="CK158" i="37"/>
  <c r="CJ158" i="37"/>
  <c r="CI158" i="37"/>
  <c r="CH158" i="37"/>
  <c r="CG158" i="37"/>
  <c r="CF158" i="37"/>
  <c r="CE158" i="37"/>
  <c r="CD158" i="37"/>
  <c r="CC158" i="37"/>
  <c r="CB158" i="37"/>
  <c r="CA158" i="37"/>
  <c r="DV157" i="37"/>
  <c r="DU157" i="37"/>
  <c r="DT157" i="37"/>
  <c r="DS157" i="37"/>
  <c r="DR157" i="37"/>
  <c r="DQ157" i="37"/>
  <c r="DP157" i="37"/>
  <c r="DO157" i="37"/>
  <c r="DN157" i="37"/>
  <c r="DM157" i="37"/>
  <c r="DL157" i="37"/>
  <c r="DK157" i="37"/>
  <c r="DJ157" i="37"/>
  <c r="DI157" i="37"/>
  <c r="DH157" i="37"/>
  <c r="DG157" i="37"/>
  <c r="DF157" i="37"/>
  <c r="DE157" i="37"/>
  <c r="DD157" i="37"/>
  <c r="DC157" i="37"/>
  <c r="DB157" i="37"/>
  <c r="DA157" i="37"/>
  <c r="CZ157" i="37"/>
  <c r="CY157" i="37"/>
  <c r="CX157" i="37"/>
  <c r="CW157" i="37"/>
  <c r="CV157" i="37"/>
  <c r="CU157" i="37"/>
  <c r="CT157" i="37"/>
  <c r="CS157" i="37"/>
  <c r="CR157" i="37"/>
  <c r="CQ157" i="37"/>
  <c r="CP157" i="37"/>
  <c r="CO157" i="37"/>
  <c r="CN157" i="37"/>
  <c r="CM157" i="37"/>
  <c r="CL157" i="37"/>
  <c r="CK157" i="37"/>
  <c r="CJ157" i="37"/>
  <c r="CI157" i="37"/>
  <c r="CH157" i="37"/>
  <c r="CG157" i="37"/>
  <c r="CF157" i="37"/>
  <c r="CE157" i="37"/>
  <c r="CD157" i="37"/>
  <c r="CC157" i="37"/>
  <c r="CB157" i="37"/>
  <c r="CA157" i="37"/>
  <c r="DV156" i="37"/>
  <c r="DU156" i="37"/>
  <c r="DT156" i="37"/>
  <c r="DS156" i="37"/>
  <c r="DR156" i="37"/>
  <c r="DQ156" i="37"/>
  <c r="DP156" i="37"/>
  <c r="DO156" i="37"/>
  <c r="DN156" i="37"/>
  <c r="DM156" i="37"/>
  <c r="DL156" i="37"/>
  <c r="DK156" i="37"/>
  <c r="DJ156" i="37"/>
  <c r="DI156" i="37"/>
  <c r="DH156" i="37"/>
  <c r="DG156" i="37"/>
  <c r="DF156" i="37"/>
  <c r="DE156" i="37"/>
  <c r="DD156" i="37"/>
  <c r="DC156" i="37"/>
  <c r="DB156" i="37"/>
  <c r="DA156" i="37"/>
  <c r="CZ156" i="37"/>
  <c r="CY156" i="37"/>
  <c r="CX156" i="37"/>
  <c r="CW156" i="37"/>
  <c r="CV156" i="37"/>
  <c r="CU156" i="37"/>
  <c r="CT156" i="37"/>
  <c r="CS156" i="37"/>
  <c r="CR156" i="37"/>
  <c r="CQ156" i="37"/>
  <c r="CP156" i="37"/>
  <c r="CO156" i="37"/>
  <c r="CN156" i="37"/>
  <c r="CM156" i="37"/>
  <c r="CL156" i="37"/>
  <c r="CK156" i="37"/>
  <c r="CJ156" i="37"/>
  <c r="CI156" i="37"/>
  <c r="CH156" i="37"/>
  <c r="CG156" i="37"/>
  <c r="CF156" i="37"/>
  <c r="CE156" i="37"/>
  <c r="CD156" i="37"/>
  <c r="CC156" i="37"/>
  <c r="CB156" i="37"/>
  <c r="CA156" i="37"/>
  <c r="DV155" i="37"/>
  <c r="DU155" i="37"/>
  <c r="DT155" i="37"/>
  <c r="DS155" i="37"/>
  <c r="DR155" i="37"/>
  <c r="DQ155" i="37"/>
  <c r="DP155" i="37"/>
  <c r="DO155" i="37"/>
  <c r="DN155" i="37"/>
  <c r="DM155" i="37"/>
  <c r="DL155" i="37"/>
  <c r="DK155" i="37"/>
  <c r="DJ155" i="37"/>
  <c r="DI155" i="37"/>
  <c r="DH155" i="37"/>
  <c r="DG155" i="37"/>
  <c r="DF155" i="37"/>
  <c r="DE155" i="37"/>
  <c r="DD155" i="37"/>
  <c r="DC155" i="37"/>
  <c r="DB155" i="37"/>
  <c r="DA155" i="37"/>
  <c r="CZ155" i="37"/>
  <c r="CY155" i="37"/>
  <c r="CX155" i="37"/>
  <c r="CW155" i="37"/>
  <c r="CV155" i="37"/>
  <c r="CU155" i="37"/>
  <c r="CT155" i="37"/>
  <c r="CS155" i="37"/>
  <c r="CR155" i="37"/>
  <c r="CQ155" i="37"/>
  <c r="CP155" i="37"/>
  <c r="CO155" i="37"/>
  <c r="CN155" i="37"/>
  <c r="CM155" i="37"/>
  <c r="CL155" i="37"/>
  <c r="CK155" i="37"/>
  <c r="CJ155" i="37"/>
  <c r="CI155" i="37"/>
  <c r="CH155" i="37"/>
  <c r="CG155" i="37"/>
  <c r="CF155" i="37"/>
  <c r="CE155" i="37"/>
  <c r="CD155" i="37"/>
  <c r="CC155" i="37"/>
  <c r="CB155" i="37"/>
  <c r="CA155" i="37"/>
  <c r="DV154" i="37"/>
  <c r="DU154" i="37"/>
  <c r="DT154" i="37"/>
  <c r="DS154" i="37"/>
  <c r="DR154" i="37"/>
  <c r="DQ154" i="37"/>
  <c r="DP154" i="37"/>
  <c r="DO154" i="37"/>
  <c r="DN154" i="37"/>
  <c r="DM154" i="37"/>
  <c r="DL154" i="37"/>
  <c r="DK154" i="37"/>
  <c r="DJ154" i="37"/>
  <c r="DI154" i="37"/>
  <c r="DH154" i="37"/>
  <c r="DG154" i="37"/>
  <c r="DF154" i="37"/>
  <c r="DE154" i="37"/>
  <c r="DD154" i="37"/>
  <c r="DC154" i="37"/>
  <c r="DB154" i="37"/>
  <c r="DA154" i="37"/>
  <c r="CZ154" i="37"/>
  <c r="CY154" i="37"/>
  <c r="CX154" i="37"/>
  <c r="CW154" i="37"/>
  <c r="CV154" i="37"/>
  <c r="CU154" i="37"/>
  <c r="CT154" i="37"/>
  <c r="CS154" i="37"/>
  <c r="CR154" i="37"/>
  <c r="CQ154" i="37"/>
  <c r="CP154" i="37"/>
  <c r="CO154" i="37"/>
  <c r="CN154" i="37"/>
  <c r="CM154" i="37"/>
  <c r="CL154" i="37"/>
  <c r="CK154" i="37"/>
  <c r="CJ154" i="37"/>
  <c r="CI154" i="37"/>
  <c r="CH154" i="37"/>
  <c r="CG154" i="37"/>
  <c r="CF154" i="37"/>
  <c r="CE154" i="37"/>
  <c r="CD154" i="37"/>
  <c r="CC154" i="37"/>
  <c r="CB154" i="37"/>
  <c r="CA154" i="37"/>
  <c r="DV153" i="37"/>
  <c r="DU153" i="37"/>
  <c r="DT153" i="37"/>
  <c r="DS153" i="37"/>
  <c r="DR153" i="37"/>
  <c r="DQ153" i="37"/>
  <c r="DP153" i="37"/>
  <c r="DO153" i="37"/>
  <c r="DN153" i="37"/>
  <c r="DM153" i="37"/>
  <c r="DL153" i="37"/>
  <c r="DK153" i="37"/>
  <c r="DJ153" i="37"/>
  <c r="DI153" i="37"/>
  <c r="DH153" i="37"/>
  <c r="DG153" i="37"/>
  <c r="DF153" i="37"/>
  <c r="DE153" i="37"/>
  <c r="DD153" i="37"/>
  <c r="DC153" i="37"/>
  <c r="DB153" i="37"/>
  <c r="DA153" i="37"/>
  <c r="CZ153" i="37"/>
  <c r="CY153" i="37"/>
  <c r="CX153" i="37"/>
  <c r="CW153" i="37"/>
  <c r="CV153" i="37"/>
  <c r="CU153" i="37"/>
  <c r="CT153" i="37"/>
  <c r="CS153" i="37"/>
  <c r="CR153" i="37"/>
  <c r="CQ153" i="37"/>
  <c r="CP153" i="37"/>
  <c r="CO153" i="37"/>
  <c r="CN153" i="37"/>
  <c r="CM153" i="37"/>
  <c r="CL153" i="37"/>
  <c r="CK153" i="37"/>
  <c r="CJ153" i="37"/>
  <c r="CI153" i="37"/>
  <c r="CH153" i="37"/>
  <c r="CG153" i="37"/>
  <c r="CF153" i="37"/>
  <c r="CE153" i="37"/>
  <c r="CD153" i="37"/>
  <c r="CC153" i="37"/>
  <c r="CB153" i="37"/>
  <c r="CA153" i="37"/>
  <c r="DV152" i="37"/>
  <c r="DU152" i="37"/>
  <c r="DT152" i="37"/>
  <c r="DS152" i="37"/>
  <c r="DR152" i="37"/>
  <c r="DQ152" i="37"/>
  <c r="DP152" i="37"/>
  <c r="DO152" i="37"/>
  <c r="DN152" i="37"/>
  <c r="DM152" i="37"/>
  <c r="DL152" i="37"/>
  <c r="DK152" i="37"/>
  <c r="DJ152" i="37"/>
  <c r="DI152" i="37"/>
  <c r="DH152" i="37"/>
  <c r="DG152" i="37"/>
  <c r="DF152" i="37"/>
  <c r="DE152" i="37"/>
  <c r="DD152" i="37"/>
  <c r="DC152" i="37"/>
  <c r="DB152" i="37"/>
  <c r="DA152" i="37"/>
  <c r="CZ152" i="37"/>
  <c r="CY152" i="37"/>
  <c r="CX152" i="37"/>
  <c r="CW152" i="37"/>
  <c r="CV152" i="37"/>
  <c r="CU152" i="37"/>
  <c r="CT152" i="37"/>
  <c r="CS152" i="37"/>
  <c r="CR152" i="37"/>
  <c r="CQ152" i="37"/>
  <c r="CP152" i="37"/>
  <c r="CO152" i="37"/>
  <c r="CN152" i="37"/>
  <c r="CM152" i="37"/>
  <c r="CL152" i="37"/>
  <c r="CK152" i="37"/>
  <c r="CJ152" i="37"/>
  <c r="CI152" i="37"/>
  <c r="CH152" i="37"/>
  <c r="CG152" i="37"/>
  <c r="CF152" i="37"/>
  <c r="CE152" i="37"/>
  <c r="CD152" i="37"/>
  <c r="CC152" i="37"/>
  <c r="CB152" i="37"/>
  <c r="CA152" i="37"/>
  <c r="DV151" i="37"/>
  <c r="DU151" i="37"/>
  <c r="DT151" i="37"/>
  <c r="DS151" i="37"/>
  <c r="DR151" i="37"/>
  <c r="DQ151" i="37"/>
  <c r="DP151" i="37"/>
  <c r="DO151" i="37"/>
  <c r="DN151" i="37"/>
  <c r="DM151" i="37"/>
  <c r="DL151" i="37"/>
  <c r="DK151" i="37"/>
  <c r="DJ151" i="37"/>
  <c r="DI151" i="37"/>
  <c r="DH151" i="37"/>
  <c r="DG151" i="37"/>
  <c r="DF151" i="37"/>
  <c r="DE151" i="37"/>
  <c r="DD151" i="37"/>
  <c r="DC151" i="37"/>
  <c r="DB151" i="37"/>
  <c r="DA151" i="37"/>
  <c r="CZ151" i="37"/>
  <c r="CY151" i="37"/>
  <c r="CX151" i="37"/>
  <c r="CW151" i="37"/>
  <c r="CV151" i="37"/>
  <c r="CU151" i="37"/>
  <c r="CT151" i="37"/>
  <c r="CS151" i="37"/>
  <c r="CR151" i="37"/>
  <c r="CQ151" i="37"/>
  <c r="CP151" i="37"/>
  <c r="CO151" i="37"/>
  <c r="CN151" i="37"/>
  <c r="CM151" i="37"/>
  <c r="CL151" i="37"/>
  <c r="CK151" i="37"/>
  <c r="CJ151" i="37"/>
  <c r="CI151" i="37"/>
  <c r="CH151" i="37"/>
  <c r="CG151" i="37"/>
  <c r="CF151" i="37"/>
  <c r="CE151" i="37"/>
  <c r="CD151" i="37"/>
  <c r="CC151" i="37"/>
  <c r="CB151" i="37"/>
  <c r="CA151" i="37"/>
  <c r="DV150" i="37"/>
  <c r="DU150" i="37"/>
  <c r="DT150" i="37"/>
  <c r="DS150" i="37"/>
  <c r="DR150" i="37"/>
  <c r="DQ150" i="37"/>
  <c r="DP150" i="37"/>
  <c r="DO150" i="37"/>
  <c r="DN150" i="37"/>
  <c r="DM150" i="37"/>
  <c r="DL150" i="37"/>
  <c r="DK150" i="37"/>
  <c r="DJ150" i="37"/>
  <c r="DI150" i="37"/>
  <c r="DH150" i="37"/>
  <c r="DG150" i="37"/>
  <c r="DF150" i="37"/>
  <c r="DE150" i="37"/>
  <c r="DD150" i="37"/>
  <c r="DC150" i="37"/>
  <c r="DB150" i="37"/>
  <c r="DA150" i="37"/>
  <c r="CZ150" i="37"/>
  <c r="CY150" i="37"/>
  <c r="CX150" i="37"/>
  <c r="CW150" i="37"/>
  <c r="CV150" i="37"/>
  <c r="CU150" i="37"/>
  <c r="CT150" i="37"/>
  <c r="CS150" i="37"/>
  <c r="CR150" i="37"/>
  <c r="CQ150" i="37"/>
  <c r="CP150" i="37"/>
  <c r="CO150" i="37"/>
  <c r="CN150" i="37"/>
  <c r="CM150" i="37"/>
  <c r="CL150" i="37"/>
  <c r="CK150" i="37"/>
  <c r="CJ150" i="37"/>
  <c r="CI150" i="37"/>
  <c r="CH150" i="37"/>
  <c r="CG150" i="37"/>
  <c r="CF150" i="37"/>
  <c r="CE150" i="37"/>
  <c r="CD150" i="37"/>
  <c r="CC150" i="37"/>
  <c r="CB150" i="37"/>
  <c r="CA150" i="37"/>
  <c r="DV149" i="37"/>
  <c r="DU149" i="37"/>
  <c r="DT149" i="37"/>
  <c r="DS149" i="37"/>
  <c r="DR149" i="37"/>
  <c r="DQ149" i="37"/>
  <c r="DP149" i="37"/>
  <c r="DO149" i="37"/>
  <c r="DN149" i="37"/>
  <c r="DM149" i="37"/>
  <c r="DL149" i="37"/>
  <c r="DK149" i="37"/>
  <c r="DJ149" i="37"/>
  <c r="DI149" i="37"/>
  <c r="DH149" i="37"/>
  <c r="DG149" i="37"/>
  <c r="DF149" i="37"/>
  <c r="DE149" i="37"/>
  <c r="DD149" i="37"/>
  <c r="DC149" i="37"/>
  <c r="DB149" i="37"/>
  <c r="DA149" i="37"/>
  <c r="CZ149" i="37"/>
  <c r="CY149" i="37"/>
  <c r="CX149" i="37"/>
  <c r="CW149" i="37"/>
  <c r="CV149" i="37"/>
  <c r="CU149" i="37"/>
  <c r="CT149" i="37"/>
  <c r="CS149" i="37"/>
  <c r="CR149" i="37"/>
  <c r="CQ149" i="37"/>
  <c r="CP149" i="37"/>
  <c r="CO149" i="37"/>
  <c r="CN149" i="37"/>
  <c r="CM149" i="37"/>
  <c r="CL149" i="37"/>
  <c r="CK149" i="37"/>
  <c r="CJ149" i="37"/>
  <c r="CI149" i="37"/>
  <c r="CH149" i="37"/>
  <c r="CG149" i="37"/>
  <c r="CF149" i="37"/>
  <c r="CE149" i="37"/>
  <c r="CD149" i="37"/>
  <c r="CC149" i="37"/>
  <c r="CB149" i="37"/>
  <c r="CA149" i="37"/>
  <c r="DV148" i="37"/>
  <c r="DU148" i="37"/>
  <c r="DT148" i="37"/>
  <c r="DS148" i="37"/>
  <c r="DR148" i="37"/>
  <c r="DQ148" i="37"/>
  <c r="DP148" i="37"/>
  <c r="DO148" i="37"/>
  <c r="DN148" i="37"/>
  <c r="DM148" i="37"/>
  <c r="DL148" i="37"/>
  <c r="DK148" i="37"/>
  <c r="DJ148" i="37"/>
  <c r="DI148" i="37"/>
  <c r="DH148" i="37"/>
  <c r="DG148" i="37"/>
  <c r="DF148" i="37"/>
  <c r="DE148" i="37"/>
  <c r="DD148" i="37"/>
  <c r="DC148" i="37"/>
  <c r="DB148" i="37"/>
  <c r="DA148" i="37"/>
  <c r="CZ148" i="37"/>
  <c r="CY148" i="37"/>
  <c r="CX148" i="37"/>
  <c r="CW148" i="37"/>
  <c r="CV148" i="37"/>
  <c r="CU148" i="37"/>
  <c r="CT148" i="37"/>
  <c r="CS148" i="37"/>
  <c r="CR148" i="37"/>
  <c r="CQ148" i="37"/>
  <c r="CP148" i="37"/>
  <c r="CO148" i="37"/>
  <c r="CN148" i="37"/>
  <c r="CM148" i="37"/>
  <c r="CL148" i="37"/>
  <c r="CK148" i="37"/>
  <c r="CJ148" i="37"/>
  <c r="CI148" i="37"/>
  <c r="CH148" i="37"/>
  <c r="CG148" i="37"/>
  <c r="CF148" i="37"/>
  <c r="CE148" i="37"/>
  <c r="CD148" i="37"/>
  <c r="CC148" i="37"/>
  <c r="CB148" i="37"/>
  <c r="CA148" i="37"/>
  <c r="DV147" i="37"/>
  <c r="DU147" i="37"/>
  <c r="DT147" i="37"/>
  <c r="DS147" i="37"/>
  <c r="DR147" i="37"/>
  <c r="DQ147" i="37"/>
  <c r="DP147" i="37"/>
  <c r="DO147" i="37"/>
  <c r="DN147" i="37"/>
  <c r="DM147" i="37"/>
  <c r="DL147" i="37"/>
  <c r="DK147" i="37"/>
  <c r="DJ147" i="37"/>
  <c r="DI147" i="37"/>
  <c r="DH147" i="37"/>
  <c r="DG147" i="37"/>
  <c r="DF147" i="37"/>
  <c r="DE147" i="37"/>
  <c r="DD147" i="37"/>
  <c r="DC147" i="37"/>
  <c r="DB147" i="37"/>
  <c r="DA147" i="37"/>
  <c r="CZ147" i="37"/>
  <c r="CY147" i="37"/>
  <c r="CX147" i="37"/>
  <c r="CW147" i="37"/>
  <c r="CV147" i="37"/>
  <c r="CU147" i="37"/>
  <c r="CT147" i="37"/>
  <c r="CS147" i="37"/>
  <c r="CR147" i="37"/>
  <c r="CQ147" i="37"/>
  <c r="CP147" i="37"/>
  <c r="CO147" i="37"/>
  <c r="CN147" i="37"/>
  <c r="CM147" i="37"/>
  <c r="CL147" i="37"/>
  <c r="CK147" i="37"/>
  <c r="CJ147" i="37"/>
  <c r="CI147" i="37"/>
  <c r="CH147" i="37"/>
  <c r="CG147" i="37"/>
  <c r="CF147" i="37"/>
  <c r="CE147" i="37"/>
  <c r="CD147" i="37"/>
  <c r="CC147" i="37"/>
  <c r="CB147" i="37"/>
  <c r="CA147" i="37"/>
  <c r="DV146" i="37"/>
  <c r="DU146" i="37"/>
  <c r="DT146" i="37"/>
  <c r="DS146" i="37"/>
  <c r="DR146" i="37"/>
  <c r="DQ146" i="37"/>
  <c r="DP146" i="37"/>
  <c r="DO146" i="37"/>
  <c r="DN146" i="37"/>
  <c r="DM146" i="37"/>
  <c r="DL146" i="37"/>
  <c r="DK146" i="37"/>
  <c r="DJ146" i="37"/>
  <c r="DI146" i="37"/>
  <c r="DH146" i="37"/>
  <c r="DG146" i="37"/>
  <c r="DF146" i="37"/>
  <c r="DE146" i="37"/>
  <c r="DD146" i="37"/>
  <c r="DC146" i="37"/>
  <c r="DB146" i="37"/>
  <c r="DA146" i="37"/>
  <c r="CZ146" i="37"/>
  <c r="CY146" i="37"/>
  <c r="CX146" i="37"/>
  <c r="CW146" i="37"/>
  <c r="CV146" i="37"/>
  <c r="CU146" i="37"/>
  <c r="CT146" i="37"/>
  <c r="CS146" i="37"/>
  <c r="CR146" i="37"/>
  <c r="CQ146" i="37"/>
  <c r="CP146" i="37"/>
  <c r="CO146" i="37"/>
  <c r="CN146" i="37"/>
  <c r="CM146" i="37"/>
  <c r="CL146" i="37"/>
  <c r="CK146" i="37"/>
  <c r="CJ146" i="37"/>
  <c r="CI146" i="37"/>
  <c r="CH146" i="37"/>
  <c r="CG146" i="37"/>
  <c r="CF146" i="37"/>
  <c r="CE146" i="37"/>
  <c r="CD146" i="37"/>
  <c r="CC146" i="37"/>
  <c r="CB146" i="37"/>
  <c r="CA146" i="37"/>
  <c r="DV145" i="37"/>
  <c r="DU145" i="37"/>
  <c r="DT145" i="37"/>
  <c r="DS145" i="37"/>
  <c r="DR145" i="37"/>
  <c r="DQ145" i="37"/>
  <c r="DP145" i="37"/>
  <c r="DO145" i="37"/>
  <c r="DN145" i="37"/>
  <c r="DM145" i="37"/>
  <c r="DL145" i="37"/>
  <c r="DK145" i="37"/>
  <c r="DJ145" i="37"/>
  <c r="DI145" i="37"/>
  <c r="DH145" i="37"/>
  <c r="DG145" i="37"/>
  <c r="DF145" i="37"/>
  <c r="DE145" i="37"/>
  <c r="DD145" i="37"/>
  <c r="DC145" i="37"/>
  <c r="DB145" i="37"/>
  <c r="DA145" i="37"/>
  <c r="CZ145" i="37"/>
  <c r="CY145" i="37"/>
  <c r="CX145" i="37"/>
  <c r="CW145" i="37"/>
  <c r="CV145" i="37"/>
  <c r="CU145" i="37"/>
  <c r="CT145" i="37"/>
  <c r="CS145" i="37"/>
  <c r="CR145" i="37"/>
  <c r="CQ145" i="37"/>
  <c r="CP145" i="37"/>
  <c r="CO145" i="37"/>
  <c r="CN145" i="37"/>
  <c r="CM145" i="37"/>
  <c r="CL145" i="37"/>
  <c r="CK145" i="37"/>
  <c r="CJ145" i="37"/>
  <c r="CI145" i="37"/>
  <c r="CH145" i="37"/>
  <c r="CG145" i="37"/>
  <c r="CF145" i="37"/>
  <c r="CE145" i="37"/>
  <c r="CD145" i="37"/>
  <c r="CC145" i="37"/>
  <c r="CB145" i="37"/>
  <c r="CA145" i="37"/>
  <c r="DV144" i="37"/>
  <c r="DU144" i="37"/>
  <c r="DT144" i="37"/>
  <c r="DS144" i="37"/>
  <c r="DR144" i="37"/>
  <c r="DQ144" i="37"/>
  <c r="DP144" i="37"/>
  <c r="DO144" i="37"/>
  <c r="DN144" i="37"/>
  <c r="DM144" i="37"/>
  <c r="DL144" i="37"/>
  <c r="DK144" i="37"/>
  <c r="DJ144" i="37"/>
  <c r="DI144" i="37"/>
  <c r="DH144" i="37"/>
  <c r="DG144" i="37"/>
  <c r="DF144" i="37"/>
  <c r="DE144" i="37"/>
  <c r="DD144" i="37"/>
  <c r="DC144" i="37"/>
  <c r="DB144" i="37"/>
  <c r="DA144" i="37"/>
  <c r="CZ144" i="37"/>
  <c r="CY144" i="37"/>
  <c r="CX144" i="37"/>
  <c r="CW144" i="37"/>
  <c r="CV144" i="37"/>
  <c r="CU144" i="37"/>
  <c r="CT144" i="37"/>
  <c r="CS144" i="37"/>
  <c r="CR144" i="37"/>
  <c r="CQ144" i="37"/>
  <c r="CP144" i="37"/>
  <c r="CO144" i="37"/>
  <c r="CN144" i="37"/>
  <c r="CM144" i="37"/>
  <c r="CL144" i="37"/>
  <c r="CK144" i="37"/>
  <c r="CJ144" i="37"/>
  <c r="CI144" i="37"/>
  <c r="CH144" i="37"/>
  <c r="CG144" i="37"/>
  <c r="CF144" i="37"/>
  <c r="CE144" i="37"/>
  <c r="CD144" i="37"/>
  <c r="CC144" i="37"/>
  <c r="CB144" i="37"/>
  <c r="CA144" i="37"/>
  <c r="DV143" i="37"/>
  <c r="DU143" i="37"/>
  <c r="DT143" i="37"/>
  <c r="DS143" i="37"/>
  <c r="DR143" i="37"/>
  <c r="DQ143" i="37"/>
  <c r="DP143" i="37"/>
  <c r="DO143" i="37"/>
  <c r="DN143" i="37"/>
  <c r="DM143" i="37"/>
  <c r="DL143" i="37"/>
  <c r="DK143" i="37"/>
  <c r="DJ143" i="37"/>
  <c r="DI143" i="37"/>
  <c r="DH143" i="37"/>
  <c r="DG143" i="37"/>
  <c r="DF143" i="37"/>
  <c r="DE143" i="37"/>
  <c r="DD143" i="37"/>
  <c r="DC143" i="37"/>
  <c r="DB143" i="37"/>
  <c r="DA143" i="37"/>
  <c r="CZ143" i="37"/>
  <c r="CY143" i="37"/>
  <c r="CX143" i="37"/>
  <c r="CW143" i="37"/>
  <c r="CV143" i="37"/>
  <c r="CU143" i="37"/>
  <c r="CT143" i="37"/>
  <c r="CS143" i="37"/>
  <c r="CR143" i="37"/>
  <c r="CQ143" i="37"/>
  <c r="CP143" i="37"/>
  <c r="CO143" i="37"/>
  <c r="CN143" i="37"/>
  <c r="CM143" i="37"/>
  <c r="CL143" i="37"/>
  <c r="CK143" i="37"/>
  <c r="CJ143" i="37"/>
  <c r="CI143" i="37"/>
  <c r="CH143" i="37"/>
  <c r="CG143" i="37"/>
  <c r="CF143" i="37"/>
  <c r="CE143" i="37"/>
  <c r="CD143" i="37"/>
  <c r="CC143" i="37"/>
  <c r="CB143" i="37"/>
  <c r="CA143" i="37"/>
  <c r="DV142" i="37"/>
  <c r="DU142" i="37"/>
  <c r="DT142" i="37"/>
  <c r="DS142" i="37"/>
  <c r="DR142" i="37"/>
  <c r="DQ142" i="37"/>
  <c r="DP142" i="37"/>
  <c r="DO142" i="37"/>
  <c r="DN142" i="37"/>
  <c r="DM142" i="37"/>
  <c r="DL142" i="37"/>
  <c r="DK142" i="37"/>
  <c r="DJ142" i="37"/>
  <c r="DI142" i="37"/>
  <c r="DH142" i="37"/>
  <c r="DG142" i="37"/>
  <c r="DF142" i="37"/>
  <c r="DE142" i="37"/>
  <c r="DD142" i="37"/>
  <c r="DC142" i="37"/>
  <c r="DB142" i="37"/>
  <c r="DA142" i="37"/>
  <c r="CZ142" i="37"/>
  <c r="CY142" i="37"/>
  <c r="CX142" i="37"/>
  <c r="CW142" i="37"/>
  <c r="CV142" i="37"/>
  <c r="CU142" i="37"/>
  <c r="CT142" i="37"/>
  <c r="CS142" i="37"/>
  <c r="CR142" i="37"/>
  <c r="CQ142" i="37"/>
  <c r="CP142" i="37"/>
  <c r="CO142" i="37"/>
  <c r="CN142" i="37"/>
  <c r="CM142" i="37"/>
  <c r="CL142" i="37"/>
  <c r="CK142" i="37"/>
  <c r="CJ142" i="37"/>
  <c r="CI142" i="37"/>
  <c r="CH142" i="37"/>
  <c r="CG142" i="37"/>
  <c r="CF142" i="37"/>
  <c r="CE142" i="37"/>
  <c r="CD142" i="37"/>
  <c r="CC142" i="37"/>
  <c r="CB142" i="37"/>
  <c r="CA142" i="37"/>
  <c r="DV141" i="37"/>
  <c r="DU141" i="37"/>
  <c r="DT141" i="37"/>
  <c r="DS141" i="37"/>
  <c r="DR141" i="37"/>
  <c r="DQ141" i="37"/>
  <c r="DP141" i="37"/>
  <c r="DO141" i="37"/>
  <c r="DN141" i="37"/>
  <c r="DM141" i="37"/>
  <c r="DL141" i="37"/>
  <c r="DK141" i="37"/>
  <c r="DJ141" i="37"/>
  <c r="DI141" i="37"/>
  <c r="DH141" i="37"/>
  <c r="DG141" i="37"/>
  <c r="DF141" i="37"/>
  <c r="DE141" i="37"/>
  <c r="DD141" i="37"/>
  <c r="DC141" i="37"/>
  <c r="DB141" i="37"/>
  <c r="DA141" i="37"/>
  <c r="CZ141" i="37"/>
  <c r="CY141" i="37"/>
  <c r="CX141" i="37"/>
  <c r="CW141" i="37"/>
  <c r="CV141" i="37"/>
  <c r="CU141" i="37"/>
  <c r="CT141" i="37"/>
  <c r="CS141" i="37"/>
  <c r="CR141" i="37"/>
  <c r="CQ141" i="37"/>
  <c r="CP141" i="37"/>
  <c r="CO141" i="37"/>
  <c r="CN141" i="37"/>
  <c r="CM141" i="37"/>
  <c r="CL141" i="37"/>
  <c r="CK141" i="37"/>
  <c r="CJ141" i="37"/>
  <c r="CI141" i="37"/>
  <c r="CH141" i="37"/>
  <c r="CG141" i="37"/>
  <c r="CF141" i="37"/>
  <c r="CE141" i="37"/>
  <c r="CD141" i="37"/>
  <c r="CC141" i="37"/>
  <c r="CB141" i="37"/>
  <c r="CA141" i="37"/>
  <c r="DV140" i="37"/>
  <c r="DU140" i="37"/>
  <c r="DT140" i="37"/>
  <c r="DS140" i="37"/>
  <c r="DR140" i="37"/>
  <c r="DQ140" i="37"/>
  <c r="DP140" i="37"/>
  <c r="DO140" i="37"/>
  <c r="DN140" i="37"/>
  <c r="DM140" i="37"/>
  <c r="DL140" i="37"/>
  <c r="DK140" i="37"/>
  <c r="DJ140" i="37"/>
  <c r="DI140" i="37"/>
  <c r="DH140" i="37"/>
  <c r="DG140" i="37"/>
  <c r="DF140" i="37"/>
  <c r="DE140" i="37"/>
  <c r="DD140" i="37"/>
  <c r="DC140" i="37"/>
  <c r="DB140" i="37"/>
  <c r="DA140" i="37"/>
  <c r="CZ140" i="37"/>
  <c r="CY140" i="37"/>
  <c r="CX140" i="37"/>
  <c r="CW140" i="37"/>
  <c r="CV140" i="37"/>
  <c r="CU140" i="37"/>
  <c r="CT140" i="37"/>
  <c r="CS140" i="37"/>
  <c r="CR140" i="37"/>
  <c r="CQ140" i="37"/>
  <c r="CP140" i="37"/>
  <c r="CO140" i="37"/>
  <c r="CN140" i="37"/>
  <c r="CM140" i="37"/>
  <c r="CL140" i="37"/>
  <c r="CK140" i="37"/>
  <c r="CJ140" i="37"/>
  <c r="CI140" i="37"/>
  <c r="CH140" i="37"/>
  <c r="CG140" i="37"/>
  <c r="CF140" i="37"/>
  <c r="CE140" i="37"/>
  <c r="CD140" i="37"/>
  <c r="CC140" i="37"/>
  <c r="CB140" i="37"/>
  <c r="CA140" i="37"/>
  <c r="DV139" i="37"/>
  <c r="DU139" i="37"/>
  <c r="DT139" i="37"/>
  <c r="DS139" i="37"/>
  <c r="DR139" i="37"/>
  <c r="DQ139" i="37"/>
  <c r="DP139" i="37"/>
  <c r="DO139" i="37"/>
  <c r="DN139" i="37"/>
  <c r="DM139" i="37"/>
  <c r="DL139" i="37"/>
  <c r="DK139" i="37"/>
  <c r="DJ139" i="37"/>
  <c r="DI139" i="37"/>
  <c r="DH139" i="37"/>
  <c r="DG139" i="37"/>
  <c r="DF139" i="37"/>
  <c r="DE139" i="37"/>
  <c r="DD139" i="37"/>
  <c r="DC139" i="37"/>
  <c r="DB139" i="37"/>
  <c r="DA139" i="37"/>
  <c r="CZ139" i="37"/>
  <c r="CY139" i="37"/>
  <c r="CX139" i="37"/>
  <c r="CW139" i="37"/>
  <c r="CV139" i="37"/>
  <c r="CU139" i="37"/>
  <c r="CT139" i="37"/>
  <c r="CS139" i="37"/>
  <c r="CR139" i="37"/>
  <c r="CQ139" i="37"/>
  <c r="CP139" i="37"/>
  <c r="CO139" i="37"/>
  <c r="CN139" i="37"/>
  <c r="CM139" i="37"/>
  <c r="CL139" i="37"/>
  <c r="CK139" i="37"/>
  <c r="CJ139" i="37"/>
  <c r="CI139" i="37"/>
  <c r="CH139" i="37"/>
  <c r="CG139" i="37"/>
  <c r="CF139" i="37"/>
  <c r="CE139" i="37"/>
  <c r="CD139" i="37"/>
  <c r="CC139" i="37"/>
  <c r="CB139" i="37"/>
  <c r="CA139" i="37"/>
  <c r="DV138" i="37"/>
  <c r="DU138" i="37"/>
  <c r="DT138" i="37"/>
  <c r="DS138" i="37"/>
  <c r="DR138" i="37"/>
  <c r="DQ138" i="37"/>
  <c r="DP138" i="37"/>
  <c r="DO138" i="37"/>
  <c r="DN138" i="37"/>
  <c r="DM138" i="37"/>
  <c r="DL138" i="37"/>
  <c r="DK138" i="37"/>
  <c r="DJ138" i="37"/>
  <c r="DI138" i="37"/>
  <c r="DH138" i="37"/>
  <c r="DG138" i="37"/>
  <c r="DF138" i="37"/>
  <c r="DE138" i="37"/>
  <c r="DD138" i="37"/>
  <c r="DC138" i="37"/>
  <c r="DB138" i="37"/>
  <c r="DA138" i="37"/>
  <c r="CZ138" i="37"/>
  <c r="CY138" i="37"/>
  <c r="CX138" i="37"/>
  <c r="CW138" i="37"/>
  <c r="CV138" i="37"/>
  <c r="CU138" i="37"/>
  <c r="CT138" i="37"/>
  <c r="CS138" i="37"/>
  <c r="CR138" i="37"/>
  <c r="CQ138" i="37"/>
  <c r="CP138" i="37"/>
  <c r="CO138" i="37"/>
  <c r="CN138" i="37"/>
  <c r="CM138" i="37"/>
  <c r="CL138" i="37"/>
  <c r="CK138" i="37"/>
  <c r="CJ138" i="37"/>
  <c r="CI138" i="37"/>
  <c r="CH138" i="37"/>
  <c r="CG138" i="37"/>
  <c r="CF138" i="37"/>
  <c r="CE138" i="37"/>
  <c r="CD138" i="37"/>
  <c r="CC138" i="37"/>
  <c r="CB138" i="37"/>
  <c r="CA138" i="37"/>
  <c r="DV137" i="37"/>
  <c r="DU137" i="37"/>
  <c r="DT137" i="37"/>
  <c r="DS137" i="37"/>
  <c r="DR137" i="37"/>
  <c r="DQ137" i="37"/>
  <c r="DP137" i="37"/>
  <c r="DO137" i="37"/>
  <c r="DN137" i="37"/>
  <c r="DM137" i="37"/>
  <c r="DL137" i="37"/>
  <c r="DK137" i="37"/>
  <c r="DJ137" i="37"/>
  <c r="DI137" i="37"/>
  <c r="DH137" i="37"/>
  <c r="DG137" i="37"/>
  <c r="DF137" i="37"/>
  <c r="DE137" i="37"/>
  <c r="DD137" i="37"/>
  <c r="DC137" i="37"/>
  <c r="DB137" i="37"/>
  <c r="DA137" i="37"/>
  <c r="CZ137" i="37"/>
  <c r="CY137" i="37"/>
  <c r="CX137" i="37"/>
  <c r="CW137" i="37"/>
  <c r="CV137" i="37"/>
  <c r="CU137" i="37"/>
  <c r="CT137" i="37"/>
  <c r="CS137" i="37"/>
  <c r="CR137" i="37"/>
  <c r="CQ137" i="37"/>
  <c r="CP137" i="37"/>
  <c r="CO137" i="37"/>
  <c r="CN137" i="37"/>
  <c r="CM137" i="37"/>
  <c r="CL137" i="37"/>
  <c r="CK137" i="37"/>
  <c r="CJ137" i="37"/>
  <c r="CI137" i="37"/>
  <c r="CH137" i="37"/>
  <c r="CG137" i="37"/>
  <c r="CF137" i="37"/>
  <c r="CE137" i="37"/>
  <c r="CD137" i="37"/>
  <c r="CC137" i="37"/>
  <c r="CB137" i="37"/>
  <c r="CA137" i="37"/>
  <c r="DV136" i="37"/>
  <c r="DU136" i="37"/>
  <c r="DT136" i="37"/>
  <c r="DS136" i="37"/>
  <c r="DR136" i="37"/>
  <c r="DQ136" i="37"/>
  <c r="DP136" i="37"/>
  <c r="DO136" i="37"/>
  <c r="DN136" i="37"/>
  <c r="DM136" i="37"/>
  <c r="DL136" i="37"/>
  <c r="DK136" i="37"/>
  <c r="DJ136" i="37"/>
  <c r="DI136" i="37"/>
  <c r="DH136" i="37"/>
  <c r="DG136" i="37"/>
  <c r="DF136" i="37"/>
  <c r="DE136" i="37"/>
  <c r="DD136" i="37"/>
  <c r="DC136" i="37"/>
  <c r="DB136" i="37"/>
  <c r="DA136" i="37"/>
  <c r="CZ136" i="37"/>
  <c r="CY136" i="37"/>
  <c r="CX136" i="37"/>
  <c r="CW136" i="37"/>
  <c r="CV136" i="37"/>
  <c r="CU136" i="37"/>
  <c r="CT136" i="37"/>
  <c r="CS136" i="37"/>
  <c r="CR136" i="37"/>
  <c r="CQ136" i="37"/>
  <c r="CP136" i="37"/>
  <c r="CO136" i="37"/>
  <c r="CN136" i="37"/>
  <c r="CM136" i="37"/>
  <c r="CL136" i="37"/>
  <c r="CK136" i="37"/>
  <c r="CJ136" i="37"/>
  <c r="CI136" i="37"/>
  <c r="CH136" i="37"/>
  <c r="CG136" i="37"/>
  <c r="CF136" i="37"/>
  <c r="CE136" i="37"/>
  <c r="CD136" i="37"/>
  <c r="CC136" i="37"/>
  <c r="CB136" i="37"/>
  <c r="CA136" i="37"/>
  <c r="DV135" i="37"/>
  <c r="DU135" i="37"/>
  <c r="DT135" i="37"/>
  <c r="DS135" i="37"/>
  <c r="DR135" i="37"/>
  <c r="DQ135" i="37"/>
  <c r="DP135" i="37"/>
  <c r="DO135" i="37"/>
  <c r="DN135" i="37"/>
  <c r="DM135" i="37"/>
  <c r="DL135" i="37"/>
  <c r="DK135" i="37"/>
  <c r="DJ135" i="37"/>
  <c r="DI135" i="37"/>
  <c r="DH135" i="37"/>
  <c r="DG135" i="37"/>
  <c r="DF135" i="37"/>
  <c r="DE135" i="37"/>
  <c r="DD135" i="37"/>
  <c r="DC135" i="37"/>
  <c r="DB135" i="37"/>
  <c r="DA135" i="37"/>
  <c r="CZ135" i="37"/>
  <c r="CY135" i="37"/>
  <c r="CX135" i="37"/>
  <c r="CW135" i="37"/>
  <c r="CV135" i="37"/>
  <c r="CU135" i="37"/>
  <c r="CT135" i="37"/>
  <c r="CS135" i="37"/>
  <c r="CR135" i="37"/>
  <c r="CQ135" i="37"/>
  <c r="CP135" i="37"/>
  <c r="CO135" i="37"/>
  <c r="CN135" i="37"/>
  <c r="CM135" i="37"/>
  <c r="CL135" i="37"/>
  <c r="CK135" i="37"/>
  <c r="CJ135" i="37"/>
  <c r="CI135" i="37"/>
  <c r="CH135" i="37"/>
  <c r="CG135" i="37"/>
  <c r="CF135" i="37"/>
  <c r="CE135" i="37"/>
  <c r="CD135" i="37"/>
  <c r="CC135" i="37"/>
  <c r="CB135" i="37"/>
  <c r="CA135" i="37"/>
  <c r="DV134" i="37"/>
  <c r="DU134" i="37"/>
  <c r="DT134" i="37"/>
  <c r="DS134" i="37"/>
  <c r="DR134" i="37"/>
  <c r="DQ134" i="37"/>
  <c r="DP134" i="37"/>
  <c r="DO134" i="37"/>
  <c r="DN134" i="37"/>
  <c r="DM134" i="37"/>
  <c r="DL134" i="37"/>
  <c r="DK134" i="37"/>
  <c r="DJ134" i="37"/>
  <c r="DI134" i="37"/>
  <c r="DH134" i="37"/>
  <c r="DG134" i="37"/>
  <c r="DF134" i="37"/>
  <c r="DE134" i="37"/>
  <c r="DD134" i="37"/>
  <c r="DC134" i="37"/>
  <c r="DB134" i="37"/>
  <c r="DA134" i="37"/>
  <c r="CZ134" i="37"/>
  <c r="CY134" i="37"/>
  <c r="CX134" i="37"/>
  <c r="CW134" i="37"/>
  <c r="CV134" i="37"/>
  <c r="CU134" i="37"/>
  <c r="CT134" i="37"/>
  <c r="CS134" i="37"/>
  <c r="CR134" i="37"/>
  <c r="CQ134" i="37"/>
  <c r="CP134" i="37"/>
  <c r="CO134" i="37"/>
  <c r="CN134" i="37"/>
  <c r="CM134" i="37"/>
  <c r="CL134" i="37"/>
  <c r="CK134" i="37"/>
  <c r="CJ134" i="37"/>
  <c r="CI134" i="37"/>
  <c r="CH134" i="37"/>
  <c r="CG134" i="37"/>
  <c r="CF134" i="37"/>
  <c r="CE134" i="37"/>
  <c r="CD134" i="37"/>
  <c r="CC134" i="37"/>
  <c r="CB134" i="37"/>
  <c r="CA134" i="37"/>
  <c r="DV133" i="37"/>
  <c r="DU133" i="37"/>
  <c r="DT133" i="37"/>
  <c r="DS133" i="37"/>
  <c r="DR133" i="37"/>
  <c r="DQ133" i="37"/>
  <c r="DP133" i="37"/>
  <c r="DO133" i="37"/>
  <c r="DN133" i="37"/>
  <c r="DM133" i="37"/>
  <c r="DL133" i="37"/>
  <c r="DK133" i="37"/>
  <c r="DJ133" i="37"/>
  <c r="DI133" i="37"/>
  <c r="DH133" i="37"/>
  <c r="DG133" i="37"/>
  <c r="DF133" i="37"/>
  <c r="DE133" i="37"/>
  <c r="DD133" i="37"/>
  <c r="DC133" i="37"/>
  <c r="DB133" i="37"/>
  <c r="DA133" i="37"/>
  <c r="CZ133" i="37"/>
  <c r="CY133" i="37"/>
  <c r="CX133" i="37"/>
  <c r="CW133" i="37"/>
  <c r="CV133" i="37"/>
  <c r="CU133" i="37"/>
  <c r="CT133" i="37"/>
  <c r="CS133" i="37"/>
  <c r="CR133" i="37"/>
  <c r="CQ133" i="37"/>
  <c r="CP133" i="37"/>
  <c r="CO133" i="37"/>
  <c r="CN133" i="37"/>
  <c r="CM133" i="37"/>
  <c r="CL133" i="37"/>
  <c r="CK133" i="37"/>
  <c r="CJ133" i="37"/>
  <c r="CI133" i="37"/>
  <c r="CH133" i="37"/>
  <c r="CG133" i="37"/>
  <c r="CF133" i="37"/>
  <c r="CE133" i="37"/>
  <c r="CD133" i="37"/>
  <c r="CC133" i="37"/>
  <c r="CB133" i="37"/>
  <c r="CA133" i="37"/>
  <c r="DV132" i="37"/>
  <c r="DU132" i="37"/>
  <c r="DT132" i="37"/>
  <c r="DS132" i="37"/>
  <c r="DR132" i="37"/>
  <c r="DQ132" i="37"/>
  <c r="DP132" i="37"/>
  <c r="DO132" i="37"/>
  <c r="DN132" i="37"/>
  <c r="DM132" i="37"/>
  <c r="DL132" i="37"/>
  <c r="DK132" i="37"/>
  <c r="DJ132" i="37"/>
  <c r="DI132" i="37"/>
  <c r="DH132" i="37"/>
  <c r="DG132" i="37"/>
  <c r="DF132" i="37"/>
  <c r="DE132" i="37"/>
  <c r="DD132" i="37"/>
  <c r="DC132" i="37"/>
  <c r="DB132" i="37"/>
  <c r="DA132" i="37"/>
  <c r="CZ132" i="37"/>
  <c r="CY132" i="37"/>
  <c r="CX132" i="37"/>
  <c r="CW132" i="37"/>
  <c r="CV132" i="37"/>
  <c r="CU132" i="37"/>
  <c r="CT132" i="37"/>
  <c r="CS132" i="37"/>
  <c r="CR132" i="37"/>
  <c r="CQ132" i="37"/>
  <c r="CP132" i="37"/>
  <c r="CO132" i="37"/>
  <c r="CN132" i="37"/>
  <c r="CM132" i="37"/>
  <c r="CL132" i="37"/>
  <c r="CK132" i="37"/>
  <c r="CJ132" i="37"/>
  <c r="CI132" i="37"/>
  <c r="CH132" i="37"/>
  <c r="CG132" i="37"/>
  <c r="CF132" i="37"/>
  <c r="CE132" i="37"/>
  <c r="CD132" i="37"/>
  <c r="CC132" i="37"/>
  <c r="CB132" i="37"/>
  <c r="CA132" i="37"/>
  <c r="DV131" i="37"/>
  <c r="DU131" i="37"/>
  <c r="DT131" i="37"/>
  <c r="DS131" i="37"/>
  <c r="DR131" i="37"/>
  <c r="DQ131" i="37"/>
  <c r="DP131" i="37"/>
  <c r="DO131" i="37"/>
  <c r="DN131" i="37"/>
  <c r="DM131" i="37"/>
  <c r="DL131" i="37"/>
  <c r="DK131" i="37"/>
  <c r="DJ131" i="37"/>
  <c r="DI131" i="37"/>
  <c r="DH131" i="37"/>
  <c r="DG131" i="37"/>
  <c r="DF131" i="37"/>
  <c r="DE131" i="37"/>
  <c r="DD131" i="37"/>
  <c r="DC131" i="37"/>
  <c r="DB131" i="37"/>
  <c r="DA131" i="37"/>
  <c r="CZ131" i="37"/>
  <c r="CY131" i="37"/>
  <c r="CX131" i="37"/>
  <c r="CW131" i="37"/>
  <c r="CV131" i="37"/>
  <c r="CU131" i="37"/>
  <c r="CT131" i="37"/>
  <c r="CS131" i="37"/>
  <c r="CR131" i="37"/>
  <c r="CQ131" i="37"/>
  <c r="CP131" i="37"/>
  <c r="CO131" i="37"/>
  <c r="CN131" i="37"/>
  <c r="CM131" i="37"/>
  <c r="CL131" i="37"/>
  <c r="CK131" i="37"/>
  <c r="CJ131" i="37"/>
  <c r="CI131" i="37"/>
  <c r="CH131" i="37"/>
  <c r="CG131" i="37"/>
  <c r="CF131" i="37"/>
  <c r="CE131" i="37"/>
  <c r="CD131" i="37"/>
  <c r="CC131" i="37"/>
  <c r="CB131" i="37"/>
  <c r="CA131" i="37"/>
  <c r="DV130" i="37"/>
  <c r="DU130" i="37"/>
  <c r="DT130" i="37"/>
  <c r="DS130" i="37"/>
  <c r="DR130" i="37"/>
  <c r="DQ130" i="37"/>
  <c r="DP130" i="37"/>
  <c r="DO130" i="37"/>
  <c r="DN130" i="37"/>
  <c r="DM130" i="37"/>
  <c r="DL130" i="37"/>
  <c r="DK130" i="37"/>
  <c r="DJ130" i="37"/>
  <c r="DI130" i="37"/>
  <c r="DH130" i="37"/>
  <c r="DG130" i="37"/>
  <c r="DF130" i="37"/>
  <c r="DE130" i="37"/>
  <c r="DD130" i="37"/>
  <c r="DC130" i="37"/>
  <c r="DB130" i="37"/>
  <c r="DA130" i="37"/>
  <c r="CZ130" i="37"/>
  <c r="CY130" i="37"/>
  <c r="CX130" i="37"/>
  <c r="CW130" i="37"/>
  <c r="CV130" i="37"/>
  <c r="CU130" i="37"/>
  <c r="CT130" i="37"/>
  <c r="CS130" i="37"/>
  <c r="CR130" i="37"/>
  <c r="CQ130" i="37"/>
  <c r="CP130" i="37"/>
  <c r="CO130" i="37"/>
  <c r="CN130" i="37"/>
  <c r="CM130" i="37"/>
  <c r="CL130" i="37"/>
  <c r="CK130" i="37"/>
  <c r="CJ130" i="37"/>
  <c r="CI130" i="37"/>
  <c r="CH130" i="37"/>
  <c r="CG130" i="37"/>
  <c r="CF130" i="37"/>
  <c r="CE130" i="37"/>
  <c r="CD130" i="37"/>
  <c r="CC130" i="37"/>
  <c r="CB130" i="37"/>
  <c r="CA130" i="37"/>
  <c r="DV129" i="37"/>
  <c r="DU129" i="37"/>
  <c r="DT129" i="37"/>
  <c r="DS129" i="37"/>
  <c r="DR129" i="37"/>
  <c r="DQ129" i="37"/>
  <c r="DP129" i="37"/>
  <c r="DO129" i="37"/>
  <c r="DN129" i="37"/>
  <c r="DM129" i="37"/>
  <c r="DL129" i="37"/>
  <c r="DK129" i="37"/>
  <c r="DJ129" i="37"/>
  <c r="DI129" i="37"/>
  <c r="DH129" i="37"/>
  <c r="DG129" i="37"/>
  <c r="DF129" i="37"/>
  <c r="DE129" i="37"/>
  <c r="DD129" i="37"/>
  <c r="DC129" i="37"/>
  <c r="DB129" i="37"/>
  <c r="DA129" i="37"/>
  <c r="CZ129" i="37"/>
  <c r="CY129" i="37"/>
  <c r="CX129" i="37"/>
  <c r="CW129" i="37"/>
  <c r="CV129" i="37"/>
  <c r="CU129" i="37"/>
  <c r="CT129" i="37"/>
  <c r="CS129" i="37"/>
  <c r="CR129" i="37"/>
  <c r="CQ129" i="37"/>
  <c r="CP129" i="37"/>
  <c r="CO129" i="37"/>
  <c r="CN129" i="37"/>
  <c r="CM129" i="37"/>
  <c r="CL129" i="37"/>
  <c r="CK129" i="37"/>
  <c r="CJ129" i="37"/>
  <c r="CI129" i="37"/>
  <c r="CH129" i="37"/>
  <c r="CG129" i="37"/>
  <c r="CF129" i="37"/>
  <c r="CE129" i="37"/>
  <c r="CD129" i="37"/>
  <c r="CC129" i="37"/>
  <c r="CB129" i="37"/>
  <c r="CA129" i="37"/>
  <c r="DV128" i="37"/>
  <c r="DU128" i="37"/>
  <c r="DT128" i="37"/>
  <c r="DS128" i="37"/>
  <c r="DR128" i="37"/>
  <c r="DQ128" i="37"/>
  <c r="DP128" i="37"/>
  <c r="DO128" i="37"/>
  <c r="DN128" i="37"/>
  <c r="DM128" i="37"/>
  <c r="DL128" i="37"/>
  <c r="DK128" i="37"/>
  <c r="DJ128" i="37"/>
  <c r="DI128" i="37"/>
  <c r="DH128" i="37"/>
  <c r="DG128" i="37"/>
  <c r="DF128" i="37"/>
  <c r="DE128" i="37"/>
  <c r="DD128" i="37"/>
  <c r="DC128" i="37"/>
  <c r="DB128" i="37"/>
  <c r="DA128" i="37"/>
  <c r="CZ128" i="37"/>
  <c r="CY128" i="37"/>
  <c r="CX128" i="37"/>
  <c r="CW128" i="37"/>
  <c r="CV128" i="37"/>
  <c r="CU128" i="37"/>
  <c r="CT128" i="37"/>
  <c r="CS128" i="37"/>
  <c r="CR128" i="37"/>
  <c r="CQ128" i="37"/>
  <c r="CP128" i="37"/>
  <c r="CO128" i="37"/>
  <c r="CN128" i="37"/>
  <c r="CM128" i="37"/>
  <c r="CL128" i="37"/>
  <c r="CK128" i="37"/>
  <c r="CJ128" i="37"/>
  <c r="CI128" i="37"/>
  <c r="CH128" i="37"/>
  <c r="CG128" i="37"/>
  <c r="CF128" i="37"/>
  <c r="CE128" i="37"/>
  <c r="CD128" i="37"/>
  <c r="CC128" i="37"/>
  <c r="CB128" i="37"/>
  <c r="CA128" i="37"/>
  <c r="DV127" i="37"/>
  <c r="DU127" i="37"/>
  <c r="DT127" i="37"/>
  <c r="DS127" i="37"/>
  <c r="DR127" i="37"/>
  <c r="DQ127" i="37"/>
  <c r="DP127" i="37"/>
  <c r="DO127" i="37"/>
  <c r="DN127" i="37"/>
  <c r="DM127" i="37"/>
  <c r="DL127" i="37"/>
  <c r="DK127" i="37"/>
  <c r="DJ127" i="37"/>
  <c r="DI127" i="37"/>
  <c r="DH127" i="37"/>
  <c r="DG127" i="37"/>
  <c r="DF127" i="37"/>
  <c r="DE127" i="37"/>
  <c r="DD127" i="37"/>
  <c r="DC127" i="37"/>
  <c r="DB127" i="37"/>
  <c r="DA127" i="37"/>
  <c r="CZ127" i="37"/>
  <c r="CY127" i="37"/>
  <c r="CX127" i="37"/>
  <c r="CW127" i="37"/>
  <c r="CV127" i="37"/>
  <c r="CU127" i="37"/>
  <c r="CT127" i="37"/>
  <c r="CS127" i="37"/>
  <c r="CR127" i="37"/>
  <c r="CQ127" i="37"/>
  <c r="CP127" i="37"/>
  <c r="CO127" i="37"/>
  <c r="CN127" i="37"/>
  <c r="CM127" i="37"/>
  <c r="CL127" i="37"/>
  <c r="CK127" i="37"/>
  <c r="CJ127" i="37"/>
  <c r="CI127" i="37"/>
  <c r="CH127" i="37"/>
  <c r="CG127" i="37"/>
  <c r="CF127" i="37"/>
  <c r="CE127" i="37"/>
  <c r="CD127" i="37"/>
  <c r="CC127" i="37"/>
  <c r="CB127" i="37"/>
  <c r="CA127" i="37"/>
  <c r="DV126" i="37"/>
  <c r="DU126" i="37"/>
  <c r="DT126" i="37"/>
  <c r="DS126" i="37"/>
  <c r="DR126" i="37"/>
  <c r="DQ126" i="37"/>
  <c r="DP126" i="37"/>
  <c r="DO126" i="37"/>
  <c r="DN126" i="37"/>
  <c r="DM126" i="37"/>
  <c r="DL126" i="37"/>
  <c r="DK126" i="37"/>
  <c r="DJ126" i="37"/>
  <c r="DI126" i="37"/>
  <c r="DH126" i="37"/>
  <c r="DG126" i="37"/>
  <c r="DF126" i="37"/>
  <c r="DE126" i="37"/>
  <c r="DD126" i="37"/>
  <c r="DC126" i="37"/>
  <c r="DB126" i="37"/>
  <c r="DA126" i="37"/>
  <c r="CZ126" i="37"/>
  <c r="CY126" i="37"/>
  <c r="CX126" i="37"/>
  <c r="CW126" i="37"/>
  <c r="CV126" i="37"/>
  <c r="CU126" i="37"/>
  <c r="CT126" i="37"/>
  <c r="CS126" i="37"/>
  <c r="CR126" i="37"/>
  <c r="CQ126" i="37"/>
  <c r="CP126" i="37"/>
  <c r="CO126" i="37"/>
  <c r="CN126" i="37"/>
  <c r="CM126" i="37"/>
  <c r="CL126" i="37"/>
  <c r="CK126" i="37"/>
  <c r="CJ126" i="37"/>
  <c r="CI126" i="37"/>
  <c r="CH126" i="37"/>
  <c r="CG126" i="37"/>
  <c r="CF126" i="37"/>
  <c r="CE126" i="37"/>
  <c r="CD126" i="37"/>
  <c r="CC126" i="37"/>
  <c r="CB126" i="37"/>
  <c r="CA126" i="37"/>
  <c r="DV125" i="37"/>
  <c r="DU125" i="37"/>
  <c r="DT125" i="37"/>
  <c r="DS125" i="37"/>
  <c r="DR125" i="37"/>
  <c r="DQ125" i="37"/>
  <c r="DP125" i="37"/>
  <c r="DO125" i="37"/>
  <c r="DN125" i="37"/>
  <c r="DM125" i="37"/>
  <c r="DL125" i="37"/>
  <c r="DK125" i="37"/>
  <c r="DJ125" i="37"/>
  <c r="DI125" i="37"/>
  <c r="DH125" i="37"/>
  <c r="DG125" i="37"/>
  <c r="DF125" i="37"/>
  <c r="DE125" i="37"/>
  <c r="DD125" i="37"/>
  <c r="DC125" i="37"/>
  <c r="DB125" i="37"/>
  <c r="DA125" i="37"/>
  <c r="CZ125" i="37"/>
  <c r="CY125" i="37"/>
  <c r="CX125" i="37"/>
  <c r="CW125" i="37"/>
  <c r="CV125" i="37"/>
  <c r="CU125" i="37"/>
  <c r="CT125" i="37"/>
  <c r="CS125" i="37"/>
  <c r="CR125" i="37"/>
  <c r="CQ125" i="37"/>
  <c r="CP125" i="37"/>
  <c r="CO125" i="37"/>
  <c r="CN125" i="37"/>
  <c r="CM125" i="37"/>
  <c r="CL125" i="37"/>
  <c r="CK125" i="37"/>
  <c r="CJ125" i="37"/>
  <c r="CI125" i="37"/>
  <c r="CH125" i="37"/>
  <c r="CG125" i="37"/>
  <c r="CF125" i="37"/>
  <c r="CE125" i="37"/>
  <c r="CD125" i="37"/>
  <c r="CC125" i="37"/>
  <c r="CB125" i="37"/>
  <c r="CA125" i="37"/>
  <c r="DV124" i="37"/>
  <c r="DU124" i="37"/>
  <c r="DT124" i="37"/>
  <c r="DS124" i="37"/>
  <c r="DR124" i="37"/>
  <c r="DQ124" i="37"/>
  <c r="DP124" i="37"/>
  <c r="DO124" i="37"/>
  <c r="DN124" i="37"/>
  <c r="DM124" i="37"/>
  <c r="DL124" i="37"/>
  <c r="DK124" i="37"/>
  <c r="DJ124" i="37"/>
  <c r="DI124" i="37"/>
  <c r="DH124" i="37"/>
  <c r="DG124" i="37"/>
  <c r="DF124" i="37"/>
  <c r="DE124" i="37"/>
  <c r="DD124" i="37"/>
  <c r="DC124" i="37"/>
  <c r="DB124" i="37"/>
  <c r="DA124" i="37"/>
  <c r="CZ124" i="37"/>
  <c r="CY124" i="37"/>
  <c r="CX124" i="37"/>
  <c r="CW124" i="37"/>
  <c r="CV124" i="37"/>
  <c r="CU124" i="37"/>
  <c r="CT124" i="37"/>
  <c r="CS124" i="37"/>
  <c r="CR124" i="37"/>
  <c r="CQ124" i="37"/>
  <c r="CP124" i="37"/>
  <c r="CO124" i="37"/>
  <c r="CN124" i="37"/>
  <c r="CM124" i="37"/>
  <c r="CL124" i="37"/>
  <c r="CK124" i="37"/>
  <c r="CJ124" i="37"/>
  <c r="CI124" i="37"/>
  <c r="CH124" i="37"/>
  <c r="CG124" i="37"/>
  <c r="CF124" i="37"/>
  <c r="CE124" i="37"/>
  <c r="CD124" i="37"/>
  <c r="CC124" i="37"/>
  <c r="CB124" i="37"/>
  <c r="CA124" i="37"/>
  <c r="DV123" i="37"/>
  <c r="DU123" i="37"/>
  <c r="DT123" i="37"/>
  <c r="DS123" i="37"/>
  <c r="DR123" i="37"/>
  <c r="DQ123" i="37"/>
  <c r="DP123" i="37"/>
  <c r="DO123" i="37"/>
  <c r="DN123" i="37"/>
  <c r="DM123" i="37"/>
  <c r="DL123" i="37"/>
  <c r="DK123" i="37"/>
  <c r="DJ123" i="37"/>
  <c r="DI123" i="37"/>
  <c r="DH123" i="37"/>
  <c r="DG123" i="37"/>
  <c r="DF123" i="37"/>
  <c r="DE123" i="37"/>
  <c r="DD123" i="37"/>
  <c r="DC123" i="37"/>
  <c r="DB123" i="37"/>
  <c r="DA123" i="37"/>
  <c r="CZ123" i="37"/>
  <c r="CY123" i="37"/>
  <c r="CX123" i="37"/>
  <c r="CW123" i="37"/>
  <c r="CV123" i="37"/>
  <c r="CU123" i="37"/>
  <c r="CT123" i="37"/>
  <c r="CS123" i="37"/>
  <c r="CR123" i="37"/>
  <c r="CQ123" i="37"/>
  <c r="CP123" i="37"/>
  <c r="CO123" i="37"/>
  <c r="CN123" i="37"/>
  <c r="CM123" i="37"/>
  <c r="CL123" i="37"/>
  <c r="CK123" i="37"/>
  <c r="CJ123" i="37"/>
  <c r="CI123" i="37"/>
  <c r="CH123" i="37"/>
  <c r="CG123" i="37"/>
  <c r="CF123" i="37"/>
  <c r="CE123" i="37"/>
  <c r="CD123" i="37"/>
  <c r="CC123" i="37"/>
  <c r="CB123" i="37"/>
  <c r="CA123" i="37"/>
  <c r="DV122" i="37"/>
  <c r="DU122" i="37"/>
  <c r="DT122" i="37"/>
  <c r="DS122" i="37"/>
  <c r="DR122" i="37"/>
  <c r="DQ122" i="37"/>
  <c r="DP122" i="37"/>
  <c r="DO122" i="37"/>
  <c r="DN122" i="37"/>
  <c r="DM122" i="37"/>
  <c r="DL122" i="37"/>
  <c r="DK122" i="37"/>
  <c r="DJ122" i="37"/>
  <c r="DI122" i="37"/>
  <c r="DH122" i="37"/>
  <c r="DG122" i="37"/>
  <c r="DF122" i="37"/>
  <c r="DE122" i="37"/>
  <c r="DD122" i="37"/>
  <c r="DC122" i="37"/>
  <c r="DB122" i="37"/>
  <c r="DA122" i="37"/>
  <c r="CZ122" i="37"/>
  <c r="CY122" i="37"/>
  <c r="CX122" i="37"/>
  <c r="CW122" i="37"/>
  <c r="CV122" i="37"/>
  <c r="CU122" i="37"/>
  <c r="CT122" i="37"/>
  <c r="CS122" i="37"/>
  <c r="CR122" i="37"/>
  <c r="CQ122" i="37"/>
  <c r="CP122" i="37"/>
  <c r="CO122" i="37"/>
  <c r="CN122" i="37"/>
  <c r="CM122" i="37"/>
  <c r="CL122" i="37"/>
  <c r="CK122" i="37"/>
  <c r="CJ122" i="37"/>
  <c r="CI122" i="37"/>
  <c r="CH122" i="37"/>
  <c r="CG122" i="37"/>
  <c r="CF122" i="37"/>
  <c r="CE122" i="37"/>
  <c r="CD122" i="37"/>
  <c r="CC122" i="37"/>
  <c r="CB122" i="37"/>
  <c r="CA122" i="37"/>
  <c r="DV121" i="37"/>
  <c r="DU121" i="37"/>
  <c r="DT121" i="37"/>
  <c r="DS121" i="37"/>
  <c r="DR121" i="37"/>
  <c r="DQ121" i="37"/>
  <c r="DP121" i="37"/>
  <c r="DO121" i="37"/>
  <c r="DN121" i="37"/>
  <c r="DM121" i="37"/>
  <c r="DL121" i="37"/>
  <c r="DK121" i="37"/>
  <c r="DJ121" i="37"/>
  <c r="DI121" i="37"/>
  <c r="DH121" i="37"/>
  <c r="DG121" i="37"/>
  <c r="DF121" i="37"/>
  <c r="DE121" i="37"/>
  <c r="DD121" i="37"/>
  <c r="DC121" i="37"/>
  <c r="DB121" i="37"/>
  <c r="DA121" i="37"/>
  <c r="CZ121" i="37"/>
  <c r="CY121" i="37"/>
  <c r="CX121" i="37"/>
  <c r="CW121" i="37"/>
  <c r="CV121" i="37"/>
  <c r="CU121" i="37"/>
  <c r="CT121" i="37"/>
  <c r="CS121" i="37"/>
  <c r="CR121" i="37"/>
  <c r="CQ121" i="37"/>
  <c r="CP121" i="37"/>
  <c r="CO121" i="37"/>
  <c r="CN121" i="37"/>
  <c r="CM121" i="37"/>
  <c r="CL121" i="37"/>
  <c r="CK121" i="37"/>
  <c r="CJ121" i="37"/>
  <c r="CI121" i="37"/>
  <c r="CH121" i="37"/>
  <c r="CG121" i="37"/>
  <c r="CF121" i="37"/>
  <c r="CE121" i="37"/>
  <c r="CD121" i="37"/>
  <c r="CC121" i="37"/>
  <c r="CB121" i="37"/>
  <c r="CA121" i="37"/>
  <c r="DV120" i="37"/>
  <c r="DU120" i="37"/>
  <c r="DT120" i="37"/>
  <c r="DS120" i="37"/>
  <c r="DR120" i="37"/>
  <c r="DQ120" i="37"/>
  <c r="DP120" i="37"/>
  <c r="DO120" i="37"/>
  <c r="DN120" i="37"/>
  <c r="DM120" i="37"/>
  <c r="DL120" i="37"/>
  <c r="DK120" i="37"/>
  <c r="DJ120" i="37"/>
  <c r="DI120" i="37"/>
  <c r="DH120" i="37"/>
  <c r="DG120" i="37"/>
  <c r="DF120" i="37"/>
  <c r="DE120" i="37"/>
  <c r="DD120" i="37"/>
  <c r="DC120" i="37"/>
  <c r="DB120" i="37"/>
  <c r="DA120" i="37"/>
  <c r="CZ120" i="37"/>
  <c r="CY120" i="37"/>
  <c r="CX120" i="37"/>
  <c r="CW120" i="37"/>
  <c r="CV120" i="37"/>
  <c r="CU120" i="37"/>
  <c r="CT120" i="37"/>
  <c r="CS120" i="37"/>
  <c r="CR120" i="37"/>
  <c r="CQ120" i="37"/>
  <c r="CP120" i="37"/>
  <c r="CO120" i="37"/>
  <c r="CN120" i="37"/>
  <c r="CM120" i="37"/>
  <c r="CL120" i="37"/>
  <c r="CK120" i="37"/>
  <c r="CJ120" i="37"/>
  <c r="CI120" i="37"/>
  <c r="CH120" i="37"/>
  <c r="CG120" i="37"/>
  <c r="CF120" i="37"/>
  <c r="CE120" i="37"/>
  <c r="CD120" i="37"/>
  <c r="CC120" i="37"/>
  <c r="CB120" i="37"/>
  <c r="CA120" i="37"/>
  <c r="DV119" i="37"/>
  <c r="DU119" i="37"/>
  <c r="DT119" i="37"/>
  <c r="DS119" i="37"/>
  <c r="DR119" i="37"/>
  <c r="DQ119" i="37"/>
  <c r="DP119" i="37"/>
  <c r="DO119" i="37"/>
  <c r="DN119" i="37"/>
  <c r="DM119" i="37"/>
  <c r="DL119" i="37"/>
  <c r="DK119" i="37"/>
  <c r="DJ119" i="37"/>
  <c r="DI119" i="37"/>
  <c r="DH119" i="37"/>
  <c r="DG119" i="37"/>
  <c r="DF119" i="37"/>
  <c r="DE119" i="37"/>
  <c r="DD119" i="37"/>
  <c r="DC119" i="37"/>
  <c r="DB119" i="37"/>
  <c r="DA119" i="37"/>
  <c r="CZ119" i="37"/>
  <c r="CY119" i="37"/>
  <c r="CX119" i="37"/>
  <c r="CW119" i="37"/>
  <c r="CV119" i="37"/>
  <c r="CU119" i="37"/>
  <c r="CT119" i="37"/>
  <c r="CS119" i="37"/>
  <c r="CR119" i="37"/>
  <c r="CQ119" i="37"/>
  <c r="CP119" i="37"/>
  <c r="CO119" i="37"/>
  <c r="CN119" i="37"/>
  <c r="CM119" i="37"/>
  <c r="CL119" i="37"/>
  <c r="CK119" i="37"/>
  <c r="CJ119" i="37"/>
  <c r="CI119" i="37"/>
  <c r="CH119" i="37"/>
  <c r="CG119" i="37"/>
  <c r="CF119" i="37"/>
  <c r="CE119" i="37"/>
  <c r="CD119" i="37"/>
  <c r="CC119" i="37"/>
  <c r="CB119" i="37"/>
  <c r="CA119" i="37"/>
  <c r="DV118" i="37"/>
  <c r="DU118" i="37"/>
  <c r="DT118" i="37"/>
  <c r="DS118" i="37"/>
  <c r="DR118" i="37"/>
  <c r="DQ118" i="37"/>
  <c r="DP118" i="37"/>
  <c r="DO118" i="37"/>
  <c r="DN118" i="37"/>
  <c r="DM118" i="37"/>
  <c r="DL118" i="37"/>
  <c r="DK118" i="37"/>
  <c r="DJ118" i="37"/>
  <c r="DI118" i="37"/>
  <c r="DH118" i="37"/>
  <c r="DG118" i="37"/>
  <c r="DF118" i="37"/>
  <c r="DE118" i="37"/>
  <c r="DD118" i="37"/>
  <c r="DC118" i="37"/>
  <c r="DB118" i="37"/>
  <c r="DA118" i="37"/>
  <c r="CZ118" i="37"/>
  <c r="CY118" i="37"/>
  <c r="CX118" i="37"/>
  <c r="CW118" i="37"/>
  <c r="CV118" i="37"/>
  <c r="CU118" i="37"/>
  <c r="CT118" i="37"/>
  <c r="CS118" i="37"/>
  <c r="CR118" i="37"/>
  <c r="CQ118" i="37"/>
  <c r="CP118" i="37"/>
  <c r="CO118" i="37"/>
  <c r="CN118" i="37"/>
  <c r="CM118" i="37"/>
  <c r="CL118" i="37"/>
  <c r="CK118" i="37"/>
  <c r="CJ118" i="37"/>
  <c r="CI118" i="37"/>
  <c r="CH118" i="37"/>
  <c r="CG118" i="37"/>
  <c r="CF118" i="37"/>
  <c r="CE118" i="37"/>
  <c r="CD118" i="37"/>
  <c r="CC118" i="37"/>
  <c r="CB118" i="37"/>
  <c r="CA118" i="37"/>
  <c r="DV117" i="37"/>
  <c r="DU117" i="37"/>
  <c r="DT117" i="37"/>
  <c r="DS117" i="37"/>
  <c r="DR117" i="37"/>
  <c r="DQ117" i="37"/>
  <c r="DP117" i="37"/>
  <c r="DO117" i="37"/>
  <c r="DN117" i="37"/>
  <c r="DM117" i="37"/>
  <c r="DL117" i="37"/>
  <c r="DK117" i="37"/>
  <c r="DJ117" i="37"/>
  <c r="DI117" i="37"/>
  <c r="DH117" i="37"/>
  <c r="DG117" i="37"/>
  <c r="DF117" i="37"/>
  <c r="DE117" i="37"/>
  <c r="DD117" i="37"/>
  <c r="DC117" i="37"/>
  <c r="DB117" i="37"/>
  <c r="DA117" i="37"/>
  <c r="CZ117" i="37"/>
  <c r="CY117" i="37"/>
  <c r="CX117" i="37"/>
  <c r="CW117" i="37"/>
  <c r="CV117" i="37"/>
  <c r="CU117" i="37"/>
  <c r="CT117" i="37"/>
  <c r="CS117" i="37"/>
  <c r="CR117" i="37"/>
  <c r="CQ117" i="37"/>
  <c r="CP117" i="37"/>
  <c r="CO117" i="37"/>
  <c r="CN117" i="37"/>
  <c r="CM117" i="37"/>
  <c r="CL117" i="37"/>
  <c r="CK117" i="37"/>
  <c r="CJ117" i="37"/>
  <c r="CI117" i="37"/>
  <c r="CH117" i="37"/>
  <c r="CG117" i="37"/>
  <c r="CF117" i="37"/>
  <c r="CE117" i="37"/>
  <c r="CD117" i="37"/>
  <c r="CC117" i="37"/>
  <c r="CB117" i="37"/>
  <c r="CA117" i="37"/>
  <c r="DV116" i="37"/>
  <c r="DU116" i="37"/>
  <c r="DT116" i="37"/>
  <c r="DS116" i="37"/>
  <c r="DR116" i="37"/>
  <c r="DQ116" i="37"/>
  <c r="DP116" i="37"/>
  <c r="DO116" i="37"/>
  <c r="DN116" i="37"/>
  <c r="DM116" i="37"/>
  <c r="DL116" i="37"/>
  <c r="DK116" i="37"/>
  <c r="DJ116" i="37"/>
  <c r="DI116" i="37"/>
  <c r="DH116" i="37"/>
  <c r="DG116" i="37"/>
  <c r="DF116" i="37"/>
  <c r="DE116" i="37"/>
  <c r="DD116" i="37"/>
  <c r="DC116" i="37"/>
  <c r="DB116" i="37"/>
  <c r="DA116" i="37"/>
  <c r="CZ116" i="37"/>
  <c r="CY116" i="37"/>
  <c r="CX116" i="37"/>
  <c r="CW116" i="37"/>
  <c r="CV116" i="37"/>
  <c r="CU116" i="37"/>
  <c r="CT116" i="37"/>
  <c r="CS116" i="37"/>
  <c r="CR116" i="37"/>
  <c r="CQ116" i="37"/>
  <c r="CP116" i="37"/>
  <c r="CO116" i="37"/>
  <c r="CN116" i="37"/>
  <c r="CM116" i="37"/>
  <c r="CL116" i="37"/>
  <c r="CK116" i="37"/>
  <c r="CJ116" i="37"/>
  <c r="CI116" i="37"/>
  <c r="CH116" i="37"/>
  <c r="CG116" i="37"/>
  <c r="CF116" i="37"/>
  <c r="CE116" i="37"/>
  <c r="CD116" i="37"/>
  <c r="CC116" i="37"/>
  <c r="CB116" i="37"/>
  <c r="CA116" i="37"/>
  <c r="DV115" i="37"/>
  <c r="DU115" i="37"/>
  <c r="DT115" i="37"/>
  <c r="DS115" i="37"/>
  <c r="DR115" i="37"/>
  <c r="DQ115" i="37"/>
  <c r="DP115" i="37"/>
  <c r="DO115" i="37"/>
  <c r="DN115" i="37"/>
  <c r="DM115" i="37"/>
  <c r="DL115" i="37"/>
  <c r="DK115" i="37"/>
  <c r="DJ115" i="37"/>
  <c r="DI115" i="37"/>
  <c r="DH115" i="37"/>
  <c r="DG115" i="37"/>
  <c r="DF115" i="37"/>
  <c r="DE115" i="37"/>
  <c r="DD115" i="37"/>
  <c r="DC115" i="37"/>
  <c r="DB115" i="37"/>
  <c r="DA115" i="37"/>
  <c r="CZ115" i="37"/>
  <c r="CY115" i="37"/>
  <c r="CX115" i="37"/>
  <c r="CW115" i="37"/>
  <c r="CV115" i="37"/>
  <c r="CU115" i="37"/>
  <c r="CT115" i="37"/>
  <c r="CS115" i="37"/>
  <c r="CR115" i="37"/>
  <c r="CQ115" i="37"/>
  <c r="CP115" i="37"/>
  <c r="CO115" i="37"/>
  <c r="CN115" i="37"/>
  <c r="CM115" i="37"/>
  <c r="CL115" i="37"/>
  <c r="CK115" i="37"/>
  <c r="CJ115" i="37"/>
  <c r="CI115" i="37"/>
  <c r="CH115" i="37"/>
  <c r="CG115" i="37"/>
  <c r="CF115" i="37"/>
  <c r="CE115" i="37"/>
  <c r="CD115" i="37"/>
  <c r="CC115" i="37"/>
  <c r="CB115" i="37"/>
  <c r="CA115" i="37"/>
  <c r="DV114" i="37"/>
  <c r="DU114" i="37"/>
  <c r="DT114" i="37"/>
  <c r="DS114" i="37"/>
  <c r="DR114" i="37"/>
  <c r="DQ114" i="37"/>
  <c r="DP114" i="37"/>
  <c r="DO114" i="37"/>
  <c r="DN114" i="37"/>
  <c r="DM114" i="37"/>
  <c r="DL114" i="37"/>
  <c r="DK114" i="37"/>
  <c r="DJ114" i="37"/>
  <c r="DI114" i="37"/>
  <c r="DH114" i="37"/>
  <c r="DG114" i="37"/>
  <c r="DF114" i="37"/>
  <c r="DE114" i="37"/>
  <c r="DD114" i="37"/>
  <c r="DC114" i="37"/>
  <c r="DB114" i="37"/>
  <c r="DA114" i="37"/>
  <c r="CZ114" i="37"/>
  <c r="CY114" i="37"/>
  <c r="CX114" i="37"/>
  <c r="CW114" i="37"/>
  <c r="CV114" i="37"/>
  <c r="CU114" i="37"/>
  <c r="CT114" i="37"/>
  <c r="CS114" i="37"/>
  <c r="CR114" i="37"/>
  <c r="CQ114" i="37"/>
  <c r="CP114" i="37"/>
  <c r="CO114" i="37"/>
  <c r="CN114" i="37"/>
  <c r="CM114" i="37"/>
  <c r="CL114" i="37"/>
  <c r="CK114" i="37"/>
  <c r="CJ114" i="37"/>
  <c r="CI114" i="37"/>
  <c r="CH114" i="37"/>
  <c r="CG114" i="37"/>
  <c r="CF114" i="37"/>
  <c r="CE114" i="37"/>
  <c r="CD114" i="37"/>
  <c r="CC114" i="37"/>
  <c r="CB114" i="37"/>
  <c r="CA114" i="37"/>
  <c r="DV113" i="37"/>
  <c r="DU113" i="37"/>
  <c r="DT113" i="37"/>
  <c r="DS113" i="37"/>
  <c r="DR113" i="37"/>
  <c r="DQ113" i="37"/>
  <c r="DP113" i="37"/>
  <c r="DO113" i="37"/>
  <c r="DN113" i="37"/>
  <c r="DM113" i="37"/>
  <c r="DL113" i="37"/>
  <c r="DK113" i="37"/>
  <c r="DJ113" i="37"/>
  <c r="DI113" i="37"/>
  <c r="DH113" i="37"/>
  <c r="DG113" i="37"/>
  <c r="DF113" i="37"/>
  <c r="DE113" i="37"/>
  <c r="DD113" i="37"/>
  <c r="DC113" i="37"/>
  <c r="DB113" i="37"/>
  <c r="DA113" i="37"/>
  <c r="CZ113" i="37"/>
  <c r="CY113" i="37"/>
  <c r="CX113" i="37"/>
  <c r="CW113" i="37"/>
  <c r="CV113" i="37"/>
  <c r="CU113" i="37"/>
  <c r="CT113" i="37"/>
  <c r="CS113" i="37"/>
  <c r="CR113" i="37"/>
  <c r="CQ113" i="37"/>
  <c r="CP113" i="37"/>
  <c r="CO113" i="37"/>
  <c r="CN113" i="37"/>
  <c r="CM113" i="37"/>
  <c r="CL113" i="37"/>
  <c r="CK113" i="37"/>
  <c r="CJ113" i="37"/>
  <c r="CI113" i="37"/>
  <c r="CH113" i="37"/>
  <c r="CG113" i="37"/>
  <c r="CF113" i="37"/>
  <c r="CE113" i="37"/>
  <c r="CD113" i="37"/>
  <c r="CC113" i="37"/>
  <c r="CB113" i="37"/>
  <c r="CA113" i="37"/>
  <c r="DV112" i="37"/>
  <c r="DU112" i="37"/>
  <c r="DT112" i="37"/>
  <c r="DS112" i="37"/>
  <c r="DR112" i="37"/>
  <c r="DQ112" i="37"/>
  <c r="DP112" i="37"/>
  <c r="DO112" i="37"/>
  <c r="DN112" i="37"/>
  <c r="DM112" i="37"/>
  <c r="DL112" i="37"/>
  <c r="DK112" i="37"/>
  <c r="DJ112" i="37"/>
  <c r="DI112" i="37"/>
  <c r="DH112" i="37"/>
  <c r="DG112" i="37"/>
  <c r="DF112" i="37"/>
  <c r="DE112" i="37"/>
  <c r="DD112" i="37"/>
  <c r="DC112" i="37"/>
  <c r="DB112" i="37"/>
  <c r="DA112" i="37"/>
  <c r="CZ112" i="37"/>
  <c r="CY112" i="37"/>
  <c r="CX112" i="37"/>
  <c r="CW112" i="37"/>
  <c r="CV112" i="37"/>
  <c r="CU112" i="37"/>
  <c r="CT112" i="37"/>
  <c r="CS112" i="37"/>
  <c r="CR112" i="37"/>
  <c r="CQ112" i="37"/>
  <c r="CP112" i="37"/>
  <c r="CO112" i="37"/>
  <c r="CN112" i="37"/>
  <c r="CM112" i="37"/>
  <c r="CL112" i="37"/>
  <c r="CK112" i="37"/>
  <c r="CJ112" i="37"/>
  <c r="CI112" i="37"/>
  <c r="CH112" i="37"/>
  <c r="CG112" i="37"/>
  <c r="CF112" i="37"/>
  <c r="CE112" i="37"/>
  <c r="CD112" i="37"/>
  <c r="CC112" i="37"/>
  <c r="CB112" i="37"/>
  <c r="CA112" i="37"/>
  <c r="DV111" i="37"/>
  <c r="DU111" i="37"/>
  <c r="DT111" i="37"/>
  <c r="DS111" i="37"/>
  <c r="DR111" i="37"/>
  <c r="DQ111" i="37"/>
  <c r="DP111" i="37"/>
  <c r="DO111" i="37"/>
  <c r="DN111" i="37"/>
  <c r="DM111" i="37"/>
  <c r="DL111" i="37"/>
  <c r="DK111" i="37"/>
  <c r="DJ111" i="37"/>
  <c r="DI111" i="37"/>
  <c r="DH111" i="37"/>
  <c r="DG111" i="37"/>
  <c r="DF111" i="37"/>
  <c r="DE111" i="37"/>
  <c r="DD111" i="37"/>
  <c r="DC111" i="37"/>
  <c r="DB111" i="37"/>
  <c r="DA111" i="37"/>
  <c r="CZ111" i="37"/>
  <c r="CY111" i="37"/>
  <c r="CX111" i="37"/>
  <c r="CW111" i="37"/>
  <c r="CV111" i="37"/>
  <c r="CU111" i="37"/>
  <c r="CT111" i="37"/>
  <c r="CS111" i="37"/>
  <c r="CR111" i="37"/>
  <c r="CQ111" i="37"/>
  <c r="CP111" i="37"/>
  <c r="CO111" i="37"/>
  <c r="CN111" i="37"/>
  <c r="CM111" i="37"/>
  <c r="CL111" i="37"/>
  <c r="CK111" i="37"/>
  <c r="CJ111" i="37"/>
  <c r="CI111" i="37"/>
  <c r="CH111" i="37"/>
  <c r="CG111" i="37"/>
  <c r="CF111" i="37"/>
  <c r="CE111" i="37"/>
  <c r="CD111" i="37"/>
  <c r="CC111" i="37"/>
  <c r="CB111" i="37"/>
  <c r="CA111" i="37"/>
  <c r="DV110" i="37"/>
  <c r="DU110" i="37"/>
  <c r="DT110" i="37"/>
  <c r="DS110" i="37"/>
  <c r="DR110" i="37"/>
  <c r="DQ110" i="37"/>
  <c r="DP110" i="37"/>
  <c r="DO110" i="37"/>
  <c r="DN110" i="37"/>
  <c r="DM110" i="37"/>
  <c r="DL110" i="37"/>
  <c r="DK110" i="37"/>
  <c r="DJ110" i="37"/>
  <c r="DI110" i="37"/>
  <c r="DH110" i="37"/>
  <c r="DG110" i="37"/>
  <c r="DF110" i="37"/>
  <c r="DE110" i="37"/>
  <c r="DD110" i="37"/>
  <c r="DC110" i="37"/>
  <c r="DB110" i="37"/>
  <c r="DA110" i="37"/>
  <c r="CZ110" i="37"/>
  <c r="CY110" i="37"/>
  <c r="CX110" i="37"/>
  <c r="CW110" i="37"/>
  <c r="CV110" i="37"/>
  <c r="CU110" i="37"/>
  <c r="CT110" i="37"/>
  <c r="CS110" i="37"/>
  <c r="CR110" i="37"/>
  <c r="CQ110" i="37"/>
  <c r="CP110" i="37"/>
  <c r="CO110" i="37"/>
  <c r="CN110" i="37"/>
  <c r="CM110" i="37"/>
  <c r="CL110" i="37"/>
  <c r="CK110" i="37"/>
  <c r="CJ110" i="37"/>
  <c r="CI110" i="37"/>
  <c r="CH110" i="37"/>
  <c r="CG110" i="37"/>
  <c r="CF110" i="37"/>
  <c r="CE110" i="37"/>
  <c r="CD110" i="37"/>
  <c r="CC110" i="37"/>
  <c r="CB110" i="37"/>
  <c r="CA110" i="37"/>
  <c r="DV109" i="37"/>
  <c r="DU109" i="37"/>
  <c r="DT109" i="37"/>
  <c r="DS109" i="37"/>
  <c r="DR109" i="37"/>
  <c r="DQ109" i="37"/>
  <c r="DP109" i="37"/>
  <c r="DO109" i="37"/>
  <c r="DN109" i="37"/>
  <c r="DM109" i="37"/>
  <c r="DL109" i="37"/>
  <c r="DK109" i="37"/>
  <c r="DJ109" i="37"/>
  <c r="DI109" i="37"/>
  <c r="DH109" i="37"/>
  <c r="DG109" i="37"/>
  <c r="DF109" i="37"/>
  <c r="DE109" i="37"/>
  <c r="DD109" i="37"/>
  <c r="DC109" i="37"/>
  <c r="DB109" i="37"/>
  <c r="DA109" i="37"/>
  <c r="CZ109" i="37"/>
  <c r="CY109" i="37"/>
  <c r="CX109" i="37"/>
  <c r="CW109" i="37"/>
  <c r="CV109" i="37"/>
  <c r="CU109" i="37"/>
  <c r="CT109" i="37"/>
  <c r="CS109" i="37"/>
  <c r="CR109" i="37"/>
  <c r="CQ109" i="37"/>
  <c r="CP109" i="37"/>
  <c r="CO109" i="37"/>
  <c r="CN109" i="37"/>
  <c r="CM109" i="37"/>
  <c r="CL109" i="37"/>
  <c r="CK109" i="37"/>
  <c r="CJ109" i="37"/>
  <c r="CI109" i="37"/>
  <c r="CH109" i="37"/>
  <c r="CG109" i="37"/>
  <c r="CF109" i="37"/>
  <c r="CE109" i="37"/>
  <c r="CD109" i="37"/>
  <c r="CC109" i="37"/>
  <c r="CB109" i="37"/>
  <c r="CA109" i="37"/>
  <c r="DV108" i="37"/>
  <c r="DU108" i="37"/>
  <c r="DT108" i="37"/>
  <c r="DS108" i="37"/>
  <c r="DR108" i="37"/>
  <c r="DQ108" i="37"/>
  <c r="DP108" i="37"/>
  <c r="DO108" i="37"/>
  <c r="DN108" i="37"/>
  <c r="DM108" i="37"/>
  <c r="DL108" i="37"/>
  <c r="DK108" i="37"/>
  <c r="DJ108" i="37"/>
  <c r="DI108" i="37"/>
  <c r="DH108" i="37"/>
  <c r="DG108" i="37"/>
  <c r="DF108" i="37"/>
  <c r="DE108" i="37"/>
  <c r="DD108" i="37"/>
  <c r="DC108" i="37"/>
  <c r="DB108" i="37"/>
  <c r="DA108" i="37"/>
  <c r="CZ108" i="37"/>
  <c r="CY108" i="37"/>
  <c r="CX108" i="37"/>
  <c r="CW108" i="37"/>
  <c r="CV108" i="37"/>
  <c r="CU108" i="37"/>
  <c r="CT108" i="37"/>
  <c r="CS108" i="37"/>
  <c r="CR108" i="37"/>
  <c r="CQ108" i="37"/>
  <c r="CP108" i="37"/>
  <c r="CO108" i="37"/>
  <c r="CN108" i="37"/>
  <c r="CM108" i="37"/>
  <c r="CL108" i="37"/>
  <c r="CK108" i="37"/>
  <c r="CJ108" i="37"/>
  <c r="CI108" i="37"/>
  <c r="CH108" i="37"/>
  <c r="CG108" i="37"/>
  <c r="CF108" i="37"/>
  <c r="CE108" i="37"/>
  <c r="CD108" i="37"/>
  <c r="CC108" i="37"/>
  <c r="CB108" i="37"/>
  <c r="CA108" i="37"/>
  <c r="DV107" i="37"/>
  <c r="DU107" i="37"/>
  <c r="DT107" i="37"/>
  <c r="DS107" i="37"/>
  <c r="DR107" i="37"/>
  <c r="DQ107" i="37"/>
  <c r="DP107" i="37"/>
  <c r="DO107" i="37"/>
  <c r="DN107" i="37"/>
  <c r="DM107" i="37"/>
  <c r="DL107" i="37"/>
  <c r="DK107" i="37"/>
  <c r="DJ107" i="37"/>
  <c r="DI107" i="37"/>
  <c r="DH107" i="37"/>
  <c r="DG107" i="37"/>
  <c r="DF107" i="37"/>
  <c r="DE107" i="37"/>
  <c r="DD107" i="37"/>
  <c r="DC107" i="37"/>
  <c r="DB107" i="37"/>
  <c r="DA107" i="37"/>
  <c r="CZ107" i="37"/>
  <c r="CY107" i="37"/>
  <c r="CX107" i="37"/>
  <c r="CW107" i="37"/>
  <c r="CV107" i="37"/>
  <c r="CU107" i="37"/>
  <c r="CT107" i="37"/>
  <c r="CS107" i="37"/>
  <c r="CR107" i="37"/>
  <c r="CQ107" i="37"/>
  <c r="CP107" i="37"/>
  <c r="CO107" i="37"/>
  <c r="CN107" i="37"/>
  <c r="CM107" i="37"/>
  <c r="CL107" i="37"/>
  <c r="CK107" i="37"/>
  <c r="CJ107" i="37"/>
  <c r="CI107" i="37"/>
  <c r="CH107" i="37"/>
  <c r="CG107" i="37"/>
  <c r="CF107" i="37"/>
  <c r="CE107" i="37"/>
  <c r="CD107" i="37"/>
  <c r="CC107" i="37"/>
  <c r="CB107" i="37"/>
  <c r="CA107" i="37"/>
  <c r="DV106" i="37"/>
  <c r="DU106" i="37"/>
  <c r="DT106" i="37"/>
  <c r="DS106" i="37"/>
  <c r="DR106" i="37"/>
  <c r="DQ106" i="37"/>
  <c r="DP106" i="37"/>
  <c r="DO106" i="37"/>
  <c r="DN106" i="37"/>
  <c r="DM106" i="37"/>
  <c r="DL106" i="37"/>
  <c r="DK106" i="37"/>
  <c r="DJ106" i="37"/>
  <c r="DI106" i="37"/>
  <c r="DH106" i="37"/>
  <c r="DG106" i="37"/>
  <c r="DF106" i="37"/>
  <c r="DE106" i="37"/>
  <c r="DD106" i="37"/>
  <c r="DC106" i="37"/>
  <c r="DB106" i="37"/>
  <c r="DA106" i="37"/>
  <c r="CZ106" i="37"/>
  <c r="CY106" i="37"/>
  <c r="CX106" i="37"/>
  <c r="CW106" i="37"/>
  <c r="CV106" i="37"/>
  <c r="CU106" i="37"/>
  <c r="CT106" i="37"/>
  <c r="CS106" i="37"/>
  <c r="CR106" i="37"/>
  <c r="CQ106" i="37"/>
  <c r="CP106" i="37"/>
  <c r="CO106" i="37"/>
  <c r="CN106" i="37"/>
  <c r="CM106" i="37"/>
  <c r="CL106" i="37"/>
  <c r="CK106" i="37"/>
  <c r="CJ106" i="37"/>
  <c r="CI106" i="37"/>
  <c r="CH106" i="37"/>
  <c r="CG106" i="37"/>
  <c r="CF106" i="37"/>
  <c r="CE106" i="37"/>
  <c r="CD106" i="37"/>
  <c r="CC106" i="37"/>
  <c r="CB106" i="37"/>
  <c r="CA106" i="37"/>
  <c r="DV105" i="37"/>
  <c r="DU105" i="37"/>
  <c r="DT105" i="37"/>
  <c r="DS105" i="37"/>
  <c r="DR105" i="37"/>
  <c r="DQ105" i="37"/>
  <c r="DP105" i="37"/>
  <c r="DO105" i="37"/>
  <c r="DN105" i="37"/>
  <c r="DM105" i="37"/>
  <c r="DL105" i="37"/>
  <c r="DK105" i="37"/>
  <c r="DJ105" i="37"/>
  <c r="DI105" i="37"/>
  <c r="DH105" i="37"/>
  <c r="DG105" i="37"/>
  <c r="DF105" i="37"/>
  <c r="DE105" i="37"/>
  <c r="DD105" i="37"/>
  <c r="DC105" i="37"/>
  <c r="DB105" i="37"/>
  <c r="DA105" i="37"/>
  <c r="CZ105" i="37"/>
  <c r="CY105" i="37"/>
  <c r="CX105" i="37"/>
  <c r="CW105" i="37"/>
  <c r="CV105" i="37"/>
  <c r="CU105" i="37"/>
  <c r="CT105" i="37"/>
  <c r="CS105" i="37"/>
  <c r="CR105" i="37"/>
  <c r="CQ105" i="37"/>
  <c r="CP105" i="37"/>
  <c r="CO105" i="37"/>
  <c r="CN105" i="37"/>
  <c r="CM105" i="37"/>
  <c r="CL105" i="37"/>
  <c r="CK105" i="37"/>
  <c r="CJ105" i="37"/>
  <c r="CI105" i="37"/>
  <c r="CH105" i="37"/>
  <c r="CG105" i="37"/>
  <c r="CF105" i="37"/>
  <c r="CE105" i="37"/>
  <c r="CD105" i="37"/>
  <c r="CC105" i="37"/>
  <c r="CB105" i="37"/>
  <c r="CA105" i="37"/>
  <c r="DV104" i="37"/>
  <c r="DU104" i="37"/>
  <c r="DT104" i="37"/>
  <c r="DS104" i="37"/>
  <c r="DR104" i="37"/>
  <c r="DQ104" i="37"/>
  <c r="DP104" i="37"/>
  <c r="DO104" i="37"/>
  <c r="DN104" i="37"/>
  <c r="DM104" i="37"/>
  <c r="DL104" i="37"/>
  <c r="DK104" i="37"/>
  <c r="DJ104" i="37"/>
  <c r="DI104" i="37"/>
  <c r="DH104" i="37"/>
  <c r="DG104" i="37"/>
  <c r="DF104" i="37"/>
  <c r="DE104" i="37"/>
  <c r="DD104" i="37"/>
  <c r="DC104" i="37"/>
  <c r="DB104" i="37"/>
  <c r="DA104" i="37"/>
  <c r="CZ104" i="37"/>
  <c r="CY104" i="37"/>
  <c r="CX104" i="37"/>
  <c r="CW104" i="37"/>
  <c r="CV104" i="37"/>
  <c r="CU104" i="37"/>
  <c r="CT104" i="37"/>
  <c r="CS104" i="37"/>
  <c r="CR104" i="37"/>
  <c r="CQ104" i="37"/>
  <c r="CP104" i="37"/>
  <c r="CO104" i="37"/>
  <c r="CN104" i="37"/>
  <c r="CM104" i="37"/>
  <c r="CL104" i="37"/>
  <c r="CK104" i="37"/>
  <c r="CJ104" i="37"/>
  <c r="CI104" i="37"/>
  <c r="CH104" i="37"/>
  <c r="CG104" i="37"/>
  <c r="CF104" i="37"/>
  <c r="CE104" i="37"/>
  <c r="CD104" i="37"/>
  <c r="CC104" i="37"/>
  <c r="CB104" i="37"/>
  <c r="CA104" i="37"/>
  <c r="DV103" i="37"/>
  <c r="DU103" i="37"/>
  <c r="DT103" i="37"/>
  <c r="DS103" i="37"/>
  <c r="DR103" i="37"/>
  <c r="DQ103" i="37"/>
  <c r="DP103" i="37"/>
  <c r="DO103" i="37"/>
  <c r="DN103" i="37"/>
  <c r="DM103" i="37"/>
  <c r="DL103" i="37"/>
  <c r="DK103" i="37"/>
  <c r="DJ103" i="37"/>
  <c r="DI103" i="37"/>
  <c r="DH103" i="37"/>
  <c r="DG103" i="37"/>
  <c r="DF103" i="37"/>
  <c r="DE103" i="37"/>
  <c r="DD103" i="37"/>
  <c r="DC103" i="37"/>
  <c r="DB103" i="37"/>
  <c r="DA103" i="37"/>
  <c r="CZ103" i="37"/>
  <c r="CY103" i="37"/>
  <c r="CX103" i="37"/>
  <c r="CW103" i="37"/>
  <c r="CV103" i="37"/>
  <c r="CU103" i="37"/>
  <c r="CT103" i="37"/>
  <c r="CS103" i="37"/>
  <c r="CR103" i="37"/>
  <c r="CQ103" i="37"/>
  <c r="CP103" i="37"/>
  <c r="CO103" i="37"/>
  <c r="CN103" i="37"/>
  <c r="CM103" i="37"/>
  <c r="CL103" i="37"/>
  <c r="CK103" i="37"/>
  <c r="CJ103" i="37"/>
  <c r="CI103" i="37"/>
  <c r="CH103" i="37"/>
  <c r="CG103" i="37"/>
  <c r="CF103" i="37"/>
  <c r="CE103" i="37"/>
  <c r="CD103" i="37"/>
  <c r="CC103" i="37"/>
  <c r="CB103" i="37"/>
  <c r="CA103" i="37"/>
  <c r="DV102" i="37"/>
  <c r="DU102" i="37"/>
  <c r="DT102" i="37"/>
  <c r="DS102" i="37"/>
  <c r="DR102" i="37"/>
  <c r="DQ102" i="37"/>
  <c r="DP102" i="37"/>
  <c r="DO102" i="37"/>
  <c r="DN102" i="37"/>
  <c r="DM102" i="37"/>
  <c r="DL102" i="37"/>
  <c r="DK102" i="37"/>
  <c r="DJ102" i="37"/>
  <c r="DI102" i="37"/>
  <c r="DH102" i="37"/>
  <c r="DG102" i="37"/>
  <c r="DF102" i="37"/>
  <c r="DE102" i="37"/>
  <c r="DD102" i="37"/>
  <c r="DC102" i="37"/>
  <c r="DB102" i="37"/>
  <c r="DA102" i="37"/>
  <c r="CZ102" i="37"/>
  <c r="CY102" i="37"/>
  <c r="CX102" i="37"/>
  <c r="CW102" i="37"/>
  <c r="CV102" i="37"/>
  <c r="CU102" i="37"/>
  <c r="CT102" i="37"/>
  <c r="CS102" i="37"/>
  <c r="CR102" i="37"/>
  <c r="CQ102" i="37"/>
  <c r="CP102" i="37"/>
  <c r="CO102" i="37"/>
  <c r="CN102" i="37"/>
  <c r="CM102" i="37"/>
  <c r="CL102" i="37"/>
  <c r="CK102" i="37"/>
  <c r="CJ102" i="37"/>
  <c r="CI102" i="37"/>
  <c r="CH102" i="37"/>
  <c r="CG102" i="37"/>
  <c r="CF102" i="37"/>
  <c r="CE102" i="37"/>
  <c r="CD102" i="37"/>
  <c r="CC102" i="37"/>
  <c r="CB102" i="37"/>
  <c r="CA102" i="37"/>
  <c r="DV101" i="37"/>
  <c r="DU101" i="37"/>
  <c r="DT101" i="37"/>
  <c r="DS101" i="37"/>
  <c r="DR101" i="37"/>
  <c r="DQ101" i="37"/>
  <c r="DP101" i="37"/>
  <c r="DO101" i="37"/>
  <c r="DN101" i="37"/>
  <c r="DM101" i="37"/>
  <c r="DL101" i="37"/>
  <c r="DK101" i="37"/>
  <c r="DJ101" i="37"/>
  <c r="DI101" i="37"/>
  <c r="DH101" i="37"/>
  <c r="DG101" i="37"/>
  <c r="DF101" i="37"/>
  <c r="DE101" i="37"/>
  <c r="DD101" i="37"/>
  <c r="DC101" i="37"/>
  <c r="DB101" i="37"/>
  <c r="DA101" i="37"/>
  <c r="CZ101" i="37"/>
  <c r="CY101" i="37"/>
  <c r="CX101" i="37"/>
  <c r="CW101" i="37"/>
  <c r="CV101" i="37"/>
  <c r="CU101" i="37"/>
  <c r="CT101" i="37"/>
  <c r="CS101" i="37"/>
  <c r="CR101" i="37"/>
  <c r="CQ101" i="37"/>
  <c r="CP101" i="37"/>
  <c r="CO101" i="37"/>
  <c r="CN101" i="37"/>
  <c r="CM101" i="37"/>
  <c r="CL101" i="37"/>
  <c r="CK101" i="37"/>
  <c r="CJ101" i="37"/>
  <c r="CI101" i="37"/>
  <c r="CH101" i="37"/>
  <c r="CG101" i="37"/>
  <c r="CF101" i="37"/>
  <c r="CE101" i="37"/>
  <c r="CD101" i="37"/>
  <c r="CC101" i="37"/>
  <c r="CB101" i="37"/>
  <c r="CA101" i="37"/>
  <c r="DV100" i="37"/>
  <c r="DU100" i="37"/>
  <c r="DT100" i="37"/>
  <c r="DS100" i="37"/>
  <c r="DR100" i="37"/>
  <c r="DQ100" i="37"/>
  <c r="DP100" i="37"/>
  <c r="DO100" i="37"/>
  <c r="DN100" i="37"/>
  <c r="DM100" i="37"/>
  <c r="DL100" i="37"/>
  <c r="DK100" i="37"/>
  <c r="DJ100" i="37"/>
  <c r="DI100" i="37"/>
  <c r="DH100" i="37"/>
  <c r="DG100" i="37"/>
  <c r="DF100" i="37"/>
  <c r="DE100" i="37"/>
  <c r="DD100" i="37"/>
  <c r="DC100" i="37"/>
  <c r="DB100" i="37"/>
  <c r="DA100" i="37"/>
  <c r="CZ100" i="37"/>
  <c r="CY100" i="37"/>
  <c r="CX100" i="37"/>
  <c r="CW100" i="37"/>
  <c r="CV100" i="37"/>
  <c r="CU100" i="37"/>
  <c r="CT100" i="37"/>
  <c r="CS100" i="37"/>
  <c r="CR100" i="37"/>
  <c r="CQ100" i="37"/>
  <c r="CP100" i="37"/>
  <c r="CO100" i="37"/>
  <c r="CN100" i="37"/>
  <c r="CM100" i="37"/>
  <c r="CL100" i="37"/>
  <c r="CK100" i="37"/>
  <c r="CJ100" i="37"/>
  <c r="CI100" i="37"/>
  <c r="CH100" i="37"/>
  <c r="CG100" i="37"/>
  <c r="CF100" i="37"/>
  <c r="CE100" i="37"/>
  <c r="CD100" i="37"/>
  <c r="CC100" i="37"/>
  <c r="CB100" i="37"/>
  <c r="CA100" i="37"/>
  <c r="DV99" i="37"/>
  <c r="DU99" i="37"/>
  <c r="DT99" i="37"/>
  <c r="DS99" i="37"/>
  <c r="DR99" i="37"/>
  <c r="DQ99" i="37"/>
  <c r="DP99" i="37"/>
  <c r="DO99" i="37"/>
  <c r="DN99" i="37"/>
  <c r="DM99" i="37"/>
  <c r="DL99" i="37"/>
  <c r="DK99" i="37"/>
  <c r="DJ99" i="37"/>
  <c r="DI99" i="37"/>
  <c r="DH99" i="37"/>
  <c r="DG99" i="37"/>
  <c r="DF99" i="37"/>
  <c r="DE99" i="37"/>
  <c r="DD99" i="37"/>
  <c r="DC99" i="37"/>
  <c r="DB99" i="37"/>
  <c r="DA99" i="37"/>
  <c r="CZ99" i="37"/>
  <c r="CY99" i="37"/>
  <c r="CX99" i="37"/>
  <c r="CW99" i="37"/>
  <c r="CV99" i="37"/>
  <c r="CU99" i="37"/>
  <c r="CT99" i="37"/>
  <c r="CS99" i="37"/>
  <c r="CR99" i="37"/>
  <c r="CQ99" i="37"/>
  <c r="CP99" i="37"/>
  <c r="CO99" i="37"/>
  <c r="CN99" i="37"/>
  <c r="CM99" i="37"/>
  <c r="CL99" i="37"/>
  <c r="CK99" i="37"/>
  <c r="CJ99" i="37"/>
  <c r="CI99" i="37"/>
  <c r="CH99" i="37"/>
  <c r="CG99" i="37"/>
  <c r="CF99" i="37"/>
  <c r="CE99" i="37"/>
  <c r="CD99" i="37"/>
  <c r="CC99" i="37"/>
  <c r="CB99" i="37"/>
  <c r="CA99" i="37"/>
  <c r="DV98" i="37"/>
  <c r="DU98" i="37"/>
  <c r="DT98" i="37"/>
  <c r="DS98" i="37"/>
  <c r="DR98" i="37"/>
  <c r="DQ98" i="37"/>
  <c r="DP98" i="37"/>
  <c r="DO98" i="37"/>
  <c r="DN98" i="37"/>
  <c r="DM98" i="37"/>
  <c r="DL98" i="37"/>
  <c r="DK98" i="37"/>
  <c r="DJ98" i="37"/>
  <c r="DI98" i="37"/>
  <c r="DH98" i="37"/>
  <c r="DG98" i="37"/>
  <c r="DF98" i="37"/>
  <c r="DE98" i="37"/>
  <c r="DD98" i="37"/>
  <c r="DC98" i="37"/>
  <c r="DB98" i="37"/>
  <c r="DA98" i="37"/>
  <c r="CZ98" i="37"/>
  <c r="CY98" i="37"/>
  <c r="CX98" i="37"/>
  <c r="CW98" i="37"/>
  <c r="CV98" i="37"/>
  <c r="CU98" i="37"/>
  <c r="CT98" i="37"/>
  <c r="CS98" i="37"/>
  <c r="CR98" i="37"/>
  <c r="CQ98" i="37"/>
  <c r="CP98" i="37"/>
  <c r="CO98" i="37"/>
  <c r="CN98" i="37"/>
  <c r="CM98" i="37"/>
  <c r="CL98" i="37"/>
  <c r="CK98" i="37"/>
  <c r="CJ98" i="37"/>
  <c r="CI98" i="37"/>
  <c r="CH98" i="37"/>
  <c r="CG98" i="37"/>
  <c r="CF98" i="37"/>
  <c r="CE98" i="37"/>
  <c r="CD98" i="37"/>
  <c r="CC98" i="37"/>
  <c r="CB98" i="37"/>
  <c r="CA98" i="37"/>
  <c r="DV97" i="37"/>
  <c r="DU97" i="37"/>
  <c r="DT97" i="37"/>
  <c r="DS97" i="37"/>
  <c r="DR97" i="37"/>
  <c r="DQ97" i="37"/>
  <c r="DP97" i="37"/>
  <c r="DO97" i="37"/>
  <c r="DN97" i="37"/>
  <c r="DM97" i="37"/>
  <c r="DL97" i="37"/>
  <c r="DK97" i="37"/>
  <c r="DJ97" i="37"/>
  <c r="DI97" i="37"/>
  <c r="DH97" i="37"/>
  <c r="DG97" i="37"/>
  <c r="DF97" i="37"/>
  <c r="DE97" i="37"/>
  <c r="DD97" i="37"/>
  <c r="DC97" i="37"/>
  <c r="DB97" i="37"/>
  <c r="DA97" i="37"/>
  <c r="CZ97" i="37"/>
  <c r="CY97" i="37"/>
  <c r="CX97" i="37"/>
  <c r="CW97" i="37"/>
  <c r="CV97" i="37"/>
  <c r="CU97" i="37"/>
  <c r="CT97" i="37"/>
  <c r="CS97" i="37"/>
  <c r="CR97" i="37"/>
  <c r="CQ97" i="37"/>
  <c r="CP97" i="37"/>
  <c r="CO97" i="37"/>
  <c r="CN97" i="37"/>
  <c r="CM97" i="37"/>
  <c r="CL97" i="37"/>
  <c r="CK97" i="37"/>
  <c r="CJ97" i="37"/>
  <c r="CI97" i="37"/>
  <c r="CH97" i="37"/>
  <c r="CG97" i="37"/>
  <c r="CF97" i="37"/>
  <c r="CE97" i="37"/>
  <c r="CD97" i="37"/>
  <c r="CC97" i="37"/>
  <c r="CB97" i="37"/>
  <c r="CA97" i="37"/>
  <c r="DV96" i="37"/>
  <c r="DU96" i="37"/>
  <c r="DT96" i="37"/>
  <c r="DS96" i="37"/>
  <c r="DR96" i="37"/>
  <c r="DQ96" i="37"/>
  <c r="DP96" i="37"/>
  <c r="DO96" i="37"/>
  <c r="DN96" i="37"/>
  <c r="DM96" i="37"/>
  <c r="DL96" i="37"/>
  <c r="DK96" i="37"/>
  <c r="DJ96" i="37"/>
  <c r="DI96" i="37"/>
  <c r="DH96" i="37"/>
  <c r="DG96" i="37"/>
  <c r="DF96" i="37"/>
  <c r="DE96" i="37"/>
  <c r="DD96" i="37"/>
  <c r="DC96" i="37"/>
  <c r="DB96" i="37"/>
  <c r="DA96" i="37"/>
  <c r="CZ96" i="37"/>
  <c r="CY96" i="37"/>
  <c r="CX96" i="37"/>
  <c r="CW96" i="37"/>
  <c r="CV96" i="37"/>
  <c r="CU96" i="37"/>
  <c r="CT96" i="37"/>
  <c r="CS96" i="37"/>
  <c r="CR96" i="37"/>
  <c r="CQ96" i="37"/>
  <c r="CP96" i="37"/>
  <c r="CO96" i="37"/>
  <c r="CN96" i="37"/>
  <c r="CM96" i="37"/>
  <c r="CL96" i="37"/>
  <c r="CK96" i="37"/>
  <c r="CJ96" i="37"/>
  <c r="CI96" i="37"/>
  <c r="CH96" i="37"/>
  <c r="CG96" i="37"/>
  <c r="CF96" i="37"/>
  <c r="CE96" i="37"/>
  <c r="CD96" i="37"/>
  <c r="CC96" i="37"/>
  <c r="CB96" i="37"/>
  <c r="CA96" i="37"/>
  <c r="DV95" i="37"/>
  <c r="DU95" i="37"/>
  <c r="DT95" i="37"/>
  <c r="DS95" i="37"/>
  <c r="DR95" i="37"/>
  <c r="DQ95" i="37"/>
  <c r="DP95" i="37"/>
  <c r="DO95" i="37"/>
  <c r="DN95" i="37"/>
  <c r="DM95" i="37"/>
  <c r="DL95" i="37"/>
  <c r="DK95" i="37"/>
  <c r="DJ95" i="37"/>
  <c r="DI95" i="37"/>
  <c r="DH95" i="37"/>
  <c r="DG95" i="37"/>
  <c r="DF95" i="37"/>
  <c r="DE95" i="37"/>
  <c r="DD95" i="37"/>
  <c r="DC95" i="37"/>
  <c r="DB95" i="37"/>
  <c r="DA95" i="37"/>
  <c r="CZ95" i="37"/>
  <c r="CY95" i="37"/>
  <c r="CX95" i="37"/>
  <c r="CW95" i="37"/>
  <c r="CV95" i="37"/>
  <c r="CU95" i="37"/>
  <c r="CT95" i="37"/>
  <c r="CS95" i="37"/>
  <c r="CR95" i="37"/>
  <c r="CQ95" i="37"/>
  <c r="CP95" i="37"/>
  <c r="CO95" i="37"/>
  <c r="CN95" i="37"/>
  <c r="CM95" i="37"/>
  <c r="CL95" i="37"/>
  <c r="CK95" i="37"/>
  <c r="CJ95" i="37"/>
  <c r="CI95" i="37"/>
  <c r="CH95" i="37"/>
  <c r="CG95" i="37"/>
  <c r="CF95" i="37"/>
  <c r="CE95" i="37"/>
  <c r="CD95" i="37"/>
  <c r="CC95" i="37"/>
  <c r="CB95" i="37"/>
  <c r="CA95" i="37"/>
  <c r="DV94" i="37"/>
  <c r="DU94" i="37"/>
  <c r="DT94" i="37"/>
  <c r="DS94" i="37"/>
  <c r="DR94" i="37"/>
  <c r="DQ94" i="37"/>
  <c r="DP94" i="37"/>
  <c r="DO94" i="37"/>
  <c r="DN94" i="37"/>
  <c r="DM94" i="37"/>
  <c r="DL94" i="37"/>
  <c r="DK94" i="37"/>
  <c r="DJ94" i="37"/>
  <c r="DI94" i="37"/>
  <c r="DH94" i="37"/>
  <c r="DG94" i="37"/>
  <c r="DF94" i="37"/>
  <c r="DE94" i="37"/>
  <c r="DD94" i="37"/>
  <c r="DC94" i="37"/>
  <c r="DB94" i="37"/>
  <c r="DA94" i="37"/>
  <c r="CZ94" i="37"/>
  <c r="CY94" i="37"/>
  <c r="CX94" i="37"/>
  <c r="CW94" i="37"/>
  <c r="CV94" i="37"/>
  <c r="CU94" i="37"/>
  <c r="CT94" i="37"/>
  <c r="CS94" i="37"/>
  <c r="CR94" i="37"/>
  <c r="CQ94" i="37"/>
  <c r="CP94" i="37"/>
  <c r="CO94" i="37"/>
  <c r="CN94" i="37"/>
  <c r="CM94" i="37"/>
  <c r="CL94" i="37"/>
  <c r="CK94" i="37"/>
  <c r="CJ94" i="37"/>
  <c r="CI94" i="37"/>
  <c r="CH94" i="37"/>
  <c r="CG94" i="37"/>
  <c r="CF94" i="37"/>
  <c r="CE94" i="37"/>
  <c r="CD94" i="37"/>
  <c r="CC94" i="37"/>
  <c r="CB94" i="37"/>
  <c r="CA94" i="37"/>
  <c r="DV93" i="37"/>
  <c r="DU93" i="37"/>
  <c r="DT93" i="37"/>
  <c r="DS93" i="37"/>
  <c r="DR93" i="37"/>
  <c r="DQ93" i="37"/>
  <c r="DP93" i="37"/>
  <c r="DO93" i="37"/>
  <c r="DN93" i="37"/>
  <c r="DM93" i="37"/>
  <c r="DL93" i="37"/>
  <c r="DK93" i="37"/>
  <c r="DJ93" i="37"/>
  <c r="DI93" i="37"/>
  <c r="DH93" i="37"/>
  <c r="DG93" i="37"/>
  <c r="DF93" i="37"/>
  <c r="DE93" i="37"/>
  <c r="DD93" i="37"/>
  <c r="DC93" i="37"/>
  <c r="DB93" i="37"/>
  <c r="DA93" i="37"/>
  <c r="CZ93" i="37"/>
  <c r="CY93" i="37"/>
  <c r="CX93" i="37"/>
  <c r="CW93" i="37"/>
  <c r="CV93" i="37"/>
  <c r="CU93" i="37"/>
  <c r="CT93" i="37"/>
  <c r="CS93" i="37"/>
  <c r="CR93" i="37"/>
  <c r="CQ93" i="37"/>
  <c r="CP93" i="37"/>
  <c r="CO93" i="37"/>
  <c r="CN93" i="37"/>
  <c r="CM93" i="37"/>
  <c r="CL93" i="37"/>
  <c r="CK93" i="37"/>
  <c r="CJ93" i="37"/>
  <c r="CI93" i="37"/>
  <c r="CH93" i="37"/>
  <c r="CG93" i="37"/>
  <c r="CF93" i="37"/>
  <c r="CE93" i="37"/>
  <c r="CD93" i="37"/>
  <c r="CC93" i="37"/>
  <c r="CB93" i="37"/>
  <c r="CA93" i="37"/>
  <c r="DV92" i="37"/>
  <c r="DU92" i="37"/>
  <c r="DT92" i="37"/>
  <c r="DS92" i="37"/>
  <c r="DR92" i="37"/>
  <c r="DQ92" i="37"/>
  <c r="DP92" i="37"/>
  <c r="DO92" i="37"/>
  <c r="DN92" i="37"/>
  <c r="DM92" i="37"/>
  <c r="DL92" i="37"/>
  <c r="DK92" i="37"/>
  <c r="DJ92" i="37"/>
  <c r="DI92" i="37"/>
  <c r="DH92" i="37"/>
  <c r="DG92" i="37"/>
  <c r="DF92" i="37"/>
  <c r="DE92" i="37"/>
  <c r="DD92" i="37"/>
  <c r="DC92" i="37"/>
  <c r="DB92" i="37"/>
  <c r="DA92" i="37"/>
  <c r="CZ92" i="37"/>
  <c r="CY92" i="37"/>
  <c r="CX92" i="37"/>
  <c r="CW92" i="37"/>
  <c r="CV92" i="37"/>
  <c r="CU92" i="37"/>
  <c r="CT92" i="37"/>
  <c r="CS92" i="37"/>
  <c r="CR92" i="37"/>
  <c r="CQ92" i="37"/>
  <c r="CP92" i="37"/>
  <c r="CO92" i="37"/>
  <c r="CN92" i="37"/>
  <c r="CM92" i="37"/>
  <c r="CL92" i="37"/>
  <c r="CK92" i="37"/>
  <c r="CJ92" i="37"/>
  <c r="CI92" i="37"/>
  <c r="CH92" i="37"/>
  <c r="CG92" i="37"/>
  <c r="CF92" i="37"/>
  <c r="CE92" i="37"/>
  <c r="CD92" i="37"/>
  <c r="CC92" i="37"/>
  <c r="CB92" i="37"/>
  <c r="CA92" i="37"/>
  <c r="DV91" i="37"/>
  <c r="DU91" i="37"/>
  <c r="DT91" i="37"/>
  <c r="DS91" i="37"/>
  <c r="DR91" i="37"/>
  <c r="DQ91" i="37"/>
  <c r="DP91" i="37"/>
  <c r="DO91" i="37"/>
  <c r="DN91" i="37"/>
  <c r="DM91" i="37"/>
  <c r="DL91" i="37"/>
  <c r="DK91" i="37"/>
  <c r="DJ91" i="37"/>
  <c r="DI91" i="37"/>
  <c r="DH91" i="37"/>
  <c r="DG91" i="37"/>
  <c r="DF91" i="37"/>
  <c r="DE91" i="37"/>
  <c r="DD91" i="37"/>
  <c r="DC91" i="37"/>
  <c r="DB91" i="37"/>
  <c r="DA91" i="37"/>
  <c r="CZ91" i="37"/>
  <c r="CY91" i="37"/>
  <c r="CX91" i="37"/>
  <c r="CW91" i="37"/>
  <c r="CV91" i="37"/>
  <c r="CU91" i="37"/>
  <c r="CT91" i="37"/>
  <c r="CS91" i="37"/>
  <c r="CR91" i="37"/>
  <c r="CQ91" i="37"/>
  <c r="CP91" i="37"/>
  <c r="CO91" i="37"/>
  <c r="CN91" i="37"/>
  <c r="CM91" i="37"/>
  <c r="CL91" i="37"/>
  <c r="CK91" i="37"/>
  <c r="CJ91" i="37"/>
  <c r="CI91" i="37"/>
  <c r="CH91" i="37"/>
  <c r="CG91" i="37"/>
  <c r="CF91" i="37"/>
  <c r="CE91" i="37"/>
  <c r="CD91" i="37"/>
  <c r="CC91" i="37"/>
  <c r="CB91" i="37"/>
  <c r="CA91" i="37"/>
  <c r="DV90" i="37"/>
  <c r="DU90" i="37"/>
  <c r="DT90" i="37"/>
  <c r="DS90" i="37"/>
  <c r="DR90" i="37"/>
  <c r="DQ90" i="37"/>
  <c r="DP90" i="37"/>
  <c r="DO90" i="37"/>
  <c r="DN90" i="37"/>
  <c r="DM90" i="37"/>
  <c r="DL90" i="37"/>
  <c r="DK90" i="37"/>
  <c r="DJ90" i="37"/>
  <c r="DI90" i="37"/>
  <c r="DH90" i="37"/>
  <c r="DG90" i="37"/>
  <c r="DF90" i="37"/>
  <c r="DE90" i="37"/>
  <c r="DD90" i="37"/>
  <c r="DC90" i="37"/>
  <c r="DB90" i="37"/>
  <c r="DA90" i="37"/>
  <c r="CZ90" i="37"/>
  <c r="CY90" i="37"/>
  <c r="CX90" i="37"/>
  <c r="CW90" i="37"/>
  <c r="CV90" i="37"/>
  <c r="CU90" i="37"/>
  <c r="CT90" i="37"/>
  <c r="CS90" i="37"/>
  <c r="CR90" i="37"/>
  <c r="CQ90" i="37"/>
  <c r="CP90" i="37"/>
  <c r="CO90" i="37"/>
  <c r="CN90" i="37"/>
  <c r="CM90" i="37"/>
  <c r="CL90" i="37"/>
  <c r="CK90" i="37"/>
  <c r="CJ90" i="37"/>
  <c r="CI90" i="37"/>
  <c r="CH90" i="37"/>
  <c r="CG90" i="37"/>
  <c r="CF90" i="37"/>
  <c r="CE90" i="37"/>
  <c r="CD90" i="37"/>
  <c r="CC90" i="37"/>
  <c r="CB90" i="37"/>
  <c r="CA90" i="37"/>
  <c r="DV89" i="37"/>
  <c r="DU89" i="37"/>
  <c r="DT89" i="37"/>
  <c r="DS89" i="37"/>
  <c r="DR89" i="37"/>
  <c r="DQ89" i="37"/>
  <c r="DP89" i="37"/>
  <c r="DO89" i="37"/>
  <c r="DN89" i="37"/>
  <c r="DM89" i="37"/>
  <c r="DL89" i="37"/>
  <c r="DK89" i="37"/>
  <c r="DJ89" i="37"/>
  <c r="DI89" i="37"/>
  <c r="DH89" i="37"/>
  <c r="DG89" i="37"/>
  <c r="DF89" i="37"/>
  <c r="DE89" i="37"/>
  <c r="DD89" i="37"/>
  <c r="DC89" i="37"/>
  <c r="DB89" i="37"/>
  <c r="DA89" i="37"/>
  <c r="CZ89" i="37"/>
  <c r="CY89" i="37"/>
  <c r="CX89" i="37"/>
  <c r="CW89" i="37"/>
  <c r="CV89" i="37"/>
  <c r="CU89" i="37"/>
  <c r="CT89" i="37"/>
  <c r="CS89" i="37"/>
  <c r="CR89" i="37"/>
  <c r="CQ89" i="37"/>
  <c r="CP89" i="37"/>
  <c r="CO89" i="37"/>
  <c r="CN89" i="37"/>
  <c r="CM89" i="37"/>
  <c r="CL89" i="37"/>
  <c r="CK89" i="37"/>
  <c r="CJ89" i="37"/>
  <c r="CI89" i="37"/>
  <c r="CH89" i="37"/>
  <c r="CG89" i="37"/>
  <c r="CF89" i="37"/>
  <c r="CE89" i="37"/>
  <c r="CD89" i="37"/>
  <c r="CC89" i="37"/>
  <c r="CB89" i="37"/>
  <c r="CA89" i="37"/>
  <c r="DV88" i="37"/>
  <c r="DU88" i="37"/>
  <c r="DT88" i="37"/>
  <c r="DS88" i="37"/>
  <c r="DR88" i="37"/>
  <c r="DQ88" i="37"/>
  <c r="DP88" i="37"/>
  <c r="DO88" i="37"/>
  <c r="DN88" i="37"/>
  <c r="DM88" i="37"/>
  <c r="DL88" i="37"/>
  <c r="DK88" i="37"/>
  <c r="DJ88" i="37"/>
  <c r="DI88" i="37"/>
  <c r="DH88" i="37"/>
  <c r="DG88" i="37"/>
  <c r="DF88" i="37"/>
  <c r="DE88" i="37"/>
  <c r="DD88" i="37"/>
  <c r="DC88" i="37"/>
  <c r="DB88" i="37"/>
  <c r="DA88" i="37"/>
  <c r="CZ88" i="37"/>
  <c r="CY88" i="37"/>
  <c r="CX88" i="37"/>
  <c r="CW88" i="37"/>
  <c r="CV88" i="37"/>
  <c r="CU88" i="37"/>
  <c r="CT88" i="37"/>
  <c r="CS88" i="37"/>
  <c r="CR88" i="37"/>
  <c r="CQ88" i="37"/>
  <c r="CP88" i="37"/>
  <c r="CO88" i="37"/>
  <c r="CN88" i="37"/>
  <c r="CM88" i="37"/>
  <c r="CL88" i="37"/>
  <c r="CK88" i="37"/>
  <c r="CJ88" i="37"/>
  <c r="CI88" i="37"/>
  <c r="CH88" i="37"/>
  <c r="CG88" i="37"/>
  <c r="CF88" i="37"/>
  <c r="CE88" i="37"/>
  <c r="CD88" i="37"/>
  <c r="CC88" i="37"/>
  <c r="CB88" i="37"/>
  <c r="CA88" i="37"/>
  <c r="DV87" i="37"/>
  <c r="DU87" i="37"/>
  <c r="DT87" i="37"/>
  <c r="DS87" i="37"/>
  <c r="DR87" i="37"/>
  <c r="DQ87" i="37"/>
  <c r="DP87" i="37"/>
  <c r="DO87" i="37"/>
  <c r="DN87" i="37"/>
  <c r="DM87" i="37"/>
  <c r="DL87" i="37"/>
  <c r="DK87" i="37"/>
  <c r="DJ87" i="37"/>
  <c r="DI87" i="37"/>
  <c r="DH87" i="37"/>
  <c r="DG87" i="37"/>
  <c r="DF87" i="37"/>
  <c r="DE87" i="37"/>
  <c r="DD87" i="37"/>
  <c r="DC87" i="37"/>
  <c r="DB87" i="37"/>
  <c r="DA87" i="37"/>
  <c r="CZ87" i="37"/>
  <c r="CY87" i="37"/>
  <c r="CX87" i="37"/>
  <c r="CW87" i="37"/>
  <c r="CV87" i="37"/>
  <c r="CU87" i="37"/>
  <c r="CT87" i="37"/>
  <c r="CS87" i="37"/>
  <c r="CR87" i="37"/>
  <c r="CQ87" i="37"/>
  <c r="CP87" i="37"/>
  <c r="CO87" i="37"/>
  <c r="CN87" i="37"/>
  <c r="CM87" i="37"/>
  <c r="CL87" i="37"/>
  <c r="CK87" i="37"/>
  <c r="CJ87" i="37"/>
  <c r="CI87" i="37"/>
  <c r="CH87" i="37"/>
  <c r="CG87" i="37"/>
  <c r="CF87" i="37"/>
  <c r="CE87" i="37"/>
  <c r="CD87" i="37"/>
  <c r="CC87" i="37"/>
  <c r="CB87" i="37"/>
  <c r="CA87" i="37"/>
  <c r="DV86" i="37"/>
  <c r="DU86" i="37"/>
  <c r="DT86" i="37"/>
  <c r="DS86" i="37"/>
  <c r="DR86" i="37"/>
  <c r="DQ86" i="37"/>
  <c r="DP86" i="37"/>
  <c r="DO86" i="37"/>
  <c r="DN86" i="37"/>
  <c r="DM86" i="37"/>
  <c r="DL86" i="37"/>
  <c r="DK86" i="37"/>
  <c r="DJ86" i="37"/>
  <c r="DI86" i="37"/>
  <c r="DH86" i="37"/>
  <c r="DG86" i="37"/>
  <c r="DF86" i="37"/>
  <c r="DE86" i="37"/>
  <c r="DD86" i="37"/>
  <c r="DC86" i="37"/>
  <c r="DB86" i="37"/>
  <c r="DA86" i="37"/>
  <c r="CZ86" i="37"/>
  <c r="CY86" i="37"/>
  <c r="CX86" i="37"/>
  <c r="CW86" i="37"/>
  <c r="CV86" i="37"/>
  <c r="CU86" i="37"/>
  <c r="CT86" i="37"/>
  <c r="CS86" i="37"/>
  <c r="CR86" i="37"/>
  <c r="CQ86" i="37"/>
  <c r="CP86" i="37"/>
  <c r="CO86" i="37"/>
  <c r="CN86" i="37"/>
  <c r="CM86" i="37"/>
  <c r="CL86" i="37"/>
  <c r="CK86" i="37"/>
  <c r="CJ86" i="37"/>
  <c r="CI86" i="37"/>
  <c r="CH86" i="37"/>
  <c r="CG86" i="37"/>
  <c r="CF86" i="37"/>
  <c r="CE86" i="37"/>
  <c r="CD86" i="37"/>
  <c r="CC86" i="37"/>
  <c r="CB86" i="37"/>
  <c r="CA86" i="37"/>
  <c r="DV85" i="37"/>
  <c r="DU85" i="37"/>
  <c r="DT85" i="37"/>
  <c r="DS85" i="37"/>
  <c r="DR85" i="37"/>
  <c r="DQ85" i="37"/>
  <c r="DP85" i="37"/>
  <c r="DO85" i="37"/>
  <c r="DN85" i="37"/>
  <c r="DM85" i="37"/>
  <c r="DL85" i="37"/>
  <c r="DK85" i="37"/>
  <c r="DJ85" i="37"/>
  <c r="DI85" i="37"/>
  <c r="DH85" i="37"/>
  <c r="DG85" i="37"/>
  <c r="DF85" i="37"/>
  <c r="DE85" i="37"/>
  <c r="DD85" i="37"/>
  <c r="DC85" i="37"/>
  <c r="DB85" i="37"/>
  <c r="DA85" i="37"/>
  <c r="CZ85" i="37"/>
  <c r="CY85" i="37"/>
  <c r="CX85" i="37"/>
  <c r="CW85" i="37"/>
  <c r="CV85" i="37"/>
  <c r="CU85" i="37"/>
  <c r="CT85" i="37"/>
  <c r="CS85" i="37"/>
  <c r="CR85" i="37"/>
  <c r="CQ85" i="37"/>
  <c r="CP85" i="37"/>
  <c r="CO85" i="37"/>
  <c r="CN85" i="37"/>
  <c r="CM85" i="37"/>
  <c r="CL85" i="37"/>
  <c r="CK85" i="37"/>
  <c r="CJ85" i="37"/>
  <c r="CI85" i="37"/>
  <c r="CH85" i="37"/>
  <c r="CG85" i="37"/>
  <c r="CF85" i="37"/>
  <c r="CE85" i="37"/>
  <c r="CD85" i="37"/>
  <c r="CC85" i="37"/>
  <c r="CB85" i="37"/>
  <c r="CA85" i="37"/>
  <c r="DV84" i="37"/>
  <c r="DU84" i="37"/>
  <c r="DT84" i="37"/>
  <c r="DS84" i="37"/>
  <c r="DR84" i="37"/>
  <c r="DQ84" i="37"/>
  <c r="DP84" i="37"/>
  <c r="DO84" i="37"/>
  <c r="DN84" i="37"/>
  <c r="DM84" i="37"/>
  <c r="DL84" i="37"/>
  <c r="DK84" i="37"/>
  <c r="DJ84" i="37"/>
  <c r="DI84" i="37"/>
  <c r="DH84" i="37"/>
  <c r="DG84" i="37"/>
  <c r="DF84" i="37"/>
  <c r="DE84" i="37"/>
  <c r="DD84" i="37"/>
  <c r="DC84" i="37"/>
  <c r="DB84" i="37"/>
  <c r="DA84" i="37"/>
  <c r="CZ84" i="37"/>
  <c r="CY84" i="37"/>
  <c r="CX84" i="37"/>
  <c r="CW84" i="37"/>
  <c r="CV84" i="37"/>
  <c r="CU84" i="37"/>
  <c r="CT84" i="37"/>
  <c r="CS84" i="37"/>
  <c r="CR84" i="37"/>
  <c r="CQ84" i="37"/>
  <c r="CP84" i="37"/>
  <c r="CO84" i="37"/>
  <c r="CN84" i="37"/>
  <c r="CM84" i="37"/>
  <c r="CL84" i="37"/>
  <c r="CK84" i="37"/>
  <c r="CJ84" i="37"/>
  <c r="CI84" i="37"/>
  <c r="CH84" i="37"/>
  <c r="CG84" i="37"/>
  <c r="CF84" i="37"/>
  <c r="CE84" i="37"/>
  <c r="CD84" i="37"/>
  <c r="CC84" i="37"/>
  <c r="CB84" i="37"/>
  <c r="CA84" i="37"/>
  <c r="DV83" i="37"/>
  <c r="DU83" i="37"/>
  <c r="DT83" i="37"/>
  <c r="DS83" i="37"/>
  <c r="DR83" i="37"/>
  <c r="DQ83" i="37"/>
  <c r="DP83" i="37"/>
  <c r="DO83" i="37"/>
  <c r="DN83" i="37"/>
  <c r="DM83" i="37"/>
  <c r="DL83" i="37"/>
  <c r="DK83" i="37"/>
  <c r="DJ83" i="37"/>
  <c r="DI83" i="37"/>
  <c r="DH83" i="37"/>
  <c r="DG83" i="37"/>
  <c r="DF83" i="37"/>
  <c r="DE83" i="37"/>
  <c r="DD83" i="37"/>
  <c r="DC83" i="37"/>
  <c r="DB83" i="37"/>
  <c r="DA83" i="37"/>
  <c r="CZ83" i="37"/>
  <c r="CY83" i="37"/>
  <c r="CX83" i="37"/>
  <c r="CW83" i="37"/>
  <c r="CV83" i="37"/>
  <c r="CU83" i="37"/>
  <c r="CT83" i="37"/>
  <c r="CS83" i="37"/>
  <c r="CR83" i="37"/>
  <c r="CQ83" i="37"/>
  <c r="CP83" i="37"/>
  <c r="CO83" i="37"/>
  <c r="CN83" i="37"/>
  <c r="CM83" i="37"/>
  <c r="CL83" i="37"/>
  <c r="CK83" i="37"/>
  <c r="CJ83" i="37"/>
  <c r="CI83" i="37"/>
  <c r="CH83" i="37"/>
  <c r="CG83" i="37"/>
  <c r="CF83" i="37"/>
  <c r="CE83" i="37"/>
  <c r="CD83" i="37"/>
  <c r="CC83" i="37"/>
  <c r="CB83" i="37"/>
  <c r="CA83" i="37"/>
  <c r="DV82" i="37"/>
  <c r="DU82" i="37"/>
  <c r="DT82" i="37"/>
  <c r="DS82" i="37"/>
  <c r="DR82" i="37"/>
  <c r="DQ82" i="37"/>
  <c r="DP82" i="37"/>
  <c r="DO82" i="37"/>
  <c r="DN82" i="37"/>
  <c r="DM82" i="37"/>
  <c r="DL82" i="37"/>
  <c r="DK82" i="37"/>
  <c r="DJ82" i="37"/>
  <c r="DI82" i="37"/>
  <c r="DH82" i="37"/>
  <c r="DG82" i="37"/>
  <c r="DF82" i="37"/>
  <c r="DE82" i="37"/>
  <c r="DD82" i="37"/>
  <c r="DC82" i="37"/>
  <c r="DB82" i="37"/>
  <c r="DA82" i="37"/>
  <c r="CZ82" i="37"/>
  <c r="CY82" i="37"/>
  <c r="CX82" i="37"/>
  <c r="CW82" i="37"/>
  <c r="CV82" i="37"/>
  <c r="CU82" i="37"/>
  <c r="CT82" i="37"/>
  <c r="CS82" i="37"/>
  <c r="CR82" i="37"/>
  <c r="CQ82" i="37"/>
  <c r="CP82" i="37"/>
  <c r="CO82" i="37"/>
  <c r="CN82" i="37"/>
  <c r="CM82" i="37"/>
  <c r="CL82" i="37"/>
  <c r="CK82" i="37"/>
  <c r="CJ82" i="37"/>
  <c r="CI82" i="37"/>
  <c r="CH82" i="37"/>
  <c r="CG82" i="37"/>
  <c r="CF82" i="37"/>
  <c r="CE82" i="37"/>
  <c r="CD82" i="37"/>
  <c r="CC82" i="37"/>
  <c r="CB82" i="37"/>
  <c r="CA82" i="37"/>
  <c r="DV81" i="37"/>
  <c r="DU81" i="37"/>
  <c r="DT81" i="37"/>
  <c r="DS81" i="37"/>
  <c r="DR81" i="37"/>
  <c r="DQ81" i="37"/>
  <c r="DP81" i="37"/>
  <c r="DO81" i="37"/>
  <c r="DN81" i="37"/>
  <c r="DM81" i="37"/>
  <c r="DL81" i="37"/>
  <c r="DK81" i="37"/>
  <c r="DJ81" i="37"/>
  <c r="DI81" i="37"/>
  <c r="DH81" i="37"/>
  <c r="DG81" i="37"/>
  <c r="DF81" i="37"/>
  <c r="DE81" i="37"/>
  <c r="DD81" i="37"/>
  <c r="DC81" i="37"/>
  <c r="DB81" i="37"/>
  <c r="DA81" i="37"/>
  <c r="CZ81" i="37"/>
  <c r="CY81" i="37"/>
  <c r="CX81" i="37"/>
  <c r="CW81" i="37"/>
  <c r="CV81" i="37"/>
  <c r="CU81" i="37"/>
  <c r="CT81" i="37"/>
  <c r="CS81" i="37"/>
  <c r="CR81" i="37"/>
  <c r="CQ81" i="37"/>
  <c r="CP81" i="37"/>
  <c r="CO81" i="37"/>
  <c r="CN81" i="37"/>
  <c r="CM81" i="37"/>
  <c r="CL81" i="37"/>
  <c r="CK81" i="37"/>
  <c r="CJ81" i="37"/>
  <c r="CI81" i="37"/>
  <c r="CH81" i="37"/>
  <c r="CG81" i="37"/>
  <c r="CF81" i="37"/>
  <c r="CE81" i="37"/>
  <c r="CD81" i="37"/>
  <c r="CC81" i="37"/>
  <c r="CB81" i="37"/>
  <c r="CA81" i="37"/>
  <c r="DV80" i="37"/>
  <c r="DU80" i="37"/>
  <c r="DT80" i="37"/>
  <c r="DS80" i="37"/>
  <c r="DR80" i="37"/>
  <c r="DQ80" i="37"/>
  <c r="DP80" i="37"/>
  <c r="DO80" i="37"/>
  <c r="DN80" i="37"/>
  <c r="DM80" i="37"/>
  <c r="DL80" i="37"/>
  <c r="DK80" i="37"/>
  <c r="DJ80" i="37"/>
  <c r="DI80" i="37"/>
  <c r="DH80" i="37"/>
  <c r="DG80" i="37"/>
  <c r="DF80" i="37"/>
  <c r="DE80" i="37"/>
  <c r="DD80" i="37"/>
  <c r="DC80" i="37"/>
  <c r="DB80" i="37"/>
  <c r="DA80" i="37"/>
  <c r="CZ80" i="37"/>
  <c r="CY80" i="37"/>
  <c r="CX80" i="37"/>
  <c r="CW80" i="37"/>
  <c r="CV80" i="37"/>
  <c r="CU80" i="37"/>
  <c r="CT80" i="37"/>
  <c r="CS80" i="37"/>
  <c r="CR80" i="37"/>
  <c r="CQ80" i="37"/>
  <c r="CP80" i="37"/>
  <c r="CO80" i="37"/>
  <c r="CN80" i="37"/>
  <c r="CM80" i="37"/>
  <c r="CL80" i="37"/>
  <c r="CK80" i="37"/>
  <c r="CJ80" i="37"/>
  <c r="CI80" i="37"/>
  <c r="CH80" i="37"/>
  <c r="CG80" i="37"/>
  <c r="CF80" i="37"/>
  <c r="CE80" i="37"/>
  <c r="CD80" i="37"/>
  <c r="CC80" i="37"/>
  <c r="CB80" i="37"/>
  <c r="CA80" i="37"/>
  <c r="DV79" i="37"/>
  <c r="DU79" i="37"/>
  <c r="DT79" i="37"/>
  <c r="DS79" i="37"/>
  <c r="DR79" i="37"/>
  <c r="DQ79" i="37"/>
  <c r="DP79" i="37"/>
  <c r="DO79" i="37"/>
  <c r="DN79" i="37"/>
  <c r="DM79" i="37"/>
  <c r="DL79" i="37"/>
  <c r="DK79" i="37"/>
  <c r="DJ79" i="37"/>
  <c r="DI79" i="37"/>
  <c r="DH79" i="37"/>
  <c r="DG79" i="37"/>
  <c r="DF79" i="37"/>
  <c r="DE79" i="37"/>
  <c r="DD79" i="37"/>
  <c r="DC79" i="37"/>
  <c r="DB79" i="37"/>
  <c r="DA79" i="37"/>
  <c r="CZ79" i="37"/>
  <c r="CY79" i="37"/>
  <c r="CX79" i="37"/>
  <c r="CW79" i="37"/>
  <c r="CV79" i="37"/>
  <c r="CU79" i="37"/>
  <c r="CT79" i="37"/>
  <c r="CS79" i="37"/>
  <c r="CR79" i="37"/>
  <c r="CQ79" i="37"/>
  <c r="CP79" i="37"/>
  <c r="CO79" i="37"/>
  <c r="CN79" i="37"/>
  <c r="CM79" i="37"/>
  <c r="CL79" i="37"/>
  <c r="CK79" i="37"/>
  <c r="CJ79" i="37"/>
  <c r="CI79" i="37"/>
  <c r="CH79" i="37"/>
  <c r="CG79" i="37"/>
  <c r="CF79" i="37"/>
  <c r="CE79" i="37"/>
  <c r="CD79" i="37"/>
  <c r="CC79" i="37"/>
  <c r="CB79" i="37"/>
  <c r="CA79" i="37"/>
  <c r="DV78" i="37"/>
  <c r="DU78" i="37"/>
  <c r="DT78" i="37"/>
  <c r="DS78" i="37"/>
  <c r="DR78" i="37"/>
  <c r="DQ78" i="37"/>
  <c r="DP78" i="37"/>
  <c r="DO78" i="37"/>
  <c r="DN78" i="37"/>
  <c r="DM78" i="37"/>
  <c r="DL78" i="37"/>
  <c r="DK78" i="37"/>
  <c r="DJ78" i="37"/>
  <c r="DI78" i="37"/>
  <c r="DH78" i="37"/>
  <c r="DG78" i="37"/>
  <c r="DF78" i="37"/>
  <c r="DE78" i="37"/>
  <c r="DD78" i="37"/>
  <c r="DC78" i="37"/>
  <c r="DB78" i="37"/>
  <c r="DA78" i="37"/>
  <c r="CZ78" i="37"/>
  <c r="CY78" i="37"/>
  <c r="CX78" i="37"/>
  <c r="CW78" i="37"/>
  <c r="CV78" i="37"/>
  <c r="CU78" i="37"/>
  <c r="CT78" i="37"/>
  <c r="CS78" i="37"/>
  <c r="CR78" i="37"/>
  <c r="CQ78" i="37"/>
  <c r="CP78" i="37"/>
  <c r="CO78" i="37"/>
  <c r="CN78" i="37"/>
  <c r="CM78" i="37"/>
  <c r="CL78" i="37"/>
  <c r="CK78" i="37"/>
  <c r="CJ78" i="37"/>
  <c r="CI78" i="37"/>
  <c r="CH78" i="37"/>
  <c r="CG78" i="37"/>
  <c r="CF78" i="37"/>
  <c r="CE78" i="37"/>
  <c r="CD78" i="37"/>
  <c r="CC78" i="37"/>
  <c r="CB78" i="37"/>
  <c r="CA78" i="37"/>
  <c r="DV77" i="37"/>
  <c r="DU77" i="37"/>
  <c r="DT77" i="37"/>
  <c r="DS77" i="37"/>
  <c r="DR77" i="37"/>
  <c r="DQ77" i="37"/>
  <c r="DP77" i="37"/>
  <c r="DO77" i="37"/>
  <c r="DN77" i="37"/>
  <c r="DM77" i="37"/>
  <c r="DL77" i="37"/>
  <c r="DK77" i="37"/>
  <c r="DJ77" i="37"/>
  <c r="DI77" i="37"/>
  <c r="DH77" i="37"/>
  <c r="DG77" i="37"/>
  <c r="DF77" i="37"/>
  <c r="DE77" i="37"/>
  <c r="DD77" i="37"/>
  <c r="DC77" i="37"/>
  <c r="DB77" i="37"/>
  <c r="DA77" i="37"/>
  <c r="CZ77" i="37"/>
  <c r="CY77" i="37"/>
  <c r="CX77" i="37"/>
  <c r="CW77" i="37"/>
  <c r="CV77" i="37"/>
  <c r="CU77" i="37"/>
  <c r="CT77" i="37"/>
  <c r="CS77" i="37"/>
  <c r="CR77" i="37"/>
  <c r="CQ77" i="37"/>
  <c r="CP77" i="37"/>
  <c r="CO77" i="37"/>
  <c r="CN77" i="37"/>
  <c r="CM77" i="37"/>
  <c r="CL77" i="37"/>
  <c r="CK77" i="37"/>
  <c r="CJ77" i="37"/>
  <c r="CI77" i="37"/>
  <c r="CH77" i="37"/>
  <c r="CG77" i="37"/>
  <c r="CF77" i="37"/>
  <c r="CE77" i="37"/>
  <c r="CD77" i="37"/>
  <c r="CC77" i="37"/>
  <c r="CB77" i="37"/>
  <c r="CA77" i="37"/>
  <c r="DV76" i="37"/>
  <c r="DU76" i="37"/>
  <c r="DT76" i="37"/>
  <c r="DS76" i="37"/>
  <c r="DR76" i="37"/>
  <c r="DQ76" i="37"/>
  <c r="DP76" i="37"/>
  <c r="DO76" i="37"/>
  <c r="DN76" i="37"/>
  <c r="DM76" i="37"/>
  <c r="DL76" i="37"/>
  <c r="DK76" i="37"/>
  <c r="DJ76" i="37"/>
  <c r="DI76" i="37"/>
  <c r="DH76" i="37"/>
  <c r="DG76" i="37"/>
  <c r="DF76" i="37"/>
  <c r="DE76" i="37"/>
  <c r="DD76" i="37"/>
  <c r="DC76" i="37"/>
  <c r="DB76" i="37"/>
  <c r="DA76" i="37"/>
  <c r="CZ76" i="37"/>
  <c r="CY76" i="37"/>
  <c r="CX76" i="37"/>
  <c r="CW76" i="37"/>
  <c r="CV76" i="37"/>
  <c r="CU76" i="37"/>
  <c r="CT76" i="37"/>
  <c r="CS76" i="37"/>
  <c r="CR76" i="37"/>
  <c r="CQ76" i="37"/>
  <c r="CP76" i="37"/>
  <c r="CO76" i="37"/>
  <c r="CN76" i="37"/>
  <c r="CM76" i="37"/>
  <c r="CL76" i="37"/>
  <c r="CK76" i="37"/>
  <c r="CJ76" i="37"/>
  <c r="CI76" i="37"/>
  <c r="CH76" i="37"/>
  <c r="CG76" i="37"/>
  <c r="CF76" i="37"/>
  <c r="CE76" i="37"/>
  <c r="CD76" i="37"/>
  <c r="CC76" i="37"/>
  <c r="CB76" i="37"/>
  <c r="CA76" i="37"/>
  <c r="DV75" i="37"/>
  <c r="DU75" i="37"/>
  <c r="DT75" i="37"/>
  <c r="DS75" i="37"/>
  <c r="DR75" i="37"/>
  <c r="DQ75" i="37"/>
  <c r="DP75" i="37"/>
  <c r="DO75" i="37"/>
  <c r="DN75" i="37"/>
  <c r="DM75" i="37"/>
  <c r="DL75" i="37"/>
  <c r="DK75" i="37"/>
  <c r="DJ75" i="37"/>
  <c r="DI75" i="37"/>
  <c r="DH75" i="37"/>
  <c r="DG75" i="37"/>
  <c r="DF75" i="37"/>
  <c r="DE75" i="37"/>
  <c r="DD75" i="37"/>
  <c r="DC75" i="37"/>
  <c r="DB75" i="37"/>
  <c r="DA75" i="37"/>
  <c r="CZ75" i="37"/>
  <c r="CY75" i="37"/>
  <c r="CX75" i="37"/>
  <c r="CW75" i="37"/>
  <c r="CV75" i="37"/>
  <c r="CU75" i="37"/>
  <c r="CT75" i="37"/>
  <c r="CS75" i="37"/>
  <c r="CR75" i="37"/>
  <c r="CQ75" i="37"/>
  <c r="CP75" i="37"/>
  <c r="CO75" i="37"/>
  <c r="CN75" i="37"/>
  <c r="CM75" i="37"/>
  <c r="CL75" i="37"/>
  <c r="CK75" i="37"/>
  <c r="CJ75" i="37"/>
  <c r="CI75" i="37"/>
  <c r="CH75" i="37"/>
  <c r="CG75" i="37"/>
  <c r="CF75" i="37"/>
  <c r="CE75" i="37"/>
  <c r="CD75" i="37"/>
  <c r="CC75" i="37"/>
  <c r="CB75" i="37"/>
  <c r="CA75" i="37"/>
  <c r="DV74" i="37"/>
  <c r="DU74" i="37"/>
  <c r="DT74" i="37"/>
  <c r="DS74" i="37"/>
  <c r="DR74" i="37"/>
  <c r="DQ74" i="37"/>
  <c r="DP74" i="37"/>
  <c r="DO74" i="37"/>
  <c r="DN74" i="37"/>
  <c r="DM74" i="37"/>
  <c r="DL74" i="37"/>
  <c r="DK74" i="37"/>
  <c r="DJ74" i="37"/>
  <c r="DI74" i="37"/>
  <c r="DH74" i="37"/>
  <c r="DG74" i="37"/>
  <c r="DF74" i="37"/>
  <c r="DE74" i="37"/>
  <c r="DD74" i="37"/>
  <c r="DC74" i="37"/>
  <c r="DB74" i="37"/>
  <c r="DA74" i="37"/>
  <c r="CZ74" i="37"/>
  <c r="CY74" i="37"/>
  <c r="CX74" i="37"/>
  <c r="CW74" i="37"/>
  <c r="CV74" i="37"/>
  <c r="CU74" i="37"/>
  <c r="CT74" i="37"/>
  <c r="CS74" i="37"/>
  <c r="CR74" i="37"/>
  <c r="CQ74" i="37"/>
  <c r="CP74" i="37"/>
  <c r="CO74" i="37"/>
  <c r="CN74" i="37"/>
  <c r="CM74" i="37"/>
  <c r="CL74" i="37"/>
  <c r="CK74" i="37"/>
  <c r="CJ74" i="37"/>
  <c r="CI74" i="37"/>
  <c r="CH74" i="37"/>
  <c r="CG74" i="37"/>
  <c r="CF74" i="37"/>
  <c r="CE74" i="37"/>
  <c r="CD74" i="37"/>
  <c r="CC74" i="37"/>
  <c r="CB74" i="37"/>
  <c r="CA74" i="37"/>
  <c r="DV73" i="37"/>
  <c r="DU73" i="37"/>
  <c r="DT73" i="37"/>
  <c r="DS73" i="37"/>
  <c r="DR73" i="37"/>
  <c r="DQ73" i="37"/>
  <c r="DP73" i="37"/>
  <c r="DO73" i="37"/>
  <c r="DN73" i="37"/>
  <c r="DM73" i="37"/>
  <c r="DL73" i="37"/>
  <c r="DK73" i="37"/>
  <c r="DJ73" i="37"/>
  <c r="DI73" i="37"/>
  <c r="DH73" i="37"/>
  <c r="DG73" i="37"/>
  <c r="DF73" i="37"/>
  <c r="DE73" i="37"/>
  <c r="DD73" i="37"/>
  <c r="DC73" i="37"/>
  <c r="DB73" i="37"/>
  <c r="DA73" i="37"/>
  <c r="CZ73" i="37"/>
  <c r="CY73" i="37"/>
  <c r="CX73" i="37"/>
  <c r="CW73" i="37"/>
  <c r="CV73" i="37"/>
  <c r="CU73" i="37"/>
  <c r="CT73" i="37"/>
  <c r="CS73" i="37"/>
  <c r="CR73" i="37"/>
  <c r="CQ73" i="37"/>
  <c r="CP73" i="37"/>
  <c r="CO73" i="37"/>
  <c r="CN73" i="37"/>
  <c r="CM73" i="37"/>
  <c r="CL73" i="37"/>
  <c r="CK73" i="37"/>
  <c r="CJ73" i="37"/>
  <c r="CI73" i="37"/>
  <c r="CH73" i="37"/>
  <c r="CG73" i="37"/>
  <c r="CF73" i="37"/>
  <c r="CE73" i="37"/>
  <c r="CD73" i="37"/>
  <c r="CC73" i="37"/>
  <c r="CB73" i="37"/>
  <c r="CA73" i="37"/>
  <c r="DV72" i="37"/>
  <c r="DU72" i="37"/>
  <c r="DT72" i="37"/>
  <c r="DS72" i="37"/>
  <c r="DR72" i="37"/>
  <c r="DQ72" i="37"/>
  <c r="DP72" i="37"/>
  <c r="DO72" i="37"/>
  <c r="DN72" i="37"/>
  <c r="DM72" i="37"/>
  <c r="DL72" i="37"/>
  <c r="DK72" i="37"/>
  <c r="DJ72" i="37"/>
  <c r="DI72" i="37"/>
  <c r="DH72" i="37"/>
  <c r="DG72" i="37"/>
  <c r="DF72" i="37"/>
  <c r="DE72" i="37"/>
  <c r="DD72" i="37"/>
  <c r="DC72" i="37"/>
  <c r="DB72" i="37"/>
  <c r="DA72" i="37"/>
  <c r="CZ72" i="37"/>
  <c r="CY72" i="37"/>
  <c r="CX72" i="37"/>
  <c r="CW72" i="37"/>
  <c r="CV72" i="37"/>
  <c r="CU72" i="37"/>
  <c r="CT72" i="37"/>
  <c r="CS72" i="37"/>
  <c r="CR72" i="37"/>
  <c r="CQ72" i="37"/>
  <c r="CP72" i="37"/>
  <c r="CO72" i="37"/>
  <c r="CN72" i="37"/>
  <c r="CM72" i="37"/>
  <c r="CL72" i="37"/>
  <c r="CK72" i="37"/>
  <c r="CJ72" i="37"/>
  <c r="CI72" i="37"/>
  <c r="CH72" i="37"/>
  <c r="CG72" i="37"/>
  <c r="CF72" i="37"/>
  <c r="CE72" i="37"/>
  <c r="CD72" i="37"/>
  <c r="CC72" i="37"/>
  <c r="CB72" i="37"/>
  <c r="CA72" i="37"/>
  <c r="DV71" i="37"/>
  <c r="DU71" i="37"/>
  <c r="DT71" i="37"/>
  <c r="DS71" i="37"/>
  <c r="DR71" i="37"/>
  <c r="DQ71" i="37"/>
  <c r="DP71" i="37"/>
  <c r="DO71" i="37"/>
  <c r="DN71" i="37"/>
  <c r="DM71" i="37"/>
  <c r="DL71" i="37"/>
  <c r="DK71" i="37"/>
  <c r="DJ71" i="37"/>
  <c r="DI71" i="37"/>
  <c r="DH71" i="37"/>
  <c r="DG71" i="37"/>
  <c r="DF71" i="37"/>
  <c r="DE71" i="37"/>
  <c r="DD71" i="37"/>
  <c r="DC71" i="37"/>
  <c r="DB71" i="37"/>
  <c r="DA71" i="37"/>
  <c r="CZ71" i="37"/>
  <c r="CY71" i="37"/>
  <c r="CX71" i="37"/>
  <c r="CW71" i="37"/>
  <c r="CV71" i="37"/>
  <c r="CU71" i="37"/>
  <c r="CT71" i="37"/>
  <c r="CS71" i="37"/>
  <c r="CR71" i="37"/>
  <c r="CQ71" i="37"/>
  <c r="CP71" i="37"/>
  <c r="CO71" i="37"/>
  <c r="CN71" i="37"/>
  <c r="CM71" i="37"/>
  <c r="CL71" i="37"/>
  <c r="CK71" i="37"/>
  <c r="CJ71" i="37"/>
  <c r="CI71" i="37"/>
  <c r="CH71" i="37"/>
  <c r="CG71" i="37"/>
  <c r="CF71" i="37"/>
  <c r="CE71" i="37"/>
  <c r="CD71" i="37"/>
  <c r="CC71" i="37"/>
  <c r="CB71" i="37"/>
  <c r="CA71" i="37"/>
  <c r="DV70" i="37"/>
  <c r="DU70" i="37"/>
  <c r="DT70" i="37"/>
  <c r="DS70" i="37"/>
  <c r="DR70" i="37"/>
  <c r="DQ70" i="37"/>
  <c r="DP70" i="37"/>
  <c r="DO70" i="37"/>
  <c r="DN70" i="37"/>
  <c r="DM70" i="37"/>
  <c r="DL70" i="37"/>
  <c r="DK70" i="37"/>
  <c r="DJ70" i="37"/>
  <c r="DI70" i="37"/>
  <c r="DH70" i="37"/>
  <c r="DG70" i="37"/>
  <c r="DF70" i="37"/>
  <c r="DE70" i="37"/>
  <c r="DD70" i="37"/>
  <c r="DC70" i="37"/>
  <c r="DB70" i="37"/>
  <c r="DA70" i="37"/>
  <c r="CZ70" i="37"/>
  <c r="CY70" i="37"/>
  <c r="CX70" i="37"/>
  <c r="CW70" i="37"/>
  <c r="CV70" i="37"/>
  <c r="CU70" i="37"/>
  <c r="CT70" i="37"/>
  <c r="CS70" i="37"/>
  <c r="CR70" i="37"/>
  <c r="CQ70" i="37"/>
  <c r="CP70" i="37"/>
  <c r="CO70" i="37"/>
  <c r="CN70" i="37"/>
  <c r="CM70" i="37"/>
  <c r="CL70" i="37"/>
  <c r="CK70" i="37"/>
  <c r="CJ70" i="37"/>
  <c r="CI70" i="37"/>
  <c r="CH70" i="37"/>
  <c r="CG70" i="37"/>
  <c r="CF70" i="37"/>
  <c r="CE70" i="37"/>
  <c r="CD70" i="37"/>
  <c r="CC70" i="37"/>
  <c r="CB70" i="37"/>
  <c r="CA70" i="37"/>
  <c r="DV69" i="37"/>
  <c r="DU69" i="37"/>
  <c r="DT69" i="37"/>
  <c r="DS69" i="37"/>
  <c r="DR69" i="37"/>
  <c r="DQ69" i="37"/>
  <c r="DP69" i="37"/>
  <c r="DO69" i="37"/>
  <c r="DN69" i="37"/>
  <c r="DM69" i="37"/>
  <c r="DL69" i="37"/>
  <c r="DK69" i="37"/>
  <c r="DJ69" i="37"/>
  <c r="DI69" i="37"/>
  <c r="DH69" i="37"/>
  <c r="DG69" i="37"/>
  <c r="DF69" i="37"/>
  <c r="DE69" i="37"/>
  <c r="DD69" i="37"/>
  <c r="DC69" i="37"/>
  <c r="DB69" i="37"/>
  <c r="DA69" i="37"/>
  <c r="CZ69" i="37"/>
  <c r="CY69" i="37"/>
  <c r="CX69" i="37"/>
  <c r="CW69" i="37"/>
  <c r="CV69" i="37"/>
  <c r="CU69" i="37"/>
  <c r="CT69" i="37"/>
  <c r="CS69" i="37"/>
  <c r="CR69" i="37"/>
  <c r="CQ69" i="37"/>
  <c r="CP69" i="37"/>
  <c r="CO69" i="37"/>
  <c r="CN69" i="37"/>
  <c r="CM69" i="37"/>
  <c r="CL69" i="37"/>
  <c r="CK69" i="37"/>
  <c r="CJ69" i="37"/>
  <c r="CI69" i="37"/>
  <c r="CH69" i="37"/>
  <c r="CG69" i="37"/>
  <c r="CF69" i="37"/>
  <c r="CE69" i="37"/>
  <c r="CD69" i="37"/>
  <c r="CC69" i="37"/>
  <c r="CB69" i="37"/>
  <c r="CA69" i="37"/>
  <c r="DV68" i="37"/>
  <c r="DU68" i="37"/>
  <c r="DT68" i="37"/>
  <c r="DS68" i="37"/>
  <c r="DR68" i="37"/>
  <c r="DQ68" i="37"/>
  <c r="DP68" i="37"/>
  <c r="DO68" i="37"/>
  <c r="DN68" i="37"/>
  <c r="DM68" i="37"/>
  <c r="DL68" i="37"/>
  <c r="DK68" i="37"/>
  <c r="DJ68" i="37"/>
  <c r="DI68" i="37"/>
  <c r="DH68" i="37"/>
  <c r="DG68" i="37"/>
  <c r="DF68" i="37"/>
  <c r="DE68" i="37"/>
  <c r="DD68" i="37"/>
  <c r="DC68" i="37"/>
  <c r="DB68" i="37"/>
  <c r="DA68" i="37"/>
  <c r="CZ68" i="37"/>
  <c r="CY68" i="37"/>
  <c r="CX68" i="37"/>
  <c r="CW68" i="37"/>
  <c r="CV68" i="37"/>
  <c r="CU68" i="37"/>
  <c r="CT68" i="37"/>
  <c r="CS68" i="37"/>
  <c r="CR68" i="37"/>
  <c r="CQ68" i="37"/>
  <c r="CP68" i="37"/>
  <c r="CO68" i="37"/>
  <c r="CN68" i="37"/>
  <c r="CM68" i="37"/>
  <c r="CL68" i="37"/>
  <c r="CK68" i="37"/>
  <c r="CJ68" i="37"/>
  <c r="CI68" i="37"/>
  <c r="CH68" i="37"/>
  <c r="CG68" i="37"/>
  <c r="CF68" i="37"/>
  <c r="CE68" i="37"/>
  <c r="CD68" i="37"/>
  <c r="CC68" i="37"/>
  <c r="CB68" i="37"/>
  <c r="CA68" i="37"/>
  <c r="DV67" i="37"/>
  <c r="DU67" i="37"/>
  <c r="DT67" i="37"/>
  <c r="DS67" i="37"/>
  <c r="DR67" i="37"/>
  <c r="DQ67" i="37"/>
  <c r="DP67" i="37"/>
  <c r="DO67" i="37"/>
  <c r="DN67" i="37"/>
  <c r="DM67" i="37"/>
  <c r="DL67" i="37"/>
  <c r="DK67" i="37"/>
  <c r="DJ67" i="37"/>
  <c r="DI67" i="37"/>
  <c r="DH67" i="37"/>
  <c r="DG67" i="37"/>
  <c r="DF67" i="37"/>
  <c r="DE67" i="37"/>
  <c r="DD67" i="37"/>
  <c r="DC67" i="37"/>
  <c r="DB67" i="37"/>
  <c r="DA67" i="37"/>
  <c r="CZ67" i="37"/>
  <c r="CY67" i="37"/>
  <c r="CX67" i="37"/>
  <c r="CW67" i="37"/>
  <c r="CV67" i="37"/>
  <c r="CU67" i="37"/>
  <c r="CT67" i="37"/>
  <c r="CS67" i="37"/>
  <c r="CR67" i="37"/>
  <c r="CQ67" i="37"/>
  <c r="CP67" i="37"/>
  <c r="CO67" i="37"/>
  <c r="CN67" i="37"/>
  <c r="CM67" i="37"/>
  <c r="CL67" i="37"/>
  <c r="CK67" i="37"/>
  <c r="CJ67" i="37"/>
  <c r="CI67" i="37"/>
  <c r="CH67" i="37"/>
  <c r="CG67" i="37"/>
  <c r="CF67" i="37"/>
  <c r="CE67" i="37"/>
  <c r="CD67" i="37"/>
  <c r="CC67" i="37"/>
  <c r="CB67" i="37"/>
  <c r="CA67" i="37"/>
  <c r="DV66" i="37"/>
  <c r="DU66" i="37"/>
  <c r="DT66" i="37"/>
  <c r="DS66" i="37"/>
  <c r="DR66" i="37"/>
  <c r="DQ66" i="37"/>
  <c r="DP66" i="37"/>
  <c r="DO66" i="37"/>
  <c r="DN66" i="37"/>
  <c r="DM66" i="37"/>
  <c r="DL66" i="37"/>
  <c r="DK66" i="37"/>
  <c r="DJ66" i="37"/>
  <c r="DI66" i="37"/>
  <c r="DH66" i="37"/>
  <c r="DG66" i="37"/>
  <c r="DF66" i="37"/>
  <c r="DE66" i="37"/>
  <c r="DD66" i="37"/>
  <c r="DC66" i="37"/>
  <c r="DB66" i="37"/>
  <c r="DA66" i="37"/>
  <c r="CZ66" i="37"/>
  <c r="CY66" i="37"/>
  <c r="CX66" i="37"/>
  <c r="CW66" i="37"/>
  <c r="CV66" i="37"/>
  <c r="CU66" i="37"/>
  <c r="CT66" i="37"/>
  <c r="CS66" i="37"/>
  <c r="CR66" i="37"/>
  <c r="CQ66" i="37"/>
  <c r="CP66" i="37"/>
  <c r="CO66" i="37"/>
  <c r="CN66" i="37"/>
  <c r="CM66" i="37"/>
  <c r="CL66" i="37"/>
  <c r="CK66" i="37"/>
  <c r="CJ66" i="37"/>
  <c r="CI66" i="37"/>
  <c r="CH66" i="37"/>
  <c r="CG66" i="37"/>
  <c r="CF66" i="37"/>
  <c r="CE66" i="37"/>
  <c r="CD66" i="37"/>
  <c r="CC66" i="37"/>
  <c r="CB66" i="37"/>
  <c r="CA66" i="37"/>
  <c r="DV65" i="37"/>
  <c r="DU65" i="37"/>
  <c r="DT65" i="37"/>
  <c r="DS65" i="37"/>
  <c r="DR65" i="37"/>
  <c r="DQ65" i="37"/>
  <c r="DP65" i="37"/>
  <c r="DO65" i="37"/>
  <c r="DN65" i="37"/>
  <c r="DM65" i="37"/>
  <c r="DL65" i="37"/>
  <c r="DK65" i="37"/>
  <c r="DJ65" i="37"/>
  <c r="DI65" i="37"/>
  <c r="DH65" i="37"/>
  <c r="DG65" i="37"/>
  <c r="DF65" i="37"/>
  <c r="DE65" i="37"/>
  <c r="DD65" i="37"/>
  <c r="DC65" i="37"/>
  <c r="DB65" i="37"/>
  <c r="DA65" i="37"/>
  <c r="CZ65" i="37"/>
  <c r="CY65" i="37"/>
  <c r="CX65" i="37"/>
  <c r="CW65" i="37"/>
  <c r="CV65" i="37"/>
  <c r="CU65" i="37"/>
  <c r="CT65" i="37"/>
  <c r="CS65" i="37"/>
  <c r="CR65" i="37"/>
  <c r="CQ65" i="37"/>
  <c r="CP65" i="37"/>
  <c r="CO65" i="37"/>
  <c r="CN65" i="37"/>
  <c r="CM65" i="37"/>
  <c r="CL65" i="37"/>
  <c r="CK65" i="37"/>
  <c r="CJ65" i="37"/>
  <c r="CI65" i="37"/>
  <c r="CH65" i="37"/>
  <c r="CG65" i="37"/>
  <c r="CF65" i="37"/>
  <c r="CE65" i="37"/>
  <c r="CD65" i="37"/>
  <c r="CC65" i="37"/>
  <c r="CB65" i="37"/>
  <c r="CA65" i="37"/>
  <c r="DV64" i="37"/>
  <c r="DU64" i="37"/>
  <c r="DT64" i="37"/>
  <c r="DS64" i="37"/>
  <c r="DR64" i="37"/>
  <c r="DQ64" i="37"/>
  <c r="DP64" i="37"/>
  <c r="DO64" i="37"/>
  <c r="DN64" i="37"/>
  <c r="DM64" i="37"/>
  <c r="DL64" i="37"/>
  <c r="DK64" i="37"/>
  <c r="DJ64" i="37"/>
  <c r="DI64" i="37"/>
  <c r="DH64" i="37"/>
  <c r="DG64" i="37"/>
  <c r="DF64" i="37"/>
  <c r="DE64" i="37"/>
  <c r="DD64" i="37"/>
  <c r="DC64" i="37"/>
  <c r="DB64" i="37"/>
  <c r="DA64" i="37"/>
  <c r="CZ64" i="37"/>
  <c r="CY64" i="37"/>
  <c r="CX64" i="37"/>
  <c r="CW64" i="37"/>
  <c r="CV64" i="37"/>
  <c r="CU64" i="37"/>
  <c r="CT64" i="37"/>
  <c r="CS64" i="37"/>
  <c r="CR64" i="37"/>
  <c r="CQ64" i="37"/>
  <c r="CP64" i="37"/>
  <c r="CO64" i="37"/>
  <c r="CN64" i="37"/>
  <c r="CM64" i="37"/>
  <c r="CL64" i="37"/>
  <c r="CK64" i="37"/>
  <c r="CJ64" i="37"/>
  <c r="CI64" i="37"/>
  <c r="CH64" i="37"/>
  <c r="CG64" i="37"/>
  <c r="CF64" i="37"/>
  <c r="CE64" i="37"/>
  <c r="CD64" i="37"/>
  <c r="CC64" i="37"/>
  <c r="CB64" i="37"/>
  <c r="CA64" i="37"/>
  <c r="DV63" i="37"/>
  <c r="DU63" i="37"/>
  <c r="DT63" i="37"/>
  <c r="DS63" i="37"/>
  <c r="DR63" i="37"/>
  <c r="DQ63" i="37"/>
  <c r="DP63" i="37"/>
  <c r="DO63" i="37"/>
  <c r="DN63" i="37"/>
  <c r="DM63" i="37"/>
  <c r="DL63" i="37"/>
  <c r="DK63" i="37"/>
  <c r="DJ63" i="37"/>
  <c r="DI63" i="37"/>
  <c r="DH63" i="37"/>
  <c r="DG63" i="37"/>
  <c r="DF63" i="37"/>
  <c r="DE63" i="37"/>
  <c r="DD63" i="37"/>
  <c r="DC63" i="37"/>
  <c r="DB63" i="37"/>
  <c r="DA63" i="37"/>
  <c r="CZ63" i="37"/>
  <c r="CY63" i="37"/>
  <c r="CX63" i="37"/>
  <c r="CW63" i="37"/>
  <c r="CV63" i="37"/>
  <c r="CU63" i="37"/>
  <c r="CT63" i="37"/>
  <c r="CS63" i="37"/>
  <c r="CR63" i="37"/>
  <c r="CQ63" i="37"/>
  <c r="CP63" i="37"/>
  <c r="CO63" i="37"/>
  <c r="CN63" i="37"/>
  <c r="CM63" i="37"/>
  <c r="CL63" i="37"/>
  <c r="CK63" i="37"/>
  <c r="CJ63" i="37"/>
  <c r="CI63" i="37"/>
  <c r="CH63" i="37"/>
  <c r="CG63" i="37"/>
  <c r="CF63" i="37"/>
  <c r="CE63" i="37"/>
  <c r="CD63" i="37"/>
  <c r="CC63" i="37"/>
  <c r="CB63" i="37"/>
  <c r="CA63" i="37"/>
  <c r="DV62" i="37"/>
  <c r="DU62" i="37"/>
  <c r="DT62" i="37"/>
  <c r="DS62" i="37"/>
  <c r="DR62" i="37"/>
  <c r="DQ62" i="37"/>
  <c r="DP62" i="37"/>
  <c r="DO62" i="37"/>
  <c r="DN62" i="37"/>
  <c r="DM62" i="37"/>
  <c r="DL62" i="37"/>
  <c r="DK62" i="37"/>
  <c r="DJ62" i="37"/>
  <c r="DI62" i="37"/>
  <c r="DH62" i="37"/>
  <c r="DG62" i="37"/>
  <c r="DF62" i="37"/>
  <c r="DE62" i="37"/>
  <c r="DD62" i="37"/>
  <c r="DC62" i="37"/>
  <c r="DB62" i="37"/>
  <c r="DA62" i="37"/>
  <c r="CZ62" i="37"/>
  <c r="CY62" i="37"/>
  <c r="CX62" i="37"/>
  <c r="CW62" i="37"/>
  <c r="CV62" i="37"/>
  <c r="CU62" i="37"/>
  <c r="CT62" i="37"/>
  <c r="CS62" i="37"/>
  <c r="CR62" i="37"/>
  <c r="CQ62" i="37"/>
  <c r="CP62" i="37"/>
  <c r="CO62" i="37"/>
  <c r="CN62" i="37"/>
  <c r="CM62" i="37"/>
  <c r="CL62" i="37"/>
  <c r="CK62" i="37"/>
  <c r="CJ62" i="37"/>
  <c r="CI62" i="37"/>
  <c r="CH62" i="37"/>
  <c r="CG62" i="37"/>
  <c r="CF62" i="37"/>
  <c r="CE62" i="37"/>
  <c r="CD62" i="37"/>
  <c r="CC62" i="37"/>
  <c r="CB62" i="37"/>
  <c r="CA62" i="37"/>
  <c r="DV61" i="37"/>
  <c r="DU61" i="37"/>
  <c r="DT61" i="37"/>
  <c r="DS61" i="37"/>
  <c r="DR61" i="37"/>
  <c r="DQ61" i="37"/>
  <c r="DP61" i="37"/>
  <c r="DO61" i="37"/>
  <c r="DN61" i="37"/>
  <c r="DM61" i="37"/>
  <c r="DL61" i="37"/>
  <c r="DK61" i="37"/>
  <c r="DJ61" i="37"/>
  <c r="DI61" i="37"/>
  <c r="DH61" i="37"/>
  <c r="DG61" i="37"/>
  <c r="DF61" i="37"/>
  <c r="DE61" i="37"/>
  <c r="DD61" i="37"/>
  <c r="DC61" i="37"/>
  <c r="DB61" i="37"/>
  <c r="DA61" i="37"/>
  <c r="CZ61" i="37"/>
  <c r="CY61" i="37"/>
  <c r="CX61" i="37"/>
  <c r="CW61" i="37"/>
  <c r="CV61" i="37"/>
  <c r="CU61" i="37"/>
  <c r="CT61" i="37"/>
  <c r="CS61" i="37"/>
  <c r="CR61" i="37"/>
  <c r="CQ61" i="37"/>
  <c r="CP61" i="37"/>
  <c r="CO61" i="37"/>
  <c r="CN61" i="37"/>
  <c r="CM61" i="37"/>
  <c r="CL61" i="37"/>
  <c r="CK61" i="37"/>
  <c r="CJ61" i="37"/>
  <c r="CI61" i="37"/>
  <c r="CH61" i="37"/>
  <c r="CG61" i="37"/>
  <c r="CF61" i="37"/>
  <c r="CE61" i="37"/>
  <c r="CD61" i="37"/>
  <c r="CC61" i="37"/>
  <c r="CB61" i="37"/>
  <c r="CA61" i="37"/>
  <c r="DV60" i="37"/>
  <c r="DU60" i="37"/>
  <c r="DT60" i="37"/>
  <c r="DS60" i="37"/>
  <c r="DR60" i="37"/>
  <c r="DQ60" i="37"/>
  <c r="DP60" i="37"/>
  <c r="DO60" i="37"/>
  <c r="DN60" i="37"/>
  <c r="DM60" i="37"/>
  <c r="DL60" i="37"/>
  <c r="DK60" i="37"/>
  <c r="DJ60" i="37"/>
  <c r="DI60" i="37"/>
  <c r="DH60" i="37"/>
  <c r="DG60" i="37"/>
  <c r="DF60" i="37"/>
  <c r="DE60" i="37"/>
  <c r="DD60" i="37"/>
  <c r="DC60" i="37"/>
  <c r="DB60" i="37"/>
  <c r="DA60" i="37"/>
  <c r="CZ60" i="37"/>
  <c r="CY60" i="37"/>
  <c r="CX60" i="37"/>
  <c r="CW60" i="37"/>
  <c r="CV60" i="37"/>
  <c r="CU60" i="37"/>
  <c r="CT60" i="37"/>
  <c r="CS60" i="37"/>
  <c r="CR60" i="37"/>
  <c r="CQ60" i="37"/>
  <c r="CP60" i="37"/>
  <c r="CO60" i="37"/>
  <c r="CN60" i="37"/>
  <c r="CM60" i="37"/>
  <c r="CL60" i="37"/>
  <c r="CK60" i="37"/>
  <c r="CJ60" i="37"/>
  <c r="CI60" i="37"/>
  <c r="CH60" i="37"/>
  <c r="CG60" i="37"/>
  <c r="CF60" i="37"/>
  <c r="CE60" i="37"/>
  <c r="CD60" i="37"/>
  <c r="CC60" i="37"/>
  <c r="CB60" i="37"/>
  <c r="CA60" i="37"/>
  <c r="DV59" i="37"/>
  <c r="DU59" i="37"/>
  <c r="DT59" i="37"/>
  <c r="DS59" i="37"/>
  <c r="DR59" i="37"/>
  <c r="DQ59" i="37"/>
  <c r="DP59" i="37"/>
  <c r="DO59" i="37"/>
  <c r="DN59" i="37"/>
  <c r="DM59" i="37"/>
  <c r="DL59" i="37"/>
  <c r="DK59" i="37"/>
  <c r="DJ59" i="37"/>
  <c r="DI59" i="37"/>
  <c r="DH59" i="37"/>
  <c r="DG59" i="37"/>
  <c r="DF59" i="37"/>
  <c r="DE59" i="37"/>
  <c r="DD59" i="37"/>
  <c r="DC59" i="37"/>
  <c r="DB59" i="37"/>
  <c r="DA59" i="37"/>
  <c r="CZ59" i="37"/>
  <c r="CY59" i="37"/>
  <c r="CX59" i="37"/>
  <c r="CW59" i="37"/>
  <c r="CV59" i="37"/>
  <c r="CU59" i="37"/>
  <c r="CT59" i="37"/>
  <c r="CS59" i="37"/>
  <c r="CR59" i="37"/>
  <c r="CQ59" i="37"/>
  <c r="CP59" i="37"/>
  <c r="CO59" i="37"/>
  <c r="CN59" i="37"/>
  <c r="CM59" i="37"/>
  <c r="CL59" i="37"/>
  <c r="CK59" i="37"/>
  <c r="CJ59" i="37"/>
  <c r="CI59" i="37"/>
  <c r="CH59" i="37"/>
  <c r="CG59" i="37"/>
  <c r="CF59" i="37"/>
  <c r="CE59" i="37"/>
  <c r="CD59" i="37"/>
  <c r="CC59" i="37"/>
  <c r="CB59" i="37"/>
  <c r="CA59" i="37"/>
  <c r="DV58" i="37"/>
  <c r="DU58" i="37"/>
  <c r="DT58" i="37"/>
  <c r="DS58" i="37"/>
  <c r="DR58" i="37"/>
  <c r="DQ58" i="37"/>
  <c r="DP58" i="37"/>
  <c r="DO58" i="37"/>
  <c r="DN58" i="37"/>
  <c r="DM58" i="37"/>
  <c r="DL58" i="37"/>
  <c r="DK58" i="37"/>
  <c r="DJ58" i="37"/>
  <c r="DI58" i="37"/>
  <c r="DH58" i="37"/>
  <c r="DG58" i="37"/>
  <c r="DF58" i="37"/>
  <c r="DE58" i="37"/>
  <c r="DD58" i="37"/>
  <c r="DC58" i="37"/>
  <c r="DB58" i="37"/>
  <c r="DA58" i="37"/>
  <c r="CZ58" i="37"/>
  <c r="CY58" i="37"/>
  <c r="CX58" i="37"/>
  <c r="CW58" i="37"/>
  <c r="CV58" i="37"/>
  <c r="CU58" i="37"/>
  <c r="CT58" i="37"/>
  <c r="CS58" i="37"/>
  <c r="CR58" i="37"/>
  <c r="CQ58" i="37"/>
  <c r="CP58" i="37"/>
  <c r="CO58" i="37"/>
  <c r="CN58" i="37"/>
  <c r="CM58" i="37"/>
  <c r="CL58" i="37"/>
  <c r="CK58" i="37"/>
  <c r="CJ58" i="37"/>
  <c r="CI58" i="37"/>
  <c r="CH58" i="37"/>
  <c r="CG58" i="37"/>
  <c r="CF58" i="37"/>
  <c r="CE58" i="37"/>
  <c r="CD58" i="37"/>
  <c r="CC58" i="37"/>
  <c r="CB58" i="37"/>
  <c r="CA58" i="37"/>
  <c r="DV57" i="37"/>
  <c r="DU57" i="37"/>
  <c r="DT57" i="37"/>
  <c r="DS57" i="37"/>
  <c r="DR57" i="37"/>
  <c r="DQ57" i="37"/>
  <c r="DP57" i="37"/>
  <c r="DO57" i="37"/>
  <c r="DN57" i="37"/>
  <c r="DM57" i="37"/>
  <c r="DL57" i="37"/>
  <c r="DK57" i="37"/>
  <c r="DJ57" i="37"/>
  <c r="DI57" i="37"/>
  <c r="DH57" i="37"/>
  <c r="DG57" i="37"/>
  <c r="DF57" i="37"/>
  <c r="DE57" i="37"/>
  <c r="DD57" i="37"/>
  <c r="DC57" i="37"/>
  <c r="DB57" i="37"/>
  <c r="DA57" i="37"/>
  <c r="CZ57" i="37"/>
  <c r="CY57" i="37"/>
  <c r="CX57" i="37"/>
  <c r="CW57" i="37"/>
  <c r="CV57" i="37"/>
  <c r="CU57" i="37"/>
  <c r="CT57" i="37"/>
  <c r="CS57" i="37"/>
  <c r="CR57" i="37"/>
  <c r="CQ57" i="37"/>
  <c r="CP57" i="37"/>
  <c r="CO57" i="37"/>
  <c r="CN57" i="37"/>
  <c r="CM57" i="37"/>
  <c r="CL57" i="37"/>
  <c r="CK57" i="37"/>
  <c r="CJ57" i="37"/>
  <c r="CI57" i="37"/>
  <c r="CH57" i="37"/>
  <c r="CG57" i="37"/>
  <c r="CF57" i="37"/>
  <c r="CE57" i="37"/>
  <c r="CD57" i="37"/>
  <c r="CC57" i="37"/>
  <c r="CB57" i="37"/>
  <c r="CA57" i="37"/>
  <c r="DV56" i="37"/>
  <c r="DU56" i="37"/>
  <c r="DT56" i="37"/>
  <c r="DS56" i="37"/>
  <c r="DR56" i="37"/>
  <c r="DQ56" i="37"/>
  <c r="DP56" i="37"/>
  <c r="DO56" i="37"/>
  <c r="DN56" i="37"/>
  <c r="DM56" i="37"/>
  <c r="DL56" i="37"/>
  <c r="DK56" i="37"/>
  <c r="DJ56" i="37"/>
  <c r="DI56" i="37"/>
  <c r="DH56" i="37"/>
  <c r="DG56" i="37"/>
  <c r="DF56" i="37"/>
  <c r="DE56" i="37"/>
  <c r="DD56" i="37"/>
  <c r="DC56" i="37"/>
  <c r="DB56" i="37"/>
  <c r="DA56" i="37"/>
  <c r="CZ56" i="37"/>
  <c r="CY56" i="37"/>
  <c r="CX56" i="37"/>
  <c r="CW56" i="37"/>
  <c r="CV56" i="37"/>
  <c r="CU56" i="37"/>
  <c r="CT56" i="37"/>
  <c r="CS56" i="37"/>
  <c r="CR56" i="37"/>
  <c r="CQ56" i="37"/>
  <c r="CP56" i="37"/>
  <c r="CO56" i="37"/>
  <c r="CN56" i="37"/>
  <c r="CM56" i="37"/>
  <c r="CL56" i="37"/>
  <c r="CK56" i="37"/>
  <c r="CJ56" i="37"/>
  <c r="CI56" i="37"/>
  <c r="CH56" i="37"/>
  <c r="CG56" i="37"/>
  <c r="CF56" i="37"/>
  <c r="CE56" i="37"/>
  <c r="CD56" i="37"/>
  <c r="CC56" i="37"/>
  <c r="CB56" i="37"/>
  <c r="CA56" i="37"/>
  <c r="DV55" i="37"/>
  <c r="DU55" i="37"/>
  <c r="DT55" i="37"/>
  <c r="DS55" i="37"/>
  <c r="DR55" i="37"/>
  <c r="DQ55" i="37"/>
  <c r="DP55" i="37"/>
  <c r="DO55" i="37"/>
  <c r="DN55" i="37"/>
  <c r="DM55" i="37"/>
  <c r="DL55" i="37"/>
  <c r="DK55" i="37"/>
  <c r="DJ55" i="37"/>
  <c r="DI55" i="37"/>
  <c r="DH55" i="37"/>
  <c r="DG55" i="37"/>
  <c r="DF55" i="37"/>
  <c r="DE55" i="37"/>
  <c r="DD55" i="37"/>
  <c r="DC55" i="37"/>
  <c r="DB55" i="37"/>
  <c r="DA55" i="37"/>
  <c r="CZ55" i="37"/>
  <c r="CY55" i="37"/>
  <c r="CX55" i="37"/>
  <c r="CW55" i="37"/>
  <c r="CV55" i="37"/>
  <c r="CU55" i="37"/>
  <c r="CT55" i="37"/>
  <c r="CS55" i="37"/>
  <c r="CR55" i="37"/>
  <c r="CQ55" i="37"/>
  <c r="CP55" i="37"/>
  <c r="CO55" i="37"/>
  <c r="CN55" i="37"/>
  <c r="CM55" i="37"/>
  <c r="CL55" i="37"/>
  <c r="CK55" i="37"/>
  <c r="CJ55" i="37"/>
  <c r="CI55" i="37"/>
  <c r="CH55" i="37"/>
  <c r="CA55" i="37"/>
  <c r="CB55" i="37"/>
  <c r="CC55" i="37"/>
  <c r="CD55" i="37"/>
  <c r="CE55" i="37"/>
  <c r="CF55" i="37"/>
  <c r="CG55" i="37"/>
  <c r="BZ55" i="37"/>
  <c r="DV54" i="37"/>
  <c r="DU54" i="37"/>
  <c r="DT54" i="37"/>
  <c r="DS54" i="37"/>
  <c r="DR54" i="37"/>
  <c r="DQ54" i="37"/>
  <c r="DP54" i="37"/>
  <c r="DO54" i="37"/>
  <c r="DN54" i="37"/>
  <c r="DM54" i="37"/>
  <c r="DL54" i="37"/>
  <c r="DK54" i="37"/>
  <c r="DJ54" i="37"/>
  <c r="DI54" i="37"/>
  <c r="DH54" i="37"/>
  <c r="DG54" i="37"/>
  <c r="DF54" i="37"/>
  <c r="DE54" i="37"/>
  <c r="DD54" i="37"/>
  <c r="DC54" i="37"/>
  <c r="DB54" i="37"/>
  <c r="DA54" i="37"/>
  <c r="CZ54" i="37"/>
  <c r="CY54" i="37"/>
  <c r="CX54" i="37"/>
  <c r="CW54" i="37"/>
  <c r="CV54" i="37"/>
  <c r="CU54" i="37"/>
  <c r="CT54" i="37"/>
  <c r="CS54" i="37"/>
  <c r="CR54" i="37"/>
  <c r="CQ54" i="37"/>
  <c r="CP54" i="37"/>
  <c r="CO54" i="37"/>
  <c r="CN54" i="37"/>
  <c r="CM54" i="37"/>
  <c r="CL54" i="37"/>
  <c r="CK54" i="37"/>
  <c r="CJ54" i="37"/>
  <c r="CI54" i="37"/>
  <c r="CH54" i="37"/>
  <c r="CG54" i="37"/>
  <c r="CF54" i="37"/>
  <c r="CE54" i="37"/>
  <c r="CD54" i="37"/>
  <c r="CC54" i="37"/>
  <c r="CB54" i="37"/>
  <c r="CA54" i="37"/>
  <c r="DV53" i="37"/>
  <c r="DU53" i="37"/>
  <c r="DT53" i="37"/>
  <c r="DS53" i="37"/>
  <c r="DR53" i="37"/>
  <c r="DQ53" i="37"/>
  <c r="DP53" i="37"/>
  <c r="DO53" i="37"/>
  <c r="DN53" i="37"/>
  <c r="DM53" i="37"/>
  <c r="DL53" i="37"/>
  <c r="DK53" i="37"/>
  <c r="DJ53" i="37"/>
  <c r="DI53" i="37"/>
  <c r="DH53" i="37"/>
  <c r="DG53" i="37"/>
  <c r="DF53" i="37"/>
  <c r="DE53" i="37"/>
  <c r="DD53" i="37"/>
  <c r="DC53" i="37"/>
  <c r="DB53" i="37"/>
  <c r="DA53" i="37"/>
  <c r="CZ53" i="37"/>
  <c r="CY53" i="37"/>
  <c r="CX53" i="37"/>
  <c r="CW53" i="37"/>
  <c r="CV53" i="37"/>
  <c r="CU53" i="37"/>
  <c r="CT53" i="37"/>
  <c r="CS53" i="37"/>
  <c r="CR53" i="37"/>
  <c r="CQ53" i="37"/>
  <c r="CP53" i="37"/>
  <c r="CO53" i="37"/>
  <c r="CN53" i="37"/>
  <c r="CM53" i="37"/>
  <c r="CL53" i="37"/>
  <c r="CK53" i="37"/>
  <c r="CJ53" i="37"/>
  <c r="CI53" i="37"/>
  <c r="CH53" i="37"/>
  <c r="CG53" i="37"/>
  <c r="CF53" i="37"/>
  <c r="CE53" i="37"/>
  <c r="CD53" i="37"/>
  <c r="CC53" i="37"/>
  <c r="CB53" i="37"/>
  <c r="CA53" i="37"/>
  <c r="DV52" i="37"/>
  <c r="DU52" i="37"/>
  <c r="DT52" i="37"/>
  <c r="DS52" i="37"/>
  <c r="DR52" i="37"/>
  <c r="DQ52" i="37"/>
  <c r="DP52" i="37"/>
  <c r="DO52" i="37"/>
  <c r="DN52" i="37"/>
  <c r="DM52" i="37"/>
  <c r="DL52" i="37"/>
  <c r="DK52" i="37"/>
  <c r="DJ52" i="37"/>
  <c r="DI52" i="37"/>
  <c r="DH52" i="37"/>
  <c r="DG52" i="37"/>
  <c r="DF52" i="37"/>
  <c r="DE52" i="37"/>
  <c r="DD52" i="37"/>
  <c r="DC52" i="37"/>
  <c r="DB52" i="37"/>
  <c r="DA52" i="37"/>
  <c r="CZ52" i="37"/>
  <c r="CY52" i="37"/>
  <c r="CX52" i="37"/>
  <c r="CW52" i="37"/>
  <c r="CV52" i="37"/>
  <c r="CU52" i="37"/>
  <c r="CT52" i="37"/>
  <c r="CS52" i="37"/>
  <c r="CR52" i="37"/>
  <c r="CQ52" i="37"/>
  <c r="CP52" i="37"/>
  <c r="CO52" i="37"/>
  <c r="CN52" i="37"/>
  <c r="CM52" i="37"/>
  <c r="CL52" i="37"/>
  <c r="CK52" i="37"/>
  <c r="CJ52" i="37"/>
  <c r="CI52" i="37"/>
  <c r="CH52" i="37"/>
  <c r="CG52" i="37"/>
  <c r="CF52" i="37"/>
  <c r="CE52" i="37"/>
  <c r="CD52" i="37"/>
  <c r="CC52" i="37"/>
  <c r="CB52" i="37"/>
  <c r="CA52" i="37"/>
  <c r="DV51" i="37"/>
  <c r="DU51" i="37"/>
  <c r="DT51" i="37"/>
  <c r="DS51" i="37"/>
  <c r="DR51" i="37"/>
  <c r="DQ51" i="37"/>
  <c r="DP51" i="37"/>
  <c r="DO51" i="37"/>
  <c r="DN51" i="37"/>
  <c r="DM51" i="37"/>
  <c r="DL51" i="37"/>
  <c r="DK51" i="37"/>
  <c r="DJ51" i="37"/>
  <c r="DI51" i="37"/>
  <c r="DH51" i="37"/>
  <c r="DG51" i="37"/>
  <c r="DF51" i="37"/>
  <c r="DE51" i="37"/>
  <c r="DD51" i="37"/>
  <c r="DC51" i="37"/>
  <c r="DB51" i="37"/>
  <c r="DA51" i="37"/>
  <c r="CZ51" i="37"/>
  <c r="CY51" i="37"/>
  <c r="CX51" i="37"/>
  <c r="CW51" i="37"/>
  <c r="CV51" i="37"/>
  <c r="CU51" i="37"/>
  <c r="CT51" i="37"/>
  <c r="CS51" i="37"/>
  <c r="CR51" i="37"/>
  <c r="CQ51" i="37"/>
  <c r="CP51" i="37"/>
  <c r="CO51" i="37"/>
  <c r="CN51" i="37"/>
  <c r="CM51" i="37"/>
  <c r="CL51" i="37"/>
  <c r="CK51" i="37"/>
  <c r="CJ51" i="37"/>
  <c r="CI51" i="37"/>
  <c r="CH51" i="37"/>
  <c r="CG51" i="37"/>
  <c r="CF51" i="37"/>
  <c r="CE51" i="37"/>
  <c r="CD51" i="37"/>
  <c r="CC51" i="37"/>
  <c r="CB51" i="37"/>
  <c r="CA51" i="37"/>
  <c r="DV50" i="37"/>
  <c r="DU50" i="37"/>
  <c r="DT50" i="37"/>
  <c r="DS50" i="37"/>
  <c r="DR50" i="37"/>
  <c r="DQ50" i="37"/>
  <c r="DP50" i="37"/>
  <c r="DO50" i="37"/>
  <c r="DN50" i="37"/>
  <c r="DM50" i="37"/>
  <c r="DL50" i="37"/>
  <c r="DK50" i="37"/>
  <c r="DJ50" i="37"/>
  <c r="DI50" i="37"/>
  <c r="DH50" i="37"/>
  <c r="DG50" i="37"/>
  <c r="DF50" i="37"/>
  <c r="DE50" i="37"/>
  <c r="DD50" i="37"/>
  <c r="DC50" i="37"/>
  <c r="DB50" i="37"/>
  <c r="DA50" i="37"/>
  <c r="CZ50" i="37"/>
  <c r="CY50" i="37"/>
  <c r="CX50" i="37"/>
  <c r="CW50" i="37"/>
  <c r="CV50" i="37"/>
  <c r="CU50" i="37"/>
  <c r="CT50" i="37"/>
  <c r="CS50" i="37"/>
  <c r="CR50" i="37"/>
  <c r="CQ50" i="37"/>
  <c r="CP50" i="37"/>
  <c r="CO50" i="37"/>
  <c r="CN50" i="37"/>
  <c r="CM50" i="37"/>
  <c r="CL50" i="37"/>
  <c r="CK50" i="37"/>
  <c r="CJ50" i="37"/>
  <c r="CI50" i="37"/>
  <c r="CH50" i="37"/>
  <c r="CG50" i="37"/>
  <c r="CF50" i="37"/>
  <c r="CE50" i="37"/>
  <c r="CD50" i="37"/>
  <c r="CC50" i="37"/>
  <c r="CB50" i="37"/>
  <c r="CA50" i="37"/>
  <c r="DV49" i="37"/>
  <c r="DU49" i="37"/>
  <c r="DT49" i="37"/>
  <c r="DS49" i="37"/>
  <c r="DR49" i="37"/>
  <c r="DQ49" i="37"/>
  <c r="DP49" i="37"/>
  <c r="DO49" i="37"/>
  <c r="DN49" i="37"/>
  <c r="DM49" i="37"/>
  <c r="DL49" i="37"/>
  <c r="DK49" i="37"/>
  <c r="DJ49" i="37"/>
  <c r="DI49" i="37"/>
  <c r="DH49" i="37"/>
  <c r="DG49" i="37"/>
  <c r="DF49" i="37"/>
  <c r="DE49" i="37"/>
  <c r="DD49" i="37"/>
  <c r="DC49" i="37"/>
  <c r="DB49" i="37"/>
  <c r="DA49" i="37"/>
  <c r="CZ49" i="37"/>
  <c r="CY49" i="37"/>
  <c r="CX49" i="37"/>
  <c r="CW49" i="37"/>
  <c r="CV49" i="37"/>
  <c r="CU49" i="37"/>
  <c r="CT49" i="37"/>
  <c r="CS49" i="37"/>
  <c r="CR49" i="37"/>
  <c r="CQ49" i="37"/>
  <c r="CP49" i="37"/>
  <c r="CO49" i="37"/>
  <c r="CN49" i="37"/>
  <c r="CM49" i="37"/>
  <c r="CL49" i="37"/>
  <c r="CK49" i="37"/>
  <c r="CJ49" i="37"/>
  <c r="CI49" i="37"/>
  <c r="CH49" i="37"/>
  <c r="CG49" i="37"/>
  <c r="CF49" i="37"/>
  <c r="CE49" i="37"/>
  <c r="CD49" i="37"/>
  <c r="CC49" i="37"/>
  <c r="CB49" i="37"/>
  <c r="CA49" i="37"/>
  <c r="DV48" i="37"/>
  <c r="DU48" i="37"/>
  <c r="DT48" i="37"/>
  <c r="DS48" i="37"/>
  <c r="DR48" i="37"/>
  <c r="DQ48" i="37"/>
  <c r="DP48" i="37"/>
  <c r="DO48" i="37"/>
  <c r="DN48" i="37"/>
  <c r="DM48" i="37"/>
  <c r="DL48" i="37"/>
  <c r="DK48" i="37"/>
  <c r="DJ48" i="37"/>
  <c r="DI48" i="37"/>
  <c r="DH48" i="37"/>
  <c r="DG48" i="37"/>
  <c r="DF48" i="37"/>
  <c r="DE48" i="37"/>
  <c r="DD48" i="37"/>
  <c r="DC48" i="37"/>
  <c r="DB48" i="37"/>
  <c r="DA48" i="37"/>
  <c r="CZ48" i="37"/>
  <c r="CY48" i="37"/>
  <c r="CX48" i="37"/>
  <c r="CW48" i="37"/>
  <c r="CV48" i="37"/>
  <c r="CU48" i="37"/>
  <c r="CT48" i="37"/>
  <c r="CS48" i="37"/>
  <c r="CR48" i="37"/>
  <c r="CQ48" i="37"/>
  <c r="CP48" i="37"/>
  <c r="CO48" i="37"/>
  <c r="CN48" i="37"/>
  <c r="CM48" i="37"/>
  <c r="CL48" i="37"/>
  <c r="CK48" i="37"/>
  <c r="CJ48" i="37"/>
  <c r="CI48" i="37"/>
  <c r="CH48" i="37"/>
  <c r="CG48" i="37"/>
  <c r="CF48" i="37"/>
  <c r="CE48" i="37"/>
  <c r="CD48" i="37"/>
  <c r="CC48" i="37"/>
  <c r="CB48" i="37"/>
  <c r="CA48" i="37"/>
  <c r="DV47" i="37"/>
  <c r="DU47" i="37"/>
  <c r="DT47" i="37"/>
  <c r="DS47" i="37"/>
  <c r="DR47" i="37"/>
  <c r="DQ47" i="37"/>
  <c r="DP47" i="37"/>
  <c r="DO47" i="37"/>
  <c r="DN47" i="37"/>
  <c r="DM47" i="37"/>
  <c r="DL47" i="37"/>
  <c r="DK47" i="37"/>
  <c r="DJ47" i="37"/>
  <c r="DI47" i="37"/>
  <c r="DH47" i="37"/>
  <c r="DG47" i="37"/>
  <c r="DF47" i="37"/>
  <c r="DE47" i="37"/>
  <c r="DD47" i="37"/>
  <c r="DC47" i="37"/>
  <c r="DB47" i="37"/>
  <c r="DA47" i="37"/>
  <c r="CZ47" i="37"/>
  <c r="CY47" i="37"/>
  <c r="CX47" i="37"/>
  <c r="CW47" i="37"/>
  <c r="CV47" i="37"/>
  <c r="CU47" i="37"/>
  <c r="CT47" i="37"/>
  <c r="CS47" i="37"/>
  <c r="CR47" i="37"/>
  <c r="CQ47" i="37"/>
  <c r="CP47" i="37"/>
  <c r="CO47" i="37"/>
  <c r="CN47" i="37"/>
  <c r="CM47" i="37"/>
  <c r="CL47" i="37"/>
  <c r="CK47" i="37"/>
  <c r="CJ47" i="37"/>
  <c r="CI47" i="37"/>
  <c r="CH47" i="37"/>
  <c r="CG47" i="37"/>
  <c r="CF47" i="37"/>
  <c r="CE47" i="37"/>
  <c r="CD47" i="37"/>
  <c r="CC47" i="37"/>
  <c r="CB47" i="37"/>
  <c r="CA47" i="37"/>
  <c r="DV46" i="37"/>
  <c r="DU46" i="37"/>
  <c r="DT46" i="37"/>
  <c r="DS46" i="37"/>
  <c r="DR46" i="37"/>
  <c r="DQ46" i="37"/>
  <c r="DP46" i="37"/>
  <c r="DO46" i="37"/>
  <c r="DN46" i="37"/>
  <c r="DM46" i="37"/>
  <c r="DL46" i="37"/>
  <c r="DK46" i="37"/>
  <c r="DJ46" i="37"/>
  <c r="DI46" i="37"/>
  <c r="DH46" i="37"/>
  <c r="DG46" i="37"/>
  <c r="DF46" i="37"/>
  <c r="DE46" i="37"/>
  <c r="DD46" i="37"/>
  <c r="DC46" i="37"/>
  <c r="DB46" i="37"/>
  <c r="DA46" i="37"/>
  <c r="CZ46" i="37"/>
  <c r="CY46" i="37"/>
  <c r="CX46" i="37"/>
  <c r="CW46" i="37"/>
  <c r="CV46" i="37"/>
  <c r="CU46" i="37"/>
  <c r="CT46" i="37"/>
  <c r="CS46" i="37"/>
  <c r="CR46" i="37"/>
  <c r="CQ46" i="37"/>
  <c r="CP46" i="37"/>
  <c r="CO46" i="37"/>
  <c r="CN46" i="37"/>
  <c r="CM46" i="37"/>
  <c r="CL46" i="37"/>
  <c r="CK46" i="37"/>
  <c r="CJ46" i="37"/>
  <c r="CI46" i="37"/>
  <c r="CH46" i="37"/>
  <c r="CG46" i="37"/>
  <c r="CF46" i="37"/>
  <c r="CE46" i="37"/>
  <c r="CD46" i="37"/>
  <c r="CC46" i="37"/>
  <c r="CB46" i="37"/>
  <c r="CA46" i="37"/>
  <c r="DV45" i="37"/>
  <c r="DU45" i="37"/>
  <c r="DT45" i="37"/>
  <c r="DS45" i="37"/>
  <c r="DR45" i="37"/>
  <c r="DQ45" i="37"/>
  <c r="DP45" i="37"/>
  <c r="DO45" i="37"/>
  <c r="DN45" i="37"/>
  <c r="DM45" i="37"/>
  <c r="DL45" i="37"/>
  <c r="DK45" i="37"/>
  <c r="DJ45" i="37"/>
  <c r="DI45" i="37"/>
  <c r="DH45" i="37"/>
  <c r="DG45" i="37"/>
  <c r="DF45" i="37"/>
  <c r="DE45" i="37"/>
  <c r="DD45" i="37"/>
  <c r="DC45" i="37"/>
  <c r="DB45" i="37"/>
  <c r="DA45" i="37"/>
  <c r="CZ45" i="37"/>
  <c r="CY45" i="37"/>
  <c r="CX45" i="37"/>
  <c r="CW45" i="37"/>
  <c r="CV45" i="37"/>
  <c r="CU45" i="37"/>
  <c r="CT45" i="37"/>
  <c r="CS45" i="37"/>
  <c r="CR45" i="37"/>
  <c r="CQ45" i="37"/>
  <c r="CP45" i="37"/>
  <c r="CO45" i="37"/>
  <c r="CN45" i="37"/>
  <c r="CM45" i="37"/>
  <c r="CL45" i="37"/>
  <c r="CK45" i="37"/>
  <c r="CJ45" i="37"/>
  <c r="CI45" i="37"/>
  <c r="CH45" i="37"/>
  <c r="CG45" i="37"/>
  <c r="CF45" i="37"/>
  <c r="CE45" i="37"/>
  <c r="CD45" i="37"/>
  <c r="CC45" i="37"/>
  <c r="CB45" i="37"/>
  <c r="CA45" i="37"/>
  <c r="DV44" i="37"/>
  <c r="DU44" i="37"/>
  <c r="DT44" i="37"/>
  <c r="DS44" i="37"/>
  <c r="DR44" i="37"/>
  <c r="DQ44" i="37"/>
  <c r="DP44" i="37"/>
  <c r="DO44" i="37"/>
  <c r="DN44" i="37"/>
  <c r="DM44" i="37"/>
  <c r="DL44" i="37"/>
  <c r="DK44" i="37"/>
  <c r="DJ44" i="37"/>
  <c r="DI44" i="37"/>
  <c r="DH44" i="37"/>
  <c r="DG44" i="37"/>
  <c r="DF44" i="37"/>
  <c r="DE44" i="37"/>
  <c r="DD44" i="37"/>
  <c r="DC44" i="37"/>
  <c r="DB44" i="37"/>
  <c r="DA44" i="37"/>
  <c r="CZ44" i="37"/>
  <c r="CY44" i="37"/>
  <c r="CX44" i="37"/>
  <c r="CW44" i="37"/>
  <c r="CV44" i="37"/>
  <c r="CU44" i="37"/>
  <c r="CT44" i="37"/>
  <c r="CS44" i="37"/>
  <c r="CR44" i="37"/>
  <c r="CQ44" i="37"/>
  <c r="CP44" i="37"/>
  <c r="CO44" i="37"/>
  <c r="CN44" i="37"/>
  <c r="CM44" i="37"/>
  <c r="CL44" i="37"/>
  <c r="CK44" i="37"/>
  <c r="CJ44" i="37"/>
  <c r="CI44" i="37"/>
  <c r="CH44" i="37"/>
  <c r="CG44" i="37"/>
  <c r="CF44" i="37"/>
  <c r="CE44" i="37"/>
  <c r="CD44" i="37"/>
  <c r="CC44" i="37"/>
  <c r="CB44" i="37"/>
  <c r="CA44" i="37"/>
  <c r="DV43" i="37"/>
  <c r="DU43" i="37"/>
  <c r="DT43" i="37"/>
  <c r="DS43" i="37"/>
  <c r="DR43" i="37"/>
  <c r="DQ43" i="37"/>
  <c r="DP43" i="37"/>
  <c r="DO43" i="37"/>
  <c r="DN43" i="37"/>
  <c r="DM43" i="37"/>
  <c r="DL43" i="37"/>
  <c r="DK43" i="37"/>
  <c r="DJ43" i="37"/>
  <c r="DI43" i="37"/>
  <c r="DH43" i="37"/>
  <c r="DG43" i="37"/>
  <c r="DF43" i="37"/>
  <c r="DE43" i="37"/>
  <c r="DD43" i="37"/>
  <c r="DC43" i="37"/>
  <c r="DB43" i="37"/>
  <c r="DA43" i="37"/>
  <c r="CZ43" i="37"/>
  <c r="CY43" i="37"/>
  <c r="CX43" i="37"/>
  <c r="CW43" i="37"/>
  <c r="CV43" i="37"/>
  <c r="CU43" i="37"/>
  <c r="CT43" i="37"/>
  <c r="CS43" i="37"/>
  <c r="CR43" i="37"/>
  <c r="CQ43" i="37"/>
  <c r="CP43" i="37"/>
  <c r="CO43" i="37"/>
  <c r="CN43" i="37"/>
  <c r="CM43" i="37"/>
  <c r="CL43" i="37"/>
  <c r="CK43" i="37"/>
  <c r="CJ43" i="37"/>
  <c r="CI43" i="37"/>
  <c r="CH43" i="37"/>
  <c r="CG43" i="37"/>
  <c r="CF43" i="37"/>
  <c r="CE43" i="37"/>
  <c r="CD43" i="37"/>
  <c r="CC43" i="37"/>
  <c r="CB43" i="37"/>
  <c r="CA43" i="37"/>
  <c r="DV42" i="37"/>
  <c r="DU42" i="37"/>
  <c r="DT42" i="37"/>
  <c r="DS42" i="37"/>
  <c r="DR42" i="37"/>
  <c r="DQ42" i="37"/>
  <c r="DP42" i="37"/>
  <c r="DO42" i="37"/>
  <c r="DN42" i="37"/>
  <c r="DM42" i="37"/>
  <c r="DL42" i="37"/>
  <c r="DK42" i="37"/>
  <c r="DJ42" i="37"/>
  <c r="DI42" i="37"/>
  <c r="DH42" i="37"/>
  <c r="DG42" i="37"/>
  <c r="DF42" i="37"/>
  <c r="DE42" i="37"/>
  <c r="DD42" i="37"/>
  <c r="DC42" i="37"/>
  <c r="DB42" i="37"/>
  <c r="DA42" i="37"/>
  <c r="CZ42" i="37"/>
  <c r="CY42" i="37"/>
  <c r="CX42" i="37"/>
  <c r="CW42" i="37"/>
  <c r="CV42" i="37"/>
  <c r="CU42" i="37"/>
  <c r="CT42" i="37"/>
  <c r="CS42" i="37"/>
  <c r="CR42" i="37"/>
  <c r="CQ42" i="37"/>
  <c r="CP42" i="37"/>
  <c r="CO42" i="37"/>
  <c r="CN42" i="37"/>
  <c r="CM42" i="37"/>
  <c r="CL42" i="37"/>
  <c r="CK42" i="37"/>
  <c r="CJ42" i="37"/>
  <c r="CI42" i="37"/>
  <c r="CH42" i="37"/>
  <c r="CG42" i="37"/>
  <c r="CF42" i="37"/>
  <c r="CE42" i="37"/>
  <c r="CD42" i="37"/>
  <c r="CC42" i="37"/>
  <c r="CB42" i="37"/>
  <c r="CA42" i="37"/>
  <c r="DV41" i="37"/>
  <c r="DU41" i="37"/>
  <c r="DT41" i="37"/>
  <c r="DS41" i="37"/>
  <c r="DR41" i="37"/>
  <c r="DQ41" i="37"/>
  <c r="DP41" i="37"/>
  <c r="DO41" i="37"/>
  <c r="DN41" i="37"/>
  <c r="DM41" i="37"/>
  <c r="DL41" i="37"/>
  <c r="DK41" i="37"/>
  <c r="DJ41" i="37"/>
  <c r="DI41" i="37"/>
  <c r="DH41" i="37"/>
  <c r="DG41" i="37"/>
  <c r="DF41" i="37"/>
  <c r="DE41" i="37"/>
  <c r="DD41" i="37"/>
  <c r="DC41" i="37"/>
  <c r="DB41" i="37"/>
  <c r="DA41" i="37"/>
  <c r="CZ41" i="37"/>
  <c r="CY41" i="37"/>
  <c r="CX41" i="37"/>
  <c r="CW41" i="37"/>
  <c r="CV41" i="37"/>
  <c r="CU41" i="37"/>
  <c r="CT41" i="37"/>
  <c r="CS41" i="37"/>
  <c r="CR41" i="37"/>
  <c r="CQ41" i="37"/>
  <c r="CP41" i="37"/>
  <c r="CO41" i="37"/>
  <c r="CN41" i="37"/>
  <c r="CM41" i="37"/>
  <c r="CL41" i="37"/>
  <c r="CK41" i="37"/>
  <c r="CJ41" i="37"/>
  <c r="CI41" i="37"/>
  <c r="CH41" i="37"/>
  <c r="CG41" i="37"/>
  <c r="CF41" i="37"/>
  <c r="CE41" i="37"/>
  <c r="CD41" i="37"/>
  <c r="CC41" i="37"/>
  <c r="CB41" i="37"/>
  <c r="CA41" i="37"/>
  <c r="DV40" i="37"/>
  <c r="DU40" i="37"/>
  <c r="DT40" i="37"/>
  <c r="DS40" i="37"/>
  <c r="DR40" i="37"/>
  <c r="DQ40" i="37"/>
  <c r="DP40" i="37"/>
  <c r="DO40" i="37"/>
  <c r="DN40" i="37"/>
  <c r="DM40" i="37"/>
  <c r="DL40" i="37"/>
  <c r="DK40" i="37"/>
  <c r="DJ40" i="37"/>
  <c r="DI40" i="37"/>
  <c r="DH40" i="37"/>
  <c r="DG40" i="37"/>
  <c r="DF40" i="37"/>
  <c r="DE40" i="37"/>
  <c r="DD40" i="37"/>
  <c r="DC40" i="37"/>
  <c r="DB40" i="37"/>
  <c r="DA40" i="37"/>
  <c r="CZ40" i="37"/>
  <c r="CY40" i="37"/>
  <c r="CX40" i="37"/>
  <c r="CW40" i="37"/>
  <c r="CV40" i="37"/>
  <c r="CU40" i="37"/>
  <c r="CT40" i="37"/>
  <c r="CS40" i="37"/>
  <c r="CR40" i="37"/>
  <c r="CQ40" i="37"/>
  <c r="CP40" i="37"/>
  <c r="CO40" i="37"/>
  <c r="CN40" i="37"/>
  <c r="CM40" i="37"/>
  <c r="CL40" i="37"/>
  <c r="CK40" i="37"/>
  <c r="CJ40" i="37"/>
  <c r="CI40" i="37"/>
  <c r="CH40" i="37"/>
  <c r="CG40" i="37"/>
  <c r="CF40" i="37"/>
  <c r="CE40" i="37"/>
  <c r="CD40" i="37"/>
  <c r="CC40" i="37"/>
  <c r="CB40" i="37"/>
  <c r="CA40" i="37"/>
  <c r="DV39" i="37"/>
  <c r="DU39" i="37"/>
  <c r="DT39" i="37"/>
  <c r="DS39" i="37"/>
  <c r="DR39" i="37"/>
  <c r="DQ39" i="37"/>
  <c r="DP39" i="37"/>
  <c r="DO39" i="37"/>
  <c r="DN39" i="37"/>
  <c r="DM39" i="37"/>
  <c r="DL39" i="37"/>
  <c r="DK39" i="37"/>
  <c r="DJ39" i="37"/>
  <c r="DI39" i="37"/>
  <c r="DH39" i="37"/>
  <c r="DG39" i="37"/>
  <c r="DF39" i="37"/>
  <c r="DE39" i="37"/>
  <c r="DD39" i="37"/>
  <c r="DC39" i="37"/>
  <c r="DB39" i="37"/>
  <c r="DA39" i="37"/>
  <c r="CZ39" i="37"/>
  <c r="CY39" i="37"/>
  <c r="CX39" i="37"/>
  <c r="CW39" i="37"/>
  <c r="CV39" i="37"/>
  <c r="CU39" i="37"/>
  <c r="CT39" i="37"/>
  <c r="CS39" i="37"/>
  <c r="CR39" i="37"/>
  <c r="CQ39" i="37"/>
  <c r="CP39" i="37"/>
  <c r="CO39" i="37"/>
  <c r="CN39" i="37"/>
  <c r="CM39" i="37"/>
  <c r="CL39" i="37"/>
  <c r="CK39" i="37"/>
  <c r="CJ39" i="37"/>
  <c r="CI39" i="37"/>
  <c r="CH39" i="37"/>
  <c r="CG39" i="37"/>
  <c r="CF39" i="37"/>
  <c r="CE39" i="37"/>
  <c r="CD39" i="37"/>
  <c r="CC39" i="37"/>
  <c r="CB39" i="37"/>
  <c r="CA39" i="37"/>
  <c r="DV38" i="37"/>
  <c r="DU38" i="37"/>
  <c r="DT38" i="37"/>
  <c r="DS38" i="37"/>
  <c r="DR38" i="37"/>
  <c r="DQ38" i="37"/>
  <c r="DP38" i="37"/>
  <c r="DO38" i="37"/>
  <c r="DN38" i="37"/>
  <c r="DM38" i="37"/>
  <c r="DL38" i="37"/>
  <c r="DK38" i="37"/>
  <c r="DJ38" i="37"/>
  <c r="DI38" i="37"/>
  <c r="DH38" i="37"/>
  <c r="DG38" i="37"/>
  <c r="DF38" i="37"/>
  <c r="DE38" i="37"/>
  <c r="DD38" i="37"/>
  <c r="DC38" i="37"/>
  <c r="DB38" i="37"/>
  <c r="DA38" i="37"/>
  <c r="CZ38" i="37"/>
  <c r="CY38" i="37"/>
  <c r="CX38" i="37"/>
  <c r="CW38" i="37"/>
  <c r="CV38" i="37"/>
  <c r="CU38" i="37"/>
  <c r="CT38" i="37"/>
  <c r="CS38" i="37"/>
  <c r="CR38" i="37"/>
  <c r="CQ38" i="37"/>
  <c r="CP38" i="37"/>
  <c r="CO38" i="37"/>
  <c r="CN38" i="37"/>
  <c r="CM38" i="37"/>
  <c r="CL38" i="37"/>
  <c r="CK38" i="37"/>
  <c r="CJ38" i="37"/>
  <c r="CI38" i="37"/>
  <c r="CH38" i="37"/>
  <c r="CG38" i="37"/>
  <c r="CF38" i="37"/>
  <c r="CE38" i="37"/>
  <c r="CD38" i="37"/>
  <c r="CC38" i="37"/>
  <c r="CB38" i="37"/>
  <c r="CA38" i="37"/>
  <c r="DV37" i="37"/>
  <c r="DU37" i="37"/>
  <c r="DT37" i="37"/>
  <c r="DS37" i="37"/>
  <c r="DR37" i="37"/>
  <c r="DQ37" i="37"/>
  <c r="DP37" i="37"/>
  <c r="DO37" i="37"/>
  <c r="DN37" i="37"/>
  <c r="DM37" i="37"/>
  <c r="DL37" i="37"/>
  <c r="DK37" i="37"/>
  <c r="DJ37" i="37"/>
  <c r="DI37" i="37"/>
  <c r="DH37" i="37"/>
  <c r="DG37" i="37"/>
  <c r="DF37" i="37"/>
  <c r="DE37" i="37"/>
  <c r="DD37" i="37"/>
  <c r="DC37" i="37"/>
  <c r="DB37" i="37"/>
  <c r="DA37" i="37"/>
  <c r="CZ37" i="37"/>
  <c r="CY37" i="37"/>
  <c r="CX37" i="37"/>
  <c r="CW37" i="37"/>
  <c r="CV37" i="37"/>
  <c r="CU37" i="37"/>
  <c r="CT37" i="37"/>
  <c r="CS37" i="37"/>
  <c r="CR37" i="37"/>
  <c r="CQ37" i="37"/>
  <c r="CP37" i="37"/>
  <c r="CO37" i="37"/>
  <c r="CN37" i="37"/>
  <c r="CM37" i="37"/>
  <c r="CL37" i="37"/>
  <c r="CK37" i="37"/>
  <c r="CJ37" i="37"/>
  <c r="CI37" i="37"/>
  <c r="CH37" i="37"/>
  <c r="CG37" i="37"/>
  <c r="CF37" i="37"/>
  <c r="CE37" i="37"/>
  <c r="CD37" i="37"/>
  <c r="CC37" i="37"/>
  <c r="CB37" i="37"/>
  <c r="CA37" i="37"/>
  <c r="DV36" i="37"/>
  <c r="DU36" i="37"/>
  <c r="DT36" i="37"/>
  <c r="DS36" i="37"/>
  <c r="DR36" i="37"/>
  <c r="DQ36" i="37"/>
  <c r="DP36" i="37"/>
  <c r="DO36" i="37"/>
  <c r="DN36" i="37"/>
  <c r="DM36" i="37"/>
  <c r="DL36" i="37"/>
  <c r="DK36" i="37"/>
  <c r="DJ36" i="37"/>
  <c r="DI36" i="37"/>
  <c r="DH36" i="37"/>
  <c r="DG36" i="37"/>
  <c r="DF36" i="37"/>
  <c r="DE36" i="37"/>
  <c r="DD36" i="37"/>
  <c r="DC36" i="37"/>
  <c r="DB36" i="37"/>
  <c r="DA36" i="37"/>
  <c r="CZ36" i="37"/>
  <c r="CY36" i="37"/>
  <c r="CX36" i="37"/>
  <c r="CW36" i="37"/>
  <c r="CV36" i="37"/>
  <c r="CU36" i="37"/>
  <c r="CT36" i="37"/>
  <c r="CS36" i="37"/>
  <c r="CR36" i="37"/>
  <c r="CQ36" i="37"/>
  <c r="CP36" i="37"/>
  <c r="CO36" i="37"/>
  <c r="CN36" i="37"/>
  <c r="CM36" i="37"/>
  <c r="CL36" i="37"/>
  <c r="CK36" i="37"/>
  <c r="CJ36" i="37"/>
  <c r="CI36" i="37"/>
  <c r="CH36" i="37"/>
  <c r="CG36" i="37"/>
  <c r="CF36" i="37"/>
  <c r="CE36" i="37"/>
  <c r="CD36" i="37"/>
  <c r="CC36" i="37"/>
  <c r="CB36" i="37"/>
  <c r="CA36" i="37"/>
  <c r="DV35" i="37"/>
  <c r="DU35" i="37"/>
  <c r="DT35" i="37"/>
  <c r="DS35" i="37"/>
  <c r="DR35" i="37"/>
  <c r="DQ35" i="37"/>
  <c r="DP35" i="37"/>
  <c r="DO35" i="37"/>
  <c r="DN35" i="37"/>
  <c r="DM35" i="37"/>
  <c r="DL35" i="37"/>
  <c r="DK35" i="37"/>
  <c r="DJ35" i="37"/>
  <c r="DI35" i="37"/>
  <c r="DH35" i="37"/>
  <c r="DG35" i="37"/>
  <c r="DF35" i="37"/>
  <c r="DE35" i="37"/>
  <c r="DD35" i="37"/>
  <c r="DC35" i="37"/>
  <c r="DB35" i="37"/>
  <c r="DA35" i="37"/>
  <c r="CZ35" i="37"/>
  <c r="CY35" i="37"/>
  <c r="CX35" i="37"/>
  <c r="CW35" i="37"/>
  <c r="CV35" i="37"/>
  <c r="CU35" i="37"/>
  <c r="CT35" i="37"/>
  <c r="CS35" i="37"/>
  <c r="CR35" i="37"/>
  <c r="CQ35" i="37"/>
  <c r="CP35" i="37"/>
  <c r="CO35" i="37"/>
  <c r="CN35" i="37"/>
  <c r="CM35" i="37"/>
  <c r="CL35" i="37"/>
  <c r="CK35" i="37"/>
  <c r="CJ35" i="37"/>
  <c r="CI35" i="37"/>
  <c r="CH35" i="37"/>
  <c r="CG35" i="37"/>
  <c r="CF35" i="37"/>
  <c r="CE35" i="37"/>
  <c r="CD35" i="37"/>
  <c r="CC35" i="37"/>
  <c r="CB35" i="37"/>
  <c r="CA35" i="37"/>
  <c r="DV34" i="37"/>
  <c r="DU34" i="37"/>
  <c r="DT34" i="37"/>
  <c r="DS34" i="37"/>
  <c r="DR34" i="37"/>
  <c r="DQ34" i="37"/>
  <c r="DP34" i="37"/>
  <c r="DO34" i="37"/>
  <c r="DN34" i="37"/>
  <c r="DM34" i="37"/>
  <c r="DL34" i="37"/>
  <c r="DK34" i="37"/>
  <c r="DJ34" i="37"/>
  <c r="DI34" i="37"/>
  <c r="DH34" i="37"/>
  <c r="DG34" i="37"/>
  <c r="DF34" i="37"/>
  <c r="DE34" i="37"/>
  <c r="DD34" i="37"/>
  <c r="DC34" i="37"/>
  <c r="DB34" i="37"/>
  <c r="DA34" i="37"/>
  <c r="CZ34" i="37"/>
  <c r="CY34" i="37"/>
  <c r="CX34" i="37"/>
  <c r="CW34" i="37"/>
  <c r="CV34" i="37"/>
  <c r="CU34" i="37"/>
  <c r="CT34" i="37"/>
  <c r="CS34" i="37"/>
  <c r="CR34" i="37"/>
  <c r="CQ34" i="37"/>
  <c r="CP34" i="37"/>
  <c r="CO34" i="37"/>
  <c r="CN34" i="37"/>
  <c r="CM34" i="37"/>
  <c r="CL34" i="37"/>
  <c r="CK34" i="37"/>
  <c r="CJ34" i="37"/>
  <c r="CI34" i="37"/>
  <c r="CH34" i="37"/>
  <c r="CG34" i="37"/>
  <c r="CF34" i="37"/>
  <c r="CE34" i="37"/>
  <c r="CD34" i="37"/>
  <c r="CC34" i="37"/>
  <c r="CB34" i="37"/>
  <c r="CA34" i="37"/>
  <c r="DV33" i="37"/>
  <c r="DU33" i="37"/>
  <c r="DT33" i="37"/>
  <c r="DS33" i="37"/>
  <c r="DR33" i="37"/>
  <c r="DQ33" i="37"/>
  <c r="DP33" i="37"/>
  <c r="DO33" i="37"/>
  <c r="DN33" i="37"/>
  <c r="DM33" i="37"/>
  <c r="DL33" i="37"/>
  <c r="DK33" i="37"/>
  <c r="DJ33" i="37"/>
  <c r="DI33" i="37"/>
  <c r="DH33" i="37"/>
  <c r="DG33" i="37"/>
  <c r="DF33" i="37"/>
  <c r="DE33" i="37"/>
  <c r="DD33" i="37"/>
  <c r="DC33" i="37"/>
  <c r="DB33" i="37"/>
  <c r="DA33" i="37"/>
  <c r="CZ33" i="37"/>
  <c r="CY33" i="37"/>
  <c r="CX33" i="37"/>
  <c r="CW33" i="37"/>
  <c r="CV33" i="37"/>
  <c r="CU33" i="37"/>
  <c r="CT33" i="37"/>
  <c r="CS33" i="37"/>
  <c r="CR33" i="37"/>
  <c r="CQ33" i="37"/>
  <c r="CP33" i="37"/>
  <c r="CO33" i="37"/>
  <c r="CN33" i="37"/>
  <c r="CM33" i="37"/>
  <c r="CL33" i="37"/>
  <c r="CK33" i="37"/>
  <c r="CJ33" i="37"/>
  <c r="CI33" i="37"/>
  <c r="CH33" i="37"/>
  <c r="CG33" i="37"/>
  <c r="CF33" i="37"/>
  <c r="CE33" i="37"/>
  <c r="CD33" i="37"/>
  <c r="CC33" i="37"/>
  <c r="CB33" i="37"/>
  <c r="CA33" i="37"/>
  <c r="DV32" i="37"/>
  <c r="DU32" i="37"/>
  <c r="DT32" i="37"/>
  <c r="DS32" i="37"/>
  <c r="DR32" i="37"/>
  <c r="DQ32" i="37"/>
  <c r="DP32" i="37"/>
  <c r="DO32" i="37"/>
  <c r="DN32" i="37"/>
  <c r="DM32" i="37"/>
  <c r="DL32" i="37"/>
  <c r="DK32" i="37"/>
  <c r="DJ32" i="37"/>
  <c r="DI32" i="37"/>
  <c r="DH32" i="37"/>
  <c r="DG32" i="37"/>
  <c r="DF32" i="37"/>
  <c r="DE32" i="37"/>
  <c r="DD32" i="37"/>
  <c r="DC32" i="37"/>
  <c r="DB32" i="37"/>
  <c r="DA32" i="37"/>
  <c r="CZ32" i="37"/>
  <c r="CY32" i="37"/>
  <c r="CX32" i="37"/>
  <c r="CW32" i="37"/>
  <c r="CV32" i="37"/>
  <c r="CU32" i="37"/>
  <c r="CT32" i="37"/>
  <c r="CS32" i="37"/>
  <c r="CR32" i="37"/>
  <c r="CQ32" i="37"/>
  <c r="CP32" i="37"/>
  <c r="CO32" i="37"/>
  <c r="CN32" i="37"/>
  <c r="CM32" i="37"/>
  <c r="CL32" i="37"/>
  <c r="CK32" i="37"/>
  <c r="CJ32" i="37"/>
  <c r="CI32" i="37"/>
  <c r="CH32" i="37"/>
  <c r="CG32" i="37"/>
  <c r="CF32" i="37"/>
  <c r="CE32" i="37"/>
  <c r="CD32" i="37"/>
  <c r="CC32" i="37"/>
  <c r="CB32" i="37"/>
  <c r="CA32" i="37"/>
  <c r="DV31" i="37"/>
  <c r="DU31" i="37"/>
  <c r="DT31" i="37"/>
  <c r="DS31" i="37"/>
  <c r="DR31" i="37"/>
  <c r="DQ31" i="37"/>
  <c r="DP31" i="37"/>
  <c r="DO31" i="37"/>
  <c r="DN31" i="37"/>
  <c r="DM31" i="37"/>
  <c r="DL31" i="37"/>
  <c r="DK31" i="37"/>
  <c r="DJ31" i="37"/>
  <c r="DI31" i="37"/>
  <c r="DH31" i="37"/>
  <c r="DG31" i="37"/>
  <c r="DF31" i="37"/>
  <c r="DE31" i="37"/>
  <c r="DD31" i="37"/>
  <c r="DC31" i="37"/>
  <c r="DB31" i="37"/>
  <c r="DA31" i="37"/>
  <c r="CZ31" i="37"/>
  <c r="CY31" i="37"/>
  <c r="CX31" i="37"/>
  <c r="CW31" i="37"/>
  <c r="CV31" i="37"/>
  <c r="CU31" i="37"/>
  <c r="CT31" i="37"/>
  <c r="CS31" i="37"/>
  <c r="CR31" i="37"/>
  <c r="CQ31" i="37"/>
  <c r="CP31" i="37"/>
  <c r="CO31" i="37"/>
  <c r="CN31" i="37"/>
  <c r="CM31" i="37"/>
  <c r="CL31" i="37"/>
  <c r="CK31" i="37"/>
  <c r="CJ31" i="37"/>
  <c r="CI31" i="37"/>
  <c r="CH31" i="37"/>
  <c r="CG31" i="37"/>
  <c r="CF31" i="37"/>
  <c r="CE31" i="37"/>
  <c r="CD31" i="37"/>
  <c r="CC31" i="37"/>
  <c r="CB31" i="37"/>
  <c r="CA31" i="37"/>
  <c r="DV30" i="37"/>
  <c r="DU30" i="37"/>
  <c r="DT30" i="37"/>
  <c r="DS30" i="37"/>
  <c r="DR30" i="37"/>
  <c r="DQ30" i="37"/>
  <c r="DP30" i="37"/>
  <c r="DO30" i="37"/>
  <c r="DN30" i="37"/>
  <c r="DM30" i="37"/>
  <c r="DL30" i="37"/>
  <c r="DK30" i="37"/>
  <c r="DJ30" i="37"/>
  <c r="DI30" i="37"/>
  <c r="DH30" i="37"/>
  <c r="DG30" i="37"/>
  <c r="DF30" i="37"/>
  <c r="DE30" i="37"/>
  <c r="DD30" i="37"/>
  <c r="DC30" i="37"/>
  <c r="DB30" i="37"/>
  <c r="DA30" i="37"/>
  <c r="CZ30" i="37"/>
  <c r="CY30" i="37"/>
  <c r="CX30" i="37"/>
  <c r="CW30" i="37"/>
  <c r="CV30" i="37"/>
  <c r="CU30" i="37"/>
  <c r="CT30" i="37"/>
  <c r="CS30" i="37"/>
  <c r="CR30" i="37"/>
  <c r="CQ30" i="37"/>
  <c r="CP30" i="37"/>
  <c r="CO30" i="37"/>
  <c r="CN30" i="37"/>
  <c r="CM30" i="37"/>
  <c r="CL30" i="37"/>
  <c r="CK30" i="37"/>
  <c r="CJ30" i="37"/>
  <c r="CI30" i="37"/>
  <c r="CH30" i="37"/>
  <c r="CG30" i="37"/>
  <c r="CF30" i="37"/>
  <c r="CE30" i="37"/>
  <c r="CD30" i="37"/>
  <c r="CC30" i="37"/>
  <c r="CB30" i="37"/>
  <c r="CA30" i="37"/>
  <c r="DV29" i="37"/>
  <c r="DU29" i="37"/>
  <c r="DT29" i="37"/>
  <c r="DS29" i="37"/>
  <c r="DR29" i="37"/>
  <c r="DQ29" i="37"/>
  <c r="DP29" i="37"/>
  <c r="DO29" i="37"/>
  <c r="DN29" i="37"/>
  <c r="DM29" i="37"/>
  <c r="DL29" i="37"/>
  <c r="DK29" i="37"/>
  <c r="DJ29" i="37"/>
  <c r="DI29" i="37"/>
  <c r="DH29" i="37"/>
  <c r="DG29" i="37"/>
  <c r="DF29" i="37"/>
  <c r="DE29" i="37"/>
  <c r="DD29" i="37"/>
  <c r="DC29" i="37"/>
  <c r="DB29" i="37"/>
  <c r="DA29" i="37"/>
  <c r="CZ29" i="37"/>
  <c r="CY29" i="37"/>
  <c r="CX29" i="37"/>
  <c r="CW29" i="37"/>
  <c r="CV29" i="37"/>
  <c r="CU29" i="37"/>
  <c r="CT29" i="37"/>
  <c r="CS29" i="37"/>
  <c r="CR29" i="37"/>
  <c r="CQ29" i="37"/>
  <c r="CP29" i="37"/>
  <c r="CO29" i="37"/>
  <c r="CN29" i="37"/>
  <c r="CM29" i="37"/>
  <c r="CL29" i="37"/>
  <c r="CK29" i="37"/>
  <c r="CJ29" i="37"/>
  <c r="CI29" i="37"/>
  <c r="CH29" i="37"/>
  <c r="CG29" i="37"/>
  <c r="CF29" i="37"/>
  <c r="CE29" i="37"/>
  <c r="CD29" i="37"/>
  <c r="CC29" i="37"/>
  <c r="CB29" i="37"/>
  <c r="CA29" i="37"/>
  <c r="DV28" i="37"/>
  <c r="DU28" i="37"/>
  <c r="DT28" i="37"/>
  <c r="DS28" i="37"/>
  <c r="DR28" i="37"/>
  <c r="DQ28" i="37"/>
  <c r="DP28" i="37"/>
  <c r="DO28" i="37"/>
  <c r="DN28" i="37"/>
  <c r="DM28" i="37"/>
  <c r="DL28" i="37"/>
  <c r="DK28" i="37"/>
  <c r="DJ28" i="37"/>
  <c r="DI28" i="37"/>
  <c r="DH28" i="37"/>
  <c r="DG28" i="37"/>
  <c r="DF28" i="37"/>
  <c r="DE28" i="37"/>
  <c r="DD28" i="37"/>
  <c r="DC28" i="37"/>
  <c r="DB28" i="37"/>
  <c r="DA28" i="37"/>
  <c r="CZ28" i="37"/>
  <c r="CY28" i="37"/>
  <c r="CX28" i="37"/>
  <c r="CW28" i="37"/>
  <c r="CV28" i="37"/>
  <c r="CU28" i="37"/>
  <c r="CT28" i="37"/>
  <c r="CS28" i="37"/>
  <c r="CR28" i="37"/>
  <c r="CQ28" i="37"/>
  <c r="CP28" i="37"/>
  <c r="CO28" i="37"/>
  <c r="CN28" i="37"/>
  <c r="CM28" i="37"/>
  <c r="CL28" i="37"/>
  <c r="CK28" i="37"/>
  <c r="CJ28" i="37"/>
  <c r="CI28" i="37"/>
  <c r="CH28" i="37"/>
  <c r="CG28" i="37"/>
  <c r="CF28" i="37"/>
  <c r="CE28" i="37"/>
  <c r="CD28" i="37"/>
  <c r="CC28" i="37"/>
  <c r="CB28" i="37"/>
  <c r="CA28" i="37"/>
  <c r="DV27" i="37"/>
  <c r="DU27" i="37"/>
  <c r="DT27" i="37"/>
  <c r="DS27" i="37"/>
  <c r="DR27" i="37"/>
  <c r="DQ27" i="37"/>
  <c r="DP27" i="37"/>
  <c r="DO27" i="37"/>
  <c r="DN27" i="37"/>
  <c r="DM27" i="37"/>
  <c r="DL27" i="37"/>
  <c r="DK27" i="37"/>
  <c r="DJ27" i="37"/>
  <c r="DI27" i="37"/>
  <c r="DH27" i="37"/>
  <c r="DG27" i="37"/>
  <c r="DF27" i="37"/>
  <c r="DE27" i="37"/>
  <c r="DD27" i="37"/>
  <c r="DC27" i="37"/>
  <c r="DB27" i="37"/>
  <c r="DA27" i="37"/>
  <c r="CZ27" i="37"/>
  <c r="CY27" i="37"/>
  <c r="CX27" i="37"/>
  <c r="CW27" i="37"/>
  <c r="CV27" i="37"/>
  <c r="CU27" i="37"/>
  <c r="CT27" i="37"/>
  <c r="CS27" i="37"/>
  <c r="CR27" i="37"/>
  <c r="CQ27" i="37"/>
  <c r="CP27" i="37"/>
  <c r="CO27" i="37"/>
  <c r="CN27" i="37"/>
  <c r="CM27" i="37"/>
  <c r="CL27" i="37"/>
  <c r="CK27" i="37"/>
  <c r="CJ27" i="37"/>
  <c r="CI27" i="37"/>
  <c r="CH27" i="37"/>
  <c r="CG27" i="37"/>
  <c r="CF27" i="37"/>
  <c r="CE27" i="37"/>
  <c r="CD27" i="37"/>
  <c r="CC27" i="37"/>
  <c r="CB27" i="37"/>
  <c r="CA27" i="37"/>
  <c r="DV26" i="37"/>
  <c r="DU26" i="37"/>
  <c r="DT26" i="37"/>
  <c r="DS26" i="37"/>
  <c r="DR26" i="37"/>
  <c r="DQ26" i="37"/>
  <c r="DP26" i="37"/>
  <c r="DO26" i="37"/>
  <c r="DN26" i="37"/>
  <c r="DM26" i="37"/>
  <c r="DL26" i="37"/>
  <c r="DK26" i="37"/>
  <c r="DJ26" i="37"/>
  <c r="DI26" i="37"/>
  <c r="DH26" i="37"/>
  <c r="DG26" i="37"/>
  <c r="DF26" i="37"/>
  <c r="DE26" i="37"/>
  <c r="DD26" i="37"/>
  <c r="DC26" i="37"/>
  <c r="DB26" i="37"/>
  <c r="DA26" i="37"/>
  <c r="CZ26" i="37"/>
  <c r="CY26" i="37"/>
  <c r="CX26" i="37"/>
  <c r="CW26" i="37"/>
  <c r="CV26" i="37"/>
  <c r="CU26" i="37"/>
  <c r="CT26" i="37"/>
  <c r="CS26" i="37"/>
  <c r="CR26" i="37"/>
  <c r="CQ26" i="37"/>
  <c r="CP26" i="37"/>
  <c r="CO26" i="37"/>
  <c r="CN26" i="37"/>
  <c r="CM26" i="37"/>
  <c r="CL26" i="37"/>
  <c r="CK26" i="37"/>
  <c r="CJ26" i="37"/>
  <c r="CI26" i="37"/>
  <c r="CH26" i="37"/>
  <c r="CG26" i="37"/>
  <c r="CF26" i="37"/>
  <c r="CE26" i="37"/>
  <c r="CD26" i="37"/>
  <c r="CC26" i="37"/>
  <c r="CB26" i="37"/>
  <c r="CA26" i="37"/>
  <c r="DV25" i="37"/>
  <c r="DU25" i="37"/>
  <c r="DT25" i="37"/>
  <c r="DS25" i="37"/>
  <c r="DR25" i="37"/>
  <c r="DQ25" i="37"/>
  <c r="DP25" i="37"/>
  <c r="DO25" i="37"/>
  <c r="DN25" i="37"/>
  <c r="DM25" i="37"/>
  <c r="DL25" i="37"/>
  <c r="DK25" i="37"/>
  <c r="DJ25" i="37"/>
  <c r="DI25" i="37"/>
  <c r="DH25" i="37"/>
  <c r="DG25" i="37"/>
  <c r="DF25" i="37"/>
  <c r="DE25" i="37"/>
  <c r="DD25" i="37"/>
  <c r="DC25" i="37"/>
  <c r="DB25" i="37"/>
  <c r="DA25" i="37"/>
  <c r="CZ25" i="37"/>
  <c r="CY25" i="37"/>
  <c r="CX25" i="37"/>
  <c r="CW25" i="37"/>
  <c r="CV25" i="37"/>
  <c r="CU25" i="37"/>
  <c r="CT25" i="37"/>
  <c r="CS25" i="37"/>
  <c r="CR25" i="37"/>
  <c r="CQ25" i="37"/>
  <c r="CP25" i="37"/>
  <c r="CO25" i="37"/>
  <c r="CN25" i="37"/>
  <c r="CM25" i="37"/>
  <c r="CL25" i="37"/>
  <c r="CK25" i="37"/>
  <c r="CJ25" i="37"/>
  <c r="CI25" i="37"/>
  <c r="CH25" i="37"/>
  <c r="CG25" i="37"/>
  <c r="CF25" i="37"/>
  <c r="CE25" i="37"/>
  <c r="CD25" i="37"/>
  <c r="CC25" i="37"/>
  <c r="CB25" i="37"/>
  <c r="CA25" i="37"/>
  <c r="DV24" i="37"/>
  <c r="DU24" i="37"/>
  <c r="DT24" i="37"/>
  <c r="DS24" i="37"/>
  <c r="DR24" i="37"/>
  <c r="DQ24" i="37"/>
  <c r="DP24" i="37"/>
  <c r="DO24" i="37"/>
  <c r="DN24" i="37"/>
  <c r="DM24" i="37"/>
  <c r="DL24" i="37"/>
  <c r="DK24" i="37"/>
  <c r="DJ24" i="37"/>
  <c r="DI24" i="37"/>
  <c r="DH24" i="37"/>
  <c r="DG24" i="37"/>
  <c r="DF24" i="37"/>
  <c r="DE24" i="37"/>
  <c r="DD24" i="37"/>
  <c r="DC24" i="37"/>
  <c r="DB24" i="37"/>
  <c r="DA24" i="37"/>
  <c r="CZ24" i="37"/>
  <c r="CY24" i="37"/>
  <c r="CX24" i="37"/>
  <c r="CW24" i="37"/>
  <c r="CV24" i="37"/>
  <c r="CU24" i="37"/>
  <c r="CT24" i="37"/>
  <c r="CS24" i="37"/>
  <c r="CR24" i="37"/>
  <c r="CQ24" i="37"/>
  <c r="CP24" i="37"/>
  <c r="CO24" i="37"/>
  <c r="CN24" i="37"/>
  <c r="CM24" i="37"/>
  <c r="CL24" i="37"/>
  <c r="CK24" i="37"/>
  <c r="CJ24" i="37"/>
  <c r="CI24" i="37"/>
  <c r="CH24" i="37"/>
  <c r="CG24" i="37"/>
  <c r="CF24" i="37"/>
  <c r="CE24" i="37"/>
  <c r="CD24" i="37"/>
  <c r="CC24" i="37"/>
  <c r="CB24" i="37"/>
  <c r="CA24" i="37"/>
  <c r="DV23" i="37"/>
  <c r="DU23" i="37"/>
  <c r="DT23" i="37"/>
  <c r="DS23" i="37"/>
  <c r="DR23" i="37"/>
  <c r="DQ23" i="37"/>
  <c r="DP23" i="37"/>
  <c r="DO23" i="37"/>
  <c r="DN23" i="37"/>
  <c r="DM23" i="37"/>
  <c r="DL23" i="37"/>
  <c r="DK23" i="37"/>
  <c r="DJ23" i="37"/>
  <c r="DI23" i="37"/>
  <c r="DH23" i="37"/>
  <c r="DG23" i="37"/>
  <c r="DF23" i="37"/>
  <c r="DE23" i="37"/>
  <c r="DD23" i="37"/>
  <c r="DC23" i="37"/>
  <c r="DB23" i="37"/>
  <c r="DA23" i="37"/>
  <c r="CZ23" i="37"/>
  <c r="CY23" i="37"/>
  <c r="CX23" i="37"/>
  <c r="CW23" i="37"/>
  <c r="CV23" i="37"/>
  <c r="CU23" i="37"/>
  <c r="CT23" i="37"/>
  <c r="CS23" i="37"/>
  <c r="CR23" i="37"/>
  <c r="CQ23" i="37"/>
  <c r="CP23" i="37"/>
  <c r="CO23" i="37"/>
  <c r="CN23" i="37"/>
  <c r="CM23" i="37"/>
  <c r="CL23" i="37"/>
  <c r="CK23" i="37"/>
  <c r="CJ23" i="37"/>
  <c r="CI23" i="37"/>
  <c r="CH23" i="37"/>
  <c r="CG23" i="37"/>
  <c r="CF23" i="37"/>
  <c r="CE23" i="37"/>
  <c r="CD23" i="37"/>
  <c r="CC23" i="37"/>
  <c r="CB23" i="37"/>
  <c r="CA23" i="37"/>
  <c r="DV22" i="37"/>
  <c r="DU22" i="37"/>
  <c r="DT22" i="37"/>
  <c r="DS22" i="37"/>
  <c r="DR22" i="37"/>
  <c r="DQ22" i="37"/>
  <c r="DP22" i="37"/>
  <c r="DO22" i="37"/>
  <c r="DN22" i="37"/>
  <c r="DM22" i="37"/>
  <c r="DL22" i="37"/>
  <c r="DK22" i="37"/>
  <c r="DJ22" i="37"/>
  <c r="DI22" i="37"/>
  <c r="DH22" i="37"/>
  <c r="DG22" i="37"/>
  <c r="DF22" i="37"/>
  <c r="DE22" i="37"/>
  <c r="DD22" i="37"/>
  <c r="DC22" i="37"/>
  <c r="DB22" i="37"/>
  <c r="DA22" i="37"/>
  <c r="CZ22" i="37"/>
  <c r="CY22" i="37"/>
  <c r="CX22" i="37"/>
  <c r="CW22" i="37"/>
  <c r="CV22" i="37"/>
  <c r="CU22" i="37"/>
  <c r="CT22" i="37"/>
  <c r="CS22" i="37"/>
  <c r="CR22" i="37"/>
  <c r="CQ22" i="37"/>
  <c r="CP22" i="37"/>
  <c r="CO22" i="37"/>
  <c r="CN22" i="37"/>
  <c r="CM22" i="37"/>
  <c r="CL22" i="37"/>
  <c r="CK22" i="37"/>
  <c r="CJ22" i="37"/>
  <c r="CI22" i="37"/>
  <c r="CH22" i="37"/>
  <c r="CG22" i="37"/>
  <c r="CF22" i="37"/>
  <c r="CE22" i="37"/>
  <c r="CD22" i="37"/>
  <c r="CC22" i="37"/>
  <c r="CB22" i="37"/>
  <c r="CA22" i="37"/>
  <c r="DV21" i="37"/>
  <c r="DU21" i="37"/>
  <c r="DT21" i="37"/>
  <c r="DS21" i="37"/>
  <c r="DR21" i="37"/>
  <c r="DQ21" i="37"/>
  <c r="DP21" i="37"/>
  <c r="DO21" i="37"/>
  <c r="DN21" i="37"/>
  <c r="DM21" i="37"/>
  <c r="DL21" i="37"/>
  <c r="DK21" i="37"/>
  <c r="DJ21" i="37"/>
  <c r="DI21" i="37"/>
  <c r="DH21" i="37"/>
  <c r="DG21" i="37"/>
  <c r="DF21" i="37"/>
  <c r="DE21" i="37"/>
  <c r="DD21" i="37"/>
  <c r="DC21" i="37"/>
  <c r="DB21" i="37"/>
  <c r="DA21" i="37"/>
  <c r="CZ21" i="37"/>
  <c r="CY21" i="37"/>
  <c r="CX21" i="37"/>
  <c r="CW21" i="37"/>
  <c r="CV21" i="37"/>
  <c r="CU21" i="37"/>
  <c r="CT21" i="37"/>
  <c r="CS21" i="37"/>
  <c r="CR21" i="37"/>
  <c r="CQ21" i="37"/>
  <c r="CP21" i="37"/>
  <c r="CO21" i="37"/>
  <c r="CN21" i="37"/>
  <c r="CM21" i="37"/>
  <c r="CL21" i="37"/>
  <c r="CK21" i="37"/>
  <c r="CJ21" i="37"/>
  <c r="CI21" i="37"/>
  <c r="CH21" i="37"/>
  <c r="CG21" i="37"/>
  <c r="CF21" i="37"/>
  <c r="CE21" i="37"/>
  <c r="CD21" i="37"/>
  <c r="CC21" i="37"/>
  <c r="CB21" i="37"/>
  <c r="CA21" i="37"/>
  <c r="DV20" i="37"/>
  <c r="DU20" i="37"/>
  <c r="DT20" i="37"/>
  <c r="DS20" i="37"/>
  <c r="DR20" i="37"/>
  <c r="DQ20" i="37"/>
  <c r="DP20" i="37"/>
  <c r="DO20" i="37"/>
  <c r="DN20" i="37"/>
  <c r="DM20" i="37"/>
  <c r="DL20" i="37"/>
  <c r="DK20" i="37"/>
  <c r="DJ20" i="37"/>
  <c r="DI20" i="37"/>
  <c r="DH20" i="37"/>
  <c r="DG20" i="37"/>
  <c r="DF20" i="37"/>
  <c r="DE20" i="37"/>
  <c r="DD20" i="37"/>
  <c r="DC20" i="37"/>
  <c r="DB20" i="37"/>
  <c r="DA20" i="37"/>
  <c r="CZ20" i="37"/>
  <c r="CY20" i="37"/>
  <c r="CX20" i="37"/>
  <c r="CW20" i="37"/>
  <c r="CV20" i="37"/>
  <c r="CU20" i="37"/>
  <c r="CT20" i="37"/>
  <c r="CS20" i="37"/>
  <c r="CR20" i="37"/>
  <c r="CQ20" i="37"/>
  <c r="CP20" i="37"/>
  <c r="CO20" i="37"/>
  <c r="CN20" i="37"/>
  <c r="CM20" i="37"/>
  <c r="CL20" i="37"/>
  <c r="CK20" i="37"/>
  <c r="CJ20" i="37"/>
  <c r="CI20" i="37"/>
  <c r="CH20" i="37"/>
  <c r="CG20" i="37"/>
  <c r="CF20" i="37"/>
  <c r="CE20" i="37"/>
  <c r="CD20" i="37"/>
  <c r="CC20" i="37"/>
  <c r="CB20" i="37"/>
  <c r="CA20" i="37"/>
  <c r="DV19" i="37"/>
  <c r="DU19" i="37"/>
  <c r="DT19" i="37"/>
  <c r="DS19" i="37"/>
  <c r="DR19" i="37"/>
  <c r="DQ19" i="37"/>
  <c r="DP19" i="37"/>
  <c r="DO19" i="37"/>
  <c r="DN19" i="37"/>
  <c r="DM19" i="37"/>
  <c r="DL19" i="37"/>
  <c r="DK19" i="37"/>
  <c r="DJ19" i="37"/>
  <c r="DI19" i="37"/>
  <c r="DH19" i="37"/>
  <c r="DG19" i="37"/>
  <c r="DF19" i="37"/>
  <c r="DE19" i="37"/>
  <c r="DD19" i="37"/>
  <c r="DC19" i="37"/>
  <c r="DB19" i="37"/>
  <c r="DA19" i="37"/>
  <c r="CZ19" i="37"/>
  <c r="CY19" i="37"/>
  <c r="CX19" i="37"/>
  <c r="CW19" i="37"/>
  <c r="CV19" i="37"/>
  <c r="CU19" i="37"/>
  <c r="CT19" i="37"/>
  <c r="CS19" i="37"/>
  <c r="CR19" i="37"/>
  <c r="CQ19" i="37"/>
  <c r="CP19" i="37"/>
  <c r="CO19" i="37"/>
  <c r="CN19" i="37"/>
  <c r="CM19" i="37"/>
  <c r="CL19" i="37"/>
  <c r="CK19" i="37"/>
  <c r="CJ19" i="37"/>
  <c r="CI19" i="37"/>
  <c r="CH19" i="37"/>
  <c r="CG19" i="37"/>
  <c r="CF19" i="37"/>
  <c r="CE19" i="37"/>
  <c r="CD19" i="37"/>
  <c r="CC19" i="37"/>
  <c r="CB19" i="37"/>
  <c r="CA19" i="37"/>
  <c r="DV18" i="37"/>
  <c r="DU18" i="37"/>
  <c r="DT18" i="37"/>
  <c r="DS18" i="37"/>
  <c r="DR18" i="37"/>
  <c r="DQ18" i="37"/>
  <c r="DP18" i="37"/>
  <c r="DO18" i="37"/>
  <c r="DN18" i="37"/>
  <c r="DM18" i="37"/>
  <c r="DL18" i="37"/>
  <c r="DK18" i="37"/>
  <c r="DJ18" i="37"/>
  <c r="DI18" i="37"/>
  <c r="DH18" i="37"/>
  <c r="DG18" i="37"/>
  <c r="DF18" i="37"/>
  <c r="DE18" i="37"/>
  <c r="DD18" i="37"/>
  <c r="DC18" i="37"/>
  <c r="DB18" i="37"/>
  <c r="DA18" i="37"/>
  <c r="CZ18" i="37"/>
  <c r="CY18" i="37"/>
  <c r="CX18" i="37"/>
  <c r="CW18" i="37"/>
  <c r="CV18" i="37"/>
  <c r="CU18" i="37"/>
  <c r="CT18" i="37"/>
  <c r="CS18" i="37"/>
  <c r="CR18" i="37"/>
  <c r="CQ18" i="37"/>
  <c r="CP18" i="37"/>
  <c r="CO18" i="37"/>
  <c r="CN18" i="37"/>
  <c r="CM18" i="37"/>
  <c r="CL18" i="37"/>
  <c r="CK18" i="37"/>
  <c r="CJ18" i="37"/>
  <c r="CI18" i="37"/>
  <c r="CH18" i="37"/>
  <c r="CG18" i="37"/>
  <c r="CF18" i="37"/>
  <c r="CE18" i="37"/>
  <c r="CD18" i="37"/>
  <c r="CC18" i="37"/>
  <c r="CB18" i="37"/>
  <c r="CA18" i="37"/>
  <c r="DV17" i="37"/>
  <c r="DU17" i="37"/>
  <c r="DT17" i="37"/>
  <c r="DS17" i="37"/>
  <c r="DS11" i="37"/>
  <c r="DR17" i="37"/>
  <c r="DR10" i="37"/>
  <c r="DQ17" i="37"/>
  <c r="DP17" i="37"/>
  <c r="DP10" i="37"/>
  <c r="DO17" i="37"/>
  <c r="DN17" i="37"/>
  <c r="DN13" i="37" a="1"/>
  <c r="DN13" i="37"/>
  <c r="DM17" i="37"/>
  <c r="DL17" i="37"/>
  <c r="DK17" i="37"/>
  <c r="DK10" i="37"/>
  <c r="DJ17" i="37"/>
  <c r="DJ13" i="37" a="1"/>
  <c r="DJ13" i="37"/>
  <c r="DI17" i="37"/>
  <c r="DI13" i="37" a="1"/>
  <c r="DI13" i="37"/>
  <c r="DH17" i="37"/>
  <c r="DH13" i="37" a="1"/>
  <c r="DH13" i="37"/>
  <c r="DG17" i="37"/>
  <c r="DF17" i="37"/>
  <c r="DE17" i="37"/>
  <c r="DD17" i="37"/>
  <c r="DD13" i="37" a="1"/>
  <c r="DD13" i="37"/>
  <c r="DC17" i="37"/>
  <c r="DC10" i="37"/>
  <c r="DB17" i="37"/>
  <c r="DB13" i="37" a="1"/>
  <c r="DB13" i="37"/>
  <c r="DA17" i="37"/>
  <c r="DA11" i="37"/>
  <c r="CZ17" i="37"/>
  <c r="CZ13" i="37" a="1"/>
  <c r="CZ13" i="37"/>
  <c r="CY17" i="37"/>
  <c r="CX17" i="37"/>
  <c r="CW17" i="37"/>
  <c r="CV17" i="37"/>
  <c r="CU17" i="37"/>
  <c r="CU13" i="37" a="1"/>
  <c r="CU13" i="37"/>
  <c r="CT17" i="37"/>
  <c r="CT11" i="37"/>
  <c r="CS17" i="37"/>
  <c r="CS11" i="37"/>
  <c r="CR17" i="37"/>
  <c r="CR11" i="37"/>
  <c r="CQ17" i="37"/>
  <c r="CP17" i="37"/>
  <c r="CP13" i="37" a="1"/>
  <c r="CP13" i="37"/>
  <c r="CO17" i="37"/>
  <c r="CN17" i="37"/>
  <c r="CM17" i="37"/>
  <c r="CM13" i="37" a="1"/>
  <c r="CM13" i="37"/>
  <c r="CL17" i="37"/>
  <c r="CK17" i="37"/>
  <c r="CJ17" i="37"/>
  <c r="CJ11" i="37"/>
  <c r="CI17" i="37"/>
  <c r="CI10" i="37"/>
  <c r="CH17" i="37"/>
  <c r="CG17" i="37"/>
  <c r="CG11" i="37"/>
  <c r="CF17" i="37"/>
  <c r="CF11" i="37"/>
  <c r="CE17" i="37"/>
  <c r="CE11" i="37"/>
  <c r="CD17" i="37"/>
  <c r="CC17" i="37"/>
  <c r="CB17" i="37"/>
  <c r="CB11" i="37"/>
  <c r="CA17" i="37"/>
  <c r="AH89" i="1"/>
  <c r="AH90" i="1"/>
  <c r="AH91" i="1"/>
  <c r="AH92" i="1"/>
  <c r="AH88" i="1"/>
  <c r="BY34" i="37"/>
  <c r="BX34" i="37"/>
  <c r="BW34" i="37"/>
  <c r="BV34" i="37"/>
  <c r="BR34" i="37"/>
  <c r="BS34" i="37"/>
  <c r="BT34" i="37"/>
  <c r="BU34" i="37"/>
  <c r="BQ34" i="37"/>
  <c r="BP34" i="37"/>
  <c r="BO34" i="37"/>
  <c r="BN34" i="37"/>
  <c r="BM34" i="37"/>
  <c r="BL34" i="37"/>
  <c r="BK34" i="37"/>
  <c r="BJ34" i="37"/>
  <c r="BI34" i="37"/>
  <c r="BH34" i="37"/>
  <c r="BG34" i="37"/>
  <c r="BF34" i="37"/>
  <c r="F34" i="37"/>
  <c r="AT34" i="37"/>
  <c r="AU34" i="37"/>
  <c r="AV34" i="37"/>
  <c r="AW34" i="37"/>
  <c r="AX34" i="37"/>
  <c r="AY34" i="37"/>
  <c r="AZ34" i="37"/>
  <c r="BA34" i="37"/>
  <c r="BB34" i="37"/>
  <c r="BC34" i="37"/>
  <c r="BD34" i="37"/>
  <c r="BE34" i="37"/>
  <c r="AE34" i="37"/>
  <c r="AD34" i="37"/>
  <c r="AC34" i="37"/>
  <c r="D34" i="37"/>
  <c r="I34" i="37"/>
  <c r="BY33" i="37"/>
  <c r="BX33" i="37"/>
  <c r="BW33" i="37"/>
  <c r="BV33" i="37"/>
  <c r="BQ33" i="37"/>
  <c r="BP33" i="37"/>
  <c r="BO33" i="37"/>
  <c r="BN33" i="37"/>
  <c r="BM33" i="37"/>
  <c r="BL33" i="37"/>
  <c r="BK33" i="37"/>
  <c r="BJ33" i="37"/>
  <c r="BI33" i="37"/>
  <c r="BH33" i="37"/>
  <c r="BG33" i="37"/>
  <c r="BF33" i="37"/>
  <c r="F33" i="37"/>
  <c r="BR33" i="37"/>
  <c r="BS33" i="37"/>
  <c r="BT33" i="37"/>
  <c r="BU33" i="37"/>
  <c r="AT33" i="37"/>
  <c r="AU33" i="37"/>
  <c r="AV33" i="37"/>
  <c r="AW33" i="37"/>
  <c r="AX33" i="37"/>
  <c r="AY33" i="37"/>
  <c r="AZ33" i="37"/>
  <c r="BA33" i="37"/>
  <c r="BB33" i="37"/>
  <c r="BC33" i="37"/>
  <c r="BD33" i="37"/>
  <c r="BE33" i="37"/>
  <c r="AE33" i="37"/>
  <c r="AD33" i="37"/>
  <c r="AC33" i="37"/>
  <c r="D33" i="37"/>
  <c r="I33" i="37"/>
  <c r="BY32" i="37"/>
  <c r="BX32" i="37"/>
  <c r="BW32" i="37"/>
  <c r="BV32" i="37"/>
  <c r="BR32" i="37"/>
  <c r="BS32" i="37"/>
  <c r="BT32" i="37"/>
  <c r="BU32" i="37"/>
  <c r="BQ32" i="37"/>
  <c r="BP32" i="37"/>
  <c r="BO32" i="37"/>
  <c r="BN32" i="37"/>
  <c r="BM32" i="37"/>
  <c r="BL32" i="37"/>
  <c r="BK32" i="37"/>
  <c r="BJ32" i="37"/>
  <c r="BI32" i="37"/>
  <c r="BH32" i="37"/>
  <c r="BG32" i="37"/>
  <c r="BF32" i="37"/>
  <c r="AT32" i="37"/>
  <c r="AU32" i="37"/>
  <c r="AV32" i="37"/>
  <c r="AW32" i="37"/>
  <c r="AX32" i="37"/>
  <c r="AY32" i="37"/>
  <c r="AZ32" i="37"/>
  <c r="BA32" i="37"/>
  <c r="BB32" i="37"/>
  <c r="BC32" i="37"/>
  <c r="BD32" i="37"/>
  <c r="BE32" i="37"/>
  <c r="AF32" i="37"/>
  <c r="AE32" i="37"/>
  <c r="AD32" i="37"/>
  <c r="AC32" i="37"/>
  <c r="D32" i="37"/>
  <c r="I32" i="37"/>
  <c r="BY31" i="37"/>
  <c r="BX31" i="37"/>
  <c r="BW31" i="37"/>
  <c r="BV31" i="37"/>
  <c r="BR31" i="37"/>
  <c r="BS31" i="37"/>
  <c r="BT31" i="37"/>
  <c r="BU31" i="37"/>
  <c r="BQ31" i="37"/>
  <c r="BP31" i="37"/>
  <c r="BO31" i="37"/>
  <c r="BN31" i="37"/>
  <c r="BM31" i="37"/>
  <c r="BL31" i="37"/>
  <c r="BK31" i="37"/>
  <c r="BJ31" i="37"/>
  <c r="BI31" i="37"/>
  <c r="BH31" i="37"/>
  <c r="BG31" i="37"/>
  <c r="BF31" i="37"/>
  <c r="AT31" i="37"/>
  <c r="AU31" i="37"/>
  <c r="AV31" i="37"/>
  <c r="AW31" i="37"/>
  <c r="AX31" i="37"/>
  <c r="AY31" i="37"/>
  <c r="AZ31" i="37"/>
  <c r="BA31" i="37"/>
  <c r="BB31" i="37"/>
  <c r="BC31" i="37"/>
  <c r="BD31" i="37"/>
  <c r="BE31" i="37"/>
  <c r="AE31" i="37"/>
  <c r="AD31" i="37"/>
  <c r="AC31" i="37"/>
  <c r="D31" i="37"/>
  <c r="I31" i="37"/>
  <c r="BY30" i="37"/>
  <c r="BX30" i="37"/>
  <c r="BW30" i="37"/>
  <c r="BV30" i="37"/>
  <c r="AK30" i="37"/>
  <c r="BR30" i="37"/>
  <c r="BS30" i="37"/>
  <c r="BT30" i="37"/>
  <c r="BU30" i="37"/>
  <c r="AT30" i="37"/>
  <c r="AU30" i="37"/>
  <c r="AV30" i="37"/>
  <c r="AW30" i="37"/>
  <c r="AX30" i="37"/>
  <c r="AY30" i="37"/>
  <c r="AZ30" i="37"/>
  <c r="BA30" i="37"/>
  <c r="BB30" i="37"/>
  <c r="BC30" i="37"/>
  <c r="BD30" i="37"/>
  <c r="BE30" i="37"/>
  <c r="E30" i="37"/>
  <c r="B30" i="37"/>
  <c r="BQ30" i="37"/>
  <c r="BP30" i="37"/>
  <c r="BO30" i="37"/>
  <c r="BN30" i="37"/>
  <c r="BM30" i="37"/>
  <c r="BL30" i="37"/>
  <c r="BK30" i="37"/>
  <c r="BJ30" i="37"/>
  <c r="BI30" i="37"/>
  <c r="BH30" i="37"/>
  <c r="BG30" i="37"/>
  <c r="BF30" i="37"/>
  <c r="F30" i="37"/>
  <c r="AE30" i="37"/>
  <c r="AD30" i="37"/>
  <c r="AC30" i="37"/>
  <c r="D30" i="37"/>
  <c r="I30" i="37"/>
  <c r="BY29" i="37"/>
  <c r="BX29" i="37"/>
  <c r="BW29" i="37"/>
  <c r="BV29" i="37"/>
  <c r="AK29" i="37"/>
  <c r="BR29" i="37"/>
  <c r="BS29" i="37"/>
  <c r="BT29" i="37"/>
  <c r="BU29" i="37"/>
  <c r="AN29" i="37"/>
  <c r="AS29" i="37"/>
  <c r="BQ29" i="37"/>
  <c r="BP29" i="37"/>
  <c r="BO29" i="37"/>
  <c r="BN29" i="37"/>
  <c r="BM29" i="37"/>
  <c r="BL29" i="37"/>
  <c r="BK29" i="37"/>
  <c r="BJ29" i="37"/>
  <c r="BI29" i="37"/>
  <c r="BH29" i="37"/>
  <c r="BG29" i="37"/>
  <c r="BF29" i="37"/>
  <c r="AT29" i="37"/>
  <c r="AU29" i="37"/>
  <c r="AV29" i="37"/>
  <c r="AW29" i="37"/>
  <c r="AX29" i="37"/>
  <c r="AY29" i="37"/>
  <c r="AZ29" i="37"/>
  <c r="BA29" i="37"/>
  <c r="BB29" i="37"/>
  <c r="BC29" i="37"/>
  <c r="BD29" i="37"/>
  <c r="BE29" i="37"/>
  <c r="AE29" i="37"/>
  <c r="AD29" i="37"/>
  <c r="AC29" i="37"/>
  <c r="D29" i="37"/>
  <c r="I29" i="37"/>
  <c r="BY28" i="37"/>
  <c r="BX28" i="37"/>
  <c r="BW28" i="37"/>
  <c r="BV28" i="37"/>
  <c r="BR28" i="37"/>
  <c r="BS28" i="37"/>
  <c r="BT28" i="37"/>
  <c r="BU28" i="37"/>
  <c r="BQ28" i="37"/>
  <c r="BP28" i="37"/>
  <c r="BO28" i="37"/>
  <c r="BN28" i="37"/>
  <c r="BM28" i="37"/>
  <c r="BL28" i="37"/>
  <c r="BK28" i="37"/>
  <c r="BJ28" i="37"/>
  <c r="BI28" i="37"/>
  <c r="BH28" i="37"/>
  <c r="BG28" i="37"/>
  <c r="BF28" i="37"/>
  <c r="AT28" i="37"/>
  <c r="AU28" i="37"/>
  <c r="AV28" i="37"/>
  <c r="AW28" i="37"/>
  <c r="AX28" i="37"/>
  <c r="AY28" i="37"/>
  <c r="AZ28" i="37"/>
  <c r="BA28" i="37"/>
  <c r="BB28" i="37"/>
  <c r="BC28" i="37"/>
  <c r="BD28" i="37"/>
  <c r="BE28" i="37"/>
  <c r="AE28" i="37"/>
  <c r="AD28" i="37"/>
  <c r="AC28" i="37"/>
  <c r="D28" i="37"/>
  <c r="I28" i="37"/>
  <c r="BY27" i="37"/>
  <c r="BX27" i="37"/>
  <c r="BW27" i="37"/>
  <c r="BV27" i="37"/>
  <c r="BR27" i="37"/>
  <c r="BS27" i="37"/>
  <c r="BT27" i="37"/>
  <c r="BU27" i="37"/>
  <c r="BQ27" i="37"/>
  <c r="BP27" i="37"/>
  <c r="BO27" i="37"/>
  <c r="BN27" i="37"/>
  <c r="BM27" i="37"/>
  <c r="BL27" i="37"/>
  <c r="BK27" i="37"/>
  <c r="BJ27" i="37"/>
  <c r="BI27" i="37"/>
  <c r="BH27" i="37"/>
  <c r="BG27" i="37"/>
  <c r="BF27" i="37"/>
  <c r="AT27" i="37"/>
  <c r="AU27" i="37"/>
  <c r="AV27" i="37"/>
  <c r="AW27" i="37"/>
  <c r="AX27" i="37"/>
  <c r="AY27" i="37"/>
  <c r="AZ27" i="37"/>
  <c r="BA27" i="37"/>
  <c r="BB27" i="37"/>
  <c r="BC27" i="37"/>
  <c r="BD27" i="37"/>
  <c r="BE27" i="37"/>
  <c r="AE27" i="37"/>
  <c r="AD27" i="37"/>
  <c r="AC27" i="37"/>
  <c r="D27" i="37"/>
  <c r="I27" i="37"/>
  <c r="BY26" i="37"/>
  <c r="BX26" i="37"/>
  <c r="BW26" i="37"/>
  <c r="BV26" i="37"/>
  <c r="BR26" i="37"/>
  <c r="BS26" i="37"/>
  <c r="BT26" i="37"/>
  <c r="BU26" i="37"/>
  <c r="AN26" i="37"/>
  <c r="AS26" i="37"/>
  <c r="BQ26" i="37"/>
  <c r="BP26" i="37"/>
  <c r="BO26" i="37"/>
  <c r="BN26" i="37"/>
  <c r="BM26" i="37"/>
  <c r="BL26" i="37"/>
  <c r="BK26" i="37"/>
  <c r="BJ26" i="37"/>
  <c r="BI26" i="37"/>
  <c r="BH26" i="37"/>
  <c r="BG26" i="37"/>
  <c r="BF26" i="37"/>
  <c r="AT26" i="37"/>
  <c r="AU26" i="37"/>
  <c r="AV26" i="37"/>
  <c r="AW26" i="37"/>
  <c r="AX26" i="37"/>
  <c r="AY26" i="37"/>
  <c r="AZ26" i="37"/>
  <c r="BA26" i="37"/>
  <c r="BB26" i="37"/>
  <c r="BC26" i="37"/>
  <c r="BD26" i="37"/>
  <c r="BE26" i="37"/>
  <c r="AE26" i="37"/>
  <c r="AD26" i="37"/>
  <c r="AC26" i="37"/>
  <c r="D26" i="37"/>
  <c r="I26" i="37"/>
  <c r="BY25" i="37"/>
  <c r="BX25" i="37"/>
  <c r="BW25" i="37"/>
  <c r="BV25" i="37"/>
  <c r="AK25" i="37"/>
  <c r="BR25" i="37"/>
  <c r="BS25" i="37"/>
  <c r="BT25" i="37"/>
  <c r="BU25" i="37"/>
  <c r="BQ25" i="37"/>
  <c r="BP25" i="37"/>
  <c r="BO25" i="37"/>
  <c r="BN25" i="37"/>
  <c r="BM25" i="37"/>
  <c r="BL25" i="37"/>
  <c r="BK25" i="37"/>
  <c r="BJ25" i="37"/>
  <c r="BI25" i="37"/>
  <c r="BH25" i="37"/>
  <c r="BG25" i="37"/>
  <c r="BF25" i="37"/>
  <c r="AT25" i="37"/>
  <c r="AU25" i="37"/>
  <c r="AV25" i="37"/>
  <c r="AW25" i="37"/>
  <c r="AX25" i="37"/>
  <c r="AY25" i="37"/>
  <c r="AZ25" i="37"/>
  <c r="BA25" i="37"/>
  <c r="BB25" i="37"/>
  <c r="BC25" i="37"/>
  <c r="BD25" i="37"/>
  <c r="BE25" i="37"/>
  <c r="AE25" i="37"/>
  <c r="AD25" i="37"/>
  <c r="AC25" i="37"/>
  <c r="D25" i="37"/>
  <c r="I25" i="37"/>
  <c r="BY24" i="37"/>
  <c r="BX24" i="37"/>
  <c r="BW24" i="37"/>
  <c r="BV24" i="37"/>
  <c r="AK24" i="37"/>
  <c r="BR24" i="37"/>
  <c r="BS24" i="37"/>
  <c r="BT24" i="37"/>
  <c r="BU24" i="37"/>
  <c r="BQ24" i="37"/>
  <c r="BP24" i="37"/>
  <c r="BO24" i="37"/>
  <c r="BN24" i="37"/>
  <c r="BM24" i="37"/>
  <c r="BL24" i="37"/>
  <c r="BK24" i="37"/>
  <c r="BJ24" i="37"/>
  <c r="BI24" i="37"/>
  <c r="BH24" i="37"/>
  <c r="BG24" i="37"/>
  <c r="BF24" i="37"/>
  <c r="AT24" i="37"/>
  <c r="AU24" i="37"/>
  <c r="AV24" i="37"/>
  <c r="AW24" i="37"/>
  <c r="AX24" i="37"/>
  <c r="AY24" i="37"/>
  <c r="AZ24" i="37"/>
  <c r="BA24" i="37"/>
  <c r="BB24" i="37"/>
  <c r="BC24" i="37"/>
  <c r="BD24" i="37"/>
  <c r="BE24" i="37"/>
  <c r="AE24" i="37"/>
  <c r="AD24" i="37"/>
  <c r="AC24" i="37"/>
  <c r="D24" i="37"/>
  <c r="I24" i="37"/>
  <c r="BY23" i="37"/>
  <c r="BX23" i="37"/>
  <c r="BW23" i="37"/>
  <c r="BV23" i="37"/>
  <c r="BQ23" i="37"/>
  <c r="BP23" i="37"/>
  <c r="BO23" i="37"/>
  <c r="BN23" i="37"/>
  <c r="BM23" i="37"/>
  <c r="BL23" i="37"/>
  <c r="BK23" i="37"/>
  <c r="BJ23" i="37"/>
  <c r="BI23" i="37"/>
  <c r="BH23" i="37"/>
  <c r="BG23" i="37"/>
  <c r="BF23" i="37"/>
  <c r="F23" i="37"/>
  <c r="BR23" i="37"/>
  <c r="BS23" i="37"/>
  <c r="BT23" i="37"/>
  <c r="BU23" i="37"/>
  <c r="AN23" i="37"/>
  <c r="AS23" i="37"/>
  <c r="AT23" i="37"/>
  <c r="AU23" i="37"/>
  <c r="AV23" i="37"/>
  <c r="AW23" i="37"/>
  <c r="AX23" i="37"/>
  <c r="AY23" i="37"/>
  <c r="AZ23" i="37"/>
  <c r="BA23" i="37"/>
  <c r="BB23" i="37"/>
  <c r="BC23" i="37"/>
  <c r="BD23" i="37"/>
  <c r="BE23" i="37"/>
  <c r="AE23" i="37"/>
  <c r="AD23" i="37"/>
  <c r="AC23" i="37"/>
  <c r="D23" i="37"/>
  <c r="I23" i="37"/>
  <c r="BY22" i="37"/>
  <c r="BX22" i="37"/>
  <c r="BW22" i="37"/>
  <c r="BV22" i="37"/>
  <c r="AK22" i="37"/>
  <c r="BR22" i="37"/>
  <c r="BS22" i="37"/>
  <c r="BT22" i="37"/>
  <c r="BU22" i="37"/>
  <c r="BQ22" i="37"/>
  <c r="BP22" i="37"/>
  <c r="BO22" i="37"/>
  <c r="BN22" i="37"/>
  <c r="BM22" i="37"/>
  <c r="BL22" i="37"/>
  <c r="BK22" i="37"/>
  <c r="BJ22" i="37"/>
  <c r="BI22" i="37"/>
  <c r="BH22" i="37"/>
  <c r="BG22" i="37"/>
  <c r="BF22" i="37"/>
  <c r="F22" i="37"/>
  <c r="AT22" i="37"/>
  <c r="AU22" i="37"/>
  <c r="AV22" i="37"/>
  <c r="AW22" i="37"/>
  <c r="AX22" i="37"/>
  <c r="AY22" i="37"/>
  <c r="AZ22" i="37"/>
  <c r="BA22" i="37"/>
  <c r="BB22" i="37"/>
  <c r="BC22" i="37"/>
  <c r="BD22" i="37"/>
  <c r="BE22" i="37"/>
  <c r="AE22" i="37"/>
  <c r="AD22" i="37"/>
  <c r="AC22" i="37"/>
  <c r="D22" i="37"/>
  <c r="I22" i="37"/>
  <c r="BY21" i="37"/>
  <c r="BX21" i="37"/>
  <c r="BW21" i="37"/>
  <c r="BV21" i="37"/>
  <c r="AK21" i="37"/>
  <c r="BR21" i="37"/>
  <c r="BS21" i="37"/>
  <c r="BT21" i="37"/>
  <c r="BU21" i="37"/>
  <c r="BQ21" i="37"/>
  <c r="BP21" i="37"/>
  <c r="BO21" i="37"/>
  <c r="BN21" i="37"/>
  <c r="BM21" i="37"/>
  <c r="BL21" i="37"/>
  <c r="BK21" i="37"/>
  <c r="BJ21" i="37"/>
  <c r="BI21" i="37"/>
  <c r="BH21" i="37"/>
  <c r="BG21" i="37"/>
  <c r="BF21" i="37"/>
  <c r="AT21" i="37"/>
  <c r="AU21" i="37"/>
  <c r="AV21" i="37"/>
  <c r="AW21" i="37"/>
  <c r="AX21" i="37"/>
  <c r="AY21" i="37"/>
  <c r="AZ21" i="37"/>
  <c r="BA21" i="37"/>
  <c r="BB21" i="37"/>
  <c r="BC21" i="37"/>
  <c r="BD21" i="37"/>
  <c r="BE21" i="37"/>
  <c r="AE21" i="37"/>
  <c r="AD21" i="37"/>
  <c r="AC21" i="37"/>
  <c r="D21" i="37"/>
  <c r="I21" i="37"/>
  <c r="BY174" i="37"/>
  <c r="BX174" i="37"/>
  <c r="BW174" i="37"/>
  <c r="BV174" i="37"/>
  <c r="AK174" i="37"/>
  <c r="BR174" i="37"/>
  <c r="BS174" i="37"/>
  <c r="BT174" i="37"/>
  <c r="BU174" i="37"/>
  <c r="AN174" i="37"/>
  <c r="BQ174" i="37"/>
  <c r="BP174" i="37"/>
  <c r="BO174" i="37"/>
  <c r="BN174" i="37"/>
  <c r="BM174" i="37"/>
  <c r="BL174" i="37"/>
  <c r="BK174" i="37"/>
  <c r="BJ174" i="37"/>
  <c r="BI174" i="37"/>
  <c r="BH174" i="37"/>
  <c r="BG174" i="37"/>
  <c r="BF174" i="37"/>
  <c r="F174" i="37"/>
  <c r="AT174" i="37"/>
  <c r="AU174" i="37"/>
  <c r="AV174" i="37"/>
  <c r="AW174" i="37"/>
  <c r="AX174" i="37"/>
  <c r="AY174" i="37"/>
  <c r="AZ174" i="37"/>
  <c r="BA174" i="37"/>
  <c r="BB174" i="37"/>
  <c r="BC174" i="37"/>
  <c r="BD174" i="37"/>
  <c r="BE174" i="37"/>
  <c r="AE174" i="37"/>
  <c r="AD174" i="37"/>
  <c r="AC174" i="37"/>
  <c r="D174" i="37"/>
  <c r="I174" i="37"/>
  <c r="BY173" i="37"/>
  <c r="BX173" i="37"/>
  <c r="BW173" i="37"/>
  <c r="BV173" i="37"/>
  <c r="AK173" i="37"/>
  <c r="BR173" i="37"/>
  <c r="BS173" i="37"/>
  <c r="BT173" i="37"/>
  <c r="BU173" i="37"/>
  <c r="BQ173" i="37"/>
  <c r="BP173" i="37"/>
  <c r="BO173" i="37"/>
  <c r="BN173" i="37"/>
  <c r="BM173" i="37"/>
  <c r="BL173" i="37"/>
  <c r="BK173" i="37"/>
  <c r="BJ173" i="37"/>
  <c r="BI173" i="37"/>
  <c r="BH173" i="37"/>
  <c r="BG173" i="37"/>
  <c r="BF173" i="37"/>
  <c r="AT173" i="37"/>
  <c r="AU173" i="37"/>
  <c r="AV173" i="37"/>
  <c r="AW173" i="37"/>
  <c r="AX173" i="37"/>
  <c r="AY173" i="37"/>
  <c r="AZ173" i="37"/>
  <c r="BA173" i="37"/>
  <c r="BB173" i="37"/>
  <c r="BC173" i="37"/>
  <c r="BD173" i="37"/>
  <c r="BE173" i="37"/>
  <c r="AE173" i="37"/>
  <c r="AD173" i="37"/>
  <c r="AC173" i="37"/>
  <c r="D173" i="37"/>
  <c r="I173" i="37"/>
  <c r="BY172" i="37"/>
  <c r="BX172" i="37"/>
  <c r="BW172" i="37"/>
  <c r="BV172" i="37"/>
  <c r="AK172" i="37"/>
  <c r="BR172" i="37"/>
  <c r="BS172" i="37"/>
  <c r="BT172" i="37"/>
  <c r="BU172" i="37"/>
  <c r="BQ172" i="37"/>
  <c r="BP172" i="37"/>
  <c r="BO172" i="37"/>
  <c r="BN172" i="37"/>
  <c r="BM172" i="37"/>
  <c r="BL172" i="37"/>
  <c r="BK172" i="37"/>
  <c r="BJ172" i="37"/>
  <c r="BI172" i="37"/>
  <c r="BH172" i="37"/>
  <c r="BG172" i="37"/>
  <c r="BF172" i="37"/>
  <c r="AT172" i="37"/>
  <c r="AU172" i="37"/>
  <c r="AV172" i="37"/>
  <c r="AW172" i="37"/>
  <c r="AX172" i="37"/>
  <c r="AY172" i="37"/>
  <c r="AZ172" i="37"/>
  <c r="BA172" i="37"/>
  <c r="BB172" i="37"/>
  <c r="BC172" i="37"/>
  <c r="BD172" i="37"/>
  <c r="BE172" i="37"/>
  <c r="AE172" i="37"/>
  <c r="AD172" i="37"/>
  <c r="AC172" i="37"/>
  <c r="D172" i="37"/>
  <c r="I172" i="37"/>
  <c r="BY171" i="37"/>
  <c r="BX171" i="37"/>
  <c r="BW171" i="37"/>
  <c r="BV171" i="37"/>
  <c r="AK171" i="37"/>
  <c r="BR171" i="37"/>
  <c r="BS171" i="37"/>
  <c r="BT171" i="37"/>
  <c r="BU171" i="37"/>
  <c r="BQ171" i="37"/>
  <c r="BP171" i="37"/>
  <c r="BO171" i="37"/>
  <c r="BN171" i="37"/>
  <c r="BM171" i="37"/>
  <c r="BL171" i="37"/>
  <c r="BK171" i="37"/>
  <c r="BJ171" i="37"/>
  <c r="BI171" i="37"/>
  <c r="BH171" i="37"/>
  <c r="BG171" i="37"/>
  <c r="BF171" i="37"/>
  <c r="AT171" i="37"/>
  <c r="AU171" i="37"/>
  <c r="AV171" i="37"/>
  <c r="AW171" i="37"/>
  <c r="AX171" i="37"/>
  <c r="AY171" i="37"/>
  <c r="AZ171" i="37"/>
  <c r="BA171" i="37"/>
  <c r="BB171" i="37"/>
  <c r="BC171" i="37"/>
  <c r="BD171" i="37"/>
  <c r="BE171" i="37"/>
  <c r="AE171" i="37"/>
  <c r="AD171" i="37"/>
  <c r="AC171" i="37"/>
  <c r="D171" i="37"/>
  <c r="I171" i="37"/>
  <c r="BY170" i="37"/>
  <c r="BX170" i="37"/>
  <c r="BW170" i="37"/>
  <c r="BV170" i="37"/>
  <c r="BR170" i="37"/>
  <c r="BS170" i="37"/>
  <c r="BT170" i="37"/>
  <c r="BU170" i="37"/>
  <c r="BQ170" i="37"/>
  <c r="BP170" i="37"/>
  <c r="BO170" i="37"/>
  <c r="BN170" i="37"/>
  <c r="BM170" i="37"/>
  <c r="BL170" i="37"/>
  <c r="BK170" i="37"/>
  <c r="BJ170" i="37"/>
  <c r="BI170" i="37"/>
  <c r="BH170" i="37"/>
  <c r="BG170" i="37"/>
  <c r="BF170" i="37"/>
  <c r="F170" i="37"/>
  <c r="AT170" i="37"/>
  <c r="AU170" i="37"/>
  <c r="AV170" i="37"/>
  <c r="AW170" i="37"/>
  <c r="AX170" i="37"/>
  <c r="AY170" i="37"/>
  <c r="AZ170" i="37"/>
  <c r="BA170" i="37"/>
  <c r="BB170" i="37"/>
  <c r="BC170" i="37"/>
  <c r="BD170" i="37"/>
  <c r="BE170" i="37"/>
  <c r="AE170" i="37"/>
  <c r="AD170" i="37"/>
  <c r="AC170" i="37"/>
  <c r="D170" i="37"/>
  <c r="I170" i="37"/>
  <c r="BY169" i="37"/>
  <c r="BX169" i="37"/>
  <c r="BW169" i="37"/>
  <c r="BV169" i="37"/>
  <c r="BR169" i="37"/>
  <c r="BS169" i="37"/>
  <c r="BT169" i="37"/>
  <c r="BU169" i="37"/>
  <c r="AN169" i="37"/>
  <c r="AS169" i="37"/>
  <c r="BQ169" i="37"/>
  <c r="BP169" i="37"/>
  <c r="BO169" i="37"/>
  <c r="BN169" i="37"/>
  <c r="BM169" i="37"/>
  <c r="BL169" i="37"/>
  <c r="BK169" i="37"/>
  <c r="BJ169" i="37"/>
  <c r="BI169" i="37"/>
  <c r="BH169" i="37"/>
  <c r="BG169" i="37"/>
  <c r="BF169" i="37"/>
  <c r="AT169" i="37"/>
  <c r="AU169" i="37"/>
  <c r="AV169" i="37"/>
  <c r="AW169" i="37"/>
  <c r="AX169" i="37"/>
  <c r="AY169" i="37"/>
  <c r="AZ169" i="37"/>
  <c r="BA169" i="37"/>
  <c r="BB169" i="37"/>
  <c r="BC169" i="37"/>
  <c r="BD169" i="37"/>
  <c r="BE169" i="37"/>
  <c r="AE169" i="37"/>
  <c r="AD169" i="37"/>
  <c r="AC169" i="37"/>
  <c r="D169" i="37"/>
  <c r="I169" i="37"/>
  <c r="BY168" i="37"/>
  <c r="BX168" i="37"/>
  <c r="BW168" i="37"/>
  <c r="BV168" i="37"/>
  <c r="AK168" i="37"/>
  <c r="BR168" i="37"/>
  <c r="BS168" i="37"/>
  <c r="BT168" i="37"/>
  <c r="BU168" i="37"/>
  <c r="BQ168" i="37"/>
  <c r="BP168" i="37"/>
  <c r="BO168" i="37"/>
  <c r="BN168" i="37"/>
  <c r="BM168" i="37"/>
  <c r="BL168" i="37"/>
  <c r="BK168" i="37"/>
  <c r="BJ168" i="37"/>
  <c r="BI168" i="37"/>
  <c r="BH168" i="37"/>
  <c r="BG168" i="37"/>
  <c r="BF168" i="37"/>
  <c r="AT168" i="37"/>
  <c r="AU168" i="37"/>
  <c r="AV168" i="37"/>
  <c r="AW168" i="37"/>
  <c r="AX168" i="37"/>
  <c r="AY168" i="37"/>
  <c r="AZ168" i="37"/>
  <c r="BA168" i="37"/>
  <c r="BB168" i="37"/>
  <c r="BC168" i="37"/>
  <c r="BD168" i="37"/>
  <c r="BE168" i="37"/>
  <c r="E168" i="37"/>
  <c r="B168" i="37"/>
  <c r="AL168" i="37"/>
  <c r="AE168" i="37"/>
  <c r="AD168" i="37"/>
  <c r="AC168" i="37"/>
  <c r="D168" i="37"/>
  <c r="I168" i="37"/>
  <c r="BY167" i="37"/>
  <c r="BX167" i="37"/>
  <c r="BW167" i="37"/>
  <c r="BV167" i="37"/>
  <c r="BR167" i="37"/>
  <c r="BS167" i="37"/>
  <c r="BT167" i="37"/>
  <c r="BU167" i="37"/>
  <c r="BQ167" i="37"/>
  <c r="BP167" i="37"/>
  <c r="BO167" i="37"/>
  <c r="BN167" i="37"/>
  <c r="BM167" i="37"/>
  <c r="BL167" i="37"/>
  <c r="BK167" i="37"/>
  <c r="BJ167" i="37"/>
  <c r="BI167" i="37"/>
  <c r="BH167" i="37"/>
  <c r="BG167" i="37"/>
  <c r="BF167" i="37"/>
  <c r="AT167" i="37"/>
  <c r="AU167" i="37"/>
  <c r="AV167" i="37"/>
  <c r="AW167" i="37"/>
  <c r="AX167" i="37"/>
  <c r="AY167" i="37"/>
  <c r="AZ167" i="37"/>
  <c r="BA167" i="37"/>
  <c r="BB167" i="37"/>
  <c r="BC167" i="37"/>
  <c r="BD167" i="37"/>
  <c r="BE167" i="37"/>
  <c r="AE167" i="37"/>
  <c r="AD167" i="37"/>
  <c r="AC167" i="37"/>
  <c r="D167" i="37"/>
  <c r="I167" i="37"/>
  <c r="BY166" i="37"/>
  <c r="BX166" i="37"/>
  <c r="BW166" i="37"/>
  <c r="BV166" i="37"/>
  <c r="BR166" i="37"/>
  <c r="BS166" i="37"/>
  <c r="BT166" i="37"/>
  <c r="BU166" i="37"/>
  <c r="BQ166" i="37"/>
  <c r="BP166" i="37"/>
  <c r="BO166" i="37"/>
  <c r="BN166" i="37"/>
  <c r="BM166" i="37"/>
  <c r="BL166" i="37"/>
  <c r="BK166" i="37"/>
  <c r="BJ166" i="37"/>
  <c r="BI166" i="37"/>
  <c r="BH166" i="37"/>
  <c r="BG166" i="37"/>
  <c r="BF166" i="37"/>
  <c r="AT166" i="37"/>
  <c r="AU166" i="37"/>
  <c r="AV166" i="37"/>
  <c r="AW166" i="37"/>
  <c r="AX166" i="37"/>
  <c r="AY166" i="37"/>
  <c r="AZ166" i="37"/>
  <c r="BA166" i="37"/>
  <c r="BB166" i="37"/>
  <c r="BC166" i="37"/>
  <c r="BD166" i="37"/>
  <c r="BE166" i="37"/>
  <c r="AE166" i="37"/>
  <c r="AD166" i="37"/>
  <c r="AC166" i="37"/>
  <c r="D166" i="37"/>
  <c r="I166" i="37"/>
  <c r="BY165" i="37"/>
  <c r="BX165" i="37"/>
  <c r="BW165" i="37"/>
  <c r="BV165" i="37"/>
  <c r="AK165" i="37"/>
  <c r="BR165" i="37"/>
  <c r="BS165" i="37"/>
  <c r="BT165" i="37"/>
  <c r="BU165" i="37"/>
  <c r="BQ165" i="37"/>
  <c r="BP165" i="37"/>
  <c r="BO165" i="37"/>
  <c r="BN165" i="37"/>
  <c r="BM165" i="37"/>
  <c r="BL165" i="37"/>
  <c r="BK165" i="37"/>
  <c r="BJ165" i="37"/>
  <c r="BI165" i="37"/>
  <c r="BH165" i="37"/>
  <c r="BG165" i="37"/>
  <c r="BF165" i="37"/>
  <c r="AT165" i="37"/>
  <c r="AU165" i="37"/>
  <c r="AV165" i="37"/>
  <c r="AW165" i="37"/>
  <c r="AX165" i="37"/>
  <c r="AY165" i="37"/>
  <c r="AZ165" i="37"/>
  <c r="BA165" i="37"/>
  <c r="BB165" i="37"/>
  <c r="BC165" i="37"/>
  <c r="BD165" i="37"/>
  <c r="BE165" i="37"/>
  <c r="AE165" i="37"/>
  <c r="AD165" i="37"/>
  <c r="AC165" i="37"/>
  <c r="D165" i="37"/>
  <c r="I165" i="37"/>
  <c r="BY164" i="37"/>
  <c r="BX164" i="37"/>
  <c r="BW164" i="37"/>
  <c r="BV164" i="37"/>
  <c r="BR164" i="37"/>
  <c r="BS164" i="37"/>
  <c r="BT164" i="37"/>
  <c r="BU164" i="37"/>
  <c r="AN164" i="37"/>
  <c r="AS164" i="37"/>
  <c r="BQ164" i="37"/>
  <c r="BP164" i="37"/>
  <c r="BO164" i="37"/>
  <c r="BN164" i="37"/>
  <c r="BM164" i="37"/>
  <c r="BL164" i="37"/>
  <c r="BK164" i="37"/>
  <c r="BJ164" i="37"/>
  <c r="BI164" i="37"/>
  <c r="BH164" i="37"/>
  <c r="BG164" i="37"/>
  <c r="BF164" i="37"/>
  <c r="AT164" i="37"/>
  <c r="AU164" i="37"/>
  <c r="AV164" i="37"/>
  <c r="AW164" i="37"/>
  <c r="AX164" i="37"/>
  <c r="AY164" i="37"/>
  <c r="AZ164" i="37"/>
  <c r="BA164" i="37"/>
  <c r="BB164" i="37"/>
  <c r="BC164" i="37"/>
  <c r="BD164" i="37"/>
  <c r="BE164" i="37"/>
  <c r="E164" i="37"/>
  <c r="B164" i="37"/>
  <c r="AE164" i="37"/>
  <c r="AD164" i="37"/>
  <c r="AC164" i="37"/>
  <c r="D164" i="37"/>
  <c r="I164" i="37"/>
  <c r="BY163" i="37"/>
  <c r="BX163" i="37"/>
  <c r="BW163" i="37"/>
  <c r="BV163" i="37"/>
  <c r="AK163" i="37"/>
  <c r="BR163" i="37"/>
  <c r="BS163" i="37"/>
  <c r="BT163" i="37"/>
  <c r="BU163" i="37"/>
  <c r="BQ163" i="37"/>
  <c r="BP163" i="37"/>
  <c r="BO163" i="37"/>
  <c r="BN163" i="37"/>
  <c r="BM163" i="37"/>
  <c r="BL163" i="37"/>
  <c r="BK163" i="37"/>
  <c r="BJ163" i="37"/>
  <c r="BI163" i="37"/>
  <c r="BH163" i="37"/>
  <c r="BG163" i="37"/>
  <c r="BF163" i="37"/>
  <c r="AT163" i="37"/>
  <c r="AU163" i="37"/>
  <c r="AV163" i="37"/>
  <c r="AW163" i="37"/>
  <c r="AX163" i="37"/>
  <c r="AY163" i="37"/>
  <c r="AZ163" i="37"/>
  <c r="BA163" i="37"/>
  <c r="BB163" i="37"/>
  <c r="BC163" i="37"/>
  <c r="BD163" i="37"/>
  <c r="BE163" i="37"/>
  <c r="E163" i="37"/>
  <c r="B163" i="37"/>
  <c r="AE163" i="37"/>
  <c r="AD163" i="37"/>
  <c r="AC163" i="37"/>
  <c r="D163" i="37"/>
  <c r="I163" i="37"/>
  <c r="BY162" i="37"/>
  <c r="BX162" i="37"/>
  <c r="BW162" i="37"/>
  <c r="BV162" i="37"/>
  <c r="BR162" i="37"/>
  <c r="BS162" i="37"/>
  <c r="BT162" i="37"/>
  <c r="BU162" i="37"/>
  <c r="AN162" i="37"/>
  <c r="AS162" i="37"/>
  <c r="BQ162" i="37"/>
  <c r="BP162" i="37"/>
  <c r="BO162" i="37"/>
  <c r="BN162" i="37"/>
  <c r="BM162" i="37"/>
  <c r="BL162" i="37"/>
  <c r="BK162" i="37"/>
  <c r="BJ162" i="37"/>
  <c r="BI162" i="37"/>
  <c r="BH162" i="37"/>
  <c r="BG162" i="37"/>
  <c r="BF162" i="37"/>
  <c r="F162" i="37"/>
  <c r="AT162" i="37"/>
  <c r="AU162" i="37"/>
  <c r="AV162" i="37"/>
  <c r="AW162" i="37"/>
  <c r="AX162" i="37"/>
  <c r="AY162" i="37"/>
  <c r="AZ162" i="37"/>
  <c r="BA162" i="37"/>
  <c r="BB162" i="37"/>
  <c r="BC162" i="37"/>
  <c r="BD162" i="37"/>
  <c r="BE162" i="37"/>
  <c r="AE162" i="37"/>
  <c r="AD162" i="37"/>
  <c r="AC162" i="37"/>
  <c r="D162" i="37"/>
  <c r="I162" i="37"/>
  <c r="BY161" i="37"/>
  <c r="BX161" i="37"/>
  <c r="BW161" i="37"/>
  <c r="BV161" i="37"/>
  <c r="AK161" i="37"/>
  <c r="BR161" i="37"/>
  <c r="BS161" i="37"/>
  <c r="BT161" i="37"/>
  <c r="BU161" i="37"/>
  <c r="BQ161" i="37"/>
  <c r="BP161" i="37"/>
  <c r="BO161" i="37"/>
  <c r="BN161" i="37"/>
  <c r="BM161" i="37"/>
  <c r="BL161" i="37"/>
  <c r="BK161" i="37"/>
  <c r="BJ161" i="37"/>
  <c r="BI161" i="37"/>
  <c r="BH161" i="37"/>
  <c r="BG161" i="37"/>
  <c r="BF161" i="37"/>
  <c r="AT161" i="37"/>
  <c r="AU161" i="37"/>
  <c r="AV161" i="37"/>
  <c r="AW161" i="37"/>
  <c r="AX161" i="37"/>
  <c r="AY161" i="37"/>
  <c r="AZ161" i="37"/>
  <c r="BA161" i="37"/>
  <c r="BB161" i="37"/>
  <c r="BC161" i="37"/>
  <c r="BD161" i="37"/>
  <c r="BE161" i="37"/>
  <c r="AE161" i="37"/>
  <c r="AD161" i="37"/>
  <c r="AC161" i="37"/>
  <c r="D161" i="37"/>
  <c r="I161" i="37"/>
  <c r="BY160" i="37"/>
  <c r="BX160" i="37"/>
  <c r="BW160" i="37"/>
  <c r="BV160" i="37"/>
  <c r="BR160" i="37"/>
  <c r="BS160" i="37"/>
  <c r="BT160" i="37"/>
  <c r="BU160" i="37"/>
  <c r="AT160" i="37"/>
  <c r="AU160" i="37"/>
  <c r="AV160" i="37"/>
  <c r="AW160" i="37"/>
  <c r="AX160" i="37"/>
  <c r="AY160" i="37"/>
  <c r="AZ160" i="37"/>
  <c r="BA160" i="37"/>
  <c r="BB160" i="37"/>
  <c r="BC160" i="37"/>
  <c r="BD160" i="37"/>
  <c r="BE160" i="37"/>
  <c r="E160" i="37"/>
  <c r="B160" i="37"/>
  <c r="AL160" i="37"/>
  <c r="BQ160" i="37"/>
  <c r="BP160" i="37"/>
  <c r="BO160" i="37"/>
  <c r="BN160" i="37"/>
  <c r="BM160" i="37"/>
  <c r="BL160" i="37"/>
  <c r="BK160" i="37"/>
  <c r="BJ160" i="37"/>
  <c r="BI160" i="37"/>
  <c r="BH160" i="37"/>
  <c r="BG160" i="37"/>
  <c r="BF160" i="37"/>
  <c r="AF160" i="37"/>
  <c r="AE160" i="37"/>
  <c r="AD160" i="37"/>
  <c r="AC160" i="37"/>
  <c r="D160" i="37"/>
  <c r="I160" i="37"/>
  <c r="BY159" i="37"/>
  <c r="BX159" i="37"/>
  <c r="BW159" i="37"/>
  <c r="BV159" i="37"/>
  <c r="AK159" i="37"/>
  <c r="BR159" i="37"/>
  <c r="BS159" i="37"/>
  <c r="BT159" i="37"/>
  <c r="BU159" i="37"/>
  <c r="BQ159" i="37"/>
  <c r="BP159" i="37"/>
  <c r="BO159" i="37"/>
  <c r="BN159" i="37"/>
  <c r="BM159" i="37"/>
  <c r="BL159" i="37"/>
  <c r="BK159" i="37"/>
  <c r="BJ159" i="37"/>
  <c r="BI159" i="37"/>
  <c r="BH159" i="37"/>
  <c r="BG159" i="37"/>
  <c r="BF159" i="37"/>
  <c r="AT159" i="37"/>
  <c r="AU159" i="37"/>
  <c r="AV159" i="37"/>
  <c r="AW159" i="37"/>
  <c r="AX159" i="37"/>
  <c r="AY159" i="37"/>
  <c r="AZ159" i="37"/>
  <c r="BA159" i="37"/>
  <c r="BB159" i="37"/>
  <c r="BC159" i="37"/>
  <c r="BD159" i="37"/>
  <c r="BE159" i="37"/>
  <c r="E159" i="37"/>
  <c r="B159" i="37"/>
  <c r="AE159" i="37"/>
  <c r="AD159" i="37"/>
  <c r="AC159" i="37"/>
  <c r="D159" i="37"/>
  <c r="I159" i="37"/>
  <c r="BY158" i="37"/>
  <c r="BX158" i="37"/>
  <c r="BW158" i="37"/>
  <c r="BV158" i="37"/>
  <c r="BR158" i="37"/>
  <c r="BS158" i="37"/>
  <c r="BT158" i="37"/>
  <c r="BU158" i="37"/>
  <c r="BQ158" i="37"/>
  <c r="BP158" i="37"/>
  <c r="BO158" i="37"/>
  <c r="BN158" i="37"/>
  <c r="BM158" i="37"/>
  <c r="BL158" i="37"/>
  <c r="BK158" i="37"/>
  <c r="BJ158" i="37"/>
  <c r="BI158" i="37"/>
  <c r="BH158" i="37"/>
  <c r="BG158" i="37"/>
  <c r="BF158" i="37"/>
  <c r="AT158" i="37"/>
  <c r="AU158" i="37"/>
  <c r="AV158" i="37"/>
  <c r="AW158" i="37"/>
  <c r="AX158" i="37"/>
  <c r="AY158" i="37"/>
  <c r="AZ158" i="37"/>
  <c r="BA158" i="37"/>
  <c r="BB158" i="37"/>
  <c r="BC158" i="37"/>
  <c r="BD158" i="37"/>
  <c r="BE158" i="37"/>
  <c r="AE158" i="37"/>
  <c r="AD158" i="37"/>
  <c r="AC158" i="37"/>
  <c r="D158" i="37"/>
  <c r="I158" i="37"/>
  <c r="BY157" i="37"/>
  <c r="BX157" i="37"/>
  <c r="BW157" i="37"/>
  <c r="BV157" i="37"/>
  <c r="AK157" i="37"/>
  <c r="BR157" i="37"/>
  <c r="BS157" i="37"/>
  <c r="BT157" i="37"/>
  <c r="BU157" i="37"/>
  <c r="BQ157" i="37"/>
  <c r="BP157" i="37"/>
  <c r="BO157" i="37"/>
  <c r="BN157" i="37"/>
  <c r="BM157" i="37"/>
  <c r="BL157" i="37"/>
  <c r="BK157" i="37"/>
  <c r="BJ157" i="37"/>
  <c r="BI157" i="37"/>
  <c r="BH157" i="37"/>
  <c r="BG157" i="37"/>
  <c r="BF157" i="37"/>
  <c r="AT157" i="37"/>
  <c r="AU157" i="37"/>
  <c r="AV157" i="37"/>
  <c r="AW157" i="37"/>
  <c r="AX157" i="37"/>
  <c r="AY157" i="37"/>
  <c r="AZ157" i="37"/>
  <c r="BA157" i="37"/>
  <c r="BB157" i="37"/>
  <c r="BC157" i="37"/>
  <c r="BD157" i="37"/>
  <c r="BE157" i="37"/>
  <c r="AE157" i="37"/>
  <c r="AD157" i="37"/>
  <c r="AC157" i="37"/>
  <c r="D157" i="37"/>
  <c r="I157" i="37"/>
  <c r="BY156" i="37"/>
  <c r="BX156" i="37"/>
  <c r="BW156" i="37"/>
  <c r="BV156" i="37"/>
  <c r="AK156" i="37"/>
  <c r="BR156" i="37"/>
  <c r="BS156" i="37"/>
  <c r="BT156" i="37"/>
  <c r="BU156" i="37"/>
  <c r="AN156" i="37"/>
  <c r="AS156" i="37"/>
  <c r="BQ156" i="37"/>
  <c r="BP156" i="37"/>
  <c r="BO156" i="37"/>
  <c r="BN156" i="37"/>
  <c r="BM156" i="37"/>
  <c r="BL156" i="37"/>
  <c r="BK156" i="37"/>
  <c r="BJ156" i="37"/>
  <c r="BI156" i="37"/>
  <c r="BH156" i="37"/>
  <c r="BG156" i="37"/>
  <c r="BF156" i="37"/>
  <c r="AT156" i="37"/>
  <c r="AU156" i="37"/>
  <c r="AV156" i="37"/>
  <c r="AW156" i="37"/>
  <c r="AX156" i="37"/>
  <c r="AY156" i="37"/>
  <c r="AZ156" i="37"/>
  <c r="BA156" i="37"/>
  <c r="BB156" i="37"/>
  <c r="BC156" i="37"/>
  <c r="BD156" i="37"/>
  <c r="BE156" i="37"/>
  <c r="AE156" i="37"/>
  <c r="AD156" i="37"/>
  <c r="AC156" i="37"/>
  <c r="D156" i="37"/>
  <c r="I156" i="37"/>
  <c r="BY155" i="37"/>
  <c r="BX155" i="37"/>
  <c r="BW155" i="37"/>
  <c r="BV155" i="37"/>
  <c r="BR155" i="37"/>
  <c r="BS155" i="37"/>
  <c r="BT155" i="37"/>
  <c r="BU155" i="37"/>
  <c r="BQ155" i="37"/>
  <c r="BP155" i="37"/>
  <c r="BO155" i="37"/>
  <c r="BN155" i="37"/>
  <c r="BM155" i="37"/>
  <c r="BL155" i="37"/>
  <c r="BK155" i="37"/>
  <c r="BJ155" i="37"/>
  <c r="BI155" i="37"/>
  <c r="BH155" i="37"/>
  <c r="BG155" i="37"/>
  <c r="BF155" i="37"/>
  <c r="AT155" i="37"/>
  <c r="AU155" i="37"/>
  <c r="AV155" i="37"/>
  <c r="AW155" i="37"/>
  <c r="AX155" i="37"/>
  <c r="AY155" i="37"/>
  <c r="AZ155" i="37"/>
  <c r="BA155" i="37"/>
  <c r="BB155" i="37"/>
  <c r="BC155" i="37"/>
  <c r="BD155" i="37"/>
  <c r="BE155" i="37"/>
  <c r="E155" i="37"/>
  <c r="B155" i="37"/>
  <c r="AE155" i="37"/>
  <c r="AD155" i="37"/>
  <c r="AC155" i="37"/>
  <c r="D155" i="37"/>
  <c r="I155" i="37"/>
  <c r="BY154" i="37"/>
  <c r="BX154" i="37"/>
  <c r="BW154" i="37"/>
  <c r="BV154" i="37"/>
  <c r="AK154" i="37"/>
  <c r="BR154" i="37"/>
  <c r="BS154" i="37"/>
  <c r="BT154" i="37"/>
  <c r="BU154" i="37"/>
  <c r="BQ154" i="37"/>
  <c r="BP154" i="37"/>
  <c r="BO154" i="37"/>
  <c r="BN154" i="37"/>
  <c r="BM154" i="37"/>
  <c r="BL154" i="37"/>
  <c r="BK154" i="37"/>
  <c r="BJ154" i="37"/>
  <c r="BI154" i="37"/>
  <c r="BH154" i="37"/>
  <c r="BG154" i="37"/>
  <c r="BF154" i="37"/>
  <c r="F154" i="37"/>
  <c r="AT154" i="37"/>
  <c r="AU154" i="37"/>
  <c r="AV154" i="37"/>
  <c r="AW154" i="37"/>
  <c r="AX154" i="37"/>
  <c r="AY154" i="37"/>
  <c r="AZ154" i="37"/>
  <c r="BA154" i="37"/>
  <c r="BB154" i="37"/>
  <c r="BC154" i="37"/>
  <c r="BD154" i="37"/>
  <c r="BE154" i="37"/>
  <c r="AE154" i="37"/>
  <c r="AD154" i="37"/>
  <c r="AC154" i="37"/>
  <c r="D154" i="37"/>
  <c r="I154" i="37"/>
  <c r="BY153" i="37"/>
  <c r="BX153" i="37"/>
  <c r="BW153" i="37"/>
  <c r="BV153" i="37"/>
  <c r="AK153" i="37"/>
  <c r="BR153" i="37"/>
  <c r="BS153" i="37"/>
  <c r="BT153" i="37"/>
  <c r="BU153" i="37"/>
  <c r="BQ153" i="37"/>
  <c r="BP153" i="37"/>
  <c r="BO153" i="37"/>
  <c r="BN153" i="37"/>
  <c r="BM153" i="37"/>
  <c r="BL153" i="37"/>
  <c r="BK153" i="37"/>
  <c r="BJ153" i="37"/>
  <c r="BI153" i="37"/>
  <c r="BH153" i="37"/>
  <c r="BG153" i="37"/>
  <c r="BF153" i="37"/>
  <c r="AT153" i="37"/>
  <c r="AU153" i="37"/>
  <c r="AV153" i="37"/>
  <c r="AW153" i="37"/>
  <c r="AX153" i="37"/>
  <c r="AY153" i="37"/>
  <c r="AZ153" i="37"/>
  <c r="BA153" i="37"/>
  <c r="BB153" i="37"/>
  <c r="BC153" i="37"/>
  <c r="BD153" i="37"/>
  <c r="BE153" i="37"/>
  <c r="AE153" i="37"/>
  <c r="AD153" i="37"/>
  <c r="AC153" i="37"/>
  <c r="D153" i="37"/>
  <c r="I153" i="37"/>
  <c r="BY152" i="37"/>
  <c r="BX152" i="37"/>
  <c r="BW152" i="37"/>
  <c r="BV152" i="37"/>
  <c r="AK152" i="37"/>
  <c r="BR152" i="37"/>
  <c r="BS152" i="37"/>
  <c r="BT152" i="37"/>
  <c r="BU152" i="37"/>
  <c r="BQ152" i="37"/>
  <c r="BP152" i="37"/>
  <c r="BO152" i="37"/>
  <c r="BN152" i="37"/>
  <c r="BM152" i="37"/>
  <c r="BL152" i="37"/>
  <c r="BK152" i="37"/>
  <c r="BJ152" i="37"/>
  <c r="BI152" i="37"/>
  <c r="BH152" i="37"/>
  <c r="BG152" i="37"/>
  <c r="BF152" i="37"/>
  <c r="AT152" i="37"/>
  <c r="AU152" i="37"/>
  <c r="AV152" i="37"/>
  <c r="AW152" i="37"/>
  <c r="AX152" i="37"/>
  <c r="AY152" i="37"/>
  <c r="AZ152" i="37"/>
  <c r="BA152" i="37"/>
  <c r="BB152" i="37"/>
  <c r="BC152" i="37"/>
  <c r="BD152" i="37"/>
  <c r="BE152" i="37"/>
  <c r="AE152" i="37"/>
  <c r="AD152" i="37"/>
  <c r="AC152" i="37"/>
  <c r="D152" i="37"/>
  <c r="I152" i="37"/>
  <c r="BY151" i="37"/>
  <c r="BX151" i="37"/>
  <c r="BW151" i="37"/>
  <c r="BV151" i="37"/>
  <c r="AK151" i="37"/>
  <c r="BR151" i="37"/>
  <c r="BS151" i="37"/>
  <c r="BT151" i="37"/>
  <c r="BU151" i="37"/>
  <c r="AT151" i="37"/>
  <c r="AU151" i="37"/>
  <c r="AV151" i="37"/>
  <c r="AW151" i="37"/>
  <c r="AX151" i="37"/>
  <c r="AY151" i="37"/>
  <c r="AZ151" i="37"/>
  <c r="BA151" i="37"/>
  <c r="BB151" i="37"/>
  <c r="BC151" i="37"/>
  <c r="BD151" i="37"/>
  <c r="BE151" i="37"/>
  <c r="E151" i="37"/>
  <c r="B151" i="37"/>
  <c r="BQ151" i="37"/>
  <c r="BP151" i="37"/>
  <c r="BO151" i="37"/>
  <c r="BN151" i="37"/>
  <c r="BM151" i="37"/>
  <c r="BL151" i="37"/>
  <c r="BK151" i="37"/>
  <c r="BJ151" i="37"/>
  <c r="BI151" i="37"/>
  <c r="BH151" i="37"/>
  <c r="BG151" i="37"/>
  <c r="BF151" i="37"/>
  <c r="AE151" i="37"/>
  <c r="AD151" i="37"/>
  <c r="AC151" i="37"/>
  <c r="D151" i="37"/>
  <c r="I151" i="37"/>
  <c r="BY150" i="37"/>
  <c r="BX150" i="37"/>
  <c r="BW150" i="37"/>
  <c r="BV150" i="37"/>
  <c r="BR150" i="37"/>
  <c r="BS150" i="37"/>
  <c r="BT150" i="37"/>
  <c r="BU150" i="37"/>
  <c r="AN150" i="37"/>
  <c r="AS150" i="37"/>
  <c r="BQ150" i="37"/>
  <c r="BP150" i="37"/>
  <c r="BO150" i="37"/>
  <c r="BN150" i="37"/>
  <c r="BM150" i="37"/>
  <c r="BL150" i="37"/>
  <c r="BK150" i="37"/>
  <c r="BJ150" i="37"/>
  <c r="BI150" i="37"/>
  <c r="BH150" i="37"/>
  <c r="BG150" i="37"/>
  <c r="BF150" i="37"/>
  <c r="AT150" i="37"/>
  <c r="AU150" i="37"/>
  <c r="AV150" i="37"/>
  <c r="AW150" i="37"/>
  <c r="AX150" i="37"/>
  <c r="AY150" i="37"/>
  <c r="AZ150" i="37"/>
  <c r="BA150" i="37"/>
  <c r="BB150" i="37"/>
  <c r="BC150" i="37"/>
  <c r="BD150" i="37"/>
  <c r="BE150" i="37"/>
  <c r="AE150" i="37"/>
  <c r="AD150" i="37"/>
  <c r="AC150" i="37"/>
  <c r="D150" i="37"/>
  <c r="I150" i="37"/>
  <c r="BY149" i="37"/>
  <c r="BX149" i="37"/>
  <c r="BW149" i="37"/>
  <c r="BV149" i="37"/>
  <c r="BR149" i="37"/>
  <c r="BS149" i="37"/>
  <c r="BT149" i="37"/>
  <c r="BU149" i="37"/>
  <c r="BQ149" i="37"/>
  <c r="BP149" i="37"/>
  <c r="BO149" i="37"/>
  <c r="BN149" i="37"/>
  <c r="BM149" i="37"/>
  <c r="BL149" i="37"/>
  <c r="BK149" i="37"/>
  <c r="BJ149" i="37"/>
  <c r="BI149" i="37"/>
  <c r="BH149" i="37"/>
  <c r="BG149" i="37"/>
  <c r="BF149" i="37"/>
  <c r="AT149" i="37"/>
  <c r="AU149" i="37"/>
  <c r="AV149" i="37"/>
  <c r="AW149" i="37"/>
  <c r="AX149" i="37"/>
  <c r="AY149" i="37"/>
  <c r="AZ149" i="37"/>
  <c r="BA149" i="37"/>
  <c r="BB149" i="37"/>
  <c r="BC149" i="37"/>
  <c r="BD149" i="37"/>
  <c r="BE149" i="37"/>
  <c r="AE149" i="37"/>
  <c r="AD149" i="37"/>
  <c r="AC149" i="37"/>
  <c r="D149" i="37"/>
  <c r="I149" i="37"/>
  <c r="BY148" i="37"/>
  <c r="BX148" i="37"/>
  <c r="BW148" i="37"/>
  <c r="BV148" i="37"/>
  <c r="AK148" i="37"/>
  <c r="BR148" i="37"/>
  <c r="BS148" i="37"/>
  <c r="BT148" i="37"/>
  <c r="BU148" i="37"/>
  <c r="BQ148" i="37"/>
  <c r="BP148" i="37"/>
  <c r="BO148" i="37"/>
  <c r="BN148" i="37"/>
  <c r="BM148" i="37"/>
  <c r="BL148" i="37"/>
  <c r="BK148" i="37"/>
  <c r="BJ148" i="37"/>
  <c r="BI148" i="37"/>
  <c r="BH148" i="37"/>
  <c r="BG148" i="37"/>
  <c r="BF148" i="37"/>
  <c r="AT148" i="37"/>
  <c r="AU148" i="37"/>
  <c r="AV148" i="37"/>
  <c r="AW148" i="37"/>
  <c r="AX148" i="37"/>
  <c r="AY148" i="37"/>
  <c r="AZ148" i="37"/>
  <c r="BA148" i="37"/>
  <c r="BB148" i="37"/>
  <c r="BC148" i="37"/>
  <c r="BD148" i="37"/>
  <c r="BE148" i="37"/>
  <c r="AE148" i="37"/>
  <c r="AD148" i="37"/>
  <c r="AC148" i="37"/>
  <c r="D148" i="37"/>
  <c r="I148" i="37"/>
  <c r="BY147" i="37"/>
  <c r="BX147" i="37"/>
  <c r="BW147" i="37"/>
  <c r="BV147" i="37"/>
  <c r="BR147" i="37"/>
  <c r="BS147" i="37"/>
  <c r="BT147" i="37"/>
  <c r="BU147" i="37"/>
  <c r="BQ147" i="37"/>
  <c r="BP147" i="37"/>
  <c r="BO147" i="37"/>
  <c r="BN147" i="37"/>
  <c r="BM147" i="37"/>
  <c r="BL147" i="37"/>
  <c r="BK147" i="37"/>
  <c r="BJ147" i="37"/>
  <c r="BI147" i="37"/>
  <c r="BH147" i="37"/>
  <c r="BG147" i="37"/>
  <c r="BF147" i="37"/>
  <c r="AT147" i="37"/>
  <c r="AU147" i="37"/>
  <c r="AV147" i="37"/>
  <c r="AW147" i="37"/>
  <c r="AX147" i="37"/>
  <c r="AY147" i="37"/>
  <c r="AZ147" i="37"/>
  <c r="BA147" i="37"/>
  <c r="BB147" i="37"/>
  <c r="BC147" i="37"/>
  <c r="BD147" i="37"/>
  <c r="BE147" i="37"/>
  <c r="AE147" i="37"/>
  <c r="AD147" i="37"/>
  <c r="AC147" i="37"/>
  <c r="D147" i="37"/>
  <c r="I147" i="37"/>
  <c r="BY146" i="37"/>
  <c r="BX146" i="37"/>
  <c r="BW146" i="37"/>
  <c r="BV146" i="37"/>
  <c r="AK146" i="37"/>
  <c r="BR146" i="37"/>
  <c r="BS146" i="37"/>
  <c r="BT146" i="37"/>
  <c r="BU146" i="37"/>
  <c r="BQ146" i="37"/>
  <c r="BP146" i="37"/>
  <c r="BO146" i="37"/>
  <c r="BN146" i="37"/>
  <c r="BM146" i="37"/>
  <c r="BL146" i="37"/>
  <c r="BK146" i="37"/>
  <c r="BJ146" i="37"/>
  <c r="BI146" i="37"/>
  <c r="BH146" i="37"/>
  <c r="BG146" i="37"/>
  <c r="BF146" i="37"/>
  <c r="AT146" i="37"/>
  <c r="AU146" i="37"/>
  <c r="AV146" i="37"/>
  <c r="AW146" i="37"/>
  <c r="AX146" i="37"/>
  <c r="AY146" i="37"/>
  <c r="AZ146" i="37"/>
  <c r="BA146" i="37"/>
  <c r="BB146" i="37"/>
  <c r="BC146" i="37"/>
  <c r="BD146" i="37"/>
  <c r="BE146" i="37"/>
  <c r="AE146" i="37"/>
  <c r="AD146" i="37"/>
  <c r="AC146" i="37"/>
  <c r="D146" i="37"/>
  <c r="I146" i="37"/>
  <c r="BY145" i="37"/>
  <c r="BX145" i="37"/>
  <c r="BW145" i="37"/>
  <c r="BV145" i="37"/>
  <c r="AK145" i="37"/>
  <c r="BR145" i="37"/>
  <c r="BS145" i="37"/>
  <c r="BT145" i="37"/>
  <c r="BU145" i="37"/>
  <c r="BQ145" i="37"/>
  <c r="BP145" i="37"/>
  <c r="BO145" i="37"/>
  <c r="BN145" i="37"/>
  <c r="BM145" i="37"/>
  <c r="BL145" i="37"/>
  <c r="BK145" i="37"/>
  <c r="BJ145" i="37"/>
  <c r="BI145" i="37"/>
  <c r="BH145" i="37"/>
  <c r="BG145" i="37"/>
  <c r="BF145" i="37"/>
  <c r="AT145" i="37"/>
  <c r="AU145" i="37"/>
  <c r="AV145" i="37"/>
  <c r="AW145" i="37"/>
  <c r="AX145" i="37"/>
  <c r="AY145" i="37"/>
  <c r="AZ145" i="37"/>
  <c r="BA145" i="37"/>
  <c r="BB145" i="37"/>
  <c r="BC145" i="37"/>
  <c r="BD145" i="37"/>
  <c r="BE145" i="37"/>
  <c r="AE145" i="37"/>
  <c r="AD145" i="37"/>
  <c r="AC145" i="37"/>
  <c r="D145" i="37"/>
  <c r="I145" i="37"/>
  <c r="BY144" i="37"/>
  <c r="BX144" i="37"/>
  <c r="BW144" i="37"/>
  <c r="BV144" i="37"/>
  <c r="BR144" i="37"/>
  <c r="BS144" i="37"/>
  <c r="BT144" i="37"/>
  <c r="BU144" i="37"/>
  <c r="BQ144" i="37"/>
  <c r="BP144" i="37"/>
  <c r="BO144" i="37"/>
  <c r="BN144" i="37"/>
  <c r="BM144" i="37"/>
  <c r="BL144" i="37"/>
  <c r="BK144" i="37"/>
  <c r="BJ144" i="37"/>
  <c r="BI144" i="37"/>
  <c r="BH144" i="37"/>
  <c r="BG144" i="37"/>
  <c r="BF144" i="37"/>
  <c r="AT144" i="37"/>
  <c r="AU144" i="37"/>
  <c r="AV144" i="37"/>
  <c r="AW144" i="37"/>
  <c r="AX144" i="37"/>
  <c r="AY144" i="37"/>
  <c r="AZ144" i="37"/>
  <c r="BA144" i="37"/>
  <c r="BB144" i="37"/>
  <c r="BC144" i="37"/>
  <c r="BD144" i="37"/>
  <c r="BE144" i="37"/>
  <c r="AE144" i="37"/>
  <c r="AD144" i="37"/>
  <c r="AC144" i="37"/>
  <c r="D144" i="37"/>
  <c r="I144" i="37"/>
  <c r="BY143" i="37"/>
  <c r="BX143" i="37"/>
  <c r="BW143" i="37"/>
  <c r="BV143" i="37"/>
  <c r="AK143" i="37"/>
  <c r="BR143" i="37"/>
  <c r="BS143" i="37"/>
  <c r="BT143" i="37"/>
  <c r="BU143" i="37"/>
  <c r="BQ143" i="37"/>
  <c r="BP143" i="37"/>
  <c r="BO143" i="37"/>
  <c r="BN143" i="37"/>
  <c r="BM143" i="37"/>
  <c r="BL143" i="37"/>
  <c r="BK143" i="37"/>
  <c r="BJ143" i="37"/>
  <c r="BI143" i="37"/>
  <c r="BH143" i="37"/>
  <c r="BG143" i="37"/>
  <c r="BF143" i="37"/>
  <c r="AT143" i="37"/>
  <c r="AU143" i="37"/>
  <c r="AV143" i="37"/>
  <c r="AW143" i="37"/>
  <c r="AX143" i="37"/>
  <c r="AY143" i="37"/>
  <c r="AZ143" i="37"/>
  <c r="BA143" i="37"/>
  <c r="BB143" i="37"/>
  <c r="BC143" i="37"/>
  <c r="BD143" i="37"/>
  <c r="BE143" i="37"/>
  <c r="AE143" i="37"/>
  <c r="AD143" i="37"/>
  <c r="AC143" i="37"/>
  <c r="D143" i="37"/>
  <c r="I143" i="37"/>
  <c r="BY142" i="37"/>
  <c r="BX142" i="37"/>
  <c r="BW142" i="37"/>
  <c r="BV142" i="37"/>
  <c r="BQ142" i="37"/>
  <c r="BP142" i="37"/>
  <c r="BO142" i="37"/>
  <c r="BN142" i="37"/>
  <c r="BM142" i="37"/>
  <c r="BL142" i="37"/>
  <c r="BK142" i="37"/>
  <c r="BJ142" i="37"/>
  <c r="BI142" i="37"/>
  <c r="BH142" i="37"/>
  <c r="BG142" i="37"/>
  <c r="BF142" i="37"/>
  <c r="F142" i="37"/>
  <c r="BR142" i="37"/>
  <c r="BS142" i="37"/>
  <c r="BT142" i="37"/>
  <c r="BU142" i="37"/>
  <c r="AT142" i="37"/>
  <c r="AU142" i="37"/>
  <c r="AV142" i="37"/>
  <c r="AW142" i="37"/>
  <c r="AX142" i="37"/>
  <c r="AY142" i="37"/>
  <c r="AZ142" i="37"/>
  <c r="BA142" i="37"/>
  <c r="BB142" i="37"/>
  <c r="BC142" i="37"/>
  <c r="BD142" i="37"/>
  <c r="BE142" i="37"/>
  <c r="AE142" i="37"/>
  <c r="AD142" i="37"/>
  <c r="AC142" i="37"/>
  <c r="D142" i="37"/>
  <c r="I142" i="37"/>
  <c r="BY141" i="37"/>
  <c r="BX141" i="37"/>
  <c r="BW141" i="37"/>
  <c r="BV141" i="37"/>
  <c r="AK141" i="37"/>
  <c r="BR141" i="37"/>
  <c r="BS141" i="37"/>
  <c r="BT141" i="37"/>
  <c r="BU141" i="37"/>
  <c r="BQ141" i="37"/>
  <c r="BP141" i="37"/>
  <c r="BO141" i="37"/>
  <c r="BN141" i="37"/>
  <c r="BM141" i="37"/>
  <c r="BL141" i="37"/>
  <c r="BK141" i="37"/>
  <c r="BJ141" i="37"/>
  <c r="BI141" i="37"/>
  <c r="BH141" i="37"/>
  <c r="BG141" i="37"/>
  <c r="BF141" i="37"/>
  <c r="AT141" i="37"/>
  <c r="AU141" i="37"/>
  <c r="AV141" i="37"/>
  <c r="AW141" i="37"/>
  <c r="AX141" i="37"/>
  <c r="AY141" i="37"/>
  <c r="AZ141" i="37"/>
  <c r="BA141" i="37"/>
  <c r="BB141" i="37"/>
  <c r="BC141" i="37"/>
  <c r="BD141" i="37"/>
  <c r="BE141" i="37"/>
  <c r="AE141" i="37"/>
  <c r="AD141" i="37"/>
  <c r="AC141" i="37"/>
  <c r="D141" i="37"/>
  <c r="I141" i="37"/>
  <c r="BY140" i="37"/>
  <c r="BX140" i="37"/>
  <c r="BW140" i="37"/>
  <c r="BV140" i="37"/>
  <c r="AK140" i="37"/>
  <c r="BR140" i="37"/>
  <c r="BS140" i="37"/>
  <c r="BT140" i="37"/>
  <c r="BU140" i="37"/>
  <c r="AN140" i="37"/>
  <c r="AS140" i="37"/>
  <c r="BQ140" i="37"/>
  <c r="BP140" i="37"/>
  <c r="BO140" i="37"/>
  <c r="BN140" i="37"/>
  <c r="BM140" i="37"/>
  <c r="BL140" i="37"/>
  <c r="BK140" i="37"/>
  <c r="BJ140" i="37"/>
  <c r="BI140" i="37"/>
  <c r="BH140" i="37"/>
  <c r="BG140" i="37"/>
  <c r="BF140" i="37"/>
  <c r="AT140" i="37"/>
  <c r="AU140" i="37"/>
  <c r="AV140" i="37"/>
  <c r="AW140" i="37"/>
  <c r="AX140" i="37"/>
  <c r="AY140" i="37"/>
  <c r="AZ140" i="37"/>
  <c r="BA140" i="37"/>
  <c r="BB140" i="37"/>
  <c r="BC140" i="37"/>
  <c r="BD140" i="37"/>
  <c r="BE140" i="37"/>
  <c r="AE140" i="37"/>
  <c r="AD140" i="37"/>
  <c r="AC140" i="37"/>
  <c r="D140" i="37"/>
  <c r="I140" i="37"/>
  <c r="BY139" i="37"/>
  <c r="BX139" i="37"/>
  <c r="BW139" i="37"/>
  <c r="BV139" i="37"/>
  <c r="AK139" i="37"/>
  <c r="BR139" i="37"/>
  <c r="BS139" i="37"/>
  <c r="BT139" i="37"/>
  <c r="BU139" i="37"/>
  <c r="BQ139" i="37"/>
  <c r="BP139" i="37"/>
  <c r="BO139" i="37"/>
  <c r="BN139" i="37"/>
  <c r="BM139" i="37"/>
  <c r="BL139" i="37"/>
  <c r="BK139" i="37"/>
  <c r="BJ139" i="37"/>
  <c r="BI139" i="37"/>
  <c r="BH139" i="37"/>
  <c r="BG139" i="37"/>
  <c r="BF139" i="37"/>
  <c r="AT139" i="37"/>
  <c r="AU139" i="37"/>
  <c r="AV139" i="37"/>
  <c r="AW139" i="37"/>
  <c r="AX139" i="37"/>
  <c r="AY139" i="37"/>
  <c r="AZ139" i="37"/>
  <c r="BA139" i="37"/>
  <c r="BB139" i="37"/>
  <c r="BC139" i="37"/>
  <c r="BD139" i="37"/>
  <c r="BE139" i="37"/>
  <c r="AE139" i="37"/>
  <c r="AD139" i="37"/>
  <c r="AC139" i="37"/>
  <c r="D139" i="37"/>
  <c r="I139" i="37"/>
  <c r="BY138" i="37"/>
  <c r="BX138" i="37"/>
  <c r="BW138" i="37"/>
  <c r="BV138" i="37"/>
  <c r="AK138" i="37"/>
  <c r="BR138" i="37"/>
  <c r="BS138" i="37"/>
  <c r="BT138" i="37"/>
  <c r="BU138" i="37"/>
  <c r="BQ138" i="37"/>
  <c r="BP138" i="37"/>
  <c r="BO138" i="37"/>
  <c r="BN138" i="37"/>
  <c r="BM138" i="37"/>
  <c r="BL138" i="37"/>
  <c r="BK138" i="37"/>
  <c r="BJ138" i="37"/>
  <c r="BI138" i="37"/>
  <c r="BH138" i="37"/>
  <c r="BG138" i="37"/>
  <c r="BF138" i="37"/>
  <c r="F138" i="37"/>
  <c r="AT138" i="37"/>
  <c r="AU138" i="37"/>
  <c r="AV138" i="37"/>
  <c r="AW138" i="37"/>
  <c r="AX138" i="37"/>
  <c r="AY138" i="37"/>
  <c r="AZ138" i="37"/>
  <c r="BA138" i="37"/>
  <c r="BB138" i="37"/>
  <c r="BC138" i="37"/>
  <c r="BD138" i="37"/>
  <c r="BE138" i="37"/>
  <c r="AE138" i="37"/>
  <c r="AD138" i="37"/>
  <c r="AC138" i="37"/>
  <c r="D138" i="37"/>
  <c r="I138" i="37"/>
  <c r="BY137" i="37"/>
  <c r="BX137" i="37"/>
  <c r="BW137" i="37"/>
  <c r="BV137" i="37"/>
  <c r="BR137" i="37"/>
  <c r="BS137" i="37"/>
  <c r="BT137" i="37"/>
  <c r="BU137" i="37"/>
  <c r="BQ137" i="37"/>
  <c r="BP137" i="37"/>
  <c r="BO137" i="37"/>
  <c r="BN137" i="37"/>
  <c r="BM137" i="37"/>
  <c r="BL137" i="37"/>
  <c r="BK137" i="37"/>
  <c r="BJ137" i="37"/>
  <c r="BI137" i="37"/>
  <c r="BH137" i="37"/>
  <c r="BG137" i="37"/>
  <c r="BF137" i="37"/>
  <c r="AT137" i="37"/>
  <c r="AU137" i="37"/>
  <c r="AV137" i="37"/>
  <c r="AW137" i="37"/>
  <c r="AX137" i="37"/>
  <c r="AY137" i="37"/>
  <c r="AZ137" i="37"/>
  <c r="BA137" i="37"/>
  <c r="BB137" i="37"/>
  <c r="BC137" i="37"/>
  <c r="BD137" i="37"/>
  <c r="BE137" i="37"/>
  <c r="AE137" i="37"/>
  <c r="AD137" i="37"/>
  <c r="AC137" i="37"/>
  <c r="D137" i="37"/>
  <c r="I137" i="37"/>
  <c r="BY136" i="37"/>
  <c r="BX136" i="37"/>
  <c r="BW136" i="37"/>
  <c r="BV136" i="37"/>
  <c r="AK136" i="37"/>
  <c r="BR136" i="37"/>
  <c r="BS136" i="37"/>
  <c r="BT136" i="37"/>
  <c r="BU136" i="37"/>
  <c r="BQ136" i="37"/>
  <c r="BP136" i="37"/>
  <c r="BO136" i="37"/>
  <c r="BN136" i="37"/>
  <c r="BM136" i="37"/>
  <c r="BL136" i="37"/>
  <c r="BK136" i="37"/>
  <c r="BJ136" i="37"/>
  <c r="BI136" i="37"/>
  <c r="BH136" i="37"/>
  <c r="BG136" i="37"/>
  <c r="BF136" i="37"/>
  <c r="AT136" i="37"/>
  <c r="AU136" i="37"/>
  <c r="AV136" i="37"/>
  <c r="AW136" i="37"/>
  <c r="AX136" i="37"/>
  <c r="AY136" i="37"/>
  <c r="AZ136" i="37"/>
  <c r="BA136" i="37"/>
  <c r="BB136" i="37"/>
  <c r="BC136" i="37"/>
  <c r="BD136" i="37"/>
  <c r="BE136" i="37"/>
  <c r="AE136" i="37"/>
  <c r="AD136" i="37"/>
  <c r="AC136" i="37"/>
  <c r="D136" i="37"/>
  <c r="I136" i="37"/>
  <c r="BY135" i="37"/>
  <c r="BX135" i="37"/>
  <c r="BW135" i="37"/>
  <c r="BV135" i="37"/>
  <c r="BR135" i="37"/>
  <c r="BS135" i="37"/>
  <c r="BT135" i="37"/>
  <c r="BU135" i="37"/>
  <c r="BQ135" i="37"/>
  <c r="BP135" i="37"/>
  <c r="BO135" i="37"/>
  <c r="BN135" i="37"/>
  <c r="BM135" i="37"/>
  <c r="BL135" i="37"/>
  <c r="BK135" i="37"/>
  <c r="BJ135" i="37"/>
  <c r="BI135" i="37"/>
  <c r="BH135" i="37"/>
  <c r="BG135" i="37"/>
  <c r="BF135" i="37"/>
  <c r="AT135" i="37"/>
  <c r="AU135" i="37"/>
  <c r="AV135" i="37"/>
  <c r="AW135" i="37"/>
  <c r="AX135" i="37"/>
  <c r="AY135" i="37"/>
  <c r="AZ135" i="37"/>
  <c r="BA135" i="37"/>
  <c r="BB135" i="37"/>
  <c r="BC135" i="37"/>
  <c r="BD135" i="37"/>
  <c r="BE135" i="37"/>
  <c r="AE135" i="37"/>
  <c r="AD135" i="37"/>
  <c r="AC135" i="37"/>
  <c r="D135" i="37"/>
  <c r="I135" i="37"/>
  <c r="BY134" i="37"/>
  <c r="BX134" i="37"/>
  <c r="BW134" i="37"/>
  <c r="BV134" i="37"/>
  <c r="BR134" i="37"/>
  <c r="BS134" i="37"/>
  <c r="BT134" i="37"/>
  <c r="BU134" i="37"/>
  <c r="BQ134" i="37"/>
  <c r="BP134" i="37"/>
  <c r="BO134" i="37"/>
  <c r="BN134" i="37"/>
  <c r="BM134" i="37"/>
  <c r="BL134" i="37"/>
  <c r="BK134" i="37"/>
  <c r="BJ134" i="37"/>
  <c r="BI134" i="37"/>
  <c r="BH134" i="37"/>
  <c r="BG134" i="37"/>
  <c r="BF134" i="37"/>
  <c r="AT134" i="37"/>
  <c r="AU134" i="37"/>
  <c r="AV134" i="37"/>
  <c r="AW134" i="37"/>
  <c r="AX134" i="37"/>
  <c r="AY134" i="37"/>
  <c r="AZ134" i="37"/>
  <c r="BA134" i="37"/>
  <c r="BB134" i="37"/>
  <c r="BC134" i="37"/>
  <c r="BD134" i="37"/>
  <c r="BE134" i="37"/>
  <c r="AE134" i="37"/>
  <c r="AD134" i="37"/>
  <c r="AC134" i="37"/>
  <c r="D134" i="37"/>
  <c r="I134" i="37"/>
  <c r="BY133" i="37"/>
  <c r="BX133" i="37"/>
  <c r="BW133" i="37"/>
  <c r="BV133" i="37"/>
  <c r="BR133" i="37"/>
  <c r="BS133" i="37"/>
  <c r="BT133" i="37"/>
  <c r="BU133" i="37"/>
  <c r="BQ133" i="37"/>
  <c r="BP133" i="37"/>
  <c r="BO133" i="37"/>
  <c r="BN133" i="37"/>
  <c r="BM133" i="37"/>
  <c r="BL133" i="37"/>
  <c r="BK133" i="37"/>
  <c r="BJ133" i="37"/>
  <c r="BI133" i="37"/>
  <c r="BH133" i="37"/>
  <c r="BG133" i="37"/>
  <c r="BF133" i="37"/>
  <c r="AT133" i="37"/>
  <c r="AU133" i="37"/>
  <c r="AV133" i="37"/>
  <c r="AW133" i="37"/>
  <c r="AX133" i="37"/>
  <c r="AY133" i="37"/>
  <c r="AZ133" i="37"/>
  <c r="BA133" i="37"/>
  <c r="BB133" i="37"/>
  <c r="BC133" i="37"/>
  <c r="BD133" i="37"/>
  <c r="BE133" i="37"/>
  <c r="AE133" i="37"/>
  <c r="AD133" i="37"/>
  <c r="AC133" i="37"/>
  <c r="D133" i="37"/>
  <c r="I133" i="37"/>
  <c r="BY132" i="37"/>
  <c r="BX132" i="37"/>
  <c r="BW132" i="37"/>
  <c r="BV132" i="37"/>
  <c r="BR132" i="37"/>
  <c r="BS132" i="37"/>
  <c r="BT132" i="37"/>
  <c r="BU132" i="37"/>
  <c r="BQ132" i="37"/>
  <c r="BP132" i="37"/>
  <c r="BO132" i="37"/>
  <c r="BN132" i="37"/>
  <c r="BM132" i="37"/>
  <c r="BL132" i="37"/>
  <c r="BK132" i="37"/>
  <c r="BJ132" i="37"/>
  <c r="BI132" i="37"/>
  <c r="BH132" i="37"/>
  <c r="BG132" i="37"/>
  <c r="BF132" i="37"/>
  <c r="AT132" i="37"/>
  <c r="AU132" i="37"/>
  <c r="AV132" i="37"/>
  <c r="AW132" i="37"/>
  <c r="AX132" i="37"/>
  <c r="AY132" i="37"/>
  <c r="AZ132" i="37"/>
  <c r="BA132" i="37"/>
  <c r="BB132" i="37"/>
  <c r="BC132" i="37"/>
  <c r="BD132" i="37"/>
  <c r="BE132" i="37"/>
  <c r="AE132" i="37"/>
  <c r="AD132" i="37"/>
  <c r="AC132" i="37"/>
  <c r="D132" i="37"/>
  <c r="I132" i="37"/>
  <c r="BY131" i="37"/>
  <c r="BX131" i="37"/>
  <c r="BW131" i="37"/>
  <c r="BV131" i="37"/>
  <c r="BR131" i="37"/>
  <c r="BS131" i="37"/>
  <c r="BT131" i="37"/>
  <c r="BU131" i="37"/>
  <c r="AN131" i="37"/>
  <c r="AS131" i="37"/>
  <c r="BQ131" i="37"/>
  <c r="BP131" i="37"/>
  <c r="BO131" i="37"/>
  <c r="BN131" i="37"/>
  <c r="BM131" i="37"/>
  <c r="BL131" i="37"/>
  <c r="BK131" i="37"/>
  <c r="BJ131" i="37"/>
  <c r="BI131" i="37"/>
  <c r="BH131" i="37"/>
  <c r="BG131" i="37"/>
  <c r="BF131" i="37"/>
  <c r="AT131" i="37"/>
  <c r="AU131" i="37"/>
  <c r="AV131" i="37"/>
  <c r="AW131" i="37"/>
  <c r="AX131" i="37"/>
  <c r="AY131" i="37"/>
  <c r="AZ131" i="37"/>
  <c r="BA131" i="37"/>
  <c r="BB131" i="37"/>
  <c r="BC131" i="37"/>
  <c r="BD131" i="37"/>
  <c r="BE131" i="37"/>
  <c r="AE131" i="37"/>
  <c r="AD131" i="37"/>
  <c r="AC131" i="37"/>
  <c r="D131" i="37"/>
  <c r="I131" i="37"/>
  <c r="BY130" i="37"/>
  <c r="BX130" i="37"/>
  <c r="BW130" i="37"/>
  <c r="BV130" i="37"/>
  <c r="AK130" i="37"/>
  <c r="BR130" i="37"/>
  <c r="BS130" i="37"/>
  <c r="BT130" i="37"/>
  <c r="BU130" i="37"/>
  <c r="BQ130" i="37"/>
  <c r="BP130" i="37"/>
  <c r="BO130" i="37"/>
  <c r="BN130" i="37"/>
  <c r="BM130" i="37"/>
  <c r="BL130" i="37"/>
  <c r="BK130" i="37"/>
  <c r="BJ130" i="37"/>
  <c r="BI130" i="37"/>
  <c r="BH130" i="37"/>
  <c r="BG130" i="37"/>
  <c r="BF130" i="37"/>
  <c r="AT130" i="37"/>
  <c r="AU130" i="37"/>
  <c r="AV130" i="37"/>
  <c r="AW130" i="37"/>
  <c r="AX130" i="37"/>
  <c r="AY130" i="37"/>
  <c r="AZ130" i="37"/>
  <c r="BA130" i="37"/>
  <c r="BB130" i="37"/>
  <c r="BC130" i="37"/>
  <c r="BD130" i="37"/>
  <c r="BE130" i="37"/>
  <c r="AE130" i="37"/>
  <c r="AD130" i="37"/>
  <c r="AC130" i="37"/>
  <c r="D130" i="37"/>
  <c r="I130" i="37"/>
  <c r="BY129" i="37"/>
  <c r="BX129" i="37"/>
  <c r="BW129" i="37"/>
  <c r="BV129" i="37"/>
  <c r="BR129" i="37"/>
  <c r="BS129" i="37"/>
  <c r="BT129" i="37"/>
  <c r="BU129" i="37"/>
  <c r="BQ129" i="37"/>
  <c r="BP129" i="37"/>
  <c r="BO129" i="37"/>
  <c r="BN129" i="37"/>
  <c r="BM129" i="37"/>
  <c r="BL129" i="37"/>
  <c r="BK129" i="37"/>
  <c r="BJ129" i="37"/>
  <c r="BI129" i="37"/>
  <c r="BH129" i="37"/>
  <c r="BG129" i="37"/>
  <c r="BF129" i="37"/>
  <c r="AT129" i="37"/>
  <c r="AU129" i="37"/>
  <c r="AV129" i="37"/>
  <c r="AW129" i="37"/>
  <c r="AX129" i="37"/>
  <c r="AY129" i="37"/>
  <c r="AZ129" i="37"/>
  <c r="BA129" i="37"/>
  <c r="BB129" i="37"/>
  <c r="BC129" i="37"/>
  <c r="BD129" i="37"/>
  <c r="BE129" i="37"/>
  <c r="AE129" i="37"/>
  <c r="AD129" i="37"/>
  <c r="AC129" i="37"/>
  <c r="D129" i="37"/>
  <c r="I129" i="37"/>
  <c r="BY128" i="37"/>
  <c r="BX128" i="37"/>
  <c r="BW128" i="37"/>
  <c r="BV128" i="37"/>
  <c r="BR128" i="37"/>
  <c r="BS128" i="37"/>
  <c r="BT128" i="37"/>
  <c r="BU128" i="37"/>
  <c r="AN128" i="37"/>
  <c r="AS128" i="37"/>
  <c r="BQ128" i="37"/>
  <c r="BP128" i="37"/>
  <c r="BO128" i="37"/>
  <c r="BN128" i="37"/>
  <c r="BM128" i="37"/>
  <c r="BL128" i="37"/>
  <c r="BK128" i="37"/>
  <c r="BJ128" i="37"/>
  <c r="BI128" i="37"/>
  <c r="BH128" i="37"/>
  <c r="BG128" i="37"/>
  <c r="BF128" i="37"/>
  <c r="AT128" i="37"/>
  <c r="AU128" i="37"/>
  <c r="AV128" i="37"/>
  <c r="AW128" i="37"/>
  <c r="AX128" i="37"/>
  <c r="AY128" i="37"/>
  <c r="AZ128" i="37"/>
  <c r="BA128" i="37"/>
  <c r="BB128" i="37"/>
  <c r="BC128" i="37"/>
  <c r="BD128" i="37"/>
  <c r="BE128" i="37"/>
  <c r="AE128" i="37"/>
  <c r="AD128" i="37"/>
  <c r="AC128" i="37"/>
  <c r="D128" i="37"/>
  <c r="I128" i="37"/>
  <c r="BY127" i="37"/>
  <c r="BX127" i="37"/>
  <c r="BW127" i="37"/>
  <c r="BV127" i="37"/>
  <c r="BR127" i="37"/>
  <c r="BS127" i="37"/>
  <c r="BT127" i="37"/>
  <c r="BU127" i="37"/>
  <c r="BQ127" i="37"/>
  <c r="BP127" i="37"/>
  <c r="BO127" i="37"/>
  <c r="BN127" i="37"/>
  <c r="BM127" i="37"/>
  <c r="BL127" i="37"/>
  <c r="BK127" i="37"/>
  <c r="BJ127" i="37"/>
  <c r="BI127" i="37"/>
  <c r="BH127" i="37"/>
  <c r="BG127" i="37"/>
  <c r="BF127" i="37"/>
  <c r="AT127" i="37"/>
  <c r="AU127" i="37"/>
  <c r="AV127" i="37"/>
  <c r="AW127" i="37"/>
  <c r="AX127" i="37"/>
  <c r="AY127" i="37"/>
  <c r="AZ127" i="37"/>
  <c r="BA127" i="37"/>
  <c r="BB127" i="37"/>
  <c r="BC127" i="37"/>
  <c r="BD127" i="37"/>
  <c r="BE127" i="37"/>
  <c r="E127" i="37"/>
  <c r="B127" i="37"/>
  <c r="AE127" i="37"/>
  <c r="AD127" i="37"/>
  <c r="AC127" i="37"/>
  <c r="D127" i="37"/>
  <c r="I127" i="37"/>
  <c r="BY126" i="37"/>
  <c r="BX126" i="37"/>
  <c r="BW126" i="37"/>
  <c r="BV126" i="37"/>
  <c r="AK126" i="37"/>
  <c r="BR126" i="37"/>
  <c r="BS126" i="37"/>
  <c r="BT126" i="37"/>
  <c r="BU126" i="37"/>
  <c r="BQ126" i="37"/>
  <c r="BP126" i="37"/>
  <c r="BO126" i="37"/>
  <c r="BN126" i="37"/>
  <c r="BM126" i="37"/>
  <c r="BL126" i="37"/>
  <c r="BK126" i="37"/>
  <c r="BJ126" i="37"/>
  <c r="BI126" i="37"/>
  <c r="BH126" i="37"/>
  <c r="BG126" i="37"/>
  <c r="BF126" i="37"/>
  <c r="AT126" i="37"/>
  <c r="AU126" i="37"/>
  <c r="AV126" i="37"/>
  <c r="AW126" i="37"/>
  <c r="AX126" i="37"/>
  <c r="AY126" i="37"/>
  <c r="AZ126" i="37"/>
  <c r="BA126" i="37"/>
  <c r="BB126" i="37"/>
  <c r="BC126" i="37"/>
  <c r="BD126" i="37"/>
  <c r="BE126" i="37"/>
  <c r="AE126" i="37"/>
  <c r="AD126" i="37"/>
  <c r="AC126" i="37"/>
  <c r="D126" i="37"/>
  <c r="I126" i="37"/>
  <c r="BY125" i="37"/>
  <c r="BX125" i="37"/>
  <c r="BW125" i="37"/>
  <c r="BV125" i="37"/>
  <c r="AK125" i="37"/>
  <c r="BR125" i="37"/>
  <c r="BS125" i="37"/>
  <c r="BT125" i="37"/>
  <c r="BU125" i="37"/>
  <c r="BQ125" i="37"/>
  <c r="BP125" i="37"/>
  <c r="BO125" i="37"/>
  <c r="BN125" i="37"/>
  <c r="BM125" i="37"/>
  <c r="BL125" i="37"/>
  <c r="BK125" i="37"/>
  <c r="BJ125" i="37"/>
  <c r="BI125" i="37"/>
  <c r="BH125" i="37"/>
  <c r="BG125" i="37"/>
  <c r="BF125" i="37"/>
  <c r="AT125" i="37"/>
  <c r="AU125" i="37"/>
  <c r="AV125" i="37"/>
  <c r="AW125" i="37"/>
  <c r="AX125" i="37"/>
  <c r="AY125" i="37"/>
  <c r="AZ125" i="37"/>
  <c r="BA125" i="37"/>
  <c r="BB125" i="37"/>
  <c r="BC125" i="37"/>
  <c r="BD125" i="37"/>
  <c r="BE125" i="37"/>
  <c r="AE125" i="37"/>
  <c r="AD125" i="37"/>
  <c r="AC125" i="37"/>
  <c r="D125" i="37"/>
  <c r="I125" i="37"/>
  <c r="BY124" i="37"/>
  <c r="BX124" i="37"/>
  <c r="BW124" i="37"/>
  <c r="BV124" i="37"/>
  <c r="BR124" i="37"/>
  <c r="BS124" i="37"/>
  <c r="BT124" i="37"/>
  <c r="BU124" i="37"/>
  <c r="BQ124" i="37"/>
  <c r="BP124" i="37"/>
  <c r="BO124" i="37"/>
  <c r="BN124" i="37"/>
  <c r="BM124" i="37"/>
  <c r="BL124" i="37"/>
  <c r="BK124" i="37"/>
  <c r="BJ124" i="37"/>
  <c r="BI124" i="37"/>
  <c r="BH124" i="37"/>
  <c r="BG124" i="37"/>
  <c r="BF124" i="37"/>
  <c r="F124" i="37"/>
  <c r="AT124" i="37"/>
  <c r="AU124" i="37"/>
  <c r="AV124" i="37"/>
  <c r="AW124" i="37"/>
  <c r="AX124" i="37"/>
  <c r="AY124" i="37"/>
  <c r="AZ124" i="37"/>
  <c r="BA124" i="37"/>
  <c r="BB124" i="37"/>
  <c r="BC124" i="37"/>
  <c r="BD124" i="37"/>
  <c r="BE124" i="37"/>
  <c r="AE124" i="37"/>
  <c r="AD124" i="37"/>
  <c r="AC124" i="37"/>
  <c r="D124" i="37"/>
  <c r="I124" i="37"/>
  <c r="BY123" i="37"/>
  <c r="BX123" i="37"/>
  <c r="BW123" i="37"/>
  <c r="BV123" i="37"/>
  <c r="BR123" i="37"/>
  <c r="BS123" i="37"/>
  <c r="BT123" i="37"/>
  <c r="BU123" i="37"/>
  <c r="BQ123" i="37"/>
  <c r="BP123" i="37"/>
  <c r="BO123" i="37"/>
  <c r="BN123" i="37"/>
  <c r="BM123" i="37"/>
  <c r="BL123" i="37"/>
  <c r="BK123" i="37"/>
  <c r="BJ123" i="37"/>
  <c r="BI123" i="37"/>
  <c r="BH123" i="37"/>
  <c r="BG123" i="37"/>
  <c r="BF123" i="37"/>
  <c r="AT123" i="37"/>
  <c r="AU123" i="37"/>
  <c r="AV123" i="37"/>
  <c r="AW123" i="37"/>
  <c r="AX123" i="37"/>
  <c r="AY123" i="37"/>
  <c r="AZ123" i="37"/>
  <c r="BA123" i="37"/>
  <c r="BB123" i="37"/>
  <c r="BC123" i="37"/>
  <c r="BD123" i="37"/>
  <c r="BE123" i="37"/>
  <c r="AE123" i="37"/>
  <c r="AD123" i="37"/>
  <c r="AC123" i="37"/>
  <c r="D123" i="37"/>
  <c r="I123" i="37"/>
  <c r="BY122" i="37"/>
  <c r="BX122" i="37"/>
  <c r="BW122" i="37"/>
  <c r="BV122" i="37"/>
  <c r="AK122" i="37"/>
  <c r="BR122" i="37"/>
  <c r="BS122" i="37"/>
  <c r="BT122" i="37"/>
  <c r="BU122" i="37"/>
  <c r="BQ122" i="37"/>
  <c r="BP122" i="37"/>
  <c r="BO122" i="37"/>
  <c r="BN122" i="37"/>
  <c r="BM122" i="37"/>
  <c r="BL122" i="37"/>
  <c r="BK122" i="37"/>
  <c r="BJ122" i="37"/>
  <c r="BI122" i="37"/>
  <c r="BH122" i="37"/>
  <c r="BG122" i="37"/>
  <c r="BF122" i="37"/>
  <c r="AT122" i="37"/>
  <c r="AU122" i="37"/>
  <c r="AV122" i="37"/>
  <c r="AW122" i="37"/>
  <c r="AX122" i="37"/>
  <c r="AY122" i="37"/>
  <c r="AZ122" i="37"/>
  <c r="BA122" i="37"/>
  <c r="BB122" i="37"/>
  <c r="BC122" i="37"/>
  <c r="BD122" i="37"/>
  <c r="BE122" i="37"/>
  <c r="E122" i="37"/>
  <c r="B122" i="37"/>
  <c r="AE122" i="37"/>
  <c r="AD122" i="37"/>
  <c r="AC122" i="37"/>
  <c r="D122" i="37"/>
  <c r="I122" i="37"/>
  <c r="BY121" i="37"/>
  <c r="BX121" i="37"/>
  <c r="BW121" i="37"/>
  <c r="BV121" i="37"/>
  <c r="AK121" i="37"/>
  <c r="BR121" i="37"/>
  <c r="BS121" i="37"/>
  <c r="BT121" i="37"/>
  <c r="BU121" i="37"/>
  <c r="BQ121" i="37"/>
  <c r="BP121" i="37"/>
  <c r="BO121" i="37"/>
  <c r="BN121" i="37"/>
  <c r="BM121" i="37"/>
  <c r="BL121" i="37"/>
  <c r="BK121" i="37"/>
  <c r="BJ121" i="37"/>
  <c r="BI121" i="37"/>
  <c r="BH121" i="37"/>
  <c r="BG121" i="37"/>
  <c r="BF121" i="37"/>
  <c r="AT121" i="37"/>
  <c r="AU121" i="37"/>
  <c r="AV121" i="37"/>
  <c r="AW121" i="37"/>
  <c r="AX121" i="37"/>
  <c r="AY121" i="37"/>
  <c r="AZ121" i="37"/>
  <c r="BA121" i="37"/>
  <c r="BB121" i="37"/>
  <c r="BC121" i="37"/>
  <c r="BD121" i="37"/>
  <c r="BE121" i="37"/>
  <c r="AE121" i="37"/>
  <c r="AD121" i="37"/>
  <c r="AC121" i="37"/>
  <c r="D121" i="37"/>
  <c r="I121" i="37"/>
  <c r="BY120" i="37"/>
  <c r="BX120" i="37"/>
  <c r="BW120" i="37"/>
  <c r="BV120" i="37"/>
  <c r="BR120" i="37"/>
  <c r="BS120" i="37"/>
  <c r="BT120" i="37"/>
  <c r="BU120" i="37"/>
  <c r="AT120" i="37"/>
  <c r="AU120" i="37"/>
  <c r="AV120" i="37"/>
  <c r="AW120" i="37"/>
  <c r="AX120" i="37"/>
  <c r="AY120" i="37"/>
  <c r="AZ120" i="37"/>
  <c r="BA120" i="37"/>
  <c r="BB120" i="37"/>
  <c r="BC120" i="37"/>
  <c r="BD120" i="37"/>
  <c r="BE120" i="37"/>
  <c r="E120" i="37"/>
  <c r="B120" i="37"/>
  <c r="AL120" i="37"/>
  <c r="BQ120" i="37"/>
  <c r="BP120" i="37"/>
  <c r="BO120" i="37"/>
  <c r="BN120" i="37"/>
  <c r="BM120" i="37"/>
  <c r="BL120" i="37"/>
  <c r="BK120" i="37"/>
  <c r="BJ120" i="37"/>
  <c r="BI120" i="37"/>
  <c r="BH120" i="37"/>
  <c r="BG120" i="37"/>
  <c r="BF120" i="37"/>
  <c r="AE120" i="37"/>
  <c r="AD120" i="37"/>
  <c r="AC120" i="37"/>
  <c r="D120" i="37"/>
  <c r="I120" i="37"/>
  <c r="BY119" i="37"/>
  <c r="BX119" i="37"/>
  <c r="BW119" i="37"/>
  <c r="BV119" i="37"/>
  <c r="BR119" i="37"/>
  <c r="BS119" i="37"/>
  <c r="BT119" i="37"/>
  <c r="BU119" i="37"/>
  <c r="BQ119" i="37"/>
  <c r="BP119" i="37"/>
  <c r="BO119" i="37"/>
  <c r="BN119" i="37"/>
  <c r="BM119" i="37"/>
  <c r="BL119" i="37"/>
  <c r="BK119" i="37"/>
  <c r="BJ119" i="37"/>
  <c r="BI119" i="37"/>
  <c r="BH119" i="37"/>
  <c r="BG119" i="37"/>
  <c r="BF119" i="37"/>
  <c r="F119" i="37"/>
  <c r="AT119" i="37"/>
  <c r="AU119" i="37"/>
  <c r="AV119" i="37"/>
  <c r="AW119" i="37"/>
  <c r="AX119" i="37"/>
  <c r="AY119" i="37"/>
  <c r="AZ119" i="37"/>
  <c r="BA119" i="37"/>
  <c r="BB119" i="37"/>
  <c r="BC119" i="37"/>
  <c r="BD119" i="37"/>
  <c r="BE119" i="37"/>
  <c r="AE119" i="37"/>
  <c r="AD119" i="37"/>
  <c r="AC119" i="37"/>
  <c r="D119" i="37"/>
  <c r="I119" i="37"/>
  <c r="BY118" i="37"/>
  <c r="BX118" i="37"/>
  <c r="BW118" i="37"/>
  <c r="BV118" i="37"/>
  <c r="AK118" i="37"/>
  <c r="BR118" i="37"/>
  <c r="BS118" i="37"/>
  <c r="BT118" i="37"/>
  <c r="BU118" i="37"/>
  <c r="BQ118" i="37"/>
  <c r="BP118" i="37"/>
  <c r="BO118" i="37"/>
  <c r="BN118" i="37"/>
  <c r="BM118" i="37"/>
  <c r="BL118" i="37"/>
  <c r="BK118" i="37"/>
  <c r="BJ118" i="37"/>
  <c r="BI118" i="37"/>
  <c r="BH118" i="37"/>
  <c r="BG118" i="37"/>
  <c r="BF118" i="37"/>
  <c r="AT118" i="37"/>
  <c r="AU118" i="37"/>
  <c r="AV118" i="37"/>
  <c r="AW118" i="37"/>
  <c r="AX118" i="37"/>
  <c r="AY118" i="37"/>
  <c r="AZ118" i="37"/>
  <c r="BA118" i="37"/>
  <c r="BB118" i="37"/>
  <c r="BC118" i="37"/>
  <c r="BD118" i="37"/>
  <c r="BE118" i="37"/>
  <c r="AE118" i="37"/>
  <c r="AD118" i="37"/>
  <c r="AC118" i="37"/>
  <c r="D118" i="37"/>
  <c r="I118" i="37"/>
  <c r="BY117" i="37"/>
  <c r="BX117" i="37"/>
  <c r="BW117" i="37"/>
  <c r="BV117" i="37"/>
  <c r="AK117" i="37"/>
  <c r="BR117" i="37"/>
  <c r="BS117" i="37"/>
  <c r="BT117" i="37"/>
  <c r="BU117" i="37"/>
  <c r="BQ117" i="37"/>
  <c r="BP117" i="37"/>
  <c r="BO117" i="37"/>
  <c r="BN117" i="37"/>
  <c r="BM117" i="37"/>
  <c r="BL117" i="37"/>
  <c r="BK117" i="37"/>
  <c r="BJ117" i="37"/>
  <c r="BI117" i="37"/>
  <c r="BH117" i="37"/>
  <c r="BG117" i="37"/>
  <c r="BF117" i="37"/>
  <c r="AT117" i="37"/>
  <c r="AU117" i="37"/>
  <c r="AV117" i="37"/>
  <c r="AW117" i="37"/>
  <c r="AX117" i="37"/>
  <c r="AY117" i="37"/>
  <c r="AZ117" i="37"/>
  <c r="BA117" i="37"/>
  <c r="BB117" i="37"/>
  <c r="BC117" i="37"/>
  <c r="BD117" i="37"/>
  <c r="BE117" i="37"/>
  <c r="AE117" i="37"/>
  <c r="AD117" i="37"/>
  <c r="AC117" i="37"/>
  <c r="D117" i="37"/>
  <c r="I117" i="37"/>
  <c r="BY116" i="37"/>
  <c r="BX116" i="37"/>
  <c r="BW116" i="37"/>
  <c r="BV116" i="37"/>
  <c r="BR116" i="37"/>
  <c r="BS116" i="37"/>
  <c r="BT116" i="37"/>
  <c r="BU116" i="37"/>
  <c r="BQ116" i="37"/>
  <c r="BP116" i="37"/>
  <c r="BO116" i="37"/>
  <c r="BN116" i="37"/>
  <c r="BM116" i="37"/>
  <c r="BL116" i="37"/>
  <c r="BK116" i="37"/>
  <c r="BJ116" i="37"/>
  <c r="BI116" i="37"/>
  <c r="BH116" i="37"/>
  <c r="BG116" i="37"/>
  <c r="BF116" i="37"/>
  <c r="AT116" i="37"/>
  <c r="AU116" i="37"/>
  <c r="AV116" i="37"/>
  <c r="AW116" i="37"/>
  <c r="AX116" i="37"/>
  <c r="AY116" i="37"/>
  <c r="AZ116" i="37"/>
  <c r="BA116" i="37"/>
  <c r="BB116" i="37"/>
  <c r="BC116" i="37"/>
  <c r="BD116" i="37"/>
  <c r="BE116" i="37"/>
  <c r="AE116" i="37"/>
  <c r="AD116" i="37"/>
  <c r="AC116" i="37"/>
  <c r="D116" i="37"/>
  <c r="I116" i="37"/>
  <c r="BY115" i="37"/>
  <c r="BX115" i="37"/>
  <c r="BW115" i="37"/>
  <c r="BV115" i="37"/>
  <c r="AK115" i="37"/>
  <c r="BR115" i="37"/>
  <c r="BS115" i="37"/>
  <c r="BT115" i="37"/>
  <c r="BU115" i="37"/>
  <c r="BQ115" i="37"/>
  <c r="BP115" i="37"/>
  <c r="BO115" i="37"/>
  <c r="BN115" i="37"/>
  <c r="BM115" i="37"/>
  <c r="BL115" i="37"/>
  <c r="BK115" i="37"/>
  <c r="BJ115" i="37"/>
  <c r="BI115" i="37"/>
  <c r="BH115" i="37"/>
  <c r="BG115" i="37"/>
  <c r="BF115" i="37"/>
  <c r="AT115" i="37"/>
  <c r="AU115" i="37"/>
  <c r="AV115" i="37"/>
  <c r="AW115" i="37"/>
  <c r="AX115" i="37"/>
  <c r="AY115" i="37"/>
  <c r="AZ115" i="37"/>
  <c r="BA115" i="37"/>
  <c r="BB115" i="37"/>
  <c r="BC115" i="37"/>
  <c r="BD115" i="37"/>
  <c r="BE115" i="37"/>
  <c r="AE115" i="37"/>
  <c r="AD115" i="37"/>
  <c r="AC115" i="37"/>
  <c r="D115" i="37"/>
  <c r="I115" i="37"/>
  <c r="BY114" i="37"/>
  <c r="BX114" i="37"/>
  <c r="BW114" i="37"/>
  <c r="BV114" i="37"/>
  <c r="BR114" i="37"/>
  <c r="BS114" i="37"/>
  <c r="BT114" i="37"/>
  <c r="BU114" i="37"/>
  <c r="BQ114" i="37"/>
  <c r="BP114" i="37"/>
  <c r="BO114" i="37"/>
  <c r="BN114" i="37"/>
  <c r="BM114" i="37"/>
  <c r="BL114" i="37"/>
  <c r="BK114" i="37"/>
  <c r="BJ114" i="37"/>
  <c r="BI114" i="37"/>
  <c r="BH114" i="37"/>
  <c r="BG114" i="37"/>
  <c r="BF114" i="37"/>
  <c r="AT114" i="37"/>
  <c r="AU114" i="37"/>
  <c r="AV114" i="37"/>
  <c r="AW114" i="37"/>
  <c r="AX114" i="37"/>
  <c r="AY114" i="37"/>
  <c r="AZ114" i="37"/>
  <c r="BA114" i="37"/>
  <c r="BB114" i="37"/>
  <c r="BC114" i="37"/>
  <c r="BD114" i="37"/>
  <c r="BE114" i="37"/>
  <c r="AE114" i="37"/>
  <c r="AD114" i="37"/>
  <c r="AC114" i="37"/>
  <c r="D114" i="37"/>
  <c r="I114" i="37"/>
  <c r="BY113" i="37"/>
  <c r="BX113" i="37"/>
  <c r="BW113" i="37"/>
  <c r="BV113" i="37"/>
  <c r="AK113" i="37"/>
  <c r="BR113" i="37"/>
  <c r="BS113" i="37"/>
  <c r="BT113" i="37"/>
  <c r="BU113" i="37"/>
  <c r="BQ113" i="37"/>
  <c r="BP113" i="37"/>
  <c r="BO113" i="37"/>
  <c r="BN113" i="37"/>
  <c r="BM113" i="37"/>
  <c r="BL113" i="37"/>
  <c r="BK113" i="37"/>
  <c r="BJ113" i="37"/>
  <c r="BI113" i="37"/>
  <c r="BH113" i="37"/>
  <c r="BG113" i="37"/>
  <c r="BF113" i="37"/>
  <c r="F113" i="37"/>
  <c r="AT113" i="37"/>
  <c r="AU113" i="37"/>
  <c r="AV113" i="37"/>
  <c r="AW113" i="37"/>
  <c r="AX113" i="37"/>
  <c r="AY113" i="37"/>
  <c r="AZ113" i="37"/>
  <c r="BA113" i="37"/>
  <c r="BB113" i="37"/>
  <c r="BC113" i="37"/>
  <c r="BD113" i="37"/>
  <c r="BE113" i="37"/>
  <c r="AE113" i="37"/>
  <c r="AD113" i="37"/>
  <c r="AC113" i="37"/>
  <c r="D113" i="37"/>
  <c r="I113" i="37"/>
  <c r="BY112" i="37"/>
  <c r="BX112" i="37"/>
  <c r="BW112" i="37"/>
  <c r="BV112" i="37"/>
  <c r="AK112" i="37"/>
  <c r="BR112" i="37"/>
  <c r="BS112" i="37"/>
  <c r="BT112" i="37"/>
  <c r="BU112" i="37"/>
  <c r="AN112" i="37"/>
  <c r="AS112" i="37"/>
  <c r="BQ112" i="37"/>
  <c r="BP112" i="37"/>
  <c r="BO112" i="37"/>
  <c r="BN112" i="37"/>
  <c r="BM112" i="37"/>
  <c r="BL112" i="37"/>
  <c r="BK112" i="37"/>
  <c r="BJ112" i="37"/>
  <c r="BI112" i="37"/>
  <c r="BH112" i="37"/>
  <c r="BG112" i="37"/>
  <c r="BF112" i="37"/>
  <c r="AT112" i="37"/>
  <c r="AU112" i="37"/>
  <c r="AV112" i="37"/>
  <c r="AW112" i="37"/>
  <c r="AX112" i="37"/>
  <c r="AY112" i="37"/>
  <c r="AZ112" i="37"/>
  <c r="BA112" i="37"/>
  <c r="BB112" i="37"/>
  <c r="BC112" i="37"/>
  <c r="BD112" i="37"/>
  <c r="BE112" i="37"/>
  <c r="AE112" i="37"/>
  <c r="AD112" i="37"/>
  <c r="AC112" i="37"/>
  <c r="D112" i="37"/>
  <c r="I112" i="37"/>
  <c r="BY111" i="37"/>
  <c r="BX111" i="37"/>
  <c r="BW111" i="37"/>
  <c r="BV111" i="37"/>
  <c r="BR111" i="37"/>
  <c r="BS111" i="37"/>
  <c r="BT111" i="37"/>
  <c r="BU111" i="37"/>
  <c r="BQ111" i="37"/>
  <c r="BP111" i="37"/>
  <c r="BO111" i="37"/>
  <c r="BN111" i="37"/>
  <c r="BM111" i="37"/>
  <c r="BL111" i="37"/>
  <c r="BK111" i="37"/>
  <c r="BJ111" i="37"/>
  <c r="BI111" i="37"/>
  <c r="BH111" i="37"/>
  <c r="BG111" i="37"/>
  <c r="BF111" i="37"/>
  <c r="AT111" i="37"/>
  <c r="AU111" i="37"/>
  <c r="AV111" i="37"/>
  <c r="AW111" i="37"/>
  <c r="AX111" i="37"/>
  <c r="AY111" i="37"/>
  <c r="AZ111" i="37"/>
  <c r="BA111" i="37"/>
  <c r="BB111" i="37"/>
  <c r="BC111" i="37"/>
  <c r="BD111" i="37"/>
  <c r="BE111" i="37"/>
  <c r="AE111" i="37"/>
  <c r="AD111" i="37"/>
  <c r="AC111" i="37"/>
  <c r="D111" i="37"/>
  <c r="I111" i="37"/>
  <c r="BY110" i="37"/>
  <c r="BX110" i="37"/>
  <c r="BW110" i="37"/>
  <c r="BV110" i="37"/>
  <c r="BR110" i="37"/>
  <c r="BS110" i="37"/>
  <c r="BT110" i="37"/>
  <c r="BU110" i="37"/>
  <c r="BQ110" i="37"/>
  <c r="BP110" i="37"/>
  <c r="BO110" i="37"/>
  <c r="BN110" i="37"/>
  <c r="BM110" i="37"/>
  <c r="BL110" i="37"/>
  <c r="BK110" i="37"/>
  <c r="BJ110" i="37"/>
  <c r="BI110" i="37"/>
  <c r="BH110" i="37"/>
  <c r="BG110" i="37"/>
  <c r="BF110" i="37"/>
  <c r="AT110" i="37"/>
  <c r="AU110" i="37"/>
  <c r="AV110" i="37"/>
  <c r="AW110" i="37"/>
  <c r="AX110" i="37"/>
  <c r="AY110" i="37"/>
  <c r="AZ110" i="37"/>
  <c r="BA110" i="37"/>
  <c r="BB110" i="37"/>
  <c r="BC110" i="37"/>
  <c r="BD110" i="37"/>
  <c r="BE110" i="37"/>
  <c r="AE110" i="37"/>
  <c r="AD110" i="37"/>
  <c r="AC110" i="37"/>
  <c r="D110" i="37"/>
  <c r="I110" i="37"/>
  <c r="BY109" i="37"/>
  <c r="BX109" i="37"/>
  <c r="BW109" i="37"/>
  <c r="BV109" i="37"/>
  <c r="AK109" i="37"/>
  <c r="BR109" i="37"/>
  <c r="BS109" i="37"/>
  <c r="BT109" i="37"/>
  <c r="BU109" i="37"/>
  <c r="BQ109" i="37"/>
  <c r="BP109" i="37"/>
  <c r="BO109" i="37"/>
  <c r="BN109" i="37"/>
  <c r="BM109" i="37"/>
  <c r="BL109" i="37"/>
  <c r="BK109" i="37"/>
  <c r="BJ109" i="37"/>
  <c r="BI109" i="37"/>
  <c r="BH109" i="37"/>
  <c r="BG109" i="37"/>
  <c r="BF109" i="37"/>
  <c r="AT109" i="37"/>
  <c r="AU109" i="37"/>
  <c r="AV109" i="37"/>
  <c r="AW109" i="37"/>
  <c r="AX109" i="37"/>
  <c r="AY109" i="37"/>
  <c r="AZ109" i="37"/>
  <c r="BA109" i="37"/>
  <c r="BB109" i="37"/>
  <c r="BC109" i="37"/>
  <c r="BD109" i="37"/>
  <c r="BE109" i="37"/>
  <c r="AE109" i="37"/>
  <c r="AD109" i="37"/>
  <c r="AC109" i="37"/>
  <c r="D109" i="37"/>
  <c r="I109" i="37"/>
  <c r="BY108" i="37"/>
  <c r="BX108" i="37"/>
  <c r="BW108" i="37"/>
  <c r="BV108" i="37"/>
  <c r="AK108" i="37"/>
  <c r="BR108" i="37"/>
  <c r="BS108" i="37"/>
  <c r="BT108" i="37"/>
  <c r="BU108" i="37"/>
  <c r="BQ108" i="37"/>
  <c r="BP108" i="37"/>
  <c r="BO108" i="37"/>
  <c r="BN108" i="37"/>
  <c r="BM108" i="37"/>
  <c r="BL108" i="37"/>
  <c r="BK108" i="37"/>
  <c r="BJ108" i="37"/>
  <c r="BI108" i="37"/>
  <c r="BH108" i="37"/>
  <c r="BG108" i="37"/>
  <c r="BF108" i="37"/>
  <c r="AT108" i="37"/>
  <c r="AU108" i="37"/>
  <c r="AV108" i="37"/>
  <c r="AW108" i="37"/>
  <c r="AX108" i="37"/>
  <c r="AY108" i="37"/>
  <c r="AZ108" i="37"/>
  <c r="BA108" i="37"/>
  <c r="BB108" i="37"/>
  <c r="BC108" i="37"/>
  <c r="BD108" i="37"/>
  <c r="BE108" i="37"/>
  <c r="AE108" i="37"/>
  <c r="AD108" i="37"/>
  <c r="AC108" i="37"/>
  <c r="D108" i="37"/>
  <c r="I108" i="37"/>
  <c r="BY107" i="37"/>
  <c r="BX107" i="37"/>
  <c r="BW107" i="37"/>
  <c r="BV107" i="37"/>
  <c r="AK107" i="37"/>
  <c r="BR107" i="37"/>
  <c r="BS107" i="37"/>
  <c r="BT107" i="37"/>
  <c r="BU107" i="37"/>
  <c r="BQ107" i="37"/>
  <c r="BP107" i="37"/>
  <c r="BO107" i="37"/>
  <c r="BN107" i="37"/>
  <c r="BM107" i="37"/>
  <c r="BL107" i="37"/>
  <c r="BK107" i="37"/>
  <c r="BJ107" i="37"/>
  <c r="BI107" i="37"/>
  <c r="BH107" i="37"/>
  <c r="BG107" i="37"/>
  <c r="BF107" i="37"/>
  <c r="AT107" i="37"/>
  <c r="AU107" i="37"/>
  <c r="AV107" i="37"/>
  <c r="AW107" i="37"/>
  <c r="AX107" i="37"/>
  <c r="AY107" i="37"/>
  <c r="AZ107" i="37"/>
  <c r="BA107" i="37"/>
  <c r="BB107" i="37"/>
  <c r="BC107" i="37"/>
  <c r="BD107" i="37"/>
  <c r="BE107" i="37"/>
  <c r="AE107" i="37"/>
  <c r="AD107" i="37"/>
  <c r="AC107" i="37"/>
  <c r="D107" i="37"/>
  <c r="I107" i="37"/>
  <c r="BY106" i="37"/>
  <c r="BX106" i="37"/>
  <c r="BW106" i="37"/>
  <c r="BV106" i="37"/>
  <c r="BQ106" i="37"/>
  <c r="BP106" i="37"/>
  <c r="BO106" i="37"/>
  <c r="BN106" i="37"/>
  <c r="BM106" i="37"/>
  <c r="BL106" i="37"/>
  <c r="BK106" i="37"/>
  <c r="BJ106" i="37"/>
  <c r="BI106" i="37"/>
  <c r="BH106" i="37"/>
  <c r="BG106" i="37"/>
  <c r="BF106" i="37"/>
  <c r="F106" i="37"/>
  <c r="BR106" i="37"/>
  <c r="BS106" i="37"/>
  <c r="BT106" i="37"/>
  <c r="BU106" i="37"/>
  <c r="AT106" i="37"/>
  <c r="AU106" i="37"/>
  <c r="AV106" i="37"/>
  <c r="AW106" i="37"/>
  <c r="AX106" i="37"/>
  <c r="AY106" i="37"/>
  <c r="AZ106" i="37"/>
  <c r="BA106" i="37"/>
  <c r="BB106" i="37"/>
  <c r="BC106" i="37"/>
  <c r="BD106" i="37"/>
  <c r="BE106" i="37"/>
  <c r="E106" i="37"/>
  <c r="B106" i="37"/>
  <c r="AE106" i="37"/>
  <c r="AD106" i="37"/>
  <c r="AC106" i="37"/>
  <c r="D106" i="37"/>
  <c r="I106" i="37"/>
  <c r="BY105" i="37"/>
  <c r="BX105" i="37"/>
  <c r="BW105" i="37"/>
  <c r="BV105" i="37"/>
  <c r="BR105" i="37"/>
  <c r="BS105" i="37"/>
  <c r="BT105" i="37"/>
  <c r="BU105" i="37"/>
  <c r="BQ105" i="37"/>
  <c r="BP105" i="37"/>
  <c r="BO105" i="37"/>
  <c r="BN105" i="37"/>
  <c r="BM105" i="37"/>
  <c r="BL105" i="37"/>
  <c r="BK105" i="37"/>
  <c r="BJ105" i="37"/>
  <c r="BI105" i="37"/>
  <c r="BH105" i="37"/>
  <c r="BG105" i="37"/>
  <c r="BF105" i="37"/>
  <c r="AT105" i="37"/>
  <c r="AU105" i="37"/>
  <c r="AV105" i="37"/>
  <c r="AW105" i="37"/>
  <c r="AX105" i="37"/>
  <c r="AY105" i="37"/>
  <c r="AZ105" i="37"/>
  <c r="BA105" i="37"/>
  <c r="BB105" i="37"/>
  <c r="BC105" i="37"/>
  <c r="BD105" i="37"/>
  <c r="BE105" i="37"/>
  <c r="AE105" i="37"/>
  <c r="AD105" i="37"/>
  <c r="AC105" i="37"/>
  <c r="D105" i="37"/>
  <c r="I105" i="37"/>
  <c r="BY104" i="37"/>
  <c r="BX104" i="37"/>
  <c r="BW104" i="37"/>
  <c r="BV104" i="37"/>
  <c r="AK104" i="37"/>
  <c r="BR104" i="37"/>
  <c r="BS104" i="37"/>
  <c r="BT104" i="37"/>
  <c r="BU104" i="37"/>
  <c r="BQ104" i="37"/>
  <c r="BP104" i="37"/>
  <c r="BO104" i="37"/>
  <c r="BN104" i="37"/>
  <c r="BM104" i="37"/>
  <c r="BL104" i="37"/>
  <c r="BK104" i="37"/>
  <c r="BJ104" i="37"/>
  <c r="BI104" i="37"/>
  <c r="BH104" i="37"/>
  <c r="BG104" i="37"/>
  <c r="BF104" i="37"/>
  <c r="AT104" i="37"/>
  <c r="AU104" i="37"/>
  <c r="AV104" i="37"/>
  <c r="AW104" i="37"/>
  <c r="AX104" i="37"/>
  <c r="AY104" i="37"/>
  <c r="AZ104" i="37"/>
  <c r="BA104" i="37"/>
  <c r="BB104" i="37"/>
  <c r="BC104" i="37"/>
  <c r="BD104" i="37"/>
  <c r="BE104" i="37"/>
  <c r="E104" i="37"/>
  <c r="B104" i="37"/>
  <c r="AL104" i="37"/>
  <c r="AE104" i="37"/>
  <c r="AD104" i="37"/>
  <c r="AC104" i="37"/>
  <c r="D104" i="37"/>
  <c r="I104" i="37"/>
  <c r="BY103" i="37"/>
  <c r="BX103" i="37"/>
  <c r="BW103" i="37"/>
  <c r="BV103" i="37"/>
  <c r="AK103" i="37"/>
  <c r="BR103" i="37"/>
  <c r="BS103" i="37"/>
  <c r="BT103" i="37"/>
  <c r="BU103" i="37"/>
  <c r="BQ103" i="37"/>
  <c r="BP103" i="37"/>
  <c r="BO103" i="37"/>
  <c r="BN103" i="37"/>
  <c r="BM103" i="37"/>
  <c r="BL103" i="37"/>
  <c r="BK103" i="37"/>
  <c r="BJ103" i="37"/>
  <c r="BI103" i="37"/>
  <c r="BH103" i="37"/>
  <c r="BG103" i="37"/>
  <c r="BF103" i="37"/>
  <c r="AT103" i="37"/>
  <c r="AU103" i="37"/>
  <c r="AV103" i="37"/>
  <c r="AW103" i="37"/>
  <c r="AX103" i="37"/>
  <c r="AY103" i="37"/>
  <c r="AZ103" i="37"/>
  <c r="BA103" i="37"/>
  <c r="BB103" i="37"/>
  <c r="BC103" i="37"/>
  <c r="BD103" i="37"/>
  <c r="BE103" i="37"/>
  <c r="AE103" i="37"/>
  <c r="AD103" i="37"/>
  <c r="AC103" i="37"/>
  <c r="D103" i="37"/>
  <c r="I103" i="37"/>
  <c r="BY102" i="37"/>
  <c r="BX102" i="37"/>
  <c r="BW102" i="37"/>
  <c r="BV102" i="37"/>
  <c r="BR102" i="37"/>
  <c r="BS102" i="37"/>
  <c r="BT102" i="37"/>
  <c r="BU102" i="37"/>
  <c r="BQ102" i="37"/>
  <c r="BP102" i="37"/>
  <c r="BO102" i="37"/>
  <c r="BN102" i="37"/>
  <c r="BM102" i="37"/>
  <c r="BL102" i="37"/>
  <c r="BK102" i="37"/>
  <c r="BJ102" i="37"/>
  <c r="BI102" i="37"/>
  <c r="BH102" i="37"/>
  <c r="BG102" i="37"/>
  <c r="BF102" i="37"/>
  <c r="AT102" i="37"/>
  <c r="AU102" i="37"/>
  <c r="AV102" i="37"/>
  <c r="AW102" i="37"/>
  <c r="AX102" i="37"/>
  <c r="AY102" i="37"/>
  <c r="AZ102" i="37"/>
  <c r="BA102" i="37"/>
  <c r="BB102" i="37"/>
  <c r="BC102" i="37"/>
  <c r="BD102" i="37"/>
  <c r="BE102" i="37"/>
  <c r="AE102" i="37"/>
  <c r="AD102" i="37"/>
  <c r="AC102" i="37"/>
  <c r="D102" i="37"/>
  <c r="I102" i="37"/>
  <c r="BY101" i="37"/>
  <c r="BX101" i="37"/>
  <c r="BW101" i="37"/>
  <c r="BV101" i="37"/>
  <c r="BR101" i="37"/>
  <c r="BS101" i="37"/>
  <c r="BT101" i="37"/>
  <c r="BU101" i="37"/>
  <c r="BQ101" i="37"/>
  <c r="BP101" i="37"/>
  <c r="BO101" i="37"/>
  <c r="BN101" i="37"/>
  <c r="BM101" i="37"/>
  <c r="BL101" i="37"/>
  <c r="BK101" i="37"/>
  <c r="BJ101" i="37"/>
  <c r="BI101" i="37"/>
  <c r="BH101" i="37"/>
  <c r="BG101" i="37"/>
  <c r="BF101" i="37"/>
  <c r="AT101" i="37"/>
  <c r="AU101" i="37"/>
  <c r="AV101" i="37"/>
  <c r="AW101" i="37"/>
  <c r="AX101" i="37"/>
  <c r="AY101" i="37"/>
  <c r="AZ101" i="37"/>
  <c r="BA101" i="37"/>
  <c r="BB101" i="37"/>
  <c r="BC101" i="37"/>
  <c r="BD101" i="37"/>
  <c r="BE101" i="37"/>
  <c r="AE101" i="37"/>
  <c r="AD101" i="37"/>
  <c r="AC101" i="37"/>
  <c r="D101" i="37"/>
  <c r="I101" i="37"/>
  <c r="BY100" i="37"/>
  <c r="BX100" i="37"/>
  <c r="BW100" i="37"/>
  <c r="BV100" i="37"/>
  <c r="AK100" i="37"/>
  <c r="BR100" i="37"/>
  <c r="BS100" i="37"/>
  <c r="BT100" i="37"/>
  <c r="BU100" i="37"/>
  <c r="BQ100" i="37"/>
  <c r="BP100" i="37"/>
  <c r="BO100" i="37"/>
  <c r="BN100" i="37"/>
  <c r="BM100" i="37"/>
  <c r="BL100" i="37"/>
  <c r="BK100" i="37"/>
  <c r="BJ100" i="37"/>
  <c r="BI100" i="37"/>
  <c r="BH100" i="37"/>
  <c r="BG100" i="37"/>
  <c r="BF100" i="37"/>
  <c r="AT100" i="37"/>
  <c r="AU100" i="37"/>
  <c r="AV100" i="37"/>
  <c r="AW100" i="37"/>
  <c r="AX100" i="37"/>
  <c r="AY100" i="37"/>
  <c r="AZ100" i="37"/>
  <c r="BA100" i="37"/>
  <c r="BB100" i="37"/>
  <c r="BC100" i="37"/>
  <c r="BD100" i="37"/>
  <c r="BE100" i="37"/>
  <c r="AE100" i="37"/>
  <c r="AD100" i="37"/>
  <c r="AC100" i="37"/>
  <c r="D100" i="37"/>
  <c r="I100" i="37"/>
  <c r="BY99" i="37"/>
  <c r="BX99" i="37"/>
  <c r="BW99" i="37"/>
  <c r="BV99" i="37"/>
  <c r="AK99" i="37"/>
  <c r="BR99" i="37"/>
  <c r="BS99" i="37"/>
  <c r="BT99" i="37"/>
  <c r="BU99" i="37"/>
  <c r="BQ99" i="37"/>
  <c r="BP99" i="37"/>
  <c r="BO99" i="37"/>
  <c r="BN99" i="37"/>
  <c r="BM99" i="37"/>
  <c r="BL99" i="37"/>
  <c r="BK99" i="37"/>
  <c r="BJ99" i="37"/>
  <c r="BI99" i="37"/>
  <c r="BH99" i="37"/>
  <c r="BG99" i="37"/>
  <c r="BF99" i="37"/>
  <c r="AT99" i="37"/>
  <c r="AU99" i="37"/>
  <c r="AV99" i="37"/>
  <c r="AW99" i="37"/>
  <c r="AX99" i="37"/>
  <c r="AY99" i="37"/>
  <c r="AZ99" i="37"/>
  <c r="BA99" i="37"/>
  <c r="BB99" i="37"/>
  <c r="BC99" i="37"/>
  <c r="BD99" i="37"/>
  <c r="BE99" i="37"/>
  <c r="AE99" i="37"/>
  <c r="AD99" i="37"/>
  <c r="AC99" i="37"/>
  <c r="D99" i="37"/>
  <c r="I99" i="37"/>
  <c r="BY98" i="37"/>
  <c r="BX98" i="37"/>
  <c r="BW98" i="37"/>
  <c r="BV98" i="37"/>
  <c r="BR98" i="37"/>
  <c r="BS98" i="37"/>
  <c r="BT98" i="37"/>
  <c r="BU98" i="37"/>
  <c r="BQ98" i="37"/>
  <c r="BP98" i="37"/>
  <c r="BO98" i="37"/>
  <c r="BN98" i="37"/>
  <c r="BM98" i="37"/>
  <c r="BL98" i="37"/>
  <c r="BK98" i="37"/>
  <c r="BJ98" i="37"/>
  <c r="BI98" i="37"/>
  <c r="BH98" i="37"/>
  <c r="BG98" i="37"/>
  <c r="BF98" i="37"/>
  <c r="AT98" i="37"/>
  <c r="AU98" i="37"/>
  <c r="AV98" i="37"/>
  <c r="AW98" i="37"/>
  <c r="AX98" i="37"/>
  <c r="AY98" i="37"/>
  <c r="AZ98" i="37"/>
  <c r="BA98" i="37"/>
  <c r="BB98" i="37"/>
  <c r="BC98" i="37"/>
  <c r="BD98" i="37"/>
  <c r="BE98" i="37"/>
  <c r="AE98" i="37"/>
  <c r="AD98" i="37"/>
  <c r="AC98" i="37"/>
  <c r="D98" i="37"/>
  <c r="I98" i="37"/>
  <c r="BY97" i="37"/>
  <c r="BX97" i="37"/>
  <c r="BW97" i="37"/>
  <c r="BV97" i="37"/>
  <c r="AK97" i="37"/>
  <c r="BR97" i="37"/>
  <c r="BS97" i="37"/>
  <c r="BT97" i="37"/>
  <c r="BU97" i="37"/>
  <c r="BQ97" i="37"/>
  <c r="BP97" i="37"/>
  <c r="BO97" i="37"/>
  <c r="BN97" i="37"/>
  <c r="BM97" i="37"/>
  <c r="BL97" i="37"/>
  <c r="BK97" i="37"/>
  <c r="BJ97" i="37"/>
  <c r="BI97" i="37"/>
  <c r="BH97" i="37"/>
  <c r="BG97" i="37"/>
  <c r="BF97" i="37"/>
  <c r="AT97" i="37"/>
  <c r="AU97" i="37"/>
  <c r="AV97" i="37"/>
  <c r="AW97" i="37"/>
  <c r="AX97" i="37"/>
  <c r="AY97" i="37"/>
  <c r="AZ97" i="37"/>
  <c r="BA97" i="37"/>
  <c r="BB97" i="37"/>
  <c r="BC97" i="37"/>
  <c r="BD97" i="37"/>
  <c r="BE97" i="37"/>
  <c r="AE97" i="37"/>
  <c r="AD97" i="37"/>
  <c r="AC97" i="37"/>
  <c r="D97" i="37"/>
  <c r="I97" i="37"/>
  <c r="BY96" i="37"/>
  <c r="BX96" i="37"/>
  <c r="BW96" i="37"/>
  <c r="BV96" i="37"/>
  <c r="BR96" i="37"/>
  <c r="BS96" i="37"/>
  <c r="BT96" i="37"/>
  <c r="BU96" i="37"/>
  <c r="BQ96" i="37"/>
  <c r="BP96" i="37"/>
  <c r="BO96" i="37"/>
  <c r="BN96" i="37"/>
  <c r="BM96" i="37"/>
  <c r="BL96" i="37"/>
  <c r="BK96" i="37"/>
  <c r="BJ96" i="37"/>
  <c r="BI96" i="37"/>
  <c r="BH96" i="37"/>
  <c r="BG96" i="37"/>
  <c r="BF96" i="37"/>
  <c r="AT96" i="37"/>
  <c r="AU96" i="37"/>
  <c r="AV96" i="37"/>
  <c r="AW96" i="37"/>
  <c r="AX96" i="37"/>
  <c r="AY96" i="37"/>
  <c r="AZ96" i="37"/>
  <c r="BA96" i="37"/>
  <c r="BB96" i="37"/>
  <c r="BC96" i="37"/>
  <c r="BD96" i="37"/>
  <c r="BE96" i="37"/>
  <c r="AE96" i="37"/>
  <c r="AD96" i="37"/>
  <c r="AC96" i="37"/>
  <c r="D96" i="37"/>
  <c r="I96" i="37"/>
  <c r="BY95" i="37"/>
  <c r="BX95" i="37"/>
  <c r="BW95" i="37"/>
  <c r="BV95" i="37"/>
  <c r="BR95" i="37"/>
  <c r="BS95" i="37"/>
  <c r="BT95" i="37"/>
  <c r="BU95" i="37"/>
  <c r="BQ95" i="37"/>
  <c r="BP95" i="37"/>
  <c r="BO95" i="37"/>
  <c r="BN95" i="37"/>
  <c r="BM95" i="37"/>
  <c r="BL95" i="37"/>
  <c r="BK95" i="37"/>
  <c r="BJ95" i="37"/>
  <c r="BI95" i="37"/>
  <c r="BH95" i="37"/>
  <c r="BG95" i="37"/>
  <c r="BF95" i="37"/>
  <c r="AT95" i="37"/>
  <c r="AU95" i="37"/>
  <c r="AV95" i="37"/>
  <c r="AW95" i="37"/>
  <c r="AX95" i="37"/>
  <c r="AY95" i="37"/>
  <c r="AZ95" i="37"/>
  <c r="BA95" i="37"/>
  <c r="BB95" i="37"/>
  <c r="BC95" i="37"/>
  <c r="BD95" i="37"/>
  <c r="BE95" i="37"/>
  <c r="AE95" i="37"/>
  <c r="AD95" i="37"/>
  <c r="AC95" i="37"/>
  <c r="D95" i="37"/>
  <c r="I95" i="37"/>
  <c r="BY94" i="37"/>
  <c r="BX94" i="37"/>
  <c r="BW94" i="37"/>
  <c r="BV94" i="37"/>
  <c r="AK94" i="37"/>
  <c r="BR94" i="37"/>
  <c r="BS94" i="37"/>
  <c r="BT94" i="37"/>
  <c r="BU94" i="37"/>
  <c r="BQ94" i="37"/>
  <c r="BP94" i="37"/>
  <c r="BO94" i="37"/>
  <c r="BN94" i="37"/>
  <c r="BM94" i="37"/>
  <c r="BL94" i="37"/>
  <c r="BK94" i="37"/>
  <c r="BJ94" i="37"/>
  <c r="BI94" i="37"/>
  <c r="BH94" i="37"/>
  <c r="BG94" i="37"/>
  <c r="BF94" i="37"/>
  <c r="AT94" i="37"/>
  <c r="AU94" i="37"/>
  <c r="AV94" i="37"/>
  <c r="AW94" i="37"/>
  <c r="AX94" i="37"/>
  <c r="AY94" i="37"/>
  <c r="AZ94" i="37"/>
  <c r="BA94" i="37"/>
  <c r="BB94" i="37"/>
  <c r="BC94" i="37"/>
  <c r="BD94" i="37"/>
  <c r="BE94" i="37"/>
  <c r="AE94" i="37"/>
  <c r="AD94" i="37"/>
  <c r="AC94" i="37"/>
  <c r="D94" i="37"/>
  <c r="I94" i="37"/>
  <c r="BY93" i="37"/>
  <c r="BX93" i="37"/>
  <c r="BW93" i="37"/>
  <c r="BV93" i="37"/>
  <c r="BR93" i="37"/>
  <c r="BS93" i="37"/>
  <c r="BT93" i="37"/>
  <c r="BU93" i="37"/>
  <c r="BQ93" i="37"/>
  <c r="BP93" i="37"/>
  <c r="BO93" i="37"/>
  <c r="BN93" i="37"/>
  <c r="BM93" i="37"/>
  <c r="BL93" i="37"/>
  <c r="BK93" i="37"/>
  <c r="BJ93" i="37"/>
  <c r="BI93" i="37"/>
  <c r="BH93" i="37"/>
  <c r="BG93" i="37"/>
  <c r="BF93" i="37"/>
  <c r="AT93" i="37"/>
  <c r="AU93" i="37"/>
  <c r="AV93" i="37"/>
  <c r="AW93" i="37"/>
  <c r="AX93" i="37"/>
  <c r="AY93" i="37"/>
  <c r="AZ93" i="37"/>
  <c r="BA93" i="37"/>
  <c r="BB93" i="37"/>
  <c r="BC93" i="37"/>
  <c r="BD93" i="37"/>
  <c r="BE93" i="37"/>
  <c r="AE93" i="37"/>
  <c r="AD93" i="37"/>
  <c r="AC93" i="37"/>
  <c r="D93" i="37"/>
  <c r="I93" i="37"/>
  <c r="BY92" i="37"/>
  <c r="BX92" i="37"/>
  <c r="BW92" i="37"/>
  <c r="BV92" i="37"/>
  <c r="AK92" i="37"/>
  <c r="BR92" i="37"/>
  <c r="BS92" i="37"/>
  <c r="BT92" i="37"/>
  <c r="BU92" i="37"/>
  <c r="BQ92" i="37"/>
  <c r="BP92" i="37"/>
  <c r="BO92" i="37"/>
  <c r="BN92" i="37"/>
  <c r="BM92" i="37"/>
  <c r="BL92" i="37"/>
  <c r="BK92" i="37"/>
  <c r="BJ92" i="37"/>
  <c r="BI92" i="37"/>
  <c r="BH92" i="37"/>
  <c r="BG92" i="37"/>
  <c r="BF92" i="37"/>
  <c r="AT92" i="37"/>
  <c r="AU92" i="37"/>
  <c r="AV92" i="37"/>
  <c r="AW92" i="37"/>
  <c r="AX92" i="37"/>
  <c r="AY92" i="37"/>
  <c r="AZ92" i="37"/>
  <c r="BA92" i="37"/>
  <c r="BB92" i="37"/>
  <c r="BC92" i="37"/>
  <c r="BD92" i="37"/>
  <c r="BE92" i="37"/>
  <c r="AE92" i="37"/>
  <c r="AD92" i="37"/>
  <c r="AC92" i="37"/>
  <c r="D92" i="37"/>
  <c r="I92" i="37"/>
  <c r="BY91" i="37"/>
  <c r="BX91" i="37"/>
  <c r="BW91" i="37"/>
  <c r="BV91" i="37"/>
  <c r="BR91" i="37"/>
  <c r="BS91" i="37"/>
  <c r="BT91" i="37"/>
  <c r="BU91" i="37"/>
  <c r="BQ91" i="37"/>
  <c r="BP91" i="37"/>
  <c r="BO91" i="37"/>
  <c r="BN91" i="37"/>
  <c r="BM91" i="37"/>
  <c r="BL91" i="37"/>
  <c r="BK91" i="37"/>
  <c r="BJ91" i="37"/>
  <c r="BI91" i="37"/>
  <c r="BH91" i="37"/>
  <c r="BG91" i="37"/>
  <c r="BF91" i="37"/>
  <c r="AT91" i="37"/>
  <c r="AU91" i="37"/>
  <c r="AV91" i="37"/>
  <c r="AW91" i="37"/>
  <c r="AX91" i="37"/>
  <c r="AY91" i="37"/>
  <c r="AZ91" i="37"/>
  <c r="BA91" i="37"/>
  <c r="BB91" i="37"/>
  <c r="BC91" i="37"/>
  <c r="BD91" i="37"/>
  <c r="BE91" i="37"/>
  <c r="AE91" i="37"/>
  <c r="AD91" i="37"/>
  <c r="AC91" i="37"/>
  <c r="D91" i="37"/>
  <c r="I91" i="37"/>
  <c r="BY90" i="37"/>
  <c r="BX90" i="37"/>
  <c r="BW90" i="37"/>
  <c r="BV90" i="37"/>
  <c r="BR90" i="37"/>
  <c r="BS90" i="37"/>
  <c r="BT90" i="37"/>
  <c r="BU90" i="37"/>
  <c r="BQ90" i="37"/>
  <c r="BP90" i="37"/>
  <c r="BO90" i="37"/>
  <c r="BN90" i="37"/>
  <c r="BM90" i="37"/>
  <c r="BL90" i="37"/>
  <c r="BK90" i="37"/>
  <c r="BJ90" i="37"/>
  <c r="BI90" i="37"/>
  <c r="BH90" i="37"/>
  <c r="BG90" i="37"/>
  <c r="BF90" i="37"/>
  <c r="AT90" i="37"/>
  <c r="AU90" i="37"/>
  <c r="AV90" i="37"/>
  <c r="AW90" i="37"/>
  <c r="AX90" i="37"/>
  <c r="AY90" i="37"/>
  <c r="AZ90" i="37"/>
  <c r="BA90" i="37"/>
  <c r="BB90" i="37"/>
  <c r="BC90" i="37"/>
  <c r="BD90" i="37"/>
  <c r="BE90" i="37"/>
  <c r="AE90" i="37"/>
  <c r="AD90" i="37"/>
  <c r="AC90" i="37"/>
  <c r="D90" i="37"/>
  <c r="I90" i="37"/>
  <c r="BY89" i="37"/>
  <c r="BX89" i="37"/>
  <c r="BW89" i="37"/>
  <c r="BV89" i="37"/>
  <c r="BQ89" i="37"/>
  <c r="BP89" i="37"/>
  <c r="BO89" i="37"/>
  <c r="BN89" i="37"/>
  <c r="BM89" i="37"/>
  <c r="BL89" i="37"/>
  <c r="BK89" i="37"/>
  <c r="BJ89" i="37"/>
  <c r="BI89" i="37"/>
  <c r="BH89" i="37"/>
  <c r="BG89" i="37"/>
  <c r="BF89" i="37"/>
  <c r="F89" i="37"/>
  <c r="BR89" i="37"/>
  <c r="BS89" i="37"/>
  <c r="BT89" i="37"/>
  <c r="BU89" i="37"/>
  <c r="AT89" i="37"/>
  <c r="AU89" i="37"/>
  <c r="AV89" i="37"/>
  <c r="AW89" i="37"/>
  <c r="AX89" i="37"/>
  <c r="AY89" i="37"/>
  <c r="AZ89" i="37"/>
  <c r="BA89" i="37"/>
  <c r="BB89" i="37"/>
  <c r="BC89" i="37"/>
  <c r="BD89" i="37"/>
  <c r="BE89" i="37"/>
  <c r="AE89" i="37"/>
  <c r="AD89" i="37"/>
  <c r="AC89" i="37"/>
  <c r="D89" i="37"/>
  <c r="I89" i="37"/>
  <c r="BY88" i="37"/>
  <c r="BX88" i="37"/>
  <c r="BW88" i="37"/>
  <c r="BV88" i="37"/>
  <c r="BR88" i="37"/>
  <c r="BS88" i="37"/>
  <c r="BT88" i="37"/>
  <c r="BU88" i="37"/>
  <c r="BQ88" i="37"/>
  <c r="BP88" i="37"/>
  <c r="BO88" i="37"/>
  <c r="BN88" i="37"/>
  <c r="BM88" i="37"/>
  <c r="BL88" i="37"/>
  <c r="BK88" i="37"/>
  <c r="BJ88" i="37"/>
  <c r="BI88" i="37"/>
  <c r="BH88" i="37"/>
  <c r="BG88" i="37"/>
  <c r="BF88" i="37"/>
  <c r="AT88" i="37"/>
  <c r="AU88" i="37"/>
  <c r="AV88" i="37"/>
  <c r="AW88" i="37"/>
  <c r="AX88" i="37"/>
  <c r="AY88" i="37"/>
  <c r="AZ88" i="37"/>
  <c r="BA88" i="37"/>
  <c r="BB88" i="37"/>
  <c r="BC88" i="37"/>
  <c r="BD88" i="37"/>
  <c r="BE88" i="37"/>
  <c r="AE88" i="37"/>
  <c r="AD88" i="37"/>
  <c r="AC88" i="37"/>
  <c r="D88" i="37"/>
  <c r="I88" i="37"/>
  <c r="BY87" i="37"/>
  <c r="BX87" i="37"/>
  <c r="BW87" i="37"/>
  <c r="BV87" i="37"/>
  <c r="BR87" i="37"/>
  <c r="BS87" i="37"/>
  <c r="BT87" i="37"/>
  <c r="BU87" i="37"/>
  <c r="BQ87" i="37"/>
  <c r="BP87" i="37"/>
  <c r="BO87" i="37"/>
  <c r="BN87" i="37"/>
  <c r="BM87" i="37"/>
  <c r="BL87" i="37"/>
  <c r="BK87" i="37"/>
  <c r="BJ87" i="37"/>
  <c r="BI87" i="37"/>
  <c r="BH87" i="37"/>
  <c r="BG87" i="37"/>
  <c r="BF87" i="37"/>
  <c r="AT87" i="37"/>
  <c r="AU87" i="37"/>
  <c r="AV87" i="37"/>
  <c r="AW87" i="37"/>
  <c r="AX87" i="37"/>
  <c r="AY87" i="37"/>
  <c r="AZ87" i="37"/>
  <c r="BA87" i="37"/>
  <c r="BB87" i="37"/>
  <c r="BC87" i="37"/>
  <c r="BD87" i="37"/>
  <c r="BE87" i="37"/>
  <c r="AE87" i="37"/>
  <c r="AD87" i="37"/>
  <c r="AC87" i="37"/>
  <c r="D87" i="37"/>
  <c r="I87" i="37"/>
  <c r="BY86" i="37"/>
  <c r="BX86" i="37"/>
  <c r="BW86" i="37"/>
  <c r="BV86" i="37"/>
  <c r="AK86" i="37"/>
  <c r="BR86" i="37"/>
  <c r="BS86" i="37"/>
  <c r="BT86" i="37"/>
  <c r="BU86" i="37"/>
  <c r="BQ86" i="37"/>
  <c r="BP86" i="37"/>
  <c r="BO86" i="37"/>
  <c r="BN86" i="37"/>
  <c r="BM86" i="37"/>
  <c r="BL86" i="37"/>
  <c r="BK86" i="37"/>
  <c r="BJ86" i="37"/>
  <c r="BI86" i="37"/>
  <c r="BH86" i="37"/>
  <c r="BG86" i="37"/>
  <c r="BF86" i="37"/>
  <c r="AT86" i="37"/>
  <c r="AU86" i="37"/>
  <c r="AV86" i="37"/>
  <c r="AW86" i="37"/>
  <c r="AX86" i="37"/>
  <c r="AY86" i="37"/>
  <c r="AZ86" i="37"/>
  <c r="BA86" i="37"/>
  <c r="BB86" i="37"/>
  <c r="BC86" i="37"/>
  <c r="BD86" i="37"/>
  <c r="BE86" i="37"/>
  <c r="AE86" i="37"/>
  <c r="AD86" i="37"/>
  <c r="AC86" i="37"/>
  <c r="D86" i="37"/>
  <c r="I86" i="37"/>
  <c r="BY85" i="37"/>
  <c r="BX85" i="37"/>
  <c r="BW85" i="37"/>
  <c r="BV85" i="37"/>
  <c r="BR85" i="37"/>
  <c r="BS85" i="37"/>
  <c r="BT85" i="37"/>
  <c r="BU85" i="37"/>
  <c r="BQ85" i="37"/>
  <c r="BP85" i="37"/>
  <c r="BO85" i="37"/>
  <c r="BN85" i="37"/>
  <c r="BM85" i="37"/>
  <c r="BL85" i="37"/>
  <c r="BK85" i="37"/>
  <c r="BJ85" i="37"/>
  <c r="BI85" i="37"/>
  <c r="BH85" i="37"/>
  <c r="BG85" i="37"/>
  <c r="BF85" i="37"/>
  <c r="F85" i="37"/>
  <c r="AT85" i="37"/>
  <c r="AU85" i="37"/>
  <c r="AV85" i="37"/>
  <c r="AW85" i="37"/>
  <c r="AX85" i="37"/>
  <c r="AY85" i="37"/>
  <c r="AZ85" i="37"/>
  <c r="BA85" i="37"/>
  <c r="BB85" i="37"/>
  <c r="BC85" i="37"/>
  <c r="BD85" i="37"/>
  <c r="BE85" i="37"/>
  <c r="AE85" i="37"/>
  <c r="AD85" i="37"/>
  <c r="AC85" i="37"/>
  <c r="D85" i="37"/>
  <c r="I85" i="37"/>
  <c r="BY84" i="37"/>
  <c r="BX84" i="37"/>
  <c r="BW84" i="37"/>
  <c r="BV84" i="37"/>
  <c r="AK84" i="37"/>
  <c r="BR84" i="37"/>
  <c r="BS84" i="37"/>
  <c r="BT84" i="37"/>
  <c r="BU84" i="37"/>
  <c r="BQ84" i="37"/>
  <c r="BP84" i="37"/>
  <c r="BO84" i="37"/>
  <c r="BN84" i="37"/>
  <c r="BM84" i="37"/>
  <c r="BL84" i="37"/>
  <c r="BK84" i="37"/>
  <c r="BJ84" i="37"/>
  <c r="BI84" i="37"/>
  <c r="BH84" i="37"/>
  <c r="BG84" i="37"/>
  <c r="BF84" i="37"/>
  <c r="AT84" i="37"/>
  <c r="AU84" i="37"/>
  <c r="AV84" i="37"/>
  <c r="AW84" i="37"/>
  <c r="AX84" i="37"/>
  <c r="AY84" i="37"/>
  <c r="AZ84" i="37"/>
  <c r="BA84" i="37"/>
  <c r="BB84" i="37"/>
  <c r="BC84" i="37"/>
  <c r="BD84" i="37"/>
  <c r="BE84" i="37"/>
  <c r="AE84" i="37"/>
  <c r="AD84" i="37"/>
  <c r="AC84" i="37"/>
  <c r="D84" i="37"/>
  <c r="I84" i="37"/>
  <c r="BY83" i="37"/>
  <c r="BX83" i="37"/>
  <c r="BW83" i="37"/>
  <c r="BV83" i="37"/>
  <c r="BR83" i="37"/>
  <c r="BS83" i="37"/>
  <c r="BT83" i="37"/>
  <c r="BU83" i="37"/>
  <c r="BQ83" i="37"/>
  <c r="BP83" i="37"/>
  <c r="BO83" i="37"/>
  <c r="BN83" i="37"/>
  <c r="BM83" i="37"/>
  <c r="BL83" i="37"/>
  <c r="BK83" i="37"/>
  <c r="BJ83" i="37"/>
  <c r="BI83" i="37"/>
  <c r="BH83" i="37"/>
  <c r="BG83" i="37"/>
  <c r="BF83" i="37"/>
  <c r="AT83" i="37"/>
  <c r="AU83" i="37"/>
  <c r="AV83" i="37"/>
  <c r="AW83" i="37"/>
  <c r="AX83" i="37"/>
  <c r="AY83" i="37"/>
  <c r="AZ83" i="37"/>
  <c r="BA83" i="37"/>
  <c r="BB83" i="37"/>
  <c r="BC83" i="37"/>
  <c r="BD83" i="37"/>
  <c r="BE83" i="37"/>
  <c r="AE83" i="37"/>
  <c r="AD83" i="37"/>
  <c r="AC83" i="37"/>
  <c r="D83" i="37"/>
  <c r="I83" i="37"/>
  <c r="BY82" i="37"/>
  <c r="BX82" i="37"/>
  <c r="BW82" i="37"/>
  <c r="BV82" i="37"/>
  <c r="BR82" i="37"/>
  <c r="BS82" i="37"/>
  <c r="BT82" i="37"/>
  <c r="BU82" i="37"/>
  <c r="BQ82" i="37"/>
  <c r="BP82" i="37"/>
  <c r="BO82" i="37"/>
  <c r="BN82" i="37"/>
  <c r="BM82" i="37"/>
  <c r="BL82" i="37"/>
  <c r="BK82" i="37"/>
  <c r="BJ82" i="37"/>
  <c r="BI82" i="37"/>
  <c r="BH82" i="37"/>
  <c r="BG82" i="37"/>
  <c r="BF82" i="37"/>
  <c r="AT82" i="37"/>
  <c r="AU82" i="37"/>
  <c r="AV82" i="37"/>
  <c r="AW82" i="37"/>
  <c r="AX82" i="37"/>
  <c r="AY82" i="37"/>
  <c r="AZ82" i="37"/>
  <c r="BA82" i="37"/>
  <c r="BB82" i="37"/>
  <c r="BC82" i="37"/>
  <c r="BD82" i="37"/>
  <c r="BE82" i="37"/>
  <c r="AE82" i="37"/>
  <c r="AD82" i="37"/>
  <c r="AC82" i="37"/>
  <c r="D82" i="37"/>
  <c r="I82" i="37"/>
  <c r="BY81" i="37"/>
  <c r="BX81" i="37"/>
  <c r="BW81" i="37"/>
  <c r="BV81" i="37"/>
  <c r="AK81" i="37"/>
  <c r="BR81" i="37"/>
  <c r="BS81" i="37"/>
  <c r="BT81" i="37"/>
  <c r="BU81" i="37"/>
  <c r="BQ81" i="37"/>
  <c r="BP81" i="37"/>
  <c r="BO81" i="37"/>
  <c r="BN81" i="37"/>
  <c r="BM81" i="37"/>
  <c r="BL81" i="37"/>
  <c r="BK81" i="37"/>
  <c r="BJ81" i="37"/>
  <c r="BI81" i="37"/>
  <c r="BH81" i="37"/>
  <c r="BG81" i="37"/>
  <c r="BF81" i="37"/>
  <c r="AT81" i="37"/>
  <c r="AU81" i="37"/>
  <c r="AV81" i="37"/>
  <c r="AW81" i="37"/>
  <c r="AX81" i="37"/>
  <c r="AY81" i="37"/>
  <c r="AZ81" i="37"/>
  <c r="BA81" i="37"/>
  <c r="BB81" i="37"/>
  <c r="BC81" i="37"/>
  <c r="BD81" i="37"/>
  <c r="BE81" i="37"/>
  <c r="AE81" i="37"/>
  <c r="AD81" i="37"/>
  <c r="AC81" i="37"/>
  <c r="D81" i="37"/>
  <c r="I81" i="37"/>
  <c r="BY80" i="37"/>
  <c r="BX80" i="37"/>
  <c r="BW80" i="37"/>
  <c r="BV80" i="37"/>
  <c r="AK80" i="37"/>
  <c r="BR80" i="37"/>
  <c r="BS80" i="37"/>
  <c r="BT80" i="37"/>
  <c r="BU80" i="37"/>
  <c r="BQ80" i="37"/>
  <c r="BP80" i="37"/>
  <c r="BO80" i="37"/>
  <c r="BN80" i="37"/>
  <c r="BM80" i="37"/>
  <c r="BL80" i="37"/>
  <c r="BK80" i="37"/>
  <c r="BJ80" i="37"/>
  <c r="BI80" i="37"/>
  <c r="BH80" i="37"/>
  <c r="BG80" i="37"/>
  <c r="BF80" i="37"/>
  <c r="AT80" i="37"/>
  <c r="AU80" i="37"/>
  <c r="AV80" i="37"/>
  <c r="AW80" i="37"/>
  <c r="AX80" i="37"/>
  <c r="AY80" i="37"/>
  <c r="AZ80" i="37"/>
  <c r="BA80" i="37"/>
  <c r="BB80" i="37"/>
  <c r="BC80" i="37"/>
  <c r="BD80" i="37"/>
  <c r="BE80" i="37"/>
  <c r="AF80" i="37"/>
  <c r="AE80" i="37"/>
  <c r="AD80" i="37"/>
  <c r="AC80" i="37"/>
  <c r="D80" i="37"/>
  <c r="I80" i="37"/>
  <c r="BY79" i="37"/>
  <c r="BX79" i="37"/>
  <c r="BW79" i="37"/>
  <c r="BV79" i="37"/>
  <c r="AK79" i="37"/>
  <c r="BR79" i="37"/>
  <c r="BS79" i="37"/>
  <c r="BT79" i="37"/>
  <c r="BU79" i="37"/>
  <c r="BQ79" i="37"/>
  <c r="BP79" i="37"/>
  <c r="BO79" i="37"/>
  <c r="BN79" i="37"/>
  <c r="BM79" i="37"/>
  <c r="BL79" i="37"/>
  <c r="BK79" i="37"/>
  <c r="BJ79" i="37"/>
  <c r="BI79" i="37"/>
  <c r="BH79" i="37"/>
  <c r="BG79" i="37"/>
  <c r="BF79" i="37"/>
  <c r="AT79" i="37"/>
  <c r="AU79" i="37"/>
  <c r="AV79" i="37"/>
  <c r="AW79" i="37"/>
  <c r="AX79" i="37"/>
  <c r="AY79" i="37"/>
  <c r="AZ79" i="37"/>
  <c r="BA79" i="37"/>
  <c r="BB79" i="37"/>
  <c r="BC79" i="37"/>
  <c r="BD79" i="37"/>
  <c r="BE79" i="37"/>
  <c r="AE79" i="37"/>
  <c r="AD79" i="37"/>
  <c r="AC79" i="37"/>
  <c r="D79" i="37"/>
  <c r="I79" i="37"/>
  <c r="BY78" i="37"/>
  <c r="BX78" i="37"/>
  <c r="BW78" i="37"/>
  <c r="BV78" i="37"/>
  <c r="AK78" i="37"/>
  <c r="BR78" i="37"/>
  <c r="BS78" i="37"/>
  <c r="BT78" i="37"/>
  <c r="BU78" i="37"/>
  <c r="BQ78" i="37"/>
  <c r="BP78" i="37"/>
  <c r="BO78" i="37"/>
  <c r="BN78" i="37"/>
  <c r="BM78" i="37"/>
  <c r="BL78" i="37"/>
  <c r="BK78" i="37"/>
  <c r="BJ78" i="37"/>
  <c r="BI78" i="37"/>
  <c r="BH78" i="37"/>
  <c r="BG78" i="37"/>
  <c r="BF78" i="37"/>
  <c r="F78" i="37"/>
  <c r="AT78" i="37"/>
  <c r="AU78" i="37"/>
  <c r="AV78" i="37"/>
  <c r="AW78" i="37"/>
  <c r="AX78" i="37"/>
  <c r="AY78" i="37"/>
  <c r="AZ78" i="37"/>
  <c r="BA78" i="37"/>
  <c r="BB78" i="37"/>
  <c r="BC78" i="37"/>
  <c r="BD78" i="37"/>
  <c r="BE78" i="37"/>
  <c r="AE78" i="37"/>
  <c r="AD78" i="37"/>
  <c r="AC78" i="37"/>
  <c r="D78" i="37"/>
  <c r="I78" i="37"/>
  <c r="BY77" i="37"/>
  <c r="BX77" i="37"/>
  <c r="BW77" i="37"/>
  <c r="BV77" i="37"/>
  <c r="BR77" i="37"/>
  <c r="BS77" i="37"/>
  <c r="BT77" i="37"/>
  <c r="BU77" i="37"/>
  <c r="AT77" i="37"/>
  <c r="AU77" i="37"/>
  <c r="AV77" i="37"/>
  <c r="AW77" i="37"/>
  <c r="AX77" i="37"/>
  <c r="AY77" i="37"/>
  <c r="AZ77" i="37"/>
  <c r="BA77" i="37"/>
  <c r="BB77" i="37"/>
  <c r="BC77" i="37"/>
  <c r="BD77" i="37"/>
  <c r="BE77" i="37"/>
  <c r="E77" i="37"/>
  <c r="B77" i="37"/>
  <c r="BQ77" i="37"/>
  <c r="BP77" i="37"/>
  <c r="BO77" i="37"/>
  <c r="BN77" i="37"/>
  <c r="BM77" i="37"/>
  <c r="BL77" i="37"/>
  <c r="BK77" i="37"/>
  <c r="BJ77" i="37"/>
  <c r="BI77" i="37"/>
  <c r="BH77" i="37"/>
  <c r="BG77" i="37"/>
  <c r="BF77" i="37"/>
  <c r="AE77" i="37"/>
  <c r="AD77" i="37"/>
  <c r="AC77" i="37"/>
  <c r="D77" i="37"/>
  <c r="I77" i="37"/>
  <c r="BY76" i="37"/>
  <c r="BX76" i="37"/>
  <c r="BW76" i="37"/>
  <c r="BV76" i="37"/>
  <c r="AK76" i="37"/>
  <c r="BR76" i="37"/>
  <c r="BS76" i="37"/>
  <c r="BT76" i="37"/>
  <c r="BU76" i="37"/>
  <c r="BQ76" i="37"/>
  <c r="BP76" i="37"/>
  <c r="BO76" i="37"/>
  <c r="BN76" i="37"/>
  <c r="BM76" i="37"/>
  <c r="BL76" i="37"/>
  <c r="BK76" i="37"/>
  <c r="BJ76" i="37"/>
  <c r="BI76" i="37"/>
  <c r="BH76" i="37"/>
  <c r="BG76" i="37"/>
  <c r="BF76" i="37"/>
  <c r="AT76" i="37"/>
  <c r="AU76" i="37"/>
  <c r="AV76" i="37"/>
  <c r="AW76" i="37"/>
  <c r="AX76" i="37"/>
  <c r="AY76" i="37"/>
  <c r="AZ76" i="37"/>
  <c r="BA76" i="37"/>
  <c r="BB76" i="37"/>
  <c r="BC76" i="37"/>
  <c r="BD76" i="37"/>
  <c r="BE76" i="37"/>
  <c r="AE76" i="37"/>
  <c r="AD76" i="37"/>
  <c r="AC76" i="37"/>
  <c r="D76" i="37"/>
  <c r="I76" i="37"/>
  <c r="BY75" i="37"/>
  <c r="BX75" i="37"/>
  <c r="BW75" i="37"/>
  <c r="BV75" i="37"/>
  <c r="BR75" i="37"/>
  <c r="BS75" i="37"/>
  <c r="BT75" i="37"/>
  <c r="BU75" i="37"/>
  <c r="BQ75" i="37"/>
  <c r="BP75" i="37"/>
  <c r="BO75" i="37"/>
  <c r="BN75" i="37"/>
  <c r="BM75" i="37"/>
  <c r="BL75" i="37"/>
  <c r="BK75" i="37"/>
  <c r="BJ75" i="37"/>
  <c r="BI75" i="37"/>
  <c r="BH75" i="37"/>
  <c r="BG75" i="37"/>
  <c r="BF75" i="37"/>
  <c r="AT75" i="37"/>
  <c r="AU75" i="37"/>
  <c r="AV75" i="37"/>
  <c r="AW75" i="37"/>
  <c r="AX75" i="37"/>
  <c r="AY75" i="37"/>
  <c r="AZ75" i="37"/>
  <c r="BA75" i="37"/>
  <c r="BB75" i="37"/>
  <c r="BC75" i="37"/>
  <c r="BD75" i="37"/>
  <c r="BE75" i="37"/>
  <c r="AE75" i="37"/>
  <c r="AD75" i="37"/>
  <c r="AC75" i="37"/>
  <c r="D75" i="37"/>
  <c r="I75" i="37"/>
  <c r="BY74" i="37"/>
  <c r="BX74" i="37"/>
  <c r="BW74" i="37"/>
  <c r="BV74" i="37"/>
  <c r="BR74" i="37"/>
  <c r="BS74" i="37"/>
  <c r="BT74" i="37"/>
  <c r="BU74" i="37"/>
  <c r="BQ74" i="37"/>
  <c r="BP74" i="37"/>
  <c r="BO74" i="37"/>
  <c r="BN74" i="37"/>
  <c r="BM74" i="37"/>
  <c r="BL74" i="37"/>
  <c r="BK74" i="37"/>
  <c r="BJ74" i="37"/>
  <c r="BI74" i="37"/>
  <c r="BH74" i="37"/>
  <c r="BG74" i="37"/>
  <c r="BF74" i="37"/>
  <c r="AT74" i="37"/>
  <c r="AU74" i="37"/>
  <c r="AV74" i="37"/>
  <c r="AW74" i="37"/>
  <c r="AX74" i="37"/>
  <c r="AY74" i="37"/>
  <c r="AZ74" i="37"/>
  <c r="BA74" i="37"/>
  <c r="BB74" i="37"/>
  <c r="BC74" i="37"/>
  <c r="BD74" i="37"/>
  <c r="BE74" i="37"/>
  <c r="AE74" i="37"/>
  <c r="AD74" i="37"/>
  <c r="AC74" i="37"/>
  <c r="D74" i="37"/>
  <c r="I74" i="37"/>
  <c r="BY73" i="37"/>
  <c r="BX73" i="37"/>
  <c r="BW73" i="37"/>
  <c r="BV73" i="37"/>
  <c r="AK73" i="37"/>
  <c r="BR73" i="37"/>
  <c r="BS73" i="37"/>
  <c r="BT73" i="37"/>
  <c r="BU73" i="37"/>
  <c r="BQ73" i="37"/>
  <c r="BP73" i="37"/>
  <c r="BO73" i="37"/>
  <c r="BN73" i="37"/>
  <c r="BM73" i="37"/>
  <c r="BL73" i="37"/>
  <c r="BK73" i="37"/>
  <c r="BJ73" i="37"/>
  <c r="BI73" i="37"/>
  <c r="BH73" i="37"/>
  <c r="BG73" i="37"/>
  <c r="BF73" i="37"/>
  <c r="AT73" i="37"/>
  <c r="AU73" i="37"/>
  <c r="AV73" i="37"/>
  <c r="AW73" i="37"/>
  <c r="AX73" i="37"/>
  <c r="AY73" i="37"/>
  <c r="AZ73" i="37"/>
  <c r="BA73" i="37"/>
  <c r="BB73" i="37"/>
  <c r="BC73" i="37"/>
  <c r="BD73" i="37"/>
  <c r="BE73" i="37"/>
  <c r="AE73" i="37"/>
  <c r="AD73" i="37"/>
  <c r="AC73" i="37"/>
  <c r="D73" i="37"/>
  <c r="I73" i="37"/>
  <c r="BY72" i="37"/>
  <c r="BX72" i="37"/>
  <c r="BW72" i="37"/>
  <c r="BV72" i="37"/>
  <c r="BR72" i="37"/>
  <c r="BS72" i="37"/>
  <c r="BT72" i="37"/>
  <c r="BU72" i="37"/>
  <c r="BQ72" i="37"/>
  <c r="BP72" i="37"/>
  <c r="BO72" i="37"/>
  <c r="BN72" i="37"/>
  <c r="BM72" i="37"/>
  <c r="BL72" i="37"/>
  <c r="BK72" i="37"/>
  <c r="BJ72" i="37"/>
  <c r="BI72" i="37"/>
  <c r="BH72" i="37"/>
  <c r="BG72" i="37"/>
  <c r="BF72" i="37"/>
  <c r="AT72" i="37"/>
  <c r="AU72" i="37"/>
  <c r="AV72" i="37"/>
  <c r="AW72" i="37"/>
  <c r="AX72" i="37"/>
  <c r="AY72" i="37"/>
  <c r="AZ72" i="37"/>
  <c r="BA72" i="37"/>
  <c r="BB72" i="37"/>
  <c r="BC72" i="37"/>
  <c r="BD72" i="37"/>
  <c r="BE72" i="37"/>
  <c r="AE72" i="37"/>
  <c r="AD72" i="37"/>
  <c r="AC72" i="37"/>
  <c r="D72" i="37"/>
  <c r="I72" i="37"/>
  <c r="BY71" i="37"/>
  <c r="BX71" i="37"/>
  <c r="BW71" i="37"/>
  <c r="BV71" i="37"/>
  <c r="AK71" i="37"/>
  <c r="BR71" i="37"/>
  <c r="BS71" i="37"/>
  <c r="BT71" i="37"/>
  <c r="BU71" i="37"/>
  <c r="BQ71" i="37"/>
  <c r="BP71" i="37"/>
  <c r="BO71" i="37"/>
  <c r="BN71" i="37"/>
  <c r="BM71" i="37"/>
  <c r="BL71" i="37"/>
  <c r="BK71" i="37"/>
  <c r="BJ71" i="37"/>
  <c r="BI71" i="37"/>
  <c r="BH71" i="37"/>
  <c r="BG71" i="37"/>
  <c r="BF71" i="37"/>
  <c r="AT71" i="37"/>
  <c r="AU71" i="37"/>
  <c r="AV71" i="37"/>
  <c r="AW71" i="37"/>
  <c r="AX71" i="37"/>
  <c r="AY71" i="37"/>
  <c r="AZ71" i="37"/>
  <c r="BA71" i="37"/>
  <c r="BB71" i="37"/>
  <c r="BC71" i="37"/>
  <c r="BD71" i="37"/>
  <c r="BE71" i="37"/>
  <c r="AE71" i="37"/>
  <c r="AD71" i="37"/>
  <c r="AC71" i="37"/>
  <c r="D71" i="37"/>
  <c r="I71" i="37"/>
  <c r="BY70" i="37"/>
  <c r="BX70" i="37"/>
  <c r="BW70" i="37"/>
  <c r="BV70" i="37"/>
  <c r="BR70" i="37"/>
  <c r="BS70" i="37"/>
  <c r="BT70" i="37"/>
  <c r="BU70" i="37"/>
  <c r="AN70" i="37"/>
  <c r="AS70" i="37"/>
  <c r="BQ70" i="37"/>
  <c r="BP70" i="37"/>
  <c r="BO70" i="37"/>
  <c r="BN70" i="37"/>
  <c r="BM70" i="37"/>
  <c r="BL70" i="37"/>
  <c r="BK70" i="37"/>
  <c r="BJ70" i="37"/>
  <c r="BI70" i="37"/>
  <c r="BH70" i="37"/>
  <c r="BG70" i="37"/>
  <c r="BF70" i="37"/>
  <c r="AT70" i="37"/>
  <c r="AU70" i="37"/>
  <c r="AV70" i="37"/>
  <c r="AW70" i="37"/>
  <c r="AX70" i="37"/>
  <c r="AY70" i="37"/>
  <c r="AZ70" i="37"/>
  <c r="BA70" i="37"/>
  <c r="BB70" i="37"/>
  <c r="BC70" i="37"/>
  <c r="BD70" i="37"/>
  <c r="BE70" i="37"/>
  <c r="AE70" i="37"/>
  <c r="AD70" i="37"/>
  <c r="AC70" i="37"/>
  <c r="D70" i="37"/>
  <c r="I70" i="37"/>
  <c r="BY69" i="37"/>
  <c r="BX69" i="37"/>
  <c r="BW69" i="37"/>
  <c r="BV69" i="37"/>
  <c r="BR69" i="37"/>
  <c r="BS69" i="37"/>
  <c r="BT69" i="37"/>
  <c r="BU69" i="37"/>
  <c r="BQ69" i="37"/>
  <c r="BP69" i="37"/>
  <c r="BO69" i="37"/>
  <c r="BN69" i="37"/>
  <c r="BM69" i="37"/>
  <c r="BL69" i="37"/>
  <c r="BK69" i="37"/>
  <c r="BJ69" i="37"/>
  <c r="BI69" i="37"/>
  <c r="BH69" i="37"/>
  <c r="BG69" i="37"/>
  <c r="BF69" i="37"/>
  <c r="AT69" i="37"/>
  <c r="AU69" i="37"/>
  <c r="AV69" i="37"/>
  <c r="AW69" i="37"/>
  <c r="AX69" i="37"/>
  <c r="AY69" i="37"/>
  <c r="AZ69" i="37"/>
  <c r="BA69" i="37"/>
  <c r="BB69" i="37"/>
  <c r="BC69" i="37"/>
  <c r="BD69" i="37"/>
  <c r="BE69" i="37"/>
  <c r="AE69" i="37"/>
  <c r="AD69" i="37"/>
  <c r="AC69" i="37"/>
  <c r="D69" i="37"/>
  <c r="I69" i="37"/>
  <c r="BY68" i="37"/>
  <c r="BX68" i="37"/>
  <c r="BW68" i="37"/>
  <c r="BV68" i="37"/>
  <c r="AK68" i="37"/>
  <c r="BR68" i="37"/>
  <c r="BS68" i="37"/>
  <c r="BT68" i="37"/>
  <c r="BU68" i="37"/>
  <c r="BQ68" i="37"/>
  <c r="BP68" i="37"/>
  <c r="BO68" i="37"/>
  <c r="BN68" i="37"/>
  <c r="BM68" i="37"/>
  <c r="BL68" i="37"/>
  <c r="BK68" i="37"/>
  <c r="BJ68" i="37"/>
  <c r="BI68" i="37"/>
  <c r="BH68" i="37"/>
  <c r="BG68" i="37"/>
  <c r="BF68" i="37"/>
  <c r="AT68" i="37"/>
  <c r="AU68" i="37"/>
  <c r="AV68" i="37"/>
  <c r="AW68" i="37"/>
  <c r="AX68" i="37"/>
  <c r="AY68" i="37"/>
  <c r="AZ68" i="37"/>
  <c r="BA68" i="37"/>
  <c r="BB68" i="37"/>
  <c r="BC68" i="37"/>
  <c r="BD68" i="37"/>
  <c r="BE68" i="37"/>
  <c r="AE68" i="37"/>
  <c r="AD68" i="37"/>
  <c r="AC68" i="37"/>
  <c r="D68" i="37"/>
  <c r="I68" i="37"/>
  <c r="BY67" i="37"/>
  <c r="BX67" i="37"/>
  <c r="BW67" i="37"/>
  <c r="BV67" i="37"/>
  <c r="BR67" i="37"/>
  <c r="BS67" i="37"/>
  <c r="BT67" i="37"/>
  <c r="BU67" i="37"/>
  <c r="BQ67" i="37"/>
  <c r="BP67" i="37"/>
  <c r="BO67" i="37"/>
  <c r="BN67" i="37"/>
  <c r="BM67" i="37"/>
  <c r="BL67" i="37"/>
  <c r="BK67" i="37"/>
  <c r="BJ67" i="37"/>
  <c r="BI67" i="37"/>
  <c r="BH67" i="37"/>
  <c r="BG67" i="37"/>
  <c r="BF67" i="37"/>
  <c r="AT67" i="37"/>
  <c r="AU67" i="37"/>
  <c r="AV67" i="37"/>
  <c r="AW67" i="37"/>
  <c r="AX67" i="37"/>
  <c r="AY67" i="37"/>
  <c r="AZ67" i="37"/>
  <c r="BA67" i="37"/>
  <c r="BB67" i="37"/>
  <c r="BC67" i="37"/>
  <c r="BD67" i="37"/>
  <c r="BE67" i="37"/>
  <c r="AE67" i="37"/>
  <c r="AD67" i="37"/>
  <c r="AC67" i="37"/>
  <c r="D67" i="37"/>
  <c r="I67" i="37"/>
  <c r="BY66" i="37"/>
  <c r="BX66" i="37"/>
  <c r="BW66" i="37"/>
  <c r="BV66" i="37"/>
  <c r="BR66" i="37"/>
  <c r="BS66" i="37"/>
  <c r="BT66" i="37"/>
  <c r="BU66" i="37"/>
  <c r="BQ66" i="37"/>
  <c r="BP66" i="37"/>
  <c r="BO66" i="37"/>
  <c r="BN66" i="37"/>
  <c r="BM66" i="37"/>
  <c r="BL66" i="37"/>
  <c r="BK66" i="37"/>
  <c r="BJ66" i="37"/>
  <c r="BI66" i="37"/>
  <c r="BH66" i="37"/>
  <c r="BG66" i="37"/>
  <c r="BF66" i="37"/>
  <c r="AT66" i="37"/>
  <c r="AU66" i="37"/>
  <c r="AV66" i="37"/>
  <c r="AW66" i="37"/>
  <c r="AX66" i="37"/>
  <c r="AY66" i="37"/>
  <c r="AZ66" i="37"/>
  <c r="BA66" i="37"/>
  <c r="BB66" i="37"/>
  <c r="BC66" i="37"/>
  <c r="BD66" i="37"/>
  <c r="BE66" i="37"/>
  <c r="AE66" i="37"/>
  <c r="AD66" i="37"/>
  <c r="AC66" i="37"/>
  <c r="D66" i="37"/>
  <c r="I66" i="37"/>
  <c r="BY65" i="37"/>
  <c r="BX65" i="37"/>
  <c r="BW65" i="37"/>
  <c r="BV65" i="37"/>
  <c r="BR65" i="37"/>
  <c r="BS65" i="37"/>
  <c r="BT65" i="37"/>
  <c r="BU65" i="37"/>
  <c r="BQ65" i="37"/>
  <c r="BP65" i="37"/>
  <c r="BO65" i="37"/>
  <c r="BN65" i="37"/>
  <c r="BM65" i="37"/>
  <c r="BL65" i="37"/>
  <c r="BK65" i="37"/>
  <c r="BJ65" i="37"/>
  <c r="BI65" i="37"/>
  <c r="BH65" i="37"/>
  <c r="BG65" i="37"/>
  <c r="BF65" i="37"/>
  <c r="AT65" i="37"/>
  <c r="AU65" i="37"/>
  <c r="AV65" i="37"/>
  <c r="AW65" i="37"/>
  <c r="AX65" i="37"/>
  <c r="AY65" i="37"/>
  <c r="AZ65" i="37"/>
  <c r="BA65" i="37"/>
  <c r="BB65" i="37"/>
  <c r="BC65" i="37"/>
  <c r="BD65" i="37"/>
  <c r="BE65" i="37"/>
  <c r="AE65" i="37"/>
  <c r="AD65" i="37"/>
  <c r="AC65" i="37"/>
  <c r="D65" i="37"/>
  <c r="I65" i="37"/>
  <c r="BY64" i="37"/>
  <c r="BX64" i="37"/>
  <c r="BW64" i="37"/>
  <c r="BV64" i="37"/>
  <c r="BR64" i="37"/>
  <c r="BS64" i="37"/>
  <c r="BT64" i="37"/>
  <c r="BU64" i="37"/>
  <c r="BQ64" i="37"/>
  <c r="BP64" i="37"/>
  <c r="BO64" i="37"/>
  <c r="BN64" i="37"/>
  <c r="BM64" i="37"/>
  <c r="BL64" i="37"/>
  <c r="BK64" i="37"/>
  <c r="BJ64" i="37"/>
  <c r="BI64" i="37"/>
  <c r="BH64" i="37"/>
  <c r="BG64" i="37"/>
  <c r="BF64" i="37"/>
  <c r="AT64" i="37"/>
  <c r="AU64" i="37"/>
  <c r="AV64" i="37"/>
  <c r="AW64" i="37"/>
  <c r="AX64" i="37"/>
  <c r="AY64" i="37"/>
  <c r="AZ64" i="37"/>
  <c r="BA64" i="37"/>
  <c r="BB64" i="37"/>
  <c r="BC64" i="37"/>
  <c r="BD64" i="37"/>
  <c r="BE64" i="37"/>
  <c r="E64" i="37"/>
  <c r="B64" i="37"/>
  <c r="AF64" i="37"/>
  <c r="AE64" i="37"/>
  <c r="AD64" i="37"/>
  <c r="AC64" i="37"/>
  <c r="D64" i="37"/>
  <c r="I64" i="37"/>
  <c r="BY63" i="37"/>
  <c r="BX63" i="37"/>
  <c r="BW63" i="37"/>
  <c r="BV63" i="37"/>
  <c r="AK63" i="37"/>
  <c r="BR63" i="37"/>
  <c r="BS63" i="37"/>
  <c r="BT63" i="37"/>
  <c r="BU63" i="37"/>
  <c r="BQ63" i="37"/>
  <c r="BP63" i="37"/>
  <c r="BO63" i="37"/>
  <c r="BN63" i="37"/>
  <c r="BM63" i="37"/>
  <c r="BL63" i="37"/>
  <c r="BK63" i="37"/>
  <c r="BJ63" i="37"/>
  <c r="BI63" i="37"/>
  <c r="BH63" i="37"/>
  <c r="BG63" i="37"/>
  <c r="BF63" i="37"/>
  <c r="AT63" i="37"/>
  <c r="AU63" i="37"/>
  <c r="AV63" i="37"/>
  <c r="AW63" i="37"/>
  <c r="AX63" i="37"/>
  <c r="AY63" i="37"/>
  <c r="AZ63" i="37"/>
  <c r="BA63" i="37"/>
  <c r="BB63" i="37"/>
  <c r="BC63" i="37"/>
  <c r="BD63" i="37"/>
  <c r="BE63" i="37"/>
  <c r="AE63" i="37"/>
  <c r="AD63" i="37"/>
  <c r="AC63" i="37"/>
  <c r="D63" i="37"/>
  <c r="I63" i="37"/>
  <c r="BY62" i="37"/>
  <c r="BX62" i="37"/>
  <c r="BW62" i="37"/>
  <c r="BV62" i="37"/>
  <c r="BR62" i="37"/>
  <c r="BS62" i="37"/>
  <c r="BT62" i="37"/>
  <c r="BU62" i="37"/>
  <c r="BQ62" i="37"/>
  <c r="BP62" i="37"/>
  <c r="BO62" i="37"/>
  <c r="BN62" i="37"/>
  <c r="BM62" i="37"/>
  <c r="BL62" i="37"/>
  <c r="BK62" i="37"/>
  <c r="BJ62" i="37"/>
  <c r="BI62" i="37"/>
  <c r="BH62" i="37"/>
  <c r="BG62" i="37"/>
  <c r="BF62" i="37"/>
  <c r="AT62" i="37"/>
  <c r="AU62" i="37"/>
  <c r="AV62" i="37"/>
  <c r="AW62" i="37"/>
  <c r="AX62" i="37"/>
  <c r="AY62" i="37"/>
  <c r="AZ62" i="37"/>
  <c r="BA62" i="37"/>
  <c r="BB62" i="37"/>
  <c r="BC62" i="37"/>
  <c r="BD62" i="37"/>
  <c r="BE62" i="37"/>
  <c r="AE62" i="37"/>
  <c r="AD62" i="37"/>
  <c r="AC62" i="37"/>
  <c r="D62" i="37"/>
  <c r="I62" i="37"/>
  <c r="BY61" i="37"/>
  <c r="BX61" i="37"/>
  <c r="BW61" i="37"/>
  <c r="BV61" i="37"/>
  <c r="AK61" i="37"/>
  <c r="BR61" i="37"/>
  <c r="BS61" i="37"/>
  <c r="BT61" i="37"/>
  <c r="BU61" i="37"/>
  <c r="BQ61" i="37"/>
  <c r="BP61" i="37"/>
  <c r="BO61" i="37"/>
  <c r="BN61" i="37"/>
  <c r="BM61" i="37"/>
  <c r="BL61" i="37"/>
  <c r="BK61" i="37"/>
  <c r="BJ61" i="37"/>
  <c r="BI61" i="37"/>
  <c r="BH61" i="37"/>
  <c r="BG61" i="37"/>
  <c r="BF61" i="37"/>
  <c r="AT61" i="37"/>
  <c r="AU61" i="37"/>
  <c r="AV61" i="37"/>
  <c r="AW61" i="37"/>
  <c r="AX61" i="37"/>
  <c r="AY61" i="37"/>
  <c r="AZ61" i="37"/>
  <c r="BA61" i="37"/>
  <c r="BB61" i="37"/>
  <c r="BC61" i="37"/>
  <c r="BD61" i="37"/>
  <c r="BE61" i="37"/>
  <c r="AE61" i="37"/>
  <c r="AD61" i="37"/>
  <c r="AC61" i="37"/>
  <c r="D61" i="37"/>
  <c r="I61" i="37"/>
  <c r="BY60" i="37"/>
  <c r="BX60" i="37"/>
  <c r="BW60" i="37"/>
  <c r="BV60" i="37"/>
  <c r="BR60" i="37"/>
  <c r="BS60" i="37"/>
  <c r="BT60" i="37"/>
  <c r="BU60" i="37"/>
  <c r="BQ60" i="37"/>
  <c r="BP60" i="37"/>
  <c r="BO60" i="37"/>
  <c r="BN60" i="37"/>
  <c r="BM60" i="37"/>
  <c r="BL60" i="37"/>
  <c r="BK60" i="37"/>
  <c r="BJ60" i="37"/>
  <c r="BI60" i="37"/>
  <c r="BH60" i="37"/>
  <c r="BG60" i="37"/>
  <c r="BF60" i="37"/>
  <c r="AT60" i="37"/>
  <c r="AU60" i="37"/>
  <c r="AV60" i="37"/>
  <c r="AW60" i="37"/>
  <c r="AX60" i="37"/>
  <c r="AY60" i="37"/>
  <c r="AZ60" i="37"/>
  <c r="BA60" i="37"/>
  <c r="BB60" i="37"/>
  <c r="BC60" i="37"/>
  <c r="BD60" i="37"/>
  <c r="BE60" i="37"/>
  <c r="AE60" i="37"/>
  <c r="AD60" i="37"/>
  <c r="AC60" i="37"/>
  <c r="D60" i="37"/>
  <c r="I60" i="37"/>
  <c r="BY59" i="37"/>
  <c r="BX59" i="37"/>
  <c r="BW59" i="37"/>
  <c r="BV59" i="37"/>
  <c r="AK59" i="37"/>
  <c r="BR59" i="37"/>
  <c r="BS59" i="37"/>
  <c r="BT59" i="37"/>
  <c r="BU59" i="37"/>
  <c r="BQ59" i="37"/>
  <c r="BP59" i="37"/>
  <c r="BO59" i="37"/>
  <c r="BN59" i="37"/>
  <c r="BM59" i="37"/>
  <c r="BL59" i="37"/>
  <c r="BK59" i="37"/>
  <c r="BJ59" i="37"/>
  <c r="BI59" i="37"/>
  <c r="BH59" i="37"/>
  <c r="BG59" i="37"/>
  <c r="BF59" i="37"/>
  <c r="AT59" i="37"/>
  <c r="AU59" i="37"/>
  <c r="AV59" i="37"/>
  <c r="AW59" i="37"/>
  <c r="AX59" i="37"/>
  <c r="AY59" i="37"/>
  <c r="AZ59" i="37"/>
  <c r="BA59" i="37"/>
  <c r="BB59" i="37"/>
  <c r="BC59" i="37"/>
  <c r="BD59" i="37"/>
  <c r="BE59" i="37"/>
  <c r="AE59" i="37"/>
  <c r="AD59" i="37"/>
  <c r="AC59" i="37"/>
  <c r="D59" i="37"/>
  <c r="I59" i="37"/>
  <c r="BY58" i="37"/>
  <c r="BX58" i="37"/>
  <c r="BW58" i="37"/>
  <c r="BV58" i="37"/>
  <c r="BR58" i="37"/>
  <c r="BS58" i="37"/>
  <c r="BT58" i="37"/>
  <c r="BU58" i="37"/>
  <c r="AN58" i="37"/>
  <c r="AS58" i="37"/>
  <c r="BQ58" i="37"/>
  <c r="BP58" i="37"/>
  <c r="BO58" i="37"/>
  <c r="BN58" i="37"/>
  <c r="BM58" i="37"/>
  <c r="BL58" i="37"/>
  <c r="BK58" i="37"/>
  <c r="BJ58" i="37"/>
  <c r="BI58" i="37"/>
  <c r="BH58" i="37"/>
  <c r="BG58" i="37"/>
  <c r="BF58" i="37"/>
  <c r="AT58" i="37"/>
  <c r="AU58" i="37"/>
  <c r="AV58" i="37"/>
  <c r="AW58" i="37"/>
  <c r="AX58" i="37"/>
  <c r="AY58" i="37"/>
  <c r="AZ58" i="37"/>
  <c r="BA58" i="37"/>
  <c r="BB58" i="37"/>
  <c r="BC58" i="37"/>
  <c r="BD58" i="37"/>
  <c r="BE58" i="37"/>
  <c r="AE58" i="37"/>
  <c r="AD58" i="37"/>
  <c r="AC58" i="37"/>
  <c r="D58" i="37"/>
  <c r="I58" i="37"/>
  <c r="BY57" i="37"/>
  <c r="BX57" i="37"/>
  <c r="BW57" i="37"/>
  <c r="BV57" i="37"/>
  <c r="AK57" i="37"/>
  <c r="BR57" i="37"/>
  <c r="BS57" i="37"/>
  <c r="BT57" i="37"/>
  <c r="BU57" i="37"/>
  <c r="BQ57" i="37"/>
  <c r="BP57" i="37"/>
  <c r="BO57" i="37"/>
  <c r="BN57" i="37"/>
  <c r="BM57" i="37"/>
  <c r="BL57" i="37"/>
  <c r="BK57" i="37"/>
  <c r="BJ57" i="37"/>
  <c r="BI57" i="37"/>
  <c r="BH57" i="37"/>
  <c r="BG57" i="37"/>
  <c r="BF57" i="37"/>
  <c r="AT57" i="37"/>
  <c r="AU57" i="37"/>
  <c r="AV57" i="37"/>
  <c r="AW57" i="37"/>
  <c r="AX57" i="37"/>
  <c r="AY57" i="37"/>
  <c r="AZ57" i="37"/>
  <c r="BA57" i="37"/>
  <c r="BB57" i="37"/>
  <c r="BC57" i="37"/>
  <c r="BD57" i="37"/>
  <c r="BE57" i="37"/>
  <c r="AE57" i="37"/>
  <c r="AD57" i="37"/>
  <c r="AC57" i="37"/>
  <c r="D57" i="37"/>
  <c r="I57" i="37"/>
  <c r="BY56" i="37"/>
  <c r="BX56" i="37"/>
  <c r="BW56" i="37"/>
  <c r="BV56" i="37"/>
  <c r="BR56" i="37"/>
  <c r="BS56" i="37"/>
  <c r="BT56" i="37"/>
  <c r="BU56" i="37"/>
  <c r="BQ56" i="37"/>
  <c r="BP56" i="37"/>
  <c r="BO56" i="37"/>
  <c r="BN56" i="37"/>
  <c r="BM56" i="37"/>
  <c r="BL56" i="37"/>
  <c r="BK56" i="37"/>
  <c r="BJ56" i="37"/>
  <c r="BI56" i="37"/>
  <c r="BH56" i="37"/>
  <c r="BG56" i="37"/>
  <c r="BF56" i="37"/>
  <c r="AT56" i="37"/>
  <c r="AU56" i="37"/>
  <c r="AV56" i="37"/>
  <c r="AW56" i="37"/>
  <c r="AX56" i="37"/>
  <c r="AY56" i="37"/>
  <c r="AZ56" i="37"/>
  <c r="BA56" i="37"/>
  <c r="BB56" i="37"/>
  <c r="BC56" i="37"/>
  <c r="BD56" i="37"/>
  <c r="BE56" i="37"/>
  <c r="AE56" i="37"/>
  <c r="AD56" i="37"/>
  <c r="AC56" i="37"/>
  <c r="D56" i="37"/>
  <c r="I56" i="37"/>
  <c r="BY55" i="37"/>
  <c r="BX55" i="37"/>
  <c r="BW55" i="37"/>
  <c r="BV55" i="37"/>
  <c r="BR55" i="37"/>
  <c r="BS55" i="37"/>
  <c r="BT55" i="37"/>
  <c r="BU55" i="37"/>
  <c r="BQ55" i="37"/>
  <c r="BP55" i="37"/>
  <c r="BO55" i="37"/>
  <c r="BN55" i="37"/>
  <c r="BM55" i="37"/>
  <c r="BL55" i="37"/>
  <c r="BK55" i="37"/>
  <c r="BJ55" i="37"/>
  <c r="BI55" i="37"/>
  <c r="BH55" i="37"/>
  <c r="BG55" i="37"/>
  <c r="BF55" i="37"/>
  <c r="AT55" i="37"/>
  <c r="AU55" i="37"/>
  <c r="AV55" i="37"/>
  <c r="AW55" i="37"/>
  <c r="AX55" i="37"/>
  <c r="AY55" i="37"/>
  <c r="AZ55" i="37"/>
  <c r="BA55" i="37"/>
  <c r="BB55" i="37"/>
  <c r="BC55" i="37"/>
  <c r="BD55" i="37"/>
  <c r="BE55" i="37"/>
  <c r="E55" i="37"/>
  <c r="B55" i="37"/>
  <c r="AE55" i="37"/>
  <c r="AD55" i="37"/>
  <c r="AC55" i="37"/>
  <c r="D55" i="37"/>
  <c r="I55" i="37"/>
  <c r="BY54" i="37"/>
  <c r="BX54" i="37"/>
  <c r="BW54" i="37"/>
  <c r="BV54" i="37"/>
  <c r="AK54" i="37"/>
  <c r="BR54" i="37"/>
  <c r="BS54" i="37"/>
  <c r="BT54" i="37"/>
  <c r="BU54" i="37"/>
  <c r="BQ54" i="37"/>
  <c r="BP54" i="37"/>
  <c r="BO54" i="37"/>
  <c r="BN54" i="37"/>
  <c r="BM54" i="37"/>
  <c r="BL54" i="37"/>
  <c r="BK54" i="37"/>
  <c r="BJ54" i="37"/>
  <c r="BI54" i="37"/>
  <c r="BH54" i="37"/>
  <c r="BG54" i="37"/>
  <c r="BF54" i="37"/>
  <c r="AT54" i="37"/>
  <c r="AU54" i="37"/>
  <c r="AV54" i="37"/>
  <c r="AW54" i="37"/>
  <c r="AX54" i="37"/>
  <c r="AY54" i="37"/>
  <c r="AZ54" i="37"/>
  <c r="BA54" i="37"/>
  <c r="BB54" i="37"/>
  <c r="BC54" i="37"/>
  <c r="BD54" i="37"/>
  <c r="BE54" i="37"/>
  <c r="AE54" i="37"/>
  <c r="AD54" i="37"/>
  <c r="AC54" i="37"/>
  <c r="D54" i="37"/>
  <c r="I54" i="37"/>
  <c r="BY53" i="37"/>
  <c r="BX53" i="37"/>
  <c r="BW53" i="37"/>
  <c r="BV53" i="37"/>
  <c r="BR53" i="37"/>
  <c r="BS53" i="37"/>
  <c r="BT53" i="37"/>
  <c r="BU53" i="37"/>
  <c r="BQ53" i="37"/>
  <c r="BP53" i="37"/>
  <c r="BO53" i="37"/>
  <c r="BN53" i="37"/>
  <c r="BM53" i="37"/>
  <c r="BL53" i="37"/>
  <c r="BK53" i="37"/>
  <c r="BJ53" i="37"/>
  <c r="BI53" i="37"/>
  <c r="BH53" i="37"/>
  <c r="BG53" i="37"/>
  <c r="BF53" i="37"/>
  <c r="AT53" i="37"/>
  <c r="AU53" i="37"/>
  <c r="AV53" i="37"/>
  <c r="AW53" i="37"/>
  <c r="AX53" i="37"/>
  <c r="AY53" i="37"/>
  <c r="AZ53" i="37"/>
  <c r="BA53" i="37"/>
  <c r="BB53" i="37"/>
  <c r="BC53" i="37"/>
  <c r="BD53" i="37"/>
  <c r="BE53" i="37"/>
  <c r="E53" i="37"/>
  <c r="B53" i="37"/>
  <c r="AE53" i="37"/>
  <c r="AD53" i="37"/>
  <c r="AC53" i="37"/>
  <c r="D53" i="37"/>
  <c r="I53" i="37"/>
  <c r="BY52" i="37"/>
  <c r="BX52" i="37"/>
  <c r="BW52" i="37"/>
  <c r="BV52" i="37"/>
  <c r="BR52" i="37"/>
  <c r="BS52" i="37"/>
  <c r="BT52" i="37"/>
  <c r="BU52" i="37"/>
  <c r="BQ52" i="37"/>
  <c r="BP52" i="37"/>
  <c r="BO52" i="37"/>
  <c r="BN52" i="37"/>
  <c r="BM52" i="37"/>
  <c r="BL52" i="37"/>
  <c r="BK52" i="37"/>
  <c r="BJ52" i="37"/>
  <c r="BI52" i="37"/>
  <c r="BH52" i="37"/>
  <c r="BG52" i="37"/>
  <c r="BF52" i="37"/>
  <c r="AT52" i="37"/>
  <c r="AU52" i="37"/>
  <c r="AV52" i="37"/>
  <c r="AW52" i="37"/>
  <c r="AX52" i="37"/>
  <c r="AY52" i="37"/>
  <c r="AZ52" i="37"/>
  <c r="BA52" i="37"/>
  <c r="BB52" i="37"/>
  <c r="BC52" i="37"/>
  <c r="BD52" i="37"/>
  <c r="BE52" i="37"/>
  <c r="AE52" i="37"/>
  <c r="AD52" i="37"/>
  <c r="AC52" i="37"/>
  <c r="D52" i="37"/>
  <c r="I52" i="37"/>
  <c r="BY51" i="37"/>
  <c r="BX51" i="37"/>
  <c r="BW51" i="37"/>
  <c r="BV51" i="37"/>
  <c r="AK51" i="37"/>
  <c r="BR51" i="37"/>
  <c r="BS51" i="37"/>
  <c r="BT51" i="37"/>
  <c r="BU51" i="37"/>
  <c r="BQ51" i="37"/>
  <c r="BP51" i="37"/>
  <c r="BO51" i="37"/>
  <c r="BN51" i="37"/>
  <c r="BM51" i="37"/>
  <c r="BL51" i="37"/>
  <c r="BK51" i="37"/>
  <c r="BJ51" i="37"/>
  <c r="BI51" i="37"/>
  <c r="BH51" i="37"/>
  <c r="BG51" i="37"/>
  <c r="BF51" i="37"/>
  <c r="AT51" i="37"/>
  <c r="AU51" i="37"/>
  <c r="AV51" i="37"/>
  <c r="AW51" i="37"/>
  <c r="AX51" i="37"/>
  <c r="AY51" i="37"/>
  <c r="AZ51" i="37"/>
  <c r="BA51" i="37"/>
  <c r="BB51" i="37"/>
  <c r="BC51" i="37"/>
  <c r="BD51" i="37"/>
  <c r="BE51" i="37"/>
  <c r="AE51" i="37"/>
  <c r="AD51" i="37"/>
  <c r="AC51" i="37"/>
  <c r="D51" i="37"/>
  <c r="I51" i="37"/>
  <c r="BY50" i="37"/>
  <c r="BX50" i="37"/>
  <c r="BW50" i="37"/>
  <c r="BV50" i="37"/>
  <c r="BR50" i="37"/>
  <c r="BS50" i="37"/>
  <c r="BT50" i="37"/>
  <c r="BU50" i="37"/>
  <c r="BQ50" i="37"/>
  <c r="BP50" i="37"/>
  <c r="BO50" i="37"/>
  <c r="BN50" i="37"/>
  <c r="BM50" i="37"/>
  <c r="BL50" i="37"/>
  <c r="BK50" i="37"/>
  <c r="BJ50" i="37"/>
  <c r="BI50" i="37"/>
  <c r="BH50" i="37"/>
  <c r="BG50" i="37"/>
  <c r="BF50" i="37"/>
  <c r="AT50" i="37"/>
  <c r="AU50" i="37"/>
  <c r="AV50" i="37"/>
  <c r="AW50" i="37"/>
  <c r="AX50" i="37"/>
  <c r="AY50" i="37"/>
  <c r="AZ50" i="37"/>
  <c r="BA50" i="37"/>
  <c r="BB50" i="37"/>
  <c r="BC50" i="37"/>
  <c r="BD50" i="37"/>
  <c r="BE50" i="37"/>
  <c r="AE50" i="37"/>
  <c r="AD50" i="37"/>
  <c r="AC50" i="37"/>
  <c r="D50" i="37"/>
  <c r="I50" i="37"/>
  <c r="BY49" i="37"/>
  <c r="BX49" i="37"/>
  <c r="BW49" i="37"/>
  <c r="BV49" i="37"/>
  <c r="AK49" i="37"/>
  <c r="BR49" i="37"/>
  <c r="BS49" i="37"/>
  <c r="BT49" i="37"/>
  <c r="BU49" i="37"/>
  <c r="BQ49" i="37"/>
  <c r="BP49" i="37"/>
  <c r="BO49" i="37"/>
  <c r="BN49" i="37"/>
  <c r="BM49" i="37"/>
  <c r="BL49" i="37"/>
  <c r="BK49" i="37"/>
  <c r="BJ49" i="37"/>
  <c r="BI49" i="37"/>
  <c r="BH49" i="37"/>
  <c r="BG49" i="37"/>
  <c r="BF49" i="37"/>
  <c r="F49" i="37"/>
  <c r="AT49" i="37"/>
  <c r="AU49" i="37"/>
  <c r="AV49" i="37"/>
  <c r="AW49" i="37"/>
  <c r="AX49" i="37"/>
  <c r="AY49" i="37"/>
  <c r="AZ49" i="37"/>
  <c r="BA49" i="37"/>
  <c r="BB49" i="37"/>
  <c r="BC49" i="37"/>
  <c r="BD49" i="37"/>
  <c r="BE49" i="37"/>
  <c r="AE49" i="37"/>
  <c r="AD49" i="37"/>
  <c r="AC49" i="37"/>
  <c r="D49" i="37"/>
  <c r="I49" i="37"/>
  <c r="BY48" i="37"/>
  <c r="BX48" i="37"/>
  <c r="BW48" i="37"/>
  <c r="BV48" i="37"/>
  <c r="AK48" i="37"/>
  <c r="BR48" i="37"/>
  <c r="BS48" i="37"/>
  <c r="BT48" i="37"/>
  <c r="BU48" i="37"/>
  <c r="BQ48" i="37"/>
  <c r="BP48" i="37"/>
  <c r="BO48" i="37"/>
  <c r="BN48" i="37"/>
  <c r="BM48" i="37"/>
  <c r="BL48" i="37"/>
  <c r="BK48" i="37"/>
  <c r="BJ48" i="37"/>
  <c r="BI48" i="37"/>
  <c r="BH48" i="37"/>
  <c r="BG48" i="37"/>
  <c r="BF48" i="37"/>
  <c r="AT48" i="37"/>
  <c r="AU48" i="37"/>
  <c r="AV48" i="37"/>
  <c r="AW48" i="37"/>
  <c r="AX48" i="37"/>
  <c r="AY48" i="37"/>
  <c r="AZ48" i="37"/>
  <c r="BA48" i="37"/>
  <c r="BB48" i="37"/>
  <c r="BC48" i="37"/>
  <c r="BD48" i="37"/>
  <c r="BE48" i="37"/>
  <c r="AF48" i="37"/>
  <c r="AE48" i="37"/>
  <c r="AD48" i="37"/>
  <c r="AC48" i="37"/>
  <c r="D48" i="37"/>
  <c r="I48" i="37"/>
  <c r="BY47" i="37"/>
  <c r="BX47" i="37"/>
  <c r="BW47" i="37"/>
  <c r="BV47" i="37"/>
  <c r="AK47" i="37"/>
  <c r="BR47" i="37"/>
  <c r="BS47" i="37"/>
  <c r="BT47" i="37"/>
  <c r="BU47" i="37"/>
  <c r="BQ47" i="37"/>
  <c r="BP47" i="37"/>
  <c r="BO47" i="37"/>
  <c r="BN47" i="37"/>
  <c r="BM47" i="37"/>
  <c r="BL47" i="37"/>
  <c r="BK47" i="37"/>
  <c r="BJ47" i="37"/>
  <c r="BI47" i="37"/>
  <c r="BH47" i="37"/>
  <c r="BG47" i="37"/>
  <c r="BF47" i="37"/>
  <c r="AT47" i="37"/>
  <c r="AU47" i="37"/>
  <c r="AV47" i="37"/>
  <c r="AW47" i="37"/>
  <c r="AX47" i="37"/>
  <c r="AY47" i="37"/>
  <c r="AZ47" i="37"/>
  <c r="BA47" i="37"/>
  <c r="BB47" i="37"/>
  <c r="BC47" i="37"/>
  <c r="BD47" i="37"/>
  <c r="BE47" i="37"/>
  <c r="AE47" i="37"/>
  <c r="AD47" i="37"/>
  <c r="AC47" i="37"/>
  <c r="D47" i="37"/>
  <c r="I47" i="37"/>
  <c r="BY46" i="37"/>
  <c r="BX46" i="37"/>
  <c r="BW46" i="37"/>
  <c r="BV46" i="37"/>
  <c r="AK46" i="37"/>
  <c r="BR46" i="37"/>
  <c r="BS46" i="37"/>
  <c r="BT46" i="37"/>
  <c r="BU46" i="37"/>
  <c r="BQ46" i="37"/>
  <c r="BP46" i="37"/>
  <c r="BO46" i="37"/>
  <c r="BN46" i="37"/>
  <c r="BM46" i="37"/>
  <c r="BL46" i="37"/>
  <c r="BK46" i="37"/>
  <c r="BJ46" i="37"/>
  <c r="BI46" i="37"/>
  <c r="BH46" i="37"/>
  <c r="BG46" i="37"/>
  <c r="BF46" i="37"/>
  <c r="AT46" i="37"/>
  <c r="AU46" i="37"/>
  <c r="AV46" i="37"/>
  <c r="AW46" i="37"/>
  <c r="AX46" i="37"/>
  <c r="AY46" i="37"/>
  <c r="AZ46" i="37"/>
  <c r="BA46" i="37"/>
  <c r="BB46" i="37"/>
  <c r="BC46" i="37"/>
  <c r="BD46" i="37"/>
  <c r="BE46" i="37"/>
  <c r="AE46" i="37"/>
  <c r="AD46" i="37"/>
  <c r="AC46" i="37"/>
  <c r="D46" i="37"/>
  <c r="I46" i="37"/>
  <c r="BY45" i="37"/>
  <c r="BX45" i="37"/>
  <c r="BW45" i="37"/>
  <c r="BV45" i="37"/>
  <c r="AK45" i="37"/>
  <c r="BR45" i="37"/>
  <c r="BS45" i="37"/>
  <c r="BT45" i="37"/>
  <c r="BU45" i="37"/>
  <c r="BQ45" i="37"/>
  <c r="BP45" i="37"/>
  <c r="BO45" i="37"/>
  <c r="BN45" i="37"/>
  <c r="BM45" i="37"/>
  <c r="BL45" i="37"/>
  <c r="BK45" i="37"/>
  <c r="BJ45" i="37"/>
  <c r="BI45" i="37"/>
  <c r="BH45" i="37"/>
  <c r="BG45" i="37"/>
  <c r="BF45" i="37"/>
  <c r="AT45" i="37"/>
  <c r="AU45" i="37"/>
  <c r="AV45" i="37"/>
  <c r="AW45" i="37"/>
  <c r="AX45" i="37"/>
  <c r="AY45" i="37"/>
  <c r="AZ45" i="37"/>
  <c r="BA45" i="37"/>
  <c r="BB45" i="37"/>
  <c r="BC45" i="37"/>
  <c r="BD45" i="37"/>
  <c r="BE45" i="37"/>
  <c r="E45" i="37"/>
  <c r="B45" i="37"/>
  <c r="AE45" i="37"/>
  <c r="AD45" i="37"/>
  <c r="AC45" i="37"/>
  <c r="D45" i="37"/>
  <c r="I45" i="37"/>
  <c r="BY44" i="37"/>
  <c r="BX44" i="37"/>
  <c r="BW44" i="37"/>
  <c r="BV44" i="37"/>
  <c r="BR44" i="37"/>
  <c r="BS44" i="37"/>
  <c r="BT44" i="37"/>
  <c r="BU44" i="37"/>
  <c r="BQ44" i="37"/>
  <c r="BP44" i="37"/>
  <c r="BO44" i="37"/>
  <c r="BN44" i="37"/>
  <c r="BM44" i="37"/>
  <c r="BL44" i="37"/>
  <c r="BK44" i="37"/>
  <c r="BJ44" i="37"/>
  <c r="BI44" i="37"/>
  <c r="BH44" i="37"/>
  <c r="BG44" i="37"/>
  <c r="BF44" i="37"/>
  <c r="AT44" i="37"/>
  <c r="AU44" i="37"/>
  <c r="AV44" i="37"/>
  <c r="AW44" i="37"/>
  <c r="AX44" i="37"/>
  <c r="AY44" i="37"/>
  <c r="AZ44" i="37"/>
  <c r="BA44" i="37"/>
  <c r="BB44" i="37"/>
  <c r="BC44" i="37"/>
  <c r="BD44" i="37"/>
  <c r="BE44" i="37"/>
  <c r="E44" i="37"/>
  <c r="B44" i="37"/>
  <c r="AE44" i="37"/>
  <c r="AD44" i="37"/>
  <c r="AC44" i="37"/>
  <c r="D44" i="37"/>
  <c r="I44" i="37"/>
  <c r="BY43" i="37"/>
  <c r="BX43" i="37"/>
  <c r="BW43" i="37"/>
  <c r="BV43" i="37"/>
  <c r="AK43" i="37"/>
  <c r="BR43" i="37"/>
  <c r="BS43" i="37"/>
  <c r="BT43" i="37"/>
  <c r="BU43" i="37"/>
  <c r="BQ43" i="37"/>
  <c r="BP43" i="37"/>
  <c r="BO43" i="37"/>
  <c r="BN43" i="37"/>
  <c r="BM43" i="37"/>
  <c r="BL43" i="37"/>
  <c r="BK43" i="37"/>
  <c r="BJ43" i="37"/>
  <c r="BI43" i="37"/>
  <c r="BH43" i="37"/>
  <c r="BG43" i="37"/>
  <c r="BF43" i="37"/>
  <c r="F43" i="37"/>
  <c r="AT43" i="37"/>
  <c r="AU43" i="37"/>
  <c r="AV43" i="37"/>
  <c r="AW43" i="37"/>
  <c r="AX43" i="37"/>
  <c r="AY43" i="37"/>
  <c r="AZ43" i="37"/>
  <c r="BA43" i="37"/>
  <c r="BB43" i="37"/>
  <c r="BC43" i="37"/>
  <c r="BD43" i="37"/>
  <c r="BE43" i="37"/>
  <c r="AE43" i="37"/>
  <c r="AD43" i="37"/>
  <c r="AC43" i="37"/>
  <c r="D43" i="37"/>
  <c r="I43" i="37"/>
  <c r="BY42" i="37"/>
  <c r="BX42" i="37"/>
  <c r="BW42" i="37"/>
  <c r="BV42" i="37"/>
  <c r="BR42" i="37"/>
  <c r="BS42" i="37"/>
  <c r="BT42" i="37"/>
  <c r="BU42" i="37"/>
  <c r="BQ42" i="37"/>
  <c r="BP42" i="37"/>
  <c r="BO42" i="37"/>
  <c r="BN42" i="37"/>
  <c r="BM42" i="37"/>
  <c r="BL42" i="37"/>
  <c r="BK42" i="37"/>
  <c r="BJ42" i="37"/>
  <c r="BI42" i="37"/>
  <c r="BH42" i="37"/>
  <c r="BG42" i="37"/>
  <c r="BF42" i="37"/>
  <c r="AT42" i="37"/>
  <c r="AU42" i="37"/>
  <c r="AV42" i="37"/>
  <c r="AW42" i="37"/>
  <c r="AX42" i="37"/>
  <c r="AY42" i="37"/>
  <c r="AZ42" i="37"/>
  <c r="BA42" i="37"/>
  <c r="BB42" i="37"/>
  <c r="BC42" i="37"/>
  <c r="BD42" i="37"/>
  <c r="BE42" i="37"/>
  <c r="AE42" i="37"/>
  <c r="AD42" i="37"/>
  <c r="AC42" i="37"/>
  <c r="D42" i="37"/>
  <c r="I42" i="37"/>
  <c r="BY41" i="37"/>
  <c r="BX41" i="37"/>
  <c r="BW41" i="37"/>
  <c r="BV41" i="37"/>
  <c r="BR41" i="37"/>
  <c r="BS41" i="37"/>
  <c r="BT41" i="37"/>
  <c r="BU41" i="37"/>
  <c r="BQ41" i="37"/>
  <c r="BP41" i="37"/>
  <c r="BO41" i="37"/>
  <c r="BN41" i="37"/>
  <c r="BM41" i="37"/>
  <c r="BL41" i="37"/>
  <c r="BK41" i="37"/>
  <c r="BJ41" i="37"/>
  <c r="BI41" i="37"/>
  <c r="BH41" i="37"/>
  <c r="BG41" i="37"/>
  <c r="BF41" i="37"/>
  <c r="AT41" i="37"/>
  <c r="AU41" i="37"/>
  <c r="AV41" i="37"/>
  <c r="AW41" i="37"/>
  <c r="AX41" i="37"/>
  <c r="AY41" i="37"/>
  <c r="AZ41" i="37"/>
  <c r="BA41" i="37"/>
  <c r="BB41" i="37"/>
  <c r="BC41" i="37"/>
  <c r="BD41" i="37"/>
  <c r="BE41" i="37"/>
  <c r="AE41" i="37"/>
  <c r="AD41" i="37"/>
  <c r="AC41" i="37"/>
  <c r="D41" i="37"/>
  <c r="I41" i="37"/>
  <c r="BY40" i="37"/>
  <c r="BX40" i="37"/>
  <c r="BW40" i="37"/>
  <c r="BV40" i="37"/>
  <c r="BR40" i="37"/>
  <c r="BS40" i="37"/>
  <c r="BT40" i="37"/>
  <c r="BU40" i="37"/>
  <c r="AN40" i="37"/>
  <c r="AS40" i="37"/>
  <c r="BQ40" i="37"/>
  <c r="BP40" i="37"/>
  <c r="BO40" i="37"/>
  <c r="BN40" i="37"/>
  <c r="BM40" i="37"/>
  <c r="BL40" i="37"/>
  <c r="BK40" i="37"/>
  <c r="BJ40" i="37"/>
  <c r="BI40" i="37"/>
  <c r="BH40" i="37"/>
  <c r="BG40" i="37"/>
  <c r="BF40" i="37"/>
  <c r="F40" i="37"/>
  <c r="AT40" i="37"/>
  <c r="AU40" i="37"/>
  <c r="AV40" i="37"/>
  <c r="AW40" i="37"/>
  <c r="AX40" i="37"/>
  <c r="AY40" i="37"/>
  <c r="AZ40" i="37"/>
  <c r="BA40" i="37"/>
  <c r="BB40" i="37"/>
  <c r="BC40" i="37"/>
  <c r="BD40" i="37"/>
  <c r="BE40" i="37"/>
  <c r="AE40" i="37"/>
  <c r="AD40" i="37"/>
  <c r="AC40" i="37"/>
  <c r="D40" i="37"/>
  <c r="I40" i="37"/>
  <c r="BY39" i="37"/>
  <c r="BX39" i="37"/>
  <c r="BW39" i="37"/>
  <c r="BV39" i="37"/>
  <c r="BR39" i="37"/>
  <c r="BS39" i="37"/>
  <c r="BT39" i="37"/>
  <c r="BU39" i="37"/>
  <c r="BQ39" i="37"/>
  <c r="BP39" i="37"/>
  <c r="BO39" i="37"/>
  <c r="BN39" i="37"/>
  <c r="BM39" i="37"/>
  <c r="BL39" i="37"/>
  <c r="BK39" i="37"/>
  <c r="BJ39" i="37"/>
  <c r="BI39" i="37"/>
  <c r="BH39" i="37"/>
  <c r="BG39" i="37"/>
  <c r="BF39" i="37"/>
  <c r="AT39" i="37"/>
  <c r="AU39" i="37"/>
  <c r="AV39" i="37"/>
  <c r="AW39" i="37"/>
  <c r="AX39" i="37"/>
  <c r="AY39" i="37"/>
  <c r="AZ39" i="37"/>
  <c r="BA39" i="37"/>
  <c r="BB39" i="37"/>
  <c r="BC39" i="37"/>
  <c r="BD39" i="37"/>
  <c r="BE39" i="37"/>
  <c r="AE39" i="37"/>
  <c r="AD39" i="37"/>
  <c r="AC39" i="37"/>
  <c r="D39" i="37"/>
  <c r="I39" i="37"/>
  <c r="BY38" i="37"/>
  <c r="BX38" i="37"/>
  <c r="BW38" i="37"/>
  <c r="BV38" i="37"/>
  <c r="AK38" i="37"/>
  <c r="BR38" i="37"/>
  <c r="BS38" i="37"/>
  <c r="BT38" i="37"/>
  <c r="BU38" i="37"/>
  <c r="BQ38" i="37"/>
  <c r="BP38" i="37"/>
  <c r="BO38" i="37"/>
  <c r="BN38" i="37"/>
  <c r="BM38" i="37"/>
  <c r="BL38" i="37"/>
  <c r="BK38" i="37"/>
  <c r="BJ38" i="37"/>
  <c r="BI38" i="37"/>
  <c r="BH38" i="37"/>
  <c r="BG38" i="37"/>
  <c r="BF38" i="37"/>
  <c r="AT38" i="37"/>
  <c r="AU38" i="37"/>
  <c r="AV38" i="37"/>
  <c r="AW38" i="37"/>
  <c r="AX38" i="37"/>
  <c r="AY38" i="37"/>
  <c r="AZ38" i="37"/>
  <c r="BA38" i="37"/>
  <c r="BB38" i="37"/>
  <c r="BC38" i="37"/>
  <c r="BD38" i="37"/>
  <c r="BE38" i="37"/>
  <c r="AE38" i="37"/>
  <c r="AD38" i="37"/>
  <c r="AC38" i="37"/>
  <c r="D38" i="37"/>
  <c r="I38" i="37"/>
  <c r="BY37" i="37"/>
  <c r="BX37" i="37"/>
  <c r="BW37" i="37"/>
  <c r="BV37" i="37"/>
  <c r="BR37" i="37"/>
  <c r="BS37" i="37"/>
  <c r="BT37" i="37"/>
  <c r="BU37" i="37"/>
  <c r="BQ37" i="37"/>
  <c r="BP37" i="37"/>
  <c r="BO37" i="37"/>
  <c r="BN37" i="37"/>
  <c r="BM37" i="37"/>
  <c r="BL37" i="37"/>
  <c r="BK37" i="37"/>
  <c r="BJ37" i="37"/>
  <c r="BI37" i="37"/>
  <c r="BH37" i="37"/>
  <c r="BG37" i="37"/>
  <c r="BF37" i="37"/>
  <c r="AT37" i="37"/>
  <c r="AU37" i="37"/>
  <c r="AV37" i="37"/>
  <c r="AW37" i="37"/>
  <c r="AX37" i="37"/>
  <c r="AY37" i="37"/>
  <c r="AZ37" i="37"/>
  <c r="BA37" i="37"/>
  <c r="BB37" i="37"/>
  <c r="BC37" i="37"/>
  <c r="BD37" i="37"/>
  <c r="BE37" i="37"/>
  <c r="AE37" i="37"/>
  <c r="AD37" i="37"/>
  <c r="AC37" i="37"/>
  <c r="D37" i="37"/>
  <c r="I37" i="37"/>
  <c r="BY36" i="37"/>
  <c r="BX36" i="37"/>
  <c r="BW36" i="37"/>
  <c r="BV36" i="37"/>
  <c r="AK36" i="37"/>
  <c r="BR36" i="37"/>
  <c r="BS36" i="37"/>
  <c r="BT36" i="37"/>
  <c r="BU36" i="37"/>
  <c r="BQ36" i="37"/>
  <c r="BP36" i="37"/>
  <c r="BO36" i="37"/>
  <c r="BN36" i="37"/>
  <c r="BM36" i="37"/>
  <c r="BL36" i="37"/>
  <c r="BK36" i="37"/>
  <c r="BJ36" i="37"/>
  <c r="BI36" i="37"/>
  <c r="BH36" i="37"/>
  <c r="BG36" i="37"/>
  <c r="BF36" i="37"/>
  <c r="AT36" i="37"/>
  <c r="AU36" i="37"/>
  <c r="AV36" i="37"/>
  <c r="AW36" i="37"/>
  <c r="AX36" i="37"/>
  <c r="AY36" i="37"/>
  <c r="AZ36" i="37"/>
  <c r="BA36" i="37"/>
  <c r="BB36" i="37"/>
  <c r="BC36" i="37"/>
  <c r="BD36" i="37"/>
  <c r="BE36" i="37"/>
  <c r="AE36" i="37"/>
  <c r="AD36" i="37"/>
  <c r="AC36" i="37"/>
  <c r="D36" i="37"/>
  <c r="I36" i="37"/>
  <c r="BY35" i="37"/>
  <c r="BX35" i="37"/>
  <c r="BW35" i="37"/>
  <c r="BV35" i="37"/>
  <c r="AK35" i="37"/>
  <c r="BR35" i="37"/>
  <c r="BS35" i="37"/>
  <c r="BT35" i="37"/>
  <c r="BU35" i="37"/>
  <c r="BQ35" i="37"/>
  <c r="BP35" i="37"/>
  <c r="BO35" i="37"/>
  <c r="BN35" i="37"/>
  <c r="BM35" i="37"/>
  <c r="BL35" i="37"/>
  <c r="BK35" i="37"/>
  <c r="BJ35" i="37"/>
  <c r="BI35" i="37"/>
  <c r="BH35" i="37"/>
  <c r="BG35" i="37"/>
  <c r="BF35" i="37"/>
  <c r="AT35" i="37"/>
  <c r="AU35" i="37"/>
  <c r="AV35" i="37"/>
  <c r="AW35" i="37"/>
  <c r="AX35" i="37"/>
  <c r="AY35" i="37"/>
  <c r="AZ35" i="37"/>
  <c r="BA35" i="37"/>
  <c r="BB35" i="37"/>
  <c r="BC35" i="37"/>
  <c r="BD35" i="37"/>
  <c r="BE35" i="37"/>
  <c r="AE35" i="37"/>
  <c r="AD35" i="37"/>
  <c r="AC35" i="37"/>
  <c r="D35" i="37"/>
  <c r="I35" i="37"/>
  <c r="BY20" i="37"/>
  <c r="BX20" i="37"/>
  <c r="BW20" i="37"/>
  <c r="BV20" i="37"/>
  <c r="AK20" i="37"/>
  <c r="BR20" i="37"/>
  <c r="BS20" i="37"/>
  <c r="BT20" i="37"/>
  <c r="BU20" i="37"/>
  <c r="BQ20" i="37"/>
  <c r="BP20" i="37"/>
  <c r="BO20" i="37"/>
  <c r="BN20" i="37"/>
  <c r="BM20" i="37"/>
  <c r="BL20" i="37"/>
  <c r="BK20" i="37"/>
  <c r="BJ20" i="37"/>
  <c r="BI20" i="37"/>
  <c r="BH20" i="37"/>
  <c r="BG20" i="37"/>
  <c r="BF20" i="37"/>
  <c r="AT20" i="37"/>
  <c r="AU20" i="37"/>
  <c r="AV20" i="37"/>
  <c r="AW20" i="37"/>
  <c r="AX20" i="37"/>
  <c r="AY20" i="37"/>
  <c r="AZ20" i="37"/>
  <c r="BA20" i="37"/>
  <c r="BB20" i="37"/>
  <c r="BC20" i="37"/>
  <c r="BD20" i="37"/>
  <c r="BE20" i="37"/>
  <c r="AE20" i="37"/>
  <c r="AD20" i="37"/>
  <c r="AC20" i="37"/>
  <c r="D20" i="37"/>
  <c r="I20" i="37"/>
  <c r="BY19" i="37"/>
  <c r="BX19" i="37"/>
  <c r="BW19" i="37"/>
  <c r="BV19" i="37"/>
  <c r="BR19" i="37"/>
  <c r="BS19" i="37"/>
  <c r="BT19" i="37"/>
  <c r="BU19" i="37"/>
  <c r="BQ19" i="37"/>
  <c r="BP19" i="37"/>
  <c r="BO19" i="37"/>
  <c r="BN19" i="37"/>
  <c r="BM19" i="37"/>
  <c r="BL19" i="37"/>
  <c r="BK19" i="37"/>
  <c r="BJ19" i="37"/>
  <c r="BI19" i="37"/>
  <c r="BH19" i="37"/>
  <c r="BG19" i="37"/>
  <c r="BF19" i="37"/>
  <c r="AT19" i="37"/>
  <c r="AU19" i="37"/>
  <c r="AV19" i="37"/>
  <c r="AW19" i="37"/>
  <c r="AX19" i="37"/>
  <c r="AY19" i="37"/>
  <c r="AZ19" i="37"/>
  <c r="BA19" i="37"/>
  <c r="BB19" i="37"/>
  <c r="BC19" i="37"/>
  <c r="BD19" i="37"/>
  <c r="BE19" i="37"/>
  <c r="AE19" i="37"/>
  <c r="AD19" i="37"/>
  <c r="AC19" i="37"/>
  <c r="D19" i="37"/>
  <c r="I19" i="37"/>
  <c r="BY222" i="37"/>
  <c r="BX222" i="37"/>
  <c r="BW222" i="37"/>
  <c r="BV222" i="37"/>
  <c r="BR222" i="37"/>
  <c r="BS222" i="37"/>
  <c r="BT222" i="37"/>
  <c r="BU222" i="37"/>
  <c r="BQ222" i="37"/>
  <c r="BP222" i="37"/>
  <c r="BO222" i="37"/>
  <c r="BN222" i="37"/>
  <c r="BM222" i="37"/>
  <c r="BL222" i="37"/>
  <c r="BK222" i="37"/>
  <c r="BJ222" i="37"/>
  <c r="BI222" i="37"/>
  <c r="BH222" i="37"/>
  <c r="BG222" i="37"/>
  <c r="BF222" i="37"/>
  <c r="AT222" i="37"/>
  <c r="AU222" i="37"/>
  <c r="AV222" i="37"/>
  <c r="AW222" i="37"/>
  <c r="AX222" i="37"/>
  <c r="AY222" i="37"/>
  <c r="AZ222" i="37"/>
  <c r="BA222" i="37"/>
  <c r="BB222" i="37"/>
  <c r="BC222" i="37"/>
  <c r="BD222" i="37"/>
  <c r="BE222" i="37"/>
  <c r="AE222" i="37"/>
  <c r="AD222" i="37"/>
  <c r="AC222" i="37"/>
  <c r="D222" i="37"/>
  <c r="I222" i="37"/>
  <c r="BY221" i="37"/>
  <c r="BX221" i="37"/>
  <c r="BW221" i="37"/>
  <c r="BV221" i="37"/>
  <c r="BR221" i="37"/>
  <c r="BS221" i="37"/>
  <c r="BT221" i="37"/>
  <c r="BU221" i="37"/>
  <c r="BQ221" i="37"/>
  <c r="BP221" i="37"/>
  <c r="BO221" i="37"/>
  <c r="BN221" i="37"/>
  <c r="BM221" i="37"/>
  <c r="BL221" i="37"/>
  <c r="BK221" i="37"/>
  <c r="BJ221" i="37"/>
  <c r="BI221" i="37"/>
  <c r="BH221" i="37"/>
  <c r="BG221" i="37"/>
  <c r="BF221" i="37"/>
  <c r="F221" i="37"/>
  <c r="AT221" i="37"/>
  <c r="AU221" i="37"/>
  <c r="AV221" i="37"/>
  <c r="AW221" i="37"/>
  <c r="AX221" i="37"/>
  <c r="AY221" i="37"/>
  <c r="AZ221" i="37"/>
  <c r="BA221" i="37"/>
  <c r="BB221" i="37"/>
  <c r="BC221" i="37"/>
  <c r="BD221" i="37"/>
  <c r="BE221" i="37"/>
  <c r="AE221" i="37"/>
  <c r="AD221" i="37"/>
  <c r="AC221" i="37"/>
  <c r="D221" i="37"/>
  <c r="I221" i="37"/>
  <c r="BY220" i="37"/>
  <c r="BX220" i="37"/>
  <c r="BW220" i="37"/>
  <c r="BV220" i="37"/>
  <c r="BR220" i="37"/>
  <c r="BS220" i="37"/>
  <c r="BT220" i="37"/>
  <c r="BU220" i="37"/>
  <c r="BQ220" i="37"/>
  <c r="BP220" i="37"/>
  <c r="BO220" i="37"/>
  <c r="BN220" i="37"/>
  <c r="BM220" i="37"/>
  <c r="BL220" i="37"/>
  <c r="BK220" i="37"/>
  <c r="BJ220" i="37"/>
  <c r="BI220" i="37"/>
  <c r="BH220" i="37"/>
  <c r="BG220" i="37"/>
  <c r="BF220" i="37"/>
  <c r="AT220" i="37"/>
  <c r="AU220" i="37"/>
  <c r="AV220" i="37"/>
  <c r="AW220" i="37"/>
  <c r="AX220" i="37"/>
  <c r="AY220" i="37"/>
  <c r="AZ220" i="37"/>
  <c r="BA220" i="37"/>
  <c r="BB220" i="37"/>
  <c r="BC220" i="37"/>
  <c r="BD220" i="37"/>
  <c r="BE220" i="37"/>
  <c r="AE220" i="37"/>
  <c r="AD220" i="37"/>
  <c r="AC220" i="37"/>
  <c r="D220" i="37"/>
  <c r="I220" i="37"/>
  <c r="BY219" i="37"/>
  <c r="BX219" i="37"/>
  <c r="BW219" i="37"/>
  <c r="BV219" i="37"/>
  <c r="BR219" i="37"/>
  <c r="BS219" i="37"/>
  <c r="BT219" i="37"/>
  <c r="BU219" i="37"/>
  <c r="BQ219" i="37"/>
  <c r="BP219" i="37"/>
  <c r="BO219" i="37"/>
  <c r="BN219" i="37"/>
  <c r="BM219" i="37"/>
  <c r="BL219" i="37"/>
  <c r="BK219" i="37"/>
  <c r="BJ219" i="37"/>
  <c r="BI219" i="37"/>
  <c r="BH219" i="37"/>
  <c r="BG219" i="37"/>
  <c r="BF219" i="37"/>
  <c r="AT219" i="37"/>
  <c r="AU219" i="37"/>
  <c r="AV219" i="37"/>
  <c r="AW219" i="37"/>
  <c r="AX219" i="37"/>
  <c r="AY219" i="37"/>
  <c r="AZ219" i="37"/>
  <c r="BA219" i="37"/>
  <c r="BB219" i="37"/>
  <c r="BC219" i="37"/>
  <c r="BD219" i="37"/>
  <c r="BE219" i="37"/>
  <c r="AE219" i="37"/>
  <c r="AD219" i="37"/>
  <c r="AC219" i="37"/>
  <c r="D219" i="37"/>
  <c r="I219" i="37"/>
  <c r="BY218" i="37"/>
  <c r="BX218" i="37"/>
  <c r="BW218" i="37"/>
  <c r="BV218" i="37"/>
  <c r="AK218" i="37"/>
  <c r="BR218" i="37"/>
  <c r="BS218" i="37"/>
  <c r="BT218" i="37"/>
  <c r="BU218" i="37"/>
  <c r="BQ218" i="37"/>
  <c r="BP218" i="37"/>
  <c r="BO218" i="37"/>
  <c r="BN218" i="37"/>
  <c r="BM218" i="37"/>
  <c r="BL218" i="37"/>
  <c r="BK218" i="37"/>
  <c r="BJ218" i="37"/>
  <c r="BI218" i="37"/>
  <c r="BH218" i="37"/>
  <c r="BG218" i="37"/>
  <c r="BF218" i="37"/>
  <c r="AT218" i="37"/>
  <c r="AU218" i="37"/>
  <c r="AV218" i="37"/>
  <c r="AW218" i="37"/>
  <c r="AX218" i="37"/>
  <c r="AY218" i="37"/>
  <c r="AZ218" i="37"/>
  <c r="BA218" i="37"/>
  <c r="BB218" i="37"/>
  <c r="BC218" i="37"/>
  <c r="BD218" i="37"/>
  <c r="BE218" i="37"/>
  <c r="AE218" i="37"/>
  <c r="AD218" i="37"/>
  <c r="AC218" i="37"/>
  <c r="D218" i="37"/>
  <c r="I218" i="37"/>
  <c r="BY217" i="37"/>
  <c r="BX217" i="37"/>
  <c r="BW217" i="37"/>
  <c r="BV217" i="37"/>
  <c r="AK217" i="37"/>
  <c r="BR217" i="37"/>
  <c r="BS217" i="37"/>
  <c r="BT217" i="37"/>
  <c r="BU217" i="37"/>
  <c r="BQ217" i="37"/>
  <c r="BP217" i="37"/>
  <c r="BO217" i="37"/>
  <c r="BN217" i="37"/>
  <c r="BM217" i="37"/>
  <c r="BL217" i="37"/>
  <c r="BK217" i="37"/>
  <c r="BJ217" i="37"/>
  <c r="BI217" i="37"/>
  <c r="BH217" i="37"/>
  <c r="BG217" i="37"/>
  <c r="BF217" i="37"/>
  <c r="AT217" i="37"/>
  <c r="AU217" i="37"/>
  <c r="AV217" i="37"/>
  <c r="AW217" i="37"/>
  <c r="AX217" i="37"/>
  <c r="AY217" i="37"/>
  <c r="AZ217" i="37"/>
  <c r="BA217" i="37"/>
  <c r="BB217" i="37"/>
  <c r="BC217" i="37"/>
  <c r="BD217" i="37"/>
  <c r="BE217" i="37"/>
  <c r="AE217" i="37"/>
  <c r="AD217" i="37"/>
  <c r="AC217" i="37"/>
  <c r="D217" i="37"/>
  <c r="I217" i="37"/>
  <c r="BY216" i="37"/>
  <c r="BX216" i="37"/>
  <c r="BW216" i="37"/>
  <c r="BV216" i="37"/>
  <c r="BR216" i="37"/>
  <c r="BS216" i="37"/>
  <c r="BT216" i="37"/>
  <c r="BU216" i="37"/>
  <c r="BQ216" i="37"/>
  <c r="BP216" i="37"/>
  <c r="BO216" i="37"/>
  <c r="BN216" i="37"/>
  <c r="BM216" i="37"/>
  <c r="BL216" i="37"/>
  <c r="BK216" i="37"/>
  <c r="BJ216" i="37"/>
  <c r="BI216" i="37"/>
  <c r="BH216" i="37"/>
  <c r="BG216" i="37"/>
  <c r="BF216" i="37"/>
  <c r="AT216" i="37"/>
  <c r="AU216" i="37"/>
  <c r="AV216" i="37"/>
  <c r="AW216" i="37"/>
  <c r="AX216" i="37"/>
  <c r="AY216" i="37"/>
  <c r="AZ216" i="37"/>
  <c r="BA216" i="37"/>
  <c r="BB216" i="37"/>
  <c r="BC216" i="37"/>
  <c r="BD216" i="37"/>
  <c r="BE216" i="37"/>
  <c r="AE216" i="37"/>
  <c r="AD216" i="37"/>
  <c r="AC216" i="37"/>
  <c r="D216" i="37"/>
  <c r="I216" i="37"/>
  <c r="BY215" i="37"/>
  <c r="BX215" i="37"/>
  <c r="BW215" i="37"/>
  <c r="BV215" i="37"/>
  <c r="BR215" i="37"/>
  <c r="BS215" i="37"/>
  <c r="BT215" i="37"/>
  <c r="BU215" i="37"/>
  <c r="BQ215" i="37"/>
  <c r="BP215" i="37"/>
  <c r="BO215" i="37"/>
  <c r="BN215" i="37"/>
  <c r="BM215" i="37"/>
  <c r="BL215" i="37"/>
  <c r="BK215" i="37"/>
  <c r="BJ215" i="37"/>
  <c r="BI215" i="37"/>
  <c r="BH215" i="37"/>
  <c r="BG215" i="37"/>
  <c r="BF215" i="37"/>
  <c r="F215" i="37"/>
  <c r="AT215" i="37"/>
  <c r="AU215" i="37"/>
  <c r="AV215" i="37"/>
  <c r="AW215" i="37"/>
  <c r="AX215" i="37"/>
  <c r="AY215" i="37"/>
  <c r="AZ215" i="37"/>
  <c r="BA215" i="37"/>
  <c r="BB215" i="37"/>
  <c r="BC215" i="37"/>
  <c r="BD215" i="37"/>
  <c r="BE215" i="37"/>
  <c r="AE215" i="37"/>
  <c r="AD215" i="37"/>
  <c r="AC215" i="37"/>
  <c r="D215" i="37"/>
  <c r="I215" i="37"/>
  <c r="BY214" i="37"/>
  <c r="BX214" i="37"/>
  <c r="BW214" i="37"/>
  <c r="BV214" i="37"/>
  <c r="BR214" i="37"/>
  <c r="BS214" i="37"/>
  <c r="BT214" i="37"/>
  <c r="BU214" i="37"/>
  <c r="BQ214" i="37"/>
  <c r="BP214" i="37"/>
  <c r="BO214" i="37"/>
  <c r="BN214" i="37"/>
  <c r="BM214" i="37"/>
  <c r="BL214" i="37"/>
  <c r="BK214" i="37"/>
  <c r="BJ214" i="37"/>
  <c r="BI214" i="37"/>
  <c r="BH214" i="37"/>
  <c r="BG214" i="37"/>
  <c r="BF214" i="37"/>
  <c r="AT214" i="37"/>
  <c r="AU214" i="37"/>
  <c r="AV214" i="37"/>
  <c r="AW214" i="37"/>
  <c r="AX214" i="37"/>
  <c r="AY214" i="37"/>
  <c r="AZ214" i="37"/>
  <c r="BA214" i="37"/>
  <c r="BB214" i="37"/>
  <c r="BC214" i="37"/>
  <c r="BD214" i="37"/>
  <c r="BE214" i="37"/>
  <c r="AE214" i="37"/>
  <c r="AD214" i="37"/>
  <c r="AC214" i="37"/>
  <c r="D214" i="37"/>
  <c r="I214" i="37"/>
  <c r="BY213" i="37"/>
  <c r="BX213" i="37"/>
  <c r="BW213" i="37"/>
  <c r="BV213" i="37"/>
  <c r="AK213" i="37"/>
  <c r="BR213" i="37"/>
  <c r="BS213" i="37"/>
  <c r="BT213" i="37"/>
  <c r="BU213" i="37"/>
  <c r="BQ213" i="37"/>
  <c r="BP213" i="37"/>
  <c r="BO213" i="37"/>
  <c r="BN213" i="37"/>
  <c r="BM213" i="37"/>
  <c r="BL213" i="37"/>
  <c r="BK213" i="37"/>
  <c r="BJ213" i="37"/>
  <c r="BI213" i="37"/>
  <c r="BH213" i="37"/>
  <c r="BG213" i="37"/>
  <c r="BF213" i="37"/>
  <c r="AT213" i="37"/>
  <c r="AU213" i="37"/>
  <c r="AV213" i="37"/>
  <c r="AW213" i="37"/>
  <c r="AX213" i="37"/>
  <c r="AY213" i="37"/>
  <c r="AZ213" i="37"/>
  <c r="BA213" i="37"/>
  <c r="BB213" i="37"/>
  <c r="BC213" i="37"/>
  <c r="BD213" i="37"/>
  <c r="BE213" i="37"/>
  <c r="AE213" i="37"/>
  <c r="AD213" i="37"/>
  <c r="AC213" i="37"/>
  <c r="D213" i="37"/>
  <c r="I213" i="37"/>
  <c r="BY212" i="37"/>
  <c r="BX212" i="37"/>
  <c r="BW212" i="37"/>
  <c r="BV212" i="37"/>
  <c r="BR212" i="37"/>
  <c r="BS212" i="37"/>
  <c r="BT212" i="37"/>
  <c r="BU212" i="37"/>
  <c r="BQ212" i="37"/>
  <c r="BP212" i="37"/>
  <c r="BO212" i="37"/>
  <c r="BN212" i="37"/>
  <c r="BM212" i="37"/>
  <c r="BL212" i="37"/>
  <c r="BK212" i="37"/>
  <c r="BJ212" i="37"/>
  <c r="BI212" i="37"/>
  <c r="BH212" i="37"/>
  <c r="BG212" i="37"/>
  <c r="BF212" i="37"/>
  <c r="AT212" i="37"/>
  <c r="AU212" i="37"/>
  <c r="AV212" i="37"/>
  <c r="AW212" i="37"/>
  <c r="AX212" i="37"/>
  <c r="AY212" i="37"/>
  <c r="AZ212" i="37"/>
  <c r="BA212" i="37"/>
  <c r="BB212" i="37"/>
  <c r="BC212" i="37"/>
  <c r="BD212" i="37"/>
  <c r="BE212" i="37"/>
  <c r="E212" i="37"/>
  <c r="B212" i="37"/>
  <c r="AE212" i="37"/>
  <c r="AD212" i="37"/>
  <c r="AC212" i="37"/>
  <c r="D212" i="37"/>
  <c r="I212" i="37"/>
  <c r="BY211" i="37"/>
  <c r="BX211" i="37"/>
  <c r="BW211" i="37"/>
  <c r="BV211" i="37"/>
  <c r="AK211" i="37"/>
  <c r="BR211" i="37"/>
  <c r="BS211" i="37"/>
  <c r="BT211" i="37"/>
  <c r="BU211" i="37"/>
  <c r="BQ211" i="37"/>
  <c r="BP211" i="37"/>
  <c r="BO211" i="37"/>
  <c r="BN211" i="37"/>
  <c r="BM211" i="37"/>
  <c r="BL211" i="37"/>
  <c r="BK211" i="37"/>
  <c r="BJ211" i="37"/>
  <c r="BI211" i="37"/>
  <c r="BH211" i="37"/>
  <c r="BG211" i="37"/>
  <c r="BF211" i="37"/>
  <c r="AT211" i="37"/>
  <c r="AU211" i="37"/>
  <c r="AV211" i="37"/>
  <c r="AW211" i="37"/>
  <c r="AX211" i="37"/>
  <c r="AY211" i="37"/>
  <c r="AZ211" i="37"/>
  <c r="BA211" i="37"/>
  <c r="BB211" i="37"/>
  <c r="BC211" i="37"/>
  <c r="BD211" i="37"/>
  <c r="BE211" i="37"/>
  <c r="AE211" i="37"/>
  <c r="AD211" i="37"/>
  <c r="AC211" i="37"/>
  <c r="D211" i="37"/>
  <c r="I211" i="37"/>
  <c r="BY210" i="37"/>
  <c r="BX210" i="37"/>
  <c r="BW210" i="37"/>
  <c r="BV210" i="37"/>
  <c r="AK210" i="37"/>
  <c r="BR210" i="37"/>
  <c r="BS210" i="37"/>
  <c r="BT210" i="37"/>
  <c r="BU210" i="37"/>
  <c r="BQ210" i="37"/>
  <c r="BP210" i="37"/>
  <c r="BO210" i="37"/>
  <c r="BN210" i="37"/>
  <c r="BM210" i="37"/>
  <c r="BL210" i="37"/>
  <c r="BK210" i="37"/>
  <c r="BJ210" i="37"/>
  <c r="BI210" i="37"/>
  <c r="BH210" i="37"/>
  <c r="BG210" i="37"/>
  <c r="BF210" i="37"/>
  <c r="AT210" i="37"/>
  <c r="AU210" i="37"/>
  <c r="AV210" i="37"/>
  <c r="AW210" i="37"/>
  <c r="AX210" i="37"/>
  <c r="AY210" i="37"/>
  <c r="AZ210" i="37"/>
  <c r="BA210" i="37"/>
  <c r="BB210" i="37"/>
  <c r="BC210" i="37"/>
  <c r="BD210" i="37"/>
  <c r="BE210" i="37"/>
  <c r="AE210" i="37"/>
  <c r="AD210" i="37"/>
  <c r="AC210" i="37"/>
  <c r="D210" i="37"/>
  <c r="I210" i="37"/>
  <c r="BY209" i="37"/>
  <c r="BX209" i="37"/>
  <c r="BW209" i="37"/>
  <c r="BV209" i="37"/>
  <c r="BR209" i="37"/>
  <c r="BS209" i="37"/>
  <c r="BT209" i="37"/>
  <c r="BU209" i="37"/>
  <c r="BQ209" i="37"/>
  <c r="BP209" i="37"/>
  <c r="BO209" i="37"/>
  <c r="BN209" i="37"/>
  <c r="BM209" i="37"/>
  <c r="BL209" i="37"/>
  <c r="BK209" i="37"/>
  <c r="BJ209" i="37"/>
  <c r="BI209" i="37"/>
  <c r="BH209" i="37"/>
  <c r="BG209" i="37"/>
  <c r="BF209" i="37"/>
  <c r="AT209" i="37"/>
  <c r="AU209" i="37"/>
  <c r="AV209" i="37"/>
  <c r="AW209" i="37"/>
  <c r="AX209" i="37"/>
  <c r="AY209" i="37"/>
  <c r="AZ209" i="37"/>
  <c r="BA209" i="37"/>
  <c r="BB209" i="37"/>
  <c r="BC209" i="37"/>
  <c r="BD209" i="37"/>
  <c r="BE209" i="37"/>
  <c r="AE209" i="37"/>
  <c r="AD209" i="37"/>
  <c r="AC209" i="37"/>
  <c r="D209" i="37"/>
  <c r="I209" i="37"/>
  <c r="BY208" i="37"/>
  <c r="BX208" i="37"/>
  <c r="BW208" i="37"/>
  <c r="BV208" i="37"/>
  <c r="AK208" i="37"/>
  <c r="BR208" i="37"/>
  <c r="BS208" i="37"/>
  <c r="BT208" i="37"/>
  <c r="BU208" i="37"/>
  <c r="BQ208" i="37"/>
  <c r="BP208" i="37"/>
  <c r="BO208" i="37"/>
  <c r="BN208" i="37"/>
  <c r="BM208" i="37"/>
  <c r="BL208" i="37"/>
  <c r="BK208" i="37"/>
  <c r="BJ208" i="37"/>
  <c r="BI208" i="37"/>
  <c r="BH208" i="37"/>
  <c r="BG208" i="37"/>
  <c r="BF208" i="37"/>
  <c r="AT208" i="37"/>
  <c r="AU208" i="37"/>
  <c r="AV208" i="37"/>
  <c r="AW208" i="37"/>
  <c r="AX208" i="37"/>
  <c r="AY208" i="37"/>
  <c r="AZ208" i="37"/>
  <c r="BA208" i="37"/>
  <c r="BB208" i="37"/>
  <c r="BC208" i="37"/>
  <c r="BD208" i="37"/>
  <c r="BE208" i="37"/>
  <c r="AE208" i="37"/>
  <c r="AD208" i="37"/>
  <c r="AC208" i="37"/>
  <c r="D208" i="37"/>
  <c r="I208" i="37"/>
  <c r="BY207" i="37"/>
  <c r="BX207" i="37"/>
  <c r="BW207" i="37"/>
  <c r="BV207" i="37"/>
  <c r="AK207" i="37"/>
  <c r="BR207" i="37"/>
  <c r="BS207" i="37"/>
  <c r="BT207" i="37"/>
  <c r="BU207" i="37"/>
  <c r="BQ207" i="37"/>
  <c r="BP207" i="37"/>
  <c r="BO207" i="37"/>
  <c r="BN207" i="37"/>
  <c r="BM207" i="37"/>
  <c r="BL207" i="37"/>
  <c r="BK207" i="37"/>
  <c r="BJ207" i="37"/>
  <c r="BI207" i="37"/>
  <c r="BH207" i="37"/>
  <c r="BG207" i="37"/>
  <c r="BF207" i="37"/>
  <c r="AT207" i="37"/>
  <c r="AU207" i="37"/>
  <c r="AV207" i="37"/>
  <c r="AW207" i="37"/>
  <c r="AX207" i="37"/>
  <c r="AY207" i="37"/>
  <c r="AZ207" i="37"/>
  <c r="BA207" i="37"/>
  <c r="BB207" i="37"/>
  <c r="BC207" i="37"/>
  <c r="BD207" i="37"/>
  <c r="BE207" i="37"/>
  <c r="AE207" i="37"/>
  <c r="AD207" i="37"/>
  <c r="AC207" i="37"/>
  <c r="D207" i="37"/>
  <c r="I207" i="37"/>
  <c r="BY206" i="37"/>
  <c r="BX206" i="37"/>
  <c r="BW206" i="37"/>
  <c r="BV206" i="37"/>
  <c r="BR206" i="37"/>
  <c r="BS206" i="37"/>
  <c r="BT206" i="37"/>
  <c r="BU206" i="37"/>
  <c r="BQ206" i="37"/>
  <c r="BP206" i="37"/>
  <c r="BO206" i="37"/>
  <c r="BN206" i="37"/>
  <c r="BM206" i="37"/>
  <c r="BL206" i="37"/>
  <c r="BK206" i="37"/>
  <c r="BJ206" i="37"/>
  <c r="BI206" i="37"/>
  <c r="BH206" i="37"/>
  <c r="BG206" i="37"/>
  <c r="BF206" i="37"/>
  <c r="AT206" i="37"/>
  <c r="AU206" i="37"/>
  <c r="AV206" i="37"/>
  <c r="AW206" i="37"/>
  <c r="AX206" i="37"/>
  <c r="AY206" i="37"/>
  <c r="AZ206" i="37"/>
  <c r="BA206" i="37"/>
  <c r="BB206" i="37"/>
  <c r="BC206" i="37"/>
  <c r="BD206" i="37"/>
  <c r="BE206" i="37"/>
  <c r="AE206" i="37"/>
  <c r="AD206" i="37"/>
  <c r="AC206" i="37"/>
  <c r="D206" i="37"/>
  <c r="I206" i="37"/>
  <c r="BY205" i="37"/>
  <c r="BX205" i="37"/>
  <c r="BW205" i="37"/>
  <c r="BV205" i="37"/>
  <c r="AK205" i="37"/>
  <c r="BR205" i="37"/>
  <c r="BS205" i="37"/>
  <c r="BT205" i="37"/>
  <c r="BU205" i="37"/>
  <c r="BQ205" i="37"/>
  <c r="BP205" i="37"/>
  <c r="BO205" i="37"/>
  <c r="BN205" i="37"/>
  <c r="BM205" i="37"/>
  <c r="BL205" i="37"/>
  <c r="BK205" i="37"/>
  <c r="BJ205" i="37"/>
  <c r="BI205" i="37"/>
  <c r="BH205" i="37"/>
  <c r="BG205" i="37"/>
  <c r="BF205" i="37"/>
  <c r="AT205" i="37"/>
  <c r="AU205" i="37"/>
  <c r="AV205" i="37"/>
  <c r="AW205" i="37"/>
  <c r="AX205" i="37"/>
  <c r="AY205" i="37"/>
  <c r="AZ205" i="37"/>
  <c r="BA205" i="37"/>
  <c r="BB205" i="37"/>
  <c r="BC205" i="37"/>
  <c r="BD205" i="37"/>
  <c r="BE205" i="37"/>
  <c r="AE205" i="37"/>
  <c r="AD205" i="37"/>
  <c r="AC205" i="37"/>
  <c r="D205" i="37"/>
  <c r="I205" i="37"/>
  <c r="BY204" i="37"/>
  <c r="BX204" i="37"/>
  <c r="BW204" i="37"/>
  <c r="BV204" i="37"/>
  <c r="AK204" i="37"/>
  <c r="BR204" i="37"/>
  <c r="BS204" i="37"/>
  <c r="BT204" i="37"/>
  <c r="BU204" i="37"/>
  <c r="BQ204" i="37"/>
  <c r="BP204" i="37"/>
  <c r="BO204" i="37"/>
  <c r="BN204" i="37"/>
  <c r="BM204" i="37"/>
  <c r="BL204" i="37"/>
  <c r="BK204" i="37"/>
  <c r="BJ204" i="37"/>
  <c r="BI204" i="37"/>
  <c r="BH204" i="37"/>
  <c r="BG204" i="37"/>
  <c r="BF204" i="37"/>
  <c r="AT204" i="37"/>
  <c r="AU204" i="37"/>
  <c r="AV204" i="37"/>
  <c r="AW204" i="37"/>
  <c r="AX204" i="37"/>
  <c r="AY204" i="37"/>
  <c r="AZ204" i="37"/>
  <c r="BA204" i="37"/>
  <c r="BB204" i="37"/>
  <c r="BC204" i="37"/>
  <c r="BD204" i="37"/>
  <c r="BE204" i="37"/>
  <c r="AE204" i="37"/>
  <c r="AD204" i="37"/>
  <c r="AC204" i="37"/>
  <c r="D204" i="37"/>
  <c r="I204" i="37"/>
  <c r="BY203" i="37"/>
  <c r="BX203" i="37"/>
  <c r="BW203" i="37"/>
  <c r="BV203" i="37"/>
  <c r="BR203" i="37"/>
  <c r="BS203" i="37"/>
  <c r="BT203" i="37"/>
  <c r="BU203" i="37"/>
  <c r="BQ203" i="37"/>
  <c r="BP203" i="37"/>
  <c r="BO203" i="37"/>
  <c r="BN203" i="37"/>
  <c r="BM203" i="37"/>
  <c r="BL203" i="37"/>
  <c r="BK203" i="37"/>
  <c r="BJ203" i="37"/>
  <c r="BI203" i="37"/>
  <c r="BH203" i="37"/>
  <c r="BG203" i="37"/>
  <c r="BF203" i="37"/>
  <c r="AT203" i="37"/>
  <c r="AU203" i="37"/>
  <c r="AV203" i="37"/>
  <c r="AW203" i="37"/>
  <c r="AX203" i="37"/>
  <c r="AY203" i="37"/>
  <c r="AZ203" i="37"/>
  <c r="BA203" i="37"/>
  <c r="BB203" i="37"/>
  <c r="BC203" i="37"/>
  <c r="BD203" i="37"/>
  <c r="BE203" i="37"/>
  <c r="AE203" i="37"/>
  <c r="AD203" i="37"/>
  <c r="AC203" i="37"/>
  <c r="D203" i="37"/>
  <c r="I203" i="37"/>
  <c r="BY202" i="37"/>
  <c r="BX202" i="37"/>
  <c r="BW202" i="37"/>
  <c r="BV202" i="37"/>
  <c r="AK202" i="37"/>
  <c r="BR202" i="37"/>
  <c r="BS202" i="37"/>
  <c r="BT202" i="37"/>
  <c r="BU202" i="37"/>
  <c r="BQ202" i="37"/>
  <c r="BP202" i="37"/>
  <c r="BO202" i="37"/>
  <c r="BN202" i="37"/>
  <c r="BM202" i="37"/>
  <c r="BL202" i="37"/>
  <c r="BK202" i="37"/>
  <c r="BJ202" i="37"/>
  <c r="BI202" i="37"/>
  <c r="BH202" i="37"/>
  <c r="BG202" i="37"/>
  <c r="BF202" i="37"/>
  <c r="AT202" i="37"/>
  <c r="AU202" i="37"/>
  <c r="AV202" i="37"/>
  <c r="AW202" i="37"/>
  <c r="AX202" i="37"/>
  <c r="AY202" i="37"/>
  <c r="AZ202" i="37"/>
  <c r="BA202" i="37"/>
  <c r="BB202" i="37"/>
  <c r="BC202" i="37"/>
  <c r="BD202" i="37"/>
  <c r="BE202" i="37"/>
  <c r="AE202" i="37"/>
  <c r="AD202" i="37"/>
  <c r="AC202" i="37"/>
  <c r="D202" i="37"/>
  <c r="I202" i="37"/>
  <c r="BY201" i="37"/>
  <c r="BX201" i="37"/>
  <c r="BW201" i="37"/>
  <c r="BV201" i="37"/>
  <c r="BR201" i="37"/>
  <c r="BS201" i="37"/>
  <c r="BT201" i="37"/>
  <c r="BU201" i="37"/>
  <c r="BQ201" i="37"/>
  <c r="BP201" i="37"/>
  <c r="BO201" i="37"/>
  <c r="BN201" i="37"/>
  <c r="BM201" i="37"/>
  <c r="BL201" i="37"/>
  <c r="BK201" i="37"/>
  <c r="BJ201" i="37"/>
  <c r="BI201" i="37"/>
  <c r="BH201" i="37"/>
  <c r="BG201" i="37"/>
  <c r="BF201" i="37"/>
  <c r="AT201" i="37"/>
  <c r="AU201" i="37"/>
  <c r="AV201" i="37"/>
  <c r="AW201" i="37"/>
  <c r="AX201" i="37"/>
  <c r="AY201" i="37"/>
  <c r="AZ201" i="37"/>
  <c r="BA201" i="37"/>
  <c r="BB201" i="37"/>
  <c r="BC201" i="37"/>
  <c r="BD201" i="37"/>
  <c r="BE201" i="37"/>
  <c r="AE201" i="37"/>
  <c r="AD201" i="37"/>
  <c r="AC201" i="37"/>
  <c r="D201" i="37"/>
  <c r="I201" i="37"/>
  <c r="BY200" i="37"/>
  <c r="BX200" i="37"/>
  <c r="BW200" i="37"/>
  <c r="BV200" i="37"/>
  <c r="AK200" i="37"/>
  <c r="BR200" i="37"/>
  <c r="BS200" i="37"/>
  <c r="BT200" i="37"/>
  <c r="BU200" i="37"/>
  <c r="BQ200" i="37"/>
  <c r="BP200" i="37"/>
  <c r="BO200" i="37"/>
  <c r="BN200" i="37"/>
  <c r="BM200" i="37"/>
  <c r="BL200" i="37"/>
  <c r="BK200" i="37"/>
  <c r="BJ200" i="37"/>
  <c r="BI200" i="37"/>
  <c r="BH200" i="37"/>
  <c r="BG200" i="37"/>
  <c r="BF200" i="37"/>
  <c r="AT200" i="37"/>
  <c r="AU200" i="37"/>
  <c r="AV200" i="37"/>
  <c r="AW200" i="37"/>
  <c r="AX200" i="37"/>
  <c r="AY200" i="37"/>
  <c r="AZ200" i="37"/>
  <c r="BA200" i="37"/>
  <c r="BB200" i="37"/>
  <c r="BC200" i="37"/>
  <c r="BD200" i="37"/>
  <c r="BE200" i="37"/>
  <c r="AE200" i="37"/>
  <c r="AD200" i="37"/>
  <c r="AC200" i="37"/>
  <c r="D200" i="37"/>
  <c r="I200" i="37"/>
  <c r="BY199" i="37"/>
  <c r="BX199" i="37"/>
  <c r="BW199" i="37"/>
  <c r="BV199" i="37"/>
  <c r="BR199" i="37"/>
  <c r="BS199" i="37"/>
  <c r="BT199" i="37"/>
  <c r="BU199" i="37"/>
  <c r="BQ199" i="37"/>
  <c r="BP199" i="37"/>
  <c r="BO199" i="37"/>
  <c r="BN199" i="37"/>
  <c r="BM199" i="37"/>
  <c r="BL199" i="37"/>
  <c r="BK199" i="37"/>
  <c r="BJ199" i="37"/>
  <c r="BI199" i="37"/>
  <c r="BH199" i="37"/>
  <c r="BG199" i="37"/>
  <c r="BF199" i="37"/>
  <c r="AT199" i="37"/>
  <c r="AU199" i="37"/>
  <c r="AV199" i="37"/>
  <c r="AW199" i="37"/>
  <c r="AX199" i="37"/>
  <c r="AY199" i="37"/>
  <c r="AZ199" i="37"/>
  <c r="BA199" i="37"/>
  <c r="BB199" i="37"/>
  <c r="BC199" i="37"/>
  <c r="BD199" i="37"/>
  <c r="BE199" i="37"/>
  <c r="AE199" i="37"/>
  <c r="AD199" i="37"/>
  <c r="AC199" i="37"/>
  <c r="D199" i="37"/>
  <c r="I199" i="37"/>
  <c r="BY198" i="37"/>
  <c r="BX198" i="37"/>
  <c r="BW198" i="37"/>
  <c r="BV198" i="37"/>
  <c r="AK198" i="37"/>
  <c r="BR198" i="37"/>
  <c r="BS198" i="37"/>
  <c r="BT198" i="37"/>
  <c r="BU198" i="37"/>
  <c r="AN198" i="37"/>
  <c r="AS198" i="37"/>
  <c r="BQ198" i="37"/>
  <c r="BP198" i="37"/>
  <c r="BO198" i="37"/>
  <c r="BN198" i="37"/>
  <c r="BM198" i="37"/>
  <c r="BL198" i="37"/>
  <c r="BK198" i="37"/>
  <c r="BJ198" i="37"/>
  <c r="BI198" i="37"/>
  <c r="BH198" i="37"/>
  <c r="BG198" i="37"/>
  <c r="BF198" i="37"/>
  <c r="AT198" i="37"/>
  <c r="AU198" i="37"/>
  <c r="AV198" i="37"/>
  <c r="AW198" i="37"/>
  <c r="AX198" i="37"/>
  <c r="AY198" i="37"/>
  <c r="AZ198" i="37"/>
  <c r="BA198" i="37"/>
  <c r="BB198" i="37"/>
  <c r="BC198" i="37"/>
  <c r="BD198" i="37"/>
  <c r="BE198" i="37"/>
  <c r="E198" i="37"/>
  <c r="B198" i="37"/>
  <c r="AE198" i="37"/>
  <c r="AD198" i="37"/>
  <c r="AC198" i="37"/>
  <c r="D198" i="37"/>
  <c r="I198" i="37"/>
  <c r="BY197" i="37"/>
  <c r="BX197" i="37"/>
  <c r="BW197" i="37"/>
  <c r="BV197" i="37"/>
  <c r="BR197" i="37"/>
  <c r="BS197" i="37"/>
  <c r="BT197" i="37"/>
  <c r="BU197" i="37"/>
  <c r="BQ197" i="37"/>
  <c r="BP197" i="37"/>
  <c r="BO197" i="37"/>
  <c r="BN197" i="37"/>
  <c r="BM197" i="37"/>
  <c r="BL197" i="37"/>
  <c r="BK197" i="37"/>
  <c r="BJ197" i="37"/>
  <c r="BI197" i="37"/>
  <c r="BH197" i="37"/>
  <c r="BG197" i="37"/>
  <c r="BF197" i="37"/>
  <c r="AT197" i="37"/>
  <c r="AU197" i="37"/>
  <c r="AV197" i="37"/>
  <c r="AW197" i="37"/>
  <c r="AX197" i="37"/>
  <c r="AY197" i="37"/>
  <c r="AZ197" i="37"/>
  <c r="BA197" i="37"/>
  <c r="BB197" i="37"/>
  <c r="BC197" i="37"/>
  <c r="BD197" i="37"/>
  <c r="BE197" i="37"/>
  <c r="AE197" i="37"/>
  <c r="AD197" i="37"/>
  <c r="AC197" i="37"/>
  <c r="D197" i="37"/>
  <c r="I197" i="37"/>
  <c r="BY196" i="37"/>
  <c r="BX196" i="37"/>
  <c r="BW196" i="37"/>
  <c r="BV196" i="37"/>
  <c r="BR196" i="37"/>
  <c r="BS196" i="37"/>
  <c r="BT196" i="37"/>
  <c r="BU196" i="37"/>
  <c r="BQ196" i="37"/>
  <c r="BP196" i="37"/>
  <c r="BO196" i="37"/>
  <c r="BN196" i="37"/>
  <c r="BM196" i="37"/>
  <c r="BL196" i="37"/>
  <c r="BK196" i="37"/>
  <c r="BJ196" i="37"/>
  <c r="BI196" i="37"/>
  <c r="BH196" i="37"/>
  <c r="BG196" i="37"/>
  <c r="BF196" i="37"/>
  <c r="AT196" i="37"/>
  <c r="AU196" i="37"/>
  <c r="AV196" i="37"/>
  <c r="AW196" i="37"/>
  <c r="AX196" i="37"/>
  <c r="AY196" i="37"/>
  <c r="AZ196" i="37"/>
  <c r="BA196" i="37"/>
  <c r="BB196" i="37"/>
  <c r="BC196" i="37"/>
  <c r="BD196" i="37"/>
  <c r="BE196" i="37"/>
  <c r="AE196" i="37"/>
  <c r="AD196" i="37"/>
  <c r="AC196" i="37"/>
  <c r="D196" i="37"/>
  <c r="I196" i="37"/>
  <c r="BY195" i="37"/>
  <c r="BX195" i="37"/>
  <c r="BW195" i="37"/>
  <c r="BV195" i="37"/>
  <c r="AK195" i="37"/>
  <c r="BR195" i="37"/>
  <c r="BS195" i="37"/>
  <c r="BT195" i="37"/>
  <c r="BU195" i="37"/>
  <c r="BQ195" i="37"/>
  <c r="BP195" i="37"/>
  <c r="BO195" i="37"/>
  <c r="BN195" i="37"/>
  <c r="BM195" i="37"/>
  <c r="BL195" i="37"/>
  <c r="BK195" i="37"/>
  <c r="BJ195" i="37"/>
  <c r="BI195" i="37"/>
  <c r="BH195" i="37"/>
  <c r="BG195" i="37"/>
  <c r="BF195" i="37"/>
  <c r="AT195" i="37"/>
  <c r="AU195" i="37"/>
  <c r="AV195" i="37"/>
  <c r="AW195" i="37"/>
  <c r="AX195" i="37"/>
  <c r="AY195" i="37"/>
  <c r="AZ195" i="37"/>
  <c r="BA195" i="37"/>
  <c r="BB195" i="37"/>
  <c r="BC195" i="37"/>
  <c r="BD195" i="37"/>
  <c r="BE195" i="37"/>
  <c r="AE195" i="37"/>
  <c r="AD195" i="37"/>
  <c r="AC195" i="37"/>
  <c r="D195" i="37"/>
  <c r="I195" i="37"/>
  <c r="BY194" i="37"/>
  <c r="BX194" i="37"/>
  <c r="BW194" i="37"/>
  <c r="BV194" i="37"/>
  <c r="AK194" i="37"/>
  <c r="BR194" i="37"/>
  <c r="BS194" i="37"/>
  <c r="BT194" i="37"/>
  <c r="BU194" i="37"/>
  <c r="BQ194" i="37"/>
  <c r="BP194" i="37"/>
  <c r="BO194" i="37"/>
  <c r="BN194" i="37"/>
  <c r="BM194" i="37"/>
  <c r="BL194" i="37"/>
  <c r="BK194" i="37"/>
  <c r="BJ194" i="37"/>
  <c r="BI194" i="37"/>
  <c r="BH194" i="37"/>
  <c r="BG194" i="37"/>
  <c r="BF194" i="37"/>
  <c r="AT194" i="37"/>
  <c r="AU194" i="37"/>
  <c r="AV194" i="37"/>
  <c r="AW194" i="37"/>
  <c r="AX194" i="37"/>
  <c r="AY194" i="37"/>
  <c r="AZ194" i="37"/>
  <c r="BA194" i="37"/>
  <c r="BB194" i="37"/>
  <c r="BC194" i="37"/>
  <c r="BD194" i="37"/>
  <c r="BE194" i="37"/>
  <c r="AE194" i="37"/>
  <c r="AD194" i="37"/>
  <c r="AC194" i="37"/>
  <c r="D194" i="37"/>
  <c r="I194" i="37"/>
  <c r="BY193" i="37"/>
  <c r="BX193" i="37"/>
  <c r="BW193" i="37"/>
  <c r="BV193" i="37"/>
  <c r="AK193" i="37"/>
  <c r="BR193" i="37"/>
  <c r="BS193" i="37"/>
  <c r="BT193" i="37"/>
  <c r="BU193" i="37"/>
  <c r="BQ193" i="37"/>
  <c r="BP193" i="37"/>
  <c r="BO193" i="37"/>
  <c r="BN193" i="37"/>
  <c r="BM193" i="37"/>
  <c r="BL193" i="37"/>
  <c r="BK193" i="37"/>
  <c r="BJ193" i="37"/>
  <c r="BI193" i="37"/>
  <c r="BH193" i="37"/>
  <c r="BG193" i="37"/>
  <c r="BF193" i="37"/>
  <c r="AT193" i="37"/>
  <c r="AU193" i="37"/>
  <c r="AV193" i="37"/>
  <c r="AW193" i="37"/>
  <c r="AX193" i="37"/>
  <c r="AY193" i="37"/>
  <c r="AZ193" i="37"/>
  <c r="BA193" i="37"/>
  <c r="BB193" i="37"/>
  <c r="BC193" i="37"/>
  <c r="BD193" i="37"/>
  <c r="BE193" i="37"/>
  <c r="AE193" i="37"/>
  <c r="AD193" i="37"/>
  <c r="AC193" i="37"/>
  <c r="D193" i="37"/>
  <c r="I193" i="37"/>
  <c r="BY192" i="37"/>
  <c r="BX192" i="37"/>
  <c r="BW192" i="37"/>
  <c r="BV192" i="37"/>
  <c r="AK192" i="37"/>
  <c r="BR192" i="37"/>
  <c r="BS192" i="37"/>
  <c r="BT192" i="37"/>
  <c r="BU192" i="37"/>
  <c r="BQ192" i="37"/>
  <c r="BP192" i="37"/>
  <c r="BO192" i="37"/>
  <c r="BN192" i="37"/>
  <c r="BM192" i="37"/>
  <c r="BL192" i="37"/>
  <c r="BK192" i="37"/>
  <c r="BJ192" i="37"/>
  <c r="BI192" i="37"/>
  <c r="BH192" i="37"/>
  <c r="BG192" i="37"/>
  <c r="BF192" i="37"/>
  <c r="AT192" i="37"/>
  <c r="AU192" i="37"/>
  <c r="AV192" i="37"/>
  <c r="AW192" i="37"/>
  <c r="AX192" i="37"/>
  <c r="AY192" i="37"/>
  <c r="AZ192" i="37"/>
  <c r="BA192" i="37"/>
  <c r="BB192" i="37"/>
  <c r="BC192" i="37"/>
  <c r="BD192" i="37"/>
  <c r="BE192" i="37"/>
  <c r="AE192" i="37"/>
  <c r="AD192" i="37"/>
  <c r="AC192" i="37"/>
  <c r="D192" i="37"/>
  <c r="I192" i="37"/>
  <c r="BY191" i="37"/>
  <c r="BX191" i="37"/>
  <c r="BW191" i="37"/>
  <c r="BV191" i="37"/>
  <c r="AK191" i="37"/>
  <c r="BR191" i="37"/>
  <c r="BS191" i="37"/>
  <c r="BT191" i="37"/>
  <c r="BU191" i="37"/>
  <c r="BQ191" i="37"/>
  <c r="BP191" i="37"/>
  <c r="BO191" i="37"/>
  <c r="BN191" i="37"/>
  <c r="BM191" i="37"/>
  <c r="BL191" i="37"/>
  <c r="BK191" i="37"/>
  <c r="BJ191" i="37"/>
  <c r="BI191" i="37"/>
  <c r="BH191" i="37"/>
  <c r="BG191" i="37"/>
  <c r="BF191" i="37"/>
  <c r="AT191" i="37"/>
  <c r="AU191" i="37"/>
  <c r="AV191" i="37"/>
  <c r="AW191" i="37"/>
  <c r="AX191" i="37"/>
  <c r="AY191" i="37"/>
  <c r="AZ191" i="37"/>
  <c r="BA191" i="37"/>
  <c r="BB191" i="37"/>
  <c r="BC191" i="37"/>
  <c r="BD191" i="37"/>
  <c r="BE191" i="37"/>
  <c r="AE191" i="37"/>
  <c r="AD191" i="37"/>
  <c r="AC191" i="37"/>
  <c r="D191" i="37"/>
  <c r="I191" i="37"/>
  <c r="BY190" i="37"/>
  <c r="BX190" i="37"/>
  <c r="BW190" i="37"/>
  <c r="BV190" i="37"/>
  <c r="BR190" i="37"/>
  <c r="BS190" i="37"/>
  <c r="BT190" i="37"/>
  <c r="BU190" i="37"/>
  <c r="BQ190" i="37"/>
  <c r="BP190" i="37"/>
  <c r="BO190" i="37"/>
  <c r="BN190" i="37"/>
  <c r="BM190" i="37"/>
  <c r="BL190" i="37"/>
  <c r="BK190" i="37"/>
  <c r="BJ190" i="37"/>
  <c r="BI190" i="37"/>
  <c r="BH190" i="37"/>
  <c r="BG190" i="37"/>
  <c r="BF190" i="37"/>
  <c r="AT190" i="37"/>
  <c r="AU190" i="37"/>
  <c r="AV190" i="37"/>
  <c r="AW190" i="37"/>
  <c r="AX190" i="37"/>
  <c r="AY190" i="37"/>
  <c r="AZ190" i="37"/>
  <c r="BA190" i="37"/>
  <c r="BB190" i="37"/>
  <c r="BC190" i="37"/>
  <c r="BD190" i="37"/>
  <c r="BE190" i="37"/>
  <c r="AE190" i="37"/>
  <c r="AD190" i="37"/>
  <c r="AC190" i="37"/>
  <c r="D190" i="37"/>
  <c r="I190" i="37"/>
  <c r="BY189" i="37"/>
  <c r="BX189" i="37"/>
  <c r="BW189" i="37"/>
  <c r="BV189" i="37"/>
  <c r="BR189" i="37"/>
  <c r="BS189" i="37"/>
  <c r="BT189" i="37"/>
  <c r="BU189" i="37"/>
  <c r="BQ189" i="37"/>
  <c r="BP189" i="37"/>
  <c r="BO189" i="37"/>
  <c r="BN189" i="37"/>
  <c r="BM189" i="37"/>
  <c r="BL189" i="37"/>
  <c r="BK189" i="37"/>
  <c r="BJ189" i="37"/>
  <c r="BI189" i="37"/>
  <c r="BH189" i="37"/>
  <c r="BG189" i="37"/>
  <c r="BF189" i="37"/>
  <c r="AT189" i="37"/>
  <c r="AU189" i="37"/>
  <c r="AV189" i="37"/>
  <c r="AW189" i="37"/>
  <c r="AX189" i="37"/>
  <c r="AY189" i="37"/>
  <c r="AZ189" i="37"/>
  <c r="BA189" i="37"/>
  <c r="BB189" i="37"/>
  <c r="BC189" i="37"/>
  <c r="BD189" i="37"/>
  <c r="BE189" i="37"/>
  <c r="AE189" i="37"/>
  <c r="AD189" i="37"/>
  <c r="AC189" i="37"/>
  <c r="D189" i="37"/>
  <c r="I189" i="37"/>
  <c r="BY188" i="37"/>
  <c r="BX188" i="37"/>
  <c r="BW188" i="37"/>
  <c r="BV188" i="37"/>
  <c r="AK188" i="37"/>
  <c r="BR188" i="37"/>
  <c r="BS188" i="37"/>
  <c r="BT188" i="37"/>
  <c r="BU188" i="37"/>
  <c r="BQ188" i="37"/>
  <c r="BP188" i="37"/>
  <c r="BO188" i="37"/>
  <c r="BN188" i="37"/>
  <c r="BM188" i="37"/>
  <c r="BL188" i="37"/>
  <c r="BK188" i="37"/>
  <c r="BJ188" i="37"/>
  <c r="BI188" i="37"/>
  <c r="BH188" i="37"/>
  <c r="BG188" i="37"/>
  <c r="BF188" i="37"/>
  <c r="AT188" i="37"/>
  <c r="AU188" i="37"/>
  <c r="AV188" i="37"/>
  <c r="AW188" i="37"/>
  <c r="AX188" i="37"/>
  <c r="AY188" i="37"/>
  <c r="AZ188" i="37"/>
  <c r="BA188" i="37"/>
  <c r="BB188" i="37"/>
  <c r="BC188" i="37"/>
  <c r="BD188" i="37"/>
  <c r="BE188" i="37"/>
  <c r="AE188" i="37"/>
  <c r="AD188" i="37"/>
  <c r="AC188" i="37"/>
  <c r="D188" i="37"/>
  <c r="I188" i="37"/>
  <c r="BY187" i="37"/>
  <c r="BX187" i="37"/>
  <c r="BW187" i="37"/>
  <c r="BV187" i="37"/>
  <c r="AK187" i="37"/>
  <c r="BR187" i="37"/>
  <c r="BS187" i="37"/>
  <c r="BT187" i="37"/>
  <c r="BU187" i="37"/>
  <c r="BQ187" i="37"/>
  <c r="BP187" i="37"/>
  <c r="BO187" i="37"/>
  <c r="BN187" i="37"/>
  <c r="BM187" i="37"/>
  <c r="BL187" i="37"/>
  <c r="BK187" i="37"/>
  <c r="BJ187" i="37"/>
  <c r="BI187" i="37"/>
  <c r="BH187" i="37"/>
  <c r="BG187" i="37"/>
  <c r="BF187" i="37"/>
  <c r="AT187" i="37"/>
  <c r="AU187" i="37"/>
  <c r="AV187" i="37"/>
  <c r="AW187" i="37"/>
  <c r="AX187" i="37"/>
  <c r="AY187" i="37"/>
  <c r="AZ187" i="37"/>
  <c r="BA187" i="37"/>
  <c r="BB187" i="37"/>
  <c r="BC187" i="37"/>
  <c r="BD187" i="37"/>
  <c r="BE187" i="37"/>
  <c r="AE187" i="37"/>
  <c r="AD187" i="37"/>
  <c r="AC187" i="37"/>
  <c r="D187" i="37"/>
  <c r="I187" i="37"/>
  <c r="BY186" i="37"/>
  <c r="BX186" i="37"/>
  <c r="BW186" i="37"/>
  <c r="BV186" i="37"/>
  <c r="AK186" i="37"/>
  <c r="BR186" i="37"/>
  <c r="BS186" i="37"/>
  <c r="BT186" i="37"/>
  <c r="BU186" i="37"/>
  <c r="BQ186" i="37"/>
  <c r="BP186" i="37"/>
  <c r="BO186" i="37"/>
  <c r="BN186" i="37"/>
  <c r="BM186" i="37"/>
  <c r="BL186" i="37"/>
  <c r="BK186" i="37"/>
  <c r="BJ186" i="37"/>
  <c r="BI186" i="37"/>
  <c r="BH186" i="37"/>
  <c r="BG186" i="37"/>
  <c r="BF186" i="37"/>
  <c r="AT186" i="37"/>
  <c r="AU186" i="37"/>
  <c r="AV186" i="37"/>
  <c r="AW186" i="37"/>
  <c r="AX186" i="37"/>
  <c r="AY186" i="37"/>
  <c r="AZ186" i="37"/>
  <c r="BA186" i="37"/>
  <c r="BB186" i="37"/>
  <c r="BC186" i="37"/>
  <c r="BD186" i="37"/>
  <c r="BE186" i="37"/>
  <c r="AE186" i="37"/>
  <c r="AD186" i="37"/>
  <c r="AC186" i="37"/>
  <c r="D186" i="37"/>
  <c r="I186" i="37"/>
  <c r="BY185" i="37"/>
  <c r="BX185" i="37"/>
  <c r="BW185" i="37"/>
  <c r="BV185" i="37"/>
  <c r="BR185" i="37"/>
  <c r="BS185" i="37"/>
  <c r="BT185" i="37"/>
  <c r="BU185" i="37"/>
  <c r="BQ185" i="37"/>
  <c r="BP185" i="37"/>
  <c r="BO185" i="37"/>
  <c r="BN185" i="37"/>
  <c r="BM185" i="37"/>
  <c r="BL185" i="37"/>
  <c r="BK185" i="37"/>
  <c r="BJ185" i="37"/>
  <c r="BI185" i="37"/>
  <c r="BH185" i="37"/>
  <c r="BG185" i="37"/>
  <c r="BF185" i="37"/>
  <c r="AT185" i="37"/>
  <c r="AU185" i="37"/>
  <c r="AV185" i="37"/>
  <c r="AW185" i="37"/>
  <c r="AX185" i="37"/>
  <c r="AY185" i="37"/>
  <c r="AZ185" i="37"/>
  <c r="BA185" i="37"/>
  <c r="BB185" i="37"/>
  <c r="BC185" i="37"/>
  <c r="BD185" i="37"/>
  <c r="BE185" i="37"/>
  <c r="AE185" i="37"/>
  <c r="AD185" i="37"/>
  <c r="AC185" i="37"/>
  <c r="D185" i="37"/>
  <c r="I185" i="37"/>
  <c r="BY184" i="37"/>
  <c r="BX184" i="37"/>
  <c r="BW184" i="37"/>
  <c r="BV184" i="37"/>
  <c r="AK184" i="37"/>
  <c r="BR184" i="37"/>
  <c r="BS184" i="37"/>
  <c r="BT184" i="37"/>
  <c r="BU184" i="37"/>
  <c r="BQ184" i="37"/>
  <c r="BP184" i="37"/>
  <c r="BO184" i="37"/>
  <c r="BN184" i="37"/>
  <c r="BM184" i="37"/>
  <c r="BL184" i="37"/>
  <c r="BK184" i="37"/>
  <c r="BJ184" i="37"/>
  <c r="BI184" i="37"/>
  <c r="BH184" i="37"/>
  <c r="BG184" i="37"/>
  <c r="BF184" i="37"/>
  <c r="AT184" i="37"/>
  <c r="AU184" i="37"/>
  <c r="AV184" i="37"/>
  <c r="AW184" i="37"/>
  <c r="AX184" i="37"/>
  <c r="AY184" i="37"/>
  <c r="AZ184" i="37"/>
  <c r="BA184" i="37"/>
  <c r="BB184" i="37"/>
  <c r="BC184" i="37"/>
  <c r="BD184" i="37"/>
  <c r="BE184" i="37"/>
  <c r="AE184" i="37"/>
  <c r="AD184" i="37"/>
  <c r="AC184" i="37"/>
  <c r="D184" i="37"/>
  <c r="I184" i="37"/>
  <c r="BY183" i="37"/>
  <c r="BX183" i="37"/>
  <c r="BW183" i="37"/>
  <c r="BV183" i="37"/>
  <c r="AK183" i="37"/>
  <c r="BR183" i="37"/>
  <c r="BS183" i="37"/>
  <c r="BT183" i="37"/>
  <c r="BU183" i="37"/>
  <c r="BQ183" i="37"/>
  <c r="BP183" i="37"/>
  <c r="BO183" i="37"/>
  <c r="BN183" i="37"/>
  <c r="BM183" i="37"/>
  <c r="BL183" i="37"/>
  <c r="BK183" i="37"/>
  <c r="BJ183" i="37"/>
  <c r="BI183" i="37"/>
  <c r="BH183" i="37"/>
  <c r="BG183" i="37"/>
  <c r="BF183" i="37"/>
  <c r="AT183" i="37"/>
  <c r="AU183" i="37"/>
  <c r="AV183" i="37"/>
  <c r="AW183" i="37"/>
  <c r="AX183" i="37"/>
  <c r="AY183" i="37"/>
  <c r="AZ183" i="37"/>
  <c r="BA183" i="37"/>
  <c r="BB183" i="37"/>
  <c r="BC183" i="37"/>
  <c r="BD183" i="37"/>
  <c r="BE183" i="37"/>
  <c r="AE183" i="37"/>
  <c r="AD183" i="37"/>
  <c r="AC183" i="37"/>
  <c r="D183" i="37"/>
  <c r="I183" i="37"/>
  <c r="BY182" i="37"/>
  <c r="BX182" i="37"/>
  <c r="BW182" i="37"/>
  <c r="BV182" i="37"/>
  <c r="BR182" i="37"/>
  <c r="BS182" i="37"/>
  <c r="BT182" i="37"/>
  <c r="BU182" i="37"/>
  <c r="BQ182" i="37"/>
  <c r="BP182" i="37"/>
  <c r="BO182" i="37"/>
  <c r="BN182" i="37"/>
  <c r="BM182" i="37"/>
  <c r="BL182" i="37"/>
  <c r="BK182" i="37"/>
  <c r="BJ182" i="37"/>
  <c r="BI182" i="37"/>
  <c r="BH182" i="37"/>
  <c r="BG182" i="37"/>
  <c r="BF182" i="37"/>
  <c r="AT182" i="37"/>
  <c r="AU182" i="37"/>
  <c r="AV182" i="37"/>
  <c r="AW182" i="37"/>
  <c r="AX182" i="37"/>
  <c r="AY182" i="37"/>
  <c r="AZ182" i="37"/>
  <c r="BA182" i="37"/>
  <c r="BB182" i="37"/>
  <c r="BC182" i="37"/>
  <c r="BD182" i="37"/>
  <c r="BE182" i="37"/>
  <c r="AE182" i="37"/>
  <c r="AD182" i="37"/>
  <c r="AC182" i="37"/>
  <c r="D182" i="37"/>
  <c r="I182" i="37"/>
  <c r="BY181" i="37"/>
  <c r="BX181" i="37"/>
  <c r="BW181" i="37"/>
  <c r="BV181" i="37"/>
  <c r="AK181" i="37"/>
  <c r="BR181" i="37"/>
  <c r="BS181" i="37"/>
  <c r="BT181" i="37"/>
  <c r="BU181" i="37"/>
  <c r="BQ181" i="37"/>
  <c r="BP181" i="37"/>
  <c r="BO181" i="37"/>
  <c r="BN181" i="37"/>
  <c r="BM181" i="37"/>
  <c r="BL181" i="37"/>
  <c r="BK181" i="37"/>
  <c r="BJ181" i="37"/>
  <c r="BI181" i="37"/>
  <c r="BH181" i="37"/>
  <c r="BG181" i="37"/>
  <c r="BF181" i="37"/>
  <c r="AT181" i="37"/>
  <c r="AU181" i="37"/>
  <c r="AV181" i="37"/>
  <c r="AW181" i="37"/>
  <c r="AX181" i="37"/>
  <c r="AY181" i="37"/>
  <c r="AZ181" i="37"/>
  <c r="BA181" i="37"/>
  <c r="BB181" i="37"/>
  <c r="BC181" i="37"/>
  <c r="BD181" i="37"/>
  <c r="BE181" i="37"/>
  <c r="AE181" i="37"/>
  <c r="AD181" i="37"/>
  <c r="AC181" i="37"/>
  <c r="D181" i="37"/>
  <c r="I181" i="37"/>
  <c r="BY180" i="37"/>
  <c r="BX180" i="37"/>
  <c r="BW180" i="37"/>
  <c r="BV180" i="37"/>
  <c r="BR180" i="37"/>
  <c r="BS180" i="37"/>
  <c r="BT180" i="37"/>
  <c r="BU180" i="37"/>
  <c r="BQ180" i="37"/>
  <c r="BP180" i="37"/>
  <c r="BO180" i="37"/>
  <c r="BN180" i="37"/>
  <c r="BM180" i="37"/>
  <c r="BL180" i="37"/>
  <c r="BK180" i="37"/>
  <c r="BJ180" i="37"/>
  <c r="BI180" i="37"/>
  <c r="BH180" i="37"/>
  <c r="BG180" i="37"/>
  <c r="BF180" i="37"/>
  <c r="AT180" i="37"/>
  <c r="AU180" i="37"/>
  <c r="AV180" i="37"/>
  <c r="AW180" i="37"/>
  <c r="AX180" i="37"/>
  <c r="AY180" i="37"/>
  <c r="AZ180" i="37"/>
  <c r="BA180" i="37"/>
  <c r="BB180" i="37"/>
  <c r="BC180" i="37"/>
  <c r="BD180" i="37"/>
  <c r="BE180" i="37"/>
  <c r="AE180" i="37"/>
  <c r="AD180" i="37"/>
  <c r="AC180" i="37"/>
  <c r="D180" i="37"/>
  <c r="I180" i="37"/>
  <c r="BY179" i="37"/>
  <c r="BX179" i="37"/>
  <c r="BW179" i="37"/>
  <c r="BV179" i="37"/>
  <c r="BR179" i="37"/>
  <c r="BS179" i="37"/>
  <c r="BT179" i="37"/>
  <c r="BU179" i="37"/>
  <c r="BQ179" i="37"/>
  <c r="BP179" i="37"/>
  <c r="BO179" i="37"/>
  <c r="BN179" i="37"/>
  <c r="BM179" i="37"/>
  <c r="BL179" i="37"/>
  <c r="BK179" i="37"/>
  <c r="BJ179" i="37"/>
  <c r="BI179" i="37"/>
  <c r="BH179" i="37"/>
  <c r="BG179" i="37"/>
  <c r="BF179" i="37"/>
  <c r="AT179" i="37"/>
  <c r="AU179" i="37"/>
  <c r="AV179" i="37"/>
  <c r="AW179" i="37"/>
  <c r="AX179" i="37"/>
  <c r="AY179" i="37"/>
  <c r="AZ179" i="37"/>
  <c r="BA179" i="37"/>
  <c r="BB179" i="37"/>
  <c r="BC179" i="37"/>
  <c r="BD179" i="37"/>
  <c r="BE179" i="37"/>
  <c r="AE179" i="37"/>
  <c r="AD179" i="37"/>
  <c r="AC179" i="37"/>
  <c r="D179" i="37"/>
  <c r="I179" i="37"/>
  <c r="BY178" i="37"/>
  <c r="BX178" i="37"/>
  <c r="BW178" i="37"/>
  <c r="BV178" i="37"/>
  <c r="AK178" i="37"/>
  <c r="BR178" i="37"/>
  <c r="BS178" i="37"/>
  <c r="BT178" i="37"/>
  <c r="BU178" i="37"/>
  <c r="BQ178" i="37"/>
  <c r="BP178" i="37"/>
  <c r="BO178" i="37"/>
  <c r="BN178" i="37"/>
  <c r="BM178" i="37"/>
  <c r="BL178" i="37"/>
  <c r="BK178" i="37"/>
  <c r="BJ178" i="37"/>
  <c r="BI178" i="37"/>
  <c r="BH178" i="37"/>
  <c r="BG178" i="37"/>
  <c r="BF178" i="37"/>
  <c r="AT178" i="37"/>
  <c r="AU178" i="37"/>
  <c r="AV178" i="37"/>
  <c r="AW178" i="37"/>
  <c r="AX178" i="37"/>
  <c r="AY178" i="37"/>
  <c r="AZ178" i="37"/>
  <c r="BA178" i="37"/>
  <c r="BB178" i="37"/>
  <c r="BC178" i="37"/>
  <c r="BD178" i="37"/>
  <c r="BE178" i="37"/>
  <c r="AE178" i="37"/>
  <c r="AD178" i="37"/>
  <c r="AC178" i="37"/>
  <c r="D178" i="37"/>
  <c r="I178" i="37"/>
  <c r="BY177" i="37"/>
  <c r="BX177" i="37"/>
  <c r="BW177" i="37"/>
  <c r="BV177" i="37"/>
  <c r="AK177" i="37"/>
  <c r="BR177" i="37"/>
  <c r="BS177" i="37"/>
  <c r="BT177" i="37"/>
  <c r="BU177" i="37"/>
  <c r="BQ177" i="37"/>
  <c r="BP177" i="37"/>
  <c r="BO177" i="37"/>
  <c r="BN177" i="37"/>
  <c r="BM177" i="37"/>
  <c r="BL177" i="37"/>
  <c r="BK177" i="37"/>
  <c r="BJ177" i="37"/>
  <c r="BI177" i="37"/>
  <c r="BH177" i="37"/>
  <c r="BG177" i="37"/>
  <c r="BF177" i="37"/>
  <c r="AT177" i="37"/>
  <c r="AU177" i="37"/>
  <c r="AV177" i="37"/>
  <c r="AW177" i="37"/>
  <c r="AX177" i="37"/>
  <c r="AY177" i="37"/>
  <c r="AZ177" i="37"/>
  <c r="BA177" i="37"/>
  <c r="BB177" i="37"/>
  <c r="BC177" i="37"/>
  <c r="BD177" i="37"/>
  <c r="BE177" i="37"/>
  <c r="AE177" i="37"/>
  <c r="AD177" i="37"/>
  <c r="AC177" i="37"/>
  <c r="D177" i="37"/>
  <c r="I177" i="37"/>
  <c r="BY176" i="37"/>
  <c r="BX176" i="37"/>
  <c r="BW176" i="37"/>
  <c r="BV176" i="37"/>
  <c r="BR176" i="37"/>
  <c r="BS176" i="37"/>
  <c r="BT176" i="37"/>
  <c r="BU176" i="37"/>
  <c r="BQ176" i="37"/>
  <c r="BP176" i="37"/>
  <c r="BO176" i="37"/>
  <c r="BN176" i="37"/>
  <c r="BM176" i="37"/>
  <c r="BL176" i="37"/>
  <c r="BK176" i="37"/>
  <c r="BJ176" i="37"/>
  <c r="BI176" i="37"/>
  <c r="BH176" i="37"/>
  <c r="BG176" i="37"/>
  <c r="BF176" i="37"/>
  <c r="AT176" i="37"/>
  <c r="AU176" i="37"/>
  <c r="AV176" i="37"/>
  <c r="AW176" i="37"/>
  <c r="AX176" i="37"/>
  <c r="AY176" i="37"/>
  <c r="AZ176" i="37"/>
  <c r="BA176" i="37"/>
  <c r="BB176" i="37"/>
  <c r="BC176" i="37"/>
  <c r="BD176" i="37"/>
  <c r="BE176" i="37"/>
  <c r="AE176" i="37"/>
  <c r="AD176" i="37"/>
  <c r="AC176" i="37"/>
  <c r="D176" i="37"/>
  <c r="I176" i="37"/>
  <c r="BY269" i="37"/>
  <c r="BX269" i="37"/>
  <c r="BW269" i="37"/>
  <c r="BV269" i="37"/>
  <c r="BR269" i="37"/>
  <c r="BS269" i="37"/>
  <c r="BT269" i="37"/>
  <c r="BU269" i="37"/>
  <c r="BQ269" i="37"/>
  <c r="BP269" i="37"/>
  <c r="BO269" i="37"/>
  <c r="BN269" i="37"/>
  <c r="BM269" i="37"/>
  <c r="BL269" i="37"/>
  <c r="BK269" i="37"/>
  <c r="BJ269" i="37"/>
  <c r="BI269" i="37"/>
  <c r="BH269" i="37"/>
  <c r="BG269" i="37"/>
  <c r="BF269" i="37"/>
  <c r="AT269" i="37"/>
  <c r="AU269" i="37"/>
  <c r="AV269" i="37"/>
  <c r="AW269" i="37"/>
  <c r="AX269" i="37"/>
  <c r="AY269" i="37"/>
  <c r="AZ269" i="37"/>
  <c r="BA269" i="37"/>
  <c r="BB269" i="37"/>
  <c r="BC269" i="37"/>
  <c r="BD269" i="37"/>
  <c r="BE269" i="37"/>
  <c r="AE269" i="37"/>
  <c r="AD269" i="37"/>
  <c r="AC269" i="37"/>
  <c r="D269" i="37"/>
  <c r="I269" i="37"/>
  <c r="BY268" i="37"/>
  <c r="BX268" i="37"/>
  <c r="BW268" i="37"/>
  <c r="BV268" i="37"/>
  <c r="BR268" i="37"/>
  <c r="BS268" i="37"/>
  <c r="BT268" i="37"/>
  <c r="BU268" i="37"/>
  <c r="BQ268" i="37"/>
  <c r="BP268" i="37"/>
  <c r="BO268" i="37"/>
  <c r="BN268" i="37"/>
  <c r="BM268" i="37"/>
  <c r="BL268" i="37"/>
  <c r="BK268" i="37"/>
  <c r="BJ268" i="37"/>
  <c r="BI268" i="37"/>
  <c r="BH268" i="37"/>
  <c r="BG268" i="37"/>
  <c r="BF268" i="37"/>
  <c r="AT268" i="37"/>
  <c r="AU268" i="37"/>
  <c r="AV268" i="37"/>
  <c r="AW268" i="37"/>
  <c r="AX268" i="37"/>
  <c r="AY268" i="37"/>
  <c r="AZ268" i="37"/>
  <c r="BA268" i="37"/>
  <c r="BB268" i="37"/>
  <c r="BC268" i="37"/>
  <c r="BD268" i="37"/>
  <c r="BE268" i="37"/>
  <c r="AE268" i="37"/>
  <c r="AD268" i="37"/>
  <c r="AC268" i="37"/>
  <c r="D268" i="37"/>
  <c r="I268" i="37"/>
  <c r="BY267" i="37"/>
  <c r="BX267" i="37"/>
  <c r="BW267" i="37"/>
  <c r="BV267" i="37"/>
  <c r="BR267" i="37"/>
  <c r="BS267" i="37"/>
  <c r="BT267" i="37"/>
  <c r="BU267" i="37"/>
  <c r="BQ267" i="37"/>
  <c r="BP267" i="37"/>
  <c r="BO267" i="37"/>
  <c r="BN267" i="37"/>
  <c r="BM267" i="37"/>
  <c r="BL267" i="37"/>
  <c r="BK267" i="37"/>
  <c r="BJ267" i="37"/>
  <c r="BI267" i="37"/>
  <c r="BH267" i="37"/>
  <c r="BG267" i="37"/>
  <c r="BF267" i="37"/>
  <c r="AT267" i="37"/>
  <c r="AU267" i="37"/>
  <c r="AV267" i="37"/>
  <c r="AW267" i="37"/>
  <c r="AX267" i="37"/>
  <c r="AY267" i="37"/>
  <c r="AZ267" i="37"/>
  <c r="BA267" i="37"/>
  <c r="BB267" i="37"/>
  <c r="BC267" i="37"/>
  <c r="BD267" i="37"/>
  <c r="BE267" i="37"/>
  <c r="AE267" i="37"/>
  <c r="AD267" i="37"/>
  <c r="AC267" i="37"/>
  <c r="D267" i="37"/>
  <c r="I267" i="37"/>
  <c r="BY266" i="37"/>
  <c r="BX266" i="37"/>
  <c r="BW266" i="37"/>
  <c r="BV266" i="37"/>
  <c r="BR266" i="37"/>
  <c r="BS266" i="37"/>
  <c r="BT266" i="37"/>
  <c r="BU266" i="37"/>
  <c r="BQ266" i="37"/>
  <c r="BP266" i="37"/>
  <c r="BO266" i="37"/>
  <c r="BN266" i="37"/>
  <c r="BM266" i="37"/>
  <c r="BL266" i="37"/>
  <c r="BK266" i="37"/>
  <c r="BJ266" i="37"/>
  <c r="BI266" i="37"/>
  <c r="BH266" i="37"/>
  <c r="BG266" i="37"/>
  <c r="BF266" i="37"/>
  <c r="AT266" i="37"/>
  <c r="AU266" i="37"/>
  <c r="AV266" i="37"/>
  <c r="AW266" i="37"/>
  <c r="AX266" i="37"/>
  <c r="AY266" i="37"/>
  <c r="AZ266" i="37"/>
  <c r="BA266" i="37"/>
  <c r="BB266" i="37"/>
  <c r="BC266" i="37"/>
  <c r="BD266" i="37"/>
  <c r="BE266" i="37"/>
  <c r="AE266" i="37"/>
  <c r="AD266" i="37"/>
  <c r="AC266" i="37"/>
  <c r="D266" i="37"/>
  <c r="I266" i="37"/>
  <c r="BY265" i="37"/>
  <c r="BX265" i="37"/>
  <c r="BW265" i="37"/>
  <c r="BV265" i="37"/>
  <c r="BR265" i="37"/>
  <c r="BS265" i="37"/>
  <c r="BT265" i="37"/>
  <c r="BU265" i="37"/>
  <c r="BQ265" i="37"/>
  <c r="BP265" i="37"/>
  <c r="BO265" i="37"/>
  <c r="BN265" i="37"/>
  <c r="BM265" i="37"/>
  <c r="BL265" i="37"/>
  <c r="BK265" i="37"/>
  <c r="BJ265" i="37"/>
  <c r="BI265" i="37"/>
  <c r="BH265" i="37"/>
  <c r="BG265" i="37"/>
  <c r="BF265" i="37"/>
  <c r="AT265" i="37"/>
  <c r="AU265" i="37"/>
  <c r="AV265" i="37"/>
  <c r="AW265" i="37"/>
  <c r="AX265" i="37"/>
  <c r="AY265" i="37"/>
  <c r="AZ265" i="37"/>
  <c r="BA265" i="37"/>
  <c r="BB265" i="37"/>
  <c r="BC265" i="37"/>
  <c r="BD265" i="37"/>
  <c r="BE265" i="37"/>
  <c r="AE265" i="37"/>
  <c r="AD265" i="37"/>
  <c r="AC265" i="37"/>
  <c r="D265" i="37"/>
  <c r="I265" i="37"/>
  <c r="BY264" i="37"/>
  <c r="BX264" i="37"/>
  <c r="BW264" i="37"/>
  <c r="BV264" i="37"/>
  <c r="AK264" i="37"/>
  <c r="BR264" i="37"/>
  <c r="BS264" i="37"/>
  <c r="BT264" i="37"/>
  <c r="BU264" i="37"/>
  <c r="BQ264" i="37"/>
  <c r="BP264" i="37"/>
  <c r="BO264" i="37"/>
  <c r="BN264" i="37"/>
  <c r="BM264" i="37"/>
  <c r="BL264" i="37"/>
  <c r="BK264" i="37"/>
  <c r="BJ264" i="37"/>
  <c r="BI264" i="37"/>
  <c r="BH264" i="37"/>
  <c r="BG264" i="37"/>
  <c r="BF264" i="37"/>
  <c r="AT264" i="37"/>
  <c r="AU264" i="37"/>
  <c r="AV264" i="37"/>
  <c r="AW264" i="37"/>
  <c r="AX264" i="37"/>
  <c r="AY264" i="37"/>
  <c r="AZ264" i="37"/>
  <c r="BA264" i="37"/>
  <c r="BB264" i="37"/>
  <c r="BC264" i="37"/>
  <c r="BD264" i="37"/>
  <c r="BE264" i="37"/>
  <c r="AE264" i="37"/>
  <c r="AD264" i="37"/>
  <c r="AC264" i="37"/>
  <c r="D264" i="37"/>
  <c r="I264" i="37"/>
  <c r="BY263" i="37"/>
  <c r="BX263" i="37"/>
  <c r="BW263" i="37"/>
  <c r="BV263" i="37"/>
  <c r="BR263" i="37"/>
  <c r="BS263" i="37"/>
  <c r="BT263" i="37"/>
  <c r="BU263" i="37"/>
  <c r="BQ263" i="37"/>
  <c r="BP263" i="37"/>
  <c r="BO263" i="37"/>
  <c r="BN263" i="37"/>
  <c r="BM263" i="37"/>
  <c r="BL263" i="37"/>
  <c r="BK263" i="37"/>
  <c r="BJ263" i="37"/>
  <c r="BI263" i="37"/>
  <c r="BH263" i="37"/>
  <c r="BG263" i="37"/>
  <c r="BF263" i="37"/>
  <c r="AT263" i="37"/>
  <c r="AU263" i="37"/>
  <c r="AV263" i="37"/>
  <c r="AW263" i="37"/>
  <c r="AX263" i="37"/>
  <c r="AY263" i="37"/>
  <c r="AZ263" i="37"/>
  <c r="BA263" i="37"/>
  <c r="BB263" i="37"/>
  <c r="BC263" i="37"/>
  <c r="BD263" i="37"/>
  <c r="BE263" i="37"/>
  <c r="AE263" i="37"/>
  <c r="AD263" i="37"/>
  <c r="AC263" i="37"/>
  <c r="D263" i="37"/>
  <c r="I263" i="37"/>
  <c r="BY262" i="37"/>
  <c r="BX262" i="37"/>
  <c r="BW262" i="37"/>
  <c r="BV262" i="37"/>
  <c r="AK262" i="37"/>
  <c r="BR262" i="37"/>
  <c r="BS262" i="37"/>
  <c r="BT262" i="37"/>
  <c r="BU262" i="37"/>
  <c r="BQ262" i="37"/>
  <c r="BP262" i="37"/>
  <c r="BO262" i="37"/>
  <c r="BN262" i="37"/>
  <c r="BM262" i="37"/>
  <c r="BL262" i="37"/>
  <c r="BK262" i="37"/>
  <c r="BJ262" i="37"/>
  <c r="BI262" i="37"/>
  <c r="BH262" i="37"/>
  <c r="BG262" i="37"/>
  <c r="BF262" i="37"/>
  <c r="AT262" i="37"/>
  <c r="AU262" i="37"/>
  <c r="AV262" i="37"/>
  <c r="AW262" i="37"/>
  <c r="AX262" i="37"/>
  <c r="AY262" i="37"/>
  <c r="AZ262" i="37"/>
  <c r="BA262" i="37"/>
  <c r="BB262" i="37"/>
  <c r="BC262" i="37"/>
  <c r="BD262" i="37"/>
  <c r="BE262" i="37"/>
  <c r="AE262" i="37"/>
  <c r="AD262" i="37"/>
  <c r="AC262" i="37"/>
  <c r="D262" i="37"/>
  <c r="I262" i="37"/>
  <c r="BY261" i="37"/>
  <c r="BX261" i="37"/>
  <c r="BW261" i="37"/>
  <c r="BV261" i="37"/>
  <c r="AK261" i="37"/>
  <c r="BR261" i="37"/>
  <c r="BS261" i="37"/>
  <c r="BT261" i="37"/>
  <c r="BU261" i="37"/>
  <c r="BQ261" i="37"/>
  <c r="BP261" i="37"/>
  <c r="BO261" i="37"/>
  <c r="BN261" i="37"/>
  <c r="BM261" i="37"/>
  <c r="BL261" i="37"/>
  <c r="BK261" i="37"/>
  <c r="BJ261" i="37"/>
  <c r="BI261" i="37"/>
  <c r="BH261" i="37"/>
  <c r="BG261" i="37"/>
  <c r="BF261" i="37"/>
  <c r="AT261" i="37"/>
  <c r="AU261" i="37"/>
  <c r="AV261" i="37"/>
  <c r="AW261" i="37"/>
  <c r="AX261" i="37"/>
  <c r="AY261" i="37"/>
  <c r="AZ261" i="37"/>
  <c r="BA261" i="37"/>
  <c r="BB261" i="37"/>
  <c r="BC261" i="37"/>
  <c r="BD261" i="37"/>
  <c r="BE261" i="37"/>
  <c r="AE261" i="37"/>
  <c r="AD261" i="37"/>
  <c r="AC261" i="37"/>
  <c r="D261" i="37"/>
  <c r="I261" i="37"/>
  <c r="BY260" i="37"/>
  <c r="BX260" i="37"/>
  <c r="BW260" i="37"/>
  <c r="BV260" i="37"/>
  <c r="AK260" i="37"/>
  <c r="BR260" i="37"/>
  <c r="BS260" i="37"/>
  <c r="BT260" i="37"/>
  <c r="BU260" i="37"/>
  <c r="BQ260" i="37"/>
  <c r="BP260" i="37"/>
  <c r="BO260" i="37"/>
  <c r="BN260" i="37"/>
  <c r="BM260" i="37"/>
  <c r="BL260" i="37"/>
  <c r="BK260" i="37"/>
  <c r="BJ260" i="37"/>
  <c r="BI260" i="37"/>
  <c r="BH260" i="37"/>
  <c r="BG260" i="37"/>
  <c r="BF260" i="37"/>
  <c r="AT260" i="37"/>
  <c r="AU260" i="37"/>
  <c r="AV260" i="37"/>
  <c r="AW260" i="37"/>
  <c r="AX260" i="37"/>
  <c r="AY260" i="37"/>
  <c r="AZ260" i="37"/>
  <c r="BA260" i="37"/>
  <c r="BB260" i="37"/>
  <c r="BC260" i="37"/>
  <c r="BD260" i="37"/>
  <c r="BE260" i="37"/>
  <c r="AE260" i="37"/>
  <c r="AD260" i="37"/>
  <c r="AC260" i="37"/>
  <c r="D260" i="37"/>
  <c r="I260" i="37"/>
  <c r="BY259" i="37"/>
  <c r="BX259" i="37"/>
  <c r="BW259" i="37"/>
  <c r="BV259" i="37"/>
  <c r="AK259" i="37"/>
  <c r="BR259" i="37"/>
  <c r="BS259" i="37"/>
  <c r="BT259" i="37"/>
  <c r="BU259" i="37"/>
  <c r="AN259" i="37"/>
  <c r="BQ259" i="37"/>
  <c r="BP259" i="37"/>
  <c r="BO259" i="37"/>
  <c r="BN259" i="37"/>
  <c r="BM259" i="37"/>
  <c r="BL259" i="37"/>
  <c r="BK259" i="37"/>
  <c r="BJ259" i="37"/>
  <c r="BI259" i="37"/>
  <c r="BH259" i="37"/>
  <c r="BG259" i="37"/>
  <c r="BF259" i="37"/>
  <c r="AT259" i="37"/>
  <c r="AU259" i="37"/>
  <c r="AV259" i="37"/>
  <c r="AW259" i="37"/>
  <c r="AX259" i="37"/>
  <c r="AY259" i="37"/>
  <c r="AZ259" i="37"/>
  <c r="BA259" i="37"/>
  <c r="BB259" i="37"/>
  <c r="BC259" i="37"/>
  <c r="BD259" i="37"/>
  <c r="BE259" i="37"/>
  <c r="AE259" i="37"/>
  <c r="AD259" i="37"/>
  <c r="AC259" i="37"/>
  <c r="D259" i="37"/>
  <c r="I259" i="37"/>
  <c r="BY258" i="37"/>
  <c r="BX258" i="37"/>
  <c r="BW258" i="37"/>
  <c r="BV258" i="37"/>
  <c r="BR258" i="37"/>
  <c r="BS258" i="37"/>
  <c r="BT258" i="37"/>
  <c r="BU258" i="37"/>
  <c r="BQ258" i="37"/>
  <c r="BP258" i="37"/>
  <c r="BO258" i="37"/>
  <c r="BN258" i="37"/>
  <c r="BM258" i="37"/>
  <c r="BL258" i="37"/>
  <c r="BK258" i="37"/>
  <c r="BJ258" i="37"/>
  <c r="BI258" i="37"/>
  <c r="BH258" i="37"/>
  <c r="BG258" i="37"/>
  <c r="BF258" i="37"/>
  <c r="AT258" i="37"/>
  <c r="AU258" i="37"/>
  <c r="AV258" i="37"/>
  <c r="AW258" i="37"/>
  <c r="AX258" i="37"/>
  <c r="AY258" i="37"/>
  <c r="AZ258" i="37"/>
  <c r="BA258" i="37"/>
  <c r="BB258" i="37"/>
  <c r="BC258" i="37"/>
  <c r="BD258" i="37"/>
  <c r="BE258" i="37"/>
  <c r="AE258" i="37"/>
  <c r="AD258" i="37"/>
  <c r="AC258" i="37"/>
  <c r="D258" i="37"/>
  <c r="I258" i="37"/>
  <c r="BY257" i="37"/>
  <c r="BX257" i="37"/>
  <c r="BW257" i="37"/>
  <c r="BV257" i="37"/>
  <c r="BR257" i="37"/>
  <c r="BS257" i="37"/>
  <c r="BT257" i="37"/>
  <c r="BU257" i="37"/>
  <c r="BQ257" i="37"/>
  <c r="BP257" i="37"/>
  <c r="BO257" i="37"/>
  <c r="BN257" i="37"/>
  <c r="BM257" i="37"/>
  <c r="BL257" i="37"/>
  <c r="BK257" i="37"/>
  <c r="BJ257" i="37"/>
  <c r="BI257" i="37"/>
  <c r="BH257" i="37"/>
  <c r="BG257" i="37"/>
  <c r="BF257" i="37"/>
  <c r="AT257" i="37"/>
  <c r="AU257" i="37"/>
  <c r="AV257" i="37"/>
  <c r="AW257" i="37"/>
  <c r="AX257" i="37"/>
  <c r="AY257" i="37"/>
  <c r="AZ257" i="37"/>
  <c r="BA257" i="37"/>
  <c r="BB257" i="37"/>
  <c r="BC257" i="37"/>
  <c r="BD257" i="37"/>
  <c r="BE257" i="37"/>
  <c r="AE257" i="37"/>
  <c r="AD257" i="37"/>
  <c r="AC257" i="37"/>
  <c r="D257" i="37"/>
  <c r="I257" i="37"/>
  <c r="BY256" i="37"/>
  <c r="BX256" i="37"/>
  <c r="BW256" i="37"/>
  <c r="BV256" i="37"/>
  <c r="BR256" i="37"/>
  <c r="BS256" i="37"/>
  <c r="BT256" i="37"/>
  <c r="BU256" i="37"/>
  <c r="BQ256" i="37"/>
  <c r="BP256" i="37"/>
  <c r="BO256" i="37"/>
  <c r="BN256" i="37"/>
  <c r="BM256" i="37"/>
  <c r="BL256" i="37"/>
  <c r="BK256" i="37"/>
  <c r="BJ256" i="37"/>
  <c r="BI256" i="37"/>
  <c r="BH256" i="37"/>
  <c r="BG256" i="37"/>
  <c r="BF256" i="37"/>
  <c r="AT256" i="37"/>
  <c r="AU256" i="37"/>
  <c r="AV256" i="37"/>
  <c r="AW256" i="37"/>
  <c r="AX256" i="37"/>
  <c r="AY256" i="37"/>
  <c r="AZ256" i="37"/>
  <c r="BA256" i="37"/>
  <c r="BB256" i="37"/>
  <c r="BC256" i="37"/>
  <c r="BD256" i="37"/>
  <c r="BE256" i="37"/>
  <c r="AF256" i="37"/>
  <c r="AE256" i="37"/>
  <c r="AD256" i="37"/>
  <c r="AC256" i="37"/>
  <c r="D256" i="37"/>
  <c r="I256" i="37"/>
  <c r="BY255" i="37"/>
  <c r="BX255" i="37"/>
  <c r="BW255" i="37"/>
  <c r="BV255" i="37"/>
  <c r="BR255" i="37"/>
  <c r="BS255" i="37"/>
  <c r="BT255" i="37"/>
  <c r="BU255" i="37"/>
  <c r="BQ255" i="37"/>
  <c r="BP255" i="37"/>
  <c r="BO255" i="37"/>
  <c r="BN255" i="37"/>
  <c r="BM255" i="37"/>
  <c r="BL255" i="37"/>
  <c r="BK255" i="37"/>
  <c r="BJ255" i="37"/>
  <c r="BI255" i="37"/>
  <c r="BH255" i="37"/>
  <c r="BG255" i="37"/>
  <c r="BF255" i="37"/>
  <c r="AT255" i="37"/>
  <c r="AU255" i="37"/>
  <c r="AV255" i="37"/>
  <c r="AW255" i="37"/>
  <c r="AX255" i="37"/>
  <c r="AY255" i="37"/>
  <c r="AZ255" i="37"/>
  <c r="BA255" i="37"/>
  <c r="BB255" i="37"/>
  <c r="BC255" i="37"/>
  <c r="BD255" i="37"/>
  <c r="BE255" i="37"/>
  <c r="E255" i="37"/>
  <c r="B255" i="37"/>
  <c r="AF255" i="37"/>
  <c r="AE255" i="37"/>
  <c r="AD255" i="37"/>
  <c r="AC255" i="37"/>
  <c r="D255" i="37"/>
  <c r="I255" i="37"/>
  <c r="BY254" i="37"/>
  <c r="BX254" i="37"/>
  <c r="BW254" i="37"/>
  <c r="BV254" i="37"/>
  <c r="BR254" i="37"/>
  <c r="BS254" i="37"/>
  <c r="BT254" i="37"/>
  <c r="BU254" i="37"/>
  <c r="BQ254" i="37"/>
  <c r="BP254" i="37"/>
  <c r="BO254" i="37"/>
  <c r="BN254" i="37"/>
  <c r="BM254" i="37"/>
  <c r="BL254" i="37"/>
  <c r="BK254" i="37"/>
  <c r="BJ254" i="37"/>
  <c r="BI254" i="37"/>
  <c r="BH254" i="37"/>
  <c r="BG254" i="37"/>
  <c r="BF254" i="37"/>
  <c r="AT254" i="37"/>
  <c r="AU254" i="37"/>
  <c r="AV254" i="37"/>
  <c r="AW254" i="37"/>
  <c r="AX254" i="37"/>
  <c r="AY254" i="37"/>
  <c r="AZ254" i="37"/>
  <c r="BA254" i="37"/>
  <c r="BB254" i="37"/>
  <c r="BC254" i="37"/>
  <c r="BD254" i="37"/>
  <c r="BE254" i="37"/>
  <c r="AE254" i="37"/>
  <c r="AD254" i="37"/>
  <c r="AC254" i="37"/>
  <c r="D254" i="37"/>
  <c r="I254" i="37"/>
  <c r="BY253" i="37"/>
  <c r="BX253" i="37"/>
  <c r="BW253" i="37"/>
  <c r="BV253" i="37"/>
  <c r="BR253" i="37"/>
  <c r="BS253" i="37"/>
  <c r="BT253" i="37"/>
  <c r="BU253" i="37"/>
  <c r="BQ253" i="37"/>
  <c r="BP253" i="37"/>
  <c r="BO253" i="37"/>
  <c r="BN253" i="37"/>
  <c r="BM253" i="37"/>
  <c r="BL253" i="37"/>
  <c r="BK253" i="37"/>
  <c r="BJ253" i="37"/>
  <c r="BI253" i="37"/>
  <c r="BH253" i="37"/>
  <c r="BG253" i="37"/>
  <c r="BF253" i="37"/>
  <c r="AT253" i="37"/>
  <c r="AU253" i="37"/>
  <c r="AV253" i="37"/>
  <c r="AW253" i="37"/>
  <c r="AX253" i="37"/>
  <c r="AY253" i="37"/>
  <c r="AZ253" i="37"/>
  <c r="BA253" i="37"/>
  <c r="BB253" i="37"/>
  <c r="BC253" i="37"/>
  <c r="BD253" i="37"/>
  <c r="BE253" i="37"/>
  <c r="AE253" i="37"/>
  <c r="AD253" i="37"/>
  <c r="AC253" i="37"/>
  <c r="D253" i="37"/>
  <c r="I253" i="37"/>
  <c r="BY252" i="37"/>
  <c r="BX252" i="37"/>
  <c r="BW252" i="37"/>
  <c r="BV252" i="37"/>
  <c r="AK252" i="37"/>
  <c r="BR252" i="37"/>
  <c r="BS252" i="37"/>
  <c r="BT252" i="37"/>
  <c r="BU252" i="37"/>
  <c r="BQ252" i="37"/>
  <c r="BP252" i="37"/>
  <c r="BO252" i="37"/>
  <c r="BN252" i="37"/>
  <c r="BM252" i="37"/>
  <c r="BL252" i="37"/>
  <c r="BK252" i="37"/>
  <c r="BJ252" i="37"/>
  <c r="BI252" i="37"/>
  <c r="BH252" i="37"/>
  <c r="BG252" i="37"/>
  <c r="BF252" i="37"/>
  <c r="AT252" i="37"/>
  <c r="AU252" i="37"/>
  <c r="AV252" i="37"/>
  <c r="AW252" i="37"/>
  <c r="AX252" i="37"/>
  <c r="AY252" i="37"/>
  <c r="AZ252" i="37"/>
  <c r="BA252" i="37"/>
  <c r="BB252" i="37"/>
  <c r="BC252" i="37"/>
  <c r="BD252" i="37"/>
  <c r="BE252" i="37"/>
  <c r="AE252" i="37"/>
  <c r="AD252" i="37"/>
  <c r="AC252" i="37"/>
  <c r="D252" i="37"/>
  <c r="I252" i="37"/>
  <c r="BY251" i="37"/>
  <c r="BX251" i="37"/>
  <c r="BW251" i="37"/>
  <c r="BV251" i="37"/>
  <c r="AK251" i="37"/>
  <c r="BR251" i="37"/>
  <c r="BS251" i="37"/>
  <c r="BT251" i="37"/>
  <c r="BU251" i="37"/>
  <c r="BQ251" i="37"/>
  <c r="BP251" i="37"/>
  <c r="BO251" i="37"/>
  <c r="BN251" i="37"/>
  <c r="BM251" i="37"/>
  <c r="BL251" i="37"/>
  <c r="BK251" i="37"/>
  <c r="BJ251" i="37"/>
  <c r="BI251" i="37"/>
  <c r="BH251" i="37"/>
  <c r="BG251" i="37"/>
  <c r="BF251" i="37"/>
  <c r="AT251" i="37"/>
  <c r="AU251" i="37"/>
  <c r="AV251" i="37"/>
  <c r="AW251" i="37"/>
  <c r="AX251" i="37"/>
  <c r="AY251" i="37"/>
  <c r="AZ251" i="37"/>
  <c r="BA251" i="37"/>
  <c r="BB251" i="37"/>
  <c r="BC251" i="37"/>
  <c r="BD251" i="37"/>
  <c r="BE251" i="37"/>
  <c r="AE251" i="37"/>
  <c r="AD251" i="37"/>
  <c r="AC251" i="37"/>
  <c r="D251" i="37"/>
  <c r="I251" i="37"/>
  <c r="BY250" i="37"/>
  <c r="BX250" i="37"/>
  <c r="BW250" i="37"/>
  <c r="BV250" i="37"/>
  <c r="AK250" i="37"/>
  <c r="BR250" i="37"/>
  <c r="BS250" i="37"/>
  <c r="BT250" i="37"/>
  <c r="BU250" i="37"/>
  <c r="BQ250" i="37"/>
  <c r="BP250" i="37"/>
  <c r="BO250" i="37"/>
  <c r="BN250" i="37"/>
  <c r="BM250" i="37"/>
  <c r="BL250" i="37"/>
  <c r="BK250" i="37"/>
  <c r="BJ250" i="37"/>
  <c r="BI250" i="37"/>
  <c r="BH250" i="37"/>
  <c r="BG250" i="37"/>
  <c r="BF250" i="37"/>
  <c r="AT250" i="37"/>
  <c r="AU250" i="37"/>
  <c r="AV250" i="37"/>
  <c r="AW250" i="37"/>
  <c r="AX250" i="37"/>
  <c r="AY250" i="37"/>
  <c r="AZ250" i="37"/>
  <c r="BA250" i="37"/>
  <c r="BB250" i="37"/>
  <c r="BC250" i="37"/>
  <c r="BD250" i="37"/>
  <c r="BE250" i="37"/>
  <c r="AE250" i="37"/>
  <c r="AD250" i="37"/>
  <c r="AC250" i="37"/>
  <c r="D250" i="37"/>
  <c r="I250" i="37"/>
  <c r="BY249" i="37"/>
  <c r="BX249" i="37"/>
  <c r="BW249" i="37"/>
  <c r="BV249" i="37"/>
  <c r="BR249" i="37"/>
  <c r="BS249" i="37"/>
  <c r="BT249" i="37"/>
  <c r="BU249" i="37"/>
  <c r="BQ249" i="37"/>
  <c r="BP249" i="37"/>
  <c r="BO249" i="37"/>
  <c r="BN249" i="37"/>
  <c r="BM249" i="37"/>
  <c r="BL249" i="37"/>
  <c r="BK249" i="37"/>
  <c r="BJ249" i="37"/>
  <c r="BI249" i="37"/>
  <c r="BH249" i="37"/>
  <c r="BG249" i="37"/>
  <c r="BF249" i="37"/>
  <c r="AT249" i="37"/>
  <c r="AU249" i="37"/>
  <c r="AV249" i="37"/>
  <c r="AW249" i="37"/>
  <c r="AX249" i="37"/>
  <c r="AY249" i="37"/>
  <c r="AZ249" i="37"/>
  <c r="BA249" i="37"/>
  <c r="BB249" i="37"/>
  <c r="BC249" i="37"/>
  <c r="BD249" i="37"/>
  <c r="BE249" i="37"/>
  <c r="AE249" i="37"/>
  <c r="AD249" i="37"/>
  <c r="AC249" i="37"/>
  <c r="D249" i="37"/>
  <c r="I249" i="37"/>
  <c r="BY248" i="37"/>
  <c r="BX248" i="37"/>
  <c r="BW248" i="37"/>
  <c r="BV248" i="37"/>
  <c r="AK248" i="37"/>
  <c r="BR248" i="37"/>
  <c r="BS248" i="37"/>
  <c r="BT248" i="37"/>
  <c r="BU248" i="37"/>
  <c r="BQ248" i="37"/>
  <c r="BP248" i="37"/>
  <c r="BO248" i="37"/>
  <c r="BN248" i="37"/>
  <c r="BM248" i="37"/>
  <c r="BL248" i="37"/>
  <c r="BK248" i="37"/>
  <c r="BJ248" i="37"/>
  <c r="BI248" i="37"/>
  <c r="BH248" i="37"/>
  <c r="BG248" i="37"/>
  <c r="BF248" i="37"/>
  <c r="AT248" i="37"/>
  <c r="AU248" i="37"/>
  <c r="AV248" i="37"/>
  <c r="AW248" i="37"/>
  <c r="AX248" i="37"/>
  <c r="AY248" i="37"/>
  <c r="AZ248" i="37"/>
  <c r="BA248" i="37"/>
  <c r="BB248" i="37"/>
  <c r="BC248" i="37"/>
  <c r="BD248" i="37"/>
  <c r="BE248" i="37"/>
  <c r="AE248" i="37"/>
  <c r="AD248" i="37"/>
  <c r="AC248" i="37"/>
  <c r="D248" i="37"/>
  <c r="I248" i="37"/>
  <c r="BY247" i="37"/>
  <c r="BX247" i="37"/>
  <c r="BW247" i="37"/>
  <c r="BV247" i="37"/>
  <c r="BR247" i="37"/>
  <c r="BS247" i="37"/>
  <c r="BT247" i="37"/>
  <c r="BU247" i="37"/>
  <c r="BQ247" i="37"/>
  <c r="BP247" i="37"/>
  <c r="BO247" i="37"/>
  <c r="BN247" i="37"/>
  <c r="BM247" i="37"/>
  <c r="BL247" i="37"/>
  <c r="BK247" i="37"/>
  <c r="BJ247" i="37"/>
  <c r="BI247" i="37"/>
  <c r="BH247" i="37"/>
  <c r="BG247" i="37"/>
  <c r="BF247" i="37"/>
  <c r="AT247" i="37"/>
  <c r="AU247" i="37"/>
  <c r="AV247" i="37"/>
  <c r="AW247" i="37"/>
  <c r="AX247" i="37"/>
  <c r="AY247" i="37"/>
  <c r="AZ247" i="37"/>
  <c r="BA247" i="37"/>
  <c r="BB247" i="37"/>
  <c r="BC247" i="37"/>
  <c r="BD247" i="37"/>
  <c r="BE247" i="37"/>
  <c r="AE247" i="37"/>
  <c r="AD247" i="37"/>
  <c r="AC247" i="37"/>
  <c r="D247" i="37"/>
  <c r="I247" i="37"/>
  <c r="BY246" i="37"/>
  <c r="BX246" i="37"/>
  <c r="BW246" i="37"/>
  <c r="BV246" i="37"/>
  <c r="AK246" i="37"/>
  <c r="BR246" i="37"/>
  <c r="BS246" i="37"/>
  <c r="BT246" i="37"/>
  <c r="BU246" i="37"/>
  <c r="BQ246" i="37"/>
  <c r="BP246" i="37"/>
  <c r="BO246" i="37"/>
  <c r="BN246" i="37"/>
  <c r="BM246" i="37"/>
  <c r="BL246" i="37"/>
  <c r="BK246" i="37"/>
  <c r="BJ246" i="37"/>
  <c r="BI246" i="37"/>
  <c r="BH246" i="37"/>
  <c r="BG246" i="37"/>
  <c r="BF246" i="37"/>
  <c r="AT246" i="37"/>
  <c r="AU246" i="37"/>
  <c r="AV246" i="37"/>
  <c r="AW246" i="37"/>
  <c r="AX246" i="37"/>
  <c r="AY246" i="37"/>
  <c r="AZ246" i="37"/>
  <c r="BA246" i="37"/>
  <c r="BB246" i="37"/>
  <c r="BC246" i="37"/>
  <c r="BD246" i="37"/>
  <c r="BE246" i="37"/>
  <c r="AE246" i="37"/>
  <c r="AD246" i="37"/>
  <c r="AC246" i="37"/>
  <c r="D246" i="37"/>
  <c r="I246" i="37"/>
  <c r="BY245" i="37"/>
  <c r="BX245" i="37"/>
  <c r="BW245" i="37"/>
  <c r="BV245" i="37"/>
  <c r="BR245" i="37"/>
  <c r="BS245" i="37"/>
  <c r="BT245" i="37"/>
  <c r="BU245" i="37"/>
  <c r="BQ245" i="37"/>
  <c r="BP245" i="37"/>
  <c r="BO245" i="37"/>
  <c r="BN245" i="37"/>
  <c r="BM245" i="37"/>
  <c r="BL245" i="37"/>
  <c r="BK245" i="37"/>
  <c r="BJ245" i="37"/>
  <c r="BI245" i="37"/>
  <c r="BH245" i="37"/>
  <c r="BG245" i="37"/>
  <c r="BF245" i="37"/>
  <c r="AT245" i="37"/>
  <c r="AU245" i="37"/>
  <c r="AV245" i="37"/>
  <c r="AW245" i="37"/>
  <c r="AX245" i="37"/>
  <c r="AY245" i="37"/>
  <c r="AZ245" i="37"/>
  <c r="BA245" i="37"/>
  <c r="BB245" i="37"/>
  <c r="BC245" i="37"/>
  <c r="BD245" i="37"/>
  <c r="BE245" i="37"/>
  <c r="AE245" i="37"/>
  <c r="AD245" i="37"/>
  <c r="AC245" i="37"/>
  <c r="D245" i="37"/>
  <c r="I245" i="37"/>
  <c r="BY244" i="37"/>
  <c r="BX244" i="37"/>
  <c r="BW244" i="37"/>
  <c r="BV244" i="37"/>
  <c r="BR244" i="37"/>
  <c r="BS244" i="37"/>
  <c r="BT244" i="37"/>
  <c r="BU244" i="37"/>
  <c r="BQ244" i="37"/>
  <c r="BP244" i="37"/>
  <c r="BO244" i="37"/>
  <c r="BN244" i="37"/>
  <c r="BM244" i="37"/>
  <c r="BL244" i="37"/>
  <c r="BK244" i="37"/>
  <c r="BJ244" i="37"/>
  <c r="BI244" i="37"/>
  <c r="BH244" i="37"/>
  <c r="BG244" i="37"/>
  <c r="BF244" i="37"/>
  <c r="AT244" i="37"/>
  <c r="AU244" i="37"/>
  <c r="AV244" i="37"/>
  <c r="AW244" i="37"/>
  <c r="AX244" i="37"/>
  <c r="AY244" i="37"/>
  <c r="AZ244" i="37"/>
  <c r="BA244" i="37"/>
  <c r="BB244" i="37"/>
  <c r="BC244" i="37"/>
  <c r="BD244" i="37"/>
  <c r="BE244" i="37"/>
  <c r="AE244" i="37"/>
  <c r="AD244" i="37"/>
  <c r="AC244" i="37"/>
  <c r="D244" i="37"/>
  <c r="I244" i="37"/>
  <c r="BY243" i="37"/>
  <c r="BX243" i="37"/>
  <c r="BW243" i="37"/>
  <c r="BV243" i="37"/>
  <c r="BR243" i="37"/>
  <c r="BS243" i="37"/>
  <c r="BT243" i="37"/>
  <c r="BU243" i="37"/>
  <c r="BQ243" i="37"/>
  <c r="BP243" i="37"/>
  <c r="BO243" i="37"/>
  <c r="BN243" i="37"/>
  <c r="BM243" i="37"/>
  <c r="BL243" i="37"/>
  <c r="BK243" i="37"/>
  <c r="BJ243" i="37"/>
  <c r="BI243" i="37"/>
  <c r="BH243" i="37"/>
  <c r="BG243" i="37"/>
  <c r="BF243" i="37"/>
  <c r="AT243" i="37"/>
  <c r="AU243" i="37"/>
  <c r="AV243" i="37"/>
  <c r="AW243" i="37"/>
  <c r="AX243" i="37"/>
  <c r="AY243" i="37"/>
  <c r="AZ243" i="37"/>
  <c r="BA243" i="37"/>
  <c r="BB243" i="37"/>
  <c r="BC243" i="37"/>
  <c r="BD243" i="37"/>
  <c r="BE243" i="37"/>
  <c r="AE243" i="37"/>
  <c r="AD243" i="37"/>
  <c r="AC243" i="37"/>
  <c r="D243" i="37"/>
  <c r="I243" i="37"/>
  <c r="BY242" i="37"/>
  <c r="BX242" i="37"/>
  <c r="BW242" i="37"/>
  <c r="BV242" i="37"/>
  <c r="BR242" i="37"/>
  <c r="BS242" i="37"/>
  <c r="BT242" i="37"/>
  <c r="BU242" i="37"/>
  <c r="BQ242" i="37"/>
  <c r="BP242" i="37"/>
  <c r="BO242" i="37"/>
  <c r="BN242" i="37"/>
  <c r="BM242" i="37"/>
  <c r="BL242" i="37"/>
  <c r="BK242" i="37"/>
  <c r="BJ242" i="37"/>
  <c r="BI242" i="37"/>
  <c r="BH242" i="37"/>
  <c r="BG242" i="37"/>
  <c r="BF242" i="37"/>
  <c r="AT242" i="37"/>
  <c r="AU242" i="37"/>
  <c r="AV242" i="37"/>
  <c r="AW242" i="37"/>
  <c r="AX242" i="37"/>
  <c r="AY242" i="37"/>
  <c r="AZ242" i="37"/>
  <c r="BA242" i="37"/>
  <c r="BB242" i="37"/>
  <c r="BC242" i="37"/>
  <c r="BD242" i="37"/>
  <c r="BE242" i="37"/>
  <c r="AE242" i="37"/>
  <c r="AD242" i="37"/>
  <c r="AC242" i="37"/>
  <c r="D242" i="37"/>
  <c r="I242" i="37"/>
  <c r="BY241" i="37"/>
  <c r="BX241" i="37"/>
  <c r="BW241" i="37"/>
  <c r="BV241" i="37"/>
  <c r="BR241" i="37"/>
  <c r="BS241" i="37"/>
  <c r="BT241" i="37"/>
  <c r="BU241" i="37"/>
  <c r="BQ241" i="37"/>
  <c r="BP241" i="37"/>
  <c r="BO241" i="37"/>
  <c r="BN241" i="37"/>
  <c r="BM241" i="37"/>
  <c r="BL241" i="37"/>
  <c r="BK241" i="37"/>
  <c r="BJ241" i="37"/>
  <c r="BI241" i="37"/>
  <c r="BH241" i="37"/>
  <c r="BG241" i="37"/>
  <c r="BF241" i="37"/>
  <c r="AT241" i="37"/>
  <c r="AU241" i="37"/>
  <c r="AV241" i="37"/>
  <c r="AW241" i="37"/>
  <c r="AX241" i="37"/>
  <c r="AY241" i="37"/>
  <c r="AZ241" i="37"/>
  <c r="BA241" i="37"/>
  <c r="BB241" i="37"/>
  <c r="BC241" i="37"/>
  <c r="BD241" i="37"/>
  <c r="BE241" i="37"/>
  <c r="AE241" i="37"/>
  <c r="AD241" i="37"/>
  <c r="AC241" i="37"/>
  <c r="D241" i="37"/>
  <c r="I241" i="37"/>
  <c r="BY240" i="37"/>
  <c r="BX240" i="37"/>
  <c r="BW240" i="37"/>
  <c r="BV240" i="37"/>
  <c r="BR240" i="37"/>
  <c r="BS240" i="37"/>
  <c r="BT240" i="37"/>
  <c r="BU240" i="37"/>
  <c r="BQ240" i="37"/>
  <c r="BP240" i="37"/>
  <c r="BO240" i="37"/>
  <c r="BN240" i="37"/>
  <c r="BM240" i="37"/>
  <c r="BL240" i="37"/>
  <c r="BK240" i="37"/>
  <c r="BJ240" i="37"/>
  <c r="BI240" i="37"/>
  <c r="BH240" i="37"/>
  <c r="BG240" i="37"/>
  <c r="BF240" i="37"/>
  <c r="AT240" i="37"/>
  <c r="AU240" i="37"/>
  <c r="AV240" i="37"/>
  <c r="AW240" i="37"/>
  <c r="AX240" i="37"/>
  <c r="AY240" i="37"/>
  <c r="AZ240" i="37"/>
  <c r="BA240" i="37"/>
  <c r="BB240" i="37"/>
  <c r="BC240" i="37"/>
  <c r="BD240" i="37"/>
  <c r="BE240" i="37"/>
  <c r="AE240" i="37"/>
  <c r="AD240" i="37"/>
  <c r="AC240" i="37"/>
  <c r="D240" i="37"/>
  <c r="I240" i="37"/>
  <c r="BY239" i="37"/>
  <c r="BX239" i="37"/>
  <c r="BW239" i="37"/>
  <c r="BV239" i="37"/>
  <c r="BR239" i="37"/>
  <c r="BS239" i="37"/>
  <c r="BT239" i="37"/>
  <c r="BU239" i="37"/>
  <c r="BQ239" i="37"/>
  <c r="BP239" i="37"/>
  <c r="BO239" i="37"/>
  <c r="BN239" i="37"/>
  <c r="BM239" i="37"/>
  <c r="BL239" i="37"/>
  <c r="BK239" i="37"/>
  <c r="BJ239" i="37"/>
  <c r="BI239" i="37"/>
  <c r="BH239" i="37"/>
  <c r="BG239" i="37"/>
  <c r="BF239" i="37"/>
  <c r="AT239" i="37"/>
  <c r="AU239" i="37"/>
  <c r="AV239" i="37"/>
  <c r="AW239" i="37"/>
  <c r="AX239" i="37"/>
  <c r="AY239" i="37"/>
  <c r="AZ239" i="37"/>
  <c r="BA239" i="37"/>
  <c r="BB239" i="37"/>
  <c r="BC239" i="37"/>
  <c r="BD239" i="37"/>
  <c r="BE239" i="37"/>
  <c r="AE239" i="37"/>
  <c r="AD239" i="37"/>
  <c r="AC239" i="37"/>
  <c r="D239" i="37"/>
  <c r="I239" i="37"/>
  <c r="BY238" i="37"/>
  <c r="BX238" i="37"/>
  <c r="BW238" i="37"/>
  <c r="BV238" i="37"/>
  <c r="AK238" i="37"/>
  <c r="BR238" i="37"/>
  <c r="BS238" i="37"/>
  <c r="BT238" i="37"/>
  <c r="BU238" i="37"/>
  <c r="BQ238" i="37"/>
  <c r="BP238" i="37"/>
  <c r="BO238" i="37"/>
  <c r="BN238" i="37"/>
  <c r="BM238" i="37"/>
  <c r="BL238" i="37"/>
  <c r="BK238" i="37"/>
  <c r="BJ238" i="37"/>
  <c r="BI238" i="37"/>
  <c r="BH238" i="37"/>
  <c r="BG238" i="37"/>
  <c r="BF238" i="37"/>
  <c r="AT238" i="37"/>
  <c r="AU238" i="37"/>
  <c r="AV238" i="37"/>
  <c r="AW238" i="37"/>
  <c r="AX238" i="37"/>
  <c r="AY238" i="37"/>
  <c r="AZ238" i="37"/>
  <c r="BA238" i="37"/>
  <c r="BB238" i="37"/>
  <c r="BC238" i="37"/>
  <c r="BD238" i="37"/>
  <c r="BE238" i="37"/>
  <c r="AE238" i="37"/>
  <c r="AD238" i="37"/>
  <c r="AC238" i="37"/>
  <c r="D238" i="37"/>
  <c r="I238" i="37"/>
  <c r="BY237" i="37"/>
  <c r="BX237" i="37"/>
  <c r="BW237" i="37"/>
  <c r="BV237" i="37"/>
  <c r="BR237" i="37"/>
  <c r="BS237" i="37"/>
  <c r="BT237" i="37"/>
  <c r="BU237" i="37"/>
  <c r="BQ237" i="37"/>
  <c r="BP237" i="37"/>
  <c r="BO237" i="37"/>
  <c r="BN237" i="37"/>
  <c r="BM237" i="37"/>
  <c r="BL237" i="37"/>
  <c r="BK237" i="37"/>
  <c r="BJ237" i="37"/>
  <c r="BI237" i="37"/>
  <c r="BH237" i="37"/>
  <c r="BG237" i="37"/>
  <c r="BF237" i="37"/>
  <c r="AT237" i="37"/>
  <c r="AU237" i="37"/>
  <c r="AV237" i="37"/>
  <c r="AW237" i="37"/>
  <c r="AX237" i="37"/>
  <c r="AY237" i="37"/>
  <c r="AZ237" i="37"/>
  <c r="BA237" i="37"/>
  <c r="BB237" i="37"/>
  <c r="BC237" i="37"/>
  <c r="BD237" i="37"/>
  <c r="BE237" i="37"/>
  <c r="AE237" i="37"/>
  <c r="AD237" i="37"/>
  <c r="AC237" i="37"/>
  <c r="D237" i="37"/>
  <c r="I237" i="37"/>
  <c r="BY236" i="37"/>
  <c r="BX236" i="37"/>
  <c r="BW236" i="37"/>
  <c r="BV236" i="37"/>
  <c r="AK236" i="37"/>
  <c r="BR236" i="37"/>
  <c r="BS236" i="37"/>
  <c r="BT236" i="37"/>
  <c r="BU236" i="37"/>
  <c r="BQ236" i="37"/>
  <c r="BP236" i="37"/>
  <c r="BO236" i="37"/>
  <c r="BN236" i="37"/>
  <c r="BM236" i="37"/>
  <c r="BL236" i="37"/>
  <c r="BK236" i="37"/>
  <c r="BJ236" i="37"/>
  <c r="BI236" i="37"/>
  <c r="BH236" i="37"/>
  <c r="BG236" i="37"/>
  <c r="BF236" i="37"/>
  <c r="AT236" i="37"/>
  <c r="AU236" i="37"/>
  <c r="AV236" i="37"/>
  <c r="AW236" i="37"/>
  <c r="AX236" i="37"/>
  <c r="AY236" i="37"/>
  <c r="AZ236" i="37"/>
  <c r="BA236" i="37"/>
  <c r="BB236" i="37"/>
  <c r="BC236" i="37"/>
  <c r="BD236" i="37"/>
  <c r="BE236" i="37"/>
  <c r="AE236" i="37"/>
  <c r="AD236" i="37"/>
  <c r="AC236" i="37"/>
  <c r="D236" i="37"/>
  <c r="I236" i="37"/>
  <c r="BY235" i="37"/>
  <c r="BX235" i="37"/>
  <c r="BW235" i="37"/>
  <c r="BV235" i="37"/>
  <c r="BR235" i="37"/>
  <c r="BS235" i="37"/>
  <c r="BT235" i="37"/>
  <c r="BU235" i="37"/>
  <c r="BQ235" i="37"/>
  <c r="BP235" i="37"/>
  <c r="BO235" i="37"/>
  <c r="BN235" i="37"/>
  <c r="BM235" i="37"/>
  <c r="BL235" i="37"/>
  <c r="BK235" i="37"/>
  <c r="BJ235" i="37"/>
  <c r="BI235" i="37"/>
  <c r="BH235" i="37"/>
  <c r="BG235" i="37"/>
  <c r="BF235" i="37"/>
  <c r="AT235" i="37"/>
  <c r="AU235" i="37"/>
  <c r="AV235" i="37"/>
  <c r="AW235" i="37"/>
  <c r="AX235" i="37"/>
  <c r="AY235" i="37"/>
  <c r="AZ235" i="37"/>
  <c r="BA235" i="37"/>
  <c r="BB235" i="37"/>
  <c r="BC235" i="37"/>
  <c r="BD235" i="37"/>
  <c r="BE235" i="37"/>
  <c r="AE235" i="37"/>
  <c r="AD235" i="37"/>
  <c r="AC235" i="37"/>
  <c r="D235" i="37"/>
  <c r="I235" i="37"/>
  <c r="BY234" i="37"/>
  <c r="BX234" i="37"/>
  <c r="BW234" i="37"/>
  <c r="BV234" i="37"/>
  <c r="AK234" i="37"/>
  <c r="BR234" i="37"/>
  <c r="BS234" i="37"/>
  <c r="BT234" i="37"/>
  <c r="BU234" i="37"/>
  <c r="BQ234" i="37"/>
  <c r="BP234" i="37"/>
  <c r="BO234" i="37"/>
  <c r="BN234" i="37"/>
  <c r="BM234" i="37"/>
  <c r="BL234" i="37"/>
  <c r="BK234" i="37"/>
  <c r="BJ234" i="37"/>
  <c r="BI234" i="37"/>
  <c r="BH234" i="37"/>
  <c r="BG234" i="37"/>
  <c r="BF234" i="37"/>
  <c r="F234" i="37"/>
  <c r="AT234" i="37"/>
  <c r="AU234" i="37"/>
  <c r="AV234" i="37"/>
  <c r="AW234" i="37"/>
  <c r="AX234" i="37"/>
  <c r="AY234" i="37"/>
  <c r="AZ234" i="37"/>
  <c r="BA234" i="37"/>
  <c r="BB234" i="37"/>
  <c r="BC234" i="37"/>
  <c r="BD234" i="37"/>
  <c r="BE234" i="37"/>
  <c r="AE234" i="37"/>
  <c r="AD234" i="37"/>
  <c r="AC234" i="37"/>
  <c r="D234" i="37"/>
  <c r="I234" i="37"/>
  <c r="BY233" i="37"/>
  <c r="BX233" i="37"/>
  <c r="BW233" i="37"/>
  <c r="BV233" i="37"/>
  <c r="BR233" i="37"/>
  <c r="BS233" i="37"/>
  <c r="BT233" i="37"/>
  <c r="BU233" i="37"/>
  <c r="BQ233" i="37"/>
  <c r="BP233" i="37"/>
  <c r="BO233" i="37"/>
  <c r="BN233" i="37"/>
  <c r="BM233" i="37"/>
  <c r="BL233" i="37"/>
  <c r="BK233" i="37"/>
  <c r="BJ233" i="37"/>
  <c r="BI233" i="37"/>
  <c r="BH233" i="37"/>
  <c r="BG233" i="37"/>
  <c r="BF233" i="37"/>
  <c r="AT233" i="37"/>
  <c r="AU233" i="37"/>
  <c r="AV233" i="37"/>
  <c r="AW233" i="37"/>
  <c r="AX233" i="37"/>
  <c r="AY233" i="37"/>
  <c r="AZ233" i="37"/>
  <c r="BA233" i="37"/>
  <c r="BB233" i="37"/>
  <c r="BC233" i="37"/>
  <c r="BD233" i="37"/>
  <c r="BE233" i="37"/>
  <c r="AE233" i="37"/>
  <c r="AD233" i="37"/>
  <c r="AC233" i="37"/>
  <c r="D233" i="37"/>
  <c r="I233" i="37"/>
  <c r="BY232" i="37"/>
  <c r="BX232" i="37"/>
  <c r="BW232" i="37"/>
  <c r="BV232" i="37"/>
  <c r="BR232" i="37"/>
  <c r="BS232" i="37"/>
  <c r="BT232" i="37"/>
  <c r="BU232" i="37"/>
  <c r="BQ232" i="37"/>
  <c r="BP232" i="37"/>
  <c r="BO232" i="37"/>
  <c r="BN232" i="37"/>
  <c r="BM232" i="37"/>
  <c r="BL232" i="37"/>
  <c r="BK232" i="37"/>
  <c r="BJ232" i="37"/>
  <c r="BI232" i="37"/>
  <c r="BH232" i="37"/>
  <c r="BG232" i="37"/>
  <c r="BF232" i="37"/>
  <c r="AT232" i="37"/>
  <c r="AU232" i="37"/>
  <c r="AV232" i="37"/>
  <c r="AW232" i="37"/>
  <c r="AX232" i="37"/>
  <c r="AY232" i="37"/>
  <c r="AZ232" i="37"/>
  <c r="BA232" i="37"/>
  <c r="BB232" i="37"/>
  <c r="BC232" i="37"/>
  <c r="BD232" i="37"/>
  <c r="BE232" i="37"/>
  <c r="AE232" i="37"/>
  <c r="AD232" i="37"/>
  <c r="AC232" i="37"/>
  <c r="D232" i="37"/>
  <c r="I232" i="37"/>
  <c r="BY231" i="37"/>
  <c r="BX231" i="37"/>
  <c r="BW231" i="37"/>
  <c r="BV231" i="37"/>
  <c r="BQ231" i="37"/>
  <c r="BP231" i="37"/>
  <c r="BO231" i="37"/>
  <c r="BN231" i="37"/>
  <c r="BM231" i="37"/>
  <c r="BL231" i="37"/>
  <c r="BK231" i="37"/>
  <c r="BJ231" i="37"/>
  <c r="BI231" i="37"/>
  <c r="BH231" i="37"/>
  <c r="BG231" i="37"/>
  <c r="BF231" i="37"/>
  <c r="F231" i="37"/>
  <c r="BR231" i="37"/>
  <c r="BS231" i="37"/>
  <c r="BT231" i="37"/>
  <c r="BU231" i="37"/>
  <c r="AT231" i="37"/>
  <c r="AU231" i="37"/>
  <c r="AV231" i="37"/>
  <c r="AW231" i="37"/>
  <c r="AX231" i="37"/>
  <c r="AY231" i="37"/>
  <c r="AZ231" i="37"/>
  <c r="BA231" i="37"/>
  <c r="BB231" i="37"/>
  <c r="BC231" i="37"/>
  <c r="BD231" i="37"/>
  <c r="BE231" i="37"/>
  <c r="AE231" i="37"/>
  <c r="AD231" i="37"/>
  <c r="AC231" i="37"/>
  <c r="D231" i="37"/>
  <c r="I231" i="37"/>
  <c r="BY230" i="37"/>
  <c r="BX230" i="37"/>
  <c r="BW230" i="37"/>
  <c r="BV230" i="37"/>
  <c r="BR230" i="37"/>
  <c r="BS230" i="37"/>
  <c r="BT230" i="37"/>
  <c r="BU230" i="37"/>
  <c r="BQ230" i="37"/>
  <c r="BP230" i="37"/>
  <c r="BO230" i="37"/>
  <c r="BN230" i="37"/>
  <c r="BM230" i="37"/>
  <c r="BL230" i="37"/>
  <c r="BK230" i="37"/>
  <c r="BJ230" i="37"/>
  <c r="BI230" i="37"/>
  <c r="BH230" i="37"/>
  <c r="BG230" i="37"/>
  <c r="BF230" i="37"/>
  <c r="AT230" i="37"/>
  <c r="AU230" i="37"/>
  <c r="AV230" i="37"/>
  <c r="AW230" i="37"/>
  <c r="AX230" i="37"/>
  <c r="AY230" i="37"/>
  <c r="AZ230" i="37"/>
  <c r="BA230" i="37"/>
  <c r="BB230" i="37"/>
  <c r="BC230" i="37"/>
  <c r="BD230" i="37"/>
  <c r="BE230" i="37"/>
  <c r="AE230" i="37"/>
  <c r="AD230" i="37"/>
  <c r="AC230" i="37"/>
  <c r="D230" i="37"/>
  <c r="I230" i="37"/>
  <c r="BY229" i="37"/>
  <c r="BX229" i="37"/>
  <c r="BW229" i="37"/>
  <c r="BV229" i="37"/>
  <c r="BR229" i="37"/>
  <c r="BS229" i="37"/>
  <c r="BT229" i="37"/>
  <c r="BU229" i="37"/>
  <c r="BQ229" i="37"/>
  <c r="BP229" i="37"/>
  <c r="BO229" i="37"/>
  <c r="BN229" i="37"/>
  <c r="BM229" i="37"/>
  <c r="BL229" i="37"/>
  <c r="BK229" i="37"/>
  <c r="BJ229" i="37"/>
  <c r="BI229" i="37"/>
  <c r="BH229" i="37"/>
  <c r="BG229" i="37"/>
  <c r="BF229" i="37"/>
  <c r="AT229" i="37"/>
  <c r="AU229" i="37"/>
  <c r="AV229" i="37"/>
  <c r="AW229" i="37"/>
  <c r="AX229" i="37"/>
  <c r="AY229" i="37"/>
  <c r="AZ229" i="37"/>
  <c r="BA229" i="37"/>
  <c r="BB229" i="37"/>
  <c r="BC229" i="37"/>
  <c r="BD229" i="37"/>
  <c r="BE229" i="37"/>
  <c r="E229" i="37"/>
  <c r="B229" i="37"/>
  <c r="AE229" i="37"/>
  <c r="AD229" i="37"/>
  <c r="AC229" i="37"/>
  <c r="D229" i="37"/>
  <c r="I229" i="37"/>
  <c r="BY228" i="37"/>
  <c r="BX228" i="37"/>
  <c r="BW228" i="37"/>
  <c r="BV228" i="37"/>
  <c r="BR228" i="37"/>
  <c r="BS228" i="37"/>
  <c r="BT228" i="37"/>
  <c r="BU228" i="37"/>
  <c r="BQ228" i="37"/>
  <c r="BP228" i="37"/>
  <c r="BO228" i="37"/>
  <c r="BN228" i="37"/>
  <c r="BM228" i="37"/>
  <c r="BL228" i="37"/>
  <c r="BK228" i="37"/>
  <c r="BJ228" i="37"/>
  <c r="BI228" i="37"/>
  <c r="BH228" i="37"/>
  <c r="BG228" i="37"/>
  <c r="BF228" i="37"/>
  <c r="AT228" i="37"/>
  <c r="AU228" i="37"/>
  <c r="AV228" i="37"/>
  <c r="AW228" i="37"/>
  <c r="AX228" i="37"/>
  <c r="AY228" i="37"/>
  <c r="AZ228" i="37"/>
  <c r="BA228" i="37"/>
  <c r="BB228" i="37"/>
  <c r="BC228" i="37"/>
  <c r="BD228" i="37"/>
  <c r="BE228" i="37"/>
  <c r="AE228" i="37"/>
  <c r="AD228" i="37"/>
  <c r="AC228" i="37"/>
  <c r="D228" i="37"/>
  <c r="I228" i="37"/>
  <c r="BY227" i="37"/>
  <c r="BX227" i="37"/>
  <c r="BW227" i="37"/>
  <c r="BV227" i="37"/>
  <c r="BR227" i="37"/>
  <c r="BS227" i="37"/>
  <c r="BT227" i="37"/>
  <c r="BU227" i="37"/>
  <c r="BQ227" i="37"/>
  <c r="BP227" i="37"/>
  <c r="BO227" i="37"/>
  <c r="BN227" i="37"/>
  <c r="BM227" i="37"/>
  <c r="BL227" i="37"/>
  <c r="BK227" i="37"/>
  <c r="BJ227" i="37"/>
  <c r="BI227" i="37"/>
  <c r="BH227" i="37"/>
  <c r="BG227" i="37"/>
  <c r="BF227" i="37"/>
  <c r="AT227" i="37"/>
  <c r="AU227" i="37"/>
  <c r="AV227" i="37"/>
  <c r="AW227" i="37"/>
  <c r="AX227" i="37"/>
  <c r="AY227" i="37"/>
  <c r="AZ227" i="37"/>
  <c r="BA227" i="37"/>
  <c r="BB227" i="37"/>
  <c r="BC227" i="37"/>
  <c r="BD227" i="37"/>
  <c r="BE227" i="37"/>
  <c r="AE227" i="37"/>
  <c r="AD227" i="37"/>
  <c r="AC227" i="37"/>
  <c r="D227" i="37"/>
  <c r="I227" i="37"/>
  <c r="BY226" i="37"/>
  <c r="BX226" i="37"/>
  <c r="BW226" i="37"/>
  <c r="BV226" i="37"/>
  <c r="BR226" i="37"/>
  <c r="BS226" i="37"/>
  <c r="BT226" i="37"/>
  <c r="BU226" i="37"/>
  <c r="BQ226" i="37"/>
  <c r="BP226" i="37"/>
  <c r="BO226" i="37"/>
  <c r="BN226" i="37"/>
  <c r="BM226" i="37"/>
  <c r="BL226" i="37"/>
  <c r="BK226" i="37"/>
  <c r="BJ226" i="37"/>
  <c r="BI226" i="37"/>
  <c r="BH226" i="37"/>
  <c r="BG226" i="37"/>
  <c r="BF226" i="37"/>
  <c r="AT226" i="37"/>
  <c r="AU226" i="37"/>
  <c r="AV226" i="37"/>
  <c r="AW226" i="37"/>
  <c r="AX226" i="37"/>
  <c r="AY226" i="37"/>
  <c r="AZ226" i="37"/>
  <c r="BA226" i="37"/>
  <c r="BB226" i="37"/>
  <c r="BC226" i="37"/>
  <c r="BD226" i="37"/>
  <c r="BE226" i="37"/>
  <c r="AE226" i="37"/>
  <c r="AD226" i="37"/>
  <c r="AC226" i="37"/>
  <c r="D226" i="37"/>
  <c r="I226" i="37"/>
  <c r="BY225" i="37"/>
  <c r="BX225" i="37"/>
  <c r="BW225" i="37"/>
  <c r="BV225" i="37"/>
  <c r="BR225" i="37"/>
  <c r="BS225" i="37"/>
  <c r="BT225" i="37"/>
  <c r="BU225" i="37"/>
  <c r="BQ225" i="37"/>
  <c r="BP225" i="37"/>
  <c r="BO225" i="37"/>
  <c r="BN225" i="37"/>
  <c r="BM225" i="37"/>
  <c r="BL225" i="37"/>
  <c r="BK225" i="37"/>
  <c r="BJ225" i="37"/>
  <c r="BI225" i="37"/>
  <c r="BH225" i="37"/>
  <c r="BG225" i="37"/>
  <c r="BF225" i="37"/>
  <c r="AT225" i="37"/>
  <c r="AU225" i="37"/>
  <c r="AV225" i="37"/>
  <c r="AW225" i="37"/>
  <c r="AX225" i="37"/>
  <c r="AY225" i="37"/>
  <c r="AZ225" i="37"/>
  <c r="BA225" i="37"/>
  <c r="BB225" i="37"/>
  <c r="BC225" i="37"/>
  <c r="BD225" i="37"/>
  <c r="BE225" i="37"/>
  <c r="AE225" i="37"/>
  <c r="AD225" i="37"/>
  <c r="AC225" i="37"/>
  <c r="D225" i="37"/>
  <c r="I225" i="37"/>
  <c r="BY224" i="37"/>
  <c r="BX224" i="37"/>
  <c r="BW224" i="37"/>
  <c r="BV224" i="37"/>
  <c r="AK224" i="37"/>
  <c r="BR224" i="37"/>
  <c r="BS224" i="37"/>
  <c r="BT224" i="37"/>
  <c r="BU224" i="37"/>
  <c r="BQ224" i="37"/>
  <c r="BP224" i="37"/>
  <c r="BO224" i="37"/>
  <c r="BN224" i="37"/>
  <c r="BM224" i="37"/>
  <c r="BL224" i="37"/>
  <c r="BK224" i="37"/>
  <c r="BJ224" i="37"/>
  <c r="BI224" i="37"/>
  <c r="BH224" i="37"/>
  <c r="BG224" i="37"/>
  <c r="BF224" i="37"/>
  <c r="AT224" i="37"/>
  <c r="AU224" i="37"/>
  <c r="AV224" i="37"/>
  <c r="AW224" i="37"/>
  <c r="AX224" i="37"/>
  <c r="AY224" i="37"/>
  <c r="AZ224" i="37"/>
  <c r="BA224" i="37"/>
  <c r="BB224" i="37"/>
  <c r="BC224" i="37"/>
  <c r="BD224" i="37"/>
  <c r="BE224" i="37"/>
  <c r="AF224" i="37"/>
  <c r="AE224" i="37"/>
  <c r="AD224" i="37"/>
  <c r="AC224" i="37"/>
  <c r="D224" i="37"/>
  <c r="I224" i="37"/>
  <c r="BY223" i="37"/>
  <c r="BX223" i="37"/>
  <c r="BW223" i="37"/>
  <c r="BV223" i="37"/>
  <c r="BR223" i="37"/>
  <c r="BS223" i="37"/>
  <c r="BT223" i="37"/>
  <c r="BU223" i="37"/>
  <c r="BQ223" i="37"/>
  <c r="BP223" i="37"/>
  <c r="BO223" i="37"/>
  <c r="BN223" i="37"/>
  <c r="BM223" i="37"/>
  <c r="BL223" i="37"/>
  <c r="BK223" i="37"/>
  <c r="BJ223" i="37"/>
  <c r="BI223" i="37"/>
  <c r="BH223" i="37"/>
  <c r="BG223" i="37"/>
  <c r="BF223" i="37"/>
  <c r="AT223" i="37"/>
  <c r="AU223" i="37"/>
  <c r="AV223" i="37"/>
  <c r="AW223" i="37"/>
  <c r="AX223" i="37"/>
  <c r="AY223" i="37"/>
  <c r="AZ223" i="37"/>
  <c r="BA223" i="37"/>
  <c r="BB223" i="37"/>
  <c r="BC223" i="37"/>
  <c r="BD223" i="37"/>
  <c r="BE223" i="37"/>
  <c r="AE223" i="37"/>
  <c r="AD223" i="37"/>
  <c r="AC223" i="37"/>
  <c r="D223" i="37"/>
  <c r="I223" i="37"/>
  <c r="AM232" i="37"/>
  <c r="AM112" i="37"/>
  <c r="AM167" i="37"/>
  <c r="AM224" i="37"/>
  <c r="AM216" i="37"/>
  <c r="AM88" i="37"/>
  <c r="AM160" i="37"/>
  <c r="AM200" i="37"/>
  <c r="AM64" i="37"/>
  <c r="AM104" i="37"/>
  <c r="A105" i="37"/>
  <c r="E70" i="37"/>
  <c r="B70" i="37"/>
  <c r="A32" i="37"/>
  <c r="A169" i="37"/>
  <c r="AK26" i="37"/>
  <c r="AN22" i="37"/>
  <c r="AS22" i="37"/>
  <c r="A160" i="37"/>
  <c r="AK31" i="37"/>
  <c r="A216" i="37"/>
  <c r="A128" i="37"/>
  <c r="A152" i="37"/>
  <c r="A208" i="37"/>
  <c r="A41" i="37"/>
  <c r="A55" i="37"/>
  <c r="A56" i="37"/>
  <c r="A72" i="37"/>
  <c r="A88" i="37"/>
  <c r="A96" i="37"/>
  <c r="A153" i="37"/>
  <c r="AN44" i="37"/>
  <c r="AS44" i="37"/>
  <c r="AK40" i="37"/>
  <c r="AK44" i="37"/>
  <c r="AK52" i="37"/>
  <c r="AK56" i="37"/>
  <c r="AK58" i="37"/>
  <c r="AK60" i="37"/>
  <c r="AK82" i="37"/>
  <c r="AK85" i="37"/>
  <c r="AK89" i="37"/>
  <c r="AK124" i="37"/>
  <c r="AK95" i="37"/>
  <c r="F95" i="37"/>
  <c r="AK96" i="37"/>
  <c r="AK101" i="37"/>
  <c r="AK102" i="37"/>
  <c r="AK106" i="37"/>
  <c r="AK116" i="37"/>
  <c r="AK119" i="37"/>
  <c r="AK127" i="37"/>
  <c r="AK135" i="37"/>
  <c r="F139" i="37"/>
  <c r="AK149" i="37"/>
  <c r="AK162" i="37"/>
  <c r="F164" i="37"/>
  <c r="AK170" i="37"/>
  <c r="E157" i="37"/>
  <c r="B157" i="37"/>
  <c r="AN163" i="37"/>
  <c r="AK167" i="37"/>
  <c r="AK169" i="37"/>
  <c r="F169" i="37"/>
  <c r="AN170" i="37"/>
  <c r="AS170" i="37"/>
  <c r="A256" i="37"/>
  <c r="A184" i="37"/>
  <c r="A232" i="37"/>
  <c r="A240" i="37"/>
  <c r="A264" i="37"/>
  <c r="AK185" i="37"/>
  <c r="AK190" i="37"/>
  <c r="AK196" i="37"/>
  <c r="AK212" i="37"/>
  <c r="AK221" i="37"/>
  <c r="AK215" i="37"/>
  <c r="AS11" i="37"/>
  <c r="AF272" i="37"/>
  <c r="AF304" i="37"/>
  <c r="AM296" i="37"/>
  <c r="AM288" i="37"/>
  <c r="AM297" i="37"/>
  <c r="D33" i="45"/>
  <c r="AB53" i="1"/>
  <c r="AA52" i="1"/>
  <c r="AB52" i="1"/>
  <c r="AB37" i="1"/>
  <c r="AG89" i="1"/>
  <c r="AG90" i="1"/>
  <c r="AG91" i="1"/>
  <c r="AG92" i="1"/>
  <c r="AG88" i="1"/>
  <c r="AA92" i="1"/>
  <c r="AA91" i="1"/>
  <c r="AA90" i="1"/>
  <c r="AA89" i="1"/>
  <c r="AA88" i="1"/>
  <c r="AB54" i="1"/>
  <c r="AB56" i="1"/>
  <c r="AB55" i="1"/>
  <c r="AB43" i="1"/>
  <c r="AB42" i="1"/>
  <c r="AA56" i="1"/>
  <c r="AA55" i="1"/>
  <c r="Z92" i="1"/>
  <c r="Z91" i="1"/>
  <c r="Z90" i="1"/>
  <c r="Z89" i="1"/>
  <c r="Z88" i="1"/>
  <c r="S86" i="1"/>
  <c r="S65" i="1"/>
  <c r="S66" i="1"/>
  <c r="S67" i="1"/>
  <c r="S68" i="1"/>
  <c r="S69" i="1"/>
  <c r="S70" i="1"/>
  <c r="S71" i="1"/>
  <c r="S72" i="1"/>
  <c r="S73" i="1"/>
  <c r="S74" i="1"/>
  <c r="S75" i="1"/>
  <c r="S76" i="1"/>
  <c r="S77" i="1"/>
  <c r="S78" i="1"/>
  <c r="B77" i="1"/>
  <c r="AI88" i="1"/>
  <c r="AI89" i="1"/>
  <c r="AI90" i="1"/>
  <c r="AI91" i="1"/>
  <c r="AI92" i="1"/>
  <c r="AG15" i="37"/>
  <c r="BY15" i="37"/>
  <c r="BX15" i="37"/>
  <c r="BW15" i="37"/>
  <c r="BV15" i="37"/>
  <c r="BR18" i="37"/>
  <c r="BS18" i="37"/>
  <c r="BT18" i="37"/>
  <c r="BU18" i="37"/>
  <c r="BY18" i="37"/>
  <c r="BX18" i="37"/>
  <c r="BW18" i="37"/>
  <c r="BV18" i="37"/>
  <c r="BR175" i="37"/>
  <c r="BS175" i="37"/>
  <c r="BT175" i="37"/>
  <c r="BU175" i="37"/>
  <c r="BY175" i="37"/>
  <c r="BX175" i="37"/>
  <c r="BW175" i="37"/>
  <c r="BV175" i="37"/>
  <c r="BR270" i="37"/>
  <c r="BS270" i="37"/>
  <c r="BT270" i="37"/>
  <c r="BU270" i="37"/>
  <c r="BY270" i="37"/>
  <c r="BX270" i="37"/>
  <c r="BW270" i="37"/>
  <c r="BV270" i="37"/>
  <c r="BR271" i="37"/>
  <c r="BS271" i="37"/>
  <c r="BT271" i="37"/>
  <c r="BU271" i="37"/>
  <c r="BY271" i="37"/>
  <c r="BX271" i="37"/>
  <c r="BW271" i="37"/>
  <c r="BV271" i="37"/>
  <c r="BR272" i="37"/>
  <c r="BS272" i="37"/>
  <c r="BT272" i="37"/>
  <c r="BU272" i="37"/>
  <c r="BY272" i="37"/>
  <c r="BX272" i="37"/>
  <c r="BW272" i="37"/>
  <c r="BV272" i="37"/>
  <c r="BR273" i="37"/>
  <c r="BS273" i="37"/>
  <c r="BT273" i="37"/>
  <c r="BU273" i="37"/>
  <c r="BY273" i="37"/>
  <c r="BX273" i="37"/>
  <c r="BW273" i="37"/>
  <c r="BV273" i="37"/>
  <c r="BR274" i="37"/>
  <c r="BS274" i="37"/>
  <c r="BT274" i="37"/>
  <c r="BU274" i="37"/>
  <c r="BY274" i="37"/>
  <c r="BX274" i="37"/>
  <c r="BW274" i="37"/>
  <c r="BV274" i="37"/>
  <c r="AK274" i="37"/>
  <c r="BR275" i="37"/>
  <c r="BS275" i="37"/>
  <c r="BT275" i="37"/>
  <c r="BU275" i="37"/>
  <c r="BY275" i="37"/>
  <c r="BX275" i="37"/>
  <c r="BW275" i="37"/>
  <c r="BV275" i="37"/>
  <c r="BR276" i="37"/>
  <c r="BS276" i="37"/>
  <c r="BT276" i="37"/>
  <c r="BU276" i="37"/>
  <c r="BY276" i="37"/>
  <c r="BX276" i="37"/>
  <c r="BW276" i="37"/>
  <c r="BV276" i="37"/>
  <c r="BR277" i="37"/>
  <c r="BS277" i="37"/>
  <c r="BT277" i="37"/>
  <c r="BU277" i="37"/>
  <c r="BY277" i="37"/>
  <c r="BX277" i="37"/>
  <c r="BW277" i="37"/>
  <c r="BV277" i="37"/>
  <c r="BR278" i="37"/>
  <c r="BS278" i="37"/>
  <c r="BT278" i="37"/>
  <c r="BU278" i="37"/>
  <c r="BY278" i="37"/>
  <c r="BX278" i="37"/>
  <c r="BW278" i="37"/>
  <c r="BV278" i="37"/>
  <c r="BR279" i="37"/>
  <c r="BS279" i="37"/>
  <c r="BT279" i="37"/>
  <c r="BU279" i="37"/>
  <c r="BY279" i="37"/>
  <c r="BX279" i="37"/>
  <c r="BW279" i="37"/>
  <c r="BV279" i="37"/>
  <c r="BR280" i="37"/>
  <c r="BS280" i="37"/>
  <c r="BT280" i="37"/>
  <c r="BU280" i="37"/>
  <c r="BY280" i="37"/>
  <c r="BX280" i="37"/>
  <c r="BW280" i="37"/>
  <c r="BV280" i="37"/>
  <c r="BR281" i="37"/>
  <c r="BS281" i="37"/>
  <c r="BT281" i="37"/>
  <c r="BU281" i="37"/>
  <c r="BY281" i="37"/>
  <c r="BX281" i="37"/>
  <c r="BW281" i="37"/>
  <c r="BV281" i="37"/>
  <c r="AK281" i="37"/>
  <c r="BR282" i="37"/>
  <c r="BS282" i="37"/>
  <c r="BT282" i="37"/>
  <c r="BU282" i="37"/>
  <c r="BY282" i="37"/>
  <c r="BX282" i="37"/>
  <c r="BW282" i="37"/>
  <c r="BV282" i="37"/>
  <c r="AK282" i="37"/>
  <c r="BR283" i="37"/>
  <c r="BS283" i="37"/>
  <c r="BT283" i="37"/>
  <c r="BU283" i="37"/>
  <c r="BY283" i="37"/>
  <c r="BX283" i="37"/>
  <c r="BW283" i="37"/>
  <c r="BV283" i="37"/>
  <c r="BR284" i="37"/>
  <c r="BS284" i="37"/>
  <c r="BT284" i="37"/>
  <c r="BU284" i="37"/>
  <c r="BY284" i="37"/>
  <c r="BX284" i="37"/>
  <c r="BW284" i="37"/>
  <c r="BV284" i="37"/>
  <c r="BR285" i="37"/>
  <c r="BS285" i="37"/>
  <c r="BT285" i="37"/>
  <c r="BU285" i="37"/>
  <c r="BY285" i="37"/>
  <c r="BX285" i="37"/>
  <c r="BW285" i="37"/>
  <c r="BV285" i="37"/>
  <c r="BR286" i="37"/>
  <c r="BS286" i="37"/>
  <c r="BT286" i="37"/>
  <c r="BU286" i="37"/>
  <c r="BY286" i="37"/>
  <c r="BX286" i="37"/>
  <c r="BW286" i="37"/>
  <c r="BV286" i="37"/>
  <c r="BR287" i="37"/>
  <c r="BS287" i="37"/>
  <c r="BT287" i="37"/>
  <c r="BU287" i="37"/>
  <c r="BY287" i="37"/>
  <c r="BX287" i="37"/>
  <c r="BW287" i="37"/>
  <c r="BV287" i="37"/>
  <c r="BR288" i="37"/>
  <c r="BS288" i="37"/>
  <c r="BT288" i="37"/>
  <c r="BU288" i="37"/>
  <c r="BY288" i="37"/>
  <c r="BX288" i="37"/>
  <c r="BW288" i="37"/>
  <c r="BV288" i="37"/>
  <c r="BR289" i="37"/>
  <c r="BS289" i="37"/>
  <c r="BT289" i="37"/>
  <c r="BU289" i="37"/>
  <c r="BY289" i="37"/>
  <c r="BX289" i="37"/>
  <c r="BW289" i="37"/>
  <c r="BV289" i="37"/>
  <c r="BR290" i="37"/>
  <c r="BS290" i="37"/>
  <c r="BT290" i="37"/>
  <c r="BU290" i="37"/>
  <c r="BY290" i="37"/>
  <c r="BX290" i="37"/>
  <c r="BW290" i="37"/>
  <c r="BV290" i="37"/>
  <c r="AK290" i="37"/>
  <c r="BR291" i="37"/>
  <c r="BS291" i="37"/>
  <c r="BT291" i="37"/>
  <c r="BU291" i="37"/>
  <c r="BY291" i="37"/>
  <c r="BX291" i="37"/>
  <c r="BW291" i="37"/>
  <c r="BV291" i="37"/>
  <c r="BR292" i="37"/>
  <c r="BS292" i="37"/>
  <c r="BT292" i="37"/>
  <c r="BU292" i="37"/>
  <c r="BY292" i="37"/>
  <c r="BX292" i="37"/>
  <c r="BW292" i="37"/>
  <c r="BV292" i="37"/>
  <c r="AK292" i="37"/>
  <c r="BR293" i="37"/>
  <c r="BS293" i="37"/>
  <c r="BT293" i="37"/>
  <c r="BU293" i="37"/>
  <c r="BY293" i="37"/>
  <c r="BX293" i="37"/>
  <c r="BW293" i="37"/>
  <c r="BV293" i="37"/>
  <c r="BR294" i="37"/>
  <c r="BS294" i="37"/>
  <c r="BT294" i="37"/>
  <c r="BU294" i="37"/>
  <c r="BY294" i="37"/>
  <c r="BX294" i="37"/>
  <c r="BW294" i="37"/>
  <c r="BV294" i="37"/>
  <c r="BR295" i="37"/>
  <c r="BS295" i="37"/>
  <c r="BT295" i="37"/>
  <c r="BU295" i="37"/>
  <c r="BY295" i="37"/>
  <c r="BX295" i="37"/>
  <c r="BW295" i="37"/>
  <c r="BV295" i="37"/>
  <c r="AK295" i="37"/>
  <c r="BR296" i="37"/>
  <c r="BS296" i="37"/>
  <c r="BT296" i="37"/>
  <c r="BU296" i="37"/>
  <c r="BY296" i="37"/>
  <c r="BX296" i="37"/>
  <c r="BW296" i="37"/>
  <c r="BV296" i="37"/>
  <c r="BR297" i="37"/>
  <c r="BS297" i="37"/>
  <c r="BT297" i="37"/>
  <c r="BU297" i="37"/>
  <c r="BY297" i="37"/>
  <c r="BX297" i="37"/>
  <c r="BW297" i="37"/>
  <c r="BV297" i="37"/>
  <c r="BR298" i="37"/>
  <c r="BS298" i="37"/>
  <c r="BT298" i="37"/>
  <c r="BU298" i="37"/>
  <c r="BY298" i="37"/>
  <c r="BX298" i="37"/>
  <c r="BW298" i="37"/>
  <c r="BV298" i="37"/>
  <c r="AK298" i="37"/>
  <c r="BR299" i="37"/>
  <c r="BS299" i="37"/>
  <c r="BT299" i="37"/>
  <c r="BU299" i="37"/>
  <c r="BY299" i="37"/>
  <c r="BX299" i="37"/>
  <c r="BW299" i="37"/>
  <c r="BV299" i="37"/>
  <c r="AK299" i="37"/>
  <c r="BR300" i="37"/>
  <c r="BS300" i="37"/>
  <c r="BT300" i="37"/>
  <c r="BU300" i="37"/>
  <c r="BY300" i="37"/>
  <c r="BX300" i="37"/>
  <c r="BW300" i="37"/>
  <c r="BV300" i="37"/>
  <c r="BR301" i="37"/>
  <c r="BS301" i="37"/>
  <c r="BT301" i="37"/>
  <c r="BU301" i="37"/>
  <c r="BY301" i="37"/>
  <c r="BX301" i="37"/>
  <c r="BW301" i="37"/>
  <c r="BV301" i="37"/>
  <c r="BR302" i="37"/>
  <c r="BS302" i="37"/>
  <c r="BT302" i="37"/>
  <c r="BU302" i="37"/>
  <c r="BY302" i="37"/>
  <c r="BX302" i="37"/>
  <c r="BW302" i="37"/>
  <c r="BV302" i="37"/>
  <c r="BR303" i="37"/>
  <c r="BS303" i="37"/>
  <c r="BT303" i="37"/>
  <c r="BU303" i="37"/>
  <c r="BY303" i="37"/>
  <c r="BX303" i="37"/>
  <c r="BW303" i="37"/>
  <c r="BV303" i="37"/>
  <c r="BR304" i="37"/>
  <c r="BS304" i="37"/>
  <c r="BT304" i="37"/>
  <c r="BU304" i="37"/>
  <c r="BY304" i="37"/>
  <c r="BX304" i="37"/>
  <c r="BW304" i="37"/>
  <c r="BV304" i="37"/>
  <c r="BR305" i="37"/>
  <c r="BS305" i="37"/>
  <c r="BT305" i="37"/>
  <c r="BU305" i="37"/>
  <c r="BY305" i="37"/>
  <c r="BX305" i="37"/>
  <c r="BW305" i="37"/>
  <c r="BV305" i="37"/>
  <c r="BR306" i="37"/>
  <c r="BS306" i="37"/>
  <c r="BT306" i="37"/>
  <c r="BU306" i="37"/>
  <c r="BY306" i="37"/>
  <c r="BX306" i="37"/>
  <c r="BW306" i="37"/>
  <c r="BV306" i="37"/>
  <c r="BR307" i="37"/>
  <c r="BS307" i="37"/>
  <c r="BT307" i="37"/>
  <c r="BU307" i="37"/>
  <c r="BY307" i="37"/>
  <c r="BX307" i="37"/>
  <c r="BW307" i="37"/>
  <c r="BV307" i="37"/>
  <c r="BR308" i="37"/>
  <c r="BS308" i="37"/>
  <c r="BT308" i="37"/>
  <c r="BU308" i="37"/>
  <c r="BY308" i="37"/>
  <c r="BX308" i="37"/>
  <c r="BW308" i="37"/>
  <c r="BV308" i="37"/>
  <c r="BR309" i="37"/>
  <c r="BS309" i="37"/>
  <c r="BT309" i="37"/>
  <c r="BU309" i="37"/>
  <c r="BY309" i="37"/>
  <c r="BX309" i="37"/>
  <c r="BW309" i="37"/>
  <c r="BV309" i="37"/>
  <c r="AK309" i="37"/>
  <c r="BR310" i="37"/>
  <c r="BS310" i="37"/>
  <c r="BT310" i="37"/>
  <c r="BU310" i="37"/>
  <c r="BY310" i="37"/>
  <c r="BX310" i="37"/>
  <c r="BW310" i="37"/>
  <c r="BV310" i="37"/>
  <c r="BR311" i="37"/>
  <c r="BS311" i="37"/>
  <c r="BT311" i="37"/>
  <c r="BU311" i="37"/>
  <c r="BY311" i="37"/>
  <c r="BX311" i="37"/>
  <c r="BW311" i="37"/>
  <c r="BV311" i="37"/>
  <c r="AK311" i="37"/>
  <c r="BR312" i="37"/>
  <c r="BS312" i="37"/>
  <c r="BT312" i="37"/>
  <c r="BU312" i="37"/>
  <c r="BY312" i="37"/>
  <c r="BX312" i="37"/>
  <c r="BW312" i="37"/>
  <c r="BV312" i="37"/>
  <c r="BR313" i="37"/>
  <c r="BS313" i="37"/>
  <c r="BT313" i="37"/>
  <c r="BU313" i="37"/>
  <c r="BY313" i="37"/>
  <c r="BX313" i="37"/>
  <c r="BW313" i="37"/>
  <c r="BV313" i="37"/>
  <c r="BR314" i="37"/>
  <c r="BS314" i="37"/>
  <c r="BT314" i="37"/>
  <c r="BU314" i="37"/>
  <c r="BY314" i="37"/>
  <c r="BX314" i="37"/>
  <c r="BW314" i="37"/>
  <c r="BV314" i="37"/>
  <c r="BR315" i="37"/>
  <c r="BS315" i="37"/>
  <c r="BT315" i="37"/>
  <c r="BU315" i="37"/>
  <c r="BY315" i="37"/>
  <c r="BX315" i="37"/>
  <c r="BW315" i="37"/>
  <c r="BV315" i="37"/>
  <c r="BR316" i="37"/>
  <c r="BS316" i="37"/>
  <c r="BT316" i="37"/>
  <c r="BU316" i="37"/>
  <c r="BY316" i="37"/>
  <c r="BX316" i="37"/>
  <c r="BW316" i="37"/>
  <c r="BV316" i="37"/>
  <c r="BY17" i="37"/>
  <c r="BX17" i="37"/>
  <c r="BW17" i="37"/>
  <c r="CG10" i="37"/>
  <c r="CE10" i="37"/>
  <c r="DU13" i="37" a="1"/>
  <c r="DU13" i="37"/>
  <c r="DT13" i="37" a="1"/>
  <c r="DT13" i="37"/>
  <c r="DS13" i="37" a="1"/>
  <c r="DS13" i="37"/>
  <c r="DP13" i="37" a="1"/>
  <c r="DP13" i="37"/>
  <c r="DM13" i="37" a="1"/>
  <c r="DM13" i="37"/>
  <c r="DL13" i="37" a="1"/>
  <c r="DL13" i="37"/>
  <c r="DK13" i="37" a="1"/>
  <c r="DK13" i="37"/>
  <c r="DE13" i="37" a="1"/>
  <c r="DE13" i="37"/>
  <c r="DC13" i="37" a="1"/>
  <c r="DC13" i="37"/>
  <c r="CW13" i="37" a="1"/>
  <c r="CW13" i="37"/>
  <c r="CV13" i="37" a="1"/>
  <c r="CV13" i="37"/>
  <c r="CO13" i="37" a="1"/>
  <c r="CO13" i="37"/>
  <c r="CN13" i="37" a="1"/>
  <c r="CN13" i="37"/>
  <c r="CG13" i="37" a="1"/>
  <c r="CG13" i="37"/>
  <c r="H14" i="47"/>
  <c r="CE13" i="37" a="1"/>
  <c r="CE13" i="37"/>
  <c r="CD11" i="37"/>
  <c r="CO11" i="37"/>
  <c r="CO10" i="37"/>
  <c r="CU10" i="37"/>
  <c r="CW11" i="37"/>
  <c r="CW10" i="37"/>
  <c r="DC11" i="37"/>
  <c r="DE11" i="37"/>
  <c r="DE10" i="37"/>
  <c r="DM11" i="37"/>
  <c r="DM10" i="37"/>
  <c r="DU11" i="37"/>
  <c r="DU10" i="37"/>
  <c r="CN11" i="37"/>
  <c r="CN10" i="37"/>
  <c r="CV11" i="37"/>
  <c r="CV10" i="37"/>
  <c r="CZ11" i="37"/>
  <c r="DB10" i="37"/>
  <c r="DD10" i="37"/>
  <c r="DL11" i="37"/>
  <c r="DL10" i="37"/>
  <c r="DP11" i="37"/>
  <c r="DR11" i="37"/>
  <c r="DT11" i="37"/>
  <c r="DT10" i="37"/>
  <c r="I14" i="47"/>
  <c r="CL11" i="37"/>
  <c r="DJ11" i="37"/>
  <c r="DJ10" i="37"/>
  <c r="CM10" i="37"/>
  <c r="CM11" i="37"/>
  <c r="F31" i="1"/>
  <c r="F33" i="1"/>
  <c r="AM3" i="37"/>
  <c r="A1" i="47"/>
  <c r="AD316" i="37"/>
  <c r="AC316" i="37"/>
  <c r="AD315" i="37"/>
  <c r="AC315" i="37"/>
  <c r="AD314" i="37"/>
  <c r="AC314" i="37"/>
  <c r="AD313" i="37"/>
  <c r="AC313" i="37"/>
  <c r="AD312" i="37"/>
  <c r="AC312" i="37"/>
  <c r="AD311" i="37"/>
  <c r="AC311" i="37"/>
  <c r="AD310" i="37"/>
  <c r="AC310" i="37"/>
  <c r="AD309" i="37"/>
  <c r="AC309" i="37"/>
  <c r="AD308" i="37"/>
  <c r="AC308" i="37"/>
  <c r="AD307" i="37"/>
  <c r="AC307" i="37"/>
  <c r="AD306" i="37"/>
  <c r="AC306" i="37"/>
  <c r="AD305" i="37"/>
  <c r="AC305" i="37"/>
  <c r="AD304" i="37"/>
  <c r="AC304" i="37"/>
  <c r="AD303" i="37"/>
  <c r="AC303" i="37"/>
  <c r="AD302" i="37"/>
  <c r="AC302" i="37"/>
  <c r="AD301" i="37"/>
  <c r="AC301" i="37"/>
  <c r="AD300" i="37"/>
  <c r="AC300" i="37"/>
  <c r="AD299" i="37"/>
  <c r="AC299" i="37"/>
  <c r="AD298" i="37"/>
  <c r="AC298" i="37"/>
  <c r="AD297" i="37"/>
  <c r="AC297" i="37"/>
  <c r="AD296" i="37"/>
  <c r="AC296" i="37"/>
  <c r="AD295" i="37"/>
  <c r="AC295" i="37"/>
  <c r="AD294" i="37"/>
  <c r="AC294" i="37"/>
  <c r="AD293" i="37"/>
  <c r="AC293" i="37"/>
  <c r="AD292" i="37"/>
  <c r="AC292" i="37"/>
  <c r="AD291" i="37"/>
  <c r="AC291" i="37"/>
  <c r="AD290" i="37"/>
  <c r="AC290" i="37"/>
  <c r="AD289" i="37"/>
  <c r="AC289" i="37"/>
  <c r="AD288" i="37"/>
  <c r="AC288" i="37"/>
  <c r="AD287" i="37"/>
  <c r="AC287" i="37"/>
  <c r="AD286" i="37"/>
  <c r="AC286" i="37"/>
  <c r="AD285" i="37"/>
  <c r="AC285" i="37"/>
  <c r="AD284" i="37"/>
  <c r="AC284" i="37"/>
  <c r="AD283" i="37"/>
  <c r="AC283" i="37"/>
  <c r="AD282" i="37"/>
  <c r="AC282" i="37"/>
  <c r="AD281" i="37"/>
  <c r="AC281" i="37"/>
  <c r="AD280" i="37"/>
  <c r="AC280" i="37"/>
  <c r="AD279" i="37"/>
  <c r="AC279" i="37"/>
  <c r="AD278" i="37"/>
  <c r="AC278" i="37"/>
  <c r="AD277" i="37"/>
  <c r="AC277" i="37"/>
  <c r="AD276" i="37"/>
  <c r="AC276" i="37"/>
  <c r="AD275" i="37"/>
  <c r="AC275" i="37"/>
  <c r="AD274" i="37"/>
  <c r="AC274" i="37"/>
  <c r="AD273" i="37"/>
  <c r="AC273" i="37"/>
  <c r="AD272" i="37"/>
  <c r="AC272" i="37"/>
  <c r="AD271" i="37"/>
  <c r="AC271" i="37"/>
  <c r="AD270" i="37"/>
  <c r="AC270" i="37"/>
  <c r="AD175" i="37"/>
  <c r="AC175" i="37"/>
  <c r="AD17" i="37"/>
  <c r="AD18" i="37"/>
  <c r="AC18" i="37"/>
  <c r="AE316" i="37"/>
  <c r="AE315" i="37"/>
  <c r="AE314" i="37"/>
  <c r="AE313" i="37"/>
  <c r="AE312" i="37"/>
  <c r="AE311" i="37"/>
  <c r="AE310" i="37"/>
  <c r="AE309" i="37"/>
  <c r="AE308" i="37"/>
  <c r="AE307" i="37"/>
  <c r="AE306" i="37"/>
  <c r="AE305" i="37"/>
  <c r="AE304" i="37"/>
  <c r="AE303" i="37"/>
  <c r="AE302" i="37"/>
  <c r="AE301" i="37"/>
  <c r="AE300" i="37"/>
  <c r="AE299" i="37"/>
  <c r="AE298" i="37"/>
  <c r="AE297" i="37"/>
  <c r="AE296" i="37"/>
  <c r="AE295" i="37"/>
  <c r="AE294" i="37"/>
  <c r="AE293" i="37"/>
  <c r="AE292" i="37"/>
  <c r="AE291" i="37"/>
  <c r="AE290" i="37"/>
  <c r="AE289" i="37"/>
  <c r="AE288" i="37"/>
  <c r="AE287" i="37"/>
  <c r="AE286" i="37"/>
  <c r="AE285" i="37"/>
  <c r="AE284" i="37"/>
  <c r="AE283" i="37"/>
  <c r="AE282" i="37"/>
  <c r="AE281" i="37"/>
  <c r="AE280" i="37"/>
  <c r="AE279" i="37"/>
  <c r="AE278" i="37"/>
  <c r="AE277" i="37"/>
  <c r="AE276" i="37"/>
  <c r="AE275" i="37"/>
  <c r="AE274" i="37"/>
  <c r="AE273" i="37"/>
  <c r="AE272" i="37"/>
  <c r="AE271" i="37"/>
  <c r="AE270" i="37"/>
  <c r="AE175" i="37"/>
  <c r="AE18" i="37"/>
  <c r="D316" i="37"/>
  <c r="I316" i="37"/>
  <c r="D315" i="37"/>
  <c r="I315" i="37"/>
  <c r="D314" i="37"/>
  <c r="I314" i="37"/>
  <c r="D313" i="37"/>
  <c r="I313" i="37"/>
  <c r="D312" i="37"/>
  <c r="I312" i="37"/>
  <c r="D311" i="37"/>
  <c r="I311" i="37"/>
  <c r="D310" i="37"/>
  <c r="I310" i="37"/>
  <c r="D309" i="37"/>
  <c r="I309" i="37"/>
  <c r="D308" i="37"/>
  <c r="I308" i="37"/>
  <c r="D307" i="37"/>
  <c r="I307" i="37"/>
  <c r="D306" i="37"/>
  <c r="I306" i="37"/>
  <c r="D305" i="37"/>
  <c r="I305" i="37"/>
  <c r="D304" i="37"/>
  <c r="I304" i="37"/>
  <c r="D303" i="37"/>
  <c r="I303" i="37"/>
  <c r="D302" i="37"/>
  <c r="I302" i="37"/>
  <c r="D301" i="37"/>
  <c r="I301" i="37"/>
  <c r="D300" i="37"/>
  <c r="I300" i="37"/>
  <c r="D299" i="37"/>
  <c r="I299" i="37"/>
  <c r="D298" i="37"/>
  <c r="I298" i="37"/>
  <c r="D297" i="37"/>
  <c r="I297" i="37"/>
  <c r="D296" i="37"/>
  <c r="I296" i="37"/>
  <c r="D295" i="37"/>
  <c r="I295" i="37"/>
  <c r="D294" i="37"/>
  <c r="I294" i="37"/>
  <c r="D293" i="37"/>
  <c r="I293" i="37"/>
  <c r="D292" i="37"/>
  <c r="I292" i="37"/>
  <c r="D291" i="37"/>
  <c r="I291" i="37"/>
  <c r="D290" i="37"/>
  <c r="I290" i="37"/>
  <c r="D289" i="37"/>
  <c r="I289" i="37"/>
  <c r="D288" i="37"/>
  <c r="I288" i="37"/>
  <c r="D287" i="37"/>
  <c r="I287" i="37"/>
  <c r="D286" i="37"/>
  <c r="I286" i="37"/>
  <c r="D285" i="37"/>
  <c r="I285" i="37"/>
  <c r="D284" i="37"/>
  <c r="I284" i="37"/>
  <c r="D283" i="37"/>
  <c r="I283" i="37"/>
  <c r="D282" i="37"/>
  <c r="I282" i="37"/>
  <c r="D281" i="37"/>
  <c r="I281" i="37"/>
  <c r="D280" i="37"/>
  <c r="I280" i="37"/>
  <c r="D279" i="37"/>
  <c r="I279" i="37"/>
  <c r="D278" i="37"/>
  <c r="I278" i="37"/>
  <c r="D277" i="37"/>
  <c r="I277" i="37"/>
  <c r="D276" i="37"/>
  <c r="I276" i="37"/>
  <c r="D275" i="37"/>
  <c r="I275" i="37"/>
  <c r="D274" i="37"/>
  <c r="I274" i="37"/>
  <c r="D273" i="37"/>
  <c r="I273" i="37"/>
  <c r="D272" i="37"/>
  <c r="I272" i="37"/>
  <c r="D271" i="37"/>
  <c r="I271" i="37"/>
  <c r="D270" i="37"/>
  <c r="I270" i="37"/>
  <c r="D175" i="37"/>
  <c r="I175" i="37"/>
  <c r="D18" i="37"/>
  <c r="I18" i="37"/>
  <c r="AE15" i="37"/>
  <c r="AD15" i="37"/>
  <c r="AC15" i="37"/>
  <c r="AK275" i="37"/>
  <c r="AK271" i="37"/>
  <c r="BQ316" i="37"/>
  <c r="BP316" i="37"/>
  <c r="BO316" i="37"/>
  <c r="BN316" i="37"/>
  <c r="BM316" i="37"/>
  <c r="BL316" i="37"/>
  <c r="BK316" i="37"/>
  <c r="BJ316" i="37"/>
  <c r="BI316" i="37"/>
  <c r="BH316" i="37"/>
  <c r="BG316" i="37"/>
  <c r="BF316" i="37"/>
  <c r="AT316" i="37"/>
  <c r="AU316" i="37"/>
  <c r="AV316" i="37"/>
  <c r="AW316" i="37"/>
  <c r="AX316" i="37"/>
  <c r="AY316" i="37"/>
  <c r="AZ316" i="37"/>
  <c r="BA316" i="37"/>
  <c r="BB316" i="37"/>
  <c r="BC316" i="37"/>
  <c r="BD316" i="37"/>
  <c r="BE316" i="37"/>
  <c r="BQ315" i="37"/>
  <c r="BP315" i="37"/>
  <c r="BO315" i="37"/>
  <c r="BN315" i="37"/>
  <c r="BM315" i="37"/>
  <c r="BL315" i="37"/>
  <c r="BK315" i="37"/>
  <c r="BJ315" i="37"/>
  <c r="BI315" i="37"/>
  <c r="BH315" i="37"/>
  <c r="BG315" i="37"/>
  <c r="BF315" i="37"/>
  <c r="AT315" i="37"/>
  <c r="AU315" i="37"/>
  <c r="AV315" i="37"/>
  <c r="AW315" i="37"/>
  <c r="AX315" i="37"/>
  <c r="AY315" i="37"/>
  <c r="AZ315" i="37"/>
  <c r="BA315" i="37"/>
  <c r="BB315" i="37"/>
  <c r="BC315" i="37"/>
  <c r="BD315" i="37"/>
  <c r="BE315" i="37"/>
  <c r="BQ314" i="37"/>
  <c r="BP314" i="37"/>
  <c r="BO314" i="37"/>
  <c r="BN314" i="37"/>
  <c r="BM314" i="37"/>
  <c r="BL314" i="37"/>
  <c r="BK314" i="37"/>
  <c r="BJ314" i="37"/>
  <c r="BI314" i="37"/>
  <c r="BH314" i="37"/>
  <c r="BG314" i="37"/>
  <c r="BF314" i="37"/>
  <c r="AT314" i="37"/>
  <c r="AU314" i="37"/>
  <c r="AV314" i="37"/>
  <c r="AW314" i="37"/>
  <c r="AX314" i="37"/>
  <c r="AY314" i="37"/>
  <c r="AZ314" i="37"/>
  <c r="BA314" i="37"/>
  <c r="BB314" i="37"/>
  <c r="BC314" i="37"/>
  <c r="BD314" i="37"/>
  <c r="BE314" i="37"/>
  <c r="BQ313" i="37"/>
  <c r="BP313" i="37"/>
  <c r="BO313" i="37"/>
  <c r="BN313" i="37"/>
  <c r="BM313" i="37"/>
  <c r="BL313" i="37"/>
  <c r="BK313" i="37"/>
  <c r="BJ313" i="37"/>
  <c r="BI313" i="37"/>
  <c r="BH313" i="37"/>
  <c r="BG313" i="37"/>
  <c r="BF313" i="37"/>
  <c r="AT313" i="37"/>
  <c r="AU313" i="37"/>
  <c r="AV313" i="37"/>
  <c r="AW313" i="37"/>
  <c r="AX313" i="37"/>
  <c r="AY313" i="37"/>
  <c r="AZ313" i="37"/>
  <c r="BA313" i="37"/>
  <c r="BB313" i="37"/>
  <c r="BC313" i="37"/>
  <c r="BD313" i="37"/>
  <c r="BE313" i="37"/>
  <c r="BQ312" i="37"/>
  <c r="BP312" i="37"/>
  <c r="BO312" i="37"/>
  <c r="BN312" i="37"/>
  <c r="BM312" i="37"/>
  <c r="BL312" i="37"/>
  <c r="BK312" i="37"/>
  <c r="BJ312" i="37"/>
  <c r="BI312" i="37"/>
  <c r="BH312" i="37"/>
  <c r="BG312" i="37"/>
  <c r="BF312" i="37"/>
  <c r="AT312" i="37"/>
  <c r="AU312" i="37"/>
  <c r="AV312" i="37"/>
  <c r="AW312" i="37"/>
  <c r="AX312" i="37"/>
  <c r="AY312" i="37"/>
  <c r="AZ312" i="37"/>
  <c r="BA312" i="37"/>
  <c r="BB312" i="37"/>
  <c r="BC312" i="37"/>
  <c r="BD312" i="37"/>
  <c r="BE312" i="37"/>
  <c r="BQ311" i="37"/>
  <c r="BP311" i="37"/>
  <c r="BO311" i="37"/>
  <c r="BN311" i="37"/>
  <c r="BM311" i="37"/>
  <c r="BL311" i="37"/>
  <c r="BK311" i="37"/>
  <c r="BJ311" i="37"/>
  <c r="BI311" i="37"/>
  <c r="BH311" i="37"/>
  <c r="BG311" i="37"/>
  <c r="BF311" i="37"/>
  <c r="AT311" i="37"/>
  <c r="AU311" i="37"/>
  <c r="AV311" i="37"/>
  <c r="AW311" i="37"/>
  <c r="AX311" i="37"/>
  <c r="AY311" i="37"/>
  <c r="AZ311" i="37"/>
  <c r="BA311" i="37"/>
  <c r="BB311" i="37"/>
  <c r="BC311" i="37"/>
  <c r="BD311" i="37"/>
  <c r="BE311" i="37"/>
  <c r="BQ310" i="37"/>
  <c r="BP310" i="37"/>
  <c r="BO310" i="37"/>
  <c r="BN310" i="37"/>
  <c r="BM310" i="37"/>
  <c r="BL310" i="37"/>
  <c r="BK310" i="37"/>
  <c r="BJ310" i="37"/>
  <c r="BI310" i="37"/>
  <c r="BH310" i="37"/>
  <c r="BG310" i="37"/>
  <c r="BF310" i="37"/>
  <c r="AT310" i="37"/>
  <c r="AU310" i="37"/>
  <c r="AV310" i="37"/>
  <c r="AW310" i="37"/>
  <c r="AX310" i="37"/>
  <c r="AY310" i="37"/>
  <c r="AZ310" i="37"/>
  <c r="BA310" i="37"/>
  <c r="BB310" i="37"/>
  <c r="BC310" i="37"/>
  <c r="BD310" i="37"/>
  <c r="BE310" i="37"/>
  <c r="BQ309" i="37"/>
  <c r="BP309" i="37"/>
  <c r="BO309" i="37"/>
  <c r="BN309" i="37"/>
  <c r="BM309" i="37"/>
  <c r="BL309" i="37"/>
  <c r="BK309" i="37"/>
  <c r="BJ309" i="37"/>
  <c r="BI309" i="37"/>
  <c r="BH309" i="37"/>
  <c r="BG309" i="37"/>
  <c r="BF309" i="37"/>
  <c r="AT309" i="37"/>
  <c r="AU309" i="37"/>
  <c r="AV309" i="37"/>
  <c r="AW309" i="37"/>
  <c r="AX309" i="37"/>
  <c r="AY309" i="37"/>
  <c r="AZ309" i="37"/>
  <c r="BA309" i="37"/>
  <c r="BB309" i="37"/>
  <c r="BC309" i="37"/>
  <c r="BD309" i="37"/>
  <c r="BE309" i="37"/>
  <c r="BQ308" i="37"/>
  <c r="BP308" i="37"/>
  <c r="BO308" i="37"/>
  <c r="BN308" i="37"/>
  <c r="BM308" i="37"/>
  <c r="BL308" i="37"/>
  <c r="BK308" i="37"/>
  <c r="BJ308" i="37"/>
  <c r="BI308" i="37"/>
  <c r="BH308" i="37"/>
  <c r="BG308" i="37"/>
  <c r="BF308" i="37"/>
  <c r="AT308" i="37"/>
  <c r="AU308" i="37"/>
  <c r="AV308" i="37"/>
  <c r="AW308" i="37"/>
  <c r="AX308" i="37"/>
  <c r="AY308" i="37"/>
  <c r="AZ308" i="37"/>
  <c r="BA308" i="37"/>
  <c r="BB308" i="37"/>
  <c r="BC308" i="37"/>
  <c r="BD308" i="37"/>
  <c r="BE308" i="37"/>
  <c r="BQ307" i="37"/>
  <c r="BP307" i="37"/>
  <c r="BO307" i="37"/>
  <c r="BN307" i="37"/>
  <c r="BM307" i="37"/>
  <c r="BL307" i="37"/>
  <c r="BK307" i="37"/>
  <c r="BJ307" i="37"/>
  <c r="BI307" i="37"/>
  <c r="BH307" i="37"/>
  <c r="BG307" i="37"/>
  <c r="BF307" i="37"/>
  <c r="AT307" i="37"/>
  <c r="AU307" i="37"/>
  <c r="AV307" i="37"/>
  <c r="AW307" i="37"/>
  <c r="AX307" i="37"/>
  <c r="AY307" i="37"/>
  <c r="AZ307" i="37"/>
  <c r="BA307" i="37"/>
  <c r="BB307" i="37"/>
  <c r="BC307" i="37"/>
  <c r="BD307" i="37"/>
  <c r="BE307" i="37"/>
  <c r="BQ306" i="37"/>
  <c r="BP306" i="37"/>
  <c r="BO306" i="37"/>
  <c r="BN306" i="37"/>
  <c r="BM306" i="37"/>
  <c r="BL306" i="37"/>
  <c r="BK306" i="37"/>
  <c r="BJ306" i="37"/>
  <c r="BI306" i="37"/>
  <c r="BH306" i="37"/>
  <c r="BG306" i="37"/>
  <c r="BF306" i="37"/>
  <c r="AT306" i="37"/>
  <c r="AU306" i="37"/>
  <c r="AV306" i="37"/>
  <c r="AW306" i="37"/>
  <c r="AX306" i="37"/>
  <c r="AY306" i="37"/>
  <c r="AZ306" i="37"/>
  <c r="BA306" i="37"/>
  <c r="BB306" i="37"/>
  <c r="BC306" i="37"/>
  <c r="BD306" i="37"/>
  <c r="BE306" i="37"/>
  <c r="BQ305" i="37"/>
  <c r="BP305" i="37"/>
  <c r="BO305" i="37"/>
  <c r="BN305" i="37"/>
  <c r="BM305" i="37"/>
  <c r="BL305" i="37"/>
  <c r="BK305" i="37"/>
  <c r="BJ305" i="37"/>
  <c r="BI305" i="37"/>
  <c r="BH305" i="37"/>
  <c r="BG305" i="37"/>
  <c r="BF305" i="37"/>
  <c r="AT305" i="37"/>
  <c r="AU305" i="37"/>
  <c r="AV305" i="37"/>
  <c r="AW305" i="37"/>
  <c r="AX305" i="37"/>
  <c r="AY305" i="37"/>
  <c r="AZ305" i="37"/>
  <c r="BA305" i="37"/>
  <c r="BB305" i="37"/>
  <c r="BC305" i="37"/>
  <c r="BD305" i="37"/>
  <c r="BE305" i="37"/>
  <c r="BQ304" i="37"/>
  <c r="BP304" i="37"/>
  <c r="BO304" i="37"/>
  <c r="BN304" i="37"/>
  <c r="BM304" i="37"/>
  <c r="BL304" i="37"/>
  <c r="BK304" i="37"/>
  <c r="BJ304" i="37"/>
  <c r="BI304" i="37"/>
  <c r="BH304" i="37"/>
  <c r="BG304" i="37"/>
  <c r="BF304" i="37"/>
  <c r="AT304" i="37"/>
  <c r="AU304" i="37"/>
  <c r="AV304" i="37"/>
  <c r="AW304" i="37"/>
  <c r="AX304" i="37"/>
  <c r="AY304" i="37"/>
  <c r="AZ304" i="37"/>
  <c r="BA304" i="37"/>
  <c r="BB304" i="37"/>
  <c r="BC304" i="37"/>
  <c r="BD304" i="37"/>
  <c r="BE304" i="37"/>
  <c r="BQ303" i="37"/>
  <c r="BP303" i="37"/>
  <c r="BO303" i="37"/>
  <c r="BN303" i="37"/>
  <c r="BM303" i="37"/>
  <c r="BL303" i="37"/>
  <c r="BK303" i="37"/>
  <c r="BJ303" i="37"/>
  <c r="BI303" i="37"/>
  <c r="BH303" i="37"/>
  <c r="BG303" i="37"/>
  <c r="BF303" i="37"/>
  <c r="AT303" i="37"/>
  <c r="AU303" i="37"/>
  <c r="AV303" i="37"/>
  <c r="AW303" i="37"/>
  <c r="AX303" i="37"/>
  <c r="AY303" i="37"/>
  <c r="AZ303" i="37"/>
  <c r="BA303" i="37"/>
  <c r="BB303" i="37"/>
  <c r="BC303" i="37"/>
  <c r="BD303" i="37"/>
  <c r="BE303" i="37"/>
  <c r="BQ302" i="37"/>
  <c r="BP302" i="37"/>
  <c r="BO302" i="37"/>
  <c r="BN302" i="37"/>
  <c r="BM302" i="37"/>
  <c r="BL302" i="37"/>
  <c r="BK302" i="37"/>
  <c r="BJ302" i="37"/>
  <c r="BI302" i="37"/>
  <c r="BH302" i="37"/>
  <c r="BG302" i="37"/>
  <c r="BF302" i="37"/>
  <c r="AT302" i="37"/>
  <c r="AU302" i="37"/>
  <c r="AV302" i="37"/>
  <c r="AW302" i="37"/>
  <c r="AX302" i="37"/>
  <c r="AY302" i="37"/>
  <c r="AZ302" i="37"/>
  <c r="BA302" i="37"/>
  <c r="BB302" i="37"/>
  <c r="BC302" i="37"/>
  <c r="BD302" i="37"/>
  <c r="BE302" i="37"/>
  <c r="BQ301" i="37"/>
  <c r="BP301" i="37"/>
  <c r="BO301" i="37"/>
  <c r="BN301" i="37"/>
  <c r="BM301" i="37"/>
  <c r="BL301" i="37"/>
  <c r="BK301" i="37"/>
  <c r="BJ301" i="37"/>
  <c r="BI301" i="37"/>
  <c r="BH301" i="37"/>
  <c r="BG301" i="37"/>
  <c r="BF301" i="37"/>
  <c r="AT301" i="37"/>
  <c r="AU301" i="37"/>
  <c r="AV301" i="37"/>
  <c r="AW301" i="37"/>
  <c r="AX301" i="37"/>
  <c r="AY301" i="37"/>
  <c r="AZ301" i="37"/>
  <c r="BA301" i="37"/>
  <c r="BB301" i="37"/>
  <c r="BC301" i="37"/>
  <c r="BD301" i="37"/>
  <c r="BE301" i="37"/>
  <c r="BQ300" i="37"/>
  <c r="BP300" i="37"/>
  <c r="BO300" i="37"/>
  <c r="BN300" i="37"/>
  <c r="BM300" i="37"/>
  <c r="BL300" i="37"/>
  <c r="BK300" i="37"/>
  <c r="BJ300" i="37"/>
  <c r="BI300" i="37"/>
  <c r="BH300" i="37"/>
  <c r="BG300" i="37"/>
  <c r="BF300" i="37"/>
  <c r="AT300" i="37"/>
  <c r="AU300" i="37"/>
  <c r="AV300" i="37"/>
  <c r="AW300" i="37"/>
  <c r="AX300" i="37"/>
  <c r="AY300" i="37"/>
  <c r="AZ300" i="37"/>
  <c r="BA300" i="37"/>
  <c r="BB300" i="37"/>
  <c r="BC300" i="37"/>
  <c r="BD300" i="37"/>
  <c r="BE300" i="37"/>
  <c r="BQ299" i="37"/>
  <c r="BP299" i="37"/>
  <c r="BO299" i="37"/>
  <c r="BN299" i="37"/>
  <c r="BM299" i="37"/>
  <c r="BL299" i="37"/>
  <c r="BK299" i="37"/>
  <c r="BJ299" i="37"/>
  <c r="BI299" i="37"/>
  <c r="BH299" i="37"/>
  <c r="BG299" i="37"/>
  <c r="BF299" i="37"/>
  <c r="AT299" i="37"/>
  <c r="AU299" i="37"/>
  <c r="AV299" i="37"/>
  <c r="AW299" i="37"/>
  <c r="AX299" i="37"/>
  <c r="AY299" i="37"/>
  <c r="AZ299" i="37"/>
  <c r="BA299" i="37"/>
  <c r="BB299" i="37"/>
  <c r="BC299" i="37"/>
  <c r="BD299" i="37"/>
  <c r="BE299" i="37"/>
  <c r="BQ298" i="37"/>
  <c r="BP298" i="37"/>
  <c r="BO298" i="37"/>
  <c r="BN298" i="37"/>
  <c r="BM298" i="37"/>
  <c r="BL298" i="37"/>
  <c r="BK298" i="37"/>
  <c r="BJ298" i="37"/>
  <c r="BI298" i="37"/>
  <c r="BH298" i="37"/>
  <c r="BG298" i="37"/>
  <c r="BF298" i="37"/>
  <c r="AT298" i="37"/>
  <c r="AU298" i="37"/>
  <c r="AV298" i="37"/>
  <c r="AW298" i="37"/>
  <c r="AX298" i="37"/>
  <c r="AY298" i="37"/>
  <c r="AZ298" i="37"/>
  <c r="BA298" i="37"/>
  <c r="BB298" i="37"/>
  <c r="BC298" i="37"/>
  <c r="BD298" i="37"/>
  <c r="BE298" i="37"/>
  <c r="BQ297" i="37"/>
  <c r="BP297" i="37"/>
  <c r="BO297" i="37"/>
  <c r="BN297" i="37"/>
  <c r="BM297" i="37"/>
  <c r="BL297" i="37"/>
  <c r="BK297" i="37"/>
  <c r="BJ297" i="37"/>
  <c r="BI297" i="37"/>
  <c r="BH297" i="37"/>
  <c r="BG297" i="37"/>
  <c r="BF297" i="37"/>
  <c r="AT297" i="37"/>
  <c r="AU297" i="37"/>
  <c r="AV297" i="37"/>
  <c r="AW297" i="37"/>
  <c r="AX297" i="37"/>
  <c r="AY297" i="37"/>
  <c r="AZ297" i="37"/>
  <c r="BA297" i="37"/>
  <c r="BB297" i="37"/>
  <c r="BC297" i="37"/>
  <c r="BD297" i="37"/>
  <c r="BE297" i="37"/>
  <c r="BQ296" i="37"/>
  <c r="BP296" i="37"/>
  <c r="BO296" i="37"/>
  <c r="BN296" i="37"/>
  <c r="BM296" i="37"/>
  <c r="BL296" i="37"/>
  <c r="BK296" i="37"/>
  <c r="BJ296" i="37"/>
  <c r="BI296" i="37"/>
  <c r="BH296" i="37"/>
  <c r="BG296" i="37"/>
  <c r="BF296" i="37"/>
  <c r="AT296" i="37"/>
  <c r="AU296" i="37"/>
  <c r="AV296" i="37"/>
  <c r="AW296" i="37"/>
  <c r="AX296" i="37"/>
  <c r="AY296" i="37"/>
  <c r="AZ296" i="37"/>
  <c r="BA296" i="37"/>
  <c r="BB296" i="37"/>
  <c r="BC296" i="37"/>
  <c r="BD296" i="37"/>
  <c r="BE296" i="37"/>
  <c r="BQ295" i="37"/>
  <c r="BP295" i="37"/>
  <c r="BO295" i="37"/>
  <c r="BN295" i="37"/>
  <c r="BM295" i="37"/>
  <c r="BL295" i="37"/>
  <c r="BK295" i="37"/>
  <c r="BJ295" i="37"/>
  <c r="BI295" i="37"/>
  <c r="BH295" i="37"/>
  <c r="BG295" i="37"/>
  <c r="BF295" i="37"/>
  <c r="AT295" i="37"/>
  <c r="AU295" i="37"/>
  <c r="AV295" i="37"/>
  <c r="AW295" i="37"/>
  <c r="AX295" i="37"/>
  <c r="AY295" i="37"/>
  <c r="AZ295" i="37"/>
  <c r="BA295" i="37"/>
  <c r="BB295" i="37"/>
  <c r="BC295" i="37"/>
  <c r="BD295" i="37"/>
  <c r="BE295" i="37"/>
  <c r="BQ294" i="37"/>
  <c r="BP294" i="37"/>
  <c r="BO294" i="37"/>
  <c r="BN294" i="37"/>
  <c r="BM294" i="37"/>
  <c r="BL294" i="37"/>
  <c r="BK294" i="37"/>
  <c r="BJ294" i="37"/>
  <c r="BI294" i="37"/>
  <c r="BH294" i="37"/>
  <c r="BG294" i="37"/>
  <c r="BF294" i="37"/>
  <c r="AT294" i="37"/>
  <c r="AU294" i="37"/>
  <c r="AV294" i="37"/>
  <c r="AW294" i="37"/>
  <c r="AX294" i="37"/>
  <c r="AY294" i="37"/>
  <c r="AZ294" i="37"/>
  <c r="BA294" i="37"/>
  <c r="BB294" i="37"/>
  <c r="BC294" i="37"/>
  <c r="BD294" i="37"/>
  <c r="BE294" i="37"/>
  <c r="BQ293" i="37"/>
  <c r="BP293" i="37"/>
  <c r="BO293" i="37"/>
  <c r="BN293" i="37"/>
  <c r="BM293" i="37"/>
  <c r="BL293" i="37"/>
  <c r="BK293" i="37"/>
  <c r="BJ293" i="37"/>
  <c r="BI293" i="37"/>
  <c r="BH293" i="37"/>
  <c r="BG293" i="37"/>
  <c r="BF293" i="37"/>
  <c r="AT293" i="37"/>
  <c r="AU293" i="37"/>
  <c r="AV293" i="37"/>
  <c r="AW293" i="37"/>
  <c r="AX293" i="37"/>
  <c r="AY293" i="37"/>
  <c r="AZ293" i="37"/>
  <c r="BA293" i="37"/>
  <c r="BB293" i="37"/>
  <c r="BC293" i="37"/>
  <c r="BD293" i="37"/>
  <c r="BE293" i="37"/>
  <c r="BQ292" i="37"/>
  <c r="BP292" i="37"/>
  <c r="BO292" i="37"/>
  <c r="BN292" i="37"/>
  <c r="BM292" i="37"/>
  <c r="BL292" i="37"/>
  <c r="BK292" i="37"/>
  <c r="BJ292" i="37"/>
  <c r="BI292" i="37"/>
  <c r="BH292" i="37"/>
  <c r="BG292" i="37"/>
  <c r="BF292" i="37"/>
  <c r="AT292" i="37"/>
  <c r="AU292" i="37"/>
  <c r="AV292" i="37"/>
  <c r="AW292" i="37"/>
  <c r="AX292" i="37"/>
  <c r="AY292" i="37"/>
  <c r="AZ292" i="37"/>
  <c r="BA292" i="37"/>
  <c r="BB292" i="37"/>
  <c r="BC292" i="37"/>
  <c r="BD292" i="37"/>
  <c r="BE292" i="37"/>
  <c r="BQ291" i="37"/>
  <c r="BP291" i="37"/>
  <c r="BO291" i="37"/>
  <c r="BN291" i="37"/>
  <c r="BM291" i="37"/>
  <c r="BL291" i="37"/>
  <c r="BK291" i="37"/>
  <c r="BJ291" i="37"/>
  <c r="BI291" i="37"/>
  <c r="BH291" i="37"/>
  <c r="BG291" i="37"/>
  <c r="BF291" i="37"/>
  <c r="AT291" i="37"/>
  <c r="AU291" i="37"/>
  <c r="AV291" i="37"/>
  <c r="AW291" i="37"/>
  <c r="AX291" i="37"/>
  <c r="AY291" i="37"/>
  <c r="AZ291" i="37"/>
  <c r="BA291" i="37"/>
  <c r="BB291" i="37"/>
  <c r="BC291" i="37"/>
  <c r="BD291" i="37"/>
  <c r="BE291" i="37"/>
  <c r="BQ290" i="37"/>
  <c r="BP290" i="37"/>
  <c r="BO290" i="37"/>
  <c r="BN290" i="37"/>
  <c r="BM290" i="37"/>
  <c r="BL290" i="37"/>
  <c r="BK290" i="37"/>
  <c r="BJ290" i="37"/>
  <c r="BI290" i="37"/>
  <c r="BH290" i="37"/>
  <c r="BG290" i="37"/>
  <c r="BF290" i="37"/>
  <c r="AT290" i="37"/>
  <c r="AU290" i="37"/>
  <c r="AV290" i="37"/>
  <c r="AW290" i="37"/>
  <c r="AX290" i="37"/>
  <c r="AY290" i="37"/>
  <c r="AZ290" i="37"/>
  <c r="BA290" i="37"/>
  <c r="BB290" i="37"/>
  <c r="BC290" i="37"/>
  <c r="BD290" i="37"/>
  <c r="BE290" i="37"/>
  <c r="BQ289" i="37"/>
  <c r="BP289" i="37"/>
  <c r="BO289" i="37"/>
  <c r="BN289" i="37"/>
  <c r="BM289" i="37"/>
  <c r="BL289" i="37"/>
  <c r="BK289" i="37"/>
  <c r="BJ289" i="37"/>
  <c r="BI289" i="37"/>
  <c r="BH289" i="37"/>
  <c r="BG289" i="37"/>
  <c r="BF289" i="37"/>
  <c r="AT289" i="37"/>
  <c r="AU289" i="37"/>
  <c r="AV289" i="37"/>
  <c r="AW289" i="37"/>
  <c r="AX289" i="37"/>
  <c r="AY289" i="37"/>
  <c r="AZ289" i="37"/>
  <c r="BA289" i="37"/>
  <c r="BB289" i="37"/>
  <c r="BC289" i="37"/>
  <c r="BD289" i="37"/>
  <c r="BE289" i="37"/>
  <c r="BQ288" i="37"/>
  <c r="BP288" i="37"/>
  <c r="BO288" i="37"/>
  <c r="BN288" i="37"/>
  <c r="BM288" i="37"/>
  <c r="BL288" i="37"/>
  <c r="BK288" i="37"/>
  <c r="BJ288" i="37"/>
  <c r="BI288" i="37"/>
  <c r="BH288" i="37"/>
  <c r="BG288" i="37"/>
  <c r="BF288" i="37"/>
  <c r="AT288" i="37"/>
  <c r="AU288" i="37"/>
  <c r="AV288" i="37"/>
  <c r="AW288" i="37"/>
  <c r="AX288" i="37"/>
  <c r="AY288" i="37"/>
  <c r="AZ288" i="37"/>
  <c r="BA288" i="37"/>
  <c r="BB288" i="37"/>
  <c r="BC288" i="37"/>
  <c r="BD288" i="37"/>
  <c r="BE288" i="37"/>
  <c r="BQ287" i="37"/>
  <c r="BP287" i="37"/>
  <c r="BO287" i="37"/>
  <c r="BN287" i="37"/>
  <c r="BM287" i="37"/>
  <c r="BL287" i="37"/>
  <c r="BK287" i="37"/>
  <c r="BJ287" i="37"/>
  <c r="BI287" i="37"/>
  <c r="BH287" i="37"/>
  <c r="BG287" i="37"/>
  <c r="BF287" i="37"/>
  <c r="AT287" i="37"/>
  <c r="AU287" i="37"/>
  <c r="AV287" i="37"/>
  <c r="AW287" i="37"/>
  <c r="AX287" i="37"/>
  <c r="AY287" i="37"/>
  <c r="AZ287" i="37"/>
  <c r="BA287" i="37"/>
  <c r="BB287" i="37"/>
  <c r="BC287" i="37"/>
  <c r="BD287" i="37"/>
  <c r="BE287" i="37"/>
  <c r="BQ286" i="37"/>
  <c r="BP286" i="37"/>
  <c r="BO286" i="37"/>
  <c r="BN286" i="37"/>
  <c r="BM286" i="37"/>
  <c r="BL286" i="37"/>
  <c r="BK286" i="37"/>
  <c r="BJ286" i="37"/>
  <c r="BI286" i="37"/>
  <c r="BH286" i="37"/>
  <c r="BG286" i="37"/>
  <c r="BF286" i="37"/>
  <c r="AT286" i="37"/>
  <c r="AU286" i="37"/>
  <c r="AV286" i="37"/>
  <c r="AW286" i="37"/>
  <c r="AX286" i="37"/>
  <c r="AY286" i="37"/>
  <c r="AZ286" i="37"/>
  <c r="BA286" i="37"/>
  <c r="BB286" i="37"/>
  <c r="BC286" i="37"/>
  <c r="BD286" i="37"/>
  <c r="BE286" i="37"/>
  <c r="BQ285" i="37"/>
  <c r="BP285" i="37"/>
  <c r="BO285" i="37"/>
  <c r="BN285" i="37"/>
  <c r="BM285" i="37"/>
  <c r="BL285" i="37"/>
  <c r="BK285" i="37"/>
  <c r="BJ285" i="37"/>
  <c r="BI285" i="37"/>
  <c r="BH285" i="37"/>
  <c r="BG285" i="37"/>
  <c r="BF285" i="37"/>
  <c r="AT285" i="37"/>
  <c r="AU285" i="37"/>
  <c r="AV285" i="37"/>
  <c r="AW285" i="37"/>
  <c r="AX285" i="37"/>
  <c r="AY285" i="37"/>
  <c r="AZ285" i="37"/>
  <c r="BA285" i="37"/>
  <c r="BB285" i="37"/>
  <c r="BC285" i="37"/>
  <c r="BD285" i="37"/>
  <c r="BE285" i="37"/>
  <c r="BQ284" i="37"/>
  <c r="BP284" i="37"/>
  <c r="BO284" i="37"/>
  <c r="BN284" i="37"/>
  <c r="BM284" i="37"/>
  <c r="BL284" i="37"/>
  <c r="BK284" i="37"/>
  <c r="BJ284" i="37"/>
  <c r="BI284" i="37"/>
  <c r="BH284" i="37"/>
  <c r="BG284" i="37"/>
  <c r="BF284" i="37"/>
  <c r="AT284" i="37"/>
  <c r="AU284" i="37"/>
  <c r="AV284" i="37"/>
  <c r="AW284" i="37"/>
  <c r="AX284" i="37"/>
  <c r="AY284" i="37"/>
  <c r="AZ284" i="37"/>
  <c r="BA284" i="37"/>
  <c r="BB284" i="37"/>
  <c r="BC284" i="37"/>
  <c r="BD284" i="37"/>
  <c r="BE284" i="37"/>
  <c r="BQ283" i="37"/>
  <c r="BP283" i="37"/>
  <c r="BO283" i="37"/>
  <c r="BN283" i="37"/>
  <c r="BM283" i="37"/>
  <c r="BL283" i="37"/>
  <c r="BK283" i="37"/>
  <c r="BJ283" i="37"/>
  <c r="BI283" i="37"/>
  <c r="BH283" i="37"/>
  <c r="BG283" i="37"/>
  <c r="BF283" i="37"/>
  <c r="AT283" i="37"/>
  <c r="AU283" i="37"/>
  <c r="AV283" i="37"/>
  <c r="AW283" i="37"/>
  <c r="AX283" i="37"/>
  <c r="AY283" i="37"/>
  <c r="AZ283" i="37"/>
  <c r="BA283" i="37"/>
  <c r="BB283" i="37"/>
  <c r="BC283" i="37"/>
  <c r="BD283" i="37"/>
  <c r="BE283" i="37"/>
  <c r="BQ282" i="37"/>
  <c r="BP282" i="37"/>
  <c r="BO282" i="37"/>
  <c r="BN282" i="37"/>
  <c r="BM282" i="37"/>
  <c r="BL282" i="37"/>
  <c r="BK282" i="37"/>
  <c r="BJ282" i="37"/>
  <c r="BI282" i="37"/>
  <c r="BH282" i="37"/>
  <c r="BG282" i="37"/>
  <c r="BF282" i="37"/>
  <c r="AT282" i="37"/>
  <c r="AU282" i="37"/>
  <c r="AV282" i="37"/>
  <c r="AW282" i="37"/>
  <c r="AX282" i="37"/>
  <c r="AY282" i="37"/>
  <c r="AZ282" i="37"/>
  <c r="BA282" i="37"/>
  <c r="BB282" i="37"/>
  <c r="BC282" i="37"/>
  <c r="BD282" i="37"/>
  <c r="BE282" i="37"/>
  <c r="BQ281" i="37"/>
  <c r="BP281" i="37"/>
  <c r="BO281" i="37"/>
  <c r="BN281" i="37"/>
  <c r="BM281" i="37"/>
  <c r="BL281" i="37"/>
  <c r="BK281" i="37"/>
  <c r="BJ281" i="37"/>
  <c r="BI281" i="37"/>
  <c r="BH281" i="37"/>
  <c r="BG281" i="37"/>
  <c r="BF281" i="37"/>
  <c r="AT281" i="37"/>
  <c r="AU281" i="37"/>
  <c r="AV281" i="37"/>
  <c r="AW281" i="37"/>
  <c r="AX281" i="37"/>
  <c r="AY281" i="37"/>
  <c r="AZ281" i="37"/>
  <c r="BA281" i="37"/>
  <c r="BB281" i="37"/>
  <c r="BC281" i="37"/>
  <c r="BD281" i="37"/>
  <c r="BE281" i="37"/>
  <c r="BQ280" i="37"/>
  <c r="BP280" i="37"/>
  <c r="BO280" i="37"/>
  <c r="BN280" i="37"/>
  <c r="BM280" i="37"/>
  <c r="BL280" i="37"/>
  <c r="BK280" i="37"/>
  <c r="BJ280" i="37"/>
  <c r="BI280" i="37"/>
  <c r="BH280" i="37"/>
  <c r="BG280" i="37"/>
  <c r="BF280" i="37"/>
  <c r="AT280" i="37"/>
  <c r="AU280" i="37"/>
  <c r="AV280" i="37"/>
  <c r="AW280" i="37"/>
  <c r="AX280" i="37"/>
  <c r="AY280" i="37"/>
  <c r="AZ280" i="37"/>
  <c r="BA280" i="37"/>
  <c r="BB280" i="37"/>
  <c r="BC280" i="37"/>
  <c r="BD280" i="37"/>
  <c r="BE280" i="37"/>
  <c r="BQ279" i="37"/>
  <c r="BP279" i="37"/>
  <c r="BO279" i="37"/>
  <c r="BN279" i="37"/>
  <c r="BM279" i="37"/>
  <c r="BL279" i="37"/>
  <c r="BK279" i="37"/>
  <c r="BJ279" i="37"/>
  <c r="BI279" i="37"/>
  <c r="BH279" i="37"/>
  <c r="BG279" i="37"/>
  <c r="BF279" i="37"/>
  <c r="AT279" i="37"/>
  <c r="AU279" i="37"/>
  <c r="AV279" i="37"/>
  <c r="AW279" i="37"/>
  <c r="AX279" i="37"/>
  <c r="AY279" i="37"/>
  <c r="AZ279" i="37"/>
  <c r="BA279" i="37"/>
  <c r="BB279" i="37"/>
  <c r="BC279" i="37"/>
  <c r="BD279" i="37"/>
  <c r="BE279" i="37"/>
  <c r="BQ278" i="37"/>
  <c r="BP278" i="37"/>
  <c r="BO278" i="37"/>
  <c r="BN278" i="37"/>
  <c r="BM278" i="37"/>
  <c r="BL278" i="37"/>
  <c r="BK278" i="37"/>
  <c r="BJ278" i="37"/>
  <c r="BI278" i="37"/>
  <c r="BH278" i="37"/>
  <c r="BG278" i="37"/>
  <c r="BF278" i="37"/>
  <c r="AT278" i="37"/>
  <c r="AU278" i="37"/>
  <c r="AV278" i="37"/>
  <c r="AW278" i="37"/>
  <c r="AX278" i="37"/>
  <c r="AY278" i="37"/>
  <c r="AZ278" i="37"/>
  <c r="BA278" i="37"/>
  <c r="BB278" i="37"/>
  <c r="BC278" i="37"/>
  <c r="BD278" i="37"/>
  <c r="BE278" i="37"/>
  <c r="BQ277" i="37"/>
  <c r="BP277" i="37"/>
  <c r="BO277" i="37"/>
  <c r="BN277" i="37"/>
  <c r="BM277" i="37"/>
  <c r="BL277" i="37"/>
  <c r="BK277" i="37"/>
  <c r="BJ277" i="37"/>
  <c r="BI277" i="37"/>
  <c r="BH277" i="37"/>
  <c r="BG277" i="37"/>
  <c r="BF277" i="37"/>
  <c r="AT277" i="37"/>
  <c r="AU277" i="37"/>
  <c r="AV277" i="37"/>
  <c r="AW277" i="37"/>
  <c r="AX277" i="37"/>
  <c r="AY277" i="37"/>
  <c r="AZ277" i="37"/>
  <c r="BA277" i="37"/>
  <c r="BB277" i="37"/>
  <c r="BC277" i="37"/>
  <c r="BD277" i="37"/>
  <c r="BE277" i="37"/>
  <c r="BQ276" i="37"/>
  <c r="BP276" i="37"/>
  <c r="BO276" i="37"/>
  <c r="BN276" i="37"/>
  <c r="BM276" i="37"/>
  <c r="BL276" i="37"/>
  <c r="BK276" i="37"/>
  <c r="BJ276" i="37"/>
  <c r="BI276" i="37"/>
  <c r="BH276" i="37"/>
  <c r="BG276" i="37"/>
  <c r="BF276" i="37"/>
  <c r="AT276" i="37"/>
  <c r="AU276" i="37"/>
  <c r="AV276" i="37"/>
  <c r="AW276" i="37"/>
  <c r="AX276" i="37"/>
  <c r="AY276" i="37"/>
  <c r="AZ276" i="37"/>
  <c r="BA276" i="37"/>
  <c r="BB276" i="37"/>
  <c r="BC276" i="37"/>
  <c r="BD276" i="37"/>
  <c r="BE276" i="37"/>
  <c r="BQ275" i="37"/>
  <c r="BP275" i="37"/>
  <c r="BO275" i="37"/>
  <c r="BN275" i="37"/>
  <c r="BM275" i="37"/>
  <c r="BL275" i="37"/>
  <c r="BK275" i="37"/>
  <c r="BJ275" i="37"/>
  <c r="BI275" i="37"/>
  <c r="BH275" i="37"/>
  <c r="BG275" i="37"/>
  <c r="BF275" i="37"/>
  <c r="AT275" i="37"/>
  <c r="AU275" i="37"/>
  <c r="AV275" i="37"/>
  <c r="AW275" i="37"/>
  <c r="AX275" i="37"/>
  <c r="AY275" i="37"/>
  <c r="AZ275" i="37"/>
  <c r="BA275" i="37"/>
  <c r="BB275" i="37"/>
  <c r="BC275" i="37"/>
  <c r="BD275" i="37"/>
  <c r="BE275" i="37"/>
  <c r="BQ274" i="37"/>
  <c r="BP274" i="37"/>
  <c r="BO274" i="37"/>
  <c r="BN274" i="37"/>
  <c r="BM274" i="37"/>
  <c r="BL274" i="37"/>
  <c r="BK274" i="37"/>
  <c r="BJ274" i="37"/>
  <c r="BI274" i="37"/>
  <c r="BH274" i="37"/>
  <c r="BG274" i="37"/>
  <c r="BF274" i="37"/>
  <c r="AT274" i="37"/>
  <c r="AU274" i="37"/>
  <c r="AV274" i="37"/>
  <c r="AW274" i="37"/>
  <c r="AX274" i="37"/>
  <c r="AY274" i="37"/>
  <c r="AZ274" i="37"/>
  <c r="BA274" i="37"/>
  <c r="BB274" i="37"/>
  <c r="BC274" i="37"/>
  <c r="BD274" i="37"/>
  <c r="BE274" i="37"/>
  <c r="BQ273" i="37"/>
  <c r="BP273" i="37"/>
  <c r="BO273" i="37"/>
  <c r="BN273" i="37"/>
  <c r="BM273" i="37"/>
  <c r="BL273" i="37"/>
  <c r="BK273" i="37"/>
  <c r="BJ273" i="37"/>
  <c r="BI273" i="37"/>
  <c r="BH273" i="37"/>
  <c r="BG273" i="37"/>
  <c r="BF273" i="37"/>
  <c r="AT273" i="37"/>
  <c r="AU273" i="37"/>
  <c r="AV273" i="37"/>
  <c r="AW273" i="37"/>
  <c r="AX273" i="37"/>
  <c r="AY273" i="37"/>
  <c r="AZ273" i="37"/>
  <c r="BA273" i="37"/>
  <c r="BB273" i="37"/>
  <c r="BC273" i="37"/>
  <c r="BD273" i="37"/>
  <c r="BE273" i="37"/>
  <c r="BQ272" i="37"/>
  <c r="BP272" i="37"/>
  <c r="BO272" i="37"/>
  <c r="BN272" i="37"/>
  <c r="BM272" i="37"/>
  <c r="BL272" i="37"/>
  <c r="BK272" i="37"/>
  <c r="BJ272" i="37"/>
  <c r="BI272" i="37"/>
  <c r="BH272" i="37"/>
  <c r="BG272" i="37"/>
  <c r="BF272" i="37"/>
  <c r="AT272" i="37"/>
  <c r="AU272" i="37"/>
  <c r="AV272" i="37"/>
  <c r="AW272" i="37"/>
  <c r="AX272" i="37"/>
  <c r="AY272" i="37"/>
  <c r="AZ272" i="37"/>
  <c r="BA272" i="37"/>
  <c r="BB272" i="37"/>
  <c r="BC272" i="37"/>
  <c r="BD272" i="37"/>
  <c r="BE272" i="37"/>
  <c r="BQ271" i="37"/>
  <c r="BP271" i="37"/>
  <c r="BO271" i="37"/>
  <c r="BN271" i="37"/>
  <c r="BM271" i="37"/>
  <c r="BL271" i="37"/>
  <c r="BK271" i="37"/>
  <c r="BJ271" i="37"/>
  <c r="BI271" i="37"/>
  <c r="BH271" i="37"/>
  <c r="BG271" i="37"/>
  <c r="BF271" i="37"/>
  <c r="AT271" i="37"/>
  <c r="AU271" i="37"/>
  <c r="AV271" i="37"/>
  <c r="AW271" i="37"/>
  <c r="AX271" i="37"/>
  <c r="AY271" i="37"/>
  <c r="AZ271" i="37"/>
  <c r="BA271" i="37"/>
  <c r="BB271" i="37"/>
  <c r="BC271" i="37"/>
  <c r="BD271" i="37"/>
  <c r="BE271" i="37"/>
  <c r="BQ270" i="37"/>
  <c r="BP270" i="37"/>
  <c r="BO270" i="37"/>
  <c r="BN270" i="37"/>
  <c r="BM270" i="37"/>
  <c r="BL270" i="37"/>
  <c r="BK270" i="37"/>
  <c r="BJ270" i="37"/>
  <c r="BI270" i="37"/>
  <c r="BH270" i="37"/>
  <c r="BG270" i="37"/>
  <c r="BF270" i="37"/>
  <c r="AT270" i="37"/>
  <c r="AU270" i="37"/>
  <c r="AV270" i="37"/>
  <c r="AW270" i="37"/>
  <c r="AX270" i="37"/>
  <c r="AY270" i="37"/>
  <c r="AZ270" i="37"/>
  <c r="BA270" i="37"/>
  <c r="BB270" i="37"/>
  <c r="BC270" i="37"/>
  <c r="BD270" i="37"/>
  <c r="BE270" i="37"/>
  <c r="BQ175" i="37"/>
  <c r="BP175" i="37"/>
  <c r="BO175" i="37"/>
  <c r="BN175" i="37"/>
  <c r="BM175" i="37"/>
  <c r="BL175" i="37"/>
  <c r="BK175" i="37"/>
  <c r="BJ175" i="37"/>
  <c r="BI175" i="37"/>
  <c r="BH175" i="37"/>
  <c r="BG175" i="37"/>
  <c r="BF175" i="37"/>
  <c r="AT175" i="37"/>
  <c r="AU175" i="37"/>
  <c r="AV175" i="37"/>
  <c r="AW175" i="37"/>
  <c r="AX175" i="37"/>
  <c r="AY175" i="37"/>
  <c r="AZ175" i="37"/>
  <c r="BA175" i="37"/>
  <c r="BB175" i="37"/>
  <c r="BC175" i="37"/>
  <c r="BD175" i="37"/>
  <c r="BE175" i="37"/>
  <c r="BQ18" i="37"/>
  <c r="BP18" i="37"/>
  <c r="BO18" i="37"/>
  <c r="BN18" i="37"/>
  <c r="BM18" i="37"/>
  <c r="BL18" i="37"/>
  <c r="BK18" i="37"/>
  <c r="BJ18" i="37"/>
  <c r="BI18" i="37"/>
  <c r="BH18" i="37"/>
  <c r="BG18" i="37"/>
  <c r="BF18" i="37"/>
  <c r="AT18" i="37"/>
  <c r="AU18" i="37"/>
  <c r="AV18" i="37"/>
  <c r="AW18" i="37"/>
  <c r="AX18" i="37"/>
  <c r="AY18" i="37"/>
  <c r="AZ18" i="37"/>
  <c r="BA18" i="37"/>
  <c r="BB18" i="37"/>
  <c r="BC18" i="37"/>
  <c r="BD18" i="37"/>
  <c r="BE18" i="37"/>
  <c r="BQ15" i="37"/>
  <c r="BP15" i="37"/>
  <c r="BO15" i="37"/>
  <c r="BN15" i="37"/>
  <c r="BM15" i="37"/>
  <c r="BL15" i="37"/>
  <c r="BK15" i="37"/>
  <c r="BJ15" i="37"/>
  <c r="BI15" i="37"/>
  <c r="BH15" i="37"/>
  <c r="BG15" i="37"/>
  <c r="BF15" i="37"/>
  <c r="AT15" i="37"/>
  <c r="AU15" i="37"/>
  <c r="AV15" i="37"/>
  <c r="AW15" i="37"/>
  <c r="AX15" i="37"/>
  <c r="AY15" i="37"/>
  <c r="AZ15" i="37"/>
  <c r="BA15" i="37"/>
  <c r="BB15" i="37"/>
  <c r="BC15" i="37"/>
  <c r="BD15" i="37"/>
  <c r="BE15" i="37"/>
  <c r="BQ17" i="37"/>
  <c r="BP17" i="37"/>
  <c r="BO17" i="37"/>
  <c r="BN17" i="37"/>
  <c r="BM17" i="37"/>
  <c r="BL17" i="37"/>
  <c r="BK17" i="37"/>
  <c r="BJ17" i="37"/>
  <c r="BI17" i="37"/>
  <c r="BH17" i="37"/>
  <c r="BG17" i="37"/>
  <c r="BF17" i="37"/>
  <c r="AT17" i="37"/>
  <c r="AU17" i="37"/>
  <c r="AV17" i="37"/>
  <c r="AW17" i="37"/>
  <c r="AX17" i="37"/>
  <c r="AY17" i="37"/>
  <c r="AZ17" i="37"/>
  <c r="BA17" i="37"/>
  <c r="BB17" i="37"/>
  <c r="BC17" i="37"/>
  <c r="BD17" i="37"/>
  <c r="BE17" i="37"/>
  <c r="D15" i="37"/>
  <c r="I15" i="37"/>
  <c r="D17" i="37"/>
  <c r="I17" i="37"/>
  <c r="AE17" i="37"/>
  <c r="H19" i="47"/>
  <c r="H18" i="47"/>
  <c r="AI64" i="1"/>
  <c r="AI65" i="1"/>
  <c r="AI66" i="1"/>
  <c r="AI67" i="1"/>
  <c r="AI68" i="1"/>
  <c r="AI69" i="1"/>
  <c r="AI70" i="1"/>
  <c r="AI71" i="1"/>
  <c r="AI72" i="1"/>
  <c r="AI73" i="1"/>
  <c r="AI74" i="1"/>
  <c r="AI75" i="1"/>
  <c r="AI76" i="1"/>
  <c r="AI77" i="1"/>
  <c r="AI78" i="1"/>
  <c r="F34" i="1"/>
  <c r="D12" i="45"/>
  <c r="D32" i="45"/>
  <c r="B75" i="1"/>
  <c r="AE92" i="1"/>
  <c r="AD92" i="1"/>
  <c r="AB92" i="1"/>
  <c r="Y92" i="1"/>
  <c r="V92" i="1"/>
  <c r="U92" i="1"/>
  <c r="AE91" i="1"/>
  <c r="AD91" i="1"/>
  <c r="AB91" i="1"/>
  <c r="Y91" i="1"/>
  <c r="V91" i="1"/>
  <c r="U91" i="1"/>
  <c r="AE90" i="1"/>
  <c r="AD90" i="1"/>
  <c r="AB90" i="1"/>
  <c r="Y90" i="1"/>
  <c r="V90" i="1"/>
  <c r="U90" i="1"/>
  <c r="AE89" i="1"/>
  <c r="AD89" i="1"/>
  <c r="AB89" i="1"/>
  <c r="Y89" i="1"/>
  <c r="V89" i="1"/>
  <c r="U89" i="1"/>
  <c r="AE88" i="1"/>
  <c r="AD88" i="1"/>
  <c r="AB88" i="1"/>
  <c r="Y88" i="1"/>
  <c r="X88" i="1"/>
  <c r="W88" i="1"/>
  <c r="V88" i="1"/>
  <c r="U88" i="1"/>
  <c r="S88" i="1"/>
  <c r="F92" i="1"/>
  <c r="X92" i="1"/>
  <c r="E92" i="1"/>
  <c r="W92" i="1"/>
  <c r="S92" i="1"/>
  <c r="B92" i="1"/>
  <c r="F91" i="1"/>
  <c r="X91" i="1"/>
  <c r="E91" i="1"/>
  <c r="W91" i="1"/>
  <c r="S91" i="1"/>
  <c r="B91" i="1"/>
  <c r="F90" i="1"/>
  <c r="X90" i="1"/>
  <c r="E90" i="1"/>
  <c r="W90" i="1"/>
  <c r="F89" i="1"/>
  <c r="X89" i="1"/>
  <c r="E89" i="1"/>
  <c r="W89" i="1"/>
  <c r="S90" i="1"/>
  <c r="B90" i="1"/>
  <c r="S89" i="1"/>
  <c r="B89" i="1"/>
  <c r="A289" i="37"/>
  <c r="A312" i="37"/>
  <c r="A280" i="37"/>
  <c r="A304" i="37"/>
  <c r="A288" i="37"/>
  <c r="B88" i="1"/>
  <c r="S85" i="1"/>
  <c r="A1" i="45"/>
  <c r="C8" i="45"/>
  <c r="C9" i="45"/>
  <c r="G24" i="45"/>
  <c r="D20" i="45"/>
  <c r="D21" i="45"/>
  <c r="G21" i="45"/>
  <c r="AA43" i="1"/>
  <c r="D19" i="45"/>
  <c r="D22" i="45"/>
  <c r="G22" i="45"/>
  <c r="AA42" i="1"/>
  <c r="G20" i="45"/>
  <c r="B5" i="37"/>
  <c r="AG18" i="37"/>
  <c r="AF18" i="37"/>
  <c r="AG19" i="37"/>
  <c r="AF19" i="37"/>
  <c r="AM12" i="49"/>
  <c r="AL12" i="49"/>
  <c r="AQ187" i="50"/>
  <c r="AQ195" i="50"/>
  <c r="AQ273" i="50"/>
  <c r="AQ246" i="50"/>
  <c r="AQ299" i="50"/>
  <c r="AR76" i="50"/>
  <c r="AR53" i="50"/>
  <c r="AQ179" i="50"/>
  <c r="AQ72" i="50"/>
  <c r="AQ141" i="50"/>
  <c r="AQ109" i="50"/>
  <c r="AQ184" i="50"/>
  <c r="AQ75" i="50"/>
  <c r="AQ95" i="50"/>
  <c r="AQ20" i="50"/>
  <c r="AQ53" i="50"/>
  <c r="AQ193" i="50"/>
  <c r="AQ122" i="50"/>
  <c r="AQ123" i="50"/>
  <c r="AQ297" i="50"/>
  <c r="AQ196" i="50"/>
  <c r="AQ217" i="50"/>
  <c r="AQ34" i="50"/>
  <c r="AQ110" i="50"/>
  <c r="AQ290" i="50"/>
  <c r="AQ237" i="50"/>
  <c r="AQ23" i="50"/>
  <c r="AQ106" i="50"/>
  <c r="AQ41" i="50"/>
  <c r="AQ105" i="50"/>
  <c r="AQ139" i="50"/>
  <c r="AQ91" i="50"/>
  <c r="AQ253" i="50"/>
  <c r="AQ44" i="50"/>
  <c r="AQ145" i="50"/>
  <c r="AQ230" i="50"/>
  <c r="AQ85" i="50"/>
  <c r="AQ191" i="50"/>
  <c r="AQ78" i="50"/>
  <c r="AQ244" i="50"/>
  <c r="AQ214" i="50"/>
  <c r="AQ251" i="50"/>
  <c r="AQ137" i="50"/>
  <c r="AQ234" i="50"/>
  <c r="AQ259" i="50"/>
  <c r="AQ254" i="50"/>
  <c r="AQ46" i="50"/>
  <c r="AQ314" i="50"/>
  <c r="AQ152" i="50"/>
  <c r="AQ150" i="50"/>
  <c r="AQ102" i="50"/>
  <c r="AQ31" i="50"/>
  <c r="AQ66" i="50"/>
  <c r="AQ257" i="50"/>
  <c r="AQ236" i="50"/>
  <c r="AQ294" i="50"/>
  <c r="AQ93" i="50"/>
  <c r="AQ255" i="50"/>
  <c r="AQ250" i="50"/>
  <c r="AQ208" i="50"/>
  <c r="AQ305" i="50"/>
  <c r="AQ60" i="50"/>
  <c r="AQ213" i="50"/>
  <c r="AQ68" i="50"/>
  <c r="AQ275" i="50"/>
  <c r="AQ252" i="50"/>
  <c r="AQ104" i="50"/>
  <c r="AQ65" i="50"/>
  <c r="AQ163" i="50"/>
  <c r="AQ64" i="50"/>
  <c r="AQ33" i="50"/>
  <c r="AQ232" i="50"/>
  <c r="AQ57" i="50"/>
  <c r="AQ180" i="50"/>
  <c r="AQ25" i="50"/>
  <c r="AQ125" i="50"/>
  <c r="AQ21" i="50"/>
  <c r="AQ97" i="48"/>
  <c r="AQ34" i="48"/>
  <c r="AQ88" i="48"/>
  <c r="AP182" i="48"/>
  <c r="AP192" i="48"/>
  <c r="AP21" i="48"/>
  <c r="AP163" i="48"/>
  <c r="AP266" i="48"/>
  <c r="AP297" i="48"/>
  <c r="AP122" i="48"/>
  <c r="AP224" i="48"/>
  <c r="AP118" i="48"/>
  <c r="AP160" i="48"/>
  <c r="AP171" i="48"/>
  <c r="AP147" i="48"/>
  <c r="AP170" i="48"/>
  <c r="AP283" i="48"/>
  <c r="AP34" i="48"/>
  <c r="AP120" i="48"/>
  <c r="AP191" i="48"/>
  <c r="AP107" i="48"/>
  <c r="AP70" i="48"/>
  <c r="AP37" i="48"/>
  <c r="AP231" i="48"/>
  <c r="AP64" i="48"/>
  <c r="AP74" i="48"/>
  <c r="AP312" i="48"/>
  <c r="AP81" i="48"/>
  <c r="AP92" i="48"/>
  <c r="AP83" i="48"/>
  <c r="AP280" i="48"/>
  <c r="AP144" i="48"/>
  <c r="AP101" i="48"/>
  <c r="AQ3" i="48"/>
  <c r="AP274" i="48"/>
  <c r="AP75" i="48"/>
  <c r="AP111" i="48"/>
  <c r="AP168" i="48"/>
  <c r="AP159" i="48"/>
  <c r="AP276" i="48"/>
  <c r="AP80" i="48"/>
  <c r="AP109" i="48"/>
  <c r="AP226" i="48"/>
  <c r="AP217" i="48"/>
  <c r="AP149" i="48"/>
  <c r="AP44" i="48"/>
  <c r="AP316" i="48"/>
  <c r="AP125" i="48"/>
  <c r="AP273" i="48"/>
  <c r="AQ104" i="48"/>
  <c r="AP23" i="48"/>
  <c r="AP161" i="48"/>
  <c r="AP119" i="48"/>
  <c r="AP279" i="48"/>
  <c r="AP295" i="48"/>
  <c r="AP57" i="48"/>
  <c r="AP73" i="48"/>
  <c r="AP69" i="48"/>
  <c r="AP271" i="48"/>
  <c r="AP169" i="48"/>
  <c r="AP197" i="48"/>
  <c r="AP116" i="48"/>
  <c r="AP108" i="48"/>
  <c r="AP199" i="48"/>
  <c r="AP124" i="48"/>
  <c r="AF287" i="37"/>
  <c r="A103" i="37"/>
  <c r="AM47" i="37"/>
  <c r="AM111" i="37"/>
  <c r="A303" i="37"/>
  <c r="CF10" i="37"/>
  <c r="A62" i="37"/>
  <c r="AF135" i="37"/>
  <c r="AM71" i="37"/>
  <c r="AF231" i="37"/>
  <c r="CF13" i="37" a="1"/>
  <c r="CF13" i="37"/>
  <c r="AM311" i="37"/>
  <c r="A231" i="37"/>
  <c r="A287" i="37"/>
  <c r="AF279" i="37"/>
  <c r="A255" i="37"/>
  <c r="A47" i="37"/>
  <c r="A151" i="37"/>
  <c r="A95" i="37"/>
  <c r="AM39" i="37"/>
  <c r="AM127" i="37"/>
  <c r="AL255" i="37"/>
  <c r="AF183" i="37"/>
  <c r="AF199" i="37"/>
  <c r="AF39" i="37"/>
  <c r="AF55" i="37"/>
  <c r="AF79" i="37"/>
  <c r="AF143" i="37"/>
  <c r="DD11" i="37"/>
  <c r="AM175" i="37"/>
  <c r="A207" i="37"/>
  <c r="A143" i="37"/>
  <c r="A87" i="37"/>
  <c r="A247" i="37"/>
  <c r="AM215" i="37"/>
  <c r="AM119" i="37"/>
  <c r="AM239" i="37"/>
  <c r="AL55" i="37"/>
  <c r="AF119" i="37"/>
  <c r="AF167" i="37"/>
  <c r="AM303" i="37"/>
  <c r="AM159" i="37"/>
  <c r="AM207" i="37"/>
  <c r="AF239" i="37"/>
  <c r="AM279" i="37"/>
  <c r="AF175" i="37"/>
  <c r="A183" i="37"/>
  <c r="A199" i="37"/>
  <c r="A71" i="37"/>
  <c r="AM191" i="37"/>
  <c r="AM31" i="37"/>
  <c r="AF263" i="37"/>
  <c r="A311" i="37"/>
  <c r="A263" i="37"/>
  <c r="A191" i="37"/>
  <c r="A127" i="37"/>
  <c r="A23" i="37"/>
  <c r="AM95" i="37"/>
  <c r="AM151" i="37"/>
  <c r="AF215" i="37"/>
  <c r="AM295" i="37"/>
  <c r="A63" i="37"/>
  <c r="A223" i="37"/>
  <c r="AM63" i="37"/>
  <c r="AM223" i="37"/>
  <c r="AM87" i="37"/>
  <c r="AF103" i="37"/>
  <c r="AF159" i="37"/>
  <c r="AM271" i="37"/>
  <c r="AF271" i="37"/>
  <c r="A135" i="37"/>
  <c r="A79" i="37"/>
  <c r="A295" i="37"/>
  <c r="AF23" i="37"/>
  <c r="A111" i="37"/>
  <c r="A31" i="37"/>
  <c r="AM247" i="37"/>
  <c r="AL127" i="37"/>
  <c r="AL151" i="37"/>
  <c r="AL159" i="37"/>
  <c r="AL69" i="1"/>
  <c r="AP78" i="1"/>
  <c r="AQ20" i="49"/>
  <c r="AQ21" i="49"/>
  <c r="AO3" i="49"/>
  <c r="AP3" i="49"/>
  <c r="AO19" i="49"/>
  <c r="AP19" i="49"/>
  <c r="AP20" i="49"/>
  <c r="AP21" i="49"/>
  <c r="AR3" i="49"/>
  <c r="AQ3" i="49"/>
  <c r="AM145" i="37"/>
  <c r="E268" i="37"/>
  <c r="B268" i="37"/>
  <c r="E192" i="37"/>
  <c r="B192" i="37"/>
  <c r="E222" i="37"/>
  <c r="B222" i="37"/>
  <c r="AL222" i="37"/>
  <c r="F63" i="37"/>
  <c r="E88" i="37"/>
  <c r="B88" i="37"/>
  <c r="AL88" i="37"/>
  <c r="F104" i="37"/>
  <c r="AN142" i="37"/>
  <c r="AS142" i="37"/>
  <c r="F163" i="37"/>
  <c r="E174" i="37"/>
  <c r="B174" i="37"/>
  <c r="F25" i="37"/>
  <c r="A272" i="37"/>
  <c r="CU11" i="37"/>
  <c r="AK164" i="37"/>
  <c r="AK128" i="37"/>
  <c r="A80" i="37"/>
  <c r="A40" i="37"/>
  <c r="A112" i="37"/>
  <c r="AM96" i="37"/>
  <c r="AM48" i="37"/>
  <c r="AM152" i="37"/>
  <c r="E178" i="37"/>
  <c r="B178" i="37"/>
  <c r="AL178" i="37"/>
  <c r="AN200" i="37"/>
  <c r="AS200" i="37"/>
  <c r="E201" i="37"/>
  <c r="B201" i="37"/>
  <c r="AL201" i="37"/>
  <c r="AN206" i="37"/>
  <c r="AS206" i="37"/>
  <c r="AF208" i="37"/>
  <c r="F211" i="37"/>
  <c r="AN83" i="37"/>
  <c r="AN136" i="37"/>
  <c r="E25" i="37"/>
  <c r="B25" i="37"/>
  <c r="AL25" i="37"/>
  <c r="A296" i="37"/>
  <c r="E240" i="37"/>
  <c r="B240" i="37"/>
  <c r="AL240" i="37"/>
  <c r="AF184" i="37"/>
  <c r="AN193" i="37"/>
  <c r="AS193" i="37"/>
  <c r="AF40" i="37"/>
  <c r="AN88" i="37"/>
  <c r="AS88" i="37"/>
  <c r="AN89" i="37"/>
  <c r="AN105" i="37"/>
  <c r="AS105" i="37"/>
  <c r="E133" i="37"/>
  <c r="B133" i="37"/>
  <c r="AL133" i="37"/>
  <c r="AN138" i="37"/>
  <c r="AS138" i="37"/>
  <c r="E140" i="37"/>
  <c r="B140" i="37"/>
  <c r="AL140" i="37"/>
  <c r="AN51" i="37"/>
  <c r="AS51" i="37"/>
  <c r="AN122" i="37"/>
  <c r="AS122" i="37"/>
  <c r="F122" i="37"/>
  <c r="F260" i="37"/>
  <c r="E121" i="37"/>
  <c r="B121" i="37"/>
  <c r="AL121" i="37"/>
  <c r="DK11" i="37"/>
  <c r="DS10" i="37"/>
  <c r="AN157" i="37"/>
  <c r="AS157" i="37"/>
  <c r="AM128" i="37"/>
  <c r="AF200" i="37"/>
  <c r="E218" i="37"/>
  <c r="B218" i="37"/>
  <c r="AL218" i="37"/>
  <c r="E40" i="37"/>
  <c r="B40" i="37"/>
  <c r="AL40" i="37"/>
  <c r="AF104" i="37"/>
  <c r="AN117" i="37"/>
  <c r="AS117" i="37"/>
  <c r="F118" i="37"/>
  <c r="F128" i="37"/>
  <c r="F157" i="37"/>
  <c r="AN160" i="37"/>
  <c r="AS160" i="37"/>
  <c r="E166" i="37"/>
  <c r="B166" i="37"/>
  <c r="AL166" i="37"/>
  <c r="F171" i="37"/>
  <c r="AN171" i="37"/>
  <c r="AS171" i="37"/>
  <c r="E195" i="37"/>
  <c r="B195" i="37"/>
  <c r="AL195" i="37"/>
  <c r="F112" i="37"/>
  <c r="AM280" i="37"/>
  <c r="F172" i="37"/>
  <c r="F140" i="37"/>
  <c r="AN181" i="37"/>
  <c r="AN62" i="37"/>
  <c r="AS62" i="37"/>
  <c r="E65" i="37"/>
  <c r="B65" i="37"/>
  <c r="AL65" i="37"/>
  <c r="AN75" i="37"/>
  <c r="AS75" i="37"/>
  <c r="E152" i="37"/>
  <c r="B152" i="37"/>
  <c r="AL152" i="37"/>
  <c r="E42" i="37"/>
  <c r="B42" i="37"/>
  <c r="AL42" i="37"/>
  <c r="AK160" i="37"/>
  <c r="F115" i="37"/>
  <c r="AN218" i="37"/>
  <c r="AS218" i="37"/>
  <c r="AN166" i="37"/>
  <c r="AS166" i="37"/>
  <c r="AK150" i="37"/>
  <c r="AN158" i="37"/>
  <c r="AS158" i="37"/>
  <c r="F173" i="37"/>
  <c r="AN115" i="37"/>
  <c r="AS115" i="37"/>
  <c r="AN215" i="37"/>
  <c r="AS215" i="37"/>
  <c r="E216" i="37"/>
  <c r="B216" i="37"/>
  <c r="AL216" i="37"/>
  <c r="AN66" i="37"/>
  <c r="AS66" i="37"/>
  <c r="AN91" i="37"/>
  <c r="AS91" i="37"/>
  <c r="F294" i="37"/>
  <c r="CB13" i="37" a="1"/>
  <c r="CB13" i="37"/>
  <c r="CR13" i="37" a="1"/>
  <c r="CR13" i="37"/>
  <c r="F146" i="37"/>
  <c r="A124" i="37"/>
  <c r="E226" i="37"/>
  <c r="B226" i="37"/>
  <c r="AL226" i="37"/>
  <c r="F262" i="37"/>
  <c r="E20" i="37"/>
  <c r="B20" i="37"/>
  <c r="AN52" i="37"/>
  <c r="AS52" i="37"/>
  <c r="F61" i="37"/>
  <c r="E76" i="37"/>
  <c r="B76" i="37"/>
  <c r="AL76" i="37"/>
  <c r="AN95" i="37"/>
  <c r="AS95" i="37"/>
  <c r="E115" i="37"/>
  <c r="B115" i="37"/>
  <c r="AN119" i="37"/>
  <c r="AS119" i="37"/>
  <c r="E142" i="37"/>
  <c r="B142" i="37"/>
  <c r="AL142" i="37"/>
  <c r="AN144" i="37"/>
  <c r="AS144" i="37"/>
  <c r="E150" i="37"/>
  <c r="B150" i="37"/>
  <c r="AL150" i="37"/>
  <c r="E165" i="37"/>
  <c r="B165" i="37"/>
  <c r="AL165" i="37"/>
  <c r="E32" i="37"/>
  <c r="B32" i="37"/>
  <c r="AL32" i="37"/>
  <c r="DG10" i="37"/>
  <c r="E158" i="37"/>
  <c r="B158" i="37"/>
  <c r="AL158" i="37"/>
  <c r="F76" i="37"/>
  <c r="AK23" i="37"/>
  <c r="E170" i="37"/>
  <c r="B170" i="37"/>
  <c r="AK131" i="37"/>
  <c r="F248" i="37"/>
  <c r="E249" i="37"/>
  <c r="B249" i="37"/>
  <c r="AL249" i="37"/>
  <c r="F187" i="37"/>
  <c r="E200" i="37"/>
  <c r="B200" i="37"/>
  <c r="AL200" i="37"/>
  <c r="E214" i="37"/>
  <c r="B214" i="37"/>
  <c r="AN61" i="37"/>
  <c r="AS61" i="37"/>
  <c r="E62" i="37"/>
  <c r="B62" i="37"/>
  <c r="AL62" i="37"/>
  <c r="F71" i="37"/>
  <c r="F107" i="37"/>
  <c r="F125" i="37"/>
  <c r="E130" i="37"/>
  <c r="B130" i="37"/>
  <c r="AL130" i="37"/>
  <c r="E132" i="37"/>
  <c r="B132" i="37"/>
  <c r="AN141" i="37"/>
  <c r="AS141" i="37"/>
  <c r="F150" i="37"/>
  <c r="AN154" i="37"/>
  <c r="AS154" i="37"/>
  <c r="F160" i="37"/>
  <c r="F165" i="37"/>
  <c r="E29" i="37"/>
  <c r="B29" i="37"/>
  <c r="AL29" i="37"/>
  <c r="E117" i="37"/>
  <c r="B117" i="37"/>
  <c r="AL117" i="37"/>
  <c r="DA13" i="37" a="1"/>
  <c r="DA13" i="37"/>
  <c r="CZ10" i="37"/>
  <c r="DA10" i="37"/>
  <c r="CJ10" i="37"/>
  <c r="AK142" i="37"/>
  <c r="E233" i="37"/>
  <c r="B233" i="37"/>
  <c r="AL233" i="37"/>
  <c r="AN248" i="37"/>
  <c r="AS248" i="37"/>
  <c r="F204" i="37"/>
  <c r="AN80" i="37"/>
  <c r="AS80" i="37"/>
  <c r="AN107" i="37"/>
  <c r="AS107" i="37"/>
  <c r="F116" i="37"/>
  <c r="E161" i="37"/>
  <c r="B161" i="37"/>
  <c r="AL161" i="37"/>
  <c r="AN165" i="37"/>
  <c r="AS165" i="37"/>
  <c r="F29" i="37"/>
  <c r="AK87" i="37"/>
  <c r="AN87" i="37"/>
  <c r="AS87" i="37"/>
  <c r="AK166" i="37"/>
  <c r="DH10" i="37"/>
  <c r="AN73" i="37"/>
  <c r="AS73" i="37"/>
  <c r="AK66" i="37"/>
  <c r="F256" i="37"/>
  <c r="E184" i="37"/>
  <c r="B184" i="37"/>
  <c r="AL184" i="37"/>
  <c r="F188" i="37"/>
  <c r="F48" i="37"/>
  <c r="AN68" i="37"/>
  <c r="AS68" i="37"/>
  <c r="E68" i="37"/>
  <c r="B68" i="37"/>
  <c r="AL68" i="37"/>
  <c r="F82" i="37"/>
  <c r="F126" i="37"/>
  <c r="E128" i="37"/>
  <c r="B128" i="37"/>
  <c r="AL128" i="37"/>
  <c r="AN132" i="37"/>
  <c r="AS132" i="37"/>
  <c r="E156" i="37"/>
  <c r="B156" i="37"/>
  <c r="AL156" i="37"/>
  <c r="F168" i="37"/>
  <c r="E172" i="37"/>
  <c r="B172" i="37"/>
  <c r="AL172" i="37"/>
  <c r="AN172" i="37"/>
  <c r="AS172" i="37"/>
  <c r="F31" i="37"/>
  <c r="AN168" i="37"/>
  <c r="AS168" i="37"/>
  <c r="F295" i="37"/>
  <c r="DH11" i="37"/>
  <c r="CR10" i="37"/>
  <c r="AN261" i="37"/>
  <c r="AS261" i="37"/>
  <c r="F161" i="37"/>
  <c r="AN30" i="37"/>
  <c r="AS30" i="37"/>
  <c r="F252" i="37"/>
  <c r="AN97" i="37"/>
  <c r="AS97" i="37"/>
  <c r="AK32" i="37"/>
  <c r="AN32" i="37"/>
  <c r="AS32" i="37"/>
  <c r="CJ13" i="37" a="1"/>
  <c r="CJ13" i="37"/>
  <c r="CB10" i="37"/>
  <c r="F195" i="37"/>
  <c r="AK91" i="37"/>
  <c r="F91" i="37"/>
  <c r="E147" i="37"/>
  <c r="B147" i="37"/>
  <c r="AL147" i="37"/>
  <c r="F148" i="37"/>
  <c r="F166" i="37"/>
  <c r="AM312" i="37"/>
  <c r="AF312" i="37"/>
  <c r="AM264" i="37"/>
  <c r="AF264" i="37"/>
  <c r="AF248" i="37"/>
  <c r="A248" i="37"/>
  <c r="AM248" i="37"/>
  <c r="AM240" i="37"/>
  <c r="AF240" i="37"/>
  <c r="AM192" i="37"/>
  <c r="AF192" i="37"/>
  <c r="AM176" i="37"/>
  <c r="A176" i="37"/>
  <c r="AF168" i="37"/>
  <c r="A168" i="37"/>
  <c r="AM168" i="37"/>
  <c r="AF144" i="37"/>
  <c r="AM144" i="37"/>
  <c r="A144" i="37"/>
  <c r="AF136" i="37"/>
  <c r="AM136" i="37"/>
  <c r="A136" i="37"/>
  <c r="AF120" i="37"/>
  <c r="A120" i="37"/>
  <c r="AF72" i="37"/>
  <c r="AM72" i="37"/>
  <c r="AF56" i="37"/>
  <c r="AM56" i="37"/>
  <c r="AF24" i="37"/>
  <c r="A24" i="37"/>
  <c r="BZ214" i="37"/>
  <c r="AK75" i="37"/>
  <c r="F75" i="37"/>
  <c r="AN161" i="37"/>
  <c r="AS161" i="37"/>
  <c r="E136" i="37"/>
  <c r="B136" i="37"/>
  <c r="AL136" i="37"/>
  <c r="AK158" i="37"/>
  <c r="AK144" i="37"/>
  <c r="F79" i="37"/>
  <c r="F108" i="37"/>
  <c r="AK111" i="37"/>
  <c r="F111" i="37"/>
  <c r="AN195" i="37"/>
  <c r="AS195" i="37"/>
  <c r="F131" i="37"/>
  <c r="F38" i="37"/>
  <c r="F32" i="37"/>
  <c r="E43" i="37"/>
  <c r="B43" i="37"/>
  <c r="AL43" i="37"/>
  <c r="E86" i="37"/>
  <c r="B86" i="37"/>
  <c r="AL86" i="37"/>
  <c r="E99" i="37"/>
  <c r="B99" i="37"/>
  <c r="AL99" i="37"/>
  <c r="AN148" i="37"/>
  <c r="AS148" i="37"/>
  <c r="AN24" i="37"/>
  <c r="AS24" i="37"/>
  <c r="E247" i="37"/>
  <c r="B247" i="37"/>
  <c r="AL247" i="37"/>
  <c r="F257" i="37"/>
  <c r="E263" i="37"/>
  <c r="B263" i="37"/>
  <c r="AL263" i="37"/>
  <c r="AN188" i="37"/>
  <c r="AN192" i="37"/>
  <c r="AS192" i="37"/>
  <c r="F193" i="37"/>
  <c r="E196" i="37"/>
  <c r="B196" i="37"/>
  <c r="AL196" i="37"/>
  <c r="E203" i="37"/>
  <c r="B203" i="37"/>
  <c r="F213" i="37"/>
  <c r="E220" i="37"/>
  <c r="B220" i="37"/>
  <c r="AL220" i="37"/>
  <c r="AN48" i="37"/>
  <c r="E54" i="37"/>
  <c r="B54" i="37"/>
  <c r="E60" i="37"/>
  <c r="B60" i="37"/>
  <c r="AL60" i="37"/>
  <c r="E72" i="37"/>
  <c r="B72" i="37"/>
  <c r="AL72" i="37"/>
  <c r="F97" i="37"/>
  <c r="AN120" i="37"/>
  <c r="AS120" i="37"/>
  <c r="F24" i="37"/>
  <c r="AN49" i="37"/>
  <c r="AS49" i="37"/>
  <c r="AN57" i="37"/>
  <c r="AS57" i="37"/>
  <c r="AN60" i="37"/>
  <c r="AS60" i="37"/>
  <c r="AL64" i="37"/>
  <c r="AN108" i="37"/>
  <c r="AS108" i="37"/>
  <c r="E114" i="37"/>
  <c r="B114" i="37"/>
  <c r="AL114" i="37"/>
  <c r="E31" i="37"/>
  <c r="B31" i="37"/>
  <c r="AL31" i="37"/>
  <c r="AN233" i="37"/>
  <c r="AS233" i="37"/>
  <c r="AL192" i="37"/>
  <c r="F217" i="37"/>
  <c r="F45" i="37"/>
  <c r="F70" i="37"/>
  <c r="F103" i="37"/>
  <c r="E138" i="37"/>
  <c r="B138" i="37"/>
  <c r="AL138" i="37"/>
  <c r="E23" i="37"/>
  <c r="B23" i="37"/>
  <c r="AL23" i="37"/>
  <c r="AN186" i="37"/>
  <c r="AS186" i="37"/>
  <c r="E202" i="37"/>
  <c r="B202" i="37"/>
  <c r="AL202" i="37"/>
  <c r="F218" i="37"/>
  <c r="E39" i="37"/>
  <c r="B39" i="37"/>
  <c r="AL39" i="37"/>
  <c r="E48" i="37"/>
  <c r="B48" i="37"/>
  <c r="AL48" i="37"/>
  <c r="E91" i="37"/>
  <c r="B91" i="37"/>
  <c r="AL91" i="37"/>
  <c r="F100" i="37"/>
  <c r="F101" i="37"/>
  <c r="E103" i="37"/>
  <c r="B103" i="37"/>
  <c r="AL103" i="37"/>
  <c r="F120" i="37"/>
  <c r="E131" i="37"/>
  <c r="B131" i="37"/>
  <c r="E137" i="37"/>
  <c r="B137" i="37"/>
  <c r="F141" i="37"/>
  <c r="E143" i="37"/>
  <c r="B143" i="37"/>
  <c r="AL143" i="37"/>
  <c r="E148" i="37"/>
  <c r="B148" i="37"/>
  <c r="AL148" i="37"/>
  <c r="F149" i="37"/>
  <c r="AN153" i="37"/>
  <c r="AS153" i="37"/>
  <c r="E154" i="37"/>
  <c r="B154" i="37"/>
  <c r="AL154" i="37"/>
  <c r="E171" i="37"/>
  <c r="B171" i="37"/>
  <c r="AL171" i="37"/>
  <c r="AK155" i="37"/>
  <c r="AN155" i="37"/>
  <c r="AS155" i="37"/>
  <c r="F155" i="37"/>
  <c r="F290" i="37"/>
  <c r="E75" i="37"/>
  <c r="B75" i="37"/>
  <c r="AL75" i="37"/>
  <c r="E208" i="37"/>
  <c r="B208" i="37"/>
  <c r="AL208" i="37"/>
  <c r="E87" i="37"/>
  <c r="B87" i="37"/>
  <c r="AL87" i="37"/>
  <c r="E26" i="37"/>
  <c r="B26" i="37"/>
  <c r="AL26" i="37"/>
  <c r="E28" i="37"/>
  <c r="B28" i="37"/>
  <c r="AF249" i="37"/>
  <c r="AM249" i="37"/>
  <c r="A225" i="37"/>
  <c r="AF225" i="37"/>
  <c r="AF65" i="37"/>
  <c r="AM65" i="37"/>
  <c r="A65" i="37"/>
  <c r="F153" i="37"/>
  <c r="AN103" i="37"/>
  <c r="AS103" i="37"/>
  <c r="F299" i="37"/>
  <c r="F144" i="37"/>
  <c r="F132" i="37"/>
  <c r="AN99" i="37"/>
  <c r="AS99" i="37"/>
  <c r="AK70" i="37"/>
  <c r="E57" i="37"/>
  <c r="B57" i="37"/>
  <c r="AL57" i="37"/>
  <c r="AN33" i="37"/>
  <c r="AS33" i="37"/>
  <c r="AK33" i="37"/>
  <c r="AN25" i="37"/>
  <c r="AS25" i="37"/>
  <c r="F224" i="37"/>
  <c r="F264" i="37"/>
  <c r="AL268" i="37"/>
  <c r="F93" i="37"/>
  <c r="E146" i="37"/>
  <c r="B146" i="37"/>
  <c r="AL146" i="37"/>
  <c r="AK120" i="37"/>
  <c r="F99" i="37"/>
  <c r="AN249" i="37"/>
  <c r="AS249" i="37"/>
  <c r="F136" i="37"/>
  <c r="AN159" i="37"/>
  <c r="F47" i="37"/>
  <c r="E153" i="37"/>
  <c r="B153" i="37"/>
  <c r="AL153" i="37"/>
  <c r="F159" i="37"/>
  <c r="AK132" i="37"/>
  <c r="E24" i="37"/>
  <c r="B24" i="37"/>
  <c r="AL24" i="37"/>
  <c r="F36" i="37"/>
  <c r="F59" i="37"/>
  <c r="F68" i="37"/>
  <c r="E90" i="37"/>
  <c r="B90" i="37"/>
  <c r="AL90" i="37"/>
  <c r="F96" i="37"/>
  <c r="F152" i="37"/>
  <c r="AK231" i="37"/>
  <c r="E125" i="37"/>
  <c r="B125" i="37"/>
  <c r="AL125" i="37"/>
  <c r="F274" i="37"/>
  <c r="AN84" i="37"/>
  <c r="AS84" i="37"/>
  <c r="E304" i="37"/>
  <c r="B304" i="37"/>
  <c r="AL304" i="37"/>
  <c r="F66" i="37"/>
  <c r="AN46" i="37"/>
  <c r="AS46" i="37"/>
  <c r="AN31" i="37"/>
  <c r="AS31" i="37"/>
  <c r="F200" i="37"/>
  <c r="F60" i="37"/>
  <c r="E63" i="37"/>
  <c r="B63" i="37"/>
  <c r="AL63" i="37"/>
  <c r="F145" i="37"/>
  <c r="F191" i="37"/>
  <c r="E206" i="37"/>
  <c r="B206" i="37"/>
  <c r="AL206" i="37"/>
  <c r="E46" i="37"/>
  <c r="B46" i="37"/>
  <c r="AL46" i="37"/>
  <c r="F53" i="37"/>
  <c r="AN71" i="37"/>
  <c r="AS71" i="37"/>
  <c r="E110" i="37"/>
  <c r="B110" i="37"/>
  <c r="AL110" i="37"/>
  <c r="F117" i="37"/>
  <c r="E123" i="37"/>
  <c r="B123" i="37"/>
  <c r="AL123" i="37"/>
  <c r="F158" i="37"/>
  <c r="F178" i="37"/>
  <c r="AN183" i="37"/>
  <c r="AS183" i="37"/>
  <c r="E78" i="37"/>
  <c r="B78" i="37"/>
  <c r="AL78" i="37"/>
  <c r="E33" i="37"/>
  <c r="B33" i="37"/>
  <c r="AL33" i="37"/>
  <c r="F207" i="37"/>
  <c r="F92" i="37"/>
  <c r="E95" i="37"/>
  <c r="B95" i="37"/>
  <c r="AL95" i="37"/>
  <c r="F179" i="37"/>
  <c r="AN202" i="37"/>
  <c r="AS202" i="37"/>
  <c r="E215" i="37"/>
  <c r="B215" i="37"/>
  <c r="AL215" i="37"/>
  <c r="E144" i="37"/>
  <c r="B144" i="37"/>
  <c r="AL144" i="37"/>
  <c r="E145" i="37"/>
  <c r="B145" i="37"/>
  <c r="AL145" i="37"/>
  <c r="F167" i="37"/>
  <c r="DV11" i="37"/>
  <c r="DV10" i="37"/>
  <c r="DV13" i="37" a="1"/>
  <c r="DV13" i="37"/>
  <c r="AK254" i="37"/>
  <c r="F254" i="37"/>
  <c r="AN134" i="37"/>
  <c r="AK134" i="37"/>
  <c r="AK147" i="37"/>
  <c r="F147" i="37"/>
  <c r="AN147" i="37"/>
  <c r="AS147" i="37"/>
  <c r="AK28" i="37"/>
  <c r="AN28" i="37"/>
  <c r="AS28" i="37"/>
  <c r="F28" i="37"/>
  <c r="CY11" i="37"/>
  <c r="CY10" i="37"/>
  <c r="DO11" i="37"/>
  <c r="DO10" i="37"/>
  <c r="DO13" i="37" a="1"/>
  <c r="DO13" i="37"/>
  <c r="BZ18" i="37"/>
  <c r="BZ19" i="37"/>
  <c r="BZ20" i="37"/>
  <c r="BZ21" i="37"/>
  <c r="BZ22" i="37"/>
  <c r="BZ23" i="37"/>
  <c r="BZ24" i="37"/>
  <c r="BZ25" i="37"/>
  <c r="BZ26" i="37"/>
  <c r="BZ27" i="37"/>
  <c r="BZ28" i="37"/>
  <c r="BZ29" i="37"/>
  <c r="BZ30" i="37"/>
  <c r="BZ31" i="37"/>
  <c r="BZ32" i="37"/>
  <c r="BZ33" i="37"/>
  <c r="BZ34" i="37"/>
  <c r="BZ35" i="37"/>
  <c r="BZ36" i="37"/>
  <c r="BZ37" i="37"/>
  <c r="BZ38" i="37"/>
  <c r="BZ39" i="37"/>
  <c r="BZ40" i="37"/>
  <c r="BZ178" i="37"/>
  <c r="BZ196" i="37"/>
  <c r="BZ259" i="37"/>
  <c r="BZ265" i="37"/>
  <c r="BZ277" i="37"/>
  <c r="BZ278" i="37"/>
  <c r="BZ289" i="37"/>
  <c r="BZ302" i="37"/>
  <c r="BZ304" i="37"/>
  <c r="BZ306" i="37"/>
  <c r="BZ309" i="37"/>
  <c r="BZ314" i="37"/>
  <c r="F283" i="37"/>
  <c r="CX11" i="37"/>
  <c r="CX13" i="37" a="1"/>
  <c r="CX13" i="37"/>
  <c r="CX10" i="37"/>
  <c r="AK19" i="37"/>
  <c r="F19" i="37"/>
  <c r="E271" i="37"/>
  <c r="B271" i="37"/>
  <c r="AL271" i="37"/>
  <c r="AN139" i="37"/>
  <c r="AS139" i="37"/>
  <c r="E139" i="37"/>
  <c r="B139" i="37"/>
  <c r="AL139" i="37"/>
  <c r="CH10" i="37"/>
  <c r="CH11" i="37"/>
  <c r="DN11" i="37"/>
  <c r="DN10" i="37"/>
  <c r="E231" i="37"/>
  <c r="B231" i="37"/>
  <c r="AL231" i="37"/>
  <c r="E162" i="37"/>
  <c r="B162" i="37"/>
  <c r="AL162" i="37"/>
  <c r="F134" i="37"/>
  <c r="AN167" i="37"/>
  <c r="AS167" i="37"/>
  <c r="E167" i="37"/>
  <c r="B167" i="37"/>
  <c r="AL167" i="37"/>
  <c r="DF11" i="37"/>
  <c r="DF10" i="37"/>
  <c r="DF13" i="37" a="1"/>
  <c r="DF13" i="37"/>
  <c r="BZ45" i="37"/>
  <c r="BZ46" i="37"/>
  <c r="BZ56" i="37"/>
  <c r="BZ77" i="37"/>
  <c r="BZ80" i="37"/>
  <c r="BZ81" i="37"/>
  <c r="BZ88" i="37"/>
  <c r="BZ105" i="37"/>
  <c r="BZ113" i="37"/>
  <c r="BZ122" i="37"/>
  <c r="BZ124" i="37"/>
  <c r="BZ125" i="37"/>
  <c r="BZ126" i="37"/>
  <c r="BZ129" i="37"/>
  <c r="BZ137" i="37"/>
  <c r="BZ144" i="37"/>
  <c r="BZ149" i="37"/>
  <c r="BZ150" i="37"/>
  <c r="BZ153" i="37"/>
  <c r="BZ154" i="37"/>
  <c r="BZ156" i="37"/>
  <c r="BZ161" i="37"/>
  <c r="BZ162" i="37"/>
  <c r="BZ166" i="37"/>
  <c r="BZ168" i="37"/>
  <c r="BZ173" i="37"/>
  <c r="BZ174" i="37"/>
  <c r="BZ177" i="37"/>
  <c r="BZ183" i="37"/>
  <c r="BZ191" i="37"/>
  <c r="BZ199" i="37"/>
  <c r="BZ203" i="37"/>
  <c r="BZ209" i="37"/>
  <c r="BZ218" i="37"/>
  <c r="BZ219" i="37"/>
  <c r="BZ225" i="37"/>
  <c r="BZ232" i="37"/>
  <c r="BZ241" i="37"/>
  <c r="BZ246" i="37"/>
  <c r="BZ252" i="37"/>
  <c r="BZ261" i="37"/>
  <c r="BZ264" i="37"/>
  <c r="BZ270" i="37"/>
  <c r="BZ271" i="37"/>
  <c r="BZ279" i="37"/>
  <c r="BZ280" i="37"/>
  <c r="BZ283" i="37"/>
  <c r="BZ299" i="37"/>
  <c r="A276" i="37"/>
  <c r="AF276" i="37"/>
  <c r="E307" i="37"/>
  <c r="B307" i="37"/>
  <c r="AL307" i="37"/>
  <c r="CK13" i="37" a="1"/>
  <c r="CK13" i="37"/>
  <c r="CK11" i="37"/>
  <c r="DQ11" i="37"/>
  <c r="DQ13" i="37" a="1"/>
  <c r="DQ13" i="37"/>
  <c r="DQ10" i="37"/>
  <c r="DI10" i="37"/>
  <c r="E141" i="37"/>
  <c r="B141" i="37"/>
  <c r="AL141" i="37"/>
  <c r="F241" i="37"/>
  <c r="F251" i="37"/>
  <c r="AN39" i="37"/>
  <c r="AS39" i="37"/>
  <c r="AK39" i="37"/>
  <c r="BZ41" i="37"/>
  <c r="BZ44" i="37"/>
  <c r="BZ47" i="37"/>
  <c r="BZ53" i="37"/>
  <c r="BZ54" i="37"/>
  <c r="BZ57" i="37"/>
  <c r="BZ59" i="37"/>
  <c r="BZ60" i="37"/>
  <c r="BZ63" i="37"/>
  <c r="BZ64" i="37"/>
  <c r="BZ65" i="37"/>
  <c r="BZ66" i="37"/>
  <c r="BZ67" i="37"/>
  <c r="BZ68" i="37"/>
  <c r="BZ69" i="37"/>
  <c r="BZ73" i="37"/>
  <c r="BZ76" i="37"/>
  <c r="BZ78" i="37"/>
  <c r="BZ82" i="37"/>
  <c r="BZ83" i="37"/>
  <c r="BZ84" i="37"/>
  <c r="BZ86" i="37"/>
  <c r="BZ87" i="37"/>
  <c r="BZ90" i="37"/>
  <c r="BZ91" i="37"/>
  <c r="BZ92" i="37"/>
  <c r="BZ93" i="37"/>
  <c r="BZ97" i="37"/>
  <c r="BZ104" i="37"/>
  <c r="BZ108" i="37"/>
  <c r="BZ111" i="37"/>
  <c r="BZ114" i="37"/>
  <c r="BZ117" i="37"/>
  <c r="BZ123" i="37"/>
  <c r="BZ127" i="37"/>
  <c r="BZ130" i="37"/>
  <c r="BZ132" i="37"/>
  <c r="BZ133" i="37"/>
  <c r="BZ134" i="37"/>
  <c r="BZ135" i="37"/>
  <c r="BZ136" i="37"/>
  <c r="BZ139" i="37"/>
  <c r="BZ143" i="37"/>
  <c r="BZ146" i="37"/>
  <c r="BZ155" i="37"/>
  <c r="BZ160" i="37"/>
  <c r="BZ165" i="37"/>
  <c r="BZ167" i="37"/>
  <c r="BZ171" i="37"/>
  <c r="BZ172" i="37"/>
  <c r="BZ180" i="37"/>
  <c r="BZ185" i="37"/>
  <c r="BZ186" i="37"/>
  <c r="BZ190" i="37"/>
  <c r="BZ195" i="37"/>
  <c r="BZ200" i="37"/>
  <c r="BZ201" i="37"/>
  <c r="BZ202" i="37"/>
  <c r="BZ204" i="37"/>
  <c r="BZ206" i="37"/>
  <c r="BZ212" i="37"/>
  <c r="BZ213" i="37"/>
  <c r="BZ216" i="37"/>
  <c r="BZ217" i="37"/>
  <c r="BZ221" i="37"/>
  <c r="BZ222" i="37"/>
  <c r="BZ227" i="37"/>
  <c r="BZ233" i="37"/>
  <c r="BZ234" i="37"/>
  <c r="BZ236" i="37"/>
  <c r="BZ237" i="37"/>
  <c r="BZ253" i="37"/>
  <c r="BZ256" i="37"/>
  <c r="BZ257" i="37"/>
  <c r="BZ268" i="37"/>
  <c r="BZ272" i="37"/>
  <c r="BZ275" i="37"/>
  <c r="BZ286" i="37"/>
  <c r="BZ291" i="37"/>
  <c r="BZ294" i="37"/>
  <c r="BZ295" i="37"/>
  <c r="BZ296" i="37"/>
  <c r="BZ297" i="37"/>
  <c r="BZ298" i="37"/>
  <c r="BZ300" i="37"/>
  <c r="BZ303" i="37"/>
  <c r="BZ305" i="37"/>
  <c r="BZ310" i="37"/>
  <c r="BZ311" i="37"/>
  <c r="BZ312" i="37"/>
  <c r="BZ315" i="37"/>
  <c r="BZ316" i="37"/>
  <c r="A196" i="37"/>
  <c r="AF196" i="37"/>
  <c r="A116" i="37"/>
  <c r="AM116" i="37"/>
  <c r="A100" i="37"/>
  <c r="AM100" i="37"/>
  <c r="AK105" i="37"/>
  <c r="F105" i="37"/>
  <c r="AK283" i="37"/>
  <c r="A20" i="37"/>
  <c r="A314" i="37"/>
  <c r="DI11" i="37"/>
  <c r="E270" i="37"/>
  <c r="B270" i="37"/>
  <c r="AL270" i="37"/>
  <c r="AK241" i="37"/>
  <c r="AN178" i="37"/>
  <c r="AS178" i="37"/>
  <c r="F236" i="37"/>
  <c r="AN251" i="37"/>
  <c r="AS251" i="37"/>
  <c r="BZ42" i="37"/>
  <c r="BZ48" i="37"/>
  <c r="BZ51" i="37"/>
  <c r="BZ61" i="37"/>
  <c r="BZ74" i="37"/>
  <c r="BZ79" i="37"/>
  <c r="BZ85" i="37"/>
  <c r="BZ94" i="37"/>
  <c r="BZ99" i="37"/>
  <c r="BZ101" i="37"/>
  <c r="BZ103" i="37"/>
  <c r="BZ106" i="37"/>
  <c r="BZ109" i="37"/>
  <c r="BZ110" i="37"/>
  <c r="BZ112" i="37"/>
  <c r="BZ115" i="37"/>
  <c r="BZ118" i="37"/>
  <c r="BZ119" i="37"/>
  <c r="BZ128" i="37"/>
  <c r="BZ141" i="37"/>
  <c r="BZ145" i="37"/>
  <c r="BZ151" i="37"/>
  <c r="BZ152" i="37"/>
  <c r="BZ163" i="37"/>
  <c r="BZ164" i="37"/>
  <c r="BZ169" i="37"/>
  <c r="BZ170" i="37"/>
  <c r="BZ175" i="37"/>
  <c r="BZ179" i="37"/>
  <c r="BZ184" i="37"/>
  <c r="BZ193" i="37"/>
  <c r="BZ197" i="37"/>
  <c r="BZ205" i="37"/>
  <c r="BZ215" i="37"/>
  <c r="BZ220" i="37"/>
  <c r="BZ223" i="37"/>
  <c r="BZ228" i="37"/>
  <c r="BZ229" i="37"/>
  <c r="BZ235" i="37"/>
  <c r="BZ240" i="37"/>
  <c r="BZ242" i="37"/>
  <c r="BZ244" i="37"/>
  <c r="BZ247" i="37"/>
  <c r="BZ250" i="37"/>
  <c r="BZ255" i="37"/>
  <c r="BZ260" i="37"/>
  <c r="BZ262" i="37"/>
  <c r="BZ263" i="37"/>
  <c r="BZ266" i="37"/>
  <c r="BZ267" i="37"/>
  <c r="BZ269" i="37"/>
  <c r="BZ274" i="37"/>
  <c r="BZ276" i="37"/>
  <c r="BZ284" i="37"/>
  <c r="BZ287" i="37"/>
  <c r="BZ290" i="37"/>
  <c r="BZ292" i="37"/>
  <c r="BZ293" i="37"/>
  <c r="BZ301" i="37"/>
  <c r="BZ307" i="37"/>
  <c r="BZ308" i="37"/>
  <c r="BZ313" i="37"/>
  <c r="AF244" i="37"/>
  <c r="A244" i="37"/>
  <c r="E277" i="37"/>
  <c r="B277" i="37"/>
  <c r="AL277" i="37"/>
  <c r="E287" i="37"/>
  <c r="B287" i="37"/>
  <c r="AL287" i="37"/>
  <c r="AN295" i="37"/>
  <c r="AS295" i="37"/>
  <c r="CC13" i="37" a="1"/>
  <c r="CC13" i="37"/>
  <c r="CC10" i="37"/>
  <c r="CK10" i="37"/>
  <c r="E309" i="37"/>
  <c r="B309" i="37"/>
  <c r="AL309" i="37"/>
  <c r="E258" i="37"/>
  <c r="B258" i="37"/>
  <c r="AL258" i="37"/>
  <c r="E176" i="37"/>
  <c r="B176" i="37"/>
  <c r="AL176" i="37"/>
  <c r="F184" i="37"/>
  <c r="BZ43" i="37"/>
  <c r="BZ49" i="37"/>
  <c r="BZ50" i="37"/>
  <c r="BZ52" i="37"/>
  <c r="BZ58" i="37"/>
  <c r="BZ62" i="37"/>
  <c r="BZ70" i="37"/>
  <c r="BZ71" i="37"/>
  <c r="BZ72" i="37"/>
  <c r="BZ75" i="37"/>
  <c r="BZ89" i="37"/>
  <c r="BZ95" i="37"/>
  <c r="BZ96" i="37"/>
  <c r="BZ98" i="37"/>
  <c r="BZ100" i="37"/>
  <c r="BZ102" i="37"/>
  <c r="BZ107" i="37"/>
  <c r="BZ116" i="37"/>
  <c r="BZ120" i="37"/>
  <c r="BZ121" i="37"/>
  <c r="BZ131" i="37"/>
  <c r="BZ138" i="37"/>
  <c r="BZ140" i="37"/>
  <c r="BZ142" i="37"/>
  <c r="BZ147" i="37"/>
  <c r="BZ148" i="37"/>
  <c r="BZ157" i="37"/>
  <c r="BZ158" i="37"/>
  <c r="BZ159" i="37"/>
  <c r="BZ176" i="37"/>
  <c r="BZ181" i="37"/>
  <c r="BZ182" i="37"/>
  <c r="BZ187" i="37"/>
  <c r="BZ188" i="37"/>
  <c r="BZ189" i="37"/>
  <c r="BZ192" i="37"/>
  <c r="BZ194" i="37"/>
  <c r="BZ198" i="37"/>
  <c r="BZ207" i="37"/>
  <c r="BZ208" i="37"/>
  <c r="BZ210" i="37"/>
  <c r="BZ211" i="37"/>
  <c r="BZ224" i="37"/>
  <c r="BZ226" i="37"/>
  <c r="BZ230" i="37"/>
  <c r="BZ231" i="37"/>
  <c r="BZ238" i="37"/>
  <c r="BZ239" i="37"/>
  <c r="BZ243" i="37"/>
  <c r="BZ245" i="37"/>
  <c r="BZ248" i="37"/>
  <c r="BZ249" i="37"/>
  <c r="BZ251" i="37"/>
  <c r="BZ254" i="37"/>
  <c r="BZ258" i="37"/>
  <c r="BZ273" i="37"/>
  <c r="BZ285" i="37"/>
  <c r="BZ288" i="37"/>
  <c r="E302" i="37"/>
  <c r="B302" i="37"/>
  <c r="AL302" i="37"/>
  <c r="E283" i="37"/>
  <c r="B283" i="37"/>
  <c r="AL283" i="37"/>
  <c r="E52" i="37"/>
  <c r="B52" i="37"/>
  <c r="AL52" i="37"/>
  <c r="AN34" i="37"/>
  <c r="AS34" i="37"/>
  <c r="AK34" i="37"/>
  <c r="AK228" i="37"/>
  <c r="AN228" i="37"/>
  <c r="AS228" i="37"/>
  <c r="F177" i="37"/>
  <c r="E251" i="37"/>
  <c r="B251" i="37"/>
  <c r="AL251" i="37"/>
  <c r="E189" i="37"/>
  <c r="B189" i="37"/>
  <c r="AL189" i="37"/>
  <c r="F202" i="37"/>
  <c r="E49" i="37"/>
  <c r="B49" i="37"/>
  <c r="AL49" i="37"/>
  <c r="E22" i="37"/>
  <c r="B22" i="37"/>
  <c r="AL22" i="37"/>
  <c r="F259" i="37"/>
  <c r="F186" i="37"/>
  <c r="E193" i="37"/>
  <c r="B193" i="37"/>
  <c r="AL193" i="37"/>
  <c r="E257" i="37"/>
  <c r="B257" i="37"/>
  <c r="AL257" i="37"/>
  <c r="E261" i="37"/>
  <c r="B261" i="37"/>
  <c r="AL261" i="37"/>
  <c r="F208" i="37"/>
  <c r="E223" i="37"/>
  <c r="B223" i="37"/>
  <c r="AL223" i="37"/>
  <c r="F181" i="37"/>
  <c r="F183" i="37"/>
  <c r="E209" i="37"/>
  <c r="B209" i="37"/>
  <c r="AL209" i="37"/>
  <c r="E252" i="37"/>
  <c r="B252" i="37"/>
  <c r="AL252" i="37"/>
  <c r="AN177" i="37"/>
  <c r="AS177" i="37"/>
  <c r="AN184" i="37"/>
  <c r="AS184" i="37"/>
  <c r="E188" i="37"/>
  <c r="B188" i="37"/>
  <c r="AL188" i="37"/>
  <c r="E93" i="37"/>
  <c r="B93" i="37"/>
  <c r="AL93" i="37"/>
  <c r="F52" i="37"/>
  <c r="AN76" i="37"/>
  <c r="AS76" i="37"/>
  <c r="AL132" i="37"/>
  <c r="F268" i="37"/>
  <c r="AN125" i="37"/>
  <c r="AS125" i="37"/>
  <c r="E51" i="37"/>
  <c r="B51" i="37"/>
  <c r="AL51" i="37"/>
  <c r="F56" i="37"/>
  <c r="F84" i="37"/>
  <c r="F102" i="37"/>
  <c r="E105" i="37"/>
  <c r="B105" i="37"/>
  <c r="AL105" i="37"/>
  <c r="AN36" i="37"/>
  <c r="AS36" i="37"/>
  <c r="F51" i="37"/>
  <c r="E59" i="37"/>
  <c r="B59" i="37"/>
  <c r="AL59" i="37"/>
  <c r="E134" i="37"/>
  <c r="B134" i="37"/>
  <c r="AL134" i="37"/>
  <c r="F135" i="37"/>
  <c r="E34" i="37"/>
  <c r="B34" i="37"/>
  <c r="AL34" i="37"/>
  <c r="F205" i="37"/>
  <c r="F73" i="37"/>
  <c r="F81" i="37"/>
  <c r="F109" i="37"/>
  <c r="F80" i="37"/>
  <c r="F26" i="37"/>
  <c r="E27" i="37"/>
  <c r="B27" i="37"/>
  <c r="AL27" i="37"/>
  <c r="AN78" i="37"/>
  <c r="AS78" i="37"/>
  <c r="AN152" i="37"/>
  <c r="AS152" i="37"/>
  <c r="AK301" i="37"/>
  <c r="F301" i="37"/>
  <c r="F311" i="37"/>
  <c r="E316" i="37"/>
  <c r="B316" i="37"/>
  <c r="AL316" i="37"/>
  <c r="E239" i="37"/>
  <c r="B239" i="37"/>
  <c r="AL239" i="37"/>
  <c r="AN239" i="37"/>
  <c r="AS239" i="37"/>
  <c r="AN278" i="37"/>
  <c r="AS278" i="37"/>
  <c r="E278" i="37"/>
  <c r="B278" i="37"/>
  <c r="AL278" i="37"/>
  <c r="AK18" i="37"/>
  <c r="F18" i="37"/>
  <c r="F239" i="37"/>
  <c r="AK239" i="37"/>
  <c r="E18" i="37"/>
  <c r="B18" i="37"/>
  <c r="AL18" i="37"/>
  <c r="AN18" i="37"/>
  <c r="AS18" i="37"/>
  <c r="F235" i="37"/>
  <c r="AK235" i="37"/>
  <c r="AN191" i="37"/>
  <c r="AS191" i="37"/>
  <c r="E191" i="37"/>
  <c r="B191" i="37"/>
  <c r="AL191" i="37"/>
  <c r="AK305" i="37"/>
  <c r="F305" i="37"/>
  <c r="E303" i="37"/>
  <c r="B303" i="37"/>
  <c r="AL303" i="37"/>
  <c r="E272" i="37"/>
  <c r="B272" i="37"/>
  <c r="AL272" i="37"/>
  <c r="F175" i="37"/>
  <c r="AK175" i="37"/>
  <c r="E177" i="37"/>
  <c r="B177" i="37"/>
  <c r="AL177" i="37"/>
  <c r="AK53" i="37"/>
  <c r="AN224" i="37"/>
  <c r="AS224" i="37"/>
  <c r="E224" i="37"/>
  <c r="B224" i="37"/>
  <c r="AL224" i="37"/>
  <c r="AK227" i="37"/>
  <c r="F227" i="37"/>
  <c r="E254" i="37"/>
  <c r="B254" i="37"/>
  <c r="AL254" i="37"/>
  <c r="AN258" i="37"/>
  <c r="AS258" i="37"/>
  <c r="AK258" i="37"/>
  <c r="F258" i="37"/>
  <c r="E205" i="37"/>
  <c r="B205" i="37"/>
  <c r="AL205" i="37"/>
  <c r="AN41" i="37"/>
  <c r="AS41" i="37"/>
  <c r="E41" i="37"/>
  <c r="B41" i="37"/>
  <c r="AL41" i="37"/>
  <c r="F42" i="37"/>
  <c r="AK42" i="37"/>
  <c r="AK129" i="37"/>
  <c r="F129" i="37"/>
  <c r="CA10" i="37"/>
  <c r="CA13" i="37" a="1"/>
  <c r="CA13" i="37"/>
  <c r="I16" i="47" a="1"/>
  <c r="I16" i="47"/>
  <c r="CQ10" i="37"/>
  <c r="CQ11" i="37"/>
  <c r="AM316" i="37"/>
  <c r="AF316" i="37"/>
  <c r="AF308" i="37"/>
  <c r="AM308" i="37"/>
  <c r="AM300" i="37"/>
  <c r="AF300" i="37"/>
  <c r="A284" i="37"/>
  <c r="AM284" i="37"/>
  <c r="A268" i="37"/>
  <c r="AF268" i="37"/>
  <c r="A260" i="37"/>
  <c r="AF260" i="37"/>
  <c r="AM260" i="37"/>
  <c r="A252" i="37"/>
  <c r="AM252" i="37"/>
  <c r="AF220" i="37"/>
  <c r="A220" i="37"/>
  <c r="AF188" i="37"/>
  <c r="A188" i="37"/>
  <c r="AM180" i="37"/>
  <c r="AF180" i="37"/>
  <c r="AF164" i="37"/>
  <c r="A164" i="37"/>
  <c r="AF156" i="37"/>
  <c r="AM156" i="37"/>
  <c r="AF140" i="37"/>
  <c r="A140" i="37"/>
  <c r="AM140" i="37"/>
  <c r="AF92" i="37"/>
  <c r="AM92" i="37"/>
  <c r="AM84" i="37"/>
  <c r="A84" i="37"/>
  <c r="AM68" i="37"/>
  <c r="A68" i="37"/>
  <c r="A60" i="37"/>
  <c r="AM60" i="37"/>
  <c r="AF52" i="37"/>
  <c r="A52" i="37"/>
  <c r="AF36" i="37"/>
  <c r="A36" i="37"/>
  <c r="AM36" i="37"/>
  <c r="AM28" i="37"/>
  <c r="AF28" i="37"/>
  <c r="DB11" i="37"/>
  <c r="CI13" i="37" a="1"/>
  <c r="CI13" i="37"/>
  <c r="CT13" i="37" a="1"/>
  <c r="CT13" i="37"/>
  <c r="CY13" i="37" a="1"/>
  <c r="CY13" i="37"/>
  <c r="AM305" i="37"/>
  <c r="AF289" i="37"/>
  <c r="F210" i="37"/>
  <c r="AN210" i="37"/>
  <c r="AS210" i="37"/>
  <c r="AM105" i="37"/>
  <c r="AM153" i="37"/>
  <c r="AM236" i="37"/>
  <c r="E228" i="37"/>
  <c r="B228" i="37"/>
  <c r="AL228" i="37"/>
  <c r="AK206" i="37"/>
  <c r="F206" i="37"/>
  <c r="E210" i="37"/>
  <c r="B210" i="37"/>
  <c r="AL210" i="37"/>
  <c r="F41" i="37"/>
  <c r="AK41" i="37"/>
  <c r="F275" i="37"/>
  <c r="E259" i="37"/>
  <c r="B259" i="37"/>
  <c r="AL259" i="37"/>
  <c r="AK180" i="37"/>
  <c r="AN180" i="37"/>
  <c r="AS180" i="37"/>
  <c r="F180" i="37"/>
  <c r="AK114" i="37"/>
  <c r="F114" i="37"/>
  <c r="AF297" i="37"/>
  <c r="A297" i="37"/>
  <c r="AF273" i="37"/>
  <c r="AM273" i="37"/>
  <c r="AM233" i="37"/>
  <c r="A233" i="37"/>
  <c r="AF233" i="37"/>
  <c r="AF209" i="37"/>
  <c r="AM209" i="37"/>
  <c r="AF193" i="37"/>
  <c r="A193" i="37"/>
  <c r="AF169" i="37"/>
  <c r="AM169" i="37"/>
  <c r="AF121" i="37"/>
  <c r="A121" i="37"/>
  <c r="AF89" i="37"/>
  <c r="A89" i="37"/>
  <c r="AM89" i="37"/>
  <c r="AF49" i="37"/>
  <c r="AM49" i="37"/>
  <c r="AF25" i="37"/>
  <c r="AM25" i="37"/>
  <c r="A25" i="37"/>
  <c r="A308" i="37"/>
  <c r="DG13" i="37" a="1"/>
  <c r="DG13" i="37"/>
  <c r="AM276" i="37"/>
  <c r="AF284" i="37"/>
  <c r="AN53" i="37"/>
  <c r="AS53" i="37"/>
  <c r="A49" i="37"/>
  <c r="A145" i="37"/>
  <c r="A33" i="37"/>
  <c r="AM196" i="37"/>
  <c r="AM33" i="37"/>
  <c r="AK256" i="37"/>
  <c r="AN256" i="37"/>
  <c r="AS256" i="37"/>
  <c r="AK197" i="37"/>
  <c r="F197" i="37"/>
  <c r="E47" i="37"/>
  <c r="B47" i="37"/>
  <c r="AL47" i="37"/>
  <c r="AN47" i="37"/>
  <c r="AS47" i="37"/>
  <c r="E66" i="37"/>
  <c r="B66" i="37"/>
  <c r="AL66" i="37"/>
  <c r="AN311" i="37"/>
  <c r="AS311" i="37"/>
  <c r="AF313" i="37"/>
  <c r="AM313" i="37"/>
  <c r="AF265" i="37"/>
  <c r="AM265" i="37"/>
  <c r="AM241" i="37"/>
  <c r="A241" i="37"/>
  <c r="AF241" i="37"/>
  <c r="AF217" i="37"/>
  <c r="AM217" i="37"/>
  <c r="A185" i="37"/>
  <c r="AF185" i="37"/>
  <c r="AF129" i="37"/>
  <c r="AM129" i="37"/>
  <c r="A129" i="37"/>
  <c r="AF81" i="37"/>
  <c r="AM81" i="37"/>
  <c r="AF57" i="37"/>
  <c r="AM57" i="37"/>
  <c r="A57" i="37"/>
  <c r="DR13" i="37" a="1"/>
  <c r="DR13" i="37"/>
  <c r="AM281" i="37"/>
  <c r="A217" i="37"/>
  <c r="A265" i="37"/>
  <c r="A81" i="37"/>
  <c r="AM193" i="37"/>
  <c r="AM41" i="37"/>
  <c r="AM121" i="37"/>
  <c r="E236" i="37"/>
  <c r="B236" i="37"/>
  <c r="AL236" i="37"/>
  <c r="AN237" i="37"/>
  <c r="AS237" i="37"/>
  <c r="E237" i="37"/>
  <c r="B237" i="37"/>
  <c r="AL237" i="37"/>
  <c r="F238" i="37"/>
  <c r="E243" i="37"/>
  <c r="B243" i="37"/>
  <c r="AL243" i="37"/>
  <c r="E183" i="37"/>
  <c r="B183" i="37"/>
  <c r="AL183" i="37"/>
  <c r="AN220" i="37"/>
  <c r="AS220" i="37"/>
  <c r="F220" i="37"/>
  <c r="F307" i="37"/>
  <c r="F245" i="37"/>
  <c r="AK245" i="37"/>
  <c r="AK255" i="37"/>
  <c r="F255" i="37"/>
  <c r="AN255" i="37"/>
  <c r="AS255" i="37"/>
  <c r="AN86" i="37"/>
  <c r="AS86" i="37"/>
  <c r="F86" i="37"/>
  <c r="AN123" i="37"/>
  <c r="AS123" i="37"/>
  <c r="F123" i="37"/>
  <c r="CD13" i="37" a="1"/>
  <c r="CD13" i="37"/>
  <c r="CD10" i="37"/>
  <c r="CL13" i="37" a="1"/>
  <c r="CL13" i="37"/>
  <c r="CL10" i="37"/>
  <c r="A257" i="37"/>
  <c r="AF257" i="37"/>
  <c r="AF201" i="37"/>
  <c r="A201" i="37"/>
  <c r="AF177" i="37"/>
  <c r="AM177" i="37"/>
  <c r="AF161" i="37"/>
  <c r="AM161" i="37"/>
  <c r="A161" i="37"/>
  <c r="AF137" i="37"/>
  <c r="A137" i="37"/>
  <c r="AF113" i="37"/>
  <c r="A113" i="37"/>
  <c r="AF97" i="37"/>
  <c r="A97" i="37"/>
  <c r="AF73" i="37"/>
  <c r="AM73" i="37"/>
  <c r="A281" i="37"/>
  <c r="A316" i="37"/>
  <c r="AK307" i="37"/>
  <c r="A305" i="37"/>
  <c r="DG11" i="37"/>
  <c r="F278" i="37"/>
  <c r="AN254" i="37"/>
  <c r="AS254" i="37"/>
  <c r="AN245" i="37"/>
  <c r="AS245" i="37"/>
  <c r="A249" i="37"/>
  <c r="A209" i="37"/>
  <c r="AK123" i="37"/>
  <c r="A228" i="37"/>
  <c r="A28" i="37"/>
  <c r="E108" i="37"/>
  <c r="B108" i="37"/>
  <c r="AL108" i="37"/>
  <c r="AM185" i="37"/>
  <c r="AM257" i="37"/>
  <c r="AK229" i="37"/>
  <c r="F229" i="37"/>
  <c r="AK266" i="37"/>
  <c r="AN266" i="37"/>
  <c r="AS266" i="37"/>
  <c r="F266" i="37"/>
  <c r="E181" i="37"/>
  <c r="B181" i="37"/>
  <c r="AL181" i="37"/>
  <c r="AF204" i="37"/>
  <c r="E267" i="37"/>
  <c r="B267" i="37"/>
  <c r="AL267" i="37"/>
  <c r="F39" i="37"/>
  <c r="AL164" i="37"/>
  <c r="AM282" i="37"/>
  <c r="AF282" i="37"/>
  <c r="AM258" i="37"/>
  <c r="AF258" i="37"/>
  <c r="A258" i="37"/>
  <c r="AF146" i="37"/>
  <c r="AM146" i="37"/>
  <c r="A138" i="37"/>
  <c r="AF138" i="37"/>
  <c r="A42" i="37"/>
  <c r="AM42" i="37"/>
  <c r="A26" i="37"/>
  <c r="AF26" i="37"/>
  <c r="AN243" i="37"/>
  <c r="AS243" i="37"/>
  <c r="AK243" i="37"/>
  <c r="F243" i="37"/>
  <c r="E244" i="37"/>
  <c r="B244" i="37"/>
  <c r="AL244" i="37"/>
  <c r="F261" i="37"/>
  <c r="E265" i="37"/>
  <c r="B265" i="37"/>
  <c r="AL265" i="37"/>
  <c r="E186" i="37"/>
  <c r="B186" i="37"/>
  <c r="AL186" i="37"/>
  <c r="E217" i="37"/>
  <c r="B217" i="37"/>
  <c r="AL217" i="37"/>
  <c r="AN217" i="37"/>
  <c r="AS217" i="37"/>
  <c r="E58" i="37"/>
  <c r="B58" i="37"/>
  <c r="AL58" i="37"/>
  <c r="E61" i="37"/>
  <c r="B61" i="37"/>
  <c r="AL61" i="37"/>
  <c r="F233" i="37"/>
  <c r="AK233" i="37"/>
  <c r="E245" i="37"/>
  <c r="B245" i="37"/>
  <c r="AL245" i="37"/>
  <c r="E232" i="37"/>
  <c r="B232" i="37"/>
  <c r="AL232" i="37"/>
  <c r="F246" i="37"/>
  <c r="E253" i="37"/>
  <c r="B253" i="37"/>
  <c r="AL253" i="37"/>
  <c r="E185" i="37"/>
  <c r="B185" i="37"/>
  <c r="AL185" i="37"/>
  <c r="AN185" i="37"/>
  <c r="AS185" i="37"/>
  <c r="F194" i="37"/>
  <c r="AN194" i="37"/>
  <c r="AS194" i="37"/>
  <c r="E199" i="37"/>
  <c r="B199" i="37"/>
  <c r="AL199" i="37"/>
  <c r="AN213" i="37"/>
  <c r="AS213" i="37"/>
  <c r="E213" i="37"/>
  <c r="B213" i="37"/>
  <c r="AL213" i="37"/>
  <c r="AK219" i="37"/>
  <c r="F219" i="37"/>
  <c r="AN219" i="37"/>
  <c r="AS219" i="37"/>
  <c r="AN35" i="37"/>
  <c r="AS35" i="37"/>
  <c r="E35" i="37"/>
  <c r="B35" i="37"/>
  <c r="AL35" i="37"/>
  <c r="E256" i="37"/>
  <c r="B256" i="37"/>
  <c r="AL256" i="37"/>
  <c r="F190" i="37"/>
  <c r="F192" i="37"/>
  <c r="F35" i="37"/>
  <c r="F54" i="37"/>
  <c r="F185" i="37"/>
  <c r="AN205" i="37"/>
  <c r="AS205" i="37"/>
  <c r="AN208" i="37"/>
  <c r="AS208" i="37"/>
  <c r="F58" i="37"/>
  <c r="F282" i="37"/>
  <c r="AN231" i="37"/>
  <c r="AS231" i="37"/>
  <c r="E194" i="37"/>
  <c r="B194" i="37"/>
  <c r="AL194" i="37"/>
  <c r="F198" i="37"/>
  <c r="AN45" i="37"/>
  <c r="E89" i="37"/>
  <c r="B89" i="37"/>
  <c r="AL89" i="37"/>
  <c r="F298" i="37"/>
  <c r="AL137" i="37"/>
  <c r="AN252" i="37"/>
  <c r="AS252" i="37"/>
  <c r="E266" i="37"/>
  <c r="B266" i="37"/>
  <c r="AL266" i="37"/>
  <c r="E74" i="37"/>
  <c r="B74" i="37"/>
  <c r="AL74" i="37"/>
  <c r="E179" i="37"/>
  <c r="B179" i="37"/>
  <c r="AL179" i="37"/>
  <c r="E180" i="37"/>
  <c r="B180" i="37"/>
  <c r="AL180" i="37"/>
  <c r="F44" i="37"/>
  <c r="F250" i="37"/>
  <c r="F212" i="37"/>
  <c r="E37" i="37"/>
  <c r="B37" i="37"/>
  <c r="AL37" i="37"/>
  <c r="AN42" i="37"/>
  <c r="AS42" i="37"/>
  <c r="AN43" i="37"/>
  <c r="AS43" i="37"/>
  <c r="F46" i="37"/>
  <c r="AN59" i="37"/>
  <c r="AS59" i="37"/>
  <c r="E71" i="37"/>
  <c r="B71" i="37"/>
  <c r="AL71" i="37"/>
  <c r="E50" i="37"/>
  <c r="B50" i="37"/>
  <c r="AL50" i="37"/>
  <c r="E219" i="37"/>
  <c r="B219" i="37"/>
  <c r="AL219" i="37"/>
  <c r="AN222" i="37"/>
  <c r="AS222" i="37"/>
  <c r="E112" i="37"/>
  <c r="B112" i="37"/>
  <c r="AL112" i="37"/>
  <c r="F57" i="37"/>
  <c r="E80" i="37"/>
  <c r="B80" i="37"/>
  <c r="AL80" i="37"/>
  <c r="E84" i="37"/>
  <c r="B84" i="37"/>
  <c r="AL84" i="37"/>
  <c r="E73" i="37"/>
  <c r="B73" i="37"/>
  <c r="AL73" i="37"/>
  <c r="F87" i="37"/>
  <c r="E97" i="37"/>
  <c r="B97" i="37"/>
  <c r="AL97" i="37"/>
  <c r="F94" i="37"/>
  <c r="AN104" i="37"/>
  <c r="AS104" i="37"/>
  <c r="AN114" i="37"/>
  <c r="AS114" i="37"/>
  <c r="E107" i="37"/>
  <c r="B107" i="37"/>
  <c r="AL107" i="37"/>
  <c r="E169" i="37"/>
  <c r="B169" i="37"/>
  <c r="AL169" i="37"/>
  <c r="AN145" i="37"/>
  <c r="AS145" i="37"/>
  <c r="F151" i="37"/>
  <c r="F156" i="37"/>
  <c r="AN146" i="37"/>
  <c r="AS146" i="37"/>
  <c r="F21" i="37"/>
  <c r="BS14" i="37"/>
  <c r="BS15" i="37"/>
  <c r="BT15" i="37"/>
  <c r="BU15" i="37"/>
  <c r="E15" i="37"/>
  <c r="CP10" i="37"/>
  <c r="CS13" i="37" a="1"/>
  <c r="CS13" i="37"/>
  <c r="AF86" i="37"/>
  <c r="CP11" i="37"/>
  <c r="AM302" i="37"/>
  <c r="AF314" i="37"/>
  <c r="AF283" i="37"/>
  <c r="A234" i="37"/>
  <c r="AM62" i="37"/>
  <c r="AM106" i="37"/>
  <c r="AL44" i="37"/>
  <c r="A274" i="37"/>
  <c r="CT10" i="37"/>
  <c r="CS10" i="37"/>
  <c r="AF290" i="37"/>
  <c r="A226" i="37"/>
  <c r="AL115" i="37"/>
  <c r="AM250" i="37"/>
  <c r="AM26" i="37"/>
  <c r="AF114" i="37"/>
  <c r="AF154" i="37"/>
  <c r="A306" i="37"/>
  <c r="CQ13" i="37" a="1"/>
  <c r="CQ13" i="37"/>
  <c r="A242" i="37"/>
  <c r="AF178" i="37"/>
  <c r="AF194" i="37"/>
  <c r="AM267" i="37"/>
  <c r="A214" i="37"/>
  <c r="AM50" i="37"/>
  <c r="AM174" i="37"/>
  <c r="AP78" i="48"/>
  <c r="AP151" i="48"/>
  <c r="AP281" i="48"/>
  <c r="AP310" i="48"/>
  <c r="AP165" i="48"/>
  <c r="AP277" i="48"/>
  <c r="AP300" i="48"/>
  <c r="AP123" i="48"/>
  <c r="AP193" i="48"/>
  <c r="AP219" i="48"/>
  <c r="AP76" i="48"/>
  <c r="AP195" i="48"/>
  <c r="AP292" i="48"/>
  <c r="AP309" i="48"/>
  <c r="AP30" i="48"/>
  <c r="AP135" i="48"/>
  <c r="AP152" i="48"/>
  <c r="AP153" i="48"/>
  <c r="AP35" i="48"/>
  <c r="AP215" i="48"/>
  <c r="AP203" i="48"/>
  <c r="AP84" i="48"/>
  <c r="AP288" i="48"/>
  <c r="AP267" i="48"/>
  <c r="AP155" i="48"/>
  <c r="AP85" i="48"/>
  <c r="AP272" i="48"/>
  <c r="AP265" i="48"/>
  <c r="AP141" i="48"/>
  <c r="AP286" i="48"/>
  <c r="AP243" i="48"/>
  <c r="AP72" i="48"/>
  <c r="AP103" i="48"/>
  <c r="AP184" i="48"/>
  <c r="AP45" i="48"/>
  <c r="AP150" i="48"/>
  <c r="AP105" i="48"/>
  <c r="AP302" i="48"/>
  <c r="AP42" i="48"/>
  <c r="AP39" i="48"/>
  <c r="AP19" i="48"/>
  <c r="AP112" i="48"/>
  <c r="AP230" i="48"/>
  <c r="AP67" i="48"/>
  <c r="AP50" i="48"/>
  <c r="AP236" i="48"/>
  <c r="AP89" i="48"/>
  <c r="AP200" i="48"/>
  <c r="AP40" i="48"/>
  <c r="AP260" i="48"/>
  <c r="AP201" i="48"/>
  <c r="AP65" i="48"/>
  <c r="AP102" i="48"/>
  <c r="AP56" i="48"/>
  <c r="AP256" i="48"/>
  <c r="AP27" i="48"/>
  <c r="AP241" i="48"/>
  <c r="AP43" i="48"/>
  <c r="AP158" i="48"/>
  <c r="AP24" i="48"/>
  <c r="AP20" i="48"/>
  <c r="AP218" i="48"/>
  <c r="AP106" i="48"/>
  <c r="AP179" i="48"/>
  <c r="AP252" i="48"/>
  <c r="AP100" i="48"/>
  <c r="AP95" i="48"/>
  <c r="AP28" i="48"/>
  <c r="AP136" i="48"/>
  <c r="AP54" i="48"/>
  <c r="AP232" i="48"/>
  <c r="AP307" i="48"/>
  <c r="AP211" i="48"/>
  <c r="AP87" i="48"/>
  <c r="AP164" i="48"/>
  <c r="AP172" i="48"/>
  <c r="AP185" i="48"/>
  <c r="AP233" i="48"/>
  <c r="AP314" i="48"/>
  <c r="AP90" i="48"/>
  <c r="AP32" i="48"/>
  <c r="AP137" i="48"/>
  <c r="AP142" i="48"/>
  <c r="AP264" i="48"/>
  <c r="AP205" i="48"/>
  <c r="AP278" i="48"/>
  <c r="AP251" i="48"/>
  <c r="AP301" i="48"/>
  <c r="AP298" i="48"/>
  <c r="AP181" i="48"/>
  <c r="AP261" i="48"/>
  <c r="AP25" i="48"/>
  <c r="AP299" i="48"/>
  <c r="AP36" i="48"/>
  <c r="AP213" i="48"/>
  <c r="AP126" i="48"/>
  <c r="AP194" i="48"/>
  <c r="AP225" i="48"/>
  <c r="AP115" i="48"/>
  <c r="AP91" i="48"/>
  <c r="AP250" i="48"/>
  <c r="AP259" i="48"/>
  <c r="AP234" i="48"/>
  <c r="AP127" i="48"/>
  <c r="AP128" i="48"/>
  <c r="AP133" i="48"/>
  <c r="AP178" i="48"/>
  <c r="AP140" i="48"/>
  <c r="AP254" i="48"/>
  <c r="AP216" i="48"/>
  <c r="AP227" i="48"/>
  <c r="AP46" i="48"/>
  <c r="AP228" i="48"/>
  <c r="AP33" i="48"/>
  <c r="AP255" i="48"/>
  <c r="AP166" i="48"/>
  <c r="AP196" i="48"/>
  <c r="AP240" i="48"/>
  <c r="AP237" i="48"/>
  <c r="AP167" i="48"/>
  <c r="AP51" i="48"/>
  <c r="AP242" i="48"/>
  <c r="AP131" i="48"/>
  <c r="AP60" i="48"/>
  <c r="AP41" i="48"/>
  <c r="AP190" i="48"/>
  <c r="AP220" i="48"/>
  <c r="AP209" i="48"/>
  <c r="AP285" i="48"/>
  <c r="AP247" i="48"/>
  <c r="AP110" i="48"/>
  <c r="AP180" i="48"/>
  <c r="AP222" i="48"/>
  <c r="AP113" i="48"/>
  <c r="AP22" i="48"/>
  <c r="AQ281" i="48"/>
  <c r="AQ286" i="48"/>
  <c r="AP268" i="48"/>
  <c r="AP290" i="48"/>
  <c r="AP139" i="48"/>
  <c r="AP38" i="48"/>
  <c r="AP248" i="48"/>
  <c r="AP221" i="48"/>
  <c r="AP97" i="48"/>
  <c r="AP202" i="48"/>
  <c r="AP212" i="48"/>
  <c r="AP79" i="48"/>
  <c r="AP117" i="48"/>
  <c r="AP207" i="48"/>
  <c r="AP48" i="48"/>
  <c r="AP238" i="48"/>
  <c r="AP114" i="48"/>
  <c r="AP49" i="48"/>
  <c r="AP208" i="48"/>
  <c r="AP246" i="48"/>
  <c r="AP134" i="48"/>
  <c r="AP245" i="48"/>
  <c r="AQ246" i="48"/>
  <c r="AP82" i="48"/>
  <c r="AP145" i="48"/>
  <c r="AP52" i="48"/>
  <c r="AQ93" i="48"/>
  <c r="AQ289" i="48"/>
  <c r="AP284" i="48"/>
  <c r="AP315" i="48"/>
  <c r="AP121" i="48"/>
  <c r="AP31" i="48"/>
  <c r="AP289" i="48"/>
  <c r="AP98" i="48"/>
  <c r="AP47" i="48"/>
  <c r="AP130" i="48"/>
  <c r="AP173" i="48"/>
  <c r="AP198" i="48"/>
  <c r="AP29" i="48"/>
  <c r="AP157" i="48"/>
  <c r="AP129" i="48"/>
  <c r="AP86" i="48"/>
  <c r="AP282" i="48"/>
  <c r="AP63" i="48"/>
  <c r="AP62" i="48"/>
  <c r="AP257" i="48"/>
  <c r="AP253" i="48"/>
  <c r="AP26" i="48"/>
  <c r="AO3" i="48"/>
  <c r="AQ288" i="48"/>
  <c r="AP61" i="48"/>
  <c r="AP187" i="48"/>
  <c r="AP66" i="48"/>
  <c r="AP235" i="48"/>
  <c r="AP188" i="48"/>
  <c r="AP305" i="48"/>
  <c r="AP229" i="48"/>
  <c r="AP291" i="48"/>
  <c r="AP293" i="48"/>
  <c r="AP258" i="48"/>
  <c r="AP249" i="48"/>
  <c r="AP304" i="48"/>
  <c r="AP262" i="48"/>
  <c r="AP176" i="48"/>
  <c r="AP99" i="48"/>
  <c r="AP162" i="48"/>
  <c r="AP156" i="48"/>
  <c r="AP275" i="48"/>
  <c r="AP294" i="48"/>
  <c r="AP93" i="48"/>
  <c r="AP96" i="48"/>
  <c r="AO181" i="48"/>
  <c r="AO184" i="48"/>
  <c r="AO98" i="48"/>
  <c r="AO290" i="48"/>
  <c r="AO291" i="48"/>
  <c r="AO312" i="48"/>
  <c r="AO303" i="48"/>
  <c r="AO219" i="48"/>
  <c r="AO262" i="48"/>
  <c r="AO159" i="48"/>
  <c r="AO297" i="48"/>
  <c r="AO172" i="48"/>
  <c r="AO186" i="48"/>
  <c r="AO146" i="48"/>
  <c r="AO142" i="48"/>
  <c r="AO134" i="48"/>
  <c r="AO251" i="48"/>
  <c r="AO272" i="48"/>
  <c r="AO218" i="48"/>
  <c r="AO293" i="48"/>
  <c r="AO279" i="48"/>
  <c r="AO162" i="48"/>
  <c r="AO170" i="48"/>
  <c r="AO289" i="48"/>
  <c r="AO296" i="48"/>
  <c r="AO233" i="48"/>
  <c r="AO89" i="48"/>
  <c r="AO179" i="48"/>
  <c r="AO298" i="48"/>
  <c r="AO193" i="48"/>
  <c r="AO140" i="48"/>
  <c r="AO260" i="48"/>
  <c r="AO157" i="48"/>
  <c r="AO92" i="48"/>
  <c r="AO178" i="48"/>
  <c r="AO117" i="48"/>
  <c r="AO240" i="48"/>
  <c r="AO274" i="48"/>
  <c r="AO211" i="48"/>
  <c r="AO194" i="48"/>
  <c r="AO155" i="48"/>
  <c r="AO222" i="48"/>
  <c r="AO264" i="48"/>
  <c r="AO36" i="48"/>
  <c r="AO239" i="48"/>
  <c r="AO141" i="48"/>
  <c r="AO128" i="48"/>
  <c r="AO111" i="48"/>
  <c r="AO265" i="48"/>
  <c r="AO60" i="48"/>
  <c r="AO282" i="48"/>
  <c r="AO198" i="48"/>
  <c r="AO124" i="48"/>
  <c r="AO114" i="48"/>
  <c r="AO281" i="48"/>
  <c r="AO307" i="48"/>
  <c r="AO191" i="48"/>
  <c r="AO109" i="48"/>
  <c r="AO29" i="48"/>
  <c r="AO169" i="48"/>
  <c r="AO30" i="48"/>
  <c r="AO237" i="48"/>
  <c r="AO243" i="48"/>
  <c r="AO75" i="48"/>
  <c r="AO52" i="48"/>
  <c r="AO65" i="48"/>
  <c r="AO90" i="48"/>
  <c r="AO268" i="48"/>
  <c r="AO314" i="48"/>
  <c r="AO205" i="48"/>
  <c r="AO72" i="48"/>
  <c r="AO173" i="48"/>
  <c r="AO270" i="48"/>
  <c r="AO308" i="48"/>
  <c r="AO244" i="48"/>
  <c r="AO180" i="48"/>
  <c r="AO131" i="48"/>
  <c r="AO113" i="48"/>
  <c r="AO292" i="48"/>
  <c r="AO139" i="48"/>
  <c r="AO254" i="48"/>
  <c r="AO91" i="48"/>
  <c r="AO177" i="48"/>
  <c r="AO77" i="48"/>
  <c r="AO49" i="48"/>
  <c r="AO310" i="48"/>
  <c r="AO212" i="48"/>
  <c r="AO147" i="48"/>
  <c r="AO129" i="48"/>
  <c r="AO245" i="48"/>
  <c r="AO300" i="48"/>
  <c r="AO196" i="48"/>
  <c r="AO126" i="48"/>
  <c r="AO57" i="48"/>
  <c r="AO223" i="48"/>
  <c r="AO20" i="48"/>
  <c r="AO228" i="48"/>
  <c r="AO273" i="48"/>
  <c r="AO182" i="48"/>
  <c r="AO121" i="48"/>
  <c r="AO46" i="48"/>
  <c r="AO83" i="48"/>
  <c r="AO23" i="48"/>
  <c r="AO250" i="48"/>
  <c r="AO31" i="48"/>
  <c r="AO47" i="48"/>
  <c r="AO86" i="48"/>
  <c r="AO39" i="48"/>
  <c r="AO277" i="48"/>
  <c r="AO53" i="48"/>
  <c r="AO302" i="48"/>
  <c r="AO123" i="48"/>
  <c r="AO225" i="48"/>
  <c r="AO299" i="48"/>
  <c r="AO171" i="48"/>
  <c r="AO28" i="48"/>
  <c r="AO257" i="48"/>
  <c r="AO197" i="48"/>
  <c r="AO271" i="48"/>
  <c r="AO21" i="48"/>
  <c r="AO119" i="48"/>
  <c r="AO263" i="48"/>
  <c r="AO195" i="48"/>
  <c r="AO78" i="48"/>
  <c r="AO283" i="48"/>
  <c r="AO175" i="48"/>
  <c r="AO227" i="48"/>
  <c r="AO143" i="48"/>
  <c r="AO55" i="48"/>
  <c r="AO105" i="48"/>
  <c r="AO306" i="48"/>
  <c r="AO108" i="48"/>
  <c r="AO27" i="48"/>
  <c r="AO133" i="48"/>
  <c r="AO48" i="48"/>
  <c r="AO269" i="48"/>
  <c r="AO214" i="48"/>
  <c r="AO207" i="48"/>
  <c r="AO192" i="48"/>
  <c r="AO116" i="48"/>
  <c r="AO44" i="48"/>
  <c r="AO217" i="48"/>
  <c r="AO42" i="48"/>
  <c r="AO79" i="48"/>
  <c r="AO166" i="48"/>
  <c r="AO24" i="48"/>
  <c r="AO84" i="48"/>
  <c r="AO107" i="48"/>
  <c r="AO249" i="48"/>
  <c r="AO154" i="48"/>
  <c r="AO305" i="48"/>
  <c r="AO252" i="48"/>
  <c r="AO99" i="48"/>
  <c r="AO81" i="48"/>
  <c r="AO136" i="48"/>
  <c r="AO127" i="48"/>
  <c r="AO275" i="48"/>
  <c r="AO201" i="48"/>
  <c r="AO226" i="48"/>
  <c r="AO103" i="48"/>
  <c r="AO304" i="48"/>
  <c r="AO56" i="48"/>
  <c r="AO285" i="48"/>
  <c r="AO100" i="48"/>
  <c r="AO163" i="48"/>
  <c r="AO206" i="48"/>
  <c r="AO76" i="48"/>
  <c r="AO216" i="48"/>
  <c r="AO132" i="48"/>
  <c r="AO32" i="48"/>
  <c r="AO137" i="48"/>
  <c r="AO85" i="48"/>
  <c r="AO256" i="48"/>
  <c r="AO204" i="48"/>
  <c r="AO26" i="48"/>
  <c r="AO144" i="48"/>
  <c r="AO316" i="48"/>
  <c r="AO313" i="48"/>
  <c r="AO236" i="48"/>
  <c r="AO253" i="48"/>
  <c r="AO153" i="48"/>
  <c r="AO93" i="48"/>
  <c r="AO138" i="48"/>
  <c r="AO167" i="48"/>
  <c r="AO101" i="48"/>
  <c r="AO156" i="48"/>
  <c r="AO19" i="48"/>
  <c r="AO164" i="48"/>
  <c r="AO125" i="48"/>
  <c r="AO41" i="48"/>
  <c r="AO115" i="48"/>
  <c r="AO37" i="48"/>
  <c r="AO234" i="48"/>
  <c r="AO267" i="48"/>
  <c r="AO80" i="48"/>
  <c r="AO161" i="48"/>
  <c r="AO210" i="48"/>
  <c r="AO294" i="48"/>
  <c r="AO295" i="48"/>
  <c r="AO276" i="48"/>
  <c r="AO151" i="48"/>
  <c r="AO110" i="48"/>
  <c r="AO241" i="48"/>
  <c r="AO135" i="48"/>
  <c r="AO209" i="48"/>
  <c r="AO248" i="48"/>
  <c r="AO176" i="48"/>
  <c r="AO67" i="48"/>
  <c r="AO238" i="48"/>
  <c r="AO112" i="48"/>
  <c r="AO50" i="48"/>
  <c r="AO148" i="48"/>
  <c r="AO301" i="48"/>
  <c r="AO258" i="48"/>
  <c r="AO145" i="48"/>
  <c r="AO106" i="48"/>
  <c r="AO309" i="48"/>
  <c r="AO43" i="48"/>
  <c r="AO232" i="48"/>
  <c r="AO284" i="48"/>
  <c r="AO87" i="48"/>
  <c r="AO152" i="48"/>
  <c r="AO278" i="48"/>
  <c r="AO59" i="48"/>
  <c r="AO165" i="48"/>
  <c r="AO235" i="48"/>
  <c r="AO73" i="48"/>
  <c r="AO315" i="48"/>
  <c r="AO150" i="48"/>
  <c r="AO82" i="48"/>
  <c r="AO25" i="48"/>
  <c r="AO311" i="48"/>
  <c r="AO22" i="48"/>
  <c r="AO231" i="48"/>
  <c r="AO287" i="48"/>
  <c r="AO190" i="48"/>
  <c r="AO259" i="48"/>
  <c r="AO255" i="48"/>
  <c r="AO38" i="48"/>
  <c r="AO208" i="48"/>
  <c r="AO200" i="48"/>
  <c r="AO149" i="48"/>
  <c r="AO120" i="48"/>
  <c r="AO158" i="48"/>
  <c r="AO242" i="48"/>
  <c r="AO63" i="48"/>
  <c r="AO45" i="48"/>
  <c r="AO280" i="48"/>
  <c r="AO74" i="48"/>
  <c r="AO62" i="48"/>
  <c r="AO130" i="48"/>
  <c r="AO189" i="48"/>
  <c r="AO58" i="48"/>
  <c r="AO71" i="48"/>
  <c r="AO174" i="48"/>
  <c r="AO61" i="48"/>
  <c r="AO160" i="48"/>
  <c r="AO54" i="48"/>
  <c r="AO70" i="48"/>
  <c r="AO288" i="48"/>
  <c r="AO199" i="48"/>
  <c r="AO118" i="48"/>
  <c r="AO34" i="48"/>
  <c r="AO202" i="48"/>
  <c r="AO220" i="48"/>
  <c r="AO35" i="48"/>
  <c r="AO97" i="48"/>
  <c r="AO188" i="48"/>
  <c r="AO246" i="48"/>
  <c r="AO203" i="48"/>
  <c r="AO230" i="48"/>
  <c r="AO221" i="48"/>
  <c r="AO64" i="48"/>
  <c r="AO94" i="48"/>
  <c r="AO102" i="48"/>
  <c r="AO229" i="48"/>
  <c r="AO187" i="48"/>
  <c r="AO266" i="48"/>
  <c r="AO286" i="48"/>
  <c r="AO213" i="48"/>
  <c r="AO104" i="48"/>
  <c r="AO247" i="48"/>
  <c r="AO51" i="48"/>
  <c r="AO261" i="48"/>
  <c r="AO224" i="48"/>
  <c r="AO185" i="48"/>
  <c r="AO68" i="48"/>
  <c r="AO95" i="48"/>
  <c r="AO66" i="48"/>
  <c r="AO168" i="48"/>
  <c r="AO215" i="48"/>
  <c r="AO33" i="48"/>
  <c r="AO122" i="48"/>
  <c r="AO183" i="48"/>
  <c r="AO69" i="48"/>
  <c r="AO88" i="48"/>
  <c r="AO96" i="48"/>
  <c r="AO40" i="48"/>
  <c r="AP204" i="48"/>
  <c r="AP154" i="48"/>
  <c r="AP175" i="48"/>
  <c r="AP270" i="48"/>
  <c r="AP148" i="48"/>
  <c r="AP143" i="48"/>
  <c r="AP311" i="48"/>
  <c r="AP53" i="48"/>
  <c r="AP269" i="48"/>
  <c r="AP55" i="48"/>
  <c r="AP306" i="48"/>
  <c r="AP174" i="48"/>
  <c r="AP303" i="48"/>
  <c r="AP263" i="48"/>
  <c r="AP210" i="48"/>
  <c r="AP313" i="48"/>
  <c r="AP244" i="48"/>
  <c r="AQ314" i="48"/>
  <c r="AQ164" i="48"/>
  <c r="AP296" i="48"/>
  <c r="AP71" i="48"/>
  <c r="AP308" i="48"/>
  <c r="AP239" i="48"/>
  <c r="AP68" i="48"/>
  <c r="AP59" i="48"/>
  <c r="AP186" i="48"/>
  <c r="AP77" i="48"/>
  <c r="AP177" i="48"/>
  <c r="AP138" i="48"/>
  <c r="AP206" i="48"/>
  <c r="AP189" i="48"/>
  <c r="AP223" i="48"/>
  <c r="AP132" i="48"/>
  <c r="AP146" i="48"/>
  <c r="AP58" i="48"/>
  <c r="AP287" i="48"/>
  <c r="AP214" i="48"/>
  <c r="AP183" i="48"/>
  <c r="AP88" i="48"/>
  <c r="AP104" i="48"/>
  <c r="AQ55" i="48"/>
  <c r="AQ272" i="48"/>
  <c r="AQ149" i="48"/>
  <c r="AQ110" i="48"/>
  <c r="AQ158" i="48"/>
  <c r="AQ96" i="48"/>
  <c r="AQ209" i="48"/>
  <c r="AQ62" i="48"/>
  <c r="AQ267" i="48"/>
  <c r="AQ226" i="48"/>
  <c r="AQ112" i="48"/>
  <c r="AQ37" i="48"/>
  <c r="AQ312" i="48"/>
  <c r="AQ230" i="48"/>
  <c r="AQ31" i="48"/>
  <c r="AQ99" i="48"/>
  <c r="AQ161" i="48"/>
  <c r="AQ283" i="48"/>
  <c r="AQ280" i="48"/>
  <c r="AQ193" i="48"/>
  <c r="AQ120" i="48"/>
  <c r="AQ173" i="48"/>
  <c r="AQ46" i="48"/>
  <c r="AQ316" i="48"/>
  <c r="AQ128" i="48"/>
  <c r="AQ293" i="48"/>
  <c r="AQ166" i="48"/>
  <c r="AQ134" i="48"/>
  <c r="AQ80" i="48"/>
  <c r="BZ17" i="37"/>
  <c r="A86" i="37"/>
  <c r="A150" i="37"/>
  <c r="AM254" i="37"/>
  <c r="AF238" i="37"/>
  <c r="AF262" i="37"/>
  <c r="AF46" i="37"/>
  <c r="A118" i="37"/>
  <c r="AF118" i="37"/>
  <c r="A44" i="37"/>
  <c r="A212" i="37"/>
  <c r="A148" i="37"/>
  <c r="A22" i="37"/>
  <c r="AM190" i="37"/>
  <c r="AM188" i="37"/>
  <c r="AM172" i="37"/>
  <c r="AM110" i="37"/>
  <c r="AF54" i="37"/>
  <c r="AF100" i="37"/>
  <c r="AF108" i="37"/>
  <c r="AL28" i="37"/>
  <c r="A198" i="37"/>
  <c r="A134" i="37"/>
  <c r="A156" i="37"/>
  <c r="A174" i="37"/>
  <c r="AM164" i="37"/>
  <c r="AM78" i="37"/>
  <c r="AM214" i="37"/>
  <c r="AM212" i="37"/>
  <c r="AM228" i="37"/>
  <c r="AM108" i="37"/>
  <c r="AF236" i="37"/>
  <c r="AF252" i="37"/>
  <c r="AF222" i="37"/>
  <c r="AF60" i="37"/>
  <c r="AF68" i="37"/>
  <c r="AF84" i="37"/>
  <c r="AF110" i="37"/>
  <c r="AF22" i="37"/>
  <c r="AM222" i="37"/>
  <c r="A286" i="37"/>
  <c r="CC11" i="37"/>
  <c r="AM292" i="37"/>
  <c r="AF292" i="37"/>
  <c r="AL30" i="37"/>
  <c r="AL198" i="37"/>
  <c r="A76" i="37"/>
  <c r="A204" i="37"/>
  <c r="A132" i="37"/>
  <c r="AM76" i="37"/>
  <c r="AM52" i="37"/>
  <c r="AM44" i="37"/>
  <c r="AM148" i="37"/>
  <c r="AM126" i="37"/>
  <c r="AM244" i="37"/>
  <c r="AF198" i="37"/>
  <c r="AF116" i="37"/>
  <c r="CA11" i="37"/>
  <c r="CH13" i="37" a="1"/>
  <c r="CH13" i="37"/>
  <c r="AM270" i="37"/>
  <c r="AM20" i="37"/>
  <c r="A238" i="37"/>
  <c r="A206" i="37"/>
  <c r="AL20" i="37"/>
  <c r="A54" i="37"/>
  <c r="AL174" i="37"/>
  <c r="AM268" i="37"/>
  <c r="AM124" i="37"/>
  <c r="AL54" i="37"/>
  <c r="A126" i="37"/>
  <c r="AM262" i="37"/>
  <c r="CI11" i="37"/>
  <c r="A46" i="37"/>
  <c r="A149" i="37"/>
  <c r="AF134" i="37"/>
  <c r="A270" i="37"/>
  <c r="A302" i="37"/>
  <c r="AM286" i="37"/>
  <c r="AM132" i="37"/>
  <c r="AF78" i="37"/>
  <c r="AL212" i="37"/>
  <c r="A190" i="37"/>
  <c r="A172" i="37"/>
  <c r="A92" i="37"/>
  <c r="A69" i="37"/>
  <c r="AM206" i="37"/>
  <c r="AF309" i="37"/>
  <c r="AM309" i="37"/>
  <c r="A309" i="37"/>
  <c r="AF293" i="37"/>
  <c r="A293" i="37"/>
  <c r="AM293" i="37"/>
  <c r="A261" i="37"/>
  <c r="AM261" i="37"/>
  <c r="AF261" i="37"/>
  <c r="AM237" i="37"/>
  <c r="A237" i="37"/>
  <c r="AF237" i="37"/>
  <c r="A205" i="37"/>
  <c r="AM205" i="37"/>
  <c r="AF205" i="37"/>
  <c r="A173" i="37"/>
  <c r="AF173" i="37"/>
  <c r="AM173" i="37"/>
  <c r="AF101" i="37"/>
  <c r="AM101" i="37"/>
  <c r="AF45" i="37"/>
  <c r="A45" i="37"/>
  <c r="AM45" i="37"/>
  <c r="AL53" i="37"/>
  <c r="AF307" i="37"/>
  <c r="AM307" i="37"/>
  <c r="AM259" i="37"/>
  <c r="A259" i="37"/>
  <c r="AF259" i="37"/>
  <c r="AM243" i="37"/>
  <c r="A243" i="37"/>
  <c r="AF219" i="37"/>
  <c r="AM219" i="37"/>
  <c r="A219" i="37"/>
  <c r="AF203" i="37"/>
  <c r="AM203" i="37"/>
  <c r="A203" i="37"/>
  <c r="AF187" i="37"/>
  <c r="A187" i="37"/>
  <c r="AM187" i="37"/>
  <c r="AM163" i="37"/>
  <c r="A163" i="37"/>
  <c r="AF155" i="37"/>
  <c r="A155" i="37"/>
  <c r="AM155" i="37"/>
  <c r="AF131" i="37"/>
  <c r="AM131" i="37"/>
  <c r="A131" i="37"/>
  <c r="A91" i="37"/>
  <c r="AM91" i="37"/>
  <c r="AF67" i="37"/>
  <c r="A67" i="37"/>
  <c r="AF59" i="37"/>
  <c r="A59" i="37"/>
  <c r="AM59" i="37"/>
  <c r="AF51" i="37"/>
  <c r="A51" i="37"/>
  <c r="AM51" i="37"/>
  <c r="AF35" i="37"/>
  <c r="AM35" i="37"/>
  <c r="A35" i="37"/>
  <c r="AF27" i="37"/>
  <c r="A27" i="37"/>
  <c r="A283" i="37"/>
  <c r="AF149" i="37"/>
  <c r="AF269" i="37"/>
  <c r="AM269" i="37"/>
  <c r="A269" i="37"/>
  <c r="AM213" i="37"/>
  <c r="AF213" i="37"/>
  <c r="A157" i="37"/>
  <c r="AL157" i="37"/>
  <c r="AF157" i="37"/>
  <c r="A117" i="37"/>
  <c r="AF117" i="37"/>
  <c r="AM117" i="37"/>
  <c r="AF93" i="37"/>
  <c r="AM93" i="37"/>
  <c r="A93" i="37"/>
  <c r="AF77" i="37"/>
  <c r="A77" i="37"/>
  <c r="AF53" i="37"/>
  <c r="AM53" i="37"/>
  <c r="A53" i="37"/>
  <c r="AF29" i="37"/>
  <c r="A29" i="37"/>
  <c r="AM29" i="37"/>
  <c r="AM315" i="37"/>
  <c r="A315" i="37"/>
  <c r="AM275" i="37"/>
  <c r="AF275" i="37"/>
  <c r="AF179" i="37"/>
  <c r="A179" i="37"/>
  <c r="AM179" i="37"/>
  <c r="AF291" i="37"/>
  <c r="A213" i="37"/>
  <c r="A107" i="37"/>
  <c r="AM107" i="37"/>
  <c r="AF91" i="37"/>
  <c r="AF141" i="37"/>
  <c r="AM301" i="37"/>
  <c r="AF301" i="37"/>
  <c r="A301" i="37"/>
  <c r="AF277" i="37"/>
  <c r="A277" i="37"/>
  <c r="AF245" i="37"/>
  <c r="AM245" i="37"/>
  <c r="A245" i="37"/>
  <c r="AM221" i="37"/>
  <c r="AF221" i="37"/>
  <c r="A221" i="37"/>
  <c r="AF189" i="37"/>
  <c r="A189" i="37"/>
  <c r="AF165" i="37"/>
  <c r="AM165" i="37"/>
  <c r="A165" i="37"/>
  <c r="AF133" i="37"/>
  <c r="A133" i="37"/>
  <c r="AM133" i="37"/>
  <c r="AM109" i="37"/>
  <c r="A109" i="37"/>
  <c r="AF61" i="37"/>
  <c r="A61" i="37"/>
  <c r="AM61" i="37"/>
  <c r="AM37" i="37"/>
  <c r="AF37" i="37"/>
  <c r="A37" i="37"/>
  <c r="AM277" i="37"/>
  <c r="AM299" i="37"/>
  <c r="AF299" i="37"/>
  <c r="A299" i="37"/>
  <c r="A251" i="37"/>
  <c r="AM251" i="37"/>
  <c r="AF251" i="37"/>
  <c r="AF235" i="37"/>
  <c r="AM235" i="37"/>
  <c r="A235" i="37"/>
  <c r="AM227" i="37"/>
  <c r="AF227" i="37"/>
  <c r="AM211" i="37"/>
  <c r="A211" i="37"/>
  <c r="AF195" i="37"/>
  <c r="AM195" i="37"/>
  <c r="A195" i="37"/>
  <c r="AF171" i="37"/>
  <c r="AM171" i="37"/>
  <c r="A171" i="37"/>
  <c r="AF147" i="37"/>
  <c r="AM147" i="37"/>
  <c r="A147" i="37"/>
  <c r="AF139" i="37"/>
  <c r="A139" i="37"/>
  <c r="AM139" i="37"/>
  <c r="AF123" i="37"/>
  <c r="A123" i="37"/>
  <c r="AM123" i="37"/>
  <c r="AF115" i="37"/>
  <c r="A115" i="37"/>
  <c r="AM115" i="37"/>
  <c r="AF99" i="37"/>
  <c r="A99" i="37"/>
  <c r="AM99" i="37"/>
  <c r="AM83" i="37"/>
  <c r="AF83" i="37"/>
  <c r="A83" i="37"/>
  <c r="AM43" i="37"/>
  <c r="AF43" i="37"/>
  <c r="A43" i="37"/>
  <c r="A291" i="37"/>
  <c r="A275" i="37"/>
  <c r="A141" i="37"/>
  <c r="AM69" i="37"/>
  <c r="AM75" i="37"/>
  <c r="AF211" i="37"/>
  <c r="AM285" i="37"/>
  <c r="AF285" i="37"/>
  <c r="A285" i="37"/>
  <c r="A253" i="37"/>
  <c r="AF253" i="37"/>
  <c r="AM253" i="37"/>
  <c r="A229" i="37"/>
  <c r="AF229" i="37"/>
  <c r="AM229" i="37"/>
  <c r="AM197" i="37"/>
  <c r="AF197" i="37"/>
  <c r="A197" i="37"/>
  <c r="AM181" i="37"/>
  <c r="A181" i="37"/>
  <c r="AF181" i="37"/>
  <c r="AM125" i="37"/>
  <c r="AF125" i="37"/>
  <c r="A125" i="37"/>
  <c r="AM85" i="37"/>
  <c r="AF85" i="37"/>
  <c r="A85" i="37"/>
  <c r="A21" i="37"/>
  <c r="AM21" i="37"/>
  <c r="AF315" i="37"/>
  <c r="A227" i="37"/>
  <c r="A101" i="37"/>
  <c r="AF267" i="37"/>
  <c r="AF75" i="37"/>
  <c r="AF306" i="37"/>
  <c r="AF274" i="37"/>
  <c r="AL170" i="37"/>
  <c r="AM90" i="37"/>
  <c r="AM234" i="37"/>
  <c r="AF226" i="37"/>
  <c r="AM310" i="37"/>
  <c r="AF310" i="37"/>
  <c r="AM294" i="37"/>
  <c r="AF294" i="37"/>
  <c r="AM278" i="37"/>
  <c r="AF278" i="37"/>
  <c r="AF254" i="37"/>
  <c r="A246" i="37"/>
  <c r="AF246" i="37"/>
  <c r="AM246" i="37"/>
  <c r="AF230" i="37"/>
  <c r="AM230" i="37"/>
  <c r="AM182" i="37"/>
  <c r="AF182" i="37"/>
  <c r="A182" i="37"/>
  <c r="AF166" i="37"/>
  <c r="AM166" i="37"/>
  <c r="A158" i="37"/>
  <c r="AF158" i="37"/>
  <c r="AM150" i="37"/>
  <c r="AF142" i="37"/>
  <c r="AM142" i="37"/>
  <c r="AF102" i="37"/>
  <c r="AM102" i="37"/>
  <c r="A94" i="37"/>
  <c r="AF94" i="37"/>
  <c r="AF70" i="37"/>
  <c r="AM70" i="37"/>
  <c r="AF38" i="37"/>
  <c r="AM38" i="37"/>
  <c r="A30" i="37"/>
  <c r="AF30" i="37"/>
  <c r="AF266" i="37"/>
  <c r="AM266" i="37"/>
  <c r="AF218" i="37"/>
  <c r="AM218" i="37"/>
  <c r="A218" i="37"/>
  <c r="AM210" i="37"/>
  <c r="A210" i="37"/>
  <c r="A202" i="37"/>
  <c r="AM202" i="37"/>
  <c r="A186" i="37"/>
  <c r="AM186" i="37"/>
  <c r="AM170" i="37"/>
  <c r="AF170" i="37"/>
  <c r="AF162" i="37"/>
  <c r="AM162" i="37"/>
  <c r="A162" i="37"/>
  <c r="A146" i="37"/>
  <c r="AF130" i="37"/>
  <c r="A130" i="37"/>
  <c r="A122" i="37"/>
  <c r="AM122" i="37"/>
  <c r="AF98" i="37"/>
  <c r="AM98" i="37"/>
  <c r="AF82" i="37"/>
  <c r="AM82" i="37"/>
  <c r="A74" i="37"/>
  <c r="AF74" i="37"/>
  <c r="A66" i="37"/>
  <c r="AM66" i="37"/>
  <c r="A58" i="37"/>
  <c r="AM58" i="37"/>
  <c r="AF34" i="37"/>
  <c r="AM34" i="37"/>
  <c r="A34" i="37"/>
  <c r="A282" i="37"/>
  <c r="A298" i="37"/>
  <c r="AM298" i="37"/>
  <c r="AL155" i="37"/>
  <c r="A98" i="37"/>
  <c r="A50" i="37"/>
  <c r="A114" i="37"/>
  <c r="AM242" i="37"/>
  <c r="AF42" i="37"/>
  <c r="AF90" i="37"/>
  <c r="AL163" i="37"/>
  <c r="AL131" i="37"/>
  <c r="A170" i="37"/>
  <c r="AM138" i="37"/>
  <c r="AF250" i="37"/>
  <c r="AF122" i="37"/>
  <c r="A290" i="37"/>
  <c r="A154" i="37"/>
  <c r="AM194" i="37"/>
  <c r="AM178" i="37"/>
  <c r="AF106" i="37"/>
  <c r="AL214" i="37"/>
  <c r="AL106" i="37"/>
  <c r="AL45" i="37"/>
  <c r="AL70" i="37"/>
  <c r="AL229" i="37"/>
  <c r="AL203" i="37"/>
  <c r="AL122" i="37"/>
  <c r="AL77" i="37"/>
  <c r="AQ181" i="48"/>
  <c r="AQ21" i="48"/>
  <c r="AQ116" i="48"/>
  <c r="AQ137" i="48"/>
  <c r="AQ270" i="48"/>
  <c r="AQ225" i="48"/>
  <c r="AQ287" i="48"/>
  <c r="AQ208" i="48"/>
  <c r="AQ207" i="48"/>
  <c r="AQ268" i="48"/>
  <c r="AQ131" i="48"/>
  <c r="AQ151" i="48"/>
  <c r="AQ210" i="48"/>
  <c r="AQ167" i="48"/>
  <c r="AQ111" i="48"/>
  <c r="AQ168" i="48"/>
  <c r="AQ75" i="48"/>
  <c r="AQ68" i="48"/>
  <c r="AQ220" i="48"/>
  <c r="AQ216" i="48"/>
  <c r="AQ212" i="48"/>
  <c r="AQ284" i="48"/>
  <c r="AQ257" i="48"/>
  <c r="AQ101" i="48"/>
  <c r="AQ223" i="48"/>
  <c r="AQ233" i="48"/>
  <c r="AQ135" i="48"/>
  <c r="AQ73" i="48"/>
  <c r="AQ237" i="48"/>
  <c r="AQ236" i="48"/>
  <c r="AQ219" i="48"/>
  <c r="AQ155" i="48"/>
  <c r="AQ204" i="48"/>
  <c r="AQ231" i="48"/>
  <c r="AQ159" i="48"/>
  <c r="AQ188" i="48"/>
  <c r="AQ250" i="48"/>
  <c r="AQ218" i="48"/>
  <c r="AQ20" i="48"/>
  <c r="AQ74" i="48"/>
  <c r="AQ69" i="48"/>
  <c r="AQ123" i="48"/>
  <c r="AQ189" i="48"/>
  <c r="AQ32" i="48"/>
  <c r="AQ125" i="48"/>
  <c r="AQ156" i="48"/>
  <c r="AQ264" i="48"/>
  <c r="AQ197" i="48"/>
  <c r="AQ198" i="48"/>
  <c r="AQ121" i="48"/>
  <c r="AQ50" i="48"/>
  <c r="AQ184" i="48"/>
  <c r="AQ201" i="48"/>
  <c r="AK315" i="37"/>
  <c r="AN314" i="37"/>
  <c r="E299" i="37"/>
  <c r="B299" i="37"/>
  <c r="AL299" i="37"/>
  <c r="AN299" i="37"/>
  <c r="AS299" i="37"/>
  <c r="AK297" i="37"/>
  <c r="F297" i="37"/>
  <c r="AN296" i="37"/>
  <c r="AS296" i="37"/>
  <c r="E296" i="37"/>
  <c r="B296" i="37"/>
  <c r="AL296" i="37"/>
  <c r="F286" i="37"/>
  <c r="AK286" i="37"/>
  <c r="AN286" i="37"/>
  <c r="AS286" i="37"/>
  <c r="F276" i="37"/>
  <c r="AK276" i="37"/>
  <c r="E274" i="37"/>
  <c r="B274" i="37"/>
  <c r="AL274" i="37"/>
  <c r="AN274" i="37"/>
  <c r="AS274" i="37"/>
  <c r="AS174" i="37"/>
  <c r="AN189" i="37"/>
  <c r="AS189" i="37"/>
  <c r="AK189" i="37"/>
  <c r="F189" i="37"/>
  <c r="AN199" i="37"/>
  <c r="AS199" i="37"/>
  <c r="F199" i="37"/>
  <c r="AK199" i="37"/>
  <c r="AK201" i="37"/>
  <c r="F201" i="37"/>
  <c r="AN201" i="37"/>
  <c r="AS201" i="37"/>
  <c r="AN204" i="37"/>
  <c r="AS204" i="37"/>
  <c r="E204" i="37"/>
  <c r="B204" i="37"/>
  <c r="AL204" i="37"/>
  <c r="AN207" i="37"/>
  <c r="AS207" i="37"/>
  <c r="E207" i="37"/>
  <c r="B207" i="37"/>
  <c r="AL207" i="37"/>
  <c r="AK209" i="37"/>
  <c r="AN209" i="37"/>
  <c r="AS209" i="37"/>
  <c r="F209" i="37"/>
  <c r="E221" i="37"/>
  <c r="B221" i="37"/>
  <c r="AL221" i="37"/>
  <c r="AN221" i="37"/>
  <c r="AS221" i="37"/>
  <c r="F50" i="37"/>
  <c r="AK50" i="37"/>
  <c r="AN50" i="37"/>
  <c r="AS50" i="37"/>
  <c r="AK65" i="37"/>
  <c r="AN65" i="37"/>
  <c r="AS65" i="37"/>
  <c r="F65" i="37"/>
  <c r="AK72" i="37"/>
  <c r="AN72" i="37"/>
  <c r="AS72" i="37"/>
  <c r="F72" i="37"/>
  <c r="AK74" i="37"/>
  <c r="F74" i="37"/>
  <c r="E85" i="37"/>
  <c r="B85" i="37"/>
  <c r="AL85" i="37"/>
  <c r="AN85" i="37"/>
  <c r="AS85" i="37"/>
  <c r="AN137" i="37"/>
  <c r="AS137" i="37"/>
  <c r="AK137" i="37"/>
  <c r="F137" i="37"/>
  <c r="AN21" i="37"/>
  <c r="AS21" i="37"/>
  <c r="E21" i="37"/>
  <c r="B21" i="37"/>
  <c r="AL21" i="37"/>
  <c r="AK27" i="37"/>
  <c r="F27" i="37"/>
  <c r="AN27" i="37"/>
  <c r="AS27" i="37"/>
  <c r="E314" i="37"/>
  <c r="B314" i="37"/>
  <c r="AL314" i="37"/>
  <c r="AK316" i="37"/>
  <c r="F316" i="37"/>
  <c r="E310" i="37"/>
  <c r="B310" i="37"/>
  <c r="AL310" i="37"/>
  <c r="AN310" i="37"/>
  <c r="AS310" i="37"/>
  <c r="AN307" i="37"/>
  <c r="AS307" i="37"/>
  <c r="AK288" i="37"/>
  <c r="F288" i="37"/>
  <c r="AN281" i="37"/>
  <c r="AS281" i="37"/>
  <c r="E281" i="37"/>
  <c r="B281" i="37"/>
  <c r="AL281" i="37"/>
  <c r="E279" i="37"/>
  <c r="B279" i="37"/>
  <c r="AL279" i="37"/>
  <c r="AN279" i="37"/>
  <c r="AK277" i="37"/>
  <c r="F277" i="37"/>
  <c r="F270" i="37"/>
  <c r="AN175" i="37"/>
  <c r="AS175" i="37"/>
  <c r="E175" i="37"/>
  <c r="B175" i="37"/>
  <c r="AL175" i="37"/>
  <c r="AN292" i="37"/>
  <c r="AS292" i="37"/>
  <c r="E292" i="37"/>
  <c r="B292" i="37"/>
  <c r="AL292" i="37"/>
  <c r="F15" i="37"/>
  <c r="AK223" i="37"/>
  <c r="F223" i="37"/>
  <c r="AN227" i="37"/>
  <c r="AS227" i="37"/>
  <c r="E227" i="37"/>
  <c r="B227" i="37"/>
  <c r="AL227" i="37"/>
  <c r="AN238" i="37"/>
  <c r="E238" i="37"/>
  <c r="B238" i="37"/>
  <c r="AL238" i="37"/>
  <c r="AK240" i="37"/>
  <c r="F240" i="37"/>
  <c r="F242" i="37"/>
  <c r="AK242" i="37"/>
  <c r="AN242" i="37"/>
  <c r="AS242" i="37"/>
  <c r="AN244" i="37"/>
  <c r="AS244" i="37"/>
  <c r="AK244" i="37"/>
  <c r="F244" i="37"/>
  <c r="AN250" i="37"/>
  <c r="E250" i="37"/>
  <c r="B250" i="37"/>
  <c r="AL250" i="37"/>
  <c r="E260" i="37"/>
  <c r="B260" i="37"/>
  <c r="AL260" i="37"/>
  <c r="AN260" i="37"/>
  <c r="AS260" i="37"/>
  <c r="E19" i="37"/>
  <c r="B19" i="37"/>
  <c r="AL19" i="37"/>
  <c r="AN19" i="37"/>
  <c r="AS19" i="37"/>
  <c r="AS45" i="37"/>
  <c r="AS48" i="37"/>
  <c r="E311" i="37"/>
  <c r="B311" i="37"/>
  <c r="AL311" i="37"/>
  <c r="F308" i="37"/>
  <c r="AK308" i="37"/>
  <c r="AK306" i="37"/>
  <c r="F306" i="37"/>
  <c r="AN305" i="37"/>
  <c r="E305" i="37"/>
  <c r="B305" i="37"/>
  <c r="AL305" i="37"/>
  <c r="F303" i="37"/>
  <c r="AK303" i="37"/>
  <c r="AK293" i="37"/>
  <c r="F293" i="37"/>
  <c r="AK284" i="37"/>
  <c r="F284" i="37"/>
  <c r="AN282" i="37"/>
  <c r="E282" i="37"/>
  <c r="B282" i="37"/>
  <c r="AL282" i="37"/>
  <c r="AK280" i="37"/>
  <c r="F280" i="37"/>
  <c r="AS259" i="37"/>
  <c r="AK225" i="37"/>
  <c r="F225" i="37"/>
  <c r="AN241" i="37"/>
  <c r="E241" i="37"/>
  <c r="B241" i="37"/>
  <c r="AL241" i="37"/>
  <c r="AN253" i="37"/>
  <c r="AS253" i="37"/>
  <c r="AK253" i="37"/>
  <c r="F253" i="37"/>
  <c r="AN262" i="37"/>
  <c r="AS262" i="37"/>
  <c r="E262" i="37"/>
  <c r="B262" i="37"/>
  <c r="AL262" i="37"/>
  <c r="AN284" i="37"/>
  <c r="AS284" i="37"/>
  <c r="E284" i="37"/>
  <c r="B284" i="37"/>
  <c r="AL284" i="37"/>
  <c r="A19" i="37"/>
  <c r="AM19" i="37"/>
  <c r="AK270" i="37"/>
  <c r="AN293" i="37"/>
  <c r="AS293" i="37"/>
  <c r="E293" i="37"/>
  <c r="B293" i="37"/>
  <c r="AL293" i="37"/>
  <c r="AN291" i="37"/>
  <c r="E291" i="37"/>
  <c r="B291" i="37"/>
  <c r="AL291" i="37"/>
  <c r="F285" i="37"/>
  <c r="AK285" i="37"/>
  <c r="AN275" i="37"/>
  <c r="E275" i="37"/>
  <c r="B275" i="37"/>
  <c r="AL275" i="37"/>
  <c r="AS89" i="37"/>
  <c r="AO18" i="37"/>
  <c r="AQ18" i="37"/>
  <c r="A18" i="37"/>
  <c r="AP18" i="37"/>
  <c r="AM18" i="37"/>
  <c r="F314" i="37"/>
  <c r="AK314" i="37"/>
  <c r="AN313" i="37"/>
  <c r="E313" i="37"/>
  <c r="B313" i="37"/>
  <c r="AL313" i="37"/>
  <c r="AK310" i="37"/>
  <c r="F310" i="37"/>
  <c r="AK296" i="37"/>
  <c r="F296" i="37"/>
  <c r="AN294" i="37"/>
  <c r="AS294" i="37"/>
  <c r="AK294" i="37"/>
  <c r="F271" i="37"/>
  <c r="AN271" i="37"/>
  <c r="AS271" i="37"/>
  <c r="F315" i="37"/>
  <c r="AN303" i="37"/>
  <c r="AS303" i="37"/>
  <c r="AN289" i="37"/>
  <c r="E289" i="37"/>
  <c r="B289" i="37"/>
  <c r="AL289" i="37"/>
  <c r="AN273" i="37"/>
  <c r="E273" i="37"/>
  <c r="B273" i="37"/>
  <c r="AL273" i="37"/>
  <c r="F302" i="37"/>
  <c r="AK302" i="37"/>
  <c r="AN301" i="37"/>
  <c r="AS301" i="37"/>
  <c r="E301" i="37"/>
  <c r="B301" i="37"/>
  <c r="AL301" i="37"/>
  <c r="E294" i="37"/>
  <c r="B294" i="37"/>
  <c r="AL294" i="37"/>
  <c r="F287" i="37"/>
  <c r="AK287" i="37"/>
  <c r="AN276" i="37"/>
  <c r="AS276" i="37"/>
  <c r="E276" i="37"/>
  <c r="B276" i="37"/>
  <c r="AL276" i="37"/>
  <c r="AK263" i="37"/>
  <c r="AN263" i="37"/>
  <c r="F263" i="37"/>
  <c r="E264" i="37"/>
  <c r="B264" i="37"/>
  <c r="AL264" i="37"/>
  <c r="AN264" i="37"/>
  <c r="F269" i="37"/>
  <c r="AK269" i="37"/>
  <c r="AK182" i="37"/>
  <c r="F182" i="37"/>
  <c r="AN38" i="37"/>
  <c r="E38" i="37"/>
  <c r="B38" i="37"/>
  <c r="AL38" i="37"/>
  <c r="AN77" i="37"/>
  <c r="AK77" i="37"/>
  <c r="F77" i="37"/>
  <c r="AN302" i="37"/>
  <c r="AN315" i="37"/>
  <c r="AS315" i="37"/>
  <c r="E315" i="37"/>
  <c r="B315" i="37"/>
  <c r="AL315" i="37"/>
  <c r="AK300" i="37"/>
  <c r="F300" i="37"/>
  <c r="E290" i="37"/>
  <c r="B290" i="37"/>
  <c r="AL290" i="37"/>
  <c r="AN290" i="37"/>
  <c r="AN285" i="37"/>
  <c r="AS285" i="37"/>
  <c r="E285" i="37"/>
  <c r="B285" i="37"/>
  <c r="AL285" i="37"/>
  <c r="AS83" i="37"/>
  <c r="AN236" i="37"/>
  <c r="F247" i="37"/>
  <c r="AK247" i="37"/>
  <c r="AN247" i="37"/>
  <c r="AN316" i="37"/>
  <c r="AS316" i="37"/>
  <c r="AK313" i="37"/>
  <c r="F313" i="37"/>
  <c r="F309" i="37"/>
  <c r="E306" i="37"/>
  <c r="B306" i="37"/>
  <c r="AL306" i="37"/>
  <c r="AN306" i="37"/>
  <c r="AS306" i="37"/>
  <c r="AS188" i="37"/>
  <c r="AS181" i="37"/>
  <c r="AS134" i="37"/>
  <c r="AN287" i="37"/>
  <c r="E312" i="37"/>
  <c r="B312" i="37"/>
  <c r="AL312" i="37"/>
  <c r="AN312" i="37"/>
  <c r="AN308" i="37"/>
  <c r="E308" i="37"/>
  <c r="B308" i="37"/>
  <c r="AL308" i="37"/>
  <c r="F291" i="37"/>
  <c r="AK291" i="37"/>
  <c r="AK289" i="37"/>
  <c r="F289" i="37"/>
  <c r="F279" i="37"/>
  <c r="AK279" i="37"/>
  <c r="E286" i="37"/>
  <c r="B286" i="37"/>
  <c r="AL286" i="37"/>
  <c r="AN298" i="37"/>
  <c r="AK312" i="37"/>
  <c r="F312" i="37"/>
  <c r="AN309" i="37"/>
  <c r="AK304" i="37"/>
  <c r="F304" i="37"/>
  <c r="E300" i="37"/>
  <c r="B300" i="37"/>
  <c r="AL300" i="37"/>
  <c r="AN300" i="37"/>
  <c r="E298" i="37"/>
  <c r="B298" i="37"/>
  <c r="AL298" i="37"/>
  <c r="AN277" i="37"/>
  <c r="AS277" i="37"/>
  <c r="AK272" i="37"/>
  <c r="F272" i="37"/>
  <c r="E234" i="37"/>
  <c r="B234" i="37"/>
  <c r="AL234" i="37"/>
  <c r="F130" i="37"/>
  <c r="E248" i="37"/>
  <c r="B248" i="37"/>
  <c r="AL248" i="37"/>
  <c r="AK267" i="37"/>
  <c r="AN267" i="37"/>
  <c r="F267" i="37"/>
  <c r="AK179" i="37"/>
  <c r="AN179" i="37"/>
  <c r="E83" i="37"/>
  <c r="B83" i="37"/>
  <c r="AL83" i="37"/>
  <c r="AK88" i="37"/>
  <c r="F88" i="37"/>
  <c r="AN90" i="37"/>
  <c r="AK90" i="37"/>
  <c r="F90" i="37"/>
  <c r="AN94" i="37"/>
  <c r="E94" i="37"/>
  <c r="B94" i="37"/>
  <c r="AL94" i="37"/>
  <c r="E100" i="37"/>
  <c r="B100" i="37"/>
  <c r="AL100" i="37"/>
  <c r="AN100" i="37"/>
  <c r="AN102" i="37"/>
  <c r="E102" i="37"/>
  <c r="B102" i="37"/>
  <c r="AL102" i="37"/>
  <c r="E111" i="37"/>
  <c r="B111" i="37"/>
  <c r="AL111" i="37"/>
  <c r="AN111" i="37"/>
  <c r="E116" i="37"/>
  <c r="B116" i="37"/>
  <c r="AL116" i="37"/>
  <c r="AN116" i="37"/>
  <c r="E119" i="37"/>
  <c r="B119" i="37"/>
  <c r="AL119" i="37"/>
  <c r="AN127" i="37"/>
  <c r="F127" i="37"/>
  <c r="AN288" i="37"/>
  <c r="AN113" i="37"/>
  <c r="E113" i="37"/>
  <c r="B113" i="37"/>
  <c r="AL113" i="37"/>
  <c r="AN129" i="37"/>
  <c r="E129" i="37"/>
  <c r="B129" i="37"/>
  <c r="AL129" i="37"/>
  <c r="AN135" i="37"/>
  <c r="E135" i="37"/>
  <c r="B135" i="37"/>
  <c r="AL135" i="37"/>
  <c r="AN149" i="37"/>
  <c r="AS149" i="37"/>
  <c r="E149" i="37"/>
  <c r="B149" i="37"/>
  <c r="AL149" i="37"/>
  <c r="E288" i="37"/>
  <c r="B288" i="37"/>
  <c r="AL288" i="37"/>
  <c r="AN283" i="37"/>
  <c r="E295" i="37"/>
  <c r="B295" i="37"/>
  <c r="AL295" i="37"/>
  <c r="E280" i="37"/>
  <c r="B280" i="37"/>
  <c r="AL280" i="37"/>
  <c r="AN280" i="37"/>
  <c r="AS280" i="37"/>
  <c r="AN234" i="37"/>
  <c r="AN235" i="37"/>
  <c r="E235" i="37"/>
  <c r="B235" i="37"/>
  <c r="AL235" i="37"/>
  <c r="AK265" i="37"/>
  <c r="F265" i="37"/>
  <c r="AN265" i="37"/>
  <c r="AK176" i="37"/>
  <c r="AN176" i="37"/>
  <c r="F176" i="37"/>
  <c r="AN211" i="37"/>
  <c r="E211" i="37"/>
  <c r="B211" i="37"/>
  <c r="AL211" i="37"/>
  <c r="AK214" i="37"/>
  <c r="F214" i="37"/>
  <c r="AN214" i="37"/>
  <c r="AK216" i="37"/>
  <c r="F216" i="37"/>
  <c r="AN216" i="37"/>
  <c r="AN297" i="37"/>
  <c r="AS297" i="37"/>
  <c r="F281" i="37"/>
  <c r="AK278" i="37"/>
  <c r="AK273" i="37"/>
  <c r="F273" i="37"/>
  <c r="F226" i="37"/>
  <c r="AN226" i="37"/>
  <c r="AK226" i="37"/>
  <c r="AN230" i="37"/>
  <c r="E230" i="37"/>
  <c r="B230" i="37"/>
  <c r="AL230" i="37"/>
  <c r="AN246" i="37"/>
  <c r="E246" i="37"/>
  <c r="B246" i="37"/>
  <c r="AL246" i="37"/>
  <c r="F249" i="37"/>
  <c r="AK249" i="37"/>
  <c r="AS163" i="37"/>
  <c r="AK222" i="37"/>
  <c r="F222" i="37"/>
  <c r="E81" i="37"/>
  <c r="B81" i="37"/>
  <c r="AL81" i="37"/>
  <c r="AN81" i="37"/>
  <c r="E96" i="37"/>
  <c r="B96" i="37"/>
  <c r="AL96" i="37"/>
  <c r="AN96" i="37"/>
  <c r="AK98" i="37"/>
  <c r="F98" i="37"/>
  <c r="F110" i="37"/>
  <c r="AK110" i="37"/>
  <c r="AK133" i="37"/>
  <c r="F133" i="37"/>
  <c r="AN133" i="37"/>
  <c r="E173" i="37"/>
  <c r="B173" i="37"/>
  <c r="AL173" i="37"/>
  <c r="AN173" i="37"/>
  <c r="AS173" i="37"/>
  <c r="E297" i="37"/>
  <c r="B297" i="37"/>
  <c r="AL297" i="37"/>
  <c r="F292" i="37"/>
  <c r="AN304" i="37"/>
  <c r="AN272" i="37"/>
  <c r="AN270" i="37"/>
  <c r="AS270" i="37"/>
  <c r="AS159" i="37"/>
  <c r="AS136" i="37"/>
  <c r="AK230" i="37"/>
  <c r="F230" i="37"/>
  <c r="F232" i="37"/>
  <c r="AK232" i="37"/>
  <c r="AN232" i="37"/>
  <c r="E242" i="37"/>
  <c r="B242" i="37"/>
  <c r="AL242" i="37"/>
  <c r="E269" i="37"/>
  <c r="B269" i="37"/>
  <c r="AL269" i="37"/>
  <c r="AN269" i="37"/>
  <c r="AN187" i="37"/>
  <c r="E187" i="37"/>
  <c r="B187" i="37"/>
  <c r="AL187" i="37"/>
  <c r="AN196" i="37"/>
  <c r="F196" i="37"/>
  <c r="AN197" i="37"/>
  <c r="E197" i="37"/>
  <c r="B197" i="37"/>
  <c r="AL197" i="37"/>
  <c r="AK203" i="37"/>
  <c r="F203" i="37"/>
  <c r="AN203" i="37"/>
  <c r="F228" i="37"/>
  <c r="AN225" i="37"/>
  <c r="E225" i="37"/>
  <c r="B225" i="37"/>
  <c r="AL225" i="37"/>
  <c r="AN257" i="37"/>
  <c r="AK257" i="37"/>
  <c r="AN268" i="37"/>
  <c r="AK268" i="37"/>
  <c r="E182" i="37"/>
  <c r="B182" i="37"/>
  <c r="AL182" i="37"/>
  <c r="AN182" i="37"/>
  <c r="AK93" i="37"/>
  <c r="AN93" i="37"/>
  <c r="E118" i="37"/>
  <c r="B118" i="37"/>
  <c r="AL118" i="37"/>
  <c r="AN118" i="37"/>
  <c r="F121" i="37"/>
  <c r="AN121" i="37"/>
  <c r="AN190" i="37"/>
  <c r="E190" i="37"/>
  <c r="B190" i="37"/>
  <c r="AL190" i="37"/>
  <c r="F20" i="37"/>
  <c r="AN20" i="37"/>
  <c r="AK62" i="37"/>
  <c r="F62" i="37"/>
  <c r="AN67" i="37"/>
  <c r="E67" i="37"/>
  <c r="B67" i="37"/>
  <c r="AL67" i="37"/>
  <c r="E69" i="37"/>
  <c r="B69" i="37"/>
  <c r="AL69" i="37"/>
  <c r="AN69" i="37"/>
  <c r="E79" i="37"/>
  <c r="B79" i="37"/>
  <c r="AL79" i="37"/>
  <c r="AN79" i="37"/>
  <c r="E109" i="37"/>
  <c r="B109" i="37"/>
  <c r="AL109" i="37"/>
  <c r="AN109" i="37"/>
  <c r="AN124" i="37"/>
  <c r="E124" i="37"/>
  <c r="B124" i="37"/>
  <c r="AL124" i="37"/>
  <c r="AN126" i="37"/>
  <c r="E126" i="37"/>
  <c r="B126" i="37"/>
  <c r="AL126" i="37"/>
  <c r="F237" i="37"/>
  <c r="AK237" i="37"/>
  <c r="F37" i="37"/>
  <c r="AN37" i="37"/>
  <c r="AK37" i="37"/>
  <c r="AK67" i="37"/>
  <c r="F67" i="37"/>
  <c r="AK69" i="37"/>
  <c r="F69" i="37"/>
  <c r="AK83" i="37"/>
  <c r="F83" i="37"/>
  <c r="AN240" i="37"/>
  <c r="AS240" i="37"/>
  <c r="AK55" i="37"/>
  <c r="AN55" i="37"/>
  <c r="F55" i="37"/>
  <c r="AN56" i="37"/>
  <c r="E56" i="37"/>
  <c r="B56" i="37"/>
  <c r="AL56" i="37"/>
  <c r="E92" i="37"/>
  <c r="B92" i="37"/>
  <c r="AL92" i="37"/>
  <c r="AN92" i="37"/>
  <c r="AN212" i="37"/>
  <c r="AN54" i="37"/>
  <c r="E82" i="37"/>
  <c r="B82" i="37"/>
  <c r="AL82" i="37"/>
  <c r="AN82" i="37"/>
  <c r="E36" i="37"/>
  <c r="B36" i="37"/>
  <c r="AL36" i="37"/>
  <c r="AN223" i="37"/>
  <c r="AS223" i="37"/>
  <c r="AN229" i="37"/>
  <c r="E101" i="37"/>
  <c r="B101" i="37"/>
  <c r="AL101" i="37"/>
  <c r="AN101" i="37"/>
  <c r="AK220" i="37"/>
  <c r="F64" i="37"/>
  <c r="AK64" i="37"/>
  <c r="E98" i="37"/>
  <c r="B98" i="37"/>
  <c r="AL98" i="37"/>
  <c r="AN98" i="37"/>
  <c r="AN130" i="37"/>
  <c r="AN143" i="37"/>
  <c r="F143" i="37"/>
  <c r="AN63" i="37"/>
  <c r="AN106" i="37"/>
  <c r="AN110" i="37"/>
  <c r="AN64" i="37"/>
  <c r="AN151" i="37"/>
  <c r="AN74" i="37"/>
  <c r="AS74" i="37"/>
  <c r="AR13" i="37"/>
  <c r="BX14" i="37"/>
  <c r="BT14" i="37"/>
  <c r="BV14" i="37"/>
  <c r="BV17" i="37"/>
  <c r="BR14" i="37"/>
  <c r="BR17" i="37"/>
  <c r="AL73" i="1"/>
  <c r="AR305" i="50"/>
  <c r="AR28" i="50"/>
  <c r="AR298" i="50"/>
  <c r="AR213" i="50"/>
  <c r="AR42" i="50"/>
  <c r="AR303" i="50"/>
  <c r="AR245" i="50"/>
  <c r="AR220" i="50"/>
  <c r="AR184" i="50"/>
  <c r="AR52" i="50"/>
  <c r="AR216" i="50"/>
  <c r="AR31" i="50"/>
  <c r="AR124" i="50"/>
  <c r="AR315" i="50"/>
  <c r="AR101" i="50"/>
  <c r="AR299" i="50"/>
  <c r="AR224" i="50"/>
  <c r="AR177" i="50"/>
  <c r="AR77" i="50"/>
  <c r="AR254" i="50"/>
  <c r="AR74" i="50"/>
  <c r="AR107" i="50"/>
  <c r="AR264" i="50"/>
  <c r="AR189" i="50"/>
  <c r="AR259" i="50"/>
  <c r="AR229" i="50"/>
  <c r="AR113" i="50"/>
  <c r="AR252" i="50"/>
  <c r="AR191" i="50"/>
  <c r="AR111" i="50"/>
  <c r="AR100" i="50"/>
  <c r="AR282" i="50"/>
  <c r="AR221" i="50"/>
  <c r="AR151" i="50"/>
  <c r="AR270" i="50"/>
  <c r="AR258" i="50"/>
  <c r="AR92" i="50"/>
  <c r="AR308" i="50"/>
  <c r="AR170" i="50"/>
  <c r="AR141" i="50"/>
  <c r="AR280" i="50"/>
  <c r="AR237" i="50"/>
  <c r="AR164" i="50"/>
  <c r="AR48" i="50"/>
  <c r="AR37" i="50"/>
  <c r="AR284" i="50"/>
  <c r="AR206" i="50"/>
  <c r="AR196" i="50"/>
  <c r="AR286" i="50"/>
  <c r="AR78" i="50"/>
  <c r="AR316" i="50"/>
  <c r="AR230" i="50"/>
  <c r="AR126" i="50"/>
  <c r="AR104" i="50"/>
  <c r="AR272" i="50"/>
  <c r="AR301" i="50"/>
  <c r="AR125" i="50"/>
  <c r="AR214" i="50"/>
  <c r="AR62" i="50"/>
  <c r="AR226" i="50"/>
  <c r="AR194" i="50"/>
  <c r="AR65" i="50"/>
  <c r="AR227" i="50"/>
  <c r="AR98" i="50"/>
  <c r="AR180" i="50"/>
  <c r="AR309" i="50"/>
  <c r="AR261" i="50"/>
  <c r="AR212" i="50"/>
  <c r="AR110" i="50"/>
  <c r="AR59" i="50"/>
  <c r="AR58" i="50"/>
  <c r="AR116" i="50"/>
  <c r="AR248" i="50"/>
  <c r="AR134" i="50"/>
  <c r="AR241" i="50"/>
  <c r="AR117" i="50"/>
  <c r="AR249" i="50"/>
  <c r="AR121" i="50"/>
  <c r="AR188" i="50"/>
  <c r="AR243" i="50"/>
  <c r="AR203" i="50"/>
  <c r="AR222" i="50"/>
  <c r="AR108" i="50"/>
  <c r="AR289" i="50"/>
  <c r="AR202" i="50"/>
  <c r="AR149" i="50"/>
  <c r="AR228" i="50"/>
  <c r="AR132" i="50"/>
  <c r="AR297" i="50"/>
  <c r="AR85" i="50"/>
  <c r="AR300" i="50"/>
  <c r="AR178" i="50"/>
  <c r="AR144" i="50"/>
  <c r="AR294" i="50"/>
  <c r="AR215" i="50"/>
  <c r="AR165" i="50"/>
  <c r="AR47" i="50"/>
  <c r="AR19" i="50"/>
  <c r="AR267" i="50"/>
  <c r="AR291" i="50"/>
  <c r="AR192" i="50"/>
  <c r="AR234" i="50"/>
  <c r="AR167" i="50"/>
  <c r="AR293" i="50"/>
  <c r="AR218" i="50"/>
  <c r="AR120" i="50"/>
  <c r="AR64" i="50"/>
  <c r="AR201" i="50"/>
  <c r="AR283" i="50"/>
  <c r="AR23" i="50"/>
  <c r="AR211" i="50"/>
  <c r="AR34" i="50"/>
  <c r="AR235" i="50"/>
  <c r="AR32" i="50"/>
  <c r="AR51" i="50"/>
  <c r="AR138" i="50"/>
  <c r="AR83" i="50"/>
  <c r="AR143" i="50"/>
  <c r="AR271" i="50"/>
  <c r="AR233" i="50"/>
  <c r="AR198" i="50"/>
  <c r="AR157" i="50"/>
  <c r="AR146" i="50"/>
  <c r="AR41" i="50"/>
  <c r="AR148" i="50"/>
  <c r="AR263" i="50"/>
  <c r="AR68" i="50"/>
  <c r="AR207" i="50"/>
  <c r="AR33" i="50"/>
  <c r="AR292" i="50"/>
  <c r="AR162" i="50"/>
  <c r="AR136" i="50"/>
  <c r="AR276" i="50"/>
  <c r="AR200" i="50"/>
  <c r="AR150" i="50"/>
  <c r="AR114" i="50"/>
  <c r="AR82" i="50"/>
  <c r="AR208" i="50"/>
  <c r="AR313" i="50"/>
  <c r="AR142" i="50"/>
  <c r="AR262" i="50"/>
  <c r="AR25" i="50"/>
  <c r="AR256" i="50"/>
  <c r="AR209" i="50"/>
  <c r="AR95" i="50"/>
  <c r="AR185" i="50"/>
  <c r="AR279" i="50"/>
  <c r="AR70" i="50"/>
  <c r="AR186" i="50"/>
  <c r="AR155" i="50"/>
  <c r="AR204" i="50"/>
  <c r="AR109" i="50"/>
  <c r="AR84" i="50"/>
  <c r="AR24" i="50"/>
  <c r="AR153" i="50"/>
  <c r="AR133" i="50"/>
  <c r="AR296" i="50"/>
  <c r="AR285" i="50"/>
  <c r="AR175" i="50"/>
  <c r="AR71" i="50"/>
  <c r="AR63" i="50"/>
  <c r="AR81" i="50"/>
  <c r="AR302" i="50"/>
  <c r="AR231" i="50"/>
  <c r="AR87" i="50"/>
  <c r="AR257" i="50"/>
  <c r="AR161" i="50"/>
  <c r="AR179" i="50"/>
  <c r="AR268" i="50"/>
  <c r="AR195" i="50"/>
  <c r="AR119" i="50"/>
  <c r="AR94" i="50"/>
  <c r="AR73" i="50"/>
  <c r="AR90" i="50"/>
  <c r="AR275" i="50"/>
  <c r="AR131" i="50"/>
  <c r="AR199" i="50"/>
  <c r="AR49" i="50"/>
  <c r="AR295" i="50"/>
  <c r="AR223" i="50"/>
  <c r="AR105" i="50"/>
  <c r="AR29" i="50"/>
  <c r="AR158" i="50"/>
  <c r="AR266" i="50"/>
  <c r="AR20" i="50"/>
  <c r="AR152" i="50"/>
  <c r="AR106" i="50"/>
  <c r="AR187" i="50"/>
  <c r="AR50" i="50"/>
  <c r="AR54" i="50"/>
  <c r="AR139" i="50"/>
  <c r="AR242" i="50"/>
  <c r="AR190" i="50"/>
  <c r="AR277" i="50"/>
  <c r="AR219" i="50"/>
  <c r="AR163" i="50"/>
  <c r="AR55" i="50"/>
  <c r="AR193" i="50"/>
  <c r="AR118" i="50"/>
  <c r="AR181" i="50"/>
  <c r="AR306" i="50"/>
  <c r="AR135" i="50"/>
  <c r="AR159" i="50"/>
  <c r="AR21" i="50"/>
  <c r="AR278" i="50"/>
  <c r="AR205" i="50"/>
  <c r="AR93" i="50"/>
  <c r="AR290" i="50"/>
  <c r="AR182" i="50"/>
  <c r="AR112" i="50"/>
  <c r="AR79" i="50"/>
  <c r="AR60" i="50"/>
  <c r="AR173" i="50"/>
  <c r="AR304" i="50"/>
  <c r="AR36" i="50"/>
  <c r="AR127" i="50"/>
  <c r="AR35" i="50"/>
  <c r="AR236" i="50"/>
  <c r="AR123" i="50"/>
  <c r="AR75" i="50"/>
  <c r="AR38" i="50"/>
  <c r="AR56" i="50"/>
  <c r="AR244" i="50"/>
  <c r="AR312" i="50"/>
  <c r="AR122" i="50"/>
  <c r="AR66" i="50"/>
  <c r="AR168" i="50"/>
  <c r="AR86" i="50"/>
  <c r="AR30" i="50"/>
  <c r="AR88" i="50"/>
  <c r="AR265" i="50"/>
  <c r="AR91" i="50"/>
  <c r="AR232" i="50"/>
  <c r="AR210" i="50"/>
  <c r="AR171" i="50"/>
  <c r="AR26" i="50"/>
  <c r="AR99" i="50"/>
  <c r="AR169" i="50"/>
  <c r="AR251" i="50"/>
  <c r="AR19" i="49"/>
  <c r="AQ59" i="48"/>
  <c r="AQ229" i="48"/>
  <c r="AQ311" i="48"/>
  <c r="AQ27" i="48"/>
  <c r="AQ308" i="48"/>
  <c r="AQ118" i="48"/>
  <c r="AQ107" i="48"/>
  <c r="AQ38" i="48"/>
  <c r="AQ313" i="48"/>
  <c r="AQ154" i="48"/>
  <c r="AQ260" i="48"/>
  <c r="AQ92" i="48"/>
  <c r="AQ39" i="48"/>
  <c r="AQ261" i="48"/>
  <c r="AQ196" i="48"/>
  <c r="AQ152" i="48"/>
  <c r="AQ276" i="48"/>
  <c r="AQ122" i="48"/>
  <c r="AQ150" i="48"/>
  <c r="AQ177" i="48"/>
  <c r="AQ33" i="48"/>
  <c r="AQ297" i="48"/>
  <c r="AQ265" i="48"/>
  <c r="AQ89" i="48"/>
  <c r="AQ239" i="48"/>
  <c r="AQ303" i="48"/>
  <c r="AQ242" i="48"/>
  <c r="AQ171" i="48"/>
  <c r="AQ136" i="48"/>
  <c r="AQ56" i="48"/>
  <c r="AQ67" i="48"/>
  <c r="AQ304" i="48"/>
  <c r="AQ170" i="48"/>
  <c r="AQ221" i="48"/>
  <c r="AQ47" i="48"/>
  <c r="AQ160" i="48"/>
  <c r="AQ119" i="48"/>
  <c r="AQ61" i="48"/>
  <c r="AQ76" i="48"/>
  <c r="AQ126" i="48"/>
  <c r="AQ28" i="48"/>
  <c r="AQ176" i="48"/>
  <c r="AQ43" i="48"/>
  <c r="AQ52" i="48"/>
  <c r="AQ153" i="48"/>
  <c r="AQ306" i="48"/>
  <c r="BY14" i="48"/>
  <c r="BU14" i="48"/>
  <c r="AR18" i="48"/>
  <c r="AR17" i="48"/>
  <c r="AR298" i="48"/>
  <c r="AR228" i="48"/>
  <c r="AQ180" i="48"/>
  <c r="AQ145" i="48"/>
  <c r="AQ263" i="48"/>
  <c r="AQ227" i="48"/>
  <c r="AQ26" i="48"/>
  <c r="AQ23" i="48"/>
  <c r="AQ91" i="48"/>
  <c r="AQ103" i="48"/>
  <c r="AQ234" i="48"/>
  <c r="AQ222" i="48"/>
  <c r="AQ295" i="48"/>
  <c r="AQ292" i="48"/>
  <c r="AQ277" i="48"/>
  <c r="AQ305" i="48"/>
  <c r="AQ249" i="48"/>
  <c r="AQ179" i="48"/>
  <c r="AQ139" i="48"/>
  <c r="AQ301" i="48"/>
  <c r="AQ142" i="48"/>
  <c r="AQ296" i="48"/>
  <c r="AQ266" i="48"/>
  <c r="AQ51" i="48"/>
  <c r="AQ285" i="48"/>
  <c r="AQ248" i="48"/>
  <c r="AQ100" i="48"/>
  <c r="AQ163" i="48"/>
  <c r="AQ294" i="48"/>
  <c r="AQ244" i="48"/>
  <c r="AQ127" i="48"/>
  <c r="AQ200" i="48"/>
  <c r="AQ254" i="48"/>
  <c r="AQ291" i="48"/>
  <c r="AQ290" i="48"/>
  <c r="AQ232" i="48"/>
  <c r="AQ215" i="48"/>
  <c r="AQ29" i="48"/>
  <c r="AQ147" i="48"/>
  <c r="AQ114" i="48"/>
  <c r="AQ102" i="48"/>
  <c r="AQ83" i="48"/>
  <c r="AQ138" i="48"/>
  <c r="AQ81" i="48"/>
  <c r="AQ60" i="48"/>
  <c r="AQ86" i="48"/>
  <c r="AQ53" i="48"/>
  <c r="AQ105" i="48"/>
  <c r="AQ206" i="48"/>
  <c r="AQ315" i="48"/>
  <c r="AQ228" i="48"/>
  <c r="AQ187" i="48"/>
  <c r="AQ199" i="48"/>
  <c r="AQ141" i="48"/>
  <c r="AQ117" i="48"/>
  <c r="AQ192" i="48"/>
  <c r="AQ130" i="48"/>
  <c r="AQ64" i="48"/>
  <c r="AQ203" i="48"/>
  <c r="AQ78" i="48"/>
  <c r="AQ146" i="48"/>
  <c r="AQ133" i="48"/>
  <c r="AQ35" i="48"/>
  <c r="AQ259" i="48"/>
  <c r="AQ82" i="48"/>
  <c r="AQ214" i="48"/>
  <c r="AQ87" i="48"/>
  <c r="AQ300" i="48"/>
  <c r="AQ70" i="48"/>
  <c r="AQ54" i="48"/>
  <c r="AQ253" i="48"/>
  <c r="AQ132" i="48"/>
  <c r="AQ72" i="48"/>
  <c r="AQ113" i="48"/>
  <c r="AQ258" i="48"/>
  <c r="AQ235" i="48"/>
  <c r="AQ40" i="48"/>
  <c r="AQ271" i="48"/>
  <c r="AQ274" i="48"/>
  <c r="AQ169" i="48"/>
  <c r="AQ84" i="48"/>
  <c r="AQ279" i="48"/>
  <c r="AQ140" i="48"/>
  <c r="AQ282" i="48"/>
  <c r="AQ256" i="48"/>
  <c r="AQ85" i="48"/>
  <c r="AQ275" i="48"/>
  <c r="AQ211" i="48"/>
  <c r="AQ63" i="48"/>
  <c r="AQ194" i="48"/>
  <c r="AQ278" i="48"/>
  <c r="AQ224" i="48"/>
  <c r="AQ106" i="48"/>
  <c r="AQ44" i="48"/>
  <c r="AQ299" i="48"/>
  <c r="AQ298" i="48"/>
  <c r="AQ262" i="48"/>
  <c r="AQ213" i="48"/>
  <c r="AQ24" i="48"/>
  <c r="AQ49" i="48"/>
  <c r="AQ202" i="48"/>
  <c r="AQ45" i="48"/>
  <c r="AQ71" i="48"/>
  <c r="AQ115" i="48"/>
  <c r="AQ22" i="48"/>
  <c r="AQ36" i="48"/>
  <c r="AQ77" i="48"/>
  <c r="AQ144" i="48"/>
  <c r="AQ162" i="48"/>
  <c r="AQ143" i="48"/>
  <c r="AQ205" i="48"/>
  <c r="AQ95" i="48"/>
  <c r="AQ238" i="48"/>
  <c r="AQ195" i="48"/>
  <c r="AQ247" i="48"/>
  <c r="AQ175" i="48"/>
  <c r="AQ172" i="48"/>
  <c r="AQ57" i="48"/>
  <c r="AQ79" i="48"/>
  <c r="AQ310" i="48"/>
  <c r="AQ217" i="48"/>
  <c r="AQ174" i="48"/>
  <c r="AQ65" i="48"/>
  <c r="AQ165" i="48"/>
  <c r="AQ243" i="48"/>
  <c r="AQ191" i="48"/>
  <c r="AQ42" i="48"/>
  <c r="AQ302" i="48"/>
  <c r="AQ190" i="48"/>
  <c r="AQ269" i="48"/>
  <c r="AQ252" i="48"/>
  <c r="AQ148" i="48"/>
  <c r="AQ307" i="48"/>
  <c r="AQ178" i="48"/>
  <c r="AQ129" i="48"/>
  <c r="AQ108" i="48"/>
  <c r="AQ273" i="48"/>
  <c r="AQ240" i="48"/>
  <c r="AQ157" i="48"/>
  <c r="AQ109" i="48"/>
  <c r="AQ245" i="48"/>
  <c r="AQ241" i="48"/>
  <c r="AQ255" i="48"/>
  <c r="AQ183" i="48"/>
  <c r="AQ19" i="48"/>
  <c r="AQ41" i="48"/>
  <c r="AQ124" i="48"/>
  <c r="AQ90" i="48"/>
  <c r="AQ94" i="48"/>
  <c r="AQ25" i="48"/>
  <c r="AQ98" i="48"/>
  <c r="AQ309" i="48"/>
  <c r="AQ48" i="48"/>
  <c r="AQ30" i="48"/>
  <c r="AQ66" i="48"/>
  <c r="AQ182" i="48"/>
  <c r="AB39" i="1"/>
  <c r="G19" i="45"/>
  <c r="AC69" i="1"/>
  <c r="AA69" i="1"/>
  <c r="AH69" i="1"/>
  <c r="T73" i="1"/>
  <c r="AB69" i="1"/>
  <c r="V74" i="1"/>
  <c r="T69" i="1"/>
  <c r="V69" i="1"/>
  <c r="V72" i="1"/>
  <c r="Z72" i="1"/>
  <c r="AE72" i="1"/>
  <c r="AB72" i="1"/>
  <c r="X71" i="1"/>
  <c r="B76" i="1"/>
  <c r="D69" i="1"/>
  <c r="Y72" i="1"/>
  <c r="AC72" i="1"/>
  <c r="AA72" i="1"/>
  <c r="AH72" i="1"/>
  <c r="AF72" i="1"/>
  <c r="D72" i="1"/>
  <c r="AD72" i="1"/>
  <c r="W72" i="1"/>
  <c r="U72" i="1"/>
  <c r="E72" i="1"/>
  <c r="AG71" i="1"/>
  <c r="Y71" i="1"/>
  <c r="T71" i="1"/>
  <c r="F71" i="1"/>
  <c r="AC71" i="1"/>
  <c r="AA71" i="1"/>
  <c r="AH71" i="1"/>
  <c r="V71" i="1"/>
  <c r="D71" i="1"/>
  <c r="W67" i="1"/>
  <c r="T74" i="1"/>
  <c r="D74" i="1"/>
  <c r="U71" i="1"/>
  <c r="B70" i="1"/>
  <c r="E71" i="1"/>
  <c r="AF71" i="1"/>
  <c r="F67" i="1"/>
  <c r="Z71" i="1"/>
  <c r="E78" i="1"/>
  <c r="B78" i="1"/>
  <c r="AG72" i="1"/>
  <c r="X72" i="1"/>
  <c r="AR213" i="48"/>
  <c r="AR305" i="48"/>
  <c r="AR121" i="48"/>
  <c r="AR215" i="48"/>
  <c r="AR258" i="48"/>
  <c r="AR289" i="48"/>
  <c r="AR84" i="48"/>
  <c r="AR265" i="48"/>
  <c r="AR133" i="48"/>
  <c r="AR44" i="48"/>
  <c r="AR292" i="48"/>
  <c r="AR24" i="48"/>
  <c r="AR223" i="48"/>
  <c r="AR39" i="48"/>
  <c r="AR168" i="48"/>
  <c r="AR123" i="48"/>
  <c r="AR67" i="48"/>
  <c r="AR315" i="48"/>
  <c r="AR237" i="48"/>
  <c r="AR151" i="48"/>
  <c r="AR93" i="48"/>
  <c r="AR178" i="48"/>
  <c r="AR98" i="48"/>
  <c r="AR261" i="48"/>
  <c r="AR27" i="48"/>
  <c r="AR247" i="48"/>
  <c r="AR197" i="48"/>
  <c r="AR172" i="48"/>
  <c r="AR287" i="48"/>
  <c r="AR184" i="48"/>
  <c r="AR120" i="48"/>
  <c r="AR177" i="48"/>
  <c r="AR47" i="48"/>
  <c r="AR306" i="48"/>
  <c r="AR34" i="48"/>
  <c r="AR132" i="48"/>
  <c r="AR199" i="48"/>
  <c r="AR188" i="48"/>
  <c r="AR161" i="48"/>
  <c r="AR256" i="48"/>
  <c r="AR274" i="48"/>
  <c r="AR140" i="48"/>
  <c r="AR91" i="48"/>
  <c r="AR262" i="48"/>
  <c r="AR220" i="48"/>
  <c r="AR200" i="48"/>
  <c r="AR137" i="48"/>
  <c r="AR104" i="48"/>
  <c r="AR224" i="48"/>
  <c r="AR89" i="48"/>
  <c r="AR66" i="48"/>
  <c r="AR45" i="48"/>
  <c r="AR162" i="48"/>
  <c r="AR79" i="48"/>
  <c r="AR189" i="48"/>
  <c r="AR75" i="48"/>
  <c r="AR242" i="48"/>
  <c r="AR309" i="48"/>
  <c r="AR194" i="48"/>
  <c r="AR227" i="48"/>
  <c r="AR72" i="48"/>
  <c r="AR170" i="48"/>
  <c r="AR116" i="48"/>
  <c r="AR37" i="48"/>
  <c r="AR171" i="48"/>
  <c r="B72" i="1"/>
  <c r="B68" i="1"/>
  <c r="AL76" i="1"/>
  <c r="AO20" i="49"/>
  <c r="AO21" i="49"/>
  <c r="AO22" i="49"/>
  <c r="AR20" i="49"/>
  <c r="AR21" i="49"/>
  <c r="AR22" i="49"/>
  <c r="AP22" i="49"/>
  <c r="AP23" i="49"/>
  <c r="AP24" i="49"/>
  <c r="AQ22" i="49"/>
  <c r="AF15" i="37"/>
  <c r="BS17" i="37"/>
  <c r="BT17" i="37"/>
  <c r="BU17" i="37"/>
  <c r="E17" i="37"/>
  <c r="B17" i="37"/>
  <c r="E53" i="1"/>
  <c r="BY10" i="37"/>
  <c r="J14" i="47"/>
  <c r="L14" i="47"/>
  <c r="F17" i="37"/>
  <c r="B74" i="1"/>
  <c r="B73" i="1"/>
  <c r="B71" i="1"/>
  <c r="B69" i="1"/>
  <c r="AR231" i="48"/>
  <c r="AR253" i="48"/>
  <c r="AR124" i="48"/>
  <c r="AR304" i="48"/>
  <c r="AR186" i="48"/>
  <c r="AR141" i="48"/>
  <c r="AR38" i="48"/>
  <c r="AR235" i="48"/>
  <c r="AR159" i="48"/>
  <c r="AR301" i="48"/>
  <c r="AR302" i="48"/>
  <c r="AR149" i="48"/>
  <c r="AR131" i="48"/>
  <c r="AR275" i="48"/>
  <c r="AR280" i="48"/>
  <c r="AR219" i="48"/>
  <c r="AR69" i="48"/>
  <c r="AR41" i="48"/>
  <c r="AR208" i="48"/>
  <c r="AR285" i="48"/>
  <c r="AR165" i="48"/>
  <c r="AR246" i="48"/>
  <c r="AR290" i="48"/>
  <c r="AR191" i="48"/>
  <c r="AR293" i="48"/>
  <c r="AR307" i="48"/>
  <c r="AR154" i="48"/>
  <c r="AR112" i="48"/>
  <c r="AR94" i="48"/>
  <c r="AR196" i="48"/>
  <c r="AR82" i="48"/>
  <c r="AR314" i="48"/>
  <c r="AR156" i="48"/>
  <c r="AR36" i="48"/>
  <c r="AR33" i="48"/>
  <c r="AR214" i="48"/>
  <c r="AR268" i="48"/>
  <c r="AR221" i="48"/>
  <c r="AR222" i="48"/>
  <c r="AR102" i="48"/>
  <c r="AR310" i="48"/>
  <c r="AR267" i="48"/>
  <c r="AR233" i="48"/>
  <c r="AR126" i="48"/>
  <c r="AR295" i="48"/>
  <c r="AR226" i="48"/>
  <c r="AR107" i="48"/>
  <c r="AR303" i="48"/>
  <c r="AR212" i="48"/>
  <c r="AR43" i="48"/>
  <c r="AR251" i="48"/>
  <c r="AR153" i="48"/>
  <c r="AR288" i="48"/>
  <c r="AR111" i="48"/>
  <c r="AR207" i="48"/>
  <c r="AR193" i="48"/>
  <c r="AR257" i="48"/>
  <c r="AR176" i="48"/>
  <c r="AR20" i="48"/>
  <c r="AR144" i="48"/>
  <c r="AR279" i="48"/>
  <c r="AR152" i="48"/>
  <c r="AR146" i="48"/>
  <c r="AR270" i="48"/>
  <c r="AR23" i="48"/>
  <c r="AR244" i="48"/>
  <c r="AR255" i="48"/>
  <c r="AR174" i="48"/>
  <c r="AR166" i="48"/>
  <c r="AR300" i="48"/>
  <c r="AR187" i="48"/>
  <c r="AR74" i="48"/>
  <c r="AR236" i="48"/>
  <c r="AR192" i="48"/>
  <c r="AR250" i="48"/>
  <c r="AR48" i="48"/>
  <c r="AR209" i="48"/>
  <c r="AR185" i="48"/>
  <c r="AR21" i="48"/>
  <c r="AR61" i="48"/>
  <c r="AR115" i="48"/>
  <c r="AR180" i="48"/>
  <c r="AR113" i="48"/>
  <c r="AR62" i="48"/>
  <c r="AR68" i="48"/>
  <c r="AR73" i="48"/>
  <c r="AR229" i="48"/>
  <c r="J21" i="47" a="1"/>
  <c r="AR282" i="48"/>
  <c r="AR286" i="48"/>
  <c r="AR164" i="48"/>
  <c r="AR284" i="48"/>
  <c r="AR90" i="48"/>
  <c r="AR100" i="48"/>
  <c r="AR46" i="48"/>
  <c r="AR19" i="48"/>
  <c r="AR110" i="48"/>
  <c r="AR22" i="48"/>
  <c r="AR269" i="48"/>
  <c r="AR130" i="48"/>
  <c r="AR254" i="48"/>
  <c r="AR263" i="48"/>
  <c r="AR97" i="48"/>
  <c r="AR273" i="48"/>
  <c r="AR109" i="48"/>
  <c r="AR31" i="48"/>
  <c r="AR25" i="48"/>
  <c r="AR83" i="48"/>
  <c r="AR55" i="48"/>
  <c r="AR259" i="48"/>
  <c r="AR210" i="48"/>
  <c r="AR239" i="48"/>
  <c r="AR122" i="48"/>
  <c r="AR230" i="48"/>
  <c r="AR65" i="48"/>
  <c r="AR150" i="48"/>
  <c r="AR95" i="48"/>
  <c r="AR58" i="48"/>
  <c r="AR78" i="48"/>
  <c r="AR182" i="48"/>
  <c r="AR313" i="48"/>
  <c r="AS143" i="37"/>
  <c r="AS92" i="37"/>
  <c r="AS257" i="37"/>
  <c r="AS273" i="37"/>
  <c r="AS38" i="37"/>
  <c r="AS264" i="37"/>
  <c r="AS263" i="37"/>
  <c r="AS275" i="37"/>
  <c r="AS291" i="37"/>
  <c r="AS238" i="37"/>
  <c r="BU14" i="37"/>
  <c r="BY14" i="37"/>
  <c r="AS272" i="37"/>
  <c r="AS133" i="37"/>
  <c r="AS127" i="37"/>
  <c r="AS90" i="37"/>
  <c r="AS290" i="37"/>
  <c r="AS314" i="37"/>
  <c r="AS130" i="37"/>
  <c r="AS229" i="37"/>
  <c r="AS79" i="37"/>
  <c r="AS20" i="37"/>
  <c r="AS93" i="37"/>
  <c r="AS197" i="37"/>
  <c r="AS129" i="37"/>
  <c r="AS309" i="37"/>
  <c r="AS151" i="37"/>
  <c r="AS225" i="37"/>
  <c r="AS81" i="37"/>
  <c r="AS226" i="37"/>
  <c r="AS214" i="37"/>
  <c r="AS176" i="37"/>
  <c r="AS283" i="37"/>
  <c r="AS100" i="37"/>
  <c r="AS308" i="37"/>
  <c r="AS64" i="37"/>
  <c r="AS56" i="37"/>
  <c r="AS69" i="37"/>
  <c r="AS182" i="37"/>
  <c r="AS196" i="37"/>
  <c r="AS113" i="37"/>
  <c r="AS116" i="37"/>
  <c r="AS267" i="37"/>
  <c r="AS312" i="37"/>
  <c r="AS110" i="37"/>
  <c r="AS82" i="37"/>
  <c r="AS126" i="37"/>
  <c r="AS190" i="37"/>
  <c r="AS232" i="37"/>
  <c r="AS304" i="37"/>
  <c r="AS265" i="37"/>
  <c r="AS234" i="37"/>
  <c r="AS288" i="37"/>
  <c r="AS300" i="37"/>
  <c r="AS298" i="37"/>
  <c r="AS247" i="37"/>
  <c r="AS77" i="37"/>
  <c r="AS241" i="37"/>
  <c r="AS235" i="37"/>
  <c r="AS102" i="37"/>
  <c r="AS282" i="37"/>
  <c r="AS98" i="37"/>
  <c r="AS55" i="37"/>
  <c r="AS121" i="37"/>
  <c r="AS203" i="37"/>
  <c r="AS246" i="37"/>
  <c r="AS63" i="37"/>
  <c r="AS54" i="37"/>
  <c r="AS124" i="37"/>
  <c r="AS67" i="37"/>
  <c r="AS268" i="37"/>
  <c r="AS187" i="37"/>
  <c r="AS216" i="37"/>
  <c r="AS111" i="37"/>
  <c r="AS287" i="37"/>
  <c r="AS305" i="37"/>
  <c r="AS250" i="37"/>
  <c r="AS279" i="37"/>
  <c r="AS106" i="37"/>
  <c r="AS94" i="37"/>
  <c r="AS289" i="37"/>
  <c r="AS313" i="37"/>
  <c r="AR18" i="37"/>
  <c r="AS101" i="37"/>
  <c r="AS212" i="37"/>
  <c r="AS37" i="37"/>
  <c r="AS109" i="37"/>
  <c r="AS118" i="37"/>
  <c r="AS269" i="37"/>
  <c r="AS96" i="37"/>
  <c r="AS230" i="37"/>
  <c r="AS211" i="37"/>
  <c r="AS135" i="37"/>
  <c r="AS179" i="37"/>
  <c r="AS236" i="37"/>
  <c r="AS302" i="37"/>
  <c r="AR35" i="48"/>
  <c r="AR232" i="48"/>
  <c r="AR81" i="48"/>
  <c r="AR181" i="48"/>
  <c r="AR296" i="48"/>
  <c r="AR225" i="48"/>
  <c r="AR202" i="48"/>
  <c r="AR119" i="48"/>
  <c r="AR249" i="48"/>
  <c r="AR106" i="48"/>
  <c r="AR54" i="48"/>
  <c r="AR278" i="48"/>
  <c r="AR271" i="48"/>
  <c r="AR234" i="48"/>
  <c r="AR217" i="48"/>
  <c r="AR203" i="48"/>
  <c r="AR86" i="48"/>
  <c r="AR218" i="48"/>
  <c r="AR76" i="48"/>
  <c r="AR248" i="48"/>
  <c r="AR204" i="48"/>
  <c r="AR134" i="48"/>
  <c r="AR264" i="48"/>
  <c r="AR260" i="48"/>
  <c r="AR160" i="48"/>
  <c r="AR277" i="48"/>
  <c r="AR125" i="48"/>
  <c r="AR80" i="48"/>
  <c r="AR148" i="48"/>
  <c r="AR26" i="48"/>
  <c r="AR53" i="48"/>
  <c r="AR135" i="48"/>
  <c r="AR163" i="48"/>
  <c r="AR299" i="48"/>
  <c r="AR30" i="48"/>
  <c r="AR190" i="48"/>
  <c r="AR179" i="48"/>
  <c r="AR281" i="48"/>
  <c r="AR29" i="48"/>
  <c r="AR241" i="48"/>
  <c r="AR88" i="48"/>
  <c r="AR52" i="48"/>
  <c r="AR108" i="48"/>
  <c r="AR308" i="48"/>
  <c r="AR245" i="48"/>
  <c r="AR238" i="48"/>
  <c r="AR243" i="48"/>
  <c r="AR316" i="48"/>
  <c r="AR272" i="48"/>
  <c r="AR147" i="48"/>
  <c r="AR139" i="48"/>
  <c r="AR145" i="48"/>
  <c r="AR87" i="48"/>
  <c r="AR99" i="48"/>
  <c r="AR92" i="48"/>
  <c r="AR173" i="48"/>
  <c r="AR136" i="48"/>
  <c r="AR117" i="48"/>
  <c r="AR96" i="48"/>
  <c r="AR127" i="48"/>
  <c r="AR105" i="48"/>
  <c r="AR201" i="48"/>
  <c r="AR276" i="48"/>
  <c r="AR128" i="48"/>
  <c r="AR266" i="48"/>
  <c r="AR103" i="48"/>
  <c r="AR60" i="48"/>
  <c r="AR138" i="48"/>
  <c r="AR311" i="48"/>
  <c r="AR211" i="48"/>
  <c r="AR216" i="48"/>
  <c r="AR198" i="48"/>
  <c r="AR312" i="48"/>
  <c r="AR291" i="48"/>
  <c r="AR157" i="48"/>
  <c r="AR64" i="48"/>
  <c r="AR101" i="48"/>
  <c r="AR71" i="48"/>
  <c r="AR56" i="48"/>
  <c r="AR42" i="48"/>
  <c r="AR70" i="48"/>
  <c r="AR114" i="48"/>
  <c r="AR49" i="48"/>
  <c r="AR63" i="48"/>
  <c r="AR28" i="48"/>
  <c r="AR155" i="48"/>
  <c r="AR205" i="48"/>
  <c r="AR297" i="48"/>
  <c r="AR169" i="48"/>
  <c r="AR59" i="48"/>
  <c r="AR57" i="48"/>
  <c r="AR158" i="48"/>
  <c r="AR283" i="48"/>
  <c r="AR252" i="48"/>
  <c r="AR206" i="48"/>
  <c r="AR129" i="48"/>
  <c r="AR294" i="48"/>
  <c r="AR240" i="48"/>
  <c r="AR195" i="48"/>
  <c r="AR183" i="48"/>
  <c r="AR142" i="48"/>
  <c r="AR50" i="48"/>
  <c r="AR118" i="48"/>
  <c r="AR85" i="48"/>
  <c r="AR77" i="48"/>
  <c r="AR167" i="48"/>
  <c r="AR40" i="48"/>
  <c r="AR32" i="48"/>
  <c r="AR51" i="48"/>
  <c r="AR175" i="48"/>
  <c r="AR143" i="48"/>
  <c r="AN17" i="37"/>
  <c r="AS17" i="37"/>
  <c r="A17" i="48"/>
  <c r="A17" i="49"/>
  <c r="AO23" i="49"/>
  <c r="AP25" i="49"/>
  <c r="AP26" i="49"/>
  <c r="AQ23" i="49"/>
  <c r="AQ24" i="49"/>
  <c r="AR23" i="49"/>
  <c r="AK17" i="37"/>
  <c r="AG17" i="37"/>
  <c r="AQ17" i="37"/>
  <c r="K14" i="47"/>
  <c r="J61" i="47"/>
  <c r="J47" i="47"/>
  <c r="J28" i="47"/>
  <c r="J38" i="47"/>
  <c r="J24" i="47"/>
  <c r="J60" i="47"/>
  <c r="J62" i="47"/>
  <c r="J36" i="47"/>
  <c r="J27" i="47"/>
  <c r="J23" i="47"/>
  <c r="J34" i="47"/>
  <c r="J39" i="47"/>
  <c r="J53" i="47"/>
  <c r="J45" i="47"/>
  <c r="J35" i="47"/>
  <c r="J54" i="47"/>
  <c r="J33" i="47"/>
  <c r="J66" i="47"/>
  <c r="J22" i="47"/>
  <c r="J25" i="47"/>
  <c r="J32" i="47"/>
  <c r="J63" i="47"/>
  <c r="J43" i="47"/>
  <c r="J26" i="47"/>
  <c r="J41" i="47"/>
  <c r="J65" i="47"/>
  <c r="J59" i="47"/>
  <c r="J48" i="47"/>
  <c r="J30" i="47"/>
  <c r="J52" i="47"/>
  <c r="J67" i="47"/>
  <c r="J21" i="47"/>
  <c r="J58" i="47"/>
  <c r="J40" i="47"/>
  <c r="J56" i="47"/>
  <c r="J44" i="47"/>
  <c r="J29" i="47"/>
  <c r="J57" i="47"/>
  <c r="J37" i="47"/>
  <c r="J46" i="47"/>
  <c r="J55" i="47"/>
  <c r="J68" i="47"/>
  <c r="J51" i="47"/>
  <c r="J31" i="47"/>
  <c r="J49" i="47"/>
  <c r="J42" i="47"/>
  <c r="J50" i="47"/>
  <c r="J64" i="47"/>
  <c r="AF17" i="37"/>
  <c r="AL11" i="37"/>
  <c r="P5" i="37"/>
  <c r="AO24" i="49"/>
  <c r="AP27" i="49"/>
  <c r="AQ25" i="49"/>
  <c r="AR24" i="49"/>
  <c r="A17" i="37"/>
  <c r="AR17" i="37"/>
  <c r="AR82" i="37"/>
  <c r="AQ7" i="37" a="1"/>
  <c r="AQ7" i="37"/>
  <c r="AQ8" i="37"/>
  <c r="AL17" i="37"/>
  <c r="AL12" i="37"/>
  <c r="AO17" i="37"/>
  <c r="AO298" i="37"/>
  <c r="AO5" i="37" a="1"/>
  <c r="AO5" i="37"/>
  <c r="AO6" i="37"/>
  <c r="AP17" i="37"/>
  <c r="AP78" i="37"/>
  <c r="AO7" i="37" a="1"/>
  <c r="AO7" i="37"/>
  <c r="AO8" i="37"/>
  <c r="AQ5" i="37" a="1"/>
  <c r="AQ5" i="37"/>
  <c r="AQ6" i="37"/>
  <c r="AR5" i="37" a="1"/>
  <c r="AR5" i="37"/>
  <c r="AR6" i="37"/>
  <c r="AP5" i="37" a="1"/>
  <c r="AP5" i="37"/>
  <c r="AP6" i="37"/>
  <c r="AR315" i="37"/>
  <c r="AR191" i="37"/>
  <c r="AR38" i="37"/>
  <c r="AR106" i="37"/>
  <c r="AR221" i="37"/>
  <c r="AR281" i="37"/>
  <c r="AR296" i="37"/>
  <c r="AR183" i="37"/>
  <c r="AR7" i="37" a="1"/>
  <c r="AR7" i="37"/>
  <c r="AR8" i="37"/>
  <c r="AM17" i="37"/>
  <c r="AM12" i="37"/>
  <c r="AR40" i="37"/>
  <c r="AR184" i="37"/>
  <c r="AR182" i="37"/>
  <c r="AR310" i="37"/>
  <c r="AR217" i="37"/>
  <c r="AR144" i="37"/>
  <c r="AR300" i="37"/>
  <c r="AR111" i="37"/>
  <c r="AR204" i="37"/>
  <c r="AR279" i="37"/>
  <c r="AP7" i="37" a="1"/>
  <c r="AP7" i="37"/>
  <c r="AP8" i="37"/>
  <c r="AR74" i="37"/>
  <c r="AR172" i="37"/>
  <c r="AR155" i="37"/>
  <c r="AR47" i="37"/>
  <c r="AR112" i="37"/>
  <c r="AR81" i="37"/>
  <c r="AR266" i="37"/>
  <c r="AR153" i="37"/>
  <c r="AR50" i="37"/>
  <c r="AR167" i="37"/>
  <c r="AR196" i="37"/>
  <c r="AR91" i="37"/>
  <c r="AR25" i="37"/>
  <c r="AR133" i="37"/>
  <c r="AR299" i="37"/>
  <c r="AR273" i="37"/>
  <c r="AR277" i="37"/>
  <c r="AR214" i="37"/>
  <c r="AR56" i="37"/>
  <c r="AR236" i="37"/>
  <c r="AR180" i="37"/>
  <c r="AR20" i="37"/>
  <c r="AR99" i="37"/>
  <c r="AR227" i="37"/>
  <c r="AR234" i="37"/>
  <c r="AR230" i="37"/>
  <c r="AR199" i="37"/>
  <c r="E42" i="47"/>
  <c r="I42" i="47"/>
  <c r="I57" i="47"/>
  <c r="E57" i="47"/>
  <c r="I52" i="47"/>
  <c r="E52" i="47"/>
  <c r="I63" i="47"/>
  <c r="E63" i="47"/>
  <c r="I45" i="47"/>
  <c r="E45" i="47"/>
  <c r="I60" i="47"/>
  <c r="E60" i="47"/>
  <c r="AQ45" i="37"/>
  <c r="AQ283" i="37"/>
  <c r="AQ216" i="37"/>
  <c r="AQ295" i="37"/>
  <c r="AQ203" i="37"/>
  <c r="AQ238" i="37"/>
  <c r="AQ137" i="37"/>
  <c r="AQ96" i="37"/>
  <c r="AQ19" i="37"/>
  <c r="AQ80" i="37"/>
  <c r="AQ133" i="37"/>
  <c r="AQ229" i="37"/>
  <c r="AQ208" i="37"/>
  <c r="AQ128" i="37"/>
  <c r="AQ103" i="37"/>
  <c r="AQ131" i="37"/>
  <c r="AQ51" i="37"/>
  <c r="AQ114" i="37"/>
  <c r="AQ176" i="37"/>
  <c r="AQ242" i="37"/>
  <c r="AQ271" i="37"/>
  <c r="AQ303" i="37"/>
  <c r="AQ279" i="37"/>
  <c r="AQ21" i="37"/>
  <c r="AQ20" i="37"/>
  <c r="AQ197" i="37"/>
  <c r="AQ309" i="37"/>
  <c r="AQ200" i="37"/>
  <c r="AQ112" i="37"/>
  <c r="AQ95" i="37"/>
  <c r="AQ123" i="37"/>
  <c r="AQ43" i="37"/>
  <c r="AQ76" i="37"/>
  <c r="AQ138" i="37"/>
  <c r="AQ252" i="37"/>
  <c r="AQ198" i="37"/>
  <c r="AQ119" i="37"/>
  <c r="AQ270" i="37"/>
  <c r="AQ297" i="37"/>
  <c r="AQ310" i="37"/>
  <c r="AQ74" i="37"/>
  <c r="AQ192" i="37"/>
  <c r="AQ104" i="37"/>
  <c r="AQ87" i="37"/>
  <c r="AQ115" i="37"/>
  <c r="AQ35" i="37"/>
  <c r="AQ62" i="37"/>
  <c r="AQ125" i="37"/>
  <c r="AQ162" i="37"/>
  <c r="AQ161" i="37"/>
  <c r="AQ169" i="37"/>
  <c r="AQ166" i="37"/>
  <c r="AQ34" i="37"/>
  <c r="AQ170" i="37"/>
  <c r="AQ258" i="37"/>
  <c r="AQ145" i="37"/>
  <c r="AQ72" i="37"/>
  <c r="AQ247" i="37"/>
  <c r="AQ217" i="37"/>
  <c r="AQ294" i="37"/>
  <c r="AQ187" i="37"/>
  <c r="AQ88" i="37"/>
  <c r="AQ314" i="37"/>
  <c r="AQ243" i="37"/>
  <c r="AQ71" i="37"/>
  <c r="AQ38" i="37"/>
  <c r="AQ168" i="37"/>
  <c r="AQ255" i="37"/>
  <c r="AQ171" i="37"/>
  <c r="AQ99" i="37"/>
  <c r="AQ178" i="37"/>
  <c r="AQ266" i="37"/>
  <c r="AQ61" i="37"/>
  <c r="AQ60" i="37"/>
  <c r="AQ97" i="37"/>
  <c r="AQ253" i="37"/>
  <c r="AQ184" i="37"/>
  <c r="AQ47" i="37"/>
  <c r="AQ254" i="37"/>
  <c r="AQ150" i="37"/>
  <c r="AQ122" i="37"/>
  <c r="AQ194" i="37"/>
  <c r="AQ157" i="37"/>
  <c r="AQ32" i="37"/>
  <c r="AQ261" i="37"/>
  <c r="AQ53" i="37"/>
  <c r="AQ214" i="37"/>
  <c r="AQ69" i="37"/>
  <c r="AQ190" i="37"/>
  <c r="AQ234" i="37"/>
  <c r="AQ98" i="37"/>
  <c r="AQ267" i="37"/>
  <c r="AQ237" i="37"/>
  <c r="AQ305" i="37"/>
  <c r="AQ130" i="37"/>
  <c r="AQ129" i="37"/>
  <c r="AQ160" i="37"/>
  <c r="AQ155" i="37"/>
  <c r="AQ165" i="37"/>
  <c r="AQ86" i="37"/>
  <c r="AQ70" i="37"/>
  <c r="AQ142" i="37"/>
  <c r="AQ132" i="37"/>
  <c r="AQ233" i="37"/>
  <c r="AQ210" i="37"/>
  <c r="AQ205" i="37"/>
  <c r="AQ151" i="37"/>
  <c r="AQ81" i="37"/>
  <c r="AQ100" i="37"/>
  <c r="AQ199" i="37"/>
  <c r="AQ56" i="37"/>
  <c r="AQ116" i="37"/>
  <c r="AQ152" i="37"/>
  <c r="AQ147" i="37"/>
  <c r="AQ153" i="37"/>
  <c r="AQ49" i="37"/>
  <c r="AQ28" i="37"/>
  <c r="AQ66" i="37"/>
  <c r="AQ31" i="37"/>
  <c r="AQ181" i="37"/>
  <c r="AQ158" i="37"/>
  <c r="AQ154" i="37"/>
  <c r="AQ182" i="37"/>
  <c r="AQ278" i="37"/>
  <c r="AQ82" i="37"/>
  <c r="AQ120" i="37"/>
  <c r="AQ298" i="37"/>
  <c r="AQ110" i="37"/>
  <c r="AQ251" i="37"/>
  <c r="AQ273" i="37"/>
  <c r="AQ231" i="37"/>
  <c r="AQ91" i="37"/>
  <c r="AQ228" i="37"/>
  <c r="AQ29" i="37"/>
  <c r="AQ58" i="37"/>
  <c r="AQ193" i="37"/>
  <c r="AQ146" i="37"/>
  <c r="AQ22" i="37"/>
  <c r="AQ206" i="37"/>
  <c r="AQ48" i="37"/>
  <c r="AQ136" i="37"/>
  <c r="AQ226" i="37"/>
  <c r="AQ195" i="37"/>
  <c r="AQ308" i="37"/>
  <c r="AQ224" i="37"/>
  <c r="AQ159" i="37"/>
  <c r="AQ265" i="37"/>
  <c r="AQ83" i="37"/>
  <c r="AQ223" i="37"/>
  <c r="AQ204" i="37"/>
  <c r="AQ284" i="37"/>
  <c r="AQ186" i="37"/>
  <c r="AQ311" i="37"/>
  <c r="AQ163" i="37"/>
  <c r="AQ127" i="37"/>
  <c r="AQ175" i="37"/>
  <c r="AQ207" i="37"/>
  <c r="AQ183" i="37"/>
  <c r="AQ164" i="37"/>
  <c r="AQ220" i="37"/>
  <c r="AQ185" i="37"/>
  <c r="AQ105" i="37"/>
  <c r="AQ272" i="37"/>
  <c r="AQ64" i="37"/>
  <c r="AQ167" i="37"/>
  <c r="AQ262" i="37"/>
  <c r="AQ259" i="37"/>
  <c r="AQ135" i="37"/>
  <c r="AQ67" i="37"/>
  <c r="AQ173" i="37"/>
  <c r="AQ275" i="37"/>
  <c r="AQ101" i="37"/>
  <c r="AQ37" i="37"/>
  <c r="AQ236" i="37"/>
  <c r="AQ75" i="37"/>
  <c r="AQ180" i="37"/>
  <c r="AQ257" i="37"/>
  <c r="AQ139" i="37"/>
  <c r="AQ36" i="37"/>
  <c r="AQ41" i="37"/>
  <c r="AQ78" i="37"/>
  <c r="AQ52" i="37"/>
  <c r="AQ263" i="37"/>
  <c r="AQ312" i="37"/>
  <c r="AQ232" i="37"/>
  <c r="AQ277" i="37"/>
  <c r="AQ189" i="37"/>
  <c r="AQ225" i="37"/>
  <c r="AQ94" i="37"/>
  <c r="AQ282" i="37"/>
  <c r="AQ292" i="37"/>
  <c r="AQ302" i="37"/>
  <c r="AQ73" i="37"/>
  <c r="AQ107" i="37"/>
  <c r="AQ25" i="37"/>
  <c r="AQ33" i="37"/>
  <c r="AQ23" i="37"/>
  <c r="AQ42" i="37"/>
  <c r="AQ77" i="37"/>
  <c r="AQ55" i="37"/>
  <c r="AQ54" i="37"/>
  <c r="AQ239" i="37"/>
  <c r="AQ285" i="37"/>
  <c r="AQ174" i="37"/>
  <c r="AQ211" i="37"/>
  <c r="AQ117" i="37"/>
  <c r="AQ85" i="37"/>
  <c r="AQ235" i="37"/>
  <c r="AQ89" i="37"/>
  <c r="AQ290" i="37"/>
  <c r="AQ141" i="37"/>
  <c r="AQ196" i="37"/>
  <c r="AQ27" i="37"/>
  <c r="AQ289" i="37"/>
  <c r="AQ268" i="37"/>
  <c r="AQ134" i="37"/>
  <c r="AQ108" i="37"/>
  <c r="AQ90" i="37"/>
  <c r="AQ144" i="37"/>
  <c r="AQ140" i="37"/>
  <c r="AQ148" i="37"/>
  <c r="AQ249" i="37"/>
  <c r="AQ57" i="37"/>
  <c r="AQ126" i="37"/>
  <c r="AQ113" i="37"/>
  <c r="AQ201" i="37"/>
  <c r="AQ63" i="37"/>
  <c r="AQ124" i="37"/>
  <c r="AQ222" i="37"/>
  <c r="AQ65" i="37"/>
  <c r="AQ299" i="37"/>
  <c r="AQ106" i="37"/>
  <c r="AQ288" i="37"/>
  <c r="AQ313" i="37"/>
  <c r="AQ274" i="37"/>
  <c r="AQ230" i="37"/>
  <c r="AQ24" i="37"/>
  <c r="AQ221" i="37"/>
  <c r="AQ307" i="37"/>
  <c r="AQ306" i="37"/>
  <c r="AQ276" i="37"/>
  <c r="AQ250" i="37"/>
  <c r="AQ79" i="37"/>
  <c r="AQ40" i="37"/>
  <c r="AQ26" i="37"/>
  <c r="AQ84" i="37"/>
  <c r="AQ172" i="37"/>
  <c r="AQ30" i="37"/>
  <c r="AQ179" i="37"/>
  <c r="AQ241" i="37"/>
  <c r="AQ50" i="37"/>
  <c r="AQ111" i="37"/>
  <c r="AQ315" i="37"/>
  <c r="AQ92" i="37"/>
  <c r="AQ46" i="37"/>
  <c r="AQ177" i="37"/>
  <c r="AQ260" i="37"/>
  <c r="AQ227" i="37"/>
  <c r="AQ287" i="37"/>
  <c r="AQ280" i="37"/>
  <c r="AQ256" i="37"/>
  <c r="AQ245" i="37"/>
  <c r="AQ291" i="37"/>
  <c r="AQ264" i="37"/>
  <c r="AQ212" i="37"/>
  <c r="AQ118" i="37"/>
  <c r="AQ39" i="37"/>
  <c r="AQ121" i="37"/>
  <c r="AQ293" i="37"/>
  <c r="AQ218" i="37"/>
  <c r="AQ213" i="37"/>
  <c r="AQ219" i="37"/>
  <c r="AQ281" i="37"/>
  <c r="AQ269" i="37"/>
  <c r="AQ44" i="37"/>
  <c r="AQ301" i="37"/>
  <c r="AQ191" i="37"/>
  <c r="AQ304" i="37"/>
  <c r="AQ68" i="37"/>
  <c r="AQ316" i="37"/>
  <c r="AQ215" i="37"/>
  <c r="AQ156" i="37"/>
  <c r="AQ102" i="37"/>
  <c r="AQ143" i="37"/>
  <c r="AQ59" i="37"/>
  <c r="AQ296" i="37"/>
  <c r="AQ244" i="37"/>
  <c r="AQ286" i="37"/>
  <c r="AQ93" i="37"/>
  <c r="AQ202" i="37"/>
  <c r="AQ300" i="37"/>
  <c r="AQ246" i="37"/>
  <c r="AQ248" i="37"/>
  <c r="AQ188" i="37"/>
  <c r="AQ109" i="37"/>
  <c r="AQ240" i="37"/>
  <c r="AQ209" i="37"/>
  <c r="AQ149" i="37"/>
  <c r="E31" i="47"/>
  <c r="I31" i="47"/>
  <c r="E44" i="47"/>
  <c r="I44" i="47"/>
  <c r="I48" i="47"/>
  <c r="E48" i="47"/>
  <c r="I25" i="47"/>
  <c r="E25" i="47"/>
  <c r="I39" i="47"/>
  <c r="E39" i="47"/>
  <c r="E38" i="47"/>
  <c r="I38" i="47"/>
  <c r="E49" i="47"/>
  <c r="I49" i="47"/>
  <c r="I29" i="47"/>
  <c r="E29" i="47"/>
  <c r="E30" i="47"/>
  <c r="I30" i="47"/>
  <c r="I32" i="47"/>
  <c r="E32" i="47"/>
  <c r="E53" i="47"/>
  <c r="I53" i="47"/>
  <c r="E24" i="47"/>
  <c r="I24" i="47"/>
  <c r="AO151" i="37"/>
  <c r="AO93" i="37"/>
  <c r="AO221" i="37"/>
  <c r="AO144" i="37"/>
  <c r="AO124" i="37"/>
  <c r="AO283" i="37"/>
  <c r="AO182" i="37"/>
  <c r="AO252" i="37"/>
  <c r="AO41" i="37"/>
  <c r="AO285" i="37"/>
  <c r="AO118" i="37"/>
  <c r="AO237" i="37"/>
  <c r="AO314" i="37"/>
  <c r="AO69" i="37"/>
  <c r="AO44" i="37"/>
  <c r="AO304" i="37"/>
  <c r="AO131" i="37"/>
  <c r="AO114" i="37"/>
  <c r="AO60" i="37"/>
  <c r="AO183" i="37"/>
  <c r="AO56" i="37"/>
  <c r="E51" i="47"/>
  <c r="I51" i="47"/>
  <c r="E56" i="47"/>
  <c r="I56" i="47"/>
  <c r="I59" i="47"/>
  <c r="E59" i="47"/>
  <c r="E22" i="47"/>
  <c r="I22" i="47"/>
  <c r="I34" i="47"/>
  <c r="E34" i="47"/>
  <c r="I28" i="47"/>
  <c r="E28" i="47"/>
  <c r="AP295" i="37"/>
  <c r="I64" i="47"/>
  <c r="E64" i="47"/>
  <c r="I46" i="47"/>
  <c r="E46" i="47"/>
  <c r="I21" i="47"/>
  <c r="E21" i="47"/>
  <c r="E26" i="47"/>
  <c r="I26" i="47"/>
  <c r="I54" i="47"/>
  <c r="E54" i="47"/>
  <c r="I36" i="47"/>
  <c r="E36" i="47"/>
  <c r="I50" i="47"/>
  <c r="E50" i="47"/>
  <c r="E37" i="47"/>
  <c r="I37" i="47"/>
  <c r="I67" i="47"/>
  <c r="E67" i="47"/>
  <c r="E43" i="47"/>
  <c r="I43" i="47"/>
  <c r="E35" i="47"/>
  <c r="I35" i="47"/>
  <c r="I68" i="47"/>
  <c r="E68" i="47"/>
  <c r="I40" i="47"/>
  <c r="E40" i="47"/>
  <c r="E65" i="47"/>
  <c r="I65" i="47"/>
  <c r="I66" i="47"/>
  <c r="E66" i="47"/>
  <c r="E23" i="47"/>
  <c r="I23" i="47"/>
  <c r="E47" i="47"/>
  <c r="I47" i="47"/>
  <c r="E62" i="47"/>
  <c r="I62" i="47"/>
  <c r="E55" i="47"/>
  <c r="I55" i="47"/>
  <c r="I58" i="47"/>
  <c r="E58" i="47"/>
  <c r="I41" i="47"/>
  <c r="E41" i="47"/>
  <c r="I33" i="47"/>
  <c r="E33" i="47"/>
  <c r="I27" i="47"/>
  <c r="E27" i="47"/>
  <c r="I61" i="47"/>
  <c r="E61" i="47"/>
  <c r="Q9" i="49"/>
  <c r="Q9" i="48"/>
  <c r="AP288" i="37"/>
  <c r="AO86" i="37"/>
  <c r="AO57" i="37"/>
  <c r="AO149" i="37"/>
  <c r="AO181" i="37"/>
  <c r="AO156" i="37"/>
  <c r="AO315" i="37"/>
  <c r="AO215" i="37"/>
  <c r="AO140" i="37"/>
  <c r="AP298" i="37"/>
  <c r="AO152" i="37"/>
  <c r="AO30" i="37"/>
  <c r="AO194" i="37"/>
  <c r="AO286" i="37"/>
  <c r="AO303" i="37"/>
  <c r="AP284" i="37"/>
  <c r="AO31" i="37"/>
  <c r="AO32" i="37"/>
  <c r="AO246" i="37"/>
  <c r="AO36" i="37"/>
  <c r="AO110" i="37"/>
  <c r="AO216" i="37"/>
  <c r="AO81" i="37"/>
  <c r="AO236" i="37"/>
  <c r="AP258" i="37"/>
  <c r="AP89" i="37"/>
  <c r="AP228" i="37"/>
  <c r="AO135" i="37"/>
  <c r="AO171" i="37"/>
  <c r="AO256" i="37"/>
  <c r="AO51" i="37"/>
  <c r="AO201" i="37"/>
  <c r="AO25" i="37"/>
  <c r="AO82" i="37"/>
  <c r="AO219" i="37"/>
  <c r="AO287" i="37"/>
  <c r="AP278" i="37"/>
  <c r="AP61" i="37"/>
  <c r="AO53" i="37"/>
  <c r="AO154" i="37"/>
  <c r="AO95" i="37"/>
  <c r="AO70" i="37"/>
  <c r="AO234" i="37"/>
  <c r="AO228" i="37"/>
  <c r="AO225" i="37"/>
  <c r="AP216" i="37"/>
  <c r="AP134" i="37"/>
  <c r="AP302" i="37"/>
  <c r="AP46" i="37"/>
  <c r="AP275" i="37"/>
  <c r="AP48" i="37"/>
  <c r="AP111" i="37"/>
  <c r="AP199" i="37"/>
  <c r="AP29" i="37"/>
  <c r="AP210" i="37"/>
  <c r="AR3" i="37"/>
  <c r="AR211" i="37"/>
  <c r="AP180" i="37"/>
  <c r="AP264" i="37"/>
  <c r="AP293" i="37"/>
  <c r="AP160" i="37"/>
  <c r="AP237" i="37"/>
  <c r="AP36" i="37"/>
  <c r="AP66" i="37"/>
  <c r="AP174" i="37"/>
  <c r="AP305" i="37"/>
  <c r="AP251" i="37"/>
  <c r="AP22" i="37"/>
  <c r="AP198" i="37"/>
  <c r="AQ3" i="37"/>
  <c r="AP50" i="37"/>
  <c r="AP38" i="37"/>
  <c r="AP299" i="37"/>
  <c r="AP51" i="37"/>
  <c r="AP240" i="37"/>
  <c r="AP158" i="37"/>
  <c r="AP128" i="37"/>
  <c r="Q9" i="37"/>
  <c r="AO25" i="49"/>
  <c r="AQ26" i="49"/>
  <c r="AP28" i="49"/>
  <c r="AR25" i="49"/>
  <c r="AR26" i="49"/>
  <c r="AR27" i="49"/>
  <c r="AO203" i="37"/>
  <c r="AO42" i="37"/>
  <c r="AO296" i="37"/>
  <c r="AO208" i="37"/>
  <c r="AO281" i="37"/>
  <c r="AO211" i="37"/>
  <c r="AO112" i="37"/>
  <c r="AO176" i="37"/>
  <c r="AO255" i="37"/>
  <c r="AO143" i="37"/>
  <c r="AO312" i="37"/>
  <c r="AO300" i="37"/>
  <c r="AO229" i="37"/>
  <c r="AO108" i="37"/>
  <c r="AP181" i="37"/>
  <c r="AP313" i="37"/>
  <c r="AP267" i="37"/>
  <c r="AP187" i="37"/>
  <c r="AP110" i="37"/>
  <c r="AP152" i="37"/>
  <c r="AP273" i="37"/>
  <c r="AO43" i="37"/>
  <c r="AO302" i="37"/>
  <c r="AO253" i="37"/>
  <c r="AO83" i="37"/>
  <c r="AO172" i="37"/>
  <c r="AO159" i="37"/>
  <c r="AO164" i="37"/>
  <c r="AO111" i="37"/>
  <c r="AO139" i="37"/>
  <c r="AO19" i="37"/>
  <c r="AO49" i="37"/>
  <c r="AO232" i="37"/>
  <c r="AO173" i="37"/>
  <c r="AO239" i="37"/>
  <c r="AO223" i="37"/>
  <c r="AO96" i="37"/>
  <c r="AO191" i="37"/>
  <c r="AO268" i="37"/>
  <c r="AO125" i="37"/>
  <c r="AO100" i="37"/>
  <c r="AO214" i="37"/>
  <c r="AO278" i="37"/>
  <c r="AO92" i="37"/>
  <c r="AO98" i="37"/>
  <c r="AO3" i="37"/>
  <c r="AO105" i="37"/>
  <c r="AO117" i="37"/>
  <c r="AO130" i="37"/>
  <c r="AO155" i="37"/>
  <c r="AO197" i="37"/>
  <c r="AO23" i="37"/>
  <c r="AO27" i="37"/>
  <c r="AO261" i="37"/>
  <c r="AO45" i="37"/>
  <c r="AO63" i="37"/>
  <c r="AO129" i="37"/>
  <c r="AO210" i="37"/>
  <c r="AO316" i="37"/>
  <c r="AP218" i="37"/>
  <c r="AP281" i="37"/>
  <c r="AP244" i="37"/>
  <c r="AP126" i="37"/>
  <c r="AP315" i="37"/>
  <c r="AP214" i="37"/>
  <c r="AP26" i="37"/>
  <c r="AO87" i="37"/>
  <c r="AO148" i="37"/>
  <c r="AO187" i="37"/>
  <c r="AO50" i="37"/>
  <c r="AO166" i="37"/>
  <c r="AO311" i="37"/>
  <c r="AO241" i="37"/>
  <c r="AO193" i="37"/>
  <c r="AO288" i="37"/>
  <c r="AO289" i="37"/>
  <c r="AO128" i="37"/>
  <c r="AO157" i="37"/>
  <c r="AO67" i="37"/>
  <c r="AO170" i="37"/>
  <c r="AO177" i="37"/>
  <c r="AO121" i="37"/>
  <c r="AO162" i="37"/>
  <c r="AO145" i="37"/>
  <c r="AO178" i="37"/>
  <c r="AO80" i="37"/>
  <c r="AO138" i="37"/>
  <c r="AO265" i="37"/>
  <c r="AO274" i="37"/>
  <c r="AO167" i="37"/>
  <c r="AO297" i="37"/>
  <c r="AO292" i="37"/>
  <c r="AO65" i="37"/>
  <c r="AO168" i="37"/>
  <c r="AO101" i="37"/>
  <c r="AO186" i="37"/>
  <c r="AO54" i="37"/>
  <c r="AO68" i="37"/>
  <c r="AO141" i="37"/>
  <c r="AO272" i="37"/>
  <c r="AO310" i="37"/>
  <c r="AP277" i="37"/>
  <c r="S51" i="1"/>
  <c r="AP274" i="37"/>
  <c r="AP206" i="37"/>
  <c r="AP283" i="37"/>
  <c r="AP97" i="37"/>
  <c r="AP44" i="37"/>
  <c r="AP27" i="37"/>
  <c r="AP35" i="37"/>
  <c r="AP256" i="37"/>
  <c r="AO46" i="37"/>
  <c r="AO233" i="37"/>
  <c r="AO218" i="37"/>
  <c r="AO55" i="37"/>
  <c r="AO137" i="37"/>
  <c r="AO284" i="37"/>
  <c r="AO200" i="37"/>
  <c r="AO275" i="37"/>
  <c r="AO184" i="37"/>
  <c r="AO72" i="37"/>
  <c r="AO305" i="37"/>
  <c r="AO61" i="37"/>
  <c r="AO123" i="37"/>
  <c r="AO250" i="37"/>
  <c r="AO34" i="37"/>
  <c r="AO202" i="37"/>
  <c r="AO119" i="37"/>
  <c r="AO26" i="37"/>
  <c r="AO104" i="37"/>
  <c r="AO66" i="37"/>
  <c r="AO133" i="37"/>
  <c r="AO102" i="37"/>
  <c r="AO267" i="37"/>
  <c r="AO240" i="37"/>
  <c r="AO271" i="37"/>
  <c r="AO220" i="37"/>
  <c r="AO259" i="37"/>
  <c r="AO231" i="37"/>
  <c r="AO136" i="37"/>
  <c r="AO52" i="37"/>
  <c r="AO39" i="37"/>
  <c r="AO126" i="37"/>
  <c r="AO47" i="37"/>
  <c r="AO161" i="37"/>
  <c r="AO307" i="37"/>
  <c r="AO84" i="37"/>
  <c r="AO58" i="37"/>
  <c r="AO24" i="37"/>
  <c r="AO235" i="37"/>
  <c r="AO276" i="37"/>
  <c r="AO78" i="37"/>
  <c r="AO309" i="37"/>
  <c r="AO198" i="37"/>
  <c r="AO188" i="37"/>
  <c r="AO190" i="37"/>
  <c r="AO291" i="37"/>
  <c r="AO196" i="37"/>
  <c r="AO306" i="37"/>
  <c r="AP272" i="37"/>
  <c r="AP225" i="37"/>
  <c r="AP168" i="37"/>
  <c r="AP179" i="37"/>
  <c r="AP211" i="37"/>
  <c r="AP311" i="37"/>
  <c r="AP234" i="37"/>
  <c r="AP271" i="37"/>
  <c r="AP103" i="37"/>
  <c r="AP229" i="37"/>
  <c r="AP88" i="37"/>
  <c r="AP227" i="37"/>
  <c r="AP150" i="37"/>
  <c r="AP297" i="37"/>
  <c r="AP37" i="37"/>
  <c r="AP96" i="37"/>
  <c r="AP285" i="37"/>
  <c r="AP93" i="37"/>
  <c r="AP303" i="37"/>
  <c r="AP239" i="37"/>
  <c r="AP201" i="37"/>
  <c r="AP169" i="37"/>
  <c r="AP268" i="37"/>
  <c r="AP166" i="37"/>
  <c r="AP289" i="37"/>
  <c r="AP286" i="37"/>
  <c r="AP217" i="37"/>
  <c r="AP226" i="37"/>
  <c r="AP149" i="37"/>
  <c r="AP207" i="37"/>
  <c r="AP118" i="37"/>
  <c r="AP42" i="37"/>
  <c r="AP141" i="37"/>
  <c r="AP28" i="37"/>
  <c r="AP120" i="37"/>
  <c r="AP184" i="37"/>
  <c r="AP138" i="37"/>
  <c r="AP243" i="37"/>
  <c r="AP190" i="37"/>
  <c r="AP32" i="37"/>
  <c r="AP99" i="37"/>
  <c r="AP20" i="37"/>
  <c r="AP86" i="37"/>
  <c r="AP123" i="37"/>
  <c r="AP197" i="37"/>
  <c r="AP252" i="37"/>
  <c r="AP192" i="37"/>
  <c r="AP127" i="37"/>
  <c r="AP105" i="37"/>
  <c r="AP208" i="37"/>
  <c r="AP304" i="37"/>
  <c r="AP165" i="37"/>
  <c r="AP49" i="37"/>
  <c r="AP254" i="37"/>
  <c r="AP130" i="37"/>
  <c r="AP72" i="37"/>
  <c r="AP59" i="37"/>
  <c r="AP21" i="37"/>
  <c r="AP171" i="37"/>
  <c r="AP172" i="37"/>
  <c r="AP266" i="37"/>
  <c r="AP253" i="37"/>
  <c r="AP31" i="37"/>
  <c r="AP173" i="37"/>
  <c r="AP102" i="37"/>
  <c r="AP232" i="37"/>
  <c r="AP84" i="37"/>
  <c r="AP39" i="37"/>
  <c r="AP182" i="37"/>
  <c r="AP300" i="37"/>
  <c r="AP41" i="37"/>
  <c r="AP246" i="37"/>
  <c r="AP19" i="37"/>
  <c r="AP121" i="37"/>
  <c r="AP69" i="37"/>
  <c r="AP280" i="37"/>
  <c r="AP221" i="37"/>
  <c r="AP137" i="37"/>
  <c r="AP109" i="37"/>
  <c r="AP117" i="37"/>
  <c r="AP155" i="37"/>
  <c r="AP145" i="37"/>
  <c r="AP60" i="37"/>
  <c r="AP170" i="37"/>
  <c r="AP65" i="37"/>
  <c r="AP104" i="37"/>
  <c r="AP202" i="37"/>
  <c r="AP76" i="37"/>
  <c r="AP116" i="37"/>
  <c r="AP245" i="37"/>
  <c r="AP131" i="37"/>
  <c r="AP77" i="37"/>
  <c r="AP148" i="37"/>
  <c r="AP259" i="37"/>
  <c r="AP290" i="37"/>
  <c r="AP40" i="37"/>
  <c r="AP58" i="37"/>
  <c r="AP45" i="37"/>
  <c r="AP156" i="37"/>
  <c r="AP154" i="37"/>
  <c r="AP261" i="37"/>
  <c r="AP129" i="37"/>
  <c r="AP282" i="37"/>
  <c r="AP186" i="37"/>
  <c r="AP257" i="37"/>
  <c r="AP193" i="37"/>
  <c r="AP309" i="37"/>
  <c r="AP144" i="37"/>
  <c r="AP235" i="37"/>
  <c r="AP161" i="37"/>
  <c r="AP71" i="37"/>
  <c r="AP203" i="37"/>
  <c r="AP54" i="37"/>
  <c r="AP314" i="37"/>
  <c r="AP310" i="37"/>
  <c r="AP209" i="37"/>
  <c r="AP108" i="37"/>
  <c r="AP139" i="37"/>
  <c r="AP301" i="37"/>
  <c r="AP90" i="37"/>
  <c r="AP241" i="37"/>
  <c r="AP74" i="37"/>
  <c r="AP265" i="37"/>
  <c r="AP223" i="37"/>
  <c r="AP62" i="37"/>
  <c r="AP81" i="37"/>
  <c r="AP112" i="37"/>
  <c r="AP255" i="37"/>
  <c r="AP287" i="37"/>
  <c r="AP276" i="37"/>
  <c r="AP25" i="37"/>
  <c r="AP80" i="37"/>
  <c r="AP92" i="37"/>
  <c r="AP153" i="37"/>
  <c r="AP224" i="37"/>
  <c r="AP159" i="37"/>
  <c r="AP194" i="37"/>
  <c r="AP308" i="37"/>
  <c r="AP291" i="37"/>
  <c r="AP233" i="37"/>
  <c r="AP115" i="37"/>
  <c r="AP220" i="37"/>
  <c r="AP204" i="37"/>
  <c r="AP133" i="37"/>
  <c r="AP147" i="37"/>
  <c r="AP167" i="37"/>
  <c r="AP177" i="37"/>
  <c r="AP119" i="37"/>
  <c r="AP79" i="37"/>
  <c r="AP296" i="37"/>
  <c r="AP185" i="37"/>
  <c r="AP94" i="37"/>
  <c r="AP47" i="37"/>
  <c r="AP175" i="37"/>
  <c r="AP270" i="37"/>
  <c r="AP95" i="37"/>
  <c r="AP238" i="37"/>
  <c r="AP114" i="37"/>
  <c r="AP23" i="37"/>
  <c r="AP188" i="37"/>
  <c r="AP164" i="37"/>
  <c r="AP63" i="37"/>
  <c r="AP262" i="37"/>
  <c r="AP189" i="37"/>
  <c r="AP136" i="37"/>
  <c r="AP85" i="37"/>
  <c r="AP307" i="37"/>
  <c r="AP122" i="37"/>
  <c r="AP248" i="37"/>
  <c r="AP75" i="37"/>
  <c r="AP200" i="37"/>
  <c r="AP64" i="37"/>
  <c r="AP231" i="37"/>
  <c r="AP236" i="37"/>
  <c r="AP230" i="37"/>
  <c r="AP106" i="37"/>
  <c r="AP312" i="37"/>
  <c r="AP146" i="37"/>
  <c r="AP125" i="37"/>
  <c r="AP151" i="37"/>
  <c r="AP213" i="37"/>
  <c r="AP33" i="37"/>
  <c r="AP70" i="37"/>
  <c r="AP306" i="37"/>
  <c r="AP142" i="37"/>
  <c r="AP55" i="37"/>
  <c r="AP87" i="37"/>
  <c r="AP178" i="37"/>
  <c r="AP83" i="37"/>
  <c r="AP82" i="37"/>
  <c r="AP107" i="37"/>
  <c r="AP113" i="37"/>
  <c r="AP98" i="37"/>
  <c r="AP250" i="37"/>
  <c r="AP100" i="37"/>
  <c r="AP132" i="37"/>
  <c r="AP56" i="37"/>
  <c r="AP196" i="37"/>
  <c r="AP24" i="37"/>
  <c r="AP269" i="37"/>
  <c r="AP91" i="37"/>
  <c r="AP183" i="37"/>
  <c r="AP260" i="37"/>
  <c r="AP140" i="37"/>
  <c r="AP124" i="37"/>
  <c r="AP212" i="37"/>
  <c r="AP67" i="37"/>
  <c r="AP101" i="37"/>
  <c r="AP215" i="37"/>
  <c r="AP73" i="37"/>
  <c r="AP249" i="37"/>
  <c r="AP43" i="37"/>
  <c r="AP68" i="37"/>
  <c r="AP279" i="37"/>
  <c r="AP191" i="37"/>
  <c r="AP195" i="37"/>
  <c r="AP135" i="37"/>
  <c r="AP57" i="37"/>
  <c r="AP247" i="37"/>
  <c r="AP242" i="37"/>
  <c r="AP143" i="37"/>
  <c r="AP294" i="37"/>
  <c r="AP263" i="37"/>
  <c r="AP176" i="37"/>
  <c r="AP52" i="37"/>
  <c r="AP292" i="37"/>
  <c r="AP34" i="37"/>
  <c r="AP157" i="37"/>
  <c r="AP205" i="37"/>
  <c r="AP163" i="37"/>
  <c r="AP162" i="37"/>
  <c r="AP316" i="37"/>
  <c r="AP53" i="37"/>
  <c r="AP219" i="37"/>
  <c r="AP30" i="37"/>
  <c r="AP222" i="37"/>
  <c r="AO280" i="37"/>
  <c r="AO189" i="37"/>
  <c r="AO113" i="37"/>
  <c r="AO106" i="37"/>
  <c r="AO85" i="37"/>
  <c r="AO227" i="37"/>
  <c r="AO245" i="37"/>
  <c r="AO91" i="37"/>
  <c r="AO103" i="37"/>
  <c r="AO59" i="37"/>
  <c r="AO242" i="37"/>
  <c r="AO153" i="37"/>
  <c r="AO258" i="37"/>
  <c r="AO132" i="37"/>
  <c r="AO94" i="37"/>
  <c r="AO295" i="37"/>
  <c r="AO29" i="37"/>
  <c r="AO293" i="37"/>
  <c r="AO185" i="37"/>
  <c r="AO142" i="37"/>
  <c r="AO76" i="37"/>
  <c r="AO64" i="37"/>
  <c r="AO120" i="37"/>
  <c r="AO174" i="37"/>
  <c r="AO206" i="37"/>
  <c r="AO195" i="37"/>
  <c r="AO79" i="37"/>
  <c r="AO97" i="37"/>
  <c r="AO28" i="37"/>
  <c r="AO90" i="37"/>
  <c r="AO48" i="37"/>
  <c r="AO204" i="37"/>
  <c r="AO247" i="37"/>
  <c r="AO207" i="37"/>
  <c r="AO238" i="37"/>
  <c r="AO264" i="37"/>
  <c r="AO213" i="37"/>
  <c r="AP3" i="37"/>
  <c r="AR203" i="37"/>
  <c r="AR261" i="37"/>
  <c r="AO33" i="37"/>
  <c r="AO230" i="37"/>
  <c r="AO163" i="37"/>
  <c r="AO169" i="37"/>
  <c r="AO266" i="37"/>
  <c r="AO301" i="37"/>
  <c r="AO134" i="37"/>
  <c r="AO122" i="37"/>
  <c r="AO35" i="37"/>
  <c r="AO282" i="37"/>
  <c r="AO254" i="37"/>
  <c r="AO115" i="37"/>
  <c r="AO40" i="37"/>
  <c r="AO251" i="37"/>
  <c r="AO71" i="37"/>
  <c r="AO243" i="37"/>
  <c r="AO175" i="37"/>
  <c r="AO160" i="37"/>
  <c r="AO270" i="37"/>
  <c r="AO62" i="37"/>
  <c r="AO99" i="37"/>
  <c r="AO38" i="37"/>
  <c r="AO248" i="37"/>
  <c r="AO147" i="37"/>
  <c r="AO277" i="37"/>
  <c r="AO269" i="37"/>
  <c r="AO257" i="37"/>
  <c r="AO116" i="37"/>
  <c r="AO273" i="37"/>
  <c r="AO263" i="37"/>
  <c r="AO244" i="37"/>
  <c r="AO308" i="37"/>
  <c r="AO89" i="37"/>
  <c r="AO260" i="37"/>
  <c r="AO37" i="37"/>
  <c r="AO299" i="37"/>
  <c r="AO226" i="37"/>
  <c r="AO192" i="37"/>
  <c r="AO212" i="37"/>
  <c r="AO199" i="37"/>
  <c r="AO150" i="37"/>
  <c r="AO146" i="37"/>
  <c r="AO109" i="37"/>
  <c r="AO224" i="37"/>
  <c r="AO74" i="37"/>
  <c r="AO127" i="37"/>
  <c r="AO279" i="37"/>
  <c r="AO88" i="37"/>
  <c r="AO22" i="37"/>
  <c r="AO73" i="37"/>
  <c r="AO179" i="37"/>
  <c r="AO158" i="37"/>
  <c r="AO107" i="37"/>
  <c r="AO20" i="37"/>
  <c r="AO165" i="37"/>
  <c r="AO222" i="37"/>
  <c r="AO249" i="37"/>
  <c r="AO205" i="37"/>
  <c r="AO262" i="37"/>
  <c r="AO217" i="37"/>
  <c r="AO75" i="37"/>
  <c r="AO294" i="37"/>
  <c r="AO180" i="37"/>
  <c r="AO21" i="37"/>
  <c r="AO290" i="37"/>
  <c r="AO313" i="37"/>
  <c r="AO77" i="37"/>
  <c r="AO209" i="37"/>
  <c r="AR92" i="37"/>
  <c r="AR286" i="37"/>
  <c r="AR314" i="37"/>
  <c r="AR190" i="37"/>
  <c r="AR141" i="37"/>
  <c r="AR101" i="37"/>
  <c r="AR60" i="37"/>
  <c r="AR33" i="37"/>
  <c r="AR100" i="37"/>
  <c r="AR274" i="37"/>
  <c r="AR113" i="37"/>
  <c r="AR36" i="37"/>
  <c r="AR225" i="37"/>
  <c r="AR129" i="37"/>
  <c r="AR44" i="37"/>
  <c r="AR305" i="37"/>
  <c r="AR168" i="37"/>
  <c r="AR164" i="37"/>
  <c r="AR241" i="37"/>
  <c r="AR150" i="37"/>
  <c r="AR29" i="37"/>
  <c r="AR213" i="37"/>
  <c r="AR271" i="37"/>
  <c r="AR173" i="37"/>
  <c r="AR239" i="37"/>
  <c r="AR186" i="37"/>
  <c r="AR208" i="37"/>
  <c r="AR302" i="37"/>
  <c r="AR237" i="37"/>
  <c r="AR267" i="37"/>
  <c r="AR245" i="37"/>
  <c r="AR130" i="37"/>
  <c r="AR198" i="37"/>
  <c r="AR71" i="37"/>
  <c r="AR179" i="37"/>
  <c r="AR272" i="37"/>
  <c r="AR228" i="37"/>
  <c r="AR256" i="37"/>
  <c r="AR109" i="37"/>
  <c r="AR135" i="37"/>
  <c r="AR166" i="37"/>
  <c r="AR200" i="37"/>
  <c r="AR35" i="37"/>
  <c r="AR161" i="37"/>
  <c r="AR105" i="37"/>
  <c r="AR282" i="37"/>
  <c r="AR59" i="37"/>
  <c r="AR297" i="37"/>
  <c r="AR163" i="37"/>
  <c r="AR137" i="37"/>
  <c r="AR125" i="37"/>
  <c r="AR308" i="37"/>
  <c r="AR54" i="37"/>
  <c r="AR116" i="37"/>
  <c r="AR126" i="37"/>
  <c r="AR222" i="37"/>
  <c r="AR264" i="37"/>
  <c r="AR158" i="37"/>
  <c r="AR188" i="37"/>
  <c r="AR21" i="37"/>
  <c r="AR136" i="37"/>
  <c r="AR124" i="37"/>
  <c r="AR313" i="37"/>
  <c r="AR152" i="37"/>
  <c r="AR156" i="37"/>
  <c r="AR85" i="37"/>
  <c r="AR94" i="37"/>
  <c r="AR53" i="37"/>
  <c r="AR289" i="37"/>
  <c r="AR251" i="37"/>
  <c r="AR127" i="37"/>
  <c r="AR68" i="37"/>
  <c r="AR238" i="37"/>
  <c r="AR128" i="37"/>
  <c r="AR177" i="37"/>
  <c r="AR51" i="37"/>
  <c r="AR69" i="37"/>
  <c r="AR226" i="37"/>
  <c r="AR87" i="37"/>
  <c r="AR159" i="37"/>
  <c r="AR84" i="37"/>
  <c r="AR22" i="37"/>
  <c r="AR218" i="37"/>
  <c r="AR250" i="37"/>
  <c r="AR30" i="37"/>
  <c r="AR63" i="37"/>
  <c r="AR212" i="37"/>
  <c r="AR269" i="37"/>
  <c r="AR79" i="37"/>
  <c r="AR193" i="37"/>
  <c r="AR283" i="37"/>
  <c r="AR58" i="37"/>
  <c r="AR291" i="37"/>
  <c r="AR32" i="37"/>
  <c r="AR170" i="37"/>
  <c r="AR248" i="37"/>
  <c r="AR62" i="37"/>
  <c r="AR210" i="37"/>
  <c r="AR49" i="37"/>
  <c r="AR28" i="37"/>
  <c r="AR26" i="37"/>
  <c r="AR97" i="37"/>
  <c r="AR246" i="37"/>
  <c r="AR108" i="37"/>
  <c r="AR146" i="37"/>
  <c r="AR257" i="37"/>
  <c r="AR42" i="37"/>
  <c r="AR287" i="37"/>
  <c r="AR96" i="37"/>
  <c r="AR61" i="37"/>
  <c r="AR46" i="37"/>
  <c r="AR160" i="37"/>
  <c r="AR93" i="37"/>
  <c r="AR309" i="37"/>
  <c r="AR176" i="37"/>
  <c r="AR83" i="37"/>
  <c r="AR303" i="37"/>
  <c r="AR284" i="37"/>
  <c r="AR243" i="37"/>
  <c r="AR209" i="37"/>
  <c r="AR41" i="37"/>
  <c r="AR259" i="37"/>
  <c r="AR304" i="37"/>
  <c r="AR118" i="37"/>
  <c r="AR147" i="37"/>
  <c r="AR260" i="37"/>
  <c r="AR70" i="37"/>
  <c r="AR88" i="37"/>
  <c r="AR107" i="37"/>
  <c r="AR157" i="37"/>
  <c r="AR232" i="37"/>
  <c r="AR205" i="37"/>
  <c r="AR235" i="37"/>
  <c r="AR229" i="37"/>
  <c r="AR275" i="37"/>
  <c r="AR27" i="37"/>
  <c r="AR194" i="37"/>
  <c r="AR254" i="37"/>
  <c r="AR290" i="37"/>
  <c r="AR23" i="37"/>
  <c r="AR278" i="37"/>
  <c r="AR174" i="37"/>
  <c r="AR117" i="37"/>
  <c r="AR247" i="37"/>
  <c r="AR295" i="37"/>
  <c r="AR37" i="37"/>
  <c r="AR298" i="37"/>
  <c r="AR233" i="37"/>
  <c r="AR45" i="37"/>
  <c r="AR64" i="37"/>
  <c r="AR95" i="37"/>
  <c r="AR224" i="37"/>
  <c r="AR306" i="37"/>
  <c r="AR24" i="37"/>
  <c r="AR122" i="37"/>
  <c r="AR132" i="37"/>
  <c r="AR285" i="37"/>
  <c r="AR102" i="37"/>
  <c r="AR104" i="37"/>
  <c r="AR115" i="37"/>
  <c r="AR165" i="37"/>
  <c r="AR207" i="37"/>
  <c r="AR57" i="37"/>
  <c r="AR206" i="37"/>
  <c r="AR148" i="37"/>
  <c r="AR263" i="37"/>
  <c r="AR192" i="37"/>
  <c r="AR231" i="37"/>
  <c r="AR75" i="37"/>
  <c r="AR48" i="37"/>
  <c r="AR149" i="37"/>
  <c r="AR280" i="37"/>
  <c r="AR276" i="37"/>
  <c r="AR240" i="37"/>
  <c r="AR311" i="37"/>
  <c r="AR253" i="37"/>
  <c r="AR293" i="37"/>
  <c r="AR43" i="37"/>
  <c r="AR288" i="37"/>
  <c r="AR114" i="37"/>
  <c r="AR195" i="37"/>
  <c r="AR185" i="37"/>
  <c r="AR268" i="37"/>
  <c r="AR223" i="37"/>
  <c r="AR89" i="37"/>
  <c r="AR52" i="37"/>
  <c r="AR90" i="37"/>
  <c r="AR162" i="37"/>
  <c r="AR169" i="37"/>
  <c r="AR258" i="37"/>
  <c r="AR131" i="37"/>
  <c r="AR244" i="37"/>
  <c r="AR270" i="37"/>
  <c r="AR249" i="37"/>
  <c r="AR139" i="37"/>
  <c r="AR65" i="37"/>
  <c r="AR202" i="37"/>
  <c r="AR76" i="37"/>
  <c r="AR120" i="37"/>
  <c r="AR262" i="37"/>
  <c r="AR294" i="37"/>
  <c r="AR220" i="37"/>
  <c r="AR66" i="37"/>
  <c r="AR77" i="37"/>
  <c r="AR175" i="37"/>
  <c r="AR140" i="37"/>
  <c r="AR110" i="37"/>
  <c r="AR189" i="37"/>
  <c r="AR142" i="37"/>
  <c r="AR151" i="37"/>
  <c r="AR201" i="37"/>
  <c r="AR39" i="37"/>
  <c r="AR78" i="37"/>
  <c r="AR72" i="37"/>
  <c r="AR119" i="37"/>
  <c r="AR312" i="37"/>
  <c r="AR31" i="37"/>
  <c r="AR19" i="37"/>
  <c r="AR73" i="37"/>
  <c r="AR301" i="37"/>
  <c r="AR98" i="37"/>
  <c r="AR123" i="37"/>
  <c r="AR219" i="37"/>
  <c r="AR67" i="37"/>
  <c r="AR197" i="37"/>
  <c r="AR216" i="37"/>
  <c r="AR121" i="37"/>
  <c r="AR34" i="37"/>
  <c r="AR55" i="37"/>
  <c r="AR292" i="37"/>
  <c r="AR187" i="37"/>
  <c r="AR178" i="37"/>
  <c r="AR80" i="37"/>
  <c r="AR252" i="37"/>
  <c r="AR307" i="37"/>
  <c r="AR145" i="37"/>
  <c r="AR265" i="37"/>
  <c r="AR255" i="37"/>
  <c r="AR134" i="37"/>
  <c r="AR138" i="37"/>
  <c r="AR215" i="37"/>
  <c r="AR242" i="37"/>
  <c r="AR86" i="37"/>
  <c r="AR154" i="37"/>
  <c r="AR171" i="37"/>
  <c r="AR143" i="37"/>
  <c r="AR103" i="37"/>
  <c r="AR181" i="37"/>
  <c r="AR316" i="37"/>
  <c r="I19" i="47"/>
  <c r="I18" i="47"/>
  <c r="AP29" i="49"/>
  <c r="AR28" i="49"/>
  <c r="AQ27" i="49"/>
  <c r="AO26" i="49"/>
  <c r="AQ28" i="49"/>
  <c r="AP30" i="49"/>
  <c r="AO27" i="49"/>
  <c r="AO28" i="49"/>
  <c r="AR29" i="49"/>
  <c r="AR30" i="49"/>
  <c r="AO29" i="49"/>
  <c r="AO30" i="49"/>
  <c r="AP31" i="49"/>
  <c r="AP32" i="49"/>
  <c r="AP33" i="49"/>
  <c r="AP34" i="49"/>
  <c r="AQ29" i="49"/>
  <c r="AR31" i="49"/>
  <c r="AR32" i="49"/>
  <c r="AR33" i="49"/>
  <c r="AR34" i="49"/>
  <c r="AR35" i="49"/>
  <c r="AO31" i="49"/>
  <c r="AQ30" i="49"/>
  <c r="AP35" i="49"/>
  <c r="AP36" i="49"/>
  <c r="AP37" i="49"/>
  <c r="AP38" i="49"/>
  <c r="AP39" i="49"/>
  <c r="AP40" i="49"/>
  <c r="AP41" i="49"/>
  <c r="AP42" i="49"/>
  <c r="AP43" i="49"/>
  <c r="AP44" i="49"/>
  <c r="AP45" i="49"/>
  <c r="AP46" i="49"/>
  <c r="AP47" i="49"/>
  <c r="AP48" i="49"/>
  <c r="AP49" i="49"/>
  <c r="AP50" i="49"/>
  <c r="AP51" i="49"/>
  <c r="AP52" i="49"/>
  <c r="AP53" i="49"/>
  <c r="AP54" i="49"/>
  <c r="AP55" i="49"/>
  <c r="AP56" i="49"/>
  <c r="AP57" i="49"/>
  <c r="AP58" i="49"/>
  <c r="AP59" i="49"/>
  <c r="AP60" i="49"/>
  <c r="AP61" i="49"/>
  <c r="AP62" i="49"/>
  <c r="AP63" i="49"/>
  <c r="AP64" i="49"/>
  <c r="AP65" i="49"/>
  <c r="AP66" i="49"/>
  <c r="AP67" i="49"/>
  <c r="AP68" i="49"/>
  <c r="AP69" i="49"/>
  <c r="AP70" i="49"/>
  <c r="AP71" i="49"/>
  <c r="AP72" i="49"/>
  <c r="AP73" i="49"/>
  <c r="AP74" i="49"/>
  <c r="AP75" i="49"/>
  <c r="AP76" i="49"/>
  <c r="AP77" i="49"/>
  <c r="AP78" i="49"/>
  <c r="AP79" i="49"/>
  <c r="AP80" i="49"/>
  <c r="AP81" i="49"/>
  <c r="AP82" i="49"/>
  <c r="AP83" i="49"/>
  <c r="AP84" i="49"/>
  <c r="AP85" i="49"/>
  <c r="AP86" i="49"/>
  <c r="AP87" i="49"/>
  <c r="AP88" i="49"/>
  <c r="AP89" i="49"/>
  <c r="AP90" i="49"/>
  <c r="AP91" i="49"/>
  <c r="AP92" i="49"/>
  <c r="AP93" i="49"/>
  <c r="AP94" i="49"/>
  <c r="AP95" i="49"/>
  <c r="AP96" i="49"/>
  <c r="AP97" i="49"/>
  <c r="AP98" i="49"/>
  <c r="AP99" i="49"/>
  <c r="AP100" i="49"/>
  <c r="AP101" i="49"/>
  <c r="AP102" i="49"/>
  <c r="AP103" i="49"/>
  <c r="AP104" i="49"/>
  <c r="AP105" i="49"/>
  <c r="AP106" i="49"/>
  <c r="AP107" i="49"/>
  <c r="AP108" i="49"/>
  <c r="AP109" i="49"/>
  <c r="AP110" i="49"/>
  <c r="AP111" i="49"/>
  <c r="AP112" i="49"/>
  <c r="AP113" i="49"/>
  <c r="AP114" i="49"/>
  <c r="AP115" i="49"/>
  <c r="AP116" i="49"/>
  <c r="AP117" i="49"/>
  <c r="AP118" i="49"/>
  <c r="AP119" i="49"/>
  <c r="AP120" i="49"/>
  <c r="AP121" i="49"/>
  <c r="AP122" i="49"/>
  <c r="AP123" i="49"/>
  <c r="AP124" i="49"/>
  <c r="AP125" i="49"/>
  <c r="AP126" i="49"/>
  <c r="AP127" i="49"/>
  <c r="AP128" i="49"/>
  <c r="AP129" i="49"/>
  <c r="AP130" i="49"/>
  <c r="AP131" i="49"/>
  <c r="AP132" i="49"/>
  <c r="AP133" i="49"/>
  <c r="AP134" i="49"/>
  <c r="AP135" i="49"/>
  <c r="AP136" i="49"/>
  <c r="AP137" i="49"/>
  <c r="AP138" i="49"/>
  <c r="AP139" i="49"/>
  <c r="AP140" i="49"/>
  <c r="AP141" i="49"/>
  <c r="AP142" i="49"/>
  <c r="AP143" i="49"/>
  <c r="AP144" i="49"/>
  <c r="AP145" i="49"/>
  <c r="AP146" i="49"/>
  <c r="AP147" i="49"/>
  <c r="AP148" i="49"/>
  <c r="AP149" i="49"/>
  <c r="AP150" i="49"/>
  <c r="AP151" i="49"/>
  <c r="AP152" i="49"/>
  <c r="AP153" i="49"/>
  <c r="AP154" i="49"/>
  <c r="AP155" i="49"/>
  <c r="AP156" i="49"/>
  <c r="AP157" i="49"/>
  <c r="AP158" i="49"/>
  <c r="AP159" i="49"/>
  <c r="AP160" i="49"/>
  <c r="AP161" i="49"/>
  <c r="AP162" i="49"/>
  <c r="AP163" i="49"/>
  <c r="AP164" i="49"/>
  <c r="AP165" i="49"/>
  <c r="AP166" i="49"/>
  <c r="AP167" i="49"/>
  <c r="AP168" i="49"/>
  <c r="AP169" i="49"/>
  <c r="AP170" i="49"/>
  <c r="AP171" i="49"/>
  <c r="AP172" i="49"/>
  <c r="AP173" i="49"/>
  <c r="AP174" i="49"/>
  <c r="AP175" i="49"/>
  <c r="AP176" i="49"/>
  <c r="AP177" i="49"/>
  <c r="AP178" i="49"/>
  <c r="AP179" i="49"/>
  <c r="AP180" i="49"/>
  <c r="AP181" i="49"/>
  <c r="AP182" i="49"/>
  <c r="AP183" i="49"/>
  <c r="AP184" i="49"/>
  <c r="AP185" i="49"/>
  <c r="AP186" i="49"/>
  <c r="AP187" i="49"/>
  <c r="AP188" i="49"/>
  <c r="AP189" i="49"/>
  <c r="AP190" i="49"/>
  <c r="AP191" i="49"/>
  <c r="AP192" i="49"/>
  <c r="AP193" i="49"/>
  <c r="AP194" i="49"/>
  <c r="AP195" i="49"/>
  <c r="AP196" i="49"/>
  <c r="AP197" i="49"/>
  <c r="AP198" i="49"/>
  <c r="AP199" i="49"/>
  <c r="AP200" i="49"/>
  <c r="AP201" i="49"/>
  <c r="AP202" i="49"/>
  <c r="AP203" i="49"/>
  <c r="AP204" i="49"/>
  <c r="AP205" i="49"/>
  <c r="AP206" i="49"/>
  <c r="AP207" i="49"/>
  <c r="AP208" i="49"/>
  <c r="AP209" i="49"/>
  <c r="AP210" i="49"/>
  <c r="AP211" i="49"/>
  <c r="AP212" i="49"/>
  <c r="AP213" i="49"/>
  <c r="AP214" i="49"/>
  <c r="AP215" i="49"/>
  <c r="AP216" i="49"/>
  <c r="AP217" i="49"/>
  <c r="AP218" i="49"/>
  <c r="AP219" i="49"/>
  <c r="AP220" i="49"/>
  <c r="AP221" i="49"/>
  <c r="AP222" i="49"/>
  <c r="AP223" i="49"/>
  <c r="AP224" i="49"/>
  <c r="AP225" i="49"/>
  <c r="AP226" i="49"/>
  <c r="AP227" i="49"/>
  <c r="AP228" i="49"/>
  <c r="AP229" i="49"/>
  <c r="AP230" i="49"/>
  <c r="AP231" i="49"/>
  <c r="AP232" i="49"/>
  <c r="AP233" i="49"/>
  <c r="AP234" i="49"/>
  <c r="AP235" i="49"/>
  <c r="AP236" i="49"/>
  <c r="AP237" i="49"/>
  <c r="AP238" i="49"/>
  <c r="AP239" i="49"/>
  <c r="AP240" i="49"/>
  <c r="AP241" i="49"/>
  <c r="AP242" i="49"/>
  <c r="AP243" i="49"/>
  <c r="AP244" i="49"/>
  <c r="AP245" i="49"/>
  <c r="AP246" i="49"/>
  <c r="AP247" i="49"/>
  <c r="AP248" i="49"/>
  <c r="AP249" i="49"/>
  <c r="AP250" i="49"/>
  <c r="AP251" i="49"/>
  <c r="AP252" i="49"/>
  <c r="AP253" i="49"/>
  <c r="AP254" i="49"/>
  <c r="AP255" i="49"/>
  <c r="AP256" i="49"/>
  <c r="AP257" i="49"/>
  <c r="AP258" i="49"/>
  <c r="AP259" i="49"/>
  <c r="AP260" i="49"/>
  <c r="AP261" i="49"/>
  <c r="AP262" i="49"/>
  <c r="AP263" i="49"/>
  <c r="AP264" i="49"/>
  <c r="AP265" i="49"/>
  <c r="AP266" i="49"/>
  <c r="AP267" i="49"/>
  <c r="AP268" i="49"/>
  <c r="AO32" i="49"/>
  <c r="AO33" i="49"/>
  <c r="AO34" i="49"/>
  <c r="AO35" i="49"/>
  <c r="AO36" i="49"/>
  <c r="AO37" i="49"/>
  <c r="AO38" i="49"/>
  <c r="AO39" i="49"/>
  <c r="AO40" i="49"/>
  <c r="AO41" i="49"/>
  <c r="AO42" i="49"/>
  <c r="AO43" i="49"/>
  <c r="AO44" i="49"/>
  <c r="AO45" i="49"/>
  <c r="AO46" i="49"/>
  <c r="AO47" i="49"/>
  <c r="AO48" i="49"/>
  <c r="AO49" i="49"/>
  <c r="AO50" i="49"/>
  <c r="AO51" i="49"/>
  <c r="AO52" i="49"/>
  <c r="AO53" i="49"/>
  <c r="AO54" i="49"/>
  <c r="AO55" i="49"/>
  <c r="AO56" i="49"/>
  <c r="AO57" i="49"/>
  <c r="AO58" i="49"/>
  <c r="AO59" i="49"/>
  <c r="AO60" i="49"/>
  <c r="AO61" i="49"/>
  <c r="AO62" i="49"/>
  <c r="AO63" i="49"/>
  <c r="AO64" i="49"/>
  <c r="AO65" i="49"/>
  <c r="AO66" i="49"/>
  <c r="AO67" i="49"/>
  <c r="AO68" i="49"/>
  <c r="AO69" i="49"/>
  <c r="AO70" i="49"/>
  <c r="AO71" i="49"/>
  <c r="AO72" i="49"/>
  <c r="AO73" i="49"/>
  <c r="AO74" i="49"/>
  <c r="AO75" i="49"/>
  <c r="AO76" i="49"/>
  <c r="AO77" i="49"/>
  <c r="AO78" i="49"/>
  <c r="AO79" i="49"/>
  <c r="AO80" i="49"/>
  <c r="AO81" i="49"/>
  <c r="AO82" i="49"/>
  <c r="AO83" i="49"/>
  <c r="AO84" i="49"/>
  <c r="AO85" i="49"/>
  <c r="AO86" i="49"/>
  <c r="AO87" i="49"/>
  <c r="AO88" i="49"/>
  <c r="AO89" i="49"/>
  <c r="AO90" i="49"/>
  <c r="AO91" i="49"/>
  <c r="AO92" i="49"/>
  <c r="AO93" i="49"/>
  <c r="AO94" i="49"/>
  <c r="AO95" i="49"/>
  <c r="AO96" i="49"/>
  <c r="AO97" i="49"/>
  <c r="AO98" i="49"/>
  <c r="AO99" i="49"/>
  <c r="AO100" i="49"/>
  <c r="AO101" i="49"/>
  <c r="AO102" i="49"/>
  <c r="AO103" i="49"/>
  <c r="AO104" i="49"/>
  <c r="AO105" i="49"/>
  <c r="AO106" i="49"/>
  <c r="AO107" i="49"/>
  <c r="AO108" i="49"/>
  <c r="AO109" i="49"/>
  <c r="AO110" i="49"/>
  <c r="AO111" i="49"/>
  <c r="AO112" i="49"/>
  <c r="AO113" i="49"/>
  <c r="AO114" i="49"/>
  <c r="AO115" i="49"/>
  <c r="AO116" i="49"/>
  <c r="AO117" i="49"/>
  <c r="AO118" i="49"/>
  <c r="AO119" i="49"/>
  <c r="AO120" i="49"/>
  <c r="AO121" i="49"/>
  <c r="AO122" i="49"/>
  <c r="AO123" i="49"/>
  <c r="AO124" i="49"/>
  <c r="AO125" i="49"/>
  <c r="AO126" i="49"/>
  <c r="AO127" i="49"/>
  <c r="AO128" i="49"/>
  <c r="AO129" i="49"/>
  <c r="AO130" i="49"/>
  <c r="AO131" i="49"/>
  <c r="AO132" i="49"/>
  <c r="AO133" i="49"/>
  <c r="AO134" i="49"/>
  <c r="AO135" i="49"/>
  <c r="AO136" i="49"/>
  <c r="AO137" i="49"/>
  <c r="AO138" i="49"/>
  <c r="AO139" i="49"/>
  <c r="AO140" i="49"/>
  <c r="AO141" i="49"/>
  <c r="AO142" i="49"/>
  <c r="AO143" i="49"/>
  <c r="AO144" i="49"/>
  <c r="AO145" i="49"/>
  <c r="AO146" i="49"/>
  <c r="AO147" i="49"/>
  <c r="AO148" i="49"/>
  <c r="AO149" i="49"/>
  <c r="AO150" i="49"/>
  <c r="AO151" i="49"/>
  <c r="AO152" i="49"/>
  <c r="AO153" i="49"/>
  <c r="AO154" i="49"/>
  <c r="AO155" i="49"/>
  <c r="AO156" i="49"/>
  <c r="AO157" i="49"/>
  <c r="AO158" i="49"/>
  <c r="AO159" i="49"/>
  <c r="AO160" i="49"/>
  <c r="AO161" i="49"/>
  <c r="AO162" i="49"/>
  <c r="AO163" i="49"/>
  <c r="AO164" i="49"/>
  <c r="AO165" i="49"/>
  <c r="AO166" i="49"/>
  <c r="AO167" i="49"/>
  <c r="AO168" i="49"/>
  <c r="AO169" i="49"/>
  <c r="AO170" i="49"/>
  <c r="AO171" i="49"/>
  <c r="AO172" i="49"/>
  <c r="AO173" i="49"/>
  <c r="AO174" i="49"/>
  <c r="AO175" i="49"/>
  <c r="AO176" i="49"/>
  <c r="AO177" i="49"/>
  <c r="AO178" i="49"/>
  <c r="AO179" i="49"/>
  <c r="AO180" i="49"/>
  <c r="AO181" i="49"/>
  <c r="AO182" i="49"/>
  <c r="AO183" i="49"/>
  <c r="AO184" i="49"/>
  <c r="AO185" i="49"/>
  <c r="AO186" i="49"/>
  <c r="AO187" i="49"/>
  <c r="AO188" i="49"/>
  <c r="AO189" i="49"/>
  <c r="AO190" i="49"/>
  <c r="AO191" i="49"/>
  <c r="AO192" i="49"/>
  <c r="AO193" i="49"/>
  <c r="AO194" i="49"/>
  <c r="AO195" i="49"/>
  <c r="AO196" i="49"/>
  <c r="AO197" i="49"/>
  <c r="AO198" i="49"/>
  <c r="AO199" i="49"/>
  <c r="AO200" i="49"/>
  <c r="AO201" i="49"/>
  <c r="AO202" i="49"/>
  <c r="AO203" i="49"/>
  <c r="AO204" i="49"/>
  <c r="AO205" i="49"/>
  <c r="AO206" i="49"/>
  <c r="AO207" i="49"/>
  <c r="AO208" i="49"/>
  <c r="AO209" i="49"/>
  <c r="AO210" i="49"/>
  <c r="AO211" i="49"/>
  <c r="AO212" i="49"/>
  <c r="AO213" i="49"/>
  <c r="AO214" i="49"/>
  <c r="AO215" i="49"/>
  <c r="AO216" i="49"/>
  <c r="AO217" i="49"/>
  <c r="AO218" i="49"/>
  <c r="AO219" i="49"/>
  <c r="AO220" i="49"/>
  <c r="AO221" i="49"/>
  <c r="AO222" i="49"/>
  <c r="AO223" i="49"/>
  <c r="AO224" i="49"/>
  <c r="AO225" i="49"/>
  <c r="AO226" i="49"/>
  <c r="AO227" i="49"/>
  <c r="AO228" i="49"/>
  <c r="AO229" i="49"/>
  <c r="AO230" i="49"/>
  <c r="AO231" i="49"/>
  <c r="AO232" i="49"/>
  <c r="AO233" i="49"/>
  <c r="AO234" i="49"/>
  <c r="AO235" i="49"/>
  <c r="AO236" i="49"/>
  <c r="AO237" i="49"/>
  <c r="AO238" i="49"/>
  <c r="AO239" i="49"/>
  <c r="AO240" i="49"/>
  <c r="AO241" i="49"/>
  <c r="AO242" i="49"/>
  <c r="AO243" i="49"/>
  <c r="AO244" i="49"/>
  <c r="AO245" i="49"/>
  <c r="AO246" i="49"/>
  <c r="AO247" i="49"/>
  <c r="AO248" i="49"/>
  <c r="AO249" i="49"/>
  <c r="AO250" i="49"/>
  <c r="AO251" i="49"/>
  <c r="AO252" i="49"/>
  <c r="AO253" i="49"/>
  <c r="AO254" i="49"/>
  <c r="AO255" i="49"/>
  <c r="AO256" i="49"/>
  <c r="AO257" i="49"/>
  <c r="AO258" i="49"/>
  <c r="AO259" i="49"/>
  <c r="AO260" i="49"/>
  <c r="AO261" i="49"/>
  <c r="AO262" i="49"/>
  <c r="AO263" i="49"/>
  <c r="AO264" i="49"/>
  <c r="AO265" i="49"/>
  <c r="AO266" i="49"/>
  <c r="AO267" i="49"/>
  <c r="AO268" i="49"/>
  <c r="AO269" i="49"/>
  <c r="AO270" i="49"/>
  <c r="AO271" i="49"/>
  <c r="AO272" i="49"/>
  <c r="AO273" i="49"/>
  <c r="AO274" i="49"/>
  <c r="AO275" i="49"/>
  <c r="AO276" i="49"/>
  <c r="AO277" i="49"/>
  <c r="AO278" i="49"/>
  <c r="AO279" i="49"/>
  <c r="AO280" i="49"/>
  <c r="AO281" i="49"/>
  <c r="AO282" i="49"/>
  <c r="AO283" i="49"/>
  <c r="AO284" i="49"/>
  <c r="AO285" i="49"/>
  <c r="AO286" i="49"/>
  <c r="AO287" i="49"/>
  <c r="AO288" i="49"/>
  <c r="AO289" i="49"/>
  <c r="AO290" i="49"/>
  <c r="AO291" i="49"/>
  <c r="AO292" i="49"/>
  <c r="AO293" i="49"/>
  <c r="AO294" i="49"/>
  <c r="AO295" i="49"/>
  <c r="AO296" i="49"/>
  <c r="AO297" i="49"/>
  <c r="AO298" i="49"/>
  <c r="AO299" i="49"/>
  <c r="AO300" i="49"/>
  <c r="AO301" i="49"/>
  <c r="AO302" i="49"/>
  <c r="AO303" i="49"/>
  <c r="AO304" i="49"/>
  <c r="AO305" i="49"/>
  <c r="AO306" i="49"/>
  <c r="AO307" i="49"/>
  <c r="AO308" i="49"/>
  <c r="AO309" i="49"/>
  <c r="AO310" i="49"/>
  <c r="AO311" i="49"/>
  <c r="AO312" i="49"/>
  <c r="AO313" i="49"/>
  <c r="AO314" i="49"/>
  <c r="AO315" i="49"/>
  <c r="AO316" i="49"/>
  <c r="AP269" i="49"/>
  <c r="AP270" i="49"/>
  <c r="AP271" i="49"/>
  <c r="AP272" i="49"/>
  <c r="AP273" i="49"/>
  <c r="AP274" i="49"/>
  <c r="AP275" i="49"/>
  <c r="AP276" i="49"/>
  <c r="AP277" i="49"/>
  <c r="AP278" i="49"/>
  <c r="AP279" i="49"/>
  <c r="AP280" i="49"/>
  <c r="AP281" i="49"/>
  <c r="AP282" i="49"/>
  <c r="AP283" i="49"/>
  <c r="AP284" i="49"/>
  <c r="AP285" i="49"/>
  <c r="AP286" i="49"/>
  <c r="AP287" i="49"/>
  <c r="AP288" i="49"/>
  <c r="AP289" i="49"/>
  <c r="AP290" i="49"/>
  <c r="AP291" i="49"/>
  <c r="AP292" i="49"/>
  <c r="AP293" i="49"/>
  <c r="AP294" i="49"/>
  <c r="AP295" i="49"/>
  <c r="AP296" i="49"/>
  <c r="AP297" i="49"/>
  <c r="AP298" i="49"/>
  <c r="AP299" i="49"/>
  <c r="AP300" i="49"/>
  <c r="AP301" i="49"/>
  <c r="AP302" i="49"/>
  <c r="AP303" i="49"/>
  <c r="AP304" i="49"/>
  <c r="AP305" i="49"/>
  <c r="AP306" i="49"/>
  <c r="AP307" i="49"/>
  <c r="AP308" i="49"/>
  <c r="AP309" i="49"/>
  <c r="AP310" i="49"/>
  <c r="AP311" i="49"/>
  <c r="AP312" i="49"/>
  <c r="AP313" i="49"/>
  <c r="AP314" i="49"/>
  <c r="AP315" i="49"/>
  <c r="AP316" i="49"/>
  <c r="AR36" i="49"/>
  <c r="AR37" i="49"/>
  <c r="AR38" i="49"/>
  <c r="AR39" i="49"/>
  <c r="AR40" i="49"/>
  <c r="AR41" i="49"/>
  <c r="AR42" i="49"/>
  <c r="AR43" i="49"/>
  <c r="AR44" i="49"/>
  <c r="AR45" i="49"/>
  <c r="AR46" i="49"/>
  <c r="AR47" i="49"/>
  <c r="AR48" i="49"/>
  <c r="AR49" i="49"/>
  <c r="AR50" i="49"/>
  <c r="AR51" i="49"/>
  <c r="AR52" i="49"/>
  <c r="AR53" i="49"/>
  <c r="AR54" i="49"/>
  <c r="AR55" i="49"/>
  <c r="AR56" i="49"/>
  <c r="AR57" i="49"/>
  <c r="AR58" i="49"/>
  <c r="AR59" i="49"/>
  <c r="AR60" i="49"/>
  <c r="AR61" i="49"/>
  <c r="AR62" i="49"/>
  <c r="AR63" i="49"/>
  <c r="AR64" i="49"/>
  <c r="AR65" i="49"/>
  <c r="AR66" i="49"/>
  <c r="AR67" i="49"/>
  <c r="AR68" i="49"/>
  <c r="AR69" i="49"/>
  <c r="AR70" i="49"/>
  <c r="AR71" i="49"/>
  <c r="AR72" i="49"/>
  <c r="AR73" i="49"/>
  <c r="AR74" i="49"/>
  <c r="AR75" i="49"/>
  <c r="AR76" i="49"/>
  <c r="AR77" i="49"/>
  <c r="AR78" i="49"/>
  <c r="AR79" i="49"/>
  <c r="AR80" i="49"/>
  <c r="AR81" i="49"/>
  <c r="AR82" i="49"/>
  <c r="AR83" i="49"/>
  <c r="AR84" i="49"/>
  <c r="AR85" i="49"/>
  <c r="AR86" i="49"/>
  <c r="AR87" i="49"/>
  <c r="AR88" i="49"/>
  <c r="AR89" i="49"/>
  <c r="AR90" i="49"/>
  <c r="AR91" i="49"/>
  <c r="AR92" i="49"/>
  <c r="AR93" i="49"/>
  <c r="AR94" i="49"/>
  <c r="AR95" i="49"/>
  <c r="AR96" i="49"/>
  <c r="AR97" i="49"/>
  <c r="AR98" i="49"/>
  <c r="AR99" i="49"/>
  <c r="AR100" i="49"/>
  <c r="AR101" i="49"/>
  <c r="AR102" i="49"/>
  <c r="AR103" i="49"/>
  <c r="AR104" i="49"/>
  <c r="AR105" i="49"/>
  <c r="AR106" i="49"/>
  <c r="AR107" i="49"/>
  <c r="AR108" i="49"/>
  <c r="AR109" i="49"/>
  <c r="AR110" i="49"/>
  <c r="AR111" i="49"/>
  <c r="AR112" i="49"/>
  <c r="AR113" i="49"/>
  <c r="AR114" i="49"/>
  <c r="AR115" i="49"/>
  <c r="AR116" i="49"/>
  <c r="AR117" i="49"/>
  <c r="AR118" i="49"/>
  <c r="AR119" i="49"/>
  <c r="AR120" i="49"/>
  <c r="AR121" i="49"/>
  <c r="AR122" i="49"/>
  <c r="AR123" i="49"/>
  <c r="AR124" i="49"/>
  <c r="AR125" i="49"/>
  <c r="AR126" i="49"/>
  <c r="AR127" i="49"/>
  <c r="AR128" i="49"/>
  <c r="AR129" i="49"/>
  <c r="AR130" i="49"/>
  <c r="AR131" i="49"/>
  <c r="AR132" i="49"/>
  <c r="AR133" i="49"/>
  <c r="AR134" i="49"/>
  <c r="AR135" i="49"/>
  <c r="AR136" i="49"/>
  <c r="AR137" i="49"/>
  <c r="AR138" i="49"/>
  <c r="AR139" i="49"/>
  <c r="AR140" i="49"/>
  <c r="AR141" i="49"/>
  <c r="AR142" i="49"/>
  <c r="AR143" i="49"/>
  <c r="AR144" i="49"/>
  <c r="AR145" i="49"/>
  <c r="AR146" i="49"/>
  <c r="AR147" i="49"/>
  <c r="AR148" i="49"/>
  <c r="AR149" i="49"/>
  <c r="AR150" i="49"/>
  <c r="AR151" i="49"/>
  <c r="AR152" i="49"/>
  <c r="AR153" i="49"/>
  <c r="AR154" i="49"/>
  <c r="AR155" i="49"/>
  <c r="AR156" i="49"/>
  <c r="AR157" i="49"/>
  <c r="AR158" i="49"/>
  <c r="AR159" i="49"/>
  <c r="AR160" i="49"/>
  <c r="AR161" i="49"/>
  <c r="AR162" i="49"/>
  <c r="AR163" i="49"/>
  <c r="AR164" i="49"/>
  <c r="AR165" i="49"/>
  <c r="AR166" i="49"/>
  <c r="AR167" i="49"/>
  <c r="AR168" i="49"/>
  <c r="AR169" i="49"/>
  <c r="AR170" i="49"/>
  <c r="AR171" i="49"/>
  <c r="AR172" i="49"/>
  <c r="AR173" i="49"/>
  <c r="AR174" i="49"/>
  <c r="AR175" i="49"/>
  <c r="AR176" i="49"/>
  <c r="AR177" i="49"/>
  <c r="AR178" i="49"/>
  <c r="AR179" i="49"/>
  <c r="AR180" i="49"/>
  <c r="AR181" i="49"/>
  <c r="AR182" i="49"/>
  <c r="AR183" i="49"/>
  <c r="AR184" i="49"/>
  <c r="AR185" i="49"/>
  <c r="AR186" i="49"/>
  <c r="AR187" i="49"/>
  <c r="AR188" i="49"/>
  <c r="AR189" i="49"/>
  <c r="AR190" i="49"/>
  <c r="AR191" i="49"/>
  <c r="AR192" i="49"/>
  <c r="AR193" i="49"/>
  <c r="AR194" i="49"/>
  <c r="AR195" i="49"/>
  <c r="AR196" i="49"/>
  <c r="AR197" i="49"/>
  <c r="AR198" i="49"/>
  <c r="AR199" i="49"/>
  <c r="AR200" i="49"/>
  <c r="AR201" i="49"/>
  <c r="AR202" i="49"/>
  <c r="AR203" i="49"/>
  <c r="AR204" i="49"/>
  <c r="AR205" i="49"/>
  <c r="AR206" i="49"/>
  <c r="AR207" i="49"/>
  <c r="AR208" i="49"/>
  <c r="AR209" i="49"/>
  <c r="AR210" i="49"/>
  <c r="AR211" i="49"/>
  <c r="AR212" i="49"/>
  <c r="AR213" i="49"/>
  <c r="AR214" i="49"/>
  <c r="AR215" i="49"/>
  <c r="AR216" i="49"/>
  <c r="AR217" i="49"/>
  <c r="AR218" i="49"/>
  <c r="AR219" i="49"/>
  <c r="AR220" i="49"/>
  <c r="AR221" i="49"/>
  <c r="AR222" i="49"/>
  <c r="AR223" i="49"/>
  <c r="AR224" i="49"/>
  <c r="AR225" i="49"/>
  <c r="AR226" i="49"/>
  <c r="AR227" i="49"/>
  <c r="AR228" i="49"/>
  <c r="AR229" i="49"/>
  <c r="AR230" i="49"/>
  <c r="AR231" i="49"/>
  <c r="AR232" i="49"/>
  <c r="AR233" i="49"/>
  <c r="AR234" i="49"/>
  <c r="AR235" i="49"/>
  <c r="AR236" i="49"/>
  <c r="AR237" i="49"/>
  <c r="AR238" i="49"/>
  <c r="AR239" i="49"/>
  <c r="AR240" i="49"/>
  <c r="AR241" i="49"/>
  <c r="AR242" i="49"/>
  <c r="AR243" i="49"/>
  <c r="AR244" i="49"/>
  <c r="AR245" i="49"/>
  <c r="AR246" i="49"/>
  <c r="AR247" i="49"/>
  <c r="AR248" i="49"/>
  <c r="AR249" i="49"/>
  <c r="AR250" i="49"/>
  <c r="AR251" i="49"/>
  <c r="AR252" i="49"/>
  <c r="AR253" i="49"/>
  <c r="AR254" i="49"/>
  <c r="AR255" i="49"/>
  <c r="AR256" i="49"/>
  <c r="AR257" i="49"/>
  <c r="AR258" i="49"/>
  <c r="AR259" i="49"/>
  <c r="AR260" i="49"/>
  <c r="AR261" i="49"/>
  <c r="AR262" i="49"/>
  <c r="AR263" i="49"/>
  <c r="AR264" i="49"/>
  <c r="AR265" i="49"/>
  <c r="AR266" i="49"/>
  <c r="AR267" i="49"/>
  <c r="AR268" i="49"/>
  <c r="AR269" i="49"/>
  <c r="AR270" i="49"/>
  <c r="AR271" i="49"/>
  <c r="AR272" i="49"/>
  <c r="AR273" i="49"/>
  <c r="AR274" i="49"/>
  <c r="AR275" i="49"/>
  <c r="AR276" i="49"/>
  <c r="AR277" i="49"/>
  <c r="AR278" i="49"/>
  <c r="AR279" i="49"/>
  <c r="AR280" i="49"/>
  <c r="AR281" i="49"/>
  <c r="AR282" i="49"/>
  <c r="AR283" i="49"/>
  <c r="AR284" i="49"/>
  <c r="AR285" i="49"/>
  <c r="AR286" i="49"/>
  <c r="AR287" i="49"/>
  <c r="AR288" i="49"/>
  <c r="AR289" i="49"/>
  <c r="AR290" i="49"/>
  <c r="AR291" i="49"/>
  <c r="AR292" i="49"/>
  <c r="AR293" i="49"/>
  <c r="AR294" i="49"/>
  <c r="AR295" i="49"/>
  <c r="AR296" i="49"/>
  <c r="AR297" i="49"/>
  <c r="AR298" i="49"/>
  <c r="AR299" i="49"/>
  <c r="AR300" i="49"/>
  <c r="AR301" i="49"/>
  <c r="AR302" i="49"/>
  <c r="AR303" i="49"/>
  <c r="AR304" i="49"/>
  <c r="AR305" i="49"/>
  <c r="AR306" i="49"/>
  <c r="AR307" i="49"/>
  <c r="AR308" i="49"/>
  <c r="AR309" i="49"/>
  <c r="AR310" i="49"/>
  <c r="AR311" i="49"/>
  <c r="AR312" i="49"/>
  <c r="AR313" i="49"/>
  <c r="AR314" i="49"/>
  <c r="AR315" i="49"/>
  <c r="AR316" i="49"/>
  <c r="AQ31" i="49"/>
  <c r="AQ32" i="49"/>
  <c r="AQ33" i="49"/>
  <c r="AQ34" i="49"/>
  <c r="AQ35" i="49"/>
  <c r="AQ36" i="49"/>
  <c r="AQ37" i="49"/>
  <c r="AQ38" i="49"/>
  <c r="AQ39" i="49"/>
  <c r="AQ40" i="49"/>
  <c r="AQ41" i="49"/>
  <c r="AQ42" i="49"/>
  <c r="AQ43" i="49"/>
  <c r="AQ44" i="49"/>
  <c r="AQ45" i="49"/>
  <c r="AQ46" i="49"/>
  <c r="AQ47" i="49"/>
  <c r="AQ48" i="49"/>
  <c r="AQ49" i="49"/>
  <c r="AQ50" i="49"/>
  <c r="AQ51" i="49"/>
  <c r="AQ52" i="49"/>
  <c r="AQ53" i="49"/>
  <c r="AQ54" i="49"/>
  <c r="AQ55" i="49"/>
  <c r="AQ56" i="49"/>
  <c r="AQ57" i="49"/>
  <c r="AQ58" i="49"/>
  <c r="AQ59" i="49"/>
  <c r="AQ60" i="49"/>
  <c r="AQ61" i="49"/>
  <c r="AQ62" i="49"/>
  <c r="AQ63" i="49"/>
  <c r="AQ64" i="49"/>
  <c r="AQ65" i="49"/>
  <c r="AQ66" i="49"/>
  <c r="AQ67" i="49"/>
  <c r="AQ68" i="49"/>
  <c r="AQ69" i="49"/>
  <c r="AQ70" i="49"/>
  <c r="AQ71" i="49"/>
  <c r="AQ72" i="49"/>
  <c r="AQ73" i="49"/>
  <c r="AQ74" i="49"/>
  <c r="AQ75" i="49"/>
  <c r="AQ76" i="49"/>
  <c r="AQ77" i="49"/>
  <c r="AQ78" i="49"/>
  <c r="AQ79" i="49"/>
  <c r="AQ80" i="49"/>
  <c r="AQ81" i="49"/>
  <c r="AQ82" i="49"/>
  <c r="AQ83" i="49"/>
  <c r="AQ84" i="49"/>
  <c r="AQ85" i="49"/>
  <c r="AQ86" i="49"/>
  <c r="AQ87" i="49"/>
  <c r="AQ88" i="49"/>
  <c r="AQ89" i="49"/>
  <c r="AQ90" i="49"/>
  <c r="AQ91" i="49"/>
  <c r="AQ92" i="49"/>
  <c r="AQ93" i="49"/>
  <c r="AQ94" i="49"/>
  <c r="AQ95" i="49"/>
  <c r="AQ96" i="49"/>
  <c r="AQ97" i="49"/>
  <c r="AQ98" i="49"/>
  <c r="AQ99" i="49"/>
  <c r="AQ100" i="49"/>
  <c r="AQ101" i="49"/>
  <c r="AQ102" i="49"/>
  <c r="AQ103" i="49"/>
  <c r="AQ104" i="49"/>
  <c r="AQ105" i="49"/>
  <c r="AQ106" i="49"/>
  <c r="AQ107" i="49"/>
  <c r="AQ108" i="49"/>
  <c r="AQ109" i="49"/>
  <c r="AQ110" i="49"/>
  <c r="AQ111" i="49"/>
  <c r="AQ112" i="49"/>
  <c r="AQ113" i="49"/>
  <c r="AQ114" i="49"/>
  <c r="AQ115" i="49"/>
  <c r="AQ116" i="49"/>
  <c r="AQ117" i="49"/>
  <c r="AQ118" i="49"/>
  <c r="AQ119" i="49"/>
  <c r="AQ120" i="49"/>
  <c r="AQ121" i="49"/>
  <c r="AQ122" i="49"/>
  <c r="AQ123" i="49"/>
  <c r="AQ124" i="49"/>
  <c r="AQ125" i="49"/>
  <c r="AQ126" i="49"/>
  <c r="AQ127" i="49"/>
  <c r="AQ128" i="49"/>
  <c r="AQ129" i="49"/>
  <c r="AQ130" i="49"/>
  <c r="AQ131" i="49"/>
  <c r="AQ132" i="49"/>
  <c r="AQ133" i="49"/>
  <c r="AQ134" i="49"/>
  <c r="AQ135" i="49"/>
  <c r="AQ136" i="49"/>
  <c r="AQ137" i="49"/>
  <c r="AQ138" i="49"/>
  <c r="AQ139" i="49"/>
  <c r="AQ140" i="49"/>
  <c r="AQ141" i="49"/>
  <c r="AQ142" i="49"/>
  <c r="AQ143" i="49"/>
  <c r="AQ144" i="49"/>
  <c r="AQ145" i="49"/>
  <c r="AQ146" i="49"/>
  <c r="AQ147" i="49"/>
  <c r="AQ148" i="49"/>
  <c r="AQ149" i="49"/>
  <c r="AQ150" i="49"/>
  <c r="AQ151" i="49"/>
  <c r="AQ152" i="49"/>
  <c r="AQ153" i="49"/>
  <c r="AQ154" i="49"/>
  <c r="AQ155" i="49"/>
  <c r="AQ156" i="49"/>
  <c r="AQ157" i="49"/>
  <c r="AQ158" i="49"/>
  <c r="AQ159" i="49"/>
  <c r="AQ160" i="49"/>
  <c r="AQ161" i="49"/>
  <c r="AQ162" i="49"/>
  <c r="AQ163" i="49"/>
  <c r="AQ164" i="49"/>
  <c r="AQ165" i="49"/>
  <c r="AQ166" i="49"/>
  <c r="AQ167" i="49"/>
  <c r="AQ168" i="49"/>
  <c r="AQ169" i="49"/>
  <c r="AQ170" i="49"/>
  <c r="AQ171" i="49"/>
  <c r="AQ172" i="49"/>
  <c r="AQ173" i="49"/>
  <c r="AQ174" i="49"/>
  <c r="AQ175" i="49"/>
  <c r="AQ176" i="49"/>
  <c r="AQ177" i="49"/>
  <c r="AQ178" i="49"/>
  <c r="AQ179" i="49"/>
  <c r="AQ180" i="49"/>
  <c r="AQ181" i="49"/>
  <c r="AQ182" i="49"/>
  <c r="AQ183" i="49"/>
  <c r="AQ184" i="49"/>
  <c r="AQ185" i="49"/>
  <c r="AQ186" i="49"/>
  <c r="AQ187" i="49"/>
  <c r="AQ188" i="49"/>
  <c r="AQ189" i="49"/>
  <c r="AQ190" i="49"/>
  <c r="AQ191" i="49"/>
  <c r="AQ192" i="49"/>
  <c r="AQ193" i="49"/>
  <c r="AQ194" i="49"/>
  <c r="AQ195" i="49"/>
  <c r="AQ196" i="49"/>
  <c r="AQ197" i="49"/>
  <c r="AQ198" i="49"/>
  <c r="AQ199" i="49"/>
  <c r="AQ200" i="49"/>
  <c r="AQ201" i="49"/>
  <c r="AQ202" i="49"/>
  <c r="AQ203" i="49"/>
  <c r="AQ204" i="49"/>
  <c r="AQ205" i="49"/>
  <c r="AQ206" i="49"/>
  <c r="AQ207" i="49"/>
  <c r="AQ208" i="49"/>
  <c r="AQ209" i="49"/>
  <c r="AQ210" i="49"/>
  <c r="AQ211" i="49"/>
  <c r="AQ212" i="49"/>
  <c r="AQ213" i="49"/>
  <c r="AQ214" i="49"/>
  <c r="AQ215" i="49"/>
  <c r="AQ216" i="49"/>
  <c r="AQ217" i="49"/>
  <c r="AQ218" i="49"/>
  <c r="AQ219" i="49"/>
  <c r="AQ220" i="49"/>
  <c r="AQ221" i="49"/>
  <c r="AQ222" i="49"/>
  <c r="AQ223" i="49"/>
  <c r="AQ224" i="49"/>
  <c r="AQ225" i="49"/>
  <c r="AQ226" i="49"/>
  <c r="AQ227" i="49"/>
  <c r="AQ228" i="49"/>
  <c r="AQ229" i="49"/>
  <c r="AQ230" i="49"/>
  <c r="AQ231" i="49"/>
  <c r="AQ232" i="49"/>
  <c r="AQ233" i="49"/>
  <c r="AQ234" i="49"/>
  <c r="AQ235" i="49"/>
  <c r="AQ236" i="49"/>
  <c r="AQ237" i="49"/>
  <c r="AQ238" i="49"/>
  <c r="AQ239" i="49"/>
  <c r="AQ240" i="49"/>
  <c r="AQ241" i="49"/>
  <c r="AQ242" i="49"/>
  <c r="AQ243" i="49"/>
  <c r="AQ244" i="49"/>
  <c r="AQ245" i="49"/>
  <c r="AQ246" i="49"/>
  <c r="AQ247" i="49"/>
  <c r="AQ248" i="49"/>
  <c r="AQ249" i="49"/>
  <c r="AQ250" i="49"/>
  <c r="AQ251" i="49"/>
  <c r="AQ252" i="49"/>
  <c r="AQ253" i="49"/>
  <c r="AQ254" i="49"/>
  <c r="AQ255" i="49"/>
  <c r="AQ256" i="49"/>
  <c r="AQ257" i="49"/>
  <c r="AQ258" i="49"/>
  <c r="AQ259" i="49"/>
  <c r="AQ260" i="49"/>
  <c r="AQ261" i="49"/>
  <c r="AQ262" i="49"/>
  <c r="AQ263" i="49"/>
  <c r="AQ264" i="49"/>
  <c r="AQ265" i="49"/>
  <c r="AQ266" i="49"/>
  <c r="AQ267" i="49"/>
  <c r="AQ268" i="49"/>
  <c r="AQ269" i="49"/>
  <c r="AQ270" i="49"/>
  <c r="AQ271" i="49"/>
  <c r="AQ272" i="49"/>
  <c r="AQ273" i="49"/>
  <c r="AQ274" i="49"/>
  <c r="AQ275" i="49"/>
  <c r="AQ276" i="49"/>
  <c r="AQ277" i="49"/>
  <c r="AQ278" i="49"/>
  <c r="AQ279" i="49"/>
  <c r="AQ280" i="49"/>
  <c r="AQ281" i="49"/>
  <c r="AQ282" i="49"/>
  <c r="AQ283" i="49"/>
  <c r="AQ284" i="49"/>
  <c r="AQ285" i="49"/>
  <c r="AQ286" i="49"/>
  <c r="AQ287" i="49"/>
  <c r="AQ288" i="49"/>
  <c r="AQ289" i="49"/>
  <c r="AQ290" i="49"/>
  <c r="AQ291" i="49"/>
  <c r="AQ292" i="49"/>
  <c r="AQ293" i="49"/>
  <c r="AQ294" i="49"/>
  <c r="AQ295" i="49"/>
  <c r="AQ296" i="49"/>
  <c r="AQ297" i="49"/>
  <c r="AQ298" i="49"/>
  <c r="AQ299" i="49"/>
  <c r="AQ300" i="49"/>
  <c r="AQ301" i="49"/>
  <c r="AQ302" i="49"/>
  <c r="AQ303" i="49"/>
  <c r="AQ304" i="49"/>
  <c r="AQ305" i="49"/>
  <c r="AQ306" i="49"/>
  <c r="AQ307" i="49"/>
  <c r="AQ308" i="49"/>
  <c r="AQ309" i="49"/>
  <c r="AQ310" i="49"/>
  <c r="AQ311" i="49"/>
  <c r="AQ312" i="49"/>
  <c r="AQ313" i="49"/>
  <c r="AQ314" i="49"/>
  <c r="AQ315" i="49"/>
  <c r="AQ316" i="49"/>
  <c r="F65" i="1"/>
  <c r="AA66" i="1"/>
  <c r="AH66" i="1"/>
  <c r="AV68" i="1"/>
  <c r="AV76" i="1"/>
  <c r="AV71" i="1"/>
  <c r="AV74" i="1"/>
  <c r="AV70" i="1"/>
  <c r="AB48" i="1"/>
  <c r="AA48" i="1"/>
  <c r="D25" i="45"/>
  <c r="AZ76" i="1"/>
  <c r="AZ78" i="1"/>
  <c r="AZ71" i="1"/>
  <c r="AZ64" i="1"/>
  <c r="EB15" i="50" a="1"/>
  <c r="AZ74" i="1"/>
  <c r="AZ73" i="1"/>
  <c r="AZ75" i="1"/>
  <c r="AZ66" i="1"/>
  <c r="AZ68" i="1"/>
  <c r="AZ67" i="1"/>
  <c r="AZ72" i="1"/>
  <c r="AZ65" i="1"/>
  <c r="AZ77" i="1"/>
  <c r="AZ70" i="1"/>
  <c r="AZ69" i="1"/>
  <c r="AR71" i="1"/>
  <c r="AR65" i="1"/>
  <c r="AR77" i="1"/>
  <c r="AR74" i="1"/>
  <c r="AR76" i="1"/>
  <c r="AR75" i="1"/>
  <c r="AR66" i="1"/>
  <c r="AR70" i="1"/>
  <c r="AR64" i="1"/>
  <c r="EB15" i="48" a="1"/>
  <c r="AR67" i="1"/>
  <c r="AR69" i="1"/>
  <c r="AR73" i="1"/>
  <c r="AR72" i="1"/>
  <c r="AR78" i="1"/>
  <c r="AR68" i="1"/>
  <c r="AN69" i="1"/>
  <c r="AN68" i="1"/>
  <c r="AN77" i="1"/>
  <c r="AN71" i="1"/>
  <c r="AN64" i="1"/>
  <c r="AN78" i="1"/>
  <c r="AN65" i="1"/>
  <c r="AN73" i="1"/>
  <c r="AN66" i="1"/>
  <c r="AN75" i="1"/>
  <c r="AN72" i="1"/>
  <c r="AN76" i="1"/>
  <c r="AN74" i="1"/>
  <c r="AN70" i="1"/>
  <c r="AN67" i="1"/>
  <c r="AV66" i="1"/>
  <c r="AV72" i="1"/>
  <c r="AV65" i="1"/>
  <c r="AV78" i="1"/>
  <c r="AV75" i="1"/>
  <c r="AV77" i="1"/>
  <c r="AV69" i="1"/>
  <c r="AV64" i="1"/>
  <c r="EB15" i="49" a="1"/>
  <c r="AV67" i="1"/>
  <c r="AV73" i="1"/>
  <c r="E65" i="1"/>
  <c r="B65" i="1"/>
  <c r="T78" i="1"/>
  <c r="T68" i="1"/>
  <c r="D73" i="1"/>
  <c r="Y68" i="1"/>
  <c r="AF65" i="1"/>
  <c r="D65" i="1"/>
  <c r="T67" i="1"/>
  <c r="AC78" i="1"/>
  <c r="AC76" i="1"/>
  <c r="AF78" i="1"/>
  <c r="AM3" i="48"/>
  <c r="U78" i="1"/>
  <c r="V65" i="1"/>
  <c r="F78" i="1"/>
  <c r="AG65" i="1"/>
  <c r="D78" i="1"/>
  <c r="AA78" i="1"/>
  <c r="AH78" i="1"/>
  <c r="AA68" i="1"/>
  <c r="AH68" i="1"/>
  <c r="AB77" i="1"/>
  <c r="AC65" i="1"/>
  <c r="AF77" i="1"/>
  <c r="D77" i="1"/>
  <c r="AA65" i="1"/>
  <c r="AH65" i="1"/>
  <c r="AE65" i="1"/>
  <c r="Y65" i="1"/>
  <c r="T76" i="1"/>
  <c r="W76" i="1"/>
  <c r="Z67" i="1"/>
  <c r="X74" i="1"/>
  <c r="U65" i="1"/>
  <c r="AA77" i="1"/>
  <c r="AH77" i="1"/>
  <c r="Y77" i="1"/>
  <c r="W74" i="1"/>
  <c r="W64" i="1"/>
  <c r="T65" i="1"/>
  <c r="X77" i="1"/>
  <c r="AB74" i="1"/>
  <c r="AD74" i="1"/>
  <c r="AB70" i="1"/>
  <c r="AB65" i="1"/>
  <c r="V77" i="1"/>
  <c r="X65" i="1"/>
  <c r="AB76" i="1"/>
  <c r="W65" i="1"/>
  <c r="Y74" i="1"/>
  <c r="AD65" i="1"/>
  <c r="F77" i="1"/>
  <c r="U74" i="1"/>
  <c r="AD66" i="1"/>
  <c r="X75" i="1"/>
  <c r="X73" i="1"/>
  <c r="V68" i="1"/>
  <c r="AE66" i="1"/>
  <c r="F74" i="1"/>
  <c r="D67" i="1"/>
  <c r="AB73" i="1"/>
  <c r="E64" i="1"/>
  <c r="E73" i="1"/>
  <c r="AE73" i="1"/>
  <c r="AG77" i="1"/>
  <c r="F66" i="1"/>
  <c r="W68" i="1"/>
  <c r="AB66" i="1"/>
  <c r="X66" i="1"/>
  <c r="U77" i="1"/>
  <c r="W77" i="1"/>
  <c r="W66" i="1"/>
  <c r="AF68" i="1"/>
  <c r="AG68" i="1"/>
  <c r="AD68" i="1"/>
  <c r="D66" i="1"/>
  <c r="Y75" i="1"/>
  <c r="AC68" i="1"/>
  <c r="AE77" i="1"/>
  <c r="T66" i="1"/>
  <c r="AG66" i="1"/>
  <c r="X64" i="1"/>
  <c r="AC77" i="1"/>
  <c r="AD67" i="1"/>
  <c r="U66" i="1"/>
  <c r="V66" i="1"/>
  <c r="Z77" i="1"/>
  <c r="AF74" i="1"/>
  <c r="Z66" i="1"/>
  <c r="AD73" i="1"/>
  <c r="AF66" i="1"/>
  <c r="AE67" i="1"/>
  <c r="V78" i="1"/>
  <c r="X67" i="1"/>
  <c r="AE70" i="1"/>
  <c r="AG73" i="1"/>
  <c r="Y67" i="1"/>
  <c r="Z69" i="1"/>
  <c r="U69" i="1"/>
  <c r="U76" i="1"/>
  <c r="AA73" i="1"/>
  <c r="AH73" i="1"/>
  <c r="E67" i="1"/>
  <c r="B67" i="1"/>
  <c r="U70" i="1"/>
  <c r="D76" i="1"/>
  <c r="T75" i="1"/>
  <c r="U68" i="1"/>
  <c r="Z68" i="1"/>
  <c r="V67" i="1"/>
  <c r="E74" i="1"/>
  <c r="AC74" i="1"/>
  <c r="AB67" i="1"/>
  <c r="AF70" i="1"/>
  <c r="AE68" i="1"/>
  <c r="W78" i="1"/>
  <c r="U73" i="1"/>
  <c r="X78" i="1"/>
  <c r="AB68" i="1"/>
  <c r="AC73" i="1"/>
  <c r="U64" i="1"/>
  <c r="U67" i="1"/>
  <c r="W70" i="1"/>
  <c r="AG78" i="1"/>
  <c r="Z73" i="1"/>
  <c r="AD70" i="1"/>
  <c r="AA67" i="1"/>
  <c r="AH67" i="1"/>
  <c r="V70" i="1"/>
  <c r="Y69" i="1"/>
  <c r="AG69" i="1"/>
  <c r="X70" i="1"/>
  <c r="AE78" i="1"/>
  <c r="Z64" i="1"/>
  <c r="E70" i="1"/>
  <c r="AF67" i="1"/>
  <c r="D70" i="1"/>
  <c r="D68" i="1"/>
  <c r="AD69" i="1"/>
  <c r="X76" i="1"/>
  <c r="F76" i="1"/>
  <c r="AG74" i="1"/>
  <c r="AC70" i="1"/>
  <c r="W73" i="1"/>
  <c r="Y73" i="1"/>
  <c r="Y70" i="1"/>
  <c r="AF69" i="1"/>
  <c r="T70" i="1"/>
  <c r="AD76" i="1"/>
  <c r="AA76" i="1"/>
  <c r="AH76" i="1"/>
  <c r="AD78" i="1"/>
  <c r="Y78" i="1"/>
  <c r="AC67" i="1"/>
  <c r="F64" i="1"/>
  <c r="AA54" i="1"/>
  <c r="AA74" i="1"/>
  <c r="AH74" i="1"/>
  <c r="F70" i="1"/>
  <c r="V76" i="1"/>
  <c r="Y76" i="1"/>
  <c r="Z78" i="1"/>
  <c r="AE76" i="1"/>
  <c r="AF76" i="1"/>
  <c r="Z74" i="1"/>
  <c r="AG70" i="1"/>
  <c r="E68" i="1"/>
  <c r="AE75" i="1"/>
  <c r="Z75" i="1"/>
  <c r="U75" i="1"/>
  <c r="AF75" i="1"/>
  <c r="AC75" i="1"/>
  <c r="AA75" i="1"/>
  <c r="AH75" i="1"/>
  <c r="AG75" i="1"/>
  <c r="AB75" i="1"/>
  <c r="V75" i="1"/>
  <c r="D75" i="1"/>
  <c r="AD75" i="1"/>
  <c r="F75" i="1"/>
  <c r="W75" i="1"/>
  <c r="AA53" i="1"/>
  <c r="Y64" i="1"/>
  <c r="AC64" i="1"/>
  <c r="T64" i="1"/>
  <c r="D64" i="1"/>
  <c r="AD64" i="1"/>
  <c r="AE64" i="1"/>
  <c r="AA64" i="1"/>
  <c r="V64" i="1"/>
  <c r="AF64" i="1"/>
  <c r="AB64" i="1"/>
  <c r="AM3" i="50"/>
  <c r="F73" i="1"/>
  <c r="AF73" i="1"/>
  <c r="Y66" i="1"/>
  <c r="E66" i="1"/>
  <c r="T77" i="1"/>
  <c r="AD77" i="1"/>
  <c r="W71" i="1"/>
  <c r="AD71" i="1"/>
  <c r="AE71" i="1"/>
  <c r="Z76" i="1"/>
  <c r="T72" i="1"/>
  <c r="W69" i="1"/>
  <c r="E76" i="1"/>
  <c r="X69" i="1"/>
  <c r="AE69" i="1"/>
  <c r="F69" i="1"/>
  <c r="AM3" i="49"/>
  <c r="EB29" i="48"/>
  <c r="EB17" i="48"/>
  <c r="B66" i="1"/>
  <c r="EB32" i="48"/>
  <c r="EB15" i="50"/>
  <c r="EB22" i="48"/>
  <c r="EB31" i="48"/>
  <c r="EB22" i="50"/>
  <c r="EB25" i="50"/>
  <c r="EB30" i="48"/>
  <c r="EB26" i="50"/>
  <c r="EB34" i="49"/>
  <c r="EB19" i="48"/>
  <c r="EB23" i="50"/>
  <c r="EB33" i="50"/>
  <c r="EB16" i="50"/>
  <c r="EB32" i="50"/>
  <c r="EB18" i="49"/>
  <c r="EB31" i="49"/>
  <c r="EB16" i="49"/>
  <c r="EB20" i="48"/>
  <c r="EB33" i="48"/>
  <c r="EB18" i="50"/>
  <c r="EB21" i="50"/>
  <c r="EB17" i="50"/>
  <c r="EB25" i="48"/>
  <c r="EB21" i="49"/>
  <c r="EB23" i="48"/>
  <c r="EB20" i="50"/>
  <c r="EB19" i="50"/>
  <c r="EB27" i="50"/>
  <c r="EB15" i="48"/>
  <c r="EB26" i="48"/>
  <c r="EB25" i="49"/>
  <c r="EB24" i="48"/>
  <c r="EB24" i="50"/>
  <c r="EB28" i="50"/>
  <c r="EB27" i="48"/>
  <c r="EB23" i="49"/>
  <c r="EB19" i="49"/>
  <c r="EB22" i="49"/>
  <c r="EB25" i="37" a="1"/>
  <c r="EB25" i="37"/>
  <c r="EB30" i="37" a="1"/>
  <c r="EB30" i="37"/>
  <c r="EB18" i="37" a="1"/>
  <c r="EB18" i="37"/>
  <c r="EB31" i="37" a="1"/>
  <c r="EB31" i="37"/>
  <c r="EB19" i="37" a="1"/>
  <c r="EB19" i="37"/>
  <c r="EB15" i="37" a="1"/>
  <c r="EB15" i="37"/>
  <c r="EB32" i="37" a="1"/>
  <c r="EB32" i="37"/>
  <c r="EB23" i="37" a="1"/>
  <c r="EB23" i="37"/>
  <c r="EB24" i="37" a="1"/>
  <c r="EB24" i="37"/>
  <c r="EB20" i="37" a="1"/>
  <c r="EB20" i="37"/>
  <c r="EB29" i="37" a="1"/>
  <c r="EB29" i="37"/>
  <c r="EB22" i="37" a="1"/>
  <c r="EB22" i="37"/>
  <c r="EB28" i="37" a="1"/>
  <c r="EB28" i="37"/>
  <c r="EB33" i="37" a="1"/>
  <c r="EB33" i="37"/>
  <c r="EB21" i="37" a="1"/>
  <c r="EB21" i="37"/>
  <c r="EB17" i="37" a="1"/>
  <c r="EB17" i="37"/>
  <c r="EB27" i="37" a="1"/>
  <c r="EB27" i="37"/>
  <c r="EB34" i="37" a="1"/>
  <c r="EB34" i="37"/>
  <c r="EB16" i="37" a="1"/>
  <c r="EB16" i="37"/>
  <c r="EB26" i="37" a="1"/>
  <c r="EB26" i="37"/>
  <c r="EB29" i="50"/>
  <c r="EB33" i="49"/>
  <c r="EB17" i="49"/>
  <c r="EB30" i="49"/>
  <c r="EB31" i="50"/>
  <c r="EB28" i="49"/>
  <c r="EB30" i="50"/>
  <c r="EB32" i="49"/>
  <c r="EB20" i="49"/>
  <c r="EB16" i="48"/>
  <c r="EB18" i="48"/>
  <c r="EB34" i="48"/>
  <c r="EB21" i="48"/>
  <c r="EB27" i="49"/>
  <c r="EB34" i="50"/>
  <c r="EB24" i="49"/>
  <c r="EB29" i="49"/>
  <c r="EB15" i="49"/>
  <c r="EB28" i="48"/>
  <c r="EB26" i="49"/>
  <c r="C53" i="1"/>
  <c r="AN3" i="50"/>
  <c r="R53" i="1"/>
  <c r="A15" i="48"/>
  <c r="AH64" i="1"/>
  <c r="B64" i="1"/>
  <c r="S62" i="1"/>
  <c r="A15" i="49"/>
  <c r="AN3" i="37"/>
  <c r="AN3" i="48"/>
  <c r="A15" i="37"/>
  <c r="AN3" i="49"/>
  <c r="S61" i="1"/>
  <c r="AA39" i="1"/>
  <c r="A15" i="50"/>
  <c r="B62" i="1"/>
  <c r="R51" i="1"/>
  <c r="AC52" i="1"/>
  <c r="D29" i="45"/>
  <c r="AC45" i="1"/>
  <c r="G5" i="49"/>
  <c r="L5" i="49"/>
  <c r="AC53" i="1"/>
  <c r="D30" i="45"/>
  <c r="AC47" i="1"/>
  <c r="AC54" i="1"/>
  <c r="D31" i="45"/>
  <c r="Z60" i="1"/>
  <c r="AE60" i="1"/>
  <c r="AC43" i="1"/>
  <c r="AC50" i="1"/>
  <c r="AC42" i="1"/>
  <c r="AB60" i="1"/>
  <c r="T60" i="1"/>
  <c r="G5" i="48"/>
  <c r="L5" i="48"/>
  <c r="AC48" i="1"/>
  <c r="AD60" i="1"/>
  <c r="AC56" i="1"/>
  <c r="X60" i="1"/>
  <c r="AC60" i="1"/>
  <c r="AC49" i="1"/>
  <c r="U60" i="1"/>
  <c r="G5" i="50"/>
  <c r="L5" i="50"/>
  <c r="AC55" i="1"/>
  <c r="G5" i="37"/>
  <c r="L5" i="37"/>
  <c r="W60" i="1"/>
  <c r="V60" i="1"/>
  <c r="AC57" i="1"/>
  <c r="D34" i="45"/>
  <c r="AC39" i="1"/>
  <c r="D16" i="45"/>
  <c r="AC51" i="1"/>
  <c r="Y60" i="1"/>
  <c r="AC44" i="1"/>
  <c r="AC37" i="1"/>
  <c r="D14" i="45"/>
  <c r="AA60" i="1"/>
  <c r="CK9" i="37"/>
  <c r="CW8" i="50"/>
  <c r="CW9" i="37"/>
  <c r="CK6" i="50"/>
  <c r="DU8" i="49"/>
  <c r="DU9" i="49"/>
  <c r="DU8" i="50"/>
  <c r="CW8" i="49"/>
  <c r="DU8" i="37"/>
  <c r="CW9" i="50"/>
  <c r="CK8" i="50"/>
  <c r="DU9" i="50"/>
  <c r="DU8" i="48"/>
  <c r="CK8" i="37"/>
  <c r="DI9" i="49"/>
  <c r="CK8" i="49"/>
  <c r="DI8" i="49"/>
  <c r="DU9" i="37"/>
  <c r="CK9" i="48"/>
  <c r="CK9" i="49"/>
  <c r="CW9" i="49"/>
  <c r="CK6" i="48"/>
  <c r="CK6" i="37"/>
  <c r="CW8" i="48"/>
  <c r="CK9" i="50"/>
  <c r="DI8" i="50"/>
  <c r="DI9" i="48"/>
  <c r="DI8" i="37"/>
  <c r="CK8" i="48"/>
  <c r="CW8" i="37"/>
  <c r="CK6" i="49"/>
  <c r="CW9" i="48"/>
  <c r="DI9" i="50"/>
  <c r="DI8" i="48"/>
  <c r="DU9" i="48"/>
  <c r="DI9" i="37"/>
  <c r="CF8" i="49"/>
  <c r="DP9" i="48"/>
  <c r="DD8" i="50"/>
  <c r="CF6" i="37"/>
  <c r="CF9" i="37"/>
  <c r="CF8" i="48"/>
  <c r="CR9" i="37"/>
  <c r="DP8" i="49"/>
  <c r="CR8" i="37"/>
  <c r="DD9" i="37"/>
  <c r="CF8" i="37"/>
  <c r="DD8" i="37"/>
  <c r="DP8" i="37"/>
  <c r="CF6" i="49"/>
  <c r="CF8" i="50"/>
  <c r="DD8" i="49"/>
  <c r="CR9" i="50"/>
  <c r="CF6" i="50"/>
  <c r="CF9" i="50"/>
  <c r="DP9" i="49"/>
  <c r="DD8" i="48"/>
  <c r="CR8" i="49"/>
  <c r="CF6" i="48"/>
  <c r="DD9" i="49"/>
  <c r="DP8" i="48"/>
  <c r="CF9" i="49"/>
  <c r="DD9" i="48"/>
  <c r="DP9" i="37"/>
  <c r="CF9" i="48"/>
  <c r="CR8" i="48"/>
  <c r="DP9" i="50"/>
  <c r="DD9" i="50"/>
  <c r="CR8" i="50"/>
  <c r="CR9" i="49"/>
  <c r="CR9" i="48"/>
  <c r="DP8" i="50"/>
  <c r="CB6" i="49"/>
  <c r="CN8" i="48"/>
  <c r="CB6" i="48"/>
  <c r="CB9" i="49"/>
  <c r="CN9" i="50"/>
  <c r="CN8" i="37"/>
  <c r="CB8" i="50"/>
  <c r="CN8" i="49"/>
  <c r="CB6" i="37"/>
  <c r="DL9" i="50"/>
  <c r="CN9" i="49"/>
  <c r="CB9" i="37"/>
  <c r="DL9" i="49"/>
  <c r="CN9" i="48"/>
  <c r="CZ8" i="50"/>
  <c r="CB9" i="50"/>
  <c r="CZ9" i="50"/>
  <c r="CB6" i="50"/>
  <c r="DL8" i="50"/>
  <c r="CZ9" i="48"/>
  <c r="DL9" i="37"/>
  <c r="CZ8" i="49"/>
  <c r="DL8" i="37"/>
  <c r="CB9" i="48"/>
  <c r="CZ8" i="37"/>
  <c r="CN8" i="50"/>
  <c r="CB8" i="49"/>
  <c r="CB8" i="48"/>
  <c r="CB8" i="37"/>
  <c r="CZ9" i="37"/>
  <c r="DL8" i="49"/>
  <c r="CZ8" i="48"/>
  <c r="DL8" i="48"/>
  <c r="DL9" i="48"/>
  <c r="CN9" i="37"/>
  <c r="CZ9" i="49"/>
  <c r="DK8" i="49"/>
  <c r="DK8" i="48"/>
  <c r="CA8" i="48"/>
  <c r="CY9" i="49"/>
  <c r="CM8" i="49"/>
  <c r="DK8" i="50"/>
  <c r="DK9" i="48"/>
  <c r="CM9" i="37"/>
  <c r="DK9" i="50"/>
  <c r="CA8" i="49"/>
  <c r="CM8" i="50"/>
  <c r="CA9" i="49"/>
  <c r="CA8" i="37"/>
  <c r="DK9" i="37"/>
  <c r="CY8" i="50"/>
  <c r="CM8" i="48"/>
  <c r="CA6" i="49"/>
  <c r="DK9" i="49"/>
  <c r="CY9" i="37"/>
  <c r="CY8" i="37"/>
  <c r="CY9" i="50"/>
  <c r="CA8" i="50"/>
  <c r="DK8" i="37"/>
  <c r="CA6" i="37"/>
  <c r="CA9" i="48"/>
  <c r="CY8" i="49"/>
  <c r="CY9" i="48"/>
  <c r="CA6" i="50"/>
  <c r="CA9" i="50"/>
  <c r="CY8" i="48"/>
  <c r="CM8" i="37"/>
  <c r="CA6" i="48"/>
  <c r="CM9" i="48"/>
  <c r="CM9" i="49"/>
  <c r="CM9" i="50"/>
  <c r="CA9" i="37"/>
  <c r="K21" i="47" a="1"/>
  <c r="CT8" i="49"/>
  <c r="DR8" i="37"/>
  <c r="CH6" i="50"/>
  <c r="DR8" i="48"/>
  <c r="CT8" i="50"/>
  <c r="CH8" i="37"/>
  <c r="DF8" i="50"/>
  <c r="CT9" i="50"/>
  <c r="CT9" i="49"/>
  <c r="CH8" i="48"/>
  <c r="CT8" i="37"/>
  <c r="DF8" i="49"/>
  <c r="CH8" i="49"/>
  <c r="CH9" i="48"/>
  <c r="CH6" i="37"/>
  <c r="DF9" i="37"/>
  <c r="DR8" i="50"/>
  <c r="DR8" i="49"/>
  <c r="DF9" i="49"/>
  <c r="CH9" i="37"/>
  <c r="DF9" i="50"/>
  <c r="DR9" i="50"/>
  <c r="CT8" i="48"/>
  <c r="CH9" i="50"/>
  <c r="CT9" i="37"/>
  <c r="DF9" i="48"/>
  <c r="CT9" i="48"/>
  <c r="DR9" i="48"/>
  <c r="CH6" i="49"/>
  <c r="CH6" i="48"/>
  <c r="DR9" i="49"/>
  <c r="DF8" i="48"/>
  <c r="DR9" i="37"/>
  <c r="CH9" i="49"/>
  <c r="DF8" i="37"/>
  <c r="CH8" i="50"/>
  <c r="DJ8" i="37"/>
  <c r="DV8" i="48"/>
  <c r="DJ8" i="50"/>
  <c r="CX9" i="49"/>
  <c r="CL6" i="50"/>
  <c r="CX9" i="50"/>
  <c r="CL8" i="50"/>
  <c r="CX8" i="48"/>
  <c r="CL9" i="37"/>
  <c r="DJ9" i="37"/>
  <c r="DJ8" i="49"/>
  <c r="CL9" i="50"/>
  <c r="DV8" i="49"/>
  <c r="DV9" i="50"/>
  <c r="DV8" i="37"/>
  <c r="CL8" i="48"/>
  <c r="CX8" i="49"/>
  <c r="DV8" i="50"/>
  <c r="CL9" i="49"/>
  <c r="DJ9" i="48"/>
  <c r="DJ8" i="48"/>
  <c r="CL8" i="37"/>
  <c r="DV9" i="49"/>
  <c r="CL8" i="49"/>
  <c r="DV9" i="37"/>
  <c r="CL6" i="48"/>
  <c r="DJ9" i="49"/>
  <c r="DJ9" i="50"/>
  <c r="CL9" i="48"/>
  <c r="DV9" i="48"/>
  <c r="CX8" i="50"/>
  <c r="CL6" i="37"/>
  <c r="CX9" i="48"/>
  <c r="CX9" i="37"/>
  <c r="CL6" i="49"/>
  <c r="CX8" i="37"/>
  <c r="CS8" i="50"/>
  <c r="CG8" i="48"/>
  <c r="CG6" i="49"/>
  <c r="DE8" i="48"/>
  <c r="CS9" i="48"/>
  <c r="CG9" i="50"/>
  <c r="DE8" i="50"/>
  <c r="CG9" i="48"/>
  <c r="DQ9" i="49"/>
  <c r="CS9" i="37"/>
  <c r="DE9" i="48"/>
  <c r="CS8" i="37"/>
  <c r="DQ9" i="48"/>
  <c r="DQ8" i="48"/>
  <c r="DE8" i="37"/>
  <c r="DQ9" i="50"/>
  <c r="DE9" i="37"/>
  <c r="CS8" i="48"/>
  <c r="CG6" i="37"/>
  <c r="CG8" i="49"/>
  <c r="DQ8" i="50"/>
  <c r="CG9" i="37"/>
  <c r="DE9" i="50"/>
  <c r="CG6" i="50"/>
  <c r="CG6" i="48"/>
  <c r="CG9" i="49"/>
  <c r="CS8" i="49"/>
  <c r="CS9" i="50"/>
  <c r="DE8" i="49"/>
  <c r="DQ8" i="49"/>
  <c r="DQ9" i="37"/>
  <c r="DE9" i="49"/>
  <c r="CG8" i="37"/>
  <c r="CG8" i="50"/>
  <c r="CS9" i="49"/>
  <c r="DQ8" i="37"/>
  <c r="CI9" i="49"/>
  <c r="CI6" i="37"/>
  <c r="DG8" i="50"/>
  <c r="DS9" i="37"/>
  <c r="CI8" i="50"/>
  <c r="CU9" i="37"/>
  <c r="DG9" i="48"/>
  <c r="CI8" i="48"/>
  <c r="CI8" i="49"/>
  <c r="CI8" i="37"/>
  <c r="CU8" i="48"/>
  <c r="DS8" i="50"/>
  <c r="DG8" i="37"/>
  <c r="CU8" i="37"/>
  <c r="DS9" i="49"/>
  <c r="DS9" i="50"/>
  <c r="DS8" i="37"/>
  <c r="CI6" i="50"/>
  <c r="DG8" i="48"/>
  <c r="CI6" i="49"/>
  <c r="DS9" i="48"/>
  <c r="DG9" i="50"/>
  <c r="DS8" i="49"/>
  <c r="CU8" i="49"/>
  <c r="DS8" i="48"/>
  <c r="DG9" i="37"/>
  <c r="CI6" i="48"/>
  <c r="CU9" i="49"/>
  <c r="CU9" i="50"/>
  <c r="CI9" i="48"/>
  <c r="DG8" i="49"/>
  <c r="CU9" i="48"/>
  <c r="CI9" i="50"/>
  <c r="DG9" i="49"/>
  <c r="CU8" i="50"/>
  <c r="CI9" i="37"/>
  <c r="CJ6" i="48"/>
  <c r="CJ8" i="49"/>
  <c r="DH9" i="50"/>
  <c r="DH8" i="50"/>
  <c r="CJ8" i="50"/>
  <c r="CJ9" i="48"/>
  <c r="CJ8" i="48"/>
  <c r="CV9" i="49"/>
  <c r="CV9" i="48"/>
  <c r="CJ8" i="37"/>
  <c r="CV8" i="37"/>
  <c r="DT8" i="50"/>
  <c r="DT9" i="50"/>
  <c r="DH8" i="48"/>
  <c r="CJ9" i="50"/>
  <c r="DH9" i="37"/>
  <c r="DH9" i="48"/>
  <c r="CJ6" i="50"/>
  <c r="DT9" i="49"/>
  <c r="DT9" i="37"/>
  <c r="DH8" i="37"/>
  <c r="CJ6" i="49"/>
  <c r="DT8" i="49"/>
  <c r="DT8" i="48"/>
  <c r="CV9" i="37"/>
  <c r="DT9" i="48"/>
  <c r="CJ9" i="49"/>
  <c r="CV9" i="50"/>
  <c r="CV8" i="48"/>
  <c r="DT8" i="37"/>
  <c r="DH8" i="49"/>
  <c r="CV8" i="49"/>
  <c r="CJ9" i="37"/>
  <c r="CJ6" i="37"/>
  <c r="CV8" i="50"/>
  <c r="DH9" i="49"/>
  <c r="CC8" i="50"/>
  <c r="DM8" i="37"/>
  <c r="DA8" i="48"/>
  <c r="CC6" i="37"/>
  <c r="CC6" i="50"/>
  <c r="DA9" i="48"/>
  <c r="DA9" i="49"/>
  <c r="CC8" i="37"/>
  <c r="DA9" i="50"/>
  <c r="DM9" i="48"/>
  <c r="CC8" i="48"/>
  <c r="CC9" i="37"/>
  <c r="DA9" i="37"/>
  <c r="CO9" i="49"/>
  <c r="CO8" i="50"/>
  <c r="CO9" i="50"/>
  <c r="DM9" i="37"/>
  <c r="DA8" i="49"/>
  <c r="CC6" i="48"/>
  <c r="CC9" i="48"/>
  <c r="DA8" i="37"/>
  <c r="DM8" i="50"/>
  <c r="CO8" i="48"/>
  <c r="DM8" i="49"/>
  <c r="CC9" i="49"/>
  <c r="DM9" i="49"/>
  <c r="CO9" i="48"/>
  <c r="DM9" i="50"/>
  <c r="CC6" i="49"/>
  <c r="CO8" i="49"/>
  <c r="CO8" i="37"/>
  <c r="CC8" i="49"/>
  <c r="CO9" i="37"/>
  <c r="CC9" i="50"/>
  <c r="DA8" i="50"/>
  <c r="DM8" i="48"/>
  <c r="DC8" i="37"/>
  <c r="DO8" i="49"/>
  <c r="CE6" i="48"/>
  <c r="DO9" i="48"/>
  <c r="DC8" i="48"/>
  <c r="DC9" i="50"/>
  <c r="CQ9" i="49"/>
  <c r="DC9" i="37"/>
  <c r="DC8" i="50"/>
  <c r="DO9" i="50"/>
  <c r="CE6" i="37"/>
  <c r="CE9" i="49"/>
  <c r="CE9" i="48"/>
  <c r="DC9" i="48"/>
  <c r="CE8" i="37"/>
  <c r="DC8" i="49"/>
  <c r="CE9" i="50"/>
  <c r="CE6" i="50"/>
  <c r="DO8" i="50"/>
  <c r="CQ8" i="49"/>
  <c r="CE8" i="48"/>
  <c r="DO9" i="37"/>
  <c r="CQ9" i="48"/>
  <c r="DO8" i="37"/>
  <c r="CQ9" i="50"/>
  <c r="CE8" i="50"/>
  <c r="CE6" i="49"/>
  <c r="CQ8" i="48"/>
  <c r="CQ9" i="37"/>
  <c r="CE8" i="49"/>
  <c r="CQ8" i="37"/>
  <c r="DO8" i="48"/>
  <c r="DC9" i="49"/>
  <c r="CQ8" i="50"/>
  <c r="CE9" i="37"/>
  <c r="DO9" i="49"/>
  <c r="CP8" i="48"/>
  <c r="CD6" i="50"/>
  <c r="DN8" i="48"/>
  <c r="DB8" i="37"/>
  <c r="CD8" i="50"/>
  <c r="CD6" i="37"/>
  <c r="CP9" i="37"/>
  <c r="CP9" i="48"/>
  <c r="DB9" i="48"/>
  <c r="CD9" i="50"/>
  <c r="CD9" i="37"/>
  <c r="CD8" i="48"/>
  <c r="DN8" i="37"/>
  <c r="DB9" i="37"/>
  <c r="CD6" i="48"/>
  <c r="CP8" i="37"/>
  <c r="DB8" i="48"/>
  <c r="CD9" i="48"/>
  <c r="DN8" i="49"/>
  <c r="CD8" i="49"/>
  <c r="CP9" i="49"/>
  <c r="DB8" i="50"/>
  <c r="DB8" i="49"/>
  <c r="DB9" i="50"/>
  <c r="DN9" i="48"/>
  <c r="DN9" i="49"/>
  <c r="DN8" i="50"/>
  <c r="DN9" i="37"/>
  <c r="CP8" i="50"/>
  <c r="DN9" i="50"/>
  <c r="CD9" i="49"/>
  <c r="DB9" i="49"/>
  <c r="CP8" i="49"/>
  <c r="CD6" i="49"/>
  <c r="CP9" i="50"/>
  <c r="CD8" i="37"/>
  <c r="K24" i="47"/>
  <c r="K30" i="47"/>
  <c r="K22" i="47"/>
  <c r="K26" i="47"/>
  <c r="K21" i="47"/>
  <c r="K27" i="47"/>
  <c r="K31" i="47"/>
  <c r="K25" i="47"/>
  <c r="K23" i="47"/>
  <c r="K29" i="47"/>
  <c r="K28" i="47"/>
  <c r="K32" i="47"/>
  <c r="O10" i="37"/>
  <c r="M21" i="47" a="1"/>
  <c r="F31" i="47"/>
  <c r="K43" i="47"/>
  <c r="M25" i="47"/>
  <c r="L25" i="47"/>
  <c r="M37" i="47"/>
  <c r="L37" i="47"/>
  <c r="M39" i="47"/>
  <c r="L39" i="47"/>
  <c r="M47" i="47"/>
  <c r="L47" i="47"/>
  <c r="M30" i="47"/>
  <c r="L30" i="47"/>
  <c r="M67" i="47"/>
  <c r="L67" i="47"/>
  <c r="M31" i="47"/>
  <c r="L31" i="47"/>
  <c r="M48" i="47"/>
  <c r="L48" i="47"/>
  <c r="M32" i="47"/>
  <c r="L32" i="47"/>
  <c r="M24" i="47"/>
  <c r="L24" i="47"/>
  <c r="M23" i="47"/>
  <c r="L23" i="47"/>
  <c r="M56" i="47"/>
  <c r="L56" i="47"/>
  <c r="M64" i="47"/>
  <c r="L64" i="47"/>
  <c r="M45" i="47"/>
  <c r="L45" i="47"/>
  <c r="M42" i="47"/>
  <c r="L42" i="47"/>
  <c r="M66" i="47"/>
  <c r="L66" i="47"/>
  <c r="M44" i="47"/>
  <c r="L44" i="47"/>
  <c r="M63" i="47"/>
  <c r="L63" i="47"/>
  <c r="M40" i="47"/>
  <c r="L40" i="47"/>
  <c r="M26" i="47"/>
  <c r="L26" i="47"/>
  <c r="M22" i="47"/>
  <c r="L22" i="47"/>
  <c r="M21" i="47"/>
  <c r="L21" i="47"/>
  <c r="M55" i="47"/>
  <c r="L55" i="47"/>
  <c r="M38" i="47"/>
  <c r="L38" i="47"/>
  <c r="M29" i="47"/>
  <c r="L29" i="47"/>
  <c r="M60" i="47"/>
  <c r="L60" i="47"/>
  <c r="M52" i="47"/>
  <c r="L52" i="47"/>
  <c r="M46" i="47"/>
  <c r="L46" i="47"/>
  <c r="M59" i="47"/>
  <c r="L59" i="47"/>
  <c r="M68" i="47"/>
  <c r="L68" i="47"/>
  <c r="M36" i="47"/>
  <c r="L36" i="47"/>
  <c r="M49" i="47"/>
  <c r="L49" i="47"/>
  <c r="M34" i="47"/>
  <c r="L34" i="47"/>
  <c r="M62" i="47"/>
  <c r="L62" i="47"/>
  <c r="M65" i="47"/>
  <c r="L65" i="47"/>
  <c r="M53" i="47"/>
  <c r="L53" i="47"/>
  <c r="M28" i="47"/>
  <c r="L28" i="47"/>
  <c r="M57" i="47"/>
  <c r="L57" i="47"/>
  <c r="M35" i="47"/>
  <c r="L35" i="47"/>
  <c r="M41" i="47"/>
  <c r="L41" i="47"/>
  <c r="M43" i="47"/>
  <c r="L43" i="47"/>
  <c r="M54" i="47"/>
  <c r="L54" i="47"/>
  <c r="M51" i="47"/>
  <c r="L51" i="47"/>
  <c r="M27" i="47"/>
  <c r="L27" i="47"/>
  <c r="M50" i="47"/>
  <c r="L50" i="47"/>
  <c r="M61" i="47"/>
  <c r="L61" i="47"/>
  <c r="M33" i="47"/>
  <c r="L33" i="47"/>
  <c r="M58" i="47"/>
  <c r="L58" i="47"/>
  <c r="F27" i="47"/>
  <c r="K39" i="47"/>
  <c r="K38" i="47"/>
  <c r="F26" i="47"/>
  <c r="K40" i="47"/>
  <c r="F28" i="47"/>
  <c r="K34" i="47"/>
  <c r="F22" i="47"/>
  <c r="K41" i="47"/>
  <c r="F29" i="47"/>
  <c r="K42" i="47"/>
  <c r="F30" i="47"/>
  <c r="F25" i="47"/>
  <c r="K37" i="47"/>
  <c r="F21" i="47"/>
  <c r="K33" i="47"/>
  <c r="K44" i="47"/>
  <c r="F32" i="47"/>
  <c r="K35" i="47"/>
  <c r="F23" i="47"/>
  <c r="K36" i="47"/>
  <c r="F24" i="47"/>
  <c r="F37" i="47"/>
  <c r="K49" i="47"/>
  <c r="L19" i="47"/>
  <c r="F36" i="47"/>
  <c r="K48" i="47"/>
  <c r="F40" i="47"/>
  <c r="K52" i="47"/>
  <c r="F42" i="47"/>
  <c r="K54" i="47"/>
  <c r="K46" i="47"/>
  <c r="F34" i="47"/>
  <c r="K47" i="47"/>
  <c r="F35" i="47"/>
  <c r="K50" i="47"/>
  <c r="F38" i="47"/>
  <c r="F39" i="47"/>
  <c r="K51" i="47"/>
  <c r="F44" i="47"/>
  <c r="K56" i="47"/>
  <c r="K53" i="47"/>
  <c r="F41" i="47"/>
  <c r="K45" i="47"/>
  <c r="F33" i="47"/>
  <c r="F43" i="47"/>
  <c r="K55" i="47"/>
  <c r="F52" i="47"/>
  <c r="K64" i="47"/>
  <c r="F64" i="47"/>
  <c r="F50" i="47"/>
  <c r="K62" i="47"/>
  <c r="F62" i="47"/>
  <c r="K60" i="47"/>
  <c r="F60" i="47"/>
  <c r="F48" i="47"/>
  <c r="F53" i="47"/>
  <c r="K65" i="47"/>
  <c r="F65" i="47"/>
  <c r="K59" i="47"/>
  <c r="F59" i="47"/>
  <c r="F47" i="47"/>
  <c r="K57" i="47"/>
  <c r="F57" i="47"/>
  <c r="F45" i="47"/>
  <c r="K68" i="47"/>
  <c r="F68" i="47"/>
  <c r="F56" i="47"/>
  <c r="L18" i="47"/>
  <c r="I8" i="47"/>
  <c r="H8" i="47"/>
  <c r="K58" i="47"/>
  <c r="F58" i="47"/>
  <c r="F46" i="47"/>
  <c r="K61" i="47"/>
  <c r="F61" i="47"/>
  <c r="F49" i="47"/>
  <c r="F55" i="47"/>
  <c r="K67" i="47"/>
  <c r="F67" i="47"/>
  <c r="K63" i="47"/>
  <c r="F63" i="47"/>
  <c r="F51" i="47"/>
  <c r="K66" i="47"/>
  <c r="F66" i="47"/>
  <c r="F54" i="47"/>
  <c r="T51" i="1"/>
  <c r="B8" i="47"/>
</calcChain>
</file>

<file path=xl/sharedStrings.xml><?xml version="1.0" encoding="utf-8"?>
<sst xmlns="http://schemas.openxmlformats.org/spreadsheetml/2006/main" count="14041" uniqueCount="3022">
  <si>
    <t xml:space="preserve">Resource Adequacy (SCE Buys) Offer Form Instructions </t>
  </si>
  <si>
    <t>end</t>
  </si>
  <si>
    <t>2018 RA RFO</t>
  </si>
  <si>
    <t>Color/Pattern Codes</t>
  </si>
  <si>
    <t>Space to type in required Information (text or numbers)</t>
  </si>
  <si>
    <r>
      <t>Text/</t>
    </r>
    <r>
      <rPr>
        <sz val="10"/>
        <color rgb="FF0070C0"/>
        <rFont val="Calibri"/>
        <family val="2"/>
        <scheme val="minor"/>
      </rPr>
      <t>Information/</t>
    </r>
    <r>
      <rPr>
        <b/>
        <sz val="10"/>
        <color rgb="FFFF0000"/>
        <rFont val="Calibri"/>
        <family val="2"/>
        <scheme val="minor"/>
      </rPr>
      <t>Error</t>
    </r>
    <r>
      <rPr>
        <sz val="10"/>
        <color rgb="FF0070C0"/>
        <rFont val="Calibri"/>
        <family val="2"/>
        <scheme val="minor"/>
      </rPr>
      <t>/</t>
    </r>
    <r>
      <rPr>
        <b/>
        <sz val="10"/>
        <color rgb="FF00B050"/>
        <rFont val="Calibri"/>
        <family val="2"/>
        <scheme val="minor"/>
      </rPr>
      <t>Good to Go</t>
    </r>
  </si>
  <si>
    <t>SCE Only (headers, information and validation messages)</t>
  </si>
  <si>
    <t>Select from a drop-down box</t>
  </si>
  <si>
    <r>
      <t>Error text-number/</t>
    </r>
    <r>
      <rPr>
        <b/>
        <sz val="10"/>
        <rFont val="Calibri"/>
        <family val="2"/>
        <scheme val="minor"/>
      </rPr>
      <t>Good text-number</t>
    </r>
  </si>
  <si>
    <t>Data validation color</t>
  </si>
  <si>
    <t>SCE 2018 RA (SCE Buys) Offer Form</t>
  </si>
  <si>
    <t>Tab Names:</t>
  </si>
  <si>
    <t>Required Information</t>
  </si>
  <si>
    <t>Instructions</t>
  </si>
  <si>
    <t>n/a</t>
  </si>
  <si>
    <t>Front Page</t>
  </si>
  <si>
    <t>Required</t>
  </si>
  <si>
    <t>RA Offers</t>
  </si>
  <si>
    <t>Required for RA Capacity Offers</t>
  </si>
  <si>
    <t>Import RA Offers</t>
  </si>
  <si>
    <t>Required for Import RA Offers</t>
  </si>
  <si>
    <t>Firm Energy Import Offers</t>
  </si>
  <si>
    <t>Required for Firm Energy Import Offers</t>
  </si>
  <si>
    <t>Import Capability Transf Offers</t>
  </si>
  <si>
    <t>Required for Import Capability Transfer Offers</t>
  </si>
  <si>
    <t>Limits</t>
  </si>
  <si>
    <t>NQC List</t>
  </si>
  <si>
    <t>Informational</t>
  </si>
  <si>
    <t>Notes</t>
  </si>
  <si>
    <t>File should be opened and completed using Excel 2010 or later.</t>
  </si>
  <si>
    <t>Please fill out all data in units requested.</t>
  </si>
  <si>
    <t>Workbook Instructions</t>
  </si>
  <si>
    <t>Complete each required worksheet in the Offer Form.</t>
  </si>
  <si>
    <t>Four RA Area Attributes: North (all North), Big Creek-Ventura, LA Basin, and South System (all South that is not LA Basin or Big Creek-Ventura).</t>
  </si>
  <si>
    <t>For example: generating unit in San Diego-IV local area is considered South System for the purpose of this RFO.</t>
  </si>
  <si>
    <r>
      <t xml:space="preserve">Resources of the </t>
    </r>
    <r>
      <rPr>
        <b/>
        <u/>
        <sz val="10"/>
        <rFont val="Calibri"/>
        <family val="2"/>
        <scheme val="minor"/>
      </rPr>
      <t>same</t>
    </r>
    <r>
      <rPr>
        <b/>
        <sz val="10"/>
        <rFont val="Calibri"/>
        <family val="2"/>
        <scheme val="minor"/>
      </rPr>
      <t xml:space="preserve"> </t>
    </r>
    <r>
      <rPr>
        <sz val="10"/>
        <rFont val="Calibri"/>
        <family val="2"/>
        <scheme val="minor"/>
      </rPr>
      <t>RA Area Attribute should be offered in one form.</t>
    </r>
  </si>
  <si>
    <r>
      <t xml:space="preserve">Only resources of the </t>
    </r>
    <r>
      <rPr>
        <b/>
        <u/>
        <sz val="10"/>
        <rFont val="Calibri"/>
        <family val="2"/>
        <scheme val="minor"/>
      </rPr>
      <t>same</t>
    </r>
    <r>
      <rPr>
        <sz val="10"/>
        <rFont val="Calibri"/>
        <family val="2"/>
        <scheme val="minor"/>
      </rPr>
      <t xml:space="preserve"> RA Area Attribute can be grouped. One form must be used if resources are offered as a package.</t>
    </r>
  </si>
  <si>
    <t>I. "Front Page" tab</t>
  </si>
  <si>
    <t>a)</t>
  </si>
  <si>
    <t>Seller Name – Seller must enter the name of the Counterparty consistent with the name in the Confirmation Letter on the "Front Page" tab (Cell A23).</t>
  </si>
  <si>
    <t>b)</t>
  </si>
  <si>
    <t>Generating Unit(s) Name - Seller should create a name to identify the Generating Units offered in the Offer Form.</t>
  </si>
  <si>
    <t>c)</t>
  </si>
  <si>
    <t>Unit(s) ID and CPID – SCE will enter a Counterparty ID and Unit(s) ID.</t>
  </si>
  <si>
    <t>d)</t>
  </si>
  <si>
    <t>File Update Date - Seller should update the File Update Date field any time a change is made to the Offer Form.</t>
  </si>
  <si>
    <t>e)</t>
  </si>
  <si>
    <t>Generating Units of the same RA Area Attribute should be grouped in the same Offer Form.</t>
  </si>
  <si>
    <t>Five Sections. Two must be completed (A, and C or D).</t>
  </si>
  <si>
    <t>A. Supplier Diversity</t>
  </si>
  <si>
    <t xml:space="preserve">Please select "Yes" or "No" as applicable to the question/statements.  </t>
  </si>
  <si>
    <t>B. Validation Message</t>
  </si>
  <si>
    <t>Read the validation message and address it.</t>
  </si>
  <si>
    <t>C. List of Units that are present on the CAISO NQC list or List of Import Products</t>
  </si>
  <si>
    <t>If a Generating Unit is currently present on the NQC list, Seller must select the CAISO Resource ID in column C.</t>
  </si>
  <si>
    <t>For Import Products, select them from the dropdown list in column C</t>
  </si>
  <si>
    <t>D. List of Units not present on current NQC list</t>
  </si>
  <si>
    <t>Select "Yes" in cell C84 if the unit is not on NQC list to populate the table below.</t>
  </si>
  <si>
    <t>Enter future Resource ID or TBD in column C.</t>
  </si>
  <si>
    <t>Fill in all the required information (type in or select from the pull-down menus).</t>
  </si>
  <si>
    <t>E. Additional Information Not Communicated Above.</t>
  </si>
  <si>
    <t>Provide any additional information if needed.</t>
  </si>
  <si>
    <t>II. "RA Offers" tab</t>
  </si>
  <si>
    <t>Refer to RFO Instructions for the products solicited.</t>
  </si>
  <si>
    <t>Capacity can be offered in blocks.</t>
  </si>
  <si>
    <t>Enter Offers RA Capacity Block Size in columns J through U</t>
  </si>
  <si>
    <t>Enter number of blocks in columns V and W (the minimum can be greater than 1)</t>
  </si>
  <si>
    <t>Enter Offers RA Contract Price in columns X through Y</t>
  </si>
  <si>
    <t>Do not skip rows. Do not cut and paste.</t>
  </si>
  <si>
    <t>Round up to two decimal points. Numbers only</t>
  </si>
  <si>
    <t>Complete the "Limits" tab for RA Offers</t>
  </si>
  <si>
    <t>III. "Limits" tab</t>
  </si>
  <si>
    <t>Enter limits for the provided RA Tag Offer set in column C</t>
  </si>
  <si>
    <t>Limits indicate the highest total and the highest monthly amount of RA Capacity that SCE can select form the offers on the "RA Offers" tab.</t>
  </si>
  <si>
    <t>IV. "Import RA Offers" tab</t>
  </si>
  <si>
    <t>Refer to RFO Instructions for the Import RA products solicited.</t>
  </si>
  <si>
    <t>Enter Offers Contract Price in columns X through Y</t>
  </si>
  <si>
    <t>V. "Firm Energy Import Offers" tab</t>
  </si>
  <si>
    <t>Refer to RFO Instructions for the Firm Energy Import products solicited.</t>
  </si>
  <si>
    <t>Contract Price is indexed to CAISO Day-Ahead Intertie LMP plus the number enterted in columns X</t>
  </si>
  <si>
    <t>VI. "Import Capability Transf Offers" tab</t>
  </si>
  <si>
    <t>Refer to RFO Instructions for the Import Capability Transfers ('Import Allocation Rights') products solicited.</t>
  </si>
  <si>
    <t>Enter Offers Contract Price in columns X</t>
  </si>
  <si>
    <t>2018 RA RFO Indicative (SCE Buys)</t>
  </si>
  <si>
    <t>INDICATIVE OFFER</t>
  </si>
  <si>
    <t>FINAL OFFER (with indicative pricing terms)</t>
  </si>
  <si>
    <t>OFFER</t>
  </si>
  <si>
    <t>RESOURCE ADEQUACY (SCE BUYS) OFFER FORM</t>
  </si>
  <si>
    <t>MASTER POWER PURCHASE AND SALE AGREEMENT 
CONFIRMATION LETTER</t>
  </si>
  <si>
    <t>between</t>
  </si>
  <si>
    <t>SOUTHERN CALIFORNIA EDISON COMPANY</t>
  </si>
  <si>
    <t>and</t>
  </si>
  <si>
    <t>[Seller Name]</t>
  </si>
  <si>
    <t>Generating Unit(s) Name:</t>
  </si>
  <si>
    <t>[Unit(s) Names]</t>
  </si>
  <si>
    <t>Unit(s) ID:</t>
  </si>
  <si>
    <t>[SCE Note: Assigned by SCE.]</t>
  </si>
  <si>
    <t>File Update Date:</t>
  </si>
  <si>
    <t>CPID:</t>
  </si>
  <si>
    <t>CAISO Resource ID / Product ID:</t>
  </si>
  <si>
    <t>Input</t>
  </si>
  <si>
    <t>Existing Zone:</t>
  </si>
  <si>
    <t>Please select "Yes" or "No" as applicable to the question/statements below.</t>
  </si>
  <si>
    <t>August Net Qualifying Capacity (MW):</t>
  </si>
  <si>
    <t>Are you a Diverse Business Enterprise?:</t>
  </si>
  <si>
    <t>[SCE Note: Diverse Business Enterprise stands for "Women-Owned, Minority-Owned, and Disabled Veteran-Owned Business Enterprises and Lesbian, Gay, Bisexual and/or Transgender Business Enterprise" and has meaning as set forth in CPUC General Order 156, at http://www.cpuc.ca.gov/PUC/documents/go.htm.  If "yes", please ensure you are certified by the CPUC (The Supplier Clearinghouse) (www.thesupplierclearinghouse.com) and provide certification with your bid.]</t>
  </si>
  <si>
    <t xml:space="preserve">Offeror’s Policy on Utilization of Diverse Business Enterprise. </t>
  </si>
  <si>
    <t>Generating Unit Technology:</t>
  </si>
  <si>
    <t>Supplier diversity policy statement exists which encourages and promotes providing Diverse Business Enterprise the maximum practicable opportunity to compete for your business.</t>
  </si>
  <si>
    <t>Primary Fuel Type:</t>
  </si>
  <si>
    <t>Supplier diversity program is documented.</t>
  </si>
  <si>
    <t>Prime Mover Technology:</t>
  </si>
  <si>
    <t>NA</t>
  </si>
  <si>
    <t xml:space="preserve">Supplier diversity program oversight is provided by an officer or majority owner. </t>
  </si>
  <si>
    <t xml:space="preserve"> Turbine Configuration:</t>
  </si>
  <si>
    <t>Measurable goals exist for Diverse Business Enterprise’ participation in bid opportunities and results / spend with subsuppliers / subcontractors providing direct support (not overhead expenses, such as cleaning and landscape services) to your company’s products / services.</t>
  </si>
  <si>
    <t>RMR Contract:</t>
  </si>
  <si>
    <t>CAISO Resource ID:</t>
  </si>
  <si>
    <t>Unit SCID:</t>
  </si>
  <si>
    <t>[SCE Note: Read and address the validation message below.]</t>
  </si>
  <si>
    <t>Air Pollution Control District:</t>
  </si>
  <si>
    <t>Validation Message:</t>
  </si>
  <si>
    <t>California Air Resources Board ID #:</t>
  </si>
  <si>
    <t>[SCE Note: Offer Form Summary.]</t>
  </si>
  <si>
    <t>Resource Category:</t>
  </si>
  <si>
    <t>RA Area Attribute:</t>
  </si>
  <si>
    <t>Number of Offers:</t>
  </si>
  <si>
    <t>Path 26 Allocation:</t>
  </si>
  <si>
    <t>Local area reliability region:</t>
  </si>
  <si>
    <t>Deliverability restrictions:</t>
  </si>
  <si>
    <t>[SCE Note: Four RA Area Attributes: North (all North), Big Creek-Ventura, LA Basin, and South System (all South that is not LA Basin or Big Creek-Ventura).]</t>
  </si>
  <si>
    <r>
      <t>Are you a WMDVBE</t>
    </r>
    <r>
      <rPr>
        <vertAlign val="superscript"/>
        <sz val="9"/>
        <color theme="0" tint="-0.499984740745262"/>
        <rFont val="Calibri"/>
        <family val="2"/>
        <scheme val="minor"/>
      </rPr>
      <t>1</t>
    </r>
    <r>
      <rPr>
        <sz val="9"/>
        <color theme="0" tint="-0.499984740745262"/>
        <rFont val="Calibri"/>
        <family val="2"/>
        <scheme val="minor"/>
      </rPr>
      <t>?</t>
    </r>
  </si>
  <si>
    <t>[SCE Note: For example: generating unit in San Diego-IV local area is considered South System for the purpose of this RFO.]</t>
  </si>
  <si>
    <r>
      <t>Is this an OTC Unit</t>
    </r>
    <r>
      <rPr>
        <vertAlign val="superscript"/>
        <sz val="9"/>
        <color theme="0" tint="-0.499984740745262"/>
        <rFont val="Calibri"/>
        <family val="2"/>
        <scheme val="minor"/>
      </rPr>
      <t>2</t>
    </r>
    <r>
      <rPr>
        <sz val="9"/>
        <color theme="0" tint="-0.499984740745262"/>
        <rFont val="Calibri"/>
        <family val="2"/>
        <scheme val="minor"/>
      </rPr>
      <t>?</t>
    </r>
  </si>
  <si>
    <t>No</t>
  </si>
  <si>
    <r>
      <t xml:space="preserve">[SCE Note: Resources of the </t>
    </r>
    <r>
      <rPr>
        <b/>
        <u/>
        <sz val="9"/>
        <color rgb="FF0070C0"/>
        <rFont val="Calibri"/>
        <family val="2"/>
        <scheme val="minor"/>
      </rPr>
      <t>same</t>
    </r>
    <r>
      <rPr>
        <sz val="9"/>
        <color rgb="FF0070C0"/>
        <rFont val="Calibri"/>
        <family val="2"/>
        <scheme val="minor"/>
      </rPr>
      <t xml:space="preserve"> RA Area attribute should offered in one form.]</t>
    </r>
  </si>
  <si>
    <t>[SCE Note: Only resources of the same RA Area Attribute can be grouped. One form must be used if resources are offered as a package.]</t>
  </si>
  <si>
    <t>NQC</t>
  </si>
  <si>
    <t>[SCE Note: If resources are currently listed on NQC list, then select resources from the list in the column C below. Refer to the tab "NQC List" for the NQC list.]</t>
  </si>
  <si>
    <t>[SCE Note: If Flexible Capacity is included, please indicate the amount in MW (maximum) or as a % of NQC of the Unit in column N. Select "No" if Flexible attribute is not included]</t>
  </si>
  <si>
    <t>Units Passed</t>
  </si>
  <si>
    <t>August MW&gt;0</t>
  </si>
  <si>
    <t>#</t>
  </si>
  <si>
    <t>Validation Message</t>
  </si>
  <si>
    <t>RESOURCE_ID / IMPORT PRODUCT TYPE</t>
  </si>
  <si>
    <t>GENERATOR NAME</t>
  </si>
  <si>
    <r>
      <t>Is this an OTC Unit</t>
    </r>
    <r>
      <rPr>
        <b/>
        <vertAlign val="superscript"/>
        <sz val="9"/>
        <color theme="0" tint="-0.499984740745262"/>
        <rFont val="Arial Narrow"/>
        <family val="2"/>
      </rPr>
      <t>2</t>
    </r>
    <r>
      <rPr>
        <b/>
        <sz val="9"/>
        <rFont val="Arial Narrow"/>
        <family val="2"/>
      </rPr>
      <t>?</t>
    </r>
  </si>
  <si>
    <t>Compliance Date (As set forth by the SWRCB):</t>
  </si>
  <si>
    <t>Comment if OTC planned date is different from SWRCB compliance date</t>
  </si>
  <si>
    <t>Deliverability restrictions (enter "none" if unrestricted):</t>
  </si>
  <si>
    <t>The Flexible Capacity Included (enter max amount in MW or % of NQC if yes):</t>
  </si>
  <si>
    <t>Match</t>
  </si>
  <si>
    <t>Validation</t>
  </si>
  <si>
    <t>JAN</t>
  </si>
  <si>
    <t>FEB</t>
  </si>
  <si>
    <t>MAR</t>
  </si>
  <si>
    <t>APR</t>
  </si>
  <si>
    <t>MAY</t>
  </si>
  <si>
    <t>JUN</t>
  </si>
  <si>
    <t>JUL</t>
  </si>
  <si>
    <t>AUG</t>
  </si>
  <si>
    <t>SEP</t>
  </si>
  <si>
    <t>OCT</t>
  </si>
  <si>
    <t>NOV</t>
  </si>
  <si>
    <t>DEC</t>
  </si>
  <si>
    <t>DISPATCHABILITY</t>
  </si>
  <si>
    <t>Path</t>
  </si>
  <si>
    <t>Flex</t>
  </si>
  <si>
    <t>CAISO ID</t>
  </si>
  <si>
    <t>RA Offers Resource List</t>
  </si>
  <si>
    <t>Import RA Resource List</t>
  </si>
  <si>
    <t>Firm Energy Import Resource List</t>
  </si>
  <si>
    <t>Import Capacity Transfer Resource List</t>
  </si>
  <si>
    <t>none</t>
  </si>
  <si>
    <t>Yes (Enter %of NQC or max MW)</t>
  </si>
  <si>
    <r>
      <t xml:space="preserve">[SCE Note: </t>
    </r>
    <r>
      <rPr>
        <vertAlign val="superscript"/>
        <sz val="9"/>
        <color rgb="FF0070C0"/>
        <rFont val="Calibri"/>
        <family val="2"/>
        <scheme val="minor"/>
      </rPr>
      <t>2</t>
    </r>
    <r>
      <rPr>
        <sz val="9"/>
        <color rgb="FF0070C0"/>
        <rFont val="Calibri"/>
        <family val="2"/>
        <scheme val="minor"/>
      </rPr>
      <t xml:space="preserve"> OTC Units are generating units employing once-through cooling (OTC) as set forth in the California State Water Resources Control Board (SWRCB) OTC Policy.]</t>
    </r>
  </si>
  <si>
    <t>[SCE Note: Select "Yes" if the unit is not on NQC list to populate the table below.]</t>
  </si>
  <si>
    <t>Not on NQC list:</t>
  </si>
  <si>
    <t>[SCE Note: Enter all required information.]</t>
  </si>
  <si>
    <t>[SCE Note: Address validation messages if any.]</t>
  </si>
  <si>
    <t>Validation Fields</t>
  </si>
  <si>
    <t>RESOURCE_ID (Enter TBD if unknown)</t>
  </si>
  <si>
    <t>Existing Unit:</t>
  </si>
  <si>
    <t>Projected August NQC (MW):</t>
  </si>
  <si>
    <t>Expected NQC date:</t>
  </si>
  <si>
    <t>Zone</t>
  </si>
  <si>
    <t>The Flexible Capacity included (enter amount or % of NQC if yes):</t>
  </si>
  <si>
    <t xml:space="preserve">RESOURCE_ID </t>
  </si>
  <si>
    <t xml:space="preserve">GENERATOR NAME </t>
  </si>
  <si>
    <t xml:space="preserve">Path 26 Allocation </t>
  </si>
  <si>
    <t xml:space="preserve">Local Area </t>
  </si>
  <si>
    <t xml:space="preserve">if Existing Unit </t>
  </si>
  <si>
    <t xml:space="preserve">Aug NQC (MW) </t>
  </si>
  <si>
    <t>Expected NQC date</t>
  </si>
  <si>
    <t xml:space="preserve">Resource Category </t>
  </si>
  <si>
    <t>Deliverability restrictions</t>
  </si>
  <si>
    <t xml:space="preserve">Generating Unit Technology </t>
  </si>
  <si>
    <t xml:space="preserve">Primary Fuel Type </t>
  </si>
  <si>
    <t>Offer(s) to Sell System or Local RA to Southern California Edison</t>
  </si>
  <si>
    <t>Seller provides the following information:</t>
  </si>
  <si>
    <t>Number of Resources:</t>
  </si>
  <si>
    <t>Maximum number of Offers:</t>
  </si>
  <si>
    <t>Offers Entered:</t>
  </si>
  <si>
    <t>Minimum RA Price</t>
  </si>
  <si>
    <t>limit check</t>
  </si>
  <si>
    <t>A. List of Offers</t>
  </si>
  <si>
    <t>Type</t>
  </si>
  <si>
    <t>Total NQC</t>
  </si>
  <si>
    <t>[SCE Note: Refer to details on the "Instructions" tab. All Offers must be entered in columns J through Y. No blanks (zeros or positive numbers rounded to two decimal points only).]</t>
  </si>
  <si>
    <t>Maximum RA Price</t>
  </si>
  <si>
    <t>[SCE Note: Product, Start Exercise Date and End Exercise Date is defined by the RA Capacity Block Size (MW) and Contract Price ($/kW-month) entered.]</t>
  </si>
  <si>
    <t>Limits needed (Total MW offered &gt;total NQC)</t>
  </si>
  <si>
    <t>[SCE Note: Do not skip rows. Do not cut and paste. "EXAMPLE"/"SAMPLE" offer is in Row 15.]</t>
  </si>
  <si>
    <t>Maximum Offer exceeds total NQC</t>
  </si>
  <si>
    <t>[SCE Note: If offering a multi-year product then offers for discrete years/same capacity must be entered first, e.g. Q3 2019 and Q3 2020 in lines 17 and 18 and Q3 2019-2020 in line 19.]</t>
  </si>
  <si>
    <t>Max Offered to check if limits are needed</t>
  </si>
  <si>
    <t>Total Offered</t>
  </si>
  <si>
    <t>[SCE Note: Contract Price has to entered for all years between start date and end date.]</t>
  </si>
  <si>
    <t>good offers count</t>
  </si>
  <si>
    <t>Maximum Offer</t>
  </si>
  <si>
    <t>[SCE Note: Check validation comment in column AG. Offer Name (column A) will appear once all of the fields are entered correctly.]</t>
  </si>
  <si>
    <t>validation count</t>
  </si>
  <si>
    <t>[SCE Note: If the offer belongs to a package, then identify Pkg # from the dropdown; otherwise, select "Exclusive" from the dropdown.]</t>
  </si>
  <si>
    <t>RA Capacity Block Size (MW)</t>
  </si>
  <si>
    <t>RA Contract Price ($/kW-month)</t>
  </si>
  <si>
    <t>months</t>
  </si>
  <si>
    <t>years</t>
  </si>
  <si>
    <t>Minimum offer</t>
  </si>
  <si>
    <t>Offer Name</t>
  </si>
  <si>
    <t>ID#</t>
  </si>
  <si>
    <t>Number of Blocks Lifted</t>
  </si>
  <si>
    <t>Product</t>
  </si>
  <si>
    <t>Start Exercise Date</t>
  </si>
  <si>
    <t>End Exercise Date</t>
  </si>
  <si>
    <t>Resource</t>
  </si>
  <si>
    <t>If Packaged Offer, then identify Pkg #</t>
  </si>
  <si>
    <t>Variable by Month
(Yes/No)</t>
  </si>
  <si>
    <t>January</t>
  </si>
  <si>
    <t>February</t>
  </si>
  <si>
    <t>March</t>
  </si>
  <si>
    <t>April</t>
  </si>
  <si>
    <t>May</t>
  </si>
  <si>
    <t>June</t>
  </si>
  <si>
    <t>July</t>
  </si>
  <si>
    <t>August</t>
  </si>
  <si>
    <t>September</t>
  </si>
  <si>
    <t>October</t>
  </si>
  <si>
    <t>November</t>
  </si>
  <si>
    <t>December</t>
  </si>
  <si>
    <t>Minimum Number of Blocks Offered</t>
  </si>
  <si>
    <t>Maximum Number of Blocks Offered</t>
  </si>
  <si>
    <t>2019
Contract Price ($/kW-month)</t>
  </si>
  <si>
    <t>2020
Contract Price ($/kW-month)</t>
  </si>
  <si>
    <t>2021
Contract Price ($/kW-month)</t>
  </si>
  <si>
    <t>2022
Contract Price ($/kW-month)</t>
  </si>
  <si>
    <t>Note</t>
  </si>
  <si>
    <t>Total Nominal Capacity Payment ($ million) for 
Min Blocks</t>
  </si>
  <si>
    <t>Total Nominal Capacity Payment ($ million) for 
Max Blocks</t>
  </si>
  <si>
    <t>Total MW-months (Min-Max, rounded)</t>
  </si>
  <si>
    <t>Offer Description</t>
  </si>
  <si>
    <t>count</t>
  </si>
  <si>
    <t>years check</t>
  </si>
  <si>
    <t>validation check</t>
  </si>
  <si>
    <t>skip row check</t>
  </si>
  <si>
    <t>discrete Check</t>
  </si>
  <si>
    <t>discrete check 2018</t>
  </si>
  <si>
    <t>discrete check 2019</t>
  </si>
  <si>
    <t>discrete check 2020</t>
  </si>
  <si>
    <t>discrete check 2021</t>
  </si>
  <si>
    <t>Capacity shape</t>
  </si>
  <si>
    <t>Max MW-M</t>
  </si>
  <si>
    <t>Resources</t>
  </si>
  <si>
    <t>sample</t>
  </si>
  <si>
    <t>ABC_1_Solar</t>
  </si>
  <si>
    <t>Exclusive</t>
  </si>
  <si>
    <t>SAMPLE</t>
  </si>
  <si>
    <r>
      <t xml:space="preserve">EXAMPLE/SAMPLE OFFER IS ABOVE. ACTUAL OFFERS </t>
    </r>
    <r>
      <rPr>
        <u/>
        <sz val="12"/>
        <color theme="1"/>
        <rFont val="Calibri"/>
        <family val="2"/>
        <scheme val="minor"/>
      </rPr>
      <t>MUST</t>
    </r>
    <r>
      <rPr>
        <sz val="12"/>
        <color theme="1"/>
        <rFont val="Calibri"/>
        <family val="2"/>
        <scheme val="minor"/>
      </rPr>
      <t xml:space="preserve"> be entered BELOW (COLUMNS J through AA only)</t>
    </r>
  </si>
  <si>
    <t>Pkg1</t>
  </si>
  <si>
    <t>Pkg2</t>
  </si>
  <si>
    <t>Pkg3</t>
  </si>
  <si>
    <t>Pkg4</t>
  </si>
  <si>
    <t>Pkg5</t>
  </si>
  <si>
    <t>Pkg6</t>
  </si>
  <si>
    <t>Pkg7</t>
  </si>
  <si>
    <t>Pkg8</t>
  </si>
  <si>
    <t>Pkg9</t>
  </si>
  <si>
    <t>Pkg10</t>
  </si>
  <si>
    <t>Pkg11</t>
  </si>
  <si>
    <t>Pkg12</t>
  </si>
  <si>
    <t>Pkg13</t>
  </si>
  <si>
    <t>Pkg14</t>
  </si>
  <si>
    <t>Pkg15</t>
  </si>
  <si>
    <t>Pkg16</t>
  </si>
  <si>
    <t>Pkg17</t>
  </si>
  <si>
    <t>Pkg18</t>
  </si>
  <si>
    <t>Pkg19</t>
  </si>
  <si>
    <t>Pkg20</t>
  </si>
  <si>
    <t>Pkg21</t>
  </si>
  <si>
    <t>Pkg22</t>
  </si>
  <si>
    <t>Pkg23</t>
  </si>
  <si>
    <t>Pkg24</t>
  </si>
  <si>
    <t>Pkg25</t>
  </si>
  <si>
    <t>Pkg26</t>
  </si>
  <si>
    <t>Pkg27</t>
  </si>
  <si>
    <t>Pkg28</t>
  </si>
  <si>
    <t>Pkg29</t>
  </si>
  <si>
    <t>Pkg30</t>
  </si>
  <si>
    <t>Pkg31</t>
  </si>
  <si>
    <t>Pkg32</t>
  </si>
  <si>
    <t>Pkg33</t>
  </si>
  <si>
    <t>Pkg34</t>
  </si>
  <si>
    <t>Pkg35</t>
  </si>
  <si>
    <t>Pkg36</t>
  </si>
  <si>
    <t>Pkg37</t>
  </si>
  <si>
    <t>Pkg38</t>
  </si>
  <si>
    <t>Pkg39</t>
  </si>
  <si>
    <t>Pkg40</t>
  </si>
  <si>
    <t>Pkg41</t>
  </si>
  <si>
    <t>Pkg42</t>
  </si>
  <si>
    <t>Pkg43</t>
  </si>
  <si>
    <t>Pkg44</t>
  </si>
  <si>
    <t>Pkg45</t>
  </si>
  <si>
    <t>Pkg46</t>
  </si>
  <si>
    <t>Pkg47</t>
  </si>
  <si>
    <t>Pkg48</t>
  </si>
  <si>
    <t>Pkg49</t>
  </si>
  <si>
    <t>Pkg50</t>
  </si>
  <si>
    <t>Offer(s) to Sell Import RA to Southern California Edison</t>
  </si>
  <si>
    <t>[SCE Note: Product, Start Exercise Date and End Exercise Date is defined by the Import RA Capacity Block Size (MW) and Contract Price ($/kW-month) entered.]</t>
  </si>
  <si>
    <t>Import RA Capacity Block Size (MW)</t>
  </si>
  <si>
    <t>Import RA Contract Price ($/kW-month)</t>
  </si>
  <si>
    <t>Import RA - NOB</t>
  </si>
  <si>
    <t>Offer(s) to Sell Firm Energy Imports to Southern California Edison</t>
  </si>
  <si>
    <t>[SCE Note: Refer to details on the "Instructions" tab. All Offers must be entered in columns J through X. No blanks (zeros or positive numbers rounded to two decimal points only).]</t>
  </si>
  <si>
    <t>On-Peak RA Capacity Block Size (MW)</t>
  </si>
  <si>
    <t>Subtractor / Adder to Day-Ahead CAISO Intertie LMP ($/MWh)</t>
  </si>
  <si>
    <t>discrete check 2022</t>
  </si>
  <si>
    <t>Offer(s) to Sell Import Allocation Rights to Southern California Edison</t>
  </si>
  <si>
    <t>[SCE Note: Refer to details on the "Instructions" tab. All Offers must be entered in columns J through AA. No blanks (zeros or positive numbers rounded to two decimal points only).]</t>
  </si>
  <si>
    <t>[SCE Note: If offering a multi-year product then offers for discrete years/same capacity must be entered first, e.g. Q3 2017 and Q3 2018 in lines 17 and 18 and Q3 2017-2018 in line 19.]</t>
  </si>
  <si>
    <t>RA CAPACITY TOTAL AND MONTHLY VOLUME LIMITS</t>
  </si>
  <si>
    <t>Volume Limits</t>
  </si>
  <si>
    <t>validation</t>
  </si>
  <si>
    <t>A. Total Volume Limit</t>
  </si>
  <si>
    <t>[SCE Note: maximum amount of MW-month available for purchase.]</t>
  </si>
  <si>
    <t>[SCE Note: Leave 9999999 if limits are not needed.]</t>
  </si>
  <si>
    <t>Total MW-months available for purchase:</t>
  </si>
  <si>
    <t>B. Monthly Volume Limits</t>
  </si>
  <si>
    <t>[SCE Note: maximum amount of MW available for purchase in each month.]</t>
  </si>
  <si>
    <t>[SCE Note: Leave 99999 if limits are not needed.]</t>
  </si>
  <si>
    <t>Month</t>
  </si>
  <si>
    <t xml:space="preserve"> Max MW available for purchase</t>
  </si>
  <si>
    <t>Max Flexible MW available for reporting [2]</t>
  </si>
  <si>
    <r>
      <rPr>
        <sz val="9"/>
        <color rgb="FF0070C0"/>
        <rFont val="Calibri"/>
        <family val="2"/>
        <scheme val="minor"/>
      </rPr>
      <t>[SCE Note: Information only.]</t>
    </r>
    <r>
      <rPr>
        <b/>
        <sz val="9"/>
        <rFont val="Calibri"/>
        <family val="2"/>
        <scheme val="minor"/>
      </rPr>
      <t xml:space="preserve"> Maximum MW Offered in a Single Offer</t>
    </r>
  </si>
  <si>
    <r>
      <rPr>
        <sz val="9"/>
        <color rgb="FF0070C0"/>
        <rFont val="Calibri"/>
        <family val="2"/>
        <scheme val="minor"/>
      </rPr>
      <t>[SCE Note: Information only.]</t>
    </r>
    <r>
      <rPr>
        <b/>
        <sz val="9"/>
        <rFont val="Calibri"/>
        <family val="2"/>
        <scheme val="minor"/>
      </rPr>
      <t xml:space="preserve"> Sum of NQC (or projected NQC) of the Units listed on "Front Page"</t>
    </r>
  </si>
  <si>
    <t>Number check</t>
  </si>
  <si>
    <t>Max Offer above NQC check</t>
  </si>
  <si>
    <t>Max Offer (MW)</t>
  </si>
  <si>
    <t>NQC (MW)</t>
  </si>
  <si>
    <t>Limits exceeds NQC if limits are needed</t>
  </si>
  <si>
    <t>Data for APPENDIX 1.7</t>
  </si>
  <si>
    <t>DESCRIPTION OF GENERATING UNITS</t>
  </si>
  <si>
    <t>Generating Unit Name:</t>
  </si>
  <si>
    <t>A. Generating Unit Details</t>
  </si>
  <si>
    <t>Generating Unit:</t>
  </si>
  <si>
    <t>Site Address/Location:</t>
  </si>
  <si>
    <t>[SCE Note: To be filed in Confirmation]</t>
  </si>
  <si>
    <t>B. Generating Unit Specifications</t>
  </si>
  <si>
    <t>Name Plate Capacity:</t>
  </si>
  <si>
    <t>[SCE Note: To be filed upon execution from the list on Front Page]</t>
  </si>
  <si>
    <t>TBD</t>
  </si>
  <si>
    <r>
      <t>Are you a WMDVBE</t>
    </r>
    <r>
      <rPr>
        <b/>
        <vertAlign val="superscript"/>
        <sz val="10"/>
        <color theme="0" tint="-0.499984740745262"/>
        <rFont val="Arial Narrow"/>
        <family val="2"/>
      </rPr>
      <t>1</t>
    </r>
    <r>
      <rPr>
        <b/>
        <sz val="10"/>
        <color theme="0" tint="-0.499984740745262"/>
        <rFont val="Arial Narrow"/>
        <family val="2"/>
      </rPr>
      <t>?</t>
    </r>
  </si>
  <si>
    <r>
      <t>Is this an OTC Unit</t>
    </r>
    <r>
      <rPr>
        <b/>
        <vertAlign val="superscript"/>
        <sz val="10"/>
        <color theme="0" tint="-0.499984740745262"/>
        <rFont val="Arial Narrow"/>
        <family val="2"/>
      </rPr>
      <t>2</t>
    </r>
    <r>
      <rPr>
        <b/>
        <sz val="10"/>
        <color theme="0" tint="-0.499984740745262"/>
        <rFont val="Arial Narrow"/>
        <family val="2"/>
      </rPr>
      <t>?</t>
    </r>
  </si>
  <si>
    <t>RESOURCE_ID</t>
  </si>
  <si>
    <t>LOCAL AREA</t>
  </si>
  <si>
    <t>PATH 26</t>
  </si>
  <si>
    <t>DELIVERABILITY</t>
  </si>
  <si>
    <t>Del.Mw</t>
  </si>
  <si>
    <t>Comment</t>
  </si>
  <si>
    <t>Import RA - MALIN500 (‘COB’)</t>
  </si>
  <si>
    <t>CAISO System</t>
  </si>
  <si>
    <t>North</t>
  </si>
  <si>
    <t>Import RA - NOB_ITC (‘NOB’)</t>
  </si>
  <si>
    <t>South</t>
  </si>
  <si>
    <t>Import RA - PALOVRDE_ITC (‘PV’)</t>
  </si>
  <si>
    <t>Import RA - MEAD_ITC (‘MEAD’)</t>
  </si>
  <si>
    <t>Firm Energy Import - MALIN_5_N101 (‘COB’)</t>
  </si>
  <si>
    <t>Firm Energy Import - SYLMARDC_2_N501 (‘NOB’)</t>
  </si>
  <si>
    <t>Firm Energy Import - PALOVRDE_ASR-APND (‘PV’)</t>
  </si>
  <si>
    <t>Firm Energy Import - MEADS_2_N101 (‘MEAD’)</t>
  </si>
  <si>
    <t>Import Capability Transfer - MALIN500 (‘COB’)</t>
  </si>
  <si>
    <t>Import Capability Transfer - NOB_ITC (‘NOB’)</t>
  </si>
  <si>
    <t>Import Capability Transfer - PALOVRDE_ITC (‘PV’)</t>
  </si>
  <si>
    <t>Import Capability Transfer - MEAD_ITC (‘MEAD’)</t>
  </si>
  <si>
    <t>7STDRD_1_SOLAR1</t>
  </si>
  <si>
    <t>Kern</t>
  </si>
  <si>
    <t>Shafter Solar</t>
  </si>
  <si>
    <t>N</t>
  </si>
  <si>
    <t>FC</t>
  </si>
  <si>
    <t/>
  </si>
  <si>
    <t>ACACIA_6_SOLAR</t>
  </si>
  <si>
    <t>Big Creek-Ventura</t>
  </si>
  <si>
    <t>West Antelope Solar</t>
  </si>
  <si>
    <t>ADERA_1_SOLAR1</t>
  </si>
  <si>
    <t>Fresno</t>
  </si>
  <si>
    <t>Adera Solar</t>
  </si>
  <si>
    <t>EO</t>
  </si>
  <si>
    <t>ADLIN_1_UNITS</t>
  </si>
  <si>
    <t>NCNB</t>
  </si>
  <si>
    <t>GEYSERS AIDLIN AGGREGATE</t>
  </si>
  <si>
    <t>Y</t>
  </si>
  <si>
    <t>ADMEST_6_SOLAR</t>
  </si>
  <si>
    <t>Adams East</t>
  </si>
  <si>
    <t>ADOBEE_1_SOLAR</t>
  </si>
  <si>
    <t>Adobe Solar</t>
  </si>
  <si>
    <t>AGRICO_6_PL3N5</t>
  </si>
  <si>
    <t>Fresno Peaker</t>
  </si>
  <si>
    <t>AGRICO_7_UNIT</t>
  </si>
  <si>
    <t>Fresno Cogen</t>
  </si>
  <si>
    <t>AGUCAL_5_SOLAR1</t>
  </si>
  <si>
    <t>Agua Caliente Solar</t>
  </si>
  <si>
    <t>ALAMIT_7_UNIT 1</t>
  </si>
  <si>
    <t>LA Basin</t>
  </si>
  <si>
    <t>ALAMITOS GEN STA. UNIT 1</t>
  </si>
  <si>
    <t>ALAMIT_7_UNIT 2</t>
  </si>
  <si>
    <t>ALAMITOS GEN STA. UNIT 2</t>
  </si>
  <si>
    <t>ALAMIT_7_UNIT 3</t>
  </si>
  <si>
    <t>ALAMITOS GEN STA. UNIT 3</t>
  </si>
  <si>
    <t>ALAMIT_7_UNIT 4</t>
  </si>
  <si>
    <t>ALAMITOS GEN STA. UNIT 4</t>
  </si>
  <si>
    <t>ALAMIT_7_UNIT 5</t>
  </si>
  <si>
    <t>ALAMITOS GEN STA. UNIT 5</t>
  </si>
  <si>
    <t>ALAMIT_7_UNIT 6</t>
  </si>
  <si>
    <t>ALAMITOS GEN STA. UNIT 6</t>
  </si>
  <si>
    <t>ALAMO_6_UNIT</t>
  </si>
  <si>
    <t xml:space="preserve">ALAMO POWER PLANT </t>
  </si>
  <si>
    <t>ALLGNY_6_HYDRO1</t>
  </si>
  <si>
    <t>Sierra</t>
  </si>
  <si>
    <t>Salmon Creek Hydroelectric Project</t>
  </si>
  <si>
    <t>ALMEGT_1_UNIT 1</t>
  </si>
  <si>
    <t>Bay Area</t>
  </si>
  <si>
    <t>ALAMEDA GT UNIT 1</t>
  </si>
  <si>
    <t>ALMEGT_1_UNIT 2</t>
  </si>
  <si>
    <t>ALAMEDA GT UNIT 2</t>
  </si>
  <si>
    <t>ALPSLR_1_NTHSLR</t>
  </si>
  <si>
    <t>Alpaugh North, LLC</t>
  </si>
  <si>
    <t>ALPSLR_1_SPSSLR</t>
  </si>
  <si>
    <t>Alpaugh 50 LLC</t>
  </si>
  <si>
    <t>ALT6DN_2_WIND7</t>
  </si>
  <si>
    <t>Pinyon Pines 1</t>
  </si>
  <si>
    <t>ALT6DS_2_WIND9</t>
  </si>
  <si>
    <t>Pinyon Pines 2</t>
  </si>
  <si>
    <t>ALTA3A_2_CPCE4</t>
  </si>
  <si>
    <t>Alta Wind 4</t>
  </si>
  <si>
    <t>ALTA3A_2_CPCE5</t>
  </si>
  <si>
    <t>Alta Wind 5</t>
  </si>
  <si>
    <t>ALTA3A_2_CPCE8</t>
  </si>
  <si>
    <t>Alta Wind 8</t>
  </si>
  <si>
    <t>ALTA4A_2_CPCW1</t>
  </si>
  <si>
    <t>Alta Wind 1</t>
  </si>
  <si>
    <t>ALTA4B_2_CPCW2</t>
  </si>
  <si>
    <t>Alta Wind 2</t>
  </si>
  <si>
    <t>ALTA4B_2_CPCW3</t>
  </si>
  <si>
    <t>Alta Wind 3</t>
  </si>
  <si>
    <t>ALTA4B_2_CPCW6</t>
  </si>
  <si>
    <t>Mustang Hills</t>
  </si>
  <si>
    <t>ALTA6B_2_WIND11</t>
  </si>
  <si>
    <t>Alta Wind 11</t>
  </si>
  <si>
    <t>ALTA6E_2_WIND10</t>
  </si>
  <si>
    <t>Alta Wind 10</t>
  </si>
  <si>
    <t>ALTWD_1_QF</t>
  </si>
  <si>
    <t>Altwind</t>
  </si>
  <si>
    <t>ANAHM_2_CANYN1</t>
  </si>
  <si>
    <t>CANYON POWER PLANT UNIT 1</t>
  </si>
  <si>
    <t>ANAHM_2_CANYN2</t>
  </si>
  <si>
    <t>CANYON POWER PLANT UNIT 2</t>
  </si>
  <si>
    <t>ANAHM_2_CANYN3</t>
  </si>
  <si>
    <t>CANYON POWER PLANT UNIT 3</t>
  </si>
  <si>
    <t>ANAHM_2_CANYN4</t>
  </si>
  <si>
    <t>CANYON POWER PLANT UNIT 4</t>
  </si>
  <si>
    <t>ANAHM_7_CT</t>
  </si>
  <si>
    <t>ANAHEIM COMBUSTION TURBINE</t>
  </si>
  <si>
    <t>ANTLPE_2_QF</t>
  </si>
  <si>
    <t>ANTELOPE QFS</t>
  </si>
  <si>
    <t>APLHIL_1_SLABCK</t>
  </si>
  <si>
    <t>SLAB CREEK HYDRO</t>
  </si>
  <si>
    <t>ARBWD_6_QF</t>
  </si>
  <si>
    <t>Wind Resource II</t>
  </si>
  <si>
    <t>ARCOGN_2_UNITS</t>
  </si>
  <si>
    <t>WATSON COGENERATION</t>
  </si>
  <si>
    <t>ARVINN_6_ORION1</t>
  </si>
  <si>
    <t>Orion 1 Solar</t>
  </si>
  <si>
    <t>ARVINN_6_ORION2</t>
  </si>
  <si>
    <t>Orion 2 Solar</t>
  </si>
  <si>
    <t>ASTORA_2_SOLAR1</t>
  </si>
  <si>
    <t>Astoria 1</t>
  </si>
  <si>
    <t>ASTORA_2_SOLAR2</t>
  </si>
  <si>
    <t>Astoria 2</t>
  </si>
  <si>
    <t>ATWEL2_1_SOLAR1</t>
  </si>
  <si>
    <t>Atwell West</t>
  </si>
  <si>
    <t>ATWELL_1_SOLAR</t>
  </si>
  <si>
    <t>Atwell Island PV Solar Generating Faci.</t>
  </si>
  <si>
    <t>AVENAL_6_AVPARK</t>
  </si>
  <si>
    <t>Avenal Park Solar Project</t>
  </si>
  <si>
    <t>AVENAL_6_AVSLR1</t>
  </si>
  <si>
    <t>Avenal Solar 1</t>
  </si>
  <si>
    <t>AVENAL_6_AVSLR2</t>
  </si>
  <si>
    <t>Avenal Solar 2</t>
  </si>
  <si>
    <t>AVENAL_6_SANDDG</t>
  </si>
  <si>
    <t>Sand Drag Solar Project</t>
  </si>
  <si>
    <t>AVENAL_6_SUNCTY</t>
  </si>
  <si>
    <t>Sun City Solar Project</t>
  </si>
  <si>
    <t>AVSOLR_2_SOLAR</t>
  </si>
  <si>
    <t>AV SOLAR RANCH 1</t>
  </si>
  <si>
    <t>BALCHS_7_UNIT 1</t>
  </si>
  <si>
    <t>BALCH 1 PH UNIT 1</t>
  </si>
  <si>
    <t>BALCHS_7_UNIT 2</t>
  </si>
  <si>
    <t>BALCH 2 PH UNIT 2</t>
  </si>
  <si>
    <t>BALCHS_7_UNIT 3</t>
  </si>
  <si>
    <t>BALCH 2 PH UNIT 3</t>
  </si>
  <si>
    <t>BANGOR_6_HYDRO</t>
  </si>
  <si>
    <t>Virginia Ranch Dam Powerplant</t>
  </si>
  <si>
    <t>BANKPP_2_NSPIN</t>
  </si>
  <si>
    <t>BARRE_2_QF</t>
  </si>
  <si>
    <t>BARRE QFS</t>
  </si>
  <si>
    <t>BARRE_6_PEAKER</t>
  </si>
  <si>
    <t>Barre Peaker</t>
  </si>
  <si>
    <t>BASICE_2_UNITS</t>
  </si>
  <si>
    <t>CALPINE  AMERICAN  I COGEN.</t>
  </si>
  <si>
    <t>BDGRCK_1_UNITS</t>
  </si>
  <si>
    <t>BADGER CREEK LIMITED</t>
  </si>
  <si>
    <t>BEARDS_7_UNIT 1</t>
  </si>
  <si>
    <t>Stockton</t>
  </si>
  <si>
    <t>Beardsley Hydro</t>
  </si>
  <si>
    <t>BEARMT_1_UNIT</t>
  </si>
  <si>
    <t>Bear Mountain Limited</t>
  </si>
  <si>
    <t>BELDEN_7_UNIT 1</t>
  </si>
  <si>
    <t>BELDEN HYDRO</t>
  </si>
  <si>
    <t>BIGCRK_2_EXESWD</t>
  </si>
  <si>
    <t>BIG CREEK HYDRO PROJECT PSP</t>
  </si>
  <si>
    <t>BIGCRK_7_DAM7</t>
  </si>
  <si>
    <t>DAM 7 AT BIG CREEK (FISHWATER GEN)</t>
  </si>
  <si>
    <t>BIGCRK_7_MAMRES</t>
  </si>
  <si>
    <t>MAMMOTH POOL RESERVOIR (FISHWATER</t>
  </si>
  <si>
    <t>BIGSKY_2_BSKSR6</t>
  </si>
  <si>
    <t>Big Sky Solar 6</t>
  </si>
  <si>
    <t>BIGSKY_2_BSKSR7</t>
  </si>
  <si>
    <t>Big Sky Solar 7</t>
  </si>
  <si>
    <t>BIGSKY_2_BSKSR8</t>
  </si>
  <si>
    <t>Big Sky Solar 8</t>
  </si>
  <si>
    <t>BIGSKY_2_SOLAR1</t>
  </si>
  <si>
    <t xml:space="preserve">Antelope Big Sky Ranch </t>
  </si>
  <si>
    <t>BIGSKY_2_SOLAR2</t>
  </si>
  <si>
    <t>Big Sky Solar 4</t>
  </si>
  <si>
    <t>BIGSKY_2_SOLAR3</t>
  </si>
  <si>
    <t xml:space="preserve">Big Sky Summer </t>
  </si>
  <si>
    <t>BIGSKY_2_SOLAR4</t>
  </si>
  <si>
    <t>Western Antelope Blue Sky Ranch B</t>
  </si>
  <si>
    <t>BIGSKY_2_SOLAR5</t>
  </si>
  <si>
    <t>Big Sky Solar 2</t>
  </si>
  <si>
    <t>BIGSKY_2_SOLAR6</t>
  </si>
  <si>
    <t>Solverde 1</t>
  </si>
  <si>
    <t>BIGSKY_2_SOLAR7</t>
  </si>
  <si>
    <t>Big Sky Solar 1</t>
  </si>
  <si>
    <t>BIOMAS_1_UNIT 1</t>
  </si>
  <si>
    <t>WOODLAND BIOMASS</t>
  </si>
  <si>
    <t>BISHOP_1_ALAMO</t>
  </si>
  <si>
    <t>BISHOP CREEK PLANT 2  AND  6</t>
  </si>
  <si>
    <t>BISHOP_1_UNITS</t>
  </si>
  <si>
    <t>BISHOP CREEK PLANT 3  AND  4</t>
  </si>
  <si>
    <t>BKRFLD_2_SOLAR1</t>
  </si>
  <si>
    <t>Bakersfield 111</t>
  </si>
  <si>
    <t>BLACK_7_UNIT 1</t>
  </si>
  <si>
    <t>JAMES B. BLACK 1</t>
  </si>
  <si>
    <t>BLACK_7_UNIT 2</t>
  </si>
  <si>
    <t>JAMES B. BLACK 2</t>
  </si>
  <si>
    <t>BLAST_1_WIND</t>
  </si>
  <si>
    <t>Mountain View IV Wind</t>
  </si>
  <si>
    <t>BLCKBT_2_STONEY</t>
  </si>
  <si>
    <t>BLACK BUTTE HYDRO</t>
  </si>
  <si>
    <t>BLCKWL_6_SOLAR1</t>
  </si>
  <si>
    <t>Blackwell Solar</t>
  </si>
  <si>
    <t>BLKCRK_2_SOLAR1</t>
  </si>
  <si>
    <t>McCoy Station</t>
  </si>
  <si>
    <t>BLM_2_UNITS</t>
  </si>
  <si>
    <t>BLM EAST Facility</t>
  </si>
  <si>
    <t>BLYTHE_1_SOLAR1</t>
  </si>
  <si>
    <t>Blythe Solar 1 Project</t>
  </si>
  <si>
    <t>BLYTHE_1_SOLAR2</t>
  </si>
  <si>
    <t>Blythe Green 1</t>
  </si>
  <si>
    <t>BNNIEN_7_ALTAPH</t>
  </si>
  <si>
    <t>ALTA POWER HOUSE</t>
  </si>
  <si>
    <t>BOGUE_1_UNITA1</t>
  </si>
  <si>
    <t>Feather River Energy Center, Unit #1</t>
  </si>
  <si>
    <t>BORDER_6_UNITA1</t>
  </si>
  <si>
    <t>San Diego-IV</t>
  </si>
  <si>
    <t>CalPeak Power Border Unit 1</t>
  </si>
  <si>
    <t>BOWMN_6_HYDRO</t>
  </si>
  <si>
    <t>NID Hydro Bowman Powerhouse</t>
  </si>
  <si>
    <t>BOWMN_6_UNIT</t>
  </si>
  <si>
    <t>BOWMAN</t>
  </si>
  <si>
    <t>BRDGVL_7_BAKER</t>
  </si>
  <si>
    <t>Humboldt</t>
  </si>
  <si>
    <t>Baker Station Hydro</t>
  </si>
  <si>
    <t>BRDSLD_2_HIWIND</t>
  </si>
  <si>
    <t>High Winds Energy Center</t>
  </si>
  <si>
    <t>BRDSLD_2_MTZUM2</t>
  </si>
  <si>
    <t>NextEra Energy Montezuma Wind II</t>
  </si>
  <si>
    <t>BRDSLD_2_MTZUMA</t>
  </si>
  <si>
    <t>FPL Energy Montezuma Wind</t>
  </si>
  <si>
    <t>BRDSLD_2_SHILO1</t>
  </si>
  <si>
    <t>Shiloh I Wind Project</t>
  </si>
  <si>
    <t>BRDSLD_2_SHILO2</t>
  </si>
  <si>
    <t>SHILOH WIND PROJECT 2</t>
  </si>
  <si>
    <t>BRDSLD_2_SHLO3A</t>
  </si>
  <si>
    <t>Shiloh III Wind Project, LLC</t>
  </si>
  <si>
    <t>BRDSLD_2_SHLO3B</t>
  </si>
  <si>
    <t>Shiloh IV Wind Project</t>
  </si>
  <si>
    <t>BRDWAY_7_UNIT 3</t>
  </si>
  <si>
    <t>BROADWAY UNIT 3</t>
  </si>
  <si>
    <t>BREGGO_6_DEGRSL</t>
  </si>
  <si>
    <t>Desert Green Solar Farm</t>
  </si>
  <si>
    <t>BREGGO_6_SOLAR</t>
  </si>
  <si>
    <t>NRG Borrego Solar One</t>
  </si>
  <si>
    <t>BRODIE_2_WIND</t>
  </si>
  <si>
    <t>Coram Brodie Wind Project</t>
  </si>
  <si>
    <t>BUCKBL_2_PL1X3</t>
  </si>
  <si>
    <t>Blythe Energy Center</t>
  </si>
  <si>
    <t>BUCKCK_2_HYDRO</t>
  </si>
  <si>
    <t>Lassen Station Hydro</t>
  </si>
  <si>
    <t>BUCKCK_7_OAKFLT</t>
  </si>
  <si>
    <t>Oak Flat</t>
  </si>
  <si>
    <t>BUCKCK_7_PL1X2</t>
  </si>
  <si>
    <t>BUCKS CREEK AGGREGATE</t>
  </si>
  <si>
    <t>BUCKWD_1_NPALM1</t>
  </si>
  <si>
    <t>North Palm Springs 1A</t>
  </si>
  <si>
    <t>BUCKWD_1_QF</t>
  </si>
  <si>
    <t>Buckwind Re-powering project</t>
  </si>
  <si>
    <t>BUCKWD_7_WINTCV</t>
  </si>
  <si>
    <t>Wintec Energy, Ltd.</t>
  </si>
  <si>
    <t>BURNYF_2_UNIT 1</t>
  </si>
  <si>
    <t>Burney Forest Power</t>
  </si>
  <si>
    <t>BUTTVL_7_UNIT 1</t>
  </si>
  <si>
    <t>BUTT VALLEY HYDRO</t>
  </si>
  <si>
    <t>CABZON_1_WINDA1</t>
  </si>
  <si>
    <t>Cabazon Wind Project</t>
  </si>
  <si>
    <t>CALFTN_2_SOLAR</t>
  </si>
  <si>
    <t>California Flats North</t>
  </si>
  <si>
    <t>CALGEN_1_UNITS</t>
  </si>
  <si>
    <t>Coso Navy 1</t>
  </si>
  <si>
    <t>CALPIN_1_AGNEW</t>
  </si>
  <si>
    <t>Agnews Power Plant</t>
  </si>
  <si>
    <t>CAMCHE_1_PL1X3</t>
  </si>
  <si>
    <t>CAMANCHE UNITS  1, 2 &amp;  3 AGGREGATE</t>
  </si>
  <si>
    <t>CAMLOT_2_SOLAR1</t>
  </si>
  <si>
    <t>Camelot</t>
  </si>
  <si>
    <t>CAMLOT_2_SOLAR2</t>
  </si>
  <si>
    <t>Columbia Two</t>
  </si>
  <si>
    <t>CAMPFW_7_FARWST</t>
  </si>
  <si>
    <t>CAMP FAR WEST HYDRO</t>
  </si>
  <si>
    <t>CANTUA_1_SOLAR</t>
  </si>
  <si>
    <t>Cantua Solar Station</t>
  </si>
  <si>
    <t>ID</t>
  </si>
  <si>
    <t>100%</t>
  </si>
  <si>
    <t>C3-4 Waiting for Bellota-Warnerville 230 kV reconductoring and possibly other</t>
  </si>
  <si>
    <t>CAPMAD_1_UNIT 1</t>
  </si>
  <si>
    <t>CAPCO MADERA Power Plant</t>
  </si>
  <si>
    <t>CAPWD_1_QF</t>
  </si>
  <si>
    <t>Edom Hills Wind Farm</t>
  </si>
  <si>
    <t>CARBOU_7_PL2X3</t>
  </si>
  <si>
    <t>CARIBOU PH 1 UNIT 2 &amp; 3 AGGREGATE</t>
  </si>
  <si>
    <t>CARBOU_7_PL4X5</t>
  </si>
  <si>
    <t>CARIBOU PH 2 UNIT 4 &amp; 5 AGGREGATE</t>
  </si>
  <si>
    <t>CARBOU_7_UNIT 1</t>
  </si>
  <si>
    <t>CARIBOU PH 1 UNIT 1</t>
  </si>
  <si>
    <t>CATLNA_2_SOLAR</t>
  </si>
  <si>
    <t>Catalina Solar - Phases 1 and 2</t>
  </si>
  <si>
    <t>CATLNA_2_SOLAR2</t>
  </si>
  <si>
    <t>Catalina Solar 2</t>
  </si>
  <si>
    <t>CAVLSR_2_BSOLAR</t>
  </si>
  <si>
    <t>California Valley Solar Ranch-Phase B</t>
  </si>
  <si>
    <t>CAVLSR_2_RSOLAR</t>
  </si>
  <si>
    <t>California Valley Solar Ranch-Phase A</t>
  </si>
  <si>
    <t>CAYTNO_2_VASCO</t>
  </si>
  <si>
    <t>Vasco Road</t>
  </si>
  <si>
    <t>CBRLLO_6_PLSTP1</t>
  </si>
  <si>
    <t>POINT LOMA SEWAGE TREATMENT PLANT</t>
  </si>
  <si>
    <t>CCRITA_7_RPPCHF</t>
  </si>
  <si>
    <t>Rancho Penasquitos Hydro Facility</t>
  </si>
  <si>
    <t>CDWR07_2_GEN</t>
  </si>
  <si>
    <t>CEDRCK_6_UNIT</t>
  </si>
  <si>
    <t>Water Wheel Ranch</t>
  </si>
  <si>
    <t>CEDUCR_2_SOLAR1</t>
  </si>
  <si>
    <t>Ducor Solar 1</t>
  </si>
  <si>
    <t>CEDUCR_2_SOLAR2</t>
  </si>
  <si>
    <t>Ducor Solar 2</t>
  </si>
  <si>
    <t>CEDUCR_2_SOLAR3</t>
  </si>
  <si>
    <t>Ducor Solar 3</t>
  </si>
  <si>
    <t>CEDUCR_2_SOLAR4</t>
  </si>
  <si>
    <t>Ducor Solar 4</t>
  </si>
  <si>
    <t>CENTER_2_QF</t>
  </si>
  <si>
    <t>CENTER QFS</t>
  </si>
  <si>
    <t>CENTER_2_RHONDO</t>
  </si>
  <si>
    <t>MWD Rio Hondo Hydroelectric Recovery Pla</t>
  </si>
  <si>
    <t>CENTER_2_SOLAR1</t>
  </si>
  <si>
    <t>Pico Rivera</t>
  </si>
  <si>
    <t>CENTER_2_TECNG1</t>
  </si>
  <si>
    <t>Technicast</t>
  </si>
  <si>
    <t>CENTER_6_PEAKER</t>
  </si>
  <si>
    <t>Center Peaker</t>
  </si>
  <si>
    <t>CENTRY_6_PL1X4</t>
  </si>
  <si>
    <t>CENTURY GENERATING PLANT (AGGREGATE)</t>
  </si>
  <si>
    <t>CHALK_1_UNIT</t>
  </si>
  <si>
    <t>CHALK CLIFF LIMITED</t>
  </si>
  <si>
    <t>CHEVCD_6_UNIT</t>
  </si>
  <si>
    <t>CHEVRON USA (TAFT/CADET)</t>
  </si>
  <si>
    <t>CHEVCO_6_UNIT 1</t>
  </si>
  <si>
    <t>CHEVRON USA (COALINGA)</t>
  </si>
  <si>
    <t>CHEVCO_6_UNIT 2</t>
  </si>
  <si>
    <t>AERA ENERGY LLC. (COALINGA)</t>
  </si>
  <si>
    <t>CHEVCY_1_UNIT</t>
  </si>
  <si>
    <t>CHEVRON USA (CYMRIC)</t>
  </si>
  <si>
    <t>CHEVMN_2_UNITS</t>
  </si>
  <si>
    <t>CHEVRON U.S.A. UNITS 1 &amp; 2 AGGREGATE</t>
  </si>
  <si>
    <t>CHICPK_7_UNIT 1</t>
  </si>
  <si>
    <t>Chicago Park Powerhouse</t>
  </si>
  <si>
    <t>CHILLS_1_SYCENG</t>
  </si>
  <si>
    <t>Sycamore Energy 1</t>
  </si>
  <si>
    <t>CHILLS_7_UNITA1</t>
  </si>
  <si>
    <t>Sycamore Energy 2</t>
  </si>
  <si>
    <t>CHINO_2_APEBT1</t>
  </si>
  <si>
    <t>Pomona Energy Storage</t>
  </si>
  <si>
    <t>CHINO_2_JURUPA</t>
  </si>
  <si>
    <t>Jurupa</t>
  </si>
  <si>
    <t>CHINO_2_QF</t>
  </si>
  <si>
    <t>CHINO QFS</t>
  </si>
  <si>
    <t>CHINO_2_SASOLR</t>
  </si>
  <si>
    <t>SS San Antonio West LLC</t>
  </si>
  <si>
    <t>CHINO_2_SOLAR</t>
  </si>
  <si>
    <t>Chino RT Solar 1</t>
  </si>
  <si>
    <t>CHINO_2_SOLAR2</t>
  </si>
  <si>
    <t>Kona Solar - Terra Francesca</t>
  </si>
  <si>
    <t>CHINO_6_CIMGEN</t>
  </si>
  <si>
    <t>O.L.S. ENERGY COMPANY -- CHINO</t>
  </si>
  <si>
    <t>CHINO_6_SMPPAP</t>
  </si>
  <si>
    <t>AltaGas Pomona Energy</t>
  </si>
  <si>
    <t>PD</t>
  </si>
  <si>
    <t>22.78</t>
  </si>
  <si>
    <t>CHINO_7_MILIKN</t>
  </si>
  <si>
    <t>MN Milliken Genco LLC</t>
  </si>
  <si>
    <t>CHWCHL_1_BIOMAS</t>
  </si>
  <si>
    <t>Chow II Biomass to Energy</t>
  </si>
  <si>
    <t>CHWCHL_1_UNIT</t>
  </si>
  <si>
    <t>CHOW 2 PEAKER PLANT</t>
  </si>
  <si>
    <t>CLOVDL_1_SOLAR</t>
  </si>
  <si>
    <t>Cloverdale Solar I</t>
  </si>
  <si>
    <t>0%</t>
  </si>
  <si>
    <t>14-15DGD 66.67pct Waiting for Contra Costa Sub 230 kV Switch Replacement, Moraga-Castro Valley 230 kV Capacity Increase and possibly other</t>
  </si>
  <si>
    <t>CLOVER_2_UNIT</t>
  </si>
  <si>
    <t>Clover Creek</t>
  </si>
  <si>
    <t>CLRKRD_6_LIMESD</t>
  </si>
  <si>
    <t>Lime Saddle Hydro</t>
  </si>
  <si>
    <t>CLRMTK_1_QF</t>
  </si>
  <si>
    <t>SMALL QF AGGREGATION - OAKLAND</t>
  </si>
  <si>
    <t>CNTNLA_2_SOLAR1</t>
  </si>
  <si>
    <t xml:space="preserve">Centinela Solar Energy I </t>
  </si>
  <si>
    <t>CNTNLA_2_SOLAR2</t>
  </si>
  <si>
    <t>Centinels Solar Energy 2</t>
  </si>
  <si>
    <t>CNTRVL_6_UNIT</t>
  </si>
  <si>
    <t>Centerville</t>
  </si>
  <si>
    <t>COCOPP_2_CTG1</t>
  </si>
  <si>
    <t>Marsh Landing 1</t>
  </si>
  <si>
    <t>COCOPP_2_CTG2</t>
  </si>
  <si>
    <t>Marsh Landing 2</t>
  </si>
  <si>
    <t>COCOPP_2_CTG3</t>
  </si>
  <si>
    <t>Marsh Landing 3</t>
  </si>
  <si>
    <t>COCOPP_2_CTG4</t>
  </si>
  <si>
    <t>Marsh Landing 4</t>
  </si>
  <si>
    <t>COCOSB_6_SOLAR</t>
  </si>
  <si>
    <t>Oakley Solar Project</t>
  </si>
  <si>
    <t>COGNAT_1_UNIT</t>
  </si>
  <si>
    <t>Stockton Biomas</t>
  </si>
  <si>
    <t>COLEMN_2_UNIT</t>
  </si>
  <si>
    <t>Coleman</t>
  </si>
  <si>
    <t>COLGA1_6_SHELLW</t>
  </si>
  <si>
    <t>COALINGA COGENERATION COMPANY</t>
  </si>
  <si>
    <t>COLGAT_7_UNIT 1</t>
  </si>
  <si>
    <t>Colgate Powerhouse Unit 1</t>
  </si>
  <si>
    <t>COLGAT_7_UNIT 2</t>
  </si>
  <si>
    <t>Colgate Powerhouse Unit 2</t>
  </si>
  <si>
    <t>COLTON_6_AGUAM1</t>
  </si>
  <si>
    <t>AGUA MANSA UNIT 1 (CITY OF COLTON)</t>
  </si>
  <si>
    <t>COLUSA_2_PL1X3</t>
  </si>
  <si>
    <t>Colusa Generating Station</t>
  </si>
  <si>
    <t>COLVIL_7_PL1X2</t>
  </si>
  <si>
    <t>COLLIERVILLE HYDRO UNIT 1 &amp; 2 AGGREGATE</t>
  </si>
  <si>
    <t>CONTAN_1_UNIT</t>
  </si>
  <si>
    <t>Graphic Packaging Cogen</t>
  </si>
  <si>
    <t>CONTRL_1_CASAD1</t>
  </si>
  <si>
    <t>Mammoth G1</t>
  </si>
  <si>
    <t>CONTRL_1_CASAD3</t>
  </si>
  <si>
    <t>Mammoth G3</t>
  </si>
  <si>
    <t>CONTRL_1_LUNDY</t>
  </si>
  <si>
    <t>LUNDY</t>
  </si>
  <si>
    <t>CONTRL_1_OXBOW</t>
  </si>
  <si>
    <t>OXBOW GEOTHERMAL CORPORATION</t>
  </si>
  <si>
    <t>CONTRL_1_POOLE</t>
  </si>
  <si>
    <t>POOLE HYDRO PLANT 1</t>
  </si>
  <si>
    <t>CONTRL_1_QF</t>
  </si>
  <si>
    <t>CONTROL QFS</t>
  </si>
  <si>
    <t>CONTRL_1_RUSHCK</t>
  </si>
  <si>
    <t>RUSH CREEK</t>
  </si>
  <si>
    <t>COPMT2_2_SOLAR2</t>
  </si>
  <si>
    <t>CMS2</t>
  </si>
  <si>
    <t>COPMT4_2_SOLAR4</t>
  </si>
  <si>
    <t>Copper Mountain Solar 4</t>
  </si>
  <si>
    <t>Waiting for Desert Area upgrades</t>
  </si>
  <si>
    <t>COPMTN_2_CM10</t>
  </si>
  <si>
    <t>Copper Mountain 10</t>
  </si>
  <si>
    <t>7.25</t>
  </si>
  <si>
    <t>COPMTN_2_SOLAR1</t>
  </si>
  <si>
    <t>Copper Mountain 48</t>
  </si>
  <si>
    <t>16.50</t>
  </si>
  <si>
    <t>CORCAN_1_SOLAR1</t>
  </si>
  <si>
    <t>CID Solar</t>
  </si>
  <si>
    <t>C3-4 Waiting for Bellota-Warnerville 230 kV reconductoring, Borden Voltage Support and possibly other</t>
  </si>
  <si>
    <t>CORCAN_1_SOLAR2</t>
  </si>
  <si>
    <t>Corcoran City</t>
  </si>
  <si>
    <t>C3-4 Waiting for Bellota-Warnerville 230 kV Reconductoring, Borden Voltage Support and possibly other</t>
  </si>
  <si>
    <t>CORONS_2_SOLAR</t>
  </si>
  <si>
    <t>Master Development Corona</t>
  </si>
  <si>
    <t>CORONS_6_CLRWTR</t>
  </si>
  <si>
    <t>Clearwater Power Plant</t>
  </si>
  <si>
    <t>CORRAL_6_SJOAQN</t>
  </si>
  <si>
    <t>Ameresco San Joaquin</t>
  </si>
  <si>
    <t>COTTLE_2_FRNKNH</t>
  </si>
  <si>
    <t>Frankenheimer Power Plant</t>
  </si>
  <si>
    <t>COVERD_2_HCKHY1</t>
  </si>
  <si>
    <t>HATCHET CREEK</t>
  </si>
  <si>
    <t>COVERD_2_MCKHY1</t>
  </si>
  <si>
    <t>Montgomery Creek Hydro</t>
  </si>
  <si>
    <t>COVERD_2_QFUNTS</t>
  </si>
  <si>
    <t>COVE ROAD HYDRO QF UNITS</t>
  </si>
  <si>
    <t>COVERD_2_RCKHY1</t>
  </si>
  <si>
    <t>ROARING CREEK</t>
  </si>
  <si>
    <t>COWCRK_2_UNIT</t>
  </si>
  <si>
    <t>Cow Creek Hydro</t>
  </si>
  <si>
    <t>CPSTNO_7_PRMADS</t>
  </si>
  <si>
    <t>PRIMA DESCHECHA (CAPISTRANO)</t>
  </si>
  <si>
    <t>CPVERD_2_SOLAR</t>
  </si>
  <si>
    <t>Campo Verde Solar</t>
  </si>
  <si>
    <t>CRELMN_6_RAMON1</t>
  </si>
  <si>
    <t>Ramona 1</t>
  </si>
  <si>
    <t>CRELMN_6_RAMON2</t>
  </si>
  <si>
    <t>Ramona 2</t>
  </si>
  <si>
    <t>CRELMN_6_RAMSR3</t>
  </si>
  <si>
    <t>Ramona Solar Energy</t>
  </si>
  <si>
    <t>80%</t>
  </si>
  <si>
    <t>3.46MW out of 4.32MW was assigned DG Deliverability</t>
  </si>
  <si>
    <t>CRESSY_1_PARKER</t>
  </si>
  <si>
    <t>PARKER POWERHOUSE</t>
  </si>
  <si>
    <t>CRESTA_7_PL1X2</t>
  </si>
  <si>
    <t>CRESTA PH UNIT 1 &amp; 2 AGGREGATE</t>
  </si>
  <si>
    <t>CRNEVL_6_CRNVA</t>
  </si>
  <si>
    <t xml:space="preserve">Crane Valley </t>
  </si>
  <si>
    <t>CRNEVL_6_SJQN 2</t>
  </si>
  <si>
    <t>SAN JOAQUIN 2</t>
  </si>
  <si>
    <t>CRNEVL_6_SJQN 3</t>
  </si>
  <si>
    <t>SAN JOAQUIN 3</t>
  </si>
  <si>
    <t>CROKET_7_UNIT</t>
  </si>
  <si>
    <t>CROCKETT COGEN</t>
  </si>
  <si>
    <t>CRSTWD_6_KUMYAY</t>
  </si>
  <si>
    <t>Kumeyaay Wind Farm</t>
  </si>
  <si>
    <t>CRWCKS_1_SOLAR1</t>
  </si>
  <si>
    <t>Crow Creek Solar 1</t>
  </si>
  <si>
    <t>CSCCOG_1_UNIT 1</t>
  </si>
  <si>
    <t>SANTA CLARA CO-GEN</t>
  </si>
  <si>
    <t>CSCGNR_1_UNIT 1</t>
  </si>
  <si>
    <t>GIANERA PEAKER UNIT 1</t>
  </si>
  <si>
    <t>CSCGNR_1_UNIT 2</t>
  </si>
  <si>
    <t>GIANERA PEAKER UNIT 2</t>
  </si>
  <si>
    <t>CSLR4S_2_SOLAR</t>
  </si>
  <si>
    <t>Csolar IV South</t>
  </si>
  <si>
    <t>CSTOGA_6_LNDFIL</t>
  </si>
  <si>
    <t>Clover Flat Land Fill Gas</t>
  </si>
  <si>
    <t>CSTRVL_7_PL1X2</t>
  </si>
  <si>
    <t>Marina Land Fill Gas</t>
  </si>
  <si>
    <t>CSTRVL_7_QFUNTS</t>
  </si>
  <si>
    <t>Castroville QF Aggregate</t>
  </si>
  <si>
    <t>CTNWDP_1_QF</t>
  </si>
  <si>
    <t>SMALL QF AGGREGATION - BURNEY</t>
  </si>
  <si>
    <t>CUMBIA_1_SOLAR</t>
  </si>
  <si>
    <t>Columbia Solar Energy II</t>
  </si>
  <si>
    <t>C3-4 Waiting for East Shore - Oakland J 115 kV Reconductoring Project, Moraga-Castro Valley 230 kV Capacity Increase and possibly other</t>
  </si>
  <si>
    <t>CURTIS_1_CANLCK</t>
  </si>
  <si>
    <t>Canal Creek Powerhouse</t>
  </si>
  <si>
    <t>CURTIS_1_FARFLD</t>
  </si>
  <si>
    <t>Fairfield Powerhouse</t>
  </si>
  <si>
    <t>CUYAMS_6_CUYSR1</t>
  </si>
  <si>
    <t>Cuyama Solar</t>
  </si>
  <si>
    <t>DAVIS_1_SOLAR1</t>
  </si>
  <si>
    <t>Grasslands 3</t>
  </si>
  <si>
    <t>15DGD: Lodi-Eight Mile 230 kV Line Reconductoring and possibly other</t>
  </si>
  <si>
    <t>DAVIS_1_SOLAR2</t>
  </si>
  <si>
    <t>Grasslands 4</t>
  </si>
  <si>
    <t>DAVIS_7_MNMETH</t>
  </si>
  <si>
    <t>MM Yolo Power LLC</t>
  </si>
  <si>
    <t>DEADCK_1_UNIT</t>
  </si>
  <si>
    <t>DEERCR_6_UNIT 1</t>
  </si>
  <si>
    <t>DEER CREEK</t>
  </si>
  <si>
    <t>DELAMO_2_SOLAR1</t>
  </si>
  <si>
    <t>Golden Springs Building H</t>
  </si>
  <si>
    <t>DELAMO_2_SOLAR2</t>
  </si>
  <si>
    <t>Golden Springs Building M</t>
  </si>
  <si>
    <t>DELAMO_2_SOLAR3</t>
  </si>
  <si>
    <t>Golden Springs Building G</t>
  </si>
  <si>
    <t>DELAMO_2_SOLAR4</t>
  </si>
  <si>
    <t>Golden Springs Building F</t>
  </si>
  <si>
    <t>DELAMO_2_SOLAR5</t>
  </si>
  <si>
    <t>Golden Springs Building L</t>
  </si>
  <si>
    <t>DELAMO_2_SOLAR6</t>
  </si>
  <si>
    <t>Freeway Springs</t>
  </si>
  <si>
    <t>DELAMO_2_SOLRC1</t>
  </si>
  <si>
    <t>Golden Springs Building C1</t>
  </si>
  <si>
    <t>DELAMO_2_SOLRD</t>
  </si>
  <si>
    <t>Golden Solar Building D</t>
  </si>
  <si>
    <t>DELSUR_6_CREST</t>
  </si>
  <si>
    <t>Delsur Aggregate Solar Resources</t>
  </si>
  <si>
    <t>DELSUR_6_DRYFRB</t>
  </si>
  <si>
    <t xml:space="preserve">Dry Farm Ranch B </t>
  </si>
  <si>
    <t>DELSUR_6_SOLAR1</t>
  </si>
  <si>
    <t xml:space="preserve">Summer Solar North </t>
  </si>
  <si>
    <t>DELTA_2_PL1X4</t>
  </si>
  <si>
    <t>DELTA ENERGY CENTER AGGREGATE</t>
  </si>
  <si>
    <t>DEVERS_1_QF</t>
  </si>
  <si>
    <t>DEVERS QFS</t>
  </si>
  <si>
    <t>DEVERS_1_SEPV05</t>
  </si>
  <si>
    <t>SEPV 5</t>
  </si>
  <si>
    <t>DEVERS_1_SOLAR</t>
  </si>
  <si>
    <t>Cascade Solar</t>
  </si>
  <si>
    <t>DEVERS_1_SOLAR1</t>
  </si>
  <si>
    <t>SEPV8</t>
  </si>
  <si>
    <t>DEVERS_1_SOLAR2</t>
  </si>
  <si>
    <t>SEPV9</t>
  </si>
  <si>
    <t>DEVERS_2_CS2SR4</t>
  </si>
  <si>
    <t>DEVERS_2_DHSPG2</t>
  </si>
  <si>
    <t>Desert Hot Springs 2</t>
  </si>
  <si>
    <t>DEXZEL_1_UNIT</t>
  </si>
  <si>
    <t>Western Power and Steam Cogeneration</t>
  </si>
  <si>
    <t>DIABLO_7_UNIT 1</t>
  </si>
  <si>
    <t>Diablo Canyon Unit 1</t>
  </si>
  <si>
    <t>DIABLO_7_UNIT 2</t>
  </si>
  <si>
    <t>Diablo Canyon Unit 2</t>
  </si>
  <si>
    <t>DINUBA_6_UNIT</t>
  </si>
  <si>
    <t>DINUBA GENERATION PROJECT</t>
  </si>
  <si>
    <t>DISCOV_1_CHEVRN</t>
  </si>
  <si>
    <t>CHEVRON USA (EASTRIDGE)</t>
  </si>
  <si>
    <t>DIVSON_6_NSQF</t>
  </si>
  <si>
    <t>DIVISION NAVAL STATION COGEN</t>
  </si>
  <si>
    <t>DIXNLD_1_LNDFL</t>
  </si>
  <si>
    <t>Zero Waste Energy</t>
  </si>
  <si>
    <t>DMDVLY_1_UNITS</t>
  </si>
  <si>
    <t>DIAMOND VALLEY LAKE PUMP-GEN PLANT</t>
  </si>
  <si>
    <t xml:space="preserve">DMDVLY_1_UNITS will be off during 2018 replacing its control system instrumentations which will take about 2 years. </t>
  </si>
  <si>
    <t>DONNLS_7_UNIT</t>
  </si>
  <si>
    <t>Donnells Hydro</t>
  </si>
  <si>
    <t>DOSMGO_2_NSPIN</t>
  </si>
  <si>
    <t>DOUBLC_1_UNITS</t>
  </si>
  <si>
    <t>DOUBLE "C" LIMITED</t>
  </si>
  <si>
    <t>DRACKR_2_SOLAR1</t>
  </si>
  <si>
    <t>Dracker Solar Unit 1</t>
  </si>
  <si>
    <t>DRACKR_2_SOLAR2</t>
  </si>
  <si>
    <t>Dracker Solar Unit 2</t>
  </si>
  <si>
    <t>DREWS_6_PL1X4</t>
  </si>
  <si>
    <t>Drews Generating Plant</t>
  </si>
  <si>
    <t>DRUM_7_PL1X2</t>
  </si>
  <si>
    <t>Drum PH 1 Units 1 &amp; 2 Aggregate</t>
  </si>
  <si>
    <t>DRUM_7_PL3X4</t>
  </si>
  <si>
    <t>Drum PH 1 Units 3 &amp; 4 Aggregate</t>
  </si>
  <si>
    <t>DRUM_7_UNIT 5</t>
  </si>
  <si>
    <t>DRUM PH 2 UNIT 5</t>
  </si>
  <si>
    <t>DSABLA_7_UNIT</t>
  </si>
  <si>
    <t>De Sabla Hydro</t>
  </si>
  <si>
    <t>DSRTSL_2_SOLAR1</t>
  </si>
  <si>
    <t>Desert Stateline</t>
  </si>
  <si>
    <t>DSRTSN_2_SOLAR1</t>
  </si>
  <si>
    <t>Desert Sunlight 300</t>
  </si>
  <si>
    <t>DSRTSN_2_SOLAR2</t>
  </si>
  <si>
    <t>Desert Sunlight 250</t>
  </si>
  <si>
    <t>DTCHWD_2_BT3WND</t>
  </si>
  <si>
    <t>Brookfield Tehachapi 3</t>
  </si>
  <si>
    <t>DTCHWD_2_BT4WND</t>
  </si>
  <si>
    <t>Brookfield Tehachapi 4</t>
  </si>
  <si>
    <t>DUANE_1_PL1X3</t>
  </si>
  <si>
    <t>DONALD VON RAESFELD POWER PROJECT</t>
  </si>
  <si>
    <t>DUTCH1_7_UNIT 1</t>
  </si>
  <si>
    <t>DUTCH FLAT 1 PH</t>
  </si>
  <si>
    <t>DUTCH2_7_UNIT 1</t>
  </si>
  <si>
    <t>DUTCH FLAT 2 PH</t>
  </si>
  <si>
    <t>DVLCYN_1_UNITS</t>
  </si>
  <si>
    <t>DEVIL CANYON HYDRO UNITS 1-4 AGGREGATE</t>
  </si>
  <si>
    <t>EASTWD_7_UNIT</t>
  </si>
  <si>
    <t>EASTWOOD PUMP-GEN</t>
  </si>
  <si>
    <t>EDMONS_2_NSPIN</t>
  </si>
  <si>
    <t>EEKTMN_6_SOLAR1</t>
  </si>
  <si>
    <t>EE K Solar 1</t>
  </si>
  <si>
    <t>ELCAJN_6_EB1BT1</t>
  </si>
  <si>
    <t>Eastern BESS 1</t>
  </si>
  <si>
    <t>ELCAJN_6_LM6K</t>
  </si>
  <si>
    <t>El Cajon Energy Center</t>
  </si>
  <si>
    <t>ELCAJN_6_UNITA1</t>
  </si>
  <si>
    <t>Cuyamaca Peak Energy Plant</t>
  </si>
  <si>
    <t>ELCAJN_7_GT1</t>
  </si>
  <si>
    <t>EL CAJON</t>
  </si>
  <si>
    <t>ELCAP_1_SOLAR</t>
  </si>
  <si>
    <t>2097 Helton</t>
  </si>
  <si>
    <t>15DGD Waiting for Bellota-Warnerville 230 kV reconductoring, Borden Voltage Support and possibly other</t>
  </si>
  <si>
    <t>ELDORO_7_UNIT 1</t>
  </si>
  <si>
    <t>El Dorado Unit 1</t>
  </si>
  <si>
    <t>ELDORO_7_UNIT 2</t>
  </si>
  <si>
    <t>El Dorado Unit 2</t>
  </si>
  <si>
    <t>ELECTR_7_PL1X3</t>
  </si>
  <si>
    <t>ELECTRA PH UNIT 1 &amp; 2 AGGREGATE</t>
  </si>
  <si>
    <t>ELKCRK_6_STONYG</t>
  </si>
  <si>
    <t>STONEY GORGE HYDRO AGGREGATE</t>
  </si>
  <si>
    <t>ELKHIL_2_PL1X3</t>
  </si>
  <si>
    <t>ELK HILLS COMBINED CYCLE (AGGREGATE)</t>
  </si>
  <si>
    <t>ELLIS_2_QF</t>
  </si>
  <si>
    <t>ELLIS QFS</t>
  </si>
  <si>
    <t>ELNIDP_6_BIOMAS</t>
  </si>
  <si>
    <t>El Nido Biomass to Energy</t>
  </si>
  <si>
    <t>96%</t>
  </si>
  <si>
    <t>Reduction due to Exchequer-Le Grand 115 kV binding constraint.</t>
  </si>
  <si>
    <t>ELSEGN_2_UN1011</t>
  </si>
  <si>
    <t>El Segundo Energy Center 5/6</t>
  </si>
  <si>
    <t>ELSEGN_2_UN2021</t>
  </si>
  <si>
    <t>El Segundo Energy Center 7/8</t>
  </si>
  <si>
    <t>ENCINA_7_EA1</t>
  </si>
  <si>
    <t>ENCINA UNIT 1</t>
  </si>
  <si>
    <t>ENCINA_7_EA2</t>
  </si>
  <si>
    <t>ENCINA UNIT 2</t>
  </si>
  <si>
    <t>ENCINA_7_EA3</t>
  </si>
  <si>
    <t>ENCINA UNIT 3</t>
  </si>
  <si>
    <t>ENCINA_7_EA4</t>
  </si>
  <si>
    <t>ENCINA UNIT 4</t>
  </si>
  <si>
    <t>ENCINA_7_EA5</t>
  </si>
  <si>
    <t>ENCINA UNIT 5</t>
  </si>
  <si>
    <t>ENCINA_7_GT1</t>
  </si>
  <si>
    <t>ENCINA GAS TURBINE UNIT 1</t>
  </si>
  <si>
    <t>ENERSJ_2_WIND</t>
  </si>
  <si>
    <t>ESJ Wind Energy</t>
  </si>
  <si>
    <t>ENWIND_2_WIND1</t>
  </si>
  <si>
    <t>Cameron Ridge</t>
  </si>
  <si>
    <t>ENWIND_2_WIND2</t>
  </si>
  <si>
    <t>Ridgetop I</t>
  </si>
  <si>
    <t>ESCNDO_6_EB1BT1</t>
  </si>
  <si>
    <t>Escondido BESS 1</t>
  </si>
  <si>
    <t>ESCNDO_6_EB2BT2</t>
  </si>
  <si>
    <t>Escondido BESS 2</t>
  </si>
  <si>
    <t>ESCNDO_6_EB3BT3</t>
  </si>
  <si>
    <t>Escondido BESS 3</t>
  </si>
  <si>
    <t>ESCNDO_6_PL1X2</t>
  </si>
  <si>
    <t>MMC Escondido Aggregate</t>
  </si>
  <si>
    <t>ESCNDO_6_UNITB1</t>
  </si>
  <si>
    <t>CalPeak Power Enterprise Unit 1</t>
  </si>
  <si>
    <t>ESCO_6_GLMQF</t>
  </si>
  <si>
    <t>Goal Line Cogen</t>
  </si>
  <si>
    <t>ESQUON_6_LNDFIL</t>
  </si>
  <si>
    <t>Neal Road Landfill Generating Facility</t>
  </si>
  <si>
    <t>ETIWND_2_CHMPNE</t>
  </si>
  <si>
    <t>Champagne</t>
  </si>
  <si>
    <t>ETIWND_2_FONTNA</t>
  </si>
  <si>
    <t>FONTANALYTLE CREEK POWERHOUSE P</t>
  </si>
  <si>
    <t>ETIWND_2_RTS010</t>
  </si>
  <si>
    <t>SPVP010 Fontana RT Solar</t>
  </si>
  <si>
    <t>ETIWND_2_RTS015</t>
  </si>
  <si>
    <t>SPVP015</t>
  </si>
  <si>
    <t>ETIWND_2_RTS017</t>
  </si>
  <si>
    <t>SPVP017</t>
  </si>
  <si>
    <t>ETIWND_2_RTS018</t>
  </si>
  <si>
    <t>SPVP018 Fontana RT Solar</t>
  </si>
  <si>
    <t>ETIWND_2_RTS023</t>
  </si>
  <si>
    <t>SPVP023 Fontana RT Solar</t>
  </si>
  <si>
    <t>ETIWND_2_RTS026</t>
  </si>
  <si>
    <t>SPVP026</t>
  </si>
  <si>
    <t>ETIWND_2_RTS027</t>
  </si>
  <si>
    <t>SPVP027</t>
  </si>
  <si>
    <t>ETIWND_2_SOLAR1</t>
  </si>
  <si>
    <t>Dedeaux Ontario</t>
  </si>
  <si>
    <t>ETIWND_2_SOLAR2</t>
  </si>
  <si>
    <t>Rochester</t>
  </si>
  <si>
    <t>ETIWND_2_SOLAR5</t>
  </si>
  <si>
    <t>Dulles</t>
  </si>
  <si>
    <t>ETIWND_2_UNIT1</t>
  </si>
  <si>
    <t>New-Indy Ontario, LLC</t>
  </si>
  <si>
    <t>ETIWND_6_GRPLND</t>
  </si>
  <si>
    <t>Grapeland Peaker</t>
  </si>
  <si>
    <t>ETIWND_6_MWDETI</t>
  </si>
  <si>
    <t>ETIWANDA RECOVERY HYDRO</t>
  </si>
  <si>
    <t xml:space="preserve">ETIWND_6_MWDETI has been off-line for last few years due to various reasons.  Etiwanda is now back in service and is expected to generate in 2018. </t>
  </si>
  <si>
    <t>ETIWND_7_MIDVLY</t>
  </si>
  <si>
    <t>MN Mid Valley Genco  LLC</t>
  </si>
  <si>
    <t>ETIWND_7_UNIT 3</t>
  </si>
  <si>
    <t>ETIWANDA GEN STA. UNIT 3</t>
  </si>
  <si>
    <t>ETIWND_7_UNIT 4</t>
  </si>
  <si>
    <t>ETIWANDA GEN STA. UNIT 4</t>
  </si>
  <si>
    <t>EXCHEC_7_UNIT 1</t>
  </si>
  <si>
    <t>EXCHEQUER HYDRO</t>
  </si>
  <si>
    <t>EXCLSG_1_SOLAR</t>
  </si>
  <si>
    <t xml:space="preserve">Excelsior Solar </t>
  </si>
  <si>
    <t>C3-4 Waiting for Bellota-Warnerville 230 kV Reconductoring and possibly other</t>
  </si>
  <si>
    <t>FAIRHV_6_UNIT</t>
  </si>
  <si>
    <t>FAIRHAVEN POWER CO.</t>
  </si>
  <si>
    <t>FELLOW_7_QFUNTS</t>
  </si>
  <si>
    <t>Fellow QF Aggregate</t>
  </si>
  <si>
    <t>FLOWD2_2_FPLWND</t>
  </si>
  <si>
    <t>DIABLO WINDS</t>
  </si>
  <si>
    <t>FLOWD2_2_UNIT 1</t>
  </si>
  <si>
    <t>SMALL QF AGGREGATION - LIVERMORE</t>
  </si>
  <si>
    <t>FLOWD_2_WIND1</t>
  </si>
  <si>
    <t>Cameron Ridge 2</t>
  </si>
  <si>
    <t>FMEADO_6_HELLHL</t>
  </si>
  <si>
    <t>FMEADO_7_UNIT</t>
  </si>
  <si>
    <t>FRENCH MEADOWS HYDRO</t>
  </si>
  <si>
    <t>FORBST_7_UNIT 1</t>
  </si>
  <si>
    <t>FORBESTOWN HYDRO</t>
  </si>
  <si>
    <t>FORKBU_6_UNIT</t>
  </si>
  <si>
    <t>HYPOWER, INC. (FORKS OF BUTTE)</t>
  </si>
  <si>
    <t>FRESHW_1_SOLAR1</t>
  </si>
  <si>
    <t>Corcoran 3</t>
  </si>
  <si>
    <t>FRIANT_6_UNITS</t>
  </si>
  <si>
    <t>FRIANT DAM</t>
  </si>
  <si>
    <t>FRITO_1_LAY</t>
  </si>
  <si>
    <t>FRITO-LAY</t>
  </si>
  <si>
    <t>FROGTN_1_UTICAA</t>
  </si>
  <si>
    <t>Angels Powerhouse</t>
  </si>
  <si>
    <t>FROGTN_7_UTICA</t>
  </si>
  <si>
    <t>FTSWRD_6_TRFORK</t>
  </si>
  <si>
    <t>Three Forks Water Power Project</t>
  </si>
  <si>
    <t>FTSWRD_7_QFUNTS</t>
  </si>
  <si>
    <t>FULTON_1_QF</t>
  </si>
  <si>
    <t>SMALL QF AGGREGATION - ZENIA</t>
  </si>
  <si>
    <t>GALE_1_SR3SR3</t>
  </si>
  <si>
    <t>Sunray 3</t>
  </si>
  <si>
    <t>GANSO_1_WSTBM1</t>
  </si>
  <si>
    <t>Weststar Dairy Biogas</t>
  </si>
  <si>
    <t>GARLND_2_GASLR</t>
  </si>
  <si>
    <t>Garland B</t>
  </si>
  <si>
    <t>GARLND_2_GASLRA</t>
  </si>
  <si>
    <t>Garland A</t>
  </si>
  <si>
    <t>GARNET_1_SOLAR</t>
  </si>
  <si>
    <t>North Palm Springs 4A</t>
  </si>
  <si>
    <t>GARNET_1_SOLAR2</t>
  </si>
  <si>
    <t>Garnet Solar Power Generation Station 1</t>
  </si>
  <si>
    <t>Waiting for: West of Devers (WOD) upgrades</t>
  </si>
  <si>
    <t>GARNET_1_UNITS</t>
  </si>
  <si>
    <t>GARNET GREEN POWER PROJECT AGGREGATE</t>
  </si>
  <si>
    <t>GARNET_1_WIND</t>
  </si>
  <si>
    <t>GARNET WIND ENERGY CENTER</t>
  </si>
  <si>
    <t>GARNET_1_WINDS</t>
  </si>
  <si>
    <t>Garnet Winds Aggregation</t>
  </si>
  <si>
    <t>GARNET_1_WT3WND</t>
  </si>
  <si>
    <t>Wagner Wind</t>
  </si>
  <si>
    <t>GARNET_2_DIFWD1</t>
  </si>
  <si>
    <t>Difwind</t>
  </si>
  <si>
    <t>GARNET_2_HYDRO</t>
  </si>
  <si>
    <t>Whitewater Hydro</t>
  </si>
  <si>
    <t>GARNET_2_WIND1</t>
  </si>
  <si>
    <t>Phoenix</t>
  </si>
  <si>
    <t>GARNET_2_WIND2</t>
  </si>
  <si>
    <t>Karen Avenue Wind Farm</t>
  </si>
  <si>
    <t>GARNET_2_WIND3</t>
  </si>
  <si>
    <t>San Gorgonio East</t>
  </si>
  <si>
    <t>GARNET_2_WIND4</t>
  </si>
  <si>
    <t>Windustries</t>
  </si>
  <si>
    <t>GARNET_2_WIND5</t>
  </si>
  <si>
    <t>Eastwind</t>
  </si>
  <si>
    <t>GASKW1_2_GW1SR1</t>
  </si>
  <si>
    <t>Gaskell West 1</t>
  </si>
  <si>
    <t>GATES_2_SOLAR</t>
  </si>
  <si>
    <t>Gates Solar Station</t>
  </si>
  <si>
    <t>GATES_2_WSOLAR</t>
  </si>
  <si>
    <t>West Gates Solar Station</t>
  </si>
  <si>
    <t>GATWAY_2_PL1X3</t>
  </si>
  <si>
    <t>GATEWAY GENERATING STATION</t>
  </si>
  <si>
    <t>GENESI_2_STG</t>
  </si>
  <si>
    <t>Genesis Station</t>
  </si>
  <si>
    <t>GEYS11_7_UNIT11</t>
  </si>
  <si>
    <t>GEYSERS UNIT 11 (HEALDSBURG)</t>
  </si>
  <si>
    <t>GEYS12_7_UNIT12</t>
  </si>
  <si>
    <t>GEYSERS UNIT 12 (HEALDSBURG)</t>
  </si>
  <si>
    <t>GEYS13_7_UNIT13</t>
  </si>
  <si>
    <t>GEYSERS UNIT 13 (HEALDSBURG)</t>
  </si>
  <si>
    <t>GEYS14_7_UNIT14</t>
  </si>
  <si>
    <t>GEYSERS UNIT 14 (HEALDSBURG)</t>
  </si>
  <si>
    <t>GEYS16_7_UNIT16</t>
  </si>
  <si>
    <t>GEYSERS UNIT 16 (HEALDSBURG)</t>
  </si>
  <si>
    <t>GEYS17_2_BOTRCK</t>
  </si>
  <si>
    <t>Bottle Rock Geothermal</t>
  </si>
  <si>
    <t>GEYS17_7_UNIT17</t>
  </si>
  <si>
    <t>GEYSERS UNIT 17 (HEALDSBURG)</t>
  </si>
  <si>
    <t>GEYS18_7_UNIT18</t>
  </si>
  <si>
    <t>GEYSERS UNIT 18 (HEALDSBURG)</t>
  </si>
  <si>
    <t>GEYS20_7_UNIT20</t>
  </si>
  <si>
    <t>GEYSERS UNIT 20 (HEALDSBURG)</t>
  </si>
  <si>
    <t>GIFENS_6_BUGSL1</t>
  </si>
  <si>
    <t>Burford Giffen</t>
  </si>
  <si>
    <t>GIFFEN_6_SOLAR</t>
  </si>
  <si>
    <t>Giffen Solar Station</t>
  </si>
  <si>
    <t>GILROY_1_UNIT</t>
  </si>
  <si>
    <t>GILROY COGEN AGGREGATE</t>
  </si>
  <si>
    <t>GILRPP_1_PL1X2</t>
  </si>
  <si>
    <t>GILROY ENERGY CENTER UNITS 1&amp;2 AGGREGATE</t>
  </si>
  <si>
    <t>GILRPP_1_PL3X4</t>
  </si>
  <si>
    <t>GILROY ENERGY CENTER, UNIT #3</t>
  </si>
  <si>
    <t>GLDFGR_6_SOLAR1</t>
  </si>
  <si>
    <t>Portal Ridge B</t>
  </si>
  <si>
    <t>GLDFGR_6_SOLAR2</t>
  </si>
  <si>
    <t>Portal Ridge C</t>
  </si>
  <si>
    <t>GLDTWN_6_COLUM3</t>
  </si>
  <si>
    <t>Columbia 3</t>
  </si>
  <si>
    <t>GLDTWN_6_SOLAR</t>
  </si>
  <si>
    <t>Rio Grande</t>
  </si>
  <si>
    <t>GLNARM_2_UNIT 5</t>
  </si>
  <si>
    <t>Glenarm Turbine 5</t>
  </si>
  <si>
    <t>65.00</t>
  </si>
  <si>
    <t>GLNARM_7_UNIT 1</t>
  </si>
  <si>
    <t>GLEN ARM UNIT 1</t>
  </si>
  <si>
    <t>GLNARM_7_UNIT 2</t>
  </si>
  <si>
    <t>GLEN ARM UNIT 2</t>
  </si>
  <si>
    <t>GLNARM_7_UNIT 3</t>
  </si>
  <si>
    <t>GLEN ARM UNIT 3</t>
  </si>
  <si>
    <t>GLNARM_7_UNIT 4</t>
  </si>
  <si>
    <t>GLEN ARM UNIT 4</t>
  </si>
  <si>
    <t>GLOW_6_SOLAR</t>
  </si>
  <si>
    <t>Antelope Power Plant</t>
  </si>
  <si>
    <t>GOLDHL_1_QF</t>
  </si>
  <si>
    <t>SMALL QF AGGREGATION - PLACERVILLE</t>
  </si>
  <si>
    <t>GOLETA_2_QF</t>
  </si>
  <si>
    <t>GOLETA QFS</t>
  </si>
  <si>
    <t>GOLETA_6_ELLWOD</t>
  </si>
  <si>
    <t>ELLWOOD ENERGY SUPPORT FACILITY</t>
  </si>
  <si>
    <t>GOLETA_6_EXGEN</t>
  </si>
  <si>
    <t>EXXON COMPANY USA</t>
  </si>
  <si>
    <t>GOLETA_6_GAVOTA</t>
  </si>
  <si>
    <t>Point Arguello Pipeline Company</t>
  </si>
  <si>
    <t>GOLETA_6_TAJIGS</t>
  </si>
  <si>
    <t>GONZLS_6_UNIT</t>
  </si>
  <si>
    <t>Johnson Canyon Landfill</t>
  </si>
  <si>
    <t>GOOSLK_1_SOLAR1</t>
  </si>
  <si>
    <t>Goose Lake</t>
  </si>
  <si>
    <t>GRIDLY_6_SOLAR</t>
  </si>
  <si>
    <t>GRIDLEY MAIN TWO</t>
  </si>
  <si>
    <t>GRIZLY_1_UNIT 1</t>
  </si>
  <si>
    <t>GRIZZLY HYDRO</t>
  </si>
  <si>
    <t>GRNLF1_1_UNITS</t>
  </si>
  <si>
    <t>Greenleaf 1</t>
  </si>
  <si>
    <t>GRNLF2_1_UNIT</t>
  </si>
  <si>
    <t>GREENLEAF II COGEN</t>
  </si>
  <si>
    <t>GRNVLY_7_SCLAND</t>
  </si>
  <si>
    <t>SANTA CRUZ LANDFILL GENERATING PLANT</t>
  </si>
  <si>
    <t>GRSCRK_6_BGCKWW</t>
  </si>
  <si>
    <t>BIG CREEK WATER WORKS - CEDAR FLAT</t>
  </si>
  <si>
    <t>GRZZLY_1_BERKLY</t>
  </si>
  <si>
    <t>Berkeley Cogeneration</t>
  </si>
  <si>
    <t>GUERNS_6_SOLAR</t>
  </si>
  <si>
    <t>Guernsey Solar Station</t>
  </si>
  <si>
    <t>GWFPWR_1_UNITS</t>
  </si>
  <si>
    <t>HANFORD PEAKER PLANT</t>
  </si>
  <si>
    <t>GYS5X6_7_UNITS</t>
  </si>
  <si>
    <t>GEYSERS UNITS 5 &amp; 6 AGGREGATE</t>
  </si>
  <si>
    <t>GYS7X8_7_UNITS</t>
  </si>
  <si>
    <t>GEYSERS UNITS 7 &amp; 8 AGGREGATE</t>
  </si>
  <si>
    <t>GYSRVL_7_WSPRNG</t>
  </si>
  <si>
    <t>Warm Springs Hydro</t>
  </si>
  <si>
    <t>HAASPH_7_PL1X2</t>
  </si>
  <si>
    <t>HAAS PH UNIT 1 &amp; 2 AGGREGATE</t>
  </si>
  <si>
    <t>HALSEY_6_UNIT</t>
  </si>
  <si>
    <t>HALSEY HYDRO</t>
  </si>
  <si>
    <t>HARBGN_7_UNITS</t>
  </si>
  <si>
    <t>HATCR1_7_UNIT</t>
  </si>
  <si>
    <t xml:space="preserve">Hat Creek  #1 </t>
  </si>
  <si>
    <t>HATCR2_7_UNIT</t>
  </si>
  <si>
    <t xml:space="preserve">Hat Creek  #2  </t>
  </si>
  <si>
    <t>HATLOS_6_BWDHY1</t>
  </si>
  <si>
    <t>Bidwell Ditch</t>
  </si>
  <si>
    <t>HATLOS_6_LSCRK</t>
  </si>
  <si>
    <t>Lost Creek 1 &amp; 2 Hydro Conversion</t>
  </si>
  <si>
    <t>HATLOS_6_QFUNTS</t>
  </si>
  <si>
    <t>HAT CREEK HYDRO QF UNITS</t>
  </si>
  <si>
    <t>HATRDG_2_WIND</t>
  </si>
  <si>
    <t>Hatchet Ridge Wind Farm</t>
  </si>
  <si>
    <t>HAYPRS_6_QFUNTS</t>
  </si>
  <si>
    <t>HAYPRESS HYDRO QF UNITS</t>
  </si>
  <si>
    <t>HELMPG_7_UNIT 1</t>
  </si>
  <si>
    <t>HELMS PUMP-GEN UNIT 1</t>
  </si>
  <si>
    <t>HELMPG_7_UNIT 2</t>
  </si>
  <si>
    <t>HELMS PUMP-GEN UNIT 2</t>
  </si>
  <si>
    <t>HELMPG_7_UNIT 3</t>
  </si>
  <si>
    <t>HELMS PUMP-GEN UNIT 3</t>
  </si>
  <si>
    <t>HENRTA_6_SOLAR1</t>
  </si>
  <si>
    <t>Lemoore 1</t>
  </si>
  <si>
    <t>HENRTA_6_SOLAR2</t>
  </si>
  <si>
    <t>Westside Solar Power PV1</t>
  </si>
  <si>
    <t>HENRTA_6_UNITA1</t>
  </si>
  <si>
    <t>GWF HENRIETTA PEAKER PLANT UNIT 1</t>
  </si>
  <si>
    <t>HENRTA_6_UNITA2</t>
  </si>
  <si>
    <t>GWF HENRIETTA PEAKER PLANT UNIT 2</t>
  </si>
  <si>
    <t>HENRTS_1_SOLAR</t>
  </si>
  <si>
    <t>Henrietta Solar Project</t>
  </si>
  <si>
    <t>HIDSRT_2_UNITS</t>
  </si>
  <si>
    <t>HIGH DESERT POWER PROJECT AGGREGATE</t>
  </si>
  <si>
    <t>HIGGNS_1_COMBIE</t>
  </si>
  <si>
    <t>Combie South</t>
  </si>
  <si>
    <t>HIGGNS_7_QFUNTS</t>
  </si>
  <si>
    <t>HILAND_7_YOLOWD</t>
  </si>
  <si>
    <t>CLEAR LAKE UNIT 1</t>
  </si>
  <si>
    <t>HINSON_6_CARBGN</t>
  </si>
  <si>
    <t>BP WILMINGTON CALCINER</t>
  </si>
  <si>
    <t>HINSON_6_LBECH1</t>
  </si>
  <si>
    <t>Long Beach Unit 1</t>
  </si>
  <si>
    <t>HINSON_6_LBECH2</t>
  </si>
  <si>
    <t>Long Beach Unit 2</t>
  </si>
  <si>
    <t>HINSON_6_LBECH3</t>
  </si>
  <si>
    <t>Long Beach Unit 3</t>
  </si>
  <si>
    <t>HINSON_6_LBECH4</t>
  </si>
  <si>
    <t>Long Beach Unit 4</t>
  </si>
  <si>
    <t>HINSON_6_SERRGN</t>
  </si>
  <si>
    <t>CITY OF LONG BEACH</t>
  </si>
  <si>
    <t>HMLTBR_6_UNITS</t>
  </si>
  <si>
    <t>HAMILTON BRANCH PH (AGGREGATE)</t>
  </si>
  <si>
    <t>HNTGBH_7_UNIT 1</t>
  </si>
  <si>
    <t>HUNTINGTON BEACH GEN STA. UNIT 1</t>
  </si>
  <si>
    <t>HNTGBH_7_UNIT 2</t>
  </si>
  <si>
    <t>HUNTINGTON BEACH GEN STA. UNIT 2</t>
  </si>
  <si>
    <t>HOLGAT_1_BORAX</t>
  </si>
  <si>
    <t>U.S. Borax, Unit 1</t>
  </si>
  <si>
    <t>HOLSTR_1_SOLAR</t>
  </si>
  <si>
    <t>San Benito Smart Park</t>
  </si>
  <si>
    <t>HOLSTR_1_SOLAR2</t>
  </si>
  <si>
    <t>Hollister Solar</t>
  </si>
  <si>
    <t>HUMBPP_1_UNITS3</t>
  </si>
  <si>
    <t>Humboldt Bay Generating Station 3</t>
  </si>
  <si>
    <t>HUMBPP_6_UNITS</t>
  </si>
  <si>
    <t>Humboldt Bay Generating Station 1</t>
  </si>
  <si>
    <t>HUMBSB_1_QF</t>
  </si>
  <si>
    <t>SMALL QF AGGREGATION - TRINITY</t>
  </si>
  <si>
    <t>HURON_6_SOLAR</t>
  </si>
  <si>
    <t>Huron Solar Station</t>
  </si>
  <si>
    <t>HYTTHM_2_UNITS</t>
  </si>
  <si>
    <t>HYATT-THERMALITO PUMP-GEN (AGGREGATE)</t>
  </si>
  <si>
    <t>IGNACO_1_QF</t>
  </si>
  <si>
    <t>SMALL QF AGGREGATION - VALLEJO/DINSMORE</t>
  </si>
  <si>
    <t>INDIGO_1_UNIT 1</t>
  </si>
  <si>
    <t>INDIGO PEAKER UNIT 1</t>
  </si>
  <si>
    <t>INDIGO_1_UNIT 2</t>
  </si>
  <si>
    <t>INDIGO PEAKER UNIT 2</t>
  </si>
  <si>
    <t>INDIGO_1_UNIT 3</t>
  </si>
  <si>
    <t>INDIGO PEAKER UNIT 3</t>
  </si>
  <si>
    <t>INDVLY_1_UNITS</t>
  </si>
  <si>
    <t>Indian Valley Hydro</t>
  </si>
  <si>
    <t>INLDEM_5_UNIT 1</t>
  </si>
  <si>
    <t>Inland Empire Energy Center, Unit 1</t>
  </si>
  <si>
    <t>INLDEM_5_UNIT 2</t>
  </si>
  <si>
    <t>Inland Empire Energy Center, Unit 2</t>
  </si>
  <si>
    <t>INSKIP_2_UNIT</t>
  </si>
  <si>
    <t>INSKIP HYDRO</t>
  </si>
  <si>
    <t>INTKEP_2_UNITS</t>
  </si>
  <si>
    <t>CCSF Hetch_Hetchy Hydro Aggregate</t>
  </si>
  <si>
    <t>INTTRB_6_UNIT</t>
  </si>
  <si>
    <t>Intl Wind Turb Research (Dinosaur Point)</t>
  </si>
  <si>
    <t>IVANPA_1_UNIT1</t>
  </si>
  <si>
    <t>Ivanpah 1</t>
  </si>
  <si>
    <t>IVANPA_1_UNIT2</t>
  </si>
  <si>
    <t>Ivanpah 2</t>
  </si>
  <si>
    <t>IVANPA_1_UNIT3</t>
  </si>
  <si>
    <t>Ivanpah 3</t>
  </si>
  <si>
    <t>IVSLRP_2_SOLAR1</t>
  </si>
  <si>
    <t>Silver Ridge Mount Signal</t>
  </si>
  <si>
    <t>IVWEST_2_SOLAR1</t>
  </si>
  <si>
    <t xml:space="preserve">Imperial Valley West ( Q # 608) </t>
  </si>
  <si>
    <t>JACMSR_1_JACSR1</t>
  </si>
  <si>
    <t>Jacumba Solar Farm</t>
  </si>
  <si>
    <t>Waiting for: Desert Area upgrades</t>
  </si>
  <si>
    <t>JAKVAL_6_UNITG1</t>
  </si>
  <si>
    <t>BUENA VISTA</t>
  </si>
  <si>
    <t>JAWBNE_2_NSRWND</t>
  </si>
  <si>
    <t>North Sky River Wind Project</t>
  </si>
  <si>
    <t>JAWBNE_2_SRWND</t>
  </si>
  <si>
    <t>Sky River</t>
  </si>
  <si>
    <t>JAYNE_6_WLSLR</t>
  </si>
  <si>
    <t>Westlands Solar Farm PV 1</t>
  </si>
  <si>
    <t>KANAKA_1_UNIT</t>
  </si>
  <si>
    <t>KANAKA</t>
  </si>
  <si>
    <t>KANSAS_6_SOLAR</t>
  </si>
  <si>
    <t>RE Kansas South</t>
  </si>
  <si>
    <t>KEARNY_7_KY3</t>
  </si>
  <si>
    <t>KEARNY GT3 AGGREGATE</t>
  </si>
  <si>
    <t>KEKAWK_6_UNIT</t>
  </si>
  <si>
    <t>STS HYDROPOWER LTD. (KEKAWAKA)</t>
  </si>
  <si>
    <t>KELSO_2_UNITS</t>
  </si>
  <si>
    <t>Mariposa Energy</t>
  </si>
  <si>
    <t>KELYRG_6_UNIT</t>
  </si>
  <si>
    <t>KELLY RIDGE HYDRO</t>
  </si>
  <si>
    <t>KERKH1_7_UNIT 1</t>
  </si>
  <si>
    <t>KERKHOFF PH 1 UNIT #1</t>
  </si>
  <si>
    <t>KERKH1_7_UNIT 3</t>
  </si>
  <si>
    <t>KERKHOFF PH 1 UNIT #3</t>
  </si>
  <si>
    <t>KERKH2_7_UNIT 1</t>
  </si>
  <si>
    <t>KERKHOFF PH 2 UNIT #1</t>
  </si>
  <si>
    <t>KERMAN_6_SOLAR1</t>
  </si>
  <si>
    <t>Fresno Solar South</t>
  </si>
  <si>
    <t>KERMAN_6_SOLAR2</t>
  </si>
  <si>
    <t>Fresno Solar West</t>
  </si>
  <si>
    <t>KERNFT_1_UNITS</t>
  </si>
  <si>
    <t>KERN FRONT LIMITED</t>
  </si>
  <si>
    <t>KERNRG_1_UNITS</t>
  </si>
  <si>
    <t>South Belridge Cogen Facility</t>
  </si>
  <si>
    <t>KERRGN_1_UNIT 1</t>
  </si>
  <si>
    <t>KERN RIVER HYDRO UNITS 1-4 AGGREGATE</t>
  </si>
  <si>
    <t>KILARC_2_UNIT 1</t>
  </si>
  <si>
    <t>KILARC HYDRO</t>
  </si>
  <si>
    <t>KINGCO_1_KINGBR</t>
  </si>
  <si>
    <t>Kingsburg Cogen</t>
  </si>
  <si>
    <t>KINGRV_7_UNIT 1</t>
  </si>
  <si>
    <t>KINGS RIVER HYDRO UNIT 1</t>
  </si>
  <si>
    <t>KIRKER_7_KELCYN</t>
  </si>
  <si>
    <t>KELLER CANYON LANDFILL GEN FACILICITY</t>
  </si>
  <si>
    <t>KNGBRD_2_SOLAR1</t>
  </si>
  <si>
    <t>Kingbird Solar A</t>
  </si>
  <si>
    <t>KNGBRD_2_SOLAR2</t>
  </si>
  <si>
    <t>Kingbird Solar B</t>
  </si>
  <si>
    <t>KNGBRG_1_KBSLR1</t>
  </si>
  <si>
    <t>Kingsburg1</t>
  </si>
  <si>
    <t>KNGBRG_1_KBSLR2</t>
  </si>
  <si>
    <t>Kingsburg2</t>
  </si>
  <si>
    <t>KNGCTY_6_UNITA1</t>
  </si>
  <si>
    <t>King City Energy Center, Unit #1</t>
  </si>
  <si>
    <t>KNTSTH_6_SOLAR</t>
  </si>
  <si>
    <t>Kent South</t>
  </si>
  <si>
    <t>KRAMER_1_KJ5SR5</t>
  </si>
  <si>
    <t>Kramer Junction 5</t>
  </si>
  <si>
    <t>split from KRAMER_1_SEGS37</t>
  </si>
  <si>
    <t>KRAMER_1_SEGS37</t>
  </si>
  <si>
    <t>LUZ SOLAR PARTNERS 3-7 AGGREGATE</t>
  </si>
  <si>
    <t>KRAMER_1_SEGSR3</t>
  </si>
  <si>
    <t xml:space="preserve">Kramer Junction 3 </t>
  </si>
  <si>
    <t>KRAMER_1_SEGSR4</t>
  </si>
  <si>
    <t>Kramer Junction 4</t>
  </si>
  <si>
    <t>KRAMER_2_SEGS89</t>
  </si>
  <si>
    <t>LUZ SOLAR PARTNERS 8-9 AGGREGATE</t>
  </si>
  <si>
    <t>KRNCNY_6_UNIT</t>
  </si>
  <si>
    <t>KERN CANYON</t>
  </si>
  <si>
    <t>LACIEN_2_VENICE</t>
  </si>
  <si>
    <t>MWD Venice Hydroelectric Recovery Plant</t>
  </si>
  <si>
    <t>LAGBEL_2_STG1</t>
  </si>
  <si>
    <t>Bell Bandini Commerce Refuse</t>
  </si>
  <si>
    <t>LAGBEL_6_QF</t>
  </si>
  <si>
    <t>LAGUNA BELL QFS</t>
  </si>
  <si>
    <t>LAKHDG_6_UNIT 1</t>
  </si>
  <si>
    <t>Lake Hodges Pumped Storage-Unit1</t>
  </si>
  <si>
    <t>LAKHDG_6_UNIT 2</t>
  </si>
  <si>
    <t>Lake Hodges Pumped Storage-Unit2</t>
  </si>
  <si>
    <t>LAMONT_1_SOLAR1</t>
  </si>
  <si>
    <t>Regulus Solar</t>
  </si>
  <si>
    <t>LAMONT_1_SOLAR2</t>
  </si>
  <si>
    <t>Redwood Solar Farm 4</t>
  </si>
  <si>
    <t>LAMONT_1_SOLAR3</t>
  </si>
  <si>
    <t>Woodmere Solar Farm</t>
  </si>
  <si>
    <t>LAMONT_1_SOLAR4</t>
  </si>
  <si>
    <t>Hayworth Solar Farm</t>
  </si>
  <si>
    <t>LAMONT_1_SOLAR5</t>
  </si>
  <si>
    <t>Redcrest Solar Farm</t>
  </si>
  <si>
    <t>LAPAC_6_UNIT</t>
  </si>
  <si>
    <t>LOUISIANA PACIFIC SAMOA</t>
  </si>
  <si>
    <t>LAPLMA_2_UNIT 1</t>
  </si>
  <si>
    <t>La Paloma Generating Plant Unit #1</t>
  </si>
  <si>
    <t>LAPLMA_2_UNIT 2</t>
  </si>
  <si>
    <t>La Paloma Generating Plant Unit #2</t>
  </si>
  <si>
    <t>LAPLMA_2_UNIT 3</t>
  </si>
  <si>
    <t>La Paloma Generating Plant Unit #3</t>
  </si>
  <si>
    <t>LAPLMA_2_UNIT 4</t>
  </si>
  <si>
    <t>LA PALOMA GENERATING PLANT, UNIT #4</t>
  </si>
  <si>
    <t>LARKSP_6_UNIT 1</t>
  </si>
  <si>
    <t>LARKSPUR PEAKER UNIT 1</t>
  </si>
  <si>
    <t>LARKSP_6_UNIT 2</t>
  </si>
  <si>
    <t>LARKSPUR PEAKER UNIT 2</t>
  </si>
  <si>
    <t>LAROA1_2_UNITA1</t>
  </si>
  <si>
    <t>LR1</t>
  </si>
  <si>
    <t>LAROA2_2_UNITA1</t>
  </si>
  <si>
    <t>LR2</t>
  </si>
  <si>
    <t>LASSEN_6_UNITS</t>
  </si>
  <si>
    <t>Honey Lake Power</t>
  </si>
  <si>
    <t>LAWRNC_7_SUNYVL</t>
  </si>
  <si>
    <t>City of Sunnyvale Unit 1 and 2</t>
  </si>
  <si>
    <t>LEBECS_2_UNITS</t>
  </si>
  <si>
    <t>Pastoria Energy Facility</t>
  </si>
  <si>
    <t>750 MW with FC priority - the rest is waiting for: Desert Area upgrades</t>
  </si>
  <si>
    <t>LECEF_1_UNITS</t>
  </si>
  <si>
    <t>LOS ESTEROS ENERGY FACILITY AGGREGATE</t>
  </si>
  <si>
    <t>LEPRFD_1_KANSAS</t>
  </si>
  <si>
    <t>Kansas</t>
  </si>
  <si>
    <t>LGHTHP_6_ICEGEN</t>
  </si>
  <si>
    <t>CARSON COGENERATION</t>
  </si>
  <si>
    <t>LHILLS_6_SOLAR1</t>
  </si>
  <si>
    <t>Lost Hills Solar</t>
  </si>
  <si>
    <t>LILIAC_6_SOLAR</t>
  </si>
  <si>
    <t>Mesa Crest</t>
  </si>
  <si>
    <t>LITLRK_6_SEPV01</t>
  </si>
  <si>
    <t>Gestamp Solar 1</t>
  </si>
  <si>
    <t>LITLRK_6_SOLAR1</t>
  </si>
  <si>
    <t xml:space="preserve">Lancaster Little Rock C </t>
  </si>
  <si>
    <t>LITLRK_6_SOLAR2</t>
  </si>
  <si>
    <t>Palmdale 18</t>
  </si>
  <si>
    <t>LITLRK_6_SOLAR3</t>
  </si>
  <si>
    <t>One Ten Partners</t>
  </si>
  <si>
    <t>LITLRK_6_SOLAR4</t>
  </si>
  <si>
    <t>Little Rock Pham Solar</t>
  </si>
  <si>
    <t>LIVEOK_6_SOLAR</t>
  </si>
  <si>
    <t>Harris</t>
  </si>
  <si>
    <t>LIVOAK_1_UNIT 1</t>
  </si>
  <si>
    <t>LIVE OAK LIMITED</t>
  </si>
  <si>
    <t>LMBEPK_2_UNITA1</t>
  </si>
  <si>
    <t>Lambie Energy Center, Unit #1</t>
  </si>
  <si>
    <t>LMBEPK_2_UNITA2</t>
  </si>
  <si>
    <t>Creed Energy Center, Unit #1</t>
  </si>
  <si>
    <t>LMBEPK_2_UNITA3</t>
  </si>
  <si>
    <t>Goose Haven Energy Center, Unit #1</t>
  </si>
  <si>
    <t>LMEC_1_PL1X3</t>
  </si>
  <si>
    <t>Los Medanos Energy Center AGGREGATE</t>
  </si>
  <si>
    <t>LNCSTR_6_CREST</t>
  </si>
  <si>
    <t>Lanacaster Aggregate Solar Resources</t>
  </si>
  <si>
    <t>LOCKFD_1_BEARCK</t>
  </si>
  <si>
    <t>Bear Creek Solar</t>
  </si>
  <si>
    <t>LOCKFD_1_KSOLAR</t>
  </si>
  <si>
    <t>Kettleman Solar</t>
  </si>
  <si>
    <t>LODI25_2_UNIT 1</t>
  </si>
  <si>
    <t>LODI GAS TURBINE</t>
  </si>
  <si>
    <t>LODIEC_2_PL1X2</t>
  </si>
  <si>
    <t>Lodi Energy Center</t>
  </si>
  <si>
    <t xml:space="preserve">C6 - Lodi-Eight Mile 230 kV Line Reconductoring and possibly other_x000D_
</t>
  </si>
  <si>
    <t>LOWGAP_1_SUPHR</t>
  </si>
  <si>
    <t>Mill &amp; Sulphur Creek Hydro</t>
  </si>
  <si>
    <t>LOWGAP_7_QFUNTS</t>
  </si>
  <si>
    <t>Matthews Dam Hydro</t>
  </si>
  <si>
    <t>MAGUND_1_BKISR1</t>
  </si>
  <si>
    <t>Bakersfield Industrial 1</t>
  </si>
  <si>
    <t>MAGUND_1_BKSSR2</t>
  </si>
  <si>
    <t>Bakersfield Solar 1</t>
  </si>
  <si>
    <t xml:space="preserve"> </t>
  </si>
  <si>
    <t>MALAGA_1_PL1X2</t>
  </si>
  <si>
    <t>Malaga Power Aggregate</t>
  </si>
  <si>
    <t>MALCHQ_7_UNIT 1</t>
  </si>
  <si>
    <t>MALACHA HYDRO L.P.</t>
  </si>
  <si>
    <t>MANTEC_1_ML1SR1</t>
  </si>
  <si>
    <t>Manteca  Land 1</t>
  </si>
  <si>
    <t>MANZNA_2_WIND</t>
  </si>
  <si>
    <t>Manzana Wind</t>
  </si>
  <si>
    <t>MARCPW_6_SOLAR1</t>
  </si>
  <si>
    <t>Maricopa West Solar PV</t>
  </si>
  <si>
    <t>MARTIN_1_SUNSET</t>
  </si>
  <si>
    <t>Sunset Reservoir - North Basin</t>
  </si>
  <si>
    <t>MCARTH_6_FRIVRB</t>
  </si>
  <si>
    <t>Fall River Mills Project B</t>
  </si>
  <si>
    <t>MCCALL_1_QF</t>
  </si>
  <si>
    <t>SMALL QF AGGREGATION - FRESNO</t>
  </si>
  <si>
    <t>MCSWAN_6_UNITS</t>
  </si>
  <si>
    <t>MC SWAIN HYDRO</t>
  </si>
  <si>
    <t>MDFKRL_2_PROJCT</t>
  </si>
  <si>
    <t>MIDDLE FORK AND RALSTON PSP</t>
  </si>
  <si>
    <t>MENBIO_6_RENEW1</t>
  </si>
  <si>
    <t>CalRENEW - 1(A)</t>
  </si>
  <si>
    <t>MENBIO_6_UNIT</t>
  </si>
  <si>
    <t>MENDOTA BIOMASS POWER</t>
  </si>
  <si>
    <t>MERCED_1_SOLAR1</t>
  </si>
  <si>
    <t>Mission Solar</t>
  </si>
  <si>
    <t>MERCED_1_SOLAR2</t>
  </si>
  <si>
    <t>Merced Solar</t>
  </si>
  <si>
    <t>MERCFL_6_UNIT</t>
  </si>
  <si>
    <t>Merced Falls Powerhouse</t>
  </si>
  <si>
    <t>MESAP_1_QF</t>
  </si>
  <si>
    <t>SMALL QF AGGREGATION - SAN LUIS OBISPO</t>
  </si>
  <si>
    <t>MESAS_2_QF</t>
  </si>
  <si>
    <t>MESA QFS</t>
  </si>
  <si>
    <t>METCLF_1_QF</t>
  </si>
  <si>
    <t>SMALL QF AGGREGATION - SANTA CLARA WD</t>
  </si>
  <si>
    <t>METEC_2_PL1X3</t>
  </si>
  <si>
    <t>Metcalf Energy Center</t>
  </si>
  <si>
    <t>MIDSET_1_UNIT 1</t>
  </si>
  <si>
    <t>MIDSET COGEN. CO.</t>
  </si>
  <si>
    <t>MIDWD_2_WIND1</t>
  </si>
  <si>
    <t>Windland Refresh 2</t>
  </si>
  <si>
    <t>MIDWD_2_WIND2</t>
  </si>
  <si>
    <t>Coram Energy</t>
  </si>
  <si>
    <t>MIDWD_6_WNDLND</t>
  </si>
  <si>
    <t>Windland Refresh 1</t>
  </si>
  <si>
    <t>MIDWD_7_CORAMB</t>
  </si>
  <si>
    <t>CELLC 7.5 MW Tehachapi Project</t>
  </si>
  <si>
    <t>MIRLOM_2_CORONA</t>
  </si>
  <si>
    <t>MWD Corona Hydroelectric Recovery Plant</t>
  </si>
  <si>
    <t>MIRLOM_2_CORONA will be off from January to May 2018 due to lack of flow from Lake Mathews.</t>
  </si>
  <si>
    <t>MIRLOM_2_LNDFL</t>
  </si>
  <si>
    <t>Milliken Landfill Solar</t>
  </si>
  <si>
    <t>MIRLOM_2_MLBBTA</t>
  </si>
  <si>
    <t>Mira Loma BESS A</t>
  </si>
  <si>
    <t>MIRLOM_2_MLBBTB</t>
  </si>
  <si>
    <t>Mira Loma BESS B</t>
  </si>
  <si>
    <t>MIRLOM_2_ONTARO</t>
  </si>
  <si>
    <t>Ontario RT Solar</t>
  </si>
  <si>
    <t>MIRLOM_2_RTS032</t>
  </si>
  <si>
    <t>SPVP032</t>
  </si>
  <si>
    <t>MIRLOM_2_RTS033</t>
  </si>
  <si>
    <t>SPVP033</t>
  </si>
  <si>
    <t>MIRLOM_2_TEMESC</t>
  </si>
  <si>
    <t>MWD Temescal Hydroelectric Recovery Plan</t>
  </si>
  <si>
    <t>MIRLOM_2_TEMESC will be off from January to May 2018 due to lack of flow from Lake Mathews.</t>
  </si>
  <si>
    <t>MIRLOM_6_DELGEN</t>
  </si>
  <si>
    <t>CORONA ENERGY PARTNERS LTD.</t>
  </si>
  <si>
    <t>MIRLOM_6_PEAKER</t>
  </si>
  <si>
    <t>Mira Loma Peaker</t>
  </si>
  <si>
    <t>MIRLOM_7_MWDLKM</t>
  </si>
  <si>
    <t>Lake Mathews Hydroelectric Recovery Plan</t>
  </si>
  <si>
    <t>MISSIX_1_QF</t>
  </si>
  <si>
    <t>SMALL QF AGGREGATION - SAB FRABCUSCI</t>
  </si>
  <si>
    <t>MKTRCK_1_UNIT 1</t>
  </si>
  <si>
    <t>MCKITTRICK LIMITED</t>
  </si>
  <si>
    <t>MLPTAS_7_QFUNTS</t>
  </si>
  <si>
    <t>MNDALY_6_MCGRTH</t>
  </si>
  <si>
    <t>McGrath Beach Peaker</t>
  </si>
  <si>
    <t>MNDALY_7_UNIT 1</t>
  </si>
  <si>
    <t>MANDALAY GEN STA. UNIT 1</t>
  </si>
  <si>
    <t>MNDALY_7_UNIT 2</t>
  </si>
  <si>
    <t>MANDALAY GEN STA. UNIT 2</t>
  </si>
  <si>
    <t>MNDALY_7_UNIT 3</t>
  </si>
  <si>
    <t>MANDALAY GEN STA. UNIT 3</t>
  </si>
  <si>
    <t>MNDOTA_1_SOLAR1</t>
  </si>
  <si>
    <t>North Star Solar 1</t>
  </si>
  <si>
    <t>MNDOTA_1_SOLAR2</t>
  </si>
  <si>
    <t xml:space="preserve">Citizen Solar B </t>
  </si>
  <si>
    <t>MOJAVE_1_SIPHON</t>
  </si>
  <si>
    <t>MOJAVE SIPHON POWER PLANT</t>
  </si>
  <si>
    <t>MOJAVW_2_SOLAR</t>
  </si>
  <si>
    <t>Mojave West</t>
  </si>
  <si>
    <t>MONLTH_6_BOREL</t>
  </si>
  <si>
    <t>BOREL HYDRO UNITS 1-3 AGGREGATE</t>
  </si>
  <si>
    <t>MONLTS_2_MONWD4</t>
  </si>
  <si>
    <t>Monolith 4</t>
  </si>
  <si>
    <t>MONLTS_2_MONWD5</t>
  </si>
  <si>
    <t>Monolith 5</t>
  </si>
  <si>
    <t>MONLTS_2_MONWD6</t>
  </si>
  <si>
    <t>Monolith 6</t>
  </si>
  <si>
    <t>MONLTS_2_MONWD7</t>
  </si>
  <si>
    <t>Monolith 7</t>
  </si>
  <si>
    <t>MONTPH_7_UNITS</t>
  </si>
  <si>
    <t>MONTICELLO HYDRO AGGREGATE</t>
  </si>
  <si>
    <t>MOORPK_2_CALABS</t>
  </si>
  <si>
    <t>Calabasas Gas-to-Energy Facility</t>
  </si>
  <si>
    <t>MOORPK_6_QF</t>
  </si>
  <si>
    <t>MOORPARK QFS</t>
  </si>
  <si>
    <t>MOORPK_7_UNITA1</t>
  </si>
  <si>
    <t>WEME- Simi Valley Landfill</t>
  </si>
  <si>
    <t>MORWD_6_QF</t>
  </si>
  <si>
    <t>Morwind</t>
  </si>
  <si>
    <t>MOSSLD_1_QF</t>
  </si>
  <si>
    <t>SMALL QF AGGREGATION - SANTA CRUZ</t>
  </si>
  <si>
    <t>MOSSLD_2_PSP1</t>
  </si>
  <si>
    <t>MOSS LANDING POWER BLOCK 1</t>
  </si>
  <si>
    <t>MOSSLD_2_PSP2</t>
  </si>
  <si>
    <t>MOSS LANDING POWER BLOCK 2</t>
  </si>
  <si>
    <t>MOSSLD_7_UNIT 6</t>
  </si>
  <si>
    <t>MOSS LANDING UNIT 6</t>
  </si>
  <si>
    <t>MOSSLD_7_UNIT 7</t>
  </si>
  <si>
    <t>MOSS LANDING UNIT 7</t>
  </si>
  <si>
    <t>MRCHNT_2_PL1X3</t>
  </si>
  <si>
    <t>Desert Star Energy Center</t>
  </si>
  <si>
    <t>419.25</t>
  </si>
  <si>
    <t>MRGT_6_MEF2</t>
  </si>
  <si>
    <t>Miramar Energy Facility II</t>
  </si>
  <si>
    <t>MRGT_6_MMAREF</t>
  </si>
  <si>
    <t>Miramar Energy Facility</t>
  </si>
  <si>
    <t>MRGT_7_UNITS</t>
  </si>
  <si>
    <t>MRLSDS_6_SOLAR1</t>
  </si>
  <si>
    <t>Morelos Solar</t>
  </si>
  <si>
    <t>MSHGTS_6_MMARLF</t>
  </si>
  <si>
    <t>MIRAMAR LANDFILL</t>
  </si>
  <si>
    <t>MSOLAR_2_SOLAR1</t>
  </si>
  <si>
    <t>Mesquite Solar 1</t>
  </si>
  <si>
    <t>MSOLAR_2_SOLAR2</t>
  </si>
  <si>
    <t>Mesquite Solar 2</t>
  </si>
  <si>
    <t>MSOLAR_2_SOLAR3</t>
  </si>
  <si>
    <t>Mesquite Solar 3, LLC</t>
  </si>
  <si>
    <t>MSSION_2_QF</t>
  </si>
  <si>
    <t>SMALL QF AGGREGATION - SAN DIEGO</t>
  </si>
  <si>
    <t>MSTANG_2_SOLAR</t>
  </si>
  <si>
    <t>Mustang</t>
  </si>
  <si>
    <t>MSTANG_2_SOLAR3</t>
  </si>
  <si>
    <t>Mustang 3</t>
  </si>
  <si>
    <t>MSTANG_2_SOLAR4</t>
  </si>
  <si>
    <t>Mustang 4</t>
  </si>
  <si>
    <t>MTNPOS_1_UNIT</t>
  </si>
  <si>
    <t>MT.POSO COGENERATION CO.</t>
  </si>
  <si>
    <t>MTWIND_1_UNIT 1</t>
  </si>
  <si>
    <t>Mountain View Power Project I</t>
  </si>
  <si>
    <t>MTWIND_1_UNIT 2</t>
  </si>
  <si>
    <t>Mountain View Power Project II</t>
  </si>
  <si>
    <t>MTWIND_1_UNIT 3</t>
  </si>
  <si>
    <t>Mountain View Power Project III</t>
  </si>
  <si>
    <t>MURRAY_6_UNIT</t>
  </si>
  <si>
    <t>Grossmont Hospital</t>
  </si>
  <si>
    <t>NAROW1_2_UNIT</t>
  </si>
  <si>
    <t>NARROWS PH 1 UNIT</t>
  </si>
  <si>
    <t>NAROW2_2_UNIT</t>
  </si>
  <si>
    <t>Narrows Powerhouse Unit 2</t>
  </si>
  <si>
    <t>NAVYII_2_UNITS</t>
  </si>
  <si>
    <t>COSO POWER DEVELOPER (NAVY II) AGGREGATE</t>
  </si>
  <si>
    <t>NCPA_7_GP1UN1</t>
  </si>
  <si>
    <t>NCPA GEO PLANT 1 UNIT 1</t>
  </si>
  <si>
    <t>NCPA_7_GP1UN2</t>
  </si>
  <si>
    <t>NCPA GEO PLANT 1 UNIT 2</t>
  </si>
  <si>
    <t>NCPA_7_GP2UN3</t>
  </si>
  <si>
    <t>NCPA GEO PLANT 2 UNIT 3</t>
  </si>
  <si>
    <t>NCPA_7_GP2UN4</t>
  </si>
  <si>
    <t>NCPA GEO PLANT 2 UNIT 4</t>
  </si>
  <si>
    <t>NEENCH_6_SOLAR</t>
  </si>
  <si>
    <t>Alpine Solar</t>
  </si>
  <si>
    <t>NEWARK_1_QF</t>
  </si>
  <si>
    <t>NEWARK 1 QF</t>
  </si>
  <si>
    <t>NHOGAN_6_UNITS</t>
  </si>
  <si>
    <t>NEW HOGAN PH AGGREGATE</t>
  </si>
  <si>
    <t>NIMTG_6_NIQF</t>
  </si>
  <si>
    <t>NORTH ISLAND QF</t>
  </si>
  <si>
    <t>NOVATO_6_LNDFL</t>
  </si>
  <si>
    <t>Redwood Renewable Energy</t>
  </si>
  <si>
    <t>15DGD Waiting for Contra Costa Sub 230 kV Switch Replacement, Moraga-Castro Valley 230 kV Capacity Increase and possibly other</t>
  </si>
  <si>
    <t>NWCSTL_7_UNIT 1</t>
  </si>
  <si>
    <t>NEWCASTLE HYDRO</t>
  </si>
  <si>
    <t>NZWIND_2_WDSTR5</t>
  </si>
  <si>
    <t>Windstream 6111</t>
  </si>
  <si>
    <t>NZWIND_6_CALWND</t>
  </si>
  <si>
    <t>Wind Resource I</t>
  </si>
  <si>
    <t>NZWIND_6_WDSTR</t>
  </si>
  <si>
    <t>Windstream 39</t>
  </si>
  <si>
    <t>NZWIND_6_WDSTR2</t>
  </si>
  <si>
    <t>Windstream 6040</t>
  </si>
  <si>
    <t>NZWIND_6_WDSTR3</t>
  </si>
  <si>
    <t>Windstream 6041</t>
  </si>
  <si>
    <t>NZWIND_6_WDSTR4</t>
  </si>
  <si>
    <t>Windstream 6042</t>
  </si>
  <si>
    <t>OAK C_1_EBMUD</t>
  </si>
  <si>
    <t>MWWTP PGS 1 - ENGINES</t>
  </si>
  <si>
    <t>OAK C_7_UNIT 1</t>
  </si>
  <si>
    <t>OAKLAND STATION C GT UNIT 1</t>
  </si>
  <si>
    <t>OAK C_7_UNIT 2</t>
  </si>
  <si>
    <t>OAKLAND STATION C GT UNIT 2</t>
  </si>
  <si>
    <t>OAK C_7_UNIT 3</t>
  </si>
  <si>
    <t>OAKLAND STATION C GT UNIT 3</t>
  </si>
  <si>
    <t>OAK L_1_GTG1</t>
  </si>
  <si>
    <t>MWWTP PGS 2 - Turbine</t>
  </si>
  <si>
    <t>OAKWD_6_QF</t>
  </si>
  <si>
    <t>Oak Creek</t>
  </si>
  <si>
    <t>OAKWD_6_ZEPHWD</t>
  </si>
  <si>
    <t>Zephyr Park</t>
  </si>
  <si>
    <t>OASIS_6_CREST</t>
  </si>
  <si>
    <t>CREST Contracts</t>
  </si>
  <si>
    <t>OASIS_6_SOLAR1</t>
  </si>
  <si>
    <t>Morgan Lancaster I</t>
  </si>
  <si>
    <t>OASIS_6_SOLAR2</t>
  </si>
  <si>
    <t>Oasis Solar</t>
  </si>
  <si>
    <t>OASIS_6_SOLAR3</t>
  </si>
  <si>
    <t>Soccer Center</t>
  </si>
  <si>
    <t>OCTILO_5_WIND</t>
  </si>
  <si>
    <t>Ocotillo Wind Energy Facility</t>
  </si>
  <si>
    <t>OGROVE_6_PL1X2</t>
  </si>
  <si>
    <t>Orange Grove Energy Center</t>
  </si>
  <si>
    <t>OILFLD_7_QFUNTS</t>
  </si>
  <si>
    <t>Nacimiento Hydroelectric Plant</t>
  </si>
  <si>
    <t>OLDRIV_6_BIOGAS</t>
  </si>
  <si>
    <t>Bidart Old River 1</t>
  </si>
  <si>
    <t>OLDRIV_6_CESDBM</t>
  </si>
  <si>
    <t>Ces Dairy Biogas</t>
  </si>
  <si>
    <t>OLDRIV_6_LKVBM1</t>
  </si>
  <si>
    <t>Lakeview Dairy Biogas</t>
  </si>
  <si>
    <t>OLDRV1_6_SOLAR</t>
  </si>
  <si>
    <t>Old River One</t>
  </si>
  <si>
    <t>OLINDA_2_COYCRK</t>
  </si>
  <si>
    <t xml:space="preserve">MWD Coyote Creek Hydroelectric Recovery </t>
  </si>
  <si>
    <t>OLINDA_2_LNDFL2</t>
  </si>
  <si>
    <t>Brea Power II</t>
  </si>
  <si>
    <t>OLINDA_2_QF</t>
  </si>
  <si>
    <t>OLINDA QFS</t>
  </si>
  <si>
    <t>OLINDA_7_LNDFIL</t>
  </si>
  <si>
    <t>OLIVEP_1_SOLAR</t>
  </si>
  <si>
    <t>White River Solar</t>
  </si>
  <si>
    <t>OLIVEP_1_SOLAR2</t>
  </si>
  <si>
    <t>White River West</t>
  </si>
  <si>
    <t>OLSEN_2_UNIT</t>
  </si>
  <si>
    <t>OLSEN POWER PARTNERS</t>
  </si>
  <si>
    <t>OMAR_2_UNIT 1</t>
  </si>
  <si>
    <t>KERN RIVER COGENERATION CO. UNIT 1</t>
  </si>
  <si>
    <t>OMAR_2_UNIT 2</t>
  </si>
  <si>
    <t>KERN RIVER COGENERATION CO. UNIT 2</t>
  </si>
  <si>
    <t>OMAR_2_UNIT 3</t>
  </si>
  <si>
    <t>KERN RIVER COGENERATION CO. UNIT 3</t>
  </si>
  <si>
    <t>OMAR_2_UNIT 4</t>
  </si>
  <si>
    <t>KERN RIVER COGENERATION CO. UNIT 4</t>
  </si>
  <si>
    <t>ONLLPP_6_UNITS</t>
  </si>
  <si>
    <t>O'NEILL PUMP-GEN (AGGREGATE)</t>
  </si>
  <si>
    <t>ORLND_6_HIGHLI</t>
  </si>
  <si>
    <t>High Line Canal Hydro</t>
  </si>
  <si>
    <t>ORLND_6_SOLAR1</t>
  </si>
  <si>
    <t>Enerparc California 2</t>
  </si>
  <si>
    <t>14DGD - Waiting for Contra Costa 230 kV Switch Replacement Project and possibly other</t>
  </si>
  <si>
    <t>ORMOND_7_UNIT 1</t>
  </si>
  <si>
    <t>ORMOND BEACH GEN STA. UNIT 1</t>
  </si>
  <si>
    <t>ORMOND_7_UNIT 2</t>
  </si>
  <si>
    <t>ORMOND BEACH GEN STA. UNIT 2</t>
  </si>
  <si>
    <t>OROLOM_1_SOLAR1</t>
  </si>
  <si>
    <t>Oro Loma Solar 1</t>
  </si>
  <si>
    <t>OROLOM_1_SOLAR2</t>
  </si>
  <si>
    <t>Oro Loma Solar 2</t>
  </si>
  <si>
    <t>OROVIL_6_UNIT</t>
  </si>
  <si>
    <t>Oroville Cogeneration, LP</t>
  </si>
  <si>
    <t>OSO_6_NSPIN</t>
  </si>
  <si>
    <t>OTAY_6_LNDFL5</t>
  </si>
  <si>
    <t>Otay 5</t>
  </si>
  <si>
    <t>OTAY_6_LNDFL6</t>
  </si>
  <si>
    <t>Otay 6</t>
  </si>
  <si>
    <t>OTAY_6_PL1X2</t>
  </si>
  <si>
    <t>Chula Vista Energy Center, LLC</t>
  </si>
  <si>
    <t>OTAY_6_UNITB1</t>
  </si>
  <si>
    <t>OTAY LANDFILL UNITS AGGREGATE</t>
  </si>
  <si>
    <t>OTAY_7_UNITC1</t>
  </si>
  <si>
    <t>Otay 3</t>
  </si>
  <si>
    <t>OTMESA_2_PL1X3</t>
  </si>
  <si>
    <t>OTAY MESA ENERGY CENTER</t>
  </si>
  <si>
    <t>OXBOW_6_DRUM</t>
  </si>
  <si>
    <t>OXBOW HYDRO</t>
  </si>
  <si>
    <t>OXMTN_6_LNDFIL</t>
  </si>
  <si>
    <t>Ox Mountain Landfill Generating Plant</t>
  </si>
  <si>
    <t>PACLUM_6_UNIT</t>
  </si>
  <si>
    <t>Humboldt Redwood</t>
  </si>
  <si>
    <t>PADUA_2_ONTARO</t>
  </si>
  <si>
    <t>ONTARIO/SIERRA HYDRO PSP</t>
  </si>
  <si>
    <t>PADUA_2_SOLAR1</t>
  </si>
  <si>
    <t>Kona Solar - Rancho DC #1</t>
  </si>
  <si>
    <t>PADUA_6_MWDSDM</t>
  </si>
  <si>
    <t>San Dimas Hydroelectric Recovery Plant</t>
  </si>
  <si>
    <t>PADUA_6_QF</t>
  </si>
  <si>
    <t>PADUA QFS</t>
  </si>
  <si>
    <t>PADUA_7_SDIMAS</t>
  </si>
  <si>
    <t>San Dimas Wash Hydro</t>
  </si>
  <si>
    <t>PAIGES_6_SOLAR</t>
  </si>
  <si>
    <t>Paige Solar</t>
  </si>
  <si>
    <t>PALALT_7_COBUG</t>
  </si>
  <si>
    <t>Cooperatively Owned Back Up Generator</t>
  </si>
  <si>
    <t>PALOMR_2_PL1X3</t>
  </si>
  <si>
    <t>Palomar Energy Center</t>
  </si>
  <si>
    <t>PANDOL_6_UNIT</t>
  </si>
  <si>
    <t>Covanta Delano, Inc.</t>
  </si>
  <si>
    <t>PANSEA_1_PANARO</t>
  </si>
  <si>
    <t>Mesa Wind Project</t>
  </si>
  <si>
    <t>PARDEB_6_UNITS</t>
  </si>
  <si>
    <t>Pardee Power House</t>
  </si>
  <si>
    <t>PBLOSM_2_SOLAR</t>
  </si>
  <si>
    <t>PearBlossom</t>
  </si>
  <si>
    <t>PEABDY_2_LNDFIL</t>
  </si>
  <si>
    <t>G2 Energy Hay Road Power Plant</t>
  </si>
  <si>
    <t>PEABDY_2_LNDFL1</t>
  </si>
  <si>
    <t>Potrero Hills Energy Producers</t>
  </si>
  <si>
    <t>C3-4 Waiting for Contra Costa Sub 230 kV Switch Replacement, Moraga-Castro Valley 230 kV Capacity Increase and possibly other</t>
  </si>
  <si>
    <t>PEARBL_2_NSPIN</t>
  </si>
  <si>
    <t>PEORIA_1_SOLAR</t>
  </si>
  <si>
    <t>Sonora 1</t>
  </si>
  <si>
    <t>PGCC_1_PDRP01</t>
  </si>
  <si>
    <t>PGCC_1_PDRP02</t>
  </si>
  <si>
    <t>PGCC_1_PDRP04</t>
  </si>
  <si>
    <t>PGCC_1_PDRP05</t>
  </si>
  <si>
    <t>PDR-D PGCC</t>
  </si>
  <si>
    <t>PGCC_1_PDRP08</t>
  </si>
  <si>
    <t>PGCC_1_PDRP12</t>
  </si>
  <si>
    <t>PGCC_1_PDRP13</t>
  </si>
  <si>
    <t>PGEB_2_PDRP01</t>
  </si>
  <si>
    <t>Tesla Freemont</t>
  </si>
  <si>
    <t>PGEB_2_PDRP02</t>
  </si>
  <si>
    <t>PDR-C PGEB</t>
  </si>
  <si>
    <t>PGEB_2_PDRP03</t>
  </si>
  <si>
    <t>PDR-A PGEB</t>
  </si>
  <si>
    <t>PGEB_2_PDRP04</t>
  </si>
  <si>
    <t>PGEB_2_PDRP05</t>
  </si>
  <si>
    <t>PGEB_2_PDRP06</t>
  </si>
  <si>
    <t>PDR-D PGEB</t>
  </si>
  <si>
    <t>PGEB_2_PDRP07</t>
  </si>
  <si>
    <t>PDR-D PGEB CRLL</t>
  </si>
  <si>
    <t>PGEB_2_PDRP08</t>
  </si>
  <si>
    <t>PGEB_2_PDRP09</t>
  </si>
  <si>
    <t>PGEB_2_PDRP10</t>
  </si>
  <si>
    <t>PGEB_2_PDRP11</t>
  </si>
  <si>
    <t>Tesla Dublin</t>
  </si>
  <si>
    <t>PGEB_2_PDRP21</t>
  </si>
  <si>
    <t>PGEB_2_PDRP22</t>
  </si>
  <si>
    <t>PGEB_2_PDRP23</t>
  </si>
  <si>
    <t>PGEB_2_PDRP24</t>
  </si>
  <si>
    <t>PGEB_2_PDRP25</t>
  </si>
  <si>
    <t>PGEB_2_PDRP26</t>
  </si>
  <si>
    <t>PGEB_2_PDRP27</t>
  </si>
  <si>
    <t>PGEB_2_PDRP28</t>
  </si>
  <si>
    <t>PGEB_2_PDRP29</t>
  </si>
  <si>
    <t>PGEB_2_PDRP30</t>
  </si>
  <si>
    <t>PGEB_2_PDRP31</t>
  </si>
  <si>
    <t>PGEB_2_PDRP34</t>
  </si>
  <si>
    <t>PGEB_2_PDRP35</t>
  </si>
  <si>
    <t>PGEB_2_PDRP36</t>
  </si>
  <si>
    <t>PGEB_2_PDRP37</t>
  </si>
  <si>
    <t>PGEB_2_RDRR07</t>
  </si>
  <si>
    <t>PGEB_2_RDRR08</t>
  </si>
  <si>
    <t>RDRR-D PGEB</t>
  </si>
  <si>
    <t>PGF1_2_PDRP01</t>
  </si>
  <si>
    <t>PGF1_2_PDRP02</t>
  </si>
  <si>
    <t>PGF1_2_PDRP03</t>
  </si>
  <si>
    <t>PGF1_2_PDRP04</t>
  </si>
  <si>
    <t>PGF1_2_PDRP07</t>
  </si>
  <si>
    <t>PDR-F PGF1</t>
  </si>
  <si>
    <t>PGF1_2_PDRP08</t>
  </si>
  <si>
    <t>PDR-D PGF1</t>
  </si>
  <si>
    <t>PGF1_2_PDRP09</t>
  </si>
  <si>
    <t>PDR-D PGF1 SEL1</t>
  </si>
  <si>
    <t>PGF1_2_PDRP10</t>
  </si>
  <si>
    <t>PDR-D PGF1 SEES</t>
  </si>
  <si>
    <t>PGF1_2_PDRP11</t>
  </si>
  <si>
    <t>PGF1_2_PDRP16</t>
  </si>
  <si>
    <t>PGF1_2_PDRP17</t>
  </si>
  <si>
    <t>PGF1_2_PDRP18</t>
  </si>
  <si>
    <t>PGF1_2_PDRP19</t>
  </si>
  <si>
    <t>PGF1_2_PDRP20</t>
  </si>
  <si>
    <t>PGF1_2_PDRP21</t>
  </si>
  <si>
    <t>PGF1_2_PDRP24</t>
  </si>
  <si>
    <t>PGF1_2_PDRP25</t>
  </si>
  <si>
    <t>PGF1_2_PDRP26</t>
  </si>
  <si>
    <t>PGF1_2_PDRP27</t>
  </si>
  <si>
    <t>PGF1_2_PDRP28</t>
  </si>
  <si>
    <t>PGF1_2_PDRP29</t>
  </si>
  <si>
    <t>PGF1_2_PDRP30</t>
  </si>
  <si>
    <t>PGF1_2_PDRP34</t>
  </si>
  <si>
    <t>PGF1_2_RDRR05</t>
  </si>
  <si>
    <t xml:space="preserve">RDRR-D PGF1 SEES </t>
  </si>
  <si>
    <t>PGF1_2_RDRR06</t>
  </si>
  <si>
    <t xml:space="preserve">RDRR-D PGF1 EDF </t>
  </si>
  <si>
    <t>PGF1_2_RDRR07</t>
  </si>
  <si>
    <t>RDRR-D PGF1</t>
  </si>
  <si>
    <t>PGFG_1_PDRP01</t>
  </si>
  <si>
    <t>PGFG_1_PDRP02</t>
  </si>
  <si>
    <t>PGFG_1_PDRP03</t>
  </si>
  <si>
    <t>PDR-D PGFG SEES</t>
  </si>
  <si>
    <t>PGFG_1_PDRP04</t>
  </si>
  <si>
    <t>PDR-C PGFG SOMA</t>
  </si>
  <si>
    <t>PGFG_1_PDRP05</t>
  </si>
  <si>
    <t>PGFG_1_PDRP06</t>
  </si>
  <si>
    <t>PDRP-D PGFG SOMA</t>
  </si>
  <si>
    <t>PGFG_1_PDRP13</t>
  </si>
  <si>
    <t>PGFG_1_PDRP14</t>
  </si>
  <si>
    <t>PGFG_1_PDRP15</t>
  </si>
  <si>
    <t>PGFG_1_RDRR03</t>
  </si>
  <si>
    <t>RDRR-D PGFG SOMA</t>
  </si>
  <si>
    <t>PGHB_6_PDRP01</t>
  </si>
  <si>
    <t>PDR-D PGHB CRLL</t>
  </si>
  <si>
    <t>PGHB_6_PDRP02</t>
  </si>
  <si>
    <t>PGHB_6_PDRP04</t>
  </si>
  <si>
    <t>PGHB_6_PDRP05</t>
  </si>
  <si>
    <t>PGHB_6_PDRP06</t>
  </si>
  <si>
    <t>PGKN_2_PDRP02</t>
  </si>
  <si>
    <t>PGKN_2_PDRP06</t>
  </si>
  <si>
    <t>PGKN_2_PDRP07</t>
  </si>
  <si>
    <t>PGKN_2_PDRP08</t>
  </si>
  <si>
    <t>PGKN_2_PDRP09</t>
  </si>
  <si>
    <t>PGKN_2_RDRR03</t>
  </si>
  <si>
    <t>RDRR-D PGKN</t>
  </si>
  <si>
    <t>PGLP_2_PDRP02</t>
  </si>
  <si>
    <t>PGNB_2_PDRP01</t>
  </si>
  <si>
    <t>PDRP-D PGNB SOMA</t>
  </si>
  <si>
    <t>PGNB_2_PDRP02</t>
  </si>
  <si>
    <t>PGNB_2_PDRP03</t>
  </si>
  <si>
    <t>PGNB_2_PDRP04</t>
  </si>
  <si>
    <t>PDR-E PGNB MCE</t>
  </si>
  <si>
    <t>PGNB_2_PDRP05</t>
  </si>
  <si>
    <t>Tesla Napa</t>
  </si>
  <si>
    <t>PGNB_2_PDRP12</t>
  </si>
  <si>
    <t>PGNB_2_PDRP15</t>
  </si>
  <si>
    <t>PGNB_2_RDRR01</t>
  </si>
  <si>
    <t>PGNB_2_RDRR03</t>
  </si>
  <si>
    <t>PGNC_1_PDRP01</t>
  </si>
  <si>
    <t>PGNC_1_PDRP04</t>
  </si>
  <si>
    <t>PGNC_1_PDRP05</t>
  </si>
  <si>
    <t>PGNP_2_PDRP01</t>
  </si>
  <si>
    <t>PGNP_2_PDRP02</t>
  </si>
  <si>
    <t>PGNP_2_PDRP03</t>
  </si>
  <si>
    <t>PGNP_2_PDRP08</t>
  </si>
  <si>
    <t>PGNP_2_PDRP09</t>
  </si>
  <si>
    <t>PGNP_2_PDRP10</t>
  </si>
  <si>
    <t>PGNP_2_PDRP11</t>
  </si>
  <si>
    <t>PGNP_2_PDRP16</t>
  </si>
  <si>
    <t>PGNP_2_PDRP17</t>
  </si>
  <si>
    <t>PGNP_2_PDRP18</t>
  </si>
  <si>
    <t>PGNP_2_RDRR01</t>
  </si>
  <si>
    <t xml:space="preserve">RDRR-D PGNP </t>
  </si>
  <si>
    <t>PGNP_2_RDRR09</t>
  </si>
  <si>
    <t>RDRR-D PGNP-2</t>
  </si>
  <si>
    <t>PGNV_1_PDRP01</t>
  </si>
  <si>
    <t>PGP2_2_PDRP01</t>
  </si>
  <si>
    <t>PDR-C PGP2</t>
  </si>
  <si>
    <t>PGP2_2_PDRP04</t>
  </si>
  <si>
    <t>PGP2_2_PDRP05</t>
  </si>
  <si>
    <t>PGP2_2_PDRP06</t>
  </si>
  <si>
    <t>PDR-D PGP2</t>
  </si>
  <si>
    <t>PGP2_2_PDRP07</t>
  </si>
  <si>
    <t>PGP2_2_PDRP08</t>
  </si>
  <si>
    <t>PGP2_2_PDRP10</t>
  </si>
  <si>
    <t>PDR-D PGP2 PCEA</t>
  </si>
  <si>
    <t>PGP2_2_PDRP17</t>
  </si>
  <si>
    <t>PGP2_2_PDRP22</t>
  </si>
  <si>
    <t>PGP2_2_PDRP23</t>
  </si>
  <si>
    <t>PGP2_2_PDRP24</t>
  </si>
  <si>
    <t>PGP2_2_PDRP25</t>
  </si>
  <si>
    <t>PGP2_2_PDRP26</t>
  </si>
  <si>
    <t>PGP2_2_PDRP28</t>
  </si>
  <si>
    <t>PGP2_2_PDRP29</t>
  </si>
  <si>
    <t>PGP2_2_PDRP30</t>
  </si>
  <si>
    <t>PGSA_2_PDRP01</t>
  </si>
  <si>
    <t>PGSA_2_PDRP02</t>
  </si>
  <si>
    <t>PGSA_2_PDRP03</t>
  </si>
  <si>
    <t>PGSB_1_PDRP02</t>
  </si>
  <si>
    <t>PDR-C PGSB</t>
  </si>
  <si>
    <t>PGSB_1_PDRP03</t>
  </si>
  <si>
    <t>PGSB_1_PDRP04</t>
  </si>
  <si>
    <t>PGSB_1_PDRP05</t>
  </si>
  <si>
    <t>PGSB_1_PDRP06</t>
  </si>
  <si>
    <t>PDR-F PGSB</t>
  </si>
  <si>
    <t>PGSB_1_PDRP07</t>
  </si>
  <si>
    <t>PGSB_1_PDRP08</t>
  </si>
  <si>
    <t>PGSB_1_PDRP09</t>
  </si>
  <si>
    <t>PDR-D PGSB</t>
  </si>
  <si>
    <t>PGSB_1_PDRP10</t>
  </si>
  <si>
    <t>PGSB_1_PDRP11</t>
  </si>
  <si>
    <t>PGSB_1_PDRP12</t>
  </si>
  <si>
    <t>PDR-E PGSB</t>
  </si>
  <si>
    <t>PGSB_1_PDRP13</t>
  </si>
  <si>
    <t>PDR-E PGSB EDF</t>
  </si>
  <si>
    <t>PGSB_1_PDRP14</t>
  </si>
  <si>
    <t>PDR-D PGSB SVCE</t>
  </si>
  <si>
    <t>PGSB_1_PDRP16</t>
  </si>
  <si>
    <t>Tesla Mountain View/Gilroy</t>
  </si>
  <si>
    <t>PGSB_1_PDRP17</t>
  </si>
  <si>
    <t>PGSB_1_PDRP29</t>
  </si>
  <si>
    <t>PGSB_1_PDRP30</t>
  </si>
  <si>
    <t>PGSB_1_PDRP31</t>
  </si>
  <si>
    <t>PGSB_1_PDRP32</t>
  </si>
  <si>
    <t>PGSB_1_PDRP33</t>
  </si>
  <si>
    <t>PGSB_1_PDRP34</t>
  </si>
  <si>
    <t>PGSB_1_PDRP35</t>
  </si>
  <si>
    <t>PGSB_1_PDRP36</t>
  </si>
  <si>
    <t>PGSB_1_PDRP42</t>
  </si>
  <si>
    <t>PGSB_1_PDRP43</t>
  </si>
  <si>
    <t>PGSB_1_PDRP44</t>
  </si>
  <si>
    <t>PGSB_1_PDRP45</t>
  </si>
  <si>
    <t>PGSB_1_RDRR04</t>
  </si>
  <si>
    <t>RDRR-D PGSB SVCE</t>
  </si>
  <si>
    <t>PGSB_1_RDRR05</t>
  </si>
  <si>
    <t>RDRR-D PGSB TPES</t>
  </si>
  <si>
    <t>PGSF_2_PDRP01</t>
  </si>
  <si>
    <t>PGSF_2_PDRP02</t>
  </si>
  <si>
    <t>PGSF_2_PDRP03</t>
  </si>
  <si>
    <t>PGSF_2_PDRP04</t>
  </si>
  <si>
    <t>PGSF_2_PDRP06</t>
  </si>
  <si>
    <t>PDR-D PGSF SEES</t>
  </si>
  <si>
    <t>PGSF_2_PDRP07</t>
  </si>
  <si>
    <t>PDR-D PGSF</t>
  </si>
  <si>
    <t>PGSF_2_PDRP08</t>
  </si>
  <si>
    <t>PGSF_2_PDRP09</t>
  </si>
  <si>
    <t>PDR-E PGSF</t>
  </si>
  <si>
    <t>PGSF_2_PDRP10</t>
  </si>
  <si>
    <t>PDR-D PGSF CEM1</t>
  </si>
  <si>
    <t>PGSF_2_PDRP11</t>
  </si>
  <si>
    <t>PDR-E PGSF CPSF</t>
  </si>
  <si>
    <t>PGSF_2_PDRP12</t>
  </si>
  <si>
    <t>PGSF_2_PDRP18</t>
  </si>
  <si>
    <t>PGSF_2_PDRP19</t>
  </si>
  <si>
    <t>PGSF_2_PDRP20</t>
  </si>
  <si>
    <t>PGSF_2_PDRP21</t>
  </si>
  <si>
    <t>PGSF_2_PDRP22</t>
  </si>
  <si>
    <t>PGSF_2_PDRP23</t>
  </si>
  <si>
    <t>PGSF_2_PDRP26</t>
  </si>
  <si>
    <t>PGSF_2_PDRP27</t>
  </si>
  <si>
    <t>PGSF_2_PDRP28</t>
  </si>
  <si>
    <t>PGSF_2_PDRP29</t>
  </si>
  <si>
    <t>PGSI_1_PDRP01</t>
  </si>
  <si>
    <t>PDRP-D PGSI</t>
  </si>
  <si>
    <t>PGSI_1_PDRP02</t>
  </si>
  <si>
    <t>PGSI_1_PDRP03</t>
  </si>
  <si>
    <t>Tesla Rocklin</t>
  </si>
  <si>
    <t>PGSI_1_PDRP09</t>
  </si>
  <si>
    <t>PGSI_1_PDRP10</t>
  </si>
  <si>
    <t>PGSI_1_PDRP11</t>
  </si>
  <si>
    <t>PGSI_1_PDRP12</t>
  </si>
  <si>
    <t>PGSI_1_PDRP15</t>
  </si>
  <si>
    <t>PGSI_1_PDRP16</t>
  </si>
  <si>
    <t>PGSI_1_PDRP17</t>
  </si>
  <si>
    <t>PGSI_1_RDRR01</t>
  </si>
  <si>
    <t>RDRR-D PGSI</t>
  </si>
  <si>
    <t>PGST_2_PDRP01</t>
  </si>
  <si>
    <t>PGST_2_PDRP03</t>
  </si>
  <si>
    <t>PGST_2_PDRP07</t>
  </si>
  <si>
    <t>PGST_2_PDRP08</t>
  </si>
  <si>
    <t>PGST_2_PDRP09</t>
  </si>
  <si>
    <t>PGST_2_PDRP10</t>
  </si>
  <si>
    <t>PGST_2_PDRP11</t>
  </si>
  <si>
    <t>PGST_2_RDRR02</t>
  </si>
  <si>
    <t>RDRR-D PGST</t>
  </si>
  <si>
    <t>PGZP_2_PDRP02</t>
  </si>
  <si>
    <t>PGZP_2_PDRP03</t>
  </si>
  <si>
    <t>PGZP_2_PDRP07</t>
  </si>
  <si>
    <t>PGZP_2_PDRP08</t>
  </si>
  <si>
    <t>PGZP_2_PDRP09</t>
  </si>
  <si>
    <t>PGZP_2_PDRP10</t>
  </si>
  <si>
    <t>PGZP_2_PDRP11</t>
  </si>
  <si>
    <t>PGZP_2_RDRR01</t>
  </si>
  <si>
    <t xml:space="preserve">RDRR-D PGZP </t>
  </si>
  <si>
    <t>PGZP_2_RDRR02</t>
  </si>
  <si>
    <t>RDRR-D PGZP 2</t>
  </si>
  <si>
    <t>PGZP_2_RDRR03</t>
  </si>
  <si>
    <t>RDRR-D PGNP 3</t>
  </si>
  <si>
    <t>PGZP_2_RDRR06</t>
  </si>
  <si>
    <t xml:space="preserve">RDRR-D PGZP 4 </t>
  </si>
  <si>
    <t>PHOENX_1_UNIT</t>
  </si>
  <si>
    <t>PHOENIX PH</t>
  </si>
  <si>
    <t>PINFLT_7_UNITS</t>
  </si>
  <si>
    <t>PINE FLAT HYDRO AGGREGATE</t>
  </si>
  <si>
    <t>PIOPIC_2_CTG1</t>
  </si>
  <si>
    <t>Pio Pico Unit 1</t>
  </si>
  <si>
    <t>Waiting for Sycamore-Penasquitos 230 kV line</t>
  </si>
  <si>
    <t>PIOPIC_2_CTG2</t>
  </si>
  <si>
    <t>Pio Pico Unit 2</t>
  </si>
  <si>
    <t>PIOPIC_2_CTG3</t>
  </si>
  <si>
    <t>Pio Pico Unit 3</t>
  </si>
  <si>
    <t>PIT1_6_FRIVRA</t>
  </si>
  <si>
    <t>Fall River Mills Project A</t>
  </si>
  <si>
    <t>PIT1_7_UNIT 1</t>
  </si>
  <si>
    <t>PIT PH 1 UNIT 1</t>
  </si>
  <si>
    <t>PIT1_7_UNIT 2</t>
  </si>
  <si>
    <t>PIT PH 1 UNIT 2</t>
  </si>
  <si>
    <t>PIT3_7_PL1X3</t>
  </si>
  <si>
    <t>PIT PH 3 UNITS 1, 2 &amp; 3 AGGREGATE</t>
  </si>
  <si>
    <t>PIT4_7_PL1X2</t>
  </si>
  <si>
    <t>PIT PH 4 UNITS 1 &amp; 2 AGGREGATE</t>
  </si>
  <si>
    <t>PIT5_7_PL1X2</t>
  </si>
  <si>
    <t>PIT PH 5 UNITS 1 &amp; 2 AGGREGATE</t>
  </si>
  <si>
    <t>PIT5_7_PL3X4</t>
  </si>
  <si>
    <t>PIT PH 5 UNITS 3 &amp; 4 AGGREGATE</t>
  </si>
  <si>
    <t>PIT5_7_QFUNTS</t>
  </si>
  <si>
    <t>PIT 5 HYDRO QF UNITS</t>
  </si>
  <si>
    <t>PIT6_7_UNIT 1</t>
  </si>
  <si>
    <t>PIT PH 6 UNIT 1</t>
  </si>
  <si>
    <t>PIT6_7_UNIT 2</t>
  </si>
  <si>
    <t>PIT PH 6 UNIT 2</t>
  </si>
  <si>
    <t>PIT7_7_UNIT 1</t>
  </si>
  <si>
    <t>PIT PH 7 UNIT 1</t>
  </si>
  <si>
    <t>PIT7_7_UNIT 2</t>
  </si>
  <si>
    <t>PIT PH 7 UNIT 2</t>
  </si>
  <si>
    <t>PITTSP_7_UNIT 5</t>
  </si>
  <si>
    <t>PITTSBURG UNIT 5</t>
  </si>
  <si>
    <t>PITTSP_7_UNIT 6</t>
  </si>
  <si>
    <t>PITTSBURG UNIT 6</t>
  </si>
  <si>
    <t>PITTSP_7_UNIT 7</t>
  </si>
  <si>
    <t>PITTSBURG UNIT 7</t>
  </si>
  <si>
    <t>PLACVL_1_CHILIB</t>
  </si>
  <si>
    <t>Chili Bar Hydro</t>
  </si>
  <si>
    <t>PLACVL_1_RCKCRE</t>
  </si>
  <si>
    <t>Rock Creek Hydro</t>
  </si>
  <si>
    <t>PLAINV_6_BSOLAR</t>
  </si>
  <si>
    <t xml:space="preserve">Western Antelope Blue Sky Ranch A </t>
  </si>
  <si>
    <t>PLAINV_6_DSOLAR</t>
  </si>
  <si>
    <t xml:space="preserve">Western Antelope Dry Ranch </t>
  </si>
  <si>
    <t>PLAINV_6_NLRSR1</t>
  </si>
  <si>
    <t xml:space="preserve">North Lancaster Ranch </t>
  </si>
  <si>
    <t>PLAINV_6_SOLAR3</t>
  </si>
  <si>
    <t>Sierra Solar Greenworks LLC</t>
  </si>
  <si>
    <t>PLAINV_6_SOLARC</t>
  </si>
  <si>
    <t>Central Antelope Dry Ranch C</t>
  </si>
  <si>
    <t>PLSNTG_7_LNCLND</t>
  </si>
  <si>
    <t>Lincoln Landfill Power Plant</t>
  </si>
  <si>
    <t>15DGD: Waiting for Lodi-Eight Mile 230 kV Line Reconductoring and possibly other</t>
  </si>
  <si>
    <t>PMDLET_6_SOLAR1</t>
  </si>
  <si>
    <t>SEPV Palmdale East, LLC</t>
  </si>
  <si>
    <t>PMPJCK_1_RB2SLR</t>
  </si>
  <si>
    <t>Rio Bravo Solar 2</t>
  </si>
  <si>
    <t>69%</t>
  </si>
  <si>
    <t>C6 Waiting for Midway-Temblor 115 kV Line Reconductoring and possibly other</t>
  </si>
  <si>
    <t>PMPJCK_1_SOLAR1</t>
  </si>
  <si>
    <t>Pumpjack Solar I</t>
  </si>
  <si>
    <t>PMPJCK_1_SOLAR2</t>
  </si>
  <si>
    <t>Rio Bravo Solar 1</t>
  </si>
  <si>
    <t>PNCHEG_2_PL1X4</t>
  </si>
  <si>
    <t>PANOCHE ENERGY CENTER (Aggregated)</t>
  </si>
  <si>
    <t>PNCHPP_1_PL1X2</t>
  </si>
  <si>
    <t>Midway Peaking Aggregate</t>
  </si>
  <si>
    <t>PNCHVS_2_SOLAR</t>
  </si>
  <si>
    <t>Panoche Valley Solar</t>
  </si>
  <si>
    <t>PNOCHE_1_PL1X2</t>
  </si>
  <si>
    <t>Panoche Peaker</t>
  </si>
  <si>
    <t>PNOCHE_1_UNITA1</t>
  </si>
  <si>
    <t>CalPeak Power Panoche Unit 1</t>
  </si>
  <si>
    <t>POEPH_7_UNIT 1</t>
  </si>
  <si>
    <t>POE HYDRO UNIT 1</t>
  </si>
  <si>
    <t>POEPH_7_UNIT 2</t>
  </si>
  <si>
    <t>POE HYDRO UNIT 2</t>
  </si>
  <si>
    <t>POTTER_6_UNITS</t>
  </si>
  <si>
    <t>Potter Valley</t>
  </si>
  <si>
    <t>POTTER_7_VECINO</t>
  </si>
  <si>
    <t>Vecino Vineyards LLC</t>
  </si>
  <si>
    <t>PRIMM_2_SOLAR1</t>
  </si>
  <si>
    <t>Silver State South</t>
  </si>
  <si>
    <t>PSWEET_1_STCRUZ</t>
  </si>
  <si>
    <t>Santa Cruz Energy LLC</t>
  </si>
  <si>
    <t>PSWEET_7_QFUNTS</t>
  </si>
  <si>
    <t>PTLOMA_6_NTCCGN</t>
  </si>
  <si>
    <t>AEI MCRD STEAM TURBINE</t>
  </si>
  <si>
    <t>PTLOMA_6_NTCQF</t>
  </si>
  <si>
    <t>NTC/MCRD COGENERATION</t>
  </si>
  <si>
    <t>PUTHCR_1_SOLAR1</t>
  </si>
  <si>
    <t>Putah Creek Solar Farm</t>
  </si>
  <si>
    <t>AFC C5 Waiting for Contra Costa Sub 230 kV Switch Replacement, Moraga-Castro Valley 230 kV Capacity Increase and possibly other</t>
  </si>
  <si>
    <t>PWEST_1_UNIT</t>
  </si>
  <si>
    <t>PACIFIC WEST 1 WIND GENERATION</t>
  </si>
  <si>
    <t>RCKCRK_7_UNIT 1</t>
  </si>
  <si>
    <t>ROCK CREEK HYDRO UNIT 1</t>
  </si>
  <si>
    <t>RCKCRK_7_UNIT 2</t>
  </si>
  <si>
    <t>ROCK CREEK HYDRO UNIT 2</t>
  </si>
  <si>
    <t>RDWAY_1_CREST</t>
  </si>
  <si>
    <t>RECTOR_2_CREST</t>
  </si>
  <si>
    <t>Rector Aggregate Solar Resources</t>
  </si>
  <si>
    <t>RECTOR_2_KAWEAH</t>
  </si>
  <si>
    <t>KAWEAH PH 2 &amp; 3 PSP AGGREGATE</t>
  </si>
  <si>
    <t>RECTOR_2_KAWH 1</t>
  </si>
  <si>
    <t>KAWEAH PH 1 UNIT 1</t>
  </si>
  <si>
    <t>RECTOR_2_QF</t>
  </si>
  <si>
    <t>RECTOR QFS</t>
  </si>
  <si>
    <t>RECTOR_7_TULARE</t>
  </si>
  <si>
    <t xml:space="preserve">MM Tulare </t>
  </si>
  <si>
    <t>REDBLF_6_UNIT</t>
  </si>
  <si>
    <t>RED BLUFF PEAKER PLANT</t>
  </si>
  <si>
    <t>REDMAN_2_SOLAR</t>
  </si>
  <si>
    <t>Lancaster East Avenue F</t>
  </si>
  <si>
    <t>REDOND_7_UNIT 5</t>
  </si>
  <si>
    <t>REDONDO GEN STA. UNIT 5</t>
  </si>
  <si>
    <t>Redondo has a plant-level NQC reduction per section 6.1.3.4 of the RR BPM, due to temporary limitations posed by the Mesa work. The combined RA shown from the four units can never exceed 1,071.0 MW.</t>
  </si>
  <si>
    <t>REDOND_7_UNIT 6</t>
  </si>
  <si>
    <t>REDONDO GEN STA. UNIT 6</t>
  </si>
  <si>
    <t>Redondo has a plant-level NQC reduction per section 6.1.3.4 of the RR BPM, due to temporary limitations posed by the Mesa work. The combined RA shown from the four units can never exceed 1,071.00 MW.</t>
  </si>
  <si>
    <t>REDOND_7_UNIT 7</t>
  </si>
  <si>
    <t>REDONDO GEN STA. UNIT 7</t>
  </si>
  <si>
    <t>REDOND_7_UNIT 8</t>
  </si>
  <si>
    <t>REDONDO GEN STA. UNIT 8</t>
  </si>
  <si>
    <t>REEDLY_6_SOLAR</t>
  </si>
  <si>
    <t>Terzian</t>
  </si>
  <si>
    <t>RENWD_1_QF</t>
  </si>
  <si>
    <t>Renwind re-powering project</t>
  </si>
  <si>
    <t>RHONDO_2_QF</t>
  </si>
  <si>
    <t>RIO HONDO QFS</t>
  </si>
  <si>
    <t>RHONDO_6_PUENTE</t>
  </si>
  <si>
    <t>Puente Hills GTE Facility Phase II</t>
  </si>
  <si>
    <t>RICHMN_1_CHVSR2</t>
  </si>
  <si>
    <t>Chevron 8.5</t>
  </si>
  <si>
    <t>16DGD Waiting for Moraga-CastroValley 230 kV Line Capacity Increase, Reconductor Contra Costa pp-Delta Switchyard 239 kV line, Reconductor Los Banos-Quinto 230 kV and possibly other</t>
  </si>
  <si>
    <t>RICHMN_1_SOLAR</t>
  </si>
  <si>
    <t>Chevron 2</t>
  </si>
  <si>
    <t>RICHMN_7_BAYENV</t>
  </si>
  <si>
    <t>BAY ENVIRONMENTAL (NOVE POWER)</t>
  </si>
  <si>
    <t>RIOBRV_6_UNIT 1</t>
  </si>
  <si>
    <t>KERN HYDRO (OLCESE)</t>
  </si>
  <si>
    <t>RIOOSO_1_QF</t>
  </si>
  <si>
    <t>SMALL QF AGGREGATION - GRASS VALLEY</t>
  </si>
  <si>
    <t>RNDMTN_2_SLSPHY1</t>
  </si>
  <si>
    <t>Silver Springs</t>
  </si>
  <si>
    <t>ROLLIN_6_UNIT</t>
  </si>
  <si>
    <t>ROLLINS HYDRO</t>
  </si>
  <si>
    <t>ROSMDW_2_WIND1</t>
  </si>
  <si>
    <t>Pacific Wind - Phase 1</t>
  </si>
  <si>
    <t>ROSMND_6_SOLAR</t>
  </si>
  <si>
    <t>Lancaster B</t>
  </si>
  <si>
    <t>RSMSLR_6_SOLAR1</t>
  </si>
  <si>
    <t>Rosamond One</t>
  </si>
  <si>
    <t>RSMSLR_6_SOLAR2</t>
  </si>
  <si>
    <t>Rosamond Two</t>
  </si>
  <si>
    <t>RTEDDY_2_SOLAR1</t>
  </si>
  <si>
    <t>Rosamond West Solar 1</t>
  </si>
  <si>
    <t>RTEDDY_2_SOLAR2</t>
  </si>
  <si>
    <t>Rosamond West Solar 2</t>
  </si>
  <si>
    <t>RTREE_2_WIND1</t>
  </si>
  <si>
    <t>Rising Tree 1</t>
  </si>
  <si>
    <t>RTREE_2_WIND2</t>
  </si>
  <si>
    <t>Rising Tree 2</t>
  </si>
  <si>
    <t>RTREE_2_WIND3</t>
  </si>
  <si>
    <t>Rising Tree 3</t>
  </si>
  <si>
    <t>RUSCTY_2_UNITS</t>
  </si>
  <si>
    <t>Russell City Energy Center</t>
  </si>
  <si>
    <t>RVRVEW_1_UNITA1</t>
  </si>
  <si>
    <t>Riverview Energy Center (GP Antioch)</t>
  </si>
  <si>
    <t>RVSIDE_2_RERCU3</t>
  </si>
  <si>
    <t>Riverside Energy Res. Ctr Unit 3</t>
  </si>
  <si>
    <t>RVSIDE_2_RERCU4</t>
  </si>
  <si>
    <t>Riverside Energy Res. Ctr Unit 4</t>
  </si>
  <si>
    <t>RVSIDE_6_RERCU1</t>
  </si>
  <si>
    <t>Riverside Energy Res. Ctr Unit 1</t>
  </si>
  <si>
    <t>RVSIDE_6_RERCU2</t>
  </si>
  <si>
    <t>Riverside Energy Res. Ctr Unit 2</t>
  </si>
  <si>
    <t>RVSIDE_6_SOLAR1</t>
  </si>
  <si>
    <t>Tequesquite Landfill Solar Project</t>
  </si>
  <si>
    <t>RVSIDE_6_SPRING</t>
  </si>
  <si>
    <t>SPRINGS GENERATION PROJECT AGGREGATE</t>
  </si>
  <si>
    <t>S_RITA_6_SOLAR1</t>
  </si>
  <si>
    <t>Sun Harvest Solar</t>
  </si>
  <si>
    <t>SALIRV_2_UNIT</t>
  </si>
  <si>
    <t>SALINAS RIVER COGEN CO.</t>
  </si>
  <si>
    <t>In temporary mothball status.</t>
  </si>
  <si>
    <t>SALTSP_7_UNITS</t>
  </si>
  <si>
    <t>SALT SPRINGS HYDRO AGGREGATE</t>
  </si>
  <si>
    <t>SAMPSN_6_KELCO1</t>
  </si>
  <si>
    <t>KELCO QUALIFYING FACILITY</t>
  </si>
  <si>
    <t>SANDLT_2_SUNITS</t>
  </si>
  <si>
    <t>Mojave Solar</t>
  </si>
  <si>
    <t>SANITR_6_UNITS</t>
  </si>
  <si>
    <t>LACSD CARSON WATER POLLUTION AGGREGATE</t>
  </si>
  <si>
    <t>SANLOB_1_LNDFIL</t>
  </si>
  <si>
    <t>Cold Canyon</t>
  </si>
  <si>
    <t>SANTFG_7_UNITS</t>
  </si>
  <si>
    <t>GEYSERS CALISTOGA AGGREGATE</t>
  </si>
  <si>
    <t>SANTGO_2_LNDFL1</t>
  </si>
  <si>
    <t>Bowerman Power</t>
  </si>
  <si>
    <t>SANTGO_2_MABBT1</t>
  </si>
  <si>
    <t>Millikan Avenue BESS</t>
  </si>
  <si>
    <t>SANWD_1_QF</t>
  </si>
  <si>
    <t>San Gorgonio Farms Wind Farm</t>
  </si>
  <si>
    <t>SARGNT_2_UNIT</t>
  </si>
  <si>
    <t>SARGENT CANYON COGEN. COMPANY</t>
  </si>
  <si>
    <t>SAUGUS_2_TOLAND</t>
  </si>
  <si>
    <t>Toland Landfill gas to Energy Project</t>
  </si>
  <si>
    <t>SAUGUS_6_MWDFTH</t>
  </si>
  <si>
    <t>Foothill Hydroelectric Recovery Plant</t>
  </si>
  <si>
    <t>SAUGUS_6_PTCHGN</t>
  </si>
  <si>
    <t>COUNTY OF LOS ANGELES -- PITCHLE</t>
  </si>
  <si>
    <t>SAUGUS_6_QF</t>
  </si>
  <si>
    <t>SAUGUS QFS</t>
  </si>
  <si>
    <t>SAUGUS_7_CHIQCN</t>
  </si>
  <si>
    <t>Chiquita Canyon Landfill Fac</t>
  </si>
  <si>
    <t>SAUGUS_7_LOPEZ</t>
  </si>
  <si>
    <t>MM Lopez Energy</t>
  </si>
  <si>
    <t>SBERDO_2_PSP3</t>
  </si>
  <si>
    <t>Mountainview Gen Sta. Unit 3</t>
  </si>
  <si>
    <t>SBERDO_2_PSP4</t>
  </si>
  <si>
    <t>Mountainview Gen Sta. Unit 4</t>
  </si>
  <si>
    <t>SBERDO_2_QF</t>
  </si>
  <si>
    <t>SAN BERADINO QFS</t>
  </si>
  <si>
    <t>SBERDO_2_REDLND</t>
  </si>
  <si>
    <t>Redlands RT Solar</t>
  </si>
  <si>
    <t>SBERDO_2_RTS005</t>
  </si>
  <si>
    <t>SPVP005 Redlands RT Solar</t>
  </si>
  <si>
    <t>SBERDO_2_RTS007</t>
  </si>
  <si>
    <t>SPVP007 Redlands RT Solar</t>
  </si>
  <si>
    <t>SBERDO_2_RTS011</t>
  </si>
  <si>
    <t>SPVP011</t>
  </si>
  <si>
    <t>SBERDO_2_RTS013</t>
  </si>
  <si>
    <t>SPVP013</t>
  </si>
  <si>
    <t>SBERDO_2_RTS016</t>
  </si>
  <si>
    <t>SPVP016 Redlands RT Solar</t>
  </si>
  <si>
    <t>SBERDO_2_RTS048</t>
  </si>
  <si>
    <t>SPVP048</t>
  </si>
  <si>
    <t>SBERDO_2_SNTANA</t>
  </si>
  <si>
    <t>SANTA ANA PSP</t>
  </si>
  <si>
    <t>SBERDO_6_MILLCK</t>
  </si>
  <si>
    <t>MILL CREEK PSP</t>
  </si>
  <si>
    <t>SCEC_1_PDRP03</t>
  </si>
  <si>
    <t>PDR-A SCEC 2</t>
  </si>
  <si>
    <t>SCEC_1_PDRP05</t>
  </si>
  <si>
    <t>SCEC_1_PDRP06</t>
  </si>
  <si>
    <t>SCEC_1_PDRP07</t>
  </si>
  <si>
    <t>SCEC_1_PDRP08</t>
  </si>
  <si>
    <t>SCEC_1_PDRP09</t>
  </si>
  <si>
    <t>SCEC_1_PDRP10</t>
  </si>
  <si>
    <t>SCEC_1_PDRP11</t>
  </si>
  <si>
    <t>SCEC_1_PDRP12</t>
  </si>
  <si>
    <t>SCEC_1_PDRP13</t>
  </si>
  <si>
    <t>SCEC_1_PDRP14</t>
  </si>
  <si>
    <t>SCEC_1_PDRP18</t>
  </si>
  <si>
    <t>SCEC_1_PDRP19</t>
  </si>
  <si>
    <t>SCEC_1_PDRP20</t>
  </si>
  <si>
    <t>SCEC_1_PDRP26</t>
  </si>
  <si>
    <t>PDR-F SCEC</t>
  </si>
  <si>
    <t>SCEC_1_PDRP27</t>
  </si>
  <si>
    <t>PDR-D SCEC LNE1</t>
  </si>
  <si>
    <t>SCEC_1_PDRP28</t>
  </si>
  <si>
    <t>PDR-C SCEC</t>
  </si>
  <si>
    <t>SCEC_1_PDRP29</t>
  </si>
  <si>
    <t>PDR-B SCEC</t>
  </si>
  <si>
    <t>SCEC_1_PDRP30</t>
  </si>
  <si>
    <t>SCEC_1_PDRP31</t>
  </si>
  <si>
    <t>SCEC_1_PDRP32</t>
  </si>
  <si>
    <t>SCEC_1_PDRP33</t>
  </si>
  <si>
    <t>PDR-A SCEC</t>
  </si>
  <si>
    <t>SCEC_1_PDRP36</t>
  </si>
  <si>
    <t>PDR-D SCEC 1</t>
  </si>
  <si>
    <t>SCEC_1_PDRP37</t>
  </si>
  <si>
    <t>PDR-D SCEC 2</t>
  </si>
  <si>
    <t>SCEC_1_PDRP38</t>
  </si>
  <si>
    <t>PDR-D SCEC COR</t>
  </si>
  <si>
    <t>SCEC_1_PDRP39</t>
  </si>
  <si>
    <t>PDR-D SCEC 3</t>
  </si>
  <si>
    <t>SCEC_1_PDRP41</t>
  </si>
  <si>
    <t>SCEC_1_PDRP42</t>
  </si>
  <si>
    <t>SCEC_1_PDRP43</t>
  </si>
  <si>
    <t>SCEC_1_PDRP44</t>
  </si>
  <si>
    <t>SCEC_1_PDRP45</t>
  </si>
  <si>
    <t>SCEC_1_PDRP46</t>
  </si>
  <si>
    <t>SCEC_1_PDRP47</t>
  </si>
  <si>
    <t>SCEC_1_PDRP48</t>
  </si>
  <si>
    <t>SCEC_1_PDRP49</t>
  </si>
  <si>
    <t>SCEC_1_PDRP50</t>
  </si>
  <si>
    <t>SCEC_1_PDRP51</t>
  </si>
  <si>
    <t>SCEC_1_PDRP52</t>
  </si>
  <si>
    <t>SCEC_1_PDRP53</t>
  </si>
  <si>
    <t>SCEC_1_PDRP54</t>
  </si>
  <si>
    <t>SCEC_1_PDRP55</t>
  </si>
  <si>
    <t>SCEC_1_PDRP56</t>
  </si>
  <si>
    <t>SCEC_1_PDRP57</t>
  </si>
  <si>
    <t>SCEC_1_PDRP58</t>
  </si>
  <si>
    <t>SCEC_1_PDRP59</t>
  </si>
  <si>
    <t>SCEN_6_PDRP01</t>
  </si>
  <si>
    <t>SCEN_6_PDRP02</t>
  </si>
  <si>
    <t>SCEN_6_PDRP06</t>
  </si>
  <si>
    <t>SCEN_6_PDRP07</t>
  </si>
  <si>
    <t>SCEN_6_PDRP08</t>
  </si>
  <si>
    <t>SCEN_6_PDRP09</t>
  </si>
  <si>
    <t>SCEN_6_PDRP11</t>
  </si>
  <si>
    <t>SCEN_6_PDRP14</t>
  </si>
  <si>
    <t>SCEN_6_PDRP15</t>
  </si>
  <si>
    <t>SCEN_6_PDRP17</t>
  </si>
  <si>
    <t>PDR-D SCEN</t>
  </si>
  <si>
    <t>SCEN_6_PDRP18</t>
  </si>
  <si>
    <t>PDR-D SCEN LLAN</t>
  </si>
  <si>
    <t>SCEN_6_PDRP19</t>
  </si>
  <si>
    <t>PDR-D SCEN LCRLL</t>
  </si>
  <si>
    <t>SCEN_6_PDRP20</t>
  </si>
  <si>
    <t>PDRP-D SCEN EPA</t>
  </si>
  <si>
    <t>SCEN_6_PDRP21</t>
  </si>
  <si>
    <t>SCEN_6_PDRP22</t>
  </si>
  <si>
    <t>SCEN_6_PDRP23</t>
  </si>
  <si>
    <t>SCEN_6_PDRP24</t>
  </si>
  <si>
    <t>SCEN_6_PDRP25</t>
  </si>
  <si>
    <t>SCEN_6_PDRP26</t>
  </si>
  <si>
    <t>SCEN_6_PDRP27</t>
  </si>
  <si>
    <t>SCEN_6_PDRP29</t>
  </si>
  <si>
    <t>SCEN_6_PDRP30</t>
  </si>
  <si>
    <t>SCEN_6_PDRP31</t>
  </si>
  <si>
    <t>SCEN_6_PDRP32</t>
  </si>
  <si>
    <t>SCEW_2_PDRP01</t>
  </si>
  <si>
    <t>PDR-A SCEW 2</t>
  </si>
  <si>
    <t>SCEW_2_PDRP04</t>
  </si>
  <si>
    <t>SCEW_2_PDRP05</t>
  </si>
  <si>
    <t>SCEW_2_PDRP15</t>
  </si>
  <si>
    <t>PDR-F SCEW</t>
  </si>
  <si>
    <t>SCEW_2_PDRP16</t>
  </si>
  <si>
    <t>PDR-D SCEW LNE1</t>
  </si>
  <si>
    <t>SCEW_2_PDRP17</t>
  </si>
  <si>
    <t>PDR-E SCEW</t>
  </si>
  <si>
    <t>SCEW_2_PDRP18</t>
  </si>
  <si>
    <t>PDR-C SCEW</t>
  </si>
  <si>
    <t>SCEW_2_PDRP19</t>
  </si>
  <si>
    <t>SCEW_2_PDRP20</t>
  </si>
  <si>
    <t>SCEW_2_PDRP21</t>
  </si>
  <si>
    <t>PDR-A SCEW</t>
  </si>
  <si>
    <t>SCEW_2_PDRP24</t>
  </si>
  <si>
    <t>PDR-D SCEW</t>
  </si>
  <si>
    <t>SCEW_2_PDRP25</t>
  </si>
  <si>
    <t>PDR-D SCEW CEM1</t>
  </si>
  <si>
    <t>SCEW_2_PDRP26</t>
  </si>
  <si>
    <t>PDR-D SCEW PIPO</t>
  </si>
  <si>
    <t>SCEW_2_PDRP27</t>
  </si>
  <si>
    <t>SCEW_2_PDRP28</t>
  </si>
  <si>
    <t>SCEW_2_PDRP29</t>
  </si>
  <si>
    <t>SCEW_2_PDRP30</t>
  </si>
  <si>
    <t>SCEW_2_PDRP31</t>
  </si>
  <si>
    <t>SCEW_2_PDRP32</t>
  </si>
  <si>
    <t>SCEW_2_PDRP33</t>
  </si>
  <si>
    <t>SCEW_2_PDRP37</t>
  </si>
  <si>
    <t>SCEW_2_PDRP38</t>
  </si>
  <si>
    <t>SCEW_2_PDRP39</t>
  </si>
  <si>
    <t>SCEW_2_PDRP40</t>
  </si>
  <si>
    <t>SCEW_2_PDRP41</t>
  </si>
  <si>
    <t>SCEW_2_PDRP42</t>
  </si>
  <si>
    <t>SCEW_2_PDRP43</t>
  </si>
  <si>
    <t>SCEW_2_PDRP44</t>
  </si>
  <si>
    <t>SCEW_2_PDRP45</t>
  </si>
  <si>
    <t>SCEW_2_PDRP46</t>
  </si>
  <si>
    <t>SCEW_2_PDRP47</t>
  </si>
  <si>
    <t>SCEW_2_PDRP48</t>
  </si>
  <si>
    <t>SCEW_2_PDRP49</t>
  </si>
  <si>
    <t>SCEW_2_PDRP50</t>
  </si>
  <si>
    <t>SCEW_2_PDRP51</t>
  </si>
  <si>
    <t>SCEW_2_PDRP52</t>
  </si>
  <si>
    <t>SCEW_2_PDRP53</t>
  </si>
  <si>
    <t>SCEW_2_PDRP54</t>
  </si>
  <si>
    <t>SCEW_2_PDRP55</t>
  </si>
  <si>
    <t>SCEW_2_PDRP56</t>
  </si>
  <si>
    <t>SCEW_2_PDRP57</t>
  </si>
  <si>
    <t>SCEW_2_PDRP58</t>
  </si>
  <si>
    <t>SCEW_2_PDRP59</t>
  </si>
  <si>
    <t>SCEW_2_PDRP60</t>
  </si>
  <si>
    <t>SCEW_2_PDRP61</t>
  </si>
  <si>
    <t>SCHD_1_PDRP01</t>
  </si>
  <si>
    <t>Tesla SCE - Barstow</t>
  </si>
  <si>
    <t>SCHD_1_PDRP02</t>
  </si>
  <si>
    <t>Tesla SCE - Mojave</t>
  </si>
  <si>
    <t>SCHD_1_PDRP04</t>
  </si>
  <si>
    <t>SCHD_1_PDRP06</t>
  </si>
  <si>
    <t>SCHD_1_PDRP07</t>
  </si>
  <si>
    <t>SCHD_1_PDRP08</t>
  </si>
  <si>
    <t>SCHD_1_PDRP09</t>
  </si>
  <si>
    <t>SCHD_1_PDRP10</t>
  </si>
  <si>
    <t>SCHD_1_PDRP11</t>
  </si>
  <si>
    <t>SCHD_1_PDRP12</t>
  </si>
  <si>
    <t>SCHD_1_PDRP15</t>
  </si>
  <si>
    <t>PDR-D SCHD</t>
  </si>
  <si>
    <t>SCHD_1_PDRP16</t>
  </si>
  <si>
    <t>SCHD_1_PDRP17</t>
  </si>
  <si>
    <t>SCHD_1_PDRP18</t>
  </si>
  <si>
    <t>SCHD_1_PDRP19</t>
  </si>
  <si>
    <t>SCHD_1_PDRP20</t>
  </si>
  <si>
    <t>SCHD_1_PDRP21</t>
  </si>
  <si>
    <t>SCHD_1_PDRP23</t>
  </si>
  <si>
    <t>SCHD_1_PDRP24</t>
  </si>
  <si>
    <t>SCHD_1_PDRP25</t>
  </si>
  <si>
    <t>SCHD_1_PDRP26</t>
  </si>
  <si>
    <t>SCHLTE_1_PL1X3</t>
  </si>
  <si>
    <t>Tracy Combined Cycle Power Plant</t>
  </si>
  <si>
    <t>SCHNDR_1_FIVPTS</t>
  </si>
  <si>
    <t>Five Points Solar Station</t>
  </si>
  <si>
    <t>SCHNDR_1_WSTSDE</t>
  </si>
  <si>
    <t>Westside Solar Station</t>
  </si>
  <si>
    <t>SCLD_1_PDRP08</t>
  </si>
  <si>
    <t>PDR-D SCLD</t>
  </si>
  <si>
    <t>SCLD_1_PDRP09</t>
  </si>
  <si>
    <t>SCLD_1_PDRP10</t>
  </si>
  <si>
    <t>SCLD_1_PDRP11</t>
  </si>
  <si>
    <t>SCNW_6_PDRP01</t>
  </si>
  <si>
    <t>SCNW_6_PDRP02</t>
  </si>
  <si>
    <t>SCNW_6_PDRP07</t>
  </si>
  <si>
    <t>SCNW_6_PDRP08</t>
  </si>
  <si>
    <t>SCNW_6_PDRP09</t>
  </si>
  <si>
    <t>SCNW_6_PDRP10</t>
  </si>
  <si>
    <t>SCNW_6_PDRP11</t>
  </si>
  <si>
    <t>SCNW_6_PDRP12</t>
  </si>
  <si>
    <t>SCNW_6_PDRP15</t>
  </si>
  <si>
    <t>PDR-D SCNW</t>
  </si>
  <si>
    <t>SCNW_6_PDRP17</t>
  </si>
  <si>
    <t>SCNW_6_PDRP18</t>
  </si>
  <si>
    <t>SCNW_6_PDRP19</t>
  </si>
  <si>
    <t>SCNW_6_PDRP20</t>
  </si>
  <si>
    <t>SCNW_6_PDRP21</t>
  </si>
  <si>
    <t>SCNW_6_PDRP22</t>
  </si>
  <si>
    <t>SCNW_6_PDRP24</t>
  </si>
  <si>
    <t>SCNW_6_PDRP25</t>
  </si>
  <si>
    <t>SCNW_6_PDRP26</t>
  </si>
  <si>
    <t>SCNW_6_PDRP27</t>
  </si>
  <si>
    <t>SCNW_6_PDRP28</t>
  </si>
  <si>
    <t>SDG1_1_PDRP01</t>
  </si>
  <si>
    <t>PDR-E SDG1</t>
  </si>
  <si>
    <t>SDG1_1_PDRP02</t>
  </si>
  <si>
    <t>SDG1_1_PDRP03</t>
  </si>
  <si>
    <t>Stater Bros Markets</t>
  </si>
  <si>
    <t>SDG1_1_PDRP04</t>
  </si>
  <si>
    <t>SDG1_1_PDRP05</t>
  </si>
  <si>
    <t>SDG1_1_PDRP06</t>
  </si>
  <si>
    <t>SDG1_1_PDRP07</t>
  </si>
  <si>
    <t>SDG1_1_PDRP08</t>
  </si>
  <si>
    <t>SDG1_1_PDRP09</t>
  </si>
  <si>
    <t>SDG1_1_PDRP10</t>
  </si>
  <si>
    <t>SDG1_1_PDRP11</t>
  </si>
  <si>
    <t>SDG1_1_PDRP12</t>
  </si>
  <si>
    <t>SDG1_1_PDRP14</t>
  </si>
  <si>
    <t>SDG1_1_PDRP15</t>
  </si>
  <si>
    <t>SDG1_1_PDRP16</t>
  </si>
  <si>
    <t>PDR-H SDG1-1</t>
  </si>
  <si>
    <t>SDG1_1_PDRP17</t>
  </si>
  <si>
    <t>PDR-E SDG1 2</t>
  </si>
  <si>
    <t>SDG1_1_PDRP18</t>
  </si>
  <si>
    <t>PDR-E SDG1 3</t>
  </si>
  <si>
    <t>SDG1_1_PDRP19</t>
  </si>
  <si>
    <t>HWSD</t>
  </si>
  <si>
    <t>SDG1_1_PDRP25</t>
  </si>
  <si>
    <t>SDG1_1_PDRP26</t>
  </si>
  <si>
    <t>SDG1_1_PDRP27</t>
  </si>
  <si>
    <t>SDG1_1_PDRP28</t>
  </si>
  <si>
    <t>SDG1_1_PDRP30</t>
  </si>
  <si>
    <t>SDG1_1_PDRP31</t>
  </si>
  <si>
    <t>SDG1_1_PDRP32</t>
  </si>
  <si>
    <t>SDG1_1_PDRP33</t>
  </si>
  <si>
    <t>SDG1_1_PDRP34</t>
  </si>
  <si>
    <t>SDG1_1_PDRP36</t>
  </si>
  <si>
    <t>PDR-H SDG1-2</t>
  </si>
  <si>
    <t>SDG1_1_PDRP37</t>
  </si>
  <si>
    <t>SDG1_1_PDRP38</t>
  </si>
  <si>
    <t>SDG1_1_PDRP39</t>
  </si>
  <si>
    <t>SDG1_1_PDRP40</t>
  </si>
  <si>
    <t>SDG1_1_PDRP41</t>
  </si>
  <si>
    <t>SDG1_1_PDRP42</t>
  </si>
  <si>
    <t>SDG1_1_PDRP43</t>
  </si>
  <si>
    <t>SDG1_1_PDRP44</t>
  </si>
  <si>
    <t>SDG1_1_PDRP45</t>
  </si>
  <si>
    <t>SDG1_1_PDRP46</t>
  </si>
  <si>
    <t>SDG1_1_PDRP47</t>
  </si>
  <si>
    <t>SDG1_1_PDRP48</t>
  </si>
  <si>
    <t>SDG1_1_PDRP49</t>
  </si>
  <si>
    <t>SDG1_1_PDRP50</t>
  </si>
  <si>
    <t>SDG1_1_PDRP51</t>
  </si>
  <si>
    <t>SEARLS_7_ARGUS</t>
  </si>
  <si>
    <t>Argus Cogeneration</t>
  </si>
  <si>
    <t>SEGS_1_SR2SL2</t>
  </si>
  <si>
    <t>Sunray 2</t>
  </si>
  <si>
    <t>SENTNL_2_CTG1</t>
  </si>
  <si>
    <t>Sentinel Unit 1</t>
  </si>
  <si>
    <t>SENTNL_2_CTG2</t>
  </si>
  <si>
    <t>Sentinel Unit 2</t>
  </si>
  <si>
    <t>SENTNL_2_CTG3</t>
  </si>
  <si>
    <t>Sentinel Unit 3</t>
  </si>
  <si>
    <t>SENTNL_2_CTG4</t>
  </si>
  <si>
    <t>Sentinel Unit 4</t>
  </si>
  <si>
    <t>SENTNL_2_CTG5</t>
  </si>
  <si>
    <t>Sentinel Unit 5</t>
  </si>
  <si>
    <t>SENTNL_2_CTG6</t>
  </si>
  <si>
    <t>Sentinel Unit 6</t>
  </si>
  <si>
    <t>SENTNL_2_CTG7</t>
  </si>
  <si>
    <t>Sentinel Unit 7</t>
  </si>
  <si>
    <t>SENTNL_2_CTG8</t>
  </si>
  <si>
    <t>Sentinel Unit 8</t>
  </si>
  <si>
    <t>SGREGY_6_SANGER</t>
  </si>
  <si>
    <t>Algonquin Power Sanger 2</t>
  </si>
  <si>
    <t>SHUTLE_6_CREST</t>
  </si>
  <si>
    <t>SIERRA_1_UNITS</t>
  </si>
  <si>
    <t>HIGH SIERRA LIMITED</t>
  </si>
  <si>
    <t>SISQUC_1_SMARIA</t>
  </si>
  <si>
    <t>Santa Maria II LFG Power Plant</t>
  </si>
  <si>
    <t>SKERN_6_SOLAR1</t>
  </si>
  <si>
    <t>South Kern Solar PV Plant</t>
  </si>
  <si>
    <t>SKERN_6_SOLAR2</t>
  </si>
  <si>
    <t>SKIC Solar</t>
  </si>
  <si>
    <t>SLST13_2_SOLAR1</t>
  </si>
  <si>
    <t>Quinto Solar PV Project</t>
  </si>
  <si>
    <t>SLSTR1_2_SOLAR1</t>
  </si>
  <si>
    <t>Solar Star 1</t>
  </si>
  <si>
    <t>SLSTR2_2_SOLAR2</t>
  </si>
  <si>
    <t>Solar Star 2</t>
  </si>
  <si>
    <t>SLUISP_2_UNITS</t>
  </si>
  <si>
    <t>SAN LUIS (GIANELLI) PUMP-GEN (AGGREGATE)</t>
  </si>
  <si>
    <t>SLYCRK_1_UNIT 1</t>
  </si>
  <si>
    <t>SLY CREEK HYDRO</t>
  </si>
  <si>
    <t>SMPRIP_1_SMPSON</t>
  </si>
  <si>
    <t>Ripon Cogeneration Unit 1</t>
  </si>
  <si>
    <t>SMRCOS_6_LNDFIL</t>
  </si>
  <si>
    <t>San Marcos Energy</t>
  </si>
  <si>
    <t>SMUDGO_7_UNIT 1</t>
  </si>
  <si>
    <t>SONOMA POWER PLANT</t>
  </si>
  <si>
    <t>SMYRNA_1_DL1SR1</t>
  </si>
  <si>
    <t>Delano Land 1</t>
  </si>
  <si>
    <t>SNCLRA_2_HOWLNG</t>
  </si>
  <si>
    <t>Houwelings Nurseries Oxnard, Inc</t>
  </si>
  <si>
    <t>SNCLRA_2_SPRHYD</t>
  </si>
  <si>
    <t>Springville Hydroelectric Generator</t>
  </si>
  <si>
    <t>SNCLRA_2_UNIT</t>
  </si>
  <si>
    <t>CSU-Channel Islands CIPower</t>
  </si>
  <si>
    <t>SNCLRA_2_UNIT1</t>
  </si>
  <si>
    <t>New Indy Oxnard</t>
  </si>
  <si>
    <t>SNCLRA_6_OXGEN</t>
  </si>
  <si>
    <t>E.F. OXNARD INCORPORATED</t>
  </si>
  <si>
    <t>SNCLRA_6_PROCGN</t>
  </si>
  <si>
    <t>PROCTER  AND  GAMBLE OXNARD II</t>
  </si>
  <si>
    <t>SNCLRA_6_QF</t>
  </si>
  <si>
    <t>SANTA CLARA QFS</t>
  </si>
  <si>
    <t>SNCLRA_6_WILLMT</t>
  </si>
  <si>
    <t>SNDBAR_7_UNIT 1</t>
  </si>
  <si>
    <t>SANDBAR</t>
  </si>
  <si>
    <t>SNMALF_6_UNITS</t>
  </si>
  <si>
    <t>Sonoma County Landfill</t>
  </si>
  <si>
    <t>SOUTH_2_UNIT</t>
  </si>
  <si>
    <t>SOUTH HYDRO</t>
  </si>
  <si>
    <t>SPAULD_6_UNIT 3</t>
  </si>
  <si>
    <t>SPAULDING HYDRO PH 3 UNIT</t>
  </si>
  <si>
    <t>SPAULD_6_UNIT12</t>
  </si>
  <si>
    <t>SPAULDING HYDRO PH 1 &amp; 2 AGGREGATE</t>
  </si>
  <si>
    <t>SPBURN_2_UNIT 1</t>
  </si>
  <si>
    <t>Burney Biomass</t>
  </si>
  <si>
    <t>SPBURN_7_SNOWMT</t>
  </si>
  <si>
    <t>SPI LI_2_UNIT 1</t>
  </si>
  <si>
    <t>Lincoln Biomass</t>
  </si>
  <si>
    <t>SPIAND_1_ANDSN2</t>
  </si>
  <si>
    <t>SPI Anderson 2</t>
  </si>
  <si>
    <t>SPICER_1_UNITS</t>
  </si>
  <si>
    <t>SPICER HYDRO UNITS 1-3 AGGREGATE</t>
  </si>
  <si>
    <t>SPIFBD_1_PL1X2</t>
  </si>
  <si>
    <t>SIERRA PACIFIC IND. (SONORA)</t>
  </si>
  <si>
    <t>SPQUIN_6_SRPCQU</t>
  </si>
  <si>
    <t>Quincy Biomass</t>
  </si>
  <si>
    <t>SPRGAP_1_UNIT 1</t>
  </si>
  <si>
    <t>SPRING GAP HYDRO</t>
  </si>
  <si>
    <t>SPRGVL_2_CREST</t>
  </si>
  <si>
    <t>Springerville Aggregate Solar Resources</t>
  </si>
  <si>
    <t>SPRGVL_2_QF</t>
  </si>
  <si>
    <t>SPRINGVILLE QFS</t>
  </si>
  <si>
    <t>SPRGVL_2_TULE</t>
  </si>
  <si>
    <t>TULE RIVER HYDRO PLANT (PG&amp;E)</t>
  </si>
  <si>
    <t>SPRGVL_2_TULESC</t>
  </si>
  <si>
    <t>TULE RIVER HYDRO PLANT (SCE)</t>
  </si>
  <si>
    <t>SRINTL_6_UNIT</t>
  </si>
  <si>
    <t>SRI INTERNATIONAL</t>
  </si>
  <si>
    <t>STANIS_7_UNIT 1</t>
  </si>
  <si>
    <t>STANISLAUS HYDRO</t>
  </si>
  <si>
    <t>STAUFF_1_UNIT</t>
  </si>
  <si>
    <t>RHODIA INC. (RHONE-POULENC)</t>
  </si>
  <si>
    <t>STIGCT_2_LODI</t>
  </si>
  <si>
    <t>LODI STIG UNIT</t>
  </si>
  <si>
    <t>STNRES_1_UNIT</t>
  </si>
  <si>
    <t>Covanta Stanislaus</t>
  </si>
  <si>
    <t>STOILS_1_UNITS</t>
  </si>
  <si>
    <t>Chevron Richmond Refinery</t>
  </si>
  <si>
    <t>STOREY_2_MDRCH2</t>
  </si>
  <si>
    <t>Madera Chowchilla 2</t>
  </si>
  <si>
    <t>STOREY_2_MDRCH3</t>
  </si>
  <si>
    <t>Madera Chowchilla 3</t>
  </si>
  <si>
    <t>STOREY_2_MDRCH4</t>
  </si>
  <si>
    <t>Madera Chowchilla 4</t>
  </si>
  <si>
    <t>STOREY_7_MDRCHW</t>
  </si>
  <si>
    <t>Madera Canal Site 980</t>
  </si>
  <si>
    <t>STROUD_6_SOLAR</t>
  </si>
  <si>
    <t>Stroud Solar Station</t>
  </si>
  <si>
    <t>SUNRIS_2_PL1X3</t>
  </si>
  <si>
    <t>Sunrise Power Project AGGREGATE II</t>
  </si>
  <si>
    <t>SUNSET_2_UNITS</t>
  </si>
  <si>
    <t>MIDWAY SUNSET COGENERATION PLANT</t>
  </si>
  <si>
    <t>SUNSHN_2_LNDFL</t>
  </si>
  <si>
    <t>Sunshine Gas Producers</t>
  </si>
  <si>
    <t>SUTTER_2_PL1X3</t>
  </si>
  <si>
    <t>SUTTER POWER PLANT AGGREGATE</t>
  </si>
  <si>
    <t>SWIFT_1_NAS</t>
  </si>
  <si>
    <t>YERBA BUENA BATTERY</t>
  </si>
  <si>
    <t>SYCAMR_2_UNIT 1</t>
  </si>
  <si>
    <t>Sycamore Cogeneration Unit 1</t>
  </si>
  <si>
    <t>SYCAMR_2_UNIT 2</t>
  </si>
  <si>
    <t>Sycamore Cogeneration Unit 2</t>
  </si>
  <si>
    <t>SYCAMR_2_UNIT 3</t>
  </si>
  <si>
    <t>Sycamore Cogeneration Unit 3</t>
  </si>
  <si>
    <t>SYCAMR_2_UNIT 4</t>
  </si>
  <si>
    <t>Sycamore Cogeneration Unit 4</t>
  </si>
  <si>
    <t>TANHIL_6_SOLART</t>
  </si>
  <si>
    <t>Berry Cogen 18</t>
  </si>
  <si>
    <t>TBLMTN_6_QF</t>
  </si>
  <si>
    <t>SMALL QF AGGREGATION - PARADISE</t>
  </si>
  <si>
    <t>TEHAPI_2_WIND1</t>
  </si>
  <si>
    <t>Wind Wall Monolith 1</t>
  </si>
  <si>
    <t>TEHAPI_2_WIND2</t>
  </si>
  <si>
    <t>Wind Wall Monolith 2</t>
  </si>
  <si>
    <t>TENGEN_2_PL1X2</t>
  </si>
  <si>
    <t>Berry Cogen 42</t>
  </si>
  <si>
    <t>TERMEX_2_PL1X3</t>
  </si>
  <si>
    <t>TDM</t>
  </si>
  <si>
    <t>TESLA_1_QF</t>
  </si>
  <si>
    <t>SMALL QF AGGREGATION - STOCKTON</t>
  </si>
  <si>
    <t>THMENG_1_UNIT 1</t>
  </si>
  <si>
    <t>Tracy Biomass</t>
  </si>
  <si>
    <t>TIDWTR_2_UNITS</t>
  </si>
  <si>
    <t>MARTINEZ COGEN LIMITED PARTNERSHIP</t>
  </si>
  <si>
    <t>TIFFNY_1_DILLON</t>
  </si>
  <si>
    <t>TIGRCK_7_UNITS</t>
  </si>
  <si>
    <t>TIGER CREEK HYDRO AGGREGATE</t>
  </si>
  <si>
    <t>TKOPWR_6_HYDRO</t>
  </si>
  <si>
    <t>Bear Creek Hydroelectric Project</t>
  </si>
  <si>
    <t>TMPLTN_2_SOLAR</t>
  </si>
  <si>
    <t>Vintner Solar</t>
  </si>
  <si>
    <t>TOADTW_6_UNIT</t>
  </si>
  <si>
    <t>TOAD TOWN</t>
  </si>
  <si>
    <t>TOPAZ_2_SOLAR</t>
  </si>
  <si>
    <t>Topaz Solar Farms</t>
  </si>
  <si>
    <t>TORTLA_1_SOLAR</t>
  </si>
  <si>
    <t>Longboat Solar</t>
  </si>
  <si>
    <t>TRNQL8_2_AMASR1</t>
  </si>
  <si>
    <t>Tranquillity 8 Amarillo</t>
  </si>
  <si>
    <t xml:space="preserve">C7 Waiting for Warnerville-Wilson Series Reactor, Bellota-Warnerville 230 kV reconductoring, Borden Voltage Support and possibly other_x000D_
</t>
  </si>
  <si>
    <t>TRNQL8_2_AZUSR1</t>
  </si>
  <si>
    <t>Tranquillity 8 Azul</t>
  </si>
  <si>
    <t>TRNQL8_2_ROJSR1</t>
  </si>
  <si>
    <t>Tranquillity 8 Rojo</t>
  </si>
  <si>
    <t>TRNQLT_2_SOLAR</t>
  </si>
  <si>
    <t>Tranquillity</t>
  </si>
  <si>
    <t>TRNSWD_1_QF</t>
  </si>
  <si>
    <t>FPL Energy C Wind</t>
  </si>
  <si>
    <t>TULEWD_1_TULWD1</t>
  </si>
  <si>
    <t>Tule Wind</t>
  </si>
  <si>
    <t>TULLCK_7_UNITS</t>
  </si>
  <si>
    <t>Tullock Hydro</t>
  </si>
  <si>
    <t>TUPMAN_1_BIOGAS</t>
  </si>
  <si>
    <t>ABEC Bidart-Stockale #1</t>
  </si>
  <si>
    <t>TWISSL_6_SOLAR</t>
  </si>
  <si>
    <t>Nickel 1 ("NLH1")</t>
  </si>
  <si>
    <t>TWISSL_6_SOLAR1</t>
  </si>
  <si>
    <t>Coronal Lost Hills</t>
  </si>
  <si>
    <t>TX-ELK_6_SOLAR1</t>
  </si>
  <si>
    <t>Castor</t>
  </si>
  <si>
    <t>TXMCKT_6_UNIT</t>
  </si>
  <si>
    <t>McKittrick Cogen</t>
  </si>
  <si>
    <t>UKIAH_7_LAKEMN</t>
  </si>
  <si>
    <t>UKIAH LAKE MENDOCINO HYDRO</t>
  </si>
  <si>
    <t>ULTPCH_1_UNIT 1</t>
  </si>
  <si>
    <t>Pacific Ultrapower Chinese Station</t>
  </si>
  <si>
    <t>ULTPFR_1_UNIT 1</t>
  </si>
  <si>
    <t>Rio Bravo Fresno</t>
  </si>
  <si>
    <t>ULTRCK_2_UNIT</t>
  </si>
  <si>
    <t>Rio Bravo Rocklin</t>
  </si>
  <si>
    <t>UNCHEM_1_UNIT</t>
  </si>
  <si>
    <t>CONTRA COSTA CARBON PLANT</t>
  </si>
  <si>
    <t>UNOCAL_1_UNITS</t>
  </si>
  <si>
    <t>TOSCO (RODEO PLANT)</t>
  </si>
  <si>
    <t>UNVRSY_1_UNIT 1</t>
  </si>
  <si>
    <t>Berry Cogen 38 - Unit 1</t>
  </si>
  <si>
    <t>USWND2_1_WIND1</t>
  </si>
  <si>
    <t>Golden Hills A</t>
  </si>
  <si>
    <t>USWND2_1_WIND2</t>
  </si>
  <si>
    <t>Golden Hills B</t>
  </si>
  <si>
    <t>USWND2_1_WIND3</t>
  </si>
  <si>
    <t>Golden Hills C</t>
  </si>
  <si>
    <t>USWND4_2_UNITS</t>
  </si>
  <si>
    <t>US WIND POWER#4(RALPH)</t>
  </si>
  <si>
    <t>USWNDR_2_SMUD</t>
  </si>
  <si>
    <t>SOLANO WIND FARM</t>
  </si>
  <si>
    <t>USWNDR_2_SMUD2</t>
  </si>
  <si>
    <t>Solano Wind Project Phase 3</t>
  </si>
  <si>
    <t>USWNDR_2_UNITS</t>
  </si>
  <si>
    <t>US WIND POWER(RUSSELL)</t>
  </si>
  <si>
    <t>USWPJR_2_UNITS</t>
  </si>
  <si>
    <t>Vasco Wind</t>
  </si>
  <si>
    <t>VACADX_1_NAS</t>
  </si>
  <si>
    <t>VACA-DIXON BATTERY</t>
  </si>
  <si>
    <t>VACADX_1_SOLAR</t>
  </si>
  <si>
    <t>Vaca-Dixon Solar Station</t>
  </si>
  <si>
    <t>VACADX_1_UNITA1</t>
  </si>
  <si>
    <t>CalPeak Power Vaca Dixon Unit 1</t>
  </si>
  <si>
    <t>VALLEY_5_PERRIS</t>
  </si>
  <si>
    <t>MWD Perris Hydroelectric Recovery Plant</t>
  </si>
  <si>
    <t>VALLEY_5_REDMTN</t>
  </si>
  <si>
    <t xml:space="preserve">MWD Red Mountain Hydroelectric Recovery </t>
  </si>
  <si>
    <t>VALLEY_5_RTS044</t>
  </si>
  <si>
    <t>SPVP044</t>
  </si>
  <si>
    <t>VALLEY_5_SOLAR1</t>
  </si>
  <si>
    <t>Kona Solar - Meridian #1</t>
  </si>
  <si>
    <t>VALLEY_5_SOLAR2</t>
  </si>
  <si>
    <t>AP North Lake Solar</t>
  </si>
  <si>
    <t>VALLEY_7_BADLND</t>
  </si>
  <si>
    <t>VALLEY_7_UNITA1</t>
  </si>
  <si>
    <t>WM Energy, El Sobrante Landfill</t>
  </si>
  <si>
    <t>VEAVST_1_SOLAR</t>
  </si>
  <si>
    <t>Community Solar</t>
  </si>
  <si>
    <t>VEDDER_1_SEKERN</t>
  </si>
  <si>
    <t>TEXACO EXPLORATION &amp; PROD (SE KERN RIVER</t>
  </si>
  <si>
    <t>VEGA_6_SOLAR1</t>
  </si>
  <si>
    <t>Vega Solar</t>
  </si>
  <si>
    <t>VENWD_1_WIND1</t>
  </si>
  <si>
    <t>Windpark Unlimited 1</t>
  </si>
  <si>
    <t>VENWD_1_WIND2</t>
  </si>
  <si>
    <t>Windpark Unlimited 2</t>
  </si>
  <si>
    <t>VENWD_1_WIND3</t>
  </si>
  <si>
    <t>Painted Hills Windpark</t>
  </si>
  <si>
    <t>VERNON_6_GONZL1</t>
  </si>
  <si>
    <t>H. Gonzales Unit #1</t>
  </si>
  <si>
    <t>VERNON_6_GONZL2</t>
  </si>
  <si>
    <t>H. Gonzales Unit #2</t>
  </si>
  <si>
    <t>VERNON_6_MALBRG</t>
  </si>
  <si>
    <t>Malburg Generating Station</t>
  </si>
  <si>
    <t>VESTAL_2_KERN</t>
  </si>
  <si>
    <t>KERN RIVER PH 3 UNITS 1 &amp; 2 AGGREGATE</t>
  </si>
  <si>
    <t>VESTAL_2_RTS042</t>
  </si>
  <si>
    <t>SPVP042 Porterville Solar</t>
  </si>
  <si>
    <t>VESTAL_2_SOLAR1</t>
  </si>
  <si>
    <t>NICOLIS</t>
  </si>
  <si>
    <t>VESTAL_2_SOLAR2</t>
  </si>
  <si>
    <t>TROPICO</t>
  </si>
  <si>
    <t>VESTAL_2_UNIT1</t>
  </si>
  <si>
    <t>CALGREN-PIXLEY</t>
  </si>
  <si>
    <t>VESTAL_2_WELLHD</t>
  </si>
  <si>
    <t>Wellhead Power Delano</t>
  </si>
  <si>
    <t>VESTAL_6_QF</t>
  </si>
  <si>
    <t>VESTAL QFS</t>
  </si>
  <si>
    <t>VICTOR_1_CREST</t>
  </si>
  <si>
    <t>Victor Aggregate Solar Resources</t>
  </si>
  <si>
    <t>VICTOR_1_EXSLRA</t>
  </si>
  <si>
    <t>Expressway Solar A</t>
  </si>
  <si>
    <t>VICTOR_1_EXSLRB</t>
  </si>
  <si>
    <t>Expressway Solar B</t>
  </si>
  <si>
    <t>VICTOR_1_LVSLR1</t>
  </si>
  <si>
    <t>Lone Valley Solar Park 1</t>
  </si>
  <si>
    <t>VICTOR_1_LVSLR2</t>
  </si>
  <si>
    <t>Lone Valley Solar Park 2</t>
  </si>
  <si>
    <t>VICTOR_1_SLRHES</t>
  </si>
  <si>
    <t>Sunedison - Hesperia</t>
  </si>
  <si>
    <t>VICTOR_1_SOLAR1</t>
  </si>
  <si>
    <t>Victor Phelan Solar One</t>
  </si>
  <si>
    <t>VICTOR_1_SOLAR2</t>
  </si>
  <si>
    <t>Alamo Solar</t>
  </si>
  <si>
    <t>VICTOR_1_SOLAR3</t>
  </si>
  <si>
    <t>Adelanto Solar 2</t>
  </si>
  <si>
    <t>VICTOR_1_SOLAR4</t>
  </si>
  <si>
    <t>Adelanto Solar</t>
  </si>
  <si>
    <t>VICTOR_1_VDRYFA</t>
  </si>
  <si>
    <t xml:space="preserve">Victor Dry Farm Ranch A </t>
  </si>
  <si>
    <t>VICTOR_1_VDRYFB</t>
  </si>
  <si>
    <t xml:space="preserve">Victor Dry Farm Ranch B </t>
  </si>
  <si>
    <t>VILLPK_2_VALLYV</t>
  </si>
  <si>
    <t>MWD Valley View Hydroelectric Recovery P</t>
  </si>
  <si>
    <t>VILLPK_6_MWDYOR</t>
  </si>
  <si>
    <t>Yorba Linda Hydroelectric Recovery Plant</t>
  </si>
  <si>
    <t>VINCNT_2_QF</t>
  </si>
  <si>
    <t>VINCENT QFS</t>
  </si>
  <si>
    <t>VINCNT_2_WESTWD</t>
  </si>
  <si>
    <t>Oasis Power Plant</t>
  </si>
  <si>
    <t>VISTA_2_RIALTO</t>
  </si>
  <si>
    <t>Rialto RT Solar</t>
  </si>
  <si>
    <t>VISTA_2_RTS028</t>
  </si>
  <si>
    <t>SPVP028</t>
  </si>
  <si>
    <t>VISTA_6_QF</t>
  </si>
  <si>
    <t>VISTA QFS</t>
  </si>
  <si>
    <t>VLCNTR_6_VCSLR</t>
  </si>
  <si>
    <t>Cole Grade</t>
  </si>
  <si>
    <t>VLCNTR_6_VCSLR1</t>
  </si>
  <si>
    <t>Valley Center 1</t>
  </si>
  <si>
    <t>VLCNTR_6_VCSLR2</t>
  </si>
  <si>
    <t>Valley Center 2</t>
  </si>
  <si>
    <t>VLYHOM_7_SSJID</t>
  </si>
  <si>
    <t>Woodward Power Plant</t>
  </si>
  <si>
    <t>VOLTA_2_UNIT 1</t>
  </si>
  <si>
    <t>VOLTA HYDRO UNIT 1</t>
  </si>
  <si>
    <t>VOLTA_2_UNIT 2</t>
  </si>
  <si>
    <t>Volta Hydro Unit 2</t>
  </si>
  <si>
    <t>VOLTA_6_BAILCK</t>
  </si>
  <si>
    <t>Bailey Creek Ranch</t>
  </si>
  <si>
    <t>VOLTA_6_DIGHYD</t>
  </si>
  <si>
    <t>Digger Creek Ranch Hydro</t>
  </si>
  <si>
    <t>VOLTA_7_QFUNTS</t>
  </si>
  <si>
    <t>VSTAES_6_VESBT1</t>
  </si>
  <si>
    <t>Vista Energy Storage</t>
  </si>
  <si>
    <t>C7-C9 Waiting for San Luis Rey-San Onofre 230 kV remedial action scheme RAS and possibly other</t>
  </si>
  <si>
    <t>WADHAM_6_UNIT</t>
  </si>
  <si>
    <t>Wadham Energy LP</t>
  </si>
  <si>
    <t>WALCRK_2_CTG1</t>
  </si>
  <si>
    <t>Walnut Creek Energy Park Unit 1</t>
  </si>
  <si>
    <t>WALCRK_2_CTG2</t>
  </si>
  <si>
    <t>Walnut Creek Energy Park Unit 2</t>
  </si>
  <si>
    <t>WALCRK_2_CTG3</t>
  </si>
  <si>
    <t>Walnut Creek Energy Park Unit 3</t>
  </si>
  <si>
    <t>WALCRK_2_CTG4</t>
  </si>
  <si>
    <t>Walnut Creek Energy Park Unit 4</t>
  </si>
  <si>
    <t>WALCRK_2_CTG5</t>
  </si>
  <si>
    <t>Walnut Creek Energy Park Unit 5</t>
  </si>
  <si>
    <t>WALNUT_2_SOLAR</t>
  </si>
  <si>
    <t>Industry MetroLink PV 1</t>
  </si>
  <si>
    <t>WALNUT_6_HILLGEN</t>
  </si>
  <si>
    <t>Puente Hills</t>
  </si>
  <si>
    <t>WALNUT_7_WCOVCT</t>
  </si>
  <si>
    <t>WALNUT_7_WCOVST</t>
  </si>
  <si>
    <t>MM West Covina - ST Unit</t>
  </si>
  <si>
    <t>WARNE_2_UNIT</t>
  </si>
  <si>
    <t>WARNE HYDRO AGGREGATE</t>
  </si>
  <si>
    <t>WAUKNA_1_SOLAR</t>
  </si>
  <si>
    <t>Corcoran Solar</t>
  </si>
  <si>
    <t>WAUKNA_1_SOLAR2</t>
  </si>
  <si>
    <t>Corcoran 2</t>
  </si>
  <si>
    <t>WDFRDF_2_UNITS</t>
  </si>
  <si>
    <t>WDLEAF_7_UNIT 1</t>
  </si>
  <si>
    <t>WOODLEAF HYDRO</t>
  </si>
  <si>
    <t>WEBER_6_FORWRD</t>
  </si>
  <si>
    <t>Forward</t>
  </si>
  <si>
    <t>WESTPT_2_UNIT</t>
  </si>
  <si>
    <t>West Point Hydro Plant</t>
  </si>
  <si>
    <t>WFRESN_1_SOLAR</t>
  </si>
  <si>
    <t>Joya Del Sol</t>
  </si>
  <si>
    <t>WHEATL_6_LNDFIL</t>
  </si>
  <si>
    <t>G2 ENERGY, OSTROM ROAD LLC</t>
  </si>
  <si>
    <t>15DGD Waiting for Lodi-Eight Mile 230 kV line reconductoring, South of Palermo 115 kV reinforcement and possibly other</t>
  </si>
  <si>
    <t>WHITNY_6_SOLAR</t>
  </si>
  <si>
    <t>Whitney Point Solar</t>
  </si>
  <si>
    <t>WHTWTR_1_WINDA1</t>
  </si>
  <si>
    <t>Whitewater Hill Wind Project</t>
  </si>
  <si>
    <t>WISE_1_UNIT 1</t>
  </si>
  <si>
    <t>Wise Hydro Unit 1</t>
  </si>
  <si>
    <t>WISE_1_UNIT 2</t>
  </si>
  <si>
    <t>WISE HYDRO UNIT 2</t>
  </si>
  <si>
    <t>WISHON_6_UNITS</t>
  </si>
  <si>
    <t>Wishon/San Joaquin  #1-A AGGREGATE</t>
  </si>
  <si>
    <t>WLDWD_1_SOLAR1</t>
  </si>
  <si>
    <t>Wildwood Solar I</t>
  </si>
  <si>
    <t>WLDWD_1_SOLAR2</t>
  </si>
  <si>
    <t>Wildwood Solar 2</t>
  </si>
  <si>
    <t>WNDMAS_2_UNIT 1</t>
  </si>
  <si>
    <t>BUENA VISTA ENERGY, LLC</t>
  </si>
  <si>
    <t>WNDSTR_2_WIND</t>
  </si>
  <si>
    <t>Windstar</t>
  </si>
  <si>
    <t>WOLFSK_1_UNITA1</t>
  </si>
  <si>
    <t>Wolfskill Energy Center, Unit #1</t>
  </si>
  <si>
    <t>WOODWR_1_HYDRO</t>
  </si>
  <si>
    <t>Quinten Luallen</t>
  </si>
  <si>
    <t>WRGHTP_7_AMENGY</t>
  </si>
  <si>
    <t>SMALL QF AGGREGATION - LOS BANOS</t>
  </si>
  <si>
    <t>WSENGY_1_UNIT 1</t>
  </si>
  <si>
    <t>Wheelabrator Shasta</t>
  </si>
  <si>
    <t>YUBACT_1_SUNSWT</t>
  </si>
  <si>
    <t>YUBA CITY COGEN</t>
  </si>
  <si>
    <t>YUBACT_6_UNITA1</t>
  </si>
  <si>
    <t>Yuba City Energy Center (Calpine)</t>
  </si>
  <si>
    <t>ZOND_6_UNIT</t>
  </si>
  <si>
    <t>ZOND WINDSYSTEMS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</si>
</sst>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0"/>
    <numFmt numFmtId="165" formatCode="0.0"/>
    <numFmt numFmtId="166" formatCode="0.000000"/>
    <numFmt numFmtId="167" formatCode="0.0000000000000000%"/>
    <numFmt numFmtId="168" formatCode="#,##0;\(#,##0\)"/>
    <numFmt numFmtId="169" formatCode="_-&quot;$&quot;* #,##0.00_-;\-&quot;$&quot;* #,##0.00_-;_-&quot;$&quot;* &quot;-&quot;??_-;_-@_-"/>
    <numFmt numFmtId="170" formatCode="_-* #,##0.0_-;\-* #,##0.0_-;_-* &quot;-&quot;??_-;_-@_-"/>
    <numFmt numFmtId="171" formatCode="#,##0.00&quot; $&quot;;\-#,##0.00&quot; $&quot;"/>
    <numFmt numFmtId="172" formatCode="#,##0\ &quot;Pts&quot;;\-#,##0\ &quot;Pts&quot;"/>
    <numFmt numFmtId="173" formatCode="000"/>
    <numFmt numFmtId="174" formatCode="[$-409]mmmm\ d\,\ yyyy;@"/>
    <numFmt numFmtId="175" formatCode="_([$€-2]* #,##0.00_);_([$€-2]* \(#,##0.00\);_([$€-2]* &quot;-&quot;??_)"/>
    <numFmt numFmtId="176" formatCode="mmm\ \'yy"/>
    <numFmt numFmtId="177" formatCode="0.000"/>
    <numFmt numFmtId="178" formatCode="#,##0.000\¢;\(#,##0.000\¢\)"/>
    <numFmt numFmtId="179" formatCode="#,##0_);[Red]\(#,##0\);&quot;-&quot;_);@_)"/>
    <numFmt numFmtId="180" formatCode="&quot;$&quot;#,##0_);[Red]\(&quot;$&quot;#,##0\);&quot;-&quot;_);@_)"/>
    <numFmt numFmtId="181" formatCode="\$#"/>
    <numFmt numFmtId="182" formatCode="_-* #,##0_-;\-* #,##0_-;_-* &quot;-&quot;_-;_-@_-"/>
    <numFmt numFmtId="183" formatCode="_-* #,##0.00_-;\-* #,##0.00_-;_-* &quot;-&quot;??_-;_-@_-"/>
    <numFmt numFmtId="184" formatCode="[Red][&gt;8760]General;[Black][&lt;=8760]General"/>
    <numFmt numFmtId="185" formatCode="[Red][=1]General;[Black][&lt;&gt;1]General"/>
    <numFmt numFmtId="186" formatCode="[&lt;0]&quot;&quot;;[Black][&gt;0]\(00.0%\);General"/>
    <numFmt numFmtId="187" formatCode="0.0000"/>
    <numFmt numFmtId="188" formatCode="_-&quot;£&quot;* #,##0_-;\-&quot;£&quot;* #,##0_-;_-&quot;£&quot;* &quot;-&quot;_-;_-@_-"/>
    <numFmt numFmtId="189" formatCode="_-&quot;£&quot;* #,##0.00_-;\-&quot;£&quot;* #,##0.00_-;_-&quot;£&quot;* &quot;-&quot;??_-;_-@_-"/>
    <numFmt numFmtId="190" formatCode="0.0%"/>
    <numFmt numFmtId="191" formatCode="mm/dd/yy;@"/>
  </numFmts>
  <fonts count="141">
    <font>
      <sz val="10"/>
      <name val="Arial"/>
    </font>
    <font>
      <sz val="11"/>
      <color theme="1"/>
      <name val="Calibri"/>
      <family val="2"/>
    </font>
    <font>
      <sz val="11"/>
      <color theme="1"/>
      <name val="Calibri"/>
      <family val="2"/>
      <scheme val="minor"/>
    </font>
    <font>
      <sz val="10"/>
      <name val="Arial"/>
      <family val="2"/>
    </font>
    <font>
      <sz val="24"/>
      <name val="Arial"/>
      <family val="2"/>
    </font>
    <font>
      <sz val="14"/>
      <name val="Arial"/>
      <family val="2"/>
    </font>
    <font>
      <sz val="8"/>
      <name val="Arial"/>
      <family val="2"/>
    </font>
    <font>
      <b/>
      <sz val="10"/>
      <name val="Arial"/>
      <family val="2"/>
    </font>
    <font>
      <b/>
      <sz val="10"/>
      <name val="Arial Narrow"/>
      <family val="2"/>
    </font>
    <font>
      <sz val="10"/>
      <name val="Arial Narrow"/>
      <family val="2"/>
    </font>
    <font>
      <u/>
      <sz val="10"/>
      <color indexed="12"/>
      <name val="Arial"/>
      <family val="2"/>
    </font>
    <font>
      <sz val="11"/>
      <name val="??"/>
      <family val="3"/>
      <charset val="129"/>
    </font>
    <font>
      <sz val="8"/>
      <name val="Arial"/>
      <family val="2"/>
    </font>
    <font>
      <b/>
      <u/>
      <sz val="11"/>
      <color indexed="37"/>
      <name val="Arial"/>
      <family val="2"/>
    </font>
    <font>
      <sz val="10"/>
      <color indexed="12"/>
      <name val="Arial"/>
      <family val="2"/>
    </font>
    <font>
      <sz val="7"/>
      <name val="Small Fonts"/>
      <family val="2"/>
    </font>
    <font>
      <sz val="8"/>
      <color indexed="12"/>
      <name val="Arial"/>
      <family val="2"/>
    </font>
    <font>
      <sz val="10"/>
      <name val="Arial"/>
      <family val="2"/>
    </font>
    <font>
      <sz val="10"/>
      <color indexed="8"/>
      <name val="Arial"/>
      <family val="2"/>
    </font>
    <font>
      <u/>
      <sz val="10"/>
      <color indexed="10"/>
      <name val="Arial"/>
      <family val="2"/>
    </font>
    <font>
      <sz val="12"/>
      <name val="Arial"/>
      <family val="2"/>
    </font>
    <font>
      <b/>
      <sz val="12"/>
      <name val="Arial"/>
      <family val="2"/>
    </font>
    <font>
      <sz val="11"/>
      <name val="Arial"/>
      <family val="2"/>
    </font>
    <font>
      <sz val="10"/>
      <name val="Arial"/>
      <family val="2"/>
    </font>
    <font>
      <b/>
      <sz val="10"/>
      <color indexed="8"/>
      <name val="Arial Narrow"/>
      <family val="2"/>
    </font>
    <font>
      <sz val="10"/>
      <name val="Arial"/>
      <family val="2"/>
    </font>
    <font>
      <sz val="10"/>
      <name val="Arial"/>
      <family val="2"/>
    </font>
    <font>
      <b/>
      <sz val="10"/>
      <color rgb="FFFF0000"/>
      <name val="Arial Narrow"/>
      <family val="2"/>
    </font>
    <font>
      <sz val="10"/>
      <color theme="1"/>
      <name val="Arial"/>
      <family val="2"/>
    </font>
    <font>
      <sz val="14"/>
      <color theme="0"/>
      <name val="Arial Narrow"/>
      <family val="2"/>
    </font>
    <font>
      <b/>
      <sz val="10"/>
      <color theme="1"/>
      <name val="Arial"/>
      <family val="2"/>
    </font>
    <font>
      <sz val="9"/>
      <name val="Calibri"/>
      <family val="2"/>
      <scheme val="minor"/>
    </font>
    <font>
      <b/>
      <sz val="10"/>
      <color theme="0" tint="-0.499984740745262"/>
      <name val="Arial Narrow"/>
      <family val="2"/>
    </font>
    <font>
      <sz val="10"/>
      <color theme="0" tint="-0.499984740745262"/>
      <name val="Arial Narrow"/>
      <family val="2"/>
    </font>
    <font>
      <b/>
      <vertAlign val="superscript"/>
      <sz val="10"/>
      <color theme="0" tint="-0.499984740745262"/>
      <name val="Arial Narrow"/>
      <family val="2"/>
    </font>
    <font>
      <sz val="8"/>
      <name val="Calibri"/>
      <family val="2"/>
      <scheme val="minor"/>
    </font>
    <font>
      <b/>
      <sz val="9"/>
      <name val="Calibri"/>
      <family val="2"/>
      <scheme val="minor"/>
    </font>
    <font>
      <sz val="9"/>
      <color rgb="FF0070C0"/>
      <name val="Calibri"/>
      <family val="2"/>
      <scheme val="minor"/>
    </font>
    <font>
      <vertAlign val="superscript"/>
      <sz val="9"/>
      <color rgb="FF0070C0"/>
      <name val="Calibri"/>
      <family val="2"/>
      <scheme val="minor"/>
    </font>
    <font>
      <b/>
      <sz val="9"/>
      <color rgb="FFFF0000"/>
      <name val="Calibri"/>
      <family val="2"/>
      <scheme val="minor"/>
    </font>
    <font>
      <sz val="10"/>
      <color theme="0" tint="-0.499984740745262"/>
      <name val="Arial"/>
      <family val="2"/>
    </font>
    <font>
      <b/>
      <sz val="9"/>
      <color theme="0" tint="-0.499984740745262"/>
      <name val="Arial Narrow"/>
      <family val="2"/>
    </font>
    <font>
      <sz val="9"/>
      <color theme="0" tint="-0.499984740745262"/>
      <name val="Arial"/>
      <family val="2"/>
    </font>
    <font>
      <sz val="9"/>
      <color theme="0" tint="-0.499984740745262"/>
      <name val="Arial Narrow"/>
      <family val="2"/>
    </font>
    <font>
      <sz val="9"/>
      <color theme="0" tint="-0.499984740745262"/>
      <name val="Calibri"/>
      <family val="2"/>
      <scheme val="minor"/>
    </font>
    <font>
      <sz val="24"/>
      <color theme="0" tint="-0.499984740745262"/>
      <name val="Arial"/>
      <family val="2"/>
    </font>
    <font>
      <b/>
      <sz val="10"/>
      <color theme="0" tint="-0.499984740745262"/>
      <name val="Arial"/>
      <family val="2"/>
    </font>
    <font>
      <b/>
      <sz val="10"/>
      <color rgb="FFFF0000"/>
      <name val="Calibri"/>
      <family val="2"/>
      <scheme val="minor"/>
    </font>
    <font>
      <b/>
      <sz val="10"/>
      <color rgb="FF00B050"/>
      <name val="Arial"/>
      <family val="2"/>
    </font>
    <font>
      <sz val="10"/>
      <name val="Calibri"/>
      <family val="2"/>
      <scheme val="minor"/>
    </font>
    <font>
      <b/>
      <sz val="8"/>
      <name val="Arial"/>
      <family val="2"/>
    </font>
    <font>
      <b/>
      <sz val="12"/>
      <color theme="1"/>
      <name val="Arial Narrow"/>
      <family val="2"/>
    </font>
    <font>
      <sz val="10"/>
      <color rgb="FF0070C0"/>
      <name val="Calibri"/>
      <family val="2"/>
      <scheme val="minor"/>
    </font>
    <font>
      <sz val="14"/>
      <color theme="0"/>
      <name val="Calibri"/>
      <family val="2"/>
      <scheme val="minor"/>
    </font>
    <font>
      <sz val="10"/>
      <color rgb="FF0070C0"/>
      <name val="Arial Narrow"/>
      <family val="2"/>
    </font>
    <font>
      <sz val="10"/>
      <color rgb="FFFF0000"/>
      <name val="Arial"/>
      <family val="2"/>
    </font>
    <font>
      <b/>
      <sz val="10"/>
      <color rgb="FF00B050"/>
      <name val="Calibri"/>
      <family val="2"/>
      <scheme val="minor"/>
    </font>
    <font>
      <sz val="10"/>
      <color rgb="FFFF0000"/>
      <name val="Calibri"/>
      <family val="2"/>
      <scheme val="minor"/>
    </font>
    <font>
      <b/>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b/>
      <sz val="14"/>
      <name val="Arial"/>
      <family val="2"/>
    </font>
    <font>
      <i/>
      <sz val="14"/>
      <name val="Arial"/>
      <family val="2"/>
    </font>
    <font>
      <sz val="10"/>
      <name val="Helv"/>
      <charset val="177"/>
    </font>
    <font>
      <b/>
      <sz val="12"/>
      <name val="Helv"/>
    </font>
    <font>
      <sz val="10"/>
      <name val="Helvetica"/>
      <family val="2"/>
    </font>
    <font>
      <sz val="12"/>
      <color indexed="8"/>
      <name val="Courier"/>
      <family val="3"/>
    </font>
    <font>
      <sz val="12"/>
      <name val="Helv"/>
    </font>
    <font>
      <sz val="12"/>
      <name val="Times New Roman"/>
      <family val="1"/>
    </font>
    <font>
      <sz val="18"/>
      <name val="Arial"/>
      <family val="2"/>
    </font>
    <font>
      <i/>
      <sz val="12"/>
      <name val="Arial"/>
      <family val="2"/>
    </font>
    <font>
      <sz val="18"/>
      <name val="Times New Roman"/>
      <family val="1"/>
    </font>
    <font>
      <sz val="8"/>
      <name val="Times New Roman"/>
      <family val="1"/>
    </font>
    <font>
      <i/>
      <sz val="12"/>
      <name val="Times New Roman"/>
      <family val="1"/>
    </font>
    <font>
      <b/>
      <i/>
      <sz val="14"/>
      <color indexed="9"/>
      <name val="Arial"/>
      <family val="2"/>
    </font>
    <font>
      <u/>
      <sz val="8.5"/>
      <color indexed="12"/>
      <name val="Arial"/>
      <family val="2"/>
    </font>
    <font>
      <sz val="10"/>
      <name val="Times New Roman"/>
      <family val="1"/>
    </font>
    <font>
      <b/>
      <sz val="14"/>
      <color indexed="9"/>
      <name val="Arial"/>
      <family val="2"/>
    </font>
    <font>
      <b/>
      <sz val="12"/>
      <color indexed="9"/>
      <name val="Arial"/>
      <family val="2"/>
    </font>
    <font>
      <b/>
      <sz val="10"/>
      <color indexed="9"/>
      <name val="Arial"/>
      <family val="2"/>
    </font>
    <font>
      <b/>
      <i/>
      <sz val="8"/>
      <color indexed="9"/>
      <name val="Arial"/>
      <family val="2"/>
    </font>
    <font>
      <b/>
      <sz val="10"/>
      <color indexed="8"/>
      <name val="Arial"/>
      <family val="2"/>
    </font>
    <font>
      <b/>
      <sz val="11"/>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8"/>
      <name val="Palatino Linotype"/>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9"/>
      <color theme="10"/>
      <name val="Verdana"/>
      <family val="2"/>
    </font>
    <font>
      <sz val="11"/>
      <color indexed="62"/>
      <name val="Calibri"/>
      <family val="2"/>
    </font>
    <font>
      <sz val="11"/>
      <color indexed="52"/>
      <name val="Calibri"/>
      <family val="2"/>
    </font>
    <font>
      <sz val="11"/>
      <color indexed="60"/>
      <name val="Calibri"/>
      <family val="2"/>
    </font>
    <font>
      <sz val="9"/>
      <color indexed="8"/>
      <name val="Verdana"/>
      <family val="2"/>
    </font>
    <font>
      <sz val="11"/>
      <color theme="1"/>
      <name val="Palatino Linotype"/>
      <family val="2"/>
    </font>
    <font>
      <b/>
      <sz val="11"/>
      <color indexed="63"/>
      <name val="Calibri"/>
      <family val="2"/>
    </font>
    <font>
      <b/>
      <sz val="18"/>
      <color indexed="56"/>
      <name val="Cambria"/>
      <family val="2"/>
    </font>
    <font>
      <b/>
      <sz val="11"/>
      <color theme="1"/>
      <name val="Calibri"/>
      <family val="2"/>
      <scheme val="minor"/>
    </font>
    <font>
      <sz val="11"/>
      <color indexed="10"/>
      <name val="Calibri"/>
      <family val="2"/>
    </font>
    <font>
      <b/>
      <sz val="14"/>
      <name val="Calibri"/>
      <family val="2"/>
      <scheme val="minor"/>
    </font>
    <font>
      <sz val="12"/>
      <name val="Calibri"/>
      <family val="2"/>
      <scheme val="minor"/>
    </font>
    <font>
      <sz val="26"/>
      <name val="Calibri"/>
      <family val="2"/>
      <scheme val="minor"/>
    </font>
    <font>
      <b/>
      <sz val="12"/>
      <color rgb="FFFF0000"/>
      <name val="Calibri"/>
      <family val="2"/>
      <scheme val="minor"/>
    </font>
    <font>
      <b/>
      <sz val="12"/>
      <name val="Calibri"/>
      <family val="2"/>
      <scheme val="minor"/>
    </font>
    <font>
      <u/>
      <sz val="10"/>
      <color indexed="12"/>
      <name val="Calibri"/>
      <family val="2"/>
      <scheme val="minor"/>
    </font>
    <font>
      <sz val="10"/>
      <color rgb="FFFFC000"/>
      <name val="Calibri"/>
      <family val="2"/>
      <scheme val="minor"/>
    </font>
    <font>
      <b/>
      <sz val="9"/>
      <name val="Arial Narrow"/>
      <family val="2"/>
    </font>
    <font>
      <b/>
      <vertAlign val="superscript"/>
      <sz val="9"/>
      <color theme="0" tint="-0.499984740745262"/>
      <name val="Arial Narrow"/>
      <family val="2"/>
    </font>
    <font>
      <vertAlign val="superscript"/>
      <sz val="9"/>
      <color theme="0" tint="-0.499984740745262"/>
      <name val="Calibri"/>
      <family val="2"/>
      <scheme val="minor"/>
    </font>
    <font>
      <b/>
      <sz val="10"/>
      <color indexed="8"/>
      <name val="Calibri"/>
      <family val="2"/>
      <scheme val="minor"/>
    </font>
    <font>
      <i/>
      <sz val="9"/>
      <name val="Arial Narrow"/>
      <family val="2"/>
    </font>
    <font>
      <b/>
      <sz val="10"/>
      <color rgb="FF0070C0"/>
      <name val="Arial Narrow"/>
      <family val="2"/>
    </font>
    <font>
      <b/>
      <u/>
      <sz val="9"/>
      <color rgb="FF0070C0"/>
      <name val="Calibri"/>
      <family val="2"/>
      <scheme val="minor"/>
    </font>
    <font>
      <b/>
      <u/>
      <sz val="10"/>
      <name val="Calibri"/>
      <family val="2"/>
      <scheme val="minor"/>
    </font>
    <font>
      <b/>
      <sz val="12"/>
      <name val="Arial Narrow"/>
      <family val="2"/>
    </font>
    <font>
      <sz val="12"/>
      <color theme="1"/>
      <name val="Calibri"/>
      <family val="2"/>
      <scheme val="minor"/>
    </font>
    <font>
      <u/>
      <sz val="12"/>
      <color theme="1"/>
      <name val="Calibri"/>
      <family val="2"/>
      <scheme val="minor"/>
    </font>
    <font>
      <b/>
      <sz val="11"/>
      <name val="Calibri"/>
      <family val="2"/>
      <scheme val="minor"/>
    </font>
    <font>
      <sz val="11"/>
      <name val="Calibri"/>
      <family val="2"/>
      <scheme val="minor"/>
    </font>
    <font>
      <i/>
      <sz val="9"/>
      <color rgb="FF0070C0"/>
      <name val="Calibri"/>
      <family val="2"/>
      <scheme val="minor"/>
    </font>
    <font>
      <b/>
      <sz val="12"/>
      <color theme="0"/>
      <name val="Arial Narrow"/>
      <family val="2"/>
    </font>
    <font>
      <sz val="12"/>
      <color theme="0"/>
      <name val="Arial"/>
      <family val="2"/>
    </font>
  </fonts>
  <fills count="83">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FFF4D1"/>
        <bgColor indexed="64"/>
      </patternFill>
    </fill>
    <fill>
      <patternFill patternType="solid">
        <fgColor rgb="FFFFFFCC"/>
        <bgColor indexed="64"/>
      </patternFill>
    </fill>
    <fill>
      <patternFill patternType="solid">
        <fgColor rgb="FF92D050"/>
        <bgColor indexed="64"/>
      </patternFill>
    </fill>
    <fill>
      <patternFill patternType="solid">
        <fgColor rgb="FFFFC000"/>
        <bgColor indexed="64"/>
      </patternFill>
    </fill>
    <fill>
      <patternFill patternType="solid">
        <fgColor theme="6" tint="0.79998168889431442"/>
        <bgColor indexed="64"/>
      </patternFill>
    </fill>
    <fill>
      <patternFill patternType="solid">
        <fgColor rgb="FF00B0F0"/>
        <bgColor indexed="64"/>
      </patternFill>
    </fill>
    <fill>
      <patternFill patternType="solid">
        <fgColor rgb="FFDDF4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fgColor indexed="11"/>
        <bgColor indexed="25"/>
      </patternFill>
    </fill>
    <fill>
      <patternFill patternType="solid">
        <fgColor indexed="42"/>
      </patternFill>
    </fill>
    <fill>
      <patternFill patternType="solid">
        <fgColor indexed="24"/>
        <bgColor indexed="25"/>
      </patternFill>
    </fill>
    <fill>
      <patternFill patternType="solid">
        <fgColor indexed="32"/>
        <bgColor indexed="32"/>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99"/>
        <bgColor indexed="64"/>
      </patternFill>
    </fill>
  </fills>
  <borders count="79">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medium">
        <color rgb="FF0070C0"/>
      </left>
      <right style="medium">
        <color rgb="FF0070C0"/>
      </right>
      <top style="medium">
        <color rgb="FF0070C0"/>
      </top>
      <bottom style="medium">
        <color rgb="FF0070C0"/>
      </bottom>
      <diagonal/>
    </border>
    <border>
      <left style="thin">
        <color rgb="FF0070C0"/>
      </left>
      <right style="thin">
        <color rgb="FF0070C0"/>
      </right>
      <top/>
      <bottom style="thin">
        <color rgb="FF0070C0"/>
      </bottom>
      <diagonal/>
    </border>
    <border>
      <left/>
      <right style="medium">
        <color rgb="FF0070C0"/>
      </right>
      <top style="medium">
        <color rgb="FF0070C0"/>
      </top>
      <bottom style="medium">
        <color rgb="FF0070C0"/>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style="thin">
        <color indexed="64"/>
      </right>
      <top/>
      <bottom style="medium">
        <color rgb="FF007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style="medium">
        <color indexed="8"/>
      </right>
      <top/>
      <bottom style="medium">
        <color indexed="8"/>
      </bottom>
      <diagonal/>
    </border>
    <border>
      <left style="double">
        <color indexed="64"/>
      </left>
      <right style="thin">
        <color indexed="64"/>
      </right>
      <top/>
      <bottom/>
      <diagonal/>
    </border>
    <border>
      <left/>
      <right/>
      <top style="thin">
        <color auto="1"/>
      </top>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top style="thin">
        <color indexed="64"/>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rgb="FF00B050"/>
      </left>
      <right/>
      <top style="thick">
        <color rgb="FF00B050"/>
      </top>
      <bottom style="thin">
        <color indexed="64"/>
      </bottom>
      <diagonal/>
    </border>
    <border>
      <left/>
      <right/>
      <top style="thick">
        <color rgb="FF00B050"/>
      </top>
      <bottom style="thin">
        <color indexed="64"/>
      </bottom>
      <diagonal/>
    </border>
    <border>
      <left/>
      <right style="thick">
        <color rgb="FF00B050"/>
      </right>
      <top style="thick">
        <color rgb="FF00B050"/>
      </top>
      <bottom style="thin">
        <color indexed="64"/>
      </bottom>
      <diagonal/>
    </border>
    <border>
      <left style="dashed">
        <color theme="5" tint="-0.24994659260841701"/>
      </left>
      <right/>
      <top style="dashed">
        <color theme="5" tint="-0.24994659260841701"/>
      </top>
      <bottom style="dashed">
        <color theme="5" tint="-0.24994659260841701"/>
      </bottom>
      <diagonal/>
    </border>
    <border>
      <left/>
      <right/>
      <top style="dashed">
        <color theme="5" tint="-0.24994659260841701"/>
      </top>
      <bottom style="dashed">
        <color theme="5" tint="-0.24994659260841701"/>
      </bottom>
      <diagonal/>
    </border>
    <border>
      <left/>
      <right style="dashed">
        <color theme="5" tint="-0.24994659260841701"/>
      </right>
      <top style="dashed">
        <color theme="5" tint="-0.24994659260841701"/>
      </top>
      <bottom style="dashed">
        <color theme="5" tint="-0.24994659260841701"/>
      </bottom>
      <diagonal/>
    </border>
    <border>
      <left/>
      <right style="thin">
        <color indexed="64"/>
      </right>
      <top style="dashed">
        <color theme="5" tint="-0.24994659260841701"/>
      </top>
      <bottom style="dashed">
        <color theme="5" tint="-0.24994659260841701"/>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506">
    <xf numFmtId="0" fontId="0" fillId="0" borderId="0"/>
    <xf numFmtId="167" fontId="3" fillId="0" borderId="0" applyBorder="0"/>
    <xf numFmtId="167" fontId="26" fillId="0" borderId="0" applyBorder="0"/>
    <xf numFmtId="167" fontId="3" fillId="0" borderId="0" applyBorder="0"/>
    <xf numFmtId="167" fontId="26" fillId="0" borderId="0" applyBorder="0"/>
    <xf numFmtId="164" fontId="3" fillId="0" borderId="0" applyBorder="0"/>
    <xf numFmtId="164" fontId="26" fillId="0" borderId="0" applyBorder="0"/>
    <xf numFmtId="168" fontId="3" fillId="0" borderId="0" applyBorder="0"/>
    <xf numFmtId="168" fontId="26" fillId="0" borderId="0" applyBorder="0"/>
    <xf numFmtId="169" fontId="3" fillId="2" borderId="1">
      <alignment horizontal="center" vertical="center"/>
    </xf>
    <xf numFmtId="169" fontId="26" fillId="2" borderId="1">
      <alignment horizontal="center" vertical="center"/>
    </xf>
    <xf numFmtId="6" fontId="11" fillId="0" borderId="0">
      <protection locked="0"/>
    </xf>
    <xf numFmtId="170" fontId="3" fillId="0" borderId="0">
      <protection locked="0"/>
    </xf>
    <xf numFmtId="170" fontId="26" fillId="0" borderId="0">
      <protection locked="0"/>
    </xf>
    <xf numFmtId="38" fontId="12" fillId="3" borderId="0" applyNumberFormat="0" applyBorder="0" applyAlignment="0" applyProtection="0"/>
    <xf numFmtId="38" fontId="6" fillId="3" borderId="0" applyNumberFormat="0" applyBorder="0" applyAlignment="0" applyProtection="0"/>
    <xf numFmtId="0" fontId="13" fillId="0" borderId="0" applyNumberFormat="0" applyFill="0" applyBorder="0" applyAlignment="0" applyProtection="0"/>
    <xf numFmtId="171" fontId="3" fillId="0" borderId="0">
      <protection locked="0"/>
    </xf>
    <xf numFmtId="171" fontId="26" fillId="0" borderId="0">
      <protection locked="0"/>
    </xf>
    <xf numFmtId="171" fontId="3" fillId="0" borderId="0">
      <protection locked="0"/>
    </xf>
    <xf numFmtId="171" fontId="26" fillId="0" borderId="0">
      <protection locked="0"/>
    </xf>
    <xf numFmtId="0" fontId="14" fillId="0" borderId="2" applyNumberFormat="0" applyFill="0" applyAlignment="0" applyProtection="0"/>
    <xf numFmtId="0" fontId="10"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0" fontId="12" fillId="4" borderId="3" applyNumberFormat="0" applyBorder="0" applyAlignment="0" applyProtection="0"/>
    <xf numFmtId="10" fontId="6" fillId="4" borderId="3" applyNumberFormat="0" applyBorder="0" applyAlignment="0" applyProtection="0"/>
    <xf numFmtId="37" fontId="15" fillId="0" borderId="0"/>
    <xf numFmtId="172" fontId="3" fillId="0" borderId="0"/>
    <xf numFmtId="172" fontId="26" fillId="0" borderId="0"/>
    <xf numFmtId="0" fontId="12" fillId="0" borderId="0"/>
    <xf numFmtId="0" fontId="6" fillId="0" borderId="0"/>
    <xf numFmtId="0" fontId="6" fillId="0" borderId="0"/>
    <xf numFmtId="0" fontId="6" fillId="0" borderId="0"/>
    <xf numFmtId="0" fontId="6" fillId="0" borderId="0"/>
    <xf numFmtId="0" fontId="17" fillId="0" borderId="0"/>
    <xf numFmtId="0" fontId="12" fillId="0" borderId="0"/>
    <xf numFmtId="0" fontId="23" fillId="0" borderId="0"/>
    <xf numFmtId="10" fontId="3" fillId="0" borderId="0" applyFont="0" applyFill="0" applyBorder="0" applyAlignment="0" applyProtection="0"/>
    <xf numFmtId="10" fontId="26"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66" fontId="3" fillId="0" borderId="0">
      <alignment horizontal="left" wrapText="1"/>
    </xf>
    <xf numFmtId="166" fontId="26" fillId="0" borderId="0">
      <alignment horizontal="left" wrapText="1"/>
    </xf>
    <xf numFmtId="171" fontId="3" fillId="0" borderId="4">
      <protection locked="0"/>
    </xf>
    <xf numFmtId="171" fontId="26" fillId="0" borderId="4">
      <protection locked="0"/>
    </xf>
    <xf numFmtId="37" fontId="12" fillId="5" borderId="0" applyNumberFormat="0" applyBorder="0" applyAlignment="0" applyProtection="0"/>
    <xf numFmtId="37" fontId="6" fillId="5" borderId="0" applyNumberFormat="0" applyBorder="0" applyAlignment="0" applyProtection="0"/>
    <xf numFmtId="37" fontId="6" fillId="0" borderId="0"/>
    <xf numFmtId="3" fontId="16" fillId="0" borderId="2" applyProtection="0"/>
    <xf numFmtId="175" fontId="3" fillId="0" borderId="0"/>
    <xf numFmtId="0" fontId="3" fillId="0" borderId="0"/>
    <xf numFmtId="0" fontId="3" fillId="0" borderId="0"/>
    <xf numFmtId="0" fontId="3" fillId="0" borderId="0"/>
    <xf numFmtId="167" fontId="3" fillId="0" borderId="0" applyBorder="0"/>
    <xf numFmtId="167" fontId="3" fillId="0" borderId="0" applyBorder="0"/>
    <xf numFmtId="164" fontId="3" fillId="0" borderId="0" applyBorder="0"/>
    <xf numFmtId="168" fontId="3" fillId="0" borderId="0" applyBorder="0"/>
    <xf numFmtId="169" fontId="3" fillId="2" borderId="1">
      <alignment horizontal="center" vertical="center"/>
    </xf>
    <xf numFmtId="44" fontId="3" fillId="0" borderId="0" applyFont="0" applyFill="0" applyBorder="0" applyAlignment="0" applyProtection="0"/>
    <xf numFmtId="170" fontId="3" fillId="0" borderId="0">
      <protection locked="0"/>
    </xf>
    <xf numFmtId="171" fontId="3" fillId="0" borderId="0">
      <protection locked="0"/>
    </xf>
    <xf numFmtId="171" fontId="3" fillId="0" borderId="0">
      <protection locked="0"/>
    </xf>
    <xf numFmtId="172" fontId="3" fillId="0" borderId="0"/>
    <xf numFmtId="0" fontId="6" fillId="0" borderId="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lignment horizontal="left" wrapText="1"/>
    </xf>
    <xf numFmtId="171" fontId="3" fillId="0" borderId="4">
      <protection locked="0"/>
    </xf>
    <xf numFmtId="0" fontId="3" fillId="0" borderId="0"/>
    <xf numFmtId="0" fontId="6" fillId="0" borderId="0"/>
    <xf numFmtId="0" fontId="2" fillId="0" borderId="0"/>
    <xf numFmtId="0" fontId="2" fillId="0" borderId="0"/>
    <xf numFmtId="175" fontId="28" fillId="0" borderId="0"/>
    <xf numFmtId="43" fontId="3" fillId="0" borderId="0" applyFont="0" applyFill="0" applyBorder="0" applyAlignment="0" applyProtection="0"/>
    <xf numFmtId="9" fontId="28"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66" fontId="3" fillId="0" borderId="0">
      <alignment horizontal="left" wrapText="1"/>
    </xf>
    <xf numFmtId="166" fontId="3" fillId="0" borderId="0">
      <alignment horizontal="left" wrapText="1"/>
    </xf>
    <xf numFmtId="166" fontId="3" fillId="0" borderId="0">
      <alignment horizontal="left" wrapText="1"/>
    </xf>
    <xf numFmtId="166" fontId="3" fillId="0" borderId="0">
      <alignment horizontal="left" wrapText="1"/>
    </xf>
    <xf numFmtId="166" fontId="3" fillId="0" borderId="0">
      <alignment horizontal="left" wrapText="1"/>
    </xf>
    <xf numFmtId="166" fontId="3" fillId="0" borderId="0">
      <alignment horizontal="left" wrapText="1"/>
    </xf>
    <xf numFmtId="175" fontId="3" fillId="0" borderId="0" applyNumberFormat="0" applyFill="0" applyBorder="0" applyAlignment="0" applyProtection="0"/>
    <xf numFmtId="175" fontId="20" fillId="48" borderId="46" applyNumberFormat="0" applyFont="0" applyAlignment="0" applyProtection="0">
      <alignment vertical="top"/>
    </xf>
    <xf numFmtId="175" fontId="20" fillId="49" borderId="47" applyNumberFormat="0" applyFont="0" applyBorder="0" applyProtection="0"/>
    <xf numFmtId="3" fontId="75" fillId="50" borderId="0" applyNumberFormat="0" applyBorder="0" applyAlignment="0" applyProtection="0">
      <alignment vertical="top"/>
    </xf>
    <xf numFmtId="175" fontId="76" fillId="0" borderId="0"/>
    <xf numFmtId="175" fontId="77" fillId="4" borderId="48" applyNumberFormat="0" applyBorder="0" applyAlignment="0" applyProtection="0"/>
    <xf numFmtId="178" fontId="78" fillId="0" borderId="0" applyFont="0" applyAlignment="0"/>
    <xf numFmtId="179" fontId="78" fillId="0" borderId="49" applyBorder="0">
      <alignment horizontal="center"/>
    </xf>
    <xf numFmtId="3" fontId="79" fillId="0" borderId="0">
      <protection locked="0"/>
    </xf>
    <xf numFmtId="175" fontId="76" fillId="0" borderId="0"/>
    <xf numFmtId="3" fontId="79" fillId="0" borderId="0">
      <protection locked="0"/>
    </xf>
    <xf numFmtId="175" fontId="76" fillId="0" borderId="0"/>
    <xf numFmtId="180" fontId="78" fillId="0" borderId="6" applyFont="0" applyFill="0" applyBorder="0" applyAlignment="0" applyProtection="0"/>
    <xf numFmtId="181" fontId="79" fillId="0" borderId="0">
      <protection locked="0"/>
    </xf>
    <xf numFmtId="182" fontId="3" fillId="0" borderId="0" applyFont="0" applyFill="0" applyBorder="0" applyAlignment="0" applyProtection="0"/>
    <xf numFmtId="183" fontId="3" fillId="0" borderId="0" applyFont="0" applyFill="0" applyBorder="0" applyAlignment="0" applyProtection="0"/>
    <xf numFmtId="37" fontId="80" fillId="51" borderId="0" applyNumberFormat="0" applyFont="0" applyBorder="0" applyAlignment="0" applyProtection="0"/>
    <xf numFmtId="175" fontId="3" fillId="0" borderId="0" applyFont="0" applyFill="0" applyBorder="0" applyAlignment="0" applyProtection="0"/>
    <xf numFmtId="175" fontId="81" fillId="0" borderId="0" applyNumberFormat="0" applyFill="0" applyBorder="0" applyAlignment="0" applyProtection="0"/>
    <xf numFmtId="175" fontId="82" fillId="0" borderId="0" applyProtection="0"/>
    <xf numFmtId="175" fontId="6" fillId="0" borderId="0" applyProtection="0"/>
    <xf numFmtId="175" fontId="83" fillId="0" borderId="0" applyProtection="0"/>
    <xf numFmtId="175" fontId="81" fillId="0" borderId="0" applyProtection="0"/>
    <xf numFmtId="175" fontId="84" fillId="0" borderId="0" applyProtection="0"/>
    <xf numFmtId="175" fontId="85" fillId="0" borderId="0" applyProtection="0"/>
    <xf numFmtId="175" fontId="86" fillId="0" borderId="0" applyProtection="0"/>
    <xf numFmtId="5" fontId="20" fillId="48" borderId="46" applyNumberFormat="0" applyAlignment="0" applyProtection="0">
      <alignment vertical="top"/>
    </xf>
    <xf numFmtId="175" fontId="87" fillId="52" borderId="0" applyProtection="0"/>
    <xf numFmtId="175" fontId="3" fillId="0" borderId="0" applyNumberFormat="0" applyFill="0" applyBorder="0" applyProtection="0">
      <alignment wrapText="1"/>
    </xf>
    <xf numFmtId="175" fontId="3" fillId="0" borderId="0" applyNumberFormat="0" applyFill="0" applyBorder="0" applyProtection="0">
      <alignment horizontal="justify" vertical="top" wrapText="1"/>
    </xf>
    <xf numFmtId="175" fontId="19" fillId="0" borderId="0" applyNumberFormat="0" applyFill="0" applyBorder="0" applyAlignment="0" applyProtection="0">
      <alignment vertical="top"/>
      <protection locked="0"/>
    </xf>
    <xf numFmtId="175" fontId="88" fillId="0" borderId="0" applyNumberFormat="0" applyFill="0" applyBorder="0" applyAlignment="0" applyProtection="0">
      <alignment vertical="top"/>
      <protection locked="0"/>
    </xf>
    <xf numFmtId="175"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84" fontId="20" fillId="0" borderId="0" applyFill="0" applyBorder="0" applyAlignment="0" applyProtection="0">
      <alignment horizontal="center"/>
    </xf>
    <xf numFmtId="185" fontId="20" fillId="0" borderId="0" applyFill="0" applyBorder="0" applyAlignment="0" applyProtection="0">
      <alignment horizontal="center"/>
    </xf>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175" fontId="80" fillId="0" borderId="0" applyFont="0" applyFill="0" applyBorder="0" applyAlignment="0" applyProtection="0">
      <alignment horizontal="center"/>
    </xf>
    <xf numFmtId="175" fontId="28" fillId="0" borderId="0"/>
    <xf numFmtId="175" fontId="28" fillId="0" borderId="0"/>
    <xf numFmtId="175" fontId="28" fillId="0" borderId="0"/>
    <xf numFmtId="0" fontId="3" fillId="0" borderId="0"/>
    <xf numFmtId="175" fontId="6" fillId="0" borderId="0"/>
    <xf numFmtId="175" fontId="3" fillId="0" borderId="0"/>
    <xf numFmtId="0" fontId="6" fillId="0" borderId="0"/>
    <xf numFmtId="175" fontId="28" fillId="0" borderId="0"/>
    <xf numFmtId="0" fontId="6" fillId="0" borderId="0"/>
    <xf numFmtId="0" fontId="6" fillId="0" borderId="0"/>
    <xf numFmtId="175" fontId="6" fillId="0" borderId="0"/>
    <xf numFmtId="0" fontId="6" fillId="0" borderId="0"/>
    <xf numFmtId="175" fontId="6" fillId="0" borderId="0"/>
    <xf numFmtId="0" fontId="6" fillId="0" borderId="0"/>
    <xf numFmtId="175" fontId="3" fillId="0" borderId="0"/>
    <xf numFmtId="175" fontId="3" fillId="0" borderId="0"/>
    <xf numFmtId="0" fontId="28" fillId="0" borderId="0"/>
    <xf numFmtId="175" fontId="76" fillId="0" borderId="0"/>
    <xf numFmtId="9" fontId="89" fillId="0" borderId="0" applyFont="0" applyFill="0" applyBorder="0" applyAlignment="0" applyProtection="0"/>
    <xf numFmtId="10" fontId="89" fillId="0" borderId="0" applyFont="0" applyFill="0" applyBorder="0" applyAlignment="0" applyProtection="0"/>
    <xf numFmtId="9" fontId="3" fillId="0" borderId="0" applyFont="0" applyFill="0" applyBorder="0" applyAlignment="0" applyProtection="0">
      <alignment vertical="top"/>
    </xf>
    <xf numFmtId="9" fontId="28" fillId="0" borderId="0" applyFont="0" applyFill="0" applyBorder="0" applyAlignment="0" applyProtection="0"/>
    <xf numFmtId="3" fontId="20" fillId="53" borderId="0" applyNumberFormat="0" applyBorder="0" applyAlignment="0" applyProtection="0">
      <alignment vertical="top"/>
    </xf>
    <xf numFmtId="3" fontId="20" fillId="54" borderId="0" applyNumberFormat="0" applyFont="0" applyBorder="0" applyAlignment="0" applyProtection="0">
      <alignment vertical="top"/>
    </xf>
    <xf numFmtId="175" fontId="20" fillId="0" borderId="0" applyFont="0" applyFill="0" applyBorder="0" applyAlignment="0" applyProtection="0">
      <alignment vertical="top"/>
    </xf>
    <xf numFmtId="175" fontId="20" fillId="0" borderId="0" applyFont="0" applyFill="0" applyBorder="0" applyAlignment="0" applyProtection="0"/>
    <xf numFmtId="175" fontId="20" fillId="0" borderId="0" applyFont="0" applyFill="0" applyBorder="0" applyAlignment="0" applyProtection="0"/>
    <xf numFmtId="186" fontId="7" fillId="0" borderId="0" applyFill="0" applyBorder="0" applyAlignment="0" applyProtection="0">
      <alignment horizontal="center"/>
    </xf>
    <xf numFmtId="175" fontId="3" fillId="55" borderId="0"/>
    <xf numFmtId="175" fontId="90" fillId="56" borderId="0" applyNumberFormat="0" applyBorder="0" applyAlignment="0" applyProtection="0"/>
    <xf numFmtId="175" fontId="74" fillId="0" borderId="0" applyNumberFormat="0" applyFill="0" applyBorder="0" applyAlignment="0" applyProtection="0"/>
    <xf numFmtId="175" fontId="91" fillId="56" borderId="0" applyNumberFormat="0" applyBorder="0" applyAlignment="0" applyProtection="0"/>
    <xf numFmtId="175" fontId="21" fillId="0" borderId="0" applyNumberFormat="0" applyFill="0" applyBorder="0" applyAlignment="0" applyProtection="0"/>
    <xf numFmtId="175" fontId="7" fillId="56" borderId="0" applyNumberFormat="0" applyBorder="0" applyAlignment="0" applyProtection="0"/>
    <xf numFmtId="175" fontId="92" fillId="57" borderId="0" applyNumberFormat="0" applyBorder="0" applyAlignment="0" applyProtection="0"/>
    <xf numFmtId="175" fontId="92" fillId="57" borderId="0" applyNumberFormat="0" applyBorder="0" applyAlignment="0" applyProtection="0"/>
    <xf numFmtId="175" fontId="92" fillId="57" borderId="0" applyNumberFormat="0" applyBorder="0" applyProtection="0">
      <alignment horizontal="center"/>
    </xf>
    <xf numFmtId="175" fontId="92" fillId="57" borderId="0" applyNumberFormat="0" applyBorder="0" applyProtection="0">
      <alignment horizontal="center"/>
    </xf>
    <xf numFmtId="175" fontId="93" fillId="57" borderId="0" applyNumberFormat="0" applyBorder="0" applyAlignment="0" applyProtection="0"/>
    <xf numFmtId="175" fontId="3" fillId="0" borderId="0" applyNumberFormat="0" applyFont="0" applyFill="0" applyBorder="0" applyProtection="0">
      <alignment horizontal="right"/>
    </xf>
    <xf numFmtId="175" fontId="3" fillId="0" borderId="0" applyNumberFormat="0" applyFont="0" applyFill="0" applyBorder="0" applyProtection="0">
      <alignment horizontal="left"/>
    </xf>
    <xf numFmtId="175" fontId="6" fillId="0" borderId="0" applyNumberFormat="0" applyFill="0" applyBorder="0" applyAlignment="0" applyProtection="0"/>
    <xf numFmtId="175" fontId="50" fillId="0" borderId="0" applyNumberFormat="0" applyFill="0" applyBorder="0" applyAlignment="0" applyProtection="0"/>
    <xf numFmtId="175" fontId="3" fillId="58" borderId="0" applyNumberFormat="0" applyBorder="0" applyAlignment="0" applyProtection="0"/>
    <xf numFmtId="187" fontId="3" fillId="0" borderId="0" applyFont="0" applyFill="0" applyBorder="0" applyAlignment="0" applyProtection="0"/>
    <xf numFmtId="2" fontId="3" fillId="0" borderId="0" applyFont="0" applyFill="0" applyBorder="0" applyAlignment="0" applyProtection="0"/>
    <xf numFmtId="165" fontId="3" fillId="0" borderId="0" applyFont="0" applyFill="0" applyBorder="0" applyAlignment="0" applyProtection="0"/>
    <xf numFmtId="175" fontId="3" fillId="0" borderId="23" applyNumberFormat="0" applyFont="0" applyFill="0" applyAlignment="0" applyProtection="0"/>
    <xf numFmtId="175" fontId="18" fillId="0" borderId="0" applyNumberFormat="0" applyBorder="0" applyAlignment="0"/>
    <xf numFmtId="175" fontId="18" fillId="0" borderId="0" applyNumberFormat="0" applyBorder="0" applyAlignment="0"/>
    <xf numFmtId="175" fontId="94" fillId="0" borderId="0" applyNumberFormat="0" applyBorder="0" applyAlignment="0"/>
    <xf numFmtId="175" fontId="94" fillId="0" borderId="0" applyNumberFormat="0" applyBorder="0" applyAlignment="0"/>
    <xf numFmtId="40" fontId="95" fillId="0" borderId="0"/>
    <xf numFmtId="188" fontId="3" fillId="0" borderId="0" applyFont="0" applyFill="0" applyBorder="0" applyAlignment="0" applyProtection="0"/>
    <xf numFmtId="189" fontId="3" fillId="0" borderId="0" applyFont="0" applyFill="0" applyBorder="0" applyAlignment="0" applyProtection="0"/>
    <xf numFmtId="14" fontId="3" fillId="4" borderId="3" applyNumberFormat="0" applyFont="0" applyAlignment="0" applyProtection="0">
      <alignment horizontal="centerContinuous"/>
    </xf>
    <xf numFmtId="0" fontId="3" fillId="0" borderId="0"/>
    <xf numFmtId="0" fontId="19" fillId="0" borderId="0" applyNumberFormat="0" applyFill="0" applyBorder="0" applyAlignment="0" applyProtection="0">
      <alignment vertical="top"/>
      <protection locked="0"/>
    </xf>
    <xf numFmtId="9" fontId="3" fillId="0" borderId="0" applyFont="0" applyFill="0" applyBorder="0" applyAlignment="0" applyProtection="0"/>
    <xf numFmtId="37" fontId="6" fillId="0" borderId="0"/>
    <xf numFmtId="175" fontId="28" fillId="0" borderId="0"/>
    <xf numFmtId="175" fontId="3" fillId="0" borderId="0"/>
    <xf numFmtId="180" fontId="78" fillId="0" borderId="50" applyFont="0" applyFill="0" applyBorder="0" applyAlignment="0" applyProtection="0"/>
    <xf numFmtId="0" fontId="3" fillId="0" borderId="0"/>
    <xf numFmtId="0" fontId="3" fillId="0" borderId="0"/>
    <xf numFmtId="0" fontId="73" fillId="0" borderId="0"/>
    <xf numFmtId="0" fontId="73" fillId="0" borderId="0"/>
    <xf numFmtId="0" fontId="73" fillId="0" borderId="0"/>
    <xf numFmtId="0" fontId="3" fillId="0" borderId="0"/>
    <xf numFmtId="180" fontId="78" fillId="0" borderId="53" applyFont="0" applyFill="0" applyBorder="0" applyAlignment="0" applyProtection="0"/>
    <xf numFmtId="175" fontId="20" fillId="48" borderId="51" applyNumberFormat="0" applyFont="0" applyAlignment="0" applyProtection="0">
      <alignment vertical="top"/>
    </xf>
    <xf numFmtId="175" fontId="20" fillId="49" borderId="52" applyNumberFormat="0" applyFont="0" applyBorder="0" applyProtection="0"/>
    <xf numFmtId="5" fontId="20" fillId="48" borderId="51" applyNumberFormat="0" applyAlignment="0" applyProtection="0">
      <alignment vertical="top"/>
    </xf>
    <xf numFmtId="0" fontId="3" fillId="0" borderId="0"/>
    <xf numFmtId="0" fontId="3" fillId="0" borderId="0"/>
    <xf numFmtId="0" fontId="2" fillId="0" borderId="0"/>
    <xf numFmtId="0" fontId="2" fillId="0" borderId="0"/>
    <xf numFmtId="10" fontId="6" fillId="4" borderId="3" applyNumberFormat="0" applyBorder="0" applyAlignment="0" applyProtection="0"/>
    <xf numFmtId="10" fontId="6" fillId="4" borderId="3" applyNumberFormat="0" applyBorder="0" applyAlignment="0" applyProtection="0"/>
    <xf numFmtId="175" fontId="3" fillId="0" borderId="23" applyNumberFormat="0" applyFont="0" applyFill="0" applyAlignment="0" applyProtection="0"/>
    <xf numFmtId="171" fontId="3" fillId="0" borderId="4">
      <protection locked="0"/>
    </xf>
    <xf numFmtId="0" fontId="73" fillId="0" borderId="0"/>
    <xf numFmtId="0" fontId="73" fillId="0" borderId="0"/>
    <xf numFmtId="0" fontId="73" fillId="0" borderId="0"/>
    <xf numFmtId="180" fontId="78" fillId="0" borderId="50" applyFont="0" applyFill="0" applyBorder="0" applyAlignment="0" applyProtection="0"/>
    <xf numFmtId="14" fontId="3" fillId="4" borderId="3" applyNumberFormat="0" applyFont="0" applyAlignment="0" applyProtection="0">
      <alignment horizontal="centerContinuous"/>
    </xf>
    <xf numFmtId="0" fontId="3" fillId="0" borderId="0"/>
    <xf numFmtId="167" fontId="3" fillId="0" borderId="0" applyBorder="0"/>
    <xf numFmtId="167" fontId="3" fillId="0" borderId="0" applyBorder="0"/>
    <xf numFmtId="167" fontId="3" fillId="0" borderId="0" applyBorder="0"/>
    <xf numFmtId="164" fontId="3" fillId="0" borderId="0" applyBorder="0"/>
    <xf numFmtId="164" fontId="3" fillId="0" borderId="0" applyBorder="0"/>
    <xf numFmtId="168" fontId="3" fillId="0" borderId="0" applyBorder="0"/>
    <xf numFmtId="168" fontId="3" fillId="0" borderId="0" applyBorder="0"/>
    <xf numFmtId="0" fontId="2" fillId="25" borderId="0" applyNumberFormat="0" applyBorder="0" applyAlignment="0" applyProtection="0"/>
    <xf numFmtId="0" fontId="96" fillId="59"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96" fillId="60"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96" fillId="4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96" fillId="61"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96" fillId="62"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96" fillId="63" borderId="0" applyNumberFormat="0" applyBorder="0" applyAlignment="0" applyProtection="0"/>
    <xf numFmtId="0" fontId="2" fillId="45" borderId="0" applyNumberFormat="0" applyBorder="0" applyAlignment="0" applyProtection="0"/>
    <xf numFmtId="0" fontId="2" fillId="26" borderId="0" applyNumberFormat="0" applyBorder="0" applyAlignment="0" applyProtection="0"/>
    <xf numFmtId="0" fontId="96" fillId="6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96" fillId="65"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96" fillId="66"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96" fillId="61"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96" fillId="64"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96" fillId="67" borderId="0" applyNumberFormat="0" applyBorder="0" applyAlignment="0" applyProtection="0"/>
    <xf numFmtId="0" fontId="2" fillId="46" borderId="0" applyNumberFormat="0" applyBorder="0" applyAlignment="0" applyProtection="0"/>
    <xf numFmtId="0" fontId="72" fillId="27" borderId="0" applyNumberFormat="0" applyBorder="0" applyAlignment="0" applyProtection="0"/>
    <xf numFmtId="0" fontId="97" fillId="68" borderId="0" applyNumberFormat="0" applyBorder="0" applyAlignment="0" applyProtection="0"/>
    <xf numFmtId="0" fontId="72" fillId="27" borderId="0" applyNumberFormat="0" applyBorder="0" applyAlignment="0" applyProtection="0"/>
    <xf numFmtId="0" fontId="72" fillId="31" borderId="0" applyNumberFormat="0" applyBorder="0" applyAlignment="0" applyProtection="0"/>
    <xf numFmtId="0" fontId="97" fillId="65" borderId="0" applyNumberFormat="0" applyBorder="0" applyAlignment="0" applyProtection="0"/>
    <xf numFmtId="0" fontId="72" fillId="31" borderId="0" applyNumberFormat="0" applyBorder="0" applyAlignment="0" applyProtection="0"/>
    <xf numFmtId="0" fontId="72" fillId="35" borderId="0" applyNumberFormat="0" applyBorder="0" applyAlignment="0" applyProtection="0"/>
    <xf numFmtId="0" fontId="97" fillId="66" borderId="0" applyNumberFormat="0" applyBorder="0" applyAlignment="0" applyProtection="0"/>
    <xf numFmtId="0" fontId="72" fillId="35" borderId="0" applyNumberFormat="0" applyBorder="0" applyAlignment="0" applyProtection="0"/>
    <xf numFmtId="0" fontId="72" fillId="39" borderId="0" applyNumberFormat="0" applyBorder="0" applyAlignment="0" applyProtection="0"/>
    <xf numFmtId="0" fontId="97" fillId="69" borderId="0" applyNumberFormat="0" applyBorder="0" applyAlignment="0" applyProtection="0"/>
    <xf numFmtId="0" fontId="72" fillId="39" borderId="0" applyNumberFormat="0" applyBorder="0" applyAlignment="0" applyProtection="0"/>
    <xf numFmtId="0" fontId="72" fillId="43" borderId="0" applyNumberFormat="0" applyBorder="0" applyAlignment="0" applyProtection="0"/>
    <xf numFmtId="0" fontId="97" fillId="70" borderId="0" applyNumberFormat="0" applyBorder="0" applyAlignment="0" applyProtection="0"/>
    <xf numFmtId="0" fontId="72" fillId="43" borderId="0" applyNumberFormat="0" applyBorder="0" applyAlignment="0" applyProtection="0"/>
    <xf numFmtId="0" fontId="72" fillId="47" borderId="0" applyNumberFormat="0" applyBorder="0" applyAlignment="0" applyProtection="0"/>
    <xf numFmtId="0" fontId="97" fillId="71" borderId="0" applyNumberFormat="0" applyBorder="0" applyAlignment="0" applyProtection="0"/>
    <xf numFmtId="0" fontId="72" fillId="47" borderId="0" applyNumberFormat="0" applyBorder="0" applyAlignment="0" applyProtection="0"/>
    <xf numFmtId="0" fontId="72" fillId="24" borderId="0" applyNumberFormat="0" applyBorder="0" applyAlignment="0" applyProtection="0"/>
    <xf numFmtId="0" fontId="97" fillId="72" borderId="0" applyNumberFormat="0" applyBorder="0" applyAlignment="0" applyProtection="0"/>
    <xf numFmtId="0" fontId="72" fillId="24" borderId="0" applyNumberFormat="0" applyBorder="0" applyAlignment="0" applyProtection="0"/>
    <xf numFmtId="0" fontId="72" fillId="28" borderId="0" applyNumberFormat="0" applyBorder="0" applyAlignment="0" applyProtection="0"/>
    <xf numFmtId="0" fontId="97" fillId="73" borderId="0" applyNumberFormat="0" applyBorder="0" applyAlignment="0" applyProtection="0"/>
    <xf numFmtId="0" fontId="72" fillId="28" borderId="0" applyNumberFormat="0" applyBorder="0" applyAlignment="0" applyProtection="0"/>
    <xf numFmtId="0" fontId="72" fillId="32" borderId="0" applyNumberFormat="0" applyBorder="0" applyAlignment="0" applyProtection="0"/>
    <xf numFmtId="0" fontId="97" fillId="74" borderId="0" applyNumberFormat="0" applyBorder="0" applyAlignment="0" applyProtection="0"/>
    <xf numFmtId="0" fontId="72" fillId="32" borderId="0" applyNumberFormat="0" applyBorder="0" applyAlignment="0" applyProtection="0"/>
    <xf numFmtId="0" fontId="72" fillId="36" borderId="0" applyNumberFormat="0" applyBorder="0" applyAlignment="0" applyProtection="0"/>
    <xf numFmtId="0" fontId="97" fillId="69" borderId="0" applyNumberFormat="0" applyBorder="0" applyAlignment="0" applyProtection="0"/>
    <xf numFmtId="0" fontId="72" fillId="36" borderId="0" applyNumberFormat="0" applyBorder="0" applyAlignment="0" applyProtection="0"/>
    <xf numFmtId="0" fontId="72" fillId="40" borderId="0" applyNumberFormat="0" applyBorder="0" applyAlignment="0" applyProtection="0"/>
    <xf numFmtId="0" fontId="97" fillId="70" borderId="0" applyNumberFormat="0" applyBorder="0" applyAlignment="0" applyProtection="0"/>
    <xf numFmtId="0" fontId="72" fillId="40" borderId="0" applyNumberFormat="0" applyBorder="0" applyAlignment="0" applyProtection="0"/>
    <xf numFmtId="0" fontId="72" fillId="44" borderId="0" applyNumberFormat="0" applyBorder="0" applyAlignment="0" applyProtection="0"/>
    <xf numFmtId="0" fontId="97" fillId="75" borderId="0" applyNumberFormat="0" applyBorder="0" applyAlignment="0" applyProtection="0"/>
    <xf numFmtId="0" fontId="72" fillId="44" borderId="0" applyNumberFormat="0" applyBorder="0" applyAlignment="0" applyProtection="0"/>
    <xf numFmtId="169" fontId="3" fillId="2" borderId="1">
      <alignment horizontal="center" vertical="center"/>
    </xf>
    <xf numFmtId="0" fontId="63" fillId="18" borderId="0" applyNumberFormat="0" applyBorder="0" applyAlignment="0" applyProtection="0"/>
    <xf numFmtId="0" fontId="98" fillId="60" borderId="0" applyNumberFormat="0" applyBorder="0" applyAlignment="0" applyProtection="0"/>
    <xf numFmtId="0" fontId="63" fillId="18" borderId="0" applyNumberFormat="0" applyBorder="0" applyAlignment="0" applyProtection="0"/>
    <xf numFmtId="0" fontId="67" fillId="21" borderId="41" applyNumberFormat="0" applyAlignment="0" applyProtection="0"/>
    <xf numFmtId="0" fontId="99" fillId="76" borderId="55" applyNumberFormat="0" applyAlignment="0" applyProtection="0"/>
    <xf numFmtId="0" fontId="67" fillId="21" borderId="41" applyNumberFormat="0" applyAlignment="0" applyProtection="0"/>
    <xf numFmtId="0" fontId="69" fillId="22" borderId="44" applyNumberFormat="0" applyAlignment="0" applyProtection="0"/>
    <xf numFmtId="0" fontId="100" fillId="77" borderId="56" applyNumberFormat="0" applyAlignment="0" applyProtection="0"/>
    <xf numFmtId="0" fontId="69" fillId="22" borderId="44" applyNumberFormat="0" applyAlignment="0" applyProtection="0"/>
    <xf numFmtId="37" fontId="2" fillId="0" borderId="0" applyFont="0" applyFill="0" applyBorder="0" applyAlignment="0" applyProtection="0"/>
    <xf numFmtId="37" fontId="2" fillId="0" borderId="0" applyFont="0" applyFill="0" applyBorder="0" applyAlignment="0" applyProtection="0"/>
    <xf numFmtId="41" fontId="3"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7" fontId="2" fillId="0" borderId="0" applyFont="0" applyFill="0" applyBorder="0" applyAlignment="0" applyProtection="0"/>
    <xf numFmtId="7" fontId="2" fillId="0" borderId="0" applyFont="0" applyFill="0" applyBorder="0" applyAlignment="0" applyProtection="0"/>
    <xf numFmtId="44" fontId="3" fillId="0" borderId="0" applyFont="0" applyFill="0" applyBorder="0" applyAlignment="0" applyProtection="0"/>
    <xf numFmtId="0" fontId="71" fillId="0" borderId="0" applyNumberFormat="0" applyFill="0" applyBorder="0" applyAlignment="0" applyProtection="0"/>
    <xf numFmtId="0" fontId="102" fillId="0" borderId="0" applyNumberFormat="0" applyFill="0" applyBorder="0" applyAlignment="0" applyProtection="0"/>
    <xf numFmtId="0" fontId="71" fillId="0" borderId="0" applyNumberFormat="0" applyFill="0" applyBorder="0" applyAlignment="0" applyProtection="0"/>
    <xf numFmtId="170" fontId="3" fillId="0" borderId="0">
      <protection locked="0"/>
    </xf>
    <xf numFmtId="0" fontId="62" fillId="17" borderId="0" applyNumberFormat="0" applyBorder="0" applyAlignment="0" applyProtection="0"/>
    <xf numFmtId="0" fontId="103" fillId="49" borderId="0" applyNumberFormat="0" applyBorder="0" applyAlignment="0" applyProtection="0"/>
    <xf numFmtId="0" fontId="62" fillId="17" borderId="0" applyNumberFormat="0" applyBorder="0" applyAlignment="0" applyProtection="0"/>
    <xf numFmtId="38" fontId="6" fillId="3" borderId="0" applyNumberFormat="0" applyBorder="0" applyAlignment="0" applyProtection="0"/>
    <xf numFmtId="0" fontId="59" fillId="0" borderId="38" applyNumberFormat="0" applyFill="0" applyAlignment="0" applyProtection="0"/>
    <xf numFmtId="0" fontId="104" fillId="0" borderId="57" applyNumberFormat="0" applyFill="0" applyAlignment="0" applyProtection="0"/>
    <xf numFmtId="0" fontId="59" fillId="0" borderId="38" applyNumberFormat="0" applyFill="0" applyAlignment="0" applyProtection="0"/>
    <xf numFmtId="0" fontId="60" fillId="0" borderId="39" applyNumberFormat="0" applyFill="0" applyAlignment="0" applyProtection="0"/>
    <xf numFmtId="0" fontId="105" fillId="0" borderId="58" applyNumberFormat="0" applyFill="0" applyAlignment="0" applyProtection="0"/>
    <xf numFmtId="0" fontId="60" fillId="0" borderId="39" applyNumberFormat="0" applyFill="0" applyAlignment="0" applyProtection="0"/>
    <xf numFmtId="0" fontId="61" fillId="0" borderId="40" applyNumberFormat="0" applyFill="0" applyAlignment="0" applyProtection="0"/>
    <xf numFmtId="0" fontId="106" fillId="0" borderId="59" applyNumberFormat="0" applyFill="0" applyAlignment="0" applyProtection="0"/>
    <xf numFmtId="0" fontId="61" fillId="0" borderId="40" applyNumberFormat="0" applyFill="0" applyAlignment="0" applyProtection="0"/>
    <xf numFmtId="0" fontId="61" fillId="0" borderId="0" applyNumberFormat="0" applyFill="0" applyBorder="0" applyAlignment="0" applyProtection="0"/>
    <xf numFmtId="0" fontId="106" fillId="0" borderId="0" applyNumberFormat="0" applyFill="0" applyBorder="0" applyAlignment="0" applyProtection="0"/>
    <xf numFmtId="0" fontId="61" fillId="0" borderId="0" applyNumberFormat="0" applyFill="0" applyBorder="0" applyAlignment="0" applyProtection="0"/>
    <xf numFmtId="171" fontId="3" fillId="0" borderId="0">
      <protection locked="0"/>
    </xf>
    <xf numFmtId="171" fontId="3" fillId="0" borderId="0">
      <protection locked="0"/>
    </xf>
    <xf numFmtId="0" fontId="19" fillId="0" borderId="0" applyNumberFormat="0" applyFill="0" applyBorder="0" applyAlignment="0" applyProtection="0">
      <alignment vertical="top"/>
      <protection locked="0"/>
    </xf>
    <xf numFmtId="0" fontId="107" fillId="0" borderId="0" applyNumberFormat="0" applyFill="0" applyBorder="0" applyAlignment="0" applyProtection="0"/>
    <xf numFmtId="0" fontId="10" fillId="0" borderId="0" applyNumberFormat="0" applyFill="0" applyBorder="0" applyAlignment="0" applyProtection="0">
      <alignment vertical="top"/>
      <protection locked="0"/>
    </xf>
    <xf numFmtId="0" fontId="107" fillId="0" borderId="0" applyNumberFormat="0" applyFill="0" applyBorder="0" applyAlignment="0" applyProtection="0"/>
    <xf numFmtId="0" fontId="108" fillId="0" borderId="0" applyNumberFormat="0" applyFill="0" applyBorder="0" applyAlignment="0" applyProtection="0"/>
    <xf numFmtId="10" fontId="6" fillId="4" borderId="3" applyNumberFormat="0" applyBorder="0" applyAlignment="0" applyProtection="0"/>
    <xf numFmtId="0" fontId="65" fillId="20" borderId="41" applyNumberFormat="0" applyAlignment="0" applyProtection="0"/>
    <xf numFmtId="0" fontId="109" fillId="63" borderId="55" applyNumberFormat="0" applyAlignment="0" applyProtection="0"/>
    <xf numFmtId="0" fontId="109" fillId="63" borderId="55" applyNumberFormat="0" applyAlignment="0" applyProtection="0"/>
    <xf numFmtId="0" fontId="109" fillId="63" borderId="55" applyNumberFormat="0" applyAlignment="0" applyProtection="0"/>
    <xf numFmtId="0" fontId="109" fillId="63" borderId="55" applyNumberFormat="0" applyAlignment="0" applyProtection="0"/>
    <xf numFmtId="0" fontId="65" fillId="20" borderId="41" applyNumberFormat="0" applyAlignment="0" applyProtection="0"/>
    <xf numFmtId="0" fontId="65" fillId="20" borderId="41" applyNumberFormat="0" applyAlignment="0" applyProtection="0"/>
    <xf numFmtId="0" fontId="68" fillId="0" borderId="43" applyNumberFormat="0" applyFill="0" applyAlignment="0" applyProtection="0"/>
    <xf numFmtId="0" fontId="110" fillId="0" borderId="60" applyNumberFormat="0" applyFill="0" applyAlignment="0" applyProtection="0"/>
    <xf numFmtId="0" fontId="68" fillId="0" borderId="43" applyNumberFormat="0" applyFill="0" applyAlignment="0" applyProtection="0"/>
    <xf numFmtId="0" fontId="64" fillId="19" borderId="0" applyNumberFormat="0" applyBorder="0" applyAlignment="0" applyProtection="0"/>
    <xf numFmtId="0" fontId="111" fillId="78" borderId="0" applyNumberFormat="0" applyBorder="0" applyAlignment="0" applyProtection="0"/>
    <xf numFmtId="0" fontId="64" fillId="19" borderId="0" applyNumberFormat="0" applyBorder="0" applyAlignment="0" applyProtection="0"/>
    <xf numFmtId="172"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96" fillId="0" borderId="0"/>
    <xf numFmtId="0" fontId="73" fillId="0" borderId="0"/>
    <xf numFmtId="0" fontId="73" fillId="0" borderId="0"/>
    <xf numFmtId="0" fontId="6" fillId="0" borderId="0"/>
    <xf numFmtId="0" fontId="3" fillId="0" borderId="0"/>
    <xf numFmtId="0" fontId="28" fillId="0" borderId="0"/>
    <xf numFmtId="0" fontId="73" fillId="0" borderId="0"/>
    <xf numFmtId="0" fontId="6" fillId="0" borderId="0"/>
    <xf numFmtId="0" fontId="73" fillId="0" borderId="0"/>
    <xf numFmtId="0" fontId="73" fillId="0" borderId="0"/>
    <xf numFmtId="0" fontId="73" fillId="0" borderId="0"/>
    <xf numFmtId="0" fontId="73" fillId="0" borderId="0"/>
    <xf numFmtId="0" fontId="112" fillId="0" borderId="0"/>
    <xf numFmtId="0" fontId="73" fillId="0" borderId="0"/>
    <xf numFmtId="0" fontId="73" fillId="0" borderId="0"/>
    <xf numFmtId="0" fontId="73" fillId="0" borderId="0"/>
    <xf numFmtId="0" fontId="2" fillId="0" borderId="0"/>
    <xf numFmtId="0" fontId="73" fillId="0" borderId="0"/>
    <xf numFmtId="0" fontId="6" fillId="0" borderId="0"/>
    <xf numFmtId="0" fontId="113" fillId="0" borderId="0"/>
    <xf numFmtId="0" fontId="2" fillId="0" borderId="0"/>
    <xf numFmtId="0" fontId="6" fillId="0" borderId="0"/>
    <xf numFmtId="0" fontId="2" fillId="0" borderId="0"/>
    <xf numFmtId="0" fontId="3" fillId="0" borderId="0"/>
    <xf numFmtId="0" fontId="3" fillId="0" borderId="0"/>
    <xf numFmtId="0" fontId="6" fillId="0" borderId="0"/>
    <xf numFmtId="0" fontId="89" fillId="0" borderId="0"/>
    <xf numFmtId="0" fontId="2" fillId="0" borderId="0"/>
    <xf numFmtId="0" fontId="6" fillId="0" borderId="0"/>
    <xf numFmtId="0" fontId="2" fillId="0" borderId="0"/>
    <xf numFmtId="0" fontId="2" fillId="0" borderId="0"/>
    <xf numFmtId="0" fontId="2" fillId="0" borderId="0"/>
    <xf numFmtId="0" fontId="3" fillId="0" borderId="0"/>
    <xf numFmtId="0" fontId="3" fillId="0" borderId="0"/>
    <xf numFmtId="0" fontId="28" fillId="0" borderId="0"/>
    <xf numFmtId="0" fontId="2" fillId="23" borderId="45" applyNumberFormat="0" applyFont="0" applyAlignment="0" applyProtection="0"/>
    <xf numFmtId="0" fontId="3" fillId="79" borderId="61" applyNumberFormat="0" applyFont="0" applyAlignment="0" applyProtection="0"/>
    <xf numFmtId="0" fontId="96" fillId="79" borderId="61" applyNumberFormat="0" applyFont="0" applyAlignment="0" applyProtection="0"/>
    <xf numFmtId="0" fontId="3" fillId="79" borderId="61" applyNumberFormat="0" applyFont="0" applyAlignment="0" applyProtection="0"/>
    <xf numFmtId="0" fontId="73" fillId="23" borderId="45" applyNumberFormat="0" applyFont="0" applyAlignment="0" applyProtection="0"/>
    <xf numFmtId="0" fontId="2" fillId="23" borderId="45" applyNumberFormat="0" applyFont="0" applyAlignment="0" applyProtection="0"/>
    <xf numFmtId="0" fontId="66" fillId="21" borderId="42" applyNumberFormat="0" applyAlignment="0" applyProtection="0"/>
    <xf numFmtId="0" fontId="114" fillId="76" borderId="62" applyNumberFormat="0" applyAlignment="0" applyProtection="0"/>
    <xf numFmtId="0" fontId="66" fillId="21" borderId="42" applyNumberFormat="0" applyAlignment="0" applyProtection="0"/>
    <xf numFmtId="190" fontId="2" fillId="0" borderId="0" applyFont="0" applyFill="0" applyBorder="0" applyAlignment="0" applyProtection="0"/>
    <xf numFmtId="9" fontId="3" fillId="0" borderId="0" applyFont="0" applyFill="0" applyBorder="0" applyAlignment="0" applyProtection="0"/>
    <xf numFmtId="190"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166" fontId="3" fillId="0" borderId="0">
      <alignment horizontal="left" wrapText="1"/>
    </xf>
    <xf numFmtId="166" fontId="3" fillId="0" borderId="0">
      <alignment horizontal="left" wrapText="1"/>
    </xf>
    <xf numFmtId="0" fontId="3" fillId="0" borderId="0">
      <alignment horizontal="left" wrapText="1"/>
    </xf>
    <xf numFmtId="0" fontId="115" fillId="0" borderId="0" applyNumberFormat="0" applyFill="0" applyBorder="0" applyAlignment="0" applyProtection="0"/>
    <xf numFmtId="171" fontId="3" fillId="0" borderId="4">
      <protection locked="0"/>
    </xf>
    <xf numFmtId="0" fontId="116" fillId="0" borderId="54" applyNumberFormat="0" applyFill="0" applyAlignment="0" applyProtection="0"/>
    <xf numFmtId="171" fontId="3" fillId="0" borderId="4">
      <protection locked="0"/>
    </xf>
    <xf numFmtId="0" fontId="116" fillId="0" borderId="54" applyNumberFormat="0" applyFill="0" applyAlignment="0" applyProtection="0"/>
    <xf numFmtId="37" fontId="6" fillId="5" borderId="0" applyNumberFormat="0" applyBorder="0" applyAlignment="0" applyProtection="0"/>
    <xf numFmtId="0" fontId="70" fillId="0" borderId="0" applyNumberFormat="0" applyFill="0" applyBorder="0" applyAlignment="0" applyProtection="0"/>
    <xf numFmtId="0" fontId="117" fillId="0" borderId="0" applyNumberFormat="0" applyFill="0" applyBorder="0" applyAlignment="0" applyProtection="0"/>
    <xf numFmtId="0" fontId="70" fillId="0" borderId="0" applyNumberFormat="0" applyFill="0" applyBorder="0" applyAlignment="0" applyProtection="0"/>
    <xf numFmtId="0" fontId="3" fillId="0" borderId="0" applyNumberFormat="0" applyFill="0" applyBorder="0" applyAlignment="0" applyProtection="0"/>
    <xf numFmtId="10" fontId="6" fillId="4" borderId="3" applyNumberFormat="0" applyBorder="0" applyAlignment="0" applyProtection="0"/>
    <xf numFmtId="175" fontId="20" fillId="48" borderId="51" applyNumberFormat="0" applyFont="0" applyAlignment="0" applyProtection="0">
      <alignment vertical="top"/>
    </xf>
    <xf numFmtId="175" fontId="20" fillId="49" borderId="52" applyNumberFormat="0" applyFont="0" applyBorder="0" applyProtection="0"/>
    <xf numFmtId="180" fontId="78" fillId="0" borderId="53" applyFont="0" applyFill="0" applyBorder="0" applyAlignment="0" applyProtection="0"/>
    <xf numFmtId="5" fontId="20" fillId="48" borderId="51" applyNumberFormat="0" applyAlignment="0" applyProtection="0">
      <alignment vertical="top"/>
    </xf>
    <xf numFmtId="10" fontId="6" fillId="4" borderId="3" applyNumberFormat="0" applyBorder="0" applyAlignment="0" applyProtection="0"/>
    <xf numFmtId="14" fontId="3" fillId="4" borderId="3" applyNumberFormat="0" applyFont="0" applyAlignment="0" applyProtection="0">
      <alignment horizontal="centerContinuous"/>
    </xf>
    <xf numFmtId="180" fontId="78" fillId="0" borderId="53" applyFont="0" applyFill="0" applyBorder="0" applyAlignment="0" applyProtection="0"/>
    <xf numFmtId="0" fontId="73" fillId="0" borderId="0"/>
    <xf numFmtId="0" fontId="73" fillId="0" borderId="0"/>
    <xf numFmtId="0" fontId="73" fillId="0" borderId="0"/>
    <xf numFmtId="171" fontId="3" fillId="0" borderId="4">
      <protection locked="0"/>
    </xf>
    <xf numFmtId="0" fontId="73" fillId="0" borderId="0"/>
    <xf numFmtId="0" fontId="73" fillId="0" borderId="0"/>
    <xf numFmtId="0" fontId="73" fillId="0" borderId="0"/>
    <xf numFmtId="180" fontId="78" fillId="0" borderId="53"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23" borderId="45" applyNumberFormat="0" applyFont="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45" applyNumberFormat="0" applyFont="0" applyAlignment="0" applyProtection="0"/>
  </cellStyleXfs>
  <cellXfs count="512">
    <xf numFmtId="0" fontId="0" fillId="0" borderId="0" xfId="0"/>
    <xf numFmtId="0" fontId="0" fillId="0" borderId="0" xfId="0" applyProtection="1">
      <protection hidden="1"/>
    </xf>
    <xf numFmtId="0" fontId="28" fillId="7" borderId="0" xfId="0" applyFont="1" applyFill="1" applyAlignment="1">
      <alignment horizontal="left"/>
    </xf>
    <xf numFmtId="2" fontId="28" fillId="7" borderId="0" xfId="0" applyNumberFormat="1" applyFont="1" applyFill="1" applyAlignment="1">
      <alignment horizontal="left"/>
    </xf>
    <xf numFmtId="0" fontId="3" fillId="7" borderId="0" xfId="0" applyFont="1" applyFill="1"/>
    <xf numFmtId="0" fontId="30" fillId="9" borderId="0" xfId="0" applyFont="1" applyFill="1" applyAlignment="1">
      <alignment horizontal="left" wrapText="1"/>
    </xf>
    <xf numFmtId="2" fontId="30" fillId="9" borderId="0" xfId="0" applyNumberFormat="1" applyFont="1" applyFill="1" applyAlignment="1">
      <alignment horizontal="left" wrapText="1"/>
    </xf>
    <xf numFmtId="0" fontId="0" fillId="0" borderId="0" xfId="0" applyAlignment="1">
      <alignment wrapText="1"/>
    </xf>
    <xf numFmtId="0" fontId="31" fillId="11" borderId="3" xfId="53" applyFont="1" applyFill="1" applyBorder="1" applyAlignment="1" applyProtection="1">
      <alignment horizontal="center" vertical="center"/>
      <protection locked="0"/>
    </xf>
    <xf numFmtId="0" fontId="31" fillId="11" borderId="3" xfId="53" applyFont="1" applyFill="1" applyBorder="1" applyAlignment="1" applyProtection="1">
      <alignment horizontal="center" vertical="center" wrapText="1"/>
      <protection locked="0"/>
    </xf>
    <xf numFmtId="0" fontId="31" fillId="11" borderId="21" xfId="52" applyNumberFormat="1" applyFont="1" applyFill="1" applyBorder="1" applyAlignment="1" applyProtection="1">
      <alignment horizontal="center" vertical="center" wrapText="1"/>
      <protection locked="0"/>
    </xf>
    <xf numFmtId="0" fontId="49" fillId="0" borderId="21" xfId="30" applyFont="1" applyBorder="1" applyAlignment="1" applyProtection="1">
      <alignment horizontal="center" vertical="center" wrapText="1"/>
      <protection hidden="1"/>
    </xf>
    <xf numFmtId="173" fontId="49" fillId="6" borderId="21" xfId="30" applyNumberFormat="1" applyFont="1" applyFill="1" applyBorder="1" applyAlignment="1" applyProtection="1">
      <alignment horizontal="center" vertical="center"/>
      <protection hidden="1"/>
    </xf>
    <xf numFmtId="1" fontId="49" fillId="6" borderId="21" xfId="30" applyNumberFormat="1" applyFont="1" applyFill="1" applyBorder="1" applyAlignment="1" applyProtection="1">
      <alignment horizontal="center" vertical="center"/>
      <protection hidden="1"/>
    </xf>
    <xf numFmtId="2" fontId="49" fillId="13" borderId="21" xfId="30" applyNumberFormat="1" applyFont="1" applyFill="1" applyBorder="1" applyAlignment="1" applyProtection="1">
      <alignment horizontal="center" vertical="center"/>
      <protection locked="0"/>
    </xf>
    <xf numFmtId="177" fontId="9" fillId="7" borderId="28" xfId="30" applyNumberFormat="1" applyFont="1" applyFill="1" applyBorder="1" applyAlignment="1" applyProtection="1">
      <alignment horizontal="center" vertical="center"/>
      <protection hidden="1"/>
    </xf>
    <xf numFmtId="1" fontId="9" fillId="7" borderId="28" xfId="30" applyNumberFormat="1" applyFont="1" applyFill="1" applyBorder="1" applyAlignment="1" applyProtection="1">
      <alignment horizontal="center" vertical="center" wrapText="1"/>
      <protection hidden="1"/>
    </xf>
    <xf numFmtId="0" fontId="52" fillId="0" borderId="28" xfId="30" applyFont="1" applyBorder="1" applyAlignment="1" applyProtection="1">
      <alignment horizontal="center" vertical="center" wrapText="1"/>
      <protection hidden="1"/>
    </xf>
    <xf numFmtId="0" fontId="53" fillId="15" borderId="13" xfId="30" applyFont="1" applyFill="1" applyBorder="1" applyAlignment="1" applyProtection="1">
      <alignment vertical="center"/>
      <protection hidden="1"/>
    </xf>
    <xf numFmtId="0" fontId="29" fillId="15" borderId="9" xfId="30" applyFont="1" applyFill="1" applyBorder="1" applyAlignment="1" applyProtection="1">
      <alignment horizontal="center" vertical="center"/>
      <protection hidden="1"/>
    </xf>
    <xf numFmtId="0" fontId="52" fillId="7" borderId="30" xfId="30" applyFont="1" applyFill="1" applyBorder="1" applyAlignment="1" applyProtection="1">
      <alignment horizontal="center" vertical="center" wrapText="1"/>
      <protection hidden="1"/>
    </xf>
    <xf numFmtId="0" fontId="52" fillId="7" borderId="10" xfId="30" applyFont="1" applyFill="1" applyBorder="1" applyAlignment="1" applyProtection="1">
      <alignment horizontal="center" vertical="center" wrapText="1"/>
      <protection hidden="1"/>
    </xf>
    <xf numFmtId="173" fontId="52" fillId="7" borderId="10" xfId="30" applyNumberFormat="1" applyFont="1" applyFill="1" applyBorder="1" applyAlignment="1" applyProtection="1">
      <alignment horizontal="center" vertical="center"/>
      <protection hidden="1"/>
    </xf>
    <xf numFmtId="177" fontId="54" fillId="7" borderId="30" xfId="30" applyNumberFormat="1" applyFont="1" applyFill="1" applyBorder="1" applyAlignment="1" applyProtection="1">
      <alignment horizontal="center" vertical="center"/>
      <protection hidden="1"/>
    </xf>
    <xf numFmtId="1" fontId="54" fillId="7" borderId="30" xfId="30" applyNumberFormat="1" applyFont="1" applyFill="1" applyBorder="1" applyAlignment="1" applyProtection="1">
      <alignment horizontal="center" vertical="center" wrapText="1"/>
      <protection hidden="1"/>
    </xf>
    <xf numFmtId="1" fontId="52" fillId="7" borderId="10" xfId="30" applyNumberFormat="1" applyFont="1" applyFill="1" applyBorder="1" applyAlignment="1" applyProtection="1">
      <alignment horizontal="center" vertical="center"/>
      <protection hidden="1"/>
    </xf>
    <xf numFmtId="14" fontId="52" fillId="7" borderId="10" xfId="30" applyNumberFormat="1" applyFont="1" applyFill="1" applyBorder="1" applyAlignment="1" applyProtection="1">
      <alignment horizontal="center" vertical="center" wrapText="1"/>
      <protection hidden="1"/>
    </xf>
    <xf numFmtId="2" fontId="52" fillId="7" borderId="10" xfId="30" applyNumberFormat="1" applyFont="1" applyFill="1" applyBorder="1" applyAlignment="1" applyProtection="1">
      <alignment horizontal="center" vertical="center" wrapText="1"/>
      <protection hidden="1"/>
    </xf>
    <xf numFmtId="4" fontId="52" fillId="7" borderId="10" xfId="30" applyNumberFormat="1" applyFont="1" applyFill="1" applyBorder="1" applyAlignment="1" applyProtection="1">
      <alignment horizontal="center" vertical="center"/>
      <protection hidden="1"/>
    </xf>
    <xf numFmtId="14" fontId="49" fillId="0" borderId="21" xfId="30" applyNumberFormat="1" applyFont="1" applyBorder="1" applyAlignment="1" applyProtection="1">
      <alignment horizontal="center" vertical="center" wrapText="1"/>
      <protection hidden="1"/>
    </xf>
    <xf numFmtId="0" fontId="9" fillId="7" borderId="7" xfId="53" applyFont="1" applyFill="1" applyBorder="1" applyProtection="1">
      <protection hidden="1"/>
    </xf>
    <xf numFmtId="0" fontId="3" fillId="0" borderId="0" xfId="53" applyProtection="1">
      <protection hidden="1"/>
    </xf>
    <xf numFmtId="0" fontId="37" fillId="0" borderId="0" xfId="53" applyFont="1" applyProtection="1">
      <protection hidden="1"/>
    </xf>
    <xf numFmtId="0" fontId="9" fillId="0" borderId="0" xfId="53" applyFont="1" applyProtection="1">
      <protection hidden="1"/>
    </xf>
    <xf numFmtId="0" fontId="9" fillId="7" borderId="9" xfId="53" applyFont="1" applyFill="1" applyBorder="1" applyProtection="1">
      <protection hidden="1"/>
    </xf>
    <xf numFmtId="0" fontId="33" fillId="0" borderId="0" xfId="53" applyFont="1" applyProtection="1">
      <protection hidden="1"/>
    </xf>
    <xf numFmtId="0" fontId="33" fillId="6" borderId="0" xfId="53" applyFont="1" applyFill="1" applyProtection="1">
      <protection hidden="1"/>
    </xf>
    <xf numFmtId="0" fontId="33" fillId="6" borderId="0" xfId="53" applyFont="1" applyFill="1" applyAlignment="1" applyProtection="1">
      <alignment horizontal="center" vertical="center" wrapText="1"/>
      <protection hidden="1"/>
    </xf>
    <xf numFmtId="0" fontId="33" fillId="7" borderId="15" xfId="53" applyFont="1" applyFill="1" applyBorder="1" applyAlignment="1" applyProtection="1">
      <alignment horizontal="center"/>
      <protection hidden="1"/>
    </xf>
    <xf numFmtId="0" fontId="9" fillId="7" borderId="0" xfId="52" applyNumberFormat="1" applyFont="1" applyFill="1" applyProtection="1">
      <protection hidden="1"/>
    </xf>
    <xf numFmtId="0" fontId="8" fillId="7" borderId="0" xfId="53" applyFont="1" applyFill="1" applyAlignment="1" applyProtection="1">
      <alignment horizontal="left"/>
      <protection hidden="1"/>
    </xf>
    <xf numFmtId="0" fontId="41" fillId="6" borderId="0" xfId="53" applyFont="1" applyFill="1" applyAlignment="1" applyProtection="1">
      <alignment horizontal="right"/>
      <protection hidden="1"/>
    </xf>
    <xf numFmtId="0" fontId="43" fillId="7" borderId="0" xfId="53" applyFont="1" applyFill="1" applyProtection="1">
      <protection hidden="1"/>
    </xf>
    <xf numFmtId="0" fontId="42" fillId="7" borderId="0" xfId="53" applyFont="1" applyFill="1" applyProtection="1">
      <protection hidden="1"/>
    </xf>
    <xf numFmtId="0" fontId="43" fillId="7" borderId="0" xfId="53" applyFont="1" applyFill="1" applyAlignment="1" applyProtection="1">
      <alignment vertical="center"/>
      <protection hidden="1"/>
    </xf>
    <xf numFmtId="0" fontId="43" fillId="7" borderId="22" xfId="53" applyFont="1" applyFill="1" applyBorder="1" applyProtection="1">
      <protection hidden="1"/>
    </xf>
    <xf numFmtId="0" fontId="43" fillId="6" borderId="0" xfId="53" applyFont="1" applyFill="1" applyProtection="1">
      <protection hidden="1"/>
    </xf>
    <xf numFmtId="0" fontId="43" fillId="7" borderId="15" xfId="53" applyFont="1" applyFill="1" applyBorder="1" applyAlignment="1" applyProtection="1">
      <alignment horizontal="center"/>
      <protection hidden="1"/>
    </xf>
    <xf numFmtId="0" fontId="41" fillId="6" borderId="0" xfId="53" applyFont="1" applyFill="1" applyProtection="1">
      <protection hidden="1"/>
    </xf>
    <xf numFmtId="0" fontId="43" fillId="0" borderId="0" xfId="53" applyFont="1" applyProtection="1">
      <protection hidden="1"/>
    </xf>
    <xf numFmtId="0" fontId="37" fillId="6" borderId="0" xfId="53" applyFont="1" applyFill="1" applyAlignment="1" applyProtection="1">
      <alignment wrapText="1"/>
      <protection hidden="1"/>
    </xf>
    <xf numFmtId="0" fontId="37" fillId="6" borderId="8" xfId="53" applyFont="1" applyFill="1" applyBorder="1" applyAlignment="1" applyProtection="1">
      <alignment wrapText="1"/>
      <protection hidden="1"/>
    </xf>
    <xf numFmtId="0" fontId="32" fillId="0" borderId="0" xfId="53" applyFont="1" applyAlignment="1" applyProtection="1">
      <alignment horizontal="right"/>
      <protection hidden="1"/>
    </xf>
    <xf numFmtId="0" fontId="42" fillId="0" borderId="0" xfId="53" applyFont="1" applyProtection="1">
      <protection hidden="1"/>
    </xf>
    <xf numFmtId="0" fontId="41" fillId="7" borderId="0" xfId="53" applyFont="1" applyFill="1" applyProtection="1">
      <protection hidden="1"/>
    </xf>
    <xf numFmtId="174" fontId="42" fillId="7" borderId="0" xfId="53" applyNumberFormat="1" applyFont="1" applyFill="1" applyAlignment="1" applyProtection="1">
      <alignment vertical="center"/>
      <protection hidden="1"/>
    </xf>
    <xf numFmtId="0" fontId="9" fillId="7" borderId="0" xfId="53" applyFont="1" applyFill="1" applyAlignment="1" applyProtection="1">
      <alignment wrapText="1"/>
      <protection hidden="1"/>
    </xf>
    <xf numFmtId="0" fontId="9" fillId="6" borderId="0" xfId="53" applyFont="1" applyFill="1" applyAlignment="1" applyProtection="1">
      <alignment vertical="top" wrapText="1"/>
      <protection hidden="1"/>
    </xf>
    <xf numFmtId="0" fontId="9" fillId="6" borderId="8" xfId="53" applyFont="1" applyFill="1" applyBorder="1" applyProtection="1">
      <protection hidden="1"/>
    </xf>
    <xf numFmtId="0" fontId="9" fillId="6" borderId="0" xfId="53" applyFont="1" applyFill="1" applyProtection="1">
      <protection hidden="1"/>
    </xf>
    <xf numFmtId="0" fontId="9" fillId="10" borderId="14" xfId="54" applyFont="1" applyFill="1" applyBorder="1" applyProtection="1">
      <protection hidden="1"/>
    </xf>
    <xf numFmtId="0" fontId="9" fillId="6" borderId="10" xfId="53" applyFont="1" applyFill="1" applyBorder="1" applyProtection="1">
      <protection hidden="1"/>
    </xf>
    <xf numFmtId="0" fontId="9" fillId="6" borderId="11" xfId="53" applyFont="1" applyFill="1" applyBorder="1" applyProtection="1">
      <protection hidden="1"/>
    </xf>
    <xf numFmtId="0" fontId="9" fillId="7" borderId="12" xfId="53" applyFont="1" applyFill="1" applyBorder="1" applyProtection="1">
      <protection hidden="1"/>
    </xf>
    <xf numFmtId="0" fontId="3" fillId="0" borderId="19" xfId="53" applyBorder="1" applyProtection="1">
      <protection hidden="1"/>
    </xf>
    <xf numFmtId="0" fontId="4" fillId="7" borderId="5" xfId="74" applyFont="1" applyFill="1" applyBorder="1" applyAlignment="1" applyProtection="1">
      <alignment horizontal="centerContinuous" vertical="center"/>
      <protection hidden="1"/>
    </xf>
    <xf numFmtId="0" fontId="49" fillId="0" borderId="0" xfId="0" applyFont="1" applyProtection="1">
      <protection hidden="1"/>
    </xf>
    <xf numFmtId="0" fontId="22" fillId="0" borderId="0" xfId="0" applyFont="1" applyProtection="1">
      <protection hidden="1"/>
    </xf>
    <xf numFmtId="0" fontId="8" fillId="0" borderId="0" xfId="37" applyFont="1" applyAlignment="1" applyProtection="1">
      <alignment horizontal="left" vertical="center" wrapText="1"/>
      <protection hidden="1"/>
    </xf>
    <xf numFmtId="0" fontId="12" fillId="0" borderId="0" xfId="30" applyProtection="1">
      <protection hidden="1"/>
    </xf>
    <xf numFmtId="0" fontId="31" fillId="0" borderId="14" xfId="0" applyFont="1" applyBorder="1" applyAlignment="1" applyProtection="1">
      <alignment horizontal="center" vertical="center"/>
      <protection hidden="1"/>
    </xf>
    <xf numFmtId="0" fontId="36" fillId="0" borderId="14" xfId="0" applyFont="1" applyBorder="1" applyAlignment="1" applyProtection="1">
      <alignment horizontal="center" vertical="center" wrapText="1"/>
      <protection hidden="1"/>
    </xf>
    <xf numFmtId="0" fontId="36" fillId="0" borderId="3" xfId="0" applyFont="1" applyBorder="1" applyAlignment="1" applyProtection="1">
      <alignment horizontal="center" vertical="center" wrapText="1"/>
      <protection hidden="1"/>
    </xf>
    <xf numFmtId="0" fontId="31" fillId="0" borderId="3" xfId="0" applyFont="1" applyBorder="1" applyAlignment="1" applyProtection="1">
      <alignment horizontal="center" vertical="center" wrapText="1"/>
      <protection hidden="1"/>
    </xf>
    <xf numFmtId="0" fontId="31" fillId="0" borderId="3" xfId="0" applyFont="1" applyBorder="1" applyProtection="1">
      <protection hidden="1"/>
    </xf>
    <xf numFmtId="0" fontId="31" fillId="0" borderId="3" xfId="0" applyFont="1" applyBorder="1" applyAlignment="1" applyProtection="1">
      <alignment horizontal="center" vertical="center"/>
      <protection hidden="1"/>
    </xf>
    <xf numFmtId="0" fontId="31" fillId="0" borderId="0" xfId="0" applyFont="1" applyAlignment="1" applyProtection="1">
      <alignment horizontal="left"/>
      <protection hidden="1"/>
    </xf>
    <xf numFmtId="0" fontId="0" fillId="7" borderId="8" xfId="0" applyFill="1" applyBorder="1" applyProtection="1">
      <protection hidden="1"/>
    </xf>
    <xf numFmtId="0" fontId="31" fillId="0" borderId="3" xfId="0" applyFont="1" applyBorder="1" applyAlignment="1" applyProtection="1">
      <alignment horizontal="left" vertical="center"/>
      <protection hidden="1"/>
    </xf>
    <xf numFmtId="0" fontId="35" fillId="0" borderId="21" xfId="0" applyFont="1" applyBorder="1" applyAlignment="1" applyProtection="1">
      <alignment horizontal="center" vertical="center" wrapText="1"/>
      <protection hidden="1"/>
    </xf>
    <xf numFmtId="0" fontId="35" fillId="0" borderId="3" xfId="0" applyFont="1" applyBorder="1" applyAlignment="1" applyProtection="1">
      <alignment horizontal="center" vertical="center" wrapText="1"/>
      <protection hidden="1"/>
    </xf>
    <xf numFmtId="0" fontId="31" fillId="0" borderId="0" xfId="0" applyFont="1" applyAlignment="1" applyProtection="1">
      <alignment vertical="center"/>
      <protection hidden="1"/>
    </xf>
    <xf numFmtId="0" fontId="0" fillId="6" borderId="0" xfId="0" applyFill="1" applyProtection="1">
      <protection hidden="1"/>
    </xf>
    <xf numFmtId="0" fontId="0" fillId="6" borderId="9" xfId="0" applyFill="1" applyBorder="1" applyProtection="1">
      <protection hidden="1"/>
    </xf>
    <xf numFmtId="0" fontId="0" fillId="6" borderId="8" xfId="0" applyFill="1" applyBorder="1" applyProtection="1">
      <protection hidden="1"/>
    </xf>
    <xf numFmtId="0" fontId="22" fillId="6" borderId="8" xfId="0" applyFont="1" applyFill="1" applyBorder="1" applyProtection="1">
      <protection hidden="1"/>
    </xf>
    <xf numFmtId="0" fontId="22" fillId="6" borderId="0" xfId="0" applyFont="1" applyFill="1" applyProtection="1">
      <protection hidden="1"/>
    </xf>
    <xf numFmtId="0" fontId="22" fillId="0" borderId="8" xfId="0" applyFont="1" applyBorder="1" applyProtection="1">
      <protection hidden="1"/>
    </xf>
    <xf numFmtId="0" fontId="3" fillId="6" borderId="0" xfId="0" applyFont="1" applyFill="1" applyProtection="1">
      <protection hidden="1"/>
    </xf>
    <xf numFmtId="0" fontId="9" fillId="6" borderId="0" xfId="0" applyFont="1" applyFill="1" applyProtection="1">
      <protection hidden="1"/>
    </xf>
    <xf numFmtId="0" fontId="37" fillId="7" borderId="8" xfId="53" applyFont="1" applyFill="1" applyBorder="1" applyAlignment="1" applyProtection="1">
      <alignment vertical="top"/>
      <protection hidden="1"/>
    </xf>
    <xf numFmtId="0" fontId="37" fillId="7" borderId="0" xfId="53" applyFont="1" applyFill="1" applyAlignment="1" applyProtection="1">
      <alignment vertical="top"/>
      <protection hidden="1"/>
    </xf>
    <xf numFmtId="0" fontId="0" fillId="7" borderId="0" xfId="0" applyFill="1" applyProtection="1">
      <protection hidden="1"/>
    </xf>
    <xf numFmtId="0" fontId="0" fillId="7" borderId="9" xfId="0" applyFill="1" applyBorder="1" applyProtection="1">
      <protection hidden="1"/>
    </xf>
    <xf numFmtId="0" fontId="8" fillId="15" borderId="21" xfId="37" applyFont="1" applyFill="1" applyBorder="1" applyAlignment="1" applyProtection="1">
      <alignment vertical="center"/>
      <protection hidden="1"/>
    </xf>
    <xf numFmtId="0" fontId="8" fillId="15" borderId="13" xfId="37" applyFont="1" applyFill="1" applyBorder="1" applyAlignment="1" applyProtection="1">
      <alignment vertical="center" wrapText="1"/>
      <protection hidden="1"/>
    </xf>
    <xf numFmtId="0" fontId="0" fillId="16" borderId="32" xfId="0" applyFill="1" applyBorder="1" applyProtection="1">
      <protection hidden="1"/>
    </xf>
    <xf numFmtId="0" fontId="56" fillId="16" borderId="0" xfId="0" applyFont="1" applyFill="1" applyProtection="1">
      <protection hidden="1"/>
    </xf>
    <xf numFmtId="0" fontId="0" fillId="16" borderId="0" xfId="0" applyFill="1" applyProtection="1">
      <protection hidden="1"/>
    </xf>
    <xf numFmtId="0" fontId="0" fillId="16" borderId="33" xfId="0" applyFill="1" applyBorder="1" applyProtection="1">
      <protection hidden="1"/>
    </xf>
    <xf numFmtId="0" fontId="36" fillId="16" borderId="0" xfId="53" applyFont="1" applyFill="1" applyAlignment="1" applyProtection="1">
      <alignment vertical="top"/>
      <protection hidden="1"/>
    </xf>
    <xf numFmtId="0" fontId="31" fillId="16" borderId="32" xfId="53" applyFont="1" applyFill="1" applyBorder="1" applyAlignment="1" applyProtection="1">
      <alignment vertical="top"/>
      <protection hidden="1"/>
    </xf>
    <xf numFmtId="0" fontId="31" fillId="16" borderId="0" xfId="53" applyFont="1" applyFill="1" applyAlignment="1" applyProtection="1">
      <alignment vertical="top"/>
      <protection hidden="1"/>
    </xf>
    <xf numFmtId="0" fontId="31" fillId="16" borderId="33" xfId="53" applyFont="1" applyFill="1" applyBorder="1" applyAlignment="1" applyProtection="1">
      <alignment vertical="top" wrapText="1"/>
      <protection hidden="1"/>
    </xf>
    <xf numFmtId="0" fontId="0" fillId="16" borderId="34" xfId="0" applyFill="1" applyBorder="1" applyProtection="1">
      <protection hidden="1"/>
    </xf>
    <xf numFmtId="0" fontId="0" fillId="16" borderId="35" xfId="0" applyFill="1" applyBorder="1" applyProtection="1">
      <protection hidden="1"/>
    </xf>
    <xf numFmtId="0" fontId="31" fillId="16" borderId="36" xfId="53" applyFont="1" applyFill="1" applyBorder="1" applyAlignment="1" applyProtection="1">
      <alignment vertical="top" wrapText="1"/>
      <protection hidden="1"/>
    </xf>
    <xf numFmtId="0" fontId="8" fillId="15" borderId="14" xfId="37" applyFont="1" applyFill="1" applyBorder="1" applyAlignment="1" applyProtection="1">
      <alignment vertical="center" wrapText="1"/>
      <protection hidden="1"/>
    </xf>
    <xf numFmtId="0" fontId="47" fillId="7" borderId="13" xfId="0" applyFont="1" applyFill="1" applyBorder="1" applyProtection="1">
      <protection hidden="1"/>
    </xf>
    <xf numFmtId="0" fontId="0" fillId="7" borderId="13" xfId="0" applyFill="1" applyBorder="1" applyProtection="1">
      <protection hidden="1"/>
    </xf>
    <xf numFmtId="0" fontId="0" fillId="7" borderId="14" xfId="0" applyFill="1" applyBorder="1" applyProtection="1">
      <protection hidden="1"/>
    </xf>
    <xf numFmtId="0" fontId="47" fillId="7" borderId="11" xfId="0" applyFont="1" applyFill="1" applyBorder="1" applyProtection="1">
      <protection hidden="1"/>
    </xf>
    <xf numFmtId="0" fontId="31" fillId="0" borderId="20" xfId="0" applyFont="1" applyBorder="1" applyAlignment="1" applyProtection="1">
      <alignment horizontal="center" vertical="center"/>
      <protection hidden="1"/>
    </xf>
    <xf numFmtId="0" fontId="36" fillId="0" borderId="21" xfId="0" applyFont="1" applyBorder="1" applyAlignment="1" applyProtection="1">
      <alignment horizontal="center" vertical="center" wrapText="1"/>
      <protection hidden="1"/>
    </xf>
    <xf numFmtId="0" fontId="39" fillId="0" borderId="3" xfId="0" applyFont="1" applyBorder="1" applyAlignment="1" applyProtection="1">
      <alignment horizontal="center" vertical="center" wrapText="1"/>
      <protection hidden="1"/>
    </xf>
    <xf numFmtId="0" fontId="4" fillId="7" borderId="9" xfId="0" applyFont="1" applyFill="1" applyBorder="1" applyAlignment="1" applyProtection="1">
      <alignment horizontal="center" vertical="center" wrapText="1"/>
      <protection hidden="1"/>
    </xf>
    <xf numFmtId="0" fontId="3" fillId="7" borderId="7" xfId="54" applyFill="1" applyBorder="1" applyAlignment="1" applyProtection="1">
      <alignment horizontal="centerContinuous" vertical="center"/>
      <protection hidden="1"/>
    </xf>
    <xf numFmtId="0" fontId="3" fillId="0" borderId="0" xfId="54" applyProtection="1">
      <protection hidden="1"/>
    </xf>
    <xf numFmtId="0" fontId="3" fillId="7" borderId="8" xfId="54" applyFill="1" applyBorder="1" applyAlignment="1" applyProtection="1">
      <alignment vertical="center"/>
      <protection hidden="1"/>
    </xf>
    <xf numFmtId="0" fontId="3" fillId="7" borderId="0" xfId="54" applyFill="1" applyAlignment="1" applyProtection="1">
      <alignment vertical="center"/>
      <protection hidden="1"/>
    </xf>
    <xf numFmtId="0" fontId="7" fillId="7" borderId="8" xfId="74" applyFont="1" applyFill="1" applyBorder="1" applyAlignment="1" applyProtection="1">
      <alignment horizontal="centerContinuous" vertical="center"/>
      <protection hidden="1"/>
    </xf>
    <xf numFmtId="0" fontId="3" fillId="7" borderId="0" xfId="54" applyFill="1" applyAlignment="1" applyProtection="1">
      <alignment horizontal="centerContinuous" vertical="center"/>
      <protection hidden="1"/>
    </xf>
    <xf numFmtId="0" fontId="49" fillId="7" borderId="8" xfId="74" applyFont="1" applyFill="1" applyBorder="1" applyAlignment="1" applyProtection="1">
      <alignment horizontal="centerContinuous" vertical="center"/>
      <protection hidden="1"/>
    </xf>
    <xf numFmtId="0" fontId="49" fillId="7" borderId="0" xfId="54" applyFont="1" applyFill="1" applyAlignment="1" applyProtection="1">
      <alignment horizontal="centerContinuous" vertical="center"/>
      <protection hidden="1"/>
    </xf>
    <xf numFmtId="0" fontId="49" fillId="0" borderId="0" xfId="54" applyFont="1" applyProtection="1">
      <protection hidden="1"/>
    </xf>
    <xf numFmtId="0" fontId="58" fillId="15" borderId="21" xfId="37" applyFont="1" applyFill="1" applyBorder="1" applyAlignment="1" applyProtection="1">
      <alignment vertical="center"/>
      <protection hidden="1"/>
    </xf>
    <xf numFmtId="0" fontId="49" fillId="15" borderId="13" xfId="37" applyFont="1" applyFill="1" applyBorder="1" applyAlignment="1" applyProtection="1">
      <alignment vertical="center" wrapText="1"/>
      <protection hidden="1"/>
    </xf>
    <xf numFmtId="0" fontId="57" fillId="7" borderId="8" xfId="54" applyFont="1" applyFill="1" applyBorder="1" applyAlignment="1" applyProtection="1">
      <alignment vertical="center"/>
      <protection hidden="1"/>
    </xf>
    <xf numFmtId="0" fontId="57" fillId="7" borderId="0" xfId="54" applyFont="1" applyFill="1" applyAlignment="1" applyProtection="1">
      <alignment vertical="center"/>
      <protection hidden="1"/>
    </xf>
    <xf numFmtId="0" fontId="58" fillId="0" borderId="21" xfId="54" applyFont="1" applyBorder="1" applyAlignment="1" applyProtection="1">
      <alignment horizontal="center" vertical="center" wrapText="1"/>
      <protection hidden="1"/>
    </xf>
    <xf numFmtId="176" fontId="49" fillId="6" borderId="3" xfId="54" applyNumberFormat="1" applyFont="1" applyFill="1" applyBorder="1" applyAlignment="1" applyProtection="1">
      <alignment horizontal="center"/>
      <protection hidden="1"/>
    </xf>
    <xf numFmtId="2" fontId="49" fillId="13" borderId="21" xfId="54" applyNumberFormat="1" applyFont="1" applyFill="1" applyBorder="1" applyAlignment="1" applyProtection="1">
      <alignment horizontal="center" vertical="center"/>
      <protection hidden="1"/>
    </xf>
    <xf numFmtId="0" fontId="55" fillId="0" borderId="0" xfId="54" applyFont="1" applyProtection="1">
      <protection hidden="1"/>
    </xf>
    <xf numFmtId="0" fontId="55" fillId="0" borderId="8" xfId="54" applyFont="1" applyBorder="1" applyProtection="1">
      <protection hidden="1"/>
    </xf>
    <xf numFmtId="2" fontId="49" fillId="13" borderId="14" xfId="54" applyNumberFormat="1" applyFont="1" applyFill="1" applyBorder="1" applyAlignment="1" applyProtection="1">
      <alignment horizontal="center" vertical="center"/>
      <protection locked="0"/>
    </xf>
    <xf numFmtId="0" fontId="9" fillId="7" borderId="11" xfId="37" applyFont="1" applyFill="1" applyBorder="1" applyProtection="1">
      <protection hidden="1"/>
    </xf>
    <xf numFmtId="0" fontId="9" fillId="7" borderId="12" xfId="37" applyFont="1" applyFill="1" applyBorder="1" applyProtection="1">
      <protection hidden="1"/>
    </xf>
    <xf numFmtId="0" fontId="9" fillId="0" borderId="0" xfId="37" applyFont="1" applyAlignment="1" applyProtection="1">
      <alignment horizontal="center"/>
      <protection hidden="1"/>
    </xf>
    <xf numFmtId="0" fontId="8" fillId="15" borderId="13" xfId="37" applyFont="1" applyFill="1" applyBorder="1" applyAlignment="1" applyProtection="1">
      <alignment horizontal="left" vertical="center" wrapText="1"/>
      <protection hidden="1"/>
    </xf>
    <xf numFmtId="0" fontId="0" fillId="15" borderId="13" xfId="0" applyFill="1" applyBorder="1" applyProtection="1">
      <protection hidden="1"/>
    </xf>
    <xf numFmtId="0" fontId="0" fillId="15" borderId="14" xfId="0" applyFill="1" applyBorder="1" applyProtection="1">
      <protection hidden="1"/>
    </xf>
    <xf numFmtId="0" fontId="8" fillId="7" borderId="0" xfId="37" applyFont="1" applyFill="1" applyAlignment="1" applyProtection="1">
      <alignment vertical="center" wrapText="1"/>
      <protection hidden="1"/>
    </xf>
    <xf numFmtId="0" fontId="8" fillId="7" borderId="9" xfId="37" applyFont="1" applyFill="1" applyBorder="1" applyAlignment="1" applyProtection="1">
      <alignment vertical="center" wrapText="1"/>
      <protection hidden="1"/>
    </xf>
    <xf numFmtId="14" fontId="12" fillId="0" borderId="0" xfId="30" applyNumberFormat="1" applyProtection="1">
      <protection hidden="1"/>
    </xf>
    <xf numFmtId="0" fontId="8" fillId="7" borderId="37" xfId="37" applyFont="1" applyFill="1" applyBorder="1" applyAlignment="1" applyProtection="1">
      <alignment vertical="center" wrapText="1"/>
      <protection hidden="1"/>
    </xf>
    <xf numFmtId="0" fontId="24" fillId="0" borderId="0" xfId="30" applyFont="1" applyAlignment="1" applyProtection="1">
      <alignment horizontal="center" vertical="center" wrapText="1"/>
      <protection hidden="1"/>
    </xf>
    <xf numFmtId="1" fontId="49" fillId="0" borderId="21" xfId="30" applyNumberFormat="1" applyFont="1" applyBorder="1" applyProtection="1">
      <protection hidden="1"/>
    </xf>
    <xf numFmtId="1" fontId="49" fillId="0" borderId="13" xfId="30" applyNumberFormat="1" applyFont="1" applyBorder="1" applyProtection="1">
      <protection hidden="1"/>
    </xf>
    <xf numFmtId="1" fontId="49" fillId="0" borderId="14" xfId="30" applyNumberFormat="1" applyFont="1" applyBorder="1" applyProtection="1">
      <protection hidden="1"/>
    </xf>
    <xf numFmtId="0" fontId="49" fillId="0" borderId="22" xfId="0" applyFont="1" applyBorder="1" applyAlignment="1" applyProtection="1">
      <alignment horizontal="center"/>
      <protection hidden="1"/>
    </xf>
    <xf numFmtId="165" fontId="9" fillId="0" borderId="0" xfId="30" applyNumberFormat="1" applyFont="1" applyAlignment="1" applyProtection="1">
      <alignment horizontal="center" vertical="center"/>
      <protection hidden="1"/>
    </xf>
    <xf numFmtId="0" fontId="31" fillId="0" borderId="0" xfId="0" applyFont="1" applyProtection="1">
      <protection hidden="1"/>
    </xf>
    <xf numFmtId="0" fontId="52" fillId="7" borderId="13" xfId="0" applyFont="1" applyFill="1" applyBorder="1" applyProtection="1">
      <protection hidden="1"/>
    </xf>
    <xf numFmtId="0" fontId="31" fillId="0" borderId="0" xfId="54" applyFont="1" applyProtection="1">
      <protection hidden="1"/>
    </xf>
    <xf numFmtId="0" fontId="58" fillId="7" borderId="3" xfId="54" applyFont="1" applyFill="1" applyBorder="1" applyAlignment="1" applyProtection="1">
      <alignment horizontal="center" vertical="center"/>
      <protection hidden="1"/>
    </xf>
    <xf numFmtId="0" fontId="58" fillId="7" borderId="3" xfId="54" applyFont="1" applyFill="1" applyBorder="1" applyAlignment="1" applyProtection="1">
      <alignment horizontal="center" vertical="center" wrapText="1"/>
      <protection hidden="1"/>
    </xf>
    <xf numFmtId="0" fontId="31" fillId="6" borderId="0" xfId="54" applyFont="1" applyFill="1" applyAlignment="1" applyProtection="1">
      <alignment horizontal="right" vertical="center" wrapText="1"/>
      <protection hidden="1"/>
    </xf>
    <xf numFmtId="0" fontId="49" fillId="7" borderId="0" xfId="54" applyFont="1" applyFill="1" applyProtection="1">
      <protection hidden="1"/>
    </xf>
    <xf numFmtId="0" fontId="31" fillId="7" borderId="8" xfId="54" applyFont="1" applyFill="1" applyBorder="1" applyAlignment="1" applyProtection="1">
      <alignment horizontal="right" vertical="center" wrapText="1"/>
      <protection hidden="1"/>
    </xf>
    <xf numFmtId="0" fontId="37" fillId="6" borderId="8" xfId="37" applyFont="1" applyFill="1" applyBorder="1" applyAlignment="1">
      <alignment vertical="top"/>
    </xf>
    <xf numFmtId="0" fontId="36" fillId="16" borderId="0" xfId="0" applyFont="1" applyFill="1" applyAlignment="1" applyProtection="1">
      <alignment horizontal="right" vertical="center"/>
      <protection hidden="1"/>
    </xf>
    <xf numFmtId="0" fontId="5" fillId="0" borderId="0" xfId="30" applyFont="1" applyProtection="1">
      <protection hidden="1"/>
    </xf>
    <xf numFmtId="0" fontId="118" fillId="6" borderId="0" xfId="37" applyFont="1" applyFill="1" applyAlignment="1" applyProtection="1">
      <alignment horizontal="centerContinuous" vertical="center"/>
      <protection hidden="1"/>
    </xf>
    <xf numFmtId="0" fontId="118" fillId="6" borderId="9" xfId="37" applyFont="1" applyFill="1" applyBorder="1" applyAlignment="1" applyProtection="1">
      <alignment horizontal="centerContinuous" vertical="center"/>
      <protection hidden="1"/>
    </xf>
    <xf numFmtId="0" fontId="74" fillId="0" borderId="0" xfId="37" applyFont="1" applyAlignment="1" applyProtection="1">
      <alignment horizontal="center" vertical="center"/>
      <protection hidden="1"/>
    </xf>
    <xf numFmtId="0" fontId="119" fillId="6" borderId="0" xfId="37" applyFont="1" applyFill="1" applyAlignment="1" applyProtection="1">
      <alignment horizontal="centerContinuous" vertical="center"/>
      <protection hidden="1"/>
    </xf>
    <xf numFmtId="0" fontId="119" fillId="6" borderId="9" xfId="37" applyFont="1" applyFill="1" applyBorder="1" applyAlignment="1" applyProtection="1">
      <alignment horizontal="centerContinuous" vertical="center"/>
      <protection hidden="1"/>
    </xf>
    <xf numFmtId="0" fontId="20" fillId="0" borderId="0" xfId="37" applyFont="1" applyAlignment="1" applyProtection="1">
      <alignment horizontal="center"/>
      <protection hidden="1"/>
    </xf>
    <xf numFmtId="0" fontId="20" fillId="0" borderId="0" xfId="30" applyFont="1" applyProtection="1">
      <protection hidden="1"/>
    </xf>
    <xf numFmtId="0" fontId="118" fillId="7" borderId="8" xfId="37" applyFont="1" applyFill="1" applyBorder="1" applyAlignment="1" applyProtection="1">
      <alignment horizontal="centerContinuous" vertical="center"/>
      <protection hidden="1"/>
    </xf>
    <xf numFmtId="0" fontId="118" fillId="7" borderId="0" xfId="37" applyFont="1" applyFill="1" applyAlignment="1" applyProtection="1">
      <alignment horizontal="centerContinuous" vertical="center"/>
      <protection hidden="1"/>
    </xf>
    <xf numFmtId="0" fontId="119" fillId="6" borderId="8" xfId="37" applyFont="1" applyFill="1" applyBorder="1" applyAlignment="1" applyProtection="1">
      <alignment horizontal="centerContinuous" vertical="center"/>
      <protection hidden="1"/>
    </xf>
    <xf numFmtId="0" fontId="52" fillId="6" borderId="8" xfId="37" applyFont="1" applyFill="1" applyBorder="1" applyAlignment="1" applyProtection="1">
      <alignment vertical="top"/>
      <protection hidden="1"/>
    </xf>
    <xf numFmtId="0" fontId="8" fillId="6" borderId="0" xfId="37" applyFont="1" applyFill="1" applyAlignment="1" applyProtection="1">
      <alignment horizontal="left" vertical="center"/>
      <protection hidden="1"/>
    </xf>
    <xf numFmtId="0" fontId="8" fillId="6" borderId="0" xfId="37" applyFont="1" applyFill="1" applyAlignment="1" applyProtection="1">
      <alignment vertical="center"/>
      <protection hidden="1"/>
    </xf>
    <xf numFmtId="0" fontId="8" fillId="7" borderId="0" xfId="37" applyFont="1" applyFill="1" applyAlignment="1" applyProtection="1">
      <alignment vertical="center"/>
      <protection hidden="1"/>
    </xf>
    <xf numFmtId="0" fontId="8" fillId="6" borderId="0" xfId="37" applyFont="1" applyFill="1" applyAlignment="1" applyProtection="1">
      <alignment vertical="top"/>
      <protection hidden="1"/>
    </xf>
    <xf numFmtId="0" fontId="8" fillId="7" borderId="0" xfId="37" applyFont="1" applyFill="1" applyAlignment="1" applyProtection="1">
      <alignment horizontal="left" vertical="center"/>
      <protection hidden="1"/>
    </xf>
    <xf numFmtId="0" fontId="8" fillId="6" borderId="0" xfId="37" applyFont="1" applyFill="1" applyAlignment="1" applyProtection="1">
      <alignment vertical="center" wrapText="1"/>
      <protection hidden="1"/>
    </xf>
    <xf numFmtId="0" fontId="8" fillId="7" borderId="0" xfId="37" applyFont="1" applyFill="1" applyAlignment="1" applyProtection="1">
      <alignment horizontal="left" vertical="center" wrapText="1"/>
      <protection hidden="1"/>
    </xf>
    <xf numFmtId="0" fontId="8" fillId="7" borderId="0" xfId="30" applyFont="1" applyFill="1" applyAlignment="1" applyProtection="1">
      <alignment vertical="top"/>
      <protection hidden="1"/>
    </xf>
    <xf numFmtId="0" fontId="8" fillId="7" borderId="23" xfId="30" applyFont="1" applyFill="1" applyBorder="1" applyAlignment="1" applyProtection="1">
      <alignment horizontal="left"/>
      <protection hidden="1"/>
    </xf>
    <xf numFmtId="0" fontId="8" fillId="0" borderId="27" xfId="30" applyFont="1" applyBorder="1" applyAlignment="1" applyProtection="1">
      <alignment horizontal="center" vertical="center" wrapText="1"/>
      <protection hidden="1"/>
    </xf>
    <xf numFmtId="0" fontId="8" fillId="7" borderId="27" xfId="30" applyFont="1" applyFill="1" applyBorder="1" applyAlignment="1" applyProtection="1">
      <alignment horizontal="center" vertical="center" wrapText="1"/>
      <protection hidden="1"/>
    </xf>
    <xf numFmtId="0" fontId="119" fillId="0" borderId="8" xfId="36" applyFont="1" applyBorder="1" applyProtection="1">
      <protection hidden="1"/>
    </xf>
    <xf numFmtId="0" fontId="119" fillId="0" borderId="0" xfId="36" applyFont="1" applyProtection="1">
      <protection hidden="1"/>
    </xf>
    <xf numFmtId="0" fontId="119" fillId="0" borderId="9" xfId="36" applyFont="1" applyBorder="1" applyProtection="1">
      <protection hidden="1"/>
    </xf>
    <xf numFmtId="0" fontId="49" fillId="0" borderId="0" xfId="36" applyFont="1" applyProtection="1">
      <protection hidden="1"/>
    </xf>
    <xf numFmtId="0" fontId="49" fillId="0" borderId="9" xfId="36" applyFont="1" applyBorder="1" applyProtection="1">
      <protection hidden="1"/>
    </xf>
    <xf numFmtId="0" fontId="57" fillId="7" borderId="0" xfId="36" applyFont="1" applyFill="1" applyProtection="1">
      <protection hidden="1"/>
    </xf>
    <xf numFmtId="0" fontId="49" fillId="6" borderId="0" xfId="36" applyFont="1" applyFill="1" applyProtection="1">
      <protection hidden="1"/>
    </xf>
    <xf numFmtId="0" fontId="49" fillId="0" borderId="8" xfId="36" applyFont="1" applyBorder="1" applyProtection="1">
      <protection hidden="1"/>
    </xf>
    <xf numFmtId="0" fontId="49" fillId="0" borderId="0" xfId="36" applyFont="1" applyAlignment="1" applyProtection="1">
      <alignment vertical="center"/>
      <protection hidden="1"/>
    </xf>
    <xf numFmtId="0" fontId="122" fillId="0" borderId="0" xfId="36" applyFont="1" applyProtection="1">
      <protection hidden="1"/>
    </xf>
    <xf numFmtId="0" fontId="49" fillId="0" borderId="9" xfId="0" applyFont="1" applyBorder="1" applyProtection="1">
      <protection hidden="1"/>
    </xf>
    <xf numFmtId="0" fontId="49" fillId="0" borderId="8" xfId="0" applyFont="1" applyBorder="1" applyProtection="1">
      <protection hidden="1"/>
    </xf>
    <xf numFmtId="0" fontId="49" fillId="0" borderId="10" xfId="0" applyFont="1" applyBorder="1" applyProtection="1">
      <protection hidden="1"/>
    </xf>
    <xf numFmtId="0" fontId="49" fillId="0" borderId="11" xfId="0" applyFont="1" applyBorder="1" applyProtection="1">
      <protection hidden="1"/>
    </xf>
    <xf numFmtId="0" fontId="49" fillId="0" borderId="12" xfId="0" applyFont="1" applyBorder="1" applyProtection="1">
      <protection hidden="1"/>
    </xf>
    <xf numFmtId="0" fontId="56" fillId="0" borderId="8" xfId="36" applyFont="1" applyBorder="1" applyProtection="1">
      <protection hidden="1"/>
    </xf>
    <xf numFmtId="0" fontId="120" fillId="0" borderId="5" xfId="36" applyFont="1" applyBorder="1" applyAlignment="1" applyProtection="1">
      <alignment horizontal="centerContinuous"/>
      <protection hidden="1"/>
    </xf>
    <xf numFmtId="0" fontId="120" fillId="0" borderId="53" xfId="36" applyFont="1" applyBorder="1" applyAlignment="1" applyProtection="1">
      <alignment horizontal="centerContinuous"/>
      <protection hidden="1"/>
    </xf>
    <xf numFmtId="0" fontId="120" fillId="0" borderId="7" xfId="36" applyFont="1" applyBorder="1" applyAlignment="1" applyProtection="1">
      <alignment horizontal="centerContinuous"/>
      <protection hidden="1"/>
    </xf>
    <xf numFmtId="0" fontId="52" fillId="0" borderId="0" xfId="0" applyFont="1" applyProtection="1">
      <protection hidden="1"/>
    </xf>
    <xf numFmtId="0" fontId="36" fillId="0" borderId="0" xfId="54" applyFont="1" applyAlignment="1" applyProtection="1">
      <alignment horizontal="center"/>
      <protection hidden="1"/>
    </xf>
    <xf numFmtId="0" fontId="3" fillId="7" borderId="53" xfId="54" applyFill="1" applyBorder="1" applyAlignment="1" applyProtection="1">
      <alignment horizontal="centerContinuous" vertical="center"/>
      <protection hidden="1"/>
    </xf>
    <xf numFmtId="0" fontId="3" fillId="7" borderId="9" xfId="54" applyFill="1" applyBorder="1" applyAlignment="1" applyProtection="1">
      <alignment vertical="center"/>
      <protection hidden="1"/>
    </xf>
    <xf numFmtId="0" fontId="3" fillId="7" borderId="9" xfId="54" applyFill="1" applyBorder="1" applyAlignment="1" applyProtection="1">
      <alignment horizontal="centerContinuous" vertical="center"/>
      <protection hidden="1"/>
    </xf>
    <xf numFmtId="0" fontId="49" fillId="7" borderId="9" xfId="54" applyFont="1" applyFill="1" applyBorder="1" applyAlignment="1" applyProtection="1">
      <alignment horizontal="centerContinuous" vertical="center"/>
      <protection hidden="1"/>
    </xf>
    <xf numFmtId="0" fontId="49" fillId="15" borderId="14" xfId="37" applyFont="1" applyFill="1" applyBorder="1" applyAlignment="1" applyProtection="1">
      <alignment vertical="center" wrapText="1"/>
      <protection hidden="1"/>
    </xf>
    <xf numFmtId="0" fontId="49" fillId="7" borderId="9" xfId="54" applyFont="1" applyFill="1" applyBorder="1" applyProtection="1">
      <protection hidden="1"/>
    </xf>
    <xf numFmtId="0" fontId="31" fillId="7" borderId="9" xfId="54" applyFont="1" applyFill="1" applyBorder="1" applyAlignment="1" applyProtection="1">
      <alignment horizontal="right" vertical="center" wrapText="1"/>
      <protection hidden="1"/>
    </xf>
    <xf numFmtId="176" fontId="58" fillId="6" borderId="3" xfId="54" applyNumberFormat="1" applyFont="1" applyFill="1" applyBorder="1" applyAlignment="1" applyProtection="1">
      <alignment horizontal="center"/>
      <protection hidden="1"/>
    </xf>
    <xf numFmtId="0" fontId="37" fillId="7" borderId="7" xfId="53" applyFont="1" applyFill="1" applyBorder="1" applyAlignment="1" applyProtection="1">
      <alignment vertical="top"/>
      <protection hidden="1"/>
    </xf>
    <xf numFmtId="0" fontId="48" fillId="16" borderId="0" xfId="0" applyFont="1" applyFill="1" applyProtection="1">
      <protection hidden="1"/>
    </xf>
    <xf numFmtId="0" fontId="8" fillId="15" borderId="63" xfId="37" applyFont="1" applyFill="1" applyBorder="1" applyAlignment="1" applyProtection="1">
      <alignment vertical="center"/>
      <protection hidden="1"/>
    </xf>
    <xf numFmtId="0" fontId="8" fillId="15" borderId="64" xfId="37" applyFont="1" applyFill="1" applyBorder="1" applyAlignment="1" applyProtection="1">
      <alignment vertical="center" wrapText="1"/>
      <protection hidden="1"/>
    </xf>
    <xf numFmtId="0" fontId="8" fillId="15" borderId="65" xfId="37" applyFont="1" applyFill="1" applyBorder="1" applyAlignment="1" applyProtection="1">
      <alignment vertical="center" wrapText="1"/>
      <protection hidden="1"/>
    </xf>
    <xf numFmtId="0" fontId="36" fillId="7" borderId="13" xfId="0" applyFont="1" applyFill="1" applyBorder="1" applyAlignment="1" applyProtection="1">
      <alignment horizontal="right" vertical="center"/>
      <protection hidden="1"/>
    </xf>
    <xf numFmtId="0" fontId="31" fillId="7" borderId="11" xfId="0" applyFont="1" applyFill="1" applyBorder="1" applyAlignment="1" applyProtection="1">
      <alignment horizontal="center" vertical="center"/>
      <protection hidden="1"/>
    </xf>
    <xf numFmtId="0" fontId="36" fillId="0" borderId="0" xfId="0" applyFont="1" applyAlignment="1" applyProtection="1">
      <alignment horizontal="center" vertical="center" wrapText="1"/>
      <protection hidden="1"/>
    </xf>
    <xf numFmtId="49" fontId="49" fillId="0" borderId="0" xfId="36" applyNumberFormat="1" applyFont="1" applyAlignment="1" applyProtection="1">
      <alignment vertical="center"/>
      <protection hidden="1"/>
    </xf>
    <xf numFmtId="0" fontId="49" fillId="0" borderId="9" xfId="36" applyFont="1" applyBorder="1" applyAlignment="1" applyProtection="1">
      <alignment vertical="center"/>
      <protection hidden="1"/>
    </xf>
    <xf numFmtId="49" fontId="49" fillId="0" borderId="9" xfId="36" applyNumberFormat="1" applyFont="1" applyBorder="1" applyAlignment="1" applyProtection="1">
      <alignment vertical="center"/>
      <protection hidden="1"/>
    </xf>
    <xf numFmtId="0" fontId="58" fillId="0" borderId="0" xfId="36" applyFont="1" applyAlignment="1" applyProtection="1">
      <alignment vertical="center" wrapText="1"/>
      <protection hidden="1"/>
    </xf>
    <xf numFmtId="0" fontId="58" fillId="0" borderId="9" xfId="36" applyFont="1" applyBorder="1" applyAlignment="1" applyProtection="1">
      <alignment vertical="center" wrapText="1"/>
      <protection hidden="1"/>
    </xf>
    <xf numFmtId="0" fontId="58" fillId="15" borderId="13" xfId="37" applyFont="1" applyFill="1" applyBorder="1" applyAlignment="1" applyProtection="1">
      <alignment vertical="center" wrapText="1"/>
      <protection hidden="1"/>
    </xf>
    <xf numFmtId="0" fontId="58" fillId="15" borderId="14" xfId="37" applyFont="1" applyFill="1" applyBorder="1" applyAlignment="1" applyProtection="1">
      <alignment vertical="center"/>
      <protection hidden="1"/>
    </xf>
    <xf numFmtId="0" fontId="49" fillId="0" borderId="3" xfId="36" applyFont="1" applyBorder="1" applyAlignment="1" applyProtection="1">
      <alignment horizontal="center"/>
      <protection hidden="1"/>
    </xf>
    <xf numFmtId="0" fontId="49" fillId="0" borderId="16" xfId="36" applyFont="1" applyBorder="1" applyProtection="1">
      <protection hidden="1"/>
    </xf>
    <xf numFmtId="0" fontId="49" fillId="0" borderId="17" xfId="36" applyFont="1" applyBorder="1" applyProtection="1">
      <protection hidden="1"/>
    </xf>
    <xf numFmtId="0" fontId="49" fillId="0" borderId="18" xfId="36" applyFont="1" applyBorder="1" applyProtection="1">
      <protection hidden="1"/>
    </xf>
    <xf numFmtId="0" fontId="49" fillId="0" borderId="9" xfId="36" applyFont="1" applyBorder="1" applyAlignment="1" applyProtection="1">
      <alignment horizontal="left" vertical="center"/>
      <protection hidden="1"/>
    </xf>
    <xf numFmtId="0" fontId="58" fillId="0" borderId="8" xfId="36" applyFont="1" applyBorder="1" applyProtection="1">
      <protection hidden="1"/>
    </xf>
    <xf numFmtId="0" fontId="58" fillId="0" borderId="0" xfId="36" applyFont="1" applyProtection="1">
      <protection hidden="1"/>
    </xf>
    <xf numFmtId="0" fontId="58" fillId="0" borderId="0" xfId="36" applyFont="1" applyAlignment="1" applyProtection="1">
      <alignment vertical="center"/>
      <protection hidden="1"/>
    </xf>
    <xf numFmtId="0" fontId="58" fillId="0" borderId="9" xfId="36" applyFont="1" applyBorder="1" applyAlignment="1" applyProtection="1">
      <alignment horizontal="left" vertical="center"/>
      <protection hidden="1"/>
    </xf>
    <xf numFmtId="0" fontId="58" fillId="0" borderId="0" xfId="0" applyFont="1" applyProtection="1">
      <protection hidden="1"/>
    </xf>
    <xf numFmtId="0" fontId="31" fillId="0" borderId="14" xfId="0" applyFont="1" applyBorder="1" applyProtection="1">
      <protection hidden="1"/>
    </xf>
    <xf numFmtId="0" fontId="0" fillId="7" borderId="53" xfId="0" applyFill="1" applyBorder="1" applyProtection="1">
      <protection hidden="1"/>
    </xf>
    <xf numFmtId="0" fontId="0" fillId="6" borderId="53" xfId="0" applyFill="1" applyBorder="1" applyProtection="1">
      <protection hidden="1"/>
    </xf>
    <xf numFmtId="0" fontId="0" fillId="6" borderId="7" xfId="0" applyFill="1" applyBorder="1" applyProtection="1">
      <protection hidden="1"/>
    </xf>
    <xf numFmtId="0" fontId="8" fillId="7" borderId="8" xfId="37" applyFont="1" applyFill="1" applyBorder="1" applyAlignment="1" applyProtection="1">
      <alignment vertical="center"/>
      <protection hidden="1"/>
    </xf>
    <xf numFmtId="0" fontId="37" fillId="7" borderId="0" xfId="0" applyFont="1" applyFill="1" applyProtection="1">
      <protection hidden="1"/>
    </xf>
    <xf numFmtId="0" fontId="37" fillId="7" borderId="21" xfId="0" applyFont="1" applyFill="1" applyBorder="1" applyProtection="1">
      <protection hidden="1"/>
    </xf>
    <xf numFmtId="0" fontId="44" fillId="0" borderId="0" xfId="53" applyFont="1" applyAlignment="1" applyProtection="1">
      <alignment horizontal="right"/>
      <protection hidden="1"/>
    </xf>
    <xf numFmtId="0" fontId="31" fillId="0" borderId="0" xfId="53" applyFont="1" applyAlignment="1" applyProtection="1">
      <alignment horizontal="right"/>
      <protection hidden="1"/>
    </xf>
    <xf numFmtId="0" fontId="44" fillId="0" borderId="0" xfId="53" applyFont="1" applyAlignment="1" applyProtection="1">
      <alignment horizontal="left"/>
      <protection hidden="1"/>
    </xf>
    <xf numFmtId="0" fontId="31" fillId="0" borderId="0" xfId="53" applyFont="1" applyAlignment="1" applyProtection="1">
      <alignment horizontal="left"/>
      <protection hidden="1"/>
    </xf>
    <xf numFmtId="1" fontId="49" fillId="7" borderId="0" xfId="30" applyNumberFormat="1" applyFont="1" applyFill="1" applyAlignment="1" applyProtection="1">
      <alignment horizontal="center"/>
      <protection hidden="1"/>
    </xf>
    <xf numFmtId="0" fontId="37" fillId="6" borderId="0" xfId="37" applyFont="1" applyFill="1" applyAlignment="1">
      <alignment vertical="top"/>
    </xf>
    <xf numFmtId="0" fontId="44" fillId="7" borderId="3" xfId="54" applyFont="1" applyFill="1" applyBorder="1" applyAlignment="1" applyProtection="1">
      <alignment horizontal="center" vertical="center" wrapText="1"/>
      <protection hidden="1"/>
    </xf>
    <xf numFmtId="0" fontId="36" fillId="7" borderId="3" xfId="54" applyFont="1" applyFill="1" applyBorder="1" applyAlignment="1" applyProtection="1">
      <alignment horizontal="center" vertical="center" wrapText="1"/>
      <protection hidden="1"/>
    </xf>
    <xf numFmtId="0" fontId="49" fillId="7" borderId="0" xfId="74" applyFont="1" applyFill="1" applyAlignment="1" applyProtection="1">
      <alignment horizontal="centerContinuous" vertical="center"/>
      <protection hidden="1"/>
    </xf>
    <xf numFmtId="0" fontId="49" fillId="0" borderId="0" xfId="30" applyFont="1" applyProtection="1">
      <protection hidden="1"/>
    </xf>
    <xf numFmtId="0" fontId="49" fillId="0" borderId="0" xfId="30" applyFont="1" applyAlignment="1" applyProtection="1">
      <alignment horizontal="right"/>
      <protection hidden="1"/>
    </xf>
    <xf numFmtId="0" fontId="58" fillId="0" borderId="0" xfId="30" applyFont="1" applyAlignment="1" applyProtection="1">
      <alignment horizontal="left" vertical="center"/>
      <protection hidden="1"/>
    </xf>
    <xf numFmtId="0" fontId="128" fillId="0" borderId="8" xfId="30" applyFont="1" applyBorder="1" applyAlignment="1" applyProtection="1">
      <alignment vertical="center" wrapText="1"/>
      <protection hidden="1"/>
    </xf>
    <xf numFmtId="0" fontId="128" fillId="14" borderId="8" xfId="30" applyFont="1" applyFill="1" applyBorder="1" applyAlignment="1" applyProtection="1">
      <alignment vertical="center" wrapText="1"/>
      <protection hidden="1"/>
    </xf>
    <xf numFmtId="0" fontId="49" fillId="0" borderId="21" xfId="30" applyFont="1" applyBorder="1" applyProtection="1">
      <protection hidden="1"/>
    </xf>
    <xf numFmtId="0" fontId="49" fillId="0" borderId="14" xfId="30" applyFont="1" applyBorder="1" applyAlignment="1" applyProtection="1">
      <alignment wrapText="1"/>
      <protection hidden="1"/>
    </xf>
    <xf numFmtId="0" fontId="49" fillId="0" borderId="8" xfId="30" applyFont="1" applyBorder="1" applyProtection="1">
      <protection hidden="1"/>
    </xf>
    <xf numFmtId="0" fontId="58" fillId="14" borderId="0" xfId="30" applyFont="1" applyFill="1" applyProtection="1">
      <protection hidden="1"/>
    </xf>
    <xf numFmtId="0" fontId="58" fillId="14" borderId="8" xfId="30" applyFont="1" applyFill="1" applyBorder="1" applyProtection="1">
      <protection hidden="1"/>
    </xf>
    <xf numFmtId="0" fontId="49" fillId="0" borderId="9" xfId="30" applyFont="1" applyBorder="1" applyProtection="1">
      <protection hidden="1"/>
    </xf>
    <xf numFmtId="0" fontId="58" fillId="14" borderId="9" xfId="30" applyFont="1" applyFill="1" applyBorder="1" applyProtection="1">
      <protection hidden="1"/>
    </xf>
    <xf numFmtId="14" fontId="49" fillId="0" borderId="0" xfId="34" applyNumberFormat="1" applyFont="1" applyProtection="1">
      <protection hidden="1"/>
    </xf>
    <xf numFmtId="165" fontId="49" fillId="0" borderId="0" xfId="30" applyNumberFormat="1" applyFont="1" applyProtection="1">
      <protection hidden="1"/>
    </xf>
    <xf numFmtId="0" fontId="49" fillId="0" borderId="0" xfId="30" quotePrefix="1" applyFont="1" applyProtection="1">
      <protection hidden="1"/>
    </xf>
    <xf numFmtId="0" fontId="49" fillId="14" borderId="0" xfId="30" applyFont="1" applyFill="1" applyProtection="1">
      <protection hidden="1"/>
    </xf>
    <xf numFmtId="0" fontId="122" fillId="6" borderId="0" xfId="37" applyFont="1" applyFill="1" applyAlignment="1" applyProtection="1">
      <alignment horizontal="right" vertical="center"/>
      <protection hidden="1"/>
    </xf>
    <xf numFmtId="0" fontId="12" fillId="7" borderId="0" xfId="30" applyFill="1" applyProtection="1">
      <protection hidden="1"/>
    </xf>
    <xf numFmtId="0" fontId="58" fillId="7" borderId="0" xfId="37" applyFont="1" applyFill="1" applyAlignment="1" applyProtection="1">
      <alignment vertical="center"/>
      <protection hidden="1"/>
    </xf>
    <xf numFmtId="0" fontId="31" fillId="81" borderId="0" xfId="54" applyFont="1" applyFill="1" applyProtection="1">
      <protection hidden="1"/>
    </xf>
    <xf numFmtId="2" fontId="49" fillId="0" borderId="0" xfId="30" applyNumberFormat="1" applyFont="1" applyProtection="1">
      <protection hidden="1"/>
    </xf>
    <xf numFmtId="0" fontId="49" fillId="81" borderId="0" xfId="30" applyFont="1" applyFill="1" applyProtection="1">
      <protection hidden="1"/>
    </xf>
    <xf numFmtId="0" fontId="57" fillId="0" borderId="28" xfId="30" applyFont="1" applyBorder="1" applyAlignment="1" applyProtection="1">
      <alignment horizontal="center" vertical="center" wrapText="1"/>
      <protection hidden="1"/>
    </xf>
    <xf numFmtId="0" fontId="58" fillId="0" borderId="3" xfId="30" applyFont="1" applyBorder="1" applyAlignment="1" applyProtection="1">
      <alignment horizontal="center" vertical="center"/>
      <protection hidden="1"/>
    </xf>
    <xf numFmtId="0" fontId="58" fillId="0" borderId="3" xfId="30" applyFont="1" applyBorder="1" applyAlignment="1" applyProtection="1">
      <alignment horizontal="center" vertical="center" wrapText="1"/>
      <protection hidden="1"/>
    </xf>
    <xf numFmtId="0" fontId="58" fillId="0" borderId="0" xfId="30" applyFont="1" applyAlignment="1" applyProtection="1">
      <alignment horizontal="center" vertical="center" wrapText="1"/>
      <protection hidden="1"/>
    </xf>
    <xf numFmtId="0" fontId="58" fillId="0" borderId="11" xfId="30" applyFont="1" applyBorder="1" applyAlignment="1" applyProtection="1">
      <alignment horizontal="left" vertical="center"/>
      <protection hidden="1"/>
    </xf>
    <xf numFmtId="0" fontId="58" fillId="0" borderId="21" xfId="30" applyFont="1" applyBorder="1" applyAlignment="1" applyProtection="1">
      <alignment horizontal="center" vertical="center" wrapText="1"/>
      <protection hidden="1"/>
    </xf>
    <xf numFmtId="0" fontId="49" fillId="0" borderId="22" xfId="0" applyFont="1" applyBorder="1" applyProtection="1">
      <protection hidden="1"/>
    </xf>
    <xf numFmtId="14" fontId="49" fillId="0" borderId="0" xfId="32" applyNumberFormat="1" applyFont="1" applyProtection="1">
      <protection hidden="1"/>
    </xf>
    <xf numFmtId="14" fontId="49" fillId="0" borderId="0" xfId="33" applyNumberFormat="1" applyFont="1" applyProtection="1">
      <protection hidden="1"/>
    </xf>
    <xf numFmtId="0" fontId="49" fillId="0" borderId="0" xfId="30" quotePrefix="1" applyFont="1" applyAlignment="1" applyProtection="1">
      <alignment wrapText="1"/>
      <protection hidden="1"/>
    </xf>
    <xf numFmtId="0" fontId="49" fillId="0" borderId="0" xfId="30" applyFont="1" applyAlignment="1" applyProtection="1">
      <alignment horizontal="left"/>
      <protection hidden="1"/>
    </xf>
    <xf numFmtId="14" fontId="49" fillId="0" borderId="0" xfId="30" applyNumberFormat="1" applyFont="1" applyProtection="1">
      <protection hidden="1"/>
    </xf>
    <xf numFmtId="1" fontId="49" fillId="0" borderId="0" xfId="30" applyNumberFormat="1" applyFont="1" applyProtection="1">
      <protection hidden="1"/>
    </xf>
    <xf numFmtId="0" fontId="52" fillId="6" borderId="0" xfId="37" applyFont="1" applyFill="1" applyAlignment="1" applyProtection="1">
      <alignment vertical="top" wrapText="1"/>
      <protection hidden="1"/>
    </xf>
    <xf numFmtId="0" fontId="8" fillId="6" borderId="53" xfId="37" applyFont="1" applyFill="1" applyBorder="1" applyAlignment="1" applyProtection="1">
      <alignment vertical="top"/>
      <protection hidden="1"/>
    </xf>
    <xf numFmtId="0" fontId="49" fillId="6" borderId="22" xfId="0" applyFont="1" applyFill="1" applyBorder="1" applyAlignment="1" applyProtection="1">
      <alignment horizontal="left" vertical="center" wrapText="1"/>
      <protection hidden="1"/>
    </xf>
    <xf numFmtId="0" fontId="4" fillId="0" borderId="0" xfId="0" applyFont="1" applyAlignment="1" applyProtection="1">
      <alignment horizontal="center" vertical="center" wrapText="1"/>
      <protection hidden="1"/>
    </xf>
    <xf numFmtId="0" fontId="5" fillId="0" borderId="0" xfId="0" applyFont="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49" fillId="0" borderId="0" xfId="0" applyFont="1" applyAlignment="1" applyProtection="1">
      <alignment horizontal="left" vertical="center" wrapText="1"/>
      <protection hidden="1"/>
    </xf>
    <xf numFmtId="0" fontId="8" fillId="0" borderId="0" xfId="37" applyFont="1" applyAlignment="1" applyProtection="1">
      <alignment vertical="center" wrapText="1"/>
      <protection hidden="1"/>
    </xf>
    <xf numFmtId="0" fontId="31" fillId="0" borderId="0" xfId="0" applyFont="1" applyAlignment="1" applyProtection="1">
      <alignment horizontal="left" wrapText="1"/>
      <protection hidden="1"/>
    </xf>
    <xf numFmtId="0" fontId="37" fillId="0" borderId="0" xfId="53" applyFont="1" applyAlignment="1" applyProtection="1">
      <alignment horizontal="left" vertical="top" wrapText="1"/>
      <protection hidden="1"/>
    </xf>
    <xf numFmtId="0" fontId="31" fillId="0" borderId="0" xfId="53" applyFont="1" applyAlignment="1" applyProtection="1">
      <alignment vertical="top" wrapText="1"/>
      <protection hidden="1"/>
    </xf>
    <xf numFmtId="0" fontId="31" fillId="0" borderId="0" xfId="0" applyFont="1" applyAlignment="1" applyProtection="1">
      <alignment horizontal="center" vertical="center" wrapText="1"/>
      <protection hidden="1"/>
    </xf>
    <xf numFmtId="0" fontId="31" fillId="0" borderId="0" xfId="53" applyFont="1" applyAlignment="1" applyProtection="1">
      <alignment horizontal="center" vertical="center" wrapText="1"/>
      <protection locked="0"/>
    </xf>
    <xf numFmtId="0" fontId="31" fillId="13" borderId="3" xfId="53" applyFont="1" applyFill="1" applyBorder="1" applyAlignment="1" applyProtection="1">
      <alignment horizontal="center" vertical="center" wrapText="1"/>
      <protection locked="0"/>
    </xf>
    <xf numFmtId="0" fontId="129" fillId="0" borderId="3" xfId="0" applyFont="1" applyBorder="1" applyAlignment="1" applyProtection="1">
      <alignment horizontal="center" vertical="center" wrapText="1"/>
      <protection hidden="1"/>
    </xf>
    <xf numFmtId="0" fontId="125" fillId="0" borderId="3" xfId="0" applyFont="1" applyBorder="1" applyAlignment="1" applyProtection="1">
      <alignment horizontal="center" vertical="center" wrapText="1"/>
      <protection hidden="1"/>
    </xf>
    <xf numFmtId="0" fontId="125" fillId="0" borderId="21" xfId="0" applyFont="1" applyBorder="1" applyAlignment="1" applyProtection="1">
      <alignment horizontal="center" vertical="center" wrapText="1"/>
      <protection hidden="1"/>
    </xf>
    <xf numFmtId="0" fontId="58" fillId="0" borderId="3" xfId="0" applyFont="1" applyBorder="1" applyAlignment="1" applyProtection="1">
      <alignment horizontal="right" vertical="center"/>
      <protection hidden="1"/>
    </xf>
    <xf numFmtId="0" fontId="58" fillId="0" borderId="21" xfId="0" applyFont="1" applyBorder="1" applyAlignment="1" applyProtection="1">
      <alignment horizontal="right" vertical="center"/>
      <protection hidden="1"/>
    </xf>
    <xf numFmtId="0" fontId="8" fillId="7" borderId="0" xfId="74" applyFont="1" applyFill="1" applyAlignment="1" applyProtection="1">
      <alignment vertical="center" wrapText="1"/>
      <protection hidden="1"/>
    </xf>
    <xf numFmtId="0" fontId="8" fillId="7" borderId="9" xfId="74" applyFont="1" applyFill="1" applyBorder="1" applyAlignment="1" applyProtection="1">
      <alignment vertical="center" wrapText="1"/>
      <protection hidden="1"/>
    </xf>
    <xf numFmtId="4" fontId="52" fillId="7" borderId="11" xfId="30" applyNumberFormat="1" applyFont="1" applyFill="1" applyBorder="1" applyAlignment="1" applyProtection="1">
      <alignment horizontal="center" vertical="center"/>
      <protection hidden="1"/>
    </xf>
    <xf numFmtId="2" fontId="52" fillId="7" borderId="70" xfId="30" applyNumberFormat="1" applyFont="1" applyFill="1" applyBorder="1" applyAlignment="1" applyProtection="1">
      <alignment horizontal="center" vertical="center"/>
      <protection hidden="1"/>
    </xf>
    <xf numFmtId="2" fontId="49" fillId="13" borderId="3" xfId="30" applyNumberFormat="1" applyFont="1" applyFill="1" applyBorder="1" applyAlignment="1" applyProtection="1">
      <alignment horizontal="center" vertical="center"/>
      <protection locked="0"/>
    </xf>
    <xf numFmtId="1" fontId="49" fillId="13" borderId="3" xfId="30" applyNumberFormat="1" applyFont="1" applyFill="1" applyBorder="1" applyAlignment="1" applyProtection="1">
      <alignment horizontal="center" vertical="center"/>
      <protection locked="0"/>
    </xf>
    <xf numFmtId="2" fontId="49" fillId="13" borderId="14" xfId="30" applyNumberFormat="1" applyFont="1" applyFill="1" applyBorder="1" applyAlignment="1" applyProtection="1">
      <alignment horizontal="center" vertical="center"/>
      <protection locked="0"/>
    </xf>
    <xf numFmtId="3" fontId="52" fillId="7" borderId="71" xfId="30" applyNumberFormat="1" applyFont="1" applyFill="1" applyBorder="1" applyAlignment="1" applyProtection="1">
      <alignment horizontal="center" vertical="center"/>
      <protection hidden="1"/>
    </xf>
    <xf numFmtId="0" fontId="53" fillId="15" borderId="72" xfId="30" applyFont="1" applyFill="1" applyBorder="1" applyAlignment="1" applyProtection="1">
      <alignment vertical="center"/>
      <protection hidden="1"/>
    </xf>
    <xf numFmtId="1" fontId="49" fillId="7" borderId="73" xfId="30" applyNumberFormat="1" applyFont="1" applyFill="1" applyBorder="1" applyAlignment="1" applyProtection="1">
      <alignment horizontal="center" vertical="center"/>
      <protection hidden="1"/>
    </xf>
    <xf numFmtId="1" fontId="52" fillId="7" borderId="75" xfId="30" applyNumberFormat="1" applyFont="1" applyFill="1" applyBorder="1" applyAlignment="1" applyProtection="1">
      <alignment horizontal="center" vertical="center"/>
      <protection hidden="1"/>
    </xf>
    <xf numFmtId="2" fontId="52" fillId="7" borderId="74" xfId="30" applyNumberFormat="1" applyFont="1" applyFill="1" applyBorder="1" applyAlignment="1" applyProtection="1">
      <alignment horizontal="center" vertical="center"/>
      <protection hidden="1"/>
    </xf>
    <xf numFmtId="1" fontId="52" fillId="7" borderId="74" xfId="30" applyNumberFormat="1" applyFont="1" applyFill="1" applyBorder="1" applyAlignment="1" applyProtection="1">
      <alignment horizontal="center" vertical="center"/>
      <protection hidden="1"/>
    </xf>
    <xf numFmtId="0" fontId="130" fillId="0" borderId="31" xfId="30" applyFont="1" applyBorder="1" applyAlignment="1" applyProtection="1">
      <alignment horizontal="center" vertical="center" wrapText="1"/>
      <protection hidden="1"/>
    </xf>
    <xf numFmtId="0" fontId="130" fillId="0" borderId="29" xfId="30" applyFont="1" applyBorder="1" applyAlignment="1" applyProtection="1">
      <alignment horizontal="center" vertical="center" wrapText="1"/>
      <protection hidden="1"/>
    </xf>
    <xf numFmtId="0" fontId="130" fillId="0" borderId="27" xfId="30" applyFont="1" applyBorder="1" applyAlignment="1" applyProtection="1">
      <alignment horizontal="center" vertical="center" wrapText="1"/>
      <protection hidden="1"/>
    </xf>
    <xf numFmtId="2" fontId="52" fillId="7" borderId="76" xfId="30" applyNumberFormat="1" applyFont="1" applyFill="1" applyBorder="1" applyAlignment="1" applyProtection="1">
      <alignment horizontal="center" vertical="center"/>
      <protection hidden="1"/>
    </xf>
    <xf numFmtId="14" fontId="49" fillId="0" borderId="77" xfId="30" applyNumberFormat="1" applyFont="1" applyBorder="1" applyAlignment="1" applyProtection="1">
      <alignment horizontal="center" vertical="center" wrapText="1"/>
      <protection hidden="1"/>
    </xf>
    <xf numFmtId="0" fontId="124" fillId="13" borderId="3" xfId="36" applyFont="1" applyFill="1" applyBorder="1" applyProtection="1">
      <protection hidden="1"/>
    </xf>
    <xf numFmtId="0" fontId="49" fillId="5" borderId="3" xfId="36" applyFont="1" applyFill="1" applyBorder="1" applyProtection="1">
      <protection hidden="1"/>
    </xf>
    <xf numFmtId="0" fontId="47" fillId="13" borderId="3" xfId="36" applyFont="1" applyFill="1" applyBorder="1" applyAlignment="1" applyProtection="1">
      <alignment horizontal="center"/>
      <protection hidden="1"/>
    </xf>
    <xf numFmtId="0" fontId="49" fillId="0" borderId="0" xfId="36" quotePrefix="1" applyFont="1" applyAlignment="1" applyProtection="1">
      <alignment vertical="center"/>
      <protection hidden="1"/>
    </xf>
    <xf numFmtId="49" fontId="49" fillId="0" borderId="0" xfId="36" quotePrefix="1" applyNumberFormat="1" applyFont="1" applyAlignment="1" applyProtection="1">
      <alignment vertical="center"/>
      <protection hidden="1"/>
    </xf>
    <xf numFmtId="0" fontId="51" fillId="15" borderId="24" xfId="30" applyFont="1" applyFill="1" applyBorder="1" applyAlignment="1" applyProtection="1">
      <alignment horizontal="centerContinuous" vertical="center"/>
      <protection hidden="1"/>
    </xf>
    <xf numFmtId="0" fontId="51" fillId="15" borderId="26" xfId="30" applyFont="1" applyFill="1" applyBorder="1" applyAlignment="1" applyProtection="1">
      <alignment horizontal="centerContinuous" vertical="center"/>
      <protection hidden="1"/>
    </xf>
    <xf numFmtId="0" fontId="51" fillId="15" borderId="25" xfId="30" applyFont="1" applyFill="1" applyBorder="1" applyAlignment="1" applyProtection="1">
      <alignment horizontal="centerContinuous" vertical="center"/>
      <protection hidden="1"/>
    </xf>
    <xf numFmtId="0" fontId="133" fillId="15" borderId="26" xfId="30" applyFont="1" applyFill="1" applyBorder="1" applyAlignment="1" applyProtection="1">
      <alignment horizontal="centerContinuous"/>
      <protection hidden="1"/>
    </xf>
    <xf numFmtId="0" fontId="20" fillId="15" borderId="25" xfId="30" applyFont="1" applyFill="1" applyBorder="1" applyAlignment="1" applyProtection="1">
      <alignment horizontal="centerContinuous"/>
      <protection hidden="1"/>
    </xf>
    <xf numFmtId="0" fontId="134" fillId="15" borderId="21" xfId="30" applyFont="1" applyFill="1" applyBorder="1" applyAlignment="1" applyProtection="1">
      <alignment vertical="center"/>
      <protection hidden="1"/>
    </xf>
    <xf numFmtId="0" fontId="130" fillId="0" borderId="25" xfId="30" applyFont="1" applyBorder="1" applyAlignment="1" applyProtection="1">
      <alignment horizontal="center" vertical="center" wrapText="1"/>
      <protection hidden="1"/>
    </xf>
    <xf numFmtId="0" fontId="12" fillId="7" borderId="11" xfId="30" applyFill="1" applyBorder="1" applyProtection="1">
      <protection hidden="1"/>
    </xf>
    <xf numFmtId="0" fontId="0" fillId="7" borderId="11" xfId="0" applyFill="1" applyBorder="1" applyProtection="1">
      <protection hidden="1"/>
    </xf>
    <xf numFmtId="0" fontId="6" fillId="7" borderId="0" xfId="30" applyFont="1" applyFill="1" applyProtection="1">
      <protection hidden="1"/>
    </xf>
    <xf numFmtId="0" fontId="7" fillId="7" borderId="0" xfId="30" applyFont="1" applyFill="1" applyAlignment="1" applyProtection="1">
      <alignment horizontal="right"/>
      <protection hidden="1"/>
    </xf>
    <xf numFmtId="0" fontId="136" fillId="7" borderId="0" xfId="30" applyFont="1" applyFill="1" applyAlignment="1" applyProtection="1">
      <alignment horizontal="right"/>
      <protection hidden="1"/>
    </xf>
    <xf numFmtId="0" fontId="136" fillId="6" borderId="0" xfId="37" applyFont="1" applyFill="1" applyAlignment="1" applyProtection="1">
      <alignment horizontal="right"/>
      <protection hidden="1"/>
    </xf>
    <xf numFmtId="0" fontId="137" fillId="7" borderId="3" xfId="37" applyFont="1" applyFill="1" applyBorder="1" applyAlignment="1" applyProtection="1">
      <alignment horizontal="center"/>
      <protection hidden="1"/>
    </xf>
    <xf numFmtId="0" fontId="52" fillId="0" borderId="0" xfId="36" applyFont="1" applyProtection="1">
      <protection hidden="1"/>
    </xf>
    <xf numFmtId="0" fontId="44" fillId="7" borderId="0" xfId="54" applyFont="1" applyFill="1" applyAlignment="1" applyProtection="1">
      <alignment horizontal="center" vertical="center" wrapText="1"/>
      <protection hidden="1"/>
    </xf>
    <xf numFmtId="0" fontId="57" fillId="7" borderId="0" xfId="54" applyFont="1" applyFill="1" applyProtection="1">
      <protection hidden="1"/>
    </xf>
    <xf numFmtId="0" fontId="52" fillId="7" borderId="0" xfId="54" applyFont="1" applyFill="1" applyProtection="1">
      <protection hidden="1"/>
    </xf>
    <xf numFmtId="0" fontId="37" fillId="6" borderId="5" xfId="0" applyFont="1" applyFill="1" applyBorder="1" applyProtection="1">
      <protection hidden="1"/>
    </xf>
    <xf numFmtId="0" fontId="133" fillId="15" borderId="24" xfId="66" applyFont="1" applyFill="1" applyBorder="1" applyAlignment="1" applyProtection="1">
      <alignment horizontal="centerContinuous"/>
      <protection hidden="1"/>
    </xf>
    <xf numFmtId="0" fontId="49" fillId="0" borderId="0" xfId="0" applyFont="1" applyAlignment="1" applyProtection="1">
      <alignment horizontal="right"/>
      <protection hidden="1"/>
    </xf>
    <xf numFmtId="0" fontId="31" fillId="0" borderId="0" xfId="0" applyFont="1" applyAlignment="1" applyProtection="1">
      <alignment horizontal="center" vertical="center"/>
      <protection hidden="1"/>
    </xf>
    <xf numFmtId="191" fontId="31" fillId="13" borderId="3" xfId="53" applyNumberFormat="1" applyFont="1" applyFill="1" applyBorder="1" applyAlignment="1" applyProtection="1">
      <alignment horizontal="center" vertical="center" wrapText="1"/>
      <protection locked="0"/>
    </xf>
    <xf numFmtId="0" fontId="4" fillId="7" borderId="53" xfId="74" applyFont="1" applyFill="1" applyBorder="1" applyAlignment="1" applyProtection="1">
      <alignment horizontal="centerContinuous" vertical="center"/>
      <protection hidden="1"/>
    </xf>
    <xf numFmtId="0" fontId="7" fillId="7" borderId="0" xfId="74" applyFont="1" applyFill="1" applyAlignment="1" applyProtection="1">
      <alignment horizontal="centerContinuous" vertical="center"/>
      <protection hidden="1"/>
    </xf>
    <xf numFmtId="0" fontId="31" fillId="7" borderId="0" xfId="54" applyFont="1" applyFill="1" applyAlignment="1" applyProtection="1">
      <alignment horizontal="right" vertical="center" wrapText="1"/>
      <protection hidden="1"/>
    </xf>
    <xf numFmtId="0" fontId="31" fillId="0" borderId="0" xfId="54" applyFont="1" applyAlignment="1" applyProtection="1">
      <alignment wrapText="1"/>
      <protection hidden="1"/>
    </xf>
    <xf numFmtId="0" fontId="49" fillId="0" borderId="0" xfId="54" applyFont="1" applyAlignment="1" applyProtection="1">
      <alignment wrapText="1"/>
      <protection hidden="1"/>
    </xf>
    <xf numFmtId="0" fontId="138" fillId="7" borderId="0" xfId="53" applyFont="1" applyFill="1" applyAlignment="1" applyProtection="1">
      <alignment vertical="top"/>
      <protection hidden="1"/>
    </xf>
    <xf numFmtId="0" fontId="52" fillId="6" borderId="8" xfId="74" applyFont="1" applyFill="1" applyBorder="1" applyAlignment="1" applyProtection="1">
      <alignment vertical="top"/>
      <protection hidden="1"/>
    </xf>
    <xf numFmtId="0" fontId="7" fillId="0" borderId="0" xfId="0" applyFont="1"/>
    <xf numFmtId="14" fontId="52" fillId="82" borderId="10" xfId="30" applyNumberFormat="1" applyFont="1" applyFill="1" applyBorder="1" applyAlignment="1" applyProtection="1">
      <alignment horizontal="center" vertical="center" wrapText="1"/>
      <protection hidden="1"/>
    </xf>
    <xf numFmtId="14" fontId="49" fillId="82" borderId="21" xfId="30" applyNumberFormat="1" applyFont="1" applyFill="1" applyBorder="1" applyAlignment="1" applyProtection="1">
      <alignment horizontal="center" vertical="center" wrapText="1"/>
      <protection locked="0" hidden="1"/>
    </xf>
    <xf numFmtId="14" fontId="52" fillId="82" borderId="10" xfId="30" applyNumberFormat="1" applyFont="1" applyFill="1" applyBorder="1" applyAlignment="1" applyProtection="1">
      <alignment horizontal="center" vertical="center" wrapText="1"/>
      <protection locked="0" hidden="1"/>
    </xf>
    <xf numFmtId="0" fontId="6" fillId="0" borderId="0" xfId="30" applyFont="1" applyProtection="1">
      <protection hidden="1"/>
    </xf>
    <xf numFmtId="0" fontId="12" fillId="0" borderId="11" xfId="30" applyBorder="1" applyProtection="1">
      <protection locked="0" hidden="1"/>
    </xf>
    <xf numFmtId="0" fontId="5" fillId="0" borderId="0" xfId="0" applyFont="1" applyAlignment="1" applyProtection="1">
      <alignment horizontal="center" vertical="center" wrapText="1"/>
      <protection hidden="1"/>
    </xf>
    <xf numFmtId="0" fontId="32" fillId="6" borderId="0" xfId="53" applyFont="1" applyFill="1" applyAlignment="1" applyProtection="1">
      <alignment horizontal="right"/>
      <protection hidden="1"/>
    </xf>
    <xf numFmtId="0" fontId="43" fillId="7" borderId="3" xfId="53" applyFont="1" applyFill="1" applyBorder="1" applyAlignment="1" applyProtection="1">
      <alignment horizontal="center"/>
      <protection hidden="1"/>
    </xf>
    <xf numFmtId="0" fontId="32" fillId="6" borderId="8" xfId="53" applyFont="1" applyFill="1" applyBorder="1" applyAlignment="1" applyProtection="1">
      <alignment horizontal="right"/>
      <protection hidden="1"/>
    </xf>
    <xf numFmtId="0" fontId="8" fillId="6" borderId="8" xfId="53" applyFont="1" applyFill="1" applyBorder="1" applyAlignment="1" applyProtection="1">
      <alignment horizontal="right"/>
      <protection hidden="1"/>
    </xf>
    <xf numFmtId="0" fontId="4" fillId="7" borderId="5" xfId="37" applyFont="1" applyFill="1" applyBorder="1" applyAlignment="1" applyProtection="1">
      <alignment horizontal="centerContinuous" vertical="center"/>
      <protection hidden="1"/>
    </xf>
    <xf numFmtId="0" fontId="4" fillId="7" borderId="53" xfId="37" applyFont="1" applyFill="1" applyBorder="1" applyAlignment="1" applyProtection="1">
      <alignment horizontal="centerContinuous" vertical="center"/>
      <protection hidden="1"/>
    </xf>
    <xf numFmtId="0" fontId="4" fillId="6" borderId="53" xfId="37" applyFont="1" applyFill="1" applyBorder="1" applyAlignment="1" applyProtection="1">
      <alignment horizontal="centerContinuous" vertical="center"/>
      <protection hidden="1"/>
    </xf>
    <xf numFmtId="0" fontId="4" fillId="6" borderId="7" xfId="37" applyFont="1" applyFill="1" applyBorder="1" applyAlignment="1" applyProtection="1">
      <alignment horizontal="centerContinuous" vertical="center"/>
      <protection hidden="1"/>
    </xf>
    <xf numFmtId="0" fontId="4" fillId="0" borderId="0" xfId="37" applyFont="1" applyAlignment="1" applyProtection="1">
      <alignment horizontal="center" vertical="center"/>
      <protection hidden="1"/>
    </xf>
    <xf numFmtId="0" fontId="9" fillId="7" borderId="53" xfId="53" applyFont="1" applyFill="1" applyBorder="1" applyAlignment="1" applyProtection="1">
      <alignment wrapText="1"/>
      <protection hidden="1"/>
    </xf>
    <xf numFmtId="0" fontId="37" fillId="7" borderId="53" xfId="53" applyFont="1" applyFill="1" applyBorder="1" applyAlignment="1" applyProtection="1">
      <alignment vertical="top"/>
      <protection hidden="1"/>
    </xf>
    <xf numFmtId="0" fontId="0" fillId="8" borderId="0" xfId="0" applyFill="1" applyProtection="1">
      <protection hidden="1"/>
    </xf>
    <xf numFmtId="0" fontId="0" fillId="8" borderId="0" xfId="0" applyFill="1"/>
    <xf numFmtId="0" fontId="8" fillId="0" borderId="78" xfId="30" applyFont="1" applyBorder="1" applyAlignment="1" applyProtection="1">
      <alignment horizontal="center" vertical="center" wrapText="1"/>
      <protection hidden="1"/>
    </xf>
    <xf numFmtId="0" fontId="139" fillId="7" borderId="23" xfId="66" applyFont="1" applyFill="1" applyBorder="1" applyAlignment="1" applyProtection="1">
      <alignment horizontal="centerContinuous"/>
      <protection hidden="1"/>
    </xf>
    <xf numFmtId="0" fontId="139" fillId="7" borderId="23" xfId="30" applyFont="1" applyFill="1" applyBorder="1" applyAlignment="1" applyProtection="1">
      <alignment horizontal="centerContinuous"/>
      <protection hidden="1"/>
    </xf>
    <xf numFmtId="0" fontId="140" fillId="7" borderId="23" xfId="30" applyFont="1" applyFill="1" applyBorder="1" applyAlignment="1" applyProtection="1">
      <alignment horizontal="centerContinuous"/>
      <protection hidden="1"/>
    </xf>
    <xf numFmtId="0" fontId="49" fillId="13" borderId="3" xfId="36" applyFont="1" applyFill="1" applyBorder="1" applyAlignment="1" applyProtection="1">
      <alignment horizontal="center"/>
      <protection hidden="1"/>
    </xf>
    <xf numFmtId="0" fontId="49" fillId="0" borderId="3" xfId="36" applyFont="1" applyBorder="1" applyAlignment="1" applyProtection="1">
      <alignment horizontal="center"/>
      <protection hidden="1"/>
    </xf>
    <xf numFmtId="0" fontId="58" fillId="8" borderId="3" xfId="36" applyFont="1" applyFill="1" applyBorder="1" applyAlignment="1" applyProtection="1">
      <alignment horizontal="center" vertical="center"/>
      <protection hidden="1"/>
    </xf>
    <xf numFmtId="0" fontId="123" fillId="0" borderId="3" xfId="22" quotePrefix="1" applyFont="1" applyBorder="1" applyAlignment="1" applyProtection="1">
      <alignment horizontal="left"/>
      <protection hidden="1"/>
    </xf>
    <xf numFmtId="0" fontId="123" fillId="0" borderId="21" xfId="22" applyFont="1" applyBorder="1" applyAlignment="1" applyProtection="1">
      <alignment horizontal="left"/>
      <protection hidden="1"/>
    </xf>
    <xf numFmtId="0" fontId="123" fillId="0" borderId="13" xfId="22" applyFont="1" applyBorder="1" applyAlignment="1" applyProtection="1">
      <alignment horizontal="left"/>
      <protection hidden="1"/>
    </xf>
    <xf numFmtId="0" fontId="123" fillId="0" borderId="14" xfId="22" applyFont="1" applyBorder="1" applyAlignment="1" applyProtection="1">
      <alignment horizontal="left"/>
      <protection hidden="1"/>
    </xf>
    <xf numFmtId="0" fontId="58" fillId="8" borderId="3" xfId="36" applyFont="1" applyFill="1" applyBorder="1" applyAlignment="1" applyProtection="1">
      <alignment horizontal="left"/>
      <protection hidden="1"/>
    </xf>
    <xf numFmtId="0" fontId="123" fillId="0" borderId="3" xfId="24" applyFont="1" applyBorder="1" applyAlignment="1" applyProtection="1">
      <alignment horizontal="left"/>
      <protection hidden="1"/>
    </xf>
    <xf numFmtId="0" fontId="123" fillId="0" borderId="21" xfId="24" applyFont="1" applyBorder="1" applyAlignment="1" applyProtection="1">
      <alignment horizontal="left"/>
      <protection hidden="1"/>
    </xf>
    <xf numFmtId="0" fontId="123" fillId="0" borderId="13" xfId="24" applyFont="1" applyBorder="1" applyAlignment="1" applyProtection="1">
      <alignment horizontal="left"/>
      <protection hidden="1"/>
    </xf>
    <xf numFmtId="0" fontId="123" fillId="0" borderId="14" xfId="24" applyFont="1" applyBorder="1" applyAlignment="1" applyProtection="1">
      <alignment horizontal="left"/>
      <protection hidden="1"/>
    </xf>
    <xf numFmtId="0" fontId="123" fillId="0" borderId="3" xfId="22" applyFont="1" applyBorder="1" applyAlignment="1" applyProtection="1">
      <alignment horizontal="left"/>
      <protection hidden="1"/>
    </xf>
    <xf numFmtId="0" fontId="10" fillId="0" borderId="21" xfId="22" applyBorder="1" applyAlignment="1" applyProtection="1">
      <alignment horizontal="left"/>
      <protection hidden="1"/>
    </xf>
    <xf numFmtId="0" fontId="10" fillId="0" borderId="13" xfId="22" applyBorder="1" applyAlignment="1" applyProtection="1">
      <alignment horizontal="left"/>
    </xf>
    <xf numFmtId="0" fontId="10" fillId="0" borderId="14" xfId="22" applyBorder="1" applyAlignment="1" applyProtection="1">
      <alignment horizontal="left"/>
    </xf>
    <xf numFmtId="0" fontId="3" fillId="13" borderId="21" xfId="0" applyFont="1" applyFill="1" applyBorder="1" applyAlignment="1" applyProtection="1">
      <alignment horizontal="center" wrapText="1"/>
      <protection locked="0"/>
    </xf>
    <xf numFmtId="0" fontId="0" fillId="13" borderId="13" xfId="0" applyFill="1" applyBorder="1" applyAlignment="1" applyProtection="1">
      <alignment horizontal="center" wrapText="1"/>
      <protection locked="0"/>
    </xf>
    <xf numFmtId="0" fontId="0" fillId="13" borderId="14" xfId="0" applyFill="1" applyBorder="1" applyAlignment="1" applyProtection="1">
      <alignment horizontal="center" wrapText="1"/>
      <protection locked="0"/>
    </xf>
    <xf numFmtId="0" fontId="31" fillId="16" borderId="0" xfId="53" applyFont="1" applyFill="1" applyAlignment="1" applyProtection="1">
      <alignment horizontal="left" vertical="top" wrapText="1"/>
      <protection hidden="1"/>
    </xf>
    <xf numFmtId="0" fontId="31" fillId="16" borderId="35" xfId="53" applyFont="1" applyFill="1" applyBorder="1" applyAlignment="1" applyProtection="1">
      <alignment horizontal="left" vertical="top" wrapText="1"/>
      <protection hidden="1"/>
    </xf>
    <xf numFmtId="0" fontId="5" fillId="6" borderId="8" xfId="0" applyFont="1" applyFill="1" applyBorder="1" applyAlignment="1" applyProtection="1">
      <alignment horizontal="center" vertical="center" wrapText="1"/>
      <protection hidden="1"/>
    </xf>
    <xf numFmtId="0" fontId="5" fillId="6" borderId="0" xfId="0" applyFont="1" applyFill="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0" fontId="31" fillId="16" borderId="8" xfId="0" applyFont="1" applyFill="1" applyBorder="1" applyAlignment="1" applyProtection="1">
      <alignment horizontal="left" wrapText="1"/>
      <protection hidden="1"/>
    </xf>
    <xf numFmtId="0" fontId="31" fillId="16" borderId="0" xfId="0" applyFont="1" applyFill="1" applyAlignment="1" applyProtection="1">
      <alignment horizontal="left" wrapText="1"/>
      <protection hidden="1"/>
    </xf>
    <xf numFmtId="0" fontId="31" fillId="16" borderId="33" xfId="0" applyFont="1" applyFill="1" applyBorder="1" applyAlignment="1" applyProtection="1">
      <alignment horizontal="left" wrapText="1"/>
      <protection hidden="1"/>
    </xf>
    <xf numFmtId="0" fontId="37" fillId="16" borderId="0" xfId="53" applyFont="1" applyFill="1" applyAlignment="1" applyProtection="1">
      <alignment horizontal="left" vertical="top" wrapText="1"/>
      <protection hidden="1"/>
    </xf>
    <xf numFmtId="0" fontId="37" fillId="16" borderId="33" xfId="53" applyFont="1" applyFill="1" applyBorder="1" applyAlignment="1" applyProtection="1">
      <alignment horizontal="left" vertical="top" wrapText="1"/>
      <protection hidden="1"/>
    </xf>
    <xf numFmtId="0" fontId="47" fillId="7" borderId="21" xfId="0" applyFont="1" applyFill="1" applyBorder="1" applyAlignment="1" applyProtection="1">
      <alignment horizontal="center" vertical="center" wrapText="1"/>
      <protection hidden="1"/>
    </xf>
    <xf numFmtId="0" fontId="47" fillId="7" borderId="13" xfId="0" applyFont="1" applyFill="1" applyBorder="1" applyAlignment="1" applyProtection="1">
      <alignment horizontal="center" vertical="center" wrapText="1"/>
      <protection hidden="1"/>
    </xf>
    <xf numFmtId="0" fontId="47" fillId="7" borderId="14" xfId="0" applyFont="1" applyFill="1" applyBorder="1" applyAlignment="1" applyProtection="1">
      <alignment horizontal="center" vertical="center" wrapText="1"/>
      <protection hidden="1"/>
    </xf>
    <xf numFmtId="0" fontId="4" fillId="7" borderId="8" xfId="0" applyFont="1" applyFill="1" applyBorder="1" applyAlignment="1" applyProtection="1">
      <alignment horizontal="center" vertical="center" wrapText="1"/>
      <protection hidden="1"/>
    </xf>
    <xf numFmtId="0" fontId="4" fillId="7" borderId="0" xfId="0" applyFont="1" applyFill="1" applyAlignment="1" applyProtection="1">
      <alignment horizontal="center" vertical="center" wrapText="1"/>
      <protection hidden="1"/>
    </xf>
    <xf numFmtId="0" fontId="8" fillId="6" borderId="21" xfId="55" applyFont="1" applyFill="1" applyBorder="1" applyAlignment="1" applyProtection="1">
      <alignment horizontal="left" vertical="center"/>
      <protection hidden="1"/>
    </xf>
    <xf numFmtId="0" fontId="8" fillId="6" borderId="14" xfId="55" applyFont="1" applyFill="1" applyBorder="1" applyAlignment="1" applyProtection="1">
      <alignment horizontal="left" vertical="center"/>
      <protection hidden="1"/>
    </xf>
    <xf numFmtId="0" fontId="49" fillId="6" borderId="21" xfId="0" applyFont="1" applyFill="1" applyBorder="1" applyAlignment="1" applyProtection="1">
      <alignment horizontal="left" vertical="center" wrapText="1"/>
      <protection hidden="1"/>
    </xf>
    <xf numFmtId="0" fontId="49" fillId="6" borderId="13" xfId="0" applyFont="1" applyFill="1" applyBorder="1" applyAlignment="1" applyProtection="1">
      <alignment horizontal="left" vertical="center" wrapText="1"/>
      <protection hidden="1"/>
    </xf>
    <xf numFmtId="0" fontId="49" fillId="6" borderId="14" xfId="0" applyFont="1" applyFill="1" applyBorder="1" applyAlignment="1" applyProtection="1">
      <alignment horizontal="left" vertical="center" wrapText="1"/>
      <protection hidden="1"/>
    </xf>
    <xf numFmtId="0" fontId="8" fillId="6" borderId="3" xfId="0" applyFont="1" applyFill="1" applyBorder="1" applyAlignment="1" applyProtection="1">
      <alignment horizontal="left" vertical="center"/>
      <protection hidden="1"/>
    </xf>
    <xf numFmtId="0" fontId="54" fillId="7" borderId="5" xfId="0" applyFont="1" applyFill="1" applyBorder="1" applyAlignment="1" applyProtection="1">
      <alignment horizontal="center"/>
      <protection hidden="1"/>
    </xf>
    <xf numFmtId="0" fontId="54" fillId="7" borderId="7" xfId="0" applyFont="1" applyFill="1" applyBorder="1" applyAlignment="1" applyProtection="1">
      <alignment horizontal="center"/>
      <protection hidden="1"/>
    </xf>
    <xf numFmtId="14" fontId="49" fillId="13" borderId="21" xfId="0" applyNumberFormat="1" applyFont="1" applyFill="1" applyBorder="1" applyAlignment="1" applyProtection="1">
      <alignment horizontal="center" vertical="center" wrapText="1"/>
      <protection locked="0"/>
    </xf>
    <xf numFmtId="14" fontId="49" fillId="13" borderId="14" xfId="0" applyNumberFormat="1" applyFont="1" applyFill="1" applyBorder="1" applyAlignment="1" applyProtection="1">
      <alignment horizontal="center" vertical="center" wrapText="1"/>
      <protection locked="0"/>
    </xf>
    <xf numFmtId="0" fontId="8" fillId="6" borderId="10" xfId="0" applyFont="1" applyFill="1" applyBorder="1" applyAlignment="1" applyProtection="1">
      <alignment horizontal="left" vertical="center"/>
      <protection hidden="1"/>
    </xf>
    <xf numFmtId="0" fontId="8" fillId="6" borderId="12" xfId="0" applyFont="1" applyFill="1" applyBorder="1" applyAlignment="1" applyProtection="1">
      <alignment horizontal="left" vertical="center"/>
      <protection hidden="1"/>
    </xf>
    <xf numFmtId="0" fontId="8" fillId="6" borderId="21" xfId="0" applyFont="1" applyFill="1" applyBorder="1" applyAlignment="1" applyProtection="1">
      <alignment horizontal="left" vertical="center"/>
      <protection hidden="1"/>
    </xf>
    <xf numFmtId="0" fontId="8" fillId="6" borderId="14" xfId="0" applyFont="1" applyFill="1" applyBorder="1" applyAlignment="1" applyProtection="1">
      <alignment horizontal="left" vertical="center"/>
      <protection hidden="1"/>
    </xf>
    <xf numFmtId="0" fontId="9" fillId="13" borderId="21" xfId="0" applyFont="1" applyFill="1" applyBorder="1" applyAlignment="1" applyProtection="1">
      <alignment horizontal="center" vertical="center" wrapText="1"/>
      <protection locked="0"/>
    </xf>
    <xf numFmtId="0" fontId="9" fillId="13" borderId="13" xfId="0" applyFont="1" applyFill="1" applyBorder="1" applyAlignment="1" applyProtection="1">
      <alignment horizontal="center" vertical="center" wrapText="1"/>
      <protection locked="0"/>
    </xf>
    <xf numFmtId="0" fontId="9" fillId="13" borderId="14" xfId="0" applyFont="1" applyFill="1" applyBorder="1" applyAlignment="1" applyProtection="1">
      <alignment horizontal="center" vertical="center" wrapText="1"/>
      <protection locked="0"/>
    </xf>
    <xf numFmtId="0" fontId="5" fillId="13" borderId="21" xfId="0" applyFont="1" applyFill="1" applyBorder="1" applyAlignment="1" applyProtection="1">
      <alignment horizontal="center" vertical="center" wrapText="1"/>
      <protection locked="0"/>
    </xf>
    <xf numFmtId="0" fontId="5" fillId="13" borderId="13" xfId="0" applyFont="1" applyFill="1" applyBorder="1" applyAlignment="1" applyProtection="1">
      <alignment horizontal="center" vertical="center" wrapText="1"/>
      <protection locked="0"/>
    </xf>
    <xf numFmtId="0" fontId="5" fillId="13" borderId="14" xfId="0" applyFont="1" applyFill="1" applyBorder="1" applyAlignment="1" applyProtection="1">
      <alignment horizontal="center" vertical="center" wrapText="1"/>
      <protection locked="0"/>
    </xf>
    <xf numFmtId="0" fontId="121" fillId="6" borderId="0" xfId="37" applyFont="1" applyFill="1" applyAlignment="1" applyProtection="1">
      <alignment horizontal="center" vertical="center" wrapText="1"/>
      <protection hidden="1"/>
    </xf>
    <xf numFmtId="0" fontId="121" fillId="80" borderId="66" xfId="37" applyFont="1" applyFill="1" applyBorder="1" applyAlignment="1" applyProtection="1">
      <alignment horizontal="center" vertical="top" wrapText="1"/>
      <protection hidden="1"/>
    </xf>
    <xf numFmtId="0" fontId="121" fillId="80" borderId="67" xfId="37" applyFont="1" applyFill="1" applyBorder="1" applyAlignment="1" applyProtection="1">
      <alignment horizontal="center" vertical="top" wrapText="1"/>
      <protection hidden="1"/>
    </xf>
    <xf numFmtId="0" fontId="121" fillId="80" borderId="68" xfId="37" applyFont="1" applyFill="1" applyBorder="1" applyAlignment="1" applyProtection="1">
      <alignment horizontal="center" vertical="top" wrapText="1"/>
      <protection hidden="1"/>
    </xf>
    <xf numFmtId="14" fontId="9" fillId="0" borderId="21" xfId="37" applyNumberFormat="1" applyFont="1" applyBorder="1" applyAlignment="1" applyProtection="1">
      <alignment horizontal="center" vertical="center" wrapText="1"/>
      <protection hidden="1"/>
    </xf>
    <xf numFmtId="14" fontId="9" fillId="0" borderId="14" xfId="37" applyNumberFormat="1" applyFont="1" applyBorder="1" applyAlignment="1" applyProtection="1">
      <alignment horizontal="center" vertical="center" wrapText="1"/>
      <protection hidden="1"/>
    </xf>
    <xf numFmtId="0" fontId="52" fillId="6" borderId="8" xfId="74" applyFont="1" applyFill="1" applyBorder="1" applyAlignment="1" applyProtection="1">
      <alignment horizontal="left" vertical="top" wrapText="1"/>
      <protection hidden="1"/>
    </xf>
    <xf numFmtId="0" fontId="52" fillId="6" borderId="0" xfId="74" applyFont="1" applyFill="1" applyAlignment="1" applyProtection="1">
      <alignment horizontal="left" vertical="top" wrapText="1"/>
      <protection hidden="1"/>
    </xf>
    <xf numFmtId="0" fontId="36" fillId="6" borderId="21" xfId="54" applyFont="1" applyFill="1" applyBorder="1" applyAlignment="1" applyProtection="1">
      <alignment horizontal="right" vertical="center" wrapText="1"/>
      <protection hidden="1"/>
    </xf>
    <xf numFmtId="0" fontId="36" fillId="6" borderId="14" xfId="54" applyFont="1" applyFill="1" applyBorder="1" applyAlignment="1" applyProtection="1">
      <alignment horizontal="right" vertical="center" wrapText="1"/>
      <protection hidden="1"/>
    </xf>
    <xf numFmtId="0" fontId="121" fillId="80" borderId="66" xfId="37" applyFont="1" applyFill="1" applyBorder="1" applyAlignment="1" applyProtection="1">
      <alignment horizontal="center" vertical="center" wrapText="1"/>
      <protection hidden="1"/>
    </xf>
    <xf numFmtId="0" fontId="121" fillId="80" borderId="67" xfId="37" applyFont="1" applyFill="1" applyBorder="1" applyAlignment="1" applyProtection="1">
      <alignment horizontal="center" vertical="center" wrapText="1"/>
      <protection hidden="1"/>
    </xf>
    <xf numFmtId="0" fontId="121" fillId="80" borderId="69" xfId="37" applyFont="1" applyFill="1" applyBorder="1" applyAlignment="1" applyProtection="1">
      <alignment horizontal="center" vertical="center" wrapText="1"/>
      <protection hidden="1"/>
    </xf>
    <xf numFmtId="0" fontId="37" fillId="6" borderId="0" xfId="54" applyFont="1" applyFill="1" applyAlignment="1" applyProtection="1">
      <alignment horizontal="center" vertical="center" wrapText="1"/>
      <protection hidden="1"/>
    </xf>
    <xf numFmtId="0" fontId="37" fillId="6" borderId="9" xfId="54" applyFont="1" applyFill="1" applyBorder="1" applyAlignment="1" applyProtection="1">
      <alignment horizontal="center" vertical="center" wrapText="1"/>
      <protection hidden="1"/>
    </xf>
    <xf numFmtId="0" fontId="32" fillId="6" borderId="8" xfId="53" applyFont="1" applyFill="1" applyBorder="1" applyAlignment="1" applyProtection="1">
      <alignment horizontal="right"/>
      <protection hidden="1"/>
    </xf>
    <xf numFmtId="0" fontId="32" fillId="6" borderId="0" xfId="53" applyFont="1" applyFill="1" applyAlignment="1" applyProtection="1">
      <alignment horizontal="right"/>
      <protection hidden="1"/>
    </xf>
    <xf numFmtId="0" fontId="27" fillId="6" borderId="8" xfId="53" quotePrefix="1" applyFont="1" applyFill="1" applyBorder="1" applyAlignment="1" applyProtection="1">
      <alignment horizontal="right" wrapText="1"/>
      <protection hidden="1"/>
    </xf>
    <xf numFmtId="0" fontId="27" fillId="6" borderId="0" xfId="53" quotePrefix="1" applyFont="1" applyFill="1" applyAlignment="1" applyProtection="1">
      <alignment horizontal="right" wrapText="1"/>
      <protection hidden="1"/>
    </xf>
    <xf numFmtId="0" fontId="43" fillId="7" borderId="10" xfId="53" applyFont="1" applyFill="1" applyBorder="1" applyAlignment="1" applyProtection="1">
      <alignment horizontal="center"/>
      <protection hidden="1"/>
    </xf>
    <xf numFmtId="0" fontId="43" fillId="7" borderId="11" xfId="53" applyFont="1" applyFill="1" applyBorder="1" applyAlignment="1" applyProtection="1">
      <alignment horizontal="center"/>
      <protection hidden="1"/>
    </xf>
    <xf numFmtId="0" fontId="43" fillId="7" borderId="12" xfId="53" applyFont="1" applyFill="1" applyBorder="1" applyAlignment="1" applyProtection="1">
      <alignment horizontal="center"/>
      <protection hidden="1"/>
    </xf>
    <xf numFmtId="0" fontId="43" fillId="7" borderId="3" xfId="53" applyFont="1" applyFill="1" applyBorder="1" applyAlignment="1" applyProtection="1">
      <alignment horizontal="center"/>
      <protection hidden="1"/>
    </xf>
    <xf numFmtId="0" fontId="32" fillId="7" borderId="8" xfId="53" applyFont="1" applyFill="1" applyBorder="1" applyAlignment="1" applyProtection="1">
      <alignment horizontal="right"/>
      <protection hidden="1"/>
    </xf>
    <xf numFmtId="0" fontId="32" fillId="7" borderId="0" xfId="53" applyFont="1" applyFill="1" applyAlignment="1" applyProtection="1">
      <alignment horizontal="right"/>
      <protection hidden="1"/>
    </xf>
    <xf numFmtId="2" fontId="43" fillId="7" borderId="3" xfId="53" applyNumberFormat="1" applyFont="1" applyFill="1" applyBorder="1" applyAlignment="1" applyProtection="1">
      <alignment horizontal="center"/>
      <protection hidden="1"/>
    </xf>
    <xf numFmtId="0" fontId="8" fillId="7" borderId="8" xfId="53" applyFont="1" applyFill="1" applyBorder="1" applyAlignment="1" applyProtection="1">
      <alignment horizontal="right"/>
      <protection hidden="1"/>
    </xf>
    <xf numFmtId="0" fontId="8" fillId="7" borderId="0" xfId="53" applyFont="1" applyFill="1" applyAlignment="1" applyProtection="1">
      <alignment horizontal="right"/>
      <protection hidden="1"/>
    </xf>
    <xf numFmtId="0" fontId="9" fillId="0" borderId="0" xfId="53" applyFont="1" applyAlignment="1" applyProtection="1">
      <alignment horizontal="center"/>
      <protection hidden="1"/>
    </xf>
    <xf numFmtId="0" fontId="8" fillId="6" borderId="8" xfId="53" applyFont="1" applyFill="1" applyBorder="1" applyAlignment="1" applyProtection="1">
      <alignment horizontal="right"/>
      <protection hidden="1"/>
    </xf>
    <xf numFmtId="0" fontId="8" fillId="6" borderId="0" xfId="53" applyFont="1" applyFill="1" applyAlignment="1" applyProtection="1">
      <alignment horizontal="right"/>
      <protection hidden="1"/>
    </xf>
    <xf numFmtId="0" fontId="9" fillId="7" borderId="0" xfId="53" applyFont="1" applyFill="1" applyAlignment="1" applyProtection="1">
      <alignment horizontal="center"/>
      <protection hidden="1"/>
    </xf>
    <xf numFmtId="0" fontId="43" fillId="0" borderId="3" xfId="53" applyFont="1" applyBorder="1" applyAlignment="1" applyProtection="1">
      <alignment horizontal="center"/>
      <protection hidden="1"/>
    </xf>
    <xf numFmtId="0" fontId="37" fillId="7" borderId="21" xfId="53" applyFont="1" applyFill="1" applyBorder="1" applyAlignment="1" applyProtection="1">
      <alignment horizontal="center"/>
      <protection hidden="1"/>
    </xf>
    <xf numFmtId="0" fontId="37" fillId="7" borderId="13" xfId="53" applyFont="1" applyFill="1" applyBorder="1" applyAlignment="1" applyProtection="1">
      <alignment horizontal="center"/>
      <protection hidden="1"/>
    </xf>
    <xf numFmtId="0" fontId="37" fillId="7" borderId="14" xfId="53" applyFont="1" applyFill="1" applyBorder="1" applyAlignment="1" applyProtection="1">
      <alignment horizontal="center"/>
      <protection hidden="1"/>
    </xf>
    <xf numFmtId="0" fontId="9" fillId="6" borderId="0" xfId="53" applyFont="1" applyFill="1" applyAlignment="1" applyProtection="1">
      <alignment horizontal="center"/>
      <protection hidden="1"/>
    </xf>
    <xf numFmtId="0" fontId="32" fillId="12" borderId="21" xfId="53" applyFont="1" applyFill="1" applyBorder="1" applyAlignment="1" applyProtection="1">
      <alignment horizontal="left"/>
      <protection hidden="1"/>
    </xf>
    <xf numFmtId="0" fontId="32" fillId="12" borderId="13" xfId="53" applyFont="1" applyFill="1" applyBorder="1" applyAlignment="1" applyProtection="1">
      <alignment horizontal="left"/>
      <protection hidden="1"/>
    </xf>
    <xf numFmtId="0" fontId="32" fillId="12" borderId="14" xfId="53" applyFont="1" applyFill="1" applyBorder="1" applyAlignment="1" applyProtection="1">
      <alignment horizontal="left"/>
      <protection hidden="1"/>
    </xf>
    <xf numFmtId="0" fontId="37" fillId="6" borderId="8" xfId="53" applyFont="1" applyFill="1" applyBorder="1" applyAlignment="1" applyProtection="1">
      <alignment horizontal="center" wrapText="1"/>
      <protection hidden="1"/>
    </xf>
    <xf numFmtId="0" fontId="37" fillId="6" borderId="0" xfId="53" applyFont="1" applyFill="1" applyAlignment="1" applyProtection="1">
      <alignment horizontal="center" wrapText="1"/>
      <protection hidden="1"/>
    </xf>
    <xf numFmtId="0" fontId="27" fillId="6" borderId="8" xfId="53" applyFont="1" applyFill="1" applyBorder="1" applyAlignment="1" applyProtection="1">
      <alignment horizontal="right" wrapText="1"/>
      <protection hidden="1"/>
    </xf>
    <xf numFmtId="0" fontId="27" fillId="6" borderId="0" xfId="53" applyFont="1" applyFill="1" applyAlignment="1" applyProtection="1">
      <alignment horizontal="right" wrapText="1"/>
      <protection hidden="1"/>
    </xf>
    <xf numFmtId="0" fontId="9" fillId="0" borderId="9" xfId="53" applyFont="1" applyBorder="1" applyAlignment="1" applyProtection="1">
      <alignment horizontal="center" wrapText="1"/>
      <protection hidden="1"/>
    </xf>
    <xf numFmtId="0" fontId="9" fillId="0" borderId="8" xfId="53" applyFont="1" applyBorder="1" applyAlignment="1" applyProtection="1">
      <alignment horizontal="center" wrapText="1"/>
      <protection hidden="1"/>
    </xf>
    <xf numFmtId="0" fontId="45" fillId="6" borderId="5" xfId="53" applyFont="1" applyFill="1" applyBorder="1" applyAlignment="1" applyProtection="1">
      <alignment horizontal="center" vertical="center" wrapText="1"/>
      <protection hidden="1"/>
    </xf>
    <xf numFmtId="0" fontId="45" fillId="6" borderId="53" xfId="53" applyFont="1" applyFill="1" applyBorder="1" applyAlignment="1" applyProtection="1">
      <alignment horizontal="center" vertical="center" wrapText="1"/>
      <protection hidden="1"/>
    </xf>
    <xf numFmtId="0" fontId="45" fillId="6" borderId="8" xfId="53" applyFont="1" applyFill="1" applyBorder="1" applyAlignment="1" applyProtection="1">
      <alignment horizontal="center" vertical="center" wrapText="1"/>
      <protection hidden="1"/>
    </xf>
    <xf numFmtId="0" fontId="45" fillId="6" borderId="0" xfId="53" applyFont="1" applyFill="1" applyAlignment="1" applyProtection="1">
      <alignment horizontal="center" vertical="center" wrapText="1"/>
      <protection hidden="1"/>
    </xf>
    <xf numFmtId="0" fontId="46" fillId="6" borderId="8" xfId="53" applyFont="1" applyFill="1" applyBorder="1" applyAlignment="1" applyProtection="1">
      <alignment horizontal="center" vertical="center" wrapText="1"/>
      <protection hidden="1"/>
    </xf>
    <xf numFmtId="0" fontId="46" fillId="6" borderId="0" xfId="53" applyFont="1" applyFill="1" applyAlignment="1" applyProtection="1">
      <alignment horizontal="center" vertical="center" wrapText="1"/>
      <protection hidden="1"/>
    </xf>
    <xf numFmtId="0" fontId="40" fillId="6" borderId="8" xfId="53" applyFont="1" applyFill="1" applyBorder="1" applyAlignment="1" applyProtection="1">
      <alignment horizontal="center"/>
      <protection hidden="1"/>
    </xf>
    <xf numFmtId="0" fontId="40" fillId="6" borderId="0" xfId="53" applyFont="1" applyFill="1" applyAlignment="1" applyProtection="1">
      <alignment horizontal="center"/>
      <protection hidden="1"/>
    </xf>
    <xf numFmtId="0" fontId="40" fillId="6" borderId="8" xfId="53" applyFont="1" applyFill="1" applyBorder="1" applyAlignment="1" applyProtection="1">
      <alignment horizontal="center" vertical="center" wrapText="1"/>
      <protection hidden="1"/>
    </xf>
    <xf numFmtId="0" fontId="40" fillId="6" borderId="0" xfId="53" applyFont="1" applyFill="1" applyAlignment="1" applyProtection="1">
      <alignment horizontal="center" vertical="center"/>
      <protection hidden="1"/>
    </xf>
    <xf numFmtId="14" fontId="33" fillId="0" borderId="5" xfId="53" applyNumberFormat="1" applyFont="1" applyBorder="1" applyAlignment="1" applyProtection="1">
      <alignment horizontal="center" vertical="center" wrapText="1"/>
      <protection hidden="1"/>
    </xf>
    <xf numFmtId="14" fontId="33" fillId="0" borderId="7" xfId="53" applyNumberFormat="1" applyFont="1" applyBorder="1" applyAlignment="1" applyProtection="1">
      <alignment horizontal="center" vertical="center" wrapText="1"/>
      <protection hidden="1"/>
    </xf>
    <xf numFmtId="0" fontId="33" fillId="0" borderId="21" xfId="53" applyFont="1" applyBorder="1" applyAlignment="1" applyProtection="1">
      <alignment horizontal="center" vertical="center" wrapText="1"/>
      <protection hidden="1"/>
    </xf>
    <xf numFmtId="0" fontId="33" fillId="0" borderId="13" xfId="53" applyFont="1" applyBorder="1" applyAlignment="1" applyProtection="1">
      <alignment horizontal="center" vertical="center" wrapText="1"/>
      <protection hidden="1"/>
    </xf>
    <xf numFmtId="0" fontId="33" fillId="0" borderId="14" xfId="53" applyFont="1" applyBorder="1" applyAlignment="1" applyProtection="1">
      <alignment horizontal="center" vertical="center" wrapText="1"/>
      <protection hidden="1"/>
    </xf>
    <xf numFmtId="0" fontId="32" fillId="12" borderId="53" xfId="53" applyFont="1" applyFill="1" applyBorder="1" applyAlignment="1" applyProtection="1">
      <alignment horizontal="left"/>
      <protection hidden="1"/>
    </xf>
    <xf numFmtId="0" fontId="32" fillId="12" borderId="7" xfId="53" applyFont="1" applyFill="1" applyBorder="1" applyAlignment="1" applyProtection="1">
      <alignment horizontal="left"/>
      <protection hidden="1"/>
    </xf>
    <xf numFmtId="0" fontId="44" fillId="7" borderId="21" xfId="53" applyFont="1" applyFill="1" applyBorder="1" applyAlignment="1" applyProtection="1">
      <alignment horizontal="center"/>
      <protection hidden="1"/>
    </xf>
    <xf numFmtId="0" fontId="44" fillId="7" borderId="13" xfId="53" applyFont="1" applyFill="1" applyBorder="1" applyAlignment="1" applyProtection="1">
      <alignment horizontal="center"/>
      <protection hidden="1"/>
    </xf>
    <xf numFmtId="0" fontId="44" fillId="7" borderId="14" xfId="53" applyFont="1" applyFill="1" applyBorder="1" applyAlignment="1" applyProtection="1">
      <alignment horizontal="center"/>
      <protection hidden="1"/>
    </xf>
    <xf numFmtId="0" fontId="32" fillId="6" borderId="9" xfId="53" applyFont="1" applyFill="1" applyBorder="1" applyAlignment="1" applyProtection="1">
      <alignment horizontal="right"/>
      <protection hidden="1"/>
    </xf>
    <xf numFmtId="0" fontId="32" fillId="7" borderId="9" xfId="53" applyFont="1" applyFill="1" applyBorder="1" applyAlignment="1" applyProtection="1">
      <alignment horizontal="right"/>
      <protection hidden="1"/>
    </xf>
    <xf numFmtId="0" fontId="43" fillId="0" borderId="21" xfId="53" applyFont="1" applyBorder="1" applyAlignment="1" applyProtection="1">
      <alignment horizontal="center"/>
      <protection hidden="1"/>
    </xf>
    <xf numFmtId="0" fontId="43" fillId="0" borderId="13" xfId="53" applyFont="1" applyBorder="1" applyAlignment="1" applyProtection="1">
      <alignment horizontal="center"/>
      <protection hidden="1"/>
    </xf>
    <xf numFmtId="0" fontId="43" fillId="0" borderId="14" xfId="53" applyFont="1" applyBorder="1" applyAlignment="1" applyProtection="1">
      <alignment horizontal="center"/>
      <protection hidden="1"/>
    </xf>
    <xf numFmtId="0" fontId="0" fillId="0" borderId="3" xfId="0" applyBorder="1" applyAlignment="1"/>
  </cellXfs>
  <cellStyles count="506">
    <cellStyle name="$/RMB" xfId="81" xr:uid="{00000000-0005-0000-0000-000000000000}"/>
    <cellStyle name="$/RMB 0.00" xfId="82" xr:uid="{00000000-0005-0000-0000-000001000000}"/>
    <cellStyle name="$/RMB 0.0000" xfId="83" xr:uid="{00000000-0005-0000-0000-000002000000}"/>
    <cellStyle name="$HK" xfId="84" xr:uid="{00000000-0005-0000-0000-000003000000}"/>
    <cellStyle name="$HK 0.000" xfId="85" xr:uid="{00000000-0005-0000-0000-000004000000}"/>
    <cellStyle name="_02a.  Appendix A to Protocol- Offer Form_0225_Final" xfId="86" xr:uid="{00000000-0005-0000-0000-000005000000}"/>
    <cellStyle name="_02b   Appendix B to Protocol - Developer Experience_0225_Final" xfId="87" xr:uid="{00000000-0005-0000-0000-000006000000}"/>
    <cellStyle name="_Appendix I.1_WatsonvilleMaster_GenFacilityInfo_NonAsAvailable_0612_v4" xfId="88" xr:uid="{00000000-0005-0000-0000-000007000000}"/>
    <cellStyle name="_AppendixI1_GenFacilityInfo_NonAsAvailable_0707" xfId="89" xr:uid="{00000000-0005-0000-0000-000008000000}"/>
    <cellStyle name="_CalPeak Model 5.24.06 - Final Equity Case v1" xfId="90" xr:uid="{00000000-0005-0000-0000-000009000000}"/>
    <cellStyle name="_CalPeak Pro Forma v33" xfId="91" xr:uid="{00000000-0005-0000-0000-00000A000000}"/>
    <cellStyle name="_x0010_“+ˆÉ•?pý¤" xfId="92" xr:uid="{00000000-0005-0000-0000-00000B000000}"/>
    <cellStyle name="_x0010_“+ˆÉ•?pý¤ 2" xfId="440" xr:uid="{00000000-0005-0000-0000-00000C000000}"/>
    <cellStyle name="=C:\WINNT35\SYSTEM32\COMMAND.COM" xfId="219" xr:uid="{00000000-0005-0000-0000-00000D000000}"/>
    <cellStyle name="0" xfId="1" xr:uid="{00000000-0005-0000-0000-00000E000000}"/>
    <cellStyle name="0 2" xfId="2" xr:uid="{00000000-0005-0000-0000-00000F000000}"/>
    <cellStyle name="0 2 2" xfId="56" xr:uid="{00000000-0005-0000-0000-000010000000}"/>
    <cellStyle name="0 2_1.02" xfId="220" xr:uid="{00000000-0005-0000-0000-000011000000}"/>
    <cellStyle name="0_dimon" xfId="3" xr:uid="{00000000-0005-0000-0000-000012000000}"/>
    <cellStyle name="0_dimon 2" xfId="4" xr:uid="{00000000-0005-0000-0000-000013000000}"/>
    <cellStyle name="0_dimon 2 2" xfId="57" xr:uid="{00000000-0005-0000-0000-000014000000}"/>
    <cellStyle name="0_dimon 2_1.02" xfId="221" xr:uid="{00000000-0005-0000-0000-000015000000}"/>
    <cellStyle name="0_dimon 2_MSG 9.05 (Start Costs)" xfId="222" xr:uid="{00000000-0005-0000-0000-000016000000}"/>
    <cellStyle name="0_dimon_1" xfId="5" xr:uid="{00000000-0005-0000-0000-000017000000}"/>
    <cellStyle name="0_dimon_1 2" xfId="6" xr:uid="{00000000-0005-0000-0000-000018000000}"/>
    <cellStyle name="0_dimon_1 2 2" xfId="58" xr:uid="{00000000-0005-0000-0000-000019000000}"/>
    <cellStyle name="0_dimon_1 2_1.02" xfId="223" xr:uid="{00000000-0005-0000-0000-00001A000000}"/>
    <cellStyle name="0_dimon_1 2_MSG 9.05 (Start Costs)" xfId="224" xr:uid="{00000000-0005-0000-0000-00001B000000}"/>
    <cellStyle name="0_Price Forecast" xfId="7" xr:uid="{00000000-0005-0000-0000-00001C000000}"/>
    <cellStyle name="0_Price Forecast 2" xfId="8" xr:uid="{00000000-0005-0000-0000-00001D000000}"/>
    <cellStyle name="0_Price Forecast 2 2" xfId="59" xr:uid="{00000000-0005-0000-0000-00001E000000}"/>
    <cellStyle name="0_Price Forecast 2_1.02" xfId="225" xr:uid="{00000000-0005-0000-0000-00001F000000}"/>
    <cellStyle name="0_Price Forecast 2_MSG 9.05 (Start Costs)" xfId="226" xr:uid="{00000000-0005-0000-0000-000020000000}"/>
    <cellStyle name="20% - Accent1 2" xfId="227" xr:uid="{00000000-0005-0000-0000-000021000000}"/>
    <cellStyle name="20% - Accent1 2 2" xfId="228" xr:uid="{00000000-0005-0000-0000-000022000000}"/>
    <cellStyle name="20% - Accent1 3" xfId="229" xr:uid="{00000000-0005-0000-0000-000023000000}"/>
    <cellStyle name="20% - Accent2 2" xfId="230" xr:uid="{00000000-0005-0000-0000-000024000000}"/>
    <cellStyle name="20% - Accent2 2 2" xfId="231" xr:uid="{00000000-0005-0000-0000-000025000000}"/>
    <cellStyle name="20% - Accent2 3" xfId="232" xr:uid="{00000000-0005-0000-0000-000026000000}"/>
    <cellStyle name="20% - Accent3 2" xfId="233" xr:uid="{00000000-0005-0000-0000-000027000000}"/>
    <cellStyle name="20% - Accent3 2 2" xfId="234" xr:uid="{00000000-0005-0000-0000-000028000000}"/>
    <cellStyle name="20% - Accent3 3" xfId="235" xr:uid="{00000000-0005-0000-0000-000029000000}"/>
    <cellStyle name="20% - Accent4 2" xfId="236" xr:uid="{00000000-0005-0000-0000-00002A000000}"/>
    <cellStyle name="20% - Accent4 2 2" xfId="237" xr:uid="{00000000-0005-0000-0000-00002B000000}"/>
    <cellStyle name="20% - Accent4 3" xfId="238" xr:uid="{00000000-0005-0000-0000-00002C000000}"/>
    <cellStyle name="20% - Accent5 2" xfId="239" xr:uid="{00000000-0005-0000-0000-00002D000000}"/>
    <cellStyle name="20% - Accent5 2 2" xfId="240" xr:uid="{00000000-0005-0000-0000-00002E000000}"/>
    <cellStyle name="20% - Accent5 3" xfId="241" xr:uid="{00000000-0005-0000-0000-00002F000000}"/>
    <cellStyle name="20% - Accent6 2" xfId="242" xr:uid="{00000000-0005-0000-0000-000030000000}"/>
    <cellStyle name="20% - Accent6 2 2" xfId="243" xr:uid="{00000000-0005-0000-0000-000031000000}"/>
    <cellStyle name="20% - Accent6 3" xfId="244" xr:uid="{00000000-0005-0000-0000-000032000000}"/>
    <cellStyle name="40% - Accent1 2" xfId="245" xr:uid="{00000000-0005-0000-0000-000033000000}"/>
    <cellStyle name="40% - Accent1 2 2" xfId="246" xr:uid="{00000000-0005-0000-0000-000034000000}"/>
    <cellStyle name="40% - Accent1 3" xfId="247" xr:uid="{00000000-0005-0000-0000-000035000000}"/>
    <cellStyle name="40% - Accent2 2" xfId="248" xr:uid="{00000000-0005-0000-0000-000036000000}"/>
    <cellStyle name="40% - Accent2 2 2" xfId="249" xr:uid="{00000000-0005-0000-0000-000037000000}"/>
    <cellStyle name="40% - Accent2 3" xfId="250" xr:uid="{00000000-0005-0000-0000-000038000000}"/>
    <cellStyle name="40% - Accent3 2" xfId="251" xr:uid="{00000000-0005-0000-0000-000039000000}"/>
    <cellStyle name="40% - Accent3 2 2" xfId="252" xr:uid="{00000000-0005-0000-0000-00003A000000}"/>
    <cellStyle name="40% - Accent3 3" xfId="253" xr:uid="{00000000-0005-0000-0000-00003B000000}"/>
    <cellStyle name="40% - Accent4 2" xfId="254" xr:uid="{00000000-0005-0000-0000-00003C000000}"/>
    <cellStyle name="40% - Accent4 2 2" xfId="255" xr:uid="{00000000-0005-0000-0000-00003D000000}"/>
    <cellStyle name="40% - Accent4 3" xfId="256" xr:uid="{00000000-0005-0000-0000-00003E000000}"/>
    <cellStyle name="40% - Accent5 2" xfId="257" xr:uid="{00000000-0005-0000-0000-00003F000000}"/>
    <cellStyle name="40% - Accent5 2 2" xfId="258" xr:uid="{00000000-0005-0000-0000-000040000000}"/>
    <cellStyle name="40% - Accent5 3" xfId="259" xr:uid="{00000000-0005-0000-0000-000041000000}"/>
    <cellStyle name="40% - Accent6 2" xfId="260" xr:uid="{00000000-0005-0000-0000-000042000000}"/>
    <cellStyle name="40% - Accent6 2 2" xfId="261" xr:uid="{00000000-0005-0000-0000-000043000000}"/>
    <cellStyle name="40% - Accent6 3" xfId="262" xr:uid="{00000000-0005-0000-0000-000044000000}"/>
    <cellStyle name="60% - Accent1 2" xfId="263" xr:uid="{00000000-0005-0000-0000-000045000000}"/>
    <cellStyle name="60% - Accent1 2 2" xfId="264" xr:uid="{00000000-0005-0000-0000-000046000000}"/>
    <cellStyle name="60% - Accent1 3" xfId="265" xr:uid="{00000000-0005-0000-0000-000047000000}"/>
    <cellStyle name="60% - Accent2 2" xfId="266" xr:uid="{00000000-0005-0000-0000-000048000000}"/>
    <cellStyle name="60% - Accent2 2 2" xfId="267" xr:uid="{00000000-0005-0000-0000-000049000000}"/>
    <cellStyle name="60% - Accent2 3" xfId="268" xr:uid="{00000000-0005-0000-0000-00004A000000}"/>
    <cellStyle name="60% - Accent3 2" xfId="269" xr:uid="{00000000-0005-0000-0000-00004B000000}"/>
    <cellStyle name="60% - Accent3 2 2" xfId="270" xr:uid="{00000000-0005-0000-0000-00004C000000}"/>
    <cellStyle name="60% - Accent3 3" xfId="271" xr:uid="{00000000-0005-0000-0000-00004D000000}"/>
    <cellStyle name="60% - Accent4 2" xfId="272" xr:uid="{00000000-0005-0000-0000-00004E000000}"/>
    <cellStyle name="60% - Accent4 2 2" xfId="273" xr:uid="{00000000-0005-0000-0000-00004F000000}"/>
    <cellStyle name="60% - Accent4 3" xfId="274" xr:uid="{00000000-0005-0000-0000-000050000000}"/>
    <cellStyle name="60% - Accent5 2" xfId="275" xr:uid="{00000000-0005-0000-0000-000051000000}"/>
    <cellStyle name="60% - Accent5 2 2" xfId="276" xr:uid="{00000000-0005-0000-0000-000052000000}"/>
    <cellStyle name="60% - Accent5 3" xfId="277" xr:uid="{00000000-0005-0000-0000-000053000000}"/>
    <cellStyle name="60% - Accent6 2" xfId="278" xr:uid="{00000000-0005-0000-0000-000054000000}"/>
    <cellStyle name="60% - Accent6 2 2" xfId="279" xr:uid="{00000000-0005-0000-0000-000055000000}"/>
    <cellStyle name="60% - Accent6 3" xfId="280" xr:uid="{00000000-0005-0000-0000-000056000000}"/>
    <cellStyle name="A_green" xfId="93" xr:uid="{00000000-0005-0000-0000-000057000000}"/>
    <cellStyle name="A_green 2" xfId="203" xr:uid="{00000000-0005-0000-0000-000058000000}"/>
    <cellStyle name="A_green 3" xfId="442" xr:uid="{00000000-0005-0000-0000-000059000000}"/>
    <cellStyle name="A_green_NCSC1003" xfId="94" xr:uid="{00000000-0005-0000-0000-00005A000000}"/>
    <cellStyle name="A_green_NCSC1003 2" xfId="204" xr:uid="{00000000-0005-0000-0000-00005B000000}"/>
    <cellStyle name="A_green_NCSC1003 3" xfId="443" xr:uid="{00000000-0005-0000-0000-00005C000000}"/>
    <cellStyle name="Accent1 2" xfId="281" xr:uid="{00000000-0005-0000-0000-00005D000000}"/>
    <cellStyle name="Accent1 2 2" xfId="282" xr:uid="{00000000-0005-0000-0000-00005E000000}"/>
    <cellStyle name="Accent1 3" xfId="283" xr:uid="{00000000-0005-0000-0000-00005F000000}"/>
    <cellStyle name="Accent2 2" xfId="284" xr:uid="{00000000-0005-0000-0000-000060000000}"/>
    <cellStyle name="Accent2 2 2" xfId="285" xr:uid="{00000000-0005-0000-0000-000061000000}"/>
    <cellStyle name="Accent2 3" xfId="286" xr:uid="{00000000-0005-0000-0000-000062000000}"/>
    <cellStyle name="Accent3 2" xfId="287" xr:uid="{00000000-0005-0000-0000-000063000000}"/>
    <cellStyle name="Accent3 2 2" xfId="288" xr:uid="{00000000-0005-0000-0000-000064000000}"/>
    <cellStyle name="Accent3 3" xfId="289" xr:uid="{00000000-0005-0000-0000-000065000000}"/>
    <cellStyle name="Accent4 2" xfId="290" xr:uid="{00000000-0005-0000-0000-000066000000}"/>
    <cellStyle name="Accent4 2 2" xfId="291" xr:uid="{00000000-0005-0000-0000-000067000000}"/>
    <cellStyle name="Accent4 3" xfId="292" xr:uid="{00000000-0005-0000-0000-000068000000}"/>
    <cellStyle name="Accent5 2" xfId="293" xr:uid="{00000000-0005-0000-0000-000069000000}"/>
    <cellStyle name="Accent5 2 2" xfId="294" xr:uid="{00000000-0005-0000-0000-00006A000000}"/>
    <cellStyle name="Accent5 3" xfId="295" xr:uid="{00000000-0005-0000-0000-00006B000000}"/>
    <cellStyle name="Accent6 2" xfId="296" xr:uid="{00000000-0005-0000-0000-00006C000000}"/>
    <cellStyle name="Accent6 2 2" xfId="297" xr:uid="{00000000-0005-0000-0000-00006D000000}"/>
    <cellStyle name="Accent6 3" xfId="298" xr:uid="{00000000-0005-0000-0000-00006E000000}"/>
    <cellStyle name="Actual Date" xfId="9" xr:uid="{00000000-0005-0000-0000-00006F000000}"/>
    <cellStyle name="Actual Date 2" xfId="10" xr:uid="{00000000-0005-0000-0000-000070000000}"/>
    <cellStyle name="Actual Date 2 2" xfId="60" xr:uid="{00000000-0005-0000-0000-000071000000}"/>
    <cellStyle name="Actual Date 2_1.02" xfId="299" xr:uid="{00000000-0005-0000-0000-000072000000}"/>
    <cellStyle name="Bad 2" xfId="300" xr:uid="{00000000-0005-0000-0000-000073000000}"/>
    <cellStyle name="Bad 2 2" xfId="301" xr:uid="{00000000-0005-0000-0000-000074000000}"/>
    <cellStyle name="Bad 3" xfId="302" xr:uid="{00000000-0005-0000-0000-000075000000}"/>
    <cellStyle name="Black" xfId="95" xr:uid="{00000000-0005-0000-0000-000076000000}"/>
    <cellStyle name="bli - Style6" xfId="96" xr:uid="{00000000-0005-0000-0000-000077000000}"/>
    <cellStyle name="Blue" xfId="97" xr:uid="{00000000-0005-0000-0000-000078000000}"/>
    <cellStyle name="Calculation 2" xfId="303" xr:uid="{00000000-0005-0000-0000-000079000000}"/>
    <cellStyle name="Calculation 2 2" xfId="304" xr:uid="{00000000-0005-0000-0000-00007A000000}"/>
    <cellStyle name="Calculation 3" xfId="305" xr:uid="{00000000-0005-0000-0000-00007B000000}"/>
    <cellStyle name="Cents" xfId="98" xr:uid="{00000000-0005-0000-0000-00007C000000}"/>
    <cellStyle name="Check Cell 2" xfId="306" xr:uid="{00000000-0005-0000-0000-00007D000000}"/>
    <cellStyle name="Check Cell 2 2" xfId="307" xr:uid="{00000000-0005-0000-0000-00007E000000}"/>
    <cellStyle name="Check Cell 3" xfId="308" xr:uid="{00000000-0005-0000-0000-00007F000000}"/>
    <cellStyle name="Comma [0] 2" xfId="309" xr:uid="{00000000-0005-0000-0000-000080000000}"/>
    <cellStyle name="Comma [0] 2 2" xfId="310" xr:uid="{00000000-0005-0000-0000-000081000000}"/>
    <cellStyle name="Comma [0] 3" xfId="311" xr:uid="{00000000-0005-0000-0000-000082000000}"/>
    <cellStyle name="Comma [00]" xfId="99" xr:uid="{00000000-0005-0000-0000-000083000000}"/>
    <cellStyle name="Comma 2" xfId="79" xr:uid="{00000000-0005-0000-0000-000084000000}"/>
    <cellStyle name="Comma 2 2" xfId="312" xr:uid="{00000000-0005-0000-0000-000085000000}"/>
    <cellStyle name="Comma 2 2 2" xfId="313" xr:uid="{00000000-0005-0000-0000-000086000000}"/>
    <cellStyle name="Comma 2 2 3" xfId="314" xr:uid="{00000000-0005-0000-0000-000087000000}"/>
    <cellStyle name="Comma 3" xfId="315" xr:uid="{00000000-0005-0000-0000-000088000000}"/>
    <cellStyle name="Comma 4" xfId="316" xr:uid="{00000000-0005-0000-0000-000089000000}"/>
    <cellStyle name="Comma 4 2" xfId="317" xr:uid="{00000000-0005-0000-0000-00008A000000}"/>
    <cellStyle name="Comma 5" xfId="318" xr:uid="{00000000-0005-0000-0000-00008B000000}"/>
    <cellStyle name="Comma 6" xfId="319" xr:uid="{00000000-0005-0000-0000-00008C000000}"/>
    <cellStyle name="Comma 7" xfId="320" xr:uid="{00000000-0005-0000-0000-00008D000000}"/>
    <cellStyle name="Comma0" xfId="100" xr:uid="{00000000-0005-0000-0000-00008E000000}"/>
    <cellStyle name="Comma0 - Style5" xfId="101" xr:uid="{00000000-0005-0000-0000-00008F000000}"/>
    <cellStyle name="Comma0_79CA8M.Salton_SolarP_1d11R" xfId="102" xr:uid="{00000000-0005-0000-0000-000090000000}"/>
    <cellStyle name="Comma1 - Style1" xfId="103" xr:uid="{00000000-0005-0000-0000-000091000000}"/>
    <cellStyle name="Currency [0] 2" xfId="321" xr:uid="{00000000-0005-0000-0000-000092000000}"/>
    <cellStyle name="Currency [0] 2 2" xfId="322" xr:uid="{00000000-0005-0000-0000-000093000000}"/>
    <cellStyle name="Currency [00]" xfId="104" xr:uid="{00000000-0005-0000-0000-000094000000}"/>
    <cellStyle name="Currency [00] 2" xfId="195" xr:uid="{00000000-0005-0000-0000-000095000000}"/>
    <cellStyle name="Currency [00] 2 2" xfId="448" xr:uid="{00000000-0005-0000-0000-000096000000}"/>
    <cellStyle name="Currency [00] 3" xfId="202" xr:uid="{00000000-0005-0000-0000-000097000000}"/>
    <cellStyle name="Currency [00] 3 2" xfId="217" xr:uid="{00000000-0005-0000-0000-000098000000}"/>
    <cellStyle name="Currency [00] 3 2 2" xfId="456" xr:uid="{00000000-0005-0000-0000-000099000000}"/>
    <cellStyle name="Currency [00] 4" xfId="444" xr:uid="{00000000-0005-0000-0000-00009A000000}"/>
    <cellStyle name="Currency 2" xfId="61" xr:uid="{00000000-0005-0000-0000-00009B000000}"/>
    <cellStyle name="Currency 2 2" xfId="323" xr:uid="{00000000-0005-0000-0000-00009C000000}"/>
    <cellStyle name="Currency 2 3" xfId="324" xr:uid="{00000000-0005-0000-0000-00009D000000}"/>
    <cellStyle name="Currency 3" xfId="325" xr:uid="{00000000-0005-0000-0000-00009E000000}"/>
    <cellStyle name="Currency0" xfId="105" xr:uid="{00000000-0005-0000-0000-00009F000000}"/>
    <cellStyle name="Date" xfId="11" xr:uid="{00000000-0005-0000-0000-0000A0000000}"/>
    <cellStyle name="Dezimal [0]_Compiling Utility Macros" xfId="106" xr:uid="{00000000-0005-0000-0000-0000A1000000}"/>
    <cellStyle name="Dezimal_Compiling Utility Macros" xfId="107" xr:uid="{00000000-0005-0000-0000-0000A2000000}"/>
    <cellStyle name="Edge" xfId="108" xr:uid="{00000000-0005-0000-0000-0000A3000000}"/>
    <cellStyle name="Euro" xfId="109" xr:uid="{00000000-0005-0000-0000-0000A4000000}"/>
    <cellStyle name="Explanatory Text 2" xfId="326" xr:uid="{00000000-0005-0000-0000-0000A5000000}"/>
    <cellStyle name="Explanatory Text 2 2" xfId="327" xr:uid="{00000000-0005-0000-0000-0000A6000000}"/>
    <cellStyle name="Explanatory Text 3" xfId="328" xr:uid="{00000000-0005-0000-0000-0000A7000000}"/>
    <cellStyle name="EY House" xfId="110" xr:uid="{00000000-0005-0000-0000-0000A8000000}"/>
    <cellStyle name="F2" xfId="111" xr:uid="{00000000-0005-0000-0000-0000A9000000}"/>
    <cellStyle name="F3" xfId="112" xr:uid="{00000000-0005-0000-0000-0000AA000000}"/>
    <cellStyle name="F4" xfId="113" xr:uid="{00000000-0005-0000-0000-0000AB000000}"/>
    <cellStyle name="F5" xfId="114" xr:uid="{00000000-0005-0000-0000-0000AC000000}"/>
    <cellStyle name="F6" xfId="115" xr:uid="{00000000-0005-0000-0000-0000AD000000}"/>
    <cellStyle name="F7" xfId="116" xr:uid="{00000000-0005-0000-0000-0000AE000000}"/>
    <cellStyle name="F8" xfId="117" xr:uid="{00000000-0005-0000-0000-0000AF000000}"/>
    <cellStyle name="Fixed" xfId="12" xr:uid="{00000000-0005-0000-0000-0000B0000000}"/>
    <cellStyle name="Fixed 2" xfId="13" xr:uid="{00000000-0005-0000-0000-0000B1000000}"/>
    <cellStyle name="Fixed 2 2" xfId="62" xr:uid="{00000000-0005-0000-0000-0000B2000000}"/>
    <cellStyle name="Fixed 2_1.02" xfId="329" xr:uid="{00000000-0005-0000-0000-0000B3000000}"/>
    <cellStyle name="Good 2" xfId="330" xr:uid="{00000000-0005-0000-0000-0000B4000000}"/>
    <cellStyle name="Good 2 2" xfId="331" xr:uid="{00000000-0005-0000-0000-0000B5000000}"/>
    <cellStyle name="Good 3" xfId="332" xr:uid="{00000000-0005-0000-0000-0000B6000000}"/>
    <cellStyle name="Green" xfId="118" xr:uid="{00000000-0005-0000-0000-0000B7000000}"/>
    <cellStyle name="Green 2" xfId="205" xr:uid="{00000000-0005-0000-0000-0000B8000000}"/>
    <cellStyle name="Green 3" xfId="445" xr:uid="{00000000-0005-0000-0000-0000B9000000}"/>
    <cellStyle name="Grey" xfId="14" xr:uid="{00000000-0005-0000-0000-0000BA000000}"/>
    <cellStyle name="Grey 2" xfId="15" xr:uid="{00000000-0005-0000-0000-0000BB000000}"/>
    <cellStyle name="Grey_1.02" xfId="333" xr:uid="{00000000-0005-0000-0000-0000BC000000}"/>
    <cellStyle name="HEADER" xfId="16" xr:uid="{00000000-0005-0000-0000-0000BD000000}"/>
    <cellStyle name="HEADING" xfId="119" xr:uid="{00000000-0005-0000-0000-0000BE000000}"/>
    <cellStyle name="Heading 1 2" xfId="334" xr:uid="{00000000-0005-0000-0000-0000BF000000}"/>
    <cellStyle name="Heading 1 2 2" xfId="335" xr:uid="{00000000-0005-0000-0000-0000C0000000}"/>
    <cellStyle name="Heading 1 3" xfId="336" xr:uid="{00000000-0005-0000-0000-0000C1000000}"/>
    <cellStyle name="Heading 2 2" xfId="337" xr:uid="{00000000-0005-0000-0000-0000C2000000}"/>
    <cellStyle name="Heading 2 2 2" xfId="338" xr:uid="{00000000-0005-0000-0000-0000C3000000}"/>
    <cellStyle name="Heading 2 3" xfId="339" xr:uid="{00000000-0005-0000-0000-0000C4000000}"/>
    <cellStyle name="Heading 3 2" xfId="340" xr:uid="{00000000-0005-0000-0000-0000C5000000}"/>
    <cellStyle name="Heading 3 2 2" xfId="341" xr:uid="{00000000-0005-0000-0000-0000C6000000}"/>
    <cellStyle name="Heading 3 3" xfId="342" xr:uid="{00000000-0005-0000-0000-0000C7000000}"/>
    <cellStyle name="Heading 4 2" xfId="343" xr:uid="{00000000-0005-0000-0000-0000C8000000}"/>
    <cellStyle name="Heading 4 2 2" xfId="344" xr:uid="{00000000-0005-0000-0000-0000C9000000}"/>
    <cellStyle name="Heading 4 3" xfId="345" xr:uid="{00000000-0005-0000-0000-0000CA000000}"/>
    <cellStyle name="Heading1" xfId="17" xr:uid="{00000000-0005-0000-0000-0000CB000000}"/>
    <cellStyle name="Heading1 2" xfId="18" xr:uid="{00000000-0005-0000-0000-0000CC000000}"/>
    <cellStyle name="Heading1 2 2" xfId="63" xr:uid="{00000000-0005-0000-0000-0000CD000000}"/>
    <cellStyle name="Heading1 2_1.02" xfId="346" xr:uid="{00000000-0005-0000-0000-0000CE000000}"/>
    <cellStyle name="Heading2" xfId="19" xr:uid="{00000000-0005-0000-0000-0000CF000000}"/>
    <cellStyle name="Heading2 2" xfId="20" xr:uid="{00000000-0005-0000-0000-0000D0000000}"/>
    <cellStyle name="Heading2 2 2" xfId="64" xr:uid="{00000000-0005-0000-0000-0000D1000000}"/>
    <cellStyle name="Heading2 2_1.02" xfId="347" xr:uid="{00000000-0005-0000-0000-0000D2000000}"/>
    <cellStyle name="HeadlineStyle" xfId="120" xr:uid="{00000000-0005-0000-0000-0000D3000000}"/>
    <cellStyle name="HeadlineStyleJustified" xfId="121" xr:uid="{00000000-0005-0000-0000-0000D4000000}"/>
    <cellStyle name="HIGHLIGHT" xfId="21" xr:uid="{00000000-0005-0000-0000-0000D5000000}"/>
    <cellStyle name="Hyperlink" xfId="22" builtinId="8"/>
    <cellStyle name="Hyperlink 2" xfId="23" xr:uid="{00000000-0005-0000-0000-0000D7000000}"/>
    <cellStyle name="Hyperlink 2 2" xfId="123" xr:uid="{00000000-0005-0000-0000-0000D8000000}"/>
    <cellStyle name="Hyperlink 2 2 2" xfId="348" xr:uid="{00000000-0005-0000-0000-0000D9000000}"/>
    <cellStyle name="Hyperlink 2 3" xfId="190" xr:uid="{00000000-0005-0000-0000-0000DA000000}"/>
    <cellStyle name="Hyperlink 2 4" xfId="349" xr:uid="{00000000-0005-0000-0000-0000DB000000}"/>
    <cellStyle name="Hyperlink 2 5" xfId="122" xr:uid="{00000000-0005-0000-0000-0000DC000000}"/>
    <cellStyle name="Hyperlink 3" xfId="124" xr:uid="{00000000-0005-0000-0000-0000DD000000}"/>
    <cellStyle name="Hyperlink 3 2" xfId="350" xr:uid="{00000000-0005-0000-0000-0000DE000000}"/>
    <cellStyle name="Hyperlink 4" xfId="125" xr:uid="{00000000-0005-0000-0000-0000DF000000}"/>
    <cellStyle name="Hyperlink 4 2" xfId="351" xr:uid="{00000000-0005-0000-0000-0000E0000000}"/>
    <cellStyle name="Hyperlink 5" xfId="352" xr:uid="{00000000-0005-0000-0000-0000E1000000}"/>
    <cellStyle name="Hyperlink_2007-07-12 Draft RA Capacity Excel Appx - CP Buys (RR, LM)" xfId="24" xr:uid="{00000000-0005-0000-0000-0000E2000000}"/>
    <cellStyle name="Input [yellow]" xfId="25" xr:uid="{00000000-0005-0000-0000-0000E3000000}"/>
    <cellStyle name="Input [yellow] 2" xfId="26" xr:uid="{00000000-0005-0000-0000-0000E4000000}"/>
    <cellStyle name="Input [yellow] 2 2" xfId="210" xr:uid="{00000000-0005-0000-0000-0000E5000000}"/>
    <cellStyle name="Input [yellow] 2 3" xfId="446" xr:uid="{00000000-0005-0000-0000-0000E6000000}"/>
    <cellStyle name="Input [yellow] 3" xfId="211" xr:uid="{00000000-0005-0000-0000-0000E7000000}"/>
    <cellStyle name="Input [yellow] 4" xfId="441" xr:uid="{00000000-0005-0000-0000-0000E8000000}"/>
    <cellStyle name="Input [yellow]_1.02" xfId="353" xr:uid="{00000000-0005-0000-0000-0000E9000000}"/>
    <cellStyle name="Input 2" xfId="354" xr:uid="{00000000-0005-0000-0000-0000EA000000}"/>
    <cellStyle name="Input 2 2" xfId="355" xr:uid="{00000000-0005-0000-0000-0000EB000000}"/>
    <cellStyle name="Input 3" xfId="356" xr:uid="{00000000-0005-0000-0000-0000EC000000}"/>
    <cellStyle name="Input 4" xfId="357" xr:uid="{00000000-0005-0000-0000-0000ED000000}"/>
    <cellStyle name="Input 5" xfId="358" xr:uid="{00000000-0005-0000-0000-0000EE000000}"/>
    <cellStyle name="Input 6" xfId="359" xr:uid="{00000000-0005-0000-0000-0000EF000000}"/>
    <cellStyle name="Input 7" xfId="360" xr:uid="{00000000-0005-0000-0000-0000F0000000}"/>
    <cellStyle name="LeapYears" xfId="126" xr:uid="{00000000-0005-0000-0000-0000F1000000}"/>
    <cellStyle name="Linked Cell 2" xfId="361" xr:uid="{00000000-0005-0000-0000-0000F2000000}"/>
    <cellStyle name="Linked Cell 2 2" xfId="362" xr:uid="{00000000-0005-0000-0000-0000F3000000}"/>
    <cellStyle name="Linked Cell 3" xfId="363" xr:uid="{00000000-0005-0000-0000-0000F4000000}"/>
    <cellStyle name="Maintenance" xfId="127" xr:uid="{00000000-0005-0000-0000-0000F5000000}"/>
    <cellStyle name="Milliers [0]_Open&amp;Close" xfId="128" xr:uid="{00000000-0005-0000-0000-0000F6000000}"/>
    <cellStyle name="Milliers_Open&amp;Close" xfId="129" xr:uid="{00000000-0005-0000-0000-0000F7000000}"/>
    <cellStyle name="Monétaire [0]_Open&amp;Close" xfId="130" xr:uid="{00000000-0005-0000-0000-0000F8000000}"/>
    <cellStyle name="Monétaire_Open&amp;Close" xfId="131" xr:uid="{00000000-0005-0000-0000-0000F9000000}"/>
    <cellStyle name="Neutral 2" xfId="364" xr:uid="{00000000-0005-0000-0000-0000FA000000}"/>
    <cellStyle name="Neutral 2 2" xfId="365" xr:uid="{00000000-0005-0000-0000-0000FB000000}"/>
    <cellStyle name="Neutral 3" xfId="366" xr:uid="{00000000-0005-0000-0000-0000FC000000}"/>
    <cellStyle name="NIS" xfId="132" xr:uid="{00000000-0005-0000-0000-0000FD000000}"/>
    <cellStyle name="no dec" xfId="27" xr:uid="{00000000-0005-0000-0000-0000FE000000}"/>
    <cellStyle name="Normal" xfId="0" builtinId="0"/>
    <cellStyle name="Normal - Style1" xfId="28" xr:uid="{00000000-0005-0000-0000-000000010000}"/>
    <cellStyle name="Normal - Style1 2" xfId="29" xr:uid="{00000000-0005-0000-0000-000001010000}"/>
    <cellStyle name="Normal - Style1 2 2" xfId="65" xr:uid="{00000000-0005-0000-0000-000002010000}"/>
    <cellStyle name="Normal - Style1 2_1.02" xfId="367" xr:uid="{00000000-0005-0000-0000-000003010000}"/>
    <cellStyle name="Normal 10" xfId="133" xr:uid="{00000000-0005-0000-0000-000004010000}"/>
    <cellStyle name="Normal 10 2" xfId="368" xr:uid="{00000000-0005-0000-0000-000005010000}"/>
    <cellStyle name="Normal 11" xfId="134" xr:uid="{00000000-0005-0000-0000-000006010000}"/>
    <cellStyle name="Normal 11 2" xfId="369" xr:uid="{00000000-0005-0000-0000-000007010000}"/>
    <cellStyle name="Normal 12" xfId="135" xr:uid="{00000000-0005-0000-0000-000008010000}"/>
    <cellStyle name="Normal 12 2" xfId="370" xr:uid="{00000000-0005-0000-0000-000009010000}"/>
    <cellStyle name="Normal 12 3" xfId="371" xr:uid="{00000000-0005-0000-0000-00000A010000}"/>
    <cellStyle name="Normal 13" xfId="136" xr:uid="{00000000-0005-0000-0000-00000B010000}"/>
    <cellStyle name="Normal 13 2" xfId="372" xr:uid="{00000000-0005-0000-0000-00000C010000}"/>
    <cellStyle name="Normal 13 3" xfId="373" xr:uid="{00000000-0005-0000-0000-00000D010000}"/>
    <cellStyle name="Normal 14" xfId="189" xr:uid="{00000000-0005-0000-0000-00000E010000}"/>
    <cellStyle name="Normal 14 2" xfId="374" xr:uid="{00000000-0005-0000-0000-00000F010000}"/>
    <cellStyle name="Normal 14 3" xfId="375" xr:uid="{00000000-0005-0000-0000-000010010000}"/>
    <cellStyle name="Normal 15" xfId="197" xr:uid="{00000000-0005-0000-0000-000011010000}"/>
    <cellStyle name="Normal 15 2" xfId="376" xr:uid="{00000000-0005-0000-0000-000012010000}"/>
    <cellStyle name="Normal 16" xfId="196" xr:uid="{00000000-0005-0000-0000-000013010000}"/>
    <cellStyle name="Normal 17" xfId="198" xr:uid="{00000000-0005-0000-0000-000014010000}"/>
    <cellStyle name="Normal 17 2" xfId="214" xr:uid="{00000000-0005-0000-0000-000015010000}"/>
    <cellStyle name="Normal 17 2 2" xfId="453" xr:uid="{00000000-0005-0000-0000-000016010000}"/>
    <cellStyle name="Normal 17 2 2 2" xfId="491" xr:uid="{00000000-0005-0000-0000-000017010000}"/>
    <cellStyle name="Normal 17 2 3" xfId="473" xr:uid="{00000000-0005-0000-0000-000018010000}"/>
    <cellStyle name="Normal 17 3" xfId="449" xr:uid="{00000000-0005-0000-0000-000019010000}"/>
    <cellStyle name="Normal 17 3 2" xfId="488" xr:uid="{00000000-0005-0000-0000-00001A010000}"/>
    <cellStyle name="Normal 17 4" xfId="470" xr:uid="{00000000-0005-0000-0000-00001B010000}"/>
    <cellStyle name="Normal 18" xfId="199" xr:uid="{00000000-0005-0000-0000-00001C010000}"/>
    <cellStyle name="Normal 18 2" xfId="215" xr:uid="{00000000-0005-0000-0000-00001D010000}"/>
    <cellStyle name="Normal 18 2 2" xfId="454" xr:uid="{00000000-0005-0000-0000-00001E010000}"/>
    <cellStyle name="Normal 18 2 2 2" xfId="492" xr:uid="{00000000-0005-0000-0000-00001F010000}"/>
    <cellStyle name="Normal 18 2 3" xfId="474" xr:uid="{00000000-0005-0000-0000-000020010000}"/>
    <cellStyle name="Normal 18 3" xfId="450" xr:uid="{00000000-0005-0000-0000-000021010000}"/>
    <cellStyle name="Normal 18 3 2" xfId="489" xr:uid="{00000000-0005-0000-0000-000022010000}"/>
    <cellStyle name="Normal 18 4" xfId="471" xr:uid="{00000000-0005-0000-0000-000023010000}"/>
    <cellStyle name="Normal 19" xfId="200" xr:uid="{00000000-0005-0000-0000-000024010000}"/>
    <cellStyle name="Normal 19 2" xfId="216" xr:uid="{00000000-0005-0000-0000-000025010000}"/>
    <cellStyle name="Normal 19 2 2" xfId="455" xr:uid="{00000000-0005-0000-0000-000026010000}"/>
    <cellStyle name="Normal 19 2 2 2" xfId="493" xr:uid="{00000000-0005-0000-0000-000027010000}"/>
    <cellStyle name="Normal 19 2 3" xfId="475" xr:uid="{00000000-0005-0000-0000-000028010000}"/>
    <cellStyle name="Normal 19 3" xfId="451" xr:uid="{00000000-0005-0000-0000-000029010000}"/>
    <cellStyle name="Normal 19 3 2" xfId="490" xr:uid="{00000000-0005-0000-0000-00002A010000}"/>
    <cellStyle name="Normal 19 4" xfId="472" xr:uid="{00000000-0005-0000-0000-00002B010000}"/>
    <cellStyle name="Normal 2" xfId="30" xr:uid="{00000000-0005-0000-0000-00002C010000}"/>
    <cellStyle name="Normal 2 2" xfId="66" xr:uid="{00000000-0005-0000-0000-00002D010000}"/>
    <cellStyle name="Normal 2 2 2" xfId="377" xr:uid="{00000000-0005-0000-0000-00002E010000}"/>
    <cellStyle name="Normal 2 2 3" xfId="378" xr:uid="{00000000-0005-0000-0000-00002F010000}"/>
    <cellStyle name="Normal 2 2 3 2" xfId="457" xr:uid="{00000000-0005-0000-0000-000030010000}"/>
    <cellStyle name="Normal 2 2 3 2 2" xfId="494" xr:uid="{00000000-0005-0000-0000-000031010000}"/>
    <cellStyle name="Normal 2 2 3 3" xfId="476" xr:uid="{00000000-0005-0000-0000-000032010000}"/>
    <cellStyle name="Normal 2 2 4" xfId="379" xr:uid="{00000000-0005-0000-0000-000033010000}"/>
    <cellStyle name="Normal 2 2 4 2" xfId="458" xr:uid="{00000000-0005-0000-0000-000034010000}"/>
    <cellStyle name="Normal 2 2 4 2 2" xfId="495" xr:uid="{00000000-0005-0000-0000-000035010000}"/>
    <cellStyle name="Normal 2 2 4 3" xfId="477" xr:uid="{00000000-0005-0000-0000-000036010000}"/>
    <cellStyle name="Normal 2 2 5" xfId="137" xr:uid="{00000000-0005-0000-0000-000037010000}"/>
    <cellStyle name="Normal 2 3" xfId="138" xr:uid="{00000000-0005-0000-0000-000038010000}"/>
    <cellStyle name="Normal 2 3 2" xfId="380" xr:uid="{00000000-0005-0000-0000-000039010000}"/>
    <cellStyle name="Normal 2 4" xfId="139" xr:uid="{00000000-0005-0000-0000-00003A010000}"/>
    <cellStyle name="Normal 2 4 2" xfId="381" xr:uid="{00000000-0005-0000-0000-00003B010000}"/>
    <cellStyle name="Normal 2 5" xfId="209" xr:uid="{00000000-0005-0000-0000-00003C010000}"/>
    <cellStyle name="Normal 2 6" xfId="382" xr:uid="{00000000-0005-0000-0000-00003D010000}"/>
    <cellStyle name="Normal 2 7" xfId="383" xr:uid="{00000000-0005-0000-0000-00003E010000}"/>
    <cellStyle name="Normal 2 7 2" xfId="459" xr:uid="{00000000-0005-0000-0000-00003F010000}"/>
    <cellStyle name="Normal 2 7 2 2" xfId="496" xr:uid="{00000000-0005-0000-0000-000040010000}"/>
    <cellStyle name="Normal 2 7 3" xfId="478" xr:uid="{00000000-0005-0000-0000-000041010000}"/>
    <cellStyle name="Normal 2 8" xfId="76" xr:uid="{00000000-0005-0000-0000-000042010000}"/>
    <cellStyle name="Normal 2_1.02" xfId="384" xr:uid="{00000000-0005-0000-0000-000043010000}"/>
    <cellStyle name="Normal 20" xfId="201" xr:uid="{00000000-0005-0000-0000-000044010000}"/>
    <cellStyle name="Normal 20 2" xfId="385" xr:uid="{00000000-0005-0000-0000-000045010000}"/>
    <cellStyle name="Normal 20 2 2" xfId="460" xr:uid="{00000000-0005-0000-0000-000046010000}"/>
    <cellStyle name="Normal 20 2 2 2" xfId="497" xr:uid="{00000000-0005-0000-0000-000047010000}"/>
    <cellStyle name="Normal 20 2 3" xfId="479" xr:uid="{00000000-0005-0000-0000-000048010000}"/>
    <cellStyle name="Normal 21" xfId="206" xr:uid="{00000000-0005-0000-0000-000049010000}"/>
    <cellStyle name="Normal 21 2" xfId="386" xr:uid="{00000000-0005-0000-0000-00004A010000}"/>
    <cellStyle name="Normal 21 2 2" xfId="461" xr:uid="{00000000-0005-0000-0000-00004B010000}"/>
    <cellStyle name="Normal 21 2 2 2" xfId="498" xr:uid="{00000000-0005-0000-0000-00004C010000}"/>
    <cellStyle name="Normal 21 2 3" xfId="480" xr:uid="{00000000-0005-0000-0000-00004D010000}"/>
    <cellStyle name="Normal 22" xfId="207" xr:uid="{00000000-0005-0000-0000-00004E010000}"/>
    <cellStyle name="Normal 22 2" xfId="387" xr:uid="{00000000-0005-0000-0000-00004F010000}"/>
    <cellStyle name="Normal 22 2 2" xfId="462" xr:uid="{00000000-0005-0000-0000-000050010000}"/>
    <cellStyle name="Normal 22 2 2 2" xfId="499" xr:uid="{00000000-0005-0000-0000-000051010000}"/>
    <cellStyle name="Normal 22 2 3" xfId="481" xr:uid="{00000000-0005-0000-0000-000052010000}"/>
    <cellStyle name="Normal 23" xfId="388" xr:uid="{00000000-0005-0000-0000-000053010000}"/>
    <cellStyle name="Normal 23 2" xfId="463" xr:uid="{00000000-0005-0000-0000-000054010000}"/>
    <cellStyle name="Normal 23 2 2" xfId="500" xr:uid="{00000000-0005-0000-0000-000055010000}"/>
    <cellStyle name="Normal 23 3" xfId="482" xr:uid="{00000000-0005-0000-0000-000056010000}"/>
    <cellStyle name="Normal 24" xfId="389" xr:uid="{00000000-0005-0000-0000-000057010000}"/>
    <cellStyle name="Normal 24 2" xfId="390" xr:uid="{00000000-0005-0000-0000-000058010000}"/>
    <cellStyle name="Normal 24 2 2" xfId="464" xr:uid="{00000000-0005-0000-0000-000059010000}"/>
    <cellStyle name="Normal 24 2 2 2" xfId="501" xr:uid="{00000000-0005-0000-0000-00005A010000}"/>
    <cellStyle name="Normal 24 2 3" xfId="483" xr:uid="{00000000-0005-0000-0000-00005B010000}"/>
    <cellStyle name="Normal 25" xfId="391" xr:uid="{00000000-0005-0000-0000-00005C010000}"/>
    <cellStyle name="Normal 25 2" xfId="465" xr:uid="{00000000-0005-0000-0000-00005D010000}"/>
    <cellStyle name="Normal 25 2 2" xfId="502" xr:uid="{00000000-0005-0000-0000-00005E010000}"/>
    <cellStyle name="Normal 25 3" xfId="484" xr:uid="{00000000-0005-0000-0000-00005F010000}"/>
    <cellStyle name="Normal 26" xfId="392" xr:uid="{00000000-0005-0000-0000-000060010000}"/>
    <cellStyle name="Normal 26 2" xfId="466" xr:uid="{00000000-0005-0000-0000-000061010000}"/>
    <cellStyle name="Normal 26 2 2" xfId="503" xr:uid="{00000000-0005-0000-0000-000062010000}"/>
    <cellStyle name="Normal 26 3" xfId="485" xr:uid="{00000000-0005-0000-0000-000063010000}"/>
    <cellStyle name="Normal 27" xfId="393" xr:uid="{00000000-0005-0000-0000-000064010000}"/>
    <cellStyle name="Normal 28" xfId="394" xr:uid="{00000000-0005-0000-0000-000065010000}"/>
    <cellStyle name="Normal 28 2" xfId="467" xr:uid="{00000000-0005-0000-0000-000066010000}"/>
    <cellStyle name="Normal 28 2 2" xfId="504" xr:uid="{00000000-0005-0000-0000-000067010000}"/>
    <cellStyle name="Normal 28 3" xfId="486" xr:uid="{00000000-0005-0000-0000-000068010000}"/>
    <cellStyle name="Normal 29" xfId="75" xr:uid="{00000000-0005-0000-0000-000069010000}"/>
    <cellStyle name="Normal 3" xfId="31" xr:uid="{00000000-0005-0000-0000-00006A010000}"/>
    <cellStyle name="Normal 3 2" xfId="140" xr:uid="{00000000-0005-0000-0000-00006B010000}"/>
    <cellStyle name="Normal 3 2 2" xfId="395" xr:uid="{00000000-0005-0000-0000-00006C010000}"/>
    <cellStyle name="Normal 3 3" xfId="141" xr:uid="{00000000-0005-0000-0000-00006D010000}"/>
    <cellStyle name="Normal 3 3 2" xfId="396" xr:uid="{00000000-0005-0000-0000-00006E010000}"/>
    <cellStyle name="Normal 3 4" xfId="208" xr:uid="{00000000-0005-0000-0000-00006F010000}"/>
    <cellStyle name="Normal 3 5" xfId="77" xr:uid="{00000000-0005-0000-0000-000070010000}"/>
    <cellStyle name="Normal 30" xfId="469" xr:uid="{00000000-0005-0000-0000-000071010000}"/>
    <cellStyle name="Normal 4" xfId="32" xr:uid="{00000000-0005-0000-0000-000072010000}"/>
    <cellStyle name="Normal 4 2" xfId="142" xr:uid="{00000000-0005-0000-0000-000073010000}"/>
    <cellStyle name="Normal 4 2 2" xfId="193" xr:uid="{00000000-0005-0000-0000-000074010000}"/>
    <cellStyle name="Normal 4 2 3" xfId="397" xr:uid="{00000000-0005-0000-0000-000075010000}"/>
    <cellStyle name="Normal 4 3" xfId="398" xr:uid="{00000000-0005-0000-0000-000076010000}"/>
    <cellStyle name="Normal 4 4" xfId="399" xr:uid="{00000000-0005-0000-0000-000077010000}"/>
    <cellStyle name="Normal 4 5" xfId="78" xr:uid="{00000000-0005-0000-0000-000078010000}"/>
    <cellStyle name="Normal 5" xfId="33" xr:uid="{00000000-0005-0000-0000-000079010000}"/>
    <cellStyle name="Normal 5 2" xfId="144" xr:uid="{00000000-0005-0000-0000-00007A010000}"/>
    <cellStyle name="Normal 5 2 2" xfId="400" xr:uid="{00000000-0005-0000-0000-00007B010000}"/>
    <cellStyle name="Normal 5 3" xfId="401" xr:uid="{00000000-0005-0000-0000-00007C010000}"/>
    <cellStyle name="Normal 5 4" xfId="402" xr:uid="{00000000-0005-0000-0000-00007D010000}"/>
    <cellStyle name="Normal 5 5" xfId="403" xr:uid="{00000000-0005-0000-0000-00007E010000}"/>
    <cellStyle name="Normal 5 6" xfId="143" xr:uid="{00000000-0005-0000-0000-00007F010000}"/>
    <cellStyle name="Normal 6" xfId="34" xr:uid="{00000000-0005-0000-0000-000080010000}"/>
    <cellStyle name="Normal 6 2" xfId="146" xr:uid="{00000000-0005-0000-0000-000081010000}"/>
    <cellStyle name="Normal 6 2 2" xfId="404" xr:uid="{00000000-0005-0000-0000-000082010000}"/>
    <cellStyle name="Normal 6 3" xfId="405" xr:uid="{00000000-0005-0000-0000-000083010000}"/>
    <cellStyle name="Normal 6 4" xfId="406" xr:uid="{00000000-0005-0000-0000-000084010000}"/>
    <cellStyle name="Normal 6 5" xfId="145" xr:uid="{00000000-0005-0000-0000-000085010000}"/>
    <cellStyle name="Normal 7" xfId="35" xr:uid="{00000000-0005-0000-0000-000086010000}"/>
    <cellStyle name="Normal 7 2" xfId="52" xr:uid="{00000000-0005-0000-0000-000087010000}"/>
    <cellStyle name="Normal 7 2 2" xfId="54" xr:uid="{00000000-0005-0000-0000-000088010000}"/>
    <cellStyle name="Normal 7 2 2 2" xfId="194" xr:uid="{00000000-0005-0000-0000-000089010000}"/>
    <cellStyle name="Normal 7 2 2 3" xfId="407" xr:uid="{00000000-0005-0000-0000-00008A010000}"/>
    <cellStyle name="Normal 7 3" xfId="53" xr:uid="{00000000-0005-0000-0000-00008B010000}"/>
    <cellStyle name="Normal 7 4" xfId="408" xr:uid="{00000000-0005-0000-0000-00008C010000}"/>
    <cellStyle name="Normal 7_1.02" xfId="409" xr:uid="{00000000-0005-0000-0000-00008D010000}"/>
    <cellStyle name="Normal 8" xfId="55" xr:uid="{00000000-0005-0000-0000-00008E010000}"/>
    <cellStyle name="Normal 8 2" xfId="148" xr:uid="{00000000-0005-0000-0000-00008F010000}"/>
    <cellStyle name="Normal 8 3" xfId="410" xr:uid="{00000000-0005-0000-0000-000090010000}"/>
    <cellStyle name="Normal 8 4" xfId="147" xr:uid="{00000000-0005-0000-0000-000091010000}"/>
    <cellStyle name="Normal 9" xfId="149" xr:uid="{00000000-0005-0000-0000-000092010000}"/>
    <cellStyle name="Normal 9 2" xfId="411" xr:uid="{00000000-0005-0000-0000-000093010000}"/>
    <cellStyle name="Normal_2007-07-12 Draft RA Capacity Excel Appx - CP Buys (RR, LM)" xfId="36" xr:uid="{00000000-0005-0000-0000-000094010000}"/>
    <cellStyle name="Normal_UC TOLL Excel Appendices (RR)" xfId="37" xr:uid="{00000000-0005-0000-0000-000095010000}"/>
    <cellStyle name="Normal_UC TOLL Excel Appendices (RR) 2" xfId="74" xr:uid="{00000000-0005-0000-0000-000096010000}"/>
    <cellStyle name="Note 2" xfId="412" xr:uid="{00000000-0005-0000-0000-000097010000}"/>
    <cellStyle name="Note 2 2" xfId="413" xr:uid="{00000000-0005-0000-0000-000098010000}"/>
    <cellStyle name="Note 2 3" xfId="414" xr:uid="{00000000-0005-0000-0000-000099010000}"/>
    <cellStyle name="Note 3" xfId="415" xr:uid="{00000000-0005-0000-0000-00009A010000}"/>
    <cellStyle name="Note 4" xfId="416" xr:uid="{00000000-0005-0000-0000-00009B010000}"/>
    <cellStyle name="Note 4 2" xfId="468" xr:uid="{00000000-0005-0000-0000-00009C010000}"/>
    <cellStyle name="Note 4 2 2" xfId="505" xr:uid="{00000000-0005-0000-0000-00009D010000}"/>
    <cellStyle name="Note 4 3" xfId="487" xr:uid="{00000000-0005-0000-0000-00009E010000}"/>
    <cellStyle name="Note 5" xfId="417" xr:uid="{00000000-0005-0000-0000-00009F010000}"/>
    <cellStyle name="Output 2" xfId="418" xr:uid="{00000000-0005-0000-0000-0000A0010000}"/>
    <cellStyle name="Output 2 2" xfId="419" xr:uid="{00000000-0005-0000-0000-0000A1010000}"/>
    <cellStyle name="Output 3" xfId="420" xr:uid="{00000000-0005-0000-0000-0000A2010000}"/>
    <cellStyle name="Percen - Style2" xfId="150" xr:uid="{00000000-0005-0000-0000-0000A3010000}"/>
    <cellStyle name="Percent [0%]" xfId="151" xr:uid="{00000000-0005-0000-0000-0000A4010000}"/>
    <cellStyle name="Percent [0.00%]" xfId="152" xr:uid="{00000000-0005-0000-0000-0000A5010000}"/>
    <cellStyle name="Percent [2]" xfId="38" xr:uid="{00000000-0005-0000-0000-0000A6010000}"/>
    <cellStyle name="Percent [2] 2" xfId="39" xr:uid="{00000000-0005-0000-0000-0000A7010000}"/>
    <cellStyle name="Percent [2] 2 2" xfId="67" xr:uid="{00000000-0005-0000-0000-0000A8010000}"/>
    <cellStyle name="Percent 0%" xfId="153" xr:uid="{00000000-0005-0000-0000-0000A9010000}"/>
    <cellStyle name="Percent 2" xfId="40" xr:uid="{00000000-0005-0000-0000-0000AA010000}"/>
    <cellStyle name="Percent 2 2" xfId="68" xr:uid="{00000000-0005-0000-0000-0000AB010000}"/>
    <cellStyle name="Percent 2 2 2" xfId="154" xr:uid="{00000000-0005-0000-0000-0000AC010000}"/>
    <cellStyle name="Percent 2 3" xfId="191" xr:uid="{00000000-0005-0000-0000-0000AD010000}"/>
    <cellStyle name="Percent 2 4" xfId="80" xr:uid="{00000000-0005-0000-0000-0000AE010000}"/>
    <cellStyle name="Percent 3" xfId="41" xr:uid="{00000000-0005-0000-0000-0000AF010000}"/>
    <cellStyle name="Percent 3 2" xfId="69" xr:uid="{00000000-0005-0000-0000-0000B0010000}"/>
    <cellStyle name="Percent 3 2 2" xfId="421" xr:uid="{00000000-0005-0000-0000-0000B1010000}"/>
    <cellStyle name="Percent 3 3" xfId="422" xr:uid="{00000000-0005-0000-0000-0000B2010000}"/>
    <cellStyle name="Percent 3 4" xfId="423" xr:uid="{00000000-0005-0000-0000-0000B3010000}"/>
    <cellStyle name="Percent 4" xfId="42" xr:uid="{00000000-0005-0000-0000-0000B4010000}"/>
    <cellStyle name="Percent 4 2" xfId="70" xr:uid="{00000000-0005-0000-0000-0000B5010000}"/>
    <cellStyle name="Percent 5" xfId="43" xr:uid="{00000000-0005-0000-0000-0000B6010000}"/>
    <cellStyle name="Percent 5 2" xfId="71" xr:uid="{00000000-0005-0000-0000-0000B7010000}"/>
    <cellStyle name="Percent 6" xfId="424" xr:uid="{00000000-0005-0000-0000-0000B8010000}"/>
    <cellStyle name="Percent 7" xfId="425" xr:uid="{00000000-0005-0000-0000-0000B9010000}"/>
    <cellStyle name="Percent 8" xfId="426" xr:uid="{00000000-0005-0000-0000-0000BA010000}"/>
    <cellStyle name="Percent 9" xfId="427" xr:uid="{00000000-0005-0000-0000-0000BB010000}"/>
    <cellStyle name="Pink" xfId="155" xr:uid="{00000000-0005-0000-0000-0000BC010000}"/>
    <cellStyle name="Red" xfId="156" xr:uid="{00000000-0005-0000-0000-0000BD010000}"/>
    <cellStyle name="RMB" xfId="157" xr:uid="{00000000-0005-0000-0000-0000BE010000}"/>
    <cellStyle name="Rmb [0]" xfId="158" xr:uid="{00000000-0005-0000-0000-0000BF010000}"/>
    <cellStyle name="RMB 0.00" xfId="159" xr:uid="{00000000-0005-0000-0000-0000C0010000}"/>
    <cellStyle name="Special" xfId="160" xr:uid="{00000000-0005-0000-0000-0000C1010000}"/>
    <cellStyle name="Standard_Anpassen der Amortisation" xfId="161" xr:uid="{00000000-0005-0000-0000-0000C2010000}"/>
    <cellStyle name="Style 1" xfId="44" xr:uid="{00000000-0005-0000-0000-0000C3010000}"/>
    <cellStyle name="Style 1 2" xfId="45" xr:uid="{00000000-0005-0000-0000-0000C4010000}"/>
    <cellStyle name="Style 1 2 2" xfId="72" xr:uid="{00000000-0005-0000-0000-0000C5010000}"/>
    <cellStyle name="Style 1 2_1.02" xfId="428" xr:uid="{00000000-0005-0000-0000-0000C6010000}"/>
    <cellStyle name="Style 1 3" xfId="429" xr:uid="{00000000-0005-0000-0000-0000C7010000}"/>
    <cellStyle name="Style 1 4" xfId="430" xr:uid="{00000000-0005-0000-0000-0000C8010000}"/>
    <cellStyle name="Style 21" xfId="162" xr:uid="{00000000-0005-0000-0000-0000C9010000}"/>
    <cellStyle name="Style 22" xfId="163" xr:uid="{00000000-0005-0000-0000-0000CA010000}"/>
    <cellStyle name="Style 23" xfId="164" xr:uid="{00000000-0005-0000-0000-0000CB010000}"/>
    <cellStyle name="Style 24" xfId="165" xr:uid="{00000000-0005-0000-0000-0000CC010000}"/>
    <cellStyle name="Style 25" xfId="166" xr:uid="{00000000-0005-0000-0000-0000CD010000}"/>
    <cellStyle name="Style 26" xfId="167" xr:uid="{00000000-0005-0000-0000-0000CE010000}"/>
    <cellStyle name="Style 26 2" xfId="168" xr:uid="{00000000-0005-0000-0000-0000CF010000}"/>
    <cellStyle name="Style 27" xfId="169" xr:uid="{00000000-0005-0000-0000-0000D0010000}"/>
    <cellStyle name="Style 27 2" xfId="170" xr:uid="{00000000-0005-0000-0000-0000D1010000}"/>
    <cellStyle name="Style 28" xfId="171" xr:uid="{00000000-0005-0000-0000-0000D2010000}"/>
    <cellStyle name="Style 29" xfId="172" xr:uid="{00000000-0005-0000-0000-0000D3010000}"/>
    <cellStyle name="Style 30" xfId="173" xr:uid="{00000000-0005-0000-0000-0000D4010000}"/>
    <cellStyle name="Style 31" xfId="174" xr:uid="{00000000-0005-0000-0000-0000D5010000}"/>
    <cellStyle name="Style 32" xfId="175" xr:uid="{00000000-0005-0000-0000-0000D6010000}"/>
    <cellStyle name="Style 33" xfId="176" xr:uid="{00000000-0005-0000-0000-0000D7010000}"/>
    <cellStyle name="Style 34" xfId="177" xr:uid="{00000000-0005-0000-0000-0000D8010000}"/>
    <cellStyle name="Style 35" xfId="178" xr:uid="{00000000-0005-0000-0000-0000D9010000}"/>
    <cellStyle name="Style 36" xfId="179" xr:uid="{00000000-0005-0000-0000-0000DA010000}"/>
    <cellStyle name="Style 39" xfId="180" xr:uid="{00000000-0005-0000-0000-0000DB010000}"/>
    <cellStyle name="Style 39 2" xfId="212" xr:uid="{00000000-0005-0000-0000-0000DC010000}"/>
    <cellStyle name="STYLE1" xfId="181" xr:uid="{00000000-0005-0000-0000-0000DD010000}"/>
    <cellStyle name="STYLE1 2" xfId="182" xr:uid="{00000000-0005-0000-0000-0000DE010000}"/>
    <cellStyle name="STYLE2" xfId="183" xr:uid="{00000000-0005-0000-0000-0000DF010000}"/>
    <cellStyle name="STYLE2 2" xfId="184" xr:uid="{00000000-0005-0000-0000-0000E0010000}"/>
    <cellStyle name="Times New Roman" xfId="185" xr:uid="{00000000-0005-0000-0000-0000E1010000}"/>
    <cellStyle name="Title 2" xfId="431" xr:uid="{00000000-0005-0000-0000-0000E2010000}"/>
    <cellStyle name="Total" xfId="46" builtinId="25" customBuiltin="1"/>
    <cellStyle name="Total 2" xfId="47" xr:uid="{00000000-0005-0000-0000-0000E4010000}"/>
    <cellStyle name="Total 2 2" xfId="73" xr:uid="{00000000-0005-0000-0000-0000E5010000}"/>
    <cellStyle name="Total 2 2 2" xfId="452" xr:uid="{00000000-0005-0000-0000-0000E6010000}"/>
    <cellStyle name="Total 2 3" xfId="213" xr:uid="{00000000-0005-0000-0000-0000E7010000}"/>
    <cellStyle name="Total 2_1.02" xfId="432" xr:uid="{00000000-0005-0000-0000-0000E8010000}"/>
    <cellStyle name="Total 3" xfId="433" xr:uid="{00000000-0005-0000-0000-0000E9010000}"/>
    <cellStyle name="Total 3 2" xfId="434" xr:uid="{00000000-0005-0000-0000-0000EA010000}"/>
    <cellStyle name="Total 4" xfId="435" xr:uid="{00000000-0005-0000-0000-0000EB010000}"/>
    <cellStyle name="Unprot" xfId="48" xr:uid="{00000000-0005-0000-0000-0000EC010000}"/>
    <cellStyle name="Unprot 2" xfId="49" xr:uid="{00000000-0005-0000-0000-0000ED010000}"/>
    <cellStyle name="Unprot$" xfId="50" xr:uid="{00000000-0005-0000-0000-0000EE010000}"/>
    <cellStyle name="Unprot$ 2" xfId="192" xr:uid="{00000000-0005-0000-0000-0000EF010000}"/>
    <cellStyle name="Unprot_1.02" xfId="436" xr:uid="{00000000-0005-0000-0000-0000F0010000}"/>
    <cellStyle name="Unprotect" xfId="51" xr:uid="{00000000-0005-0000-0000-0000F1010000}"/>
    <cellStyle name="Währung [0]_Compiling Utility Macros" xfId="186" xr:uid="{00000000-0005-0000-0000-0000F2010000}"/>
    <cellStyle name="Währung_Compiling Utility Macros" xfId="187" xr:uid="{00000000-0005-0000-0000-0000F3010000}"/>
    <cellStyle name="Warning Text 2" xfId="437" xr:uid="{00000000-0005-0000-0000-0000F4010000}"/>
    <cellStyle name="Warning Text 2 2" xfId="438" xr:uid="{00000000-0005-0000-0000-0000F5010000}"/>
    <cellStyle name="Warning Text 3" xfId="439" xr:uid="{00000000-0005-0000-0000-0000F6010000}"/>
    <cellStyle name="Yellow" xfId="188" xr:uid="{00000000-0005-0000-0000-0000F7010000}"/>
    <cellStyle name="Yellow 2" xfId="218" xr:uid="{00000000-0005-0000-0000-0000F8010000}"/>
    <cellStyle name="Yellow 3" xfId="447" xr:uid="{00000000-0005-0000-0000-0000F9010000}"/>
  </cellStyles>
  <dxfs count="202">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style="thin">
          <color auto="1"/>
        </right>
        <top/>
        <bottom/>
        <vertical/>
        <horizontal/>
      </border>
    </dxf>
    <dxf>
      <fill>
        <patternFill>
          <bgColor rgb="FFFFCC99"/>
        </patternFill>
      </fill>
      <border>
        <left style="thin">
          <color auto="1"/>
        </left>
        <right style="thin">
          <color auto="1"/>
        </right>
        <top style="thin">
          <color auto="1"/>
        </top>
        <bottom style="thin">
          <color auto="1"/>
        </bottom>
        <vertical/>
        <horizontal/>
      </border>
    </dxf>
    <dxf>
      <fill>
        <patternFill>
          <bgColor rgb="FFFFCC99"/>
        </patternFill>
      </fill>
      <border>
        <left style="thin">
          <color auto="1"/>
        </left>
        <right style="thin">
          <color auto="1"/>
        </right>
        <top style="thin">
          <color auto="1"/>
        </top>
        <bottom style="thin">
          <color auto="1"/>
        </bottom>
        <vertical/>
        <horizontal/>
      </border>
    </dxf>
    <dxf>
      <fill>
        <patternFill>
          <bgColor rgb="FFFFCC99"/>
        </patternFill>
      </fill>
      <border>
        <left style="thin">
          <color auto="1"/>
        </left>
        <right style="thin">
          <color auto="1"/>
        </right>
        <top style="thin">
          <color auto="1"/>
        </top>
        <bottom style="thin">
          <color auto="1"/>
        </bottom>
        <vertical/>
        <horizontal/>
      </border>
    </dxf>
    <dxf>
      <fill>
        <patternFill>
          <bgColor rgb="FFFFCC99"/>
        </patternFill>
      </fill>
      <border>
        <left style="thin">
          <color auto="1"/>
        </left>
        <right style="thin">
          <color auto="1"/>
        </right>
        <top style="thin">
          <color auto="1"/>
        </top>
        <bottom style="thin">
          <color auto="1"/>
        </bottom>
        <vertical/>
        <horizontal/>
      </border>
    </dxf>
    <dxf>
      <fill>
        <patternFill>
          <bgColor rgb="FFFFCC99"/>
        </patternFill>
      </fill>
      <border>
        <left style="thin">
          <color auto="1"/>
        </left>
        <right style="thin">
          <color auto="1"/>
        </right>
        <top style="thin">
          <color auto="1"/>
        </top>
        <bottom style="thin">
          <color auto="1"/>
        </bottom>
        <vertical/>
        <horizontal/>
      </border>
    </dxf>
    <dxf>
      <fill>
        <patternFill>
          <bgColor theme="0"/>
        </patternFill>
      </fill>
      <border>
        <left/>
        <right/>
        <top style="thin">
          <color indexed="64"/>
        </top>
        <bottom/>
      </border>
    </dxf>
    <dxf>
      <fill>
        <patternFill>
          <bgColor rgb="FFFF0000"/>
        </patternFill>
      </fill>
    </dxf>
    <dxf>
      <fill>
        <patternFill>
          <bgColor theme="0"/>
        </patternFill>
      </fill>
      <border>
        <left/>
        <right/>
        <top/>
        <bottom style="thin">
          <color indexed="64"/>
        </bottom>
      </border>
    </dxf>
    <dxf>
      <font>
        <color theme="0"/>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style="thin">
          <color indexed="64"/>
        </bottom>
      </border>
    </dxf>
    <dxf>
      <font>
        <condense val="0"/>
        <extend val="0"/>
        <color indexed="9"/>
      </font>
      <fill>
        <patternFill>
          <bgColor indexed="9"/>
        </patternFill>
      </fill>
      <border>
        <left style="thin">
          <color indexed="64"/>
        </left>
        <right/>
        <top/>
        <bottom/>
      </border>
    </dxf>
    <dxf>
      <font>
        <condense val="0"/>
        <extend val="0"/>
        <color indexed="9"/>
      </font>
      <fill>
        <patternFill>
          <bgColor indexed="9"/>
        </patternFill>
      </fill>
      <border>
        <left style="thin">
          <color indexed="64"/>
        </left>
        <right style="thin">
          <color indexed="64"/>
        </right>
        <top/>
        <bottom/>
      </border>
    </dxf>
    <dxf>
      <font>
        <condense val="0"/>
        <extend val="0"/>
        <color indexed="9"/>
      </font>
      <fill>
        <patternFill>
          <bgColor indexed="9"/>
        </patternFill>
      </fill>
      <border>
        <left style="thin">
          <color indexed="64"/>
        </left>
        <right style="thin">
          <color indexed="64"/>
        </right>
        <top style="thin">
          <color indexed="64"/>
        </top>
        <bottom/>
      </border>
    </dxf>
    <dxf>
      <font>
        <condense val="0"/>
        <extend val="0"/>
        <color indexed="9"/>
      </font>
      <fill>
        <patternFill>
          <bgColor indexed="9"/>
        </patternFill>
      </fill>
    </dxf>
    <dxf>
      <font>
        <color rgb="FFFF0000"/>
      </font>
    </dxf>
    <dxf>
      <fill>
        <patternFill>
          <bgColor rgb="FFFF0000"/>
        </patternFill>
      </fill>
    </dxf>
    <dxf>
      <font>
        <color rgb="FFFF0000"/>
      </font>
    </dxf>
    <dxf>
      <font>
        <b/>
        <i val="0"/>
        <strike val="0"/>
        <color rgb="FF00B050"/>
      </font>
      <fill>
        <patternFill>
          <bgColor rgb="FFE1FFEF"/>
        </patternFill>
      </fill>
      <border>
        <left style="dashed">
          <color rgb="FF00B050"/>
        </left>
        <right style="dashed">
          <color rgb="FF00B050"/>
        </right>
        <top style="dashed">
          <color rgb="FF00B050"/>
        </top>
        <bottom style="dashed">
          <color rgb="FF00B050"/>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fill>
        <patternFill>
          <bgColor indexed="9"/>
        </patternFill>
      </fill>
      <border>
        <left style="thin">
          <color indexed="64"/>
        </left>
        <right style="thin">
          <color indexed="64"/>
        </right>
        <top style="thin">
          <color indexed="64"/>
        </top>
        <bottom/>
      </border>
    </dxf>
    <dxf>
      <font>
        <condense val="0"/>
        <extend val="0"/>
        <color indexed="9"/>
      </font>
      <fill>
        <patternFill>
          <bgColor indexed="9"/>
        </patternFill>
      </fill>
    </dxf>
    <dxf>
      <font>
        <b/>
        <i val="0"/>
        <color rgb="FFC00000"/>
      </font>
      <numFmt numFmtId="187" formatCode="0.0000"/>
    </dxf>
    <dxf>
      <font>
        <b val="0"/>
        <i val="0"/>
        <color theme="1" tint="0.34998626667073579"/>
      </font>
      <fill>
        <patternFill>
          <bgColor theme="0" tint="-4.9989318521683403E-2"/>
        </patternFill>
      </fill>
    </dxf>
    <dxf>
      <font>
        <b val="0"/>
        <i val="0"/>
        <color theme="1" tint="0.34998626667073579"/>
      </font>
      <fill>
        <patternFill>
          <bgColor theme="0" tint="-4.9989318521683403E-2"/>
        </patternFill>
      </fill>
    </dxf>
    <dxf>
      <font>
        <b val="0"/>
        <i val="0"/>
        <color theme="1" tint="0.34998626667073579"/>
      </font>
      <fill>
        <patternFill>
          <bgColor theme="0" tint="-4.9989318521683403E-2"/>
        </patternFill>
      </fill>
    </dxf>
    <dxf>
      <font>
        <b/>
        <i val="0"/>
        <color rgb="FFFF0000"/>
      </font>
    </dxf>
    <dxf>
      <font>
        <b/>
        <i val="0"/>
        <color rgb="FFFF0000"/>
      </font>
    </dxf>
    <dxf>
      <font>
        <b/>
        <i val="0"/>
        <color rgb="FFC00000"/>
      </font>
      <numFmt numFmtId="187" formatCode="0.0000"/>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b/>
        <i val="0"/>
        <color rgb="FF00B050"/>
      </font>
    </dxf>
    <dxf>
      <font>
        <color rgb="FF0070C0"/>
      </font>
    </dxf>
    <dxf>
      <font>
        <b/>
        <i val="0"/>
        <strike val="0"/>
        <color rgb="FF00B050"/>
      </font>
      <fill>
        <patternFill>
          <bgColor rgb="FFE1FFEF"/>
        </patternFill>
      </fill>
      <border>
        <left style="dashed">
          <color rgb="FF00B050"/>
        </left>
        <right style="dashed">
          <color rgb="FF00B050"/>
        </right>
        <top style="dashed">
          <color rgb="FF00B050"/>
        </top>
        <bottom style="dashed">
          <color rgb="FF00B050"/>
        </bottom>
      </border>
    </dxf>
    <dxf>
      <fill>
        <patternFill>
          <bgColor theme="5" tint="0.79998168889431442"/>
        </patternFill>
      </fill>
      <border>
        <left style="dashed">
          <color theme="5" tint="0.39991454817346722"/>
        </left>
        <right style="dashed">
          <color theme="5" tint="0.39991454817346722"/>
        </right>
        <top style="dashed">
          <color theme="5" tint="0.39991454817346722"/>
        </top>
        <bottom style="dashed">
          <color theme="5" tint="0.39991454817346722"/>
        </bottom>
      </border>
    </dxf>
    <dxf>
      <font>
        <b/>
        <i val="0"/>
        <color rgb="FFFF0000"/>
      </font>
    </dxf>
    <dxf>
      <font>
        <b/>
        <i val="0"/>
        <color rgb="FFFF0000"/>
      </font>
    </dxf>
    <dxf>
      <font>
        <b/>
        <i val="0"/>
        <color rgb="FFC00000"/>
      </font>
      <numFmt numFmtId="187" formatCode="0.0000"/>
    </dxf>
    <dxf>
      <font>
        <b val="0"/>
        <i val="0"/>
        <color theme="1" tint="0.34998626667073579"/>
      </font>
      <fill>
        <patternFill>
          <bgColor theme="0" tint="-4.9989318521683403E-2"/>
        </patternFill>
      </fill>
    </dxf>
    <dxf>
      <font>
        <b val="0"/>
        <i val="0"/>
        <color theme="1" tint="0.34998626667073579"/>
      </font>
      <fill>
        <patternFill>
          <bgColor theme="0" tint="-4.9989318521683403E-2"/>
        </patternFill>
      </fill>
    </dxf>
    <dxf>
      <font>
        <b val="0"/>
        <i val="0"/>
        <color theme="1" tint="0.34998626667073579"/>
      </font>
      <fill>
        <patternFill>
          <bgColor theme="0" tint="-4.9989318521683403E-2"/>
        </patternFill>
      </fill>
    </dxf>
    <dxf>
      <font>
        <b/>
        <i val="0"/>
        <color rgb="FFFF0000"/>
      </font>
    </dxf>
    <dxf>
      <font>
        <b/>
        <i val="0"/>
        <color rgb="FFFF0000"/>
      </font>
    </dxf>
    <dxf>
      <font>
        <b/>
        <i val="0"/>
        <color rgb="FFC00000"/>
      </font>
      <numFmt numFmtId="187" formatCode="0.0000"/>
    </dxf>
    <dxf>
      <font>
        <color theme="5" tint="-0.24994659260841701"/>
      </font>
    </dxf>
    <dxf>
      <font>
        <b/>
        <i val="0"/>
        <color rgb="FF00B050"/>
      </font>
    </dxf>
    <dxf>
      <font>
        <color rgb="FF0070C0"/>
      </font>
    </dxf>
    <dxf>
      <font>
        <b/>
        <i val="0"/>
        <strike val="0"/>
        <color rgb="FF00B050"/>
      </font>
      <fill>
        <patternFill>
          <bgColor rgb="FFE1FFEF"/>
        </patternFill>
      </fill>
      <border>
        <left style="dashed">
          <color rgb="FF00B050"/>
        </left>
        <right style="dashed">
          <color rgb="FF00B050"/>
        </right>
        <top style="dashed">
          <color rgb="FF00B050"/>
        </top>
        <bottom style="dashed">
          <color rgb="FF00B050"/>
        </bottom>
      </border>
    </dxf>
    <dxf>
      <fill>
        <patternFill>
          <bgColor theme="5" tint="0.79998168889431442"/>
        </patternFill>
      </fill>
      <border>
        <left style="dashed">
          <color theme="5" tint="0.39991454817346722"/>
        </left>
        <right style="dashed">
          <color theme="5" tint="0.39991454817346722"/>
        </right>
        <top style="dashed">
          <color theme="5" tint="0.39991454817346722"/>
        </top>
        <bottom style="dashed">
          <color theme="5" tint="0.39991454817346722"/>
        </bottom>
      </border>
    </dxf>
    <dxf>
      <font>
        <b/>
        <i val="0"/>
        <color rgb="FFFF0000"/>
      </font>
    </dxf>
    <dxf>
      <font>
        <b/>
        <i val="0"/>
        <color rgb="FFFF0000"/>
      </font>
    </dxf>
    <dxf>
      <font>
        <b/>
        <i val="0"/>
        <color rgb="FFC00000"/>
      </font>
      <numFmt numFmtId="187" formatCode="0.0000"/>
    </dxf>
    <dxf>
      <font>
        <b val="0"/>
        <i val="0"/>
        <color theme="1" tint="0.34998626667073579"/>
      </font>
      <fill>
        <patternFill>
          <bgColor theme="0" tint="-4.9989318521683403E-2"/>
        </patternFill>
      </fill>
    </dxf>
    <dxf>
      <font>
        <b val="0"/>
        <i val="0"/>
        <color theme="1" tint="0.34998626667073579"/>
      </font>
      <fill>
        <patternFill>
          <bgColor theme="0" tint="-4.9989318521683403E-2"/>
        </patternFill>
      </fill>
    </dxf>
    <dxf>
      <font>
        <b val="0"/>
        <i val="0"/>
        <color theme="1" tint="0.34998626667073579"/>
      </font>
      <fill>
        <patternFill>
          <bgColor theme="0" tint="-4.9989318521683403E-2"/>
        </patternFill>
      </fill>
    </dxf>
    <dxf>
      <font>
        <b/>
        <i val="0"/>
        <color rgb="FFFF0000"/>
      </font>
    </dxf>
    <dxf>
      <font>
        <b/>
        <i val="0"/>
        <color rgb="FFFF0000"/>
      </font>
    </dxf>
    <dxf>
      <font>
        <b/>
        <i val="0"/>
        <color rgb="FFC00000"/>
      </font>
      <numFmt numFmtId="187" formatCode="0.0000"/>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b/>
        <i val="0"/>
        <color rgb="FF00B050"/>
      </font>
    </dxf>
    <dxf>
      <font>
        <color rgb="FF0070C0"/>
      </font>
    </dxf>
    <dxf>
      <font>
        <b/>
        <i val="0"/>
        <strike val="0"/>
        <color rgb="FF00B050"/>
      </font>
      <fill>
        <patternFill>
          <bgColor rgb="FFE1FFEF"/>
        </patternFill>
      </fill>
      <border>
        <left style="dashed">
          <color rgb="FF00B050"/>
        </left>
        <right style="dashed">
          <color rgb="FF00B050"/>
        </right>
        <top style="dashed">
          <color rgb="FF00B050"/>
        </top>
        <bottom style="dashed">
          <color rgb="FF00B050"/>
        </bottom>
      </border>
    </dxf>
    <dxf>
      <fill>
        <patternFill>
          <bgColor theme="5" tint="0.79998168889431442"/>
        </patternFill>
      </fill>
      <border>
        <left style="dashed">
          <color theme="5" tint="0.39991454817346722"/>
        </left>
        <right style="dashed">
          <color theme="5" tint="0.39991454817346722"/>
        </right>
        <top style="dashed">
          <color theme="5" tint="0.39991454817346722"/>
        </top>
        <bottom style="dashed">
          <color theme="5" tint="0.39991454817346722"/>
        </bottom>
      </border>
    </dxf>
    <dxf>
      <font>
        <b/>
        <i val="0"/>
        <color rgb="FFFF0000"/>
      </font>
    </dxf>
    <dxf>
      <font>
        <b/>
        <i val="0"/>
        <color rgb="FFFF0000"/>
      </font>
    </dxf>
    <dxf>
      <font>
        <b/>
        <i val="0"/>
        <color rgb="FFC00000"/>
      </font>
      <numFmt numFmtId="187" formatCode="0.0000"/>
    </dxf>
    <dxf>
      <font>
        <b val="0"/>
        <i val="0"/>
        <color theme="1" tint="0.34998626667073579"/>
      </font>
      <fill>
        <patternFill>
          <bgColor theme="0" tint="-4.9989318521683403E-2"/>
        </patternFill>
      </fill>
    </dxf>
    <dxf>
      <font>
        <b val="0"/>
        <i val="0"/>
        <color theme="1" tint="0.34998626667073579"/>
      </font>
      <fill>
        <patternFill>
          <bgColor theme="0" tint="-4.9989318521683403E-2"/>
        </patternFill>
      </fill>
    </dxf>
    <dxf>
      <font>
        <b val="0"/>
        <i val="0"/>
        <color theme="1" tint="0.34998626667073579"/>
      </font>
      <fill>
        <patternFill>
          <bgColor theme="0" tint="-4.9989318521683403E-2"/>
        </patternFill>
      </fill>
    </dxf>
    <dxf>
      <font>
        <b/>
        <i val="0"/>
        <color rgb="FFFF0000"/>
      </font>
    </dxf>
    <dxf>
      <font>
        <b/>
        <i val="0"/>
        <color rgb="FFFF0000"/>
      </font>
    </dxf>
    <dxf>
      <font>
        <b/>
        <i val="0"/>
        <color rgb="FFC00000"/>
      </font>
      <numFmt numFmtId="187" formatCode="0.0000"/>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b/>
        <i val="0"/>
        <color rgb="FF00B050"/>
      </font>
    </dxf>
    <dxf>
      <font>
        <color rgb="FF0070C0"/>
      </font>
    </dxf>
    <dxf>
      <font>
        <b/>
        <i val="0"/>
        <strike val="0"/>
        <color rgb="FF00B050"/>
      </font>
      <fill>
        <patternFill>
          <bgColor rgb="FFE1FFEF"/>
        </patternFill>
      </fill>
      <border>
        <left style="dashed">
          <color rgb="FF00B050"/>
        </left>
        <right style="dashed">
          <color rgb="FF00B050"/>
        </right>
        <top style="dashed">
          <color rgb="FF00B050"/>
        </top>
        <bottom style="dashed">
          <color rgb="FF00B050"/>
        </bottom>
      </border>
    </dxf>
    <dxf>
      <fill>
        <patternFill>
          <bgColor theme="5" tint="0.79998168889431442"/>
        </patternFill>
      </fill>
      <border>
        <left style="dashed">
          <color theme="5" tint="0.39991454817346722"/>
        </left>
        <right style="dashed">
          <color theme="5" tint="0.39991454817346722"/>
        </right>
        <top style="dashed">
          <color theme="5" tint="0.39991454817346722"/>
        </top>
        <bottom style="dashed">
          <color theme="5" tint="0.39991454817346722"/>
        </bottom>
      </border>
    </dxf>
    <dxf>
      <font>
        <b/>
        <i val="0"/>
        <color rgb="FFFF0000"/>
      </font>
    </dxf>
    <dxf>
      <font>
        <b/>
        <i val="0"/>
        <color rgb="FFFF0000"/>
      </font>
    </dxf>
    <dxf>
      <font>
        <color rgb="FFFFC000"/>
      </font>
    </dxf>
    <dxf>
      <font>
        <color rgb="FFFFCC99"/>
      </font>
    </dxf>
    <dxf>
      <fill>
        <patternFill>
          <bgColor theme="0"/>
        </patternFill>
      </fill>
    </dxf>
    <dxf>
      <font>
        <color rgb="FFFF0000"/>
      </font>
    </dxf>
    <dxf>
      <font>
        <color rgb="FFFF0000"/>
      </font>
    </dxf>
    <dxf>
      <font>
        <color theme="0"/>
      </font>
    </dxf>
    <dxf>
      <font>
        <color theme="0"/>
      </font>
    </dxf>
    <dxf>
      <font>
        <color rgb="FFFF0000"/>
      </font>
    </dxf>
    <dxf>
      <font>
        <b/>
        <i val="0"/>
        <color rgb="FFFF0000"/>
      </font>
    </dxf>
    <dxf>
      <font>
        <b/>
        <i val="0"/>
        <color rgb="FFFF0000"/>
      </font>
    </dxf>
    <dxf>
      <font>
        <color theme="0"/>
      </font>
      <fill>
        <patternFill>
          <bgColor theme="0"/>
        </patternFill>
      </fill>
      <border>
        <left style="hair">
          <color auto="1"/>
        </left>
        <right style="hair">
          <color auto="1"/>
        </right>
        <top style="hair">
          <color auto="1"/>
        </top>
        <bottom style="hair">
          <color auto="1"/>
        </bottom>
        <vertical/>
        <horizontal/>
      </border>
    </dxf>
    <dxf>
      <font>
        <color theme="0"/>
      </font>
      <fill>
        <patternFill>
          <bgColor theme="0"/>
        </patternFill>
      </fill>
      <border>
        <left style="hair">
          <color auto="1"/>
        </left>
        <right style="hair">
          <color auto="1"/>
        </right>
        <top style="hair">
          <color auto="1"/>
        </top>
        <bottom style="hair">
          <color auto="1"/>
        </bottom>
        <vertical/>
        <horizontal/>
      </border>
    </dxf>
    <dxf>
      <font>
        <b/>
        <i val="0"/>
        <color rgb="FFFF0000"/>
      </font>
    </dxf>
    <dxf>
      <font>
        <color rgb="FFFF0000"/>
      </font>
      <fill>
        <patternFill>
          <bgColor theme="5" tint="0.79998168889431442"/>
        </patternFill>
      </fill>
    </dxf>
    <dxf>
      <font>
        <b val="0"/>
        <i/>
        <color theme="0" tint="-0.499984740745262"/>
      </font>
      <border>
        <left style="hair">
          <color auto="1"/>
        </left>
        <right style="hair">
          <color auto="1"/>
        </right>
        <top style="hair">
          <color auto="1"/>
        </top>
        <bottom style="hair">
          <color auto="1"/>
        </bottom>
        <vertical/>
        <horizontal/>
      </border>
    </dxf>
    <dxf>
      <font>
        <color rgb="FFFFC000"/>
      </font>
    </dxf>
    <dxf>
      <font>
        <b/>
        <i val="0"/>
        <color rgb="FF00B050"/>
      </font>
    </dxf>
    <dxf>
      <font>
        <color rgb="FFFFFFCC"/>
      </font>
    </dxf>
    <dxf>
      <font>
        <color rgb="FFFFCC99"/>
      </font>
    </dxf>
    <dxf>
      <fill>
        <patternFill>
          <bgColor theme="0"/>
        </patternFill>
      </fill>
    </dxf>
    <dxf>
      <font>
        <color theme="0"/>
      </font>
    </dxf>
    <dxf>
      <font>
        <b/>
        <i val="0"/>
        <color rgb="FF00B050"/>
      </font>
    </dxf>
    <dxf>
      <font>
        <color rgb="FFFFFFCC"/>
      </font>
    </dxf>
    <dxf>
      <font>
        <color rgb="FFFFCC99"/>
      </font>
    </dxf>
    <dxf>
      <fill>
        <patternFill>
          <bgColor theme="0"/>
        </patternFill>
      </fill>
    </dxf>
    <dxf>
      <font>
        <color theme="0"/>
      </font>
    </dxf>
    <dxf>
      <font>
        <color theme="0"/>
      </font>
    </dxf>
    <dxf>
      <font>
        <color theme="0"/>
      </font>
    </dxf>
    <dxf>
      <font>
        <color theme="0"/>
      </font>
    </dxf>
    <dxf>
      <font>
        <b/>
        <i val="0"/>
        <color rgb="FFFF0000"/>
      </font>
    </dxf>
    <dxf>
      <font>
        <b/>
        <i val="0"/>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00B050"/>
      </font>
    </dxf>
    <dxf>
      <font>
        <b/>
        <i val="0"/>
        <color rgb="FF00B050"/>
      </font>
    </dxf>
    <dxf>
      <font>
        <b/>
        <i val="0"/>
        <color rgb="FF00B050"/>
      </font>
    </dxf>
    <dxf>
      <font>
        <color theme="0"/>
      </font>
    </dxf>
    <dxf>
      <font>
        <color rgb="FFFFFFCC"/>
      </font>
    </dxf>
    <dxf>
      <font>
        <b val="0"/>
        <i/>
        <color theme="0" tint="-0.499984740745262"/>
      </font>
      <border>
        <left style="hair">
          <color auto="1"/>
        </left>
        <right style="hair">
          <color auto="1"/>
        </right>
        <top style="hair">
          <color auto="1"/>
        </top>
        <bottom style="hair">
          <color auto="1"/>
        </bottom>
        <vertical/>
        <horizontal/>
      </border>
    </dxf>
    <dxf>
      <font>
        <b/>
        <i val="0"/>
        <color theme="5" tint="-0.24994659260841701"/>
      </font>
    </dxf>
    <dxf>
      <font>
        <color theme="0"/>
      </font>
      <fill>
        <patternFill>
          <bgColor theme="0"/>
        </patternFill>
      </fill>
      <border>
        <left style="hair">
          <color auto="1"/>
        </left>
        <right style="hair">
          <color auto="1"/>
        </right>
        <top style="hair">
          <color auto="1"/>
        </top>
        <bottom style="hair">
          <color auto="1"/>
        </bottom>
        <vertical/>
        <horizontal/>
      </border>
    </dxf>
    <dxf>
      <font>
        <color theme="0"/>
      </font>
    </dxf>
    <dxf>
      <font>
        <color rgb="FFFFC000"/>
      </font>
    </dxf>
    <dxf>
      <font>
        <color rgb="FFFFFFCC"/>
      </font>
    </dxf>
    <dxf>
      <font>
        <color rgb="FFFFC000"/>
      </font>
    </dxf>
    <dxf>
      <font>
        <color rgb="FFFFCC99"/>
      </font>
    </dxf>
    <dxf>
      <fill>
        <patternFill>
          <bgColor theme="0"/>
        </patternFill>
      </fill>
    </dxf>
    <dxf>
      <font>
        <color theme="0"/>
      </font>
    </dxf>
    <dxf>
      <font>
        <condense val="0"/>
        <extend val="0"/>
        <color indexed="9"/>
      </font>
      <fill>
        <patternFill>
          <bgColor indexed="9"/>
        </patternFill>
      </fill>
      <border>
        <left/>
        <right/>
        <top/>
        <bottom/>
      </border>
    </dxf>
    <dxf>
      <font>
        <color theme="0"/>
      </font>
    </dxf>
    <dxf>
      <font>
        <color theme="0"/>
      </font>
    </dxf>
    <dxf>
      <font>
        <color theme="0"/>
      </font>
    </dxf>
    <dxf>
      <font>
        <color theme="0"/>
      </font>
    </dxf>
    <dxf>
      <font>
        <color theme="0"/>
      </font>
    </dxf>
    <dxf>
      <font>
        <color theme="0"/>
      </font>
    </dxf>
    <dxf>
      <fill>
        <patternFill>
          <bgColor indexed="31"/>
        </patternFill>
      </fill>
    </dxf>
    <dxf>
      <fill>
        <patternFill>
          <bgColor indexed="4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indexed="31"/>
        </patternFill>
      </fill>
    </dxf>
    <dxf>
      <fill>
        <patternFill>
          <bgColor indexed="45"/>
        </patternFill>
      </fill>
    </dxf>
  </dxfs>
  <tableStyles count="0" defaultTableStyle="TableStyleMedium2" defaultPivotStyle="PivotStyleLight16"/>
  <colors>
    <mruColors>
      <color rgb="FFFFFF99"/>
      <color rgb="FFFFFFCC"/>
      <color rgb="FFE1FFEF"/>
      <color rgb="FFFFCC99"/>
      <color rgb="FFDDF4FF"/>
      <color rgb="FFB8ECFE"/>
      <color rgb="FFB7FF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pageSetUpPr autoPageBreaks="0" fitToPage="1"/>
  </sheetPr>
  <dimension ref="A1:I107"/>
  <sheetViews>
    <sheetView showGridLines="0" tabSelected="1" zoomScale="90" zoomScaleNormal="90" zoomScaleSheetLayoutView="90" zoomScalePageLayoutView="40" workbookViewId="0" xr3:uid="{AEA406A1-0E4B-5B11-9CD5-51D6E497D94C}"/>
  </sheetViews>
  <sheetFormatPr defaultColWidth="0" defaultRowHeight="12.75" customHeight="1" zeroHeight="1"/>
  <cols>
    <col min="1" max="1" width="3.85546875" style="66" customWidth="1"/>
    <col min="2" max="2" width="16" style="66" customWidth="1"/>
    <col min="3" max="3" width="21.140625" style="66" customWidth="1"/>
    <col min="4" max="4" width="1.28515625" style="66" customWidth="1"/>
    <col min="5" max="5" width="20.28515625" style="66" customWidth="1"/>
    <col min="6" max="6" width="22.7109375" style="66" customWidth="1"/>
    <col min="7" max="7" width="34" style="66" customWidth="1"/>
    <col min="8" max="8" width="51.5703125" style="66" customWidth="1"/>
    <col min="9" max="9" width="3.85546875" style="185" hidden="1" customWidth="1"/>
    <col min="10" max="16384" width="18.7109375" style="185" hidden="1"/>
  </cols>
  <sheetData>
    <row r="1" spans="1:9" ht="33.75">
      <c r="A1" s="200" t="s">
        <v>0</v>
      </c>
      <c r="B1" s="201"/>
      <c r="C1" s="201"/>
      <c r="D1" s="201"/>
      <c r="E1" s="201"/>
      <c r="F1" s="201"/>
      <c r="G1" s="201"/>
      <c r="H1" s="202"/>
      <c r="I1" s="345" t="s">
        <v>1</v>
      </c>
    </row>
    <row r="2" spans="1:9" ht="15.75">
      <c r="A2" s="199" t="s">
        <v>2</v>
      </c>
      <c r="B2" s="185"/>
      <c r="C2" s="185"/>
      <c r="D2" s="185"/>
      <c r="E2" s="185"/>
      <c r="F2" s="185"/>
      <c r="G2" s="185"/>
      <c r="H2" s="186"/>
    </row>
    <row r="3" spans="1:9" ht="15.75">
      <c r="A3" s="125" t="s">
        <v>3</v>
      </c>
      <c r="B3" s="226"/>
      <c r="C3" s="226"/>
      <c r="D3" s="226"/>
      <c r="E3" s="226"/>
      <c r="F3" s="226"/>
      <c r="G3" s="226"/>
      <c r="H3" s="227"/>
    </row>
    <row r="4" spans="1:9" ht="15.75">
      <c r="A4" s="184"/>
      <c r="B4" s="187"/>
      <c r="C4" s="187"/>
      <c r="D4" s="187"/>
      <c r="E4" s="187"/>
      <c r="F4" s="187"/>
      <c r="G4" s="187"/>
      <c r="H4" s="188"/>
    </row>
    <row r="5" spans="1:9" ht="15.75">
      <c r="A5" s="184"/>
      <c r="B5" s="326"/>
      <c r="C5" s="187" t="s">
        <v>4</v>
      </c>
      <c r="D5" s="187"/>
      <c r="E5" s="187"/>
      <c r="G5" s="228" t="s">
        <v>5</v>
      </c>
      <c r="H5" s="188" t="s">
        <v>6</v>
      </c>
    </row>
    <row r="6" spans="1:9" ht="15.75">
      <c r="A6" s="184"/>
      <c r="B6" s="187"/>
      <c r="C6" s="187"/>
      <c r="D6" s="187"/>
      <c r="E6" s="187"/>
      <c r="F6" s="189"/>
      <c r="G6" s="187"/>
      <c r="H6" s="188"/>
    </row>
    <row r="7" spans="1:9" ht="15.75">
      <c r="A7" s="184"/>
      <c r="B7" s="327"/>
      <c r="C7" s="187" t="s">
        <v>7</v>
      </c>
      <c r="D7" s="187"/>
      <c r="E7" s="187"/>
      <c r="G7" s="328" t="s">
        <v>8</v>
      </c>
      <c r="H7" s="188" t="s">
        <v>9</v>
      </c>
    </row>
    <row r="8" spans="1:9" ht="15.75">
      <c r="A8" s="184"/>
      <c r="B8" s="190"/>
      <c r="C8" s="187"/>
      <c r="D8" s="187"/>
      <c r="E8" s="187"/>
      <c r="F8" s="187"/>
      <c r="G8" s="187"/>
      <c r="H8" s="188"/>
    </row>
    <row r="9" spans="1:9" ht="15.75" customHeight="1">
      <c r="A9" s="125" t="s">
        <v>10</v>
      </c>
      <c r="B9" s="226"/>
      <c r="C9" s="226"/>
      <c r="D9" s="226"/>
      <c r="E9" s="226"/>
      <c r="F9" s="226"/>
      <c r="G9" s="226"/>
      <c r="H9" s="227"/>
    </row>
    <row r="10" spans="1:9" ht="19.5" customHeight="1">
      <c r="A10" s="191"/>
      <c r="B10" s="187"/>
      <c r="C10" s="187"/>
      <c r="D10" s="187"/>
      <c r="E10" s="187"/>
      <c r="F10" s="187"/>
      <c r="G10" s="187"/>
      <c r="H10" s="188"/>
    </row>
    <row r="11" spans="1:9" ht="15.75">
      <c r="A11" s="191"/>
      <c r="B11" s="392" t="s">
        <v>11</v>
      </c>
      <c r="C11" s="392"/>
      <c r="D11" s="392"/>
      <c r="E11" s="387" t="s">
        <v>12</v>
      </c>
      <c r="F11" s="511"/>
      <c r="G11" s="187"/>
      <c r="H11" s="188"/>
    </row>
    <row r="12" spans="1:9" ht="15.75">
      <c r="A12" s="191"/>
      <c r="B12" s="393" t="s">
        <v>13</v>
      </c>
      <c r="C12" s="393"/>
      <c r="D12" s="393"/>
      <c r="E12" s="386" t="s">
        <v>14</v>
      </c>
      <c r="F12" s="511"/>
      <c r="G12" s="187"/>
      <c r="H12" s="188"/>
    </row>
    <row r="13" spans="1:9" ht="15.75">
      <c r="A13" s="191"/>
      <c r="B13" s="394" t="s">
        <v>15</v>
      </c>
      <c r="C13" s="395"/>
      <c r="D13" s="396"/>
      <c r="E13" s="385" t="s">
        <v>16</v>
      </c>
      <c r="F13" s="511"/>
      <c r="G13" s="187"/>
      <c r="H13" s="188"/>
    </row>
    <row r="14" spans="1:9" ht="15.75">
      <c r="A14" s="191"/>
      <c r="B14" s="397" t="s">
        <v>17</v>
      </c>
      <c r="C14" s="397"/>
      <c r="D14" s="397"/>
      <c r="E14" s="385" t="s">
        <v>18</v>
      </c>
      <c r="F14" s="511"/>
      <c r="G14" s="187"/>
      <c r="H14" s="188"/>
    </row>
    <row r="15" spans="1:9" ht="15.75">
      <c r="A15" s="191"/>
      <c r="B15" s="398" t="s">
        <v>19</v>
      </c>
      <c r="C15" s="399"/>
      <c r="D15" s="400"/>
      <c r="E15" s="385" t="s">
        <v>20</v>
      </c>
      <c r="F15" s="511"/>
      <c r="G15" s="187"/>
      <c r="H15" s="188"/>
    </row>
    <row r="16" spans="1:9" ht="15.75">
      <c r="A16" s="191"/>
      <c r="B16" s="398" t="s">
        <v>21</v>
      </c>
      <c r="C16" s="399"/>
      <c r="D16" s="400"/>
      <c r="E16" s="385" t="s">
        <v>22</v>
      </c>
      <c r="F16" s="511"/>
      <c r="G16" s="187"/>
      <c r="H16" s="188"/>
    </row>
    <row r="17" spans="1:8" ht="15.75">
      <c r="A17" s="191"/>
      <c r="B17" s="398" t="s">
        <v>23</v>
      </c>
      <c r="C17" s="399"/>
      <c r="D17" s="400"/>
      <c r="E17" s="385" t="s">
        <v>24</v>
      </c>
      <c r="F17" s="511"/>
      <c r="G17" s="187"/>
      <c r="H17" s="188"/>
    </row>
    <row r="18" spans="1:8" ht="15.75">
      <c r="A18" s="191"/>
      <c r="B18" s="388" t="s">
        <v>25</v>
      </c>
      <c r="C18" s="388"/>
      <c r="D18" s="388"/>
      <c r="E18" s="385" t="s">
        <v>18</v>
      </c>
      <c r="F18" s="511"/>
      <c r="G18" s="187"/>
      <c r="H18" s="188"/>
    </row>
    <row r="19" spans="1:8" ht="15.75">
      <c r="A19" s="191"/>
      <c r="B19" s="388">
        <v>1.7</v>
      </c>
      <c r="C19" s="388"/>
      <c r="D19" s="388"/>
      <c r="E19" s="386" t="s">
        <v>14</v>
      </c>
      <c r="F19" s="511"/>
      <c r="G19" s="187"/>
      <c r="H19" s="188"/>
    </row>
    <row r="20" spans="1:8" ht="15.75">
      <c r="A20" s="191"/>
      <c r="B20" s="389" t="s">
        <v>26</v>
      </c>
      <c r="C20" s="390"/>
      <c r="D20" s="391"/>
      <c r="E20" s="386" t="s">
        <v>27</v>
      </c>
      <c r="F20" s="511"/>
      <c r="G20" s="187"/>
      <c r="H20" s="188"/>
    </row>
    <row r="21" spans="1:8" ht="16.5" thickBot="1">
      <c r="A21" s="229"/>
      <c r="B21" s="230"/>
      <c r="C21" s="230"/>
      <c r="D21" s="230"/>
      <c r="E21" s="230"/>
      <c r="F21" s="230"/>
      <c r="G21" s="230"/>
      <c r="H21" s="231"/>
    </row>
    <row r="22" spans="1:8" ht="16.5" thickTop="1">
      <c r="A22" s="125" t="s">
        <v>28</v>
      </c>
      <c r="B22" s="226"/>
      <c r="C22" s="226"/>
      <c r="D22" s="226"/>
      <c r="E22" s="226"/>
      <c r="F22" s="226"/>
      <c r="G22" s="226"/>
      <c r="H22" s="227"/>
    </row>
    <row r="23" spans="1:8" ht="15.75">
      <c r="A23" s="191"/>
      <c r="B23" s="187" t="s">
        <v>29</v>
      </c>
      <c r="C23" s="187"/>
      <c r="D23" s="187"/>
      <c r="E23" s="187"/>
      <c r="F23" s="187"/>
      <c r="G23" s="187"/>
      <c r="H23" s="188"/>
    </row>
    <row r="24" spans="1:8" ht="15.75">
      <c r="A24" s="191"/>
      <c r="B24" s="187" t="s">
        <v>30</v>
      </c>
      <c r="C24" s="187"/>
      <c r="D24" s="187"/>
      <c r="E24" s="187"/>
      <c r="F24" s="187"/>
      <c r="G24" s="187"/>
      <c r="H24" s="188"/>
    </row>
    <row r="25" spans="1:8" ht="15.75">
      <c r="A25" s="191"/>
      <c r="B25" s="192"/>
      <c r="C25" s="224"/>
      <c r="D25" s="224"/>
      <c r="E25" s="224"/>
      <c r="F25" s="192"/>
      <c r="G25" s="224"/>
      <c r="H25" s="225"/>
    </row>
    <row r="26" spans="1:8" ht="15" customHeight="1">
      <c r="A26" s="125" t="s">
        <v>31</v>
      </c>
      <c r="B26" s="226"/>
      <c r="C26" s="226"/>
      <c r="D26" s="226"/>
      <c r="E26" s="226"/>
      <c r="F26" s="226"/>
      <c r="G26" s="226"/>
      <c r="H26" s="227"/>
    </row>
    <row r="27" spans="1:8" ht="15" customHeight="1">
      <c r="A27" s="191"/>
      <c r="B27" s="221" t="s">
        <v>32</v>
      </c>
      <c r="C27" s="221"/>
      <c r="D27" s="221"/>
      <c r="E27" s="221"/>
      <c r="F27" s="221"/>
      <c r="G27" s="221"/>
      <c r="H27" s="222"/>
    </row>
    <row r="28" spans="1:8" ht="15" customHeight="1">
      <c r="A28" s="191"/>
      <c r="B28" s="221" t="s">
        <v>33</v>
      </c>
      <c r="C28" s="221"/>
      <c r="D28" s="221"/>
      <c r="E28" s="221"/>
      <c r="F28" s="221"/>
      <c r="G28" s="221"/>
      <c r="H28" s="222"/>
    </row>
    <row r="29" spans="1:8" ht="16.5" customHeight="1">
      <c r="A29" s="191"/>
      <c r="C29" s="221" t="s">
        <v>34</v>
      </c>
      <c r="D29" s="221"/>
      <c r="E29" s="221"/>
      <c r="F29" s="221"/>
      <c r="G29" s="221"/>
      <c r="H29" s="223"/>
    </row>
    <row r="30" spans="1:8" ht="15.75">
      <c r="A30" s="191"/>
      <c r="B30" s="330" t="s">
        <v>35</v>
      </c>
      <c r="C30" s="224"/>
      <c r="D30" s="224"/>
      <c r="E30" s="224"/>
      <c r="F30" s="192"/>
      <c r="G30" s="224"/>
      <c r="H30" s="225"/>
    </row>
    <row r="31" spans="1:8" ht="15.75">
      <c r="A31" s="191"/>
      <c r="B31" s="329" t="s">
        <v>36</v>
      </c>
      <c r="C31" s="224"/>
      <c r="D31" s="224"/>
      <c r="E31" s="224"/>
      <c r="F31" s="192"/>
      <c r="G31" s="224"/>
      <c r="H31" s="225"/>
    </row>
    <row r="32" spans="1:8" ht="15.75">
      <c r="A32" s="191"/>
      <c r="B32" s="192"/>
      <c r="C32" s="224"/>
      <c r="D32" s="224"/>
      <c r="E32" s="224"/>
      <c r="F32" s="192"/>
      <c r="G32" s="224"/>
      <c r="H32" s="225"/>
    </row>
    <row r="33" spans="1:8" ht="18" customHeight="1">
      <c r="A33" s="125" t="s">
        <v>37</v>
      </c>
      <c r="B33" s="226"/>
      <c r="C33" s="226"/>
      <c r="D33" s="226"/>
      <c r="E33" s="226"/>
      <c r="F33" s="226"/>
      <c r="G33" s="226"/>
      <c r="H33" s="227"/>
    </row>
    <row r="34" spans="1:8" ht="15.75">
      <c r="A34" s="191"/>
      <c r="B34" s="221"/>
      <c r="C34" s="221"/>
      <c r="D34" s="221"/>
      <c r="E34" s="221"/>
      <c r="F34" s="221"/>
      <c r="G34" s="221"/>
      <c r="H34" s="223"/>
    </row>
    <row r="35" spans="1:8" ht="15.75">
      <c r="A35" s="191" t="s">
        <v>38</v>
      </c>
      <c r="B35" s="192" t="s">
        <v>39</v>
      </c>
      <c r="C35" s="192"/>
      <c r="D35" s="192"/>
      <c r="E35" s="192"/>
      <c r="F35" s="192"/>
      <c r="G35" s="192"/>
      <c r="H35" s="222"/>
    </row>
    <row r="36" spans="1:8" ht="15.75">
      <c r="A36" s="191" t="s">
        <v>40</v>
      </c>
      <c r="B36" s="192" t="s">
        <v>41</v>
      </c>
      <c r="C36" s="192"/>
      <c r="D36" s="192"/>
      <c r="E36" s="192"/>
      <c r="F36" s="192"/>
      <c r="G36" s="192"/>
      <c r="H36" s="222"/>
    </row>
    <row r="37" spans="1:8" ht="15.75">
      <c r="A37" s="191" t="s">
        <v>42</v>
      </c>
      <c r="B37" s="192" t="s">
        <v>43</v>
      </c>
      <c r="C37" s="192"/>
      <c r="D37" s="192"/>
      <c r="E37" s="192"/>
      <c r="F37" s="192"/>
      <c r="G37" s="192"/>
      <c r="H37" s="222"/>
    </row>
    <row r="38" spans="1:8" ht="15.75">
      <c r="A38" s="191" t="s">
        <v>44</v>
      </c>
      <c r="B38" s="192" t="s">
        <v>45</v>
      </c>
      <c r="C38" s="192"/>
      <c r="D38" s="192"/>
      <c r="E38" s="192"/>
      <c r="F38" s="192"/>
      <c r="G38" s="192"/>
      <c r="H38" s="232"/>
    </row>
    <row r="39" spans="1:8" ht="15.75">
      <c r="A39" s="191" t="s">
        <v>46</v>
      </c>
      <c r="B39" s="192" t="s">
        <v>47</v>
      </c>
      <c r="C39" s="192"/>
      <c r="D39" s="192"/>
      <c r="E39" s="192"/>
      <c r="F39" s="192"/>
      <c r="G39" s="192"/>
      <c r="H39" s="232"/>
    </row>
    <row r="40" spans="1:8" ht="15.75">
      <c r="A40" s="191"/>
      <c r="B40" s="192"/>
      <c r="C40" s="192"/>
      <c r="D40" s="192"/>
      <c r="E40" s="192"/>
      <c r="F40" s="192"/>
      <c r="G40" s="192"/>
      <c r="H40" s="232"/>
    </row>
    <row r="41" spans="1:8" ht="15.75">
      <c r="A41" s="191"/>
      <c r="B41" s="192" t="s">
        <v>48</v>
      </c>
      <c r="C41" s="192"/>
      <c r="D41" s="192"/>
      <c r="E41" s="192"/>
      <c r="F41" s="192"/>
      <c r="G41" s="192"/>
      <c r="H41" s="232"/>
    </row>
    <row r="42" spans="1:8" s="193" customFormat="1" ht="15.75">
      <c r="A42" s="233"/>
      <c r="C42" s="234" t="s">
        <v>49</v>
      </c>
      <c r="D42" s="235"/>
      <c r="E42" s="235"/>
      <c r="F42" s="235"/>
      <c r="G42" s="235"/>
      <c r="H42" s="236"/>
    </row>
    <row r="43" spans="1:8" ht="15.75">
      <c r="A43" s="191"/>
      <c r="B43" s="185"/>
      <c r="C43" s="192" t="s">
        <v>50</v>
      </c>
      <c r="D43" s="192"/>
      <c r="E43" s="192"/>
      <c r="F43" s="192"/>
      <c r="G43" s="192"/>
      <c r="H43" s="222"/>
    </row>
    <row r="44" spans="1:8" ht="7.9" customHeight="1">
      <c r="A44" s="195"/>
      <c r="B44" s="185"/>
      <c r="D44" s="192"/>
      <c r="E44" s="192"/>
      <c r="F44" s="192"/>
      <c r="G44" s="192"/>
      <c r="H44" s="194"/>
    </row>
    <row r="45" spans="1:8" ht="15.75">
      <c r="A45" s="195"/>
      <c r="B45" s="185"/>
      <c r="C45" s="237" t="s">
        <v>51</v>
      </c>
      <c r="H45" s="194"/>
    </row>
    <row r="46" spans="1:8" ht="15.75">
      <c r="A46" s="191"/>
      <c r="B46" s="185"/>
      <c r="C46" s="192" t="s">
        <v>52</v>
      </c>
      <c r="H46" s="194"/>
    </row>
    <row r="47" spans="1:8" ht="7.9" customHeight="1">
      <c r="A47" s="191"/>
      <c r="B47" s="185"/>
      <c r="C47" s="192"/>
      <c r="H47" s="194"/>
    </row>
    <row r="48" spans="1:8" ht="15.75">
      <c r="A48" s="195"/>
      <c r="B48" s="185"/>
      <c r="C48" s="237" t="s">
        <v>53</v>
      </c>
      <c r="H48" s="194"/>
    </row>
    <row r="49" spans="1:8" ht="15.75">
      <c r="A49" s="191"/>
      <c r="B49" s="185"/>
      <c r="C49" s="192" t="s">
        <v>54</v>
      </c>
      <c r="H49" s="194"/>
    </row>
    <row r="50" spans="1:8" ht="15" customHeight="1">
      <c r="A50" s="195"/>
      <c r="B50" s="185"/>
      <c r="C50" s="66" t="s">
        <v>55</v>
      </c>
      <c r="H50" s="194"/>
    </row>
    <row r="51" spans="1:8" ht="10.15" customHeight="1">
      <c r="A51" s="195"/>
      <c r="B51" s="185"/>
      <c r="H51" s="194"/>
    </row>
    <row r="52" spans="1:8" ht="15.75">
      <c r="A52" s="195"/>
      <c r="B52" s="185"/>
      <c r="C52" s="234" t="s">
        <v>56</v>
      </c>
      <c r="H52" s="194"/>
    </row>
    <row r="53" spans="1:8" ht="12.75" customHeight="1">
      <c r="A53" s="195"/>
      <c r="B53" s="185"/>
      <c r="C53" s="66" t="s">
        <v>57</v>
      </c>
      <c r="H53" s="194"/>
    </row>
    <row r="54" spans="1:8" ht="12.75" customHeight="1">
      <c r="A54" s="195"/>
      <c r="B54" s="185"/>
      <c r="C54" s="66" t="s">
        <v>58</v>
      </c>
      <c r="H54" s="194"/>
    </row>
    <row r="55" spans="1:8" ht="12.75" customHeight="1">
      <c r="A55" s="195"/>
      <c r="B55" s="185"/>
      <c r="C55" s="66" t="s">
        <v>59</v>
      </c>
      <c r="H55" s="194"/>
    </row>
    <row r="56" spans="1:8" ht="7.9" customHeight="1">
      <c r="A56" s="195"/>
      <c r="B56" s="185"/>
      <c r="H56" s="194"/>
    </row>
    <row r="57" spans="1:8" ht="15.75">
      <c r="A57" s="195"/>
      <c r="B57" s="185"/>
      <c r="C57" s="234" t="s">
        <v>60</v>
      </c>
      <c r="H57" s="194"/>
    </row>
    <row r="58" spans="1:8" ht="12.75" customHeight="1">
      <c r="A58" s="195"/>
      <c r="B58" s="185"/>
      <c r="C58" s="66" t="s">
        <v>61</v>
      </c>
      <c r="H58" s="194"/>
    </row>
    <row r="59" spans="1:8" ht="12.75" customHeight="1">
      <c r="A59" s="195"/>
      <c r="H59" s="194"/>
    </row>
    <row r="60" spans="1:8" ht="12.75" customHeight="1">
      <c r="A60" s="125" t="s">
        <v>62</v>
      </c>
      <c r="B60" s="226"/>
      <c r="C60" s="226"/>
      <c r="D60" s="226"/>
      <c r="E60" s="226"/>
      <c r="F60" s="226"/>
      <c r="G60" s="226"/>
      <c r="H60" s="227"/>
    </row>
    <row r="61" spans="1:8" ht="6.6" customHeight="1">
      <c r="A61" s="195"/>
      <c r="H61" s="194"/>
    </row>
    <row r="62" spans="1:8" ht="12.75" customHeight="1">
      <c r="A62" s="195"/>
      <c r="B62" s="66" t="s">
        <v>63</v>
      </c>
      <c r="H62" s="194"/>
    </row>
    <row r="63" spans="1:8" ht="15.75">
      <c r="A63" s="195"/>
      <c r="B63" s="66" t="s">
        <v>64</v>
      </c>
      <c r="H63" s="194"/>
    </row>
    <row r="64" spans="1:8" ht="15.75">
      <c r="A64" s="195"/>
      <c r="B64" s="66" t="s">
        <v>65</v>
      </c>
      <c r="H64" s="194"/>
    </row>
    <row r="65" spans="1:8" ht="15.75">
      <c r="A65" s="195"/>
      <c r="B65" s="66" t="s">
        <v>66</v>
      </c>
      <c r="H65" s="194"/>
    </row>
    <row r="66" spans="1:8" ht="15.75">
      <c r="A66" s="195"/>
      <c r="B66" s="66" t="s">
        <v>67</v>
      </c>
      <c r="H66" s="194"/>
    </row>
    <row r="67" spans="1:8" ht="15.75">
      <c r="A67" s="195"/>
      <c r="B67" s="66" t="s">
        <v>68</v>
      </c>
      <c r="H67" s="194"/>
    </row>
    <row r="68" spans="1:8" ht="15.75">
      <c r="A68" s="195"/>
      <c r="B68" s="66" t="s">
        <v>69</v>
      </c>
      <c r="H68" s="194"/>
    </row>
    <row r="69" spans="1:8" ht="15.75">
      <c r="A69" s="195"/>
      <c r="B69" s="66" t="s">
        <v>70</v>
      </c>
      <c r="H69" s="194"/>
    </row>
    <row r="70" spans="1:8" ht="12.75" customHeight="1">
      <c r="A70" s="195"/>
      <c r="H70" s="194"/>
    </row>
    <row r="71" spans="1:8" ht="12.75" customHeight="1">
      <c r="A71" s="125" t="s">
        <v>71</v>
      </c>
      <c r="B71" s="226"/>
      <c r="C71" s="226"/>
      <c r="D71" s="226"/>
      <c r="E71" s="226"/>
      <c r="F71" s="226"/>
      <c r="G71" s="226"/>
      <c r="H71" s="227"/>
    </row>
    <row r="72" spans="1:8" ht="9" customHeight="1">
      <c r="A72" s="195"/>
      <c r="H72" s="194"/>
    </row>
    <row r="73" spans="1:8" ht="12.75" customHeight="1">
      <c r="A73" s="195"/>
      <c r="B73" s="66" t="s">
        <v>72</v>
      </c>
      <c r="H73" s="194"/>
    </row>
    <row r="74" spans="1:8" ht="12.75" customHeight="1">
      <c r="A74" s="195"/>
      <c r="B74" s="66" t="s">
        <v>73</v>
      </c>
      <c r="H74" s="194"/>
    </row>
    <row r="75" spans="1:8" ht="12.75" customHeight="1">
      <c r="A75" s="195"/>
      <c r="B75" s="197"/>
      <c r="H75" s="194"/>
    </row>
    <row r="76" spans="1:8" ht="12.75" customHeight="1">
      <c r="A76" s="125" t="s">
        <v>74</v>
      </c>
      <c r="B76" s="226"/>
      <c r="C76" s="226"/>
      <c r="D76" s="226"/>
      <c r="E76" s="226"/>
      <c r="F76" s="226"/>
      <c r="G76" s="226"/>
      <c r="H76" s="227"/>
    </row>
    <row r="77" spans="1:8" ht="6.6" customHeight="1">
      <c r="A77" s="195"/>
      <c r="H77" s="194"/>
    </row>
    <row r="78" spans="1:8" ht="12.75" customHeight="1">
      <c r="A78" s="195"/>
      <c r="B78" s="66" t="s">
        <v>75</v>
      </c>
      <c r="H78" s="194"/>
    </row>
    <row r="79" spans="1:8" ht="15.75">
      <c r="A79" s="195"/>
      <c r="B79" s="66" t="s">
        <v>64</v>
      </c>
      <c r="H79" s="194"/>
    </row>
    <row r="80" spans="1:8" ht="15.75">
      <c r="A80" s="195"/>
      <c r="B80" s="66" t="s">
        <v>65</v>
      </c>
      <c r="H80" s="194"/>
    </row>
    <row r="81" spans="1:8" ht="15.75">
      <c r="A81" s="195"/>
      <c r="B81" s="66" t="s">
        <v>66</v>
      </c>
      <c r="H81" s="194"/>
    </row>
    <row r="82" spans="1:8" ht="15.75">
      <c r="A82" s="195"/>
      <c r="B82" s="66" t="s">
        <v>76</v>
      </c>
      <c r="H82" s="194"/>
    </row>
    <row r="83" spans="1:8" ht="15.75">
      <c r="A83" s="195"/>
      <c r="B83" s="66" t="s">
        <v>68</v>
      </c>
      <c r="H83" s="194"/>
    </row>
    <row r="84" spans="1:8" ht="15.75">
      <c r="A84" s="195"/>
      <c r="B84" s="66" t="s">
        <v>69</v>
      </c>
      <c r="H84" s="194"/>
    </row>
    <row r="85" spans="1:8" ht="15.75">
      <c r="A85" s="195"/>
      <c r="H85" s="194"/>
    </row>
    <row r="86" spans="1:8" ht="12.75" customHeight="1">
      <c r="A86" s="125" t="s">
        <v>77</v>
      </c>
      <c r="B86" s="226"/>
      <c r="C86" s="226"/>
      <c r="D86" s="226"/>
      <c r="E86" s="226"/>
      <c r="F86" s="226"/>
      <c r="G86" s="226"/>
      <c r="H86" s="227"/>
    </row>
    <row r="87" spans="1:8" ht="6.6" customHeight="1">
      <c r="A87" s="195"/>
      <c r="H87" s="194"/>
    </row>
    <row r="88" spans="1:8" ht="12.75" customHeight="1">
      <c r="A88" s="195"/>
      <c r="B88" s="66" t="s">
        <v>78</v>
      </c>
      <c r="H88" s="194"/>
    </row>
    <row r="89" spans="1:8" ht="15.75">
      <c r="A89" s="195"/>
      <c r="B89" s="66" t="s">
        <v>64</v>
      </c>
      <c r="H89" s="194"/>
    </row>
    <row r="90" spans="1:8" ht="15.75">
      <c r="A90" s="195"/>
      <c r="B90" s="66" t="s">
        <v>65</v>
      </c>
      <c r="H90" s="194"/>
    </row>
    <row r="91" spans="1:8" ht="15.75">
      <c r="A91" s="195"/>
      <c r="B91" s="66" t="s">
        <v>66</v>
      </c>
      <c r="H91" s="194"/>
    </row>
    <row r="92" spans="1:8" ht="15.75">
      <c r="A92" s="195"/>
      <c r="B92" s="66" t="s">
        <v>79</v>
      </c>
      <c r="H92" s="194"/>
    </row>
    <row r="93" spans="1:8" ht="15.75">
      <c r="A93" s="195"/>
      <c r="B93" s="66" t="s">
        <v>68</v>
      </c>
      <c r="H93" s="194"/>
    </row>
    <row r="94" spans="1:8" ht="15.75">
      <c r="A94" s="195"/>
      <c r="B94" s="66" t="s">
        <v>69</v>
      </c>
      <c r="H94" s="194"/>
    </row>
    <row r="95" spans="1:8" ht="15.75">
      <c r="A95" s="195"/>
      <c r="H95" s="194"/>
    </row>
    <row r="96" spans="1:8" ht="12.75" customHeight="1">
      <c r="A96" s="125" t="s">
        <v>80</v>
      </c>
      <c r="B96" s="226"/>
      <c r="C96" s="226"/>
      <c r="D96" s="226"/>
      <c r="E96" s="226"/>
      <c r="F96" s="226"/>
      <c r="G96" s="226"/>
      <c r="H96" s="227"/>
    </row>
    <row r="97" spans="1:8" ht="6.6" customHeight="1">
      <c r="A97" s="195"/>
      <c r="H97" s="194"/>
    </row>
    <row r="98" spans="1:8" ht="12.75" customHeight="1">
      <c r="A98" s="195"/>
      <c r="B98" s="66" t="s">
        <v>81</v>
      </c>
      <c r="H98" s="194"/>
    </row>
    <row r="99" spans="1:8" ht="15.75">
      <c r="A99" s="195"/>
      <c r="B99" s="66" t="s">
        <v>64</v>
      </c>
      <c r="H99" s="194"/>
    </row>
    <row r="100" spans="1:8" ht="15.75">
      <c r="A100" s="195"/>
      <c r="B100" s="66" t="s">
        <v>65</v>
      </c>
      <c r="H100" s="194"/>
    </row>
    <row r="101" spans="1:8" ht="15.75">
      <c r="A101" s="195"/>
      <c r="B101" s="66" t="s">
        <v>66</v>
      </c>
      <c r="H101" s="194"/>
    </row>
    <row r="102" spans="1:8" ht="15.75">
      <c r="A102" s="195"/>
      <c r="B102" s="66" t="s">
        <v>82</v>
      </c>
      <c r="H102" s="194"/>
    </row>
    <row r="103" spans="1:8" ht="15.75">
      <c r="A103" s="195"/>
      <c r="B103" s="66" t="s">
        <v>68</v>
      </c>
      <c r="H103" s="194"/>
    </row>
    <row r="104" spans="1:8" ht="15.75">
      <c r="A104" s="195"/>
      <c r="B104" s="66" t="s">
        <v>69</v>
      </c>
      <c r="H104" s="194"/>
    </row>
    <row r="105" spans="1:8" ht="12.75" customHeight="1">
      <c r="A105" s="196"/>
      <c r="B105" s="197"/>
      <c r="C105" s="197"/>
      <c r="D105" s="197"/>
      <c r="E105" s="197"/>
      <c r="F105" s="197"/>
      <c r="G105" s="197"/>
      <c r="H105" s="198"/>
    </row>
    <row r="106" spans="1:8" ht="12.75" customHeight="1">
      <c r="A106" s="203" t="s">
        <v>1</v>
      </c>
    </row>
    <row r="107" spans="1:8" ht="12.75" customHeight="1"/>
  </sheetData>
  <sheetProtection algorithmName="SHA-512" hashValue="sM4cofh1XZmC9Brq2q1ZtqOQg9ielczMftpIQsTaXe8u01V+16w6KezqrgrZMKhAsw7qcXILDR3mDoDRpHrlVg==" saltValue="SQmS+CvX4Clr5qxEVfgvwQ==" spinCount="100000" sheet="1" objects="1" scenarios="1"/>
  <mergeCells count="20">
    <mergeCell ref="B19:D19"/>
    <mergeCell ref="B20:D20"/>
    <mergeCell ref="B11:D11"/>
    <mergeCell ref="B12:D12"/>
    <mergeCell ref="B13:D13"/>
    <mergeCell ref="B18:D18"/>
    <mergeCell ref="B14:D14"/>
    <mergeCell ref="B15:D15"/>
    <mergeCell ref="B16:D16"/>
    <mergeCell ref="B17:D17"/>
    <mergeCell ref="E11:F11"/>
    <mergeCell ref="E12:F12"/>
    <mergeCell ref="E13:F13"/>
    <mergeCell ref="E14:F14"/>
    <mergeCell ref="E15:F15"/>
    <mergeCell ref="E16:F16"/>
    <mergeCell ref="E17:F17"/>
    <mergeCell ref="E18:F18"/>
    <mergeCell ref="E19:F19"/>
    <mergeCell ref="E20:F20"/>
  </mergeCells>
  <phoneticPr fontId="12" type="noConversion"/>
  <conditionalFormatting sqref="E14:E17 E20">
    <cfRule type="expression" dxfId="201" priority="26" stopIfTrue="1">
      <formula>FIND("QF",#REF!)&gt;0</formula>
    </cfRule>
    <cfRule type="expression" dxfId="200" priority="27" stopIfTrue="1">
      <formula>FIND("St",#REF!)&gt;0</formula>
    </cfRule>
  </conditionalFormatting>
  <conditionalFormatting sqref="C26">
    <cfRule type="expression" dxfId="199" priority="21">
      <formula>#REF!=""</formula>
    </cfRule>
  </conditionalFormatting>
  <conditionalFormatting sqref="E26">
    <cfRule type="expression" dxfId="198" priority="20">
      <formula>#REF!=""</formula>
    </cfRule>
  </conditionalFormatting>
  <conditionalFormatting sqref="C33">
    <cfRule type="expression" dxfId="197" priority="17">
      <formula>$C30=""</formula>
    </cfRule>
  </conditionalFormatting>
  <conditionalFormatting sqref="E33">
    <cfRule type="expression" dxfId="196" priority="16">
      <formula>$C30=""</formula>
    </cfRule>
  </conditionalFormatting>
  <conditionalFormatting sqref="C71">
    <cfRule type="expression" dxfId="195" priority="13">
      <formula>$C67=""</formula>
    </cfRule>
  </conditionalFormatting>
  <conditionalFormatting sqref="E71">
    <cfRule type="expression" dxfId="194" priority="12">
      <formula>$C67=""</formula>
    </cfRule>
  </conditionalFormatting>
  <conditionalFormatting sqref="C9">
    <cfRule type="expression" dxfId="193" priority="11">
      <formula>$C8=""</formula>
    </cfRule>
  </conditionalFormatting>
  <conditionalFormatting sqref="E9">
    <cfRule type="expression" dxfId="192" priority="10">
      <formula>$C8=""</formula>
    </cfRule>
  </conditionalFormatting>
  <conditionalFormatting sqref="C3">
    <cfRule type="expression" dxfId="191" priority="9">
      <formula>$C2=""</formula>
    </cfRule>
  </conditionalFormatting>
  <conditionalFormatting sqref="E3">
    <cfRule type="expression" dxfId="190" priority="8">
      <formula>$C2=""</formula>
    </cfRule>
  </conditionalFormatting>
  <conditionalFormatting sqref="E18">
    <cfRule type="expression" dxfId="189" priority="6" stopIfTrue="1">
      <formula>FIND("QF",#REF!)&gt;0</formula>
    </cfRule>
    <cfRule type="expression" dxfId="188" priority="7" stopIfTrue="1">
      <formula>FIND("St",#REF!)&gt;0</formula>
    </cfRule>
  </conditionalFormatting>
  <conditionalFormatting sqref="C22">
    <cfRule type="expression" dxfId="187" priority="5">
      <formula>$C21=""</formula>
    </cfRule>
  </conditionalFormatting>
  <conditionalFormatting sqref="E22">
    <cfRule type="expression" dxfId="186" priority="4">
      <formula>$C21=""</formula>
    </cfRule>
  </conditionalFormatting>
  <conditionalFormatting sqref="C60 E60">
    <cfRule type="expression" dxfId="185" priority="209">
      <formula>#REF!=""</formula>
    </cfRule>
  </conditionalFormatting>
  <conditionalFormatting sqref="C76 E76">
    <cfRule type="expression" dxfId="184" priority="3">
      <formula>#REF!=""</formula>
    </cfRule>
  </conditionalFormatting>
  <conditionalFormatting sqref="C86 E86">
    <cfRule type="expression" dxfId="183" priority="2">
      <formula>#REF!=""</formula>
    </cfRule>
  </conditionalFormatting>
  <conditionalFormatting sqref="C96 E96">
    <cfRule type="expression" dxfId="182" priority="1">
      <formula>#REF!=""</formula>
    </cfRule>
  </conditionalFormatting>
  <hyperlinks>
    <hyperlink ref="B12" location="'Instructions'!A1" display="Instructions" xr:uid="{00000000-0004-0000-0000-000000000000}"/>
    <hyperlink ref="B18" location="'1.8 '!A1" display="'1.8 '!A1" xr:uid="{00000000-0004-0000-0000-000001000000}"/>
    <hyperlink ref="B13" location="'Front Page'!A1" display="Front page" xr:uid="{00000000-0004-0000-0000-000002000000}"/>
    <hyperlink ref="B14" location="'RA Offers'!A1" display="RA Offers" xr:uid="{00000000-0004-0000-0000-000003000000}"/>
    <hyperlink ref="B14:D14" location="'RA Offers'!A17" display="RA Offers" xr:uid="{00000000-0004-0000-0000-000004000000}"/>
    <hyperlink ref="B20" location="'Sample RA Results'!A1" display="Sample RA Offers" xr:uid="{00000000-0004-0000-0000-000005000000}"/>
    <hyperlink ref="B19" location="'1.8 '!A1" display="'1.8 '!A1" xr:uid="{00000000-0004-0000-0000-000006000000}"/>
    <hyperlink ref="B18:D18" location="Limits!A1" display="Limits" xr:uid="{00000000-0004-0000-0000-000007000000}"/>
    <hyperlink ref="B19:D19" location="'1.7'!A1" display="'1.7'!A1" xr:uid="{00000000-0004-0000-0000-000008000000}"/>
    <hyperlink ref="B20:D20" location="'NQC List'!A1" display="NQC List" xr:uid="{00000000-0004-0000-0000-000009000000}"/>
    <hyperlink ref="B15:D15" location="'Import RA Offers'!A1" display="Import RA Offers" xr:uid="{00000000-0004-0000-0000-00000A000000}"/>
    <hyperlink ref="B16:D16" location="'Firm Energy Import Offers'!A1" display="Firm Energy Import Offers" xr:uid="{00000000-0004-0000-0000-00000B000000}"/>
    <hyperlink ref="B17:D17" location="'Import Capability Transf Offers'!A1" display="Import Capability Transf Offers" xr:uid="{00000000-0004-0000-0000-00000C000000}"/>
  </hyperlinks>
  <printOptions horizontalCentered="1" verticalCentered="1"/>
  <pageMargins left="0.75" right="0.75" top="0.75" bottom="0.75" header="0.5" footer="0.5"/>
  <pageSetup scale="5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2"/>
    <pageSetUpPr fitToPage="1"/>
  </sheetPr>
  <dimension ref="A1:AZ96"/>
  <sheetViews>
    <sheetView zoomScaleNormal="100" zoomScaleSheetLayoutView="100" zoomScalePageLayoutView="40" workbookViewId="0" xr3:uid="{958C4451-9541-5A59-BF78-D2F731DF1C81}">
      <selection activeCell="C69" sqref="C69"/>
    </sheetView>
  </sheetViews>
  <sheetFormatPr defaultColWidth="0" defaultRowHeight="12.75" customHeight="1" zeroHeight="1"/>
  <cols>
    <col min="1" max="1" width="5.5703125" style="1" customWidth="1"/>
    <col min="2" max="2" width="23.85546875" style="1" customWidth="1"/>
    <col min="3" max="3" width="38.140625" style="1" customWidth="1"/>
    <col min="4" max="4" width="18.42578125" style="1" customWidth="1"/>
    <col min="5" max="5" width="8.42578125" style="1" customWidth="1"/>
    <col min="6" max="6" width="10.7109375" style="1" customWidth="1"/>
    <col min="7" max="7" width="7.5703125" style="1" customWidth="1"/>
    <col min="8" max="8" width="9.5703125" style="1" customWidth="1"/>
    <col min="9" max="9" width="13.7109375" style="1" customWidth="1"/>
    <col min="10" max="10" width="10.28515625" style="1" customWidth="1"/>
    <col min="11" max="11" width="12.85546875" style="1" customWidth="1"/>
    <col min="12" max="13" width="10.5703125" style="1" bestFit="1" customWidth="1"/>
    <col min="14" max="14" width="22" style="1" customWidth="1"/>
    <col min="15" max="17" width="5.42578125" style="1" hidden="1" customWidth="1"/>
    <col min="18" max="18" width="45.42578125" style="1" hidden="1" customWidth="1"/>
    <col min="19" max="19" width="27.28515625" style="1" hidden="1" customWidth="1"/>
    <col min="20" max="20" width="7.7109375" style="1" hidden="1" customWidth="1"/>
    <col min="21" max="21" width="14.5703125" style="1" hidden="1" customWidth="1"/>
    <col min="22" max="23" width="18.28515625" style="1" hidden="1" customWidth="1"/>
    <col min="24" max="24" width="12.7109375" style="1" hidden="1" customWidth="1"/>
    <col min="25" max="25" width="15.7109375" style="1" hidden="1" customWidth="1"/>
    <col min="26" max="26" width="27.140625" style="1" hidden="1" customWidth="1"/>
    <col min="27" max="27" width="18.28515625" style="1" hidden="1" customWidth="1"/>
    <col min="28" max="28" width="5.42578125" style="1" hidden="1" customWidth="1"/>
    <col min="29" max="29" width="5.28515625" style="1" hidden="1" customWidth="1"/>
    <col min="30" max="30" width="25.28515625" style="1" hidden="1" customWidth="1"/>
    <col min="31" max="31" width="18.28515625" style="1" hidden="1" customWidth="1"/>
    <col min="32" max="32" width="9.42578125" style="1" hidden="1" customWidth="1"/>
    <col min="33" max="33" width="8.7109375" style="1" hidden="1" customWidth="1"/>
    <col min="34" max="34" width="3.7109375" style="1" hidden="1" customWidth="1"/>
    <col min="35" max="35" width="6.140625" style="1" hidden="1" customWidth="1"/>
    <col min="36" max="39" width="8.85546875" style="1" hidden="1" customWidth="1"/>
    <col min="40" max="40" width="21.42578125" style="1" hidden="1" customWidth="1"/>
    <col min="41" max="42" width="8.85546875" style="1" hidden="1" customWidth="1"/>
    <col min="43" max="43" width="15.140625" style="1" hidden="1" customWidth="1"/>
    <col min="44" max="44" width="21.7109375" style="1" hidden="1" customWidth="1"/>
    <col min="45" max="46" width="8.85546875" style="1" hidden="1" customWidth="1"/>
    <col min="47" max="47" width="23" style="1" hidden="1" customWidth="1"/>
    <col min="48" max="48" width="29.42578125" style="1" hidden="1" customWidth="1"/>
    <col min="49" max="51" width="8.85546875" style="1" hidden="1" customWidth="1"/>
    <col min="52" max="52" width="34" style="1" hidden="1" customWidth="1"/>
    <col min="53" max="16384" width="8.85546875" style="1" hidden="1"/>
  </cols>
  <sheetData>
    <row r="1" spans="1:18">
      <c r="A1" s="349" t="s">
        <v>83</v>
      </c>
      <c r="B1" s="240"/>
      <c r="C1" s="240"/>
      <c r="D1" s="240"/>
      <c r="E1" s="240"/>
      <c r="F1" s="240"/>
      <c r="G1" s="240"/>
      <c r="H1" s="240"/>
      <c r="I1" s="240"/>
      <c r="J1" s="240"/>
      <c r="K1" s="240"/>
      <c r="L1" s="240"/>
      <c r="M1" s="240"/>
      <c r="N1" s="241"/>
    </row>
    <row r="2" spans="1:18">
      <c r="A2" s="84"/>
      <c r="B2" s="82"/>
      <c r="C2" s="82"/>
      <c r="D2" s="82"/>
      <c r="E2" s="82"/>
      <c r="F2" s="82"/>
      <c r="G2" s="82"/>
      <c r="H2" s="82"/>
      <c r="I2" s="82"/>
      <c r="J2" s="82"/>
      <c r="K2" s="82"/>
      <c r="L2" s="82"/>
      <c r="M2" s="82"/>
      <c r="N2" s="83"/>
      <c r="R2" s="1" t="s">
        <v>84</v>
      </c>
    </row>
    <row r="3" spans="1:18">
      <c r="A3" s="84"/>
      <c r="B3" s="82"/>
      <c r="C3" s="82"/>
      <c r="D3" s="82"/>
      <c r="E3" s="82"/>
      <c r="F3" s="82"/>
      <c r="G3" s="82"/>
      <c r="H3" s="82"/>
      <c r="I3" s="82"/>
      <c r="J3" s="82"/>
      <c r="K3" s="82"/>
      <c r="L3" s="82"/>
      <c r="M3" s="82"/>
      <c r="N3" s="83"/>
      <c r="R3" s="1" t="s">
        <v>85</v>
      </c>
    </row>
    <row r="4" spans="1:18" ht="13.15" customHeight="1">
      <c r="A4" s="418" t="s">
        <v>84</v>
      </c>
      <c r="B4" s="419"/>
      <c r="C4" s="419"/>
      <c r="D4" s="419"/>
      <c r="E4" s="419"/>
      <c r="F4" s="419"/>
      <c r="G4" s="419"/>
      <c r="H4" s="419"/>
      <c r="I4" s="419"/>
      <c r="J4" s="419"/>
      <c r="K4" s="419"/>
      <c r="L4" s="419"/>
      <c r="M4" s="419"/>
      <c r="N4" s="115"/>
      <c r="O4" s="292"/>
      <c r="P4" s="292"/>
      <c r="Q4" s="292"/>
      <c r="R4" s="1" t="s">
        <v>86</v>
      </c>
    </row>
    <row r="5" spans="1:18" ht="13.15" customHeight="1">
      <c r="A5" s="418"/>
      <c r="B5" s="419"/>
      <c r="C5" s="419"/>
      <c r="D5" s="419"/>
      <c r="E5" s="419"/>
      <c r="F5" s="419"/>
      <c r="G5" s="419"/>
      <c r="H5" s="419"/>
      <c r="I5" s="419"/>
      <c r="J5" s="419"/>
      <c r="K5" s="419"/>
      <c r="L5" s="419"/>
      <c r="M5" s="419"/>
      <c r="N5" s="115"/>
      <c r="O5" s="292"/>
      <c r="P5" s="292"/>
      <c r="Q5" s="292"/>
    </row>
    <row r="6" spans="1:18" ht="13.15" customHeight="1">
      <c r="A6" s="418"/>
      <c r="B6" s="419"/>
      <c r="C6" s="419"/>
      <c r="D6" s="419"/>
      <c r="E6" s="419"/>
      <c r="F6" s="419"/>
      <c r="G6" s="419"/>
      <c r="H6" s="419"/>
      <c r="I6" s="419"/>
      <c r="J6" s="419"/>
      <c r="K6" s="419"/>
      <c r="L6" s="419"/>
      <c r="M6" s="419"/>
      <c r="N6" s="115"/>
      <c r="O6" s="292"/>
      <c r="P6" s="292"/>
      <c r="Q6" s="292"/>
    </row>
    <row r="7" spans="1:18" ht="4.9000000000000004" hidden="1" customHeight="1">
      <c r="A7" s="418"/>
      <c r="B7" s="419"/>
      <c r="C7" s="419"/>
      <c r="D7" s="419"/>
      <c r="E7" s="419"/>
      <c r="F7" s="419"/>
      <c r="G7" s="419"/>
      <c r="H7" s="419"/>
      <c r="I7" s="419"/>
      <c r="J7" s="419"/>
      <c r="K7" s="419"/>
      <c r="L7" s="419"/>
      <c r="M7" s="419"/>
      <c r="N7" s="115"/>
      <c r="O7" s="292"/>
      <c r="P7" s="292"/>
      <c r="Q7" s="292"/>
    </row>
    <row r="8" spans="1:18" ht="4.9000000000000004" hidden="1" customHeight="1">
      <c r="A8" s="84"/>
      <c r="B8" s="82"/>
      <c r="C8" s="82"/>
      <c r="D8" s="82"/>
      <c r="E8" s="82"/>
      <c r="F8" s="82"/>
      <c r="G8" s="82"/>
      <c r="H8" s="82"/>
      <c r="I8" s="82"/>
      <c r="J8" s="82"/>
      <c r="K8" s="82"/>
      <c r="L8" s="82"/>
      <c r="M8" s="82"/>
      <c r="N8" s="83"/>
    </row>
    <row r="9" spans="1:18" ht="4.9000000000000004" hidden="1" customHeight="1">
      <c r="A9" s="408" t="s">
        <v>87</v>
      </c>
      <c r="B9" s="409"/>
      <c r="C9" s="409"/>
      <c r="D9" s="409"/>
      <c r="E9" s="409"/>
      <c r="F9" s="409"/>
      <c r="G9" s="409"/>
      <c r="H9" s="409"/>
      <c r="I9" s="409"/>
      <c r="J9" s="409"/>
      <c r="K9" s="409"/>
      <c r="L9" s="409"/>
      <c r="M9" s="409"/>
      <c r="N9" s="83"/>
      <c r="O9" s="367"/>
      <c r="P9" s="367"/>
      <c r="Q9" s="367"/>
    </row>
    <row r="10" spans="1:18" ht="13.15" customHeight="1">
      <c r="A10" s="408"/>
      <c r="B10" s="409"/>
      <c r="C10" s="409"/>
      <c r="D10" s="409"/>
      <c r="E10" s="409"/>
      <c r="F10" s="409"/>
      <c r="G10" s="409"/>
      <c r="H10" s="409"/>
      <c r="I10" s="409"/>
      <c r="J10" s="409"/>
      <c r="K10" s="409"/>
      <c r="L10" s="409"/>
      <c r="M10" s="409"/>
      <c r="N10" s="83"/>
      <c r="O10" s="367"/>
      <c r="P10" s="367"/>
      <c r="Q10" s="367"/>
    </row>
    <row r="11" spans="1:18" ht="13.15" customHeight="1">
      <c r="A11" s="408"/>
      <c r="B11" s="409"/>
      <c r="C11" s="409"/>
      <c r="D11" s="409"/>
      <c r="E11" s="409"/>
      <c r="F11" s="409"/>
      <c r="G11" s="409"/>
      <c r="H11" s="409"/>
      <c r="I11" s="409"/>
      <c r="J11" s="409"/>
      <c r="K11" s="409"/>
      <c r="L11" s="409"/>
      <c r="M11" s="409"/>
      <c r="N11" s="83"/>
      <c r="O11" s="367"/>
      <c r="P11" s="367"/>
      <c r="Q11" s="367"/>
    </row>
    <row r="12" spans="1:18" ht="5.45" customHeight="1">
      <c r="A12" s="408"/>
      <c r="B12" s="409"/>
      <c r="C12" s="409"/>
      <c r="D12" s="409"/>
      <c r="E12" s="409"/>
      <c r="F12" s="409"/>
      <c r="G12" s="409"/>
      <c r="H12" s="409"/>
      <c r="I12" s="409"/>
      <c r="J12" s="409"/>
      <c r="K12" s="409"/>
      <c r="L12" s="409"/>
      <c r="M12" s="409"/>
      <c r="N12" s="83"/>
      <c r="O12" s="367"/>
      <c r="P12" s="367"/>
      <c r="Q12" s="367"/>
    </row>
    <row r="13" spans="1:18" ht="5.45" customHeight="1">
      <c r="A13" s="406" t="s">
        <v>88</v>
      </c>
      <c r="B13" s="407"/>
      <c r="C13" s="407"/>
      <c r="D13" s="407"/>
      <c r="E13" s="407"/>
      <c r="F13" s="407"/>
      <c r="G13" s="407"/>
      <c r="H13" s="407"/>
      <c r="I13" s="407"/>
      <c r="J13" s="407"/>
      <c r="K13" s="407"/>
      <c r="L13" s="407"/>
      <c r="M13" s="407"/>
      <c r="N13" s="83"/>
      <c r="O13" s="367"/>
      <c r="P13" s="367"/>
      <c r="Q13" s="367"/>
    </row>
    <row r="14" spans="1:18" ht="18">
      <c r="A14" s="406"/>
      <c r="B14" s="407"/>
      <c r="C14" s="407"/>
      <c r="D14" s="407"/>
      <c r="E14" s="407"/>
      <c r="F14" s="407"/>
      <c r="G14" s="407"/>
      <c r="H14" s="407"/>
      <c r="I14" s="407"/>
      <c r="J14" s="407"/>
      <c r="K14" s="407"/>
      <c r="L14" s="407"/>
      <c r="M14" s="407"/>
      <c r="N14" s="83"/>
      <c r="O14" s="367"/>
      <c r="P14" s="367"/>
      <c r="Q14" s="367"/>
    </row>
    <row r="15" spans="1:18" ht="18">
      <c r="A15" s="406"/>
      <c r="B15" s="407"/>
      <c r="C15" s="407"/>
      <c r="D15" s="407"/>
      <c r="E15" s="407"/>
      <c r="F15" s="407"/>
      <c r="G15" s="407"/>
      <c r="H15" s="407"/>
      <c r="I15" s="407"/>
      <c r="J15" s="407"/>
      <c r="K15" s="407"/>
      <c r="L15" s="407"/>
      <c r="M15" s="407"/>
      <c r="N15" s="83"/>
      <c r="O15" s="367"/>
      <c r="P15" s="367"/>
      <c r="Q15" s="367"/>
    </row>
    <row r="16" spans="1:18" ht="4.9000000000000004" customHeight="1">
      <c r="A16" s="406"/>
      <c r="B16" s="407"/>
      <c r="C16" s="407"/>
      <c r="D16" s="407"/>
      <c r="E16" s="407"/>
      <c r="F16" s="407"/>
      <c r="G16" s="407"/>
      <c r="H16" s="407"/>
      <c r="I16" s="407"/>
      <c r="J16" s="407"/>
      <c r="K16" s="407"/>
      <c r="L16" s="407"/>
      <c r="M16" s="407"/>
      <c r="N16" s="83"/>
      <c r="O16" s="367"/>
      <c r="P16" s="367"/>
      <c r="Q16" s="367"/>
    </row>
    <row r="17" spans="1:19" ht="4.9000000000000004" customHeight="1">
      <c r="A17" s="406" t="s">
        <v>89</v>
      </c>
      <c r="B17" s="407"/>
      <c r="C17" s="407"/>
      <c r="D17" s="407"/>
      <c r="E17" s="407"/>
      <c r="F17" s="407"/>
      <c r="G17" s="407"/>
      <c r="H17" s="407"/>
      <c r="I17" s="407"/>
      <c r="J17" s="407"/>
      <c r="K17" s="407"/>
      <c r="L17" s="407"/>
      <c r="M17" s="407"/>
      <c r="N17" s="83"/>
      <c r="O17" s="367"/>
      <c r="P17" s="367"/>
      <c r="Q17" s="367"/>
    </row>
    <row r="18" spans="1:19" ht="18">
      <c r="A18" s="406"/>
      <c r="B18" s="407"/>
      <c r="C18" s="407"/>
      <c r="D18" s="407"/>
      <c r="E18" s="407"/>
      <c r="F18" s="407"/>
      <c r="G18" s="407"/>
      <c r="H18" s="407"/>
      <c r="I18" s="407"/>
      <c r="J18" s="407"/>
      <c r="K18" s="407"/>
      <c r="L18" s="407"/>
      <c r="M18" s="407"/>
      <c r="N18" s="83"/>
      <c r="O18" s="367"/>
      <c r="P18" s="367"/>
      <c r="Q18" s="367"/>
    </row>
    <row r="19" spans="1:19" ht="6" customHeight="1">
      <c r="A19" s="406" t="s">
        <v>90</v>
      </c>
      <c r="B19" s="407"/>
      <c r="C19" s="407"/>
      <c r="D19" s="407"/>
      <c r="E19" s="407"/>
      <c r="F19" s="407"/>
      <c r="G19" s="407"/>
      <c r="H19" s="407"/>
      <c r="I19" s="407"/>
      <c r="J19" s="407"/>
      <c r="K19" s="407"/>
      <c r="L19" s="407"/>
      <c r="M19" s="407"/>
      <c r="N19" s="83"/>
      <c r="O19" s="367"/>
      <c r="P19" s="367"/>
      <c r="Q19" s="367"/>
    </row>
    <row r="20" spans="1:19" ht="13.15" customHeight="1">
      <c r="A20" s="406"/>
      <c r="B20" s="407"/>
      <c r="C20" s="407"/>
      <c r="D20" s="407"/>
      <c r="E20" s="407"/>
      <c r="F20" s="407"/>
      <c r="G20" s="407"/>
      <c r="H20" s="407"/>
      <c r="I20" s="407"/>
      <c r="J20" s="407"/>
      <c r="K20" s="407"/>
      <c r="L20" s="407"/>
      <c r="M20" s="407"/>
      <c r="N20" s="83"/>
      <c r="O20" s="367"/>
      <c r="P20" s="367"/>
      <c r="Q20" s="367"/>
    </row>
    <row r="21" spans="1:19" ht="3" customHeight="1">
      <c r="A21" s="406" t="s">
        <v>91</v>
      </c>
      <c r="B21" s="407"/>
      <c r="C21" s="407"/>
      <c r="D21" s="407"/>
      <c r="E21" s="407"/>
      <c r="F21" s="407"/>
      <c r="G21" s="407"/>
      <c r="H21" s="407"/>
      <c r="I21" s="407"/>
      <c r="J21" s="407"/>
      <c r="K21" s="407"/>
      <c r="L21" s="407"/>
      <c r="M21" s="407"/>
      <c r="N21" s="83"/>
      <c r="O21" s="367"/>
      <c r="P21" s="367"/>
      <c r="Q21" s="367"/>
    </row>
    <row r="22" spans="1:19" ht="13.15" customHeight="1">
      <c r="A22" s="406"/>
      <c r="B22" s="407"/>
      <c r="C22" s="407"/>
      <c r="D22" s="407"/>
      <c r="E22" s="407"/>
      <c r="F22" s="407"/>
      <c r="G22" s="407"/>
      <c r="H22" s="407"/>
      <c r="I22" s="407"/>
      <c r="J22" s="407"/>
      <c r="K22" s="407"/>
      <c r="L22" s="407"/>
      <c r="M22" s="407"/>
      <c r="N22" s="83"/>
      <c r="O22" s="367"/>
      <c r="P22" s="367"/>
      <c r="Q22" s="367"/>
    </row>
    <row r="23" spans="1:19" ht="20.45" customHeight="1">
      <c r="A23" s="437" t="s">
        <v>92</v>
      </c>
      <c r="B23" s="438"/>
      <c r="C23" s="438"/>
      <c r="D23" s="438"/>
      <c r="E23" s="438"/>
      <c r="F23" s="438"/>
      <c r="G23" s="438"/>
      <c r="H23" s="438"/>
      <c r="I23" s="438"/>
      <c r="J23" s="438"/>
      <c r="K23" s="438"/>
      <c r="L23" s="438"/>
      <c r="M23" s="439"/>
      <c r="N23" s="83"/>
      <c r="O23" s="293"/>
      <c r="P23" s="293"/>
      <c r="Q23" s="293"/>
      <c r="R23" s="66" t="s">
        <v>92</v>
      </c>
      <c r="S23" s="66" t="str">
        <f>IF(OR(A23="",A23="[Seller Name]"),"Enter Seller Name",IF(ISERROR(FIND(",",A23)),0,"Remove "","" from Seller Name"))</f>
        <v>Enter Seller Name</v>
      </c>
    </row>
    <row r="24" spans="1:19" ht="4.1500000000000004" customHeight="1">
      <c r="A24" s="84"/>
      <c r="B24" s="82"/>
      <c r="C24" s="82"/>
      <c r="D24" s="82"/>
      <c r="E24" s="82"/>
      <c r="F24" s="82"/>
      <c r="G24" s="82"/>
      <c r="H24" s="82"/>
      <c r="I24" s="82"/>
      <c r="J24" s="82"/>
      <c r="K24" s="82"/>
      <c r="L24" s="82"/>
      <c r="M24" s="82"/>
      <c r="N24" s="83"/>
      <c r="R24" s="66"/>
    </row>
    <row r="25" spans="1:19" ht="2.4500000000000002" customHeight="1">
      <c r="A25" s="84"/>
      <c r="B25" s="82"/>
      <c r="C25" s="82"/>
      <c r="D25" s="82"/>
      <c r="E25" s="82"/>
      <c r="F25" s="82"/>
      <c r="G25" s="82"/>
      <c r="H25" s="82"/>
      <c r="I25" s="82"/>
      <c r="J25" s="82"/>
      <c r="K25" s="82"/>
      <c r="L25" s="82"/>
      <c r="M25" s="82"/>
      <c r="N25" s="83"/>
      <c r="R25" s="66"/>
    </row>
    <row r="26" spans="1:19" ht="2.4500000000000002" customHeight="1">
      <c r="A26" s="84"/>
      <c r="B26" s="82"/>
      <c r="C26" s="82"/>
      <c r="D26" s="82"/>
      <c r="E26" s="82"/>
      <c r="F26" s="82"/>
      <c r="G26" s="82"/>
      <c r="H26" s="82"/>
      <c r="I26" s="82"/>
      <c r="J26" s="82"/>
      <c r="K26" s="82"/>
      <c r="L26" s="82"/>
      <c r="M26" s="82"/>
      <c r="N26" s="83"/>
      <c r="R26" s="66"/>
    </row>
    <row r="27" spans="1:19" ht="2.4500000000000002" customHeight="1">
      <c r="A27" s="84"/>
      <c r="B27" s="82"/>
      <c r="C27" s="82"/>
      <c r="D27" s="82"/>
      <c r="E27" s="82"/>
      <c r="F27" s="82"/>
      <c r="G27" s="82"/>
      <c r="H27" s="82"/>
      <c r="I27" s="82"/>
      <c r="J27" s="82"/>
      <c r="K27" s="82"/>
      <c r="L27" s="82"/>
      <c r="M27" s="82"/>
      <c r="N27" s="83"/>
      <c r="R27" s="66"/>
    </row>
    <row r="28" spans="1:19" s="67" customFormat="1" ht="2.4500000000000002" customHeight="1">
      <c r="A28" s="85"/>
      <c r="B28" s="86"/>
      <c r="C28" s="86"/>
      <c r="D28" s="86"/>
      <c r="E28" s="86"/>
      <c r="F28" s="86"/>
      <c r="G28" s="86"/>
      <c r="H28" s="86"/>
      <c r="I28" s="86"/>
      <c r="J28" s="82"/>
      <c r="K28" s="82"/>
      <c r="L28" s="82"/>
      <c r="M28" s="82"/>
      <c r="N28" s="83"/>
      <c r="O28" s="1"/>
      <c r="P28" s="1"/>
      <c r="Q28" s="1"/>
      <c r="R28" s="66"/>
    </row>
    <row r="29" spans="1:19" s="67" customFormat="1" ht="2.4500000000000002" customHeight="1">
      <c r="A29" s="87"/>
      <c r="B29" s="88"/>
      <c r="C29" s="88"/>
      <c r="D29" s="88"/>
      <c r="E29" s="88"/>
      <c r="F29" s="88"/>
      <c r="G29" s="88"/>
      <c r="H29" s="88"/>
      <c r="I29" s="89"/>
      <c r="J29" s="82"/>
      <c r="K29" s="82"/>
      <c r="L29" s="82"/>
      <c r="M29" s="82"/>
      <c r="N29" s="83"/>
      <c r="O29" s="1"/>
      <c r="P29" s="1"/>
      <c r="Q29" s="1"/>
    </row>
    <row r="30" spans="1:19" s="67" customFormat="1" ht="22.15" customHeight="1">
      <c r="A30" s="85"/>
      <c r="B30" s="425" t="s">
        <v>93</v>
      </c>
      <c r="C30" s="425"/>
      <c r="D30" s="434" t="s">
        <v>94</v>
      </c>
      <c r="E30" s="435"/>
      <c r="F30" s="435"/>
      <c r="G30" s="435"/>
      <c r="H30" s="435"/>
      <c r="I30" s="435"/>
      <c r="J30" s="435"/>
      <c r="K30" s="435"/>
      <c r="L30" s="435"/>
      <c r="M30" s="436"/>
      <c r="N30" s="83"/>
      <c r="O30" s="294"/>
      <c r="P30" s="294"/>
      <c r="Q30" s="294"/>
      <c r="R30" s="66" t="s">
        <v>94</v>
      </c>
      <c r="S30" s="66" t="str">
        <f>IF(OR(D30="",D30=R30)," | Enter Units' Names",0)</f>
        <v xml:space="preserve"> | Enter Units' Names</v>
      </c>
    </row>
    <row r="31" spans="1:19" s="67" customFormat="1" ht="14.25">
      <c r="A31" s="85"/>
      <c r="B31" s="88"/>
      <c r="C31" s="88"/>
      <c r="D31" s="430" t="s">
        <v>95</v>
      </c>
      <c r="E31" s="431"/>
      <c r="F31" s="426" t="str">
        <f ca="1">IF(ISERROR(MID(MID(CELL("filename"),SEARCH("[",CELL("filename"))+1,SEARCH("]",CELL("filename"))-SEARCH("[",CELL("filename"))-1),5,3)/1),"TBD",MID(MID(CELL("filename"),SEARCH("[",CELL("filename"))+1,SEARCH("]",CELL("filename"))-SEARCH("[",CELL("filename"))-1),5,3))</f>
        <v>TBD</v>
      </c>
      <c r="G31" s="427"/>
      <c r="H31" s="90" t="s">
        <v>96</v>
      </c>
      <c r="I31" s="88"/>
      <c r="J31" s="82"/>
      <c r="K31" s="82"/>
      <c r="L31" s="82"/>
      <c r="M31" s="82"/>
      <c r="N31" s="83"/>
      <c r="O31" s="1"/>
      <c r="P31" s="1"/>
      <c r="Q31" s="1"/>
    </row>
    <row r="32" spans="1:19" s="67" customFormat="1" ht="14.25">
      <c r="A32" s="85"/>
      <c r="B32" s="88"/>
      <c r="C32" s="88"/>
      <c r="D32" s="432" t="s">
        <v>97</v>
      </c>
      <c r="E32" s="433"/>
      <c r="F32" s="428"/>
      <c r="G32" s="429"/>
      <c r="H32" s="88"/>
      <c r="I32" s="88"/>
      <c r="J32" s="82"/>
      <c r="K32" s="82"/>
      <c r="L32" s="82"/>
      <c r="M32" s="82"/>
      <c r="N32" s="83"/>
      <c r="O32" s="1"/>
      <c r="P32" s="1"/>
      <c r="Q32" s="1"/>
      <c r="S32" s="66" t="str">
        <f>IF(F32=""," | Enter File Update Date",0)</f>
        <v xml:space="preserve"> | Enter File Update Date</v>
      </c>
    </row>
    <row r="33" spans="1:35" s="67" customFormat="1" ht="14.25">
      <c r="A33" s="85"/>
      <c r="B33" s="88"/>
      <c r="C33" s="88"/>
      <c r="D33" s="432" t="s">
        <v>98</v>
      </c>
      <c r="E33" s="433"/>
      <c r="F33" s="426" t="str">
        <f ca="1">IF(ISERROR(MID(MID(CELL("filename"),SEARCH("[",CELL("filename"))+1,SEARCH("]",CELL("filename"))-SEARCH("[",CELL("filename"))-1),1,3)/1),"TBD",MID(MID(CELL("filename"),SEARCH("[",CELL("filename"))+1,SEARCH("]",CELL("filename"))-SEARCH("[",CELL("filename"))-1),1,3))</f>
        <v>TBD</v>
      </c>
      <c r="G33" s="427"/>
      <c r="H33" s="90" t="s">
        <v>96</v>
      </c>
      <c r="I33" s="88"/>
      <c r="J33" s="82"/>
      <c r="K33" s="82"/>
      <c r="L33" s="82"/>
      <c r="M33" s="82"/>
      <c r="N33" s="83"/>
      <c r="O33" s="1"/>
      <c r="P33" s="1"/>
      <c r="Q33" s="1"/>
    </row>
    <row r="34" spans="1:35" s="67" customFormat="1" ht="36.6" customHeight="1">
      <c r="A34" s="85"/>
      <c r="B34" s="88"/>
      <c r="C34" s="88"/>
      <c r="D34" s="420" t="s">
        <v>99</v>
      </c>
      <c r="E34" s="421"/>
      <c r="F34" s="422" t="str">
        <f>IF(C84="Yes",AI92,AI78)</f>
        <v>0</v>
      </c>
      <c r="G34" s="423"/>
      <c r="H34" s="423"/>
      <c r="I34" s="423"/>
      <c r="J34" s="423"/>
      <c r="K34" s="423"/>
      <c r="L34" s="423"/>
      <c r="M34" s="424"/>
      <c r="N34" s="291"/>
      <c r="O34" s="295"/>
      <c r="P34" s="295"/>
      <c r="Q34" s="295"/>
      <c r="X34" s="68"/>
      <c r="Y34" s="69"/>
      <c r="Z34" s="245"/>
      <c r="AA34" s="245"/>
      <c r="AB34" s="245"/>
      <c r="AC34" s="247" t="s">
        <v>100</v>
      </c>
    </row>
    <row r="35" spans="1:35" ht="6.6" customHeight="1">
      <c r="A35" s="77"/>
      <c r="B35" s="91"/>
      <c r="C35" s="92"/>
      <c r="D35" s="92"/>
      <c r="E35" s="92"/>
      <c r="F35" s="92"/>
      <c r="G35" s="92"/>
      <c r="H35" s="92"/>
      <c r="I35" s="92"/>
      <c r="J35" s="92"/>
      <c r="K35" s="92"/>
      <c r="L35" s="92"/>
      <c r="M35" s="82"/>
      <c r="N35" s="83"/>
      <c r="Z35" s="245"/>
      <c r="AA35" s="245"/>
      <c r="AB35" s="245"/>
      <c r="AC35" s="245"/>
    </row>
    <row r="36" spans="1:35" ht="6.6" customHeight="1" thickBot="1">
      <c r="A36" s="77"/>
      <c r="B36" s="91"/>
      <c r="C36" s="92"/>
      <c r="D36" s="92"/>
      <c r="E36" s="92"/>
      <c r="F36" s="92"/>
      <c r="G36" s="92"/>
      <c r="H36" s="92"/>
      <c r="I36" s="92"/>
      <c r="J36" s="92"/>
      <c r="K36" s="92"/>
      <c r="L36" s="92"/>
      <c r="M36" s="82"/>
      <c r="N36" s="83"/>
      <c r="Z36" s="245"/>
      <c r="AA36" s="245"/>
      <c r="AB36" s="245"/>
      <c r="AC36" s="245"/>
    </row>
    <row r="37" spans="1:35" s="69" customFormat="1" ht="13.5" thickTop="1">
      <c r="A37" s="215" t="s">
        <v>49</v>
      </c>
      <c r="B37" s="216"/>
      <c r="C37" s="216"/>
      <c r="D37" s="216"/>
      <c r="E37" s="216"/>
      <c r="F37" s="216"/>
      <c r="G37" s="216"/>
      <c r="H37" s="216"/>
      <c r="I37" s="216"/>
      <c r="J37" s="216"/>
      <c r="K37" s="216"/>
      <c r="L37" s="216"/>
      <c r="M37" s="217"/>
      <c r="N37" s="83"/>
      <c r="O37" s="296"/>
      <c r="P37" s="296"/>
      <c r="Q37" s="296"/>
      <c r="R37" s="68"/>
      <c r="S37" s="68"/>
      <c r="T37" s="68"/>
      <c r="U37" s="68"/>
      <c r="V37" s="68"/>
      <c r="W37" s="68"/>
      <c r="X37" s="1"/>
      <c r="Y37" s="1"/>
      <c r="Z37" s="245" t="s">
        <v>101</v>
      </c>
      <c r="AA37" s="245">
        <f>AG64</f>
        <v>0</v>
      </c>
      <c r="AB37" s="245">
        <f>M88</f>
        <v>0</v>
      </c>
      <c r="AC37" s="247">
        <f>IF($S$61&gt;0,AA37,AB37)</f>
        <v>0</v>
      </c>
      <c r="AD37" s="68"/>
      <c r="AE37" s="68"/>
      <c r="AF37" s="68"/>
      <c r="AG37" s="68"/>
      <c r="AH37" s="68"/>
      <c r="AI37" s="68"/>
    </row>
    <row r="38" spans="1:35" ht="7.15" customHeight="1">
      <c r="A38" s="96"/>
      <c r="B38" s="214"/>
      <c r="C38" s="98"/>
      <c r="D38" s="98"/>
      <c r="E38" s="98"/>
      <c r="F38" s="98"/>
      <c r="G38" s="98"/>
      <c r="H38" s="98"/>
      <c r="I38" s="98"/>
      <c r="J38" s="98"/>
      <c r="K38" s="98"/>
      <c r="L38" s="98"/>
      <c r="M38" s="99"/>
      <c r="N38" s="83"/>
      <c r="AC38" s="247"/>
    </row>
    <row r="39" spans="1:35">
      <c r="A39" s="96"/>
      <c r="B39" s="97" t="s">
        <v>102</v>
      </c>
      <c r="C39" s="98"/>
      <c r="D39" s="98"/>
      <c r="E39" s="98"/>
      <c r="F39" s="98"/>
      <c r="G39" s="98"/>
      <c r="H39" s="98"/>
      <c r="I39" s="98"/>
      <c r="J39" s="98"/>
      <c r="K39" s="98"/>
      <c r="L39" s="98"/>
      <c r="M39" s="99"/>
      <c r="N39" s="83"/>
      <c r="Z39" s="245" t="s">
        <v>103</v>
      </c>
      <c r="AA39" s="247">
        <f>SUMIF(B64:B78,"Passed",AA64:AA78)</f>
        <v>0</v>
      </c>
      <c r="AB39" s="247">
        <f>SUMIF(B88:B92,"Passed",H88:H92)</f>
        <v>0</v>
      </c>
      <c r="AC39" s="247">
        <f>IF($S$61&gt;0,AA39,AB39)</f>
        <v>0</v>
      </c>
    </row>
    <row r="40" spans="1:35">
      <c r="A40" s="96"/>
      <c r="B40" s="160" t="s">
        <v>104</v>
      </c>
      <c r="C40" s="8"/>
      <c r="D40" s="410"/>
      <c r="E40" s="411"/>
      <c r="F40" s="411"/>
      <c r="G40" s="411"/>
      <c r="H40" s="411"/>
      <c r="I40" s="411"/>
      <c r="J40" s="411"/>
      <c r="K40" s="411"/>
      <c r="L40" s="411"/>
      <c r="M40" s="412"/>
      <c r="N40" s="83"/>
      <c r="O40" s="297"/>
      <c r="P40" s="297"/>
      <c r="Q40" s="297"/>
      <c r="Z40" s="246"/>
      <c r="AA40" s="248"/>
      <c r="AB40" s="248"/>
      <c r="AC40" s="248"/>
    </row>
    <row r="41" spans="1:35" ht="39.75" customHeight="1">
      <c r="A41" s="96"/>
      <c r="B41" s="413" t="s">
        <v>105</v>
      </c>
      <c r="C41" s="413"/>
      <c r="D41" s="413"/>
      <c r="E41" s="413"/>
      <c r="F41" s="413"/>
      <c r="G41" s="413"/>
      <c r="H41" s="413"/>
      <c r="I41" s="413"/>
      <c r="J41" s="413"/>
      <c r="K41" s="413"/>
      <c r="L41" s="413"/>
      <c r="M41" s="414"/>
      <c r="N41" s="83"/>
      <c r="O41" s="298"/>
      <c r="P41" s="298"/>
      <c r="Q41" s="298"/>
      <c r="Z41" s="246"/>
      <c r="AA41" s="248"/>
      <c r="AB41" s="248"/>
      <c r="AC41" s="248"/>
    </row>
    <row r="42" spans="1:35">
      <c r="A42" s="96"/>
      <c r="B42" s="100" t="s">
        <v>106</v>
      </c>
      <c r="C42" s="98"/>
      <c r="D42" s="98"/>
      <c r="E42" s="98"/>
      <c r="F42" s="98"/>
      <c r="G42" s="98"/>
      <c r="H42" s="98"/>
      <c r="I42" s="98"/>
      <c r="J42" s="98"/>
      <c r="K42" s="98"/>
      <c r="L42" s="98"/>
      <c r="M42" s="99"/>
      <c r="N42" s="83"/>
      <c r="Z42" s="245" t="s">
        <v>107</v>
      </c>
      <c r="AA42" s="247">
        <f>L64</f>
        <v>0</v>
      </c>
      <c r="AB42" s="247">
        <f>L88</f>
        <v>0</v>
      </c>
      <c r="AC42" s="247">
        <f t="shared" ref="AC42:AC45" si="0">IF($S$61&gt;0,AA42,AB42)</f>
        <v>0</v>
      </c>
    </row>
    <row r="43" spans="1:35">
      <c r="A43" s="101">
        <v>1</v>
      </c>
      <c r="B43" s="8"/>
      <c r="C43" s="102" t="s">
        <v>108</v>
      </c>
      <c r="D43" s="98"/>
      <c r="E43" s="98"/>
      <c r="F43" s="98"/>
      <c r="G43" s="98"/>
      <c r="H43" s="98"/>
      <c r="I43" s="98"/>
      <c r="J43" s="98"/>
      <c r="K43" s="98"/>
      <c r="L43" s="98"/>
      <c r="M43" s="99"/>
      <c r="N43" s="83"/>
      <c r="Z43" s="245" t="s">
        <v>109</v>
      </c>
      <c r="AA43" s="247">
        <f>M64</f>
        <v>0</v>
      </c>
      <c r="AB43" s="247">
        <f>M88</f>
        <v>0</v>
      </c>
      <c r="AC43" s="247">
        <f t="shared" si="0"/>
        <v>0</v>
      </c>
    </row>
    <row r="44" spans="1:35">
      <c r="A44" s="101">
        <v>2</v>
      </c>
      <c r="B44" s="8"/>
      <c r="C44" s="102" t="s">
        <v>110</v>
      </c>
      <c r="D44" s="98"/>
      <c r="E44" s="98"/>
      <c r="F44" s="98"/>
      <c r="G44" s="98"/>
      <c r="H44" s="98"/>
      <c r="I44" s="98"/>
      <c r="J44" s="98"/>
      <c r="K44" s="98"/>
      <c r="L44" s="98"/>
      <c r="M44" s="99"/>
      <c r="N44" s="83"/>
      <c r="Z44" s="245" t="s">
        <v>111</v>
      </c>
      <c r="AA44" s="247" t="s">
        <v>112</v>
      </c>
      <c r="AB44" s="247" t="s">
        <v>112</v>
      </c>
      <c r="AC44" s="247" t="str">
        <f t="shared" si="0"/>
        <v>NA</v>
      </c>
    </row>
    <row r="45" spans="1:35">
      <c r="A45" s="101">
        <v>3</v>
      </c>
      <c r="B45" s="8"/>
      <c r="C45" s="102" t="s">
        <v>113</v>
      </c>
      <c r="D45" s="98"/>
      <c r="E45" s="98"/>
      <c r="F45" s="98"/>
      <c r="G45" s="98"/>
      <c r="H45" s="98"/>
      <c r="I45" s="98"/>
      <c r="J45" s="98"/>
      <c r="K45" s="98"/>
      <c r="L45" s="98"/>
      <c r="M45" s="99"/>
      <c r="N45" s="83"/>
      <c r="Z45" s="245" t="s">
        <v>114</v>
      </c>
      <c r="AA45" s="247" t="s">
        <v>112</v>
      </c>
      <c r="AB45" s="247" t="s">
        <v>112</v>
      </c>
      <c r="AC45" s="247" t="str">
        <f t="shared" si="0"/>
        <v>NA</v>
      </c>
    </row>
    <row r="46" spans="1:35" ht="13.15" customHeight="1">
      <c r="A46" s="101">
        <v>4</v>
      </c>
      <c r="B46" s="8"/>
      <c r="C46" s="404" t="s">
        <v>115</v>
      </c>
      <c r="D46" s="404"/>
      <c r="E46" s="404"/>
      <c r="F46" s="404"/>
      <c r="G46" s="404"/>
      <c r="H46" s="404"/>
      <c r="I46" s="404"/>
      <c r="J46" s="404"/>
      <c r="K46" s="404"/>
      <c r="L46" s="404"/>
      <c r="M46" s="103"/>
      <c r="N46" s="83"/>
      <c r="O46" s="299"/>
      <c r="P46" s="299"/>
      <c r="Q46" s="299"/>
      <c r="X46" s="68"/>
      <c r="Y46" s="69"/>
      <c r="Z46" s="246"/>
      <c r="AA46" s="247"/>
      <c r="AB46" s="247"/>
      <c r="AC46" s="247"/>
    </row>
    <row r="47" spans="1:35" ht="13.5" thickBot="1">
      <c r="A47" s="104"/>
      <c r="B47" s="105"/>
      <c r="C47" s="405"/>
      <c r="D47" s="405"/>
      <c r="E47" s="405"/>
      <c r="F47" s="405"/>
      <c r="G47" s="405"/>
      <c r="H47" s="405"/>
      <c r="I47" s="405"/>
      <c r="J47" s="405"/>
      <c r="K47" s="405"/>
      <c r="L47" s="405"/>
      <c r="M47" s="106"/>
      <c r="N47" s="83"/>
      <c r="O47" s="299"/>
      <c r="P47" s="299"/>
      <c r="Q47" s="299"/>
      <c r="Z47" s="245" t="s">
        <v>116</v>
      </c>
      <c r="AA47" s="247" t="s">
        <v>112</v>
      </c>
      <c r="AB47" s="247" t="s">
        <v>112</v>
      </c>
      <c r="AC47" s="247" t="str">
        <f t="shared" ref="AC47:AC53" si="1">IF($S$61&gt;0,AA47,AB47)</f>
        <v>NA</v>
      </c>
    </row>
    <row r="48" spans="1:35" ht="13.5" thickTop="1">
      <c r="A48" s="77"/>
      <c r="B48" s="92"/>
      <c r="C48" s="92"/>
      <c r="D48" s="92"/>
      <c r="E48" s="92"/>
      <c r="F48" s="92"/>
      <c r="G48" s="92"/>
      <c r="H48" s="92"/>
      <c r="I48" s="92"/>
      <c r="J48" s="92"/>
      <c r="K48" s="92"/>
      <c r="L48" s="92"/>
      <c r="M48" s="92"/>
      <c r="N48" s="93"/>
      <c r="Z48" s="245" t="s">
        <v>117</v>
      </c>
      <c r="AA48" s="247" t="str">
        <f>F34</f>
        <v>0</v>
      </c>
      <c r="AB48" s="247" t="str">
        <f>F34</f>
        <v>0</v>
      </c>
      <c r="AC48" s="247" t="str">
        <f t="shared" si="1"/>
        <v>0</v>
      </c>
    </row>
    <row r="49" spans="1:52" s="69" customFormat="1">
      <c r="A49" s="94" t="s">
        <v>51</v>
      </c>
      <c r="B49" s="95"/>
      <c r="C49" s="95"/>
      <c r="D49" s="95"/>
      <c r="E49" s="95"/>
      <c r="F49" s="95"/>
      <c r="G49" s="95"/>
      <c r="H49" s="95"/>
      <c r="I49" s="95"/>
      <c r="J49" s="95"/>
      <c r="K49" s="95"/>
      <c r="L49" s="95"/>
      <c r="M49" s="95"/>
      <c r="N49" s="95"/>
      <c r="O49" s="296"/>
      <c r="P49" s="296"/>
      <c r="Q49" s="296"/>
      <c r="R49" s="68"/>
      <c r="S49" s="68"/>
      <c r="T49" s="68"/>
      <c r="U49" s="68"/>
      <c r="V49" s="68"/>
      <c r="W49" s="68"/>
      <c r="X49" s="1"/>
      <c r="Y49" s="1"/>
      <c r="Z49" s="245" t="s">
        <v>118</v>
      </c>
      <c r="AA49" s="247" t="s">
        <v>112</v>
      </c>
      <c r="AB49" s="247" t="s">
        <v>112</v>
      </c>
      <c r="AC49" s="247" t="str">
        <f t="shared" si="1"/>
        <v>NA</v>
      </c>
      <c r="AD49" s="68"/>
      <c r="AE49" s="68"/>
      <c r="AF49" s="68"/>
      <c r="AG49" s="68"/>
      <c r="AH49" s="68"/>
      <c r="AI49" s="68"/>
    </row>
    <row r="50" spans="1:52">
      <c r="A50" s="77"/>
      <c r="B50" s="91" t="s">
        <v>119</v>
      </c>
      <c r="C50" s="219"/>
      <c r="D50" s="218"/>
      <c r="E50" s="219"/>
      <c r="F50" s="92"/>
      <c r="G50" s="92"/>
      <c r="H50" s="92"/>
      <c r="I50" s="92"/>
      <c r="J50" s="92"/>
      <c r="K50" s="92"/>
      <c r="L50" s="92"/>
      <c r="M50" s="92"/>
      <c r="N50" s="93"/>
      <c r="R50" s="151" t="str">
        <f>IFERROR(S23+S30+S32,S23&amp;S30&amp;S32)</f>
        <v>Enter Seller Name | Enter Units' Names | Enter File Update Date</v>
      </c>
      <c r="Z50" s="245" t="s">
        <v>120</v>
      </c>
      <c r="AA50" s="247" t="s">
        <v>112</v>
      </c>
      <c r="AB50" s="247" t="s">
        <v>112</v>
      </c>
      <c r="AC50" s="247" t="str">
        <f t="shared" si="1"/>
        <v>NA</v>
      </c>
    </row>
    <row r="51" spans="1:52" ht="25.15" customHeight="1">
      <c r="A51" s="77"/>
      <c r="B51" s="307" t="s">
        <v>121</v>
      </c>
      <c r="C51" s="415" t="str">
        <f>IF(R50&lt;&gt;0,R50,IF(MAX(S61,S85)=0,"Fill out Section C or Section D",IF(ISERROR(S51+T51),SUBSTITUTE(S51&amp;T51,0,""),IF(MAX(S61,S85)&lt;&gt;MAX(S62,S86),R51,IF(E53=0,"Enter RA Offers and Limits",R51)))))</f>
        <v>Enter Seller Name | Enter Units' Names | Enter File Update Date</v>
      </c>
      <c r="D51" s="416"/>
      <c r="E51" s="416"/>
      <c r="F51" s="416"/>
      <c r="G51" s="416"/>
      <c r="H51" s="416"/>
      <c r="I51" s="416"/>
      <c r="J51" s="416"/>
      <c r="K51" s="416"/>
      <c r="L51" s="416"/>
      <c r="M51" s="417"/>
      <c r="N51" s="93"/>
      <c r="R51" s="151" t="str">
        <f>IF(C84="No",IF(S85&gt;0,"Clear out Units that are not listed on NQC list",IF(AND(S61&gt;0,S61=S62),"Ready for Submittal","Review validation messages in tables below")),IF(S62&gt;0,"Clear out table with Units that are listed on NQC list or Select ""No"" in cell ""C64""",IF(AND(S85&gt;0,S85=S86),"Ready for Submittal","Review validation messages in tables below")))</f>
        <v>Review validation messages in tables below</v>
      </c>
      <c r="S51" s="151">
        <f>IF('RA Offers'!$AL$12&lt;&gt;0,"| Review validation messages on RA Offers tab |",0)</f>
        <v>0</v>
      </c>
      <c r="T51" s="151">
        <f>IF(Limits!$H$8&lt;&gt;0,"| Review validation messages on Limits tab |",0)</f>
        <v>0</v>
      </c>
      <c r="Z51" s="245" t="s">
        <v>122</v>
      </c>
      <c r="AA51" s="247" t="s">
        <v>112</v>
      </c>
      <c r="AB51" s="247" t="s">
        <v>112</v>
      </c>
      <c r="AC51" s="247" t="str">
        <f t="shared" si="1"/>
        <v>NA</v>
      </c>
    </row>
    <row r="52" spans="1:52">
      <c r="A52" s="77"/>
      <c r="B52" s="91" t="s">
        <v>123</v>
      </c>
      <c r="C52" s="92"/>
      <c r="D52" s="108"/>
      <c r="E52" s="111"/>
      <c r="F52" s="92"/>
      <c r="G52" s="92"/>
      <c r="H52" s="92"/>
      <c r="I52" s="92"/>
      <c r="J52" s="92"/>
      <c r="K52" s="92"/>
      <c r="L52" s="92"/>
      <c r="M52" s="92"/>
      <c r="N52" s="93"/>
      <c r="X52" s="68"/>
      <c r="Y52" s="69"/>
      <c r="Z52" s="245" t="s">
        <v>124</v>
      </c>
      <c r="AA52" s="247">
        <f>J64</f>
        <v>0</v>
      </c>
      <c r="AB52" s="247">
        <f>J88</f>
        <v>4</v>
      </c>
      <c r="AC52" s="247">
        <f t="shared" si="1"/>
        <v>4</v>
      </c>
    </row>
    <row r="53" spans="1:52">
      <c r="A53" s="77"/>
      <c r="B53" s="306" t="s">
        <v>125</v>
      </c>
      <c r="C53" s="75" t="str">
        <f>IF(E64="North","North",IF(OR(F64="LA Basin",F64="Big Creek-Ventura"),F64,"System South"))</f>
        <v>System South</v>
      </c>
      <c r="D53" s="306" t="s">
        <v>126</v>
      </c>
      <c r="E53" s="112">
        <f>MAX('RA Offers'!B17:B316)+MAX('Import RA Offers'!B17:B316)+MAX('Firm Energy Import Offers'!B17:B316)+MAX('Import Capability Transf Offers'!B17:B316)</f>
        <v>0</v>
      </c>
      <c r="F53" s="92"/>
      <c r="G53" s="92"/>
      <c r="H53" s="92"/>
      <c r="I53" s="92"/>
      <c r="J53" s="92"/>
      <c r="K53" s="92"/>
      <c r="L53" s="92"/>
      <c r="M53" s="92"/>
      <c r="N53" s="93"/>
      <c r="R53" s="70" t="str">
        <f>IF(E64="North","SyN",IF(F64="LA Basin","LAB",IF(F64="Big Creek-Ventura","BCV","SyS")))</f>
        <v>SyS</v>
      </c>
      <c r="X53" s="68"/>
      <c r="Y53" s="69"/>
      <c r="Z53" s="245" t="s">
        <v>127</v>
      </c>
      <c r="AA53" s="247">
        <f>E64</f>
        <v>0</v>
      </c>
      <c r="AB53" s="247">
        <f>E88</f>
        <v>0</v>
      </c>
      <c r="AC53" s="247">
        <f t="shared" si="1"/>
        <v>0</v>
      </c>
    </row>
    <row r="54" spans="1:52">
      <c r="A54" s="77"/>
      <c r="B54" s="218"/>
      <c r="C54" s="219"/>
      <c r="D54" s="218"/>
      <c r="E54" s="219"/>
      <c r="F54" s="92"/>
      <c r="G54" s="92"/>
      <c r="H54" s="92"/>
      <c r="I54" s="92"/>
      <c r="J54" s="92"/>
      <c r="K54" s="92"/>
      <c r="L54" s="92"/>
      <c r="M54" s="92"/>
      <c r="N54" s="93"/>
      <c r="Z54" s="245" t="s">
        <v>128</v>
      </c>
      <c r="AA54" s="247" t="str">
        <f>IF(OR(F64="LA Basin",F64="Big Creek-Ventura"),F64,"Other")</f>
        <v>Other</v>
      </c>
      <c r="AB54" s="247" t="str">
        <f>IF(OR(F88="LA Basin",F88="Big Creek-Ventura"),F88,"Other")</f>
        <v>Other</v>
      </c>
      <c r="AC54" s="247" t="str">
        <f t="shared" ref="AC54:AC57" si="2">IF($S$61&gt;0,AA54,AB54)</f>
        <v>Other</v>
      </c>
    </row>
    <row r="55" spans="1:52" s="69" customFormat="1">
      <c r="A55" s="94" t="s">
        <v>53</v>
      </c>
      <c r="B55" s="95"/>
      <c r="C55" s="95"/>
      <c r="D55" s="95"/>
      <c r="E55" s="95"/>
      <c r="F55" s="95"/>
      <c r="G55" s="95"/>
      <c r="H55" s="95"/>
      <c r="I55" s="95"/>
      <c r="J55" s="95"/>
      <c r="K55" s="95"/>
      <c r="L55" s="95"/>
      <c r="M55" s="95"/>
      <c r="N55" s="107"/>
      <c r="O55" s="296"/>
      <c r="P55" s="296"/>
      <c r="Q55" s="296"/>
      <c r="T55" s="68"/>
      <c r="U55" s="68"/>
      <c r="V55" s="68"/>
      <c r="W55" s="68"/>
      <c r="X55" s="1"/>
      <c r="Y55" s="1"/>
      <c r="Z55" s="245" t="s">
        <v>129</v>
      </c>
      <c r="AA55" s="247" t="str">
        <f>K64</f>
        <v>none</v>
      </c>
      <c r="AB55" s="247" t="str">
        <f>K88</f>
        <v>none</v>
      </c>
      <c r="AC55" s="247" t="str">
        <f t="shared" si="2"/>
        <v>none</v>
      </c>
      <c r="AD55" s="68"/>
      <c r="AE55" s="68"/>
      <c r="AF55" s="1"/>
      <c r="AG55" s="1"/>
      <c r="AH55" s="1"/>
      <c r="AI55" s="1"/>
    </row>
    <row r="56" spans="1:52" s="69" customFormat="1" ht="14.25">
      <c r="A56" s="242"/>
      <c r="B56" s="91" t="s">
        <v>130</v>
      </c>
      <c r="C56" s="141"/>
      <c r="D56" s="141"/>
      <c r="E56" s="141"/>
      <c r="F56" s="141"/>
      <c r="G56" s="141"/>
      <c r="H56" s="141"/>
      <c r="I56" s="141"/>
      <c r="J56" s="141"/>
      <c r="K56" s="141"/>
      <c r="L56" s="141"/>
      <c r="M56" s="141"/>
      <c r="N56" s="142"/>
      <c r="O56" s="296"/>
      <c r="P56" s="296"/>
      <c r="Q56" s="296"/>
      <c r="T56" s="68"/>
      <c r="U56" s="68"/>
      <c r="V56" s="68"/>
      <c r="W56" s="68"/>
      <c r="X56" s="1"/>
      <c r="Y56" s="1"/>
      <c r="Z56" s="245" t="s">
        <v>131</v>
      </c>
      <c r="AA56" s="247">
        <f>C40</f>
        <v>0</v>
      </c>
      <c r="AB56" s="247">
        <f>C40</f>
        <v>0</v>
      </c>
      <c r="AC56" s="247">
        <f t="shared" si="2"/>
        <v>0</v>
      </c>
      <c r="AD56" s="68"/>
      <c r="AE56" s="68"/>
      <c r="AF56" s="1"/>
      <c r="AG56" s="1"/>
      <c r="AH56" s="1"/>
      <c r="AI56" s="1"/>
    </row>
    <row r="57" spans="1:52" ht="14.25">
      <c r="A57" s="77"/>
      <c r="B57" s="91"/>
      <c r="C57" s="359" t="s">
        <v>132</v>
      </c>
      <c r="D57" s="92"/>
      <c r="E57" s="92"/>
      <c r="F57" s="92"/>
      <c r="G57" s="92"/>
      <c r="H57" s="92"/>
      <c r="I57" s="92"/>
      <c r="J57" s="92"/>
      <c r="K57" s="92"/>
      <c r="L57" s="92"/>
      <c r="M57" s="141"/>
      <c r="N57" s="142"/>
      <c r="Z57" s="245" t="s">
        <v>133</v>
      </c>
      <c r="AA57" s="247">
        <f>G64</f>
        <v>0</v>
      </c>
      <c r="AB57" s="247" t="s">
        <v>134</v>
      </c>
      <c r="AC57" s="247" t="str">
        <f t="shared" si="2"/>
        <v>No</v>
      </c>
    </row>
    <row r="58" spans="1:52">
      <c r="A58" s="77"/>
      <c r="B58" s="91" t="s">
        <v>135</v>
      </c>
      <c r="C58" s="92"/>
      <c r="D58" s="92"/>
      <c r="E58" s="92"/>
      <c r="F58" s="92"/>
      <c r="G58" s="92"/>
      <c r="H58" s="92"/>
      <c r="I58" s="92"/>
      <c r="J58" s="92"/>
      <c r="K58" s="92"/>
      <c r="L58" s="92"/>
      <c r="M58" s="141"/>
      <c r="N58" s="142"/>
    </row>
    <row r="59" spans="1:52">
      <c r="A59" s="77"/>
      <c r="B59" s="91" t="s">
        <v>136</v>
      </c>
      <c r="C59" s="92"/>
      <c r="D59" s="92"/>
      <c r="E59" s="92"/>
      <c r="F59" s="92"/>
      <c r="G59" s="92"/>
      <c r="H59" s="92"/>
      <c r="I59" s="92"/>
      <c r="J59" s="92"/>
      <c r="K59" s="92"/>
      <c r="L59" s="92"/>
      <c r="M59" s="141"/>
      <c r="N59" s="142"/>
      <c r="T59" s="72" t="s">
        <v>137</v>
      </c>
      <c r="U59" s="72" t="s">
        <v>137</v>
      </c>
      <c r="V59" s="72" t="s">
        <v>137</v>
      </c>
      <c r="W59" s="72" t="s">
        <v>137</v>
      </c>
      <c r="X59" s="72" t="s">
        <v>137</v>
      </c>
      <c r="Y59" s="72" t="s">
        <v>137</v>
      </c>
      <c r="Z59" s="72" t="s">
        <v>137</v>
      </c>
      <c r="AA59" s="72" t="s">
        <v>137</v>
      </c>
      <c r="AB59" s="72" t="s">
        <v>137</v>
      </c>
      <c r="AC59" s="72" t="s">
        <v>137</v>
      </c>
      <c r="AD59" s="72" t="s">
        <v>137</v>
      </c>
      <c r="AE59" s="72" t="s">
        <v>137</v>
      </c>
    </row>
    <row r="60" spans="1:52">
      <c r="A60" s="77"/>
      <c r="B60" s="91" t="s">
        <v>138</v>
      </c>
      <c r="C60" s="91"/>
      <c r="D60" s="92"/>
      <c r="E60" s="92"/>
      <c r="F60" s="92"/>
      <c r="G60" s="92"/>
      <c r="H60" s="92"/>
      <c r="I60" s="92"/>
      <c r="J60" s="92"/>
      <c r="K60" s="92"/>
      <c r="L60" s="92"/>
      <c r="M60" s="141"/>
      <c r="N60" s="142"/>
      <c r="S60" s="151"/>
      <c r="T60" s="73">
        <f t="shared" ref="T60:AE60" si="3">IF($S$61&gt;0,SUMIF($B$64:$B$78,"Passed",T$64:T$78),$AB$39)</f>
        <v>0</v>
      </c>
      <c r="U60" s="73">
        <f t="shared" si="3"/>
        <v>0</v>
      </c>
      <c r="V60" s="73">
        <f t="shared" si="3"/>
        <v>0</v>
      </c>
      <c r="W60" s="73">
        <f t="shared" si="3"/>
        <v>0</v>
      </c>
      <c r="X60" s="73">
        <f t="shared" si="3"/>
        <v>0</v>
      </c>
      <c r="Y60" s="73">
        <f t="shared" si="3"/>
        <v>0</v>
      </c>
      <c r="Z60" s="73">
        <f t="shared" si="3"/>
        <v>0</v>
      </c>
      <c r="AA60" s="73">
        <f t="shared" si="3"/>
        <v>0</v>
      </c>
      <c r="AB60" s="73">
        <f t="shared" si="3"/>
        <v>0</v>
      </c>
      <c r="AC60" s="73">
        <f t="shared" si="3"/>
        <v>0</v>
      </c>
      <c r="AD60" s="73">
        <f t="shared" si="3"/>
        <v>0</v>
      </c>
      <c r="AE60" s="73">
        <f t="shared" si="3"/>
        <v>0</v>
      </c>
    </row>
    <row r="61" spans="1:52" s="69" customFormat="1">
      <c r="A61" s="77"/>
      <c r="B61" s="91" t="s">
        <v>139</v>
      </c>
      <c r="C61" s="92"/>
      <c r="D61" s="92"/>
      <c r="E61" s="92"/>
      <c r="F61" s="92"/>
      <c r="G61" s="92"/>
      <c r="H61" s="92"/>
      <c r="I61" s="92"/>
      <c r="J61" s="92"/>
      <c r="K61" s="92"/>
      <c r="L61" s="92"/>
      <c r="M61" s="141"/>
      <c r="N61" s="142"/>
      <c r="O61" s="1"/>
      <c r="P61" s="1"/>
      <c r="Q61" s="1"/>
      <c r="R61" s="71" t="s">
        <v>140</v>
      </c>
      <c r="S61" s="72">
        <f>COUNTIF($B$64:$B$78,"Passed")</f>
        <v>0</v>
      </c>
      <c r="AF61" s="1"/>
      <c r="AG61" s="68"/>
      <c r="AH61" s="68"/>
      <c r="AI61" s="68"/>
    </row>
    <row r="62" spans="1:52" ht="12.75" customHeight="1">
      <c r="A62" s="77"/>
      <c r="B62" s="91" t="str">
        <f>IF(AND($C$84="Yes",S62&gt;0),"[SCE Note: Clear table in Section C and proceed to Section D, if Unit is not currently listed on the NQC list.]","[SCE Note: Proceed to Section D, if Unit is not currently listed on the NQC list.]")</f>
        <v>[SCE Note: Proceed to Section D, if Unit is not currently listed on the NQC list.]</v>
      </c>
      <c r="C62" s="92"/>
      <c r="D62" s="92"/>
      <c r="E62" s="92"/>
      <c r="F62" s="92"/>
      <c r="G62" s="92"/>
      <c r="H62" s="92"/>
      <c r="I62" s="92"/>
      <c r="J62" s="92"/>
      <c r="K62" s="92"/>
      <c r="L62" s="92"/>
      <c r="M62" s="141"/>
      <c r="N62" s="142"/>
      <c r="R62" s="71" t="s">
        <v>141</v>
      </c>
      <c r="S62" s="72">
        <f>COUNTIF($AA$64:$AA$78,"&gt;0")</f>
        <v>0</v>
      </c>
      <c r="AL62" s="379"/>
      <c r="AM62" s="379"/>
      <c r="AN62" s="379"/>
      <c r="AP62" s="379"/>
      <c r="AQ62" s="379"/>
      <c r="AR62" s="379"/>
      <c r="AT62" s="379"/>
      <c r="AU62" s="379"/>
      <c r="AV62" s="379"/>
      <c r="AX62" s="379"/>
      <c r="AY62" s="379"/>
      <c r="AZ62" s="379"/>
    </row>
    <row r="63" spans="1:52" ht="67.5">
      <c r="A63" s="305" t="s">
        <v>142</v>
      </c>
      <c r="B63" s="304" t="s">
        <v>143</v>
      </c>
      <c r="C63" s="305" t="s">
        <v>144</v>
      </c>
      <c r="D63" s="304" t="s">
        <v>145</v>
      </c>
      <c r="E63" s="304" t="s">
        <v>127</v>
      </c>
      <c r="F63" s="304" t="s">
        <v>128</v>
      </c>
      <c r="G63" s="304" t="s">
        <v>146</v>
      </c>
      <c r="H63" s="304" t="s">
        <v>147</v>
      </c>
      <c r="I63" s="303" t="s">
        <v>148</v>
      </c>
      <c r="J63" s="304" t="s">
        <v>124</v>
      </c>
      <c r="K63" s="304" t="s">
        <v>149</v>
      </c>
      <c r="L63" s="304" t="s">
        <v>107</v>
      </c>
      <c r="M63" s="304" t="s">
        <v>109</v>
      </c>
      <c r="N63" s="304" t="s">
        <v>150</v>
      </c>
      <c r="O63" s="220"/>
      <c r="P63" s="220"/>
      <c r="Q63" s="220"/>
      <c r="R63" s="71" t="s">
        <v>151</v>
      </c>
      <c r="S63" s="72" t="s">
        <v>152</v>
      </c>
      <c r="T63" s="72" t="s">
        <v>153</v>
      </c>
      <c r="U63" s="72" t="s">
        <v>154</v>
      </c>
      <c r="V63" s="72" t="s">
        <v>155</v>
      </c>
      <c r="W63" s="72" t="s">
        <v>156</v>
      </c>
      <c r="X63" s="72" t="s">
        <v>157</v>
      </c>
      <c r="Y63" s="72" t="s">
        <v>158</v>
      </c>
      <c r="Z63" s="72" t="s">
        <v>159</v>
      </c>
      <c r="AA63" s="72" t="s">
        <v>160</v>
      </c>
      <c r="AB63" s="72" t="s">
        <v>161</v>
      </c>
      <c r="AC63" s="72" t="s">
        <v>162</v>
      </c>
      <c r="AD63" s="72" t="s">
        <v>163</v>
      </c>
      <c r="AE63" s="72" t="s">
        <v>164</v>
      </c>
      <c r="AF63" s="72" t="s">
        <v>165</v>
      </c>
      <c r="AG63" s="72" t="s">
        <v>166</v>
      </c>
      <c r="AH63" s="72" t="s">
        <v>167</v>
      </c>
      <c r="AI63" s="72" t="s">
        <v>168</v>
      </c>
      <c r="AL63" s="379"/>
      <c r="AN63" s="1" t="s">
        <v>169</v>
      </c>
      <c r="AP63" s="379"/>
      <c r="AR63" s="1" t="s">
        <v>170</v>
      </c>
      <c r="AT63" s="379"/>
      <c r="AV63" s="1" t="s">
        <v>171</v>
      </c>
      <c r="AX63" s="379"/>
      <c r="AZ63" s="1" t="s">
        <v>172</v>
      </c>
    </row>
    <row r="64" spans="1:52" ht="25.15" customHeight="1">
      <c r="A64" s="73">
        <v>1</v>
      </c>
      <c r="B64" s="114" t="str">
        <f>IF(C64="","Select a unit from the list",IF(AH64="","Passed",AH64))</f>
        <v>Select a unit from the list</v>
      </c>
      <c r="C64" s="10"/>
      <c r="D64" s="73">
        <f>INDEX('NQC List'!$C$2:$C$1472,$R64)</f>
        <v>0</v>
      </c>
      <c r="E64" s="73">
        <f>INDEX('NQC List'!$Q$2:$Q$1472,$R64)</f>
        <v>0</v>
      </c>
      <c r="F64" s="73">
        <f>INDEX('NQC List'!$B$2:$B$1472,$R64)</f>
        <v>0</v>
      </c>
      <c r="G64" s="10"/>
      <c r="H64" s="302"/>
      <c r="I64" s="302"/>
      <c r="J64" s="9"/>
      <c r="K64" s="302" t="s">
        <v>173</v>
      </c>
      <c r="L64" s="302"/>
      <c r="M64" s="302"/>
      <c r="N64" s="302" t="s">
        <v>174</v>
      </c>
      <c r="O64" s="300"/>
      <c r="P64" s="300"/>
      <c r="Q64" s="300"/>
      <c r="R64" s="238">
        <f>IFERROR(MATCH(C64,'NQC List'!$A$2:$A$1472,0),1)</f>
        <v>1</v>
      </c>
      <c r="S64" s="74">
        <f>COUNTIF($C$64:$C$78,C64)</f>
        <v>0</v>
      </c>
      <c r="T64" s="75">
        <f>INDEX('NQC List'!D$2:D$1472,$R64)</f>
        <v>0</v>
      </c>
      <c r="U64" s="75">
        <f>INDEX('NQC List'!E$2:E$1472,$R64)</f>
        <v>0</v>
      </c>
      <c r="V64" s="75">
        <f>INDEX('NQC List'!F$2:F$1472,$R64)</f>
        <v>0</v>
      </c>
      <c r="W64" s="75">
        <f>INDEX('NQC List'!G$2:G$1472,$R64)</f>
        <v>0</v>
      </c>
      <c r="X64" s="75">
        <f>INDEX('NQC List'!H$2:H$1472,$R64)</f>
        <v>0</v>
      </c>
      <c r="Y64" s="75">
        <f>INDEX('NQC List'!I$2:I$1472,$R64)</f>
        <v>0</v>
      </c>
      <c r="Z64" s="75">
        <f>INDEX('NQC List'!J$2:J$1472,$R64)</f>
        <v>0</v>
      </c>
      <c r="AA64" s="75">
        <f>INDEX('NQC List'!K$2:K$1472,$R64)</f>
        <v>0</v>
      </c>
      <c r="AB64" s="75">
        <f>INDEX('NQC List'!L$2:L$1472,$R64)</f>
        <v>0</v>
      </c>
      <c r="AC64" s="75">
        <f>INDEX('NQC List'!M$2:M$1472,$R64)</f>
        <v>0</v>
      </c>
      <c r="AD64" s="75">
        <f>INDEX('NQC List'!N$2:N$1472,$R64)</f>
        <v>0</v>
      </c>
      <c r="AE64" s="75">
        <f>INDEX('NQC List'!O$2:O$1472,$R64)</f>
        <v>0</v>
      </c>
      <c r="AF64" s="75">
        <f>INDEX('NQC List'!P$2:P$1472,$R64)</f>
        <v>0</v>
      </c>
      <c r="AG64" s="75">
        <f>INDEX('NQC List'!Q$2:Q$1472,$R64)</f>
        <v>0</v>
      </c>
      <c r="AH64" s="352" t="str">
        <f>IF(AA64&gt;0,IF(OR(N64="",N64="Yes (Enter %of NQC or max MW)"),"Enter Flex amount of %",""),"")</f>
        <v/>
      </c>
      <c r="AI64" s="76">
        <f>C64</f>
        <v>0</v>
      </c>
      <c r="AL64" s="380" t="str">
        <f>IF(AM64="","",MAX(AL$63:AL63)+1)</f>
        <v/>
      </c>
      <c r="AM64" s="379" t="str">
        <f>IF(C64="","",IF(ISNUMBER(SEARCH("Import",C64)),"",C64))</f>
        <v/>
      </c>
      <c r="AN64" t="str">
        <f>IFERROR(INDEX(AM$64:AM$78,MATCH(ROW()-ROW(AN$63),AL$64:AL$78,0)),"")</f>
        <v/>
      </c>
      <c r="AP64" s="380" t="str">
        <f>IF(AQ64="","",MAX(AP$63:AP63)+1)</f>
        <v/>
      </c>
      <c r="AQ64" s="379" t="str">
        <f>IF($C64="","",IF(ISNUMBER(SEARCH("Import RA",$C64)),$C64,""))</f>
        <v/>
      </c>
      <c r="AR64" t="str">
        <f>IFERROR(INDEX(AQ$64:AQ$78,MATCH(ROW()-ROW(AR$63),AP$64:AP$78,0)),"")</f>
        <v/>
      </c>
      <c r="AT64" s="380" t="str">
        <f>IF(AU64="","",MAX(AT$63:AT63)+1)</f>
        <v/>
      </c>
      <c r="AU64" s="379" t="str">
        <f>IF($C64="","",IF(ISNUMBER(SEARCH("Firm Energy Import",$C64)),$C64,""))</f>
        <v/>
      </c>
      <c r="AV64" t="str">
        <f>IFERROR(INDEX(AU$64:AU$78,MATCH(ROW()-ROW(AV$63),AT$64:AT$78,0)),"")</f>
        <v/>
      </c>
      <c r="AX64" s="380" t="str">
        <f>IF(AY64="","",MAX(AX$63:AX63)+1)</f>
        <v/>
      </c>
      <c r="AY64" s="379" t="str">
        <f>IF($C64="","",IF(ISNUMBER(SEARCH("Import Capability Transfer",$C64)),$C64,""))</f>
        <v/>
      </c>
      <c r="AZ64" t="str">
        <f>IFERROR(INDEX(AY$64:AY$78,MATCH(ROW()-ROW(AZ$63),AX$64:AX$78,0)),"")</f>
        <v/>
      </c>
    </row>
    <row r="65" spans="1:52" ht="25.15" customHeight="1">
      <c r="A65" s="73">
        <v>2</v>
      </c>
      <c r="B65" s="114" t="str">
        <f>IF(C65&lt;&gt;"",IF(S65&gt;1,"Unit already selected above",IF(E65="North",IF(E65&lt;&gt;E64,"Select same type unit (as above) from the list",IF(AH65="","Passed",AH65)),IF(OR(E65&lt;&gt;E64,F65&lt;&gt;F64),"Select same type unit (as above) from the list",IF(AH65="","Passed",AH65)))),"")</f>
        <v/>
      </c>
      <c r="C65" s="10"/>
      <c r="D65" s="73">
        <f>INDEX('NQC List'!$C$2:$C$1472,$R65)</f>
        <v>0</v>
      </c>
      <c r="E65" s="73">
        <f>INDEX('NQC List'!$Q$2:$Q$1472,$R65)</f>
        <v>0</v>
      </c>
      <c r="F65" s="73">
        <f>INDEX('NQC List'!$B$2:$B$1472,$R65)</f>
        <v>0</v>
      </c>
      <c r="G65" s="10"/>
      <c r="H65" s="302"/>
      <c r="I65" s="302"/>
      <c r="J65" s="9"/>
      <c r="K65" s="302" t="s">
        <v>173</v>
      </c>
      <c r="L65" s="302"/>
      <c r="M65" s="302"/>
      <c r="N65" s="302" t="s">
        <v>174</v>
      </c>
      <c r="O65" s="300"/>
      <c r="P65" s="300"/>
      <c r="Q65" s="300"/>
      <c r="R65" s="238">
        <f>IFERROR(MATCH(C65,'NQC List'!$A$2:$A$1472,0),1)</f>
        <v>1</v>
      </c>
      <c r="S65" s="74">
        <f t="shared" ref="S65:S78" si="4">COUNTIF($C$64:$C$78,C65)</f>
        <v>0</v>
      </c>
      <c r="T65" s="75">
        <f>INDEX('NQC List'!D$2:D$1472,$R65)</f>
        <v>0</v>
      </c>
      <c r="U65" s="75">
        <f>INDEX('NQC List'!E$2:E$1472,$R65)</f>
        <v>0</v>
      </c>
      <c r="V65" s="75">
        <f>INDEX('NQC List'!F$2:F$1472,$R65)</f>
        <v>0</v>
      </c>
      <c r="W65" s="75">
        <f>INDEX('NQC List'!G$2:G$1472,$R65)</f>
        <v>0</v>
      </c>
      <c r="X65" s="75">
        <f>INDEX('NQC List'!H$2:H$1472,$R65)</f>
        <v>0</v>
      </c>
      <c r="Y65" s="75">
        <f>INDEX('NQC List'!I$2:I$1472,$R65)</f>
        <v>0</v>
      </c>
      <c r="Z65" s="75">
        <f>INDEX('NQC List'!J$2:J$1472,$R65)</f>
        <v>0</v>
      </c>
      <c r="AA65" s="75">
        <f>INDEX('NQC List'!K$2:K$1472,$R65)</f>
        <v>0</v>
      </c>
      <c r="AB65" s="75">
        <f>INDEX('NQC List'!L$2:L$1472,$R65)</f>
        <v>0</v>
      </c>
      <c r="AC65" s="75">
        <f>INDEX('NQC List'!M$2:M$1472,$R65)</f>
        <v>0</v>
      </c>
      <c r="AD65" s="75">
        <f>INDEX('NQC List'!N$2:N$1472,$R65)</f>
        <v>0</v>
      </c>
      <c r="AE65" s="75">
        <f>INDEX('NQC List'!O$2:O$1472,$R65)</f>
        <v>0</v>
      </c>
      <c r="AF65" s="75">
        <f>INDEX('NQC List'!P$2:P$1472,$R65)</f>
        <v>0</v>
      </c>
      <c r="AG65" s="75">
        <f>INDEX('NQC List'!Q$2:Q$1472,$R65)</f>
        <v>0</v>
      </c>
      <c r="AH65" s="352" t="str">
        <f>IF(AA65&gt;0,IF(OR(N65="",N65="Yes (Enter %of NQC or max MW)"),"Enter Flex amount of %",""),"")</f>
        <v/>
      </c>
      <c r="AI65" s="76" t="str">
        <f>AI64&amp;IF(C65&lt;&gt;"","; "&amp;C65,"")</f>
        <v>0</v>
      </c>
      <c r="AL65" s="380" t="str">
        <f>IF(AM65="","",MAX(AL$63:AL64)+1)</f>
        <v/>
      </c>
      <c r="AM65" s="379" t="str">
        <f t="shared" ref="AM65:AM78" si="5">IF(C65="","",IF(ISNUMBER(SEARCH("Import",C65)),"",C65))</f>
        <v/>
      </c>
      <c r="AN65" t="str">
        <f t="shared" ref="AN65:AN78" si="6">IFERROR(INDEX(AM$64:AM$78,MATCH(ROW()-ROW(AN$63),AL$64:AL$78,0)),"")</f>
        <v/>
      </c>
      <c r="AP65" s="380" t="str">
        <f>IF(AQ65="","",MAX(AP$63:AP64)+1)</f>
        <v/>
      </c>
      <c r="AQ65" s="379" t="str">
        <f t="shared" ref="AQ65:AQ78" si="7">IF($C65="","",IF(ISNUMBER(SEARCH("Import RA",$C65)),$C65,""))</f>
        <v/>
      </c>
      <c r="AR65" t="str">
        <f t="shared" ref="AR65:AR78" si="8">IFERROR(INDEX(AQ$64:AQ$78,MATCH(ROW()-ROW(AR$63),AP$64:AP$78,0)),"")</f>
        <v/>
      </c>
      <c r="AT65" s="380" t="str">
        <f>IF(AU65="","",MAX(AT$63:AT64)+1)</f>
        <v/>
      </c>
      <c r="AU65" s="379" t="str">
        <f t="shared" ref="AU65:AU78" si="9">IF($C65="","",IF(ISNUMBER(SEARCH("Firm Energy Import",$C65)),$C65,""))</f>
        <v/>
      </c>
      <c r="AV65" t="str">
        <f t="shared" ref="AV65:AV78" si="10">IFERROR(INDEX(AU$64:AU$78,MATCH(ROW()-ROW(AV$63),AT$64:AT$78,0)),"")</f>
        <v/>
      </c>
      <c r="AX65" s="380" t="str">
        <f>IF(AY65="","",MAX(AX$63:AX64)+1)</f>
        <v/>
      </c>
      <c r="AY65" s="379" t="str">
        <f t="shared" ref="AY65:AY78" si="11">IF($C65="","",IF(ISNUMBER(SEARCH("Import Capability Transfer",$C65)),$C65,""))</f>
        <v/>
      </c>
      <c r="AZ65" t="str">
        <f t="shared" ref="AZ65:AZ78" si="12">IFERROR(INDEX(AY$64:AY$78,MATCH(ROW()-ROW(AZ$63),AX$64:AX$78,0)),"")</f>
        <v/>
      </c>
    </row>
    <row r="66" spans="1:52" ht="25.15" customHeight="1">
      <c r="A66" s="73">
        <v>3</v>
      </c>
      <c r="B66" s="114" t="str">
        <f t="shared" ref="B66:B76" si="13">IF(C66&lt;&gt;"",IF(S66&gt;1,"Unit already selected above",IF(E66="North",IF(E66&lt;&gt;E65,"Select same type unit (as above) from the list","Passed"),IF(OR(E66&lt;&gt;E65,F66&lt;&gt;F65),"Select same type unit (as above) from the list","Passed"))),"")</f>
        <v/>
      </c>
      <c r="C66" s="10"/>
      <c r="D66" s="73">
        <f>INDEX('NQC List'!$C$2:$C$1472,$R66)</f>
        <v>0</v>
      </c>
      <c r="E66" s="73">
        <f>INDEX('NQC List'!$Q$2:$Q$1472,$R66)</f>
        <v>0</v>
      </c>
      <c r="F66" s="73">
        <f>INDEX('NQC List'!$B$2:$B$1472,$R66)</f>
        <v>0</v>
      </c>
      <c r="G66" s="10"/>
      <c r="H66" s="302"/>
      <c r="I66" s="302"/>
      <c r="J66" s="9"/>
      <c r="K66" s="302" t="s">
        <v>173</v>
      </c>
      <c r="L66" s="302"/>
      <c r="M66" s="302"/>
      <c r="N66" s="302" t="s">
        <v>174</v>
      </c>
      <c r="O66" s="300"/>
      <c r="P66" s="300"/>
      <c r="Q66" s="300"/>
      <c r="R66" s="238">
        <f>IFERROR(MATCH(C66,'NQC List'!$A$2:$A$1472,0),1)</f>
        <v>1</v>
      </c>
      <c r="S66" s="74">
        <f t="shared" si="4"/>
        <v>0</v>
      </c>
      <c r="T66" s="75">
        <f>INDEX('NQC List'!D$2:D$1472,$R66)</f>
        <v>0</v>
      </c>
      <c r="U66" s="75">
        <f>INDEX('NQC List'!E$2:E$1472,$R66)</f>
        <v>0</v>
      </c>
      <c r="V66" s="75">
        <f>INDEX('NQC List'!F$2:F$1472,$R66)</f>
        <v>0</v>
      </c>
      <c r="W66" s="75">
        <f>INDEX('NQC List'!G$2:G$1472,$R66)</f>
        <v>0</v>
      </c>
      <c r="X66" s="75">
        <f>INDEX('NQC List'!H$2:H$1472,$R66)</f>
        <v>0</v>
      </c>
      <c r="Y66" s="75">
        <f>INDEX('NQC List'!I$2:I$1472,$R66)</f>
        <v>0</v>
      </c>
      <c r="Z66" s="75">
        <f>INDEX('NQC List'!J$2:J$1472,$R66)</f>
        <v>0</v>
      </c>
      <c r="AA66" s="75">
        <f>INDEX('NQC List'!K$2:K$1472,$R66)</f>
        <v>0</v>
      </c>
      <c r="AB66" s="75">
        <f>INDEX('NQC List'!L$2:L$1472,$R66)</f>
        <v>0</v>
      </c>
      <c r="AC66" s="75">
        <f>INDEX('NQC List'!M$2:M$1472,$R66)</f>
        <v>0</v>
      </c>
      <c r="AD66" s="75">
        <f>INDEX('NQC List'!N$2:N$1472,$R66)</f>
        <v>0</v>
      </c>
      <c r="AE66" s="75">
        <f>INDEX('NQC List'!O$2:O$1472,$R66)</f>
        <v>0</v>
      </c>
      <c r="AF66" s="75">
        <f>INDEX('NQC List'!P$2:P$1472,$R66)</f>
        <v>0</v>
      </c>
      <c r="AG66" s="75">
        <f>INDEX('NQC List'!Q$2:Q$1472,$R66)</f>
        <v>0</v>
      </c>
      <c r="AH66" s="352" t="str">
        <f t="shared" ref="AH66:AH78" si="14">IF(AA66&gt;0,IF(OR(N66="",N66="Yes (Enter %of NQC or max MW)"),"Enter Flex amount of %",""),"")</f>
        <v/>
      </c>
      <c r="AI66" s="76" t="str">
        <f t="shared" ref="AI66:AI78" si="15">AI65&amp;IF(C66&lt;&gt;"","; "&amp;C66,"")</f>
        <v>0</v>
      </c>
      <c r="AL66" s="380" t="str">
        <f>IF(AM66="","",MAX(AL$63:AL65)+1)</f>
        <v/>
      </c>
      <c r="AM66" s="379" t="str">
        <f t="shared" si="5"/>
        <v/>
      </c>
      <c r="AN66" t="str">
        <f t="shared" si="6"/>
        <v/>
      </c>
      <c r="AP66" s="380" t="str">
        <f>IF(AQ66="","",MAX(AP$63:AP65)+1)</f>
        <v/>
      </c>
      <c r="AQ66" s="379" t="str">
        <f t="shared" si="7"/>
        <v/>
      </c>
      <c r="AR66" t="str">
        <f t="shared" si="8"/>
        <v/>
      </c>
      <c r="AT66" s="380" t="str">
        <f>IF(AU66="","",MAX(AT$63:AT65)+1)</f>
        <v/>
      </c>
      <c r="AU66" s="379" t="str">
        <f t="shared" si="9"/>
        <v/>
      </c>
      <c r="AV66" t="str">
        <f t="shared" si="10"/>
        <v/>
      </c>
      <c r="AX66" s="380" t="str">
        <f>IF(AY66="","",MAX(AX$63:AX65)+1)</f>
        <v/>
      </c>
      <c r="AY66" s="379" t="str">
        <f t="shared" si="11"/>
        <v/>
      </c>
      <c r="AZ66" t="str">
        <f t="shared" si="12"/>
        <v/>
      </c>
    </row>
    <row r="67" spans="1:52" ht="25.15" customHeight="1">
      <c r="A67" s="73">
        <v>4</v>
      </c>
      <c r="B67" s="114" t="str">
        <f t="shared" si="13"/>
        <v/>
      </c>
      <c r="C67" s="10"/>
      <c r="D67" s="73">
        <f>INDEX('NQC List'!$C$2:$C$1472,$R67)</f>
        <v>0</v>
      </c>
      <c r="E67" s="73">
        <f>INDEX('NQC List'!$Q$2:$Q$1472,$R67)</f>
        <v>0</v>
      </c>
      <c r="F67" s="73">
        <f>INDEX('NQC List'!$B$2:$B$1472,$R67)</f>
        <v>0</v>
      </c>
      <c r="G67" s="10"/>
      <c r="H67" s="302"/>
      <c r="I67" s="302"/>
      <c r="J67" s="9"/>
      <c r="K67" s="302" t="s">
        <v>173</v>
      </c>
      <c r="L67" s="302"/>
      <c r="M67" s="302"/>
      <c r="N67" s="302" t="s">
        <v>174</v>
      </c>
      <c r="O67" s="300"/>
      <c r="P67" s="300"/>
      <c r="Q67" s="300"/>
      <c r="R67" s="238">
        <f>IFERROR(MATCH(C67,'NQC List'!$A$2:$A$1472,0),1)</f>
        <v>1</v>
      </c>
      <c r="S67" s="74">
        <f t="shared" si="4"/>
        <v>0</v>
      </c>
      <c r="T67" s="75">
        <f>INDEX('NQC List'!D$2:D$1472,$R67)</f>
        <v>0</v>
      </c>
      <c r="U67" s="75">
        <f>INDEX('NQC List'!E$2:E$1472,$R67)</f>
        <v>0</v>
      </c>
      <c r="V67" s="75">
        <f>INDEX('NQC List'!F$2:F$1472,$R67)</f>
        <v>0</v>
      </c>
      <c r="W67" s="75">
        <f>INDEX('NQC List'!G$2:G$1472,$R67)</f>
        <v>0</v>
      </c>
      <c r="X67" s="75">
        <f>INDEX('NQC List'!H$2:H$1472,$R67)</f>
        <v>0</v>
      </c>
      <c r="Y67" s="75">
        <f>INDEX('NQC List'!I$2:I$1472,$R67)</f>
        <v>0</v>
      </c>
      <c r="Z67" s="75">
        <f>INDEX('NQC List'!J$2:J$1472,$R67)</f>
        <v>0</v>
      </c>
      <c r="AA67" s="75">
        <f>INDEX('NQC List'!K$2:K$1472,$R67)</f>
        <v>0</v>
      </c>
      <c r="AB67" s="75">
        <f>INDEX('NQC List'!L$2:L$1472,$R67)</f>
        <v>0</v>
      </c>
      <c r="AC67" s="75">
        <f>INDEX('NQC List'!M$2:M$1472,$R67)</f>
        <v>0</v>
      </c>
      <c r="AD67" s="75">
        <f>INDEX('NQC List'!N$2:N$1472,$R67)</f>
        <v>0</v>
      </c>
      <c r="AE67" s="75">
        <f>INDEX('NQC List'!O$2:O$1472,$R67)</f>
        <v>0</v>
      </c>
      <c r="AF67" s="75">
        <f>INDEX('NQC List'!P$2:P$1472,$R67)</f>
        <v>0</v>
      </c>
      <c r="AG67" s="75">
        <f>INDEX('NQC List'!Q$2:Q$1472,$R67)</f>
        <v>0</v>
      </c>
      <c r="AH67" s="352" t="str">
        <f t="shared" si="14"/>
        <v/>
      </c>
      <c r="AI67" s="76" t="str">
        <f t="shared" si="15"/>
        <v>0</v>
      </c>
      <c r="AL67" s="380" t="str">
        <f>IF(AM67="","",MAX(AL$63:AL66)+1)</f>
        <v/>
      </c>
      <c r="AM67" s="379" t="str">
        <f t="shared" si="5"/>
        <v/>
      </c>
      <c r="AN67" t="str">
        <f t="shared" si="6"/>
        <v/>
      </c>
      <c r="AP67" s="380" t="str">
        <f>IF(AQ67="","",MAX(AP$63:AP66)+1)</f>
        <v/>
      </c>
      <c r="AQ67" s="379" t="str">
        <f t="shared" si="7"/>
        <v/>
      </c>
      <c r="AR67" t="str">
        <f t="shared" si="8"/>
        <v/>
      </c>
      <c r="AT67" s="380" t="str">
        <f>IF(AU67="","",MAX(AT$63:AT66)+1)</f>
        <v/>
      </c>
      <c r="AU67" s="379" t="str">
        <f t="shared" si="9"/>
        <v/>
      </c>
      <c r="AV67" t="str">
        <f t="shared" si="10"/>
        <v/>
      </c>
      <c r="AX67" s="380" t="str">
        <f>IF(AY67="","",MAX(AX$63:AX66)+1)</f>
        <v/>
      </c>
      <c r="AY67" s="379" t="str">
        <f t="shared" si="11"/>
        <v/>
      </c>
      <c r="AZ67" t="str">
        <f t="shared" si="12"/>
        <v/>
      </c>
    </row>
    <row r="68" spans="1:52" ht="25.15" customHeight="1">
      <c r="A68" s="73">
        <v>5</v>
      </c>
      <c r="B68" s="114" t="str">
        <f t="shared" si="13"/>
        <v/>
      </c>
      <c r="C68" s="10"/>
      <c r="D68" s="73">
        <f>INDEX('NQC List'!$C$2:$C$1472,$R68)</f>
        <v>0</v>
      </c>
      <c r="E68" s="73">
        <f>INDEX('NQC List'!$Q$2:$Q$1472,$R68)</f>
        <v>0</v>
      </c>
      <c r="F68" s="73">
        <f>INDEX('NQC List'!$B$2:$B$1472,$R68)</f>
        <v>0</v>
      </c>
      <c r="G68" s="10"/>
      <c r="H68" s="302"/>
      <c r="I68" s="302"/>
      <c r="J68" s="9"/>
      <c r="K68" s="302" t="s">
        <v>173</v>
      </c>
      <c r="L68" s="302"/>
      <c r="M68" s="302"/>
      <c r="N68" s="302" t="s">
        <v>174</v>
      </c>
      <c r="O68" s="300"/>
      <c r="P68" s="300"/>
      <c r="Q68" s="300"/>
      <c r="R68" s="238">
        <f>IFERROR(MATCH(C68,'NQC List'!$A$2:$A$1472,0),1)</f>
        <v>1</v>
      </c>
      <c r="S68" s="74">
        <f t="shared" si="4"/>
        <v>0</v>
      </c>
      <c r="T68" s="75">
        <f>INDEX('NQC List'!D$2:D$1472,$R68)</f>
        <v>0</v>
      </c>
      <c r="U68" s="75">
        <f>INDEX('NQC List'!E$2:E$1472,$R68)</f>
        <v>0</v>
      </c>
      <c r="V68" s="75">
        <f>INDEX('NQC List'!F$2:F$1472,$R68)</f>
        <v>0</v>
      </c>
      <c r="W68" s="75">
        <f>INDEX('NQC List'!G$2:G$1472,$R68)</f>
        <v>0</v>
      </c>
      <c r="X68" s="75">
        <f>INDEX('NQC List'!H$2:H$1472,$R68)</f>
        <v>0</v>
      </c>
      <c r="Y68" s="75">
        <f>INDEX('NQC List'!I$2:I$1472,$R68)</f>
        <v>0</v>
      </c>
      <c r="Z68" s="75">
        <f>INDEX('NQC List'!J$2:J$1472,$R68)</f>
        <v>0</v>
      </c>
      <c r="AA68" s="75">
        <f>INDEX('NQC List'!K$2:K$1472,$R68)</f>
        <v>0</v>
      </c>
      <c r="AB68" s="75">
        <f>INDEX('NQC List'!L$2:L$1472,$R68)</f>
        <v>0</v>
      </c>
      <c r="AC68" s="75">
        <f>INDEX('NQC List'!M$2:M$1472,$R68)</f>
        <v>0</v>
      </c>
      <c r="AD68" s="75">
        <f>INDEX('NQC List'!N$2:N$1472,$R68)</f>
        <v>0</v>
      </c>
      <c r="AE68" s="75">
        <f>INDEX('NQC List'!O$2:O$1472,$R68)</f>
        <v>0</v>
      </c>
      <c r="AF68" s="75">
        <f>INDEX('NQC List'!P$2:P$1472,$R68)</f>
        <v>0</v>
      </c>
      <c r="AG68" s="75">
        <f>INDEX('NQC List'!Q$2:Q$1472,$R68)</f>
        <v>0</v>
      </c>
      <c r="AH68" s="352" t="str">
        <f t="shared" si="14"/>
        <v/>
      </c>
      <c r="AI68" s="76" t="str">
        <f t="shared" si="15"/>
        <v>0</v>
      </c>
      <c r="AL68" s="380" t="str">
        <f>IF(AM68="","",MAX(AL$63:AL67)+1)</f>
        <v/>
      </c>
      <c r="AM68" s="379" t="str">
        <f t="shared" si="5"/>
        <v/>
      </c>
      <c r="AN68" t="str">
        <f t="shared" si="6"/>
        <v/>
      </c>
      <c r="AP68" s="380" t="str">
        <f>IF(AQ68="","",MAX(AP$63:AP67)+1)</f>
        <v/>
      </c>
      <c r="AQ68" s="379" t="str">
        <f t="shared" si="7"/>
        <v/>
      </c>
      <c r="AR68" t="str">
        <f t="shared" si="8"/>
        <v/>
      </c>
      <c r="AT68" s="380" t="str">
        <f>IF(AU68="","",MAX(AT$63:AT67)+1)</f>
        <v/>
      </c>
      <c r="AU68" s="379" t="str">
        <f t="shared" si="9"/>
        <v/>
      </c>
      <c r="AV68" t="str">
        <f t="shared" si="10"/>
        <v/>
      </c>
      <c r="AX68" s="380" t="str">
        <f>IF(AY68="","",MAX(AX$63:AX67)+1)</f>
        <v/>
      </c>
      <c r="AY68" s="379" t="str">
        <f t="shared" si="11"/>
        <v/>
      </c>
      <c r="AZ68" t="str">
        <f t="shared" si="12"/>
        <v/>
      </c>
    </row>
    <row r="69" spans="1:52" ht="25.15" customHeight="1">
      <c r="A69" s="73">
        <v>6</v>
      </c>
      <c r="B69" s="114" t="str">
        <f t="shared" si="13"/>
        <v/>
      </c>
      <c r="C69" s="10"/>
      <c r="D69" s="73">
        <f>INDEX('NQC List'!$C$2:$C$1472,$R69)</f>
        <v>0</v>
      </c>
      <c r="E69" s="73">
        <f>INDEX('NQC List'!$Q$2:$Q$1472,$R69)</f>
        <v>0</v>
      </c>
      <c r="F69" s="73">
        <f>INDEX('NQC List'!$B$2:$B$1472,$R69)</f>
        <v>0</v>
      </c>
      <c r="G69" s="10"/>
      <c r="H69" s="302"/>
      <c r="I69" s="302"/>
      <c r="J69" s="9"/>
      <c r="K69" s="302" t="s">
        <v>173</v>
      </c>
      <c r="L69" s="302"/>
      <c r="M69" s="302"/>
      <c r="N69" s="302" t="s">
        <v>174</v>
      </c>
      <c r="O69" s="300"/>
      <c r="P69" s="300"/>
      <c r="Q69" s="300"/>
      <c r="R69" s="238">
        <f>IFERROR(MATCH(C69,'NQC List'!$A$2:$A$1472,0),1)</f>
        <v>1</v>
      </c>
      <c r="S69" s="74">
        <f t="shared" si="4"/>
        <v>0</v>
      </c>
      <c r="T69" s="75">
        <f>INDEX('NQC List'!D$2:D$1472,$R69)</f>
        <v>0</v>
      </c>
      <c r="U69" s="75">
        <f>INDEX('NQC List'!E$2:E$1472,$R69)</f>
        <v>0</v>
      </c>
      <c r="V69" s="75">
        <f>INDEX('NQC List'!F$2:F$1472,$R69)</f>
        <v>0</v>
      </c>
      <c r="W69" s="75">
        <f>INDEX('NQC List'!G$2:G$1472,$R69)</f>
        <v>0</v>
      </c>
      <c r="X69" s="75">
        <f>INDEX('NQC List'!H$2:H$1472,$R69)</f>
        <v>0</v>
      </c>
      <c r="Y69" s="75">
        <f>INDEX('NQC List'!I$2:I$1472,$R69)</f>
        <v>0</v>
      </c>
      <c r="Z69" s="75">
        <f>INDEX('NQC List'!J$2:J$1472,$R69)</f>
        <v>0</v>
      </c>
      <c r="AA69" s="75">
        <f>INDEX('NQC List'!K$2:K$1472,$R69)</f>
        <v>0</v>
      </c>
      <c r="AB69" s="75">
        <f>INDEX('NQC List'!L$2:L$1472,$R69)</f>
        <v>0</v>
      </c>
      <c r="AC69" s="75">
        <f>INDEX('NQC List'!M$2:M$1472,$R69)</f>
        <v>0</v>
      </c>
      <c r="AD69" s="75">
        <f>INDEX('NQC List'!N$2:N$1472,$R69)</f>
        <v>0</v>
      </c>
      <c r="AE69" s="75">
        <f>INDEX('NQC List'!O$2:O$1472,$R69)</f>
        <v>0</v>
      </c>
      <c r="AF69" s="75">
        <f>INDEX('NQC List'!P$2:P$1472,$R69)</f>
        <v>0</v>
      </c>
      <c r="AG69" s="75">
        <f>INDEX('NQC List'!Q$2:Q$1472,$R69)</f>
        <v>0</v>
      </c>
      <c r="AH69" s="352" t="str">
        <f t="shared" si="14"/>
        <v/>
      </c>
      <c r="AI69" s="76" t="str">
        <f t="shared" si="15"/>
        <v>0</v>
      </c>
      <c r="AL69" s="380" t="str">
        <f>IF(AM69="","",MAX(AL$63:AL68)+1)</f>
        <v/>
      </c>
      <c r="AM69" s="379" t="str">
        <f t="shared" si="5"/>
        <v/>
      </c>
      <c r="AN69" t="str">
        <f t="shared" si="6"/>
        <v/>
      </c>
      <c r="AP69" s="380" t="str">
        <f>IF(AQ69="","",MAX(AP$63:AP68)+1)</f>
        <v/>
      </c>
      <c r="AQ69" s="379" t="str">
        <f t="shared" si="7"/>
        <v/>
      </c>
      <c r="AR69" t="str">
        <f t="shared" si="8"/>
        <v/>
      </c>
      <c r="AT69" s="380" t="str">
        <f>IF(AU69="","",MAX(AT$63:AT68)+1)</f>
        <v/>
      </c>
      <c r="AU69" s="379" t="str">
        <f t="shared" si="9"/>
        <v/>
      </c>
      <c r="AV69" t="str">
        <f t="shared" si="10"/>
        <v/>
      </c>
      <c r="AX69" s="380" t="str">
        <f>IF(AY69="","",MAX(AX$63:AX68)+1)</f>
        <v/>
      </c>
      <c r="AY69" s="379" t="str">
        <f t="shared" si="11"/>
        <v/>
      </c>
      <c r="AZ69" t="str">
        <f t="shared" si="12"/>
        <v/>
      </c>
    </row>
    <row r="70" spans="1:52" ht="25.15" customHeight="1">
      <c r="A70" s="73">
        <v>7</v>
      </c>
      <c r="B70" s="114" t="str">
        <f t="shared" si="13"/>
        <v/>
      </c>
      <c r="C70" s="10"/>
      <c r="D70" s="73">
        <f>INDEX('NQC List'!$C$2:$C$1472,$R70)</f>
        <v>0</v>
      </c>
      <c r="E70" s="73">
        <f>INDEX('NQC List'!$Q$2:$Q$1472,$R70)</f>
        <v>0</v>
      </c>
      <c r="F70" s="73">
        <f>INDEX('NQC List'!$B$2:$B$1472,$R70)</f>
        <v>0</v>
      </c>
      <c r="G70" s="10"/>
      <c r="H70" s="302"/>
      <c r="I70" s="302"/>
      <c r="J70" s="9"/>
      <c r="K70" s="302" t="s">
        <v>173</v>
      </c>
      <c r="L70" s="302"/>
      <c r="M70" s="302"/>
      <c r="N70" s="302" t="s">
        <v>174</v>
      </c>
      <c r="O70" s="300"/>
      <c r="P70" s="300"/>
      <c r="Q70" s="300"/>
      <c r="R70" s="238">
        <f>IFERROR(MATCH(C70,'NQC List'!$A$2:$A$1472,0),1)</f>
        <v>1</v>
      </c>
      <c r="S70" s="74">
        <f t="shared" si="4"/>
        <v>0</v>
      </c>
      <c r="T70" s="75">
        <f>INDEX('NQC List'!D$2:D$1472,$R70)</f>
        <v>0</v>
      </c>
      <c r="U70" s="75">
        <f>INDEX('NQC List'!E$2:E$1472,$R70)</f>
        <v>0</v>
      </c>
      <c r="V70" s="75">
        <f>INDEX('NQC List'!F$2:F$1472,$R70)</f>
        <v>0</v>
      </c>
      <c r="W70" s="75">
        <f>INDEX('NQC List'!G$2:G$1472,$R70)</f>
        <v>0</v>
      </c>
      <c r="X70" s="75">
        <f>INDEX('NQC List'!H$2:H$1472,$R70)</f>
        <v>0</v>
      </c>
      <c r="Y70" s="75">
        <f>INDEX('NQC List'!I$2:I$1472,$R70)</f>
        <v>0</v>
      </c>
      <c r="Z70" s="75">
        <f>INDEX('NQC List'!J$2:J$1472,$R70)</f>
        <v>0</v>
      </c>
      <c r="AA70" s="75">
        <f>INDEX('NQC List'!K$2:K$1472,$R70)</f>
        <v>0</v>
      </c>
      <c r="AB70" s="75">
        <f>INDEX('NQC List'!L$2:L$1472,$R70)</f>
        <v>0</v>
      </c>
      <c r="AC70" s="75">
        <f>INDEX('NQC List'!M$2:M$1472,$R70)</f>
        <v>0</v>
      </c>
      <c r="AD70" s="75">
        <f>INDEX('NQC List'!N$2:N$1472,$R70)</f>
        <v>0</v>
      </c>
      <c r="AE70" s="75">
        <f>INDEX('NQC List'!O$2:O$1472,$R70)</f>
        <v>0</v>
      </c>
      <c r="AF70" s="75">
        <f>INDEX('NQC List'!P$2:P$1472,$R70)</f>
        <v>0</v>
      </c>
      <c r="AG70" s="75">
        <f>INDEX('NQC List'!Q$2:Q$1472,$R70)</f>
        <v>0</v>
      </c>
      <c r="AH70" s="352" t="str">
        <f t="shared" si="14"/>
        <v/>
      </c>
      <c r="AI70" s="76" t="str">
        <f t="shared" si="15"/>
        <v>0</v>
      </c>
      <c r="AL70" s="380" t="str">
        <f>IF(AM70="","",MAX(AL$63:AL69)+1)</f>
        <v/>
      </c>
      <c r="AM70" s="379" t="str">
        <f t="shared" si="5"/>
        <v/>
      </c>
      <c r="AN70" t="str">
        <f t="shared" si="6"/>
        <v/>
      </c>
      <c r="AP70" s="380" t="str">
        <f>IF(AQ70="","",MAX(AP$63:AP69)+1)</f>
        <v/>
      </c>
      <c r="AQ70" s="379" t="str">
        <f t="shared" si="7"/>
        <v/>
      </c>
      <c r="AR70" t="str">
        <f t="shared" si="8"/>
        <v/>
      </c>
      <c r="AT70" s="380" t="str">
        <f>IF(AU70="","",MAX(AT$63:AT69)+1)</f>
        <v/>
      </c>
      <c r="AU70" s="379" t="str">
        <f t="shared" si="9"/>
        <v/>
      </c>
      <c r="AV70" t="str">
        <f t="shared" si="10"/>
        <v/>
      </c>
      <c r="AX70" s="380" t="str">
        <f>IF(AY70="","",MAX(AX$63:AX69)+1)</f>
        <v/>
      </c>
      <c r="AY70" s="379" t="str">
        <f t="shared" si="11"/>
        <v/>
      </c>
      <c r="AZ70" t="str">
        <f t="shared" si="12"/>
        <v/>
      </c>
    </row>
    <row r="71" spans="1:52" ht="25.15" customHeight="1">
      <c r="A71" s="73">
        <v>8</v>
      </c>
      <c r="B71" s="114" t="str">
        <f t="shared" si="13"/>
        <v/>
      </c>
      <c r="C71" s="10"/>
      <c r="D71" s="73">
        <f>INDEX('NQC List'!$C$2:$C$1472,$R71)</f>
        <v>0</v>
      </c>
      <c r="E71" s="73">
        <f>INDEX('NQC List'!$Q$2:$Q$1472,$R71)</f>
        <v>0</v>
      </c>
      <c r="F71" s="73">
        <f>INDEX('NQC List'!$B$2:$B$1472,$R71)</f>
        <v>0</v>
      </c>
      <c r="G71" s="10"/>
      <c r="H71" s="302"/>
      <c r="I71" s="302"/>
      <c r="J71" s="9"/>
      <c r="K71" s="302" t="s">
        <v>173</v>
      </c>
      <c r="L71" s="302"/>
      <c r="M71" s="302"/>
      <c r="N71" s="302" t="s">
        <v>174</v>
      </c>
      <c r="O71" s="300"/>
      <c r="P71" s="300"/>
      <c r="Q71" s="300"/>
      <c r="R71" s="238">
        <f>IFERROR(MATCH(C71,'NQC List'!$A$2:$A$1472,0),1)</f>
        <v>1</v>
      </c>
      <c r="S71" s="74">
        <f t="shared" si="4"/>
        <v>0</v>
      </c>
      <c r="T71" s="75">
        <f>INDEX('NQC List'!D$2:D$1472,$R71)</f>
        <v>0</v>
      </c>
      <c r="U71" s="75">
        <f>INDEX('NQC List'!E$2:E$1472,$R71)</f>
        <v>0</v>
      </c>
      <c r="V71" s="75">
        <f>INDEX('NQC List'!F$2:F$1472,$R71)</f>
        <v>0</v>
      </c>
      <c r="W71" s="75">
        <f>INDEX('NQC List'!G$2:G$1472,$R71)</f>
        <v>0</v>
      </c>
      <c r="X71" s="75">
        <f>INDEX('NQC List'!H$2:H$1472,$R71)</f>
        <v>0</v>
      </c>
      <c r="Y71" s="75">
        <f>INDEX('NQC List'!I$2:I$1472,$R71)</f>
        <v>0</v>
      </c>
      <c r="Z71" s="75">
        <f>INDEX('NQC List'!J$2:J$1472,$R71)</f>
        <v>0</v>
      </c>
      <c r="AA71" s="75">
        <f>INDEX('NQC List'!K$2:K$1472,$R71)</f>
        <v>0</v>
      </c>
      <c r="AB71" s="75">
        <f>INDEX('NQC List'!L$2:L$1472,$R71)</f>
        <v>0</v>
      </c>
      <c r="AC71" s="75">
        <f>INDEX('NQC List'!M$2:M$1472,$R71)</f>
        <v>0</v>
      </c>
      <c r="AD71" s="75">
        <f>INDEX('NQC List'!N$2:N$1472,$R71)</f>
        <v>0</v>
      </c>
      <c r="AE71" s="75">
        <f>INDEX('NQC List'!O$2:O$1472,$R71)</f>
        <v>0</v>
      </c>
      <c r="AF71" s="75">
        <f>INDEX('NQC List'!P$2:P$1472,$R71)</f>
        <v>0</v>
      </c>
      <c r="AG71" s="75">
        <f>INDEX('NQC List'!Q$2:Q$1472,$R71)</f>
        <v>0</v>
      </c>
      <c r="AH71" s="352" t="str">
        <f t="shared" si="14"/>
        <v/>
      </c>
      <c r="AI71" s="76" t="str">
        <f t="shared" si="15"/>
        <v>0</v>
      </c>
      <c r="AL71" s="380" t="str">
        <f>IF(AM71="","",MAX(AL$63:AL70)+1)</f>
        <v/>
      </c>
      <c r="AM71" s="379" t="str">
        <f t="shared" si="5"/>
        <v/>
      </c>
      <c r="AN71" t="str">
        <f t="shared" si="6"/>
        <v/>
      </c>
      <c r="AP71" s="380" t="str">
        <f>IF(AQ71="","",MAX(AP$63:AP70)+1)</f>
        <v/>
      </c>
      <c r="AQ71" s="379" t="str">
        <f t="shared" si="7"/>
        <v/>
      </c>
      <c r="AR71" t="str">
        <f t="shared" si="8"/>
        <v/>
      </c>
      <c r="AT71" s="380" t="str">
        <f>IF(AU71="","",MAX(AT$63:AT70)+1)</f>
        <v/>
      </c>
      <c r="AU71" s="379" t="str">
        <f t="shared" si="9"/>
        <v/>
      </c>
      <c r="AV71" t="str">
        <f t="shared" si="10"/>
        <v/>
      </c>
      <c r="AX71" s="380" t="str">
        <f>IF(AY71="","",MAX(AX$63:AX70)+1)</f>
        <v/>
      </c>
      <c r="AY71" s="379" t="str">
        <f t="shared" si="11"/>
        <v/>
      </c>
      <c r="AZ71" t="str">
        <f t="shared" si="12"/>
        <v/>
      </c>
    </row>
    <row r="72" spans="1:52" ht="25.15" customHeight="1">
      <c r="A72" s="73">
        <v>9</v>
      </c>
      <c r="B72" s="114" t="str">
        <f t="shared" si="13"/>
        <v/>
      </c>
      <c r="C72" s="10"/>
      <c r="D72" s="73">
        <f>INDEX('NQC List'!$C$2:$C$1472,$R72)</f>
        <v>0</v>
      </c>
      <c r="E72" s="73">
        <f>INDEX('NQC List'!$Q$2:$Q$1472,$R72)</f>
        <v>0</v>
      </c>
      <c r="F72" s="73">
        <f>INDEX('NQC List'!$B$2:$B$1472,$R72)</f>
        <v>0</v>
      </c>
      <c r="G72" s="10"/>
      <c r="H72" s="302"/>
      <c r="I72" s="302"/>
      <c r="J72" s="9"/>
      <c r="K72" s="302" t="s">
        <v>173</v>
      </c>
      <c r="L72" s="302"/>
      <c r="M72" s="302"/>
      <c r="N72" s="302" t="s">
        <v>174</v>
      </c>
      <c r="O72" s="300"/>
      <c r="P72" s="300"/>
      <c r="Q72" s="300"/>
      <c r="R72" s="238">
        <f>IFERROR(MATCH(C72,'NQC List'!$A$2:$A$1472,0),1)</f>
        <v>1</v>
      </c>
      <c r="S72" s="74">
        <f t="shared" si="4"/>
        <v>0</v>
      </c>
      <c r="T72" s="75">
        <f>INDEX('NQC List'!D$2:D$1472,$R72)</f>
        <v>0</v>
      </c>
      <c r="U72" s="75">
        <f>INDEX('NQC List'!E$2:E$1472,$R72)</f>
        <v>0</v>
      </c>
      <c r="V72" s="75">
        <f>INDEX('NQC List'!F$2:F$1472,$R72)</f>
        <v>0</v>
      </c>
      <c r="W72" s="75">
        <f>INDEX('NQC List'!G$2:G$1472,$R72)</f>
        <v>0</v>
      </c>
      <c r="X72" s="75">
        <f>INDEX('NQC List'!H$2:H$1472,$R72)</f>
        <v>0</v>
      </c>
      <c r="Y72" s="75">
        <f>INDEX('NQC List'!I$2:I$1472,$R72)</f>
        <v>0</v>
      </c>
      <c r="Z72" s="75">
        <f>INDEX('NQC List'!J$2:J$1472,$R72)</f>
        <v>0</v>
      </c>
      <c r="AA72" s="75">
        <f>INDEX('NQC List'!K$2:K$1472,$R72)</f>
        <v>0</v>
      </c>
      <c r="AB72" s="75">
        <f>INDEX('NQC List'!L$2:L$1472,$R72)</f>
        <v>0</v>
      </c>
      <c r="AC72" s="75">
        <f>INDEX('NQC List'!M$2:M$1472,$R72)</f>
        <v>0</v>
      </c>
      <c r="AD72" s="75">
        <f>INDEX('NQC List'!N$2:N$1472,$R72)</f>
        <v>0</v>
      </c>
      <c r="AE72" s="75">
        <f>INDEX('NQC List'!O$2:O$1472,$R72)</f>
        <v>0</v>
      </c>
      <c r="AF72" s="75">
        <f>INDEX('NQC List'!P$2:P$1472,$R72)</f>
        <v>0</v>
      </c>
      <c r="AG72" s="75">
        <f>INDEX('NQC List'!Q$2:Q$1472,$R72)</f>
        <v>0</v>
      </c>
      <c r="AH72" s="352" t="str">
        <f t="shared" si="14"/>
        <v/>
      </c>
      <c r="AI72" s="76" t="str">
        <f t="shared" si="15"/>
        <v>0</v>
      </c>
      <c r="AL72" s="380" t="str">
        <f>IF(AM72="","",MAX(AL$63:AL71)+1)</f>
        <v/>
      </c>
      <c r="AM72" s="379" t="str">
        <f t="shared" si="5"/>
        <v/>
      </c>
      <c r="AN72" t="str">
        <f t="shared" si="6"/>
        <v/>
      </c>
      <c r="AP72" s="380" t="str">
        <f>IF(AQ72="","",MAX(AP$63:AP71)+1)</f>
        <v/>
      </c>
      <c r="AQ72" s="379" t="str">
        <f t="shared" si="7"/>
        <v/>
      </c>
      <c r="AR72" t="str">
        <f t="shared" si="8"/>
        <v/>
      </c>
      <c r="AT72" s="380" t="str">
        <f>IF(AU72="","",MAX(AT$63:AT71)+1)</f>
        <v/>
      </c>
      <c r="AU72" s="379" t="str">
        <f t="shared" si="9"/>
        <v/>
      </c>
      <c r="AV72" t="str">
        <f t="shared" si="10"/>
        <v/>
      </c>
      <c r="AX72" s="380" t="str">
        <f>IF(AY72="","",MAX(AX$63:AX71)+1)</f>
        <v/>
      </c>
      <c r="AY72" s="379" t="str">
        <f t="shared" si="11"/>
        <v/>
      </c>
      <c r="AZ72" t="str">
        <f t="shared" si="12"/>
        <v/>
      </c>
    </row>
    <row r="73" spans="1:52" ht="25.15" customHeight="1">
      <c r="A73" s="73">
        <v>10</v>
      </c>
      <c r="B73" s="114" t="str">
        <f t="shared" si="13"/>
        <v/>
      </c>
      <c r="C73" s="10"/>
      <c r="D73" s="73">
        <f>INDEX('NQC List'!$C$2:$C$1472,$R73)</f>
        <v>0</v>
      </c>
      <c r="E73" s="73">
        <f>INDEX('NQC List'!$Q$2:$Q$1472,$R73)</f>
        <v>0</v>
      </c>
      <c r="F73" s="73">
        <f>INDEX('NQC List'!$B$2:$B$1472,$R73)</f>
        <v>0</v>
      </c>
      <c r="G73" s="10"/>
      <c r="H73" s="302"/>
      <c r="I73" s="302"/>
      <c r="J73" s="9"/>
      <c r="K73" s="302" t="s">
        <v>173</v>
      </c>
      <c r="L73" s="302"/>
      <c r="M73" s="302"/>
      <c r="N73" s="302" t="s">
        <v>174</v>
      </c>
      <c r="O73" s="300"/>
      <c r="P73" s="300"/>
      <c r="Q73" s="300"/>
      <c r="R73" s="238">
        <f>IFERROR(MATCH(C73,'NQC List'!$A$2:$A$1472,0),1)</f>
        <v>1</v>
      </c>
      <c r="S73" s="74">
        <f t="shared" si="4"/>
        <v>0</v>
      </c>
      <c r="T73" s="75">
        <f>INDEX('NQC List'!D$2:D$1472,$R73)</f>
        <v>0</v>
      </c>
      <c r="U73" s="75">
        <f>INDEX('NQC List'!E$2:E$1472,$R73)</f>
        <v>0</v>
      </c>
      <c r="V73" s="75">
        <f>INDEX('NQC List'!F$2:F$1472,$R73)</f>
        <v>0</v>
      </c>
      <c r="W73" s="75">
        <f>INDEX('NQC List'!G$2:G$1472,$R73)</f>
        <v>0</v>
      </c>
      <c r="X73" s="75">
        <f>INDEX('NQC List'!H$2:H$1472,$R73)</f>
        <v>0</v>
      </c>
      <c r="Y73" s="75">
        <f>INDEX('NQC List'!I$2:I$1472,$R73)</f>
        <v>0</v>
      </c>
      <c r="Z73" s="75">
        <f>INDEX('NQC List'!J$2:J$1472,$R73)</f>
        <v>0</v>
      </c>
      <c r="AA73" s="75">
        <f>INDEX('NQC List'!K$2:K$1472,$R73)</f>
        <v>0</v>
      </c>
      <c r="AB73" s="75">
        <f>INDEX('NQC List'!L$2:L$1472,$R73)</f>
        <v>0</v>
      </c>
      <c r="AC73" s="75">
        <f>INDEX('NQC List'!M$2:M$1472,$R73)</f>
        <v>0</v>
      </c>
      <c r="AD73" s="75">
        <f>INDEX('NQC List'!N$2:N$1472,$R73)</f>
        <v>0</v>
      </c>
      <c r="AE73" s="75">
        <f>INDEX('NQC List'!O$2:O$1472,$R73)</f>
        <v>0</v>
      </c>
      <c r="AF73" s="75">
        <f>INDEX('NQC List'!P$2:P$1472,$R73)</f>
        <v>0</v>
      </c>
      <c r="AG73" s="75">
        <f>INDEX('NQC List'!Q$2:Q$1472,$R73)</f>
        <v>0</v>
      </c>
      <c r="AH73" s="352" t="str">
        <f t="shared" si="14"/>
        <v/>
      </c>
      <c r="AI73" s="76" t="str">
        <f t="shared" si="15"/>
        <v>0</v>
      </c>
      <c r="AL73" s="380" t="str">
        <f>IF(AM73="","",MAX(AL$63:AL72)+1)</f>
        <v/>
      </c>
      <c r="AM73" s="379" t="str">
        <f t="shared" si="5"/>
        <v/>
      </c>
      <c r="AN73" t="str">
        <f t="shared" si="6"/>
        <v/>
      </c>
      <c r="AP73" s="380" t="str">
        <f>IF(AQ73="","",MAX(AP$63:AP72)+1)</f>
        <v/>
      </c>
      <c r="AQ73" s="379" t="str">
        <f t="shared" si="7"/>
        <v/>
      </c>
      <c r="AR73" t="str">
        <f t="shared" si="8"/>
        <v/>
      </c>
      <c r="AT73" s="380" t="str">
        <f>IF(AU73="","",MAX(AT$63:AT72)+1)</f>
        <v/>
      </c>
      <c r="AU73" s="379" t="str">
        <f t="shared" si="9"/>
        <v/>
      </c>
      <c r="AV73" t="str">
        <f t="shared" si="10"/>
        <v/>
      </c>
      <c r="AX73" s="380" t="str">
        <f>IF(AY73="","",MAX(AX$63:AX72)+1)</f>
        <v/>
      </c>
      <c r="AY73" s="379" t="str">
        <f t="shared" si="11"/>
        <v/>
      </c>
      <c r="AZ73" t="str">
        <f t="shared" si="12"/>
        <v/>
      </c>
    </row>
    <row r="74" spans="1:52" ht="25.15" customHeight="1">
      <c r="A74" s="73">
        <v>11</v>
      </c>
      <c r="B74" s="114" t="str">
        <f t="shared" si="13"/>
        <v/>
      </c>
      <c r="C74" s="10"/>
      <c r="D74" s="73">
        <f>INDEX('NQC List'!$C$2:$C$1472,$R74)</f>
        <v>0</v>
      </c>
      <c r="E74" s="73">
        <f>INDEX('NQC List'!$Q$2:$Q$1472,$R74)</f>
        <v>0</v>
      </c>
      <c r="F74" s="73">
        <f>INDEX('NQC List'!$B$2:$B$1472,$R74)</f>
        <v>0</v>
      </c>
      <c r="G74" s="10"/>
      <c r="H74" s="302"/>
      <c r="I74" s="302"/>
      <c r="J74" s="9"/>
      <c r="K74" s="302" t="s">
        <v>173</v>
      </c>
      <c r="L74" s="302"/>
      <c r="M74" s="302"/>
      <c r="N74" s="302" t="s">
        <v>174</v>
      </c>
      <c r="O74" s="300"/>
      <c r="P74" s="300"/>
      <c r="Q74" s="300"/>
      <c r="R74" s="238">
        <f>IFERROR(MATCH(C74,'NQC List'!$A$2:$A$1472,0),1)</f>
        <v>1</v>
      </c>
      <c r="S74" s="74">
        <f t="shared" si="4"/>
        <v>0</v>
      </c>
      <c r="T74" s="75">
        <f>INDEX('NQC List'!D$2:D$1472,$R74)</f>
        <v>0</v>
      </c>
      <c r="U74" s="75">
        <f>INDEX('NQC List'!E$2:E$1472,$R74)</f>
        <v>0</v>
      </c>
      <c r="V74" s="75">
        <f>INDEX('NQC List'!F$2:F$1472,$R74)</f>
        <v>0</v>
      </c>
      <c r="W74" s="75">
        <f>INDEX('NQC List'!G$2:G$1472,$R74)</f>
        <v>0</v>
      </c>
      <c r="X74" s="75">
        <f>INDEX('NQC List'!H$2:H$1472,$R74)</f>
        <v>0</v>
      </c>
      <c r="Y74" s="75">
        <f>INDEX('NQC List'!I$2:I$1472,$R74)</f>
        <v>0</v>
      </c>
      <c r="Z74" s="75">
        <f>INDEX('NQC List'!J$2:J$1472,$R74)</f>
        <v>0</v>
      </c>
      <c r="AA74" s="75">
        <f>INDEX('NQC List'!K$2:K$1472,$R74)</f>
        <v>0</v>
      </c>
      <c r="AB74" s="75">
        <f>INDEX('NQC List'!L$2:L$1472,$R74)</f>
        <v>0</v>
      </c>
      <c r="AC74" s="75">
        <f>INDEX('NQC List'!M$2:M$1472,$R74)</f>
        <v>0</v>
      </c>
      <c r="AD74" s="75">
        <f>INDEX('NQC List'!N$2:N$1472,$R74)</f>
        <v>0</v>
      </c>
      <c r="AE74" s="75">
        <f>INDEX('NQC List'!O$2:O$1472,$R74)</f>
        <v>0</v>
      </c>
      <c r="AF74" s="75">
        <f>INDEX('NQC List'!P$2:P$1472,$R74)</f>
        <v>0</v>
      </c>
      <c r="AG74" s="75">
        <f>INDEX('NQC List'!Q$2:Q$1472,$R74)</f>
        <v>0</v>
      </c>
      <c r="AH74" s="352" t="str">
        <f t="shared" si="14"/>
        <v/>
      </c>
      <c r="AI74" s="76" t="str">
        <f t="shared" si="15"/>
        <v>0</v>
      </c>
      <c r="AL74" s="380" t="str">
        <f>IF(AM74="","",MAX(AL$63:AL73)+1)</f>
        <v/>
      </c>
      <c r="AM74" s="379" t="str">
        <f t="shared" si="5"/>
        <v/>
      </c>
      <c r="AN74" t="str">
        <f t="shared" si="6"/>
        <v/>
      </c>
      <c r="AP74" s="380" t="str">
        <f>IF(AQ74="","",MAX(AP$63:AP73)+1)</f>
        <v/>
      </c>
      <c r="AQ74" s="379" t="str">
        <f t="shared" si="7"/>
        <v/>
      </c>
      <c r="AR74" t="str">
        <f t="shared" si="8"/>
        <v/>
      </c>
      <c r="AT74" s="380" t="str">
        <f>IF(AU74="","",MAX(AT$63:AT73)+1)</f>
        <v/>
      </c>
      <c r="AU74" s="379" t="str">
        <f t="shared" si="9"/>
        <v/>
      </c>
      <c r="AV74" t="str">
        <f t="shared" si="10"/>
        <v/>
      </c>
      <c r="AX74" s="380" t="str">
        <f>IF(AY74="","",MAX(AX$63:AX73)+1)</f>
        <v/>
      </c>
      <c r="AY74" s="379" t="str">
        <f t="shared" si="11"/>
        <v/>
      </c>
      <c r="AZ74" t="str">
        <f t="shared" si="12"/>
        <v/>
      </c>
    </row>
    <row r="75" spans="1:52" ht="25.15" customHeight="1">
      <c r="A75" s="73">
        <v>12</v>
      </c>
      <c r="B75" s="114" t="str">
        <f t="shared" si="13"/>
        <v/>
      </c>
      <c r="C75" s="10"/>
      <c r="D75" s="73">
        <f>INDEX('NQC List'!$C$2:$C$1472,$R75)</f>
        <v>0</v>
      </c>
      <c r="E75" s="73">
        <f>INDEX('NQC List'!$Q$2:$Q$1472,$R75)</f>
        <v>0</v>
      </c>
      <c r="F75" s="73">
        <f>INDEX('NQC List'!$B$2:$B$1472,$R75)</f>
        <v>0</v>
      </c>
      <c r="G75" s="10"/>
      <c r="H75" s="302"/>
      <c r="I75" s="302"/>
      <c r="J75" s="9"/>
      <c r="K75" s="302" t="s">
        <v>173</v>
      </c>
      <c r="L75" s="302"/>
      <c r="M75" s="302"/>
      <c r="N75" s="302" t="s">
        <v>174</v>
      </c>
      <c r="O75" s="300"/>
      <c r="P75" s="300"/>
      <c r="Q75" s="300"/>
      <c r="R75" s="238">
        <f>IFERROR(MATCH(C75,'NQC List'!$A$2:$A$1472,0),1)</f>
        <v>1</v>
      </c>
      <c r="S75" s="74">
        <f t="shared" si="4"/>
        <v>0</v>
      </c>
      <c r="T75" s="75">
        <f>INDEX('NQC List'!D$2:D$1472,$R75)</f>
        <v>0</v>
      </c>
      <c r="U75" s="75">
        <f>INDEX('NQC List'!E$2:E$1472,$R75)</f>
        <v>0</v>
      </c>
      <c r="V75" s="75">
        <f>INDEX('NQC List'!F$2:F$1472,$R75)</f>
        <v>0</v>
      </c>
      <c r="W75" s="75">
        <f>INDEX('NQC List'!G$2:G$1472,$R75)</f>
        <v>0</v>
      </c>
      <c r="X75" s="75">
        <f>INDEX('NQC List'!H$2:H$1472,$R75)</f>
        <v>0</v>
      </c>
      <c r="Y75" s="75">
        <f>INDEX('NQC List'!I$2:I$1472,$R75)</f>
        <v>0</v>
      </c>
      <c r="Z75" s="75">
        <f>INDEX('NQC List'!J$2:J$1472,$R75)</f>
        <v>0</v>
      </c>
      <c r="AA75" s="75">
        <f>INDEX('NQC List'!K$2:K$1472,$R75)</f>
        <v>0</v>
      </c>
      <c r="AB75" s="75">
        <f>INDEX('NQC List'!L$2:L$1472,$R75)</f>
        <v>0</v>
      </c>
      <c r="AC75" s="75">
        <f>INDEX('NQC List'!M$2:M$1472,$R75)</f>
        <v>0</v>
      </c>
      <c r="AD75" s="75">
        <f>INDEX('NQC List'!N$2:N$1472,$R75)</f>
        <v>0</v>
      </c>
      <c r="AE75" s="75">
        <f>INDEX('NQC List'!O$2:O$1472,$R75)</f>
        <v>0</v>
      </c>
      <c r="AF75" s="75">
        <f>INDEX('NQC List'!P$2:P$1472,$R75)</f>
        <v>0</v>
      </c>
      <c r="AG75" s="75">
        <f>INDEX('NQC List'!Q$2:Q$1472,$R75)</f>
        <v>0</v>
      </c>
      <c r="AH75" s="352" t="str">
        <f t="shared" si="14"/>
        <v/>
      </c>
      <c r="AI75" s="76" t="str">
        <f t="shared" si="15"/>
        <v>0</v>
      </c>
      <c r="AL75" s="380" t="str">
        <f>IF(AM75="","",MAX(AL$63:AL74)+1)</f>
        <v/>
      </c>
      <c r="AM75" s="379" t="str">
        <f t="shared" si="5"/>
        <v/>
      </c>
      <c r="AN75" t="str">
        <f t="shared" si="6"/>
        <v/>
      </c>
      <c r="AP75" s="380" t="str">
        <f>IF(AQ75="","",MAX(AP$63:AP74)+1)</f>
        <v/>
      </c>
      <c r="AQ75" s="379" t="str">
        <f t="shared" si="7"/>
        <v/>
      </c>
      <c r="AR75" t="str">
        <f t="shared" si="8"/>
        <v/>
      </c>
      <c r="AT75" s="380" t="str">
        <f>IF(AU75="","",MAX(AT$63:AT74)+1)</f>
        <v/>
      </c>
      <c r="AU75" s="379" t="str">
        <f t="shared" si="9"/>
        <v/>
      </c>
      <c r="AV75" t="str">
        <f t="shared" si="10"/>
        <v/>
      </c>
      <c r="AX75" s="380" t="str">
        <f>IF(AY75="","",MAX(AX$63:AX74)+1)</f>
        <v/>
      </c>
      <c r="AY75" s="379" t="str">
        <f t="shared" si="11"/>
        <v/>
      </c>
      <c r="AZ75" t="str">
        <f t="shared" si="12"/>
        <v/>
      </c>
    </row>
    <row r="76" spans="1:52" ht="25.15" customHeight="1">
      <c r="A76" s="73">
        <v>13</v>
      </c>
      <c r="B76" s="114" t="str">
        <f t="shared" si="13"/>
        <v/>
      </c>
      <c r="C76" s="10"/>
      <c r="D76" s="73">
        <f>INDEX('NQC List'!$C$2:$C$1472,$R76)</f>
        <v>0</v>
      </c>
      <c r="E76" s="73">
        <f>INDEX('NQC List'!$Q$2:$Q$1472,$R76)</f>
        <v>0</v>
      </c>
      <c r="F76" s="73">
        <f>INDEX('NQC List'!$B$2:$B$1472,$R76)</f>
        <v>0</v>
      </c>
      <c r="G76" s="10"/>
      <c r="H76" s="302"/>
      <c r="I76" s="302"/>
      <c r="J76" s="9"/>
      <c r="K76" s="302" t="s">
        <v>173</v>
      </c>
      <c r="L76" s="302"/>
      <c r="M76" s="302"/>
      <c r="N76" s="302" t="s">
        <v>174</v>
      </c>
      <c r="O76" s="300"/>
      <c r="P76" s="300"/>
      <c r="Q76" s="300"/>
      <c r="R76" s="238">
        <f>IFERROR(MATCH(C76,'NQC List'!$A$2:$A$1472,0),1)</f>
        <v>1</v>
      </c>
      <c r="S76" s="74">
        <f t="shared" si="4"/>
        <v>0</v>
      </c>
      <c r="T76" s="75">
        <f>INDEX('NQC List'!D$2:D$1472,$R76)</f>
        <v>0</v>
      </c>
      <c r="U76" s="75">
        <f>INDEX('NQC List'!E$2:E$1472,$R76)</f>
        <v>0</v>
      </c>
      <c r="V76" s="75">
        <f>INDEX('NQC List'!F$2:F$1472,$R76)</f>
        <v>0</v>
      </c>
      <c r="W76" s="75">
        <f>INDEX('NQC List'!G$2:G$1472,$R76)</f>
        <v>0</v>
      </c>
      <c r="X76" s="75">
        <f>INDEX('NQC List'!H$2:H$1472,$R76)</f>
        <v>0</v>
      </c>
      <c r="Y76" s="75">
        <f>INDEX('NQC List'!I$2:I$1472,$R76)</f>
        <v>0</v>
      </c>
      <c r="Z76" s="75">
        <f>INDEX('NQC List'!J$2:J$1472,$R76)</f>
        <v>0</v>
      </c>
      <c r="AA76" s="75">
        <f>INDEX('NQC List'!K$2:K$1472,$R76)</f>
        <v>0</v>
      </c>
      <c r="AB76" s="75">
        <f>INDEX('NQC List'!L$2:L$1472,$R76)</f>
        <v>0</v>
      </c>
      <c r="AC76" s="75">
        <f>INDEX('NQC List'!M$2:M$1472,$R76)</f>
        <v>0</v>
      </c>
      <c r="AD76" s="75">
        <f>INDEX('NQC List'!N$2:N$1472,$R76)</f>
        <v>0</v>
      </c>
      <c r="AE76" s="75">
        <f>INDEX('NQC List'!O$2:O$1472,$R76)</f>
        <v>0</v>
      </c>
      <c r="AF76" s="75">
        <f>INDEX('NQC List'!P$2:P$1472,$R76)</f>
        <v>0</v>
      </c>
      <c r="AG76" s="75">
        <f>INDEX('NQC List'!Q$2:Q$1472,$R76)</f>
        <v>0</v>
      </c>
      <c r="AH76" s="352" t="str">
        <f t="shared" si="14"/>
        <v/>
      </c>
      <c r="AI76" s="76" t="str">
        <f t="shared" si="15"/>
        <v>0</v>
      </c>
      <c r="AL76" s="380" t="str">
        <f>IF(AM76="","",MAX(AL$63:AL75)+1)</f>
        <v/>
      </c>
      <c r="AM76" s="379" t="str">
        <f t="shared" si="5"/>
        <v/>
      </c>
      <c r="AN76" t="str">
        <f t="shared" si="6"/>
        <v/>
      </c>
      <c r="AP76" s="380" t="str">
        <f>IF(AQ76="","",MAX(AP$63:AP75)+1)</f>
        <v/>
      </c>
      <c r="AQ76" s="379" t="str">
        <f t="shared" si="7"/>
        <v/>
      </c>
      <c r="AR76" t="str">
        <f t="shared" si="8"/>
        <v/>
      </c>
      <c r="AT76" s="380" t="str">
        <f>IF(AU76="","",MAX(AT$63:AT75)+1)</f>
        <v/>
      </c>
      <c r="AU76" s="379" t="str">
        <f t="shared" si="9"/>
        <v/>
      </c>
      <c r="AV76" t="str">
        <f t="shared" si="10"/>
        <v/>
      </c>
      <c r="AX76" s="380" t="str">
        <f>IF(AY76="","",MAX(AX$63:AX75)+1)</f>
        <v/>
      </c>
      <c r="AY76" s="379" t="str">
        <f t="shared" si="11"/>
        <v/>
      </c>
      <c r="AZ76" t="str">
        <f t="shared" si="12"/>
        <v/>
      </c>
    </row>
    <row r="77" spans="1:52" ht="25.15" customHeight="1">
      <c r="A77" s="73">
        <v>14</v>
      </c>
      <c r="B77" s="114" t="str">
        <f t="shared" ref="B77" si="16">IF(C77&lt;&gt;"",IF(S77&gt;1,"Unit already selected above",IF(E77="North",IF(E77&lt;&gt;E75,"Select same type unit (as above) from the list","Passed"),IF(OR(E77&lt;&gt;E75,F77&lt;&gt;F75),"Select same type unit (as above) from the list","Passed"))),"")</f>
        <v/>
      </c>
      <c r="C77" s="10"/>
      <c r="D77" s="73">
        <f>INDEX('NQC List'!$C$2:$C$1472,$R77)</f>
        <v>0</v>
      </c>
      <c r="E77" s="73">
        <f>INDEX('NQC List'!$Q$2:$Q$1472,$R77)</f>
        <v>0</v>
      </c>
      <c r="F77" s="73">
        <f>INDEX('NQC List'!$B$2:$B$1472,$R77)</f>
        <v>0</v>
      </c>
      <c r="G77" s="10"/>
      <c r="H77" s="302"/>
      <c r="I77" s="302"/>
      <c r="J77" s="9"/>
      <c r="K77" s="302" t="s">
        <v>173</v>
      </c>
      <c r="L77" s="302"/>
      <c r="M77" s="302"/>
      <c r="N77" s="302" t="s">
        <v>174</v>
      </c>
      <c r="O77" s="300"/>
      <c r="P77" s="300"/>
      <c r="Q77" s="300"/>
      <c r="R77" s="238">
        <f>IFERROR(MATCH(C77,'NQC List'!$A$2:$A$1472,0),1)</f>
        <v>1</v>
      </c>
      <c r="S77" s="74">
        <f t="shared" si="4"/>
        <v>0</v>
      </c>
      <c r="T77" s="75">
        <f>INDEX('NQC List'!D$2:D$1472,$R77)</f>
        <v>0</v>
      </c>
      <c r="U77" s="75">
        <f>INDEX('NQC List'!E$2:E$1472,$R77)</f>
        <v>0</v>
      </c>
      <c r="V77" s="75">
        <f>INDEX('NQC List'!F$2:F$1472,$R77)</f>
        <v>0</v>
      </c>
      <c r="W77" s="75">
        <f>INDEX('NQC List'!G$2:G$1472,$R77)</f>
        <v>0</v>
      </c>
      <c r="X77" s="75">
        <f>INDEX('NQC List'!H$2:H$1472,$R77)</f>
        <v>0</v>
      </c>
      <c r="Y77" s="75">
        <f>INDEX('NQC List'!I$2:I$1472,$R77)</f>
        <v>0</v>
      </c>
      <c r="Z77" s="75">
        <f>INDEX('NQC List'!J$2:J$1472,$R77)</f>
        <v>0</v>
      </c>
      <c r="AA77" s="75">
        <f>INDEX('NQC List'!K$2:K$1472,$R77)</f>
        <v>0</v>
      </c>
      <c r="AB77" s="75">
        <f>INDEX('NQC List'!L$2:L$1472,$R77)</f>
        <v>0</v>
      </c>
      <c r="AC77" s="75">
        <f>INDEX('NQC List'!M$2:M$1472,$R77)</f>
        <v>0</v>
      </c>
      <c r="AD77" s="75">
        <f>INDEX('NQC List'!N$2:N$1472,$R77)</f>
        <v>0</v>
      </c>
      <c r="AE77" s="75">
        <f>INDEX('NQC List'!O$2:O$1472,$R77)</f>
        <v>0</v>
      </c>
      <c r="AF77" s="75">
        <f>INDEX('NQC List'!P$2:P$1472,$R77)</f>
        <v>0</v>
      </c>
      <c r="AG77" s="75">
        <f>INDEX('NQC List'!Q$2:Q$1472,$R77)</f>
        <v>0</v>
      </c>
      <c r="AH77" s="352" t="str">
        <f t="shared" si="14"/>
        <v/>
      </c>
      <c r="AI77" s="76" t="str">
        <f t="shared" si="15"/>
        <v>0</v>
      </c>
      <c r="AL77" s="380" t="str">
        <f>IF(AM77="","",MAX(AL$63:AL76)+1)</f>
        <v/>
      </c>
      <c r="AM77" s="379" t="str">
        <f t="shared" si="5"/>
        <v/>
      </c>
      <c r="AN77" t="str">
        <f t="shared" si="6"/>
        <v/>
      </c>
      <c r="AP77" s="380" t="str">
        <f>IF(AQ77="","",MAX(AP$63:AP76)+1)</f>
        <v/>
      </c>
      <c r="AQ77" s="379" t="str">
        <f t="shared" si="7"/>
        <v/>
      </c>
      <c r="AR77" t="str">
        <f t="shared" si="8"/>
        <v/>
      </c>
      <c r="AT77" s="380" t="str">
        <f>IF(AU77="","",MAX(AT$63:AT76)+1)</f>
        <v/>
      </c>
      <c r="AU77" s="379" t="str">
        <f t="shared" si="9"/>
        <v/>
      </c>
      <c r="AV77" t="str">
        <f t="shared" si="10"/>
        <v/>
      </c>
      <c r="AX77" s="380" t="str">
        <f>IF(AY77="","",MAX(AX$63:AX76)+1)</f>
        <v/>
      </c>
      <c r="AY77" s="379" t="str">
        <f t="shared" si="11"/>
        <v/>
      </c>
      <c r="AZ77" t="str">
        <f t="shared" si="12"/>
        <v/>
      </c>
    </row>
    <row r="78" spans="1:52" ht="25.15" customHeight="1">
      <c r="A78" s="73">
        <v>15</v>
      </c>
      <c r="B78" s="114" t="str">
        <f t="shared" ref="B78" si="17">IF(C78&lt;&gt;"",IF(S78&gt;1,"Unit already selected above",IF(E78="North",IF(E78&lt;&gt;E75,"Select same type unit (as above) from the list","Passed"),IF(OR(E78&lt;&gt;E75,F78&lt;&gt;F75),"Select same type unit (as above) from the list","Passed"))),"")</f>
        <v/>
      </c>
      <c r="C78" s="10"/>
      <c r="D78" s="73">
        <f>INDEX('NQC List'!$C$2:$C$1472,$R78)</f>
        <v>0</v>
      </c>
      <c r="E78" s="73">
        <f>INDEX('NQC List'!$Q$2:$Q$1472,$R78)</f>
        <v>0</v>
      </c>
      <c r="F78" s="73">
        <f>INDEX('NQC List'!$B$2:$B$1472,$R78)</f>
        <v>0</v>
      </c>
      <c r="G78" s="10"/>
      <c r="H78" s="302"/>
      <c r="I78" s="302"/>
      <c r="J78" s="9"/>
      <c r="K78" s="302" t="s">
        <v>173</v>
      </c>
      <c r="L78" s="302"/>
      <c r="M78" s="302"/>
      <c r="N78" s="302" t="s">
        <v>174</v>
      </c>
      <c r="O78" s="300"/>
      <c r="P78" s="300"/>
      <c r="Q78" s="300"/>
      <c r="R78" s="238">
        <f>IFERROR(MATCH(C78,'NQC List'!$A$2:$A$1472,0),1)</f>
        <v>1</v>
      </c>
      <c r="S78" s="74">
        <f t="shared" si="4"/>
        <v>0</v>
      </c>
      <c r="T78" s="75">
        <f>INDEX('NQC List'!D$2:D$1472,$R78)</f>
        <v>0</v>
      </c>
      <c r="U78" s="75">
        <f>INDEX('NQC List'!E$2:E$1472,$R78)</f>
        <v>0</v>
      </c>
      <c r="V78" s="75">
        <f>INDEX('NQC List'!F$2:F$1472,$R78)</f>
        <v>0</v>
      </c>
      <c r="W78" s="75">
        <f>INDEX('NQC List'!G$2:G$1472,$R78)</f>
        <v>0</v>
      </c>
      <c r="X78" s="75">
        <f>INDEX('NQC List'!H$2:H$1472,$R78)</f>
        <v>0</v>
      </c>
      <c r="Y78" s="75">
        <f>INDEX('NQC List'!I$2:I$1472,$R78)</f>
        <v>0</v>
      </c>
      <c r="Z78" s="75">
        <f>INDEX('NQC List'!J$2:J$1472,$R78)</f>
        <v>0</v>
      </c>
      <c r="AA78" s="75">
        <f>INDEX('NQC List'!K$2:K$1472,$R78)</f>
        <v>0</v>
      </c>
      <c r="AB78" s="75">
        <f>INDEX('NQC List'!L$2:L$1472,$R78)</f>
        <v>0</v>
      </c>
      <c r="AC78" s="75">
        <f>INDEX('NQC List'!M$2:M$1472,$R78)</f>
        <v>0</v>
      </c>
      <c r="AD78" s="75">
        <f>INDEX('NQC List'!N$2:N$1472,$R78)</f>
        <v>0</v>
      </c>
      <c r="AE78" s="75">
        <f>INDEX('NQC List'!O$2:O$1472,$R78)</f>
        <v>0</v>
      </c>
      <c r="AF78" s="75">
        <f>INDEX('NQC List'!P$2:P$1472,$R78)</f>
        <v>0</v>
      </c>
      <c r="AG78" s="75">
        <f>INDEX('NQC List'!Q$2:Q$1472,$R78)</f>
        <v>0</v>
      </c>
      <c r="AH78" s="352" t="str">
        <f t="shared" si="14"/>
        <v/>
      </c>
      <c r="AI78" s="76" t="str">
        <f t="shared" si="15"/>
        <v>0</v>
      </c>
      <c r="AL78" s="380" t="str">
        <f>IF(AM78="","",MAX(AL$63:AL77)+1)</f>
        <v/>
      </c>
      <c r="AM78" s="379" t="str">
        <f t="shared" si="5"/>
        <v/>
      </c>
      <c r="AN78" t="str">
        <f t="shared" si="6"/>
        <v/>
      </c>
      <c r="AP78" s="380" t="str">
        <f>IF(AQ78="","",MAX(AP$63:AP77)+1)</f>
        <v/>
      </c>
      <c r="AQ78" s="379" t="str">
        <f t="shared" si="7"/>
        <v/>
      </c>
      <c r="AR78" t="str">
        <f t="shared" si="8"/>
        <v/>
      </c>
      <c r="AT78" s="380" t="str">
        <f>IF(AU78="","",MAX(AT$63:AT77)+1)</f>
        <v/>
      </c>
      <c r="AU78" s="379" t="str">
        <f t="shared" si="9"/>
        <v/>
      </c>
      <c r="AV78" t="str">
        <f t="shared" si="10"/>
        <v/>
      </c>
      <c r="AX78" s="380" t="str">
        <f>IF(AY78="","",MAX(AX$63:AX77)+1)</f>
        <v/>
      </c>
      <c r="AY78" s="379" t="str">
        <f t="shared" si="11"/>
        <v/>
      </c>
      <c r="AZ78" t="str">
        <f t="shared" si="12"/>
        <v/>
      </c>
    </row>
    <row r="79" spans="1:52" ht="12.75" customHeight="1">
      <c r="A79" s="77"/>
      <c r="B79" s="243" t="s">
        <v>175</v>
      </c>
      <c r="C79" s="92"/>
      <c r="D79" s="92"/>
      <c r="E79" s="92"/>
      <c r="F79" s="92"/>
      <c r="G79" s="92"/>
      <c r="H79" s="92"/>
      <c r="I79" s="92"/>
      <c r="J79" s="92"/>
      <c r="K79" s="92"/>
      <c r="L79" s="308"/>
      <c r="M79" s="308"/>
      <c r="N79" s="309"/>
      <c r="R79" s="239"/>
    </row>
    <row r="80" spans="1:52">
      <c r="A80" s="77"/>
      <c r="B80" s="92"/>
      <c r="C80" s="92"/>
      <c r="D80" s="92"/>
      <c r="E80" s="92"/>
      <c r="F80" s="92"/>
      <c r="G80" s="92"/>
      <c r="H80" s="92"/>
      <c r="I80" s="92"/>
      <c r="J80" s="92"/>
      <c r="K80" s="92"/>
      <c r="L80" s="92"/>
      <c r="M80" s="308"/>
      <c r="N80" s="309"/>
      <c r="R80" s="92"/>
    </row>
    <row r="81" spans="1:35" s="69" customFormat="1">
      <c r="A81" s="94" t="s">
        <v>56</v>
      </c>
      <c r="B81" s="95"/>
      <c r="C81" s="95"/>
      <c r="D81" s="95"/>
      <c r="E81" s="95"/>
      <c r="F81" s="95"/>
      <c r="G81" s="95"/>
      <c r="H81" s="95"/>
      <c r="I81" s="95"/>
      <c r="J81" s="95"/>
      <c r="K81" s="95"/>
      <c r="L81" s="95"/>
      <c r="M81" s="95"/>
      <c r="N81" s="107"/>
      <c r="O81" s="296"/>
      <c r="P81" s="296"/>
      <c r="Q81" s="296"/>
      <c r="R81" s="68"/>
      <c r="S81" s="68"/>
      <c r="T81" s="68"/>
      <c r="U81" s="68"/>
      <c r="V81" s="68"/>
      <c r="W81" s="68"/>
      <c r="X81" s="68"/>
      <c r="Y81" s="68"/>
      <c r="Z81" s="68"/>
      <c r="AA81" s="68"/>
      <c r="AB81" s="68"/>
      <c r="AC81" s="68"/>
      <c r="AD81" s="68"/>
      <c r="AE81" s="68"/>
      <c r="AF81" s="68"/>
      <c r="AG81" s="68"/>
      <c r="AH81" s="68"/>
      <c r="AI81" s="68"/>
    </row>
    <row r="82" spans="1:35" s="69" customFormat="1">
      <c r="A82" s="242"/>
      <c r="B82" s="141"/>
      <c r="C82" s="141"/>
      <c r="D82" s="141"/>
      <c r="E82" s="141"/>
      <c r="F82" s="141"/>
      <c r="G82" s="141"/>
      <c r="H82" s="141"/>
      <c r="I82" s="141"/>
      <c r="J82" s="141"/>
      <c r="K82" s="141"/>
      <c r="L82" s="141"/>
      <c r="M82" s="141"/>
      <c r="N82" s="142"/>
      <c r="O82" s="296"/>
      <c r="P82" s="296"/>
      <c r="Q82" s="296"/>
      <c r="R82" s="68"/>
      <c r="S82" s="68"/>
      <c r="T82" s="68"/>
      <c r="U82" s="68"/>
      <c r="V82" s="68"/>
      <c r="W82" s="68"/>
      <c r="X82" s="68"/>
      <c r="Y82" s="68"/>
      <c r="Z82" s="68"/>
      <c r="AA82" s="68"/>
      <c r="AB82" s="68"/>
      <c r="AC82" s="68"/>
      <c r="AD82" s="68"/>
      <c r="AE82" s="68"/>
      <c r="AF82" s="68"/>
      <c r="AG82" s="68"/>
      <c r="AH82" s="68"/>
      <c r="AI82" s="68"/>
    </row>
    <row r="83" spans="1:35" ht="12.75" customHeight="1">
      <c r="A83" s="77"/>
      <c r="B83" s="243" t="s">
        <v>176</v>
      </c>
      <c r="C83" s="92"/>
      <c r="D83" s="92"/>
      <c r="E83" s="92"/>
      <c r="F83" s="92"/>
      <c r="G83" s="92"/>
      <c r="H83" s="92"/>
      <c r="I83" s="92"/>
      <c r="J83" s="92"/>
      <c r="K83" s="92"/>
      <c r="L83" s="92"/>
      <c r="M83" s="141"/>
      <c r="N83" s="142"/>
    </row>
    <row r="84" spans="1:35" ht="12.75" customHeight="1">
      <c r="A84" s="77"/>
      <c r="B84" s="113" t="s">
        <v>177</v>
      </c>
      <c r="C84" s="8"/>
      <c r="D84" s="243"/>
      <c r="E84" s="92"/>
      <c r="F84" s="92"/>
      <c r="G84" s="92"/>
      <c r="H84" s="92"/>
      <c r="I84" s="92"/>
      <c r="J84" s="92"/>
      <c r="K84" s="92"/>
      <c r="L84" s="92"/>
      <c r="M84" s="141"/>
      <c r="N84" s="142"/>
    </row>
    <row r="85" spans="1:35" ht="12.75" customHeight="1">
      <c r="A85" s="77"/>
      <c r="B85" s="243" t="s">
        <v>178</v>
      </c>
      <c r="C85" s="220"/>
      <c r="D85" s="243"/>
      <c r="E85" s="92"/>
      <c r="F85" s="92"/>
      <c r="G85" s="92"/>
      <c r="H85" s="92"/>
      <c r="I85" s="92"/>
      <c r="J85" s="92"/>
      <c r="K85" s="92"/>
      <c r="L85" s="92"/>
      <c r="M85" s="141"/>
      <c r="N85" s="142"/>
      <c r="R85" s="71" t="s">
        <v>140</v>
      </c>
      <c r="S85" s="72">
        <f>COUNTIF($B$88:$B$92,"Passed")</f>
        <v>0</v>
      </c>
    </row>
    <row r="86" spans="1:35" ht="12.75" customHeight="1">
      <c r="A86" s="77"/>
      <c r="B86" s="243" t="s">
        <v>179</v>
      </c>
      <c r="C86" s="92"/>
      <c r="D86" s="92"/>
      <c r="E86" s="92"/>
      <c r="F86" s="92"/>
      <c r="G86" s="92"/>
      <c r="H86" s="92"/>
      <c r="I86" s="92"/>
      <c r="J86" s="92"/>
      <c r="K86" s="92"/>
      <c r="L86" s="92"/>
      <c r="M86" s="141"/>
      <c r="N86" s="142"/>
      <c r="R86" s="71" t="s">
        <v>141</v>
      </c>
      <c r="S86" s="72">
        <f>COUNTIF($H$88:$H$92,"&gt;0")</f>
        <v>0</v>
      </c>
      <c r="U86" s="78" t="s">
        <v>180</v>
      </c>
    </row>
    <row r="87" spans="1:35" ht="60.6" customHeight="1">
      <c r="A87" s="72" t="s">
        <v>142</v>
      </c>
      <c r="B87" s="72" t="s">
        <v>143</v>
      </c>
      <c r="C87" s="72" t="s">
        <v>181</v>
      </c>
      <c r="D87" s="72" t="s">
        <v>145</v>
      </c>
      <c r="E87" s="72" t="s">
        <v>127</v>
      </c>
      <c r="F87" s="72" t="s">
        <v>128</v>
      </c>
      <c r="G87" s="72" t="s">
        <v>182</v>
      </c>
      <c r="H87" s="72" t="s">
        <v>183</v>
      </c>
      <c r="I87" s="72" t="s">
        <v>184</v>
      </c>
      <c r="J87" s="72" t="s">
        <v>124</v>
      </c>
      <c r="K87" s="72" t="s">
        <v>129</v>
      </c>
      <c r="L87" s="72" t="s">
        <v>107</v>
      </c>
      <c r="M87" s="72" t="s">
        <v>185</v>
      </c>
      <c r="N87" s="72" t="s">
        <v>186</v>
      </c>
      <c r="O87" s="220"/>
      <c r="P87" s="220"/>
      <c r="Q87" s="220"/>
      <c r="R87" s="71"/>
      <c r="S87" s="72" t="s">
        <v>152</v>
      </c>
      <c r="T87" s="72"/>
      <c r="U87" s="79" t="s">
        <v>187</v>
      </c>
      <c r="V87" s="80" t="s">
        <v>188</v>
      </c>
      <c r="W87" s="80" t="s">
        <v>189</v>
      </c>
      <c r="X87" s="80" t="s">
        <v>190</v>
      </c>
      <c r="Y87" s="80" t="s">
        <v>191</v>
      </c>
      <c r="Z87" s="79" t="s">
        <v>192</v>
      </c>
      <c r="AA87" s="79" t="s">
        <v>193</v>
      </c>
      <c r="AB87" s="80" t="s">
        <v>194</v>
      </c>
      <c r="AC87" s="80" t="s">
        <v>195</v>
      </c>
      <c r="AD87" s="80" t="s">
        <v>196</v>
      </c>
      <c r="AE87" s="80" t="s">
        <v>197</v>
      </c>
      <c r="AF87" s="72"/>
      <c r="AG87" s="80" t="s">
        <v>185</v>
      </c>
      <c r="AH87" s="72" t="s">
        <v>167</v>
      </c>
      <c r="AI87" s="80" t="s">
        <v>168</v>
      </c>
    </row>
    <row r="88" spans="1:35" ht="28.15" customHeight="1">
      <c r="A88" s="73">
        <v>1</v>
      </c>
      <c r="B88" s="114" t="str">
        <f>IF(S88="","Passed",S88)</f>
        <v>Enter RESOURCE_ID</v>
      </c>
      <c r="C88" s="302"/>
      <c r="D88" s="302"/>
      <c r="E88" s="9"/>
      <c r="F88" s="9"/>
      <c r="G88" s="9"/>
      <c r="H88" s="302"/>
      <c r="I88" s="353"/>
      <c r="J88" s="9">
        <v>4</v>
      </c>
      <c r="K88" s="302" t="s">
        <v>173</v>
      </c>
      <c r="L88" s="9"/>
      <c r="M88" s="9"/>
      <c r="N88" s="302"/>
      <c r="O88" s="301"/>
      <c r="P88" s="301"/>
      <c r="Q88" s="301"/>
      <c r="S88" s="81" t="str">
        <f>IF(C88&lt;&gt;"",U88&amp;V88&amp;W88&amp;X88&amp;Y88&amp;Z88&amp;AA88&amp;AB88&amp;AD88&amp;AE88&amp;AG88&amp;AH88,"Enter RESOURCE_ID")</f>
        <v>Enter RESOURCE_ID</v>
      </c>
      <c r="U88" s="81" t="str">
        <f>IF(C88="","Enter "&amp;U$87,"")</f>
        <v xml:space="preserve">Enter RESOURCE_ID </v>
      </c>
      <c r="V88" s="81" t="str">
        <f>IF(D88="","Enter "&amp;V$87,"")</f>
        <v xml:space="preserve">Enter GENERATOR NAME </v>
      </c>
      <c r="W88" s="81" t="str">
        <f>IF(E88="","Select "&amp;W$87,"")</f>
        <v xml:space="preserve">Select Path 26 Allocation </v>
      </c>
      <c r="X88" s="81" t="str">
        <f>IF(F88="","Select "&amp;X$87,"")</f>
        <v xml:space="preserve">Select Local Area </v>
      </c>
      <c r="Y88" s="81" t="str">
        <f>IF(G88="","Select "&amp;Y$87,"")</f>
        <v xml:space="preserve">Select if Existing Unit </v>
      </c>
      <c r="Z88" s="81" t="str">
        <f>IF(NOT(ISNUMBER(H88)),"Enter "&amp;Z$87,"")</f>
        <v xml:space="preserve">Enter Aug NQC (MW) </v>
      </c>
      <c r="AA88" s="81" t="str">
        <f>IF(I88="","Enter "&amp;AA$87,"")</f>
        <v>Enter Expected NQC date</v>
      </c>
      <c r="AB88" s="81" t="str">
        <f>IF(J88="","Select "&amp;AB$87,"")</f>
        <v/>
      </c>
      <c r="AC88" s="81"/>
      <c r="AD88" s="81" t="str">
        <f>IF(L88="","Select "&amp;AD$87,"")</f>
        <v xml:space="preserve">Select Generating Unit Technology </v>
      </c>
      <c r="AE88" s="81" t="str">
        <f>IF(M88="","Select "&amp;AE$87,"")</f>
        <v xml:space="preserve">Select Primary Fuel Type </v>
      </c>
      <c r="AG88" s="81" t="str">
        <f>IF(M88="","Select "&amp;AG$87,"")</f>
        <v>Select Zone</v>
      </c>
      <c r="AH88" s="352" t="str">
        <f>IF(H88&gt;0,IF(OR(N88="",N88="Yes (Enter %of NQC or max MW)"),"Enter Flex amount of %",""),"")</f>
        <v/>
      </c>
      <c r="AI88" s="76">
        <f>C88</f>
        <v>0</v>
      </c>
    </row>
    <row r="89" spans="1:35" ht="28.15" customHeight="1">
      <c r="A89" s="73">
        <v>2</v>
      </c>
      <c r="B89" s="114" t="str">
        <f t="shared" ref="B89:B92" si="18">IF(S89="","Passed",S89)</f>
        <v>Enter another RESOURCE_ID if needed</v>
      </c>
      <c r="C89" s="302"/>
      <c r="D89" s="302"/>
      <c r="E89" s="73" t="str">
        <f>IF($C89&lt;&gt;"",E88,"")</f>
        <v/>
      </c>
      <c r="F89" s="73" t="str">
        <f>IF($C89&lt;&gt;"",F88,"")</f>
        <v/>
      </c>
      <c r="G89" s="9"/>
      <c r="H89" s="302"/>
      <c r="I89" s="353"/>
      <c r="J89" s="9">
        <v>4</v>
      </c>
      <c r="K89" s="302" t="s">
        <v>173</v>
      </c>
      <c r="L89" s="9"/>
      <c r="M89" s="9"/>
      <c r="N89" s="302"/>
      <c r="O89" s="301"/>
      <c r="P89" s="301"/>
      <c r="Q89" s="301"/>
      <c r="S89" s="81" t="str">
        <f>IF(C89&lt;&gt;"",U89&amp;V89&amp;W89&amp;X89&amp;Y89&amp;Z89&amp;AA89&amp;AB89&amp;AD89&amp;AE89,"Enter another RESOURCE_ID if needed")</f>
        <v>Enter another RESOURCE_ID if needed</v>
      </c>
      <c r="U89" s="81" t="str">
        <f t="shared" ref="U89:U92" si="19">IF(C89="","Enter "&amp;U$87,"")</f>
        <v xml:space="preserve">Enter RESOURCE_ID </v>
      </c>
      <c r="V89" s="81" t="str">
        <f t="shared" ref="V89:V92" si="20">IF(D89="","Enter "&amp;V$87,"")</f>
        <v xml:space="preserve">Enter GENERATOR NAME </v>
      </c>
      <c r="W89" s="81" t="str">
        <f t="shared" ref="W89:W92" si="21">IF(E89="","Select "&amp;W$87,"")</f>
        <v xml:space="preserve">Select Path 26 Allocation </v>
      </c>
      <c r="X89" s="81" t="str">
        <f t="shared" ref="X89:X92" si="22">IF(F89="","Select "&amp;X$87,"")</f>
        <v xml:space="preserve">Select Local Area </v>
      </c>
      <c r="Y89" s="81" t="str">
        <f t="shared" ref="Y89:Y92" si="23">IF(G89="","Select "&amp;Y$87,"")</f>
        <v xml:space="preserve">Select if Existing Unit </v>
      </c>
      <c r="Z89" s="81" t="str">
        <f t="shared" ref="Z89:Z92" si="24">IF(NOT(ISNUMBER(H89)),"Enter "&amp;Z$87,"")</f>
        <v xml:space="preserve">Enter Aug NQC (MW) </v>
      </c>
      <c r="AA89" s="81" t="str">
        <f>IF(I89="","Enter "&amp;AA$87,"")</f>
        <v>Enter Expected NQC date</v>
      </c>
      <c r="AB89" s="81" t="str">
        <f t="shared" ref="AB89:AB92" si="25">IF(J89="","Select "&amp;AB$87,"")</f>
        <v/>
      </c>
      <c r="AC89" s="81"/>
      <c r="AD89" s="81" t="str">
        <f t="shared" ref="AD89:AD92" si="26">IF(L89="","Select "&amp;AD$87,"")</f>
        <v xml:space="preserve">Select Generating Unit Technology </v>
      </c>
      <c r="AE89" s="81" t="str">
        <f t="shared" ref="AE89:AE92" si="27">IF(M89="","Select "&amp;AE$87,"")</f>
        <v xml:space="preserve">Select Primary Fuel Type </v>
      </c>
      <c r="AG89" s="81" t="str">
        <f t="shared" ref="AG89:AG92" si="28">IF(M89="","Select "&amp;AG$87,"")</f>
        <v>Select Zone</v>
      </c>
      <c r="AH89" s="352" t="str">
        <f t="shared" ref="AH89:AH92" si="29">IF(H89&gt;0,IF(OR(N89="",N89="Yes (Enter %of NQC or max MW)"),"Enter Flex amount of %",""),"")</f>
        <v/>
      </c>
      <c r="AI89" s="76" t="str">
        <f>AI88&amp;IF(C89&lt;&gt;"","; "&amp;C89,"")</f>
        <v>0</v>
      </c>
    </row>
    <row r="90" spans="1:35" ht="28.15" customHeight="1">
      <c r="A90" s="73">
        <v>3</v>
      </c>
      <c r="B90" s="114" t="str">
        <f t="shared" si="18"/>
        <v>Enter another RESOURCE_ID if needed</v>
      </c>
      <c r="C90" s="302"/>
      <c r="D90" s="302"/>
      <c r="E90" s="73" t="str">
        <f t="shared" ref="E90:E92" si="30">IF($C90&lt;&gt;"",E89,"")</f>
        <v/>
      </c>
      <c r="F90" s="73" t="str">
        <f t="shared" ref="F90:F92" si="31">IF($C90&lt;&gt;"",F89,"")</f>
        <v/>
      </c>
      <c r="G90" s="9"/>
      <c r="H90" s="302"/>
      <c r="I90" s="353"/>
      <c r="J90" s="9">
        <v>4</v>
      </c>
      <c r="K90" s="302" t="s">
        <v>173</v>
      </c>
      <c r="L90" s="9"/>
      <c r="M90" s="9"/>
      <c r="N90" s="302"/>
      <c r="O90" s="301"/>
      <c r="P90" s="301"/>
      <c r="Q90" s="301"/>
      <c r="S90" s="81" t="str">
        <f>IF(C90&lt;&gt;"",U90&amp;V90&amp;W90&amp;X90&amp;Y90&amp;Z90&amp;AA90&amp;AB90&amp;AD90&amp;AE90,"Enter another RESOURCE_ID if needed")</f>
        <v>Enter another RESOURCE_ID if needed</v>
      </c>
      <c r="U90" s="81" t="str">
        <f t="shared" si="19"/>
        <v xml:space="preserve">Enter RESOURCE_ID </v>
      </c>
      <c r="V90" s="81" t="str">
        <f t="shared" si="20"/>
        <v xml:space="preserve">Enter GENERATOR NAME </v>
      </c>
      <c r="W90" s="81" t="str">
        <f t="shared" si="21"/>
        <v xml:space="preserve">Select Path 26 Allocation </v>
      </c>
      <c r="X90" s="81" t="str">
        <f t="shared" si="22"/>
        <v xml:space="preserve">Select Local Area </v>
      </c>
      <c r="Y90" s="81" t="str">
        <f t="shared" si="23"/>
        <v xml:space="preserve">Select if Existing Unit </v>
      </c>
      <c r="Z90" s="81" t="str">
        <f t="shared" si="24"/>
        <v xml:space="preserve">Enter Aug NQC (MW) </v>
      </c>
      <c r="AA90" s="81" t="str">
        <f>IF(I90="","Enter "&amp;AA$87,"")</f>
        <v>Enter Expected NQC date</v>
      </c>
      <c r="AB90" s="81" t="str">
        <f t="shared" si="25"/>
        <v/>
      </c>
      <c r="AC90" s="81"/>
      <c r="AD90" s="81" t="str">
        <f t="shared" si="26"/>
        <v xml:space="preserve">Select Generating Unit Technology </v>
      </c>
      <c r="AE90" s="81" t="str">
        <f t="shared" si="27"/>
        <v xml:space="preserve">Select Primary Fuel Type </v>
      </c>
      <c r="AG90" s="81" t="str">
        <f t="shared" si="28"/>
        <v>Select Zone</v>
      </c>
      <c r="AH90" s="352" t="str">
        <f t="shared" si="29"/>
        <v/>
      </c>
      <c r="AI90" s="76" t="str">
        <f t="shared" ref="AI90:AI92" si="32">AI89&amp;IF(C90&lt;&gt;"","; "&amp;C90,"")</f>
        <v>0</v>
      </c>
    </row>
    <row r="91" spans="1:35" ht="28.15" customHeight="1">
      <c r="A91" s="73">
        <v>4</v>
      </c>
      <c r="B91" s="114" t="str">
        <f t="shared" si="18"/>
        <v>Enter another RESOURCE_ID if needed</v>
      </c>
      <c r="C91" s="302"/>
      <c r="D91" s="302"/>
      <c r="E91" s="73" t="str">
        <f t="shared" si="30"/>
        <v/>
      </c>
      <c r="F91" s="73" t="str">
        <f t="shared" si="31"/>
        <v/>
      </c>
      <c r="G91" s="9"/>
      <c r="H91" s="302"/>
      <c r="I91" s="353"/>
      <c r="J91" s="9">
        <v>4</v>
      </c>
      <c r="K91" s="302" t="s">
        <v>173</v>
      </c>
      <c r="L91" s="9"/>
      <c r="M91" s="9"/>
      <c r="N91" s="302"/>
      <c r="O91" s="301"/>
      <c r="P91" s="301"/>
      <c r="Q91" s="301"/>
      <c r="S91" s="81" t="str">
        <f>IF(C91&lt;&gt;"",U91&amp;V91&amp;W91&amp;X91&amp;Y91&amp;Z91&amp;AA91&amp;AB91&amp;AD91&amp;AE91,"Enter another RESOURCE_ID if needed")</f>
        <v>Enter another RESOURCE_ID if needed</v>
      </c>
      <c r="U91" s="81" t="str">
        <f t="shared" si="19"/>
        <v xml:space="preserve">Enter RESOURCE_ID </v>
      </c>
      <c r="V91" s="81" t="str">
        <f t="shared" si="20"/>
        <v xml:space="preserve">Enter GENERATOR NAME </v>
      </c>
      <c r="W91" s="81" t="str">
        <f t="shared" si="21"/>
        <v xml:space="preserve">Select Path 26 Allocation </v>
      </c>
      <c r="X91" s="81" t="str">
        <f t="shared" si="22"/>
        <v xml:space="preserve">Select Local Area </v>
      </c>
      <c r="Y91" s="81" t="str">
        <f t="shared" si="23"/>
        <v xml:space="preserve">Select if Existing Unit </v>
      </c>
      <c r="Z91" s="81" t="str">
        <f t="shared" si="24"/>
        <v xml:space="preserve">Enter Aug NQC (MW) </v>
      </c>
      <c r="AA91" s="81" t="str">
        <f>IF(I91="","Enter "&amp;AA$87,"")</f>
        <v>Enter Expected NQC date</v>
      </c>
      <c r="AB91" s="81" t="str">
        <f t="shared" si="25"/>
        <v/>
      </c>
      <c r="AC91" s="81"/>
      <c r="AD91" s="81" t="str">
        <f t="shared" si="26"/>
        <v xml:space="preserve">Select Generating Unit Technology </v>
      </c>
      <c r="AE91" s="81" t="str">
        <f t="shared" si="27"/>
        <v xml:space="preserve">Select Primary Fuel Type </v>
      </c>
      <c r="AG91" s="81" t="str">
        <f t="shared" si="28"/>
        <v>Select Zone</v>
      </c>
      <c r="AH91" s="352" t="str">
        <f t="shared" si="29"/>
        <v/>
      </c>
      <c r="AI91" s="76" t="str">
        <f t="shared" si="32"/>
        <v>0</v>
      </c>
    </row>
    <row r="92" spans="1:35" ht="28.15" customHeight="1">
      <c r="A92" s="73">
        <v>5</v>
      </c>
      <c r="B92" s="114" t="str">
        <f t="shared" si="18"/>
        <v>Enter another RESOURCE_ID if needed</v>
      </c>
      <c r="C92" s="302"/>
      <c r="D92" s="302"/>
      <c r="E92" s="73" t="str">
        <f t="shared" si="30"/>
        <v/>
      </c>
      <c r="F92" s="73" t="str">
        <f t="shared" si="31"/>
        <v/>
      </c>
      <c r="G92" s="9"/>
      <c r="H92" s="302"/>
      <c r="I92" s="353"/>
      <c r="J92" s="9">
        <v>4</v>
      </c>
      <c r="K92" s="302" t="s">
        <v>173</v>
      </c>
      <c r="L92" s="9"/>
      <c r="M92" s="9"/>
      <c r="N92" s="302"/>
      <c r="O92" s="301"/>
      <c r="P92" s="301"/>
      <c r="Q92" s="301"/>
      <c r="S92" s="81" t="str">
        <f>IF(C92&lt;&gt;"",U92&amp;V92&amp;W92&amp;X92&amp;Y92&amp;Z92&amp;AA92&amp;AB92&amp;AD92&amp;AE92,"Enter another RESOURCE_ID if needed")</f>
        <v>Enter another RESOURCE_ID if needed</v>
      </c>
      <c r="U92" s="81" t="str">
        <f t="shared" si="19"/>
        <v xml:space="preserve">Enter RESOURCE_ID </v>
      </c>
      <c r="V92" s="81" t="str">
        <f t="shared" si="20"/>
        <v xml:space="preserve">Enter GENERATOR NAME </v>
      </c>
      <c r="W92" s="81" t="str">
        <f t="shared" si="21"/>
        <v xml:space="preserve">Select Path 26 Allocation </v>
      </c>
      <c r="X92" s="81" t="str">
        <f t="shared" si="22"/>
        <v xml:space="preserve">Select Local Area </v>
      </c>
      <c r="Y92" s="81" t="str">
        <f t="shared" si="23"/>
        <v xml:space="preserve">Select if Existing Unit </v>
      </c>
      <c r="Z92" s="81" t="str">
        <f t="shared" si="24"/>
        <v xml:space="preserve">Enter Aug NQC (MW) </v>
      </c>
      <c r="AA92" s="81" t="str">
        <f>IF(I92="","Enter "&amp;AA$87,"")</f>
        <v>Enter Expected NQC date</v>
      </c>
      <c r="AB92" s="81" t="str">
        <f t="shared" si="25"/>
        <v/>
      </c>
      <c r="AC92" s="81"/>
      <c r="AD92" s="81" t="str">
        <f t="shared" si="26"/>
        <v xml:space="preserve">Select Generating Unit Technology </v>
      </c>
      <c r="AE92" s="81" t="str">
        <f t="shared" si="27"/>
        <v xml:space="preserve">Select Primary Fuel Type </v>
      </c>
      <c r="AG92" s="81" t="str">
        <f t="shared" si="28"/>
        <v>Select Zone</v>
      </c>
      <c r="AH92" s="352" t="str">
        <f t="shared" si="29"/>
        <v/>
      </c>
      <c r="AI92" s="76" t="str">
        <f t="shared" si="32"/>
        <v>0</v>
      </c>
    </row>
    <row r="93" spans="1:35" ht="12.75" customHeight="1">
      <c r="A93" s="244"/>
      <c r="B93" s="109"/>
      <c r="C93" s="109"/>
      <c r="D93" s="109"/>
      <c r="E93" s="109"/>
      <c r="F93" s="109"/>
      <c r="G93" s="109"/>
      <c r="H93" s="109"/>
      <c r="I93" s="109"/>
      <c r="J93" s="109"/>
      <c r="K93" s="109"/>
      <c r="L93" s="109"/>
      <c r="M93" s="109"/>
      <c r="N93" s="110"/>
    </row>
    <row r="94" spans="1:35" ht="12.75" customHeight="1">
      <c r="A94" s="94" t="s">
        <v>60</v>
      </c>
      <c r="B94" s="95"/>
      <c r="C94" s="95"/>
      <c r="D94" s="95"/>
      <c r="E94" s="95"/>
      <c r="F94" s="95"/>
      <c r="G94" s="95"/>
      <c r="H94" s="95"/>
      <c r="I94" s="95"/>
      <c r="J94" s="95"/>
      <c r="K94" s="95"/>
      <c r="L94" s="95"/>
      <c r="M94" s="95"/>
      <c r="N94" s="107"/>
    </row>
    <row r="95" spans="1:35" ht="38.450000000000003" customHeight="1">
      <c r="A95" s="401"/>
      <c r="B95" s="402"/>
      <c r="C95" s="402"/>
      <c r="D95" s="402"/>
      <c r="E95" s="402"/>
      <c r="F95" s="402"/>
      <c r="G95" s="402"/>
      <c r="H95" s="402"/>
      <c r="I95" s="403"/>
    </row>
    <row r="96" spans="1:35" ht="12.75" customHeight="1">
      <c r="A96" s="244" t="s">
        <v>1</v>
      </c>
      <c r="B96" s="109"/>
      <c r="C96" s="109"/>
      <c r="D96" s="109"/>
      <c r="E96" s="109"/>
      <c r="F96" s="109"/>
      <c r="G96" s="109"/>
      <c r="H96" s="109"/>
      <c r="I96" s="109"/>
      <c r="J96" s="109"/>
      <c r="K96" s="109"/>
      <c r="L96" s="109"/>
      <c r="M96" s="109"/>
      <c r="N96" s="110"/>
    </row>
  </sheetData>
  <sheetProtection algorithmName="SHA-512" hashValue="XIYPxKAVekg5832pshkCEppSR1Ho+ShrquXFtRzp8GS+024xT66PYU5nbclWWualmmSrbCltkAtkjhW9RJxG8Q==" saltValue="aaSOw7JAV7vzd6vntxBHtg==" spinCount="100000" sheet="1" objects="1" scenarios="1"/>
  <mergeCells count="22">
    <mergeCell ref="A4:M7"/>
    <mergeCell ref="D34:E34"/>
    <mergeCell ref="F34:M34"/>
    <mergeCell ref="B30:C30"/>
    <mergeCell ref="F31:G31"/>
    <mergeCell ref="F32:G32"/>
    <mergeCell ref="D31:E31"/>
    <mergeCell ref="D33:E33"/>
    <mergeCell ref="D32:E32"/>
    <mergeCell ref="F33:G33"/>
    <mergeCell ref="D30:M30"/>
    <mergeCell ref="A21:M22"/>
    <mergeCell ref="A19:M20"/>
    <mergeCell ref="A17:M18"/>
    <mergeCell ref="A23:M23"/>
    <mergeCell ref="A95:I95"/>
    <mergeCell ref="C46:L47"/>
    <mergeCell ref="A13:M16"/>
    <mergeCell ref="A9:M12"/>
    <mergeCell ref="D40:M40"/>
    <mergeCell ref="B41:M41"/>
    <mergeCell ref="C51:M51"/>
  </mergeCells>
  <phoneticPr fontId="6" type="noConversion"/>
  <conditionalFormatting sqref="F34">
    <cfRule type="expression" dxfId="181" priority="105">
      <formula>IF($A$4="",1,0)</formula>
    </cfRule>
  </conditionalFormatting>
  <conditionalFormatting sqref="D64:F76">
    <cfRule type="expression" dxfId="180" priority="96">
      <formula>$C64=""</formula>
    </cfRule>
  </conditionalFormatting>
  <conditionalFormatting sqref="I64:I76">
    <cfRule type="expression" dxfId="179" priority="66">
      <formula>$G64="No"</formula>
    </cfRule>
    <cfRule type="expression" dxfId="178" priority="95">
      <formula>$C64=""</formula>
    </cfRule>
  </conditionalFormatting>
  <conditionalFormatting sqref="K64:K78">
    <cfRule type="expression" dxfId="177" priority="94">
      <formula>$C64=""</formula>
    </cfRule>
  </conditionalFormatting>
  <conditionalFormatting sqref="J64:J76">
    <cfRule type="expression" dxfId="176" priority="93">
      <formula>$C64=""</formula>
    </cfRule>
  </conditionalFormatting>
  <conditionalFormatting sqref="C88:D92 K88:K92">
    <cfRule type="expression" dxfId="175" priority="89">
      <formula>$C88=""</formula>
    </cfRule>
  </conditionalFormatting>
  <conditionalFormatting sqref="E89:F92">
    <cfRule type="expression" dxfId="174" priority="79">
      <formula>$C89=""</formula>
    </cfRule>
  </conditionalFormatting>
  <conditionalFormatting sqref="A88:M92">
    <cfRule type="expression" dxfId="173" priority="78">
      <formula>$C$84&lt;&gt;"Yes"</formula>
    </cfRule>
  </conditionalFormatting>
  <conditionalFormatting sqref="B84 C85">
    <cfRule type="expression" dxfId="172" priority="77">
      <formula>$C$84=""</formula>
    </cfRule>
  </conditionalFormatting>
  <conditionalFormatting sqref="A87:M87">
    <cfRule type="expression" dxfId="171" priority="76">
      <formula>$C$84&lt;&gt;"Yes"</formula>
    </cfRule>
  </conditionalFormatting>
  <conditionalFormatting sqref="J88:J92">
    <cfRule type="expression" dxfId="170" priority="75">
      <formula>$C88=""</formula>
    </cfRule>
  </conditionalFormatting>
  <conditionalFormatting sqref="B89:B92">
    <cfRule type="expression" dxfId="169" priority="74">
      <formula>$C88=""</formula>
    </cfRule>
  </conditionalFormatting>
  <conditionalFormatting sqref="B88:B92">
    <cfRule type="containsText" dxfId="168" priority="73" operator="containsText" text="Passed">
      <formula>NOT(ISERROR(SEARCH("Passed",B88)))</formula>
    </cfRule>
  </conditionalFormatting>
  <conditionalFormatting sqref="B64:B76">
    <cfRule type="containsText" dxfId="167" priority="67" operator="containsText" text="Passed">
      <formula>NOT(ISERROR(SEARCH("Passed",B64)))</formula>
    </cfRule>
  </conditionalFormatting>
  <conditionalFormatting sqref="C51 D52:E52">
    <cfRule type="containsText" dxfId="166" priority="65" operator="containsText" text="Ready">
      <formula>NOT(ISERROR(SEARCH("Ready",C51)))</formula>
    </cfRule>
  </conditionalFormatting>
  <conditionalFormatting sqref="C49">
    <cfRule type="expression" dxfId="165" priority="59">
      <formula>$C48=""</formula>
    </cfRule>
  </conditionalFormatting>
  <conditionalFormatting sqref="E49">
    <cfRule type="expression" dxfId="164" priority="58">
      <formula>$C48=""</formula>
    </cfRule>
  </conditionalFormatting>
  <conditionalFormatting sqref="C81:C82">
    <cfRule type="expression" dxfId="163" priority="57">
      <formula>$C80=""</formula>
    </cfRule>
  </conditionalFormatting>
  <conditionalFormatting sqref="E81:E82">
    <cfRule type="expression" dxfId="162" priority="56">
      <formula>$C80=""</formula>
    </cfRule>
  </conditionalFormatting>
  <conditionalFormatting sqref="R53 E53">
    <cfRule type="expression" dxfId="161" priority="229">
      <formula>$C51=""</formula>
    </cfRule>
  </conditionalFormatting>
  <conditionalFormatting sqref="C54 E54 E50">
    <cfRule type="expression" dxfId="160" priority="232">
      <formula>$R49=""</formula>
    </cfRule>
  </conditionalFormatting>
  <conditionalFormatting sqref="C55:C56 E55:E56">
    <cfRule type="expression" dxfId="159" priority="234">
      <formula>$R53=""</formula>
    </cfRule>
  </conditionalFormatting>
  <conditionalFormatting sqref="C53">
    <cfRule type="expression" dxfId="158" priority="55">
      <formula>$C51=""</formula>
    </cfRule>
  </conditionalFormatting>
  <conditionalFormatting sqref="A23">
    <cfRule type="expression" dxfId="157" priority="54">
      <formula>$A$23=$R$23</formula>
    </cfRule>
  </conditionalFormatting>
  <conditionalFormatting sqref="D30:M30">
    <cfRule type="expression" dxfId="156" priority="53">
      <formula>$D$30=$R$30</formula>
    </cfRule>
  </conditionalFormatting>
  <conditionalFormatting sqref="C37">
    <cfRule type="expression" dxfId="155" priority="50">
      <formula>$C36=""</formula>
    </cfRule>
  </conditionalFormatting>
  <conditionalFormatting sqref="E37">
    <cfRule type="expression" dxfId="154" priority="49">
      <formula>$C36=""</formula>
    </cfRule>
  </conditionalFormatting>
  <conditionalFormatting sqref="C50">
    <cfRule type="expression" dxfId="153" priority="48">
      <formula>$R49=""</formula>
    </cfRule>
  </conditionalFormatting>
  <conditionalFormatting sqref="D77:F77">
    <cfRule type="expression" dxfId="152" priority="41">
      <formula>$C77=""</formula>
    </cfRule>
  </conditionalFormatting>
  <conditionalFormatting sqref="I77">
    <cfRule type="expression" dxfId="151" priority="36">
      <formula>$G77="No"</formula>
    </cfRule>
    <cfRule type="expression" dxfId="150" priority="40">
      <formula>$C77=""</formula>
    </cfRule>
  </conditionalFormatting>
  <conditionalFormatting sqref="J77">
    <cfRule type="expression" dxfId="149" priority="38">
      <formula>$C77=""</formula>
    </cfRule>
  </conditionalFormatting>
  <conditionalFormatting sqref="B77">
    <cfRule type="containsText" dxfId="148" priority="37" operator="containsText" text="Passed">
      <formula>NOT(ISERROR(SEARCH("Passed",B77)))</formula>
    </cfRule>
  </conditionalFormatting>
  <conditionalFormatting sqref="D78:F78">
    <cfRule type="expression" dxfId="147" priority="35">
      <formula>$C78=""</formula>
    </cfRule>
  </conditionalFormatting>
  <conditionalFormatting sqref="I78">
    <cfRule type="expression" dxfId="146" priority="30">
      <formula>$G78="No"</formula>
    </cfRule>
    <cfRule type="expression" dxfId="145" priority="34">
      <formula>$C78=""</formula>
    </cfRule>
  </conditionalFormatting>
  <conditionalFormatting sqref="J78">
    <cfRule type="expression" dxfId="144" priority="32">
      <formula>$C78=""</formula>
    </cfRule>
  </conditionalFormatting>
  <conditionalFormatting sqref="B78">
    <cfRule type="containsText" dxfId="143" priority="31" operator="containsText" text="Passed">
      <formula>NOT(ISERROR(SEARCH("Passed",B78)))</formula>
    </cfRule>
  </conditionalFormatting>
  <conditionalFormatting sqref="N64:N78">
    <cfRule type="expression" dxfId="142" priority="23">
      <formula>$C64=""</formula>
    </cfRule>
  </conditionalFormatting>
  <conditionalFormatting sqref="N87">
    <cfRule type="expression" dxfId="141" priority="20">
      <formula>$C$84&lt;&gt;"Yes"</formula>
    </cfRule>
  </conditionalFormatting>
  <conditionalFormatting sqref="A63:N63">
    <cfRule type="expression" dxfId="140" priority="19">
      <formula>AND($C$84="Yes",$S$62&gt;0)</formula>
    </cfRule>
  </conditionalFormatting>
  <conditionalFormatting sqref="B62">
    <cfRule type="containsText" dxfId="139" priority="18" operator="containsText" text="Clear">
      <formula>NOT(ISERROR(SEARCH("Clear",B62)))</formula>
    </cfRule>
  </conditionalFormatting>
  <conditionalFormatting sqref="N88:N92">
    <cfRule type="expression" dxfId="138" priority="17">
      <formula>$C$84&lt;&gt;"Yes"</formula>
    </cfRule>
  </conditionalFormatting>
  <conditionalFormatting sqref="N89:N92">
    <cfRule type="expression" dxfId="137" priority="16">
      <formula>$C$84&lt;&gt;"Yes"</formula>
    </cfRule>
  </conditionalFormatting>
  <conditionalFormatting sqref="D32:E32">
    <cfRule type="expression" dxfId="136" priority="12">
      <formula>$F$32=""</formula>
    </cfRule>
  </conditionalFormatting>
  <conditionalFormatting sqref="B30:C30">
    <cfRule type="expression" dxfId="135" priority="10">
      <formula>$D$30="[Unit(s) Names]"</formula>
    </cfRule>
  </conditionalFormatting>
  <conditionalFormatting sqref="A4:M22">
    <cfRule type="expression" dxfId="134" priority="9">
      <formula>$A$23="[Seller Name]"</formula>
    </cfRule>
  </conditionalFormatting>
  <conditionalFormatting sqref="C94">
    <cfRule type="expression" dxfId="133" priority="8">
      <formula>$C93=""</formula>
    </cfRule>
  </conditionalFormatting>
  <conditionalFormatting sqref="E94">
    <cfRule type="expression" dxfId="132" priority="7">
      <formula>$C93=""</formula>
    </cfRule>
  </conditionalFormatting>
  <conditionalFormatting sqref="B40">
    <cfRule type="expression" dxfId="131" priority="6">
      <formula>$C$40=""</formula>
    </cfRule>
  </conditionalFormatting>
  <conditionalFormatting sqref="C43:L47">
    <cfRule type="expression" dxfId="130" priority="5">
      <formula>B43=""</formula>
    </cfRule>
  </conditionalFormatting>
  <conditionalFormatting sqref="H64:H78">
    <cfRule type="expression" dxfId="129" priority="2">
      <formula>$G64="No"</formula>
    </cfRule>
    <cfRule type="expression" dxfId="128" priority="3">
      <formula>$C64=""</formula>
    </cfRule>
  </conditionalFormatting>
  <conditionalFormatting sqref="L64:M78">
    <cfRule type="expression" dxfId="127" priority="1">
      <formula>$C64=""</formula>
    </cfRule>
  </conditionalFormatting>
  <dataValidations xWindow="1028" yWindow="701" count="17">
    <dataValidation allowBlank="1" showInputMessage="1" showErrorMessage="1" promptTitle="Seller Name" prompt="Please enter the offical seller name." sqref="A23" xr:uid="{00000000-0002-0000-0100-000000000000}"/>
    <dataValidation type="date" operator="greaterThanOrEqual" allowBlank="1" showInputMessage="1" showErrorMessage="1" errorTitle="File Update Date" error="Date must be past July 7th, 2011." prompt="Please enter the date that this specific file was last updated." sqref="F32:G32" xr:uid="{00000000-0002-0000-0100-000001000000}">
      <formula1>40731</formula1>
    </dataValidation>
    <dataValidation allowBlank="1" showErrorMessage="1" promptTitle="Offer Type" prompt="Please select the appropriate offer type." sqref="A4" xr:uid="{00000000-0002-0000-0100-000002000000}"/>
    <dataValidation allowBlank="1" showErrorMessage="1" promptTitle="Product Type" prompt="Please select the appropriate product offering." sqref="A9" xr:uid="{00000000-0002-0000-0100-000003000000}"/>
    <dataValidation type="list" allowBlank="1" showInputMessage="1" showErrorMessage="1" promptTitle="Resource Category" prompt="1: Greater than or equal to the Use Limited Resource monthly hours.  ULR hours from May-Sept are, respectively: 30,40,40,60, and 40._x000a_2: Greater than or equal to 160 hours per month_x000a_3: Greater than or equal to 384 hours per month_x000a_4: Available all hours_x000a_" sqref="J88:J92 J64:J78" xr:uid="{00000000-0002-0000-0100-000004000000}">
      <formula1>"1,2,3,4"</formula1>
    </dataValidation>
    <dataValidation type="list" allowBlank="1" showInputMessage="1" showErrorMessage="1" sqref="C40 B43:B46 G88:G92 C84" xr:uid="{00000000-0002-0000-0100-000005000000}">
      <formula1>"Yes, No"</formula1>
    </dataValidation>
    <dataValidation type="list" allowBlank="1" showInputMessage="1" showErrorMessage="1" sqref="F88" xr:uid="{00000000-0002-0000-0100-000006000000}">
      <formula1>"Bay Area, Big Creek-Ventura, CAISO Import, CAISO System, Fresno, Humboldt, Kern, LA Basin, NCNB, Other, San Diego-IV, Sierra, Stockton"</formula1>
    </dataValidation>
    <dataValidation type="list" allowBlank="1" showInputMessage="1" showErrorMessage="1" sqref="E88" xr:uid="{00000000-0002-0000-0100-000007000000}">
      <formula1>"North, South"</formula1>
    </dataValidation>
    <dataValidation type="list" allowBlank="1" showInputMessage="1" showErrorMessage="1" sqref="L88:L92" xr:uid="{00000000-0002-0000-0100-000008000000}">
      <formula1>"BIOMASS, GEOTHERMAL, HYDRO, NUCLEAR, PEAKER, PUMPS, SOLAR, THERMAL/CCGT, VARIOUS, WIND"</formula1>
    </dataValidation>
    <dataValidation type="list" allowBlank="1" showInputMessage="1" showErrorMessage="1" sqref="M89:M92 O89:Q92" xr:uid="{00000000-0002-0000-0100-000009000000}">
      <formula1>"AGRICULTURAL WASTE, BLACK LIQUOR, COAL, DIESEL / OIL, ELECTRICITY, GEOTHERMAL, HEAT RECOVERY, LANDFILL GAS, MUNICIPAL WASTE, NATURAL GAS, PETROLEUM COKE, SUN, URANIUM, VARIOUS, WASTE GAS, WATER, WIND, WOOD WASTE"</formula1>
    </dataValidation>
    <dataValidation allowBlank="1" showErrorMessage="1" promptTitle="Unit ID:" prompt="SCE will enter a unique ID for each offer." sqref="F31:G31" xr:uid="{00000000-0002-0000-0100-00000A000000}"/>
    <dataValidation type="list" allowBlank="1" showInputMessage="1" showErrorMessage="1" sqref="M88 O88:Q88" xr:uid="{00000000-0002-0000-0100-00000B000000}">
      <formula1>"NP15,SP15,ZP26"</formula1>
    </dataValidation>
    <dataValidation type="list" errorStyle="information" allowBlank="1" sqref="N64:N78 N88:N92" xr:uid="{00000000-0002-0000-0100-00000C000000}">
      <formula1>"Yes (Enter %of NQC or max MW), No"</formula1>
    </dataValidation>
    <dataValidation allowBlank="1" showErrorMessage="1" promptTitle="CPID:" prompt="SCE will enter a unique ID for each offer." sqref="F33:G33" xr:uid="{00000000-0002-0000-0100-00000D000000}"/>
    <dataValidation allowBlank="1" showInputMessage="1" promptTitle="CAISO ID:" prompt="Populated from the list below" sqref="F34:M34" xr:uid="{00000000-0002-0000-0100-00000E000000}"/>
    <dataValidation allowBlank="1" showInputMessage="1" showErrorMessage="1" promptTitle="Generating Unit Name" prompt="Please input the name in the following format:_x000a_[Unit Name and Number(s)] _x000a_i.e. Moonlight 5 " sqref="D30:M30" xr:uid="{00000000-0002-0000-0100-00000F000000}"/>
    <dataValidation type="list" allowBlank="1" showInputMessage="1" showErrorMessage="1" sqref="G64:G78" xr:uid="{00000000-0002-0000-0100-000010000000}">
      <formula1>"Yes,No"</formula1>
    </dataValidation>
  </dataValidations>
  <printOptions horizontalCentered="1" verticalCentered="1"/>
  <pageMargins left="0.75" right="0.75" top="0.75" bottom="0.75" header="0.5" footer="0.5"/>
  <pageSetup paperSize="3" scale="36" orientation="portrait" r:id="rId1"/>
  <headerFooter alignWithMargins="0"/>
  <colBreaks count="1" manualBreakCount="1">
    <brk id="11" max="1048575" man="1"/>
  </colBreaks>
  <extLst>
    <ext xmlns:x14="http://schemas.microsoft.com/office/spreadsheetml/2009/9/main" uri="{CCE6A557-97BC-4b89-ADB6-D9C93CAAB3DF}">
      <x14:dataValidations xmlns:xm="http://schemas.microsoft.com/office/excel/2006/main" xWindow="1028" yWindow="701" count="1">
        <x14:dataValidation type="list" allowBlank="1" showInputMessage="1" showErrorMessage="1" prompt="Select CAISO Resource ID" xr:uid="{00000000-0002-0000-0100-000011000000}">
          <x14:formula1>
            <xm:f>'NQC List'!$A$2:$A$1472</xm:f>
          </x14:formula1>
          <xm:sqref>C64:C78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CCFFFF"/>
    <pageSetUpPr fitToPage="1"/>
  </sheetPr>
  <dimension ref="A1:EB317"/>
  <sheetViews>
    <sheetView zoomScaleNormal="100" zoomScaleSheetLayoutView="85" workbookViewId="0" xr3:uid="{842E5F09-E766-5B8D-85AF-A39847EA96FD}">
      <selection activeCell="G17" sqref="G17"/>
    </sheetView>
  </sheetViews>
  <sheetFormatPr defaultColWidth="0" defaultRowHeight="0" customHeight="1" zeroHeight="1"/>
  <cols>
    <col min="1" max="1" width="26.28515625" style="69" customWidth="1"/>
    <col min="2" max="2" width="7" style="69" customWidth="1"/>
    <col min="3" max="3" width="8" style="69" customWidth="1"/>
    <col min="4" max="4" width="9.140625" style="69" customWidth="1"/>
    <col min="5" max="5" width="11" style="69" customWidth="1"/>
    <col min="6" max="6" width="10.7109375" style="69" bestFit="1" customWidth="1"/>
    <col min="7" max="7" width="36.42578125" style="69" customWidth="1"/>
    <col min="8" max="8" width="12.140625" style="69" customWidth="1"/>
    <col min="9" max="9" width="10.42578125" style="69" customWidth="1"/>
    <col min="10" max="17" width="8.85546875" style="69" customWidth="1"/>
    <col min="18" max="18" width="9.7109375" style="69" customWidth="1"/>
    <col min="19" max="21" width="8.85546875" style="69" customWidth="1"/>
    <col min="22" max="22" width="10.85546875" style="69" customWidth="1"/>
    <col min="23" max="23" width="11.28515625" style="69" bestFit="1" customWidth="1"/>
    <col min="24" max="25" width="15.140625" style="69" customWidth="1"/>
    <col min="26" max="27" width="10.5703125" style="69" hidden="1" customWidth="1"/>
    <col min="28" max="28" width="7.28515625" style="69" hidden="1" customWidth="1"/>
    <col min="29" max="31" width="15.7109375" style="69" customWidth="1"/>
    <col min="32" max="32" width="33.42578125" style="1" customWidth="1"/>
    <col min="33" max="33" width="29.7109375" style="1" customWidth="1"/>
    <col min="34" max="35" width="6.7109375" style="69" hidden="1" customWidth="1"/>
    <col min="36" max="36" width="7.42578125" style="254" hidden="1" customWidth="1"/>
    <col min="37" max="37" width="14.42578125" style="66" hidden="1" customWidth="1"/>
    <col min="38" max="38" width="8.7109375" style="66" hidden="1" customWidth="1"/>
    <col min="39" max="39" width="7.7109375" style="66" hidden="1" customWidth="1"/>
    <col min="40" max="40" width="7.5703125" style="66" hidden="1" customWidth="1"/>
    <col min="41" max="44" width="9.42578125" style="66" hidden="1" customWidth="1"/>
    <col min="45" max="45" width="9.7109375" style="66" hidden="1" customWidth="1"/>
    <col min="46" max="69" width="4.28515625" style="254" hidden="1" customWidth="1"/>
    <col min="70" max="77" width="5" style="254" hidden="1" customWidth="1"/>
    <col min="78" max="78" width="4" style="254" hidden="1" customWidth="1"/>
    <col min="79" max="79" width="6.28515625" style="254" hidden="1" customWidth="1"/>
    <col min="80" max="80" width="6.7109375" style="254" hidden="1" customWidth="1"/>
    <col min="81" max="81" width="7.140625" style="254" hidden="1" customWidth="1"/>
    <col min="82" max="82" width="6.7109375" style="254" hidden="1" customWidth="1"/>
    <col min="83" max="83" width="7.28515625" style="254" hidden="1" customWidth="1"/>
    <col min="84" max="84" width="6.42578125" style="254" hidden="1" customWidth="1"/>
    <col min="85" max="85" width="5.85546875" style="254" hidden="1" customWidth="1"/>
    <col min="86" max="86" width="6.85546875" style="254" hidden="1" customWidth="1"/>
    <col min="87" max="87" width="6.7109375" style="254" hidden="1" customWidth="1"/>
    <col min="88" max="88" width="6.5703125" style="254" hidden="1" customWidth="1"/>
    <col min="89" max="89" width="7" style="254" hidden="1" customWidth="1"/>
    <col min="90" max="90" width="6.7109375" style="254" hidden="1" customWidth="1"/>
    <col min="91" max="91" width="6.28515625" style="254" hidden="1" customWidth="1"/>
    <col min="92" max="92" width="6.7109375" style="254" hidden="1" customWidth="1"/>
    <col min="93" max="93" width="7.140625" style="254" hidden="1" customWidth="1"/>
    <col min="94" max="94" width="6.7109375" style="254" hidden="1" customWidth="1"/>
    <col min="95" max="95" width="7.28515625" style="254" hidden="1" customWidth="1"/>
    <col min="96" max="96" width="6.42578125" style="254" hidden="1" customWidth="1"/>
    <col min="97" max="97" width="5.85546875" style="254" hidden="1" customWidth="1"/>
    <col min="98" max="98" width="6.85546875" style="254" hidden="1" customWidth="1"/>
    <col min="99" max="99" width="6.7109375" style="254" hidden="1" customWidth="1"/>
    <col min="100" max="100" width="6.5703125" style="254" hidden="1" customWidth="1"/>
    <col min="101" max="101" width="7" style="254" hidden="1" customWidth="1"/>
    <col min="102" max="102" width="6.7109375" style="254" hidden="1" customWidth="1"/>
    <col min="103" max="103" width="6.28515625" style="254" hidden="1" customWidth="1"/>
    <col min="104" max="104" width="6.7109375" style="254" hidden="1" customWidth="1"/>
    <col min="105" max="105" width="7.140625" style="254" hidden="1" customWidth="1"/>
    <col min="106" max="106" width="6.7109375" style="254" hidden="1" customWidth="1"/>
    <col min="107" max="107" width="7.28515625" style="254" hidden="1" customWidth="1"/>
    <col min="108" max="108" width="6.42578125" style="254" hidden="1" customWidth="1"/>
    <col min="109" max="109" width="5.85546875" style="254" hidden="1" customWidth="1"/>
    <col min="110" max="110" width="6.85546875" style="254" hidden="1" customWidth="1"/>
    <col min="111" max="111" width="6.7109375" style="254" hidden="1" customWidth="1"/>
    <col min="112" max="112" width="6.5703125" style="254" hidden="1" customWidth="1"/>
    <col min="113" max="113" width="7" style="254" hidden="1" customWidth="1"/>
    <col min="114" max="114" width="6.7109375" style="254" hidden="1" customWidth="1"/>
    <col min="115" max="115" width="6.28515625" style="254" hidden="1" customWidth="1"/>
    <col min="116" max="116" width="6.7109375" style="254" hidden="1" customWidth="1"/>
    <col min="117" max="117" width="7.140625" style="254" hidden="1" customWidth="1"/>
    <col min="118" max="118" width="6.7109375" style="254" hidden="1" customWidth="1"/>
    <col min="119" max="119" width="7.28515625" style="254" hidden="1" customWidth="1"/>
    <col min="120" max="120" width="6.42578125" style="254" hidden="1" customWidth="1"/>
    <col min="121" max="121" width="5.85546875" style="254" hidden="1" customWidth="1"/>
    <col min="122" max="122" width="6.85546875" style="254" hidden="1" customWidth="1"/>
    <col min="123" max="123" width="6.7109375" style="254" hidden="1" customWidth="1"/>
    <col min="124" max="124" width="6.5703125" style="254" hidden="1" customWidth="1"/>
    <col min="125" max="125" width="7" style="254" hidden="1" customWidth="1"/>
    <col min="126" max="126" width="6.7109375" style="254" hidden="1" customWidth="1"/>
    <col min="127" max="16384" width="18.7109375" style="69" hidden="1"/>
  </cols>
  <sheetData>
    <row r="1" spans="1:132" ht="30">
      <c r="A1" s="372" t="str">
        <f>'Front Page'!$A$4</f>
        <v>INDICATIVE OFFER</v>
      </c>
      <c r="B1" s="373"/>
      <c r="C1" s="373"/>
      <c r="D1" s="373"/>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374"/>
      <c r="AF1" s="374"/>
      <c r="AG1" s="375"/>
      <c r="AH1" s="376"/>
      <c r="AI1" s="376"/>
      <c r="AJ1" s="283"/>
      <c r="AT1" s="283"/>
      <c r="AU1" s="283"/>
      <c r="AV1" s="283"/>
    </row>
    <row r="2" spans="1:132" ht="30">
      <c r="A2" s="169" t="s">
        <v>198</v>
      </c>
      <c r="B2" s="170"/>
      <c r="C2" s="170"/>
      <c r="D2" s="170"/>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3"/>
      <c r="AH2" s="376"/>
      <c r="AI2" s="376"/>
      <c r="AJ2" s="283"/>
      <c r="AT2" s="283"/>
      <c r="AU2" s="283"/>
      <c r="AV2" s="283"/>
    </row>
    <row r="3" spans="1:132" s="161" customFormat="1" ht="18">
      <c r="A3" s="171" t="s">
        <v>199</v>
      </c>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6"/>
      <c r="AH3" s="164"/>
      <c r="AI3" s="164"/>
      <c r="AJ3" s="283"/>
      <c r="AK3" s="66"/>
      <c r="AL3" s="66"/>
      <c r="AM3" s="66" t="str">
        <f ca="1">'Front Page'!F33</f>
        <v>TBD</v>
      </c>
      <c r="AN3" s="66" t="str">
        <f>'Front Page'!C53</f>
        <v>System South</v>
      </c>
      <c r="AO3" s="66" t="str">
        <f>AO6&amp;"-"&amp;AO5&amp;" To "&amp;AO8&amp;"-"&amp;AO7</f>
        <v>None-0 To None-0</v>
      </c>
      <c r="AP3" s="66" t="str">
        <f>AP6&amp;"-"&amp;AP5&amp;" To "&amp;AP8&amp;"-"&amp;AP7</f>
        <v>None-0 To None-0</v>
      </c>
      <c r="AQ3" s="66" t="str">
        <f>AQ6&amp;"-"&amp;AQ5&amp;" To "&amp;AQ8&amp;"-"&amp;AQ7</f>
        <v>None-0 To None-0</v>
      </c>
      <c r="AR3" s="66" t="str">
        <f>AR6&amp;"-"&amp;AR5&amp;" To "&amp;AR8&amp;"-"&amp;AR7</f>
        <v>None-0 To None-0</v>
      </c>
      <c r="AS3" s="66"/>
      <c r="AT3" s="283"/>
      <c r="AU3" s="283"/>
      <c r="AV3" s="283"/>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row>
    <row r="4" spans="1:132" s="168" customFormat="1" ht="15.75">
      <c r="A4" s="171"/>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6"/>
      <c r="AH4" s="167"/>
      <c r="AI4" s="167"/>
      <c r="AJ4" s="283"/>
      <c r="AK4" s="66"/>
      <c r="AL4" s="66"/>
      <c r="AM4" s="66"/>
      <c r="AS4" s="66"/>
      <c r="AT4" s="283"/>
      <c r="AU4" s="283"/>
      <c r="AV4" s="283"/>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row>
    <row r="5" spans="1:132" ht="15">
      <c r="A5" s="343" t="s">
        <v>97</v>
      </c>
      <c r="B5" s="444" t="str">
        <f>IF('Front Page'!$F$32="","",'Front Page'!$F$32)</f>
        <v/>
      </c>
      <c r="C5" s="445"/>
      <c r="D5" s="340"/>
      <c r="E5" s="341"/>
      <c r="F5" s="342" t="s">
        <v>200</v>
      </c>
      <c r="G5" s="344">
        <f>MAX('Front Page'!S61,'Front Page'!S85)</f>
        <v>0</v>
      </c>
      <c r="H5" s="135"/>
      <c r="I5" s="342"/>
      <c r="J5" s="342"/>
      <c r="K5" s="342" t="s">
        <v>201</v>
      </c>
      <c r="L5" s="344">
        <f>MIN(300,G5*30)</f>
        <v>0</v>
      </c>
      <c r="M5" s="135"/>
      <c r="N5" s="342"/>
      <c r="O5" s="342" t="s">
        <v>202</v>
      </c>
      <c r="P5" s="344">
        <f>AL11</f>
        <v>0</v>
      </c>
      <c r="Q5" s="135"/>
      <c r="R5" s="135"/>
      <c r="S5" s="135"/>
      <c r="T5" s="135"/>
      <c r="U5" s="135"/>
      <c r="V5" s="135"/>
      <c r="W5" s="135"/>
      <c r="X5" s="135"/>
      <c r="Y5" s="135"/>
      <c r="Z5" s="135"/>
      <c r="AA5" s="135"/>
      <c r="AB5" s="135"/>
      <c r="AC5" s="135"/>
      <c r="AD5" s="135"/>
      <c r="AE5" s="135"/>
      <c r="AF5" s="135"/>
      <c r="AG5" s="136"/>
      <c r="AH5" s="137"/>
      <c r="AI5" s="137"/>
      <c r="AJ5" s="283"/>
      <c r="AN5" s="351" t="s">
        <v>203</v>
      </c>
      <c r="AO5" s="66">
        <f t="array" ref="AO5">MIN(IF($AG$17:$AG$316="OK",X$17:X$316))</f>
        <v>0</v>
      </c>
      <c r="AP5" s="66">
        <f t="array" ref="AP5">MIN(IF($AG$17:$AG$316="OK",Y$17:Y$316))</f>
        <v>0</v>
      </c>
      <c r="AQ5" s="66">
        <f t="array" ref="AQ5">MIN(IF($AG$17:$AG$316="OK",Z$17:Z$316))</f>
        <v>0</v>
      </c>
      <c r="AR5" s="66">
        <f t="array" ref="AR5">MIN(IF($AG$17:$AG$316="OK",AA$17:AA$316))</f>
        <v>0</v>
      </c>
      <c r="AT5" s="283"/>
      <c r="AU5" s="283"/>
      <c r="AV5" s="283"/>
      <c r="BY5" s="256" t="s">
        <v>204</v>
      </c>
    </row>
    <row r="6" spans="1:132" ht="12.75">
      <c r="A6" s="95" t="s">
        <v>205</v>
      </c>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138"/>
      <c r="AD6" s="138"/>
      <c r="AE6" s="138"/>
      <c r="AF6" s="139"/>
      <c r="AG6" s="140"/>
      <c r="AH6" s="68"/>
      <c r="AI6" s="68"/>
      <c r="AJ6" s="283"/>
      <c r="AN6" s="351" t="s">
        <v>206</v>
      </c>
      <c r="AO6" s="66" t="str">
        <f>INDEX($D$17:$D$316,MATCH(AO5,X$17:X$316,0))</f>
        <v>None</v>
      </c>
      <c r="AP6" s="66" t="str">
        <f>INDEX($D$17:$D$316,MATCH(AP5,Y$17:Y$316,0))</f>
        <v>None</v>
      </c>
      <c r="AQ6" s="66" t="str">
        <f>INDEX($D$17:$D$316,MATCH(AQ5,Z$17:Z$316,0))</f>
        <v>None</v>
      </c>
      <c r="AR6" s="66" t="str">
        <f>INDEX($D$17:$D$316,MATCH(AR5,AA$17:AA$316,0))</f>
        <v>None</v>
      </c>
      <c r="AT6" s="283"/>
      <c r="AU6" s="283"/>
      <c r="AV6" s="283"/>
      <c r="BZ6" s="255" t="s">
        <v>207</v>
      </c>
      <c r="CA6" s="254">
        <f>'Front Page'!T60</f>
        <v>0</v>
      </c>
      <c r="CB6" s="254">
        <f>'Front Page'!U60</f>
        <v>0</v>
      </c>
      <c r="CC6" s="254">
        <f>'Front Page'!V60</f>
        <v>0</v>
      </c>
      <c r="CD6" s="254">
        <f>'Front Page'!W60</f>
        <v>0</v>
      </c>
      <c r="CE6" s="254">
        <f>'Front Page'!X60</f>
        <v>0</v>
      </c>
      <c r="CF6" s="254">
        <f>'Front Page'!Y60</f>
        <v>0</v>
      </c>
      <c r="CG6" s="254">
        <f>'Front Page'!Z60</f>
        <v>0</v>
      </c>
      <c r="CH6" s="254">
        <f>'Front Page'!AA60</f>
        <v>0</v>
      </c>
      <c r="CI6" s="254">
        <f>'Front Page'!AB60</f>
        <v>0</v>
      </c>
      <c r="CJ6" s="254">
        <f>'Front Page'!AC60</f>
        <v>0</v>
      </c>
      <c r="CK6" s="254">
        <f>'Front Page'!AD60</f>
        <v>0</v>
      </c>
      <c r="CL6" s="254">
        <f>'Front Page'!AE60</f>
        <v>0</v>
      </c>
    </row>
    <row r="7" spans="1:132" ht="12.75">
      <c r="A7" s="172" t="s">
        <v>208</v>
      </c>
      <c r="B7" s="290"/>
      <c r="C7" s="290"/>
      <c r="D7" s="290"/>
      <c r="E7" s="290"/>
      <c r="F7" s="290"/>
      <c r="G7" s="290"/>
      <c r="H7" s="290"/>
      <c r="I7" s="290"/>
      <c r="J7" s="173"/>
      <c r="K7" s="173"/>
      <c r="L7" s="173"/>
      <c r="M7" s="173"/>
      <c r="N7" s="173"/>
      <c r="O7" s="173"/>
      <c r="P7" s="174"/>
      <c r="Q7" s="174"/>
      <c r="R7" s="174"/>
      <c r="S7" s="174"/>
      <c r="T7" s="174"/>
      <c r="U7" s="175"/>
      <c r="V7" s="141"/>
      <c r="W7" s="141"/>
      <c r="X7" s="141"/>
      <c r="Y7" s="141"/>
      <c r="Z7" s="141"/>
      <c r="AA7" s="141"/>
      <c r="AB7" s="141"/>
      <c r="AC7" s="141"/>
      <c r="AD7" s="141"/>
      <c r="AE7" s="141"/>
      <c r="AF7" s="141"/>
      <c r="AG7" s="142"/>
      <c r="AN7" s="351" t="s">
        <v>209</v>
      </c>
      <c r="AO7" s="66">
        <f t="array" ref="AO7">MAX(IF($AG$17:$AG$316="OK",X$17:X$316))</f>
        <v>0</v>
      </c>
      <c r="AP7" s="66">
        <f t="array" ref="AP7">MAX(IF($AG$17:$AG$316="OK",Y$17:Y$316))</f>
        <v>0</v>
      </c>
      <c r="AQ7" s="66">
        <f t="array" ref="AQ7">MAX(IF($AG$17:$AG$316="OK",Z$17:Z$316))</f>
        <v>0</v>
      </c>
      <c r="AR7" s="66">
        <f t="array" ref="AR7">MAX(IF($AG$17:$AG$316="OK",AA$17:AA$316))</f>
        <v>0</v>
      </c>
    </row>
    <row r="8" spans="1:132" ht="12.75">
      <c r="A8" s="360" t="s">
        <v>210</v>
      </c>
      <c r="B8" s="176"/>
      <c r="C8" s="176"/>
      <c r="D8" s="176"/>
      <c r="E8" s="176"/>
      <c r="F8" s="176"/>
      <c r="G8" s="176"/>
      <c r="H8" s="176"/>
      <c r="I8" s="176"/>
      <c r="J8" s="173"/>
      <c r="K8" s="173"/>
      <c r="L8" s="173"/>
      <c r="M8" s="173"/>
      <c r="N8" s="173"/>
      <c r="O8" s="173"/>
      <c r="P8" s="174"/>
      <c r="Q8" s="174"/>
      <c r="R8" s="174"/>
      <c r="S8" s="174"/>
      <c r="T8" s="174"/>
      <c r="U8" s="175"/>
      <c r="V8" s="141"/>
      <c r="W8" s="141"/>
      <c r="X8" s="141"/>
      <c r="Y8" s="141"/>
      <c r="Z8" s="141"/>
      <c r="AA8" s="141"/>
      <c r="AB8" s="141"/>
      <c r="AC8" s="141"/>
      <c r="AD8" s="141"/>
      <c r="AE8" s="141"/>
      <c r="AF8" s="141"/>
      <c r="AG8" s="142"/>
      <c r="AH8" s="143"/>
      <c r="AI8" s="143"/>
      <c r="AJ8" s="283"/>
      <c r="AN8" s="351" t="s">
        <v>206</v>
      </c>
      <c r="AO8" s="66" t="str">
        <f>INDEX($D$17:$D$316,MATCH(AO7,X$17:X$316,0))</f>
        <v>None</v>
      </c>
      <c r="AP8" s="66" t="str">
        <f t="shared" ref="AP8" si="0">INDEX($D$17:$D$316,MATCH(AP7,Y$17:Y$316,0))</f>
        <v>None</v>
      </c>
      <c r="AQ8" s="66" t="str">
        <f t="shared" ref="AQ8" si="1">INDEX($D$17:$D$316,MATCH(AQ7,Z$17:Z$316,0))</f>
        <v>None</v>
      </c>
      <c r="AR8" s="66" t="str">
        <f t="shared" ref="AR8" si="2">INDEX($D$17:$D$316,MATCH(AR7,AA$17:AA$316,0))</f>
        <v>None</v>
      </c>
      <c r="AT8" s="283"/>
      <c r="AU8" s="283"/>
      <c r="AV8" s="283"/>
      <c r="BZ8" s="255" t="s">
        <v>211</v>
      </c>
      <c r="CA8" s="254">
        <f>'Front Page'!$T$60-CA10</f>
        <v>0</v>
      </c>
      <c r="CB8" s="254">
        <f>'Front Page'!$U$60-CB10</f>
        <v>0</v>
      </c>
      <c r="CC8" s="254">
        <f>'Front Page'!$V$60-CC10</f>
        <v>0</v>
      </c>
      <c r="CD8" s="254">
        <f>'Front Page'!$W$60-CD10</f>
        <v>0</v>
      </c>
      <c r="CE8" s="254">
        <f>'Front Page'!$X$60-CE10</f>
        <v>0</v>
      </c>
      <c r="CF8" s="254">
        <f>'Front Page'!$Y$60-CF10</f>
        <v>0</v>
      </c>
      <c r="CG8" s="254">
        <f>'Front Page'!$Z$60-CG10</f>
        <v>0</v>
      </c>
      <c r="CH8" s="254">
        <f>'Front Page'!$AA$60-CH10</f>
        <v>0</v>
      </c>
      <c r="CI8" s="254">
        <f>'Front Page'!$AB$60-CI10</f>
        <v>0</v>
      </c>
      <c r="CJ8" s="254">
        <f>'Front Page'!$AC$60-CJ10</f>
        <v>0</v>
      </c>
      <c r="CK8" s="254">
        <f>'Front Page'!$AD$60-CK10</f>
        <v>0</v>
      </c>
      <c r="CL8" s="254">
        <f>'Front Page'!$AE$60-CL10</f>
        <v>0</v>
      </c>
      <c r="CM8" s="254">
        <f>'Front Page'!$T$60-CM10</f>
        <v>0</v>
      </c>
      <c r="CN8" s="254">
        <f>'Front Page'!$U$60-CN10</f>
        <v>0</v>
      </c>
      <c r="CO8" s="254">
        <f>'Front Page'!$V$60-CO10</f>
        <v>0</v>
      </c>
      <c r="CP8" s="254">
        <f>'Front Page'!$W$60-CP10</f>
        <v>0</v>
      </c>
      <c r="CQ8" s="254">
        <f>'Front Page'!$X$60-CQ10</f>
        <v>0</v>
      </c>
      <c r="CR8" s="254">
        <f>'Front Page'!$Y$60-CR10</f>
        <v>0</v>
      </c>
      <c r="CS8" s="254">
        <f>'Front Page'!$Z$60-CS10</f>
        <v>0</v>
      </c>
      <c r="CT8" s="254">
        <f>'Front Page'!$AA$60-CT10</f>
        <v>0</v>
      </c>
      <c r="CU8" s="254">
        <f>'Front Page'!$AB$60-CU10</f>
        <v>0</v>
      </c>
      <c r="CV8" s="254">
        <f>'Front Page'!$AC$60-CV10</f>
        <v>0</v>
      </c>
      <c r="CW8" s="254">
        <f>'Front Page'!$AD$60-CW10</f>
        <v>0</v>
      </c>
      <c r="CX8" s="254">
        <f>'Front Page'!$AE$60-CX10</f>
        <v>0</v>
      </c>
      <c r="CY8" s="254">
        <f>'Front Page'!$T$60-CY10</f>
        <v>0</v>
      </c>
      <c r="CZ8" s="254">
        <f>'Front Page'!$U$60-CZ10</f>
        <v>0</v>
      </c>
      <c r="DA8" s="254">
        <f>'Front Page'!$V$60-DA10</f>
        <v>0</v>
      </c>
      <c r="DB8" s="254">
        <f>'Front Page'!$W$60-DB10</f>
        <v>0</v>
      </c>
      <c r="DC8" s="254">
        <f>'Front Page'!$X$60-DC10</f>
        <v>0</v>
      </c>
      <c r="DD8" s="254">
        <f>'Front Page'!$Y$60-DD10</f>
        <v>0</v>
      </c>
      <c r="DE8" s="254">
        <f>'Front Page'!$Z$60-DE10</f>
        <v>0</v>
      </c>
      <c r="DF8" s="254">
        <f>'Front Page'!$AA$60-DF10</f>
        <v>0</v>
      </c>
      <c r="DG8" s="254">
        <f>'Front Page'!$AB$60-DG10</f>
        <v>0</v>
      </c>
      <c r="DH8" s="254">
        <f>'Front Page'!$AC$60-DH10</f>
        <v>0</v>
      </c>
      <c r="DI8" s="254">
        <f>'Front Page'!$AD$60-DI10</f>
        <v>0</v>
      </c>
      <c r="DJ8" s="254">
        <f>'Front Page'!$AE$60-DJ10</f>
        <v>0</v>
      </c>
      <c r="DK8" s="254">
        <f>'Front Page'!$T$60-DK10</f>
        <v>0</v>
      </c>
      <c r="DL8" s="254">
        <f>'Front Page'!$U$60-DL10</f>
        <v>0</v>
      </c>
      <c r="DM8" s="254">
        <f>'Front Page'!$V$60-DM10</f>
        <v>0</v>
      </c>
      <c r="DN8" s="254">
        <f>'Front Page'!$W$60-DN10</f>
        <v>0</v>
      </c>
      <c r="DO8" s="254">
        <f>'Front Page'!$X$60-DO10</f>
        <v>0</v>
      </c>
      <c r="DP8" s="254">
        <f>'Front Page'!$Y$60-DP10</f>
        <v>0</v>
      </c>
      <c r="DQ8" s="254">
        <f>'Front Page'!$Z$60-DQ10</f>
        <v>0</v>
      </c>
      <c r="DR8" s="254">
        <f>'Front Page'!$AA$60-DR10</f>
        <v>0</v>
      </c>
      <c r="DS8" s="254">
        <f>'Front Page'!$AB$60-DS10</f>
        <v>0</v>
      </c>
      <c r="DT8" s="254">
        <f>'Front Page'!$AC$60-DT10</f>
        <v>0</v>
      </c>
      <c r="DU8" s="254">
        <f>'Front Page'!$AD$60-DU10</f>
        <v>0</v>
      </c>
      <c r="DV8" s="254">
        <f>'Front Page'!$AE$60-DV10</f>
        <v>0</v>
      </c>
    </row>
    <row r="9" spans="1:132" ht="15.75">
      <c r="A9" s="172" t="s">
        <v>212</v>
      </c>
      <c r="B9" s="176"/>
      <c r="C9" s="176"/>
      <c r="D9" s="176"/>
      <c r="E9" s="176"/>
      <c r="F9" s="176"/>
      <c r="G9" s="176"/>
      <c r="H9" s="176"/>
      <c r="I9" s="176"/>
      <c r="J9" s="177"/>
      <c r="K9" s="177"/>
      <c r="L9" s="177"/>
      <c r="M9" s="177"/>
      <c r="N9" s="177"/>
      <c r="O9" s="177"/>
      <c r="P9" s="270" t="s">
        <v>121</v>
      </c>
      <c r="Q9" s="441" t="str">
        <f>IF($AL$12&gt;0,"Address Validation Messages in column AE",IF($AL$11=0,"Enter Offers",IF($AL$11&gt;$L$5,"Maximum Number of Offers Exceeded",IF(AM12&gt;1,"Do not skip rows","RA Offers passed validation"))))</f>
        <v>Enter Offers</v>
      </c>
      <c r="R9" s="442"/>
      <c r="S9" s="442"/>
      <c r="T9" s="442"/>
      <c r="U9" s="442"/>
      <c r="V9" s="442"/>
      <c r="W9" s="442"/>
      <c r="X9" s="443"/>
      <c r="Y9" s="141"/>
      <c r="Z9" s="141"/>
      <c r="AA9" s="141"/>
      <c r="AB9" s="141"/>
      <c r="AC9" s="141"/>
      <c r="AD9" s="141"/>
      <c r="AE9" s="141"/>
      <c r="AF9" s="141"/>
      <c r="AG9" s="142"/>
      <c r="AH9" s="143"/>
      <c r="AI9" s="143"/>
      <c r="AJ9" s="284"/>
      <c r="AK9" s="254"/>
      <c r="AL9" s="254"/>
      <c r="AM9" s="254"/>
      <c r="AN9" s="254"/>
      <c r="AO9" s="254"/>
      <c r="AP9" s="254"/>
      <c r="AQ9" s="254"/>
      <c r="AR9" s="254"/>
      <c r="AS9" s="254"/>
      <c r="AT9" s="284"/>
      <c r="AU9" s="284"/>
      <c r="AV9" s="284"/>
      <c r="AW9" s="285"/>
      <c r="BZ9" s="255" t="s">
        <v>213</v>
      </c>
      <c r="CA9" s="254">
        <f>'Front Page'!$T$60-CA11</f>
        <v>0</v>
      </c>
      <c r="CB9" s="254">
        <f>'Front Page'!$U$60-CB11</f>
        <v>0</v>
      </c>
      <c r="CC9" s="254">
        <f>'Front Page'!$V$60-CC11</f>
        <v>0</v>
      </c>
      <c r="CD9" s="254">
        <f>'Front Page'!$W$60-CD11</f>
        <v>0</v>
      </c>
      <c r="CE9" s="254">
        <f>'Front Page'!$X$60-CE11</f>
        <v>0</v>
      </c>
      <c r="CF9" s="254">
        <f>'Front Page'!$Y$60-CF11</f>
        <v>0</v>
      </c>
      <c r="CG9" s="254">
        <f>'Front Page'!$Z$60-CG11</f>
        <v>0</v>
      </c>
      <c r="CH9" s="254">
        <f>'Front Page'!$AA$60-CH11</f>
        <v>0</v>
      </c>
      <c r="CI9" s="254">
        <f>'Front Page'!$AB$60-CI11</f>
        <v>0</v>
      </c>
      <c r="CJ9" s="254">
        <f>'Front Page'!$AC$60-CJ11</f>
        <v>0</v>
      </c>
      <c r="CK9" s="254">
        <f>'Front Page'!$AD$60-CK11</f>
        <v>0</v>
      </c>
      <c r="CL9" s="254">
        <f>'Front Page'!$AE$60-CL11</f>
        <v>0</v>
      </c>
      <c r="CM9" s="254">
        <f>'Front Page'!$T$60-CM11</f>
        <v>0</v>
      </c>
      <c r="CN9" s="254">
        <f>'Front Page'!$U$60-CN11</f>
        <v>0</v>
      </c>
      <c r="CO9" s="254">
        <f>'Front Page'!$V$60-CO11</f>
        <v>0</v>
      </c>
      <c r="CP9" s="254">
        <f>'Front Page'!$W$60-CP11</f>
        <v>0</v>
      </c>
      <c r="CQ9" s="254">
        <f>'Front Page'!$X$60-CQ11</f>
        <v>0</v>
      </c>
      <c r="CR9" s="254">
        <f>'Front Page'!$Y$60-CR11</f>
        <v>0</v>
      </c>
      <c r="CS9" s="254">
        <f>'Front Page'!$Z$60-CS11</f>
        <v>0</v>
      </c>
      <c r="CT9" s="254">
        <f>'Front Page'!$AA$60-CT11</f>
        <v>0</v>
      </c>
      <c r="CU9" s="254">
        <f>'Front Page'!$AB$60-CU11</f>
        <v>0</v>
      </c>
      <c r="CV9" s="254">
        <f>'Front Page'!$AC$60-CV11</f>
        <v>0</v>
      </c>
      <c r="CW9" s="254">
        <f>'Front Page'!$AD$60-CW11</f>
        <v>0</v>
      </c>
      <c r="CX9" s="254">
        <f>'Front Page'!$AE$60-CX11</f>
        <v>0</v>
      </c>
      <c r="CY9" s="254">
        <f>'Front Page'!$T$60-CY11</f>
        <v>0</v>
      </c>
      <c r="CZ9" s="254">
        <f>'Front Page'!$U$60-CZ11</f>
        <v>0</v>
      </c>
      <c r="DA9" s="254">
        <f>'Front Page'!$V$60-DA11</f>
        <v>0</v>
      </c>
      <c r="DB9" s="254">
        <f>'Front Page'!$W$60-DB11</f>
        <v>0</v>
      </c>
      <c r="DC9" s="254">
        <f>'Front Page'!$X$60-DC11</f>
        <v>0</v>
      </c>
      <c r="DD9" s="254">
        <f>'Front Page'!$Y$60-DD11</f>
        <v>0</v>
      </c>
      <c r="DE9" s="254">
        <f>'Front Page'!$Z$60-DE11</f>
        <v>0</v>
      </c>
      <c r="DF9" s="254">
        <f>'Front Page'!$AA$60-DF11</f>
        <v>0</v>
      </c>
      <c r="DG9" s="254">
        <f>'Front Page'!$AB$60-DG11</f>
        <v>0</v>
      </c>
      <c r="DH9" s="254">
        <f>'Front Page'!$AC$60-DH11</f>
        <v>0</v>
      </c>
      <c r="DI9" s="254">
        <f>'Front Page'!$AD$60-DI11</f>
        <v>0</v>
      </c>
      <c r="DJ9" s="254">
        <f>'Front Page'!$AE$60-DJ11</f>
        <v>0</v>
      </c>
      <c r="DK9" s="254">
        <f>'Front Page'!$T$60-DK11</f>
        <v>0</v>
      </c>
      <c r="DL9" s="254">
        <f>'Front Page'!$U$60-DL11</f>
        <v>0</v>
      </c>
      <c r="DM9" s="254">
        <f>'Front Page'!$V$60-DM11</f>
        <v>0</v>
      </c>
      <c r="DN9" s="254">
        <f>'Front Page'!$W$60-DN11</f>
        <v>0</v>
      </c>
      <c r="DO9" s="254">
        <f>'Front Page'!$X$60-DO11</f>
        <v>0</v>
      </c>
      <c r="DP9" s="254">
        <f>'Front Page'!$Y$60-DP11</f>
        <v>0</v>
      </c>
      <c r="DQ9" s="254">
        <f>'Front Page'!$Z$60-DQ11</f>
        <v>0</v>
      </c>
      <c r="DR9" s="254">
        <f>'Front Page'!$AA$60-DR11</f>
        <v>0</v>
      </c>
      <c r="DS9" s="254">
        <f>'Front Page'!$AB$60-DS11</f>
        <v>0</v>
      </c>
      <c r="DT9" s="254">
        <f>'Front Page'!$AC$60-DT11</f>
        <v>0</v>
      </c>
      <c r="DU9" s="254">
        <f>'Front Page'!$AD$60-DU11</f>
        <v>0</v>
      </c>
      <c r="DV9" s="254">
        <f>'Front Page'!$AE$60-DV11</f>
        <v>0</v>
      </c>
    </row>
    <row r="10" spans="1:132" ht="29.45" customHeight="1">
      <c r="A10" s="446" t="s">
        <v>214</v>
      </c>
      <c r="B10" s="447"/>
      <c r="C10" s="447"/>
      <c r="D10" s="447"/>
      <c r="E10" s="447"/>
      <c r="F10" s="447"/>
      <c r="G10" s="447"/>
      <c r="H10" s="447"/>
      <c r="I10" s="447"/>
      <c r="J10" s="447"/>
      <c r="K10" s="447"/>
      <c r="L10" s="447"/>
      <c r="M10" s="289"/>
      <c r="N10" s="289"/>
      <c r="O10" s="440" t="str">
        <f>IF(MIN($CA$8:$DV$8)&lt;0,IF(Limits!H8=0,"","IMPORTANT: Enter Limits on ""Limits"" tab"),"")&amp;IF('Front Page'!$C$84="No",IF(MIN($CA$9:$DV$9)&lt;0,"| Offer capacity exceeds the sum of NQC of the Units listed on ""Front Page""",""),"")</f>
        <v/>
      </c>
      <c r="P10" s="440"/>
      <c r="Q10" s="440"/>
      <c r="R10" s="440"/>
      <c r="S10" s="440"/>
      <c r="T10" s="440"/>
      <c r="U10" s="440"/>
      <c r="V10" s="440"/>
      <c r="W10" s="440"/>
      <c r="X10" s="440"/>
      <c r="Y10" s="178"/>
      <c r="Z10" s="178"/>
      <c r="AA10" s="179"/>
      <c r="AB10" s="141"/>
      <c r="AC10" s="141"/>
      <c r="AD10" s="141"/>
      <c r="AE10" s="141"/>
      <c r="AF10" s="141"/>
      <c r="AG10" s="142"/>
      <c r="AH10" s="143"/>
      <c r="AI10" s="143"/>
      <c r="AJ10" s="283"/>
      <c r="AK10" s="254"/>
      <c r="AL10" s="254"/>
      <c r="AM10" s="254"/>
      <c r="AN10" s="254"/>
      <c r="AO10" s="254"/>
      <c r="AP10" s="254"/>
      <c r="AQ10" s="254"/>
      <c r="AR10" s="254"/>
      <c r="AS10" s="254"/>
      <c r="AT10" s="283"/>
      <c r="AU10" s="284"/>
      <c r="AV10" s="284"/>
      <c r="BB10" s="268"/>
      <c r="BX10" s="255" t="s">
        <v>215</v>
      </c>
      <c r="BY10" s="254">
        <f>MAX(BZ17:BZ316)</f>
        <v>0</v>
      </c>
      <c r="BZ10" s="255" t="s">
        <v>216</v>
      </c>
      <c r="CA10" s="254">
        <f>SUM(CA17:CA316)</f>
        <v>0</v>
      </c>
      <c r="CB10" s="254">
        <f t="shared" ref="CB10:DV10" si="3">SUM(CB17:CB316)</f>
        <v>0</v>
      </c>
      <c r="CC10" s="254">
        <f t="shared" si="3"/>
        <v>0</v>
      </c>
      <c r="CD10" s="254">
        <f t="shared" si="3"/>
        <v>0</v>
      </c>
      <c r="CE10" s="254">
        <f t="shared" si="3"/>
        <v>0</v>
      </c>
      <c r="CF10" s="254">
        <f t="shared" si="3"/>
        <v>0</v>
      </c>
      <c r="CG10" s="254">
        <f t="shared" si="3"/>
        <v>0</v>
      </c>
      <c r="CH10" s="254">
        <f t="shared" si="3"/>
        <v>0</v>
      </c>
      <c r="CI10" s="254">
        <f t="shared" si="3"/>
        <v>0</v>
      </c>
      <c r="CJ10" s="254">
        <f t="shared" si="3"/>
        <v>0</v>
      </c>
      <c r="CK10" s="254">
        <f t="shared" si="3"/>
        <v>0</v>
      </c>
      <c r="CL10" s="254">
        <f t="shared" si="3"/>
        <v>0</v>
      </c>
      <c r="CM10" s="254">
        <f t="shared" si="3"/>
        <v>0</v>
      </c>
      <c r="CN10" s="254">
        <f t="shared" si="3"/>
        <v>0</v>
      </c>
      <c r="CO10" s="254">
        <f t="shared" si="3"/>
        <v>0</v>
      </c>
      <c r="CP10" s="254">
        <f t="shared" si="3"/>
        <v>0</v>
      </c>
      <c r="CQ10" s="254">
        <f t="shared" si="3"/>
        <v>0</v>
      </c>
      <c r="CR10" s="254">
        <f t="shared" si="3"/>
        <v>0</v>
      </c>
      <c r="CS10" s="254">
        <f t="shared" si="3"/>
        <v>0</v>
      </c>
      <c r="CT10" s="254">
        <f t="shared" si="3"/>
        <v>0</v>
      </c>
      <c r="CU10" s="254">
        <f t="shared" si="3"/>
        <v>0</v>
      </c>
      <c r="CV10" s="254">
        <f t="shared" si="3"/>
        <v>0</v>
      </c>
      <c r="CW10" s="254">
        <f t="shared" si="3"/>
        <v>0</v>
      </c>
      <c r="CX10" s="254">
        <f t="shared" si="3"/>
        <v>0</v>
      </c>
      <c r="CY10" s="254">
        <f t="shared" si="3"/>
        <v>0</v>
      </c>
      <c r="CZ10" s="254">
        <f t="shared" si="3"/>
        <v>0</v>
      </c>
      <c r="DA10" s="254">
        <f t="shared" si="3"/>
        <v>0</v>
      </c>
      <c r="DB10" s="254">
        <f t="shared" si="3"/>
        <v>0</v>
      </c>
      <c r="DC10" s="254">
        <f t="shared" si="3"/>
        <v>0</v>
      </c>
      <c r="DD10" s="254">
        <f t="shared" si="3"/>
        <v>0</v>
      </c>
      <c r="DE10" s="254">
        <f t="shared" si="3"/>
        <v>0</v>
      </c>
      <c r="DF10" s="254">
        <f t="shared" si="3"/>
        <v>0</v>
      </c>
      <c r="DG10" s="254">
        <f t="shared" si="3"/>
        <v>0</v>
      </c>
      <c r="DH10" s="254">
        <f t="shared" si="3"/>
        <v>0</v>
      </c>
      <c r="DI10" s="254">
        <f t="shared" si="3"/>
        <v>0</v>
      </c>
      <c r="DJ10" s="254">
        <f t="shared" si="3"/>
        <v>0</v>
      </c>
      <c r="DK10" s="254">
        <f t="shared" si="3"/>
        <v>0</v>
      </c>
      <c r="DL10" s="254">
        <f t="shared" si="3"/>
        <v>0</v>
      </c>
      <c r="DM10" s="254">
        <f t="shared" si="3"/>
        <v>0</v>
      </c>
      <c r="DN10" s="254">
        <f t="shared" si="3"/>
        <v>0</v>
      </c>
      <c r="DO10" s="254">
        <f t="shared" si="3"/>
        <v>0</v>
      </c>
      <c r="DP10" s="254">
        <f t="shared" si="3"/>
        <v>0</v>
      </c>
      <c r="DQ10" s="254">
        <f t="shared" si="3"/>
        <v>0</v>
      </c>
      <c r="DR10" s="254">
        <f t="shared" si="3"/>
        <v>0</v>
      </c>
      <c r="DS10" s="254">
        <f t="shared" si="3"/>
        <v>0</v>
      </c>
      <c r="DT10" s="254">
        <f t="shared" si="3"/>
        <v>0</v>
      </c>
      <c r="DU10" s="254">
        <f t="shared" si="3"/>
        <v>0</v>
      </c>
      <c r="DV10" s="254">
        <f t="shared" si="3"/>
        <v>0</v>
      </c>
    </row>
    <row r="11" spans="1:132" ht="15.6" customHeight="1">
      <c r="A11" s="172" t="s">
        <v>217</v>
      </c>
      <c r="B11" s="176"/>
      <c r="C11" s="176"/>
      <c r="D11" s="176"/>
      <c r="E11" s="176"/>
      <c r="F11" s="176"/>
      <c r="G11" s="176"/>
      <c r="H11" s="176"/>
      <c r="I11" s="176"/>
      <c r="J11" s="173"/>
      <c r="K11" s="173"/>
      <c r="L11" s="173"/>
      <c r="M11" s="173"/>
      <c r="N11" s="173"/>
      <c r="O11" s="440"/>
      <c r="P11" s="440"/>
      <c r="Q11" s="440"/>
      <c r="R11" s="440"/>
      <c r="S11" s="440"/>
      <c r="T11" s="440"/>
      <c r="U11" s="440"/>
      <c r="V11" s="440"/>
      <c r="W11" s="440"/>
      <c r="X11" s="440"/>
      <c r="Y11" s="141"/>
      <c r="Z11" s="141"/>
      <c r="AA11" s="141"/>
      <c r="AB11" s="141"/>
      <c r="AC11" s="141"/>
      <c r="AD11" s="141"/>
      <c r="AE11" s="141"/>
      <c r="AF11" s="141"/>
      <c r="AG11" s="142"/>
      <c r="AK11" s="277" t="s">
        <v>218</v>
      </c>
      <c r="AL11" s="278">
        <f>COUNTIF($AG$17:$AG$316,"OK")</f>
        <v>0</v>
      </c>
      <c r="AM11" s="254"/>
      <c r="AN11" s="254"/>
      <c r="AO11" s="254"/>
      <c r="AP11" s="254"/>
      <c r="AQ11" s="254"/>
      <c r="AR11" s="254"/>
      <c r="AS11" s="274" t="str">
        <f>IF(AN11&lt;&gt;0,IF(X11&gt;0,ISERROR(MATCH($AN11,$AO10:$AO$17,0)),0)+IF(Y11&gt;0,ISERROR(MATCH($AN11,$AP10:$AP$17,0)),0)+IF(Z11&gt;0,ISERROR(MATCH($AN11,$AQ10:$AQ$17,0)),0)+IF(AA11&gt;0,ISERROR(MATCH($AN11,$AR10:$AR$17,0)),0),"Enter discrete year offers first")</f>
        <v>Enter discrete year offers first</v>
      </c>
      <c r="AT11" s="283"/>
      <c r="AU11" s="284"/>
      <c r="AV11" s="284"/>
      <c r="BB11" s="268"/>
      <c r="BC11" s="286"/>
      <c r="BZ11" s="255" t="s">
        <v>219</v>
      </c>
      <c r="CA11" s="254">
        <f>MAX(CA17:CA316)</f>
        <v>0</v>
      </c>
      <c r="CB11" s="254">
        <f t="shared" ref="CB11:DV11" si="4">MAX(CB17:CB316)</f>
        <v>0</v>
      </c>
      <c r="CC11" s="254">
        <f t="shared" si="4"/>
        <v>0</v>
      </c>
      <c r="CD11" s="254">
        <f t="shared" si="4"/>
        <v>0</v>
      </c>
      <c r="CE11" s="254">
        <f t="shared" si="4"/>
        <v>0</v>
      </c>
      <c r="CF11" s="254">
        <f t="shared" si="4"/>
        <v>0</v>
      </c>
      <c r="CG11" s="254">
        <f t="shared" si="4"/>
        <v>0</v>
      </c>
      <c r="CH11" s="254">
        <f t="shared" si="4"/>
        <v>0</v>
      </c>
      <c r="CI11" s="254">
        <f t="shared" si="4"/>
        <v>0</v>
      </c>
      <c r="CJ11" s="254">
        <f t="shared" si="4"/>
        <v>0</v>
      </c>
      <c r="CK11" s="254">
        <f t="shared" si="4"/>
        <v>0</v>
      </c>
      <c r="CL11" s="254">
        <f t="shared" si="4"/>
        <v>0</v>
      </c>
      <c r="CM11" s="254">
        <f t="shared" si="4"/>
        <v>0</v>
      </c>
      <c r="CN11" s="254">
        <f t="shared" si="4"/>
        <v>0</v>
      </c>
      <c r="CO11" s="254">
        <f t="shared" si="4"/>
        <v>0</v>
      </c>
      <c r="CP11" s="254">
        <f t="shared" si="4"/>
        <v>0</v>
      </c>
      <c r="CQ11" s="254">
        <f t="shared" si="4"/>
        <v>0</v>
      </c>
      <c r="CR11" s="254">
        <f t="shared" si="4"/>
        <v>0</v>
      </c>
      <c r="CS11" s="254">
        <f t="shared" si="4"/>
        <v>0</v>
      </c>
      <c r="CT11" s="254">
        <f t="shared" si="4"/>
        <v>0</v>
      </c>
      <c r="CU11" s="254">
        <f t="shared" si="4"/>
        <v>0</v>
      </c>
      <c r="CV11" s="254">
        <f t="shared" si="4"/>
        <v>0</v>
      </c>
      <c r="CW11" s="254">
        <f t="shared" si="4"/>
        <v>0</v>
      </c>
      <c r="CX11" s="254">
        <f t="shared" si="4"/>
        <v>0</v>
      </c>
      <c r="CY11" s="254">
        <f t="shared" si="4"/>
        <v>0</v>
      </c>
      <c r="CZ11" s="254">
        <f t="shared" si="4"/>
        <v>0</v>
      </c>
      <c r="DA11" s="254">
        <f t="shared" si="4"/>
        <v>0</v>
      </c>
      <c r="DB11" s="254">
        <f t="shared" si="4"/>
        <v>0</v>
      </c>
      <c r="DC11" s="254">
        <f t="shared" si="4"/>
        <v>0</v>
      </c>
      <c r="DD11" s="254">
        <f t="shared" si="4"/>
        <v>0</v>
      </c>
      <c r="DE11" s="254">
        <f t="shared" si="4"/>
        <v>0</v>
      </c>
      <c r="DF11" s="254">
        <f t="shared" si="4"/>
        <v>0</v>
      </c>
      <c r="DG11" s="254">
        <f t="shared" si="4"/>
        <v>0</v>
      </c>
      <c r="DH11" s="254">
        <f t="shared" si="4"/>
        <v>0</v>
      </c>
      <c r="DI11" s="254">
        <f t="shared" si="4"/>
        <v>0</v>
      </c>
      <c r="DJ11" s="254">
        <f t="shared" si="4"/>
        <v>0</v>
      </c>
      <c r="DK11" s="254">
        <f t="shared" si="4"/>
        <v>0</v>
      </c>
      <c r="DL11" s="254">
        <f t="shared" si="4"/>
        <v>0</v>
      </c>
      <c r="DM11" s="254">
        <f t="shared" si="4"/>
        <v>0</v>
      </c>
      <c r="DN11" s="254">
        <f t="shared" si="4"/>
        <v>0</v>
      </c>
      <c r="DO11" s="254">
        <f t="shared" si="4"/>
        <v>0</v>
      </c>
      <c r="DP11" s="254">
        <f t="shared" si="4"/>
        <v>0</v>
      </c>
      <c r="DQ11" s="254">
        <f t="shared" si="4"/>
        <v>0</v>
      </c>
      <c r="DR11" s="254">
        <f t="shared" si="4"/>
        <v>0</v>
      </c>
      <c r="DS11" s="254">
        <f t="shared" si="4"/>
        <v>0</v>
      </c>
      <c r="DT11" s="254">
        <f t="shared" si="4"/>
        <v>0</v>
      </c>
      <c r="DU11" s="254">
        <f t="shared" si="4"/>
        <v>0</v>
      </c>
      <c r="DV11" s="254">
        <f t="shared" si="4"/>
        <v>0</v>
      </c>
    </row>
    <row r="12" spans="1:132" ht="16.149999999999999" customHeight="1" thickBot="1">
      <c r="A12" s="172" t="s">
        <v>220</v>
      </c>
      <c r="B12" s="180"/>
      <c r="C12" s="180"/>
      <c r="D12" s="180"/>
      <c r="E12" s="180"/>
      <c r="F12" s="180"/>
      <c r="G12" s="180"/>
      <c r="H12" s="180"/>
      <c r="I12" s="180"/>
      <c r="J12" s="249"/>
      <c r="K12" s="249"/>
      <c r="L12" s="249"/>
      <c r="M12" s="249"/>
      <c r="N12" s="249"/>
      <c r="O12" s="271"/>
      <c r="P12" s="271"/>
      <c r="Q12" s="271"/>
      <c r="R12" s="271"/>
      <c r="S12" s="271"/>
      <c r="T12" s="271"/>
      <c r="U12" s="271"/>
      <c r="V12" s="271"/>
      <c r="W12" s="271"/>
      <c r="X12" s="271"/>
      <c r="Y12" s="271"/>
      <c r="Z12" s="178"/>
      <c r="AA12" s="179"/>
      <c r="AB12" s="141"/>
      <c r="AC12" s="141"/>
      <c r="AD12" s="141"/>
      <c r="AE12" s="141"/>
      <c r="AF12" s="141"/>
      <c r="AG12" s="142"/>
      <c r="AK12" s="277" t="s">
        <v>221</v>
      </c>
      <c r="AL12" s="278">
        <f>SUM(AL17:AL316)</f>
        <v>0</v>
      </c>
      <c r="AM12" s="278">
        <f>SUM(AM17:AM316)</f>
        <v>0</v>
      </c>
      <c r="AN12" s="279"/>
      <c r="AO12" s="279"/>
      <c r="AP12" s="279"/>
      <c r="AQ12" s="279"/>
      <c r="AR12" s="279"/>
      <c r="AS12" s="279"/>
      <c r="AT12" s="283"/>
      <c r="AU12" s="287"/>
      <c r="AV12" s="287"/>
      <c r="CA12" s="69"/>
    </row>
    <row r="13" spans="1:132" ht="18" customHeight="1" thickBot="1">
      <c r="A13" s="172" t="s">
        <v>222</v>
      </c>
      <c r="B13" s="181"/>
      <c r="C13" s="181"/>
      <c r="D13" s="181"/>
      <c r="E13" s="181"/>
      <c r="F13" s="181"/>
      <c r="G13" s="181"/>
      <c r="H13" s="181"/>
      <c r="I13" s="181"/>
      <c r="J13" s="331" t="s">
        <v>223</v>
      </c>
      <c r="K13" s="332"/>
      <c r="L13" s="332"/>
      <c r="M13" s="332"/>
      <c r="N13" s="332"/>
      <c r="O13" s="332"/>
      <c r="P13" s="332"/>
      <c r="Q13" s="332"/>
      <c r="R13" s="332"/>
      <c r="S13" s="332"/>
      <c r="T13" s="332"/>
      <c r="U13" s="333"/>
      <c r="V13" s="181"/>
      <c r="W13" s="181"/>
      <c r="X13" s="350" t="s">
        <v>224</v>
      </c>
      <c r="Y13" s="334"/>
      <c r="Z13" s="334"/>
      <c r="AA13" s="335"/>
      <c r="AB13" s="141"/>
      <c r="AC13" s="141"/>
      <c r="AD13" s="141"/>
      <c r="AE13" s="141"/>
      <c r="AF13" s="141"/>
      <c r="AG13" s="144"/>
      <c r="AH13" s="143"/>
      <c r="AI13" s="143"/>
      <c r="AJ13" s="286"/>
      <c r="AK13" s="254"/>
      <c r="AL13" s="254"/>
      <c r="AM13" s="254"/>
      <c r="AN13" s="254"/>
      <c r="AO13" s="254">
        <f>LEFT(X14,4)+0</f>
        <v>2019</v>
      </c>
      <c r="AP13" s="254">
        <f>AO13+1</f>
        <v>2020</v>
      </c>
      <c r="AQ13" s="254">
        <f t="shared" ref="AQ13:AR13" si="5">AP13+1</f>
        <v>2021</v>
      </c>
      <c r="AR13" s="254">
        <f t="shared" si="5"/>
        <v>2022</v>
      </c>
      <c r="AS13" s="254"/>
      <c r="AT13" s="280" t="s">
        <v>225</v>
      </c>
      <c r="AU13" s="287"/>
      <c r="AV13" s="287"/>
      <c r="BF13" s="280" t="s">
        <v>225</v>
      </c>
      <c r="BR13" s="280" t="s">
        <v>226</v>
      </c>
      <c r="BV13" s="280" t="s">
        <v>226</v>
      </c>
      <c r="BZ13" s="255" t="s">
        <v>227</v>
      </c>
      <c r="CA13" s="254">
        <f t="array" ref="CA13">MIN(IF(CA17:CA316&gt;0,CA17:CA316))</f>
        <v>0</v>
      </c>
      <c r="CB13" s="254">
        <f t="array" ref="CB13">MIN(IF(CB17:CB316&gt;0,CB17:CB316))</f>
        <v>0</v>
      </c>
      <c r="CC13" s="254">
        <f t="array" ref="CC13">MIN(IF(CC17:CC316&gt;0,CC17:CC316))</f>
        <v>0</v>
      </c>
      <c r="CD13" s="254">
        <f t="array" ref="CD13">MIN(IF(CD17:CD316&gt;0,CD17:CD316))</f>
        <v>0</v>
      </c>
      <c r="CE13" s="254">
        <f t="array" ref="CE13">MIN(IF(CE17:CE316&gt;0,CE17:CE316))</f>
        <v>0</v>
      </c>
      <c r="CF13" s="254">
        <f t="array" ref="CF13">MIN(IF(CF17:CF316&gt;0,CF17:CF316))</f>
        <v>0</v>
      </c>
      <c r="CG13" s="254">
        <f t="array" ref="CG13">MIN(IF(CG17:CG316&gt;0,CG17:CG316))</f>
        <v>0</v>
      </c>
      <c r="CH13" s="254">
        <f t="array" ref="CH13">MIN(IF(CH17:CH316&gt;0,CH17:CH316))</f>
        <v>0</v>
      </c>
      <c r="CI13" s="254">
        <f t="array" ref="CI13">MIN(IF(CI17:CI316&gt;0,CI17:CI316))</f>
        <v>0</v>
      </c>
      <c r="CJ13" s="254">
        <f t="array" ref="CJ13">MIN(IF(CJ17:CJ316&gt;0,CJ17:CJ316))</f>
        <v>0</v>
      </c>
      <c r="CK13" s="254">
        <f t="array" ref="CK13">MIN(IF(CK17:CK316&gt;0,CK17:CK316))</f>
        <v>0</v>
      </c>
      <c r="CL13" s="254">
        <f t="array" ref="CL13">MIN(IF(CL17:CL316&gt;0,CL17:CL316))</f>
        <v>0</v>
      </c>
      <c r="CM13" s="254">
        <f t="array" ref="CM13">MIN(IF(CM17:CM316&gt;0,CM17:CM316))</f>
        <v>0</v>
      </c>
      <c r="CN13" s="254">
        <f t="array" ref="CN13">MIN(IF(CN17:CN316&gt;0,CN17:CN316))</f>
        <v>0</v>
      </c>
      <c r="CO13" s="254">
        <f t="array" ref="CO13">MIN(IF(CO17:CO316&gt;0,CO17:CO316))</f>
        <v>0</v>
      </c>
      <c r="CP13" s="254">
        <f t="array" ref="CP13">MIN(IF(CP17:CP316&gt;0,CP17:CP316))</f>
        <v>0</v>
      </c>
      <c r="CQ13" s="254">
        <f t="array" ref="CQ13">MIN(IF(CQ17:CQ316&gt;0,CQ17:CQ316))</f>
        <v>0</v>
      </c>
      <c r="CR13" s="254">
        <f t="array" ref="CR13">MIN(IF(CR17:CR316&gt;0,CR17:CR316))</f>
        <v>0</v>
      </c>
      <c r="CS13" s="254">
        <f t="array" ref="CS13">MIN(IF(CS17:CS316&gt;0,CS17:CS316))</f>
        <v>0</v>
      </c>
      <c r="CT13" s="254">
        <f t="array" ref="CT13">MIN(IF(CT17:CT316&gt;0,CT17:CT316))</f>
        <v>0</v>
      </c>
      <c r="CU13" s="254">
        <f t="array" ref="CU13">MIN(IF(CU17:CU316&gt;0,CU17:CU316))</f>
        <v>0</v>
      </c>
      <c r="CV13" s="254">
        <f t="array" ref="CV13">MIN(IF(CV17:CV316&gt;0,CV17:CV316))</f>
        <v>0</v>
      </c>
      <c r="CW13" s="254">
        <f t="array" ref="CW13">MIN(IF(CW17:CW316&gt;0,CW17:CW316))</f>
        <v>0</v>
      </c>
      <c r="CX13" s="254">
        <f t="array" ref="CX13">MIN(IF(CX17:CX316&gt;0,CX17:CX316))</f>
        <v>0</v>
      </c>
      <c r="CY13" s="254">
        <f t="array" ref="CY13">MIN(IF(CY17:CY316&gt;0,CY17:CY316))</f>
        <v>0</v>
      </c>
      <c r="CZ13" s="254">
        <f t="array" ref="CZ13">MIN(IF(CZ17:CZ316&gt;0,CZ17:CZ316))</f>
        <v>0</v>
      </c>
      <c r="DA13" s="254">
        <f t="array" ref="DA13">MIN(IF(DA17:DA316&gt;0,DA17:DA316))</f>
        <v>0</v>
      </c>
      <c r="DB13" s="254">
        <f t="array" ref="DB13">MIN(IF(DB17:DB316&gt;0,DB17:DB316))</f>
        <v>0</v>
      </c>
      <c r="DC13" s="254">
        <f t="array" ref="DC13">MIN(IF(DC17:DC316&gt;0,DC17:DC316))</f>
        <v>0</v>
      </c>
      <c r="DD13" s="254">
        <f t="array" ref="DD13">MIN(IF(DD17:DD316&gt;0,DD17:DD316))</f>
        <v>0</v>
      </c>
      <c r="DE13" s="254">
        <f t="array" ref="DE13">MIN(IF(DE17:DE316&gt;0,DE17:DE316))</f>
        <v>0</v>
      </c>
      <c r="DF13" s="254">
        <f t="array" ref="DF13">MIN(IF(DF17:DF316&gt;0,DF17:DF316))</f>
        <v>0</v>
      </c>
      <c r="DG13" s="254">
        <f t="array" ref="DG13">MIN(IF(DG17:DG316&gt;0,DG17:DG316))</f>
        <v>0</v>
      </c>
      <c r="DH13" s="254">
        <f t="array" ref="DH13">MIN(IF(DH17:DH316&gt;0,DH17:DH316))</f>
        <v>0</v>
      </c>
      <c r="DI13" s="254">
        <f t="array" ref="DI13">MIN(IF(DI17:DI316&gt;0,DI17:DI316))</f>
        <v>0</v>
      </c>
      <c r="DJ13" s="254">
        <f t="array" ref="DJ13">MIN(IF(DJ17:DJ316&gt;0,DJ17:DJ316))</f>
        <v>0</v>
      </c>
      <c r="DK13" s="254">
        <f t="array" ref="DK13">MIN(IF(DK17:DK316&gt;0,DK17:DK316))</f>
        <v>0</v>
      </c>
      <c r="DL13" s="254">
        <f t="array" ref="DL13">MIN(IF(DL17:DL316&gt;0,DL17:DL316))</f>
        <v>0</v>
      </c>
      <c r="DM13" s="254">
        <f t="array" ref="DM13">MIN(IF(DM17:DM316&gt;0,DM17:DM316))</f>
        <v>0</v>
      </c>
      <c r="DN13" s="254">
        <f t="array" ref="DN13">MIN(IF(DN17:DN316&gt;0,DN17:DN316))</f>
        <v>0</v>
      </c>
      <c r="DO13" s="254">
        <f t="array" ref="DO13">MIN(IF(DO17:DO316&gt;0,DO17:DO316))</f>
        <v>0</v>
      </c>
      <c r="DP13" s="254">
        <f t="array" ref="DP13">MIN(IF(DP17:DP316&gt;0,DP17:DP316))</f>
        <v>0</v>
      </c>
      <c r="DQ13" s="254">
        <f t="array" ref="DQ13">MIN(IF(DQ17:DQ316&gt;0,DQ17:DQ316))</f>
        <v>0</v>
      </c>
      <c r="DR13" s="254">
        <f t="array" ref="DR13">MIN(IF(DR17:DR316&gt;0,DR17:DR316))</f>
        <v>0</v>
      </c>
      <c r="DS13" s="254">
        <f t="array" ref="DS13">MIN(IF(DS17:DS316&gt;0,DS17:DS316))</f>
        <v>0</v>
      </c>
      <c r="DT13" s="254">
        <f t="array" ref="DT13">MIN(IF(DT17:DT316&gt;0,DT17:DT316))</f>
        <v>0</v>
      </c>
      <c r="DU13" s="254">
        <f t="array" ref="DU13">MIN(IF(DU17:DU316&gt;0,DU17:DU316))</f>
        <v>0</v>
      </c>
      <c r="DV13" s="254">
        <f t="array" ref="DV13">MIN(IF(DV17:DV316&gt;0,DV17:DV316))</f>
        <v>0</v>
      </c>
    </row>
    <row r="14" spans="1:132" ht="64.5" thickBot="1">
      <c r="A14" s="323" t="s">
        <v>228</v>
      </c>
      <c r="B14" s="323" t="s">
        <v>229</v>
      </c>
      <c r="C14" s="323" t="s">
        <v>230</v>
      </c>
      <c r="D14" s="323" t="s">
        <v>231</v>
      </c>
      <c r="E14" s="323" t="s">
        <v>232</v>
      </c>
      <c r="F14" s="323" t="s">
        <v>233</v>
      </c>
      <c r="G14" s="323" t="s">
        <v>234</v>
      </c>
      <c r="H14" s="323" t="s">
        <v>235</v>
      </c>
      <c r="I14" s="323" t="s">
        <v>236</v>
      </c>
      <c r="J14" s="183" t="s">
        <v>237</v>
      </c>
      <c r="K14" s="183" t="s">
        <v>238</v>
      </c>
      <c r="L14" s="183" t="s">
        <v>239</v>
      </c>
      <c r="M14" s="183" t="s">
        <v>240</v>
      </c>
      <c r="N14" s="183" t="s">
        <v>241</v>
      </c>
      <c r="O14" s="183" t="s">
        <v>242</v>
      </c>
      <c r="P14" s="183" t="s">
        <v>243</v>
      </c>
      <c r="Q14" s="183" t="s">
        <v>244</v>
      </c>
      <c r="R14" s="183" t="s">
        <v>245</v>
      </c>
      <c r="S14" s="183" t="s">
        <v>246</v>
      </c>
      <c r="T14" s="183" t="s">
        <v>247</v>
      </c>
      <c r="U14" s="183" t="s">
        <v>248</v>
      </c>
      <c r="V14" s="182" t="s">
        <v>249</v>
      </c>
      <c r="W14" s="182" t="s">
        <v>250</v>
      </c>
      <c r="X14" s="182" t="s">
        <v>251</v>
      </c>
      <c r="Y14" s="182" t="s">
        <v>252</v>
      </c>
      <c r="Z14" s="182" t="s">
        <v>253</v>
      </c>
      <c r="AA14" s="182" t="s">
        <v>254</v>
      </c>
      <c r="AB14" s="337" t="s">
        <v>255</v>
      </c>
      <c r="AC14" s="321" t="s">
        <v>256</v>
      </c>
      <c r="AD14" s="322" t="s">
        <v>257</v>
      </c>
      <c r="AE14" s="322" t="s">
        <v>258</v>
      </c>
      <c r="AF14" s="322" t="s">
        <v>259</v>
      </c>
      <c r="AG14" s="322" t="s">
        <v>143</v>
      </c>
      <c r="AH14" s="145"/>
      <c r="AI14" s="145" t="s">
        <v>260</v>
      </c>
      <c r="AJ14" s="278" t="s">
        <v>226</v>
      </c>
      <c r="AK14" s="278" t="s">
        <v>261</v>
      </c>
      <c r="AL14" s="278" t="s">
        <v>262</v>
      </c>
      <c r="AM14" s="278" t="s">
        <v>263</v>
      </c>
      <c r="AN14" s="281" t="s">
        <v>264</v>
      </c>
      <c r="AO14" s="281" t="s">
        <v>265</v>
      </c>
      <c r="AP14" s="281" t="s">
        <v>266</v>
      </c>
      <c r="AQ14" s="281" t="s">
        <v>267</v>
      </c>
      <c r="AR14" s="281" t="s">
        <v>268</v>
      </c>
      <c r="AS14" s="281" t="s">
        <v>269</v>
      </c>
      <c r="AT14" s="146">
        <v>1</v>
      </c>
      <c r="AU14" s="147">
        <v>2</v>
      </c>
      <c r="AV14" s="147">
        <v>3</v>
      </c>
      <c r="AW14" s="147">
        <v>4</v>
      </c>
      <c r="AX14" s="147">
        <v>5</v>
      </c>
      <c r="AY14" s="147">
        <v>6</v>
      </c>
      <c r="AZ14" s="147">
        <v>7</v>
      </c>
      <c r="BA14" s="147">
        <v>8</v>
      </c>
      <c r="BB14" s="147">
        <v>9</v>
      </c>
      <c r="BC14" s="147">
        <v>10</v>
      </c>
      <c r="BD14" s="147">
        <v>11</v>
      </c>
      <c r="BE14" s="147">
        <v>12</v>
      </c>
      <c r="BF14" s="146">
        <v>1</v>
      </c>
      <c r="BG14" s="147">
        <v>2</v>
      </c>
      <c r="BH14" s="147">
        <v>3</v>
      </c>
      <c r="BI14" s="147">
        <v>4</v>
      </c>
      <c r="BJ14" s="147">
        <v>5</v>
      </c>
      <c r="BK14" s="147">
        <v>6</v>
      </c>
      <c r="BL14" s="147">
        <v>7</v>
      </c>
      <c r="BM14" s="147">
        <v>8</v>
      </c>
      <c r="BN14" s="147">
        <v>9</v>
      </c>
      <c r="BO14" s="147">
        <v>10</v>
      </c>
      <c r="BP14" s="147">
        <v>11</v>
      </c>
      <c r="BQ14" s="148">
        <v>12</v>
      </c>
      <c r="BR14" s="259">
        <f>AO13</f>
        <v>2019</v>
      </c>
      <c r="BS14" s="259">
        <f t="shared" ref="BS14:BU14" si="6">AP13</f>
        <v>2020</v>
      </c>
      <c r="BT14" s="259">
        <f t="shared" si="6"/>
        <v>2021</v>
      </c>
      <c r="BU14" s="259">
        <f t="shared" si="6"/>
        <v>2022</v>
      </c>
      <c r="BV14" s="259">
        <f>AO13</f>
        <v>2019</v>
      </c>
      <c r="BW14" s="259">
        <f t="shared" ref="BW14:BY14" si="7">AP13</f>
        <v>2020</v>
      </c>
      <c r="BX14" s="259">
        <f t="shared" si="7"/>
        <v>2021</v>
      </c>
      <c r="BY14" s="259">
        <f t="shared" si="7"/>
        <v>2022</v>
      </c>
      <c r="BZ14" s="260" t="s">
        <v>270</v>
      </c>
      <c r="CA14" s="130">
        <f>DATE(AO13,1,1)</f>
        <v>43466</v>
      </c>
      <c r="CB14" s="130">
        <f>DATE(YEAR(CA14),MONTH(CA14)+1,1)</f>
        <v>43497</v>
      </c>
      <c r="CC14" s="130">
        <f t="shared" ref="CC14:DV14" si="8">DATE(YEAR(CB14),MONTH(CB14)+1,1)</f>
        <v>43525</v>
      </c>
      <c r="CD14" s="130">
        <f t="shared" si="8"/>
        <v>43556</v>
      </c>
      <c r="CE14" s="130">
        <f t="shared" si="8"/>
        <v>43586</v>
      </c>
      <c r="CF14" s="130">
        <f t="shared" si="8"/>
        <v>43617</v>
      </c>
      <c r="CG14" s="130">
        <f t="shared" si="8"/>
        <v>43647</v>
      </c>
      <c r="CH14" s="130">
        <f t="shared" si="8"/>
        <v>43678</v>
      </c>
      <c r="CI14" s="130">
        <f t="shared" si="8"/>
        <v>43709</v>
      </c>
      <c r="CJ14" s="130">
        <f t="shared" si="8"/>
        <v>43739</v>
      </c>
      <c r="CK14" s="130">
        <f t="shared" si="8"/>
        <v>43770</v>
      </c>
      <c r="CL14" s="130">
        <f t="shared" si="8"/>
        <v>43800</v>
      </c>
      <c r="CM14" s="130">
        <f t="shared" si="8"/>
        <v>43831</v>
      </c>
      <c r="CN14" s="130">
        <f t="shared" si="8"/>
        <v>43862</v>
      </c>
      <c r="CO14" s="130">
        <f t="shared" si="8"/>
        <v>43891</v>
      </c>
      <c r="CP14" s="130">
        <f t="shared" si="8"/>
        <v>43922</v>
      </c>
      <c r="CQ14" s="130">
        <f t="shared" si="8"/>
        <v>43952</v>
      </c>
      <c r="CR14" s="130">
        <f t="shared" si="8"/>
        <v>43983</v>
      </c>
      <c r="CS14" s="130">
        <f t="shared" si="8"/>
        <v>44013</v>
      </c>
      <c r="CT14" s="130">
        <f t="shared" si="8"/>
        <v>44044</v>
      </c>
      <c r="CU14" s="130">
        <f t="shared" si="8"/>
        <v>44075</v>
      </c>
      <c r="CV14" s="130">
        <f t="shared" si="8"/>
        <v>44105</v>
      </c>
      <c r="CW14" s="130">
        <f t="shared" si="8"/>
        <v>44136</v>
      </c>
      <c r="CX14" s="130">
        <f t="shared" si="8"/>
        <v>44166</v>
      </c>
      <c r="CY14" s="130">
        <f t="shared" si="8"/>
        <v>44197</v>
      </c>
      <c r="CZ14" s="130">
        <f t="shared" si="8"/>
        <v>44228</v>
      </c>
      <c r="DA14" s="130">
        <f t="shared" si="8"/>
        <v>44256</v>
      </c>
      <c r="DB14" s="130">
        <f t="shared" si="8"/>
        <v>44287</v>
      </c>
      <c r="DC14" s="130">
        <f t="shared" si="8"/>
        <v>44317</v>
      </c>
      <c r="DD14" s="130">
        <f t="shared" si="8"/>
        <v>44348</v>
      </c>
      <c r="DE14" s="130">
        <f t="shared" si="8"/>
        <v>44378</v>
      </c>
      <c r="DF14" s="130">
        <f t="shared" si="8"/>
        <v>44409</v>
      </c>
      <c r="DG14" s="130">
        <f t="shared" si="8"/>
        <v>44440</v>
      </c>
      <c r="DH14" s="130">
        <f t="shared" si="8"/>
        <v>44470</v>
      </c>
      <c r="DI14" s="130">
        <f t="shared" si="8"/>
        <v>44501</v>
      </c>
      <c r="DJ14" s="130">
        <f t="shared" si="8"/>
        <v>44531</v>
      </c>
      <c r="DK14" s="130">
        <f t="shared" si="8"/>
        <v>44562</v>
      </c>
      <c r="DL14" s="130">
        <f t="shared" si="8"/>
        <v>44593</v>
      </c>
      <c r="DM14" s="130">
        <f t="shared" si="8"/>
        <v>44621</v>
      </c>
      <c r="DN14" s="130">
        <f t="shared" si="8"/>
        <v>44652</v>
      </c>
      <c r="DO14" s="130">
        <f t="shared" si="8"/>
        <v>44682</v>
      </c>
      <c r="DP14" s="130">
        <f t="shared" si="8"/>
        <v>44713</v>
      </c>
      <c r="DQ14" s="130">
        <f t="shared" si="8"/>
        <v>44743</v>
      </c>
      <c r="DR14" s="130">
        <f t="shared" si="8"/>
        <v>44774</v>
      </c>
      <c r="DS14" s="130">
        <f t="shared" si="8"/>
        <v>44805</v>
      </c>
      <c r="DT14" s="130">
        <f t="shared" si="8"/>
        <v>44835</v>
      </c>
      <c r="DU14" s="130">
        <f t="shared" si="8"/>
        <v>44866</v>
      </c>
      <c r="DV14" s="130">
        <f t="shared" si="8"/>
        <v>44896</v>
      </c>
      <c r="EB14" s="365" t="s">
        <v>271</v>
      </c>
    </row>
    <row r="15" spans="1:132" ht="28.15" customHeight="1">
      <c r="A15" s="21" t="str">
        <f ca="1">IF(E15="","",CONCATENATE(TEXT('Front Page'!$F$33,"000"),TEXT('Front Page'!$F$31,"000"),"-",LEFT('Front Page'!$R$53,5),"-",LEFT(D15,1),AJ15, "-",TEXT(B15,"000")))</f>
        <v>TBDTBD-SyS-Y20-TAG-000</v>
      </c>
      <c r="B15" s="22">
        <v>0</v>
      </c>
      <c r="C15" s="25" t="s">
        <v>272</v>
      </c>
      <c r="D15" s="26" t="str">
        <f>IF(MIN(J15:U15)=0,IF(MAX(J15:U15)=0,"None",IF(AND(MAX(J15:O15,S15:U15)=0,MIN(P15:R15)&gt;0),"Q3",IF(AND(Q15&gt;0,MAX(J15:P15,R15:U15)=0),"Aug","Monthly"))),"YR")</f>
        <v>YR</v>
      </c>
      <c r="E15" s="26">
        <f>IFERROR(DATE(BU15,BE15,1),"")</f>
        <v>43831</v>
      </c>
      <c r="F15" s="26">
        <f>IFERROR(DATE(BV15,BF15+1,1)-1,"")</f>
        <v>44196</v>
      </c>
      <c r="G15" s="362" t="s">
        <v>273</v>
      </c>
      <c r="H15" s="362" t="s">
        <v>274</v>
      </c>
      <c r="I15" s="27" t="str">
        <f>IF(OR(AND(D15="Q3",MIN(P15:R15)&lt;&gt;MAX(P15:R15)),AND(D15="YR",MIN(J15:U15)&lt;&gt;MAX(J15:U15)),D15="Monthly"),"Yes", "No")</f>
        <v>Yes</v>
      </c>
      <c r="J15" s="324">
        <v>12</v>
      </c>
      <c r="K15" s="311">
        <v>12</v>
      </c>
      <c r="L15" s="311">
        <v>7</v>
      </c>
      <c r="M15" s="311">
        <v>15</v>
      </c>
      <c r="N15" s="311">
        <v>15</v>
      </c>
      <c r="O15" s="311">
        <v>35</v>
      </c>
      <c r="P15" s="311">
        <v>38</v>
      </c>
      <c r="Q15" s="311">
        <v>40</v>
      </c>
      <c r="R15" s="311">
        <v>36</v>
      </c>
      <c r="S15" s="311">
        <v>20</v>
      </c>
      <c r="T15" s="311">
        <v>22</v>
      </c>
      <c r="U15" s="319">
        <v>21</v>
      </c>
      <c r="V15" s="318">
        <v>1</v>
      </c>
      <c r="W15" s="320">
        <v>1</v>
      </c>
      <c r="X15" s="310">
        <v>0</v>
      </c>
      <c r="Y15" s="28">
        <v>1</v>
      </c>
      <c r="Z15" s="28">
        <v>0</v>
      </c>
      <c r="AA15" s="28">
        <v>0</v>
      </c>
      <c r="AB15" s="315" t="s">
        <v>275</v>
      </c>
      <c r="AC15" s="23">
        <f>IF(SUM(X15:AA15)=0,"",SUM(J15:U15)*V15*SUM(X15:AA15))/1000</f>
        <v>0.27300000000000002</v>
      </c>
      <c r="AD15" s="23">
        <f>IF(SUM(X15:AA15)=0,"",SUM(J15:U15)*V15*SUM(X15:AA15))/1000</f>
        <v>0.27300000000000002</v>
      </c>
      <c r="AE15" s="24" t="str">
        <f>ROUND(SUM($J15:$U15),0)*V15&amp;" - "&amp;ROUND(SUM($J15:$U15)*W15,0)</f>
        <v>273 - 273</v>
      </c>
      <c r="AF15" s="20" t="str">
        <f>IF(AG15&lt;&gt;"OK","Not an offer",D15&amp;" offer for "&amp;BU15&amp;IF(BV15&lt;&gt;BU15,"-"&amp;BV15&amp;" ("," (")&amp;COUNTIF(X15:AA15,"&gt;0")&amp;" year(s)) with "&amp;IF(MIN(J15:AA15)=MAX(J15:U15),"flat capacity","capacity variable by month")&amp;IF(V15&lt;&gt;W15," in blocks",", one block"))</f>
        <v>YR offer for 2020 (1 year(s)) with capacity variable by month, one block</v>
      </c>
      <c r="AG15" s="17" t="str">
        <f>IF(SUM(X15:AA15)&lt;&gt;0,IF(OR(MOD(SUM(J15:AA15),ROUND(SUM(J15:AA15),2))&gt;0,COUNT(J15:W15)&lt;14),"Check that entries are numbers rounded to two decimal points",IF(B15="","Enter Capacity",IF(AK15,"Capacity Price has to span the entire term, no gap years","OK"))),"Not an Offer")</f>
        <v>OK</v>
      </c>
      <c r="AH15" s="145"/>
      <c r="AI15" s="145"/>
      <c r="AJ15" s="149" t="str">
        <f>IF(AND(X15&lt;&gt;0,Y15&lt;&gt;0),90,IF(X15&lt;&gt;0,19,IF(Y15&lt;&gt;0,20,"00")))&amp;"-TAG"</f>
        <v>20-TAG</v>
      </c>
      <c r="AK15" s="254"/>
      <c r="AL15" s="254"/>
      <c r="AM15" s="254"/>
      <c r="AN15" s="254"/>
      <c r="AO15" s="254"/>
      <c r="AP15" s="254"/>
      <c r="AQ15" s="254"/>
      <c r="AR15" s="254"/>
      <c r="AS15" s="254"/>
      <c r="AT15" s="261">
        <f>IF(J15&lt;&gt;0,AT$14,"")</f>
        <v>1</v>
      </c>
      <c r="AU15" s="254">
        <f t="shared" ref="AU15:BE15" si="9">IF(K15&lt;&gt;0,MIN(AT15,AU$14),AT15)</f>
        <v>1</v>
      </c>
      <c r="AV15" s="254">
        <f t="shared" si="9"/>
        <v>1</v>
      </c>
      <c r="AW15" s="254">
        <f t="shared" si="9"/>
        <v>1</v>
      </c>
      <c r="AX15" s="254">
        <f t="shared" si="9"/>
        <v>1</v>
      </c>
      <c r="AY15" s="254">
        <f t="shared" si="9"/>
        <v>1</v>
      </c>
      <c r="AZ15" s="254">
        <f t="shared" si="9"/>
        <v>1</v>
      </c>
      <c r="BA15" s="254">
        <f t="shared" si="9"/>
        <v>1</v>
      </c>
      <c r="BB15" s="254">
        <f t="shared" si="9"/>
        <v>1</v>
      </c>
      <c r="BC15" s="254">
        <f t="shared" si="9"/>
        <v>1</v>
      </c>
      <c r="BD15" s="254">
        <f t="shared" si="9"/>
        <v>1</v>
      </c>
      <c r="BE15" s="262">
        <f t="shared" si="9"/>
        <v>1</v>
      </c>
      <c r="BF15" s="263">
        <f t="shared" ref="BF15:BP15" si="10">IF(J15&lt;&gt;0,MAX(BG15,BF$14),BG15)</f>
        <v>12</v>
      </c>
      <c r="BG15" s="254">
        <f t="shared" si="10"/>
        <v>12</v>
      </c>
      <c r="BH15" s="254">
        <f t="shared" si="10"/>
        <v>12</v>
      </c>
      <c r="BI15" s="254">
        <f t="shared" si="10"/>
        <v>12</v>
      </c>
      <c r="BJ15" s="254">
        <f t="shared" si="10"/>
        <v>12</v>
      </c>
      <c r="BK15" s="254">
        <f t="shared" si="10"/>
        <v>12</v>
      </c>
      <c r="BL15" s="254">
        <f t="shared" si="10"/>
        <v>12</v>
      </c>
      <c r="BM15" s="254">
        <f t="shared" si="10"/>
        <v>12</v>
      </c>
      <c r="BN15" s="254">
        <f t="shared" si="10"/>
        <v>12</v>
      </c>
      <c r="BO15" s="254">
        <f t="shared" si="10"/>
        <v>12</v>
      </c>
      <c r="BP15" s="254">
        <f t="shared" si="10"/>
        <v>12</v>
      </c>
      <c r="BQ15" s="264">
        <f>IF(U15&lt;&gt;0,BQ$14,"")</f>
        <v>12</v>
      </c>
      <c r="BR15" s="261" t="str">
        <f>IF(IFERROR(X15/1&gt;0,0),BR$14,"")</f>
        <v/>
      </c>
      <c r="BS15" s="254">
        <f t="shared" ref="BS15" si="11">IF(IFERROR(Y15/1&gt;0,0),MIN(BR15,BS$14),BR15)</f>
        <v>2020</v>
      </c>
      <c r="BT15" s="254">
        <f t="shared" ref="BT15" si="12">IF(IFERROR(Z15/1&gt;0,0),MIN(BS15,BT$14),BS15)</f>
        <v>2020</v>
      </c>
      <c r="BU15" s="265">
        <f>IF(IFERROR(AA15/1&gt;0,0),MIN(BT15,BU$14),BT15)</f>
        <v>2020</v>
      </c>
      <c r="BV15" s="263">
        <f t="shared" ref="BV15" si="13">IF(IFERROR(X15/1&gt;0,0),MAX(BW15,BV$14),BW15)</f>
        <v>2020</v>
      </c>
      <c r="BW15" s="254">
        <f t="shared" ref="BW15" si="14">IF(IFERROR(Y15/1&gt;0,0),MAX(BX15,BW$14),BX15)</f>
        <v>2020</v>
      </c>
      <c r="BX15" s="254" t="str">
        <f>IF(IFERROR(Z15/1&gt;0,0),MAX(BY15,BX$14),BY15)</f>
        <v/>
      </c>
      <c r="BY15" s="264" t="str">
        <f>IF(IFERROR(AA15/1&gt;0,0),BY$14,"")</f>
        <v/>
      </c>
      <c r="DZ15" s="69" t="s">
        <v>274</v>
      </c>
      <c r="EA15" s="69">
        <v>1</v>
      </c>
      <c r="EB15" s="69" t="str">
        <f t="array" ref="EB15">IFERROR(INDEX(List1, SMALL(IF(ISBLANK(List1), "", ROW(List1)-MIN(ROW(List1))+1), ROW(A1))), IFERROR(INDEX(List2, SMALL(IF(ISBLANK(List2), "", ROW(List2)-MIN(ROW(List2))+1), ROW(A1)-SUMPRODUCT(--NOT((ISBLANK(List1)))))), ""))</f>
        <v/>
      </c>
    </row>
    <row r="16" spans="1:132" ht="18.75">
      <c r="A16" s="336" t="s">
        <v>276</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316"/>
      <c r="AC16" s="19"/>
      <c r="AD16" s="19"/>
      <c r="AE16" s="19"/>
      <c r="AF16" s="19"/>
      <c r="AG16" s="19"/>
      <c r="AH16" s="145"/>
      <c r="AI16" s="145"/>
      <c r="AJ16" s="282"/>
      <c r="AK16" s="254"/>
      <c r="AL16" s="254"/>
      <c r="AM16" s="254"/>
      <c r="AN16" s="254"/>
      <c r="AO16" s="254"/>
      <c r="AP16" s="254"/>
      <c r="AQ16" s="254"/>
      <c r="AR16" s="254"/>
      <c r="AS16" s="274"/>
      <c r="AT16" s="257"/>
      <c r="AU16" s="266"/>
      <c r="AV16" s="266"/>
      <c r="AW16" s="267"/>
      <c r="AX16" s="267"/>
      <c r="BB16" s="268"/>
      <c r="BE16" s="269"/>
      <c r="BF16" s="258"/>
      <c r="BG16" s="266"/>
      <c r="BH16" s="266"/>
      <c r="BI16" s="267"/>
      <c r="BJ16" s="267"/>
      <c r="BN16" s="268"/>
      <c r="BQ16" s="264"/>
      <c r="BR16" s="261"/>
      <c r="BU16" s="264"/>
      <c r="BV16" s="261"/>
      <c r="BY16" s="264"/>
      <c r="DZ16" s="69" t="s">
        <v>277</v>
      </c>
      <c r="EA16" s="69">
        <v>2</v>
      </c>
      <c r="EB16" s="69" t="str">
        <f t="array" ref="EB16">IFERROR(INDEX(List1, SMALL(IF(ISBLANK(List1), "", ROW(List1)-MIN(ROW(List1))+1), ROW(A2))), IFERROR(INDEX(List2, SMALL(IF(ISBLANK(List2), "", ROW(List2)-MIN(ROW(List2))+1), ROW(A2)-SUMPRODUCT(--NOT((ISBLANK(List1)))))), ""))</f>
        <v/>
      </c>
    </row>
    <row r="17" spans="1:132" ht="27.6" customHeight="1">
      <c r="A17" s="11" t="str">
        <f ca="1">IF(AG17&lt;&gt;"OK","",CONCATENATE(TEXT('Front Page'!$F$33,"000"),TEXT('Front Page'!$F$31,"000"),"-",LEFT('Front Page'!$R$53,5),"-",LEFT(D17,1),AJ17, "-",TEXT(B17,"000")))</f>
        <v/>
      </c>
      <c r="B17" s="12" t="str">
        <f>IF(E17="","",1)</f>
        <v/>
      </c>
      <c r="C17" s="13"/>
      <c r="D17" s="29" t="str">
        <f>IF(MIN(J17:U17)=0,IF(MAX(J17:U17)=0,"None",IF(AND(MAX(J17:O17,S17:U17)=0,MIN(P17:R17)&gt;0),"Q3",IF(AND(Q17&gt;0,MAX(J17:P17,R17:U17)=0),"Aug","Monthly"))),"YR")</f>
        <v>None</v>
      </c>
      <c r="E17" s="29" t="str">
        <f>IFERROR(DATE(BU17,BE17,1),"")</f>
        <v/>
      </c>
      <c r="F17" s="29" t="str">
        <f>IFERROR(DATE(BV17,BF17+1,1)-1,"")</f>
        <v/>
      </c>
      <c r="G17" s="363"/>
      <c r="H17" s="364"/>
      <c r="I17" s="325" t="str">
        <f>IF(OR(AND(D17="Q3",MIN(P17:R17)&lt;&gt;MAX(P17:R17)),AND(D17="YR",MIN(J17:U17)&lt;&gt;MAX(J17:U17)),D17="Monthly"),"Yes", "No")</f>
        <v>No</v>
      </c>
      <c r="J17" s="314">
        <v>0</v>
      </c>
      <c r="K17" s="314">
        <v>0</v>
      </c>
      <c r="L17" s="314">
        <v>0</v>
      </c>
      <c r="M17" s="314">
        <v>0</v>
      </c>
      <c r="N17" s="314">
        <v>0</v>
      </c>
      <c r="O17" s="314">
        <v>0</v>
      </c>
      <c r="P17" s="314">
        <v>0</v>
      </c>
      <c r="Q17" s="314">
        <v>0</v>
      </c>
      <c r="R17" s="314">
        <v>0</v>
      </c>
      <c r="S17" s="314">
        <v>0</v>
      </c>
      <c r="T17" s="314">
        <v>0</v>
      </c>
      <c r="U17" s="314">
        <v>0</v>
      </c>
      <c r="V17" s="313">
        <v>1</v>
      </c>
      <c r="W17" s="313">
        <v>1</v>
      </c>
      <c r="X17" s="312">
        <v>0</v>
      </c>
      <c r="Y17" s="312">
        <v>0</v>
      </c>
      <c r="Z17" s="312">
        <v>0</v>
      </c>
      <c r="AA17" s="312">
        <v>0</v>
      </c>
      <c r="AB17" s="317"/>
      <c r="AC17" s="15" t="str">
        <f>IF(SUM(X17:AA17)=0,"",SUM(J17:U17)*V17*SUM(X17:AA17)/1000)</f>
        <v/>
      </c>
      <c r="AD17" s="15" t="str">
        <f>IF(SUM(X17:AA17)=0,"",SUM(J17:U17)*V17*SUM(X17:AA17)/1000)</f>
        <v/>
      </c>
      <c r="AE17" s="16" t="str">
        <f>ROUND(SUM($J17:$U17),0)*V17&amp;" - "&amp;ROUND(SUM($J17:$U17)*W17,0)</f>
        <v>0 - 0</v>
      </c>
      <c r="AF17" s="20" t="str">
        <f>IF(AG17&lt;&gt;"OK","Not an offer",D17&amp;" offer for "&amp;BU17&amp;IF(BV17&lt;&gt;BU17,"-"&amp;BV17&amp;" ("," (")&amp;COUNTIF(X17:AA17,"&gt;0")&amp;" year(s)) with "&amp;IF(IF(D17="Q3",MIN(P17:R17)=MAX(P17:R17),MIN(J17:U17)=MAX(J17:U17)),"flat capacity","capacity variable by month")&amp;IF(V17&lt;&gt;W17," in blocks",", one block"))</f>
        <v>Not an offer</v>
      </c>
      <c r="AG17" s="276" t="str">
        <f>IF(SUM(X17:AA17)&lt;&gt;0,IF(OR(MOD(ROUND(SUM(J17:AA17),10),ROUND(SUM(J17:AA17),2))&gt;0,COUNT(J17:W17)&lt;14),"Check that entries are numbers rounded to two decimal points",IF(B17="","Enter Capacity",IF(AK17,"Capacity Price has to span the entire term, no gap years",IF(AS17=0,IF(W17&lt;V17,"Check Blocks","OK"),AS17)))),"Not an Offer")</f>
        <v>Not an Offer</v>
      </c>
      <c r="AH17" s="150"/>
      <c r="AI17" s="254">
        <v>1</v>
      </c>
      <c r="AJ17" s="149" t="str">
        <f>IF(AND(X17&lt;&gt;0,Y17&lt;&gt;0),90,IF(X17&lt;&gt;0,19,IF(Y17&lt;&gt;0,20,"00")))&amp;"-TAG"</f>
        <v>00-TAG</v>
      </c>
      <c r="AK17" s="254" t="b">
        <f t="shared" ref="AK17:AK298" si="15">IF(BV17&lt;&gt;"",(BV17-BU17+1)&lt;&gt;COUNTIF(X17:AA17,"&gt;0"))</f>
        <v>0</v>
      </c>
      <c r="AL17" s="254">
        <f t="shared" ref="AL17:AL80" si="16">IF(B17&lt;&gt;"",IF(AG17&lt;&gt;"OK",1,0),IF(AG17="Not an Offer",0,1))</f>
        <v>0</v>
      </c>
      <c r="AM17" s="254">
        <f>IF(AG17="OK",IF(ROW(B17)-16=B17,0,1),0)</f>
        <v>0</v>
      </c>
      <c r="AN17" s="288">
        <f>IF($BU17&lt;&gt;$BV17,$J17&amp;$K17&amp;$L17&amp;$M17&amp;$N17&amp;$O17&amp;$P17&amp;$Q17&amp;$R17&amp;$S17&amp;$T17&amp;$U17,0)</f>
        <v>0</v>
      </c>
      <c r="AO17" s="288">
        <f>IF(AND($AG17="OK",$BU17=$BV17,BU17=AO$13),$J17&amp;$K17&amp;$L17&amp;$M17&amp;$N17&amp;$O17&amp;$P17&amp;$Q17&amp;$R17&amp;$S17&amp;$T17&amp;$U17,0)</f>
        <v>0</v>
      </c>
      <c r="AP17" s="288">
        <f>IF(AND($AG17="OK",$BU17=$BV17,BV17=AP$13),$J17&amp;$K17&amp;$L17&amp;$M17&amp;$N17&amp;$O17&amp;$P17&amp;$Q17&amp;$R17&amp;$S17&amp;$T17&amp;$U17,0)</f>
        <v>0</v>
      </c>
      <c r="AQ17" s="288">
        <f>IF(AND($AG17="OK",$BU17=$BV17,BW17=AQ$13),$J17&amp;$K17&amp;$L17&amp;$M17&amp;$N17&amp;$O17&amp;$P17&amp;$Q17&amp;$R17&amp;$S17&amp;$T17&amp;$U17,0)</f>
        <v>0</v>
      </c>
      <c r="AR17" s="288">
        <f>IF(AND($AG17="OK",$BU17=$BV17,BX17=AR$13),$J17&amp;$K17&amp;$L17&amp;$M17&amp;$N17&amp;$O17&amp;$P17&amp;$Q17&amp;$R17&amp;$S17&amp;$T17&amp;$U17,0)</f>
        <v>0</v>
      </c>
      <c r="AS17" s="275">
        <f>IF(AN17&lt;&gt;0,"Enter discrete year offers first",0)</f>
        <v>0</v>
      </c>
      <c r="AT17" s="261" t="str">
        <f>IF(J17&lt;&gt;0,AT$14,"")</f>
        <v/>
      </c>
      <c r="AU17" s="254" t="str">
        <f t="shared" ref="AU17:BE17" si="17">IF(K17&lt;&gt;0,MIN(AT17,AU$14),AT17)</f>
        <v/>
      </c>
      <c r="AV17" s="254" t="str">
        <f t="shared" si="17"/>
        <v/>
      </c>
      <c r="AW17" s="254" t="str">
        <f t="shared" si="17"/>
        <v/>
      </c>
      <c r="AX17" s="254" t="str">
        <f t="shared" si="17"/>
        <v/>
      </c>
      <c r="AY17" s="254" t="str">
        <f t="shared" si="17"/>
        <v/>
      </c>
      <c r="AZ17" s="254" t="str">
        <f t="shared" si="17"/>
        <v/>
      </c>
      <c r="BA17" s="254" t="str">
        <f t="shared" si="17"/>
        <v/>
      </c>
      <c r="BB17" s="254" t="str">
        <f t="shared" si="17"/>
        <v/>
      </c>
      <c r="BC17" s="254" t="str">
        <f t="shared" si="17"/>
        <v/>
      </c>
      <c r="BD17" s="254" t="str">
        <f t="shared" si="17"/>
        <v/>
      </c>
      <c r="BE17" s="262" t="str">
        <f t="shared" si="17"/>
        <v/>
      </c>
      <c r="BF17" s="263" t="str">
        <f t="shared" ref="BF17:BP17" si="18">IF(J17&lt;&gt;0,MAX(BG17,BF$14),BG17)</f>
        <v/>
      </c>
      <c r="BG17" s="254" t="str">
        <f t="shared" si="18"/>
        <v/>
      </c>
      <c r="BH17" s="254" t="str">
        <f t="shared" si="18"/>
        <v/>
      </c>
      <c r="BI17" s="254" t="str">
        <f t="shared" si="18"/>
        <v/>
      </c>
      <c r="BJ17" s="254" t="str">
        <f t="shared" si="18"/>
        <v/>
      </c>
      <c r="BK17" s="254" t="str">
        <f t="shared" si="18"/>
        <v/>
      </c>
      <c r="BL17" s="254" t="str">
        <f t="shared" si="18"/>
        <v/>
      </c>
      <c r="BM17" s="254" t="str">
        <f t="shared" si="18"/>
        <v/>
      </c>
      <c r="BN17" s="254" t="str">
        <f t="shared" si="18"/>
        <v/>
      </c>
      <c r="BO17" s="254" t="str">
        <f t="shared" si="18"/>
        <v/>
      </c>
      <c r="BP17" s="254" t="str">
        <f t="shared" si="18"/>
        <v/>
      </c>
      <c r="BQ17" s="264" t="str">
        <f>IF(U17&lt;&gt;0,BQ$14,"")</f>
        <v/>
      </c>
      <c r="BR17" s="261" t="str">
        <f>IF(IFERROR(X17/1&gt;0,0),BR$14,"")</f>
        <v/>
      </c>
      <c r="BS17" s="254" t="str">
        <f>IF(IFERROR(Y17/1&gt;0,0),MIN(BR17,BS$14),BR17)</f>
        <v/>
      </c>
      <c r="BT17" s="254" t="str">
        <f>IF(IFERROR(Z17/1&gt;0,0),MIN(BS17,BT$14),BS17)</f>
        <v/>
      </c>
      <c r="BU17" s="265" t="str">
        <f>IF(IFERROR(AA17/1&gt;0,0),MIN(BT17,BU$14),BT17)</f>
        <v/>
      </c>
      <c r="BV17" s="263" t="str">
        <f>IF(IFERROR(X17/1&gt;0,0),MAX(BW17,BV$14),BW17)</f>
        <v/>
      </c>
      <c r="BW17" s="254" t="str">
        <f>IF(IFERROR(Y17/1&gt;0,0),MAX(BX17,BW$14),BX17)</f>
        <v/>
      </c>
      <c r="BX17" s="254" t="str">
        <f>IF(IFERROR(Z17/1&gt;0,0),MAX(BY17,BX$14),BY17)</f>
        <v/>
      </c>
      <c r="BY17" s="264" t="str">
        <f>IF(IFERROR(AA17/1&gt;0,0),BY$14,"")</f>
        <v/>
      </c>
      <c r="BZ17" s="254" t="str">
        <f>IF(SUM(CA17:DV17)=0,"",SUM(CA17:DV17))</f>
        <v/>
      </c>
      <c r="CA17" s="254">
        <f t="shared" ref="CA17:CL17" si="19">IF($X17&gt;0,J17*$W17,0)</f>
        <v>0</v>
      </c>
      <c r="CB17" s="254">
        <f t="shared" si="19"/>
        <v>0</v>
      </c>
      <c r="CC17" s="254">
        <f t="shared" si="19"/>
        <v>0</v>
      </c>
      <c r="CD17" s="254">
        <f t="shared" si="19"/>
        <v>0</v>
      </c>
      <c r="CE17" s="254">
        <f t="shared" si="19"/>
        <v>0</v>
      </c>
      <c r="CF17" s="254">
        <f t="shared" si="19"/>
        <v>0</v>
      </c>
      <c r="CG17" s="254">
        <f t="shared" si="19"/>
        <v>0</v>
      </c>
      <c r="CH17" s="254">
        <f t="shared" si="19"/>
        <v>0</v>
      </c>
      <c r="CI17" s="254">
        <f t="shared" si="19"/>
        <v>0</v>
      </c>
      <c r="CJ17" s="254">
        <f t="shared" si="19"/>
        <v>0</v>
      </c>
      <c r="CK17" s="254">
        <f t="shared" si="19"/>
        <v>0</v>
      </c>
      <c r="CL17" s="254">
        <f t="shared" si="19"/>
        <v>0</v>
      </c>
      <c r="CM17" s="254">
        <f>IF($Y17&gt;0,$J17*$W17,0)</f>
        <v>0</v>
      </c>
      <c r="CN17" s="254">
        <f>IF($Y17&gt;0,$K17*$W17,0)</f>
        <v>0</v>
      </c>
      <c r="CO17" s="254">
        <f>IF($Y17&gt;0,$L17*$W17,0)</f>
        <v>0</v>
      </c>
      <c r="CP17" s="254">
        <f>IF($Y17&gt;0,$M17*$W17,0)</f>
        <v>0</v>
      </c>
      <c r="CQ17" s="254">
        <f>IF($Y17&gt;0,$N17*$W17,0)</f>
        <v>0</v>
      </c>
      <c r="CR17" s="254">
        <f>IF($Y17&gt;0,$O17*$W17,0)</f>
        <v>0</v>
      </c>
      <c r="CS17" s="254">
        <f>IF($Y17&gt;0,$P17*$W17,0)</f>
        <v>0</v>
      </c>
      <c r="CT17" s="254">
        <f>IF($Y17&gt;0,$Q17*$W17,0)</f>
        <v>0</v>
      </c>
      <c r="CU17" s="254">
        <f>IF($Y17&gt;0,$R17*$W17,0)</f>
        <v>0</v>
      </c>
      <c r="CV17" s="254">
        <f>IF($Y17&gt;0,$S17*$W17,0)</f>
        <v>0</v>
      </c>
      <c r="CW17" s="254">
        <f>IF($Y17&gt;0,$T17*$W17,0)</f>
        <v>0</v>
      </c>
      <c r="CX17" s="254">
        <f>IF($Y17&gt;0,$U17*$W17,0)</f>
        <v>0</v>
      </c>
      <c r="CY17" s="254">
        <f>IF($Z17&gt;0,$J17*$W17,0)</f>
        <v>0</v>
      </c>
      <c r="CZ17" s="254">
        <f>IF($Z17&gt;0,$K17*$W17,0)</f>
        <v>0</v>
      </c>
      <c r="DA17" s="254">
        <f>IF($Z17&gt;0,$L17*$W17,0)</f>
        <v>0</v>
      </c>
      <c r="DB17" s="254">
        <f>IF($Z17&gt;0,$M17*$W17,0)</f>
        <v>0</v>
      </c>
      <c r="DC17" s="254">
        <f>IF($Z17&gt;0,$N17*$W17,0)</f>
        <v>0</v>
      </c>
      <c r="DD17" s="254">
        <f>IF($Z17&gt;0,$O17*$W17,0)</f>
        <v>0</v>
      </c>
      <c r="DE17" s="254">
        <f>IF($Z17&gt;0,$P17*$W17,0)</f>
        <v>0</v>
      </c>
      <c r="DF17" s="254">
        <f>IF($Z17&gt;0,$Q17*$W17,0)</f>
        <v>0</v>
      </c>
      <c r="DG17" s="254">
        <f>IF($Z17&gt;0,$R17*$W17,0)</f>
        <v>0</v>
      </c>
      <c r="DH17" s="254">
        <f>IF($Z17&gt;0,$S17*$W17,0)</f>
        <v>0</v>
      </c>
      <c r="DI17" s="254">
        <f>IF($Z17&gt;0,$T17*$W17,0)</f>
        <v>0</v>
      </c>
      <c r="DJ17" s="254">
        <f>IF($Z17&gt;0,$U17*$W17,0)</f>
        <v>0</v>
      </c>
      <c r="DK17" s="254">
        <f>IF($AA17&gt;0,$J17*$W17,0)</f>
        <v>0</v>
      </c>
      <c r="DL17" s="254">
        <f>IF($AA17&gt;0,$K17*$W17,0)</f>
        <v>0</v>
      </c>
      <c r="DM17" s="254">
        <f>IF($AA17&gt;0,$L17*$W17,0)</f>
        <v>0</v>
      </c>
      <c r="DN17" s="254">
        <f>IF($AA17&gt;0,$M17*$W17,0)</f>
        <v>0</v>
      </c>
      <c r="DO17" s="254">
        <f>IF($AA17&gt;0,$N17*$W17,0)</f>
        <v>0</v>
      </c>
      <c r="DP17" s="254">
        <f>IF($AA17&gt;0,$O17*$W17,0)</f>
        <v>0</v>
      </c>
      <c r="DQ17" s="254">
        <f>IF($AA17&gt;0,$P17*$W17,0)</f>
        <v>0</v>
      </c>
      <c r="DR17" s="254">
        <f>IF($AA17&gt;0,$Q17*$W17,0)</f>
        <v>0</v>
      </c>
      <c r="DS17" s="254">
        <f>IF($AA17&gt;0,$R17*$W17,0)</f>
        <v>0</v>
      </c>
      <c r="DT17" s="254">
        <f>IF($AA17&gt;0,$S17*$W17,0)</f>
        <v>0</v>
      </c>
      <c r="DU17" s="254">
        <f>IF($AA17&gt;0,$T17*$W17,0)</f>
        <v>0</v>
      </c>
      <c r="DV17" s="254">
        <f>IF($AA17&gt;0,$U17*$W17,0)</f>
        <v>0</v>
      </c>
      <c r="DZ17" s="69" t="s">
        <v>278</v>
      </c>
      <c r="EA17" s="69">
        <v>3</v>
      </c>
      <c r="EB17" s="69" t="str">
        <f t="array" ref="EB17">IFERROR(INDEX(List1, SMALL(IF(ISBLANK(List1), "", ROW(List1)-MIN(ROW(List1))+1), ROW(A3))), IFERROR(INDEX(List2, SMALL(IF(ISBLANK(List2), "", ROW(List2)-MIN(ROW(List2))+1), ROW(A3)-SUMPRODUCT(--NOT((ISBLANK(List1)))))), ""))</f>
        <v/>
      </c>
    </row>
    <row r="18" spans="1:132" ht="24" customHeight="1">
      <c r="A18" s="11" t="str">
        <f ca="1">IF(AG18&lt;&gt;"OK","",CONCATENATE(TEXT('Front Page'!$F$33,"000"),TEXT('Front Page'!$F$31,"000"),"-",LEFT('Front Page'!$R$53,5),"-",LEFT(D18,1),AJ18, "-",TEXT(B18,"000")))</f>
        <v/>
      </c>
      <c r="B18" s="12" t="str">
        <f>IFERROR(IF(E18="","",MAX(B$17:B17)+1),"")</f>
        <v/>
      </c>
      <c r="C18" s="13"/>
      <c r="D18" s="29" t="str">
        <f t="shared" ref="D18:D316" si="20">IF(MIN(J18:U18)=0,IF(MAX(J18:U18)=0,"None",IF(AND(MAX(J18:O18,S18:U18)=0,MIN(P18:R18)&gt;0),"Q3",IF(AND(Q18&gt;0,MAX(J18:P18,R18:U18)=0),"Aug","Monthly"))),"YR")</f>
        <v>None</v>
      </c>
      <c r="E18" s="29" t="str">
        <f t="shared" ref="E18:E316" si="21">IFERROR(DATE(BU18,BE18,1),"")</f>
        <v/>
      </c>
      <c r="F18" s="29" t="str">
        <f t="shared" ref="F18:F316" si="22">IFERROR(DATE(BV18,BF18+1,1)-1,"")</f>
        <v/>
      </c>
      <c r="G18" s="363"/>
      <c r="H18" s="364"/>
      <c r="I18" s="325" t="str">
        <f t="shared" ref="I18:I316" si="23">IF(OR(AND(D18="Q3",MIN(P18:R18)&lt;&gt;MAX(P18:R18)),AND(D18="YR",MIN(J18:U18)&lt;&gt;MAX(J18:U18)),D18="Monthly"),"Yes", "No")</f>
        <v>No</v>
      </c>
      <c r="J18" s="314">
        <v>0</v>
      </c>
      <c r="K18" s="314">
        <v>0</v>
      </c>
      <c r="L18" s="314">
        <v>0</v>
      </c>
      <c r="M18" s="314">
        <v>0</v>
      </c>
      <c r="N18" s="314">
        <v>0</v>
      </c>
      <c r="O18" s="314">
        <v>0</v>
      </c>
      <c r="P18" s="314">
        <v>0</v>
      </c>
      <c r="Q18" s="314">
        <v>0</v>
      </c>
      <c r="R18" s="314">
        <v>0</v>
      </c>
      <c r="S18" s="314">
        <v>0</v>
      </c>
      <c r="T18" s="314">
        <v>0</v>
      </c>
      <c r="U18" s="314">
        <v>0</v>
      </c>
      <c r="V18" s="313">
        <v>1</v>
      </c>
      <c r="W18" s="313">
        <v>1</v>
      </c>
      <c r="X18" s="312">
        <v>0</v>
      </c>
      <c r="Y18" s="312">
        <v>0</v>
      </c>
      <c r="Z18" s="312">
        <v>0</v>
      </c>
      <c r="AA18" s="312">
        <v>0</v>
      </c>
      <c r="AB18" s="317"/>
      <c r="AC18" s="15" t="str">
        <f t="shared" ref="AC18:AC80" si="24">IF(SUM(X18:AA18)=0,"",SUM(J18:U18)*V18*SUM(X18:AA18)/1000)</f>
        <v/>
      </c>
      <c r="AD18" s="15" t="str">
        <f t="shared" ref="AD18:AD80" si="25">IF(SUM(X18:AA18)=0,"",SUM(J18:U18)*V18*SUM(X18:AA18)/1000)</f>
        <v/>
      </c>
      <c r="AE18" s="16" t="str">
        <f t="shared" ref="AE18:AE80" si="26">ROUND(SUM($J18:$U18),0)*V18&amp;" - "&amp;ROUND(SUM($J18:$U18)*W18,0)</f>
        <v>0 - 0</v>
      </c>
      <c r="AF18" s="20" t="str">
        <f>IF(AG18&lt;&gt;"OK","Not an offer",D18&amp;" offer for "&amp;BU18&amp;IF(BV18&lt;&gt;BU18,"-"&amp;BV18&amp;" ("," (")&amp;COUNTIF(X18:AA18,"&gt;0")&amp;" year(s)) with "&amp;IF(IF(D18="Q3",MIN(P18:R18)=MAX(P18:R18),MIN(J18:U18)=MAX(J18:U18)),"flat capacity","capacity variable by month")&amp;IF(V18&lt;&gt;W18," in blocks",", one block"))</f>
        <v>Not an offer</v>
      </c>
      <c r="AG18" s="276" t="str">
        <f t="shared" ref="AG18:AG81" si="27">IF(SUM(X18:AA18)&lt;&gt;0,IF(OR(MOD(ROUND(SUM(J18:AA18),10),ROUND(SUM(J18:AA18),2))&gt;0,COUNT(J18:W18)&lt;14),"Check that entries are numbers rounded to two decimal points",IF(B18="","Enter Capacity",IF(AK18,"Capacity Price has to span the entire term, no gap years",IF(AS18=0,IF(W18&lt;V18,"Check Blocks","OK"),AS18)))),"Not an Offer")</f>
        <v>Not an Offer</v>
      </c>
      <c r="AH18" s="150"/>
      <c r="AI18" s="254">
        <v>2</v>
      </c>
      <c r="AJ18" s="149" t="str">
        <f t="shared" ref="AJ18:AJ81" si="28">IF(AND(X18&lt;&gt;0,Y18&lt;&gt;0),90,IF(X18&lt;&gt;0,19,IF(Y18&lt;&gt;0,20,"00")))&amp;"-TAG"</f>
        <v>00-TAG</v>
      </c>
      <c r="AK18" s="254" t="b">
        <f t="shared" si="15"/>
        <v>0</v>
      </c>
      <c r="AL18" s="254">
        <f t="shared" si="16"/>
        <v>0</v>
      </c>
      <c r="AM18" s="254">
        <f t="shared" ref="AM18:AM81" si="29">IF(AG18="OK",IF(ROW(B18)-16=B18,0,1),0)</f>
        <v>0</v>
      </c>
      <c r="AN18" s="288">
        <f t="shared" ref="AN18:AN80" si="30">IF($BU18&lt;&gt;$BV18,$J18&amp;$K18&amp;$L18&amp;$M18&amp;$N18&amp;$O18&amp;$P18&amp;$Q18&amp;$R18&amp;$S18&amp;$T18&amp;$U18,0)</f>
        <v>0</v>
      </c>
      <c r="AO18" s="288">
        <f t="shared" ref="AO18:AR18" si="31">IF(AND($AG18="OK",$BU18=$BV18,BU18=AO$13),$J18&amp;$K18&amp;$L18&amp;$M18&amp;$N18&amp;$O18&amp;$P18&amp;$Q18&amp;$R18&amp;$S18&amp;$T18&amp;$U18,0)</f>
        <v>0</v>
      </c>
      <c r="AP18" s="288">
        <f t="shared" si="31"/>
        <v>0</v>
      </c>
      <c r="AQ18" s="288">
        <f t="shared" si="31"/>
        <v>0</v>
      </c>
      <c r="AR18" s="288">
        <f t="shared" si="31"/>
        <v>0</v>
      </c>
      <c r="AS18" s="275">
        <f>IF(AN18&lt;&gt;0,"Enter discrete year offers first",0)</f>
        <v>0</v>
      </c>
      <c r="AT18" s="261" t="str">
        <f t="shared" ref="AT18:AT80" si="32">IF(J18&lt;&gt;0,AT$14,"")</f>
        <v/>
      </c>
      <c r="AU18" s="254" t="str">
        <f t="shared" ref="AU18:AU80" si="33">IF(K18&lt;&gt;0,MIN(AT18,AU$14),AT18)</f>
        <v/>
      </c>
      <c r="AV18" s="254" t="str">
        <f t="shared" ref="AV18:AV80" si="34">IF(L18&lt;&gt;0,MIN(AU18,AV$14),AU18)</f>
        <v/>
      </c>
      <c r="AW18" s="254" t="str">
        <f t="shared" ref="AW18:AW80" si="35">IF(M18&lt;&gt;0,MIN(AV18,AW$14),AV18)</f>
        <v/>
      </c>
      <c r="AX18" s="254" t="str">
        <f t="shared" ref="AX18:AX80" si="36">IF(N18&lt;&gt;0,MIN(AW18,AX$14),AW18)</f>
        <v/>
      </c>
      <c r="AY18" s="254" t="str">
        <f t="shared" ref="AY18:AY80" si="37">IF(O18&lt;&gt;0,MIN(AX18,AY$14),AX18)</f>
        <v/>
      </c>
      <c r="AZ18" s="254" t="str">
        <f t="shared" ref="AZ18:AZ80" si="38">IF(P18&lt;&gt;0,MIN(AY18,AZ$14),AY18)</f>
        <v/>
      </c>
      <c r="BA18" s="254" t="str">
        <f t="shared" ref="BA18:BA80" si="39">IF(Q18&lt;&gt;0,MIN(AZ18,BA$14),AZ18)</f>
        <v/>
      </c>
      <c r="BB18" s="254" t="str">
        <f t="shared" ref="BB18:BB80" si="40">IF(R18&lt;&gt;0,MIN(BA18,BB$14),BA18)</f>
        <v/>
      </c>
      <c r="BC18" s="254" t="str">
        <f t="shared" ref="BC18:BC80" si="41">IF(S18&lt;&gt;0,MIN(BB18,BC$14),BB18)</f>
        <v/>
      </c>
      <c r="BD18" s="254" t="str">
        <f t="shared" ref="BD18:BD80" si="42">IF(T18&lt;&gt;0,MIN(BC18,BD$14),BC18)</f>
        <v/>
      </c>
      <c r="BE18" s="262" t="str">
        <f t="shared" ref="BE18:BE80" si="43">IF(U18&lt;&gt;0,MIN(BD18,BE$14),BD18)</f>
        <v/>
      </c>
      <c r="BF18" s="263" t="str">
        <f t="shared" ref="BF18:BF80" si="44">IF(J18&lt;&gt;0,MAX(BG18,BF$14),BG18)</f>
        <v/>
      </c>
      <c r="BG18" s="254" t="str">
        <f t="shared" ref="BG18:BG80" si="45">IF(K18&lt;&gt;0,MAX(BH18,BG$14),BH18)</f>
        <v/>
      </c>
      <c r="BH18" s="254" t="str">
        <f t="shared" ref="BH18:BH80" si="46">IF(L18&lt;&gt;0,MAX(BI18,BH$14),BI18)</f>
        <v/>
      </c>
      <c r="BI18" s="254" t="str">
        <f t="shared" ref="BI18:BI80" si="47">IF(M18&lt;&gt;0,MAX(BJ18,BI$14),BJ18)</f>
        <v/>
      </c>
      <c r="BJ18" s="254" t="str">
        <f t="shared" ref="BJ18:BJ80" si="48">IF(N18&lt;&gt;0,MAX(BK18,BJ$14),BK18)</f>
        <v/>
      </c>
      <c r="BK18" s="254" t="str">
        <f t="shared" ref="BK18:BK80" si="49">IF(O18&lt;&gt;0,MAX(BL18,BK$14),BL18)</f>
        <v/>
      </c>
      <c r="BL18" s="254" t="str">
        <f t="shared" ref="BL18:BL80" si="50">IF(P18&lt;&gt;0,MAX(BM18,BL$14),BM18)</f>
        <v/>
      </c>
      <c r="BM18" s="254" t="str">
        <f t="shared" ref="BM18:BM80" si="51">IF(Q18&lt;&gt;0,MAX(BN18,BM$14),BN18)</f>
        <v/>
      </c>
      <c r="BN18" s="254" t="str">
        <f t="shared" ref="BN18:BN80" si="52">IF(R18&lt;&gt;0,MAX(BO18,BN$14),BO18)</f>
        <v/>
      </c>
      <c r="BO18" s="254" t="str">
        <f t="shared" ref="BO18:BO80" si="53">IF(S18&lt;&gt;0,MAX(BP18,BO$14),BP18)</f>
        <v/>
      </c>
      <c r="BP18" s="254" t="str">
        <f t="shared" ref="BP18:BP80" si="54">IF(T18&lt;&gt;0,MAX(BQ18,BP$14),BQ18)</f>
        <v/>
      </c>
      <c r="BQ18" s="264" t="str">
        <f t="shared" ref="BQ18:BQ80" si="55">IF(U18&lt;&gt;0,BQ$14,"")</f>
        <v/>
      </c>
      <c r="BR18" s="261" t="str">
        <f t="shared" ref="BR18:BR316" si="56">IF(IFERROR(X18/1&gt;0,0),BR$14,"")</f>
        <v/>
      </c>
      <c r="BS18" s="254" t="str">
        <f t="shared" ref="BS18:BS316" si="57">IF(IFERROR(Y18/1&gt;0,0),MIN(BR18,BS$14),BR18)</f>
        <v/>
      </c>
      <c r="BT18" s="254" t="str">
        <f>IF(IFERROR(Z18/1&gt;0,0),MIN(BS18,BT$14),BS18)</f>
        <v/>
      </c>
      <c r="BU18" s="265" t="str">
        <f>IF(IFERROR(AA18/1&gt;0,0),MIN(BT18,BU$14),BT18)</f>
        <v/>
      </c>
      <c r="BV18" s="263" t="str">
        <f t="shared" ref="BV18:BV316" si="58">IF(IFERROR(X18/1&gt;0,0),MAX(BW18,BV$14),BW18)</f>
        <v/>
      </c>
      <c r="BW18" s="254" t="str">
        <f>IF(IFERROR(Y18/1&gt;0,0),MAX(BX18,BW$14),BX18)</f>
        <v/>
      </c>
      <c r="BX18" s="254" t="str">
        <f>IF(IFERROR(Z18/1&gt;0,0),MAX(BY18,BX$14),BY18)</f>
        <v/>
      </c>
      <c r="BY18" s="264" t="str">
        <f t="shared" ref="BY18:BY316" si="59">IF(IFERROR(AA18/1&gt;0,0),BY$14,"")</f>
        <v/>
      </c>
      <c r="BZ18" s="254" t="str">
        <f t="shared" ref="BZ18:BZ316" si="60">IF(SUM(CA18:DV18)=0,"",SUM(CA18:DV18))</f>
        <v/>
      </c>
      <c r="CA18" s="254">
        <f t="shared" ref="CA18:CA81" si="61">IF($X18&gt;0,J18*$W18,0)</f>
        <v>0</v>
      </c>
      <c r="CB18" s="254">
        <f t="shared" ref="CB18:CB81" si="62">IF($X18&gt;0,K18*$W18,0)</f>
        <v>0</v>
      </c>
      <c r="CC18" s="254">
        <f t="shared" ref="CC18:CC81" si="63">IF($X18&gt;0,L18*$W18,0)</f>
        <v>0</v>
      </c>
      <c r="CD18" s="254">
        <f t="shared" ref="CD18:CD81" si="64">IF($X18&gt;0,M18*$W18,0)</f>
        <v>0</v>
      </c>
      <c r="CE18" s="254">
        <f t="shared" ref="CE18:CE81" si="65">IF($X18&gt;0,N18*$W18,0)</f>
        <v>0</v>
      </c>
      <c r="CF18" s="254">
        <f t="shared" ref="CF18:CF81" si="66">IF($X18&gt;0,O18*$W18,0)</f>
        <v>0</v>
      </c>
      <c r="CG18" s="254">
        <f t="shared" ref="CG18:CG81" si="67">IF($X18&gt;0,P18*$W18,0)</f>
        <v>0</v>
      </c>
      <c r="CH18" s="254">
        <f t="shared" ref="CH18:CH81" si="68">IF($X18&gt;0,Q18*$W18,0)</f>
        <v>0</v>
      </c>
      <c r="CI18" s="254">
        <f t="shared" ref="CI18:CI81" si="69">IF($X18&gt;0,R18*$W18,0)</f>
        <v>0</v>
      </c>
      <c r="CJ18" s="254">
        <f t="shared" ref="CJ18:CJ81" si="70">IF($X18&gt;0,S18*$W18,0)</f>
        <v>0</v>
      </c>
      <c r="CK18" s="254">
        <f t="shared" ref="CK18:CK81" si="71">IF($X18&gt;0,T18*$W18,0)</f>
        <v>0</v>
      </c>
      <c r="CL18" s="254">
        <f t="shared" ref="CL18:CL81" si="72">IF($X18&gt;0,U18*$W18,0)</f>
        <v>0</v>
      </c>
      <c r="CM18" s="254">
        <f t="shared" ref="CM18:CM81" si="73">IF($Y18&gt;0,$J18*$W18,0)</f>
        <v>0</v>
      </c>
      <c r="CN18" s="254">
        <f t="shared" ref="CN18:CN81" si="74">IF($Y18&gt;0,$K18*$W18,0)</f>
        <v>0</v>
      </c>
      <c r="CO18" s="254">
        <f t="shared" ref="CO18:CO81" si="75">IF($Y18&gt;0,$L18*$W18,0)</f>
        <v>0</v>
      </c>
      <c r="CP18" s="254">
        <f t="shared" ref="CP18:CP81" si="76">IF($Y18&gt;0,$M18*$W18,0)</f>
        <v>0</v>
      </c>
      <c r="CQ18" s="254">
        <f t="shared" ref="CQ18:CQ81" si="77">IF($Y18&gt;0,$N18*$W18,0)</f>
        <v>0</v>
      </c>
      <c r="CR18" s="254">
        <f t="shared" ref="CR18:CR81" si="78">IF($Y18&gt;0,$O18*$W18,0)</f>
        <v>0</v>
      </c>
      <c r="CS18" s="254">
        <f t="shared" ref="CS18:CS81" si="79">IF($Y18&gt;0,$P18*$W18,0)</f>
        <v>0</v>
      </c>
      <c r="CT18" s="254">
        <f t="shared" ref="CT18:CT81" si="80">IF($Y18&gt;0,$Q18*$W18,0)</f>
        <v>0</v>
      </c>
      <c r="CU18" s="254">
        <f t="shared" ref="CU18:CU81" si="81">IF($Y18&gt;0,$R18*$W18,0)</f>
        <v>0</v>
      </c>
      <c r="CV18" s="254">
        <f t="shared" ref="CV18:CV81" si="82">IF($Y18&gt;0,$S18*$W18,0)</f>
        <v>0</v>
      </c>
      <c r="CW18" s="254">
        <f t="shared" ref="CW18:CW81" si="83">IF($Y18&gt;0,$T18*$W18,0)</f>
        <v>0</v>
      </c>
      <c r="CX18" s="254">
        <f t="shared" ref="CX18:CX81" si="84">IF($Y18&gt;0,$U18*$W18,0)</f>
        <v>0</v>
      </c>
      <c r="CY18" s="254">
        <f t="shared" ref="CY18:CY81" si="85">IF($Z18&gt;0,$J18*$W18,0)</f>
        <v>0</v>
      </c>
      <c r="CZ18" s="254">
        <f t="shared" ref="CZ18:CZ81" si="86">IF($Z18&gt;0,$K18*$W18,0)</f>
        <v>0</v>
      </c>
      <c r="DA18" s="254">
        <f t="shared" ref="DA18:DA81" si="87">IF($Z18&gt;0,$L18*$W18,0)</f>
        <v>0</v>
      </c>
      <c r="DB18" s="254">
        <f t="shared" ref="DB18:DB81" si="88">IF($Z18&gt;0,$M18*$W18,0)</f>
        <v>0</v>
      </c>
      <c r="DC18" s="254">
        <f t="shared" ref="DC18:DC81" si="89">IF($Z18&gt;0,$N18*$W18,0)</f>
        <v>0</v>
      </c>
      <c r="DD18" s="254">
        <f t="shared" ref="DD18:DD81" si="90">IF($Z18&gt;0,$O18*$W18,0)</f>
        <v>0</v>
      </c>
      <c r="DE18" s="254">
        <f t="shared" ref="DE18:DE81" si="91">IF($Z18&gt;0,$P18*$W18,0)</f>
        <v>0</v>
      </c>
      <c r="DF18" s="254">
        <f t="shared" ref="DF18:DF81" si="92">IF($Z18&gt;0,$Q18*$W18,0)</f>
        <v>0</v>
      </c>
      <c r="DG18" s="254">
        <f t="shared" ref="DG18:DG81" si="93">IF($Z18&gt;0,$R18*$W18,0)</f>
        <v>0</v>
      </c>
      <c r="DH18" s="254">
        <f t="shared" ref="DH18:DH81" si="94">IF($Z18&gt;0,$S18*$W18,0)</f>
        <v>0</v>
      </c>
      <c r="DI18" s="254">
        <f t="shared" ref="DI18:DI81" si="95">IF($Z18&gt;0,$T18*$W18,0)</f>
        <v>0</v>
      </c>
      <c r="DJ18" s="254">
        <f t="shared" ref="DJ18:DJ81" si="96">IF($Z18&gt;0,$U18*$W18,0)</f>
        <v>0</v>
      </c>
      <c r="DK18" s="254">
        <f t="shared" ref="DK18:DK81" si="97">IF($AA18&gt;0,$J18*$W18,0)</f>
        <v>0</v>
      </c>
      <c r="DL18" s="254">
        <f t="shared" ref="DL18:DL81" si="98">IF($AA18&gt;0,$K18*$W18,0)</f>
        <v>0</v>
      </c>
      <c r="DM18" s="254">
        <f t="shared" ref="DM18:DM81" si="99">IF($AA18&gt;0,$L18*$W18,0)</f>
        <v>0</v>
      </c>
      <c r="DN18" s="254">
        <f t="shared" ref="DN18:DN81" si="100">IF($AA18&gt;0,$M18*$W18,0)</f>
        <v>0</v>
      </c>
      <c r="DO18" s="254">
        <f t="shared" ref="DO18:DO81" si="101">IF($AA18&gt;0,$N18*$W18,0)</f>
        <v>0</v>
      </c>
      <c r="DP18" s="254">
        <f t="shared" ref="DP18:DP81" si="102">IF($AA18&gt;0,$O18*$W18,0)</f>
        <v>0</v>
      </c>
      <c r="DQ18" s="254">
        <f t="shared" ref="DQ18:DQ81" si="103">IF($AA18&gt;0,$P18*$W18,0)</f>
        <v>0</v>
      </c>
      <c r="DR18" s="254">
        <f t="shared" ref="DR18:DR81" si="104">IF($AA18&gt;0,$Q18*$W18,0)</f>
        <v>0</v>
      </c>
      <c r="DS18" s="254">
        <f t="shared" ref="DS18:DS81" si="105">IF($AA18&gt;0,$R18*$W18,0)</f>
        <v>0</v>
      </c>
      <c r="DT18" s="254">
        <f t="shared" ref="DT18:DT81" si="106">IF($AA18&gt;0,$S18*$W18,0)</f>
        <v>0</v>
      </c>
      <c r="DU18" s="254">
        <f t="shared" ref="DU18:DU81" si="107">IF($AA18&gt;0,$T18*$W18,0)</f>
        <v>0</v>
      </c>
      <c r="DV18" s="254">
        <f t="shared" ref="DV18:DV81" si="108">IF($AA18&gt;0,$U18*$W18,0)</f>
        <v>0</v>
      </c>
      <c r="DZ18" s="69" t="s">
        <v>279</v>
      </c>
      <c r="EA18" s="69">
        <v>4</v>
      </c>
      <c r="EB18" s="69" t="str">
        <f t="array" ref="EB18">IFERROR(INDEX(List1, SMALL(IF(ISBLANK(List1), "", ROW(List1)-MIN(ROW(List1))+1), ROW(A4))), IFERROR(INDEX(List2, SMALL(IF(ISBLANK(List2), "", ROW(List2)-MIN(ROW(List2))+1), ROW(A4)-SUMPRODUCT(--NOT((ISBLANK(List1)))))), ""))</f>
        <v/>
      </c>
    </row>
    <row r="19" spans="1:132" ht="24" customHeight="1">
      <c r="A19" s="11" t="str">
        <f ca="1">IF(AG19&lt;&gt;"OK","",CONCATENATE(TEXT('Front Page'!$F$33,"000"),TEXT('Front Page'!$F$31,"000"),"-",LEFT('Front Page'!$R$53,5),"-",LEFT(D19,1),AJ19, "-",TEXT(B19,"000")))</f>
        <v/>
      </c>
      <c r="B19" s="12" t="str">
        <f>IFERROR(IF(E19="","",MAX(B$17:B18)+1),"")</f>
        <v/>
      </c>
      <c r="C19" s="13"/>
      <c r="D19" s="29" t="str">
        <f>IF(MIN(J19:U19)=0,IF(MAX(J19:U19)=0,"None",IF(AND(MAX(J19:O19,S19:U19)=0,MIN(P19:R19)&gt;0),"Q3",IF(AND(Q19&gt;0,MAX(J19:P19,R19:U19)=0),"Aug","Monthly"))),"YR")</f>
        <v>None</v>
      </c>
      <c r="E19" s="29" t="str">
        <f t="shared" ref="E19:E174" si="109">IFERROR(DATE(BU19,BE19,1),"")</f>
        <v/>
      </c>
      <c r="F19" s="29" t="str">
        <f t="shared" ref="F19:F174" si="110">IFERROR(DATE(BV19,BF19+1,1)-1,"")</f>
        <v/>
      </c>
      <c r="G19" s="363"/>
      <c r="H19" s="364"/>
      <c r="I19" s="325" t="str">
        <f>IF(OR(AND(D19="Q3",MIN(P19:R19)&lt;&gt;MAX(P19:R19)),AND(D19="YR",MIN(J19:U19)&lt;&gt;MAX(J19:U19)),D19="Monthly"),"Yes", "No")</f>
        <v>No</v>
      </c>
      <c r="J19" s="314">
        <v>0</v>
      </c>
      <c r="K19" s="314">
        <v>0</v>
      </c>
      <c r="L19" s="314">
        <v>0</v>
      </c>
      <c r="M19" s="314">
        <v>0</v>
      </c>
      <c r="N19" s="314">
        <v>0</v>
      </c>
      <c r="O19" s="314">
        <v>0</v>
      </c>
      <c r="P19" s="314">
        <v>0</v>
      </c>
      <c r="Q19" s="314">
        <v>0</v>
      </c>
      <c r="R19" s="314">
        <v>0</v>
      </c>
      <c r="S19" s="314">
        <v>0</v>
      </c>
      <c r="T19" s="314">
        <v>0</v>
      </c>
      <c r="U19" s="314">
        <v>0</v>
      </c>
      <c r="V19" s="313">
        <v>1</v>
      </c>
      <c r="W19" s="313">
        <v>1</v>
      </c>
      <c r="X19" s="312">
        <v>0</v>
      </c>
      <c r="Y19" s="312">
        <v>0</v>
      </c>
      <c r="Z19" s="312">
        <v>0</v>
      </c>
      <c r="AA19" s="312">
        <v>0</v>
      </c>
      <c r="AB19" s="317"/>
      <c r="AC19" s="15" t="str">
        <f>IF(SUM(X19:AA19)=0,"",SUM(J19:U19)*V19*SUM(X19:AA19)/1000)</f>
        <v/>
      </c>
      <c r="AD19" s="15" t="str">
        <f>IF(SUM(X19:AA19)=0,"",SUM(J19:U19)*V19*SUM(X19:AA19)/1000)</f>
        <v/>
      </c>
      <c r="AE19" s="16" t="str">
        <f>ROUND(SUM($J19:$U19),0)*V19&amp;" - "&amp;ROUND(SUM($J19:$U19)*W19,0)</f>
        <v>0 - 0</v>
      </c>
      <c r="AF19" s="20" t="str">
        <f>IF(AG19&lt;&gt;"OK","Not an offer",D19&amp;" offer for "&amp;BU19&amp;IF(BV19&lt;&gt;BU19,"-"&amp;BV19&amp;" ("," (")&amp;COUNTIF(X19:AA19,"&gt;0")&amp;" year(s)) with "&amp;IF(IF(D19="Q3",MIN(P19:R19)=MAX(P19:R19),MIN(J19:U19)=MAX(J19:U19)),"flat capacity","capacity variable by month")&amp;IF(V19&lt;&gt;W19," in blocks",", one block"))</f>
        <v>Not an offer</v>
      </c>
      <c r="AG19" s="276" t="str">
        <f t="shared" si="27"/>
        <v>Not an Offer</v>
      </c>
      <c r="AH19" s="150"/>
      <c r="AI19" s="254">
        <v>3</v>
      </c>
      <c r="AJ19" s="149" t="str">
        <f t="shared" si="28"/>
        <v>00-TAG</v>
      </c>
      <c r="AK19" s="254" t="b">
        <f t="shared" ref="AK19:AK174" si="111">IF(BV19&lt;&gt;"",(BV19-BU19+1)&lt;&gt;COUNTIF(X19:AA19,"&gt;0"))</f>
        <v>0</v>
      </c>
      <c r="AL19" s="254">
        <f t="shared" si="16"/>
        <v>0</v>
      </c>
      <c r="AM19" s="254">
        <f t="shared" si="29"/>
        <v>0</v>
      </c>
      <c r="AN19" s="288">
        <f>IF($BU19&lt;&gt;$BV19,$J19&amp;$K19&amp;$L19&amp;$M19&amp;$N19&amp;$O19&amp;$P19&amp;$Q19&amp;$R19&amp;$S19&amp;$T19&amp;$U19,0)</f>
        <v>0</v>
      </c>
      <c r="AO19" s="288">
        <f>IF(AND($BU19=$BV19,BU19=AO$13),$J19&amp;$K19&amp;$L19&amp;$M19&amp;$N19&amp;$O19&amp;$P19&amp;$Q19&amp;$R19&amp;$S19&amp;$T19&amp;$U19,IFERROR(MATCH($AN19,AO$17:AO18,0),-1000))</f>
        <v>1</v>
      </c>
      <c r="AP19" s="288">
        <f>IF(AND($BU19=$BV19,BV19=AP$13),$J19&amp;$K19&amp;$L19&amp;$M19&amp;$N19&amp;$O19&amp;$P19&amp;$Q19&amp;$R19&amp;$S19&amp;$T19&amp;$U19,IFERROR(MATCH($AN19,AP$17:AP18,0),-1000))</f>
        <v>1</v>
      </c>
      <c r="AQ19" s="288">
        <f>IF(AND($BU19=$BV19,BW19=AQ$13),$J19&amp;$K19&amp;$L19&amp;$M19&amp;$N19&amp;$O19&amp;$P19&amp;$Q19&amp;$R19&amp;$S19&amp;$T19&amp;$U19,IFERROR(MATCH($AN19,AQ$17:AQ18,0),-1000))</f>
        <v>1</v>
      </c>
      <c r="AR19" s="288">
        <f>IF(AND($BU19=$BV19,BX19=AR$13),$J19&amp;$K19&amp;$L19&amp;$M19&amp;$N19&amp;$O19&amp;$P19&amp;$Q19&amp;$R19&amp;$S19&amp;$T19&amp;$U19,IFERROR(MATCH($AN19,AR$17:AR18,0),-1000))</f>
        <v>1</v>
      </c>
      <c r="AS19" s="254">
        <f t="shared" ref="AS19:AS174" si="112">IF(AN19&lt;&gt;0,IF(SUMIF($X19:$AA19,"&gt;0",$AO19:$AR19)&lt;0,"Enter discrete year offers first",0),0)</f>
        <v>0</v>
      </c>
      <c r="AT19" s="261" t="str">
        <f>IF(J19&lt;&gt;0,AT$14,"")</f>
        <v/>
      </c>
      <c r="AU19" s="254" t="str">
        <f t="shared" ref="AU19:BE21" si="113">IF(K19&lt;&gt;0,MIN(AT19,AU$14),AT19)</f>
        <v/>
      </c>
      <c r="AV19" s="254" t="str">
        <f t="shared" si="113"/>
        <v/>
      </c>
      <c r="AW19" s="254" t="str">
        <f t="shared" si="113"/>
        <v/>
      </c>
      <c r="AX19" s="254" t="str">
        <f t="shared" si="113"/>
        <v/>
      </c>
      <c r="AY19" s="254" t="str">
        <f t="shared" si="113"/>
        <v/>
      </c>
      <c r="AZ19" s="254" t="str">
        <f t="shared" si="113"/>
        <v/>
      </c>
      <c r="BA19" s="254" t="str">
        <f t="shared" si="113"/>
        <v/>
      </c>
      <c r="BB19" s="254" t="str">
        <f t="shared" si="113"/>
        <v/>
      </c>
      <c r="BC19" s="254" t="str">
        <f t="shared" si="113"/>
        <v/>
      </c>
      <c r="BD19" s="254" t="str">
        <f t="shared" si="113"/>
        <v/>
      </c>
      <c r="BE19" s="262" t="str">
        <f t="shared" si="113"/>
        <v/>
      </c>
      <c r="BF19" s="263" t="str">
        <f t="shared" ref="BF19:BP21" si="114">IF(J19&lt;&gt;0,MAX(BG19,BF$14),BG19)</f>
        <v/>
      </c>
      <c r="BG19" s="254" t="str">
        <f t="shared" si="114"/>
        <v/>
      </c>
      <c r="BH19" s="254" t="str">
        <f t="shared" si="114"/>
        <v/>
      </c>
      <c r="BI19" s="254" t="str">
        <f t="shared" si="114"/>
        <v/>
      </c>
      <c r="BJ19" s="254" t="str">
        <f t="shared" si="114"/>
        <v/>
      </c>
      <c r="BK19" s="254" t="str">
        <f t="shared" si="114"/>
        <v/>
      </c>
      <c r="BL19" s="254" t="str">
        <f t="shared" si="114"/>
        <v/>
      </c>
      <c r="BM19" s="254" t="str">
        <f t="shared" si="114"/>
        <v/>
      </c>
      <c r="BN19" s="254" t="str">
        <f t="shared" si="114"/>
        <v/>
      </c>
      <c r="BO19" s="254" t="str">
        <f t="shared" si="114"/>
        <v/>
      </c>
      <c r="BP19" s="254" t="str">
        <f t="shared" si="114"/>
        <v/>
      </c>
      <c r="BQ19" s="264" t="str">
        <f>IF(U19&lt;&gt;0,BQ$14,"")</f>
        <v/>
      </c>
      <c r="BR19" s="261" t="str">
        <f t="shared" ref="BR19:BR174" si="115">IF(IFERROR(X19/1&gt;0,0),BR$14,"")</f>
        <v/>
      </c>
      <c r="BS19" s="254" t="str">
        <f t="shared" ref="BS19:BS174" si="116">IF(IFERROR(Y19/1&gt;0,0),MIN(BR19,BS$14),BR19)</f>
        <v/>
      </c>
      <c r="BT19" s="254" t="str">
        <f t="shared" ref="BT19:BT96" si="117">IF(IFERROR(Z19/1&gt;0,0),MIN(BS19,BT$14),BS19)</f>
        <v/>
      </c>
      <c r="BU19" s="265" t="str">
        <f t="shared" ref="BU19:BU174" si="118">IF(IFERROR(AA19/1&gt;0,0),MIN(BT19,BU$14),BT19)</f>
        <v/>
      </c>
      <c r="BV19" s="263" t="str">
        <f t="shared" ref="BV19:BV174" si="119">IF(IFERROR(X19/1&gt;0,0),MAX(BW19,BV$14),BW19)</f>
        <v/>
      </c>
      <c r="BW19" s="254" t="str">
        <f t="shared" ref="BW19:BW96" si="120">IF(IFERROR(Y19/1&gt;0,0),MAX(BX19,BW$14),BX19)</f>
        <v/>
      </c>
      <c r="BX19" s="254" t="str">
        <f t="shared" ref="BX19:BX174" si="121">IF(IFERROR(Z19/1&gt;0,0),MAX(BY19,BX$14),BY19)</f>
        <v/>
      </c>
      <c r="BY19" s="264" t="str">
        <f t="shared" ref="BY19:BY174" si="122">IF(IFERROR(AA19/1&gt;0,0),BY$14,"")</f>
        <v/>
      </c>
      <c r="BZ19" s="254" t="str">
        <f t="shared" ref="BZ19:BZ174" si="123">IF(SUM(CA19:DV19)=0,"",SUM(CA19:DV19))</f>
        <v/>
      </c>
      <c r="CA19" s="254">
        <f t="shared" ref="CA19:CL21" si="124">IF($X19&gt;0,J19*$W19,0)</f>
        <v>0</v>
      </c>
      <c r="CB19" s="254">
        <f t="shared" si="124"/>
        <v>0</v>
      </c>
      <c r="CC19" s="254">
        <f t="shared" si="124"/>
        <v>0</v>
      </c>
      <c r="CD19" s="254">
        <f t="shared" si="124"/>
        <v>0</v>
      </c>
      <c r="CE19" s="254">
        <f t="shared" si="124"/>
        <v>0</v>
      </c>
      <c r="CF19" s="254">
        <f t="shared" si="124"/>
        <v>0</v>
      </c>
      <c r="CG19" s="254">
        <f t="shared" si="124"/>
        <v>0</v>
      </c>
      <c r="CH19" s="254">
        <f t="shared" si="124"/>
        <v>0</v>
      </c>
      <c r="CI19" s="254">
        <f t="shared" si="124"/>
        <v>0</v>
      </c>
      <c r="CJ19" s="254">
        <f t="shared" si="124"/>
        <v>0</v>
      </c>
      <c r="CK19" s="254">
        <f t="shared" si="124"/>
        <v>0</v>
      </c>
      <c r="CL19" s="254">
        <f t="shared" si="124"/>
        <v>0</v>
      </c>
      <c r="CM19" s="254">
        <f>IF($Y19&gt;0,$J19*$W19,0)</f>
        <v>0</v>
      </c>
      <c r="CN19" s="254">
        <f>IF($Y19&gt;0,$K19*$W19,0)</f>
        <v>0</v>
      </c>
      <c r="CO19" s="254">
        <f>IF($Y19&gt;0,$L19*$W19,0)</f>
        <v>0</v>
      </c>
      <c r="CP19" s="254">
        <f>IF($Y19&gt;0,$M19*$W19,0)</f>
        <v>0</v>
      </c>
      <c r="CQ19" s="254">
        <f>IF($Y19&gt;0,$N19*$W19,0)</f>
        <v>0</v>
      </c>
      <c r="CR19" s="254">
        <f>IF($Y19&gt;0,$O19*$W19,0)</f>
        <v>0</v>
      </c>
      <c r="CS19" s="254">
        <f>IF($Y19&gt;0,$P19*$W19,0)</f>
        <v>0</v>
      </c>
      <c r="CT19" s="254">
        <f>IF($Y19&gt;0,$Q19*$W19,0)</f>
        <v>0</v>
      </c>
      <c r="CU19" s="254">
        <f>IF($Y19&gt;0,$R19*$W19,0)</f>
        <v>0</v>
      </c>
      <c r="CV19" s="254">
        <f>IF($Y19&gt;0,$S19*$W19,0)</f>
        <v>0</v>
      </c>
      <c r="CW19" s="254">
        <f>IF($Y19&gt;0,$T19*$W19,0)</f>
        <v>0</v>
      </c>
      <c r="CX19" s="254">
        <f>IF($Y19&gt;0,$U19*$W19,0)</f>
        <v>0</v>
      </c>
      <c r="CY19" s="254">
        <f>IF($Z19&gt;0,$J19*$W19,0)</f>
        <v>0</v>
      </c>
      <c r="CZ19" s="254">
        <f>IF($Z19&gt;0,$K19*$W19,0)</f>
        <v>0</v>
      </c>
      <c r="DA19" s="254">
        <f>IF($Z19&gt;0,$L19*$W19,0)</f>
        <v>0</v>
      </c>
      <c r="DB19" s="254">
        <f>IF($Z19&gt;0,$M19*$W19,0)</f>
        <v>0</v>
      </c>
      <c r="DC19" s="254">
        <f>IF($Z19&gt;0,$N19*$W19,0)</f>
        <v>0</v>
      </c>
      <c r="DD19" s="254">
        <f>IF($Z19&gt;0,$O19*$W19,0)</f>
        <v>0</v>
      </c>
      <c r="DE19" s="254">
        <f>IF($Z19&gt;0,$P19*$W19,0)</f>
        <v>0</v>
      </c>
      <c r="DF19" s="254">
        <f>IF($Z19&gt;0,$Q19*$W19,0)</f>
        <v>0</v>
      </c>
      <c r="DG19" s="254">
        <f>IF($Z19&gt;0,$R19*$W19,0)</f>
        <v>0</v>
      </c>
      <c r="DH19" s="254">
        <f>IF($Z19&gt;0,$S19*$W19,0)</f>
        <v>0</v>
      </c>
      <c r="DI19" s="254">
        <f>IF($Z19&gt;0,$T19*$W19,0)</f>
        <v>0</v>
      </c>
      <c r="DJ19" s="254">
        <f>IF($Z19&gt;0,$U19*$W19,0)</f>
        <v>0</v>
      </c>
      <c r="DK19" s="254">
        <f>IF($AA19&gt;0,$J19*$W19,0)</f>
        <v>0</v>
      </c>
      <c r="DL19" s="254">
        <f>IF($AA19&gt;0,$K19*$W19,0)</f>
        <v>0</v>
      </c>
      <c r="DM19" s="254">
        <f>IF($AA19&gt;0,$L19*$W19,0)</f>
        <v>0</v>
      </c>
      <c r="DN19" s="254">
        <f>IF($AA19&gt;0,$M19*$W19,0)</f>
        <v>0</v>
      </c>
      <c r="DO19" s="254">
        <f>IF($AA19&gt;0,$N19*$W19,0)</f>
        <v>0</v>
      </c>
      <c r="DP19" s="254">
        <f>IF($AA19&gt;0,$O19*$W19,0)</f>
        <v>0</v>
      </c>
      <c r="DQ19" s="254">
        <f>IF($AA19&gt;0,$P19*$W19,0)</f>
        <v>0</v>
      </c>
      <c r="DR19" s="254">
        <f>IF($AA19&gt;0,$Q19*$W19,0)</f>
        <v>0</v>
      </c>
      <c r="DS19" s="254">
        <f>IF($AA19&gt;0,$R19*$W19,0)</f>
        <v>0</v>
      </c>
      <c r="DT19" s="254">
        <f>IF($AA19&gt;0,$S19*$W19,0)</f>
        <v>0</v>
      </c>
      <c r="DU19" s="254">
        <f>IF($AA19&gt;0,$T19*$W19,0)</f>
        <v>0</v>
      </c>
      <c r="DV19" s="254">
        <f>IF($AA19&gt;0,$U19*$W19,0)</f>
        <v>0</v>
      </c>
      <c r="DZ19" s="69" t="s">
        <v>280</v>
      </c>
      <c r="EA19" s="69">
        <v>5</v>
      </c>
      <c r="EB19" s="69" t="str">
        <f t="array" ref="EB19">IFERROR(INDEX(List1, SMALL(IF(ISBLANK(List1), "", ROW(List1)-MIN(ROW(List1))+1), ROW(A5))), IFERROR(INDEX(List2, SMALL(IF(ISBLANK(List2), "", ROW(List2)-MIN(ROW(List2))+1), ROW(A5)-SUMPRODUCT(--NOT((ISBLANK(List1)))))), ""))</f>
        <v/>
      </c>
    </row>
    <row r="20" spans="1:132" ht="24" customHeight="1">
      <c r="A20" s="11" t="str">
        <f ca="1">IF(AG20&lt;&gt;"OK","",CONCATENATE(TEXT('Front Page'!$F$33,"000"),TEXT('Front Page'!$F$31,"000"),"-",LEFT('Front Page'!$R$53,5),"-",LEFT(D20,1),AJ20, "-",TEXT(B20,"000")))</f>
        <v/>
      </c>
      <c r="B20" s="12" t="str">
        <f>IFERROR(IF(E20="","",MAX(B$17:B19)+1),"")</f>
        <v/>
      </c>
      <c r="C20" s="13"/>
      <c r="D20" s="29" t="str">
        <f>IF(MIN(J20:U20)=0,IF(MAX(J20:U20)=0,"None",IF(AND(MAX(J20:O20,S20:U20)=0,MIN(P20:R20)&gt;0),"Q3",IF(AND(Q20&gt;0,MAX(J20:P20,R20:U20)=0),"Aug","Monthly"))),"YR")</f>
        <v>None</v>
      </c>
      <c r="E20" s="29" t="str">
        <f t="shared" si="109"/>
        <v/>
      </c>
      <c r="F20" s="29" t="str">
        <f t="shared" si="110"/>
        <v/>
      </c>
      <c r="G20" s="363"/>
      <c r="H20" s="364"/>
      <c r="I20" s="325" t="str">
        <f>IF(OR(AND(D20="Q3",MIN(P20:R20)&lt;&gt;MAX(P20:R20)),AND(D20="YR",MIN(J20:U20)&lt;&gt;MAX(J20:U20)),D20="Monthly"),"Yes", "No")</f>
        <v>No</v>
      </c>
      <c r="J20" s="314">
        <v>0</v>
      </c>
      <c r="K20" s="312">
        <v>0</v>
      </c>
      <c r="L20" s="312">
        <v>0</v>
      </c>
      <c r="M20" s="312">
        <v>0</v>
      </c>
      <c r="N20" s="312">
        <v>0</v>
      </c>
      <c r="O20" s="312">
        <v>0</v>
      </c>
      <c r="P20" s="312">
        <v>0</v>
      </c>
      <c r="Q20" s="312">
        <v>0</v>
      </c>
      <c r="R20" s="314">
        <v>0</v>
      </c>
      <c r="S20" s="314">
        <v>0</v>
      </c>
      <c r="T20" s="314">
        <v>0</v>
      </c>
      <c r="U20" s="314">
        <v>0</v>
      </c>
      <c r="V20" s="313">
        <v>1</v>
      </c>
      <c r="W20" s="313">
        <v>1</v>
      </c>
      <c r="X20" s="312">
        <v>0</v>
      </c>
      <c r="Y20" s="312">
        <v>0</v>
      </c>
      <c r="Z20" s="312">
        <v>0</v>
      </c>
      <c r="AA20" s="312">
        <v>0</v>
      </c>
      <c r="AB20" s="317"/>
      <c r="AC20" s="15" t="str">
        <f>IF(SUM(X20:AA20)=0,"",SUM(J20:U20)*V20*SUM(X20:AA20)/1000)</f>
        <v/>
      </c>
      <c r="AD20" s="15" t="str">
        <f>IF(SUM(X20:AA20)=0,"",SUM(J20:U20)*V20*SUM(X20:AA20)/1000)</f>
        <v/>
      </c>
      <c r="AE20" s="16" t="str">
        <f>ROUND(SUM($J20:$U20),0)*V20&amp;" - "&amp;ROUND(SUM($J20:$U20)*W20,0)</f>
        <v>0 - 0</v>
      </c>
      <c r="AF20" s="20" t="str">
        <f>IF(AG20&lt;&gt;"OK","Not an offer",D20&amp;" offer for "&amp;BU20&amp;IF(BV20&lt;&gt;BU20,"-"&amp;BV20&amp;" ("," (")&amp;COUNTIF(X20:AA20,"&gt;0")&amp;" year(s)) with "&amp;IF(IF(D20="Q3",MIN(P20:R20)=MAX(P20:R20),MIN(J20:U20)=MAX(J20:U20)),"flat capacity","capacity variable by month")&amp;IF(V20&lt;&gt;W20," in blocks",", one block"))</f>
        <v>Not an offer</v>
      </c>
      <c r="AG20" s="276" t="str">
        <f t="shared" si="27"/>
        <v>Not an Offer</v>
      </c>
      <c r="AH20" s="150"/>
      <c r="AI20" s="254">
        <v>4</v>
      </c>
      <c r="AJ20" s="149" t="str">
        <f t="shared" si="28"/>
        <v>00-TAG</v>
      </c>
      <c r="AK20" s="254" t="b">
        <f t="shared" si="111"/>
        <v>0</v>
      </c>
      <c r="AL20" s="254">
        <f t="shared" si="16"/>
        <v>0</v>
      </c>
      <c r="AM20" s="254">
        <f t="shared" si="29"/>
        <v>0</v>
      </c>
      <c r="AN20" s="288">
        <f>IF($BU20&lt;&gt;$BV20,$J20&amp;$K20&amp;$L20&amp;$M20&amp;$N20&amp;$O20&amp;$P20&amp;$Q20&amp;$R20&amp;$S20&amp;$T20&amp;$U20,0)</f>
        <v>0</v>
      </c>
      <c r="AO20" s="288">
        <f>IF(AND($BU20=$BV20,BU20=AO$13),$J20&amp;$K20&amp;$L20&amp;$M20&amp;$N20&amp;$O20&amp;$P20&amp;$Q20&amp;$R20&amp;$S20&amp;$T20&amp;$U20,IFERROR(MATCH($AN20,AO$17:AO19,0),-1000))</f>
        <v>1</v>
      </c>
      <c r="AP20" s="288">
        <f>IF(AND($BU20=$BV20,BV20=AP$13),$J20&amp;$K20&amp;$L20&amp;$M20&amp;$N20&amp;$O20&amp;$P20&amp;$Q20&amp;$R20&amp;$S20&amp;$T20&amp;$U20,IFERROR(MATCH($AN20,AP$17:AP19,0),-1000))</f>
        <v>1</v>
      </c>
      <c r="AQ20" s="288">
        <f>IF(AND($BU20=$BV20,BW20=AQ$13),$J20&amp;$K20&amp;$L20&amp;$M20&amp;$N20&amp;$O20&amp;$P20&amp;$Q20&amp;$R20&amp;$S20&amp;$T20&amp;$U20,IFERROR(MATCH($AN20,AQ$17:AQ19,0),-1000))</f>
        <v>1</v>
      </c>
      <c r="AR20" s="288">
        <f>IF(AND($BU20=$BV20,BX20=AR$13),$J20&amp;$K20&amp;$L20&amp;$M20&amp;$N20&amp;$O20&amp;$P20&amp;$Q20&amp;$R20&amp;$S20&amp;$T20&amp;$U20,IFERROR(MATCH($AN20,AR$17:AR19,0),-1000))</f>
        <v>1</v>
      </c>
      <c r="AS20" s="254">
        <f t="shared" si="112"/>
        <v>0</v>
      </c>
      <c r="AT20" s="261" t="str">
        <f>IF(J20&lt;&gt;0,AT$14,"")</f>
        <v/>
      </c>
      <c r="AU20" s="254" t="str">
        <f t="shared" si="113"/>
        <v/>
      </c>
      <c r="AV20" s="254" t="str">
        <f t="shared" si="113"/>
        <v/>
      </c>
      <c r="AW20" s="254" t="str">
        <f t="shared" si="113"/>
        <v/>
      </c>
      <c r="AX20" s="254" t="str">
        <f t="shared" si="113"/>
        <v/>
      </c>
      <c r="AY20" s="254" t="str">
        <f t="shared" si="113"/>
        <v/>
      </c>
      <c r="AZ20" s="254" t="str">
        <f t="shared" si="113"/>
        <v/>
      </c>
      <c r="BA20" s="254" t="str">
        <f t="shared" si="113"/>
        <v/>
      </c>
      <c r="BB20" s="254" t="str">
        <f t="shared" si="113"/>
        <v/>
      </c>
      <c r="BC20" s="254" t="str">
        <f t="shared" si="113"/>
        <v/>
      </c>
      <c r="BD20" s="254" t="str">
        <f t="shared" si="113"/>
        <v/>
      </c>
      <c r="BE20" s="262" t="str">
        <f t="shared" si="113"/>
        <v/>
      </c>
      <c r="BF20" s="263" t="str">
        <f t="shared" si="114"/>
        <v/>
      </c>
      <c r="BG20" s="254" t="str">
        <f t="shared" si="114"/>
        <v/>
      </c>
      <c r="BH20" s="254" t="str">
        <f t="shared" si="114"/>
        <v/>
      </c>
      <c r="BI20" s="254" t="str">
        <f t="shared" si="114"/>
        <v/>
      </c>
      <c r="BJ20" s="254" t="str">
        <f t="shared" si="114"/>
        <v/>
      </c>
      <c r="BK20" s="254" t="str">
        <f t="shared" si="114"/>
        <v/>
      </c>
      <c r="BL20" s="254" t="str">
        <f t="shared" si="114"/>
        <v/>
      </c>
      <c r="BM20" s="254" t="str">
        <f t="shared" si="114"/>
        <v/>
      </c>
      <c r="BN20" s="254" t="str">
        <f t="shared" si="114"/>
        <v/>
      </c>
      <c r="BO20" s="254" t="str">
        <f t="shared" si="114"/>
        <v/>
      </c>
      <c r="BP20" s="254" t="str">
        <f t="shared" si="114"/>
        <v/>
      </c>
      <c r="BQ20" s="264" t="str">
        <f>IF(U20&lt;&gt;0,BQ$14,"")</f>
        <v/>
      </c>
      <c r="BR20" s="261" t="str">
        <f t="shared" si="115"/>
        <v/>
      </c>
      <c r="BS20" s="254" t="str">
        <f t="shared" si="116"/>
        <v/>
      </c>
      <c r="BT20" s="254" t="str">
        <f t="shared" si="117"/>
        <v/>
      </c>
      <c r="BU20" s="265" t="str">
        <f t="shared" si="118"/>
        <v/>
      </c>
      <c r="BV20" s="263" t="str">
        <f t="shared" si="119"/>
        <v/>
      </c>
      <c r="BW20" s="254" t="str">
        <f t="shared" si="120"/>
        <v/>
      </c>
      <c r="BX20" s="254" t="str">
        <f t="shared" si="121"/>
        <v/>
      </c>
      <c r="BY20" s="264" t="str">
        <f t="shared" si="122"/>
        <v/>
      </c>
      <c r="BZ20" s="254" t="str">
        <f t="shared" si="123"/>
        <v/>
      </c>
      <c r="CA20" s="254">
        <f t="shared" si="124"/>
        <v>0</v>
      </c>
      <c r="CB20" s="254">
        <f t="shared" si="124"/>
        <v>0</v>
      </c>
      <c r="CC20" s="254">
        <f t="shared" si="124"/>
        <v>0</v>
      </c>
      <c r="CD20" s="254">
        <f t="shared" si="124"/>
        <v>0</v>
      </c>
      <c r="CE20" s="254">
        <f t="shared" si="124"/>
        <v>0</v>
      </c>
      <c r="CF20" s="254">
        <f t="shared" si="124"/>
        <v>0</v>
      </c>
      <c r="CG20" s="254">
        <f t="shared" si="124"/>
        <v>0</v>
      </c>
      <c r="CH20" s="254">
        <f t="shared" si="124"/>
        <v>0</v>
      </c>
      <c r="CI20" s="254">
        <f t="shared" si="124"/>
        <v>0</v>
      </c>
      <c r="CJ20" s="254">
        <f t="shared" si="124"/>
        <v>0</v>
      </c>
      <c r="CK20" s="254">
        <f t="shared" si="124"/>
        <v>0</v>
      </c>
      <c r="CL20" s="254">
        <f t="shared" si="124"/>
        <v>0</v>
      </c>
      <c r="CM20" s="254">
        <f>IF($Y20&gt;0,$J20*$W20,0)</f>
        <v>0</v>
      </c>
      <c r="CN20" s="254">
        <f>IF($Y20&gt;0,$K20*$W20,0)</f>
        <v>0</v>
      </c>
      <c r="CO20" s="254">
        <f>IF($Y20&gt;0,$L20*$W20,0)</f>
        <v>0</v>
      </c>
      <c r="CP20" s="254">
        <f>IF($Y20&gt;0,$M20*$W20,0)</f>
        <v>0</v>
      </c>
      <c r="CQ20" s="254">
        <f>IF($Y20&gt;0,$N20*$W20,0)</f>
        <v>0</v>
      </c>
      <c r="CR20" s="254">
        <f>IF($Y20&gt;0,$O20*$W20,0)</f>
        <v>0</v>
      </c>
      <c r="CS20" s="254">
        <f>IF($Y20&gt;0,$P20*$W20,0)</f>
        <v>0</v>
      </c>
      <c r="CT20" s="254">
        <f>IF($Y20&gt;0,$Q20*$W20,0)</f>
        <v>0</v>
      </c>
      <c r="CU20" s="254">
        <f>IF($Y20&gt;0,$R20*$W20,0)</f>
        <v>0</v>
      </c>
      <c r="CV20" s="254">
        <f>IF($Y20&gt;0,$S20*$W20,0)</f>
        <v>0</v>
      </c>
      <c r="CW20" s="254">
        <f>IF($Y20&gt;0,$T20*$W20,0)</f>
        <v>0</v>
      </c>
      <c r="CX20" s="254">
        <f>IF($Y20&gt;0,$U20*$W20,0)</f>
        <v>0</v>
      </c>
      <c r="CY20" s="254">
        <f>IF($Z20&gt;0,$J20*$W20,0)</f>
        <v>0</v>
      </c>
      <c r="CZ20" s="254">
        <f>IF($Z20&gt;0,$K20*$W20,0)</f>
        <v>0</v>
      </c>
      <c r="DA20" s="254">
        <f>IF($Z20&gt;0,$L20*$W20,0)</f>
        <v>0</v>
      </c>
      <c r="DB20" s="254">
        <f>IF($Z20&gt;0,$M20*$W20,0)</f>
        <v>0</v>
      </c>
      <c r="DC20" s="254">
        <f>IF($Z20&gt;0,$N20*$W20,0)</f>
        <v>0</v>
      </c>
      <c r="DD20" s="254">
        <f>IF($Z20&gt;0,$O20*$W20,0)</f>
        <v>0</v>
      </c>
      <c r="DE20" s="254">
        <f>IF($Z20&gt;0,$P20*$W20,0)</f>
        <v>0</v>
      </c>
      <c r="DF20" s="254">
        <f>IF($Z20&gt;0,$Q20*$W20,0)</f>
        <v>0</v>
      </c>
      <c r="DG20" s="254">
        <f>IF($Z20&gt;0,$R20*$W20,0)</f>
        <v>0</v>
      </c>
      <c r="DH20" s="254">
        <f>IF($Z20&gt;0,$S20*$W20,0)</f>
        <v>0</v>
      </c>
      <c r="DI20" s="254">
        <f>IF($Z20&gt;0,$T20*$W20,0)</f>
        <v>0</v>
      </c>
      <c r="DJ20" s="254">
        <f>IF($Z20&gt;0,$U20*$W20,0)</f>
        <v>0</v>
      </c>
      <c r="DK20" s="254">
        <f>IF($AA20&gt;0,$J20*$W20,0)</f>
        <v>0</v>
      </c>
      <c r="DL20" s="254">
        <f>IF($AA20&gt;0,$K20*$W20,0)</f>
        <v>0</v>
      </c>
      <c r="DM20" s="254">
        <f>IF($AA20&gt;0,$L20*$W20,0)</f>
        <v>0</v>
      </c>
      <c r="DN20" s="254">
        <f>IF($AA20&gt;0,$M20*$W20,0)</f>
        <v>0</v>
      </c>
      <c r="DO20" s="254">
        <f>IF($AA20&gt;0,$N20*$W20,0)</f>
        <v>0</v>
      </c>
      <c r="DP20" s="254">
        <f>IF($AA20&gt;0,$O20*$W20,0)</f>
        <v>0</v>
      </c>
      <c r="DQ20" s="254">
        <f>IF($AA20&gt;0,$P20*$W20,0)</f>
        <v>0</v>
      </c>
      <c r="DR20" s="254">
        <f>IF($AA20&gt;0,$Q20*$W20,0)</f>
        <v>0</v>
      </c>
      <c r="DS20" s="254">
        <f>IF($AA20&gt;0,$R20*$W20,0)</f>
        <v>0</v>
      </c>
      <c r="DT20" s="254">
        <f>IF($AA20&gt;0,$S20*$W20,0)</f>
        <v>0</v>
      </c>
      <c r="DU20" s="254">
        <f>IF($AA20&gt;0,$T20*$W20,0)</f>
        <v>0</v>
      </c>
      <c r="DV20" s="254">
        <f>IF($AA20&gt;0,$U20*$W20,0)</f>
        <v>0</v>
      </c>
      <c r="DZ20" s="69" t="s">
        <v>281</v>
      </c>
      <c r="EA20" s="69">
        <v>6</v>
      </c>
      <c r="EB20" s="69" t="str">
        <f t="array" ref="EB20">IFERROR(INDEX(List1, SMALL(IF(ISBLANK(List1), "", ROW(List1)-MIN(ROW(List1))+1), ROW(A6))), IFERROR(INDEX(List2, SMALL(IF(ISBLANK(List2), "", ROW(List2)-MIN(ROW(List2))+1), ROW(A6)-SUMPRODUCT(--NOT((ISBLANK(List1)))))), ""))</f>
        <v/>
      </c>
    </row>
    <row r="21" spans="1:132" ht="24" customHeight="1">
      <c r="A21" s="11" t="str">
        <f ca="1">IF(AG21&lt;&gt;"OK","",CONCATENATE(TEXT('Front Page'!$F$33,"000"),TEXT('Front Page'!$F$31,"000"),"-",LEFT('Front Page'!$R$53,5),"-",LEFT(D21,1),AJ21, "-",TEXT(B21,"000")))</f>
        <v/>
      </c>
      <c r="B21" s="12" t="str">
        <f>IFERROR(IF(E21="","",MAX(B$17:B20)+1),"")</f>
        <v/>
      </c>
      <c r="C21" s="13"/>
      <c r="D21" s="29" t="str">
        <f>IF(MIN(J21:U21)=0,IF(MAX(J21:U21)=0,"None",IF(AND(MAX(J21:O21,S21:U21)=0,MIN(P21:R21)&gt;0),"Q3",IF(AND(Q21&gt;0,MAX(J21:P21,R21:U21)=0),"Aug","Monthly"))),"YR")</f>
        <v>None</v>
      </c>
      <c r="E21" s="29" t="str">
        <f t="shared" ref="E21:E34" si="125">IFERROR(DATE(BU21,BE21,1),"")</f>
        <v/>
      </c>
      <c r="F21" s="29" t="str">
        <f t="shared" ref="F21:F34" si="126">IFERROR(DATE(BV21,BF21+1,1)-1,"")</f>
        <v/>
      </c>
      <c r="G21" s="363"/>
      <c r="H21" s="364"/>
      <c r="I21" s="325" t="str">
        <f>IF(OR(AND(D21="Q3",MIN(P21:R21)&lt;&gt;MAX(P21:R21)),AND(D21="YR",MIN(J21:U21)&lt;&gt;MAX(J21:U21)),D21="Monthly"),"Yes", "No")</f>
        <v>No</v>
      </c>
      <c r="J21" s="314">
        <v>0</v>
      </c>
      <c r="K21" s="312">
        <v>0</v>
      </c>
      <c r="L21" s="312">
        <v>0</v>
      </c>
      <c r="M21" s="312">
        <v>0</v>
      </c>
      <c r="N21" s="312">
        <v>0</v>
      </c>
      <c r="O21" s="312">
        <v>0</v>
      </c>
      <c r="P21" s="312">
        <v>0</v>
      </c>
      <c r="Q21" s="312">
        <v>0</v>
      </c>
      <c r="R21" s="314">
        <v>0</v>
      </c>
      <c r="S21" s="314">
        <v>0</v>
      </c>
      <c r="T21" s="314">
        <v>0</v>
      </c>
      <c r="U21" s="314">
        <v>0</v>
      </c>
      <c r="V21" s="313">
        <v>1</v>
      </c>
      <c r="W21" s="313">
        <v>1</v>
      </c>
      <c r="X21" s="312">
        <v>0</v>
      </c>
      <c r="Y21" s="312">
        <v>0</v>
      </c>
      <c r="Z21" s="312">
        <v>0</v>
      </c>
      <c r="AA21" s="312">
        <v>0</v>
      </c>
      <c r="AB21" s="317"/>
      <c r="AC21" s="15" t="str">
        <f>IF(SUM(X21:AA21)=0,"",SUM(J21:U21)*V21*SUM(X21:AA21)/1000)</f>
        <v/>
      </c>
      <c r="AD21" s="15" t="str">
        <f>IF(SUM(X21:AA21)=0,"",SUM(J21:U21)*V21*SUM(X21:AA21)/1000)</f>
        <v/>
      </c>
      <c r="AE21" s="16" t="str">
        <f>ROUND(SUM($J21:$U21),0)*V21&amp;" - "&amp;ROUND(SUM($J21:$U21)*W21,0)</f>
        <v>0 - 0</v>
      </c>
      <c r="AF21" s="20" t="str">
        <f>IF(AG21&lt;&gt;"OK","Not an offer",D21&amp;" offer for "&amp;BU21&amp;IF(BV21&lt;&gt;BU21,"-"&amp;BV21&amp;" ("," (")&amp;COUNTIF(X21:AA21,"&gt;0")&amp;" year(s)) with "&amp;IF(IF(D21="Q3",MIN(P21:R21)=MAX(P21:R21),MIN(J21:U21)=MAX(J21:U21)),"flat capacity","capacity variable by month")&amp;IF(V21&lt;&gt;W21," in blocks",", one block"))</f>
        <v>Not an offer</v>
      </c>
      <c r="AG21" s="276" t="str">
        <f t="shared" si="27"/>
        <v>Not an Offer</v>
      </c>
      <c r="AH21" s="150"/>
      <c r="AI21" s="254">
        <v>5</v>
      </c>
      <c r="AJ21" s="149" t="str">
        <f t="shared" si="28"/>
        <v>00-TAG</v>
      </c>
      <c r="AK21" s="254" t="b">
        <f t="shared" ref="AK21:AK34" si="127">IF(BV21&lt;&gt;"",(BV21-BU21+1)&lt;&gt;COUNTIF(X21:AA21,"&gt;0"))</f>
        <v>0</v>
      </c>
      <c r="AL21" s="254">
        <f t="shared" si="16"/>
        <v>0</v>
      </c>
      <c r="AM21" s="254">
        <f t="shared" si="29"/>
        <v>0</v>
      </c>
      <c r="AN21" s="288">
        <f>IF($BU21&lt;&gt;$BV21,$J21&amp;$K21&amp;$L21&amp;$M21&amp;$N21&amp;$O21&amp;$P21&amp;$Q21&amp;$R21&amp;$S21&amp;$T21&amp;$U21,0)</f>
        <v>0</v>
      </c>
      <c r="AO21" s="288">
        <f>IF(AND($BU21=$BV21,BU21=AO$13),$J21&amp;$K21&amp;$L21&amp;$M21&amp;$N21&amp;$O21&amp;$P21&amp;$Q21&amp;$R21&amp;$S21&amp;$T21&amp;$U21,IFERROR(MATCH($AN21,AO$17:AO20,0),-1000))</f>
        <v>1</v>
      </c>
      <c r="AP21" s="288">
        <f>IF(AND($BU21=$BV21,BV21=AP$13),$J21&amp;$K21&amp;$L21&amp;$M21&amp;$N21&amp;$O21&amp;$P21&amp;$Q21&amp;$R21&amp;$S21&amp;$T21&amp;$U21,IFERROR(MATCH($AN21,AP$17:AP20,0),-1000))</f>
        <v>1</v>
      </c>
      <c r="AQ21" s="288">
        <f>IF(AND($BU21=$BV21,BW21=AQ$13),$J21&amp;$K21&amp;$L21&amp;$M21&amp;$N21&amp;$O21&amp;$P21&amp;$Q21&amp;$R21&amp;$S21&amp;$T21&amp;$U21,IFERROR(MATCH($AN21,AQ$17:AQ20,0),-1000))</f>
        <v>1</v>
      </c>
      <c r="AR21" s="288">
        <f>IF(AND($BU21=$BV21,BX21=AR$13),$J21&amp;$K21&amp;$L21&amp;$M21&amp;$N21&amp;$O21&amp;$P21&amp;$Q21&amp;$R21&amp;$S21&amp;$T21&amp;$U21,IFERROR(MATCH($AN21,AR$17:AR20,0),-1000))</f>
        <v>1</v>
      </c>
      <c r="AS21" s="254">
        <f t="shared" ref="AS21:AS34" si="128">IF(AN21&lt;&gt;0,IF(SUMIF($X21:$AA21,"&gt;0",$AO21:$AR21)&lt;0,"Enter discrete year offers first",0),0)</f>
        <v>0</v>
      </c>
      <c r="AT21" s="261" t="str">
        <f>IF(J21&lt;&gt;0,AT$14,"")</f>
        <v/>
      </c>
      <c r="AU21" s="254" t="str">
        <f t="shared" si="113"/>
        <v/>
      </c>
      <c r="AV21" s="254" t="str">
        <f t="shared" si="113"/>
        <v/>
      </c>
      <c r="AW21" s="254" t="str">
        <f t="shared" si="113"/>
        <v/>
      </c>
      <c r="AX21" s="254" t="str">
        <f t="shared" si="113"/>
        <v/>
      </c>
      <c r="AY21" s="254" t="str">
        <f t="shared" si="113"/>
        <v/>
      </c>
      <c r="AZ21" s="254" t="str">
        <f t="shared" si="113"/>
        <v/>
      </c>
      <c r="BA21" s="254" t="str">
        <f t="shared" si="113"/>
        <v/>
      </c>
      <c r="BB21" s="254" t="str">
        <f t="shared" si="113"/>
        <v/>
      </c>
      <c r="BC21" s="254" t="str">
        <f t="shared" si="113"/>
        <v/>
      </c>
      <c r="BD21" s="254" t="str">
        <f t="shared" si="113"/>
        <v/>
      </c>
      <c r="BE21" s="262" t="str">
        <f t="shared" si="113"/>
        <v/>
      </c>
      <c r="BF21" s="263" t="str">
        <f t="shared" si="114"/>
        <v/>
      </c>
      <c r="BG21" s="254" t="str">
        <f t="shared" si="114"/>
        <v/>
      </c>
      <c r="BH21" s="254" t="str">
        <f t="shared" si="114"/>
        <v/>
      </c>
      <c r="BI21" s="254" t="str">
        <f t="shared" si="114"/>
        <v/>
      </c>
      <c r="BJ21" s="254" t="str">
        <f t="shared" si="114"/>
        <v/>
      </c>
      <c r="BK21" s="254" t="str">
        <f t="shared" si="114"/>
        <v/>
      </c>
      <c r="BL21" s="254" t="str">
        <f t="shared" si="114"/>
        <v/>
      </c>
      <c r="BM21" s="254" t="str">
        <f t="shared" si="114"/>
        <v/>
      </c>
      <c r="BN21" s="254" t="str">
        <f t="shared" si="114"/>
        <v/>
      </c>
      <c r="BO21" s="254" t="str">
        <f t="shared" si="114"/>
        <v/>
      </c>
      <c r="BP21" s="254" t="str">
        <f t="shared" si="114"/>
        <v/>
      </c>
      <c r="BQ21" s="264" t="str">
        <f>IF(U21&lt;&gt;0,BQ$14,"")</f>
        <v/>
      </c>
      <c r="BR21" s="261" t="str">
        <f t="shared" ref="BR21:BR34" si="129">IF(IFERROR(X21/1&gt;0,0),BR$14,"")</f>
        <v/>
      </c>
      <c r="BS21" s="254" t="str">
        <f t="shared" ref="BS21:BS34" si="130">IF(IFERROR(Y21/1&gt;0,0),MIN(BR21,BS$14),BR21)</f>
        <v/>
      </c>
      <c r="BT21" s="254" t="str">
        <f t="shared" ref="BT21:BT34" si="131">IF(IFERROR(Z21/1&gt;0,0),MIN(BS21,BT$14),BS21)</f>
        <v/>
      </c>
      <c r="BU21" s="265" t="str">
        <f t="shared" ref="BU21:BU34" si="132">IF(IFERROR(AA21/1&gt;0,0),MIN(BT21,BU$14),BT21)</f>
        <v/>
      </c>
      <c r="BV21" s="263" t="str">
        <f t="shared" ref="BV21:BV34" si="133">IF(IFERROR(X21/1&gt;0,0),MAX(BW21,BV$14),BW21)</f>
        <v/>
      </c>
      <c r="BW21" s="254" t="str">
        <f t="shared" ref="BW21:BW34" si="134">IF(IFERROR(Y21/1&gt;0,0),MAX(BX21,BW$14),BX21)</f>
        <v/>
      </c>
      <c r="BX21" s="254" t="str">
        <f t="shared" ref="BX21:BX34" si="135">IF(IFERROR(Z21/1&gt;0,0),MAX(BY21,BX$14),BY21)</f>
        <v/>
      </c>
      <c r="BY21" s="264" t="str">
        <f t="shared" ref="BY21:BY34" si="136">IF(IFERROR(AA21/1&gt;0,0),BY$14,"")</f>
        <v/>
      </c>
      <c r="BZ21" s="254" t="str">
        <f t="shared" ref="BZ21:BZ34" si="137">IF(SUM(CA21:DV21)=0,"",SUM(CA21:DV21))</f>
        <v/>
      </c>
      <c r="CA21" s="254">
        <f t="shared" si="124"/>
        <v>0</v>
      </c>
      <c r="CB21" s="254">
        <f t="shared" si="124"/>
        <v>0</v>
      </c>
      <c r="CC21" s="254">
        <f t="shared" si="124"/>
        <v>0</v>
      </c>
      <c r="CD21" s="254">
        <f t="shared" si="124"/>
        <v>0</v>
      </c>
      <c r="CE21" s="254">
        <f t="shared" si="124"/>
        <v>0</v>
      </c>
      <c r="CF21" s="254">
        <f t="shared" si="124"/>
        <v>0</v>
      </c>
      <c r="CG21" s="254">
        <f t="shared" si="124"/>
        <v>0</v>
      </c>
      <c r="CH21" s="254">
        <f t="shared" si="124"/>
        <v>0</v>
      </c>
      <c r="CI21" s="254">
        <f t="shared" si="124"/>
        <v>0</v>
      </c>
      <c r="CJ21" s="254">
        <f t="shared" si="124"/>
        <v>0</v>
      </c>
      <c r="CK21" s="254">
        <f t="shared" si="124"/>
        <v>0</v>
      </c>
      <c r="CL21" s="254">
        <f t="shared" si="124"/>
        <v>0</v>
      </c>
      <c r="CM21" s="254">
        <f>IF($Y21&gt;0,$J21*$W21,0)</f>
        <v>0</v>
      </c>
      <c r="CN21" s="254">
        <f>IF($Y21&gt;0,$K21*$W21,0)</f>
        <v>0</v>
      </c>
      <c r="CO21" s="254">
        <f>IF($Y21&gt;0,$L21*$W21,0)</f>
        <v>0</v>
      </c>
      <c r="CP21" s="254">
        <f>IF($Y21&gt;0,$M21*$W21,0)</f>
        <v>0</v>
      </c>
      <c r="CQ21" s="254">
        <f>IF($Y21&gt;0,$N21*$W21,0)</f>
        <v>0</v>
      </c>
      <c r="CR21" s="254">
        <f>IF($Y21&gt;0,$O21*$W21,0)</f>
        <v>0</v>
      </c>
      <c r="CS21" s="254">
        <f>IF($Y21&gt;0,$P21*$W21,0)</f>
        <v>0</v>
      </c>
      <c r="CT21" s="254">
        <f>IF($Y21&gt;0,$Q21*$W21,0)</f>
        <v>0</v>
      </c>
      <c r="CU21" s="254">
        <f>IF($Y21&gt;0,$R21*$W21,0)</f>
        <v>0</v>
      </c>
      <c r="CV21" s="254">
        <f>IF($Y21&gt;0,$S21*$W21,0)</f>
        <v>0</v>
      </c>
      <c r="CW21" s="254">
        <f>IF($Y21&gt;0,$T21*$W21,0)</f>
        <v>0</v>
      </c>
      <c r="CX21" s="254">
        <f>IF($Y21&gt;0,$U21*$W21,0)</f>
        <v>0</v>
      </c>
      <c r="CY21" s="254">
        <f>IF($Z21&gt;0,$J21*$W21,0)</f>
        <v>0</v>
      </c>
      <c r="CZ21" s="254">
        <f>IF($Z21&gt;0,$K21*$W21,0)</f>
        <v>0</v>
      </c>
      <c r="DA21" s="254">
        <f>IF($Z21&gt;0,$L21*$W21,0)</f>
        <v>0</v>
      </c>
      <c r="DB21" s="254">
        <f>IF($Z21&gt;0,$M21*$W21,0)</f>
        <v>0</v>
      </c>
      <c r="DC21" s="254">
        <f>IF($Z21&gt;0,$N21*$W21,0)</f>
        <v>0</v>
      </c>
      <c r="DD21" s="254">
        <f>IF($Z21&gt;0,$O21*$W21,0)</f>
        <v>0</v>
      </c>
      <c r="DE21" s="254">
        <f>IF($Z21&gt;0,$P21*$W21,0)</f>
        <v>0</v>
      </c>
      <c r="DF21" s="254">
        <f>IF($Z21&gt;0,$Q21*$W21,0)</f>
        <v>0</v>
      </c>
      <c r="DG21" s="254">
        <f>IF($Z21&gt;0,$R21*$W21,0)</f>
        <v>0</v>
      </c>
      <c r="DH21" s="254">
        <f>IF($Z21&gt;0,$S21*$W21,0)</f>
        <v>0</v>
      </c>
      <c r="DI21" s="254">
        <f>IF($Z21&gt;0,$T21*$W21,0)</f>
        <v>0</v>
      </c>
      <c r="DJ21" s="254">
        <f>IF($Z21&gt;0,$U21*$W21,0)</f>
        <v>0</v>
      </c>
      <c r="DK21" s="254">
        <f>IF($AA21&gt;0,$J21*$W21,0)</f>
        <v>0</v>
      </c>
      <c r="DL21" s="254">
        <f>IF($AA21&gt;0,$K21*$W21,0)</f>
        <v>0</v>
      </c>
      <c r="DM21" s="254">
        <f>IF($AA21&gt;0,$L21*$W21,0)</f>
        <v>0</v>
      </c>
      <c r="DN21" s="254">
        <f>IF($AA21&gt;0,$M21*$W21,0)</f>
        <v>0</v>
      </c>
      <c r="DO21" s="254">
        <f>IF($AA21&gt;0,$N21*$W21,0)</f>
        <v>0</v>
      </c>
      <c r="DP21" s="254">
        <f>IF($AA21&gt;0,$O21*$W21,0)</f>
        <v>0</v>
      </c>
      <c r="DQ21" s="254">
        <f>IF($AA21&gt;0,$P21*$W21,0)</f>
        <v>0</v>
      </c>
      <c r="DR21" s="254">
        <f>IF($AA21&gt;0,$Q21*$W21,0)</f>
        <v>0</v>
      </c>
      <c r="DS21" s="254">
        <f>IF($AA21&gt;0,$R21*$W21,0)</f>
        <v>0</v>
      </c>
      <c r="DT21" s="254">
        <f>IF($AA21&gt;0,$S21*$W21,0)</f>
        <v>0</v>
      </c>
      <c r="DU21" s="254">
        <f>IF($AA21&gt;0,$T21*$W21,0)</f>
        <v>0</v>
      </c>
      <c r="DV21" s="254">
        <f>IF($AA21&gt;0,$U21*$W21,0)</f>
        <v>0</v>
      </c>
      <c r="DZ21" s="69" t="s">
        <v>282</v>
      </c>
      <c r="EA21" s="69">
        <v>7</v>
      </c>
      <c r="EB21" s="69" t="str">
        <f t="array" ref="EB21">IFERROR(INDEX(List1, SMALL(IF(ISBLANK(List1), "", ROW(List1)-MIN(ROW(List1))+1), ROW(A7))), IFERROR(INDEX(List2, SMALL(IF(ISBLANK(List2), "", ROW(List2)-MIN(ROW(List2))+1), ROW(A7)-SUMPRODUCT(--NOT((ISBLANK(List1)))))), ""))</f>
        <v/>
      </c>
    </row>
    <row r="22" spans="1:132" ht="24" customHeight="1">
      <c r="A22" s="11" t="str">
        <f ca="1">IF(AG22&lt;&gt;"OK","",CONCATENATE(TEXT('Front Page'!$F$33,"000"),TEXT('Front Page'!$F$31,"000"),"-",LEFT('Front Page'!$R$53,5),"-",LEFT(D22,1),AJ22, "-",TEXT(B22,"000")))</f>
        <v/>
      </c>
      <c r="B22" s="12" t="str">
        <f>IFERROR(IF(E22="","",MAX(B$17:B21)+1),"")</f>
        <v/>
      </c>
      <c r="C22" s="13"/>
      <c r="D22" s="29" t="str">
        <f t="shared" ref="D22:D34" si="138">IF(MIN(J22:U22)=0,IF(MAX(J22:U22)=0,"None",IF(AND(MAX(J22:O22,S22:U22)=0,MIN(P22:R22)&gt;0),"Q3",IF(AND(Q22&gt;0,MAX(J22:P22,R22:U22)=0),"Aug","Monthly"))),"YR")</f>
        <v>None</v>
      </c>
      <c r="E22" s="29" t="str">
        <f t="shared" si="125"/>
        <v/>
      </c>
      <c r="F22" s="29" t="str">
        <f t="shared" si="126"/>
        <v/>
      </c>
      <c r="G22" s="363"/>
      <c r="H22" s="364"/>
      <c r="I22" s="325" t="str">
        <f t="shared" ref="I22:I34" si="139">IF(OR(AND(D22="Q3",MIN(P22:R22)&lt;&gt;MAX(P22:R22)),AND(D22="YR",MIN(J22:U22)&lt;&gt;MAX(J22:U22)),D22="Monthly"),"Yes", "No")</f>
        <v>No</v>
      </c>
      <c r="J22" s="314">
        <v>0</v>
      </c>
      <c r="K22" s="312">
        <v>0</v>
      </c>
      <c r="L22" s="312">
        <v>0</v>
      </c>
      <c r="M22" s="312">
        <v>0</v>
      </c>
      <c r="N22" s="312">
        <v>0</v>
      </c>
      <c r="O22" s="312">
        <v>0</v>
      </c>
      <c r="P22" s="312">
        <v>0</v>
      </c>
      <c r="Q22" s="312">
        <v>0</v>
      </c>
      <c r="R22" s="312">
        <v>0</v>
      </c>
      <c r="S22" s="312">
        <v>0</v>
      </c>
      <c r="T22" s="312">
        <v>0</v>
      </c>
      <c r="U22" s="312">
        <v>0</v>
      </c>
      <c r="V22" s="313">
        <v>1</v>
      </c>
      <c r="W22" s="313">
        <v>1</v>
      </c>
      <c r="X22" s="312">
        <v>0</v>
      </c>
      <c r="Y22" s="312">
        <v>0</v>
      </c>
      <c r="Z22" s="312">
        <v>0</v>
      </c>
      <c r="AA22" s="312">
        <v>0</v>
      </c>
      <c r="AB22" s="317"/>
      <c r="AC22" s="15" t="str">
        <f t="shared" si="24"/>
        <v/>
      </c>
      <c r="AD22" s="15" t="str">
        <f t="shared" si="25"/>
        <v/>
      </c>
      <c r="AE22" s="16" t="str">
        <f t="shared" si="26"/>
        <v>0 - 0</v>
      </c>
      <c r="AF22" s="20" t="str">
        <f t="shared" ref="AF22:AF82" si="140">IF(AG22&lt;&gt;"OK","Not an offer",D22&amp;" offer for "&amp;BU22&amp;IF(BV22&lt;&gt;BU22,"-"&amp;BV22&amp;" ("," (")&amp;COUNTIF(X22:AA22,"&gt;0")&amp;" year(s)) with "&amp;IF(IF(D22="Q3",MIN(P22:R22)=MAX(P22:R22),MIN(J22:U22)=MAX(J22:U22)),"flat capacity","capacity variable by month")&amp;IF(V22&lt;&gt;W22," in blocks",", one block"))</f>
        <v>Not an offer</v>
      </c>
      <c r="AG22" s="276" t="str">
        <f t="shared" si="27"/>
        <v>Not an Offer</v>
      </c>
      <c r="AH22" s="150"/>
      <c r="AI22" s="254">
        <v>6</v>
      </c>
      <c r="AJ22" s="149" t="str">
        <f t="shared" si="28"/>
        <v>00-TAG</v>
      </c>
      <c r="AK22" s="254" t="b">
        <f t="shared" si="127"/>
        <v>0</v>
      </c>
      <c r="AL22" s="254">
        <f t="shared" si="16"/>
        <v>0</v>
      </c>
      <c r="AM22" s="254">
        <f t="shared" si="29"/>
        <v>0</v>
      </c>
      <c r="AN22" s="288">
        <f t="shared" si="30"/>
        <v>0</v>
      </c>
      <c r="AO22" s="288">
        <f>IF(AND($BU22=$BV22,BU22=AO$13),$J22&amp;$K22&amp;$L22&amp;$M22&amp;$N22&amp;$O22&amp;$P22&amp;$Q22&amp;$R22&amp;$S22&amp;$T22&amp;$U22,IFERROR(MATCH($AN22,AO$17:AO21,0),-1000))</f>
        <v>1</v>
      </c>
      <c r="AP22" s="288">
        <f>IF(AND($BU22=$BV22,BV22=AP$13),$J22&amp;$K22&amp;$L22&amp;$M22&amp;$N22&amp;$O22&amp;$P22&amp;$Q22&amp;$R22&amp;$S22&amp;$T22&amp;$U22,IFERROR(MATCH($AN22,AP$17:AP21,0),-1000))</f>
        <v>1</v>
      </c>
      <c r="AQ22" s="288">
        <f>IF(AND($BU22=$BV22,BW22=AQ$13),$J22&amp;$K22&amp;$L22&amp;$M22&amp;$N22&amp;$O22&amp;$P22&amp;$Q22&amp;$R22&amp;$S22&amp;$T22&amp;$U22,IFERROR(MATCH($AN22,AQ$17:AQ21,0),-1000))</f>
        <v>1</v>
      </c>
      <c r="AR22" s="288">
        <f>IF(AND($BU22=$BV22,BX22=AR$13),$J22&amp;$K22&amp;$L22&amp;$M22&amp;$N22&amp;$O22&amp;$P22&amp;$Q22&amp;$R22&amp;$S22&amp;$T22&amp;$U22,IFERROR(MATCH($AN22,AR$17:AR21,0),-1000))</f>
        <v>1</v>
      </c>
      <c r="AS22" s="254">
        <f t="shared" si="128"/>
        <v>0</v>
      </c>
      <c r="AT22" s="261" t="str">
        <f t="shared" si="32"/>
        <v/>
      </c>
      <c r="AU22" s="254" t="str">
        <f t="shared" si="33"/>
        <v/>
      </c>
      <c r="AV22" s="254" t="str">
        <f t="shared" si="34"/>
        <v/>
      </c>
      <c r="AW22" s="254" t="str">
        <f t="shared" si="35"/>
        <v/>
      </c>
      <c r="AX22" s="254" t="str">
        <f t="shared" si="36"/>
        <v/>
      </c>
      <c r="AY22" s="254" t="str">
        <f t="shared" si="37"/>
        <v/>
      </c>
      <c r="AZ22" s="254" t="str">
        <f t="shared" si="38"/>
        <v/>
      </c>
      <c r="BA22" s="254" t="str">
        <f t="shared" si="39"/>
        <v/>
      </c>
      <c r="BB22" s="254" t="str">
        <f t="shared" si="40"/>
        <v/>
      </c>
      <c r="BC22" s="254" t="str">
        <f t="shared" si="41"/>
        <v/>
      </c>
      <c r="BD22" s="254" t="str">
        <f t="shared" si="42"/>
        <v/>
      </c>
      <c r="BE22" s="262" t="str">
        <f t="shared" si="43"/>
        <v/>
      </c>
      <c r="BF22" s="263" t="str">
        <f t="shared" si="44"/>
        <v/>
      </c>
      <c r="BG22" s="254" t="str">
        <f t="shared" si="45"/>
        <v/>
      </c>
      <c r="BH22" s="254" t="str">
        <f t="shared" si="46"/>
        <v/>
      </c>
      <c r="BI22" s="254" t="str">
        <f t="shared" si="47"/>
        <v/>
      </c>
      <c r="BJ22" s="254" t="str">
        <f t="shared" si="48"/>
        <v/>
      </c>
      <c r="BK22" s="254" t="str">
        <f t="shared" si="49"/>
        <v/>
      </c>
      <c r="BL22" s="254" t="str">
        <f t="shared" si="50"/>
        <v/>
      </c>
      <c r="BM22" s="254" t="str">
        <f t="shared" si="51"/>
        <v/>
      </c>
      <c r="BN22" s="254" t="str">
        <f t="shared" si="52"/>
        <v/>
      </c>
      <c r="BO22" s="254" t="str">
        <f t="shared" si="53"/>
        <v/>
      </c>
      <c r="BP22" s="254" t="str">
        <f t="shared" si="54"/>
        <v/>
      </c>
      <c r="BQ22" s="264" t="str">
        <f t="shared" si="55"/>
        <v/>
      </c>
      <c r="BR22" s="261" t="str">
        <f t="shared" si="129"/>
        <v/>
      </c>
      <c r="BS22" s="254" t="str">
        <f t="shared" si="130"/>
        <v/>
      </c>
      <c r="BT22" s="254" t="str">
        <f t="shared" si="131"/>
        <v/>
      </c>
      <c r="BU22" s="265" t="str">
        <f t="shared" si="132"/>
        <v/>
      </c>
      <c r="BV22" s="263" t="str">
        <f t="shared" si="133"/>
        <v/>
      </c>
      <c r="BW22" s="254" t="str">
        <f t="shared" si="134"/>
        <v/>
      </c>
      <c r="BX22" s="254" t="str">
        <f t="shared" si="135"/>
        <v/>
      </c>
      <c r="BY22" s="264" t="str">
        <f t="shared" si="136"/>
        <v/>
      </c>
      <c r="BZ22" s="254" t="str">
        <f t="shared" si="137"/>
        <v/>
      </c>
      <c r="CA22" s="254">
        <f t="shared" si="61"/>
        <v>0</v>
      </c>
      <c r="CB22" s="254">
        <f t="shared" si="62"/>
        <v>0</v>
      </c>
      <c r="CC22" s="254">
        <f t="shared" si="63"/>
        <v>0</v>
      </c>
      <c r="CD22" s="254">
        <f t="shared" si="64"/>
        <v>0</v>
      </c>
      <c r="CE22" s="254">
        <f t="shared" si="65"/>
        <v>0</v>
      </c>
      <c r="CF22" s="254">
        <f t="shared" si="66"/>
        <v>0</v>
      </c>
      <c r="CG22" s="254">
        <f t="shared" si="67"/>
        <v>0</v>
      </c>
      <c r="CH22" s="254">
        <f t="shared" si="68"/>
        <v>0</v>
      </c>
      <c r="CI22" s="254">
        <f t="shared" si="69"/>
        <v>0</v>
      </c>
      <c r="CJ22" s="254">
        <f t="shared" si="70"/>
        <v>0</v>
      </c>
      <c r="CK22" s="254">
        <f t="shared" si="71"/>
        <v>0</v>
      </c>
      <c r="CL22" s="254">
        <f t="shared" si="72"/>
        <v>0</v>
      </c>
      <c r="CM22" s="254">
        <f t="shared" si="73"/>
        <v>0</v>
      </c>
      <c r="CN22" s="254">
        <f t="shared" si="74"/>
        <v>0</v>
      </c>
      <c r="CO22" s="254">
        <f t="shared" si="75"/>
        <v>0</v>
      </c>
      <c r="CP22" s="254">
        <f t="shared" si="76"/>
        <v>0</v>
      </c>
      <c r="CQ22" s="254">
        <f t="shared" si="77"/>
        <v>0</v>
      </c>
      <c r="CR22" s="254">
        <f t="shared" si="78"/>
        <v>0</v>
      </c>
      <c r="CS22" s="254">
        <f t="shared" si="79"/>
        <v>0</v>
      </c>
      <c r="CT22" s="254">
        <f t="shared" si="80"/>
        <v>0</v>
      </c>
      <c r="CU22" s="254">
        <f t="shared" si="81"/>
        <v>0</v>
      </c>
      <c r="CV22" s="254">
        <f t="shared" si="82"/>
        <v>0</v>
      </c>
      <c r="CW22" s="254">
        <f t="shared" si="83"/>
        <v>0</v>
      </c>
      <c r="CX22" s="254">
        <f t="shared" si="84"/>
        <v>0</v>
      </c>
      <c r="CY22" s="254">
        <f t="shared" si="85"/>
        <v>0</v>
      </c>
      <c r="CZ22" s="254">
        <f t="shared" si="86"/>
        <v>0</v>
      </c>
      <c r="DA22" s="254">
        <f t="shared" si="87"/>
        <v>0</v>
      </c>
      <c r="DB22" s="254">
        <f t="shared" si="88"/>
        <v>0</v>
      </c>
      <c r="DC22" s="254">
        <f t="shared" si="89"/>
        <v>0</v>
      </c>
      <c r="DD22" s="254">
        <f t="shared" si="90"/>
        <v>0</v>
      </c>
      <c r="DE22" s="254">
        <f t="shared" si="91"/>
        <v>0</v>
      </c>
      <c r="DF22" s="254">
        <f t="shared" si="92"/>
        <v>0</v>
      </c>
      <c r="DG22" s="254">
        <f t="shared" si="93"/>
        <v>0</v>
      </c>
      <c r="DH22" s="254">
        <f t="shared" si="94"/>
        <v>0</v>
      </c>
      <c r="DI22" s="254">
        <f t="shared" si="95"/>
        <v>0</v>
      </c>
      <c r="DJ22" s="254">
        <f t="shared" si="96"/>
        <v>0</v>
      </c>
      <c r="DK22" s="254">
        <f t="shared" si="97"/>
        <v>0</v>
      </c>
      <c r="DL22" s="254">
        <f t="shared" si="98"/>
        <v>0</v>
      </c>
      <c r="DM22" s="254">
        <f t="shared" si="99"/>
        <v>0</v>
      </c>
      <c r="DN22" s="254">
        <f t="shared" si="100"/>
        <v>0</v>
      </c>
      <c r="DO22" s="254">
        <f t="shared" si="101"/>
        <v>0</v>
      </c>
      <c r="DP22" s="254">
        <f t="shared" si="102"/>
        <v>0</v>
      </c>
      <c r="DQ22" s="254">
        <f t="shared" si="103"/>
        <v>0</v>
      </c>
      <c r="DR22" s="254">
        <f t="shared" si="104"/>
        <v>0</v>
      </c>
      <c r="DS22" s="254">
        <f t="shared" si="105"/>
        <v>0</v>
      </c>
      <c r="DT22" s="254">
        <f t="shared" si="106"/>
        <v>0</v>
      </c>
      <c r="DU22" s="254">
        <f t="shared" si="107"/>
        <v>0</v>
      </c>
      <c r="DV22" s="254">
        <f t="shared" si="108"/>
        <v>0</v>
      </c>
      <c r="DZ22" s="69" t="s">
        <v>283</v>
      </c>
      <c r="EA22" s="69">
        <v>8</v>
      </c>
      <c r="EB22" s="69" t="str">
        <f t="array" ref="EB22">IFERROR(INDEX(List1, SMALL(IF(ISBLANK(List1), "", ROW(List1)-MIN(ROW(List1))+1), ROW(A8))), IFERROR(INDEX(List2, SMALL(IF(ISBLANK(List2), "", ROW(List2)-MIN(ROW(List2))+1), ROW(A8)-SUMPRODUCT(--NOT((ISBLANK(List1)))))), ""))</f>
        <v/>
      </c>
    </row>
    <row r="23" spans="1:132" ht="24" customHeight="1">
      <c r="A23" s="11" t="str">
        <f ca="1">IF(AG23&lt;&gt;"OK","",CONCATENATE(TEXT('Front Page'!$F$33,"000"),TEXT('Front Page'!$F$31,"000"),"-",LEFT('Front Page'!$R$53,5),"-",LEFT(D23,1),AJ23, "-",TEXT(B23,"000")))</f>
        <v/>
      </c>
      <c r="B23" s="12" t="str">
        <f>IFERROR(IF(E23="","",MAX(B$17:B22)+1),"")</f>
        <v/>
      </c>
      <c r="C23" s="13"/>
      <c r="D23" s="29" t="str">
        <f t="shared" si="138"/>
        <v>None</v>
      </c>
      <c r="E23" s="29" t="str">
        <f t="shared" si="125"/>
        <v/>
      </c>
      <c r="F23" s="29" t="str">
        <f t="shared" si="126"/>
        <v/>
      </c>
      <c r="G23" s="363"/>
      <c r="H23" s="364"/>
      <c r="I23" s="325" t="str">
        <f t="shared" si="139"/>
        <v>No</v>
      </c>
      <c r="J23" s="314">
        <v>0</v>
      </c>
      <c r="K23" s="312">
        <v>0</v>
      </c>
      <c r="L23" s="312">
        <v>0</v>
      </c>
      <c r="M23" s="312">
        <v>0</v>
      </c>
      <c r="N23" s="312">
        <v>0</v>
      </c>
      <c r="O23" s="312">
        <v>0</v>
      </c>
      <c r="P23" s="312">
        <v>0</v>
      </c>
      <c r="Q23" s="312">
        <v>0</v>
      </c>
      <c r="R23" s="312">
        <v>0</v>
      </c>
      <c r="S23" s="312">
        <v>0</v>
      </c>
      <c r="T23" s="312">
        <v>0</v>
      </c>
      <c r="U23" s="312">
        <v>0</v>
      </c>
      <c r="V23" s="313">
        <v>1</v>
      </c>
      <c r="W23" s="313">
        <v>1</v>
      </c>
      <c r="X23" s="312">
        <v>0</v>
      </c>
      <c r="Y23" s="312">
        <v>0</v>
      </c>
      <c r="Z23" s="312">
        <v>0</v>
      </c>
      <c r="AA23" s="14">
        <v>0</v>
      </c>
      <c r="AB23" s="317"/>
      <c r="AC23" s="15" t="str">
        <f t="shared" si="24"/>
        <v/>
      </c>
      <c r="AD23" s="15" t="str">
        <f t="shared" si="25"/>
        <v/>
      </c>
      <c r="AE23" s="16" t="str">
        <f t="shared" si="26"/>
        <v>0 - 0</v>
      </c>
      <c r="AF23" s="20" t="str">
        <f t="shared" si="140"/>
        <v>Not an offer</v>
      </c>
      <c r="AG23" s="276" t="str">
        <f t="shared" si="27"/>
        <v>Not an Offer</v>
      </c>
      <c r="AH23" s="150"/>
      <c r="AI23" s="254">
        <v>7</v>
      </c>
      <c r="AJ23" s="149" t="str">
        <f t="shared" si="28"/>
        <v>00-TAG</v>
      </c>
      <c r="AK23" s="254" t="b">
        <f t="shared" si="127"/>
        <v>0</v>
      </c>
      <c r="AL23" s="254">
        <f t="shared" si="16"/>
        <v>0</v>
      </c>
      <c r="AM23" s="254">
        <f t="shared" si="29"/>
        <v>0</v>
      </c>
      <c r="AN23" s="288">
        <f t="shared" si="30"/>
        <v>0</v>
      </c>
      <c r="AO23" s="288">
        <f>IF(AND($BU23=$BV23,BU23=AO$13),$J23&amp;$K23&amp;$L23&amp;$M23&amp;$N23&amp;$O23&amp;$P23&amp;$Q23&amp;$R23&amp;$S23&amp;$T23&amp;$U23,IFERROR(MATCH($AN23,AO$17:AO22,0),-1000))</f>
        <v>1</v>
      </c>
      <c r="AP23" s="288">
        <f>IF(AND($BU23=$BV23,BV23=AP$13),$J23&amp;$K23&amp;$L23&amp;$M23&amp;$N23&amp;$O23&amp;$P23&amp;$Q23&amp;$R23&amp;$S23&amp;$T23&amp;$U23,IFERROR(MATCH($AN23,AP$17:AP22,0),-1000))</f>
        <v>1</v>
      </c>
      <c r="AQ23" s="288">
        <f>IF(AND($BU23=$BV23,BW23=AQ$13),$J23&amp;$K23&amp;$L23&amp;$M23&amp;$N23&amp;$O23&amp;$P23&amp;$Q23&amp;$R23&amp;$S23&amp;$T23&amp;$U23,IFERROR(MATCH($AN23,AQ$17:AQ22,0),-1000))</f>
        <v>1</v>
      </c>
      <c r="AR23" s="288">
        <f>IF(AND($BU23=$BV23,BX23=AR$13),$J23&amp;$K23&amp;$L23&amp;$M23&amp;$N23&amp;$O23&amp;$P23&amp;$Q23&amp;$R23&amp;$S23&amp;$T23&amp;$U23,IFERROR(MATCH($AN23,AR$17:AR22,0),-1000))</f>
        <v>1</v>
      </c>
      <c r="AS23" s="254">
        <f t="shared" si="128"/>
        <v>0</v>
      </c>
      <c r="AT23" s="261" t="str">
        <f t="shared" si="32"/>
        <v/>
      </c>
      <c r="AU23" s="254" t="str">
        <f t="shared" si="33"/>
        <v/>
      </c>
      <c r="AV23" s="254" t="str">
        <f t="shared" si="34"/>
        <v/>
      </c>
      <c r="AW23" s="254" t="str">
        <f t="shared" si="35"/>
        <v/>
      </c>
      <c r="AX23" s="254" t="str">
        <f t="shared" si="36"/>
        <v/>
      </c>
      <c r="AY23" s="254" t="str">
        <f t="shared" si="37"/>
        <v/>
      </c>
      <c r="AZ23" s="254" t="str">
        <f t="shared" si="38"/>
        <v/>
      </c>
      <c r="BA23" s="254" t="str">
        <f t="shared" si="39"/>
        <v/>
      </c>
      <c r="BB23" s="254" t="str">
        <f t="shared" si="40"/>
        <v/>
      </c>
      <c r="BC23" s="254" t="str">
        <f t="shared" si="41"/>
        <v/>
      </c>
      <c r="BD23" s="254" t="str">
        <f t="shared" si="42"/>
        <v/>
      </c>
      <c r="BE23" s="262" t="str">
        <f t="shared" si="43"/>
        <v/>
      </c>
      <c r="BF23" s="263" t="str">
        <f t="shared" si="44"/>
        <v/>
      </c>
      <c r="BG23" s="254" t="str">
        <f t="shared" si="45"/>
        <v/>
      </c>
      <c r="BH23" s="254" t="str">
        <f t="shared" si="46"/>
        <v/>
      </c>
      <c r="BI23" s="254" t="str">
        <f t="shared" si="47"/>
        <v/>
      </c>
      <c r="BJ23" s="254" t="str">
        <f t="shared" si="48"/>
        <v/>
      </c>
      <c r="BK23" s="254" t="str">
        <f t="shared" si="49"/>
        <v/>
      </c>
      <c r="BL23" s="254" t="str">
        <f t="shared" si="50"/>
        <v/>
      </c>
      <c r="BM23" s="254" t="str">
        <f t="shared" si="51"/>
        <v/>
      </c>
      <c r="BN23" s="254" t="str">
        <f t="shared" si="52"/>
        <v/>
      </c>
      <c r="BO23" s="254" t="str">
        <f t="shared" si="53"/>
        <v/>
      </c>
      <c r="BP23" s="254" t="str">
        <f t="shared" si="54"/>
        <v/>
      </c>
      <c r="BQ23" s="264" t="str">
        <f t="shared" si="55"/>
        <v/>
      </c>
      <c r="BR23" s="261" t="str">
        <f t="shared" si="129"/>
        <v/>
      </c>
      <c r="BS23" s="254" t="str">
        <f t="shared" si="130"/>
        <v/>
      </c>
      <c r="BT23" s="254" t="str">
        <f t="shared" si="131"/>
        <v/>
      </c>
      <c r="BU23" s="265" t="str">
        <f t="shared" si="132"/>
        <v/>
      </c>
      <c r="BV23" s="263" t="str">
        <f t="shared" si="133"/>
        <v/>
      </c>
      <c r="BW23" s="254" t="str">
        <f t="shared" si="134"/>
        <v/>
      </c>
      <c r="BX23" s="254" t="str">
        <f t="shared" si="135"/>
        <v/>
      </c>
      <c r="BY23" s="264" t="str">
        <f t="shared" si="136"/>
        <v/>
      </c>
      <c r="BZ23" s="254" t="str">
        <f t="shared" si="137"/>
        <v/>
      </c>
      <c r="CA23" s="254">
        <f t="shared" si="61"/>
        <v>0</v>
      </c>
      <c r="CB23" s="254">
        <f t="shared" si="62"/>
        <v>0</v>
      </c>
      <c r="CC23" s="254">
        <f t="shared" si="63"/>
        <v>0</v>
      </c>
      <c r="CD23" s="254">
        <f t="shared" si="64"/>
        <v>0</v>
      </c>
      <c r="CE23" s="254">
        <f t="shared" si="65"/>
        <v>0</v>
      </c>
      <c r="CF23" s="254">
        <f t="shared" si="66"/>
        <v>0</v>
      </c>
      <c r="CG23" s="254">
        <f t="shared" si="67"/>
        <v>0</v>
      </c>
      <c r="CH23" s="254">
        <f t="shared" si="68"/>
        <v>0</v>
      </c>
      <c r="CI23" s="254">
        <f t="shared" si="69"/>
        <v>0</v>
      </c>
      <c r="CJ23" s="254">
        <f t="shared" si="70"/>
        <v>0</v>
      </c>
      <c r="CK23" s="254">
        <f t="shared" si="71"/>
        <v>0</v>
      </c>
      <c r="CL23" s="254">
        <f t="shared" si="72"/>
        <v>0</v>
      </c>
      <c r="CM23" s="254">
        <f t="shared" si="73"/>
        <v>0</v>
      </c>
      <c r="CN23" s="254">
        <f t="shared" si="74"/>
        <v>0</v>
      </c>
      <c r="CO23" s="254">
        <f t="shared" si="75"/>
        <v>0</v>
      </c>
      <c r="CP23" s="254">
        <f t="shared" si="76"/>
        <v>0</v>
      </c>
      <c r="CQ23" s="254">
        <f t="shared" si="77"/>
        <v>0</v>
      </c>
      <c r="CR23" s="254">
        <f t="shared" si="78"/>
        <v>0</v>
      </c>
      <c r="CS23" s="254">
        <f t="shared" si="79"/>
        <v>0</v>
      </c>
      <c r="CT23" s="254">
        <f t="shared" si="80"/>
        <v>0</v>
      </c>
      <c r="CU23" s="254">
        <f t="shared" si="81"/>
        <v>0</v>
      </c>
      <c r="CV23" s="254">
        <f t="shared" si="82"/>
        <v>0</v>
      </c>
      <c r="CW23" s="254">
        <f t="shared" si="83"/>
        <v>0</v>
      </c>
      <c r="CX23" s="254">
        <f t="shared" si="84"/>
        <v>0</v>
      </c>
      <c r="CY23" s="254">
        <f t="shared" si="85"/>
        <v>0</v>
      </c>
      <c r="CZ23" s="254">
        <f t="shared" si="86"/>
        <v>0</v>
      </c>
      <c r="DA23" s="254">
        <f t="shared" si="87"/>
        <v>0</v>
      </c>
      <c r="DB23" s="254">
        <f t="shared" si="88"/>
        <v>0</v>
      </c>
      <c r="DC23" s="254">
        <f t="shared" si="89"/>
        <v>0</v>
      </c>
      <c r="DD23" s="254">
        <f t="shared" si="90"/>
        <v>0</v>
      </c>
      <c r="DE23" s="254">
        <f t="shared" si="91"/>
        <v>0</v>
      </c>
      <c r="DF23" s="254">
        <f t="shared" si="92"/>
        <v>0</v>
      </c>
      <c r="DG23" s="254">
        <f t="shared" si="93"/>
        <v>0</v>
      </c>
      <c r="DH23" s="254">
        <f t="shared" si="94"/>
        <v>0</v>
      </c>
      <c r="DI23" s="254">
        <f t="shared" si="95"/>
        <v>0</v>
      </c>
      <c r="DJ23" s="254">
        <f t="shared" si="96"/>
        <v>0</v>
      </c>
      <c r="DK23" s="254">
        <f t="shared" si="97"/>
        <v>0</v>
      </c>
      <c r="DL23" s="254">
        <f t="shared" si="98"/>
        <v>0</v>
      </c>
      <c r="DM23" s="254">
        <f t="shared" si="99"/>
        <v>0</v>
      </c>
      <c r="DN23" s="254">
        <f t="shared" si="100"/>
        <v>0</v>
      </c>
      <c r="DO23" s="254">
        <f t="shared" si="101"/>
        <v>0</v>
      </c>
      <c r="DP23" s="254">
        <f t="shared" si="102"/>
        <v>0</v>
      </c>
      <c r="DQ23" s="254">
        <f t="shared" si="103"/>
        <v>0</v>
      </c>
      <c r="DR23" s="254">
        <f t="shared" si="104"/>
        <v>0</v>
      </c>
      <c r="DS23" s="254">
        <f t="shared" si="105"/>
        <v>0</v>
      </c>
      <c r="DT23" s="254">
        <f t="shared" si="106"/>
        <v>0</v>
      </c>
      <c r="DU23" s="254">
        <f t="shared" si="107"/>
        <v>0</v>
      </c>
      <c r="DV23" s="254">
        <f t="shared" si="108"/>
        <v>0</v>
      </c>
      <c r="DZ23" s="69" t="s">
        <v>284</v>
      </c>
      <c r="EA23" s="69">
        <v>9</v>
      </c>
      <c r="EB23" s="69" t="str">
        <f t="array" ref="EB23">IFERROR(INDEX(List1, SMALL(IF(ISBLANK(List1), "", ROW(List1)-MIN(ROW(List1))+1), ROW(A9))), IFERROR(INDEX(List2, SMALL(IF(ISBLANK(List2), "", ROW(List2)-MIN(ROW(List2))+1), ROW(A9)-SUMPRODUCT(--NOT((ISBLANK(List1)))))), ""))</f>
        <v/>
      </c>
    </row>
    <row r="24" spans="1:132" ht="24" customHeight="1">
      <c r="A24" s="11" t="str">
        <f ca="1">IF(AG24&lt;&gt;"OK","",CONCATENATE(TEXT('Front Page'!$F$33,"000"),TEXT('Front Page'!$F$31,"000"),"-",LEFT('Front Page'!$R$53,5),"-",LEFT(D24,1),AJ24, "-",TEXT(B24,"000")))</f>
        <v/>
      </c>
      <c r="B24" s="12" t="str">
        <f>IFERROR(IF(E24="","",MAX(B$17:B23)+1),"")</f>
        <v/>
      </c>
      <c r="C24" s="13"/>
      <c r="D24" s="29" t="str">
        <f t="shared" si="138"/>
        <v>None</v>
      </c>
      <c r="E24" s="29" t="str">
        <f t="shared" si="125"/>
        <v/>
      </c>
      <c r="F24" s="29" t="str">
        <f t="shared" si="126"/>
        <v/>
      </c>
      <c r="G24" s="363"/>
      <c r="H24" s="364"/>
      <c r="I24" s="325" t="str">
        <f t="shared" si="139"/>
        <v>No</v>
      </c>
      <c r="J24" s="314">
        <v>0</v>
      </c>
      <c r="K24" s="312">
        <v>0</v>
      </c>
      <c r="L24" s="312">
        <v>0</v>
      </c>
      <c r="M24" s="312">
        <v>0</v>
      </c>
      <c r="N24" s="312">
        <v>0</v>
      </c>
      <c r="O24" s="312">
        <v>0</v>
      </c>
      <c r="P24" s="312">
        <v>0</v>
      </c>
      <c r="Q24" s="312">
        <v>0</v>
      </c>
      <c r="R24" s="312">
        <v>0</v>
      </c>
      <c r="S24" s="312">
        <v>0</v>
      </c>
      <c r="T24" s="312">
        <v>0</v>
      </c>
      <c r="U24" s="312">
        <v>0</v>
      </c>
      <c r="V24" s="313">
        <v>1</v>
      </c>
      <c r="W24" s="313">
        <v>1</v>
      </c>
      <c r="X24" s="312">
        <v>0</v>
      </c>
      <c r="Y24" s="312">
        <v>0</v>
      </c>
      <c r="Z24" s="312">
        <v>0</v>
      </c>
      <c r="AA24" s="14">
        <v>0</v>
      </c>
      <c r="AB24" s="317"/>
      <c r="AC24" s="15" t="str">
        <f t="shared" si="24"/>
        <v/>
      </c>
      <c r="AD24" s="15" t="str">
        <f t="shared" si="25"/>
        <v/>
      </c>
      <c r="AE24" s="16" t="str">
        <f t="shared" si="26"/>
        <v>0 - 0</v>
      </c>
      <c r="AF24" s="20" t="str">
        <f t="shared" si="140"/>
        <v>Not an offer</v>
      </c>
      <c r="AG24" s="276" t="str">
        <f t="shared" si="27"/>
        <v>Not an Offer</v>
      </c>
      <c r="AH24" s="150"/>
      <c r="AI24" s="254">
        <v>8</v>
      </c>
      <c r="AJ24" s="149" t="str">
        <f t="shared" si="28"/>
        <v>00-TAG</v>
      </c>
      <c r="AK24" s="254" t="b">
        <f t="shared" si="127"/>
        <v>0</v>
      </c>
      <c r="AL24" s="254">
        <f t="shared" si="16"/>
        <v>0</v>
      </c>
      <c r="AM24" s="254">
        <f t="shared" si="29"/>
        <v>0</v>
      </c>
      <c r="AN24" s="288">
        <f t="shared" si="30"/>
        <v>0</v>
      </c>
      <c r="AO24" s="288">
        <f>IF(AND($BU24=$BV24,BU24=AO$13),$J24&amp;$K24&amp;$L24&amp;$M24&amp;$N24&amp;$O24&amp;$P24&amp;$Q24&amp;$R24&amp;$S24&amp;$T24&amp;$U24,IFERROR(MATCH($AN24,AO$17:AO23,0),-1000))</f>
        <v>1</v>
      </c>
      <c r="AP24" s="288">
        <f>IF(AND($BU24=$BV24,BV24=AP$13),$J24&amp;$K24&amp;$L24&amp;$M24&amp;$N24&amp;$O24&amp;$P24&amp;$Q24&amp;$R24&amp;$S24&amp;$T24&amp;$U24,IFERROR(MATCH($AN24,AP$17:AP23,0),-1000))</f>
        <v>1</v>
      </c>
      <c r="AQ24" s="288">
        <f>IF(AND($BU24=$BV24,BW24=AQ$13),$J24&amp;$K24&amp;$L24&amp;$M24&amp;$N24&amp;$O24&amp;$P24&amp;$Q24&amp;$R24&amp;$S24&amp;$T24&amp;$U24,IFERROR(MATCH($AN24,AQ$17:AQ23,0),-1000))</f>
        <v>1</v>
      </c>
      <c r="AR24" s="288">
        <f>IF(AND($BU24=$BV24,BX24=AR$13),$J24&amp;$K24&amp;$L24&amp;$M24&amp;$N24&amp;$O24&amp;$P24&amp;$Q24&amp;$R24&amp;$S24&amp;$T24&amp;$U24,IFERROR(MATCH($AN24,AR$17:AR23,0),-1000))</f>
        <v>1</v>
      </c>
      <c r="AS24" s="254">
        <f t="shared" si="128"/>
        <v>0</v>
      </c>
      <c r="AT24" s="261" t="str">
        <f t="shared" si="32"/>
        <v/>
      </c>
      <c r="AU24" s="254" t="str">
        <f t="shared" si="33"/>
        <v/>
      </c>
      <c r="AV24" s="254" t="str">
        <f t="shared" si="34"/>
        <v/>
      </c>
      <c r="AW24" s="254" t="str">
        <f t="shared" si="35"/>
        <v/>
      </c>
      <c r="AX24" s="254" t="str">
        <f t="shared" si="36"/>
        <v/>
      </c>
      <c r="AY24" s="254" t="str">
        <f t="shared" si="37"/>
        <v/>
      </c>
      <c r="AZ24" s="254" t="str">
        <f t="shared" si="38"/>
        <v/>
      </c>
      <c r="BA24" s="254" t="str">
        <f t="shared" si="39"/>
        <v/>
      </c>
      <c r="BB24" s="254" t="str">
        <f t="shared" si="40"/>
        <v/>
      </c>
      <c r="BC24" s="254" t="str">
        <f t="shared" si="41"/>
        <v/>
      </c>
      <c r="BD24" s="254" t="str">
        <f t="shared" si="42"/>
        <v/>
      </c>
      <c r="BE24" s="262" t="str">
        <f t="shared" si="43"/>
        <v/>
      </c>
      <c r="BF24" s="263" t="str">
        <f t="shared" si="44"/>
        <v/>
      </c>
      <c r="BG24" s="254" t="str">
        <f t="shared" si="45"/>
        <v/>
      </c>
      <c r="BH24" s="254" t="str">
        <f t="shared" si="46"/>
        <v/>
      </c>
      <c r="BI24" s="254" t="str">
        <f t="shared" si="47"/>
        <v/>
      </c>
      <c r="BJ24" s="254" t="str">
        <f t="shared" si="48"/>
        <v/>
      </c>
      <c r="BK24" s="254" t="str">
        <f t="shared" si="49"/>
        <v/>
      </c>
      <c r="BL24" s="254" t="str">
        <f t="shared" si="50"/>
        <v/>
      </c>
      <c r="BM24" s="254" t="str">
        <f t="shared" si="51"/>
        <v/>
      </c>
      <c r="BN24" s="254" t="str">
        <f t="shared" si="52"/>
        <v/>
      </c>
      <c r="BO24" s="254" t="str">
        <f t="shared" si="53"/>
        <v/>
      </c>
      <c r="BP24" s="254" t="str">
        <f t="shared" si="54"/>
        <v/>
      </c>
      <c r="BQ24" s="264" t="str">
        <f t="shared" si="55"/>
        <v/>
      </c>
      <c r="BR24" s="261" t="str">
        <f t="shared" si="129"/>
        <v/>
      </c>
      <c r="BS24" s="254" t="str">
        <f t="shared" si="130"/>
        <v/>
      </c>
      <c r="BT24" s="254" t="str">
        <f t="shared" si="131"/>
        <v/>
      </c>
      <c r="BU24" s="265" t="str">
        <f t="shared" si="132"/>
        <v/>
      </c>
      <c r="BV24" s="263" t="str">
        <f t="shared" si="133"/>
        <v/>
      </c>
      <c r="BW24" s="254" t="str">
        <f t="shared" si="134"/>
        <v/>
      </c>
      <c r="BX24" s="254" t="str">
        <f t="shared" si="135"/>
        <v/>
      </c>
      <c r="BY24" s="264" t="str">
        <f t="shared" si="136"/>
        <v/>
      </c>
      <c r="BZ24" s="254" t="str">
        <f t="shared" si="137"/>
        <v/>
      </c>
      <c r="CA24" s="254">
        <f t="shared" si="61"/>
        <v>0</v>
      </c>
      <c r="CB24" s="254">
        <f t="shared" si="62"/>
        <v>0</v>
      </c>
      <c r="CC24" s="254">
        <f t="shared" si="63"/>
        <v>0</v>
      </c>
      <c r="CD24" s="254">
        <f t="shared" si="64"/>
        <v>0</v>
      </c>
      <c r="CE24" s="254">
        <f t="shared" si="65"/>
        <v>0</v>
      </c>
      <c r="CF24" s="254">
        <f t="shared" si="66"/>
        <v>0</v>
      </c>
      <c r="CG24" s="254">
        <f t="shared" si="67"/>
        <v>0</v>
      </c>
      <c r="CH24" s="254">
        <f t="shared" si="68"/>
        <v>0</v>
      </c>
      <c r="CI24" s="254">
        <f t="shared" si="69"/>
        <v>0</v>
      </c>
      <c r="CJ24" s="254">
        <f t="shared" si="70"/>
        <v>0</v>
      </c>
      <c r="CK24" s="254">
        <f t="shared" si="71"/>
        <v>0</v>
      </c>
      <c r="CL24" s="254">
        <f t="shared" si="72"/>
        <v>0</v>
      </c>
      <c r="CM24" s="254">
        <f t="shared" si="73"/>
        <v>0</v>
      </c>
      <c r="CN24" s="254">
        <f t="shared" si="74"/>
        <v>0</v>
      </c>
      <c r="CO24" s="254">
        <f t="shared" si="75"/>
        <v>0</v>
      </c>
      <c r="CP24" s="254">
        <f t="shared" si="76"/>
        <v>0</v>
      </c>
      <c r="CQ24" s="254">
        <f t="shared" si="77"/>
        <v>0</v>
      </c>
      <c r="CR24" s="254">
        <f t="shared" si="78"/>
        <v>0</v>
      </c>
      <c r="CS24" s="254">
        <f t="shared" si="79"/>
        <v>0</v>
      </c>
      <c r="CT24" s="254">
        <f t="shared" si="80"/>
        <v>0</v>
      </c>
      <c r="CU24" s="254">
        <f t="shared" si="81"/>
        <v>0</v>
      </c>
      <c r="CV24" s="254">
        <f t="shared" si="82"/>
        <v>0</v>
      </c>
      <c r="CW24" s="254">
        <f t="shared" si="83"/>
        <v>0</v>
      </c>
      <c r="CX24" s="254">
        <f t="shared" si="84"/>
        <v>0</v>
      </c>
      <c r="CY24" s="254">
        <f t="shared" si="85"/>
        <v>0</v>
      </c>
      <c r="CZ24" s="254">
        <f t="shared" si="86"/>
        <v>0</v>
      </c>
      <c r="DA24" s="254">
        <f t="shared" si="87"/>
        <v>0</v>
      </c>
      <c r="DB24" s="254">
        <f t="shared" si="88"/>
        <v>0</v>
      </c>
      <c r="DC24" s="254">
        <f t="shared" si="89"/>
        <v>0</v>
      </c>
      <c r="DD24" s="254">
        <f t="shared" si="90"/>
        <v>0</v>
      </c>
      <c r="DE24" s="254">
        <f t="shared" si="91"/>
        <v>0</v>
      </c>
      <c r="DF24" s="254">
        <f t="shared" si="92"/>
        <v>0</v>
      </c>
      <c r="DG24" s="254">
        <f t="shared" si="93"/>
        <v>0</v>
      </c>
      <c r="DH24" s="254">
        <f t="shared" si="94"/>
        <v>0</v>
      </c>
      <c r="DI24" s="254">
        <f t="shared" si="95"/>
        <v>0</v>
      </c>
      <c r="DJ24" s="254">
        <f t="shared" si="96"/>
        <v>0</v>
      </c>
      <c r="DK24" s="254">
        <f t="shared" si="97"/>
        <v>0</v>
      </c>
      <c r="DL24" s="254">
        <f t="shared" si="98"/>
        <v>0</v>
      </c>
      <c r="DM24" s="254">
        <f t="shared" si="99"/>
        <v>0</v>
      </c>
      <c r="DN24" s="254">
        <f t="shared" si="100"/>
        <v>0</v>
      </c>
      <c r="DO24" s="254">
        <f t="shared" si="101"/>
        <v>0</v>
      </c>
      <c r="DP24" s="254">
        <f t="shared" si="102"/>
        <v>0</v>
      </c>
      <c r="DQ24" s="254">
        <f t="shared" si="103"/>
        <v>0</v>
      </c>
      <c r="DR24" s="254">
        <f t="shared" si="104"/>
        <v>0</v>
      </c>
      <c r="DS24" s="254">
        <f t="shared" si="105"/>
        <v>0</v>
      </c>
      <c r="DT24" s="254">
        <f t="shared" si="106"/>
        <v>0</v>
      </c>
      <c r="DU24" s="254">
        <f t="shared" si="107"/>
        <v>0</v>
      </c>
      <c r="DV24" s="254">
        <f t="shared" si="108"/>
        <v>0</v>
      </c>
      <c r="DZ24" s="69" t="s">
        <v>285</v>
      </c>
      <c r="EA24" s="69">
        <v>10</v>
      </c>
      <c r="EB24" s="69" t="str">
        <f t="array" ref="EB24">IFERROR(INDEX(List1, SMALL(IF(ISBLANK(List1), "", ROW(List1)-MIN(ROW(List1))+1), ROW(A10))), IFERROR(INDEX(List2, SMALL(IF(ISBLANK(List2), "", ROW(List2)-MIN(ROW(List2))+1), ROW(A10)-SUMPRODUCT(--NOT((ISBLANK(List1)))))), ""))</f>
        <v/>
      </c>
    </row>
    <row r="25" spans="1:132" ht="24" customHeight="1">
      <c r="A25" s="11" t="str">
        <f ca="1">IF(AG25&lt;&gt;"OK","",CONCATENATE(TEXT('Front Page'!$F$33,"000"),TEXT('Front Page'!$F$31,"000"),"-",LEFT('Front Page'!$R$53,5),"-",LEFT(D25,1),AJ25, "-",TEXT(B25,"000")))</f>
        <v/>
      </c>
      <c r="B25" s="12" t="str">
        <f>IFERROR(IF(E25="","",MAX(B$17:B24)+1),"")</f>
        <v/>
      </c>
      <c r="C25" s="13"/>
      <c r="D25" s="29" t="str">
        <f t="shared" si="138"/>
        <v>None</v>
      </c>
      <c r="E25" s="29" t="str">
        <f t="shared" si="125"/>
        <v/>
      </c>
      <c r="F25" s="29" t="str">
        <f t="shared" si="126"/>
        <v/>
      </c>
      <c r="G25" s="363"/>
      <c r="H25" s="364"/>
      <c r="I25" s="325" t="str">
        <f t="shared" si="139"/>
        <v>No</v>
      </c>
      <c r="J25" s="314">
        <v>0</v>
      </c>
      <c r="K25" s="312">
        <v>0</v>
      </c>
      <c r="L25" s="312">
        <v>0</v>
      </c>
      <c r="M25" s="312">
        <v>0</v>
      </c>
      <c r="N25" s="312">
        <v>0</v>
      </c>
      <c r="O25" s="312">
        <v>0</v>
      </c>
      <c r="P25" s="312">
        <v>0</v>
      </c>
      <c r="Q25" s="312">
        <v>0</v>
      </c>
      <c r="R25" s="312">
        <v>0</v>
      </c>
      <c r="S25" s="312">
        <v>0</v>
      </c>
      <c r="T25" s="312">
        <v>0</v>
      </c>
      <c r="U25" s="312">
        <v>0</v>
      </c>
      <c r="V25" s="313">
        <v>1</v>
      </c>
      <c r="W25" s="313">
        <v>1</v>
      </c>
      <c r="X25" s="312">
        <v>0</v>
      </c>
      <c r="Y25" s="312">
        <v>0</v>
      </c>
      <c r="Z25" s="312">
        <v>0</v>
      </c>
      <c r="AA25" s="14">
        <v>0</v>
      </c>
      <c r="AB25" s="317"/>
      <c r="AC25" s="15" t="str">
        <f t="shared" si="24"/>
        <v/>
      </c>
      <c r="AD25" s="15" t="str">
        <f t="shared" si="25"/>
        <v/>
      </c>
      <c r="AE25" s="16" t="str">
        <f t="shared" si="26"/>
        <v>0 - 0</v>
      </c>
      <c r="AF25" s="20" t="str">
        <f t="shared" si="140"/>
        <v>Not an offer</v>
      </c>
      <c r="AG25" s="276" t="str">
        <f t="shared" si="27"/>
        <v>Not an Offer</v>
      </c>
      <c r="AH25" s="150"/>
      <c r="AI25" s="254">
        <v>9</v>
      </c>
      <c r="AJ25" s="149" t="str">
        <f t="shared" si="28"/>
        <v>00-TAG</v>
      </c>
      <c r="AK25" s="254" t="b">
        <f t="shared" si="127"/>
        <v>0</v>
      </c>
      <c r="AL25" s="254">
        <f t="shared" si="16"/>
        <v>0</v>
      </c>
      <c r="AM25" s="254">
        <f t="shared" si="29"/>
        <v>0</v>
      </c>
      <c r="AN25" s="288">
        <f t="shared" si="30"/>
        <v>0</v>
      </c>
      <c r="AO25" s="288">
        <f>IF(AND($BU25=$BV25,BU25=AO$13),$J25&amp;$K25&amp;$L25&amp;$M25&amp;$N25&amp;$O25&amp;$P25&amp;$Q25&amp;$R25&amp;$S25&amp;$T25&amp;$U25,IFERROR(MATCH($AN25,AO$17:AO24,0),-1000))</f>
        <v>1</v>
      </c>
      <c r="AP25" s="288">
        <f>IF(AND($BU25=$BV25,BV25=AP$13),$J25&amp;$K25&amp;$L25&amp;$M25&amp;$N25&amp;$O25&amp;$P25&amp;$Q25&amp;$R25&amp;$S25&amp;$T25&amp;$U25,IFERROR(MATCH($AN25,AP$17:AP24,0),-1000))</f>
        <v>1</v>
      </c>
      <c r="AQ25" s="288">
        <f>IF(AND($BU25=$BV25,BW25=AQ$13),$J25&amp;$K25&amp;$L25&amp;$M25&amp;$N25&amp;$O25&amp;$P25&amp;$Q25&amp;$R25&amp;$S25&amp;$T25&amp;$U25,IFERROR(MATCH($AN25,AQ$17:AQ24,0),-1000))</f>
        <v>1</v>
      </c>
      <c r="AR25" s="288">
        <f>IF(AND($BU25=$BV25,BX25=AR$13),$J25&amp;$K25&amp;$L25&amp;$M25&amp;$N25&amp;$O25&amp;$P25&amp;$Q25&amp;$R25&amp;$S25&amp;$T25&amp;$U25,IFERROR(MATCH($AN25,AR$17:AR24,0),-1000))</f>
        <v>1</v>
      </c>
      <c r="AS25" s="254">
        <f t="shared" si="128"/>
        <v>0</v>
      </c>
      <c r="AT25" s="261" t="str">
        <f t="shared" si="32"/>
        <v/>
      </c>
      <c r="AU25" s="254" t="str">
        <f t="shared" si="33"/>
        <v/>
      </c>
      <c r="AV25" s="254" t="str">
        <f t="shared" si="34"/>
        <v/>
      </c>
      <c r="AW25" s="254" t="str">
        <f t="shared" si="35"/>
        <v/>
      </c>
      <c r="AX25" s="254" t="str">
        <f t="shared" si="36"/>
        <v/>
      </c>
      <c r="AY25" s="254" t="str">
        <f t="shared" si="37"/>
        <v/>
      </c>
      <c r="AZ25" s="254" t="str">
        <f t="shared" si="38"/>
        <v/>
      </c>
      <c r="BA25" s="254" t="str">
        <f t="shared" si="39"/>
        <v/>
      </c>
      <c r="BB25" s="254" t="str">
        <f t="shared" si="40"/>
        <v/>
      </c>
      <c r="BC25" s="254" t="str">
        <f t="shared" si="41"/>
        <v/>
      </c>
      <c r="BD25" s="254" t="str">
        <f t="shared" si="42"/>
        <v/>
      </c>
      <c r="BE25" s="262" t="str">
        <f t="shared" si="43"/>
        <v/>
      </c>
      <c r="BF25" s="263" t="str">
        <f t="shared" si="44"/>
        <v/>
      </c>
      <c r="BG25" s="254" t="str">
        <f t="shared" si="45"/>
        <v/>
      </c>
      <c r="BH25" s="254" t="str">
        <f t="shared" si="46"/>
        <v/>
      </c>
      <c r="BI25" s="254" t="str">
        <f t="shared" si="47"/>
        <v/>
      </c>
      <c r="BJ25" s="254" t="str">
        <f t="shared" si="48"/>
        <v/>
      </c>
      <c r="BK25" s="254" t="str">
        <f t="shared" si="49"/>
        <v/>
      </c>
      <c r="BL25" s="254" t="str">
        <f t="shared" si="50"/>
        <v/>
      </c>
      <c r="BM25" s="254" t="str">
        <f t="shared" si="51"/>
        <v/>
      </c>
      <c r="BN25" s="254" t="str">
        <f t="shared" si="52"/>
        <v/>
      </c>
      <c r="BO25" s="254" t="str">
        <f t="shared" si="53"/>
        <v/>
      </c>
      <c r="BP25" s="254" t="str">
        <f t="shared" si="54"/>
        <v/>
      </c>
      <c r="BQ25" s="264" t="str">
        <f t="shared" si="55"/>
        <v/>
      </c>
      <c r="BR25" s="261" t="str">
        <f t="shared" si="129"/>
        <v/>
      </c>
      <c r="BS25" s="254" t="str">
        <f t="shared" si="130"/>
        <v/>
      </c>
      <c r="BT25" s="254" t="str">
        <f t="shared" si="131"/>
        <v/>
      </c>
      <c r="BU25" s="265" t="str">
        <f t="shared" si="132"/>
        <v/>
      </c>
      <c r="BV25" s="263" t="str">
        <f t="shared" si="133"/>
        <v/>
      </c>
      <c r="BW25" s="254" t="str">
        <f t="shared" si="134"/>
        <v/>
      </c>
      <c r="BX25" s="254" t="str">
        <f t="shared" si="135"/>
        <v/>
      </c>
      <c r="BY25" s="264" t="str">
        <f t="shared" si="136"/>
        <v/>
      </c>
      <c r="BZ25" s="254" t="str">
        <f t="shared" si="137"/>
        <v/>
      </c>
      <c r="CA25" s="254">
        <f t="shared" si="61"/>
        <v>0</v>
      </c>
      <c r="CB25" s="254">
        <f t="shared" si="62"/>
        <v>0</v>
      </c>
      <c r="CC25" s="254">
        <f t="shared" si="63"/>
        <v>0</v>
      </c>
      <c r="CD25" s="254">
        <f t="shared" si="64"/>
        <v>0</v>
      </c>
      <c r="CE25" s="254">
        <f t="shared" si="65"/>
        <v>0</v>
      </c>
      <c r="CF25" s="254">
        <f t="shared" si="66"/>
        <v>0</v>
      </c>
      <c r="CG25" s="254">
        <f t="shared" si="67"/>
        <v>0</v>
      </c>
      <c r="CH25" s="254">
        <f t="shared" si="68"/>
        <v>0</v>
      </c>
      <c r="CI25" s="254">
        <f t="shared" si="69"/>
        <v>0</v>
      </c>
      <c r="CJ25" s="254">
        <f t="shared" si="70"/>
        <v>0</v>
      </c>
      <c r="CK25" s="254">
        <f t="shared" si="71"/>
        <v>0</v>
      </c>
      <c r="CL25" s="254">
        <f t="shared" si="72"/>
        <v>0</v>
      </c>
      <c r="CM25" s="254">
        <f t="shared" si="73"/>
        <v>0</v>
      </c>
      <c r="CN25" s="254">
        <f t="shared" si="74"/>
        <v>0</v>
      </c>
      <c r="CO25" s="254">
        <f t="shared" si="75"/>
        <v>0</v>
      </c>
      <c r="CP25" s="254">
        <f t="shared" si="76"/>
        <v>0</v>
      </c>
      <c r="CQ25" s="254">
        <f t="shared" si="77"/>
        <v>0</v>
      </c>
      <c r="CR25" s="254">
        <f t="shared" si="78"/>
        <v>0</v>
      </c>
      <c r="CS25" s="254">
        <f t="shared" si="79"/>
        <v>0</v>
      </c>
      <c r="CT25" s="254">
        <f t="shared" si="80"/>
        <v>0</v>
      </c>
      <c r="CU25" s="254">
        <f t="shared" si="81"/>
        <v>0</v>
      </c>
      <c r="CV25" s="254">
        <f t="shared" si="82"/>
        <v>0</v>
      </c>
      <c r="CW25" s="254">
        <f t="shared" si="83"/>
        <v>0</v>
      </c>
      <c r="CX25" s="254">
        <f t="shared" si="84"/>
        <v>0</v>
      </c>
      <c r="CY25" s="254">
        <f t="shared" si="85"/>
        <v>0</v>
      </c>
      <c r="CZ25" s="254">
        <f t="shared" si="86"/>
        <v>0</v>
      </c>
      <c r="DA25" s="254">
        <f t="shared" si="87"/>
        <v>0</v>
      </c>
      <c r="DB25" s="254">
        <f t="shared" si="88"/>
        <v>0</v>
      </c>
      <c r="DC25" s="254">
        <f t="shared" si="89"/>
        <v>0</v>
      </c>
      <c r="DD25" s="254">
        <f t="shared" si="90"/>
        <v>0</v>
      </c>
      <c r="DE25" s="254">
        <f t="shared" si="91"/>
        <v>0</v>
      </c>
      <c r="DF25" s="254">
        <f t="shared" si="92"/>
        <v>0</v>
      </c>
      <c r="DG25" s="254">
        <f t="shared" si="93"/>
        <v>0</v>
      </c>
      <c r="DH25" s="254">
        <f t="shared" si="94"/>
        <v>0</v>
      </c>
      <c r="DI25" s="254">
        <f t="shared" si="95"/>
        <v>0</v>
      </c>
      <c r="DJ25" s="254">
        <f t="shared" si="96"/>
        <v>0</v>
      </c>
      <c r="DK25" s="254">
        <f t="shared" si="97"/>
        <v>0</v>
      </c>
      <c r="DL25" s="254">
        <f t="shared" si="98"/>
        <v>0</v>
      </c>
      <c r="DM25" s="254">
        <f t="shared" si="99"/>
        <v>0</v>
      </c>
      <c r="DN25" s="254">
        <f t="shared" si="100"/>
        <v>0</v>
      </c>
      <c r="DO25" s="254">
        <f t="shared" si="101"/>
        <v>0</v>
      </c>
      <c r="DP25" s="254">
        <f t="shared" si="102"/>
        <v>0</v>
      </c>
      <c r="DQ25" s="254">
        <f t="shared" si="103"/>
        <v>0</v>
      </c>
      <c r="DR25" s="254">
        <f t="shared" si="104"/>
        <v>0</v>
      </c>
      <c r="DS25" s="254">
        <f t="shared" si="105"/>
        <v>0</v>
      </c>
      <c r="DT25" s="254">
        <f t="shared" si="106"/>
        <v>0</v>
      </c>
      <c r="DU25" s="254">
        <f t="shared" si="107"/>
        <v>0</v>
      </c>
      <c r="DV25" s="254">
        <f t="shared" si="108"/>
        <v>0</v>
      </c>
      <c r="DZ25" s="69" t="s">
        <v>286</v>
      </c>
      <c r="EA25" s="69">
        <v>11</v>
      </c>
      <c r="EB25" s="69" t="str">
        <f t="array" ref="EB25">IFERROR(INDEX(List1, SMALL(IF(ISBLANK(List1), "", ROW(List1)-MIN(ROW(List1))+1), ROW(A11))), IFERROR(INDEX(List2, SMALL(IF(ISBLANK(List2), "", ROW(List2)-MIN(ROW(List2))+1), ROW(A11)-SUMPRODUCT(--NOT((ISBLANK(List1)))))), ""))</f>
        <v/>
      </c>
    </row>
    <row r="26" spans="1:132" ht="24" customHeight="1">
      <c r="A26" s="11" t="str">
        <f ca="1">IF(AG26&lt;&gt;"OK","",CONCATENATE(TEXT('Front Page'!$F$33,"000"),TEXT('Front Page'!$F$31,"000"),"-",LEFT('Front Page'!$R$53,5),"-",LEFT(D26,1),AJ26, "-",TEXT(B26,"000")))</f>
        <v/>
      </c>
      <c r="B26" s="12" t="str">
        <f>IFERROR(IF(E26="","",MAX(B$17:B25)+1),"")</f>
        <v/>
      </c>
      <c r="C26" s="13"/>
      <c r="D26" s="29" t="str">
        <f t="shared" si="138"/>
        <v>None</v>
      </c>
      <c r="E26" s="29" t="str">
        <f t="shared" si="125"/>
        <v/>
      </c>
      <c r="F26" s="29" t="str">
        <f t="shared" si="126"/>
        <v/>
      </c>
      <c r="G26" s="363"/>
      <c r="H26" s="364"/>
      <c r="I26" s="325" t="str">
        <f t="shared" si="139"/>
        <v>No</v>
      </c>
      <c r="J26" s="314">
        <v>0</v>
      </c>
      <c r="K26" s="312">
        <v>0</v>
      </c>
      <c r="L26" s="312">
        <v>0</v>
      </c>
      <c r="M26" s="312">
        <v>0</v>
      </c>
      <c r="N26" s="312">
        <v>0</v>
      </c>
      <c r="O26" s="312">
        <v>0</v>
      </c>
      <c r="P26" s="312">
        <v>0</v>
      </c>
      <c r="Q26" s="312">
        <v>0</v>
      </c>
      <c r="R26" s="312">
        <v>0</v>
      </c>
      <c r="S26" s="312">
        <v>0</v>
      </c>
      <c r="T26" s="312">
        <v>0</v>
      </c>
      <c r="U26" s="312">
        <v>0</v>
      </c>
      <c r="V26" s="313">
        <v>1</v>
      </c>
      <c r="W26" s="313">
        <v>1</v>
      </c>
      <c r="X26" s="312">
        <v>0</v>
      </c>
      <c r="Y26" s="312">
        <v>0</v>
      </c>
      <c r="Z26" s="312">
        <v>0</v>
      </c>
      <c r="AA26" s="14">
        <v>0</v>
      </c>
      <c r="AB26" s="317"/>
      <c r="AC26" s="15" t="str">
        <f t="shared" si="24"/>
        <v/>
      </c>
      <c r="AD26" s="15" t="str">
        <f t="shared" si="25"/>
        <v/>
      </c>
      <c r="AE26" s="16" t="str">
        <f t="shared" si="26"/>
        <v>0 - 0</v>
      </c>
      <c r="AF26" s="20" t="str">
        <f t="shared" si="140"/>
        <v>Not an offer</v>
      </c>
      <c r="AG26" s="276" t="str">
        <f t="shared" si="27"/>
        <v>Not an Offer</v>
      </c>
      <c r="AH26" s="150"/>
      <c r="AI26" s="254">
        <v>10</v>
      </c>
      <c r="AJ26" s="149" t="str">
        <f t="shared" si="28"/>
        <v>00-TAG</v>
      </c>
      <c r="AK26" s="254" t="b">
        <f t="shared" si="127"/>
        <v>0</v>
      </c>
      <c r="AL26" s="254">
        <f t="shared" si="16"/>
        <v>0</v>
      </c>
      <c r="AM26" s="254">
        <f t="shared" si="29"/>
        <v>0</v>
      </c>
      <c r="AN26" s="288">
        <f t="shared" si="30"/>
        <v>0</v>
      </c>
      <c r="AO26" s="288">
        <f>IF(AND($BU26=$BV26,BU26=AO$13),$J26&amp;$K26&amp;$L26&amp;$M26&amp;$N26&amp;$O26&amp;$P26&amp;$Q26&amp;$R26&amp;$S26&amp;$T26&amp;$U26,IFERROR(MATCH($AN26,AO$17:AO25,0),-1000))</f>
        <v>1</v>
      </c>
      <c r="AP26" s="288">
        <f>IF(AND($BU26=$BV26,BV26=AP$13),$J26&amp;$K26&amp;$L26&amp;$M26&amp;$N26&amp;$O26&amp;$P26&amp;$Q26&amp;$R26&amp;$S26&amp;$T26&amp;$U26,IFERROR(MATCH($AN26,AP$17:AP25,0),-1000))</f>
        <v>1</v>
      </c>
      <c r="AQ26" s="288">
        <f>IF(AND($BU26=$BV26,BW26=AQ$13),$J26&amp;$K26&amp;$L26&amp;$M26&amp;$N26&amp;$O26&amp;$P26&amp;$Q26&amp;$R26&amp;$S26&amp;$T26&amp;$U26,IFERROR(MATCH($AN26,AQ$17:AQ25,0),-1000))</f>
        <v>1</v>
      </c>
      <c r="AR26" s="288">
        <f>IF(AND($BU26=$BV26,BX26=AR$13),$J26&amp;$K26&amp;$L26&amp;$M26&amp;$N26&amp;$O26&amp;$P26&amp;$Q26&amp;$R26&amp;$S26&amp;$T26&amp;$U26,IFERROR(MATCH($AN26,AR$17:AR25,0),-1000))</f>
        <v>1</v>
      </c>
      <c r="AS26" s="254">
        <f t="shared" si="128"/>
        <v>0</v>
      </c>
      <c r="AT26" s="261" t="str">
        <f t="shared" si="32"/>
        <v/>
      </c>
      <c r="AU26" s="254" t="str">
        <f t="shared" si="33"/>
        <v/>
      </c>
      <c r="AV26" s="254" t="str">
        <f t="shared" si="34"/>
        <v/>
      </c>
      <c r="AW26" s="254" t="str">
        <f t="shared" si="35"/>
        <v/>
      </c>
      <c r="AX26" s="254" t="str">
        <f t="shared" si="36"/>
        <v/>
      </c>
      <c r="AY26" s="254" t="str">
        <f t="shared" si="37"/>
        <v/>
      </c>
      <c r="AZ26" s="254" t="str">
        <f t="shared" si="38"/>
        <v/>
      </c>
      <c r="BA26" s="254" t="str">
        <f t="shared" si="39"/>
        <v/>
      </c>
      <c r="BB26" s="254" t="str">
        <f t="shared" si="40"/>
        <v/>
      </c>
      <c r="BC26" s="254" t="str">
        <f t="shared" si="41"/>
        <v/>
      </c>
      <c r="BD26" s="254" t="str">
        <f t="shared" si="42"/>
        <v/>
      </c>
      <c r="BE26" s="262" t="str">
        <f t="shared" si="43"/>
        <v/>
      </c>
      <c r="BF26" s="263" t="str">
        <f t="shared" si="44"/>
        <v/>
      </c>
      <c r="BG26" s="254" t="str">
        <f t="shared" si="45"/>
        <v/>
      </c>
      <c r="BH26" s="254" t="str">
        <f t="shared" si="46"/>
        <v/>
      </c>
      <c r="BI26" s="254" t="str">
        <f t="shared" si="47"/>
        <v/>
      </c>
      <c r="BJ26" s="254" t="str">
        <f t="shared" si="48"/>
        <v/>
      </c>
      <c r="BK26" s="254" t="str">
        <f t="shared" si="49"/>
        <v/>
      </c>
      <c r="BL26" s="254" t="str">
        <f t="shared" si="50"/>
        <v/>
      </c>
      <c r="BM26" s="254" t="str">
        <f t="shared" si="51"/>
        <v/>
      </c>
      <c r="BN26" s="254" t="str">
        <f t="shared" si="52"/>
        <v/>
      </c>
      <c r="BO26" s="254" t="str">
        <f t="shared" si="53"/>
        <v/>
      </c>
      <c r="BP26" s="254" t="str">
        <f t="shared" si="54"/>
        <v/>
      </c>
      <c r="BQ26" s="264" t="str">
        <f t="shared" si="55"/>
        <v/>
      </c>
      <c r="BR26" s="261" t="str">
        <f t="shared" si="129"/>
        <v/>
      </c>
      <c r="BS26" s="254" t="str">
        <f t="shared" si="130"/>
        <v/>
      </c>
      <c r="BT26" s="254" t="str">
        <f t="shared" si="131"/>
        <v/>
      </c>
      <c r="BU26" s="265" t="str">
        <f t="shared" si="132"/>
        <v/>
      </c>
      <c r="BV26" s="263" t="str">
        <f t="shared" si="133"/>
        <v/>
      </c>
      <c r="BW26" s="254" t="str">
        <f t="shared" si="134"/>
        <v/>
      </c>
      <c r="BX26" s="254" t="str">
        <f t="shared" si="135"/>
        <v/>
      </c>
      <c r="BY26" s="264" t="str">
        <f t="shared" si="136"/>
        <v/>
      </c>
      <c r="BZ26" s="254" t="str">
        <f t="shared" si="137"/>
        <v/>
      </c>
      <c r="CA26" s="254">
        <f t="shared" si="61"/>
        <v>0</v>
      </c>
      <c r="CB26" s="254">
        <f t="shared" si="62"/>
        <v>0</v>
      </c>
      <c r="CC26" s="254">
        <f t="shared" si="63"/>
        <v>0</v>
      </c>
      <c r="CD26" s="254">
        <f t="shared" si="64"/>
        <v>0</v>
      </c>
      <c r="CE26" s="254">
        <f t="shared" si="65"/>
        <v>0</v>
      </c>
      <c r="CF26" s="254">
        <f t="shared" si="66"/>
        <v>0</v>
      </c>
      <c r="CG26" s="254">
        <f t="shared" si="67"/>
        <v>0</v>
      </c>
      <c r="CH26" s="254">
        <f t="shared" si="68"/>
        <v>0</v>
      </c>
      <c r="CI26" s="254">
        <f t="shared" si="69"/>
        <v>0</v>
      </c>
      <c r="CJ26" s="254">
        <f t="shared" si="70"/>
        <v>0</v>
      </c>
      <c r="CK26" s="254">
        <f t="shared" si="71"/>
        <v>0</v>
      </c>
      <c r="CL26" s="254">
        <f t="shared" si="72"/>
        <v>0</v>
      </c>
      <c r="CM26" s="254">
        <f t="shared" si="73"/>
        <v>0</v>
      </c>
      <c r="CN26" s="254">
        <f t="shared" si="74"/>
        <v>0</v>
      </c>
      <c r="CO26" s="254">
        <f t="shared" si="75"/>
        <v>0</v>
      </c>
      <c r="CP26" s="254">
        <f t="shared" si="76"/>
        <v>0</v>
      </c>
      <c r="CQ26" s="254">
        <f t="shared" si="77"/>
        <v>0</v>
      </c>
      <c r="CR26" s="254">
        <f t="shared" si="78"/>
        <v>0</v>
      </c>
      <c r="CS26" s="254">
        <f t="shared" si="79"/>
        <v>0</v>
      </c>
      <c r="CT26" s="254">
        <f t="shared" si="80"/>
        <v>0</v>
      </c>
      <c r="CU26" s="254">
        <f t="shared" si="81"/>
        <v>0</v>
      </c>
      <c r="CV26" s="254">
        <f t="shared" si="82"/>
        <v>0</v>
      </c>
      <c r="CW26" s="254">
        <f t="shared" si="83"/>
        <v>0</v>
      </c>
      <c r="CX26" s="254">
        <f t="shared" si="84"/>
        <v>0</v>
      </c>
      <c r="CY26" s="254">
        <f t="shared" si="85"/>
        <v>0</v>
      </c>
      <c r="CZ26" s="254">
        <f t="shared" si="86"/>
        <v>0</v>
      </c>
      <c r="DA26" s="254">
        <f t="shared" si="87"/>
        <v>0</v>
      </c>
      <c r="DB26" s="254">
        <f t="shared" si="88"/>
        <v>0</v>
      </c>
      <c r="DC26" s="254">
        <f t="shared" si="89"/>
        <v>0</v>
      </c>
      <c r="DD26" s="254">
        <f t="shared" si="90"/>
        <v>0</v>
      </c>
      <c r="DE26" s="254">
        <f t="shared" si="91"/>
        <v>0</v>
      </c>
      <c r="DF26" s="254">
        <f t="shared" si="92"/>
        <v>0</v>
      </c>
      <c r="DG26" s="254">
        <f t="shared" si="93"/>
        <v>0</v>
      </c>
      <c r="DH26" s="254">
        <f t="shared" si="94"/>
        <v>0</v>
      </c>
      <c r="DI26" s="254">
        <f t="shared" si="95"/>
        <v>0</v>
      </c>
      <c r="DJ26" s="254">
        <f t="shared" si="96"/>
        <v>0</v>
      </c>
      <c r="DK26" s="254">
        <f t="shared" si="97"/>
        <v>0</v>
      </c>
      <c r="DL26" s="254">
        <f t="shared" si="98"/>
        <v>0</v>
      </c>
      <c r="DM26" s="254">
        <f t="shared" si="99"/>
        <v>0</v>
      </c>
      <c r="DN26" s="254">
        <f t="shared" si="100"/>
        <v>0</v>
      </c>
      <c r="DO26" s="254">
        <f t="shared" si="101"/>
        <v>0</v>
      </c>
      <c r="DP26" s="254">
        <f t="shared" si="102"/>
        <v>0</v>
      </c>
      <c r="DQ26" s="254">
        <f t="shared" si="103"/>
        <v>0</v>
      </c>
      <c r="DR26" s="254">
        <f t="shared" si="104"/>
        <v>0</v>
      </c>
      <c r="DS26" s="254">
        <f t="shared" si="105"/>
        <v>0</v>
      </c>
      <c r="DT26" s="254">
        <f t="shared" si="106"/>
        <v>0</v>
      </c>
      <c r="DU26" s="254">
        <f t="shared" si="107"/>
        <v>0</v>
      </c>
      <c r="DV26" s="254">
        <f t="shared" si="108"/>
        <v>0</v>
      </c>
      <c r="DZ26" s="69" t="s">
        <v>287</v>
      </c>
      <c r="EA26" s="69">
        <v>12</v>
      </c>
      <c r="EB26" s="69" t="str">
        <f t="array" ref="EB26">IFERROR(INDEX(List1, SMALL(IF(ISBLANK(List1), "", ROW(List1)-MIN(ROW(List1))+1), ROW(A12))), IFERROR(INDEX(List2, SMALL(IF(ISBLANK(List2), "", ROW(List2)-MIN(ROW(List2))+1), ROW(A12)-SUMPRODUCT(--NOT((ISBLANK(List1)))))), ""))</f>
        <v/>
      </c>
    </row>
    <row r="27" spans="1:132" ht="24" customHeight="1">
      <c r="A27" s="11" t="str">
        <f ca="1">IF(AG27&lt;&gt;"OK","",CONCATENATE(TEXT('Front Page'!$F$33,"000"),TEXT('Front Page'!$F$31,"000"),"-",LEFT('Front Page'!$R$53,5),"-",LEFT(D27,1),AJ27, "-",TEXT(B27,"000")))</f>
        <v/>
      </c>
      <c r="B27" s="12" t="str">
        <f>IFERROR(IF(E27="","",MAX(B$17:B26)+1),"")</f>
        <v/>
      </c>
      <c r="C27" s="13"/>
      <c r="D27" s="29" t="str">
        <f t="shared" si="138"/>
        <v>None</v>
      </c>
      <c r="E27" s="29" t="str">
        <f t="shared" si="125"/>
        <v/>
      </c>
      <c r="F27" s="29" t="str">
        <f t="shared" si="126"/>
        <v/>
      </c>
      <c r="G27" s="363"/>
      <c r="H27" s="364"/>
      <c r="I27" s="325" t="str">
        <f t="shared" si="139"/>
        <v>No</v>
      </c>
      <c r="J27" s="314">
        <v>0</v>
      </c>
      <c r="K27" s="312">
        <v>0</v>
      </c>
      <c r="L27" s="312">
        <v>0</v>
      </c>
      <c r="M27" s="312">
        <v>0</v>
      </c>
      <c r="N27" s="312">
        <v>0</v>
      </c>
      <c r="O27" s="312">
        <v>0</v>
      </c>
      <c r="P27" s="312">
        <v>0</v>
      </c>
      <c r="Q27" s="312">
        <v>0</v>
      </c>
      <c r="R27" s="312">
        <v>0</v>
      </c>
      <c r="S27" s="312">
        <v>0</v>
      </c>
      <c r="T27" s="312">
        <v>0</v>
      </c>
      <c r="U27" s="312">
        <v>0</v>
      </c>
      <c r="V27" s="313">
        <v>1</v>
      </c>
      <c r="W27" s="313">
        <v>1</v>
      </c>
      <c r="X27" s="312">
        <v>0</v>
      </c>
      <c r="Y27" s="312">
        <v>0</v>
      </c>
      <c r="Z27" s="312">
        <v>0</v>
      </c>
      <c r="AA27" s="14">
        <v>0</v>
      </c>
      <c r="AB27" s="317"/>
      <c r="AC27" s="15" t="str">
        <f t="shared" si="24"/>
        <v/>
      </c>
      <c r="AD27" s="15" t="str">
        <f t="shared" si="25"/>
        <v/>
      </c>
      <c r="AE27" s="16" t="str">
        <f t="shared" si="26"/>
        <v>0 - 0</v>
      </c>
      <c r="AF27" s="20" t="str">
        <f t="shared" si="140"/>
        <v>Not an offer</v>
      </c>
      <c r="AG27" s="276" t="str">
        <f t="shared" si="27"/>
        <v>Not an Offer</v>
      </c>
      <c r="AH27" s="150"/>
      <c r="AI27" s="254">
        <v>11</v>
      </c>
      <c r="AJ27" s="149" t="str">
        <f t="shared" si="28"/>
        <v>00-TAG</v>
      </c>
      <c r="AK27" s="254" t="b">
        <f t="shared" si="127"/>
        <v>0</v>
      </c>
      <c r="AL27" s="254">
        <f t="shared" si="16"/>
        <v>0</v>
      </c>
      <c r="AM27" s="254">
        <f t="shared" si="29"/>
        <v>0</v>
      </c>
      <c r="AN27" s="288">
        <f t="shared" si="30"/>
        <v>0</v>
      </c>
      <c r="AO27" s="288">
        <f>IF(AND($BU27=$BV27,BU27=AO$13),$J27&amp;$K27&amp;$L27&amp;$M27&amp;$N27&amp;$O27&amp;$P27&amp;$Q27&amp;$R27&amp;$S27&amp;$T27&amp;$U27,IFERROR(MATCH($AN27,AO$17:AO26,0),-1000))</f>
        <v>1</v>
      </c>
      <c r="AP27" s="288">
        <f>IF(AND($BU27=$BV27,BV27=AP$13),$J27&amp;$K27&amp;$L27&amp;$M27&amp;$N27&amp;$O27&amp;$P27&amp;$Q27&amp;$R27&amp;$S27&amp;$T27&amp;$U27,IFERROR(MATCH($AN27,AP$17:AP26,0),-1000))</f>
        <v>1</v>
      </c>
      <c r="AQ27" s="288">
        <f>IF(AND($BU27=$BV27,BW27=AQ$13),$J27&amp;$K27&amp;$L27&amp;$M27&amp;$N27&amp;$O27&amp;$P27&amp;$Q27&amp;$R27&amp;$S27&amp;$T27&amp;$U27,IFERROR(MATCH($AN27,AQ$17:AQ26,0),-1000))</f>
        <v>1</v>
      </c>
      <c r="AR27" s="288">
        <f>IF(AND($BU27=$BV27,BX27=AR$13),$J27&amp;$K27&amp;$L27&amp;$M27&amp;$N27&amp;$O27&amp;$P27&amp;$Q27&amp;$R27&amp;$S27&amp;$T27&amp;$U27,IFERROR(MATCH($AN27,AR$17:AR26,0),-1000))</f>
        <v>1</v>
      </c>
      <c r="AS27" s="254">
        <f t="shared" si="128"/>
        <v>0</v>
      </c>
      <c r="AT27" s="261" t="str">
        <f t="shared" si="32"/>
        <v/>
      </c>
      <c r="AU27" s="254" t="str">
        <f t="shared" si="33"/>
        <v/>
      </c>
      <c r="AV27" s="254" t="str">
        <f t="shared" si="34"/>
        <v/>
      </c>
      <c r="AW27" s="254" t="str">
        <f t="shared" si="35"/>
        <v/>
      </c>
      <c r="AX27" s="254" t="str">
        <f t="shared" si="36"/>
        <v/>
      </c>
      <c r="AY27" s="254" t="str">
        <f t="shared" si="37"/>
        <v/>
      </c>
      <c r="AZ27" s="254" t="str">
        <f t="shared" si="38"/>
        <v/>
      </c>
      <c r="BA27" s="254" t="str">
        <f t="shared" si="39"/>
        <v/>
      </c>
      <c r="BB27" s="254" t="str">
        <f t="shared" si="40"/>
        <v/>
      </c>
      <c r="BC27" s="254" t="str">
        <f t="shared" si="41"/>
        <v/>
      </c>
      <c r="BD27" s="254" t="str">
        <f t="shared" si="42"/>
        <v/>
      </c>
      <c r="BE27" s="262" t="str">
        <f t="shared" si="43"/>
        <v/>
      </c>
      <c r="BF27" s="263" t="str">
        <f t="shared" si="44"/>
        <v/>
      </c>
      <c r="BG27" s="254" t="str">
        <f t="shared" si="45"/>
        <v/>
      </c>
      <c r="BH27" s="254" t="str">
        <f t="shared" si="46"/>
        <v/>
      </c>
      <c r="BI27" s="254" t="str">
        <f t="shared" si="47"/>
        <v/>
      </c>
      <c r="BJ27" s="254" t="str">
        <f t="shared" si="48"/>
        <v/>
      </c>
      <c r="BK27" s="254" t="str">
        <f t="shared" si="49"/>
        <v/>
      </c>
      <c r="BL27" s="254" t="str">
        <f t="shared" si="50"/>
        <v/>
      </c>
      <c r="BM27" s="254" t="str">
        <f t="shared" si="51"/>
        <v/>
      </c>
      <c r="BN27" s="254" t="str">
        <f t="shared" si="52"/>
        <v/>
      </c>
      <c r="BO27" s="254" t="str">
        <f t="shared" si="53"/>
        <v/>
      </c>
      <c r="BP27" s="254" t="str">
        <f t="shared" si="54"/>
        <v/>
      </c>
      <c r="BQ27" s="264" t="str">
        <f t="shared" si="55"/>
        <v/>
      </c>
      <c r="BR27" s="261" t="str">
        <f t="shared" si="129"/>
        <v/>
      </c>
      <c r="BS27" s="254" t="str">
        <f t="shared" si="130"/>
        <v/>
      </c>
      <c r="BT27" s="254" t="str">
        <f t="shared" si="131"/>
        <v/>
      </c>
      <c r="BU27" s="265" t="str">
        <f t="shared" si="132"/>
        <v/>
      </c>
      <c r="BV27" s="263" t="str">
        <f t="shared" si="133"/>
        <v/>
      </c>
      <c r="BW27" s="254" t="str">
        <f t="shared" si="134"/>
        <v/>
      </c>
      <c r="BX27" s="254" t="str">
        <f t="shared" si="135"/>
        <v/>
      </c>
      <c r="BY27" s="264" t="str">
        <f t="shared" si="136"/>
        <v/>
      </c>
      <c r="BZ27" s="254" t="str">
        <f t="shared" si="137"/>
        <v/>
      </c>
      <c r="CA27" s="254">
        <f t="shared" si="61"/>
        <v>0</v>
      </c>
      <c r="CB27" s="254">
        <f t="shared" si="62"/>
        <v>0</v>
      </c>
      <c r="CC27" s="254">
        <f t="shared" si="63"/>
        <v>0</v>
      </c>
      <c r="CD27" s="254">
        <f t="shared" si="64"/>
        <v>0</v>
      </c>
      <c r="CE27" s="254">
        <f t="shared" si="65"/>
        <v>0</v>
      </c>
      <c r="CF27" s="254">
        <f t="shared" si="66"/>
        <v>0</v>
      </c>
      <c r="CG27" s="254">
        <f t="shared" si="67"/>
        <v>0</v>
      </c>
      <c r="CH27" s="254">
        <f t="shared" si="68"/>
        <v>0</v>
      </c>
      <c r="CI27" s="254">
        <f t="shared" si="69"/>
        <v>0</v>
      </c>
      <c r="CJ27" s="254">
        <f t="shared" si="70"/>
        <v>0</v>
      </c>
      <c r="CK27" s="254">
        <f t="shared" si="71"/>
        <v>0</v>
      </c>
      <c r="CL27" s="254">
        <f t="shared" si="72"/>
        <v>0</v>
      </c>
      <c r="CM27" s="254">
        <f t="shared" si="73"/>
        <v>0</v>
      </c>
      <c r="CN27" s="254">
        <f t="shared" si="74"/>
        <v>0</v>
      </c>
      <c r="CO27" s="254">
        <f t="shared" si="75"/>
        <v>0</v>
      </c>
      <c r="CP27" s="254">
        <f t="shared" si="76"/>
        <v>0</v>
      </c>
      <c r="CQ27" s="254">
        <f t="shared" si="77"/>
        <v>0</v>
      </c>
      <c r="CR27" s="254">
        <f t="shared" si="78"/>
        <v>0</v>
      </c>
      <c r="CS27" s="254">
        <f t="shared" si="79"/>
        <v>0</v>
      </c>
      <c r="CT27" s="254">
        <f t="shared" si="80"/>
        <v>0</v>
      </c>
      <c r="CU27" s="254">
        <f t="shared" si="81"/>
        <v>0</v>
      </c>
      <c r="CV27" s="254">
        <f t="shared" si="82"/>
        <v>0</v>
      </c>
      <c r="CW27" s="254">
        <f t="shared" si="83"/>
        <v>0</v>
      </c>
      <c r="CX27" s="254">
        <f t="shared" si="84"/>
        <v>0</v>
      </c>
      <c r="CY27" s="254">
        <f t="shared" si="85"/>
        <v>0</v>
      </c>
      <c r="CZ27" s="254">
        <f t="shared" si="86"/>
        <v>0</v>
      </c>
      <c r="DA27" s="254">
        <f t="shared" si="87"/>
        <v>0</v>
      </c>
      <c r="DB27" s="254">
        <f t="shared" si="88"/>
        <v>0</v>
      </c>
      <c r="DC27" s="254">
        <f t="shared" si="89"/>
        <v>0</v>
      </c>
      <c r="DD27" s="254">
        <f t="shared" si="90"/>
        <v>0</v>
      </c>
      <c r="DE27" s="254">
        <f t="shared" si="91"/>
        <v>0</v>
      </c>
      <c r="DF27" s="254">
        <f t="shared" si="92"/>
        <v>0</v>
      </c>
      <c r="DG27" s="254">
        <f t="shared" si="93"/>
        <v>0</v>
      </c>
      <c r="DH27" s="254">
        <f t="shared" si="94"/>
        <v>0</v>
      </c>
      <c r="DI27" s="254">
        <f t="shared" si="95"/>
        <v>0</v>
      </c>
      <c r="DJ27" s="254">
        <f t="shared" si="96"/>
        <v>0</v>
      </c>
      <c r="DK27" s="254">
        <f t="shared" si="97"/>
        <v>0</v>
      </c>
      <c r="DL27" s="254">
        <f t="shared" si="98"/>
        <v>0</v>
      </c>
      <c r="DM27" s="254">
        <f t="shared" si="99"/>
        <v>0</v>
      </c>
      <c r="DN27" s="254">
        <f t="shared" si="100"/>
        <v>0</v>
      </c>
      <c r="DO27" s="254">
        <f t="shared" si="101"/>
        <v>0</v>
      </c>
      <c r="DP27" s="254">
        <f t="shared" si="102"/>
        <v>0</v>
      </c>
      <c r="DQ27" s="254">
        <f t="shared" si="103"/>
        <v>0</v>
      </c>
      <c r="DR27" s="254">
        <f t="shared" si="104"/>
        <v>0</v>
      </c>
      <c r="DS27" s="254">
        <f t="shared" si="105"/>
        <v>0</v>
      </c>
      <c r="DT27" s="254">
        <f t="shared" si="106"/>
        <v>0</v>
      </c>
      <c r="DU27" s="254">
        <f t="shared" si="107"/>
        <v>0</v>
      </c>
      <c r="DV27" s="254">
        <f t="shared" si="108"/>
        <v>0</v>
      </c>
      <c r="DZ27" s="69" t="s">
        <v>288</v>
      </c>
      <c r="EA27" s="69">
        <v>13</v>
      </c>
      <c r="EB27" s="69" t="str">
        <f t="array" ref="EB27">IFERROR(INDEX(List1, SMALL(IF(ISBLANK(List1), "", ROW(List1)-MIN(ROW(List1))+1), ROW(A13))), IFERROR(INDEX(List2, SMALL(IF(ISBLANK(List2), "", ROW(List2)-MIN(ROW(List2))+1), ROW(A13)-SUMPRODUCT(--NOT((ISBLANK(List1)))))), ""))</f>
        <v/>
      </c>
    </row>
    <row r="28" spans="1:132" ht="24" customHeight="1">
      <c r="A28" s="11" t="str">
        <f ca="1">IF(AG28&lt;&gt;"OK","",CONCATENATE(TEXT('Front Page'!$F$33,"000"),TEXT('Front Page'!$F$31,"000"),"-",LEFT('Front Page'!$R$53,5),"-",LEFT(D28,1),AJ28, "-",TEXT(B28,"000")))</f>
        <v/>
      </c>
      <c r="B28" s="12" t="str">
        <f>IFERROR(IF(E28="","",MAX(B$17:B27)+1),"")</f>
        <v/>
      </c>
      <c r="C28" s="13"/>
      <c r="D28" s="29" t="str">
        <f t="shared" si="138"/>
        <v>None</v>
      </c>
      <c r="E28" s="29" t="str">
        <f t="shared" si="125"/>
        <v/>
      </c>
      <c r="F28" s="29" t="str">
        <f t="shared" si="126"/>
        <v/>
      </c>
      <c r="G28" s="363"/>
      <c r="H28" s="364"/>
      <c r="I28" s="325" t="str">
        <f t="shared" si="139"/>
        <v>No</v>
      </c>
      <c r="J28" s="314">
        <v>0</v>
      </c>
      <c r="K28" s="312">
        <v>0</v>
      </c>
      <c r="L28" s="312">
        <v>0</v>
      </c>
      <c r="M28" s="312">
        <v>0</v>
      </c>
      <c r="N28" s="312">
        <v>0</v>
      </c>
      <c r="O28" s="312">
        <v>0</v>
      </c>
      <c r="P28" s="312">
        <v>0</v>
      </c>
      <c r="Q28" s="312">
        <v>0</v>
      </c>
      <c r="R28" s="312">
        <v>0</v>
      </c>
      <c r="S28" s="312">
        <v>0</v>
      </c>
      <c r="T28" s="312">
        <v>0</v>
      </c>
      <c r="U28" s="312">
        <v>0</v>
      </c>
      <c r="V28" s="313">
        <v>1</v>
      </c>
      <c r="W28" s="313">
        <v>1</v>
      </c>
      <c r="X28" s="312">
        <v>0</v>
      </c>
      <c r="Y28" s="312">
        <v>0</v>
      </c>
      <c r="Z28" s="312">
        <v>0</v>
      </c>
      <c r="AA28" s="14">
        <v>0</v>
      </c>
      <c r="AB28" s="317"/>
      <c r="AC28" s="15" t="str">
        <f t="shared" si="24"/>
        <v/>
      </c>
      <c r="AD28" s="15" t="str">
        <f t="shared" si="25"/>
        <v/>
      </c>
      <c r="AE28" s="16" t="str">
        <f t="shared" si="26"/>
        <v>0 - 0</v>
      </c>
      <c r="AF28" s="20" t="str">
        <f t="shared" si="140"/>
        <v>Not an offer</v>
      </c>
      <c r="AG28" s="276" t="str">
        <f t="shared" si="27"/>
        <v>Not an Offer</v>
      </c>
      <c r="AH28" s="150"/>
      <c r="AI28" s="254">
        <v>12</v>
      </c>
      <c r="AJ28" s="149" t="str">
        <f t="shared" si="28"/>
        <v>00-TAG</v>
      </c>
      <c r="AK28" s="254" t="b">
        <f t="shared" si="127"/>
        <v>0</v>
      </c>
      <c r="AL28" s="254">
        <f t="shared" si="16"/>
        <v>0</v>
      </c>
      <c r="AM28" s="254">
        <f t="shared" si="29"/>
        <v>0</v>
      </c>
      <c r="AN28" s="288">
        <f t="shared" si="30"/>
        <v>0</v>
      </c>
      <c r="AO28" s="288">
        <f>IF(AND($BU28=$BV28,BU28=AO$13),$J28&amp;$K28&amp;$L28&amp;$M28&amp;$N28&amp;$O28&amp;$P28&amp;$Q28&amp;$R28&amp;$S28&amp;$T28&amp;$U28,IFERROR(MATCH($AN28,AO$17:AO27,0),-1000))</f>
        <v>1</v>
      </c>
      <c r="AP28" s="288">
        <f>IF(AND($BU28=$BV28,BV28=AP$13),$J28&amp;$K28&amp;$L28&amp;$M28&amp;$N28&amp;$O28&amp;$P28&amp;$Q28&amp;$R28&amp;$S28&amp;$T28&amp;$U28,IFERROR(MATCH($AN28,AP$17:AP27,0),-1000))</f>
        <v>1</v>
      </c>
      <c r="AQ28" s="288">
        <f>IF(AND($BU28=$BV28,BW28=AQ$13),$J28&amp;$K28&amp;$L28&amp;$M28&amp;$N28&amp;$O28&amp;$P28&amp;$Q28&amp;$R28&amp;$S28&amp;$T28&amp;$U28,IFERROR(MATCH($AN28,AQ$17:AQ27,0),-1000))</f>
        <v>1</v>
      </c>
      <c r="AR28" s="288">
        <f>IF(AND($BU28=$BV28,BX28=AR$13),$J28&amp;$K28&amp;$L28&amp;$M28&amp;$N28&amp;$O28&amp;$P28&amp;$Q28&amp;$R28&amp;$S28&amp;$T28&amp;$U28,IFERROR(MATCH($AN28,AR$17:AR27,0),-1000))</f>
        <v>1</v>
      </c>
      <c r="AS28" s="254">
        <f t="shared" si="128"/>
        <v>0</v>
      </c>
      <c r="AT28" s="261" t="str">
        <f t="shared" si="32"/>
        <v/>
      </c>
      <c r="AU28" s="254" t="str">
        <f t="shared" si="33"/>
        <v/>
      </c>
      <c r="AV28" s="254" t="str">
        <f t="shared" si="34"/>
        <v/>
      </c>
      <c r="AW28" s="254" t="str">
        <f t="shared" si="35"/>
        <v/>
      </c>
      <c r="AX28" s="254" t="str">
        <f t="shared" si="36"/>
        <v/>
      </c>
      <c r="AY28" s="254" t="str">
        <f t="shared" si="37"/>
        <v/>
      </c>
      <c r="AZ28" s="254" t="str">
        <f t="shared" si="38"/>
        <v/>
      </c>
      <c r="BA28" s="254" t="str">
        <f t="shared" si="39"/>
        <v/>
      </c>
      <c r="BB28" s="254" t="str">
        <f t="shared" si="40"/>
        <v/>
      </c>
      <c r="BC28" s="254" t="str">
        <f t="shared" si="41"/>
        <v/>
      </c>
      <c r="BD28" s="254" t="str">
        <f t="shared" si="42"/>
        <v/>
      </c>
      <c r="BE28" s="262" t="str">
        <f t="shared" si="43"/>
        <v/>
      </c>
      <c r="BF28" s="263" t="str">
        <f t="shared" si="44"/>
        <v/>
      </c>
      <c r="BG28" s="254" t="str">
        <f t="shared" si="45"/>
        <v/>
      </c>
      <c r="BH28" s="254" t="str">
        <f t="shared" si="46"/>
        <v/>
      </c>
      <c r="BI28" s="254" t="str">
        <f t="shared" si="47"/>
        <v/>
      </c>
      <c r="BJ28" s="254" t="str">
        <f t="shared" si="48"/>
        <v/>
      </c>
      <c r="BK28" s="254" t="str">
        <f t="shared" si="49"/>
        <v/>
      </c>
      <c r="BL28" s="254" t="str">
        <f t="shared" si="50"/>
        <v/>
      </c>
      <c r="BM28" s="254" t="str">
        <f t="shared" si="51"/>
        <v/>
      </c>
      <c r="BN28" s="254" t="str">
        <f t="shared" si="52"/>
        <v/>
      </c>
      <c r="BO28" s="254" t="str">
        <f t="shared" si="53"/>
        <v/>
      </c>
      <c r="BP28" s="254" t="str">
        <f t="shared" si="54"/>
        <v/>
      </c>
      <c r="BQ28" s="264" t="str">
        <f t="shared" si="55"/>
        <v/>
      </c>
      <c r="BR28" s="261" t="str">
        <f t="shared" si="129"/>
        <v/>
      </c>
      <c r="BS28" s="254" t="str">
        <f t="shared" si="130"/>
        <v/>
      </c>
      <c r="BT28" s="254" t="str">
        <f t="shared" si="131"/>
        <v/>
      </c>
      <c r="BU28" s="265" t="str">
        <f t="shared" si="132"/>
        <v/>
      </c>
      <c r="BV28" s="263" t="str">
        <f t="shared" si="133"/>
        <v/>
      </c>
      <c r="BW28" s="254" t="str">
        <f t="shared" si="134"/>
        <v/>
      </c>
      <c r="BX28" s="254" t="str">
        <f t="shared" si="135"/>
        <v/>
      </c>
      <c r="BY28" s="264" t="str">
        <f t="shared" si="136"/>
        <v/>
      </c>
      <c r="BZ28" s="254" t="str">
        <f t="shared" si="137"/>
        <v/>
      </c>
      <c r="CA28" s="254">
        <f t="shared" si="61"/>
        <v>0</v>
      </c>
      <c r="CB28" s="254">
        <f t="shared" si="62"/>
        <v>0</v>
      </c>
      <c r="CC28" s="254">
        <f t="shared" si="63"/>
        <v>0</v>
      </c>
      <c r="CD28" s="254">
        <f t="shared" si="64"/>
        <v>0</v>
      </c>
      <c r="CE28" s="254">
        <f t="shared" si="65"/>
        <v>0</v>
      </c>
      <c r="CF28" s="254">
        <f t="shared" si="66"/>
        <v>0</v>
      </c>
      <c r="CG28" s="254">
        <f t="shared" si="67"/>
        <v>0</v>
      </c>
      <c r="CH28" s="254">
        <f t="shared" si="68"/>
        <v>0</v>
      </c>
      <c r="CI28" s="254">
        <f t="shared" si="69"/>
        <v>0</v>
      </c>
      <c r="CJ28" s="254">
        <f t="shared" si="70"/>
        <v>0</v>
      </c>
      <c r="CK28" s="254">
        <f t="shared" si="71"/>
        <v>0</v>
      </c>
      <c r="CL28" s="254">
        <f t="shared" si="72"/>
        <v>0</v>
      </c>
      <c r="CM28" s="254">
        <f t="shared" si="73"/>
        <v>0</v>
      </c>
      <c r="CN28" s="254">
        <f t="shared" si="74"/>
        <v>0</v>
      </c>
      <c r="CO28" s="254">
        <f t="shared" si="75"/>
        <v>0</v>
      </c>
      <c r="CP28" s="254">
        <f t="shared" si="76"/>
        <v>0</v>
      </c>
      <c r="CQ28" s="254">
        <f t="shared" si="77"/>
        <v>0</v>
      </c>
      <c r="CR28" s="254">
        <f t="shared" si="78"/>
        <v>0</v>
      </c>
      <c r="CS28" s="254">
        <f t="shared" si="79"/>
        <v>0</v>
      </c>
      <c r="CT28" s="254">
        <f t="shared" si="80"/>
        <v>0</v>
      </c>
      <c r="CU28" s="254">
        <f t="shared" si="81"/>
        <v>0</v>
      </c>
      <c r="CV28" s="254">
        <f t="shared" si="82"/>
        <v>0</v>
      </c>
      <c r="CW28" s="254">
        <f t="shared" si="83"/>
        <v>0</v>
      </c>
      <c r="CX28" s="254">
        <f t="shared" si="84"/>
        <v>0</v>
      </c>
      <c r="CY28" s="254">
        <f t="shared" si="85"/>
        <v>0</v>
      </c>
      <c r="CZ28" s="254">
        <f t="shared" si="86"/>
        <v>0</v>
      </c>
      <c r="DA28" s="254">
        <f t="shared" si="87"/>
        <v>0</v>
      </c>
      <c r="DB28" s="254">
        <f t="shared" si="88"/>
        <v>0</v>
      </c>
      <c r="DC28" s="254">
        <f t="shared" si="89"/>
        <v>0</v>
      </c>
      <c r="DD28" s="254">
        <f t="shared" si="90"/>
        <v>0</v>
      </c>
      <c r="DE28" s="254">
        <f t="shared" si="91"/>
        <v>0</v>
      </c>
      <c r="DF28" s="254">
        <f t="shared" si="92"/>
        <v>0</v>
      </c>
      <c r="DG28" s="254">
        <f t="shared" si="93"/>
        <v>0</v>
      </c>
      <c r="DH28" s="254">
        <f t="shared" si="94"/>
        <v>0</v>
      </c>
      <c r="DI28" s="254">
        <f t="shared" si="95"/>
        <v>0</v>
      </c>
      <c r="DJ28" s="254">
        <f t="shared" si="96"/>
        <v>0</v>
      </c>
      <c r="DK28" s="254">
        <f t="shared" si="97"/>
        <v>0</v>
      </c>
      <c r="DL28" s="254">
        <f t="shared" si="98"/>
        <v>0</v>
      </c>
      <c r="DM28" s="254">
        <f t="shared" si="99"/>
        <v>0</v>
      </c>
      <c r="DN28" s="254">
        <f t="shared" si="100"/>
        <v>0</v>
      </c>
      <c r="DO28" s="254">
        <f t="shared" si="101"/>
        <v>0</v>
      </c>
      <c r="DP28" s="254">
        <f t="shared" si="102"/>
        <v>0</v>
      </c>
      <c r="DQ28" s="254">
        <f t="shared" si="103"/>
        <v>0</v>
      </c>
      <c r="DR28" s="254">
        <f t="shared" si="104"/>
        <v>0</v>
      </c>
      <c r="DS28" s="254">
        <f t="shared" si="105"/>
        <v>0</v>
      </c>
      <c r="DT28" s="254">
        <f t="shared" si="106"/>
        <v>0</v>
      </c>
      <c r="DU28" s="254">
        <f t="shared" si="107"/>
        <v>0</v>
      </c>
      <c r="DV28" s="254">
        <f t="shared" si="108"/>
        <v>0</v>
      </c>
      <c r="DZ28" s="69" t="s">
        <v>289</v>
      </c>
      <c r="EA28" s="69">
        <v>14</v>
      </c>
      <c r="EB28" s="69" t="str">
        <f t="array" ref="EB28">IFERROR(INDEX(List1, SMALL(IF(ISBLANK(List1), "", ROW(List1)-MIN(ROW(List1))+1), ROW(A14))), IFERROR(INDEX(List2, SMALL(IF(ISBLANK(List2), "", ROW(List2)-MIN(ROW(List2))+1), ROW(A14)-SUMPRODUCT(--NOT((ISBLANK(List1)))))), ""))</f>
        <v/>
      </c>
    </row>
    <row r="29" spans="1:132" ht="24" customHeight="1">
      <c r="A29" s="11" t="str">
        <f ca="1">IF(AG29&lt;&gt;"OK","",CONCATENATE(TEXT('Front Page'!$F$33,"000"),TEXT('Front Page'!$F$31,"000"),"-",LEFT('Front Page'!$R$53,5),"-",LEFT(D29,1),AJ29, "-",TEXT(B29,"000")))</f>
        <v/>
      </c>
      <c r="B29" s="12" t="str">
        <f>IFERROR(IF(E29="","",MAX(B$17:B28)+1),"")</f>
        <v/>
      </c>
      <c r="C29" s="13"/>
      <c r="D29" s="29" t="str">
        <f t="shared" si="138"/>
        <v>None</v>
      </c>
      <c r="E29" s="29" t="str">
        <f t="shared" si="125"/>
        <v/>
      </c>
      <c r="F29" s="29" t="str">
        <f t="shared" si="126"/>
        <v/>
      </c>
      <c r="G29" s="363"/>
      <c r="H29" s="364"/>
      <c r="I29" s="325" t="str">
        <f t="shared" si="139"/>
        <v>No</v>
      </c>
      <c r="J29" s="314">
        <v>0</v>
      </c>
      <c r="K29" s="312">
        <v>0</v>
      </c>
      <c r="L29" s="312">
        <v>0</v>
      </c>
      <c r="M29" s="312">
        <v>0</v>
      </c>
      <c r="N29" s="312">
        <v>0</v>
      </c>
      <c r="O29" s="312">
        <v>0</v>
      </c>
      <c r="P29" s="312">
        <v>0</v>
      </c>
      <c r="Q29" s="312">
        <v>0</v>
      </c>
      <c r="R29" s="312">
        <v>0</v>
      </c>
      <c r="S29" s="312">
        <v>0</v>
      </c>
      <c r="T29" s="312">
        <v>0</v>
      </c>
      <c r="U29" s="312">
        <v>0</v>
      </c>
      <c r="V29" s="313">
        <v>1</v>
      </c>
      <c r="W29" s="313">
        <v>1</v>
      </c>
      <c r="X29" s="312">
        <v>0</v>
      </c>
      <c r="Y29" s="312">
        <v>0</v>
      </c>
      <c r="Z29" s="312">
        <v>0</v>
      </c>
      <c r="AA29" s="14">
        <v>0</v>
      </c>
      <c r="AB29" s="317"/>
      <c r="AC29" s="15" t="str">
        <f t="shared" si="24"/>
        <v/>
      </c>
      <c r="AD29" s="15" t="str">
        <f t="shared" si="25"/>
        <v/>
      </c>
      <c r="AE29" s="16" t="str">
        <f t="shared" si="26"/>
        <v>0 - 0</v>
      </c>
      <c r="AF29" s="20" t="str">
        <f t="shared" si="140"/>
        <v>Not an offer</v>
      </c>
      <c r="AG29" s="276" t="str">
        <f t="shared" si="27"/>
        <v>Not an Offer</v>
      </c>
      <c r="AH29" s="150"/>
      <c r="AI29" s="254">
        <v>13</v>
      </c>
      <c r="AJ29" s="149" t="str">
        <f t="shared" si="28"/>
        <v>00-TAG</v>
      </c>
      <c r="AK29" s="254" t="b">
        <f t="shared" si="127"/>
        <v>0</v>
      </c>
      <c r="AL29" s="254">
        <f t="shared" si="16"/>
        <v>0</v>
      </c>
      <c r="AM29" s="254">
        <f t="shared" si="29"/>
        <v>0</v>
      </c>
      <c r="AN29" s="288">
        <f t="shared" si="30"/>
        <v>0</v>
      </c>
      <c r="AO29" s="288">
        <f>IF(AND($BU29=$BV29,BU29=AO$13),$J29&amp;$K29&amp;$L29&amp;$M29&amp;$N29&amp;$O29&amp;$P29&amp;$Q29&amp;$R29&amp;$S29&amp;$T29&amp;$U29,IFERROR(MATCH($AN29,AO$17:AO28,0),-1000))</f>
        <v>1</v>
      </c>
      <c r="AP29" s="288">
        <f>IF(AND($BU29=$BV29,BV29=AP$13),$J29&amp;$K29&amp;$L29&amp;$M29&amp;$N29&amp;$O29&amp;$P29&amp;$Q29&amp;$R29&amp;$S29&amp;$T29&amp;$U29,IFERROR(MATCH($AN29,AP$17:AP28,0),-1000))</f>
        <v>1</v>
      </c>
      <c r="AQ29" s="288">
        <f>IF(AND($BU29=$BV29,BW29=AQ$13),$J29&amp;$K29&amp;$L29&amp;$M29&amp;$N29&amp;$O29&amp;$P29&amp;$Q29&amp;$R29&amp;$S29&amp;$T29&amp;$U29,IFERROR(MATCH($AN29,AQ$17:AQ28,0),-1000))</f>
        <v>1</v>
      </c>
      <c r="AR29" s="288">
        <f>IF(AND($BU29=$BV29,BX29=AR$13),$J29&amp;$K29&amp;$L29&amp;$M29&amp;$N29&amp;$O29&amp;$P29&amp;$Q29&amp;$R29&amp;$S29&amp;$T29&amp;$U29,IFERROR(MATCH($AN29,AR$17:AR28,0),-1000))</f>
        <v>1</v>
      </c>
      <c r="AS29" s="254">
        <f t="shared" si="128"/>
        <v>0</v>
      </c>
      <c r="AT29" s="261" t="str">
        <f t="shared" si="32"/>
        <v/>
      </c>
      <c r="AU29" s="254" t="str">
        <f t="shared" si="33"/>
        <v/>
      </c>
      <c r="AV29" s="254" t="str">
        <f t="shared" si="34"/>
        <v/>
      </c>
      <c r="AW29" s="254" t="str">
        <f t="shared" si="35"/>
        <v/>
      </c>
      <c r="AX29" s="254" t="str">
        <f t="shared" si="36"/>
        <v/>
      </c>
      <c r="AY29" s="254" t="str">
        <f t="shared" si="37"/>
        <v/>
      </c>
      <c r="AZ29" s="254" t="str">
        <f t="shared" si="38"/>
        <v/>
      </c>
      <c r="BA29" s="254" t="str">
        <f t="shared" si="39"/>
        <v/>
      </c>
      <c r="BB29" s="254" t="str">
        <f t="shared" si="40"/>
        <v/>
      </c>
      <c r="BC29" s="254" t="str">
        <f t="shared" si="41"/>
        <v/>
      </c>
      <c r="BD29" s="254" t="str">
        <f t="shared" si="42"/>
        <v/>
      </c>
      <c r="BE29" s="262" t="str">
        <f t="shared" si="43"/>
        <v/>
      </c>
      <c r="BF29" s="263" t="str">
        <f t="shared" si="44"/>
        <v/>
      </c>
      <c r="BG29" s="254" t="str">
        <f t="shared" si="45"/>
        <v/>
      </c>
      <c r="BH29" s="254" t="str">
        <f t="shared" si="46"/>
        <v/>
      </c>
      <c r="BI29" s="254" t="str">
        <f t="shared" si="47"/>
        <v/>
      </c>
      <c r="BJ29" s="254" t="str">
        <f t="shared" si="48"/>
        <v/>
      </c>
      <c r="BK29" s="254" t="str">
        <f t="shared" si="49"/>
        <v/>
      </c>
      <c r="BL29" s="254" t="str">
        <f t="shared" si="50"/>
        <v/>
      </c>
      <c r="BM29" s="254" t="str">
        <f t="shared" si="51"/>
        <v/>
      </c>
      <c r="BN29" s="254" t="str">
        <f t="shared" si="52"/>
        <v/>
      </c>
      <c r="BO29" s="254" t="str">
        <f t="shared" si="53"/>
        <v/>
      </c>
      <c r="BP29" s="254" t="str">
        <f t="shared" si="54"/>
        <v/>
      </c>
      <c r="BQ29" s="264" t="str">
        <f t="shared" si="55"/>
        <v/>
      </c>
      <c r="BR29" s="261" t="str">
        <f t="shared" si="129"/>
        <v/>
      </c>
      <c r="BS29" s="254" t="str">
        <f t="shared" si="130"/>
        <v/>
      </c>
      <c r="BT29" s="254" t="str">
        <f t="shared" si="131"/>
        <v/>
      </c>
      <c r="BU29" s="265" t="str">
        <f t="shared" si="132"/>
        <v/>
      </c>
      <c r="BV29" s="263" t="str">
        <f t="shared" si="133"/>
        <v/>
      </c>
      <c r="BW29" s="254" t="str">
        <f t="shared" si="134"/>
        <v/>
      </c>
      <c r="BX29" s="254" t="str">
        <f t="shared" si="135"/>
        <v/>
      </c>
      <c r="BY29" s="264" t="str">
        <f t="shared" si="136"/>
        <v/>
      </c>
      <c r="BZ29" s="254" t="str">
        <f t="shared" si="137"/>
        <v/>
      </c>
      <c r="CA29" s="254">
        <f t="shared" si="61"/>
        <v>0</v>
      </c>
      <c r="CB29" s="254">
        <f t="shared" si="62"/>
        <v>0</v>
      </c>
      <c r="CC29" s="254">
        <f t="shared" si="63"/>
        <v>0</v>
      </c>
      <c r="CD29" s="254">
        <f t="shared" si="64"/>
        <v>0</v>
      </c>
      <c r="CE29" s="254">
        <f t="shared" si="65"/>
        <v>0</v>
      </c>
      <c r="CF29" s="254">
        <f t="shared" si="66"/>
        <v>0</v>
      </c>
      <c r="CG29" s="254">
        <f t="shared" si="67"/>
        <v>0</v>
      </c>
      <c r="CH29" s="254">
        <f t="shared" si="68"/>
        <v>0</v>
      </c>
      <c r="CI29" s="254">
        <f t="shared" si="69"/>
        <v>0</v>
      </c>
      <c r="CJ29" s="254">
        <f t="shared" si="70"/>
        <v>0</v>
      </c>
      <c r="CK29" s="254">
        <f t="shared" si="71"/>
        <v>0</v>
      </c>
      <c r="CL29" s="254">
        <f t="shared" si="72"/>
        <v>0</v>
      </c>
      <c r="CM29" s="254">
        <f t="shared" si="73"/>
        <v>0</v>
      </c>
      <c r="CN29" s="254">
        <f t="shared" si="74"/>
        <v>0</v>
      </c>
      <c r="CO29" s="254">
        <f t="shared" si="75"/>
        <v>0</v>
      </c>
      <c r="CP29" s="254">
        <f t="shared" si="76"/>
        <v>0</v>
      </c>
      <c r="CQ29" s="254">
        <f t="shared" si="77"/>
        <v>0</v>
      </c>
      <c r="CR29" s="254">
        <f t="shared" si="78"/>
        <v>0</v>
      </c>
      <c r="CS29" s="254">
        <f t="shared" si="79"/>
        <v>0</v>
      </c>
      <c r="CT29" s="254">
        <f t="shared" si="80"/>
        <v>0</v>
      </c>
      <c r="CU29" s="254">
        <f t="shared" si="81"/>
        <v>0</v>
      </c>
      <c r="CV29" s="254">
        <f t="shared" si="82"/>
        <v>0</v>
      </c>
      <c r="CW29" s="254">
        <f t="shared" si="83"/>
        <v>0</v>
      </c>
      <c r="CX29" s="254">
        <f t="shared" si="84"/>
        <v>0</v>
      </c>
      <c r="CY29" s="254">
        <f t="shared" si="85"/>
        <v>0</v>
      </c>
      <c r="CZ29" s="254">
        <f t="shared" si="86"/>
        <v>0</v>
      </c>
      <c r="DA29" s="254">
        <f t="shared" si="87"/>
        <v>0</v>
      </c>
      <c r="DB29" s="254">
        <f t="shared" si="88"/>
        <v>0</v>
      </c>
      <c r="DC29" s="254">
        <f t="shared" si="89"/>
        <v>0</v>
      </c>
      <c r="DD29" s="254">
        <f t="shared" si="90"/>
        <v>0</v>
      </c>
      <c r="DE29" s="254">
        <f t="shared" si="91"/>
        <v>0</v>
      </c>
      <c r="DF29" s="254">
        <f t="shared" si="92"/>
        <v>0</v>
      </c>
      <c r="DG29" s="254">
        <f t="shared" si="93"/>
        <v>0</v>
      </c>
      <c r="DH29" s="254">
        <f t="shared" si="94"/>
        <v>0</v>
      </c>
      <c r="DI29" s="254">
        <f t="shared" si="95"/>
        <v>0</v>
      </c>
      <c r="DJ29" s="254">
        <f t="shared" si="96"/>
        <v>0</v>
      </c>
      <c r="DK29" s="254">
        <f t="shared" si="97"/>
        <v>0</v>
      </c>
      <c r="DL29" s="254">
        <f t="shared" si="98"/>
        <v>0</v>
      </c>
      <c r="DM29" s="254">
        <f t="shared" si="99"/>
        <v>0</v>
      </c>
      <c r="DN29" s="254">
        <f t="shared" si="100"/>
        <v>0</v>
      </c>
      <c r="DO29" s="254">
        <f t="shared" si="101"/>
        <v>0</v>
      </c>
      <c r="DP29" s="254">
        <f t="shared" si="102"/>
        <v>0</v>
      </c>
      <c r="DQ29" s="254">
        <f t="shared" si="103"/>
        <v>0</v>
      </c>
      <c r="DR29" s="254">
        <f t="shared" si="104"/>
        <v>0</v>
      </c>
      <c r="DS29" s="254">
        <f t="shared" si="105"/>
        <v>0</v>
      </c>
      <c r="DT29" s="254">
        <f t="shared" si="106"/>
        <v>0</v>
      </c>
      <c r="DU29" s="254">
        <f t="shared" si="107"/>
        <v>0</v>
      </c>
      <c r="DV29" s="254">
        <f t="shared" si="108"/>
        <v>0</v>
      </c>
      <c r="DZ29" s="69" t="s">
        <v>290</v>
      </c>
      <c r="EA29" s="69">
        <v>15</v>
      </c>
      <c r="EB29" s="69" t="str">
        <f t="array" aca="1" ref="EB29" ca="1">IFERROR(INDEX(List1, SMALL(IF(ISBLANK(List1), "", ROW(List1)-MIN(ROW(List1))+1), ROW(A15))), IFERROR(INDEX(List2, SMALL(IF(ISBLANK(List2), "", ROW(List2)-MIN(ROW(List2))+1), ROW(A15)-SUMPRODUCT(--NOT((ISBLANK(List1)))))), ""))</f>
        <v/>
      </c>
    </row>
    <row r="30" spans="1:132" ht="24" customHeight="1">
      <c r="A30" s="11" t="str">
        <f ca="1">IF(AG30&lt;&gt;"OK","",CONCATENATE(TEXT('Front Page'!$F$33,"000"),TEXT('Front Page'!$F$31,"000"),"-",LEFT('Front Page'!$R$53,5),"-",LEFT(D30,1),AJ30, "-",TEXT(B30,"000")))</f>
        <v/>
      </c>
      <c r="B30" s="12" t="str">
        <f>IFERROR(IF(E30="","",MAX(B$17:B29)+1),"")</f>
        <v/>
      </c>
      <c r="C30" s="13"/>
      <c r="D30" s="29" t="str">
        <f t="shared" si="138"/>
        <v>None</v>
      </c>
      <c r="E30" s="29" t="str">
        <f t="shared" si="125"/>
        <v/>
      </c>
      <c r="F30" s="29" t="str">
        <f t="shared" si="126"/>
        <v/>
      </c>
      <c r="G30" s="363"/>
      <c r="H30" s="364"/>
      <c r="I30" s="325" t="str">
        <f t="shared" si="139"/>
        <v>No</v>
      </c>
      <c r="J30" s="314">
        <v>0</v>
      </c>
      <c r="K30" s="312">
        <v>0</v>
      </c>
      <c r="L30" s="312">
        <v>0</v>
      </c>
      <c r="M30" s="312">
        <v>0</v>
      </c>
      <c r="N30" s="312">
        <v>0</v>
      </c>
      <c r="O30" s="312">
        <v>0</v>
      </c>
      <c r="P30" s="312">
        <v>0</v>
      </c>
      <c r="Q30" s="312">
        <v>0</v>
      </c>
      <c r="R30" s="312">
        <v>0</v>
      </c>
      <c r="S30" s="312">
        <v>0</v>
      </c>
      <c r="T30" s="312">
        <v>0</v>
      </c>
      <c r="U30" s="312">
        <v>0</v>
      </c>
      <c r="V30" s="313">
        <v>1</v>
      </c>
      <c r="W30" s="313">
        <v>1</v>
      </c>
      <c r="X30" s="312">
        <v>0</v>
      </c>
      <c r="Y30" s="312">
        <v>0</v>
      </c>
      <c r="Z30" s="312">
        <v>0</v>
      </c>
      <c r="AA30" s="14">
        <v>0</v>
      </c>
      <c r="AB30" s="317"/>
      <c r="AC30" s="15" t="str">
        <f t="shared" si="24"/>
        <v/>
      </c>
      <c r="AD30" s="15" t="str">
        <f t="shared" si="25"/>
        <v/>
      </c>
      <c r="AE30" s="16" t="str">
        <f t="shared" si="26"/>
        <v>0 - 0</v>
      </c>
      <c r="AF30" s="20" t="str">
        <f t="shared" si="140"/>
        <v>Not an offer</v>
      </c>
      <c r="AG30" s="276" t="str">
        <f t="shared" si="27"/>
        <v>Not an Offer</v>
      </c>
      <c r="AH30" s="150"/>
      <c r="AI30" s="254">
        <v>14</v>
      </c>
      <c r="AJ30" s="149" t="str">
        <f t="shared" si="28"/>
        <v>00-TAG</v>
      </c>
      <c r="AK30" s="254" t="b">
        <f t="shared" si="127"/>
        <v>0</v>
      </c>
      <c r="AL30" s="254">
        <f t="shared" si="16"/>
        <v>0</v>
      </c>
      <c r="AM30" s="254">
        <f t="shared" si="29"/>
        <v>0</v>
      </c>
      <c r="AN30" s="288">
        <f t="shared" si="30"/>
        <v>0</v>
      </c>
      <c r="AO30" s="288">
        <f>IF(AND($BU30=$BV30,BU30=AO$13),$J30&amp;$K30&amp;$L30&amp;$M30&amp;$N30&amp;$O30&amp;$P30&amp;$Q30&amp;$R30&amp;$S30&amp;$T30&amp;$U30,IFERROR(MATCH($AN30,AO$17:AO29,0),-1000))</f>
        <v>1</v>
      </c>
      <c r="AP30" s="288">
        <f>IF(AND($BU30=$BV30,BV30=AP$13),$J30&amp;$K30&amp;$L30&amp;$M30&amp;$N30&amp;$O30&amp;$P30&amp;$Q30&amp;$R30&amp;$S30&amp;$T30&amp;$U30,IFERROR(MATCH($AN30,AP$17:AP29,0),-1000))</f>
        <v>1</v>
      </c>
      <c r="AQ30" s="288">
        <f>IF(AND($BU30=$BV30,BW30=AQ$13),$J30&amp;$K30&amp;$L30&amp;$M30&amp;$N30&amp;$O30&amp;$P30&amp;$Q30&amp;$R30&amp;$S30&amp;$T30&amp;$U30,IFERROR(MATCH($AN30,AQ$17:AQ29,0),-1000))</f>
        <v>1</v>
      </c>
      <c r="AR30" s="288">
        <f>IF(AND($BU30=$BV30,BX30=AR$13),$J30&amp;$K30&amp;$L30&amp;$M30&amp;$N30&amp;$O30&amp;$P30&amp;$Q30&amp;$R30&amp;$S30&amp;$T30&amp;$U30,IFERROR(MATCH($AN30,AR$17:AR29,0),-1000))</f>
        <v>1</v>
      </c>
      <c r="AS30" s="254">
        <f t="shared" si="128"/>
        <v>0</v>
      </c>
      <c r="AT30" s="261" t="str">
        <f t="shared" si="32"/>
        <v/>
      </c>
      <c r="AU30" s="254" t="str">
        <f t="shared" si="33"/>
        <v/>
      </c>
      <c r="AV30" s="254" t="str">
        <f t="shared" si="34"/>
        <v/>
      </c>
      <c r="AW30" s="254" t="str">
        <f t="shared" si="35"/>
        <v/>
      </c>
      <c r="AX30" s="254" t="str">
        <f t="shared" si="36"/>
        <v/>
      </c>
      <c r="AY30" s="254" t="str">
        <f t="shared" si="37"/>
        <v/>
      </c>
      <c r="AZ30" s="254" t="str">
        <f t="shared" si="38"/>
        <v/>
      </c>
      <c r="BA30" s="254" t="str">
        <f t="shared" si="39"/>
        <v/>
      </c>
      <c r="BB30" s="254" t="str">
        <f t="shared" si="40"/>
        <v/>
      </c>
      <c r="BC30" s="254" t="str">
        <f t="shared" si="41"/>
        <v/>
      </c>
      <c r="BD30" s="254" t="str">
        <f t="shared" si="42"/>
        <v/>
      </c>
      <c r="BE30" s="262" t="str">
        <f t="shared" si="43"/>
        <v/>
      </c>
      <c r="BF30" s="263" t="str">
        <f t="shared" si="44"/>
        <v/>
      </c>
      <c r="BG30" s="254" t="str">
        <f t="shared" si="45"/>
        <v/>
      </c>
      <c r="BH30" s="254" t="str">
        <f t="shared" si="46"/>
        <v/>
      </c>
      <c r="BI30" s="254" t="str">
        <f t="shared" si="47"/>
        <v/>
      </c>
      <c r="BJ30" s="254" t="str">
        <f t="shared" si="48"/>
        <v/>
      </c>
      <c r="BK30" s="254" t="str">
        <f t="shared" si="49"/>
        <v/>
      </c>
      <c r="BL30" s="254" t="str">
        <f t="shared" si="50"/>
        <v/>
      </c>
      <c r="BM30" s="254" t="str">
        <f t="shared" si="51"/>
        <v/>
      </c>
      <c r="BN30" s="254" t="str">
        <f t="shared" si="52"/>
        <v/>
      </c>
      <c r="BO30" s="254" t="str">
        <f t="shared" si="53"/>
        <v/>
      </c>
      <c r="BP30" s="254" t="str">
        <f t="shared" si="54"/>
        <v/>
      </c>
      <c r="BQ30" s="264" t="str">
        <f t="shared" si="55"/>
        <v/>
      </c>
      <c r="BR30" s="261" t="str">
        <f t="shared" si="129"/>
        <v/>
      </c>
      <c r="BS30" s="254" t="str">
        <f t="shared" si="130"/>
        <v/>
      </c>
      <c r="BT30" s="254" t="str">
        <f t="shared" si="131"/>
        <v/>
      </c>
      <c r="BU30" s="265" t="str">
        <f t="shared" si="132"/>
        <v/>
      </c>
      <c r="BV30" s="263" t="str">
        <f t="shared" si="133"/>
        <v/>
      </c>
      <c r="BW30" s="254" t="str">
        <f t="shared" si="134"/>
        <v/>
      </c>
      <c r="BX30" s="254" t="str">
        <f t="shared" si="135"/>
        <v/>
      </c>
      <c r="BY30" s="264" t="str">
        <f t="shared" si="136"/>
        <v/>
      </c>
      <c r="BZ30" s="254" t="str">
        <f t="shared" si="137"/>
        <v/>
      </c>
      <c r="CA30" s="254">
        <f t="shared" si="61"/>
        <v>0</v>
      </c>
      <c r="CB30" s="254">
        <f t="shared" si="62"/>
        <v>0</v>
      </c>
      <c r="CC30" s="254">
        <f t="shared" si="63"/>
        <v>0</v>
      </c>
      <c r="CD30" s="254">
        <f t="shared" si="64"/>
        <v>0</v>
      </c>
      <c r="CE30" s="254">
        <f t="shared" si="65"/>
        <v>0</v>
      </c>
      <c r="CF30" s="254">
        <f t="shared" si="66"/>
        <v>0</v>
      </c>
      <c r="CG30" s="254">
        <f t="shared" si="67"/>
        <v>0</v>
      </c>
      <c r="CH30" s="254">
        <f t="shared" si="68"/>
        <v>0</v>
      </c>
      <c r="CI30" s="254">
        <f t="shared" si="69"/>
        <v>0</v>
      </c>
      <c r="CJ30" s="254">
        <f t="shared" si="70"/>
        <v>0</v>
      </c>
      <c r="CK30" s="254">
        <f t="shared" si="71"/>
        <v>0</v>
      </c>
      <c r="CL30" s="254">
        <f t="shared" si="72"/>
        <v>0</v>
      </c>
      <c r="CM30" s="254">
        <f t="shared" si="73"/>
        <v>0</v>
      </c>
      <c r="CN30" s="254">
        <f t="shared" si="74"/>
        <v>0</v>
      </c>
      <c r="CO30" s="254">
        <f t="shared" si="75"/>
        <v>0</v>
      </c>
      <c r="CP30" s="254">
        <f t="shared" si="76"/>
        <v>0</v>
      </c>
      <c r="CQ30" s="254">
        <f t="shared" si="77"/>
        <v>0</v>
      </c>
      <c r="CR30" s="254">
        <f t="shared" si="78"/>
        <v>0</v>
      </c>
      <c r="CS30" s="254">
        <f t="shared" si="79"/>
        <v>0</v>
      </c>
      <c r="CT30" s="254">
        <f t="shared" si="80"/>
        <v>0</v>
      </c>
      <c r="CU30" s="254">
        <f t="shared" si="81"/>
        <v>0</v>
      </c>
      <c r="CV30" s="254">
        <f t="shared" si="82"/>
        <v>0</v>
      </c>
      <c r="CW30" s="254">
        <f t="shared" si="83"/>
        <v>0</v>
      </c>
      <c r="CX30" s="254">
        <f t="shared" si="84"/>
        <v>0</v>
      </c>
      <c r="CY30" s="254">
        <f t="shared" si="85"/>
        <v>0</v>
      </c>
      <c r="CZ30" s="254">
        <f t="shared" si="86"/>
        <v>0</v>
      </c>
      <c r="DA30" s="254">
        <f t="shared" si="87"/>
        <v>0</v>
      </c>
      <c r="DB30" s="254">
        <f t="shared" si="88"/>
        <v>0</v>
      </c>
      <c r="DC30" s="254">
        <f t="shared" si="89"/>
        <v>0</v>
      </c>
      <c r="DD30" s="254">
        <f t="shared" si="90"/>
        <v>0</v>
      </c>
      <c r="DE30" s="254">
        <f t="shared" si="91"/>
        <v>0</v>
      </c>
      <c r="DF30" s="254">
        <f t="shared" si="92"/>
        <v>0</v>
      </c>
      <c r="DG30" s="254">
        <f t="shared" si="93"/>
        <v>0</v>
      </c>
      <c r="DH30" s="254">
        <f t="shared" si="94"/>
        <v>0</v>
      </c>
      <c r="DI30" s="254">
        <f t="shared" si="95"/>
        <v>0</v>
      </c>
      <c r="DJ30" s="254">
        <f t="shared" si="96"/>
        <v>0</v>
      </c>
      <c r="DK30" s="254">
        <f t="shared" si="97"/>
        <v>0</v>
      </c>
      <c r="DL30" s="254">
        <f t="shared" si="98"/>
        <v>0</v>
      </c>
      <c r="DM30" s="254">
        <f t="shared" si="99"/>
        <v>0</v>
      </c>
      <c r="DN30" s="254">
        <f t="shared" si="100"/>
        <v>0</v>
      </c>
      <c r="DO30" s="254">
        <f t="shared" si="101"/>
        <v>0</v>
      </c>
      <c r="DP30" s="254">
        <f t="shared" si="102"/>
        <v>0</v>
      </c>
      <c r="DQ30" s="254">
        <f t="shared" si="103"/>
        <v>0</v>
      </c>
      <c r="DR30" s="254">
        <f t="shared" si="104"/>
        <v>0</v>
      </c>
      <c r="DS30" s="254">
        <f t="shared" si="105"/>
        <v>0</v>
      </c>
      <c r="DT30" s="254">
        <f t="shared" si="106"/>
        <v>0</v>
      </c>
      <c r="DU30" s="254">
        <f t="shared" si="107"/>
        <v>0</v>
      </c>
      <c r="DV30" s="254">
        <f t="shared" si="108"/>
        <v>0</v>
      </c>
      <c r="DZ30" s="69" t="s">
        <v>291</v>
      </c>
      <c r="EA30" s="69">
        <v>16</v>
      </c>
      <c r="EB30" s="69" t="str">
        <f t="array" ref="EB30">IFERROR(INDEX(List1, SMALL(IF(ISBLANK(List1), "", ROW(List1)-MIN(ROW(List1))+1), ROW(A16))), IFERROR(INDEX(List2, SMALL(IF(ISBLANK(List2), "", ROW(List2)-MIN(ROW(List2))+1), ROW(A16)-SUMPRODUCT(--NOT((ISBLANK(List1)))))), ""))</f>
        <v/>
      </c>
    </row>
    <row r="31" spans="1:132" ht="24" customHeight="1">
      <c r="A31" s="11" t="str">
        <f ca="1">IF(AG31&lt;&gt;"OK","",CONCATENATE(TEXT('Front Page'!$F$33,"000"),TEXT('Front Page'!$F$31,"000"),"-",LEFT('Front Page'!$R$53,5),"-",LEFT(D31,1),AJ31, "-",TEXT(B31,"000")))</f>
        <v/>
      </c>
      <c r="B31" s="12" t="str">
        <f>IFERROR(IF(E31="","",MAX(B$17:B30)+1),"")</f>
        <v/>
      </c>
      <c r="C31" s="13"/>
      <c r="D31" s="29" t="str">
        <f t="shared" si="138"/>
        <v>None</v>
      </c>
      <c r="E31" s="29" t="str">
        <f t="shared" si="125"/>
        <v/>
      </c>
      <c r="F31" s="29" t="str">
        <f t="shared" si="126"/>
        <v/>
      </c>
      <c r="G31" s="363"/>
      <c r="H31" s="364"/>
      <c r="I31" s="325" t="str">
        <f t="shared" si="139"/>
        <v>No</v>
      </c>
      <c r="J31" s="314">
        <v>0</v>
      </c>
      <c r="K31" s="312">
        <v>0</v>
      </c>
      <c r="L31" s="312">
        <v>0</v>
      </c>
      <c r="M31" s="312">
        <v>0</v>
      </c>
      <c r="N31" s="312">
        <v>0</v>
      </c>
      <c r="O31" s="312">
        <v>0</v>
      </c>
      <c r="P31" s="312">
        <v>0</v>
      </c>
      <c r="Q31" s="312">
        <v>0</v>
      </c>
      <c r="R31" s="312">
        <v>0</v>
      </c>
      <c r="S31" s="312">
        <v>0</v>
      </c>
      <c r="T31" s="312">
        <v>0</v>
      </c>
      <c r="U31" s="312">
        <v>0</v>
      </c>
      <c r="V31" s="313">
        <v>1</v>
      </c>
      <c r="W31" s="313">
        <v>1</v>
      </c>
      <c r="X31" s="312">
        <v>0</v>
      </c>
      <c r="Y31" s="312">
        <v>0</v>
      </c>
      <c r="Z31" s="312">
        <v>0</v>
      </c>
      <c r="AA31" s="14">
        <v>0</v>
      </c>
      <c r="AB31" s="317"/>
      <c r="AC31" s="15" t="str">
        <f t="shared" si="24"/>
        <v/>
      </c>
      <c r="AD31" s="15" t="str">
        <f t="shared" si="25"/>
        <v/>
      </c>
      <c r="AE31" s="16" t="str">
        <f t="shared" si="26"/>
        <v>0 - 0</v>
      </c>
      <c r="AF31" s="20" t="str">
        <f t="shared" si="140"/>
        <v>Not an offer</v>
      </c>
      <c r="AG31" s="276" t="str">
        <f t="shared" si="27"/>
        <v>Not an Offer</v>
      </c>
      <c r="AH31" s="150"/>
      <c r="AI31" s="254">
        <v>15</v>
      </c>
      <c r="AJ31" s="149" t="str">
        <f t="shared" si="28"/>
        <v>00-TAG</v>
      </c>
      <c r="AK31" s="254" t="b">
        <f t="shared" si="127"/>
        <v>0</v>
      </c>
      <c r="AL31" s="254">
        <f t="shared" si="16"/>
        <v>0</v>
      </c>
      <c r="AM31" s="254">
        <f t="shared" si="29"/>
        <v>0</v>
      </c>
      <c r="AN31" s="288">
        <f t="shared" si="30"/>
        <v>0</v>
      </c>
      <c r="AO31" s="288">
        <f>IF(AND($BU31=$BV31,BU31=AO$13),$J31&amp;$K31&amp;$L31&amp;$M31&amp;$N31&amp;$O31&amp;$P31&amp;$Q31&amp;$R31&amp;$S31&amp;$T31&amp;$U31,IFERROR(MATCH($AN31,AO$17:AO30,0),-1000))</f>
        <v>1</v>
      </c>
      <c r="AP31" s="288">
        <f>IF(AND($BU31=$BV31,BV31=AP$13),$J31&amp;$K31&amp;$L31&amp;$M31&amp;$N31&amp;$O31&amp;$P31&amp;$Q31&amp;$R31&amp;$S31&amp;$T31&amp;$U31,IFERROR(MATCH($AN31,AP$17:AP30,0),-1000))</f>
        <v>1</v>
      </c>
      <c r="AQ31" s="288">
        <f>IF(AND($BU31=$BV31,BW31=AQ$13),$J31&amp;$K31&amp;$L31&amp;$M31&amp;$N31&amp;$O31&amp;$P31&amp;$Q31&amp;$R31&amp;$S31&amp;$T31&amp;$U31,IFERROR(MATCH($AN31,AQ$17:AQ30,0),-1000))</f>
        <v>1</v>
      </c>
      <c r="AR31" s="288">
        <f>IF(AND($BU31=$BV31,BX31=AR$13),$J31&amp;$K31&amp;$L31&amp;$M31&amp;$N31&amp;$O31&amp;$P31&amp;$Q31&amp;$R31&amp;$S31&amp;$T31&amp;$U31,IFERROR(MATCH($AN31,AR$17:AR30,0),-1000))</f>
        <v>1</v>
      </c>
      <c r="AS31" s="254">
        <f t="shared" si="128"/>
        <v>0</v>
      </c>
      <c r="AT31" s="261" t="str">
        <f t="shared" si="32"/>
        <v/>
      </c>
      <c r="AU31" s="254" t="str">
        <f t="shared" si="33"/>
        <v/>
      </c>
      <c r="AV31" s="254" t="str">
        <f t="shared" si="34"/>
        <v/>
      </c>
      <c r="AW31" s="254" t="str">
        <f t="shared" si="35"/>
        <v/>
      </c>
      <c r="AX31" s="254" t="str">
        <f t="shared" si="36"/>
        <v/>
      </c>
      <c r="AY31" s="254" t="str">
        <f t="shared" si="37"/>
        <v/>
      </c>
      <c r="AZ31" s="254" t="str">
        <f t="shared" si="38"/>
        <v/>
      </c>
      <c r="BA31" s="254" t="str">
        <f t="shared" si="39"/>
        <v/>
      </c>
      <c r="BB31" s="254" t="str">
        <f t="shared" si="40"/>
        <v/>
      </c>
      <c r="BC31" s="254" t="str">
        <f t="shared" si="41"/>
        <v/>
      </c>
      <c r="BD31" s="254" t="str">
        <f t="shared" si="42"/>
        <v/>
      </c>
      <c r="BE31" s="262" t="str">
        <f t="shared" si="43"/>
        <v/>
      </c>
      <c r="BF31" s="263" t="str">
        <f t="shared" si="44"/>
        <v/>
      </c>
      <c r="BG31" s="254" t="str">
        <f t="shared" si="45"/>
        <v/>
      </c>
      <c r="BH31" s="254" t="str">
        <f t="shared" si="46"/>
        <v/>
      </c>
      <c r="BI31" s="254" t="str">
        <f t="shared" si="47"/>
        <v/>
      </c>
      <c r="BJ31" s="254" t="str">
        <f t="shared" si="48"/>
        <v/>
      </c>
      <c r="BK31" s="254" t="str">
        <f t="shared" si="49"/>
        <v/>
      </c>
      <c r="BL31" s="254" t="str">
        <f t="shared" si="50"/>
        <v/>
      </c>
      <c r="BM31" s="254" t="str">
        <f t="shared" si="51"/>
        <v/>
      </c>
      <c r="BN31" s="254" t="str">
        <f t="shared" si="52"/>
        <v/>
      </c>
      <c r="BO31" s="254" t="str">
        <f t="shared" si="53"/>
        <v/>
      </c>
      <c r="BP31" s="254" t="str">
        <f t="shared" si="54"/>
        <v/>
      </c>
      <c r="BQ31" s="264" t="str">
        <f t="shared" si="55"/>
        <v/>
      </c>
      <c r="BR31" s="261" t="str">
        <f t="shared" si="129"/>
        <v/>
      </c>
      <c r="BS31" s="254" t="str">
        <f t="shared" si="130"/>
        <v/>
      </c>
      <c r="BT31" s="254" t="str">
        <f t="shared" si="131"/>
        <v/>
      </c>
      <c r="BU31" s="265" t="str">
        <f t="shared" si="132"/>
        <v/>
      </c>
      <c r="BV31" s="263" t="str">
        <f t="shared" si="133"/>
        <v/>
      </c>
      <c r="BW31" s="254" t="str">
        <f t="shared" si="134"/>
        <v/>
      </c>
      <c r="BX31" s="254" t="str">
        <f t="shared" si="135"/>
        <v/>
      </c>
      <c r="BY31" s="264" t="str">
        <f t="shared" si="136"/>
        <v/>
      </c>
      <c r="BZ31" s="254" t="str">
        <f t="shared" si="137"/>
        <v/>
      </c>
      <c r="CA31" s="254">
        <f t="shared" si="61"/>
        <v>0</v>
      </c>
      <c r="CB31" s="254">
        <f t="shared" si="62"/>
        <v>0</v>
      </c>
      <c r="CC31" s="254">
        <f t="shared" si="63"/>
        <v>0</v>
      </c>
      <c r="CD31" s="254">
        <f t="shared" si="64"/>
        <v>0</v>
      </c>
      <c r="CE31" s="254">
        <f t="shared" si="65"/>
        <v>0</v>
      </c>
      <c r="CF31" s="254">
        <f t="shared" si="66"/>
        <v>0</v>
      </c>
      <c r="CG31" s="254">
        <f t="shared" si="67"/>
        <v>0</v>
      </c>
      <c r="CH31" s="254">
        <f t="shared" si="68"/>
        <v>0</v>
      </c>
      <c r="CI31" s="254">
        <f t="shared" si="69"/>
        <v>0</v>
      </c>
      <c r="CJ31" s="254">
        <f t="shared" si="70"/>
        <v>0</v>
      </c>
      <c r="CK31" s="254">
        <f t="shared" si="71"/>
        <v>0</v>
      </c>
      <c r="CL31" s="254">
        <f t="shared" si="72"/>
        <v>0</v>
      </c>
      <c r="CM31" s="254">
        <f t="shared" si="73"/>
        <v>0</v>
      </c>
      <c r="CN31" s="254">
        <f t="shared" si="74"/>
        <v>0</v>
      </c>
      <c r="CO31" s="254">
        <f t="shared" si="75"/>
        <v>0</v>
      </c>
      <c r="CP31" s="254">
        <f t="shared" si="76"/>
        <v>0</v>
      </c>
      <c r="CQ31" s="254">
        <f t="shared" si="77"/>
        <v>0</v>
      </c>
      <c r="CR31" s="254">
        <f t="shared" si="78"/>
        <v>0</v>
      </c>
      <c r="CS31" s="254">
        <f t="shared" si="79"/>
        <v>0</v>
      </c>
      <c r="CT31" s="254">
        <f t="shared" si="80"/>
        <v>0</v>
      </c>
      <c r="CU31" s="254">
        <f t="shared" si="81"/>
        <v>0</v>
      </c>
      <c r="CV31" s="254">
        <f t="shared" si="82"/>
        <v>0</v>
      </c>
      <c r="CW31" s="254">
        <f t="shared" si="83"/>
        <v>0</v>
      </c>
      <c r="CX31" s="254">
        <f t="shared" si="84"/>
        <v>0</v>
      </c>
      <c r="CY31" s="254">
        <f t="shared" si="85"/>
        <v>0</v>
      </c>
      <c r="CZ31" s="254">
        <f t="shared" si="86"/>
        <v>0</v>
      </c>
      <c r="DA31" s="254">
        <f t="shared" si="87"/>
        <v>0</v>
      </c>
      <c r="DB31" s="254">
        <f t="shared" si="88"/>
        <v>0</v>
      </c>
      <c r="DC31" s="254">
        <f t="shared" si="89"/>
        <v>0</v>
      </c>
      <c r="DD31" s="254">
        <f t="shared" si="90"/>
        <v>0</v>
      </c>
      <c r="DE31" s="254">
        <f t="shared" si="91"/>
        <v>0</v>
      </c>
      <c r="DF31" s="254">
        <f t="shared" si="92"/>
        <v>0</v>
      </c>
      <c r="DG31" s="254">
        <f t="shared" si="93"/>
        <v>0</v>
      </c>
      <c r="DH31" s="254">
        <f t="shared" si="94"/>
        <v>0</v>
      </c>
      <c r="DI31" s="254">
        <f t="shared" si="95"/>
        <v>0</v>
      </c>
      <c r="DJ31" s="254">
        <f t="shared" si="96"/>
        <v>0</v>
      </c>
      <c r="DK31" s="254">
        <f t="shared" si="97"/>
        <v>0</v>
      </c>
      <c r="DL31" s="254">
        <f t="shared" si="98"/>
        <v>0</v>
      </c>
      <c r="DM31" s="254">
        <f t="shared" si="99"/>
        <v>0</v>
      </c>
      <c r="DN31" s="254">
        <f t="shared" si="100"/>
        <v>0</v>
      </c>
      <c r="DO31" s="254">
        <f t="shared" si="101"/>
        <v>0</v>
      </c>
      <c r="DP31" s="254">
        <f t="shared" si="102"/>
        <v>0</v>
      </c>
      <c r="DQ31" s="254">
        <f t="shared" si="103"/>
        <v>0</v>
      </c>
      <c r="DR31" s="254">
        <f t="shared" si="104"/>
        <v>0</v>
      </c>
      <c r="DS31" s="254">
        <f t="shared" si="105"/>
        <v>0</v>
      </c>
      <c r="DT31" s="254">
        <f t="shared" si="106"/>
        <v>0</v>
      </c>
      <c r="DU31" s="254">
        <f t="shared" si="107"/>
        <v>0</v>
      </c>
      <c r="DV31" s="254">
        <f t="shared" si="108"/>
        <v>0</v>
      </c>
      <c r="DZ31" s="69" t="s">
        <v>292</v>
      </c>
      <c r="EA31" s="69">
        <v>17</v>
      </c>
      <c r="EB31" s="69" t="str">
        <f t="array" aca="1" ref="EB31" ca="1">IFERROR(INDEX(List1, SMALL(IF(ISBLANK(List1), "", ROW(List1)-MIN(ROW(List1))+1), ROW(A17))), IFERROR(INDEX(List2, SMALL(IF(ISBLANK(List2), "", ROW(List2)-MIN(ROW(List2))+1), ROW(A17)-SUMPRODUCT(--NOT((ISBLANK(List1)))))), ""))</f>
        <v/>
      </c>
    </row>
    <row r="32" spans="1:132" ht="24" customHeight="1">
      <c r="A32" s="11" t="str">
        <f ca="1">IF(AG32&lt;&gt;"OK","",CONCATENATE(TEXT('Front Page'!$F$33,"000"),TEXT('Front Page'!$F$31,"000"),"-",LEFT('Front Page'!$R$53,5),"-",LEFT(D32,1),AJ32, "-",TEXT(B32,"000")))</f>
        <v/>
      </c>
      <c r="B32" s="12" t="str">
        <f>IFERROR(IF(E32="","",MAX(B$17:B31)+1),"")</f>
        <v/>
      </c>
      <c r="C32" s="13"/>
      <c r="D32" s="29" t="str">
        <f t="shared" si="138"/>
        <v>None</v>
      </c>
      <c r="E32" s="29" t="str">
        <f t="shared" si="125"/>
        <v/>
      </c>
      <c r="F32" s="29" t="str">
        <f t="shared" si="126"/>
        <v/>
      </c>
      <c r="G32" s="363"/>
      <c r="H32" s="364"/>
      <c r="I32" s="325" t="str">
        <f t="shared" si="139"/>
        <v>No</v>
      </c>
      <c r="J32" s="314">
        <v>0</v>
      </c>
      <c r="K32" s="312">
        <v>0</v>
      </c>
      <c r="L32" s="312">
        <v>0</v>
      </c>
      <c r="M32" s="312">
        <v>0</v>
      </c>
      <c r="N32" s="312">
        <v>0</v>
      </c>
      <c r="O32" s="312">
        <v>0</v>
      </c>
      <c r="P32" s="312">
        <v>0</v>
      </c>
      <c r="Q32" s="312">
        <v>0</v>
      </c>
      <c r="R32" s="312">
        <v>0</v>
      </c>
      <c r="S32" s="312">
        <v>0</v>
      </c>
      <c r="T32" s="312">
        <v>0</v>
      </c>
      <c r="U32" s="312">
        <v>0</v>
      </c>
      <c r="V32" s="313">
        <v>1</v>
      </c>
      <c r="W32" s="313">
        <v>1</v>
      </c>
      <c r="X32" s="312">
        <v>0</v>
      </c>
      <c r="Y32" s="312">
        <v>0</v>
      </c>
      <c r="Z32" s="312">
        <v>0</v>
      </c>
      <c r="AA32" s="14">
        <v>0</v>
      </c>
      <c r="AB32" s="317"/>
      <c r="AC32" s="15" t="str">
        <f t="shared" si="24"/>
        <v/>
      </c>
      <c r="AD32" s="15" t="str">
        <f t="shared" si="25"/>
        <v/>
      </c>
      <c r="AE32" s="16" t="str">
        <f t="shared" si="26"/>
        <v>0 - 0</v>
      </c>
      <c r="AF32" s="20" t="str">
        <f t="shared" si="140"/>
        <v>Not an offer</v>
      </c>
      <c r="AG32" s="276" t="str">
        <f t="shared" si="27"/>
        <v>Not an Offer</v>
      </c>
      <c r="AH32" s="150"/>
      <c r="AI32" s="254">
        <v>16</v>
      </c>
      <c r="AJ32" s="149" t="str">
        <f t="shared" si="28"/>
        <v>00-TAG</v>
      </c>
      <c r="AK32" s="254" t="b">
        <f t="shared" si="127"/>
        <v>0</v>
      </c>
      <c r="AL32" s="254">
        <f t="shared" si="16"/>
        <v>0</v>
      </c>
      <c r="AM32" s="254">
        <f t="shared" si="29"/>
        <v>0</v>
      </c>
      <c r="AN32" s="288">
        <f t="shared" si="30"/>
        <v>0</v>
      </c>
      <c r="AO32" s="288">
        <f>IF(AND($BU32=$BV32,BU32=AO$13),$J32&amp;$K32&amp;$L32&amp;$M32&amp;$N32&amp;$O32&amp;$P32&amp;$Q32&amp;$R32&amp;$S32&amp;$T32&amp;$U32,IFERROR(MATCH($AN32,AO$17:AO31,0),-1000))</f>
        <v>1</v>
      </c>
      <c r="AP32" s="288">
        <f>IF(AND($BU32=$BV32,BV32=AP$13),$J32&amp;$K32&amp;$L32&amp;$M32&amp;$N32&amp;$O32&amp;$P32&amp;$Q32&amp;$R32&amp;$S32&amp;$T32&amp;$U32,IFERROR(MATCH($AN32,AP$17:AP31,0),-1000))</f>
        <v>1</v>
      </c>
      <c r="AQ32" s="288">
        <f>IF(AND($BU32=$BV32,BW32=AQ$13),$J32&amp;$K32&amp;$L32&amp;$M32&amp;$N32&amp;$O32&amp;$P32&amp;$Q32&amp;$R32&amp;$S32&amp;$T32&amp;$U32,IFERROR(MATCH($AN32,AQ$17:AQ31,0),-1000))</f>
        <v>1</v>
      </c>
      <c r="AR32" s="288">
        <f>IF(AND($BU32=$BV32,BX32=AR$13),$J32&amp;$K32&amp;$L32&amp;$M32&amp;$N32&amp;$O32&amp;$P32&amp;$Q32&amp;$R32&amp;$S32&amp;$T32&amp;$U32,IFERROR(MATCH($AN32,AR$17:AR31,0),-1000))</f>
        <v>1</v>
      </c>
      <c r="AS32" s="254">
        <f t="shared" si="128"/>
        <v>0</v>
      </c>
      <c r="AT32" s="261" t="str">
        <f t="shared" si="32"/>
        <v/>
      </c>
      <c r="AU32" s="254" t="str">
        <f t="shared" si="33"/>
        <v/>
      </c>
      <c r="AV32" s="254" t="str">
        <f t="shared" si="34"/>
        <v/>
      </c>
      <c r="AW32" s="254" t="str">
        <f t="shared" si="35"/>
        <v/>
      </c>
      <c r="AX32" s="254" t="str">
        <f t="shared" si="36"/>
        <v/>
      </c>
      <c r="AY32" s="254" t="str">
        <f t="shared" si="37"/>
        <v/>
      </c>
      <c r="AZ32" s="254" t="str">
        <f t="shared" si="38"/>
        <v/>
      </c>
      <c r="BA32" s="254" t="str">
        <f t="shared" si="39"/>
        <v/>
      </c>
      <c r="BB32" s="254" t="str">
        <f t="shared" si="40"/>
        <v/>
      </c>
      <c r="BC32" s="254" t="str">
        <f t="shared" si="41"/>
        <v/>
      </c>
      <c r="BD32" s="254" t="str">
        <f t="shared" si="42"/>
        <v/>
      </c>
      <c r="BE32" s="262" t="str">
        <f t="shared" si="43"/>
        <v/>
      </c>
      <c r="BF32" s="263" t="str">
        <f t="shared" si="44"/>
        <v/>
      </c>
      <c r="BG32" s="254" t="str">
        <f t="shared" si="45"/>
        <v/>
      </c>
      <c r="BH32" s="254" t="str">
        <f t="shared" si="46"/>
        <v/>
      </c>
      <c r="BI32" s="254" t="str">
        <f t="shared" si="47"/>
        <v/>
      </c>
      <c r="BJ32" s="254" t="str">
        <f t="shared" si="48"/>
        <v/>
      </c>
      <c r="BK32" s="254" t="str">
        <f t="shared" si="49"/>
        <v/>
      </c>
      <c r="BL32" s="254" t="str">
        <f t="shared" si="50"/>
        <v/>
      </c>
      <c r="BM32" s="254" t="str">
        <f t="shared" si="51"/>
        <v/>
      </c>
      <c r="BN32" s="254" t="str">
        <f t="shared" si="52"/>
        <v/>
      </c>
      <c r="BO32" s="254" t="str">
        <f t="shared" si="53"/>
        <v/>
      </c>
      <c r="BP32" s="254" t="str">
        <f t="shared" si="54"/>
        <v/>
      </c>
      <c r="BQ32" s="264" t="str">
        <f t="shared" si="55"/>
        <v/>
      </c>
      <c r="BR32" s="261" t="str">
        <f t="shared" si="129"/>
        <v/>
      </c>
      <c r="BS32" s="254" t="str">
        <f t="shared" si="130"/>
        <v/>
      </c>
      <c r="BT32" s="254" t="str">
        <f t="shared" si="131"/>
        <v/>
      </c>
      <c r="BU32" s="265" t="str">
        <f t="shared" si="132"/>
        <v/>
      </c>
      <c r="BV32" s="263" t="str">
        <f t="shared" si="133"/>
        <v/>
      </c>
      <c r="BW32" s="254" t="str">
        <f t="shared" si="134"/>
        <v/>
      </c>
      <c r="BX32" s="254" t="str">
        <f t="shared" si="135"/>
        <v/>
      </c>
      <c r="BY32" s="264" t="str">
        <f t="shared" si="136"/>
        <v/>
      </c>
      <c r="BZ32" s="254" t="str">
        <f t="shared" si="137"/>
        <v/>
      </c>
      <c r="CA32" s="254">
        <f t="shared" si="61"/>
        <v>0</v>
      </c>
      <c r="CB32" s="254">
        <f t="shared" si="62"/>
        <v>0</v>
      </c>
      <c r="CC32" s="254">
        <f t="shared" si="63"/>
        <v>0</v>
      </c>
      <c r="CD32" s="254">
        <f t="shared" si="64"/>
        <v>0</v>
      </c>
      <c r="CE32" s="254">
        <f t="shared" si="65"/>
        <v>0</v>
      </c>
      <c r="CF32" s="254">
        <f t="shared" si="66"/>
        <v>0</v>
      </c>
      <c r="CG32" s="254">
        <f t="shared" si="67"/>
        <v>0</v>
      </c>
      <c r="CH32" s="254">
        <f t="shared" si="68"/>
        <v>0</v>
      </c>
      <c r="CI32" s="254">
        <f t="shared" si="69"/>
        <v>0</v>
      </c>
      <c r="CJ32" s="254">
        <f t="shared" si="70"/>
        <v>0</v>
      </c>
      <c r="CK32" s="254">
        <f t="shared" si="71"/>
        <v>0</v>
      </c>
      <c r="CL32" s="254">
        <f t="shared" si="72"/>
        <v>0</v>
      </c>
      <c r="CM32" s="254">
        <f t="shared" si="73"/>
        <v>0</v>
      </c>
      <c r="CN32" s="254">
        <f t="shared" si="74"/>
        <v>0</v>
      </c>
      <c r="CO32" s="254">
        <f t="shared" si="75"/>
        <v>0</v>
      </c>
      <c r="CP32" s="254">
        <f t="shared" si="76"/>
        <v>0</v>
      </c>
      <c r="CQ32" s="254">
        <f t="shared" si="77"/>
        <v>0</v>
      </c>
      <c r="CR32" s="254">
        <f t="shared" si="78"/>
        <v>0</v>
      </c>
      <c r="CS32" s="254">
        <f t="shared" si="79"/>
        <v>0</v>
      </c>
      <c r="CT32" s="254">
        <f t="shared" si="80"/>
        <v>0</v>
      </c>
      <c r="CU32" s="254">
        <f t="shared" si="81"/>
        <v>0</v>
      </c>
      <c r="CV32" s="254">
        <f t="shared" si="82"/>
        <v>0</v>
      </c>
      <c r="CW32" s="254">
        <f t="shared" si="83"/>
        <v>0</v>
      </c>
      <c r="CX32" s="254">
        <f t="shared" si="84"/>
        <v>0</v>
      </c>
      <c r="CY32" s="254">
        <f t="shared" si="85"/>
        <v>0</v>
      </c>
      <c r="CZ32" s="254">
        <f t="shared" si="86"/>
        <v>0</v>
      </c>
      <c r="DA32" s="254">
        <f t="shared" si="87"/>
        <v>0</v>
      </c>
      <c r="DB32" s="254">
        <f t="shared" si="88"/>
        <v>0</v>
      </c>
      <c r="DC32" s="254">
        <f t="shared" si="89"/>
        <v>0</v>
      </c>
      <c r="DD32" s="254">
        <f t="shared" si="90"/>
        <v>0</v>
      </c>
      <c r="DE32" s="254">
        <f t="shared" si="91"/>
        <v>0</v>
      </c>
      <c r="DF32" s="254">
        <f t="shared" si="92"/>
        <v>0</v>
      </c>
      <c r="DG32" s="254">
        <f t="shared" si="93"/>
        <v>0</v>
      </c>
      <c r="DH32" s="254">
        <f t="shared" si="94"/>
        <v>0</v>
      </c>
      <c r="DI32" s="254">
        <f t="shared" si="95"/>
        <v>0</v>
      </c>
      <c r="DJ32" s="254">
        <f t="shared" si="96"/>
        <v>0</v>
      </c>
      <c r="DK32" s="254">
        <f t="shared" si="97"/>
        <v>0</v>
      </c>
      <c r="DL32" s="254">
        <f t="shared" si="98"/>
        <v>0</v>
      </c>
      <c r="DM32" s="254">
        <f t="shared" si="99"/>
        <v>0</v>
      </c>
      <c r="DN32" s="254">
        <f t="shared" si="100"/>
        <v>0</v>
      </c>
      <c r="DO32" s="254">
        <f t="shared" si="101"/>
        <v>0</v>
      </c>
      <c r="DP32" s="254">
        <f t="shared" si="102"/>
        <v>0</v>
      </c>
      <c r="DQ32" s="254">
        <f t="shared" si="103"/>
        <v>0</v>
      </c>
      <c r="DR32" s="254">
        <f t="shared" si="104"/>
        <v>0</v>
      </c>
      <c r="DS32" s="254">
        <f t="shared" si="105"/>
        <v>0</v>
      </c>
      <c r="DT32" s="254">
        <f t="shared" si="106"/>
        <v>0</v>
      </c>
      <c r="DU32" s="254">
        <f t="shared" si="107"/>
        <v>0</v>
      </c>
      <c r="DV32" s="254">
        <f t="shared" si="108"/>
        <v>0</v>
      </c>
      <c r="DZ32" s="69" t="s">
        <v>293</v>
      </c>
      <c r="EA32" s="69">
        <v>18</v>
      </c>
      <c r="EB32" s="69" t="str">
        <f t="array" aca="1" ref="EB32" ca="1">IFERROR(INDEX(List1, SMALL(IF(ISBLANK(List1), "", ROW(List1)-MIN(ROW(List1))+1), ROW(A18))), IFERROR(INDEX(List2, SMALL(IF(ISBLANK(List2), "", ROW(List2)-MIN(ROW(List2))+1), ROW(A18)-SUMPRODUCT(--NOT((ISBLANK(List1)))))), ""))</f>
        <v/>
      </c>
    </row>
    <row r="33" spans="1:132" ht="24" customHeight="1">
      <c r="A33" s="11" t="str">
        <f ca="1">IF(AG33&lt;&gt;"OK","",CONCATENATE(TEXT('Front Page'!$F$33,"000"),TEXT('Front Page'!$F$31,"000"),"-",LEFT('Front Page'!$R$53,5),"-",LEFT(D33,1),AJ33, "-",TEXT(B33,"000")))</f>
        <v/>
      </c>
      <c r="B33" s="12" t="str">
        <f>IFERROR(IF(E33="","",MAX(B$17:B32)+1),"")</f>
        <v/>
      </c>
      <c r="C33" s="13"/>
      <c r="D33" s="29" t="str">
        <f t="shared" si="138"/>
        <v>None</v>
      </c>
      <c r="E33" s="29" t="str">
        <f t="shared" si="125"/>
        <v/>
      </c>
      <c r="F33" s="29" t="str">
        <f t="shared" si="126"/>
        <v/>
      </c>
      <c r="G33" s="363"/>
      <c r="H33" s="364"/>
      <c r="I33" s="325" t="str">
        <f t="shared" si="139"/>
        <v>No</v>
      </c>
      <c r="J33" s="314">
        <v>0</v>
      </c>
      <c r="K33" s="312">
        <v>0</v>
      </c>
      <c r="L33" s="312">
        <v>0</v>
      </c>
      <c r="M33" s="312">
        <v>0</v>
      </c>
      <c r="N33" s="312">
        <v>0</v>
      </c>
      <c r="O33" s="312">
        <v>0</v>
      </c>
      <c r="P33" s="312">
        <v>0</v>
      </c>
      <c r="Q33" s="312">
        <v>0</v>
      </c>
      <c r="R33" s="312">
        <v>0</v>
      </c>
      <c r="S33" s="312">
        <v>0</v>
      </c>
      <c r="T33" s="312">
        <v>0</v>
      </c>
      <c r="U33" s="312">
        <v>0</v>
      </c>
      <c r="V33" s="313">
        <v>1</v>
      </c>
      <c r="W33" s="313">
        <v>1</v>
      </c>
      <c r="X33" s="312">
        <v>0</v>
      </c>
      <c r="Y33" s="312">
        <v>0</v>
      </c>
      <c r="Z33" s="312">
        <v>0</v>
      </c>
      <c r="AA33" s="14">
        <v>0</v>
      </c>
      <c r="AB33" s="317"/>
      <c r="AC33" s="15" t="str">
        <f t="shared" si="24"/>
        <v/>
      </c>
      <c r="AD33" s="15" t="str">
        <f t="shared" si="25"/>
        <v/>
      </c>
      <c r="AE33" s="16" t="str">
        <f t="shared" si="26"/>
        <v>0 - 0</v>
      </c>
      <c r="AF33" s="20" t="str">
        <f t="shared" si="140"/>
        <v>Not an offer</v>
      </c>
      <c r="AG33" s="276" t="str">
        <f t="shared" si="27"/>
        <v>Not an Offer</v>
      </c>
      <c r="AH33" s="150"/>
      <c r="AI33" s="254">
        <v>17</v>
      </c>
      <c r="AJ33" s="149" t="str">
        <f t="shared" si="28"/>
        <v>00-TAG</v>
      </c>
      <c r="AK33" s="254" t="b">
        <f t="shared" si="127"/>
        <v>0</v>
      </c>
      <c r="AL33" s="254">
        <f t="shared" si="16"/>
        <v>0</v>
      </c>
      <c r="AM33" s="254">
        <f t="shared" si="29"/>
        <v>0</v>
      </c>
      <c r="AN33" s="288">
        <f t="shared" si="30"/>
        <v>0</v>
      </c>
      <c r="AO33" s="288">
        <f>IF(AND($BU33=$BV33,BU33=AO$13),$J33&amp;$K33&amp;$L33&amp;$M33&amp;$N33&amp;$O33&amp;$P33&amp;$Q33&amp;$R33&amp;$S33&amp;$T33&amp;$U33,IFERROR(MATCH($AN33,AO$17:AO32,0),-1000))</f>
        <v>1</v>
      </c>
      <c r="AP33" s="288">
        <f>IF(AND($BU33=$BV33,BV33=AP$13),$J33&amp;$K33&amp;$L33&amp;$M33&amp;$N33&amp;$O33&amp;$P33&amp;$Q33&amp;$R33&amp;$S33&amp;$T33&amp;$U33,IFERROR(MATCH($AN33,AP$17:AP32,0),-1000))</f>
        <v>1</v>
      </c>
      <c r="AQ33" s="288">
        <f>IF(AND($BU33=$BV33,BW33=AQ$13),$J33&amp;$K33&amp;$L33&amp;$M33&amp;$N33&amp;$O33&amp;$P33&amp;$Q33&amp;$R33&amp;$S33&amp;$T33&amp;$U33,IFERROR(MATCH($AN33,AQ$17:AQ32,0),-1000))</f>
        <v>1</v>
      </c>
      <c r="AR33" s="288">
        <f>IF(AND($BU33=$BV33,BX33=AR$13),$J33&amp;$K33&amp;$L33&amp;$M33&amp;$N33&amp;$O33&amp;$P33&amp;$Q33&amp;$R33&amp;$S33&amp;$T33&amp;$U33,IFERROR(MATCH($AN33,AR$17:AR32,0),-1000))</f>
        <v>1</v>
      </c>
      <c r="AS33" s="254">
        <f t="shared" si="128"/>
        <v>0</v>
      </c>
      <c r="AT33" s="261" t="str">
        <f t="shared" si="32"/>
        <v/>
      </c>
      <c r="AU33" s="254" t="str">
        <f t="shared" si="33"/>
        <v/>
      </c>
      <c r="AV33" s="254" t="str">
        <f t="shared" si="34"/>
        <v/>
      </c>
      <c r="AW33" s="254" t="str">
        <f t="shared" si="35"/>
        <v/>
      </c>
      <c r="AX33" s="254" t="str">
        <f t="shared" si="36"/>
        <v/>
      </c>
      <c r="AY33" s="254" t="str">
        <f t="shared" si="37"/>
        <v/>
      </c>
      <c r="AZ33" s="254" t="str">
        <f t="shared" si="38"/>
        <v/>
      </c>
      <c r="BA33" s="254" t="str">
        <f t="shared" si="39"/>
        <v/>
      </c>
      <c r="BB33" s="254" t="str">
        <f t="shared" si="40"/>
        <v/>
      </c>
      <c r="BC33" s="254" t="str">
        <f t="shared" si="41"/>
        <v/>
      </c>
      <c r="BD33" s="254" t="str">
        <f t="shared" si="42"/>
        <v/>
      </c>
      <c r="BE33" s="262" t="str">
        <f t="shared" si="43"/>
        <v/>
      </c>
      <c r="BF33" s="263" t="str">
        <f t="shared" si="44"/>
        <v/>
      </c>
      <c r="BG33" s="254" t="str">
        <f t="shared" si="45"/>
        <v/>
      </c>
      <c r="BH33" s="254" t="str">
        <f t="shared" si="46"/>
        <v/>
      </c>
      <c r="BI33" s="254" t="str">
        <f t="shared" si="47"/>
        <v/>
      </c>
      <c r="BJ33" s="254" t="str">
        <f t="shared" si="48"/>
        <v/>
      </c>
      <c r="BK33" s="254" t="str">
        <f t="shared" si="49"/>
        <v/>
      </c>
      <c r="BL33" s="254" t="str">
        <f t="shared" si="50"/>
        <v/>
      </c>
      <c r="BM33" s="254" t="str">
        <f t="shared" si="51"/>
        <v/>
      </c>
      <c r="BN33" s="254" t="str">
        <f t="shared" si="52"/>
        <v/>
      </c>
      <c r="BO33" s="254" t="str">
        <f t="shared" si="53"/>
        <v/>
      </c>
      <c r="BP33" s="254" t="str">
        <f t="shared" si="54"/>
        <v/>
      </c>
      <c r="BQ33" s="264" t="str">
        <f t="shared" si="55"/>
        <v/>
      </c>
      <c r="BR33" s="261" t="str">
        <f t="shared" si="129"/>
        <v/>
      </c>
      <c r="BS33" s="254" t="str">
        <f t="shared" si="130"/>
        <v/>
      </c>
      <c r="BT33" s="254" t="str">
        <f t="shared" si="131"/>
        <v/>
      </c>
      <c r="BU33" s="265" t="str">
        <f t="shared" si="132"/>
        <v/>
      </c>
      <c r="BV33" s="263" t="str">
        <f t="shared" si="133"/>
        <v/>
      </c>
      <c r="BW33" s="254" t="str">
        <f t="shared" si="134"/>
        <v/>
      </c>
      <c r="BX33" s="254" t="str">
        <f t="shared" si="135"/>
        <v/>
      </c>
      <c r="BY33" s="264" t="str">
        <f t="shared" si="136"/>
        <v/>
      </c>
      <c r="BZ33" s="254" t="str">
        <f t="shared" si="137"/>
        <v/>
      </c>
      <c r="CA33" s="254">
        <f t="shared" si="61"/>
        <v>0</v>
      </c>
      <c r="CB33" s="254">
        <f t="shared" si="62"/>
        <v>0</v>
      </c>
      <c r="CC33" s="254">
        <f t="shared" si="63"/>
        <v>0</v>
      </c>
      <c r="CD33" s="254">
        <f t="shared" si="64"/>
        <v>0</v>
      </c>
      <c r="CE33" s="254">
        <f t="shared" si="65"/>
        <v>0</v>
      </c>
      <c r="CF33" s="254">
        <f t="shared" si="66"/>
        <v>0</v>
      </c>
      <c r="CG33" s="254">
        <f t="shared" si="67"/>
        <v>0</v>
      </c>
      <c r="CH33" s="254">
        <f t="shared" si="68"/>
        <v>0</v>
      </c>
      <c r="CI33" s="254">
        <f t="shared" si="69"/>
        <v>0</v>
      </c>
      <c r="CJ33" s="254">
        <f t="shared" si="70"/>
        <v>0</v>
      </c>
      <c r="CK33" s="254">
        <f t="shared" si="71"/>
        <v>0</v>
      </c>
      <c r="CL33" s="254">
        <f t="shared" si="72"/>
        <v>0</v>
      </c>
      <c r="CM33" s="254">
        <f t="shared" si="73"/>
        <v>0</v>
      </c>
      <c r="CN33" s="254">
        <f t="shared" si="74"/>
        <v>0</v>
      </c>
      <c r="CO33" s="254">
        <f t="shared" si="75"/>
        <v>0</v>
      </c>
      <c r="CP33" s="254">
        <f t="shared" si="76"/>
        <v>0</v>
      </c>
      <c r="CQ33" s="254">
        <f t="shared" si="77"/>
        <v>0</v>
      </c>
      <c r="CR33" s="254">
        <f t="shared" si="78"/>
        <v>0</v>
      </c>
      <c r="CS33" s="254">
        <f t="shared" si="79"/>
        <v>0</v>
      </c>
      <c r="CT33" s="254">
        <f t="shared" si="80"/>
        <v>0</v>
      </c>
      <c r="CU33" s="254">
        <f t="shared" si="81"/>
        <v>0</v>
      </c>
      <c r="CV33" s="254">
        <f t="shared" si="82"/>
        <v>0</v>
      </c>
      <c r="CW33" s="254">
        <f t="shared" si="83"/>
        <v>0</v>
      </c>
      <c r="CX33" s="254">
        <f t="shared" si="84"/>
        <v>0</v>
      </c>
      <c r="CY33" s="254">
        <f t="shared" si="85"/>
        <v>0</v>
      </c>
      <c r="CZ33" s="254">
        <f t="shared" si="86"/>
        <v>0</v>
      </c>
      <c r="DA33" s="254">
        <f t="shared" si="87"/>
        <v>0</v>
      </c>
      <c r="DB33" s="254">
        <f t="shared" si="88"/>
        <v>0</v>
      </c>
      <c r="DC33" s="254">
        <f t="shared" si="89"/>
        <v>0</v>
      </c>
      <c r="DD33" s="254">
        <f t="shared" si="90"/>
        <v>0</v>
      </c>
      <c r="DE33" s="254">
        <f t="shared" si="91"/>
        <v>0</v>
      </c>
      <c r="DF33" s="254">
        <f t="shared" si="92"/>
        <v>0</v>
      </c>
      <c r="DG33" s="254">
        <f t="shared" si="93"/>
        <v>0</v>
      </c>
      <c r="DH33" s="254">
        <f t="shared" si="94"/>
        <v>0</v>
      </c>
      <c r="DI33" s="254">
        <f t="shared" si="95"/>
        <v>0</v>
      </c>
      <c r="DJ33" s="254">
        <f t="shared" si="96"/>
        <v>0</v>
      </c>
      <c r="DK33" s="254">
        <f t="shared" si="97"/>
        <v>0</v>
      </c>
      <c r="DL33" s="254">
        <f t="shared" si="98"/>
        <v>0</v>
      </c>
      <c r="DM33" s="254">
        <f t="shared" si="99"/>
        <v>0</v>
      </c>
      <c r="DN33" s="254">
        <f t="shared" si="100"/>
        <v>0</v>
      </c>
      <c r="DO33" s="254">
        <f t="shared" si="101"/>
        <v>0</v>
      </c>
      <c r="DP33" s="254">
        <f t="shared" si="102"/>
        <v>0</v>
      </c>
      <c r="DQ33" s="254">
        <f t="shared" si="103"/>
        <v>0</v>
      </c>
      <c r="DR33" s="254">
        <f t="shared" si="104"/>
        <v>0</v>
      </c>
      <c r="DS33" s="254">
        <f t="shared" si="105"/>
        <v>0</v>
      </c>
      <c r="DT33" s="254">
        <f t="shared" si="106"/>
        <v>0</v>
      </c>
      <c r="DU33" s="254">
        <f t="shared" si="107"/>
        <v>0</v>
      </c>
      <c r="DV33" s="254">
        <f t="shared" si="108"/>
        <v>0</v>
      </c>
      <c r="DZ33" s="69" t="s">
        <v>294</v>
      </c>
      <c r="EA33" s="69">
        <v>19</v>
      </c>
      <c r="EB33" s="69" t="str">
        <f t="array" aca="1" ref="EB33" ca="1">IFERROR(INDEX(List1, SMALL(IF(ISBLANK(List1), "", ROW(List1)-MIN(ROW(List1))+1), ROW(A19))), IFERROR(INDEX(List2, SMALL(IF(ISBLANK(List2), "", ROW(List2)-MIN(ROW(List2))+1), ROW(A19)-SUMPRODUCT(--NOT((ISBLANK(List1)))))), ""))</f>
        <v/>
      </c>
    </row>
    <row r="34" spans="1:132" ht="24" customHeight="1">
      <c r="A34" s="11" t="str">
        <f ca="1">IF(AG34&lt;&gt;"OK","",CONCATENATE(TEXT('Front Page'!$F$33,"000"),TEXT('Front Page'!$F$31,"000"),"-",LEFT('Front Page'!$R$53,5),"-",LEFT(D34,1),AJ34, "-",TEXT(B34,"000")))</f>
        <v/>
      </c>
      <c r="B34" s="12" t="str">
        <f>IFERROR(IF(E34="","",MAX(B$17:B33)+1),"")</f>
        <v/>
      </c>
      <c r="C34" s="13"/>
      <c r="D34" s="29" t="str">
        <f t="shared" si="138"/>
        <v>None</v>
      </c>
      <c r="E34" s="29" t="str">
        <f t="shared" si="125"/>
        <v/>
      </c>
      <c r="F34" s="29" t="str">
        <f t="shared" si="126"/>
        <v/>
      </c>
      <c r="G34" s="363"/>
      <c r="H34" s="364"/>
      <c r="I34" s="325" t="str">
        <f t="shared" si="139"/>
        <v>No</v>
      </c>
      <c r="J34" s="314">
        <v>0</v>
      </c>
      <c r="K34" s="312">
        <v>0</v>
      </c>
      <c r="L34" s="312">
        <v>0</v>
      </c>
      <c r="M34" s="312">
        <v>0</v>
      </c>
      <c r="N34" s="312">
        <v>0</v>
      </c>
      <c r="O34" s="312">
        <v>0</v>
      </c>
      <c r="P34" s="312">
        <v>0</v>
      </c>
      <c r="Q34" s="312">
        <v>0</v>
      </c>
      <c r="R34" s="312">
        <v>0</v>
      </c>
      <c r="S34" s="312">
        <v>0</v>
      </c>
      <c r="T34" s="312">
        <v>0</v>
      </c>
      <c r="U34" s="312">
        <v>0</v>
      </c>
      <c r="V34" s="313">
        <v>1</v>
      </c>
      <c r="W34" s="313">
        <v>1</v>
      </c>
      <c r="X34" s="312">
        <v>0</v>
      </c>
      <c r="Y34" s="312">
        <v>0</v>
      </c>
      <c r="Z34" s="312">
        <v>0</v>
      </c>
      <c r="AA34" s="14">
        <v>0</v>
      </c>
      <c r="AB34" s="317"/>
      <c r="AC34" s="15" t="str">
        <f t="shared" si="24"/>
        <v/>
      </c>
      <c r="AD34" s="15" t="str">
        <f t="shared" si="25"/>
        <v/>
      </c>
      <c r="AE34" s="16" t="str">
        <f t="shared" si="26"/>
        <v>0 - 0</v>
      </c>
      <c r="AF34" s="20" t="str">
        <f t="shared" si="140"/>
        <v>Not an offer</v>
      </c>
      <c r="AG34" s="276" t="str">
        <f t="shared" si="27"/>
        <v>Not an Offer</v>
      </c>
      <c r="AH34" s="150"/>
      <c r="AI34" s="254">
        <v>18</v>
      </c>
      <c r="AJ34" s="149" t="str">
        <f t="shared" si="28"/>
        <v>00-TAG</v>
      </c>
      <c r="AK34" s="254" t="b">
        <f t="shared" si="127"/>
        <v>0</v>
      </c>
      <c r="AL34" s="254">
        <f t="shared" si="16"/>
        <v>0</v>
      </c>
      <c r="AM34" s="254">
        <f t="shared" si="29"/>
        <v>0</v>
      </c>
      <c r="AN34" s="288">
        <f t="shared" si="30"/>
        <v>0</v>
      </c>
      <c r="AO34" s="288">
        <f>IF(AND($BU34=$BV34,BU34=AO$13),$J34&amp;$K34&amp;$L34&amp;$M34&amp;$N34&amp;$O34&amp;$P34&amp;$Q34&amp;$R34&amp;$S34&amp;$T34&amp;$U34,IFERROR(MATCH($AN34,AO$17:AO33,0),-1000))</f>
        <v>1</v>
      </c>
      <c r="AP34" s="288">
        <f>IF(AND($BU34=$BV34,BV34=AP$13),$J34&amp;$K34&amp;$L34&amp;$M34&amp;$N34&amp;$O34&amp;$P34&amp;$Q34&amp;$R34&amp;$S34&amp;$T34&amp;$U34,IFERROR(MATCH($AN34,AP$17:AP33,0),-1000))</f>
        <v>1</v>
      </c>
      <c r="AQ34" s="288">
        <f>IF(AND($BU34=$BV34,BW34=AQ$13),$J34&amp;$K34&amp;$L34&amp;$M34&amp;$N34&amp;$O34&amp;$P34&amp;$Q34&amp;$R34&amp;$S34&amp;$T34&amp;$U34,IFERROR(MATCH($AN34,AQ$17:AQ33,0),-1000))</f>
        <v>1</v>
      </c>
      <c r="AR34" s="288">
        <f>IF(AND($BU34=$BV34,BX34=AR$13),$J34&amp;$K34&amp;$L34&amp;$M34&amp;$N34&amp;$O34&amp;$P34&amp;$Q34&amp;$R34&amp;$S34&amp;$T34&amp;$U34,IFERROR(MATCH($AN34,AR$17:AR33,0),-1000))</f>
        <v>1</v>
      </c>
      <c r="AS34" s="254">
        <f t="shared" si="128"/>
        <v>0</v>
      </c>
      <c r="AT34" s="261" t="str">
        <f t="shared" si="32"/>
        <v/>
      </c>
      <c r="AU34" s="254" t="str">
        <f t="shared" si="33"/>
        <v/>
      </c>
      <c r="AV34" s="254" t="str">
        <f t="shared" si="34"/>
        <v/>
      </c>
      <c r="AW34" s="254" t="str">
        <f t="shared" si="35"/>
        <v/>
      </c>
      <c r="AX34" s="254" t="str">
        <f t="shared" si="36"/>
        <v/>
      </c>
      <c r="AY34" s="254" t="str">
        <f t="shared" si="37"/>
        <v/>
      </c>
      <c r="AZ34" s="254" t="str">
        <f t="shared" si="38"/>
        <v/>
      </c>
      <c r="BA34" s="254" t="str">
        <f t="shared" si="39"/>
        <v/>
      </c>
      <c r="BB34" s="254" t="str">
        <f t="shared" si="40"/>
        <v/>
      </c>
      <c r="BC34" s="254" t="str">
        <f t="shared" si="41"/>
        <v/>
      </c>
      <c r="BD34" s="254" t="str">
        <f t="shared" si="42"/>
        <v/>
      </c>
      <c r="BE34" s="262" t="str">
        <f t="shared" si="43"/>
        <v/>
      </c>
      <c r="BF34" s="263" t="str">
        <f t="shared" si="44"/>
        <v/>
      </c>
      <c r="BG34" s="254" t="str">
        <f t="shared" si="45"/>
        <v/>
      </c>
      <c r="BH34" s="254" t="str">
        <f t="shared" si="46"/>
        <v/>
      </c>
      <c r="BI34" s="254" t="str">
        <f t="shared" si="47"/>
        <v/>
      </c>
      <c r="BJ34" s="254" t="str">
        <f t="shared" si="48"/>
        <v/>
      </c>
      <c r="BK34" s="254" t="str">
        <f t="shared" si="49"/>
        <v/>
      </c>
      <c r="BL34" s="254" t="str">
        <f t="shared" si="50"/>
        <v/>
      </c>
      <c r="BM34" s="254" t="str">
        <f t="shared" si="51"/>
        <v/>
      </c>
      <c r="BN34" s="254" t="str">
        <f t="shared" si="52"/>
        <v/>
      </c>
      <c r="BO34" s="254" t="str">
        <f t="shared" si="53"/>
        <v/>
      </c>
      <c r="BP34" s="254" t="str">
        <f t="shared" si="54"/>
        <v/>
      </c>
      <c r="BQ34" s="264" t="str">
        <f t="shared" si="55"/>
        <v/>
      </c>
      <c r="BR34" s="261" t="str">
        <f t="shared" si="129"/>
        <v/>
      </c>
      <c r="BS34" s="254" t="str">
        <f t="shared" si="130"/>
        <v/>
      </c>
      <c r="BT34" s="254" t="str">
        <f t="shared" si="131"/>
        <v/>
      </c>
      <c r="BU34" s="265" t="str">
        <f t="shared" si="132"/>
        <v/>
      </c>
      <c r="BV34" s="263" t="str">
        <f t="shared" si="133"/>
        <v/>
      </c>
      <c r="BW34" s="254" t="str">
        <f t="shared" si="134"/>
        <v/>
      </c>
      <c r="BX34" s="254" t="str">
        <f t="shared" si="135"/>
        <v/>
      </c>
      <c r="BY34" s="264" t="str">
        <f t="shared" si="136"/>
        <v/>
      </c>
      <c r="BZ34" s="254" t="str">
        <f t="shared" si="137"/>
        <v/>
      </c>
      <c r="CA34" s="254">
        <f t="shared" si="61"/>
        <v>0</v>
      </c>
      <c r="CB34" s="254">
        <f t="shared" si="62"/>
        <v>0</v>
      </c>
      <c r="CC34" s="254">
        <f t="shared" si="63"/>
        <v>0</v>
      </c>
      <c r="CD34" s="254">
        <f t="shared" si="64"/>
        <v>0</v>
      </c>
      <c r="CE34" s="254">
        <f t="shared" si="65"/>
        <v>0</v>
      </c>
      <c r="CF34" s="254">
        <f t="shared" si="66"/>
        <v>0</v>
      </c>
      <c r="CG34" s="254">
        <f t="shared" si="67"/>
        <v>0</v>
      </c>
      <c r="CH34" s="254">
        <f t="shared" si="68"/>
        <v>0</v>
      </c>
      <c r="CI34" s="254">
        <f t="shared" si="69"/>
        <v>0</v>
      </c>
      <c r="CJ34" s="254">
        <f t="shared" si="70"/>
        <v>0</v>
      </c>
      <c r="CK34" s="254">
        <f t="shared" si="71"/>
        <v>0</v>
      </c>
      <c r="CL34" s="254">
        <f t="shared" si="72"/>
        <v>0</v>
      </c>
      <c r="CM34" s="254">
        <f t="shared" si="73"/>
        <v>0</v>
      </c>
      <c r="CN34" s="254">
        <f t="shared" si="74"/>
        <v>0</v>
      </c>
      <c r="CO34" s="254">
        <f t="shared" si="75"/>
        <v>0</v>
      </c>
      <c r="CP34" s="254">
        <f t="shared" si="76"/>
        <v>0</v>
      </c>
      <c r="CQ34" s="254">
        <f t="shared" si="77"/>
        <v>0</v>
      </c>
      <c r="CR34" s="254">
        <f t="shared" si="78"/>
        <v>0</v>
      </c>
      <c r="CS34" s="254">
        <f t="shared" si="79"/>
        <v>0</v>
      </c>
      <c r="CT34" s="254">
        <f t="shared" si="80"/>
        <v>0</v>
      </c>
      <c r="CU34" s="254">
        <f t="shared" si="81"/>
        <v>0</v>
      </c>
      <c r="CV34" s="254">
        <f t="shared" si="82"/>
        <v>0</v>
      </c>
      <c r="CW34" s="254">
        <f t="shared" si="83"/>
        <v>0</v>
      </c>
      <c r="CX34" s="254">
        <f t="shared" si="84"/>
        <v>0</v>
      </c>
      <c r="CY34" s="254">
        <f t="shared" si="85"/>
        <v>0</v>
      </c>
      <c r="CZ34" s="254">
        <f t="shared" si="86"/>
        <v>0</v>
      </c>
      <c r="DA34" s="254">
        <f t="shared" si="87"/>
        <v>0</v>
      </c>
      <c r="DB34" s="254">
        <f t="shared" si="88"/>
        <v>0</v>
      </c>
      <c r="DC34" s="254">
        <f t="shared" si="89"/>
        <v>0</v>
      </c>
      <c r="DD34" s="254">
        <f t="shared" si="90"/>
        <v>0</v>
      </c>
      <c r="DE34" s="254">
        <f t="shared" si="91"/>
        <v>0</v>
      </c>
      <c r="DF34" s="254">
        <f t="shared" si="92"/>
        <v>0</v>
      </c>
      <c r="DG34" s="254">
        <f t="shared" si="93"/>
        <v>0</v>
      </c>
      <c r="DH34" s="254">
        <f t="shared" si="94"/>
        <v>0</v>
      </c>
      <c r="DI34" s="254">
        <f t="shared" si="95"/>
        <v>0</v>
      </c>
      <c r="DJ34" s="254">
        <f t="shared" si="96"/>
        <v>0</v>
      </c>
      <c r="DK34" s="254">
        <f t="shared" si="97"/>
        <v>0</v>
      </c>
      <c r="DL34" s="254">
        <f t="shared" si="98"/>
        <v>0</v>
      </c>
      <c r="DM34" s="254">
        <f t="shared" si="99"/>
        <v>0</v>
      </c>
      <c r="DN34" s="254">
        <f t="shared" si="100"/>
        <v>0</v>
      </c>
      <c r="DO34" s="254">
        <f t="shared" si="101"/>
        <v>0</v>
      </c>
      <c r="DP34" s="254">
        <f t="shared" si="102"/>
        <v>0</v>
      </c>
      <c r="DQ34" s="254">
        <f t="shared" si="103"/>
        <v>0</v>
      </c>
      <c r="DR34" s="254">
        <f t="shared" si="104"/>
        <v>0</v>
      </c>
      <c r="DS34" s="254">
        <f t="shared" si="105"/>
        <v>0</v>
      </c>
      <c r="DT34" s="254">
        <f t="shared" si="106"/>
        <v>0</v>
      </c>
      <c r="DU34" s="254">
        <f t="shared" si="107"/>
        <v>0</v>
      </c>
      <c r="DV34" s="254">
        <f t="shared" si="108"/>
        <v>0</v>
      </c>
      <c r="DZ34" s="69" t="s">
        <v>295</v>
      </c>
      <c r="EA34" s="69">
        <v>20</v>
      </c>
      <c r="EB34" s="69" t="str">
        <f t="array" aca="1" ref="EB34" ca="1">IFERROR(INDEX(List1, SMALL(IF(ISBLANK(List1), "", ROW(List1)-MIN(ROW(List1))+1), ROW(A20))), IFERROR(INDEX(List2, SMALL(IF(ISBLANK(List2), "", ROW(List2)-MIN(ROW(List2))+1), ROW(A20)-SUMPRODUCT(--NOT((ISBLANK(List1)))))), ""))</f>
        <v/>
      </c>
    </row>
    <row r="35" spans="1:132" ht="24" customHeight="1">
      <c r="A35" s="11" t="str">
        <f ca="1">IF(AG35&lt;&gt;"OK","",CONCATENATE(TEXT('Front Page'!$F$33,"000"),TEXT('Front Page'!$F$31,"000"),"-",LEFT('Front Page'!$R$53,5),"-",LEFT(D35,1),AJ35, "-",TEXT(B35,"000")))</f>
        <v/>
      </c>
      <c r="B35" s="12" t="str">
        <f>IFERROR(IF(E35="","",MAX(B$17:B34)+1),"")</f>
        <v/>
      </c>
      <c r="C35" s="13"/>
      <c r="D35" s="29" t="str">
        <f t="shared" ref="D35:D174" si="141">IF(MIN(J35:U35)=0,IF(MAX(J35:U35)=0,"None",IF(AND(MAX(J35:O35,S35:U35)=0,MIN(P35:R35)&gt;0),"Q3",IF(AND(Q35&gt;0,MAX(J35:P35,R35:U35)=0),"Aug","Monthly"))),"YR")</f>
        <v>None</v>
      </c>
      <c r="E35" s="29" t="str">
        <f t="shared" si="109"/>
        <v/>
      </c>
      <c r="F35" s="29" t="str">
        <f t="shared" si="110"/>
        <v/>
      </c>
      <c r="G35" s="363"/>
      <c r="H35" s="364"/>
      <c r="I35" s="325" t="str">
        <f t="shared" ref="I35:I96" si="142">IF(OR(AND(D35="Q3",MIN(P35:R35)&lt;&gt;MAX(P35:R35)),AND(D35="YR",MIN(J35:U35)&lt;&gt;MAX(J35:U35)),D35="Monthly"),"Yes", "No")</f>
        <v>No</v>
      </c>
      <c r="J35" s="314">
        <v>0</v>
      </c>
      <c r="K35" s="312">
        <v>0</v>
      </c>
      <c r="L35" s="312">
        <v>0</v>
      </c>
      <c r="M35" s="312">
        <v>0</v>
      </c>
      <c r="N35" s="312">
        <v>0</v>
      </c>
      <c r="O35" s="312">
        <v>0</v>
      </c>
      <c r="P35" s="312">
        <v>0</v>
      </c>
      <c r="Q35" s="312">
        <v>0</v>
      </c>
      <c r="R35" s="312">
        <v>0</v>
      </c>
      <c r="S35" s="312">
        <v>0</v>
      </c>
      <c r="T35" s="312">
        <v>0</v>
      </c>
      <c r="U35" s="312">
        <v>0</v>
      </c>
      <c r="V35" s="313">
        <v>1</v>
      </c>
      <c r="W35" s="313">
        <v>1</v>
      </c>
      <c r="X35" s="312">
        <v>0</v>
      </c>
      <c r="Y35" s="312">
        <v>0</v>
      </c>
      <c r="Z35" s="312">
        <v>0</v>
      </c>
      <c r="AA35" s="14">
        <v>0</v>
      </c>
      <c r="AB35" s="317"/>
      <c r="AC35" s="15" t="str">
        <f t="shared" si="24"/>
        <v/>
      </c>
      <c r="AD35" s="15" t="str">
        <f t="shared" si="25"/>
        <v/>
      </c>
      <c r="AE35" s="16" t="str">
        <f t="shared" si="26"/>
        <v>0 - 0</v>
      </c>
      <c r="AF35" s="20" t="str">
        <f t="shared" si="140"/>
        <v>Not an offer</v>
      </c>
      <c r="AG35" s="276" t="str">
        <f t="shared" si="27"/>
        <v>Not an Offer</v>
      </c>
      <c r="AH35" s="150"/>
      <c r="AI35" s="254">
        <v>19</v>
      </c>
      <c r="AJ35" s="149" t="str">
        <f t="shared" si="28"/>
        <v>00-TAG</v>
      </c>
      <c r="AK35" s="254" t="b">
        <f t="shared" si="111"/>
        <v>0</v>
      </c>
      <c r="AL35" s="254">
        <f t="shared" si="16"/>
        <v>0</v>
      </c>
      <c r="AM35" s="254">
        <f t="shared" si="29"/>
        <v>0</v>
      </c>
      <c r="AN35" s="288">
        <f t="shared" si="30"/>
        <v>0</v>
      </c>
      <c r="AO35" s="288">
        <f>IF(AND($BU35=$BV35,BU35=AO$13),$J35&amp;$K35&amp;$L35&amp;$M35&amp;$N35&amp;$O35&amp;$P35&amp;$Q35&amp;$R35&amp;$S35&amp;$T35&amp;$U35,IFERROR(MATCH($AN35,AO$17:AO34,0),-1000))</f>
        <v>1</v>
      </c>
      <c r="AP35" s="288">
        <f>IF(AND($BU35=$BV35,BV35=AP$13),$J35&amp;$K35&amp;$L35&amp;$M35&amp;$N35&amp;$O35&amp;$P35&amp;$Q35&amp;$R35&amp;$S35&amp;$T35&amp;$U35,IFERROR(MATCH($AN35,AP$17:AP34,0),-1000))</f>
        <v>1</v>
      </c>
      <c r="AQ35" s="288">
        <f>IF(AND($BU35=$BV35,BW35=AQ$13),$J35&amp;$K35&amp;$L35&amp;$M35&amp;$N35&amp;$O35&amp;$P35&amp;$Q35&amp;$R35&amp;$S35&amp;$T35&amp;$U35,IFERROR(MATCH($AN35,AQ$17:AQ34,0),-1000))</f>
        <v>1</v>
      </c>
      <c r="AR35" s="288">
        <f>IF(AND($BU35=$BV35,BX35=AR$13),$J35&amp;$K35&amp;$L35&amp;$M35&amp;$N35&amp;$O35&amp;$P35&amp;$Q35&amp;$R35&amp;$S35&amp;$T35&amp;$U35,IFERROR(MATCH($AN35,AR$17:AR34,0),-1000))</f>
        <v>1</v>
      </c>
      <c r="AS35" s="254">
        <f t="shared" si="112"/>
        <v>0</v>
      </c>
      <c r="AT35" s="261" t="str">
        <f t="shared" si="32"/>
        <v/>
      </c>
      <c r="AU35" s="254" t="str">
        <f t="shared" si="33"/>
        <v/>
      </c>
      <c r="AV35" s="254" t="str">
        <f t="shared" si="34"/>
        <v/>
      </c>
      <c r="AW35" s="254" t="str">
        <f t="shared" si="35"/>
        <v/>
      </c>
      <c r="AX35" s="254" t="str">
        <f t="shared" si="36"/>
        <v/>
      </c>
      <c r="AY35" s="254" t="str">
        <f t="shared" si="37"/>
        <v/>
      </c>
      <c r="AZ35" s="254" t="str">
        <f t="shared" si="38"/>
        <v/>
      </c>
      <c r="BA35" s="254" t="str">
        <f t="shared" si="39"/>
        <v/>
      </c>
      <c r="BB35" s="254" t="str">
        <f t="shared" si="40"/>
        <v/>
      </c>
      <c r="BC35" s="254" t="str">
        <f t="shared" si="41"/>
        <v/>
      </c>
      <c r="BD35" s="254" t="str">
        <f t="shared" si="42"/>
        <v/>
      </c>
      <c r="BE35" s="262" t="str">
        <f t="shared" si="43"/>
        <v/>
      </c>
      <c r="BF35" s="263" t="str">
        <f t="shared" si="44"/>
        <v/>
      </c>
      <c r="BG35" s="254" t="str">
        <f t="shared" si="45"/>
        <v/>
      </c>
      <c r="BH35" s="254" t="str">
        <f t="shared" si="46"/>
        <v/>
      </c>
      <c r="BI35" s="254" t="str">
        <f t="shared" si="47"/>
        <v/>
      </c>
      <c r="BJ35" s="254" t="str">
        <f t="shared" si="48"/>
        <v/>
      </c>
      <c r="BK35" s="254" t="str">
        <f t="shared" si="49"/>
        <v/>
      </c>
      <c r="BL35" s="254" t="str">
        <f t="shared" si="50"/>
        <v/>
      </c>
      <c r="BM35" s="254" t="str">
        <f t="shared" si="51"/>
        <v/>
      </c>
      <c r="BN35" s="254" t="str">
        <f t="shared" si="52"/>
        <v/>
      </c>
      <c r="BO35" s="254" t="str">
        <f t="shared" si="53"/>
        <v/>
      </c>
      <c r="BP35" s="254" t="str">
        <f t="shared" si="54"/>
        <v/>
      </c>
      <c r="BQ35" s="264" t="str">
        <f t="shared" si="55"/>
        <v/>
      </c>
      <c r="BR35" s="261" t="str">
        <f t="shared" si="115"/>
        <v/>
      </c>
      <c r="BS35" s="254" t="str">
        <f t="shared" si="116"/>
        <v/>
      </c>
      <c r="BT35" s="254" t="str">
        <f t="shared" si="117"/>
        <v/>
      </c>
      <c r="BU35" s="265" t="str">
        <f t="shared" si="118"/>
        <v/>
      </c>
      <c r="BV35" s="263" t="str">
        <f t="shared" si="119"/>
        <v/>
      </c>
      <c r="BW35" s="254" t="str">
        <f t="shared" si="120"/>
        <v/>
      </c>
      <c r="BX35" s="254" t="str">
        <f t="shared" si="121"/>
        <v/>
      </c>
      <c r="BY35" s="264" t="str">
        <f t="shared" si="122"/>
        <v/>
      </c>
      <c r="BZ35" s="254" t="str">
        <f t="shared" si="123"/>
        <v/>
      </c>
      <c r="CA35" s="254">
        <f t="shared" si="61"/>
        <v>0</v>
      </c>
      <c r="CB35" s="254">
        <f t="shared" si="62"/>
        <v>0</v>
      </c>
      <c r="CC35" s="254">
        <f t="shared" si="63"/>
        <v>0</v>
      </c>
      <c r="CD35" s="254">
        <f t="shared" si="64"/>
        <v>0</v>
      </c>
      <c r="CE35" s="254">
        <f t="shared" si="65"/>
        <v>0</v>
      </c>
      <c r="CF35" s="254">
        <f t="shared" si="66"/>
        <v>0</v>
      </c>
      <c r="CG35" s="254">
        <f t="shared" si="67"/>
        <v>0</v>
      </c>
      <c r="CH35" s="254">
        <f t="shared" si="68"/>
        <v>0</v>
      </c>
      <c r="CI35" s="254">
        <f t="shared" si="69"/>
        <v>0</v>
      </c>
      <c r="CJ35" s="254">
        <f t="shared" si="70"/>
        <v>0</v>
      </c>
      <c r="CK35" s="254">
        <f t="shared" si="71"/>
        <v>0</v>
      </c>
      <c r="CL35" s="254">
        <f t="shared" si="72"/>
        <v>0</v>
      </c>
      <c r="CM35" s="254">
        <f t="shared" si="73"/>
        <v>0</v>
      </c>
      <c r="CN35" s="254">
        <f t="shared" si="74"/>
        <v>0</v>
      </c>
      <c r="CO35" s="254">
        <f t="shared" si="75"/>
        <v>0</v>
      </c>
      <c r="CP35" s="254">
        <f t="shared" si="76"/>
        <v>0</v>
      </c>
      <c r="CQ35" s="254">
        <f t="shared" si="77"/>
        <v>0</v>
      </c>
      <c r="CR35" s="254">
        <f t="shared" si="78"/>
        <v>0</v>
      </c>
      <c r="CS35" s="254">
        <f t="shared" si="79"/>
        <v>0</v>
      </c>
      <c r="CT35" s="254">
        <f t="shared" si="80"/>
        <v>0</v>
      </c>
      <c r="CU35" s="254">
        <f t="shared" si="81"/>
        <v>0</v>
      </c>
      <c r="CV35" s="254">
        <f t="shared" si="82"/>
        <v>0</v>
      </c>
      <c r="CW35" s="254">
        <f t="shared" si="83"/>
        <v>0</v>
      </c>
      <c r="CX35" s="254">
        <f t="shared" si="84"/>
        <v>0</v>
      </c>
      <c r="CY35" s="254">
        <f t="shared" si="85"/>
        <v>0</v>
      </c>
      <c r="CZ35" s="254">
        <f t="shared" si="86"/>
        <v>0</v>
      </c>
      <c r="DA35" s="254">
        <f t="shared" si="87"/>
        <v>0</v>
      </c>
      <c r="DB35" s="254">
        <f t="shared" si="88"/>
        <v>0</v>
      </c>
      <c r="DC35" s="254">
        <f t="shared" si="89"/>
        <v>0</v>
      </c>
      <c r="DD35" s="254">
        <f t="shared" si="90"/>
        <v>0</v>
      </c>
      <c r="DE35" s="254">
        <f t="shared" si="91"/>
        <v>0</v>
      </c>
      <c r="DF35" s="254">
        <f t="shared" si="92"/>
        <v>0</v>
      </c>
      <c r="DG35" s="254">
        <f t="shared" si="93"/>
        <v>0</v>
      </c>
      <c r="DH35" s="254">
        <f t="shared" si="94"/>
        <v>0</v>
      </c>
      <c r="DI35" s="254">
        <f t="shared" si="95"/>
        <v>0</v>
      </c>
      <c r="DJ35" s="254">
        <f t="shared" si="96"/>
        <v>0</v>
      </c>
      <c r="DK35" s="254">
        <f t="shared" si="97"/>
        <v>0</v>
      </c>
      <c r="DL35" s="254">
        <f t="shared" si="98"/>
        <v>0</v>
      </c>
      <c r="DM35" s="254">
        <f t="shared" si="99"/>
        <v>0</v>
      </c>
      <c r="DN35" s="254">
        <f t="shared" si="100"/>
        <v>0</v>
      </c>
      <c r="DO35" s="254">
        <f t="shared" si="101"/>
        <v>0</v>
      </c>
      <c r="DP35" s="254">
        <f t="shared" si="102"/>
        <v>0</v>
      </c>
      <c r="DQ35" s="254">
        <f t="shared" si="103"/>
        <v>0</v>
      </c>
      <c r="DR35" s="254">
        <f t="shared" si="104"/>
        <v>0</v>
      </c>
      <c r="DS35" s="254">
        <f t="shared" si="105"/>
        <v>0</v>
      </c>
      <c r="DT35" s="254">
        <f t="shared" si="106"/>
        <v>0</v>
      </c>
      <c r="DU35" s="254">
        <f t="shared" si="107"/>
        <v>0</v>
      </c>
      <c r="DV35" s="254">
        <f t="shared" si="108"/>
        <v>0</v>
      </c>
      <c r="DZ35" s="69" t="s">
        <v>296</v>
      </c>
    </row>
    <row r="36" spans="1:132" ht="24" customHeight="1">
      <c r="A36" s="11" t="str">
        <f ca="1">IF(AG36&lt;&gt;"OK","",CONCATENATE(TEXT('Front Page'!$F$33,"000"),TEXT('Front Page'!$F$31,"000"),"-",LEFT('Front Page'!$R$53,5),"-",LEFT(D36,1),AJ36, "-",TEXT(B36,"000")))</f>
        <v/>
      </c>
      <c r="B36" s="12" t="str">
        <f>IFERROR(IF(E36="","",MAX(B$17:B35)+1),"")</f>
        <v/>
      </c>
      <c r="C36" s="13"/>
      <c r="D36" s="29" t="str">
        <f t="shared" si="141"/>
        <v>None</v>
      </c>
      <c r="E36" s="29" t="str">
        <f t="shared" si="109"/>
        <v/>
      </c>
      <c r="F36" s="29" t="str">
        <f t="shared" si="110"/>
        <v/>
      </c>
      <c r="G36" s="363"/>
      <c r="H36" s="364"/>
      <c r="I36" s="325" t="str">
        <f t="shared" si="142"/>
        <v>No</v>
      </c>
      <c r="J36" s="314">
        <v>0</v>
      </c>
      <c r="K36" s="312">
        <v>0</v>
      </c>
      <c r="L36" s="312">
        <v>0</v>
      </c>
      <c r="M36" s="312">
        <v>0</v>
      </c>
      <c r="N36" s="312">
        <v>0</v>
      </c>
      <c r="O36" s="312">
        <v>0</v>
      </c>
      <c r="P36" s="312">
        <v>0</v>
      </c>
      <c r="Q36" s="312">
        <v>0</v>
      </c>
      <c r="R36" s="312">
        <v>0</v>
      </c>
      <c r="S36" s="312">
        <v>0</v>
      </c>
      <c r="T36" s="312">
        <v>0</v>
      </c>
      <c r="U36" s="312">
        <v>0</v>
      </c>
      <c r="V36" s="313">
        <v>1</v>
      </c>
      <c r="W36" s="313">
        <v>1</v>
      </c>
      <c r="X36" s="312">
        <v>0</v>
      </c>
      <c r="Y36" s="312">
        <v>0</v>
      </c>
      <c r="Z36" s="312">
        <v>0</v>
      </c>
      <c r="AA36" s="14">
        <v>0</v>
      </c>
      <c r="AB36" s="317"/>
      <c r="AC36" s="15" t="str">
        <f t="shared" si="24"/>
        <v/>
      </c>
      <c r="AD36" s="15" t="str">
        <f t="shared" si="25"/>
        <v/>
      </c>
      <c r="AE36" s="16" t="str">
        <f t="shared" si="26"/>
        <v>0 - 0</v>
      </c>
      <c r="AF36" s="20" t="str">
        <f t="shared" si="140"/>
        <v>Not an offer</v>
      </c>
      <c r="AG36" s="276" t="str">
        <f t="shared" si="27"/>
        <v>Not an Offer</v>
      </c>
      <c r="AH36" s="150"/>
      <c r="AI36" s="254">
        <v>20</v>
      </c>
      <c r="AJ36" s="149" t="str">
        <f t="shared" si="28"/>
        <v>00-TAG</v>
      </c>
      <c r="AK36" s="254" t="b">
        <f t="shared" si="111"/>
        <v>0</v>
      </c>
      <c r="AL36" s="254">
        <f t="shared" si="16"/>
        <v>0</v>
      </c>
      <c r="AM36" s="254">
        <f t="shared" si="29"/>
        <v>0</v>
      </c>
      <c r="AN36" s="288">
        <f t="shared" si="30"/>
        <v>0</v>
      </c>
      <c r="AO36" s="288">
        <f>IF(AND($BU36=$BV36,BU36=AO$13),$J36&amp;$K36&amp;$L36&amp;$M36&amp;$N36&amp;$O36&amp;$P36&amp;$Q36&amp;$R36&amp;$S36&amp;$T36&amp;$U36,IFERROR(MATCH($AN36,AO$17:AO35,0),-1000))</f>
        <v>1</v>
      </c>
      <c r="AP36" s="288">
        <f>IF(AND($BU36=$BV36,BV36=AP$13),$J36&amp;$K36&amp;$L36&amp;$M36&amp;$N36&amp;$O36&amp;$P36&amp;$Q36&amp;$R36&amp;$S36&amp;$T36&amp;$U36,IFERROR(MATCH($AN36,AP$17:AP35,0),-1000))</f>
        <v>1</v>
      </c>
      <c r="AQ36" s="288">
        <f>IF(AND($BU36=$BV36,BW36=AQ$13),$J36&amp;$K36&amp;$L36&amp;$M36&amp;$N36&amp;$O36&amp;$P36&amp;$Q36&amp;$R36&amp;$S36&amp;$T36&amp;$U36,IFERROR(MATCH($AN36,AQ$17:AQ35,0),-1000))</f>
        <v>1</v>
      </c>
      <c r="AR36" s="288">
        <f>IF(AND($BU36=$BV36,BX36=AR$13),$J36&amp;$K36&amp;$L36&amp;$M36&amp;$N36&amp;$O36&amp;$P36&amp;$Q36&amp;$R36&amp;$S36&amp;$T36&amp;$U36,IFERROR(MATCH($AN36,AR$17:AR35,0),-1000))</f>
        <v>1</v>
      </c>
      <c r="AS36" s="254">
        <f t="shared" si="112"/>
        <v>0</v>
      </c>
      <c r="AT36" s="261" t="str">
        <f t="shared" si="32"/>
        <v/>
      </c>
      <c r="AU36" s="254" t="str">
        <f t="shared" si="33"/>
        <v/>
      </c>
      <c r="AV36" s="254" t="str">
        <f t="shared" si="34"/>
        <v/>
      </c>
      <c r="AW36" s="254" t="str">
        <f t="shared" si="35"/>
        <v/>
      </c>
      <c r="AX36" s="254" t="str">
        <f t="shared" si="36"/>
        <v/>
      </c>
      <c r="AY36" s="254" t="str">
        <f t="shared" si="37"/>
        <v/>
      </c>
      <c r="AZ36" s="254" t="str">
        <f t="shared" si="38"/>
        <v/>
      </c>
      <c r="BA36" s="254" t="str">
        <f t="shared" si="39"/>
        <v/>
      </c>
      <c r="BB36" s="254" t="str">
        <f t="shared" si="40"/>
        <v/>
      </c>
      <c r="BC36" s="254" t="str">
        <f t="shared" si="41"/>
        <v/>
      </c>
      <c r="BD36" s="254" t="str">
        <f t="shared" si="42"/>
        <v/>
      </c>
      <c r="BE36" s="262" t="str">
        <f t="shared" si="43"/>
        <v/>
      </c>
      <c r="BF36" s="263" t="str">
        <f t="shared" si="44"/>
        <v/>
      </c>
      <c r="BG36" s="254" t="str">
        <f t="shared" si="45"/>
        <v/>
      </c>
      <c r="BH36" s="254" t="str">
        <f t="shared" si="46"/>
        <v/>
      </c>
      <c r="BI36" s="254" t="str">
        <f t="shared" si="47"/>
        <v/>
      </c>
      <c r="BJ36" s="254" t="str">
        <f t="shared" si="48"/>
        <v/>
      </c>
      <c r="BK36" s="254" t="str">
        <f t="shared" si="49"/>
        <v/>
      </c>
      <c r="BL36" s="254" t="str">
        <f t="shared" si="50"/>
        <v/>
      </c>
      <c r="BM36" s="254" t="str">
        <f t="shared" si="51"/>
        <v/>
      </c>
      <c r="BN36" s="254" t="str">
        <f t="shared" si="52"/>
        <v/>
      </c>
      <c r="BO36" s="254" t="str">
        <f t="shared" si="53"/>
        <v/>
      </c>
      <c r="BP36" s="254" t="str">
        <f t="shared" si="54"/>
        <v/>
      </c>
      <c r="BQ36" s="264" t="str">
        <f t="shared" si="55"/>
        <v/>
      </c>
      <c r="BR36" s="261" t="str">
        <f t="shared" si="115"/>
        <v/>
      </c>
      <c r="BS36" s="254" t="str">
        <f t="shared" si="116"/>
        <v/>
      </c>
      <c r="BT36" s="254" t="str">
        <f t="shared" si="117"/>
        <v/>
      </c>
      <c r="BU36" s="265" t="str">
        <f t="shared" si="118"/>
        <v/>
      </c>
      <c r="BV36" s="263" t="str">
        <f t="shared" si="119"/>
        <v/>
      </c>
      <c r="BW36" s="254" t="str">
        <f t="shared" si="120"/>
        <v/>
      </c>
      <c r="BX36" s="254" t="str">
        <f t="shared" si="121"/>
        <v/>
      </c>
      <c r="BY36" s="264" t="str">
        <f t="shared" si="122"/>
        <v/>
      </c>
      <c r="BZ36" s="254" t="str">
        <f t="shared" si="123"/>
        <v/>
      </c>
      <c r="CA36" s="254">
        <f t="shared" si="61"/>
        <v>0</v>
      </c>
      <c r="CB36" s="254">
        <f t="shared" si="62"/>
        <v>0</v>
      </c>
      <c r="CC36" s="254">
        <f t="shared" si="63"/>
        <v>0</v>
      </c>
      <c r="CD36" s="254">
        <f t="shared" si="64"/>
        <v>0</v>
      </c>
      <c r="CE36" s="254">
        <f t="shared" si="65"/>
        <v>0</v>
      </c>
      <c r="CF36" s="254">
        <f t="shared" si="66"/>
        <v>0</v>
      </c>
      <c r="CG36" s="254">
        <f t="shared" si="67"/>
        <v>0</v>
      </c>
      <c r="CH36" s="254">
        <f t="shared" si="68"/>
        <v>0</v>
      </c>
      <c r="CI36" s="254">
        <f t="shared" si="69"/>
        <v>0</v>
      </c>
      <c r="CJ36" s="254">
        <f t="shared" si="70"/>
        <v>0</v>
      </c>
      <c r="CK36" s="254">
        <f t="shared" si="71"/>
        <v>0</v>
      </c>
      <c r="CL36" s="254">
        <f t="shared" si="72"/>
        <v>0</v>
      </c>
      <c r="CM36" s="254">
        <f t="shared" si="73"/>
        <v>0</v>
      </c>
      <c r="CN36" s="254">
        <f t="shared" si="74"/>
        <v>0</v>
      </c>
      <c r="CO36" s="254">
        <f t="shared" si="75"/>
        <v>0</v>
      </c>
      <c r="CP36" s="254">
        <f t="shared" si="76"/>
        <v>0</v>
      </c>
      <c r="CQ36" s="254">
        <f t="shared" si="77"/>
        <v>0</v>
      </c>
      <c r="CR36" s="254">
        <f t="shared" si="78"/>
        <v>0</v>
      </c>
      <c r="CS36" s="254">
        <f t="shared" si="79"/>
        <v>0</v>
      </c>
      <c r="CT36" s="254">
        <f t="shared" si="80"/>
        <v>0</v>
      </c>
      <c r="CU36" s="254">
        <f t="shared" si="81"/>
        <v>0</v>
      </c>
      <c r="CV36" s="254">
        <f t="shared" si="82"/>
        <v>0</v>
      </c>
      <c r="CW36" s="254">
        <f t="shared" si="83"/>
        <v>0</v>
      </c>
      <c r="CX36" s="254">
        <f t="shared" si="84"/>
        <v>0</v>
      </c>
      <c r="CY36" s="254">
        <f t="shared" si="85"/>
        <v>0</v>
      </c>
      <c r="CZ36" s="254">
        <f t="shared" si="86"/>
        <v>0</v>
      </c>
      <c r="DA36" s="254">
        <f t="shared" si="87"/>
        <v>0</v>
      </c>
      <c r="DB36" s="254">
        <f t="shared" si="88"/>
        <v>0</v>
      </c>
      <c r="DC36" s="254">
        <f t="shared" si="89"/>
        <v>0</v>
      </c>
      <c r="DD36" s="254">
        <f t="shared" si="90"/>
        <v>0</v>
      </c>
      <c r="DE36" s="254">
        <f t="shared" si="91"/>
        <v>0</v>
      </c>
      <c r="DF36" s="254">
        <f t="shared" si="92"/>
        <v>0</v>
      </c>
      <c r="DG36" s="254">
        <f t="shared" si="93"/>
        <v>0</v>
      </c>
      <c r="DH36" s="254">
        <f t="shared" si="94"/>
        <v>0</v>
      </c>
      <c r="DI36" s="254">
        <f t="shared" si="95"/>
        <v>0</v>
      </c>
      <c r="DJ36" s="254">
        <f t="shared" si="96"/>
        <v>0</v>
      </c>
      <c r="DK36" s="254">
        <f t="shared" si="97"/>
        <v>0</v>
      </c>
      <c r="DL36" s="254">
        <f t="shared" si="98"/>
        <v>0</v>
      </c>
      <c r="DM36" s="254">
        <f t="shared" si="99"/>
        <v>0</v>
      </c>
      <c r="DN36" s="254">
        <f t="shared" si="100"/>
        <v>0</v>
      </c>
      <c r="DO36" s="254">
        <f t="shared" si="101"/>
        <v>0</v>
      </c>
      <c r="DP36" s="254">
        <f t="shared" si="102"/>
        <v>0</v>
      </c>
      <c r="DQ36" s="254">
        <f t="shared" si="103"/>
        <v>0</v>
      </c>
      <c r="DR36" s="254">
        <f t="shared" si="104"/>
        <v>0</v>
      </c>
      <c r="DS36" s="254">
        <f t="shared" si="105"/>
        <v>0</v>
      </c>
      <c r="DT36" s="254">
        <f t="shared" si="106"/>
        <v>0</v>
      </c>
      <c r="DU36" s="254">
        <f t="shared" si="107"/>
        <v>0</v>
      </c>
      <c r="DV36" s="254">
        <f t="shared" si="108"/>
        <v>0</v>
      </c>
      <c r="DZ36" s="69" t="s">
        <v>297</v>
      </c>
    </row>
    <row r="37" spans="1:132" ht="24" customHeight="1">
      <c r="A37" s="11" t="str">
        <f ca="1">IF(AG37&lt;&gt;"OK","",CONCATENATE(TEXT('Front Page'!$F$33,"000"),TEXT('Front Page'!$F$31,"000"),"-",LEFT('Front Page'!$R$53,5),"-",LEFT(D37,1),AJ37, "-",TEXT(B37,"000")))</f>
        <v/>
      </c>
      <c r="B37" s="12" t="str">
        <f>IFERROR(IF(E37="","",MAX(B$17:B36)+1),"")</f>
        <v/>
      </c>
      <c r="C37" s="13"/>
      <c r="D37" s="29" t="str">
        <f t="shared" si="141"/>
        <v>None</v>
      </c>
      <c r="E37" s="29" t="str">
        <f t="shared" si="109"/>
        <v/>
      </c>
      <c r="F37" s="29" t="str">
        <f t="shared" si="110"/>
        <v/>
      </c>
      <c r="G37" s="363"/>
      <c r="H37" s="364"/>
      <c r="I37" s="325" t="str">
        <f t="shared" si="142"/>
        <v>No</v>
      </c>
      <c r="J37" s="314">
        <v>0</v>
      </c>
      <c r="K37" s="312">
        <v>0</v>
      </c>
      <c r="L37" s="312">
        <v>0</v>
      </c>
      <c r="M37" s="312">
        <v>0</v>
      </c>
      <c r="N37" s="312">
        <v>0</v>
      </c>
      <c r="O37" s="312">
        <v>0</v>
      </c>
      <c r="P37" s="312">
        <v>0</v>
      </c>
      <c r="Q37" s="312">
        <v>0</v>
      </c>
      <c r="R37" s="312">
        <v>0</v>
      </c>
      <c r="S37" s="312">
        <v>0</v>
      </c>
      <c r="T37" s="312">
        <v>0</v>
      </c>
      <c r="U37" s="312">
        <v>0</v>
      </c>
      <c r="V37" s="313">
        <v>1</v>
      </c>
      <c r="W37" s="313">
        <v>1</v>
      </c>
      <c r="X37" s="312">
        <v>0</v>
      </c>
      <c r="Y37" s="312">
        <v>0</v>
      </c>
      <c r="Z37" s="312">
        <v>0</v>
      </c>
      <c r="AA37" s="14">
        <v>0</v>
      </c>
      <c r="AB37" s="317"/>
      <c r="AC37" s="15" t="str">
        <f t="shared" si="24"/>
        <v/>
      </c>
      <c r="AD37" s="15" t="str">
        <f t="shared" si="25"/>
        <v/>
      </c>
      <c r="AE37" s="16" t="str">
        <f t="shared" si="26"/>
        <v>0 - 0</v>
      </c>
      <c r="AF37" s="20" t="str">
        <f t="shared" si="140"/>
        <v>Not an offer</v>
      </c>
      <c r="AG37" s="276" t="str">
        <f t="shared" si="27"/>
        <v>Not an Offer</v>
      </c>
      <c r="AH37" s="150"/>
      <c r="AI37" s="254">
        <v>21</v>
      </c>
      <c r="AJ37" s="149" t="str">
        <f t="shared" si="28"/>
        <v>00-TAG</v>
      </c>
      <c r="AK37" s="254" t="b">
        <f t="shared" si="111"/>
        <v>0</v>
      </c>
      <c r="AL37" s="254">
        <f t="shared" si="16"/>
        <v>0</v>
      </c>
      <c r="AM37" s="254">
        <f t="shared" si="29"/>
        <v>0</v>
      </c>
      <c r="AN37" s="288">
        <f t="shared" si="30"/>
        <v>0</v>
      </c>
      <c r="AO37" s="288">
        <f>IF(AND($BU37=$BV37,BU37=AO$13),$J37&amp;$K37&amp;$L37&amp;$M37&amp;$N37&amp;$O37&amp;$P37&amp;$Q37&amp;$R37&amp;$S37&amp;$T37&amp;$U37,IFERROR(MATCH($AN37,AO$17:AO36,0),-1000))</f>
        <v>1</v>
      </c>
      <c r="AP37" s="288">
        <f>IF(AND($BU37=$BV37,BV37=AP$13),$J37&amp;$K37&amp;$L37&amp;$M37&amp;$N37&amp;$O37&amp;$P37&amp;$Q37&amp;$R37&amp;$S37&amp;$T37&amp;$U37,IFERROR(MATCH($AN37,AP$17:AP36,0),-1000))</f>
        <v>1</v>
      </c>
      <c r="AQ37" s="288">
        <f>IF(AND($BU37=$BV37,BW37=AQ$13),$J37&amp;$K37&amp;$L37&amp;$M37&amp;$N37&amp;$O37&amp;$P37&amp;$Q37&amp;$R37&amp;$S37&amp;$T37&amp;$U37,IFERROR(MATCH($AN37,AQ$17:AQ36,0),-1000))</f>
        <v>1</v>
      </c>
      <c r="AR37" s="288">
        <f>IF(AND($BU37=$BV37,BX37=AR$13),$J37&amp;$K37&amp;$L37&amp;$M37&amp;$N37&amp;$O37&amp;$P37&amp;$Q37&amp;$R37&amp;$S37&amp;$T37&amp;$U37,IFERROR(MATCH($AN37,AR$17:AR36,0),-1000))</f>
        <v>1</v>
      </c>
      <c r="AS37" s="254">
        <f t="shared" si="112"/>
        <v>0</v>
      </c>
      <c r="AT37" s="261" t="str">
        <f t="shared" si="32"/>
        <v/>
      </c>
      <c r="AU37" s="254" t="str">
        <f t="shared" si="33"/>
        <v/>
      </c>
      <c r="AV37" s="254" t="str">
        <f t="shared" si="34"/>
        <v/>
      </c>
      <c r="AW37" s="254" t="str">
        <f t="shared" si="35"/>
        <v/>
      </c>
      <c r="AX37" s="254" t="str">
        <f t="shared" si="36"/>
        <v/>
      </c>
      <c r="AY37" s="254" t="str">
        <f t="shared" si="37"/>
        <v/>
      </c>
      <c r="AZ37" s="254" t="str">
        <f t="shared" si="38"/>
        <v/>
      </c>
      <c r="BA37" s="254" t="str">
        <f t="shared" si="39"/>
        <v/>
      </c>
      <c r="BB37" s="254" t="str">
        <f t="shared" si="40"/>
        <v/>
      </c>
      <c r="BC37" s="254" t="str">
        <f t="shared" si="41"/>
        <v/>
      </c>
      <c r="BD37" s="254" t="str">
        <f t="shared" si="42"/>
        <v/>
      </c>
      <c r="BE37" s="262" t="str">
        <f t="shared" si="43"/>
        <v/>
      </c>
      <c r="BF37" s="263" t="str">
        <f t="shared" si="44"/>
        <v/>
      </c>
      <c r="BG37" s="254" t="str">
        <f t="shared" si="45"/>
        <v/>
      </c>
      <c r="BH37" s="254" t="str">
        <f t="shared" si="46"/>
        <v/>
      </c>
      <c r="BI37" s="254" t="str">
        <f t="shared" si="47"/>
        <v/>
      </c>
      <c r="BJ37" s="254" t="str">
        <f t="shared" si="48"/>
        <v/>
      </c>
      <c r="BK37" s="254" t="str">
        <f t="shared" si="49"/>
        <v/>
      </c>
      <c r="BL37" s="254" t="str">
        <f t="shared" si="50"/>
        <v/>
      </c>
      <c r="BM37" s="254" t="str">
        <f t="shared" si="51"/>
        <v/>
      </c>
      <c r="BN37" s="254" t="str">
        <f t="shared" si="52"/>
        <v/>
      </c>
      <c r="BO37" s="254" t="str">
        <f t="shared" si="53"/>
        <v/>
      </c>
      <c r="BP37" s="254" t="str">
        <f t="shared" si="54"/>
        <v/>
      </c>
      <c r="BQ37" s="264" t="str">
        <f t="shared" si="55"/>
        <v/>
      </c>
      <c r="BR37" s="261" t="str">
        <f t="shared" si="115"/>
        <v/>
      </c>
      <c r="BS37" s="254" t="str">
        <f t="shared" si="116"/>
        <v/>
      </c>
      <c r="BT37" s="254" t="str">
        <f t="shared" si="117"/>
        <v/>
      </c>
      <c r="BU37" s="265" t="str">
        <f t="shared" si="118"/>
        <v/>
      </c>
      <c r="BV37" s="263" t="str">
        <f t="shared" si="119"/>
        <v/>
      </c>
      <c r="BW37" s="254" t="str">
        <f t="shared" si="120"/>
        <v/>
      </c>
      <c r="BX37" s="254" t="str">
        <f t="shared" si="121"/>
        <v/>
      </c>
      <c r="BY37" s="264" t="str">
        <f t="shared" si="122"/>
        <v/>
      </c>
      <c r="BZ37" s="254" t="str">
        <f t="shared" si="123"/>
        <v/>
      </c>
      <c r="CA37" s="254">
        <f t="shared" si="61"/>
        <v>0</v>
      </c>
      <c r="CB37" s="254">
        <f t="shared" si="62"/>
        <v>0</v>
      </c>
      <c r="CC37" s="254">
        <f t="shared" si="63"/>
        <v>0</v>
      </c>
      <c r="CD37" s="254">
        <f t="shared" si="64"/>
        <v>0</v>
      </c>
      <c r="CE37" s="254">
        <f t="shared" si="65"/>
        <v>0</v>
      </c>
      <c r="CF37" s="254">
        <f t="shared" si="66"/>
        <v>0</v>
      </c>
      <c r="CG37" s="254">
        <f t="shared" si="67"/>
        <v>0</v>
      </c>
      <c r="CH37" s="254">
        <f t="shared" si="68"/>
        <v>0</v>
      </c>
      <c r="CI37" s="254">
        <f t="shared" si="69"/>
        <v>0</v>
      </c>
      <c r="CJ37" s="254">
        <f t="shared" si="70"/>
        <v>0</v>
      </c>
      <c r="CK37" s="254">
        <f t="shared" si="71"/>
        <v>0</v>
      </c>
      <c r="CL37" s="254">
        <f t="shared" si="72"/>
        <v>0</v>
      </c>
      <c r="CM37" s="254">
        <f t="shared" si="73"/>
        <v>0</v>
      </c>
      <c r="CN37" s="254">
        <f t="shared" si="74"/>
        <v>0</v>
      </c>
      <c r="CO37" s="254">
        <f t="shared" si="75"/>
        <v>0</v>
      </c>
      <c r="CP37" s="254">
        <f t="shared" si="76"/>
        <v>0</v>
      </c>
      <c r="CQ37" s="254">
        <f t="shared" si="77"/>
        <v>0</v>
      </c>
      <c r="CR37" s="254">
        <f t="shared" si="78"/>
        <v>0</v>
      </c>
      <c r="CS37" s="254">
        <f t="shared" si="79"/>
        <v>0</v>
      </c>
      <c r="CT37" s="254">
        <f t="shared" si="80"/>
        <v>0</v>
      </c>
      <c r="CU37" s="254">
        <f t="shared" si="81"/>
        <v>0</v>
      </c>
      <c r="CV37" s="254">
        <f t="shared" si="82"/>
        <v>0</v>
      </c>
      <c r="CW37" s="254">
        <f t="shared" si="83"/>
        <v>0</v>
      </c>
      <c r="CX37" s="254">
        <f t="shared" si="84"/>
        <v>0</v>
      </c>
      <c r="CY37" s="254">
        <f t="shared" si="85"/>
        <v>0</v>
      </c>
      <c r="CZ37" s="254">
        <f t="shared" si="86"/>
        <v>0</v>
      </c>
      <c r="DA37" s="254">
        <f t="shared" si="87"/>
        <v>0</v>
      </c>
      <c r="DB37" s="254">
        <f t="shared" si="88"/>
        <v>0</v>
      </c>
      <c r="DC37" s="254">
        <f t="shared" si="89"/>
        <v>0</v>
      </c>
      <c r="DD37" s="254">
        <f t="shared" si="90"/>
        <v>0</v>
      </c>
      <c r="DE37" s="254">
        <f t="shared" si="91"/>
        <v>0</v>
      </c>
      <c r="DF37" s="254">
        <f t="shared" si="92"/>
        <v>0</v>
      </c>
      <c r="DG37" s="254">
        <f t="shared" si="93"/>
        <v>0</v>
      </c>
      <c r="DH37" s="254">
        <f t="shared" si="94"/>
        <v>0</v>
      </c>
      <c r="DI37" s="254">
        <f t="shared" si="95"/>
        <v>0</v>
      </c>
      <c r="DJ37" s="254">
        <f t="shared" si="96"/>
        <v>0</v>
      </c>
      <c r="DK37" s="254">
        <f t="shared" si="97"/>
        <v>0</v>
      </c>
      <c r="DL37" s="254">
        <f t="shared" si="98"/>
        <v>0</v>
      </c>
      <c r="DM37" s="254">
        <f t="shared" si="99"/>
        <v>0</v>
      </c>
      <c r="DN37" s="254">
        <f t="shared" si="100"/>
        <v>0</v>
      </c>
      <c r="DO37" s="254">
        <f t="shared" si="101"/>
        <v>0</v>
      </c>
      <c r="DP37" s="254">
        <f t="shared" si="102"/>
        <v>0</v>
      </c>
      <c r="DQ37" s="254">
        <f t="shared" si="103"/>
        <v>0</v>
      </c>
      <c r="DR37" s="254">
        <f t="shared" si="104"/>
        <v>0</v>
      </c>
      <c r="DS37" s="254">
        <f t="shared" si="105"/>
        <v>0</v>
      </c>
      <c r="DT37" s="254">
        <f t="shared" si="106"/>
        <v>0</v>
      </c>
      <c r="DU37" s="254">
        <f t="shared" si="107"/>
        <v>0</v>
      </c>
      <c r="DV37" s="254">
        <f t="shared" si="108"/>
        <v>0</v>
      </c>
      <c r="DZ37" s="69" t="s">
        <v>298</v>
      </c>
    </row>
    <row r="38" spans="1:132" ht="24" customHeight="1">
      <c r="A38" s="11" t="str">
        <f ca="1">IF(AG38&lt;&gt;"OK","",CONCATENATE(TEXT('Front Page'!$F$33,"000"),TEXT('Front Page'!$F$31,"000"),"-",LEFT('Front Page'!$R$53,5),"-",LEFT(D38,1),AJ38, "-",TEXT(B38,"000")))</f>
        <v/>
      </c>
      <c r="B38" s="12" t="str">
        <f>IFERROR(IF(E38="","",MAX(B$17:B37)+1),"")</f>
        <v/>
      </c>
      <c r="C38" s="13"/>
      <c r="D38" s="29" t="str">
        <f t="shared" si="141"/>
        <v>None</v>
      </c>
      <c r="E38" s="29" t="str">
        <f t="shared" si="109"/>
        <v/>
      </c>
      <c r="F38" s="29" t="str">
        <f t="shared" si="110"/>
        <v/>
      </c>
      <c r="G38" s="363"/>
      <c r="H38" s="364"/>
      <c r="I38" s="325" t="str">
        <f t="shared" si="142"/>
        <v>No</v>
      </c>
      <c r="J38" s="314">
        <v>0</v>
      </c>
      <c r="K38" s="312">
        <v>0</v>
      </c>
      <c r="L38" s="312">
        <v>0</v>
      </c>
      <c r="M38" s="312">
        <v>0</v>
      </c>
      <c r="N38" s="312">
        <v>0</v>
      </c>
      <c r="O38" s="312">
        <v>0</v>
      </c>
      <c r="P38" s="312">
        <v>0</v>
      </c>
      <c r="Q38" s="312">
        <v>0</v>
      </c>
      <c r="R38" s="312">
        <v>0</v>
      </c>
      <c r="S38" s="312">
        <v>0</v>
      </c>
      <c r="T38" s="312">
        <v>0</v>
      </c>
      <c r="U38" s="312">
        <v>0</v>
      </c>
      <c r="V38" s="313">
        <v>1</v>
      </c>
      <c r="W38" s="313">
        <v>1</v>
      </c>
      <c r="X38" s="312">
        <v>0</v>
      </c>
      <c r="Y38" s="312">
        <v>0</v>
      </c>
      <c r="Z38" s="312">
        <v>0</v>
      </c>
      <c r="AA38" s="14">
        <v>0</v>
      </c>
      <c r="AB38" s="317"/>
      <c r="AC38" s="15" t="str">
        <f t="shared" si="24"/>
        <v/>
      </c>
      <c r="AD38" s="15" t="str">
        <f t="shared" si="25"/>
        <v/>
      </c>
      <c r="AE38" s="16" t="str">
        <f t="shared" si="26"/>
        <v>0 - 0</v>
      </c>
      <c r="AF38" s="20" t="str">
        <f t="shared" si="140"/>
        <v>Not an offer</v>
      </c>
      <c r="AG38" s="276" t="str">
        <f t="shared" si="27"/>
        <v>Not an Offer</v>
      </c>
      <c r="AH38" s="150"/>
      <c r="AI38" s="254">
        <v>22</v>
      </c>
      <c r="AJ38" s="149" t="str">
        <f t="shared" si="28"/>
        <v>00-TAG</v>
      </c>
      <c r="AK38" s="254" t="b">
        <f t="shared" si="111"/>
        <v>0</v>
      </c>
      <c r="AL38" s="254">
        <f t="shared" si="16"/>
        <v>0</v>
      </c>
      <c r="AM38" s="254">
        <f t="shared" si="29"/>
        <v>0</v>
      </c>
      <c r="AN38" s="288">
        <f t="shared" si="30"/>
        <v>0</v>
      </c>
      <c r="AO38" s="288">
        <f>IF(AND($BU38=$BV38,BU38=AO$13),$J38&amp;$K38&amp;$L38&amp;$M38&amp;$N38&amp;$O38&amp;$P38&amp;$Q38&amp;$R38&amp;$S38&amp;$T38&amp;$U38,IFERROR(MATCH($AN38,AO$17:AO37,0),-1000))</f>
        <v>1</v>
      </c>
      <c r="AP38" s="288">
        <f>IF(AND($BU38=$BV38,BV38=AP$13),$J38&amp;$K38&amp;$L38&amp;$M38&amp;$N38&amp;$O38&amp;$P38&amp;$Q38&amp;$R38&amp;$S38&amp;$T38&amp;$U38,IFERROR(MATCH($AN38,AP$17:AP37,0),-1000))</f>
        <v>1</v>
      </c>
      <c r="AQ38" s="288">
        <f>IF(AND($BU38=$BV38,BW38=AQ$13),$J38&amp;$K38&amp;$L38&amp;$M38&amp;$N38&amp;$O38&amp;$P38&amp;$Q38&amp;$R38&amp;$S38&amp;$T38&amp;$U38,IFERROR(MATCH($AN38,AQ$17:AQ37,0),-1000))</f>
        <v>1</v>
      </c>
      <c r="AR38" s="288">
        <f>IF(AND($BU38=$BV38,BX38=AR$13),$J38&amp;$K38&amp;$L38&amp;$M38&amp;$N38&amp;$O38&amp;$P38&amp;$Q38&amp;$R38&amp;$S38&amp;$T38&amp;$U38,IFERROR(MATCH($AN38,AR$17:AR37,0),-1000))</f>
        <v>1</v>
      </c>
      <c r="AS38" s="254">
        <f t="shared" si="112"/>
        <v>0</v>
      </c>
      <c r="AT38" s="261" t="str">
        <f t="shared" si="32"/>
        <v/>
      </c>
      <c r="AU38" s="254" t="str">
        <f t="shared" si="33"/>
        <v/>
      </c>
      <c r="AV38" s="254" t="str">
        <f t="shared" si="34"/>
        <v/>
      </c>
      <c r="AW38" s="254" t="str">
        <f t="shared" si="35"/>
        <v/>
      </c>
      <c r="AX38" s="254" t="str">
        <f t="shared" si="36"/>
        <v/>
      </c>
      <c r="AY38" s="254" t="str">
        <f t="shared" si="37"/>
        <v/>
      </c>
      <c r="AZ38" s="254" t="str">
        <f t="shared" si="38"/>
        <v/>
      </c>
      <c r="BA38" s="254" t="str">
        <f t="shared" si="39"/>
        <v/>
      </c>
      <c r="BB38" s="254" t="str">
        <f t="shared" si="40"/>
        <v/>
      </c>
      <c r="BC38" s="254" t="str">
        <f t="shared" si="41"/>
        <v/>
      </c>
      <c r="BD38" s="254" t="str">
        <f t="shared" si="42"/>
        <v/>
      </c>
      <c r="BE38" s="262" t="str">
        <f t="shared" si="43"/>
        <v/>
      </c>
      <c r="BF38" s="263" t="str">
        <f t="shared" si="44"/>
        <v/>
      </c>
      <c r="BG38" s="254" t="str">
        <f t="shared" si="45"/>
        <v/>
      </c>
      <c r="BH38" s="254" t="str">
        <f t="shared" si="46"/>
        <v/>
      </c>
      <c r="BI38" s="254" t="str">
        <f t="shared" si="47"/>
        <v/>
      </c>
      <c r="BJ38" s="254" t="str">
        <f t="shared" si="48"/>
        <v/>
      </c>
      <c r="BK38" s="254" t="str">
        <f t="shared" si="49"/>
        <v/>
      </c>
      <c r="BL38" s="254" t="str">
        <f t="shared" si="50"/>
        <v/>
      </c>
      <c r="BM38" s="254" t="str">
        <f t="shared" si="51"/>
        <v/>
      </c>
      <c r="BN38" s="254" t="str">
        <f t="shared" si="52"/>
        <v/>
      </c>
      <c r="BO38" s="254" t="str">
        <f t="shared" si="53"/>
        <v/>
      </c>
      <c r="BP38" s="254" t="str">
        <f t="shared" si="54"/>
        <v/>
      </c>
      <c r="BQ38" s="264" t="str">
        <f t="shared" si="55"/>
        <v/>
      </c>
      <c r="BR38" s="261" t="str">
        <f t="shared" si="115"/>
        <v/>
      </c>
      <c r="BS38" s="254" t="str">
        <f t="shared" si="116"/>
        <v/>
      </c>
      <c r="BT38" s="254" t="str">
        <f t="shared" si="117"/>
        <v/>
      </c>
      <c r="BU38" s="265" t="str">
        <f t="shared" si="118"/>
        <v/>
      </c>
      <c r="BV38" s="263" t="str">
        <f t="shared" si="119"/>
        <v/>
      </c>
      <c r="BW38" s="254" t="str">
        <f t="shared" si="120"/>
        <v/>
      </c>
      <c r="BX38" s="254" t="str">
        <f t="shared" si="121"/>
        <v/>
      </c>
      <c r="BY38" s="264" t="str">
        <f t="shared" si="122"/>
        <v/>
      </c>
      <c r="BZ38" s="254" t="str">
        <f t="shared" si="123"/>
        <v/>
      </c>
      <c r="CA38" s="254">
        <f t="shared" si="61"/>
        <v>0</v>
      </c>
      <c r="CB38" s="254">
        <f t="shared" si="62"/>
        <v>0</v>
      </c>
      <c r="CC38" s="254">
        <f t="shared" si="63"/>
        <v>0</v>
      </c>
      <c r="CD38" s="254">
        <f t="shared" si="64"/>
        <v>0</v>
      </c>
      <c r="CE38" s="254">
        <f t="shared" si="65"/>
        <v>0</v>
      </c>
      <c r="CF38" s="254">
        <f t="shared" si="66"/>
        <v>0</v>
      </c>
      <c r="CG38" s="254">
        <f t="shared" si="67"/>
        <v>0</v>
      </c>
      <c r="CH38" s="254">
        <f t="shared" si="68"/>
        <v>0</v>
      </c>
      <c r="CI38" s="254">
        <f t="shared" si="69"/>
        <v>0</v>
      </c>
      <c r="CJ38" s="254">
        <f t="shared" si="70"/>
        <v>0</v>
      </c>
      <c r="CK38" s="254">
        <f t="shared" si="71"/>
        <v>0</v>
      </c>
      <c r="CL38" s="254">
        <f t="shared" si="72"/>
        <v>0</v>
      </c>
      <c r="CM38" s="254">
        <f t="shared" si="73"/>
        <v>0</v>
      </c>
      <c r="CN38" s="254">
        <f t="shared" si="74"/>
        <v>0</v>
      </c>
      <c r="CO38" s="254">
        <f t="shared" si="75"/>
        <v>0</v>
      </c>
      <c r="CP38" s="254">
        <f t="shared" si="76"/>
        <v>0</v>
      </c>
      <c r="CQ38" s="254">
        <f t="shared" si="77"/>
        <v>0</v>
      </c>
      <c r="CR38" s="254">
        <f t="shared" si="78"/>
        <v>0</v>
      </c>
      <c r="CS38" s="254">
        <f t="shared" si="79"/>
        <v>0</v>
      </c>
      <c r="CT38" s="254">
        <f t="shared" si="80"/>
        <v>0</v>
      </c>
      <c r="CU38" s="254">
        <f t="shared" si="81"/>
        <v>0</v>
      </c>
      <c r="CV38" s="254">
        <f t="shared" si="82"/>
        <v>0</v>
      </c>
      <c r="CW38" s="254">
        <f t="shared" si="83"/>
        <v>0</v>
      </c>
      <c r="CX38" s="254">
        <f t="shared" si="84"/>
        <v>0</v>
      </c>
      <c r="CY38" s="254">
        <f t="shared" si="85"/>
        <v>0</v>
      </c>
      <c r="CZ38" s="254">
        <f t="shared" si="86"/>
        <v>0</v>
      </c>
      <c r="DA38" s="254">
        <f t="shared" si="87"/>
        <v>0</v>
      </c>
      <c r="DB38" s="254">
        <f t="shared" si="88"/>
        <v>0</v>
      </c>
      <c r="DC38" s="254">
        <f t="shared" si="89"/>
        <v>0</v>
      </c>
      <c r="DD38" s="254">
        <f t="shared" si="90"/>
        <v>0</v>
      </c>
      <c r="DE38" s="254">
        <f t="shared" si="91"/>
        <v>0</v>
      </c>
      <c r="DF38" s="254">
        <f t="shared" si="92"/>
        <v>0</v>
      </c>
      <c r="DG38" s="254">
        <f t="shared" si="93"/>
        <v>0</v>
      </c>
      <c r="DH38" s="254">
        <f t="shared" si="94"/>
        <v>0</v>
      </c>
      <c r="DI38" s="254">
        <f t="shared" si="95"/>
        <v>0</v>
      </c>
      <c r="DJ38" s="254">
        <f t="shared" si="96"/>
        <v>0</v>
      </c>
      <c r="DK38" s="254">
        <f t="shared" si="97"/>
        <v>0</v>
      </c>
      <c r="DL38" s="254">
        <f t="shared" si="98"/>
        <v>0</v>
      </c>
      <c r="DM38" s="254">
        <f t="shared" si="99"/>
        <v>0</v>
      </c>
      <c r="DN38" s="254">
        <f t="shared" si="100"/>
        <v>0</v>
      </c>
      <c r="DO38" s="254">
        <f t="shared" si="101"/>
        <v>0</v>
      </c>
      <c r="DP38" s="254">
        <f t="shared" si="102"/>
        <v>0</v>
      </c>
      <c r="DQ38" s="254">
        <f t="shared" si="103"/>
        <v>0</v>
      </c>
      <c r="DR38" s="254">
        <f t="shared" si="104"/>
        <v>0</v>
      </c>
      <c r="DS38" s="254">
        <f t="shared" si="105"/>
        <v>0</v>
      </c>
      <c r="DT38" s="254">
        <f t="shared" si="106"/>
        <v>0</v>
      </c>
      <c r="DU38" s="254">
        <f t="shared" si="107"/>
        <v>0</v>
      </c>
      <c r="DV38" s="254">
        <f t="shared" si="108"/>
        <v>0</v>
      </c>
      <c r="DZ38" s="69" t="s">
        <v>299</v>
      </c>
    </row>
    <row r="39" spans="1:132" ht="24" customHeight="1">
      <c r="A39" s="11" t="str">
        <f ca="1">IF(AG39&lt;&gt;"OK","",CONCATENATE(TEXT('Front Page'!$F$33,"000"),TEXT('Front Page'!$F$31,"000"),"-",LEFT('Front Page'!$R$53,5),"-",LEFT(D39,1),AJ39, "-",TEXT(B39,"000")))</f>
        <v/>
      </c>
      <c r="B39" s="12" t="str">
        <f>IFERROR(IF(E39="","",MAX(B$17:B38)+1),"")</f>
        <v/>
      </c>
      <c r="C39" s="13"/>
      <c r="D39" s="29" t="str">
        <f t="shared" si="141"/>
        <v>None</v>
      </c>
      <c r="E39" s="29" t="str">
        <f t="shared" si="109"/>
        <v/>
      </c>
      <c r="F39" s="29" t="str">
        <f t="shared" si="110"/>
        <v/>
      </c>
      <c r="G39" s="363"/>
      <c r="H39" s="364"/>
      <c r="I39" s="325" t="str">
        <f t="shared" si="142"/>
        <v>No</v>
      </c>
      <c r="J39" s="314">
        <v>0</v>
      </c>
      <c r="K39" s="312">
        <v>0</v>
      </c>
      <c r="L39" s="312">
        <v>0</v>
      </c>
      <c r="M39" s="312">
        <v>0</v>
      </c>
      <c r="N39" s="312">
        <v>0</v>
      </c>
      <c r="O39" s="312">
        <v>0</v>
      </c>
      <c r="P39" s="312">
        <v>0</v>
      </c>
      <c r="Q39" s="312">
        <v>0</v>
      </c>
      <c r="R39" s="312">
        <v>0</v>
      </c>
      <c r="S39" s="312">
        <v>0</v>
      </c>
      <c r="T39" s="312">
        <v>0</v>
      </c>
      <c r="U39" s="312">
        <v>0</v>
      </c>
      <c r="V39" s="313">
        <v>1</v>
      </c>
      <c r="W39" s="313">
        <v>1</v>
      </c>
      <c r="X39" s="312">
        <v>0</v>
      </c>
      <c r="Y39" s="312">
        <v>0</v>
      </c>
      <c r="Z39" s="312">
        <v>0</v>
      </c>
      <c r="AA39" s="14">
        <v>0</v>
      </c>
      <c r="AB39" s="317"/>
      <c r="AC39" s="15" t="str">
        <f t="shared" si="24"/>
        <v/>
      </c>
      <c r="AD39" s="15" t="str">
        <f t="shared" si="25"/>
        <v/>
      </c>
      <c r="AE39" s="16" t="str">
        <f t="shared" si="26"/>
        <v>0 - 0</v>
      </c>
      <c r="AF39" s="20" t="str">
        <f t="shared" si="140"/>
        <v>Not an offer</v>
      </c>
      <c r="AG39" s="276" t="str">
        <f t="shared" si="27"/>
        <v>Not an Offer</v>
      </c>
      <c r="AH39" s="150"/>
      <c r="AI39" s="254">
        <v>23</v>
      </c>
      <c r="AJ39" s="149" t="str">
        <f t="shared" si="28"/>
        <v>00-TAG</v>
      </c>
      <c r="AK39" s="254" t="b">
        <f t="shared" si="111"/>
        <v>0</v>
      </c>
      <c r="AL39" s="254">
        <f t="shared" si="16"/>
        <v>0</v>
      </c>
      <c r="AM39" s="254">
        <f t="shared" si="29"/>
        <v>0</v>
      </c>
      <c r="AN39" s="288">
        <f t="shared" si="30"/>
        <v>0</v>
      </c>
      <c r="AO39" s="288">
        <f>IF(AND($BU39=$BV39,BU39=AO$13),$J39&amp;$K39&amp;$L39&amp;$M39&amp;$N39&amp;$O39&amp;$P39&amp;$Q39&amp;$R39&amp;$S39&amp;$T39&amp;$U39,IFERROR(MATCH($AN39,AO$17:AO38,0),-1000))</f>
        <v>1</v>
      </c>
      <c r="AP39" s="288">
        <f>IF(AND($BU39=$BV39,BV39=AP$13),$J39&amp;$K39&amp;$L39&amp;$M39&amp;$N39&amp;$O39&amp;$P39&amp;$Q39&amp;$R39&amp;$S39&amp;$T39&amp;$U39,IFERROR(MATCH($AN39,AP$17:AP38,0),-1000))</f>
        <v>1</v>
      </c>
      <c r="AQ39" s="288">
        <f>IF(AND($BU39=$BV39,BW39=AQ$13),$J39&amp;$K39&amp;$L39&amp;$M39&amp;$N39&amp;$O39&amp;$P39&amp;$Q39&amp;$R39&amp;$S39&amp;$T39&amp;$U39,IFERROR(MATCH($AN39,AQ$17:AQ38,0),-1000))</f>
        <v>1</v>
      </c>
      <c r="AR39" s="288">
        <f>IF(AND($BU39=$BV39,BX39=AR$13),$J39&amp;$K39&amp;$L39&amp;$M39&amp;$N39&amp;$O39&amp;$P39&amp;$Q39&amp;$R39&amp;$S39&amp;$T39&amp;$U39,IFERROR(MATCH($AN39,AR$17:AR38,0),-1000))</f>
        <v>1</v>
      </c>
      <c r="AS39" s="254">
        <f t="shared" si="112"/>
        <v>0</v>
      </c>
      <c r="AT39" s="261" t="str">
        <f t="shared" si="32"/>
        <v/>
      </c>
      <c r="AU39" s="254" t="str">
        <f t="shared" si="33"/>
        <v/>
      </c>
      <c r="AV39" s="254" t="str">
        <f t="shared" si="34"/>
        <v/>
      </c>
      <c r="AW39" s="254" t="str">
        <f t="shared" si="35"/>
        <v/>
      </c>
      <c r="AX39" s="254" t="str">
        <f t="shared" si="36"/>
        <v/>
      </c>
      <c r="AY39" s="254" t="str">
        <f t="shared" si="37"/>
        <v/>
      </c>
      <c r="AZ39" s="254" t="str">
        <f t="shared" si="38"/>
        <v/>
      </c>
      <c r="BA39" s="254" t="str">
        <f t="shared" si="39"/>
        <v/>
      </c>
      <c r="BB39" s="254" t="str">
        <f t="shared" si="40"/>
        <v/>
      </c>
      <c r="BC39" s="254" t="str">
        <f t="shared" si="41"/>
        <v/>
      </c>
      <c r="BD39" s="254" t="str">
        <f t="shared" si="42"/>
        <v/>
      </c>
      <c r="BE39" s="262" t="str">
        <f t="shared" si="43"/>
        <v/>
      </c>
      <c r="BF39" s="263" t="str">
        <f t="shared" si="44"/>
        <v/>
      </c>
      <c r="BG39" s="254" t="str">
        <f t="shared" si="45"/>
        <v/>
      </c>
      <c r="BH39" s="254" t="str">
        <f t="shared" si="46"/>
        <v/>
      </c>
      <c r="BI39" s="254" t="str">
        <f t="shared" si="47"/>
        <v/>
      </c>
      <c r="BJ39" s="254" t="str">
        <f t="shared" si="48"/>
        <v/>
      </c>
      <c r="BK39" s="254" t="str">
        <f t="shared" si="49"/>
        <v/>
      </c>
      <c r="BL39" s="254" t="str">
        <f t="shared" si="50"/>
        <v/>
      </c>
      <c r="BM39" s="254" t="str">
        <f t="shared" si="51"/>
        <v/>
      </c>
      <c r="BN39" s="254" t="str">
        <f t="shared" si="52"/>
        <v/>
      </c>
      <c r="BO39" s="254" t="str">
        <f t="shared" si="53"/>
        <v/>
      </c>
      <c r="BP39" s="254" t="str">
        <f t="shared" si="54"/>
        <v/>
      </c>
      <c r="BQ39" s="264" t="str">
        <f t="shared" si="55"/>
        <v/>
      </c>
      <c r="BR39" s="261" t="str">
        <f t="shared" si="115"/>
        <v/>
      </c>
      <c r="BS39" s="254" t="str">
        <f t="shared" si="116"/>
        <v/>
      </c>
      <c r="BT39" s="254" t="str">
        <f t="shared" si="117"/>
        <v/>
      </c>
      <c r="BU39" s="265" t="str">
        <f t="shared" si="118"/>
        <v/>
      </c>
      <c r="BV39" s="263" t="str">
        <f t="shared" si="119"/>
        <v/>
      </c>
      <c r="BW39" s="254" t="str">
        <f t="shared" si="120"/>
        <v/>
      </c>
      <c r="BX39" s="254" t="str">
        <f t="shared" si="121"/>
        <v/>
      </c>
      <c r="BY39" s="264" t="str">
        <f t="shared" si="122"/>
        <v/>
      </c>
      <c r="BZ39" s="254" t="str">
        <f t="shared" si="123"/>
        <v/>
      </c>
      <c r="CA39" s="254">
        <f t="shared" si="61"/>
        <v>0</v>
      </c>
      <c r="CB39" s="254">
        <f t="shared" si="62"/>
        <v>0</v>
      </c>
      <c r="CC39" s="254">
        <f t="shared" si="63"/>
        <v>0</v>
      </c>
      <c r="CD39" s="254">
        <f t="shared" si="64"/>
        <v>0</v>
      </c>
      <c r="CE39" s="254">
        <f t="shared" si="65"/>
        <v>0</v>
      </c>
      <c r="CF39" s="254">
        <f t="shared" si="66"/>
        <v>0</v>
      </c>
      <c r="CG39" s="254">
        <f t="shared" si="67"/>
        <v>0</v>
      </c>
      <c r="CH39" s="254">
        <f t="shared" si="68"/>
        <v>0</v>
      </c>
      <c r="CI39" s="254">
        <f t="shared" si="69"/>
        <v>0</v>
      </c>
      <c r="CJ39" s="254">
        <f t="shared" si="70"/>
        <v>0</v>
      </c>
      <c r="CK39" s="254">
        <f t="shared" si="71"/>
        <v>0</v>
      </c>
      <c r="CL39" s="254">
        <f t="shared" si="72"/>
        <v>0</v>
      </c>
      <c r="CM39" s="254">
        <f t="shared" si="73"/>
        <v>0</v>
      </c>
      <c r="CN39" s="254">
        <f t="shared" si="74"/>
        <v>0</v>
      </c>
      <c r="CO39" s="254">
        <f t="shared" si="75"/>
        <v>0</v>
      </c>
      <c r="CP39" s="254">
        <f t="shared" si="76"/>
        <v>0</v>
      </c>
      <c r="CQ39" s="254">
        <f t="shared" si="77"/>
        <v>0</v>
      </c>
      <c r="CR39" s="254">
        <f t="shared" si="78"/>
        <v>0</v>
      </c>
      <c r="CS39" s="254">
        <f t="shared" si="79"/>
        <v>0</v>
      </c>
      <c r="CT39" s="254">
        <f t="shared" si="80"/>
        <v>0</v>
      </c>
      <c r="CU39" s="254">
        <f t="shared" si="81"/>
        <v>0</v>
      </c>
      <c r="CV39" s="254">
        <f t="shared" si="82"/>
        <v>0</v>
      </c>
      <c r="CW39" s="254">
        <f t="shared" si="83"/>
        <v>0</v>
      </c>
      <c r="CX39" s="254">
        <f t="shared" si="84"/>
        <v>0</v>
      </c>
      <c r="CY39" s="254">
        <f t="shared" si="85"/>
        <v>0</v>
      </c>
      <c r="CZ39" s="254">
        <f t="shared" si="86"/>
        <v>0</v>
      </c>
      <c r="DA39" s="254">
        <f t="shared" si="87"/>
        <v>0</v>
      </c>
      <c r="DB39" s="254">
        <f t="shared" si="88"/>
        <v>0</v>
      </c>
      <c r="DC39" s="254">
        <f t="shared" si="89"/>
        <v>0</v>
      </c>
      <c r="DD39" s="254">
        <f t="shared" si="90"/>
        <v>0</v>
      </c>
      <c r="DE39" s="254">
        <f t="shared" si="91"/>
        <v>0</v>
      </c>
      <c r="DF39" s="254">
        <f t="shared" si="92"/>
        <v>0</v>
      </c>
      <c r="DG39" s="254">
        <f t="shared" si="93"/>
        <v>0</v>
      </c>
      <c r="DH39" s="254">
        <f t="shared" si="94"/>
        <v>0</v>
      </c>
      <c r="DI39" s="254">
        <f t="shared" si="95"/>
        <v>0</v>
      </c>
      <c r="DJ39" s="254">
        <f t="shared" si="96"/>
        <v>0</v>
      </c>
      <c r="DK39" s="254">
        <f t="shared" si="97"/>
        <v>0</v>
      </c>
      <c r="DL39" s="254">
        <f t="shared" si="98"/>
        <v>0</v>
      </c>
      <c r="DM39" s="254">
        <f t="shared" si="99"/>
        <v>0</v>
      </c>
      <c r="DN39" s="254">
        <f t="shared" si="100"/>
        <v>0</v>
      </c>
      <c r="DO39" s="254">
        <f t="shared" si="101"/>
        <v>0</v>
      </c>
      <c r="DP39" s="254">
        <f t="shared" si="102"/>
        <v>0</v>
      </c>
      <c r="DQ39" s="254">
        <f t="shared" si="103"/>
        <v>0</v>
      </c>
      <c r="DR39" s="254">
        <f t="shared" si="104"/>
        <v>0</v>
      </c>
      <c r="DS39" s="254">
        <f t="shared" si="105"/>
        <v>0</v>
      </c>
      <c r="DT39" s="254">
        <f t="shared" si="106"/>
        <v>0</v>
      </c>
      <c r="DU39" s="254">
        <f t="shared" si="107"/>
        <v>0</v>
      </c>
      <c r="DV39" s="254">
        <f t="shared" si="108"/>
        <v>0</v>
      </c>
      <c r="DZ39" s="69" t="s">
        <v>300</v>
      </c>
    </row>
    <row r="40" spans="1:132" ht="24" customHeight="1">
      <c r="A40" s="11" t="str">
        <f ca="1">IF(AG40&lt;&gt;"OK","",CONCATENATE(TEXT('Front Page'!$F$33,"000"),TEXT('Front Page'!$F$31,"000"),"-",LEFT('Front Page'!$R$53,5),"-",LEFT(D40,1),AJ40, "-",TEXT(B40,"000")))</f>
        <v/>
      </c>
      <c r="B40" s="12" t="str">
        <f>IFERROR(IF(E40="","",MAX(B$17:B39)+1),"")</f>
        <v/>
      </c>
      <c r="C40" s="13"/>
      <c r="D40" s="29" t="str">
        <f t="shared" si="141"/>
        <v>None</v>
      </c>
      <c r="E40" s="29" t="str">
        <f t="shared" si="109"/>
        <v/>
      </c>
      <c r="F40" s="29" t="str">
        <f t="shared" si="110"/>
        <v/>
      </c>
      <c r="G40" s="363"/>
      <c r="H40" s="364"/>
      <c r="I40" s="325" t="str">
        <f t="shared" si="142"/>
        <v>No</v>
      </c>
      <c r="J40" s="314">
        <v>0</v>
      </c>
      <c r="K40" s="312">
        <v>0</v>
      </c>
      <c r="L40" s="312">
        <v>0</v>
      </c>
      <c r="M40" s="312">
        <v>0</v>
      </c>
      <c r="N40" s="312">
        <v>0</v>
      </c>
      <c r="O40" s="312">
        <v>0</v>
      </c>
      <c r="P40" s="312">
        <v>0</v>
      </c>
      <c r="Q40" s="312">
        <v>0</v>
      </c>
      <c r="R40" s="312">
        <v>0</v>
      </c>
      <c r="S40" s="312">
        <v>0</v>
      </c>
      <c r="T40" s="312">
        <v>0</v>
      </c>
      <c r="U40" s="312">
        <v>0</v>
      </c>
      <c r="V40" s="313">
        <v>1</v>
      </c>
      <c r="W40" s="313">
        <v>1</v>
      </c>
      <c r="X40" s="312">
        <v>0</v>
      </c>
      <c r="Y40" s="312">
        <v>0</v>
      </c>
      <c r="Z40" s="312">
        <v>0</v>
      </c>
      <c r="AA40" s="14">
        <v>0</v>
      </c>
      <c r="AB40" s="317"/>
      <c r="AC40" s="15" t="str">
        <f t="shared" si="24"/>
        <v/>
      </c>
      <c r="AD40" s="15" t="str">
        <f t="shared" si="25"/>
        <v/>
      </c>
      <c r="AE40" s="16" t="str">
        <f t="shared" si="26"/>
        <v>0 - 0</v>
      </c>
      <c r="AF40" s="20" t="str">
        <f t="shared" si="140"/>
        <v>Not an offer</v>
      </c>
      <c r="AG40" s="276" t="str">
        <f t="shared" si="27"/>
        <v>Not an Offer</v>
      </c>
      <c r="AH40" s="150"/>
      <c r="AI40" s="254">
        <v>24</v>
      </c>
      <c r="AJ40" s="149" t="str">
        <f t="shared" si="28"/>
        <v>00-TAG</v>
      </c>
      <c r="AK40" s="254" t="b">
        <f t="shared" si="111"/>
        <v>0</v>
      </c>
      <c r="AL40" s="254">
        <f t="shared" si="16"/>
        <v>0</v>
      </c>
      <c r="AM40" s="254">
        <f t="shared" si="29"/>
        <v>0</v>
      </c>
      <c r="AN40" s="288">
        <f t="shared" si="30"/>
        <v>0</v>
      </c>
      <c r="AO40" s="288">
        <f>IF(AND($BU40=$BV40,BU40=AO$13),$J40&amp;$K40&amp;$L40&amp;$M40&amp;$N40&amp;$O40&amp;$P40&amp;$Q40&amp;$R40&amp;$S40&amp;$T40&amp;$U40,IFERROR(MATCH($AN40,AO$17:AO39,0),-1000))</f>
        <v>1</v>
      </c>
      <c r="AP40" s="288">
        <f>IF(AND($BU40=$BV40,BV40=AP$13),$J40&amp;$K40&amp;$L40&amp;$M40&amp;$N40&amp;$O40&amp;$P40&amp;$Q40&amp;$R40&amp;$S40&amp;$T40&amp;$U40,IFERROR(MATCH($AN40,AP$17:AP39,0),-1000))</f>
        <v>1</v>
      </c>
      <c r="AQ40" s="288">
        <f>IF(AND($BU40=$BV40,BW40=AQ$13),$J40&amp;$K40&amp;$L40&amp;$M40&amp;$N40&amp;$O40&amp;$P40&amp;$Q40&amp;$R40&amp;$S40&amp;$T40&amp;$U40,IFERROR(MATCH($AN40,AQ$17:AQ39,0),-1000))</f>
        <v>1</v>
      </c>
      <c r="AR40" s="288">
        <f>IF(AND($BU40=$BV40,BX40=AR$13),$J40&amp;$K40&amp;$L40&amp;$M40&amp;$N40&amp;$O40&amp;$P40&amp;$Q40&amp;$R40&amp;$S40&amp;$T40&amp;$U40,IFERROR(MATCH($AN40,AR$17:AR39,0),-1000))</f>
        <v>1</v>
      </c>
      <c r="AS40" s="254">
        <f t="shared" si="112"/>
        <v>0</v>
      </c>
      <c r="AT40" s="261" t="str">
        <f t="shared" si="32"/>
        <v/>
      </c>
      <c r="AU40" s="254" t="str">
        <f t="shared" si="33"/>
        <v/>
      </c>
      <c r="AV40" s="254" t="str">
        <f t="shared" si="34"/>
        <v/>
      </c>
      <c r="AW40" s="254" t="str">
        <f t="shared" si="35"/>
        <v/>
      </c>
      <c r="AX40" s="254" t="str">
        <f t="shared" si="36"/>
        <v/>
      </c>
      <c r="AY40" s="254" t="str">
        <f t="shared" si="37"/>
        <v/>
      </c>
      <c r="AZ40" s="254" t="str">
        <f t="shared" si="38"/>
        <v/>
      </c>
      <c r="BA40" s="254" t="str">
        <f t="shared" si="39"/>
        <v/>
      </c>
      <c r="BB40" s="254" t="str">
        <f t="shared" si="40"/>
        <v/>
      </c>
      <c r="BC40" s="254" t="str">
        <f t="shared" si="41"/>
        <v/>
      </c>
      <c r="BD40" s="254" t="str">
        <f t="shared" si="42"/>
        <v/>
      </c>
      <c r="BE40" s="262" t="str">
        <f t="shared" si="43"/>
        <v/>
      </c>
      <c r="BF40" s="263" t="str">
        <f t="shared" si="44"/>
        <v/>
      </c>
      <c r="BG40" s="254" t="str">
        <f t="shared" si="45"/>
        <v/>
      </c>
      <c r="BH40" s="254" t="str">
        <f t="shared" si="46"/>
        <v/>
      </c>
      <c r="BI40" s="254" t="str">
        <f t="shared" si="47"/>
        <v/>
      </c>
      <c r="BJ40" s="254" t="str">
        <f t="shared" si="48"/>
        <v/>
      </c>
      <c r="BK40" s="254" t="str">
        <f t="shared" si="49"/>
        <v/>
      </c>
      <c r="BL40" s="254" t="str">
        <f t="shared" si="50"/>
        <v/>
      </c>
      <c r="BM40" s="254" t="str">
        <f t="shared" si="51"/>
        <v/>
      </c>
      <c r="BN40" s="254" t="str">
        <f t="shared" si="52"/>
        <v/>
      </c>
      <c r="BO40" s="254" t="str">
        <f t="shared" si="53"/>
        <v/>
      </c>
      <c r="BP40" s="254" t="str">
        <f t="shared" si="54"/>
        <v/>
      </c>
      <c r="BQ40" s="264" t="str">
        <f t="shared" si="55"/>
        <v/>
      </c>
      <c r="BR40" s="261" t="str">
        <f t="shared" si="115"/>
        <v/>
      </c>
      <c r="BS40" s="254" t="str">
        <f t="shared" si="116"/>
        <v/>
      </c>
      <c r="BT40" s="254" t="str">
        <f t="shared" si="117"/>
        <v/>
      </c>
      <c r="BU40" s="265" t="str">
        <f t="shared" si="118"/>
        <v/>
      </c>
      <c r="BV40" s="263" t="str">
        <f t="shared" si="119"/>
        <v/>
      </c>
      <c r="BW40" s="254" t="str">
        <f t="shared" si="120"/>
        <v/>
      </c>
      <c r="BX40" s="254" t="str">
        <f t="shared" si="121"/>
        <v/>
      </c>
      <c r="BY40" s="264" t="str">
        <f t="shared" si="122"/>
        <v/>
      </c>
      <c r="BZ40" s="254" t="str">
        <f t="shared" si="123"/>
        <v/>
      </c>
      <c r="CA40" s="254">
        <f t="shared" si="61"/>
        <v>0</v>
      </c>
      <c r="CB40" s="254">
        <f t="shared" si="62"/>
        <v>0</v>
      </c>
      <c r="CC40" s="254">
        <f t="shared" si="63"/>
        <v>0</v>
      </c>
      <c r="CD40" s="254">
        <f t="shared" si="64"/>
        <v>0</v>
      </c>
      <c r="CE40" s="254">
        <f t="shared" si="65"/>
        <v>0</v>
      </c>
      <c r="CF40" s="254">
        <f t="shared" si="66"/>
        <v>0</v>
      </c>
      <c r="CG40" s="254">
        <f t="shared" si="67"/>
        <v>0</v>
      </c>
      <c r="CH40" s="254">
        <f t="shared" si="68"/>
        <v>0</v>
      </c>
      <c r="CI40" s="254">
        <f t="shared" si="69"/>
        <v>0</v>
      </c>
      <c r="CJ40" s="254">
        <f t="shared" si="70"/>
        <v>0</v>
      </c>
      <c r="CK40" s="254">
        <f t="shared" si="71"/>
        <v>0</v>
      </c>
      <c r="CL40" s="254">
        <f t="shared" si="72"/>
        <v>0</v>
      </c>
      <c r="CM40" s="254">
        <f t="shared" si="73"/>
        <v>0</v>
      </c>
      <c r="CN40" s="254">
        <f t="shared" si="74"/>
        <v>0</v>
      </c>
      <c r="CO40" s="254">
        <f t="shared" si="75"/>
        <v>0</v>
      </c>
      <c r="CP40" s="254">
        <f t="shared" si="76"/>
        <v>0</v>
      </c>
      <c r="CQ40" s="254">
        <f t="shared" si="77"/>
        <v>0</v>
      </c>
      <c r="CR40" s="254">
        <f t="shared" si="78"/>
        <v>0</v>
      </c>
      <c r="CS40" s="254">
        <f t="shared" si="79"/>
        <v>0</v>
      </c>
      <c r="CT40" s="254">
        <f t="shared" si="80"/>
        <v>0</v>
      </c>
      <c r="CU40" s="254">
        <f t="shared" si="81"/>
        <v>0</v>
      </c>
      <c r="CV40" s="254">
        <f t="shared" si="82"/>
        <v>0</v>
      </c>
      <c r="CW40" s="254">
        <f t="shared" si="83"/>
        <v>0</v>
      </c>
      <c r="CX40" s="254">
        <f t="shared" si="84"/>
        <v>0</v>
      </c>
      <c r="CY40" s="254">
        <f t="shared" si="85"/>
        <v>0</v>
      </c>
      <c r="CZ40" s="254">
        <f t="shared" si="86"/>
        <v>0</v>
      </c>
      <c r="DA40" s="254">
        <f t="shared" si="87"/>
        <v>0</v>
      </c>
      <c r="DB40" s="254">
        <f t="shared" si="88"/>
        <v>0</v>
      </c>
      <c r="DC40" s="254">
        <f t="shared" si="89"/>
        <v>0</v>
      </c>
      <c r="DD40" s="254">
        <f t="shared" si="90"/>
        <v>0</v>
      </c>
      <c r="DE40" s="254">
        <f t="shared" si="91"/>
        <v>0</v>
      </c>
      <c r="DF40" s="254">
        <f t="shared" si="92"/>
        <v>0</v>
      </c>
      <c r="DG40" s="254">
        <f t="shared" si="93"/>
        <v>0</v>
      </c>
      <c r="DH40" s="254">
        <f t="shared" si="94"/>
        <v>0</v>
      </c>
      <c r="DI40" s="254">
        <f t="shared" si="95"/>
        <v>0</v>
      </c>
      <c r="DJ40" s="254">
        <f t="shared" si="96"/>
        <v>0</v>
      </c>
      <c r="DK40" s="254">
        <f t="shared" si="97"/>
        <v>0</v>
      </c>
      <c r="DL40" s="254">
        <f t="shared" si="98"/>
        <v>0</v>
      </c>
      <c r="DM40" s="254">
        <f t="shared" si="99"/>
        <v>0</v>
      </c>
      <c r="DN40" s="254">
        <f t="shared" si="100"/>
        <v>0</v>
      </c>
      <c r="DO40" s="254">
        <f t="shared" si="101"/>
        <v>0</v>
      </c>
      <c r="DP40" s="254">
        <f t="shared" si="102"/>
        <v>0</v>
      </c>
      <c r="DQ40" s="254">
        <f t="shared" si="103"/>
        <v>0</v>
      </c>
      <c r="DR40" s="254">
        <f t="shared" si="104"/>
        <v>0</v>
      </c>
      <c r="DS40" s="254">
        <f t="shared" si="105"/>
        <v>0</v>
      </c>
      <c r="DT40" s="254">
        <f t="shared" si="106"/>
        <v>0</v>
      </c>
      <c r="DU40" s="254">
        <f t="shared" si="107"/>
        <v>0</v>
      </c>
      <c r="DV40" s="254">
        <f t="shared" si="108"/>
        <v>0</v>
      </c>
      <c r="DZ40" s="69" t="s">
        <v>301</v>
      </c>
    </row>
    <row r="41" spans="1:132" ht="24" customHeight="1">
      <c r="A41" s="11" t="str">
        <f ca="1">IF(AG41&lt;&gt;"OK","",CONCATENATE(TEXT('Front Page'!$F$33,"000"),TEXT('Front Page'!$F$31,"000"),"-",LEFT('Front Page'!$R$53,5),"-",LEFT(D41,1),AJ41, "-",TEXT(B41,"000")))</f>
        <v/>
      </c>
      <c r="B41" s="12" t="str">
        <f>IFERROR(IF(E41="","",MAX(B$17:B40)+1),"")</f>
        <v/>
      </c>
      <c r="C41" s="13"/>
      <c r="D41" s="29" t="str">
        <f t="shared" si="141"/>
        <v>None</v>
      </c>
      <c r="E41" s="29" t="str">
        <f t="shared" si="109"/>
        <v/>
      </c>
      <c r="F41" s="29" t="str">
        <f t="shared" si="110"/>
        <v/>
      </c>
      <c r="G41" s="363"/>
      <c r="H41" s="364"/>
      <c r="I41" s="325" t="str">
        <f t="shared" si="142"/>
        <v>No</v>
      </c>
      <c r="J41" s="314">
        <v>0</v>
      </c>
      <c r="K41" s="312">
        <v>0</v>
      </c>
      <c r="L41" s="312">
        <v>0</v>
      </c>
      <c r="M41" s="312">
        <v>0</v>
      </c>
      <c r="N41" s="312">
        <v>0</v>
      </c>
      <c r="O41" s="312">
        <v>0</v>
      </c>
      <c r="P41" s="312">
        <v>0</v>
      </c>
      <c r="Q41" s="312">
        <v>0</v>
      </c>
      <c r="R41" s="312">
        <v>0</v>
      </c>
      <c r="S41" s="312">
        <v>0</v>
      </c>
      <c r="T41" s="312">
        <v>0</v>
      </c>
      <c r="U41" s="312">
        <v>0</v>
      </c>
      <c r="V41" s="313">
        <v>1</v>
      </c>
      <c r="W41" s="313">
        <v>1</v>
      </c>
      <c r="X41" s="312">
        <v>0</v>
      </c>
      <c r="Y41" s="312">
        <v>0</v>
      </c>
      <c r="Z41" s="312">
        <v>0</v>
      </c>
      <c r="AA41" s="14">
        <v>0</v>
      </c>
      <c r="AB41" s="317"/>
      <c r="AC41" s="15" t="str">
        <f t="shared" si="24"/>
        <v/>
      </c>
      <c r="AD41" s="15" t="str">
        <f t="shared" si="25"/>
        <v/>
      </c>
      <c r="AE41" s="16" t="str">
        <f t="shared" si="26"/>
        <v>0 - 0</v>
      </c>
      <c r="AF41" s="20" t="str">
        <f t="shared" si="140"/>
        <v>Not an offer</v>
      </c>
      <c r="AG41" s="276" t="str">
        <f t="shared" si="27"/>
        <v>Not an Offer</v>
      </c>
      <c r="AH41" s="150"/>
      <c r="AI41" s="254">
        <v>25</v>
      </c>
      <c r="AJ41" s="149" t="str">
        <f t="shared" si="28"/>
        <v>00-TAG</v>
      </c>
      <c r="AK41" s="254" t="b">
        <f t="shared" si="111"/>
        <v>0</v>
      </c>
      <c r="AL41" s="254">
        <f t="shared" si="16"/>
        <v>0</v>
      </c>
      <c r="AM41" s="254">
        <f t="shared" si="29"/>
        <v>0</v>
      </c>
      <c r="AN41" s="288">
        <f t="shared" si="30"/>
        <v>0</v>
      </c>
      <c r="AO41" s="288">
        <f>IF(AND($BU41=$BV41,BU41=AO$13),$J41&amp;$K41&amp;$L41&amp;$M41&amp;$N41&amp;$O41&amp;$P41&amp;$Q41&amp;$R41&amp;$S41&amp;$T41&amp;$U41,IFERROR(MATCH($AN41,AO$17:AO40,0),-1000))</f>
        <v>1</v>
      </c>
      <c r="AP41" s="288">
        <f>IF(AND($BU41=$BV41,BV41=AP$13),$J41&amp;$K41&amp;$L41&amp;$M41&amp;$N41&amp;$O41&amp;$P41&amp;$Q41&amp;$R41&amp;$S41&amp;$T41&amp;$U41,IFERROR(MATCH($AN41,AP$17:AP40,0),-1000))</f>
        <v>1</v>
      </c>
      <c r="AQ41" s="288">
        <f>IF(AND($BU41=$BV41,BW41=AQ$13),$J41&amp;$K41&amp;$L41&amp;$M41&amp;$N41&amp;$O41&amp;$P41&amp;$Q41&amp;$R41&amp;$S41&amp;$T41&amp;$U41,IFERROR(MATCH($AN41,AQ$17:AQ40,0),-1000))</f>
        <v>1</v>
      </c>
      <c r="AR41" s="288">
        <f>IF(AND($BU41=$BV41,BX41=AR$13),$J41&amp;$K41&amp;$L41&amp;$M41&amp;$N41&amp;$O41&amp;$P41&amp;$Q41&amp;$R41&amp;$S41&amp;$T41&amp;$U41,IFERROR(MATCH($AN41,AR$17:AR40,0),-1000))</f>
        <v>1</v>
      </c>
      <c r="AS41" s="254">
        <f t="shared" si="112"/>
        <v>0</v>
      </c>
      <c r="AT41" s="261" t="str">
        <f t="shared" si="32"/>
        <v/>
      </c>
      <c r="AU41" s="254" t="str">
        <f t="shared" si="33"/>
        <v/>
      </c>
      <c r="AV41" s="254" t="str">
        <f t="shared" si="34"/>
        <v/>
      </c>
      <c r="AW41" s="254" t="str">
        <f t="shared" si="35"/>
        <v/>
      </c>
      <c r="AX41" s="254" t="str">
        <f t="shared" si="36"/>
        <v/>
      </c>
      <c r="AY41" s="254" t="str">
        <f t="shared" si="37"/>
        <v/>
      </c>
      <c r="AZ41" s="254" t="str">
        <f t="shared" si="38"/>
        <v/>
      </c>
      <c r="BA41" s="254" t="str">
        <f t="shared" si="39"/>
        <v/>
      </c>
      <c r="BB41" s="254" t="str">
        <f t="shared" si="40"/>
        <v/>
      </c>
      <c r="BC41" s="254" t="str">
        <f t="shared" si="41"/>
        <v/>
      </c>
      <c r="BD41" s="254" t="str">
        <f t="shared" si="42"/>
        <v/>
      </c>
      <c r="BE41" s="262" t="str">
        <f t="shared" si="43"/>
        <v/>
      </c>
      <c r="BF41" s="263" t="str">
        <f t="shared" si="44"/>
        <v/>
      </c>
      <c r="BG41" s="254" t="str">
        <f t="shared" si="45"/>
        <v/>
      </c>
      <c r="BH41" s="254" t="str">
        <f t="shared" si="46"/>
        <v/>
      </c>
      <c r="BI41" s="254" t="str">
        <f t="shared" si="47"/>
        <v/>
      </c>
      <c r="BJ41" s="254" t="str">
        <f t="shared" si="48"/>
        <v/>
      </c>
      <c r="BK41" s="254" t="str">
        <f t="shared" si="49"/>
        <v/>
      </c>
      <c r="BL41" s="254" t="str">
        <f t="shared" si="50"/>
        <v/>
      </c>
      <c r="BM41" s="254" t="str">
        <f t="shared" si="51"/>
        <v/>
      </c>
      <c r="BN41" s="254" t="str">
        <f t="shared" si="52"/>
        <v/>
      </c>
      <c r="BO41" s="254" t="str">
        <f t="shared" si="53"/>
        <v/>
      </c>
      <c r="BP41" s="254" t="str">
        <f t="shared" si="54"/>
        <v/>
      </c>
      <c r="BQ41" s="264" t="str">
        <f t="shared" si="55"/>
        <v/>
      </c>
      <c r="BR41" s="261" t="str">
        <f t="shared" si="115"/>
        <v/>
      </c>
      <c r="BS41" s="254" t="str">
        <f t="shared" si="116"/>
        <v/>
      </c>
      <c r="BT41" s="254" t="str">
        <f t="shared" si="117"/>
        <v/>
      </c>
      <c r="BU41" s="265" t="str">
        <f t="shared" si="118"/>
        <v/>
      </c>
      <c r="BV41" s="263" t="str">
        <f t="shared" si="119"/>
        <v/>
      </c>
      <c r="BW41" s="254" t="str">
        <f t="shared" si="120"/>
        <v/>
      </c>
      <c r="BX41" s="254" t="str">
        <f t="shared" si="121"/>
        <v/>
      </c>
      <c r="BY41" s="264" t="str">
        <f t="shared" si="122"/>
        <v/>
      </c>
      <c r="BZ41" s="254" t="str">
        <f t="shared" si="123"/>
        <v/>
      </c>
      <c r="CA41" s="254">
        <f t="shared" si="61"/>
        <v>0</v>
      </c>
      <c r="CB41" s="254">
        <f t="shared" si="62"/>
        <v>0</v>
      </c>
      <c r="CC41" s="254">
        <f t="shared" si="63"/>
        <v>0</v>
      </c>
      <c r="CD41" s="254">
        <f t="shared" si="64"/>
        <v>0</v>
      </c>
      <c r="CE41" s="254">
        <f t="shared" si="65"/>
        <v>0</v>
      </c>
      <c r="CF41" s="254">
        <f t="shared" si="66"/>
        <v>0</v>
      </c>
      <c r="CG41" s="254">
        <f t="shared" si="67"/>
        <v>0</v>
      </c>
      <c r="CH41" s="254">
        <f t="shared" si="68"/>
        <v>0</v>
      </c>
      <c r="CI41" s="254">
        <f t="shared" si="69"/>
        <v>0</v>
      </c>
      <c r="CJ41" s="254">
        <f t="shared" si="70"/>
        <v>0</v>
      </c>
      <c r="CK41" s="254">
        <f t="shared" si="71"/>
        <v>0</v>
      </c>
      <c r="CL41" s="254">
        <f t="shared" si="72"/>
        <v>0</v>
      </c>
      <c r="CM41" s="254">
        <f t="shared" si="73"/>
        <v>0</v>
      </c>
      <c r="CN41" s="254">
        <f t="shared" si="74"/>
        <v>0</v>
      </c>
      <c r="CO41" s="254">
        <f t="shared" si="75"/>
        <v>0</v>
      </c>
      <c r="CP41" s="254">
        <f t="shared" si="76"/>
        <v>0</v>
      </c>
      <c r="CQ41" s="254">
        <f t="shared" si="77"/>
        <v>0</v>
      </c>
      <c r="CR41" s="254">
        <f t="shared" si="78"/>
        <v>0</v>
      </c>
      <c r="CS41" s="254">
        <f t="shared" si="79"/>
        <v>0</v>
      </c>
      <c r="CT41" s="254">
        <f t="shared" si="80"/>
        <v>0</v>
      </c>
      <c r="CU41" s="254">
        <f t="shared" si="81"/>
        <v>0</v>
      </c>
      <c r="CV41" s="254">
        <f t="shared" si="82"/>
        <v>0</v>
      </c>
      <c r="CW41" s="254">
        <f t="shared" si="83"/>
        <v>0</v>
      </c>
      <c r="CX41" s="254">
        <f t="shared" si="84"/>
        <v>0</v>
      </c>
      <c r="CY41" s="254">
        <f t="shared" si="85"/>
        <v>0</v>
      </c>
      <c r="CZ41" s="254">
        <f t="shared" si="86"/>
        <v>0</v>
      </c>
      <c r="DA41" s="254">
        <f t="shared" si="87"/>
        <v>0</v>
      </c>
      <c r="DB41" s="254">
        <f t="shared" si="88"/>
        <v>0</v>
      </c>
      <c r="DC41" s="254">
        <f t="shared" si="89"/>
        <v>0</v>
      </c>
      <c r="DD41" s="254">
        <f t="shared" si="90"/>
        <v>0</v>
      </c>
      <c r="DE41" s="254">
        <f t="shared" si="91"/>
        <v>0</v>
      </c>
      <c r="DF41" s="254">
        <f t="shared" si="92"/>
        <v>0</v>
      </c>
      <c r="DG41" s="254">
        <f t="shared" si="93"/>
        <v>0</v>
      </c>
      <c r="DH41" s="254">
        <f t="shared" si="94"/>
        <v>0</v>
      </c>
      <c r="DI41" s="254">
        <f t="shared" si="95"/>
        <v>0</v>
      </c>
      <c r="DJ41" s="254">
        <f t="shared" si="96"/>
        <v>0</v>
      </c>
      <c r="DK41" s="254">
        <f t="shared" si="97"/>
        <v>0</v>
      </c>
      <c r="DL41" s="254">
        <f t="shared" si="98"/>
        <v>0</v>
      </c>
      <c r="DM41" s="254">
        <f t="shared" si="99"/>
        <v>0</v>
      </c>
      <c r="DN41" s="254">
        <f t="shared" si="100"/>
        <v>0</v>
      </c>
      <c r="DO41" s="254">
        <f t="shared" si="101"/>
        <v>0</v>
      </c>
      <c r="DP41" s="254">
        <f t="shared" si="102"/>
        <v>0</v>
      </c>
      <c r="DQ41" s="254">
        <f t="shared" si="103"/>
        <v>0</v>
      </c>
      <c r="DR41" s="254">
        <f t="shared" si="104"/>
        <v>0</v>
      </c>
      <c r="DS41" s="254">
        <f t="shared" si="105"/>
        <v>0</v>
      </c>
      <c r="DT41" s="254">
        <f t="shared" si="106"/>
        <v>0</v>
      </c>
      <c r="DU41" s="254">
        <f t="shared" si="107"/>
        <v>0</v>
      </c>
      <c r="DV41" s="254">
        <f t="shared" si="108"/>
        <v>0</v>
      </c>
      <c r="DZ41" s="69" t="s">
        <v>302</v>
      </c>
    </row>
    <row r="42" spans="1:132" ht="24" customHeight="1">
      <c r="A42" s="11" t="str">
        <f ca="1">IF(AG42&lt;&gt;"OK","",CONCATENATE(TEXT('Front Page'!$F$33,"000"),TEXT('Front Page'!$F$31,"000"),"-",LEFT('Front Page'!$R$53,5),"-",LEFT(D42,1),AJ42, "-",TEXT(B42,"000")))</f>
        <v/>
      </c>
      <c r="B42" s="12" t="str">
        <f>IFERROR(IF(E42="","",MAX(B$17:B41)+1),"")</f>
        <v/>
      </c>
      <c r="C42" s="13"/>
      <c r="D42" s="29" t="str">
        <f t="shared" si="141"/>
        <v>None</v>
      </c>
      <c r="E42" s="29" t="str">
        <f t="shared" si="109"/>
        <v/>
      </c>
      <c r="F42" s="29" t="str">
        <f t="shared" si="110"/>
        <v/>
      </c>
      <c r="G42" s="363"/>
      <c r="H42" s="364"/>
      <c r="I42" s="325" t="str">
        <f t="shared" si="142"/>
        <v>No</v>
      </c>
      <c r="J42" s="314">
        <v>0</v>
      </c>
      <c r="K42" s="312">
        <v>0</v>
      </c>
      <c r="L42" s="312">
        <v>0</v>
      </c>
      <c r="M42" s="312">
        <v>0</v>
      </c>
      <c r="N42" s="312">
        <v>0</v>
      </c>
      <c r="O42" s="312">
        <v>0</v>
      </c>
      <c r="P42" s="312">
        <v>0</v>
      </c>
      <c r="Q42" s="312">
        <v>0</v>
      </c>
      <c r="R42" s="312">
        <v>0</v>
      </c>
      <c r="S42" s="312">
        <v>0</v>
      </c>
      <c r="T42" s="312">
        <v>0</v>
      </c>
      <c r="U42" s="312">
        <v>0</v>
      </c>
      <c r="V42" s="313">
        <v>1</v>
      </c>
      <c r="W42" s="313">
        <v>1</v>
      </c>
      <c r="X42" s="312">
        <v>0</v>
      </c>
      <c r="Y42" s="312">
        <v>0</v>
      </c>
      <c r="Z42" s="312">
        <v>0</v>
      </c>
      <c r="AA42" s="14">
        <v>0</v>
      </c>
      <c r="AB42" s="317"/>
      <c r="AC42" s="15" t="str">
        <f t="shared" si="24"/>
        <v/>
      </c>
      <c r="AD42" s="15" t="str">
        <f t="shared" si="25"/>
        <v/>
      </c>
      <c r="AE42" s="16" t="str">
        <f t="shared" si="26"/>
        <v>0 - 0</v>
      </c>
      <c r="AF42" s="20" t="str">
        <f t="shared" si="140"/>
        <v>Not an offer</v>
      </c>
      <c r="AG42" s="276" t="str">
        <f t="shared" si="27"/>
        <v>Not an Offer</v>
      </c>
      <c r="AH42" s="150"/>
      <c r="AI42" s="254">
        <v>26</v>
      </c>
      <c r="AJ42" s="149" t="str">
        <f t="shared" si="28"/>
        <v>00-TAG</v>
      </c>
      <c r="AK42" s="254" t="b">
        <f t="shared" si="111"/>
        <v>0</v>
      </c>
      <c r="AL42" s="254">
        <f t="shared" si="16"/>
        <v>0</v>
      </c>
      <c r="AM42" s="254">
        <f t="shared" si="29"/>
        <v>0</v>
      </c>
      <c r="AN42" s="288">
        <f t="shared" si="30"/>
        <v>0</v>
      </c>
      <c r="AO42" s="288">
        <f>IF(AND($BU42=$BV42,BU42=AO$13),$J42&amp;$K42&amp;$L42&amp;$M42&amp;$N42&amp;$O42&amp;$P42&amp;$Q42&amp;$R42&amp;$S42&amp;$T42&amp;$U42,IFERROR(MATCH($AN42,AO$17:AO41,0),-1000))</f>
        <v>1</v>
      </c>
      <c r="AP42" s="288">
        <f>IF(AND($BU42=$BV42,BV42=AP$13),$J42&amp;$K42&amp;$L42&amp;$M42&amp;$N42&amp;$O42&amp;$P42&amp;$Q42&amp;$R42&amp;$S42&amp;$T42&amp;$U42,IFERROR(MATCH($AN42,AP$17:AP41,0),-1000))</f>
        <v>1</v>
      </c>
      <c r="AQ42" s="288">
        <f>IF(AND($BU42=$BV42,BW42=AQ$13),$J42&amp;$K42&amp;$L42&amp;$M42&amp;$N42&amp;$O42&amp;$P42&amp;$Q42&amp;$R42&amp;$S42&amp;$T42&amp;$U42,IFERROR(MATCH($AN42,AQ$17:AQ41,0),-1000))</f>
        <v>1</v>
      </c>
      <c r="AR42" s="288">
        <f>IF(AND($BU42=$BV42,BX42=AR$13),$J42&amp;$K42&amp;$L42&amp;$M42&amp;$N42&amp;$O42&amp;$P42&amp;$Q42&amp;$R42&amp;$S42&amp;$T42&amp;$U42,IFERROR(MATCH($AN42,AR$17:AR41,0),-1000))</f>
        <v>1</v>
      </c>
      <c r="AS42" s="254">
        <f t="shared" si="112"/>
        <v>0</v>
      </c>
      <c r="AT42" s="261" t="str">
        <f t="shared" si="32"/>
        <v/>
      </c>
      <c r="AU42" s="254" t="str">
        <f t="shared" si="33"/>
        <v/>
      </c>
      <c r="AV42" s="254" t="str">
        <f t="shared" si="34"/>
        <v/>
      </c>
      <c r="AW42" s="254" t="str">
        <f t="shared" si="35"/>
        <v/>
      </c>
      <c r="AX42" s="254" t="str">
        <f t="shared" si="36"/>
        <v/>
      </c>
      <c r="AY42" s="254" t="str">
        <f t="shared" si="37"/>
        <v/>
      </c>
      <c r="AZ42" s="254" t="str">
        <f t="shared" si="38"/>
        <v/>
      </c>
      <c r="BA42" s="254" t="str">
        <f t="shared" si="39"/>
        <v/>
      </c>
      <c r="BB42" s="254" t="str">
        <f t="shared" si="40"/>
        <v/>
      </c>
      <c r="BC42" s="254" t="str">
        <f t="shared" si="41"/>
        <v/>
      </c>
      <c r="BD42" s="254" t="str">
        <f t="shared" si="42"/>
        <v/>
      </c>
      <c r="BE42" s="262" t="str">
        <f t="shared" si="43"/>
        <v/>
      </c>
      <c r="BF42" s="263" t="str">
        <f t="shared" si="44"/>
        <v/>
      </c>
      <c r="BG42" s="254" t="str">
        <f t="shared" si="45"/>
        <v/>
      </c>
      <c r="BH42" s="254" t="str">
        <f t="shared" si="46"/>
        <v/>
      </c>
      <c r="BI42" s="254" t="str">
        <f t="shared" si="47"/>
        <v/>
      </c>
      <c r="BJ42" s="254" t="str">
        <f t="shared" si="48"/>
        <v/>
      </c>
      <c r="BK42" s="254" t="str">
        <f t="shared" si="49"/>
        <v/>
      </c>
      <c r="BL42" s="254" t="str">
        <f t="shared" si="50"/>
        <v/>
      </c>
      <c r="BM42" s="254" t="str">
        <f t="shared" si="51"/>
        <v/>
      </c>
      <c r="BN42" s="254" t="str">
        <f t="shared" si="52"/>
        <v/>
      </c>
      <c r="BO42" s="254" t="str">
        <f t="shared" si="53"/>
        <v/>
      </c>
      <c r="BP42" s="254" t="str">
        <f t="shared" si="54"/>
        <v/>
      </c>
      <c r="BQ42" s="264" t="str">
        <f t="shared" si="55"/>
        <v/>
      </c>
      <c r="BR42" s="261" t="str">
        <f t="shared" si="115"/>
        <v/>
      </c>
      <c r="BS42" s="254" t="str">
        <f t="shared" si="116"/>
        <v/>
      </c>
      <c r="BT42" s="254" t="str">
        <f t="shared" si="117"/>
        <v/>
      </c>
      <c r="BU42" s="265" t="str">
        <f t="shared" si="118"/>
        <v/>
      </c>
      <c r="BV42" s="263" t="str">
        <f t="shared" si="119"/>
        <v/>
      </c>
      <c r="BW42" s="254" t="str">
        <f t="shared" si="120"/>
        <v/>
      </c>
      <c r="BX42" s="254" t="str">
        <f t="shared" si="121"/>
        <v/>
      </c>
      <c r="BY42" s="264" t="str">
        <f t="shared" si="122"/>
        <v/>
      </c>
      <c r="BZ42" s="254" t="str">
        <f t="shared" si="123"/>
        <v/>
      </c>
      <c r="CA42" s="254">
        <f t="shared" si="61"/>
        <v>0</v>
      </c>
      <c r="CB42" s="254">
        <f t="shared" si="62"/>
        <v>0</v>
      </c>
      <c r="CC42" s="254">
        <f t="shared" si="63"/>
        <v>0</v>
      </c>
      <c r="CD42" s="254">
        <f t="shared" si="64"/>
        <v>0</v>
      </c>
      <c r="CE42" s="254">
        <f t="shared" si="65"/>
        <v>0</v>
      </c>
      <c r="CF42" s="254">
        <f t="shared" si="66"/>
        <v>0</v>
      </c>
      <c r="CG42" s="254">
        <f t="shared" si="67"/>
        <v>0</v>
      </c>
      <c r="CH42" s="254">
        <f t="shared" si="68"/>
        <v>0</v>
      </c>
      <c r="CI42" s="254">
        <f t="shared" si="69"/>
        <v>0</v>
      </c>
      <c r="CJ42" s="254">
        <f t="shared" si="70"/>
        <v>0</v>
      </c>
      <c r="CK42" s="254">
        <f t="shared" si="71"/>
        <v>0</v>
      </c>
      <c r="CL42" s="254">
        <f t="shared" si="72"/>
        <v>0</v>
      </c>
      <c r="CM42" s="254">
        <f t="shared" si="73"/>
        <v>0</v>
      </c>
      <c r="CN42" s="254">
        <f t="shared" si="74"/>
        <v>0</v>
      </c>
      <c r="CO42" s="254">
        <f t="shared" si="75"/>
        <v>0</v>
      </c>
      <c r="CP42" s="254">
        <f t="shared" si="76"/>
        <v>0</v>
      </c>
      <c r="CQ42" s="254">
        <f t="shared" si="77"/>
        <v>0</v>
      </c>
      <c r="CR42" s="254">
        <f t="shared" si="78"/>
        <v>0</v>
      </c>
      <c r="CS42" s="254">
        <f t="shared" si="79"/>
        <v>0</v>
      </c>
      <c r="CT42" s="254">
        <f t="shared" si="80"/>
        <v>0</v>
      </c>
      <c r="CU42" s="254">
        <f t="shared" si="81"/>
        <v>0</v>
      </c>
      <c r="CV42" s="254">
        <f t="shared" si="82"/>
        <v>0</v>
      </c>
      <c r="CW42" s="254">
        <f t="shared" si="83"/>
        <v>0</v>
      </c>
      <c r="CX42" s="254">
        <f t="shared" si="84"/>
        <v>0</v>
      </c>
      <c r="CY42" s="254">
        <f t="shared" si="85"/>
        <v>0</v>
      </c>
      <c r="CZ42" s="254">
        <f t="shared" si="86"/>
        <v>0</v>
      </c>
      <c r="DA42" s="254">
        <f t="shared" si="87"/>
        <v>0</v>
      </c>
      <c r="DB42" s="254">
        <f t="shared" si="88"/>
        <v>0</v>
      </c>
      <c r="DC42" s="254">
        <f t="shared" si="89"/>
        <v>0</v>
      </c>
      <c r="DD42" s="254">
        <f t="shared" si="90"/>
        <v>0</v>
      </c>
      <c r="DE42" s="254">
        <f t="shared" si="91"/>
        <v>0</v>
      </c>
      <c r="DF42" s="254">
        <f t="shared" si="92"/>
        <v>0</v>
      </c>
      <c r="DG42" s="254">
        <f t="shared" si="93"/>
        <v>0</v>
      </c>
      <c r="DH42" s="254">
        <f t="shared" si="94"/>
        <v>0</v>
      </c>
      <c r="DI42" s="254">
        <f t="shared" si="95"/>
        <v>0</v>
      </c>
      <c r="DJ42" s="254">
        <f t="shared" si="96"/>
        <v>0</v>
      </c>
      <c r="DK42" s="254">
        <f t="shared" si="97"/>
        <v>0</v>
      </c>
      <c r="DL42" s="254">
        <f t="shared" si="98"/>
        <v>0</v>
      </c>
      <c r="DM42" s="254">
        <f t="shared" si="99"/>
        <v>0</v>
      </c>
      <c r="DN42" s="254">
        <f t="shared" si="100"/>
        <v>0</v>
      </c>
      <c r="DO42" s="254">
        <f t="shared" si="101"/>
        <v>0</v>
      </c>
      <c r="DP42" s="254">
        <f t="shared" si="102"/>
        <v>0</v>
      </c>
      <c r="DQ42" s="254">
        <f t="shared" si="103"/>
        <v>0</v>
      </c>
      <c r="DR42" s="254">
        <f t="shared" si="104"/>
        <v>0</v>
      </c>
      <c r="DS42" s="254">
        <f t="shared" si="105"/>
        <v>0</v>
      </c>
      <c r="DT42" s="254">
        <f t="shared" si="106"/>
        <v>0</v>
      </c>
      <c r="DU42" s="254">
        <f t="shared" si="107"/>
        <v>0</v>
      </c>
      <c r="DV42" s="254">
        <f t="shared" si="108"/>
        <v>0</v>
      </c>
      <c r="DZ42" s="69" t="s">
        <v>303</v>
      </c>
    </row>
    <row r="43" spans="1:132" ht="24" customHeight="1">
      <c r="A43" s="11" t="str">
        <f ca="1">IF(AG43&lt;&gt;"OK","",CONCATENATE(TEXT('Front Page'!$F$33,"000"),TEXT('Front Page'!$F$31,"000"),"-",LEFT('Front Page'!$R$53,5),"-",LEFT(D43,1),AJ43, "-",TEXT(B43,"000")))</f>
        <v/>
      </c>
      <c r="B43" s="12" t="str">
        <f>IFERROR(IF(E43="","",MAX(B$17:B42)+1),"")</f>
        <v/>
      </c>
      <c r="C43" s="13"/>
      <c r="D43" s="29" t="str">
        <f t="shared" si="141"/>
        <v>None</v>
      </c>
      <c r="E43" s="29" t="str">
        <f t="shared" si="109"/>
        <v/>
      </c>
      <c r="F43" s="29" t="str">
        <f t="shared" si="110"/>
        <v/>
      </c>
      <c r="G43" s="363"/>
      <c r="H43" s="364"/>
      <c r="I43" s="325" t="str">
        <f t="shared" si="142"/>
        <v>No</v>
      </c>
      <c r="J43" s="314">
        <v>0</v>
      </c>
      <c r="K43" s="312">
        <v>0</v>
      </c>
      <c r="L43" s="312">
        <v>0</v>
      </c>
      <c r="M43" s="312">
        <v>0</v>
      </c>
      <c r="N43" s="312">
        <v>0</v>
      </c>
      <c r="O43" s="312">
        <v>0</v>
      </c>
      <c r="P43" s="312">
        <v>0</v>
      </c>
      <c r="Q43" s="312">
        <v>0</v>
      </c>
      <c r="R43" s="312">
        <v>0</v>
      </c>
      <c r="S43" s="312">
        <v>0</v>
      </c>
      <c r="T43" s="312">
        <v>0</v>
      </c>
      <c r="U43" s="312">
        <v>0</v>
      </c>
      <c r="V43" s="313">
        <v>1</v>
      </c>
      <c r="W43" s="313">
        <v>1</v>
      </c>
      <c r="X43" s="312">
        <v>0</v>
      </c>
      <c r="Y43" s="312">
        <v>0</v>
      </c>
      <c r="Z43" s="312">
        <v>0</v>
      </c>
      <c r="AA43" s="14">
        <v>0</v>
      </c>
      <c r="AB43" s="317"/>
      <c r="AC43" s="15" t="str">
        <f t="shared" si="24"/>
        <v/>
      </c>
      <c r="AD43" s="15" t="str">
        <f t="shared" si="25"/>
        <v/>
      </c>
      <c r="AE43" s="16" t="str">
        <f t="shared" si="26"/>
        <v>0 - 0</v>
      </c>
      <c r="AF43" s="20" t="str">
        <f t="shared" si="140"/>
        <v>Not an offer</v>
      </c>
      <c r="AG43" s="276" t="str">
        <f t="shared" si="27"/>
        <v>Not an Offer</v>
      </c>
      <c r="AH43" s="150"/>
      <c r="AI43" s="254">
        <v>27</v>
      </c>
      <c r="AJ43" s="149" t="str">
        <f t="shared" si="28"/>
        <v>00-TAG</v>
      </c>
      <c r="AK43" s="254" t="b">
        <f t="shared" si="111"/>
        <v>0</v>
      </c>
      <c r="AL43" s="254">
        <f t="shared" si="16"/>
        <v>0</v>
      </c>
      <c r="AM43" s="254">
        <f t="shared" si="29"/>
        <v>0</v>
      </c>
      <c r="AN43" s="288">
        <f t="shared" si="30"/>
        <v>0</v>
      </c>
      <c r="AO43" s="288">
        <f>IF(AND($BU43=$BV43,BU43=AO$13),$J43&amp;$K43&amp;$L43&amp;$M43&amp;$N43&amp;$O43&amp;$P43&amp;$Q43&amp;$R43&amp;$S43&amp;$T43&amp;$U43,IFERROR(MATCH($AN43,AO$17:AO42,0),-1000))</f>
        <v>1</v>
      </c>
      <c r="AP43" s="288">
        <f>IF(AND($BU43=$BV43,BV43=AP$13),$J43&amp;$K43&amp;$L43&amp;$M43&amp;$N43&amp;$O43&amp;$P43&amp;$Q43&amp;$R43&amp;$S43&amp;$T43&amp;$U43,IFERROR(MATCH($AN43,AP$17:AP42,0),-1000))</f>
        <v>1</v>
      </c>
      <c r="AQ43" s="288">
        <f>IF(AND($BU43=$BV43,BW43=AQ$13),$J43&amp;$K43&amp;$L43&amp;$M43&amp;$N43&amp;$O43&amp;$P43&amp;$Q43&amp;$R43&amp;$S43&amp;$T43&amp;$U43,IFERROR(MATCH($AN43,AQ$17:AQ42,0),-1000))</f>
        <v>1</v>
      </c>
      <c r="AR43" s="288">
        <f>IF(AND($BU43=$BV43,BX43=AR$13),$J43&amp;$K43&amp;$L43&amp;$M43&amp;$N43&amp;$O43&amp;$P43&amp;$Q43&amp;$R43&amp;$S43&amp;$T43&amp;$U43,IFERROR(MATCH($AN43,AR$17:AR42,0),-1000))</f>
        <v>1</v>
      </c>
      <c r="AS43" s="254">
        <f t="shared" si="112"/>
        <v>0</v>
      </c>
      <c r="AT43" s="261" t="str">
        <f t="shared" si="32"/>
        <v/>
      </c>
      <c r="AU43" s="254" t="str">
        <f t="shared" si="33"/>
        <v/>
      </c>
      <c r="AV43" s="254" t="str">
        <f t="shared" si="34"/>
        <v/>
      </c>
      <c r="AW43" s="254" t="str">
        <f t="shared" si="35"/>
        <v/>
      </c>
      <c r="AX43" s="254" t="str">
        <f t="shared" si="36"/>
        <v/>
      </c>
      <c r="AY43" s="254" t="str">
        <f t="shared" si="37"/>
        <v/>
      </c>
      <c r="AZ43" s="254" t="str">
        <f t="shared" si="38"/>
        <v/>
      </c>
      <c r="BA43" s="254" t="str">
        <f t="shared" si="39"/>
        <v/>
      </c>
      <c r="BB43" s="254" t="str">
        <f t="shared" si="40"/>
        <v/>
      </c>
      <c r="BC43" s="254" t="str">
        <f t="shared" si="41"/>
        <v/>
      </c>
      <c r="BD43" s="254" t="str">
        <f t="shared" si="42"/>
        <v/>
      </c>
      <c r="BE43" s="262" t="str">
        <f t="shared" si="43"/>
        <v/>
      </c>
      <c r="BF43" s="263" t="str">
        <f t="shared" si="44"/>
        <v/>
      </c>
      <c r="BG43" s="254" t="str">
        <f t="shared" si="45"/>
        <v/>
      </c>
      <c r="BH43" s="254" t="str">
        <f t="shared" si="46"/>
        <v/>
      </c>
      <c r="BI43" s="254" t="str">
        <f t="shared" si="47"/>
        <v/>
      </c>
      <c r="BJ43" s="254" t="str">
        <f t="shared" si="48"/>
        <v/>
      </c>
      <c r="BK43" s="254" t="str">
        <f t="shared" si="49"/>
        <v/>
      </c>
      <c r="BL43" s="254" t="str">
        <f t="shared" si="50"/>
        <v/>
      </c>
      <c r="BM43" s="254" t="str">
        <f t="shared" si="51"/>
        <v/>
      </c>
      <c r="BN43" s="254" t="str">
        <f t="shared" si="52"/>
        <v/>
      </c>
      <c r="BO43" s="254" t="str">
        <f t="shared" si="53"/>
        <v/>
      </c>
      <c r="BP43" s="254" t="str">
        <f t="shared" si="54"/>
        <v/>
      </c>
      <c r="BQ43" s="264" t="str">
        <f t="shared" si="55"/>
        <v/>
      </c>
      <c r="BR43" s="261" t="str">
        <f t="shared" si="115"/>
        <v/>
      </c>
      <c r="BS43" s="254" t="str">
        <f t="shared" si="116"/>
        <v/>
      </c>
      <c r="BT43" s="254" t="str">
        <f t="shared" si="117"/>
        <v/>
      </c>
      <c r="BU43" s="265" t="str">
        <f t="shared" si="118"/>
        <v/>
      </c>
      <c r="BV43" s="263" t="str">
        <f t="shared" si="119"/>
        <v/>
      </c>
      <c r="BW43" s="254" t="str">
        <f t="shared" si="120"/>
        <v/>
      </c>
      <c r="BX43" s="254" t="str">
        <f t="shared" si="121"/>
        <v/>
      </c>
      <c r="BY43" s="264" t="str">
        <f t="shared" si="122"/>
        <v/>
      </c>
      <c r="BZ43" s="254" t="str">
        <f t="shared" si="123"/>
        <v/>
      </c>
      <c r="CA43" s="254">
        <f t="shared" si="61"/>
        <v>0</v>
      </c>
      <c r="CB43" s="254">
        <f t="shared" si="62"/>
        <v>0</v>
      </c>
      <c r="CC43" s="254">
        <f t="shared" si="63"/>
        <v>0</v>
      </c>
      <c r="CD43" s="254">
        <f t="shared" si="64"/>
        <v>0</v>
      </c>
      <c r="CE43" s="254">
        <f t="shared" si="65"/>
        <v>0</v>
      </c>
      <c r="CF43" s="254">
        <f t="shared" si="66"/>
        <v>0</v>
      </c>
      <c r="CG43" s="254">
        <f t="shared" si="67"/>
        <v>0</v>
      </c>
      <c r="CH43" s="254">
        <f t="shared" si="68"/>
        <v>0</v>
      </c>
      <c r="CI43" s="254">
        <f t="shared" si="69"/>
        <v>0</v>
      </c>
      <c r="CJ43" s="254">
        <f t="shared" si="70"/>
        <v>0</v>
      </c>
      <c r="CK43" s="254">
        <f t="shared" si="71"/>
        <v>0</v>
      </c>
      <c r="CL43" s="254">
        <f t="shared" si="72"/>
        <v>0</v>
      </c>
      <c r="CM43" s="254">
        <f t="shared" si="73"/>
        <v>0</v>
      </c>
      <c r="CN43" s="254">
        <f t="shared" si="74"/>
        <v>0</v>
      </c>
      <c r="CO43" s="254">
        <f t="shared" si="75"/>
        <v>0</v>
      </c>
      <c r="CP43" s="254">
        <f t="shared" si="76"/>
        <v>0</v>
      </c>
      <c r="CQ43" s="254">
        <f t="shared" si="77"/>
        <v>0</v>
      </c>
      <c r="CR43" s="254">
        <f t="shared" si="78"/>
        <v>0</v>
      </c>
      <c r="CS43" s="254">
        <f t="shared" si="79"/>
        <v>0</v>
      </c>
      <c r="CT43" s="254">
        <f t="shared" si="80"/>
        <v>0</v>
      </c>
      <c r="CU43" s="254">
        <f t="shared" si="81"/>
        <v>0</v>
      </c>
      <c r="CV43" s="254">
        <f t="shared" si="82"/>
        <v>0</v>
      </c>
      <c r="CW43" s="254">
        <f t="shared" si="83"/>
        <v>0</v>
      </c>
      <c r="CX43" s="254">
        <f t="shared" si="84"/>
        <v>0</v>
      </c>
      <c r="CY43" s="254">
        <f t="shared" si="85"/>
        <v>0</v>
      </c>
      <c r="CZ43" s="254">
        <f t="shared" si="86"/>
        <v>0</v>
      </c>
      <c r="DA43" s="254">
        <f t="shared" si="87"/>
        <v>0</v>
      </c>
      <c r="DB43" s="254">
        <f t="shared" si="88"/>
        <v>0</v>
      </c>
      <c r="DC43" s="254">
        <f t="shared" si="89"/>
        <v>0</v>
      </c>
      <c r="DD43" s="254">
        <f t="shared" si="90"/>
        <v>0</v>
      </c>
      <c r="DE43" s="254">
        <f t="shared" si="91"/>
        <v>0</v>
      </c>
      <c r="DF43" s="254">
        <f t="shared" si="92"/>
        <v>0</v>
      </c>
      <c r="DG43" s="254">
        <f t="shared" si="93"/>
        <v>0</v>
      </c>
      <c r="DH43" s="254">
        <f t="shared" si="94"/>
        <v>0</v>
      </c>
      <c r="DI43" s="254">
        <f t="shared" si="95"/>
        <v>0</v>
      </c>
      <c r="DJ43" s="254">
        <f t="shared" si="96"/>
        <v>0</v>
      </c>
      <c r="DK43" s="254">
        <f t="shared" si="97"/>
        <v>0</v>
      </c>
      <c r="DL43" s="254">
        <f t="shared" si="98"/>
        <v>0</v>
      </c>
      <c r="DM43" s="254">
        <f t="shared" si="99"/>
        <v>0</v>
      </c>
      <c r="DN43" s="254">
        <f t="shared" si="100"/>
        <v>0</v>
      </c>
      <c r="DO43" s="254">
        <f t="shared" si="101"/>
        <v>0</v>
      </c>
      <c r="DP43" s="254">
        <f t="shared" si="102"/>
        <v>0</v>
      </c>
      <c r="DQ43" s="254">
        <f t="shared" si="103"/>
        <v>0</v>
      </c>
      <c r="DR43" s="254">
        <f t="shared" si="104"/>
        <v>0</v>
      </c>
      <c r="DS43" s="254">
        <f t="shared" si="105"/>
        <v>0</v>
      </c>
      <c r="DT43" s="254">
        <f t="shared" si="106"/>
        <v>0</v>
      </c>
      <c r="DU43" s="254">
        <f t="shared" si="107"/>
        <v>0</v>
      </c>
      <c r="DV43" s="254">
        <f t="shared" si="108"/>
        <v>0</v>
      </c>
      <c r="DZ43" s="69" t="s">
        <v>304</v>
      </c>
    </row>
    <row r="44" spans="1:132" ht="24" customHeight="1">
      <c r="A44" s="11" t="str">
        <f ca="1">IF(AG44&lt;&gt;"OK","",CONCATENATE(TEXT('Front Page'!$F$33,"000"),TEXT('Front Page'!$F$31,"000"),"-",LEFT('Front Page'!$R$53,5),"-",LEFT(D44,1),AJ44, "-",TEXT(B44,"000")))</f>
        <v/>
      </c>
      <c r="B44" s="12" t="str">
        <f>IFERROR(IF(E44="","",MAX(B$17:B43)+1),"")</f>
        <v/>
      </c>
      <c r="C44" s="13"/>
      <c r="D44" s="29" t="str">
        <f t="shared" si="141"/>
        <v>None</v>
      </c>
      <c r="E44" s="29" t="str">
        <f t="shared" si="109"/>
        <v/>
      </c>
      <c r="F44" s="29" t="str">
        <f t="shared" si="110"/>
        <v/>
      </c>
      <c r="G44" s="363"/>
      <c r="H44" s="364"/>
      <c r="I44" s="325" t="str">
        <f t="shared" si="142"/>
        <v>No</v>
      </c>
      <c r="J44" s="314">
        <v>0</v>
      </c>
      <c r="K44" s="312">
        <v>0</v>
      </c>
      <c r="L44" s="312">
        <v>0</v>
      </c>
      <c r="M44" s="312">
        <v>0</v>
      </c>
      <c r="N44" s="312">
        <v>0</v>
      </c>
      <c r="O44" s="312">
        <v>0</v>
      </c>
      <c r="P44" s="312">
        <v>0</v>
      </c>
      <c r="Q44" s="312">
        <v>0</v>
      </c>
      <c r="R44" s="312">
        <v>0</v>
      </c>
      <c r="S44" s="312">
        <v>0</v>
      </c>
      <c r="T44" s="312">
        <v>0</v>
      </c>
      <c r="U44" s="312">
        <v>0</v>
      </c>
      <c r="V44" s="313">
        <v>1</v>
      </c>
      <c r="W44" s="313">
        <v>1</v>
      </c>
      <c r="X44" s="312">
        <v>0</v>
      </c>
      <c r="Y44" s="312">
        <v>0</v>
      </c>
      <c r="Z44" s="312">
        <v>0</v>
      </c>
      <c r="AA44" s="14">
        <v>0</v>
      </c>
      <c r="AB44" s="317"/>
      <c r="AC44" s="15" t="str">
        <f t="shared" si="24"/>
        <v/>
      </c>
      <c r="AD44" s="15" t="str">
        <f t="shared" si="25"/>
        <v/>
      </c>
      <c r="AE44" s="16" t="str">
        <f t="shared" si="26"/>
        <v>0 - 0</v>
      </c>
      <c r="AF44" s="20" t="str">
        <f t="shared" si="140"/>
        <v>Not an offer</v>
      </c>
      <c r="AG44" s="276" t="str">
        <f t="shared" si="27"/>
        <v>Not an Offer</v>
      </c>
      <c r="AH44" s="150"/>
      <c r="AI44" s="254">
        <v>28</v>
      </c>
      <c r="AJ44" s="149" t="str">
        <f t="shared" si="28"/>
        <v>00-TAG</v>
      </c>
      <c r="AK44" s="254" t="b">
        <f t="shared" si="111"/>
        <v>0</v>
      </c>
      <c r="AL44" s="254">
        <f t="shared" si="16"/>
        <v>0</v>
      </c>
      <c r="AM44" s="254">
        <f t="shared" si="29"/>
        <v>0</v>
      </c>
      <c r="AN44" s="288">
        <f t="shared" si="30"/>
        <v>0</v>
      </c>
      <c r="AO44" s="288">
        <f>IF(AND($BU44=$BV44,BU44=AO$13),$J44&amp;$K44&amp;$L44&amp;$M44&amp;$N44&amp;$O44&amp;$P44&amp;$Q44&amp;$R44&amp;$S44&amp;$T44&amp;$U44,IFERROR(MATCH($AN44,AO$17:AO43,0),-1000))</f>
        <v>1</v>
      </c>
      <c r="AP44" s="288">
        <f>IF(AND($BU44=$BV44,BV44=AP$13),$J44&amp;$K44&amp;$L44&amp;$M44&amp;$N44&amp;$O44&amp;$P44&amp;$Q44&amp;$R44&amp;$S44&amp;$T44&amp;$U44,IFERROR(MATCH($AN44,AP$17:AP43,0),-1000))</f>
        <v>1</v>
      </c>
      <c r="AQ44" s="288">
        <f>IF(AND($BU44=$BV44,BW44=AQ$13),$J44&amp;$K44&amp;$L44&amp;$M44&amp;$N44&amp;$O44&amp;$P44&amp;$Q44&amp;$R44&amp;$S44&amp;$T44&amp;$U44,IFERROR(MATCH($AN44,AQ$17:AQ43,0),-1000))</f>
        <v>1</v>
      </c>
      <c r="AR44" s="288">
        <f>IF(AND($BU44=$BV44,BX44=AR$13),$J44&amp;$K44&amp;$L44&amp;$M44&amp;$N44&amp;$O44&amp;$P44&amp;$Q44&amp;$R44&amp;$S44&amp;$T44&amp;$U44,IFERROR(MATCH($AN44,AR$17:AR43,0),-1000))</f>
        <v>1</v>
      </c>
      <c r="AS44" s="254">
        <f t="shared" si="112"/>
        <v>0</v>
      </c>
      <c r="AT44" s="261" t="str">
        <f t="shared" si="32"/>
        <v/>
      </c>
      <c r="AU44" s="254" t="str">
        <f t="shared" si="33"/>
        <v/>
      </c>
      <c r="AV44" s="254" t="str">
        <f t="shared" si="34"/>
        <v/>
      </c>
      <c r="AW44" s="254" t="str">
        <f t="shared" si="35"/>
        <v/>
      </c>
      <c r="AX44" s="254" t="str">
        <f t="shared" si="36"/>
        <v/>
      </c>
      <c r="AY44" s="254" t="str">
        <f t="shared" si="37"/>
        <v/>
      </c>
      <c r="AZ44" s="254" t="str">
        <f t="shared" si="38"/>
        <v/>
      </c>
      <c r="BA44" s="254" t="str">
        <f t="shared" si="39"/>
        <v/>
      </c>
      <c r="BB44" s="254" t="str">
        <f t="shared" si="40"/>
        <v/>
      </c>
      <c r="BC44" s="254" t="str">
        <f t="shared" si="41"/>
        <v/>
      </c>
      <c r="BD44" s="254" t="str">
        <f t="shared" si="42"/>
        <v/>
      </c>
      <c r="BE44" s="262" t="str">
        <f t="shared" si="43"/>
        <v/>
      </c>
      <c r="BF44" s="263" t="str">
        <f t="shared" si="44"/>
        <v/>
      </c>
      <c r="BG44" s="254" t="str">
        <f t="shared" si="45"/>
        <v/>
      </c>
      <c r="BH44" s="254" t="str">
        <f t="shared" si="46"/>
        <v/>
      </c>
      <c r="BI44" s="254" t="str">
        <f t="shared" si="47"/>
        <v/>
      </c>
      <c r="BJ44" s="254" t="str">
        <f t="shared" si="48"/>
        <v/>
      </c>
      <c r="BK44" s="254" t="str">
        <f t="shared" si="49"/>
        <v/>
      </c>
      <c r="BL44" s="254" t="str">
        <f t="shared" si="50"/>
        <v/>
      </c>
      <c r="BM44" s="254" t="str">
        <f t="shared" si="51"/>
        <v/>
      </c>
      <c r="BN44" s="254" t="str">
        <f t="shared" si="52"/>
        <v/>
      </c>
      <c r="BO44" s="254" t="str">
        <f t="shared" si="53"/>
        <v/>
      </c>
      <c r="BP44" s="254" t="str">
        <f t="shared" si="54"/>
        <v/>
      </c>
      <c r="BQ44" s="264" t="str">
        <f t="shared" si="55"/>
        <v/>
      </c>
      <c r="BR44" s="261" t="str">
        <f t="shared" si="115"/>
        <v/>
      </c>
      <c r="BS44" s="254" t="str">
        <f t="shared" si="116"/>
        <v/>
      </c>
      <c r="BT44" s="254" t="str">
        <f t="shared" si="117"/>
        <v/>
      </c>
      <c r="BU44" s="265" t="str">
        <f t="shared" si="118"/>
        <v/>
      </c>
      <c r="BV44" s="263" t="str">
        <f t="shared" si="119"/>
        <v/>
      </c>
      <c r="BW44" s="254" t="str">
        <f t="shared" si="120"/>
        <v/>
      </c>
      <c r="BX44" s="254" t="str">
        <f t="shared" si="121"/>
        <v/>
      </c>
      <c r="BY44" s="264" t="str">
        <f t="shared" si="122"/>
        <v/>
      </c>
      <c r="BZ44" s="254" t="str">
        <f t="shared" si="123"/>
        <v/>
      </c>
      <c r="CA44" s="254">
        <f t="shared" si="61"/>
        <v>0</v>
      </c>
      <c r="CB44" s="254">
        <f t="shared" si="62"/>
        <v>0</v>
      </c>
      <c r="CC44" s="254">
        <f t="shared" si="63"/>
        <v>0</v>
      </c>
      <c r="CD44" s="254">
        <f t="shared" si="64"/>
        <v>0</v>
      </c>
      <c r="CE44" s="254">
        <f t="shared" si="65"/>
        <v>0</v>
      </c>
      <c r="CF44" s="254">
        <f t="shared" si="66"/>
        <v>0</v>
      </c>
      <c r="CG44" s="254">
        <f t="shared" si="67"/>
        <v>0</v>
      </c>
      <c r="CH44" s="254">
        <f t="shared" si="68"/>
        <v>0</v>
      </c>
      <c r="CI44" s="254">
        <f t="shared" si="69"/>
        <v>0</v>
      </c>
      <c r="CJ44" s="254">
        <f t="shared" si="70"/>
        <v>0</v>
      </c>
      <c r="CK44" s="254">
        <f t="shared" si="71"/>
        <v>0</v>
      </c>
      <c r="CL44" s="254">
        <f t="shared" si="72"/>
        <v>0</v>
      </c>
      <c r="CM44" s="254">
        <f t="shared" si="73"/>
        <v>0</v>
      </c>
      <c r="CN44" s="254">
        <f t="shared" si="74"/>
        <v>0</v>
      </c>
      <c r="CO44" s="254">
        <f t="shared" si="75"/>
        <v>0</v>
      </c>
      <c r="CP44" s="254">
        <f t="shared" si="76"/>
        <v>0</v>
      </c>
      <c r="CQ44" s="254">
        <f t="shared" si="77"/>
        <v>0</v>
      </c>
      <c r="CR44" s="254">
        <f t="shared" si="78"/>
        <v>0</v>
      </c>
      <c r="CS44" s="254">
        <f t="shared" si="79"/>
        <v>0</v>
      </c>
      <c r="CT44" s="254">
        <f t="shared" si="80"/>
        <v>0</v>
      </c>
      <c r="CU44" s="254">
        <f t="shared" si="81"/>
        <v>0</v>
      </c>
      <c r="CV44" s="254">
        <f t="shared" si="82"/>
        <v>0</v>
      </c>
      <c r="CW44" s="254">
        <f t="shared" si="83"/>
        <v>0</v>
      </c>
      <c r="CX44" s="254">
        <f t="shared" si="84"/>
        <v>0</v>
      </c>
      <c r="CY44" s="254">
        <f t="shared" si="85"/>
        <v>0</v>
      </c>
      <c r="CZ44" s="254">
        <f t="shared" si="86"/>
        <v>0</v>
      </c>
      <c r="DA44" s="254">
        <f t="shared" si="87"/>
        <v>0</v>
      </c>
      <c r="DB44" s="254">
        <f t="shared" si="88"/>
        <v>0</v>
      </c>
      <c r="DC44" s="254">
        <f t="shared" si="89"/>
        <v>0</v>
      </c>
      <c r="DD44" s="254">
        <f t="shared" si="90"/>
        <v>0</v>
      </c>
      <c r="DE44" s="254">
        <f t="shared" si="91"/>
        <v>0</v>
      </c>
      <c r="DF44" s="254">
        <f t="shared" si="92"/>
        <v>0</v>
      </c>
      <c r="DG44" s="254">
        <f t="shared" si="93"/>
        <v>0</v>
      </c>
      <c r="DH44" s="254">
        <f t="shared" si="94"/>
        <v>0</v>
      </c>
      <c r="DI44" s="254">
        <f t="shared" si="95"/>
        <v>0</v>
      </c>
      <c r="DJ44" s="254">
        <f t="shared" si="96"/>
        <v>0</v>
      </c>
      <c r="DK44" s="254">
        <f t="shared" si="97"/>
        <v>0</v>
      </c>
      <c r="DL44" s="254">
        <f t="shared" si="98"/>
        <v>0</v>
      </c>
      <c r="DM44" s="254">
        <f t="shared" si="99"/>
        <v>0</v>
      </c>
      <c r="DN44" s="254">
        <f t="shared" si="100"/>
        <v>0</v>
      </c>
      <c r="DO44" s="254">
        <f t="shared" si="101"/>
        <v>0</v>
      </c>
      <c r="DP44" s="254">
        <f t="shared" si="102"/>
        <v>0</v>
      </c>
      <c r="DQ44" s="254">
        <f t="shared" si="103"/>
        <v>0</v>
      </c>
      <c r="DR44" s="254">
        <f t="shared" si="104"/>
        <v>0</v>
      </c>
      <c r="DS44" s="254">
        <f t="shared" si="105"/>
        <v>0</v>
      </c>
      <c r="DT44" s="254">
        <f t="shared" si="106"/>
        <v>0</v>
      </c>
      <c r="DU44" s="254">
        <f t="shared" si="107"/>
        <v>0</v>
      </c>
      <c r="DV44" s="254">
        <f t="shared" si="108"/>
        <v>0</v>
      </c>
      <c r="DZ44" s="69" t="s">
        <v>305</v>
      </c>
    </row>
    <row r="45" spans="1:132" ht="24" customHeight="1">
      <c r="A45" s="11" t="str">
        <f ca="1">IF(AG45&lt;&gt;"OK","",CONCATENATE(TEXT('Front Page'!$F$33,"000"),TEXT('Front Page'!$F$31,"000"),"-",LEFT('Front Page'!$R$53,5),"-",LEFT(D45,1),AJ45, "-",TEXT(B45,"000")))</f>
        <v/>
      </c>
      <c r="B45" s="12" t="str">
        <f>IFERROR(IF(E45="","",MAX(B$17:B44)+1),"")</f>
        <v/>
      </c>
      <c r="C45" s="13"/>
      <c r="D45" s="29" t="str">
        <f t="shared" si="141"/>
        <v>None</v>
      </c>
      <c r="E45" s="29" t="str">
        <f t="shared" si="109"/>
        <v/>
      </c>
      <c r="F45" s="29" t="str">
        <f t="shared" si="110"/>
        <v/>
      </c>
      <c r="G45" s="363"/>
      <c r="H45" s="364"/>
      <c r="I45" s="325" t="str">
        <f t="shared" si="142"/>
        <v>No</v>
      </c>
      <c r="J45" s="314">
        <v>0</v>
      </c>
      <c r="K45" s="312">
        <v>0</v>
      </c>
      <c r="L45" s="312">
        <v>0</v>
      </c>
      <c r="M45" s="312">
        <v>0</v>
      </c>
      <c r="N45" s="312">
        <v>0</v>
      </c>
      <c r="O45" s="312">
        <v>0</v>
      </c>
      <c r="P45" s="312">
        <v>0</v>
      </c>
      <c r="Q45" s="312">
        <v>0</v>
      </c>
      <c r="R45" s="312">
        <v>0</v>
      </c>
      <c r="S45" s="312">
        <v>0</v>
      </c>
      <c r="T45" s="312">
        <v>0</v>
      </c>
      <c r="U45" s="312">
        <v>0</v>
      </c>
      <c r="V45" s="313">
        <v>1</v>
      </c>
      <c r="W45" s="313">
        <v>1</v>
      </c>
      <c r="X45" s="312">
        <v>0</v>
      </c>
      <c r="Y45" s="312">
        <v>0</v>
      </c>
      <c r="Z45" s="312">
        <v>0</v>
      </c>
      <c r="AA45" s="14">
        <v>0</v>
      </c>
      <c r="AB45" s="317"/>
      <c r="AC45" s="15" t="str">
        <f t="shared" si="24"/>
        <v/>
      </c>
      <c r="AD45" s="15" t="str">
        <f t="shared" si="25"/>
        <v/>
      </c>
      <c r="AE45" s="16" t="str">
        <f t="shared" si="26"/>
        <v>0 - 0</v>
      </c>
      <c r="AF45" s="20" t="str">
        <f t="shared" si="140"/>
        <v>Not an offer</v>
      </c>
      <c r="AG45" s="276" t="str">
        <f t="shared" si="27"/>
        <v>Not an Offer</v>
      </c>
      <c r="AH45" s="150"/>
      <c r="AI45" s="254">
        <v>29</v>
      </c>
      <c r="AJ45" s="149" t="str">
        <f t="shared" si="28"/>
        <v>00-TAG</v>
      </c>
      <c r="AK45" s="254" t="b">
        <f t="shared" si="111"/>
        <v>0</v>
      </c>
      <c r="AL45" s="254">
        <f t="shared" si="16"/>
        <v>0</v>
      </c>
      <c r="AM45" s="254">
        <f t="shared" si="29"/>
        <v>0</v>
      </c>
      <c r="AN45" s="288">
        <f t="shared" si="30"/>
        <v>0</v>
      </c>
      <c r="AO45" s="288">
        <f>IF(AND($BU45=$BV45,BU45=AO$13),$J45&amp;$K45&amp;$L45&amp;$M45&amp;$N45&amp;$O45&amp;$P45&amp;$Q45&amp;$R45&amp;$S45&amp;$T45&amp;$U45,IFERROR(MATCH($AN45,AO$17:AO44,0),-1000))</f>
        <v>1</v>
      </c>
      <c r="AP45" s="288">
        <f>IF(AND($BU45=$BV45,BV45=AP$13),$J45&amp;$K45&amp;$L45&amp;$M45&amp;$N45&amp;$O45&amp;$P45&amp;$Q45&amp;$R45&amp;$S45&amp;$T45&amp;$U45,IFERROR(MATCH($AN45,AP$17:AP44,0),-1000))</f>
        <v>1</v>
      </c>
      <c r="AQ45" s="288">
        <f>IF(AND($BU45=$BV45,BW45=AQ$13),$J45&amp;$K45&amp;$L45&amp;$M45&amp;$N45&amp;$O45&amp;$P45&amp;$Q45&amp;$R45&amp;$S45&amp;$T45&amp;$U45,IFERROR(MATCH($AN45,AQ$17:AQ44,0),-1000))</f>
        <v>1</v>
      </c>
      <c r="AR45" s="288">
        <f>IF(AND($BU45=$BV45,BX45=AR$13),$J45&amp;$K45&amp;$L45&amp;$M45&amp;$N45&amp;$O45&amp;$P45&amp;$Q45&amp;$R45&amp;$S45&amp;$T45&amp;$U45,IFERROR(MATCH($AN45,AR$17:AR44,0),-1000))</f>
        <v>1</v>
      </c>
      <c r="AS45" s="254">
        <f t="shared" si="112"/>
        <v>0</v>
      </c>
      <c r="AT45" s="261" t="str">
        <f t="shared" si="32"/>
        <v/>
      </c>
      <c r="AU45" s="254" t="str">
        <f t="shared" si="33"/>
        <v/>
      </c>
      <c r="AV45" s="254" t="str">
        <f t="shared" si="34"/>
        <v/>
      </c>
      <c r="AW45" s="254" t="str">
        <f t="shared" si="35"/>
        <v/>
      </c>
      <c r="AX45" s="254" t="str">
        <f t="shared" si="36"/>
        <v/>
      </c>
      <c r="AY45" s="254" t="str">
        <f t="shared" si="37"/>
        <v/>
      </c>
      <c r="AZ45" s="254" t="str">
        <f t="shared" si="38"/>
        <v/>
      </c>
      <c r="BA45" s="254" t="str">
        <f t="shared" si="39"/>
        <v/>
      </c>
      <c r="BB45" s="254" t="str">
        <f t="shared" si="40"/>
        <v/>
      </c>
      <c r="BC45" s="254" t="str">
        <f t="shared" si="41"/>
        <v/>
      </c>
      <c r="BD45" s="254" t="str">
        <f t="shared" si="42"/>
        <v/>
      </c>
      <c r="BE45" s="262" t="str">
        <f t="shared" si="43"/>
        <v/>
      </c>
      <c r="BF45" s="263" t="str">
        <f t="shared" si="44"/>
        <v/>
      </c>
      <c r="BG45" s="254" t="str">
        <f t="shared" si="45"/>
        <v/>
      </c>
      <c r="BH45" s="254" t="str">
        <f t="shared" si="46"/>
        <v/>
      </c>
      <c r="BI45" s="254" t="str">
        <f t="shared" si="47"/>
        <v/>
      </c>
      <c r="BJ45" s="254" t="str">
        <f t="shared" si="48"/>
        <v/>
      </c>
      <c r="BK45" s="254" t="str">
        <f t="shared" si="49"/>
        <v/>
      </c>
      <c r="BL45" s="254" t="str">
        <f t="shared" si="50"/>
        <v/>
      </c>
      <c r="BM45" s="254" t="str">
        <f t="shared" si="51"/>
        <v/>
      </c>
      <c r="BN45" s="254" t="str">
        <f t="shared" si="52"/>
        <v/>
      </c>
      <c r="BO45" s="254" t="str">
        <f t="shared" si="53"/>
        <v/>
      </c>
      <c r="BP45" s="254" t="str">
        <f t="shared" si="54"/>
        <v/>
      </c>
      <c r="BQ45" s="264" t="str">
        <f t="shared" si="55"/>
        <v/>
      </c>
      <c r="BR45" s="261" t="str">
        <f t="shared" si="115"/>
        <v/>
      </c>
      <c r="BS45" s="254" t="str">
        <f t="shared" si="116"/>
        <v/>
      </c>
      <c r="BT45" s="254" t="str">
        <f t="shared" si="117"/>
        <v/>
      </c>
      <c r="BU45" s="265" t="str">
        <f t="shared" si="118"/>
        <v/>
      </c>
      <c r="BV45" s="263" t="str">
        <f t="shared" si="119"/>
        <v/>
      </c>
      <c r="BW45" s="254" t="str">
        <f t="shared" si="120"/>
        <v/>
      </c>
      <c r="BX45" s="254" t="str">
        <f t="shared" si="121"/>
        <v/>
      </c>
      <c r="BY45" s="264" t="str">
        <f t="shared" si="122"/>
        <v/>
      </c>
      <c r="BZ45" s="254" t="str">
        <f t="shared" si="123"/>
        <v/>
      </c>
      <c r="CA45" s="254">
        <f t="shared" si="61"/>
        <v>0</v>
      </c>
      <c r="CB45" s="254">
        <f t="shared" si="62"/>
        <v>0</v>
      </c>
      <c r="CC45" s="254">
        <f t="shared" si="63"/>
        <v>0</v>
      </c>
      <c r="CD45" s="254">
        <f t="shared" si="64"/>
        <v>0</v>
      </c>
      <c r="CE45" s="254">
        <f t="shared" si="65"/>
        <v>0</v>
      </c>
      <c r="CF45" s="254">
        <f t="shared" si="66"/>
        <v>0</v>
      </c>
      <c r="CG45" s="254">
        <f t="shared" si="67"/>
        <v>0</v>
      </c>
      <c r="CH45" s="254">
        <f t="shared" si="68"/>
        <v>0</v>
      </c>
      <c r="CI45" s="254">
        <f t="shared" si="69"/>
        <v>0</v>
      </c>
      <c r="CJ45" s="254">
        <f t="shared" si="70"/>
        <v>0</v>
      </c>
      <c r="CK45" s="254">
        <f t="shared" si="71"/>
        <v>0</v>
      </c>
      <c r="CL45" s="254">
        <f t="shared" si="72"/>
        <v>0</v>
      </c>
      <c r="CM45" s="254">
        <f t="shared" si="73"/>
        <v>0</v>
      </c>
      <c r="CN45" s="254">
        <f t="shared" si="74"/>
        <v>0</v>
      </c>
      <c r="CO45" s="254">
        <f t="shared" si="75"/>
        <v>0</v>
      </c>
      <c r="CP45" s="254">
        <f t="shared" si="76"/>
        <v>0</v>
      </c>
      <c r="CQ45" s="254">
        <f t="shared" si="77"/>
        <v>0</v>
      </c>
      <c r="CR45" s="254">
        <f t="shared" si="78"/>
        <v>0</v>
      </c>
      <c r="CS45" s="254">
        <f t="shared" si="79"/>
        <v>0</v>
      </c>
      <c r="CT45" s="254">
        <f t="shared" si="80"/>
        <v>0</v>
      </c>
      <c r="CU45" s="254">
        <f t="shared" si="81"/>
        <v>0</v>
      </c>
      <c r="CV45" s="254">
        <f t="shared" si="82"/>
        <v>0</v>
      </c>
      <c r="CW45" s="254">
        <f t="shared" si="83"/>
        <v>0</v>
      </c>
      <c r="CX45" s="254">
        <f t="shared" si="84"/>
        <v>0</v>
      </c>
      <c r="CY45" s="254">
        <f t="shared" si="85"/>
        <v>0</v>
      </c>
      <c r="CZ45" s="254">
        <f t="shared" si="86"/>
        <v>0</v>
      </c>
      <c r="DA45" s="254">
        <f t="shared" si="87"/>
        <v>0</v>
      </c>
      <c r="DB45" s="254">
        <f t="shared" si="88"/>
        <v>0</v>
      </c>
      <c r="DC45" s="254">
        <f t="shared" si="89"/>
        <v>0</v>
      </c>
      <c r="DD45" s="254">
        <f t="shared" si="90"/>
        <v>0</v>
      </c>
      <c r="DE45" s="254">
        <f t="shared" si="91"/>
        <v>0</v>
      </c>
      <c r="DF45" s="254">
        <f t="shared" si="92"/>
        <v>0</v>
      </c>
      <c r="DG45" s="254">
        <f t="shared" si="93"/>
        <v>0</v>
      </c>
      <c r="DH45" s="254">
        <f t="shared" si="94"/>
        <v>0</v>
      </c>
      <c r="DI45" s="254">
        <f t="shared" si="95"/>
        <v>0</v>
      </c>
      <c r="DJ45" s="254">
        <f t="shared" si="96"/>
        <v>0</v>
      </c>
      <c r="DK45" s="254">
        <f t="shared" si="97"/>
        <v>0</v>
      </c>
      <c r="DL45" s="254">
        <f t="shared" si="98"/>
        <v>0</v>
      </c>
      <c r="DM45" s="254">
        <f t="shared" si="99"/>
        <v>0</v>
      </c>
      <c r="DN45" s="254">
        <f t="shared" si="100"/>
        <v>0</v>
      </c>
      <c r="DO45" s="254">
        <f t="shared" si="101"/>
        <v>0</v>
      </c>
      <c r="DP45" s="254">
        <f t="shared" si="102"/>
        <v>0</v>
      </c>
      <c r="DQ45" s="254">
        <f t="shared" si="103"/>
        <v>0</v>
      </c>
      <c r="DR45" s="254">
        <f t="shared" si="104"/>
        <v>0</v>
      </c>
      <c r="DS45" s="254">
        <f t="shared" si="105"/>
        <v>0</v>
      </c>
      <c r="DT45" s="254">
        <f t="shared" si="106"/>
        <v>0</v>
      </c>
      <c r="DU45" s="254">
        <f t="shared" si="107"/>
        <v>0</v>
      </c>
      <c r="DV45" s="254">
        <f t="shared" si="108"/>
        <v>0</v>
      </c>
      <c r="DZ45" s="69" t="s">
        <v>306</v>
      </c>
    </row>
    <row r="46" spans="1:132" ht="24" customHeight="1">
      <c r="A46" s="11" t="str">
        <f ca="1">IF(AG46&lt;&gt;"OK","",CONCATENATE(TEXT('Front Page'!$F$33,"000"),TEXT('Front Page'!$F$31,"000"),"-",LEFT('Front Page'!$R$53,5),"-",LEFT(D46,1),AJ46, "-",TEXT(B46,"000")))</f>
        <v/>
      </c>
      <c r="B46" s="12" t="str">
        <f>IFERROR(IF(E46="","",MAX(B$17:B45)+1),"")</f>
        <v/>
      </c>
      <c r="C46" s="13"/>
      <c r="D46" s="29" t="str">
        <f t="shared" si="141"/>
        <v>None</v>
      </c>
      <c r="E46" s="29" t="str">
        <f t="shared" si="109"/>
        <v/>
      </c>
      <c r="F46" s="29" t="str">
        <f t="shared" si="110"/>
        <v/>
      </c>
      <c r="G46" s="363"/>
      <c r="H46" s="364"/>
      <c r="I46" s="325" t="str">
        <f t="shared" si="142"/>
        <v>No</v>
      </c>
      <c r="J46" s="314">
        <v>0</v>
      </c>
      <c r="K46" s="312">
        <v>0</v>
      </c>
      <c r="L46" s="312">
        <v>0</v>
      </c>
      <c r="M46" s="312">
        <v>0</v>
      </c>
      <c r="N46" s="312">
        <v>0</v>
      </c>
      <c r="O46" s="312">
        <v>0</v>
      </c>
      <c r="P46" s="312">
        <v>0</v>
      </c>
      <c r="Q46" s="312">
        <v>0</v>
      </c>
      <c r="R46" s="312">
        <v>0</v>
      </c>
      <c r="S46" s="312">
        <v>0</v>
      </c>
      <c r="T46" s="312">
        <v>0</v>
      </c>
      <c r="U46" s="312">
        <v>0</v>
      </c>
      <c r="V46" s="313">
        <v>1</v>
      </c>
      <c r="W46" s="313">
        <v>1</v>
      </c>
      <c r="X46" s="312">
        <v>0</v>
      </c>
      <c r="Y46" s="312">
        <v>0</v>
      </c>
      <c r="Z46" s="312">
        <v>0</v>
      </c>
      <c r="AA46" s="14">
        <v>0</v>
      </c>
      <c r="AB46" s="317"/>
      <c r="AC46" s="15" t="str">
        <f t="shared" si="24"/>
        <v/>
      </c>
      <c r="AD46" s="15" t="str">
        <f t="shared" si="25"/>
        <v/>
      </c>
      <c r="AE46" s="16" t="str">
        <f t="shared" si="26"/>
        <v>0 - 0</v>
      </c>
      <c r="AF46" s="20" t="str">
        <f t="shared" si="140"/>
        <v>Not an offer</v>
      </c>
      <c r="AG46" s="276" t="str">
        <f t="shared" si="27"/>
        <v>Not an Offer</v>
      </c>
      <c r="AH46" s="150"/>
      <c r="AI46" s="254">
        <v>30</v>
      </c>
      <c r="AJ46" s="149" t="str">
        <f t="shared" si="28"/>
        <v>00-TAG</v>
      </c>
      <c r="AK46" s="254" t="b">
        <f t="shared" si="111"/>
        <v>0</v>
      </c>
      <c r="AL46" s="254">
        <f t="shared" si="16"/>
        <v>0</v>
      </c>
      <c r="AM46" s="254">
        <f t="shared" si="29"/>
        <v>0</v>
      </c>
      <c r="AN46" s="288">
        <f t="shared" si="30"/>
        <v>0</v>
      </c>
      <c r="AO46" s="288">
        <f>IF(AND($BU46=$BV46,BU46=AO$13),$J46&amp;$K46&amp;$L46&amp;$M46&amp;$N46&amp;$O46&amp;$P46&amp;$Q46&amp;$R46&amp;$S46&amp;$T46&amp;$U46,IFERROR(MATCH($AN46,AO$17:AO45,0),-1000))</f>
        <v>1</v>
      </c>
      <c r="AP46" s="288">
        <f>IF(AND($BU46=$BV46,BV46=AP$13),$J46&amp;$K46&amp;$L46&amp;$M46&amp;$N46&amp;$O46&amp;$P46&amp;$Q46&amp;$R46&amp;$S46&amp;$T46&amp;$U46,IFERROR(MATCH($AN46,AP$17:AP45,0),-1000))</f>
        <v>1</v>
      </c>
      <c r="AQ46" s="288">
        <f>IF(AND($BU46=$BV46,BW46=AQ$13),$J46&amp;$K46&amp;$L46&amp;$M46&amp;$N46&amp;$O46&amp;$P46&amp;$Q46&amp;$R46&amp;$S46&amp;$T46&amp;$U46,IFERROR(MATCH($AN46,AQ$17:AQ45,0),-1000))</f>
        <v>1</v>
      </c>
      <c r="AR46" s="288">
        <f>IF(AND($BU46=$BV46,BX46=AR$13),$J46&amp;$K46&amp;$L46&amp;$M46&amp;$N46&amp;$O46&amp;$P46&amp;$Q46&amp;$R46&amp;$S46&amp;$T46&amp;$U46,IFERROR(MATCH($AN46,AR$17:AR45,0),-1000))</f>
        <v>1</v>
      </c>
      <c r="AS46" s="254">
        <f t="shared" si="112"/>
        <v>0</v>
      </c>
      <c r="AT46" s="261" t="str">
        <f t="shared" si="32"/>
        <v/>
      </c>
      <c r="AU46" s="254" t="str">
        <f t="shared" si="33"/>
        <v/>
      </c>
      <c r="AV46" s="254" t="str">
        <f t="shared" si="34"/>
        <v/>
      </c>
      <c r="AW46" s="254" t="str">
        <f t="shared" si="35"/>
        <v/>
      </c>
      <c r="AX46" s="254" t="str">
        <f t="shared" si="36"/>
        <v/>
      </c>
      <c r="AY46" s="254" t="str">
        <f t="shared" si="37"/>
        <v/>
      </c>
      <c r="AZ46" s="254" t="str">
        <f t="shared" si="38"/>
        <v/>
      </c>
      <c r="BA46" s="254" t="str">
        <f t="shared" si="39"/>
        <v/>
      </c>
      <c r="BB46" s="254" t="str">
        <f t="shared" si="40"/>
        <v/>
      </c>
      <c r="BC46" s="254" t="str">
        <f t="shared" si="41"/>
        <v/>
      </c>
      <c r="BD46" s="254" t="str">
        <f t="shared" si="42"/>
        <v/>
      </c>
      <c r="BE46" s="262" t="str">
        <f t="shared" si="43"/>
        <v/>
      </c>
      <c r="BF46" s="263" t="str">
        <f t="shared" si="44"/>
        <v/>
      </c>
      <c r="BG46" s="254" t="str">
        <f t="shared" si="45"/>
        <v/>
      </c>
      <c r="BH46" s="254" t="str">
        <f t="shared" si="46"/>
        <v/>
      </c>
      <c r="BI46" s="254" t="str">
        <f t="shared" si="47"/>
        <v/>
      </c>
      <c r="BJ46" s="254" t="str">
        <f t="shared" si="48"/>
        <v/>
      </c>
      <c r="BK46" s="254" t="str">
        <f t="shared" si="49"/>
        <v/>
      </c>
      <c r="BL46" s="254" t="str">
        <f t="shared" si="50"/>
        <v/>
      </c>
      <c r="BM46" s="254" t="str">
        <f t="shared" si="51"/>
        <v/>
      </c>
      <c r="BN46" s="254" t="str">
        <f t="shared" si="52"/>
        <v/>
      </c>
      <c r="BO46" s="254" t="str">
        <f t="shared" si="53"/>
        <v/>
      </c>
      <c r="BP46" s="254" t="str">
        <f t="shared" si="54"/>
        <v/>
      </c>
      <c r="BQ46" s="264" t="str">
        <f t="shared" si="55"/>
        <v/>
      </c>
      <c r="BR46" s="261" t="str">
        <f t="shared" si="115"/>
        <v/>
      </c>
      <c r="BS46" s="254" t="str">
        <f t="shared" si="116"/>
        <v/>
      </c>
      <c r="BT46" s="254" t="str">
        <f t="shared" si="117"/>
        <v/>
      </c>
      <c r="BU46" s="265" t="str">
        <f t="shared" si="118"/>
        <v/>
      </c>
      <c r="BV46" s="263" t="str">
        <f t="shared" si="119"/>
        <v/>
      </c>
      <c r="BW46" s="254" t="str">
        <f t="shared" si="120"/>
        <v/>
      </c>
      <c r="BX46" s="254" t="str">
        <f t="shared" si="121"/>
        <v/>
      </c>
      <c r="BY46" s="264" t="str">
        <f t="shared" si="122"/>
        <v/>
      </c>
      <c r="BZ46" s="254" t="str">
        <f t="shared" si="123"/>
        <v/>
      </c>
      <c r="CA46" s="254">
        <f t="shared" si="61"/>
        <v>0</v>
      </c>
      <c r="CB46" s="254">
        <f t="shared" si="62"/>
        <v>0</v>
      </c>
      <c r="CC46" s="254">
        <f t="shared" si="63"/>
        <v>0</v>
      </c>
      <c r="CD46" s="254">
        <f t="shared" si="64"/>
        <v>0</v>
      </c>
      <c r="CE46" s="254">
        <f t="shared" si="65"/>
        <v>0</v>
      </c>
      <c r="CF46" s="254">
        <f t="shared" si="66"/>
        <v>0</v>
      </c>
      <c r="CG46" s="254">
        <f t="shared" si="67"/>
        <v>0</v>
      </c>
      <c r="CH46" s="254">
        <f t="shared" si="68"/>
        <v>0</v>
      </c>
      <c r="CI46" s="254">
        <f t="shared" si="69"/>
        <v>0</v>
      </c>
      <c r="CJ46" s="254">
        <f t="shared" si="70"/>
        <v>0</v>
      </c>
      <c r="CK46" s="254">
        <f t="shared" si="71"/>
        <v>0</v>
      </c>
      <c r="CL46" s="254">
        <f t="shared" si="72"/>
        <v>0</v>
      </c>
      <c r="CM46" s="254">
        <f t="shared" si="73"/>
        <v>0</v>
      </c>
      <c r="CN46" s="254">
        <f t="shared" si="74"/>
        <v>0</v>
      </c>
      <c r="CO46" s="254">
        <f t="shared" si="75"/>
        <v>0</v>
      </c>
      <c r="CP46" s="254">
        <f t="shared" si="76"/>
        <v>0</v>
      </c>
      <c r="CQ46" s="254">
        <f t="shared" si="77"/>
        <v>0</v>
      </c>
      <c r="CR46" s="254">
        <f t="shared" si="78"/>
        <v>0</v>
      </c>
      <c r="CS46" s="254">
        <f t="shared" si="79"/>
        <v>0</v>
      </c>
      <c r="CT46" s="254">
        <f t="shared" si="80"/>
        <v>0</v>
      </c>
      <c r="CU46" s="254">
        <f t="shared" si="81"/>
        <v>0</v>
      </c>
      <c r="CV46" s="254">
        <f t="shared" si="82"/>
        <v>0</v>
      </c>
      <c r="CW46" s="254">
        <f t="shared" si="83"/>
        <v>0</v>
      </c>
      <c r="CX46" s="254">
        <f t="shared" si="84"/>
        <v>0</v>
      </c>
      <c r="CY46" s="254">
        <f t="shared" si="85"/>
        <v>0</v>
      </c>
      <c r="CZ46" s="254">
        <f t="shared" si="86"/>
        <v>0</v>
      </c>
      <c r="DA46" s="254">
        <f t="shared" si="87"/>
        <v>0</v>
      </c>
      <c r="DB46" s="254">
        <f t="shared" si="88"/>
        <v>0</v>
      </c>
      <c r="DC46" s="254">
        <f t="shared" si="89"/>
        <v>0</v>
      </c>
      <c r="DD46" s="254">
        <f t="shared" si="90"/>
        <v>0</v>
      </c>
      <c r="DE46" s="254">
        <f t="shared" si="91"/>
        <v>0</v>
      </c>
      <c r="DF46" s="254">
        <f t="shared" si="92"/>
        <v>0</v>
      </c>
      <c r="DG46" s="254">
        <f t="shared" si="93"/>
        <v>0</v>
      </c>
      <c r="DH46" s="254">
        <f t="shared" si="94"/>
        <v>0</v>
      </c>
      <c r="DI46" s="254">
        <f t="shared" si="95"/>
        <v>0</v>
      </c>
      <c r="DJ46" s="254">
        <f t="shared" si="96"/>
        <v>0</v>
      </c>
      <c r="DK46" s="254">
        <f t="shared" si="97"/>
        <v>0</v>
      </c>
      <c r="DL46" s="254">
        <f t="shared" si="98"/>
        <v>0</v>
      </c>
      <c r="DM46" s="254">
        <f t="shared" si="99"/>
        <v>0</v>
      </c>
      <c r="DN46" s="254">
        <f t="shared" si="100"/>
        <v>0</v>
      </c>
      <c r="DO46" s="254">
        <f t="shared" si="101"/>
        <v>0</v>
      </c>
      <c r="DP46" s="254">
        <f t="shared" si="102"/>
        <v>0</v>
      </c>
      <c r="DQ46" s="254">
        <f t="shared" si="103"/>
        <v>0</v>
      </c>
      <c r="DR46" s="254">
        <f t="shared" si="104"/>
        <v>0</v>
      </c>
      <c r="DS46" s="254">
        <f t="shared" si="105"/>
        <v>0</v>
      </c>
      <c r="DT46" s="254">
        <f t="shared" si="106"/>
        <v>0</v>
      </c>
      <c r="DU46" s="254">
        <f t="shared" si="107"/>
        <v>0</v>
      </c>
      <c r="DV46" s="254">
        <f t="shared" si="108"/>
        <v>0</v>
      </c>
      <c r="DZ46" s="69" t="s">
        <v>307</v>
      </c>
    </row>
    <row r="47" spans="1:132" ht="24" customHeight="1">
      <c r="A47" s="11" t="str">
        <f ca="1">IF(AG47&lt;&gt;"OK","",CONCATENATE(TEXT('Front Page'!$F$33,"000"),TEXT('Front Page'!$F$31,"000"),"-",LEFT('Front Page'!$R$53,5),"-",LEFT(D47,1),AJ47, "-",TEXT(B47,"000")))</f>
        <v/>
      </c>
      <c r="B47" s="12" t="str">
        <f>IFERROR(IF(E47="","",MAX(B$17:B46)+1),"")</f>
        <v/>
      </c>
      <c r="C47" s="13"/>
      <c r="D47" s="29" t="str">
        <f t="shared" si="141"/>
        <v>None</v>
      </c>
      <c r="E47" s="29" t="str">
        <f t="shared" si="109"/>
        <v/>
      </c>
      <c r="F47" s="29" t="str">
        <f t="shared" si="110"/>
        <v/>
      </c>
      <c r="G47" s="363"/>
      <c r="H47" s="364"/>
      <c r="I47" s="325" t="str">
        <f t="shared" si="142"/>
        <v>No</v>
      </c>
      <c r="J47" s="314">
        <v>0</v>
      </c>
      <c r="K47" s="312">
        <v>0</v>
      </c>
      <c r="L47" s="312">
        <v>0</v>
      </c>
      <c r="M47" s="312">
        <v>0</v>
      </c>
      <c r="N47" s="312">
        <v>0</v>
      </c>
      <c r="O47" s="312">
        <v>0</v>
      </c>
      <c r="P47" s="312">
        <v>0</v>
      </c>
      <c r="Q47" s="312">
        <v>0</v>
      </c>
      <c r="R47" s="312">
        <v>0</v>
      </c>
      <c r="S47" s="312">
        <v>0</v>
      </c>
      <c r="T47" s="312">
        <v>0</v>
      </c>
      <c r="U47" s="312">
        <v>0</v>
      </c>
      <c r="V47" s="313">
        <v>1</v>
      </c>
      <c r="W47" s="313">
        <v>1</v>
      </c>
      <c r="X47" s="312">
        <v>0</v>
      </c>
      <c r="Y47" s="312">
        <v>0</v>
      </c>
      <c r="Z47" s="312">
        <v>0</v>
      </c>
      <c r="AA47" s="14">
        <v>0</v>
      </c>
      <c r="AB47" s="317"/>
      <c r="AC47" s="15" t="str">
        <f t="shared" si="24"/>
        <v/>
      </c>
      <c r="AD47" s="15" t="str">
        <f t="shared" si="25"/>
        <v/>
      </c>
      <c r="AE47" s="16" t="str">
        <f t="shared" si="26"/>
        <v>0 - 0</v>
      </c>
      <c r="AF47" s="20" t="str">
        <f t="shared" si="140"/>
        <v>Not an offer</v>
      </c>
      <c r="AG47" s="276" t="str">
        <f t="shared" si="27"/>
        <v>Not an Offer</v>
      </c>
      <c r="AH47" s="150"/>
      <c r="AI47" s="254">
        <v>31</v>
      </c>
      <c r="AJ47" s="149" t="str">
        <f t="shared" si="28"/>
        <v>00-TAG</v>
      </c>
      <c r="AK47" s="254" t="b">
        <f t="shared" si="111"/>
        <v>0</v>
      </c>
      <c r="AL47" s="254">
        <f t="shared" si="16"/>
        <v>0</v>
      </c>
      <c r="AM47" s="254">
        <f t="shared" si="29"/>
        <v>0</v>
      </c>
      <c r="AN47" s="288">
        <f t="shared" si="30"/>
        <v>0</v>
      </c>
      <c r="AO47" s="288">
        <f>IF(AND($BU47=$BV47,BU47=AO$13),$J47&amp;$K47&amp;$L47&amp;$M47&amp;$N47&amp;$O47&amp;$P47&amp;$Q47&amp;$R47&amp;$S47&amp;$T47&amp;$U47,IFERROR(MATCH($AN47,AO$17:AO46,0),-1000))</f>
        <v>1</v>
      </c>
      <c r="AP47" s="288">
        <f>IF(AND($BU47=$BV47,BV47=AP$13),$J47&amp;$K47&amp;$L47&amp;$M47&amp;$N47&amp;$O47&amp;$P47&amp;$Q47&amp;$R47&amp;$S47&amp;$T47&amp;$U47,IFERROR(MATCH($AN47,AP$17:AP46,0),-1000))</f>
        <v>1</v>
      </c>
      <c r="AQ47" s="288">
        <f>IF(AND($BU47=$BV47,BW47=AQ$13),$J47&amp;$K47&amp;$L47&amp;$M47&amp;$N47&amp;$O47&amp;$P47&amp;$Q47&amp;$R47&amp;$S47&amp;$T47&amp;$U47,IFERROR(MATCH($AN47,AQ$17:AQ46,0),-1000))</f>
        <v>1</v>
      </c>
      <c r="AR47" s="288">
        <f>IF(AND($BU47=$BV47,BX47=AR$13),$J47&amp;$K47&amp;$L47&amp;$M47&amp;$N47&amp;$O47&amp;$P47&amp;$Q47&amp;$R47&amp;$S47&amp;$T47&amp;$U47,IFERROR(MATCH($AN47,AR$17:AR46,0),-1000))</f>
        <v>1</v>
      </c>
      <c r="AS47" s="254">
        <f t="shared" si="112"/>
        <v>0</v>
      </c>
      <c r="AT47" s="261" t="str">
        <f t="shared" si="32"/>
        <v/>
      </c>
      <c r="AU47" s="254" t="str">
        <f t="shared" si="33"/>
        <v/>
      </c>
      <c r="AV47" s="254" t="str">
        <f t="shared" si="34"/>
        <v/>
      </c>
      <c r="AW47" s="254" t="str">
        <f t="shared" si="35"/>
        <v/>
      </c>
      <c r="AX47" s="254" t="str">
        <f t="shared" si="36"/>
        <v/>
      </c>
      <c r="AY47" s="254" t="str">
        <f t="shared" si="37"/>
        <v/>
      </c>
      <c r="AZ47" s="254" t="str">
        <f t="shared" si="38"/>
        <v/>
      </c>
      <c r="BA47" s="254" t="str">
        <f t="shared" si="39"/>
        <v/>
      </c>
      <c r="BB47" s="254" t="str">
        <f t="shared" si="40"/>
        <v/>
      </c>
      <c r="BC47" s="254" t="str">
        <f t="shared" si="41"/>
        <v/>
      </c>
      <c r="BD47" s="254" t="str">
        <f t="shared" si="42"/>
        <v/>
      </c>
      <c r="BE47" s="262" t="str">
        <f t="shared" si="43"/>
        <v/>
      </c>
      <c r="BF47" s="263" t="str">
        <f t="shared" si="44"/>
        <v/>
      </c>
      <c r="BG47" s="254" t="str">
        <f t="shared" si="45"/>
        <v/>
      </c>
      <c r="BH47" s="254" t="str">
        <f t="shared" si="46"/>
        <v/>
      </c>
      <c r="BI47" s="254" t="str">
        <f t="shared" si="47"/>
        <v/>
      </c>
      <c r="BJ47" s="254" t="str">
        <f t="shared" si="48"/>
        <v/>
      </c>
      <c r="BK47" s="254" t="str">
        <f t="shared" si="49"/>
        <v/>
      </c>
      <c r="BL47" s="254" t="str">
        <f t="shared" si="50"/>
        <v/>
      </c>
      <c r="BM47" s="254" t="str">
        <f t="shared" si="51"/>
        <v/>
      </c>
      <c r="BN47" s="254" t="str">
        <f t="shared" si="52"/>
        <v/>
      </c>
      <c r="BO47" s="254" t="str">
        <f t="shared" si="53"/>
        <v/>
      </c>
      <c r="BP47" s="254" t="str">
        <f t="shared" si="54"/>
        <v/>
      </c>
      <c r="BQ47" s="264" t="str">
        <f t="shared" si="55"/>
        <v/>
      </c>
      <c r="BR47" s="261" t="str">
        <f t="shared" si="115"/>
        <v/>
      </c>
      <c r="BS47" s="254" t="str">
        <f t="shared" si="116"/>
        <v/>
      </c>
      <c r="BT47" s="254" t="str">
        <f t="shared" si="117"/>
        <v/>
      </c>
      <c r="BU47" s="265" t="str">
        <f t="shared" si="118"/>
        <v/>
      </c>
      <c r="BV47" s="263" t="str">
        <f t="shared" si="119"/>
        <v/>
      </c>
      <c r="BW47" s="254" t="str">
        <f t="shared" si="120"/>
        <v/>
      </c>
      <c r="BX47" s="254" t="str">
        <f t="shared" si="121"/>
        <v/>
      </c>
      <c r="BY47" s="264" t="str">
        <f t="shared" si="122"/>
        <v/>
      </c>
      <c r="BZ47" s="254" t="str">
        <f t="shared" si="123"/>
        <v/>
      </c>
      <c r="CA47" s="254">
        <f t="shared" si="61"/>
        <v>0</v>
      </c>
      <c r="CB47" s="254">
        <f t="shared" si="62"/>
        <v>0</v>
      </c>
      <c r="CC47" s="254">
        <f t="shared" si="63"/>
        <v>0</v>
      </c>
      <c r="CD47" s="254">
        <f t="shared" si="64"/>
        <v>0</v>
      </c>
      <c r="CE47" s="254">
        <f t="shared" si="65"/>
        <v>0</v>
      </c>
      <c r="CF47" s="254">
        <f t="shared" si="66"/>
        <v>0</v>
      </c>
      <c r="CG47" s="254">
        <f t="shared" si="67"/>
        <v>0</v>
      </c>
      <c r="CH47" s="254">
        <f t="shared" si="68"/>
        <v>0</v>
      </c>
      <c r="CI47" s="254">
        <f t="shared" si="69"/>
        <v>0</v>
      </c>
      <c r="CJ47" s="254">
        <f t="shared" si="70"/>
        <v>0</v>
      </c>
      <c r="CK47" s="254">
        <f t="shared" si="71"/>
        <v>0</v>
      </c>
      <c r="CL47" s="254">
        <f t="shared" si="72"/>
        <v>0</v>
      </c>
      <c r="CM47" s="254">
        <f t="shared" si="73"/>
        <v>0</v>
      </c>
      <c r="CN47" s="254">
        <f t="shared" si="74"/>
        <v>0</v>
      </c>
      <c r="CO47" s="254">
        <f t="shared" si="75"/>
        <v>0</v>
      </c>
      <c r="CP47" s="254">
        <f t="shared" si="76"/>
        <v>0</v>
      </c>
      <c r="CQ47" s="254">
        <f t="shared" si="77"/>
        <v>0</v>
      </c>
      <c r="CR47" s="254">
        <f t="shared" si="78"/>
        <v>0</v>
      </c>
      <c r="CS47" s="254">
        <f t="shared" si="79"/>
        <v>0</v>
      </c>
      <c r="CT47" s="254">
        <f t="shared" si="80"/>
        <v>0</v>
      </c>
      <c r="CU47" s="254">
        <f t="shared" si="81"/>
        <v>0</v>
      </c>
      <c r="CV47" s="254">
        <f t="shared" si="82"/>
        <v>0</v>
      </c>
      <c r="CW47" s="254">
        <f t="shared" si="83"/>
        <v>0</v>
      </c>
      <c r="CX47" s="254">
        <f t="shared" si="84"/>
        <v>0</v>
      </c>
      <c r="CY47" s="254">
        <f t="shared" si="85"/>
        <v>0</v>
      </c>
      <c r="CZ47" s="254">
        <f t="shared" si="86"/>
        <v>0</v>
      </c>
      <c r="DA47" s="254">
        <f t="shared" si="87"/>
        <v>0</v>
      </c>
      <c r="DB47" s="254">
        <f t="shared" si="88"/>
        <v>0</v>
      </c>
      <c r="DC47" s="254">
        <f t="shared" si="89"/>
        <v>0</v>
      </c>
      <c r="DD47" s="254">
        <f t="shared" si="90"/>
        <v>0</v>
      </c>
      <c r="DE47" s="254">
        <f t="shared" si="91"/>
        <v>0</v>
      </c>
      <c r="DF47" s="254">
        <f t="shared" si="92"/>
        <v>0</v>
      </c>
      <c r="DG47" s="254">
        <f t="shared" si="93"/>
        <v>0</v>
      </c>
      <c r="DH47" s="254">
        <f t="shared" si="94"/>
        <v>0</v>
      </c>
      <c r="DI47" s="254">
        <f t="shared" si="95"/>
        <v>0</v>
      </c>
      <c r="DJ47" s="254">
        <f t="shared" si="96"/>
        <v>0</v>
      </c>
      <c r="DK47" s="254">
        <f t="shared" si="97"/>
        <v>0</v>
      </c>
      <c r="DL47" s="254">
        <f t="shared" si="98"/>
        <v>0</v>
      </c>
      <c r="DM47" s="254">
        <f t="shared" si="99"/>
        <v>0</v>
      </c>
      <c r="DN47" s="254">
        <f t="shared" si="100"/>
        <v>0</v>
      </c>
      <c r="DO47" s="254">
        <f t="shared" si="101"/>
        <v>0</v>
      </c>
      <c r="DP47" s="254">
        <f t="shared" si="102"/>
        <v>0</v>
      </c>
      <c r="DQ47" s="254">
        <f t="shared" si="103"/>
        <v>0</v>
      </c>
      <c r="DR47" s="254">
        <f t="shared" si="104"/>
        <v>0</v>
      </c>
      <c r="DS47" s="254">
        <f t="shared" si="105"/>
        <v>0</v>
      </c>
      <c r="DT47" s="254">
        <f t="shared" si="106"/>
        <v>0</v>
      </c>
      <c r="DU47" s="254">
        <f t="shared" si="107"/>
        <v>0</v>
      </c>
      <c r="DV47" s="254">
        <f t="shared" si="108"/>
        <v>0</v>
      </c>
      <c r="DZ47" s="69" t="s">
        <v>308</v>
      </c>
    </row>
    <row r="48" spans="1:132" ht="24" customHeight="1">
      <c r="A48" s="11" t="str">
        <f ca="1">IF(AG48&lt;&gt;"OK","",CONCATENATE(TEXT('Front Page'!$F$33,"000"),TEXT('Front Page'!$F$31,"000"),"-",LEFT('Front Page'!$R$53,5),"-",LEFT(D48,1),AJ48, "-",TEXT(B48,"000")))</f>
        <v/>
      </c>
      <c r="B48" s="12" t="str">
        <f>IFERROR(IF(E48="","",MAX(B$17:B47)+1),"")</f>
        <v/>
      </c>
      <c r="C48" s="13"/>
      <c r="D48" s="29" t="str">
        <f t="shared" si="141"/>
        <v>None</v>
      </c>
      <c r="E48" s="29" t="str">
        <f t="shared" si="109"/>
        <v/>
      </c>
      <c r="F48" s="29" t="str">
        <f t="shared" si="110"/>
        <v/>
      </c>
      <c r="G48" s="363"/>
      <c r="H48" s="364"/>
      <c r="I48" s="325" t="str">
        <f t="shared" si="142"/>
        <v>No</v>
      </c>
      <c r="J48" s="314">
        <v>0</v>
      </c>
      <c r="K48" s="312">
        <v>0</v>
      </c>
      <c r="L48" s="312">
        <v>0</v>
      </c>
      <c r="M48" s="312">
        <v>0</v>
      </c>
      <c r="N48" s="312">
        <v>0</v>
      </c>
      <c r="O48" s="312">
        <v>0</v>
      </c>
      <c r="P48" s="312">
        <v>0</v>
      </c>
      <c r="Q48" s="312">
        <v>0</v>
      </c>
      <c r="R48" s="312">
        <v>0</v>
      </c>
      <c r="S48" s="312">
        <v>0</v>
      </c>
      <c r="T48" s="312">
        <v>0</v>
      </c>
      <c r="U48" s="312">
        <v>0</v>
      </c>
      <c r="V48" s="313">
        <v>1</v>
      </c>
      <c r="W48" s="313">
        <v>1</v>
      </c>
      <c r="X48" s="312">
        <v>0</v>
      </c>
      <c r="Y48" s="312">
        <v>0</v>
      </c>
      <c r="Z48" s="312">
        <v>0</v>
      </c>
      <c r="AA48" s="14">
        <v>0</v>
      </c>
      <c r="AB48" s="317"/>
      <c r="AC48" s="15" t="str">
        <f t="shared" si="24"/>
        <v/>
      </c>
      <c r="AD48" s="15" t="str">
        <f t="shared" si="25"/>
        <v/>
      </c>
      <c r="AE48" s="16" t="str">
        <f t="shared" si="26"/>
        <v>0 - 0</v>
      </c>
      <c r="AF48" s="20" t="str">
        <f t="shared" si="140"/>
        <v>Not an offer</v>
      </c>
      <c r="AG48" s="276" t="str">
        <f t="shared" si="27"/>
        <v>Not an Offer</v>
      </c>
      <c r="AH48" s="150"/>
      <c r="AI48" s="254">
        <v>32</v>
      </c>
      <c r="AJ48" s="149" t="str">
        <f t="shared" si="28"/>
        <v>00-TAG</v>
      </c>
      <c r="AK48" s="254" t="b">
        <f t="shared" si="111"/>
        <v>0</v>
      </c>
      <c r="AL48" s="254">
        <f t="shared" si="16"/>
        <v>0</v>
      </c>
      <c r="AM48" s="254">
        <f t="shared" si="29"/>
        <v>0</v>
      </c>
      <c r="AN48" s="288">
        <f t="shared" si="30"/>
        <v>0</v>
      </c>
      <c r="AO48" s="288">
        <f>IF(AND($BU48=$BV48,BU48=AO$13),$J48&amp;$K48&amp;$L48&amp;$M48&amp;$N48&amp;$O48&amp;$P48&amp;$Q48&amp;$R48&amp;$S48&amp;$T48&amp;$U48,IFERROR(MATCH($AN48,AO$17:AO47,0),-1000))</f>
        <v>1</v>
      </c>
      <c r="AP48" s="288">
        <f>IF(AND($BU48=$BV48,BV48=AP$13),$J48&amp;$K48&amp;$L48&amp;$M48&amp;$N48&amp;$O48&amp;$P48&amp;$Q48&amp;$R48&amp;$S48&amp;$T48&amp;$U48,IFERROR(MATCH($AN48,AP$17:AP47,0),-1000))</f>
        <v>1</v>
      </c>
      <c r="AQ48" s="288">
        <f>IF(AND($BU48=$BV48,BW48=AQ$13),$J48&amp;$K48&amp;$L48&amp;$M48&amp;$N48&amp;$O48&amp;$P48&amp;$Q48&amp;$R48&amp;$S48&amp;$T48&amp;$U48,IFERROR(MATCH($AN48,AQ$17:AQ47,0),-1000))</f>
        <v>1</v>
      </c>
      <c r="AR48" s="288">
        <f>IF(AND($BU48=$BV48,BX48=AR$13),$J48&amp;$K48&amp;$L48&amp;$M48&amp;$N48&amp;$O48&amp;$P48&amp;$Q48&amp;$R48&amp;$S48&amp;$T48&amp;$U48,IFERROR(MATCH($AN48,AR$17:AR47,0),-1000))</f>
        <v>1</v>
      </c>
      <c r="AS48" s="254">
        <f t="shared" si="112"/>
        <v>0</v>
      </c>
      <c r="AT48" s="261" t="str">
        <f t="shared" si="32"/>
        <v/>
      </c>
      <c r="AU48" s="254" t="str">
        <f t="shared" si="33"/>
        <v/>
      </c>
      <c r="AV48" s="254" t="str">
        <f t="shared" si="34"/>
        <v/>
      </c>
      <c r="AW48" s="254" t="str">
        <f t="shared" si="35"/>
        <v/>
      </c>
      <c r="AX48" s="254" t="str">
        <f t="shared" si="36"/>
        <v/>
      </c>
      <c r="AY48" s="254" t="str">
        <f t="shared" si="37"/>
        <v/>
      </c>
      <c r="AZ48" s="254" t="str">
        <f t="shared" si="38"/>
        <v/>
      </c>
      <c r="BA48" s="254" t="str">
        <f t="shared" si="39"/>
        <v/>
      </c>
      <c r="BB48" s="254" t="str">
        <f t="shared" si="40"/>
        <v/>
      </c>
      <c r="BC48" s="254" t="str">
        <f t="shared" si="41"/>
        <v/>
      </c>
      <c r="BD48" s="254" t="str">
        <f t="shared" si="42"/>
        <v/>
      </c>
      <c r="BE48" s="262" t="str">
        <f t="shared" si="43"/>
        <v/>
      </c>
      <c r="BF48" s="263" t="str">
        <f t="shared" si="44"/>
        <v/>
      </c>
      <c r="BG48" s="254" t="str">
        <f t="shared" si="45"/>
        <v/>
      </c>
      <c r="BH48" s="254" t="str">
        <f t="shared" si="46"/>
        <v/>
      </c>
      <c r="BI48" s="254" t="str">
        <f t="shared" si="47"/>
        <v/>
      </c>
      <c r="BJ48" s="254" t="str">
        <f t="shared" si="48"/>
        <v/>
      </c>
      <c r="BK48" s="254" t="str">
        <f t="shared" si="49"/>
        <v/>
      </c>
      <c r="BL48" s="254" t="str">
        <f t="shared" si="50"/>
        <v/>
      </c>
      <c r="BM48" s="254" t="str">
        <f t="shared" si="51"/>
        <v/>
      </c>
      <c r="BN48" s="254" t="str">
        <f t="shared" si="52"/>
        <v/>
      </c>
      <c r="BO48" s="254" t="str">
        <f t="shared" si="53"/>
        <v/>
      </c>
      <c r="BP48" s="254" t="str">
        <f t="shared" si="54"/>
        <v/>
      </c>
      <c r="BQ48" s="264" t="str">
        <f t="shared" si="55"/>
        <v/>
      </c>
      <c r="BR48" s="261" t="str">
        <f t="shared" si="115"/>
        <v/>
      </c>
      <c r="BS48" s="254" t="str">
        <f t="shared" si="116"/>
        <v/>
      </c>
      <c r="BT48" s="254" t="str">
        <f t="shared" si="117"/>
        <v/>
      </c>
      <c r="BU48" s="265" t="str">
        <f t="shared" si="118"/>
        <v/>
      </c>
      <c r="BV48" s="263" t="str">
        <f t="shared" si="119"/>
        <v/>
      </c>
      <c r="BW48" s="254" t="str">
        <f t="shared" si="120"/>
        <v/>
      </c>
      <c r="BX48" s="254" t="str">
        <f t="shared" si="121"/>
        <v/>
      </c>
      <c r="BY48" s="264" t="str">
        <f t="shared" si="122"/>
        <v/>
      </c>
      <c r="BZ48" s="254" t="str">
        <f t="shared" si="123"/>
        <v/>
      </c>
      <c r="CA48" s="254">
        <f t="shared" si="61"/>
        <v>0</v>
      </c>
      <c r="CB48" s="254">
        <f t="shared" si="62"/>
        <v>0</v>
      </c>
      <c r="CC48" s="254">
        <f t="shared" si="63"/>
        <v>0</v>
      </c>
      <c r="CD48" s="254">
        <f t="shared" si="64"/>
        <v>0</v>
      </c>
      <c r="CE48" s="254">
        <f t="shared" si="65"/>
        <v>0</v>
      </c>
      <c r="CF48" s="254">
        <f t="shared" si="66"/>
        <v>0</v>
      </c>
      <c r="CG48" s="254">
        <f t="shared" si="67"/>
        <v>0</v>
      </c>
      <c r="CH48" s="254">
        <f t="shared" si="68"/>
        <v>0</v>
      </c>
      <c r="CI48" s="254">
        <f t="shared" si="69"/>
        <v>0</v>
      </c>
      <c r="CJ48" s="254">
        <f t="shared" si="70"/>
        <v>0</v>
      </c>
      <c r="CK48" s="254">
        <f t="shared" si="71"/>
        <v>0</v>
      </c>
      <c r="CL48" s="254">
        <f t="shared" si="72"/>
        <v>0</v>
      </c>
      <c r="CM48" s="254">
        <f t="shared" si="73"/>
        <v>0</v>
      </c>
      <c r="CN48" s="254">
        <f t="shared" si="74"/>
        <v>0</v>
      </c>
      <c r="CO48" s="254">
        <f t="shared" si="75"/>
        <v>0</v>
      </c>
      <c r="CP48" s="254">
        <f t="shared" si="76"/>
        <v>0</v>
      </c>
      <c r="CQ48" s="254">
        <f t="shared" si="77"/>
        <v>0</v>
      </c>
      <c r="CR48" s="254">
        <f t="shared" si="78"/>
        <v>0</v>
      </c>
      <c r="CS48" s="254">
        <f t="shared" si="79"/>
        <v>0</v>
      </c>
      <c r="CT48" s="254">
        <f t="shared" si="80"/>
        <v>0</v>
      </c>
      <c r="CU48" s="254">
        <f t="shared" si="81"/>
        <v>0</v>
      </c>
      <c r="CV48" s="254">
        <f t="shared" si="82"/>
        <v>0</v>
      </c>
      <c r="CW48" s="254">
        <f t="shared" si="83"/>
        <v>0</v>
      </c>
      <c r="CX48" s="254">
        <f t="shared" si="84"/>
        <v>0</v>
      </c>
      <c r="CY48" s="254">
        <f t="shared" si="85"/>
        <v>0</v>
      </c>
      <c r="CZ48" s="254">
        <f t="shared" si="86"/>
        <v>0</v>
      </c>
      <c r="DA48" s="254">
        <f t="shared" si="87"/>
        <v>0</v>
      </c>
      <c r="DB48" s="254">
        <f t="shared" si="88"/>
        <v>0</v>
      </c>
      <c r="DC48" s="254">
        <f t="shared" si="89"/>
        <v>0</v>
      </c>
      <c r="DD48" s="254">
        <f t="shared" si="90"/>
        <v>0</v>
      </c>
      <c r="DE48" s="254">
        <f t="shared" si="91"/>
        <v>0</v>
      </c>
      <c r="DF48" s="254">
        <f t="shared" si="92"/>
        <v>0</v>
      </c>
      <c r="DG48" s="254">
        <f t="shared" si="93"/>
        <v>0</v>
      </c>
      <c r="DH48" s="254">
        <f t="shared" si="94"/>
        <v>0</v>
      </c>
      <c r="DI48" s="254">
        <f t="shared" si="95"/>
        <v>0</v>
      </c>
      <c r="DJ48" s="254">
        <f t="shared" si="96"/>
        <v>0</v>
      </c>
      <c r="DK48" s="254">
        <f t="shared" si="97"/>
        <v>0</v>
      </c>
      <c r="DL48" s="254">
        <f t="shared" si="98"/>
        <v>0</v>
      </c>
      <c r="DM48" s="254">
        <f t="shared" si="99"/>
        <v>0</v>
      </c>
      <c r="DN48" s="254">
        <f t="shared" si="100"/>
        <v>0</v>
      </c>
      <c r="DO48" s="254">
        <f t="shared" si="101"/>
        <v>0</v>
      </c>
      <c r="DP48" s="254">
        <f t="shared" si="102"/>
        <v>0</v>
      </c>
      <c r="DQ48" s="254">
        <f t="shared" si="103"/>
        <v>0</v>
      </c>
      <c r="DR48" s="254">
        <f t="shared" si="104"/>
        <v>0</v>
      </c>
      <c r="DS48" s="254">
        <f t="shared" si="105"/>
        <v>0</v>
      </c>
      <c r="DT48" s="254">
        <f t="shared" si="106"/>
        <v>0</v>
      </c>
      <c r="DU48" s="254">
        <f t="shared" si="107"/>
        <v>0</v>
      </c>
      <c r="DV48" s="254">
        <f t="shared" si="108"/>
        <v>0</v>
      </c>
      <c r="DZ48" s="69" t="s">
        <v>309</v>
      </c>
    </row>
    <row r="49" spans="1:130" ht="24" customHeight="1">
      <c r="A49" s="11" t="str">
        <f ca="1">IF(AG49&lt;&gt;"OK","",CONCATENATE(TEXT('Front Page'!$F$33,"000"),TEXT('Front Page'!$F$31,"000"),"-",LEFT('Front Page'!$R$53,5),"-",LEFT(D49,1),AJ49, "-",TEXT(B49,"000")))</f>
        <v/>
      </c>
      <c r="B49" s="12" t="str">
        <f>IFERROR(IF(E49="","",MAX(B$17:B48)+1),"")</f>
        <v/>
      </c>
      <c r="C49" s="13"/>
      <c r="D49" s="29" t="str">
        <f t="shared" si="141"/>
        <v>None</v>
      </c>
      <c r="E49" s="29" t="str">
        <f t="shared" si="109"/>
        <v/>
      </c>
      <c r="F49" s="29" t="str">
        <f t="shared" si="110"/>
        <v/>
      </c>
      <c r="G49" s="363"/>
      <c r="H49" s="364"/>
      <c r="I49" s="325" t="str">
        <f t="shared" si="142"/>
        <v>No</v>
      </c>
      <c r="J49" s="314">
        <v>0</v>
      </c>
      <c r="K49" s="312">
        <v>0</v>
      </c>
      <c r="L49" s="312">
        <v>0</v>
      </c>
      <c r="M49" s="312">
        <v>0</v>
      </c>
      <c r="N49" s="312">
        <v>0</v>
      </c>
      <c r="O49" s="312">
        <v>0</v>
      </c>
      <c r="P49" s="312">
        <v>0</v>
      </c>
      <c r="Q49" s="312">
        <v>0</v>
      </c>
      <c r="R49" s="312">
        <v>0</v>
      </c>
      <c r="S49" s="312">
        <v>0</v>
      </c>
      <c r="T49" s="312">
        <v>0</v>
      </c>
      <c r="U49" s="312">
        <v>0</v>
      </c>
      <c r="V49" s="313">
        <v>1</v>
      </c>
      <c r="W49" s="313">
        <v>1</v>
      </c>
      <c r="X49" s="312">
        <v>0</v>
      </c>
      <c r="Y49" s="312">
        <v>0</v>
      </c>
      <c r="Z49" s="312">
        <v>0</v>
      </c>
      <c r="AA49" s="14">
        <v>0</v>
      </c>
      <c r="AB49" s="317"/>
      <c r="AC49" s="15" t="str">
        <f t="shared" si="24"/>
        <v/>
      </c>
      <c r="AD49" s="15" t="str">
        <f t="shared" si="25"/>
        <v/>
      </c>
      <c r="AE49" s="16" t="str">
        <f t="shared" si="26"/>
        <v>0 - 0</v>
      </c>
      <c r="AF49" s="20" t="str">
        <f t="shared" si="140"/>
        <v>Not an offer</v>
      </c>
      <c r="AG49" s="276" t="str">
        <f t="shared" si="27"/>
        <v>Not an Offer</v>
      </c>
      <c r="AH49" s="150"/>
      <c r="AI49" s="254">
        <v>33</v>
      </c>
      <c r="AJ49" s="149" t="str">
        <f t="shared" si="28"/>
        <v>00-TAG</v>
      </c>
      <c r="AK49" s="254" t="b">
        <f t="shared" si="111"/>
        <v>0</v>
      </c>
      <c r="AL49" s="254">
        <f t="shared" si="16"/>
        <v>0</v>
      </c>
      <c r="AM49" s="254">
        <f t="shared" si="29"/>
        <v>0</v>
      </c>
      <c r="AN49" s="288">
        <f t="shared" si="30"/>
        <v>0</v>
      </c>
      <c r="AO49" s="288">
        <f>IF(AND($BU49=$BV49,BU49=AO$13),$J49&amp;$K49&amp;$L49&amp;$M49&amp;$N49&amp;$O49&amp;$P49&amp;$Q49&amp;$R49&amp;$S49&amp;$T49&amp;$U49,IFERROR(MATCH($AN49,AO$17:AO48,0),-1000))</f>
        <v>1</v>
      </c>
      <c r="AP49" s="288">
        <f>IF(AND($BU49=$BV49,BV49=AP$13),$J49&amp;$K49&amp;$L49&amp;$M49&amp;$N49&amp;$O49&amp;$P49&amp;$Q49&amp;$R49&amp;$S49&amp;$T49&amp;$U49,IFERROR(MATCH($AN49,AP$17:AP48,0),-1000))</f>
        <v>1</v>
      </c>
      <c r="AQ49" s="288">
        <f>IF(AND($BU49=$BV49,BW49=AQ$13),$J49&amp;$K49&amp;$L49&amp;$M49&amp;$N49&amp;$O49&amp;$P49&amp;$Q49&amp;$R49&amp;$S49&amp;$T49&amp;$U49,IFERROR(MATCH($AN49,AQ$17:AQ48,0),-1000))</f>
        <v>1</v>
      </c>
      <c r="AR49" s="288">
        <f>IF(AND($BU49=$BV49,BX49=AR$13),$J49&amp;$K49&amp;$L49&amp;$M49&amp;$N49&amp;$O49&amp;$P49&amp;$Q49&amp;$R49&amp;$S49&amp;$T49&amp;$U49,IFERROR(MATCH($AN49,AR$17:AR48,0),-1000))</f>
        <v>1</v>
      </c>
      <c r="AS49" s="254">
        <f t="shared" si="112"/>
        <v>0</v>
      </c>
      <c r="AT49" s="261" t="str">
        <f t="shared" si="32"/>
        <v/>
      </c>
      <c r="AU49" s="254" t="str">
        <f t="shared" si="33"/>
        <v/>
      </c>
      <c r="AV49" s="254" t="str">
        <f t="shared" si="34"/>
        <v/>
      </c>
      <c r="AW49" s="254" t="str">
        <f t="shared" si="35"/>
        <v/>
      </c>
      <c r="AX49" s="254" t="str">
        <f t="shared" si="36"/>
        <v/>
      </c>
      <c r="AY49" s="254" t="str">
        <f t="shared" si="37"/>
        <v/>
      </c>
      <c r="AZ49" s="254" t="str">
        <f t="shared" si="38"/>
        <v/>
      </c>
      <c r="BA49" s="254" t="str">
        <f t="shared" si="39"/>
        <v/>
      </c>
      <c r="BB49" s="254" t="str">
        <f t="shared" si="40"/>
        <v/>
      </c>
      <c r="BC49" s="254" t="str">
        <f t="shared" si="41"/>
        <v/>
      </c>
      <c r="BD49" s="254" t="str">
        <f t="shared" si="42"/>
        <v/>
      </c>
      <c r="BE49" s="262" t="str">
        <f t="shared" si="43"/>
        <v/>
      </c>
      <c r="BF49" s="263" t="str">
        <f t="shared" si="44"/>
        <v/>
      </c>
      <c r="BG49" s="254" t="str">
        <f t="shared" si="45"/>
        <v/>
      </c>
      <c r="BH49" s="254" t="str">
        <f t="shared" si="46"/>
        <v/>
      </c>
      <c r="BI49" s="254" t="str">
        <f t="shared" si="47"/>
        <v/>
      </c>
      <c r="BJ49" s="254" t="str">
        <f t="shared" si="48"/>
        <v/>
      </c>
      <c r="BK49" s="254" t="str">
        <f t="shared" si="49"/>
        <v/>
      </c>
      <c r="BL49" s="254" t="str">
        <f t="shared" si="50"/>
        <v/>
      </c>
      <c r="BM49" s="254" t="str">
        <f t="shared" si="51"/>
        <v/>
      </c>
      <c r="BN49" s="254" t="str">
        <f t="shared" si="52"/>
        <v/>
      </c>
      <c r="BO49" s="254" t="str">
        <f t="shared" si="53"/>
        <v/>
      </c>
      <c r="BP49" s="254" t="str">
        <f t="shared" si="54"/>
        <v/>
      </c>
      <c r="BQ49" s="264" t="str">
        <f t="shared" si="55"/>
        <v/>
      </c>
      <c r="BR49" s="261" t="str">
        <f t="shared" si="115"/>
        <v/>
      </c>
      <c r="BS49" s="254" t="str">
        <f t="shared" si="116"/>
        <v/>
      </c>
      <c r="BT49" s="254" t="str">
        <f t="shared" si="117"/>
        <v/>
      </c>
      <c r="BU49" s="265" t="str">
        <f t="shared" si="118"/>
        <v/>
      </c>
      <c r="BV49" s="263" t="str">
        <f t="shared" si="119"/>
        <v/>
      </c>
      <c r="BW49" s="254" t="str">
        <f t="shared" si="120"/>
        <v/>
      </c>
      <c r="BX49" s="254" t="str">
        <f t="shared" si="121"/>
        <v/>
      </c>
      <c r="BY49" s="264" t="str">
        <f t="shared" si="122"/>
        <v/>
      </c>
      <c r="BZ49" s="254" t="str">
        <f t="shared" si="123"/>
        <v/>
      </c>
      <c r="CA49" s="254">
        <f t="shared" si="61"/>
        <v>0</v>
      </c>
      <c r="CB49" s="254">
        <f t="shared" si="62"/>
        <v>0</v>
      </c>
      <c r="CC49" s="254">
        <f t="shared" si="63"/>
        <v>0</v>
      </c>
      <c r="CD49" s="254">
        <f t="shared" si="64"/>
        <v>0</v>
      </c>
      <c r="CE49" s="254">
        <f t="shared" si="65"/>
        <v>0</v>
      </c>
      <c r="CF49" s="254">
        <f t="shared" si="66"/>
        <v>0</v>
      </c>
      <c r="CG49" s="254">
        <f t="shared" si="67"/>
        <v>0</v>
      </c>
      <c r="CH49" s="254">
        <f t="shared" si="68"/>
        <v>0</v>
      </c>
      <c r="CI49" s="254">
        <f t="shared" si="69"/>
        <v>0</v>
      </c>
      <c r="CJ49" s="254">
        <f t="shared" si="70"/>
        <v>0</v>
      </c>
      <c r="CK49" s="254">
        <f t="shared" si="71"/>
        <v>0</v>
      </c>
      <c r="CL49" s="254">
        <f t="shared" si="72"/>
        <v>0</v>
      </c>
      <c r="CM49" s="254">
        <f t="shared" si="73"/>
        <v>0</v>
      </c>
      <c r="CN49" s="254">
        <f t="shared" si="74"/>
        <v>0</v>
      </c>
      <c r="CO49" s="254">
        <f t="shared" si="75"/>
        <v>0</v>
      </c>
      <c r="CP49" s="254">
        <f t="shared" si="76"/>
        <v>0</v>
      </c>
      <c r="CQ49" s="254">
        <f t="shared" si="77"/>
        <v>0</v>
      </c>
      <c r="CR49" s="254">
        <f t="shared" si="78"/>
        <v>0</v>
      </c>
      <c r="CS49" s="254">
        <f t="shared" si="79"/>
        <v>0</v>
      </c>
      <c r="CT49" s="254">
        <f t="shared" si="80"/>
        <v>0</v>
      </c>
      <c r="CU49" s="254">
        <f t="shared" si="81"/>
        <v>0</v>
      </c>
      <c r="CV49" s="254">
        <f t="shared" si="82"/>
        <v>0</v>
      </c>
      <c r="CW49" s="254">
        <f t="shared" si="83"/>
        <v>0</v>
      </c>
      <c r="CX49" s="254">
        <f t="shared" si="84"/>
        <v>0</v>
      </c>
      <c r="CY49" s="254">
        <f t="shared" si="85"/>
        <v>0</v>
      </c>
      <c r="CZ49" s="254">
        <f t="shared" si="86"/>
        <v>0</v>
      </c>
      <c r="DA49" s="254">
        <f t="shared" si="87"/>
        <v>0</v>
      </c>
      <c r="DB49" s="254">
        <f t="shared" si="88"/>
        <v>0</v>
      </c>
      <c r="DC49" s="254">
        <f t="shared" si="89"/>
        <v>0</v>
      </c>
      <c r="DD49" s="254">
        <f t="shared" si="90"/>
        <v>0</v>
      </c>
      <c r="DE49" s="254">
        <f t="shared" si="91"/>
        <v>0</v>
      </c>
      <c r="DF49" s="254">
        <f t="shared" si="92"/>
        <v>0</v>
      </c>
      <c r="DG49" s="254">
        <f t="shared" si="93"/>
        <v>0</v>
      </c>
      <c r="DH49" s="254">
        <f t="shared" si="94"/>
        <v>0</v>
      </c>
      <c r="DI49" s="254">
        <f t="shared" si="95"/>
        <v>0</v>
      </c>
      <c r="DJ49" s="254">
        <f t="shared" si="96"/>
        <v>0</v>
      </c>
      <c r="DK49" s="254">
        <f t="shared" si="97"/>
        <v>0</v>
      </c>
      <c r="DL49" s="254">
        <f t="shared" si="98"/>
        <v>0</v>
      </c>
      <c r="DM49" s="254">
        <f t="shared" si="99"/>
        <v>0</v>
      </c>
      <c r="DN49" s="254">
        <f t="shared" si="100"/>
        <v>0</v>
      </c>
      <c r="DO49" s="254">
        <f t="shared" si="101"/>
        <v>0</v>
      </c>
      <c r="DP49" s="254">
        <f t="shared" si="102"/>
        <v>0</v>
      </c>
      <c r="DQ49" s="254">
        <f t="shared" si="103"/>
        <v>0</v>
      </c>
      <c r="DR49" s="254">
        <f t="shared" si="104"/>
        <v>0</v>
      </c>
      <c r="DS49" s="254">
        <f t="shared" si="105"/>
        <v>0</v>
      </c>
      <c r="DT49" s="254">
        <f t="shared" si="106"/>
        <v>0</v>
      </c>
      <c r="DU49" s="254">
        <f t="shared" si="107"/>
        <v>0</v>
      </c>
      <c r="DV49" s="254">
        <f t="shared" si="108"/>
        <v>0</v>
      </c>
      <c r="DZ49" s="69" t="s">
        <v>310</v>
      </c>
    </row>
    <row r="50" spans="1:130" ht="24" customHeight="1">
      <c r="A50" s="11" t="str">
        <f ca="1">IF(AG50&lt;&gt;"OK","",CONCATENATE(TEXT('Front Page'!$F$33,"000"),TEXT('Front Page'!$F$31,"000"),"-",LEFT('Front Page'!$R$53,5),"-",LEFT(D50,1),AJ50, "-",TEXT(B50,"000")))</f>
        <v/>
      </c>
      <c r="B50" s="12" t="str">
        <f>IFERROR(IF(E50="","",MAX(B$17:B49)+1),"")</f>
        <v/>
      </c>
      <c r="C50" s="13"/>
      <c r="D50" s="29" t="str">
        <f t="shared" si="141"/>
        <v>None</v>
      </c>
      <c r="E50" s="29" t="str">
        <f t="shared" si="109"/>
        <v/>
      </c>
      <c r="F50" s="29" t="str">
        <f t="shared" si="110"/>
        <v/>
      </c>
      <c r="G50" s="363"/>
      <c r="H50" s="364"/>
      <c r="I50" s="325" t="str">
        <f t="shared" si="142"/>
        <v>No</v>
      </c>
      <c r="J50" s="314">
        <v>0</v>
      </c>
      <c r="K50" s="312">
        <v>0</v>
      </c>
      <c r="L50" s="312">
        <v>0</v>
      </c>
      <c r="M50" s="312">
        <v>0</v>
      </c>
      <c r="N50" s="312">
        <v>0</v>
      </c>
      <c r="O50" s="312">
        <v>0</v>
      </c>
      <c r="P50" s="312">
        <v>0</v>
      </c>
      <c r="Q50" s="312">
        <v>0</v>
      </c>
      <c r="R50" s="312">
        <v>0</v>
      </c>
      <c r="S50" s="312">
        <v>0</v>
      </c>
      <c r="T50" s="312">
        <v>0</v>
      </c>
      <c r="U50" s="312">
        <v>0</v>
      </c>
      <c r="V50" s="313">
        <v>1</v>
      </c>
      <c r="W50" s="313">
        <v>1</v>
      </c>
      <c r="X50" s="312">
        <v>0</v>
      </c>
      <c r="Y50" s="312">
        <v>0</v>
      </c>
      <c r="Z50" s="312">
        <v>0</v>
      </c>
      <c r="AA50" s="14">
        <v>0</v>
      </c>
      <c r="AB50" s="317"/>
      <c r="AC50" s="15" t="str">
        <f t="shared" si="24"/>
        <v/>
      </c>
      <c r="AD50" s="15" t="str">
        <f t="shared" si="25"/>
        <v/>
      </c>
      <c r="AE50" s="16" t="str">
        <f t="shared" si="26"/>
        <v>0 - 0</v>
      </c>
      <c r="AF50" s="20" t="str">
        <f t="shared" si="140"/>
        <v>Not an offer</v>
      </c>
      <c r="AG50" s="276" t="str">
        <f t="shared" si="27"/>
        <v>Not an Offer</v>
      </c>
      <c r="AH50" s="150"/>
      <c r="AI50" s="254">
        <v>34</v>
      </c>
      <c r="AJ50" s="149" t="str">
        <f t="shared" si="28"/>
        <v>00-TAG</v>
      </c>
      <c r="AK50" s="254" t="b">
        <f t="shared" si="111"/>
        <v>0</v>
      </c>
      <c r="AL50" s="254">
        <f t="shared" si="16"/>
        <v>0</v>
      </c>
      <c r="AM50" s="254">
        <f t="shared" si="29"/>
        <v>0</v>
      </c>
      <c r="AN50" s="288">
        <f t="shared" si="30"/>
        <v>0</v>
      </c>
      <c r="AO50" s="288">
        <f>IF(AND($BU50=$BV50,BU50=AO$13),$J50&amp;$K50&amp;$L50&amp;$M50&amp;$N50&amp;$O50&amp;$P50&amp;$Q50&amp;$R50&amp;$S50&amp;$T50&amp;$U50,IFERROR(MATCH($AN50,AO$17:AO49,0),-1000))</f>
        <v>1</v>
      </c>
      <c r="AP50" s="288">
        <f>IF(AND($BU50=$BV50,BV50=AP$13),$J50&amp;$K50&amp;$L50&amp;$M50&amp;$N50&amp;$O50&amp;$P50&amp;$Q50&amp;$R50&amp;$S50&amp;$T50&amp;$U50,IFERROR(MATCH($AN50,AP$17:AP49,0),-1000))</f>
        <v>1</v>
      </c>
      <c r="AQ50" s="288">
        <f>IF(AND($BU50=$BV50,BW50=AQ$13),$J50&amp;$K50&amp;$L50&amp;$M50&amp;$N50&amp;$O50&amp;$P50&amp;$Q50&amp;$R50&amp;$S50&amp;$T50&amp;$U50,IFERROR(MATCH($AN50,AQ$17:AQ49,0),-1000))</f>
        <v>1</v>
      </c>
      <c r="AR50" s="288">
        <f>IF(AND($BU50=$BV50,BX50=AR$13),$J50&amp;$K50&amp;$L50&amp;$M50&amp;$N50&amp;$O50&amp;$P50&amp;$Q50&amp;$R50&amp;$S50&amp;$T50&amp;$U50,IFERROR(MATCH($AN50,AR$17:AR49,0),-1000))</f>
        <v>1</v>
      </c>
      <c r="AS50" s="254">
        <f t="shared" si="112"/>
        <v>0</v>
      </c>
      <c r="AT50" s="261" t="str">
        <f t="shared" si="32"/>
        <v/>
      </c>
      <c r="AU50" s="254" t="str">
        <f t="shared" si="33"/>
        <v/>
      </c>
      <c r="AV50" s="254" t="str">
        <f t="shared" si="34"/>
        <v/>
      </c>
      <c r="AW50" s="254" t="str">
        <f t="shared" si="35"/>
        <v/>
      </c>
      <c r="AX50" s="254" t="str">
        <f t="shared" si="36"/>
        <v/>
      </c>
      <c r="AY50" s="254" t="str">
        <f t="shared" si="37"/>
        <v/>
      </c>
      <c r="AZ50" s="254" t="str">
        <f t="shared" si="38"/>
        <v/>
      </c>
      <c r="BA50" s="254" t="str">
        <f t="shared" si="39"/>
        <v/>
      </c>
      <c r="BB50" s="254" t="str">
        <f t="shared" si="40"/>
        <v/>
      </c>
      <c r="BC50" s="254" t="str">
        <f t="shared" si="41"/>
        <v/>
      </c>
      <c r="BD50" s="254" t="str">
        <f t="shared" si="42"/>
        <v/>
      </c>
      <c r="BE50" s="262" t="str">
        <f t="shared" si="43"/>
        <v/>
      </c>
      <c r="BF50" s="263" t="str">
        <f t="shared" si="44"/>
        <v/>
      </c>
      <c r="BG50" s="254" t="str">
        <f t="shared" si="45"/>
        <v/>
      </c>
      <c r="BH50" s="254" t="str">
        <f t="shared" si="46"/>
        <v/>
      </c>
      <c r="BI50" s="254" t="str">
        <f t="shared" si="47"/>
        <v/>
      </c>
      <c r="BJ50" s="254" t="str">
        <f t="shared" si="48"/>
        <v/>
      </c>
      <c r="BK50" s="254" t="str">
        <f t="shared" si="49"/>
        <v/>
      </c>
      <c r="BL50" s="254" t="str">
        <f t="shared" si="50"/>
        <v/>
      </c>
      <c r="BM50" s="254" t="str">
        <f t="shared" si="51"/>
        <v/>
      </c>
      <c r="BN50" s="254" t="str">
        <f t="shared" si="52"/>
        <v/>
      </c>
      <c r="BO50" s="254" t="str">
        <f t="shared" si="53"/>
        <v/>
      </c>
      <c r="BP50" s="254" t="str">
        <f t="shared" si="54"/>
        <v/>
      </c>
      <c r="BQ50" s="264" t="str">
        <f t="shared" si="55"/>
        <v/>
      </c>
      <c r="BR50" s="261" t="str">
        <f t="shared" si="115"/>
        <v/>
      </c>
      <c r="BS50" s="254" t="str">
        <f t="shared" si="116"/>
        <v/>
      </c>
      <c r="BT50" s="254" t="str">
        <f t="shared" si="117"/>
        <v/>
      </c>
      <c r="BU50" s="265" t="str">
        <f t="shared" si="118"/>
        <v/>
      </c>
      <c r="BV50" s="263" t="str">
        <f t="shared" si="119"/>
        <v/>
      </c>
      <c r="BW50" s="254" t="str">
        <f t="shared" si="120"/>
        <v/>
      </c>
      <c r="BX50" s="254" t="str">
        <f t="shared" si="121"/>
        <v/>
      </c>
      <c r="BY50" s="264" t="str">
        <f t="shared" si="122"/>
        <v/>
      </c>
      <c r="BZ50" s="254" t="str">
        <f t="shared" si="123"/>
        <v/>
      </c>
      <c r="CA50" s="254">
        <f t="shared" si="61"/>
        <v>0</v>
      </c>
      <c r="CB50" s="254">
        <f t="shared" si="62"/>
        <v>0</v>
      </c>
      <c r="CC50" s="254">
        <f t="shared" si="63"/>
        <v>0</v>
      </c>
      <c r="CD50" s="254">
        <f t="shared" si="64"/>
        <v>0</v>
      </c>
      <c r="CE50" s="254">
        <f t="shared" si="65"/>
        <v>0</v>
      </c>
      <c r="CF50" s="254">
        <f t="shared" si="66"/>
        <v>0</v>
      </c>
      <c r="CG50" s="254">
        <f t="shared" si="67"/>
        <v>0</v>
      </c>
      <c r="CH50" s="254">
        <f t="shared" si="68"/>
        <v>0</v>
      </c>
      <c r="CI50" s="254">
        <f t="shared" si="69"/>
        <v>0</v>
      </c>
      <c r="CJ50" s="254">
        <f t="shared" si="70"/>
        <v>0</v>
      </c>
      <c r="CK50" s="254">
        <f t="shared" si="71"/>
        <v>0</v>
      </c>
      <c r="CL50" s="254">
        <f t="shared" si="72"/>
        <v>0</v>
      </c>
      <c r="CM50" s="254">
        <f t="shared" si="73"/>
        <v>0</v>
      </c>
      <c r="CN50" s="254">
        <f t="shared" si="74"/>
        <v>0</v>
      </c>
      <c r="CO50" s="254">
        <f t="shared" si="75"/>
        <v>0</v>
      </c>
      <c r="CP50" s="254">
        <f t="shared" si="76"/>
        <v>0</v>
      </c>
      <c r="CQ50" s="254">
        <f t="shared" si="77"/>
        <v>0</v>
      </c>
      <c r="CR50" s="254">
        <f t="shared" si="78"/>
        <v>0</v>
      </c>
      <c r="CS50" s="254">
        <f t="shared" si="79"/>
        <v>0</v>
      </c>
      <c r="CT50" s="254">
        <f t="shared" si="80"/>
        <v>0</v>
      </c>
      <c r="CU50" s="254">
        <f t="shared" si="81"/>
        <v>0</v>
      </c>
      <c r="CV50" s="254">
        <f t="shared" si="82"/>
        <v>0</v>
      </c>
      <c r="CW50" s="254">
        <f t="shared" si="83"/>
        <v>0</v>
      </c>
      <c r="CX50" s="254">
        <f t="shared" si="84"/>
        <v>0</v>
      </c>
      <c r="CY50" s="254">
        <f t="shared" si="85"/>
        <v>0</v>
      </c>
      <c r="CZ50" s="254">
        <f t="shared" si="86"/>
        <v>0</v>
      </c>
      <c r="DA50" s="254">
        <f t="shared" si="87"/>
        <v>0</v>
      </c>
      <c r="DB50" s="254">
        <f t="shared" si="88"/>
        <v>0</v>
      </c>
      <c r="DC50" s="254">
        <f t="shared" si="89"/>
        <v>0</v>
      </c>
      <c r="DD50" s="254">
        <f t="shared" si="90"/>
        <v>0</v>
      </c>
      <c r="DE50" s="254">
        <f t="shared" si="91"/>
        <v>0</v>
      </c>
      <c r="DF50" s="254">
        <f t="shared" si="92"/>
        <v>0</v>
      </c>
      <c r="DG50" s="254">
        <f t="shared" si="93"/>
        <v>0</v>
      </c>
      <c r="DH50" s="254">
        <f t="shared" si="94"/>
        <v>0</v>
      </c>
      <c r="DI50" s="254">
        <f t="shared" si="95"/>
        <v>0</v>
      </c>
      <c r="DJ50" s="254">
        <f t="shared" si="96"/>
        <v>0</v>
      </c>
      <c r="DK50" s="254">
        <f t="shared" si="97"/>
        <v>0</v>
      </c>
      <c r="DL50" s="254">
        <f t="shared" si="98"/>
        <v>0</v>
      </c>
      <c r="DM50" s="254">
        <f t="shared" si="99"/>
        <v>0</v>
      </c>
      <c r="DN50" s="254">
        <f t="shared" si="100"/>
        <v>0</v>
      </c>
      <c r="DO50" s="254">
        <f t="shared" si="101"/>
        <v>0</v>
      </c>
      <c r="DP50" s="254">
        <f t="shared" si="102"/>
        <v>0</v>
      </c>
      <c r="DQ50" s="254">
        <f t="shared" si="103"/>
        <v>0</v>
      </c>
      <c r="DR50" s="254">
        <f t="shared" si="104"/>
        <v>0</v>
      </c>
      <c r="DS50" s="254">
        <f t="shared" si="105"/>
        <v>0</v>
      </c>
      <c r="DT50" s="254">
        <f t="shared" si="106"/>
        <v>0</v>
      </c>
      <c r="DU50" s="254">
        <f t="shared" si="107"/>
        <v>0</v>
      </c>
      <c r="DV50" s="254">
        <f t="shared" si="108"/>
        <v>0</v>
      </c>
      <c r="DZ50" s="69" t="s">
        <v>311</v>
      </c>
    </row>
    <row r="51" spans="1:130" ht="24" customHeight="1">
      <c r="A51" s="11" t="str">
        <f ca="1">IF(AG51&lt;&gt;"OK","",CONCATENATE(TEXT('Front Page'!$F$33,"000"),TEXT('Front Page'!$F$31,"000"),"-",LEFT('Front Page'!$R$53,5),"-",LEFT(D51,1),AJ51, "-",TEXT(B51,"000")))</f>
        <v/>
      </c>
      <c r="B51" s="12" t="str">
        <f>IFERROR(IF(E51="","",MAX(B$17:B50)+1),"")</f>
        <v/>
      </c>
      <c r="C51" s="13"/>
      <c r="D51" s="29" t="str">
        <f t="shared" si="141"/>
        <v>None</v>
      </c>
      <c r="E51" s="29" t="str">
        <f t="shared" si="109"/>
        <v/>
      </c>
      <c r="F51" s="29" t="str">
        <f t="shared" si="110"/>
        <v/>
      </c>
      <c r="G51" s="363"/>
      <c r="H51" s="364"/>
      <c r="I51" s="325" t="str">
        <f t="shared" si="142"/>
        <v>No</v>
      </c>
      <c r="J51" s="314">
        <v>0</v>
      </c>
      <c r="K51" s="312">
        <v>0</v>
      </c>
      <c r="L51" s="312">
        <v>0</v>
      </c>
      <c r="M51" s="312">
        <v>0</v>
      </c>
      <c r="N51" s="312">
        <v>0</v>
      </c>
      <c r="O51" s="312">
        <v>0</v>
      </c>
      <c r="P51" s="312">
        <v>0</v>
      </c>
      <c r="Q51" s="312">
        <v>0</v>
      </c>
      <c r="R51" s="312">
        <v>0</v>
      </c>
      <c r="S51" s="312">
        <v>0</v>
      </c>
      <c r="T51" s="312">
        <v>0</v>
      </c>
      <c r="U51" s="312">
        <v>0</v>
      </c>
      <c r="V51" s="313">
        <v>1</v>
      </c>
      <c r="W51" s="313">
        <v>1</v>
      </c>
      <c r="X51" s="312">
        <v>0</v>
      </c>
      <c r="Y51" s="312">
        <v>0</v>
      </c>
      <c r="Z51" s="312">
        <v>0</v>
      </c>
      <c r="AA51" s="14">
        <v>0</v>
      </c>
      <c r="AB51" s="317"/>
      <c r="AC51" s="15" t="str">
        <f t="shared" si="24"/>
        <v/>
      </c>
      <c r="AD51" s="15" t="str">
        <f t="shared" si="25"/>
        <v/>
      </c>
      <c r="AE51" s="16" t="str">
        <f t="shared" si="26"/>
        <v>0 - 0</v>
      </c>
      <c r="AF51" s="20" t="str">
        <f t="shared" si="140"/>
        <v>Not an offer</v>
      </c>
      <c r="AG51" s="276" t="str">
        <f t="shared" si="27"/>
        <v>Not an Offer</v>
      </c>
      <c r="AH51" s="150"/>
      <c r="AI51" s="254">
        <v>35</v>
      </c>
      <c r="AJ51" s="149" t="str">
        <f t="shared" si="28"/>
        <v>00-TAG</v>
      </c>
      <c r="AK51" s="254" t="b">
        <f t="shared" si="111"/>
        <v>0</v>
      </c>
      <c r="AL51" s="254">
        <f t="shared" si="16"/>
        <v>0</v>
      </c>
      <c r="AM51" s="254">
        <f t="shared" si="29"/>
        <v>0</v>
      </c>
      <c r="AN51" s="288">
        <f t="shared" si="30"/>
        <v>0</v>
      </c>
      <c r="AO51" s="288">
        <f>IF(AND($BU51=$BV51,BU51=AO$13),$J51&amp;$K51&amp;$L51&amp;$M51&amp;$N51&amp;$O51&amp;$P51&amp;$Q51&amp;$R51&amp;$S51&amp;$T51&amp;$U51,IFERROR(MATCH($AN51,AO$17:AO50,0),-1000))</f>
        <v>1</v>
      </c>
      <c r="AP51" s="288">
        <f>IF(AND($BU51=$BV51,BV51=AP$13),$J51&amp;$K51&amp;$L51&amp;$M51&amp;$N51&amp;$O51&amp;$P51&amp;$Q51&amp;$R51&amp;$S51&amp;$T51&amp;$U51,IFERROR(MATCH($AN51,AP$17:AP50,0),-1000))</f>
        <v>1</v>
      </c>
      <c r="AQ51" s="288">
        <f>IF(AND($BU51=$BV51,BW51=AQ$13),$J51&amp;$K51&amp;$L51&amp;$M51&amp;$N51&amp;$O51&amp;$P51&amp;$Q51&amp;$R51&amp;$S51&amp;$T51&amp;$U51,IFERROR(MATCH($AN51,AQ$17:AQ50,0),-1000))</f>
        <v>1</v>
      </c>
      <c r="AR51" s="288">
        <f>IF(AND($BU51=$BV51,BX51=AR$13),$J51&amp;$K51&amp;$L51&amp;$M51&amp;$N51&amp;$O51&amp;$P51&amp;$Q51&amp;$R51&amp;$S51&amp;$T51&amp;$U51,IFERROR(MATCH($AN51,AR$17:AR50,0),-1000))</f>
        <v>1</v>
      </c>
      <c r="AS51" s="254">
        <f t="shared" si="112"/>
        <v>0</v>
      </c>
      <c r="AT51" s="261" t="str">
        <f t="shared" si="32"/>
        <v/>
      </c>
      <c r="AU51" s="254" t="str">
        <f t="shared" si="33"/>
        <v/>
      </c>
      <c r="AV51" s="254" t="str">
        <f t="shared" si="34"/>
        <v/>
      </c>
      <c r="AW51" s="254" t="str">
        <f t="shared" si="35"/>
        <v/>
      </c>
      <c r="AX51" s="254" t="str">
        <f t="shared" si="36"/>
        <v/>
      </c>
      <c r="AY51" s="254" t="str">
        <f t="shared" si="37"/>
        <v/>
      </c>
      <c r="AZ51" s="254" t="str">
        <f t="shared" si="38"/>
        <v/>
      </c>
      <c r="BA51" s="254" t="str">
        <f t="shared" si="39"/>
        <v/>
      </c>
      <c r="BB51" s="254" t="str">
        <f t="shared" si="40"/>
        <v/>
      </c>
      <c r="BC51" s="254" t="str">
        <f t="shared" si="41"/>
        <v/>
      </c>
      <c r="BD51" s="254" t="str">
        <f t="shared" si="42"/>
        <v/>
      </c>
      <c r="BE51" s="262" t="str">
        <f t="shared" si="43"/>
        <v/>
      </c>
      <c r="BF51" s="263" t="str">
        <f t="shared" si="44"/>
        <v/>
      </c>
      <c r="BG51" s="254" t="str">
        <f t="shared" si="45"/>
        <v/>
      </c>
      <c r="BH51" s="254" t="str">
        <f t="shared" si="46"/>
        <v/>
      </c>
      <c r="BI51" s="254" t="str">
        <f t="shared" si="47"/>
        <v/>
      </c>
      <c r="BJ51" s="254" t="str">
        <f t="shared" si="48"/>
        <v/>
      </c>
      <c r="BK51" s="254" t="str">
        <f t="shared" si="49"/>
        <v/>
      </c>
      <c r="BL51" s="254" t="str">
        <f t="shared" si="50"/>
        <v/>
      </c>
      <c r="BM51" s="254" t="str">
        <f t="shared" si="51"/>
        <v/>
      </c>
      <c r="BN51" s="254" t="str">
        <f t="shared" si="52"/>
        <v/>
      </c>
      <c r="BO51" s="254" t="str">
        <f t="shared" si="53"/>
        <v/>
      </c>
      <c r="BP51" s="254" t="str">
        <f t="shared" si="54"/>
        <v/>
      </c>
      <c r="BQ51" s="264" t="str">
        <f t="shared" si="55"/>
        <v/>
      </c>
      <c r="BR51" s="261" t="str">
        <f t="shared" si="115"/>
        <v/>
      </c>
      <c r="BS51" s="254" t="str">
        <f t="shared" si="116"/>
        <v/>
      </c>
      <c r="BT51" s="254" t="str">
        <f t="shared" si="117"/>
        <v/>
      </c>
      <c r="BU51" s="265" t="str">
        <f t="shared" si="118"/>
        <v/>
      </c>
      <c r="BV51" s="263" t="str">
        <f t="shared" si="119"/>
        <v/>
      </c>
      <c r="BW51" s="254" t="str">
        <f t="shared" si="120"/>
        <v/>
      </c>
      <c r="BX51" s="254" t="str">
        <f t="shared" si="121"/>
        <v/>
      </c>
      <c r="BY51" s="264" t="str">
        <f t="shared" si="122"/>
        <v/>
      </c>
      <c r="BZ51" s="254" t="str">
        <f t="shared" si="123"/>
        <v/>
      </c>
      <c r="CA51" s="254">
        <f t="shared" si="61"/>
        <v>0</v>
      </c>
      <c r="CB51" s="254">
        <f t="shared" si="62"/>
        <v>0</v>
      </c>
      <c r="CC51" s="254">
        <f t="shared" si="63"/>
        <v>0</v>
      </c>
      <c r="CD51" s="254">
        <f t="shared" si="64"/>
        <v>0</v>
      </c>
      <c r="CE51" s="254">
        <f t="shared" si="65"/>
        <v>0</v>
      </c>
      <c r="CF51" s="254">
        <f t="shared" si="66"/>
        <v>0</v>
      </c>
      <c r="CG51" s="254">
        <f t="shared" si="67"/>
        <v>0</v>
      </c>
      <c r="CH51" s="254">
        <f t="shared" si="68"/>
        <v>0</v>
      </c>
      <c r="CI51" s="254">
        <f t="shared" si="69"/>
        <v>0</v>
      </c>
      <c r="CJ51" s="254">
        <f t="shared" si="70"/>
        <v>0</v>
      </c>
      <c r="CK51" s="254">
        <f t="shared" si="71"/>
        <v>0</v>
      </c>
      <c r="CL51" s="254">
        <f t="shared" si="72"/>
        <v>0</v>
      </c>
      <c r="CM51" s="254">
        <f t="shared" si="73"/>
        <v>0</v>
      </c>
      <c r="CN51" s="254">
        <f t="shared" si="74"/>
        <v>0</v>
      </c>
      <c r="CO51" s="254">
        <f t="shared" si="75"/>
        <v>0</v>
      </c>
      <c r="CP51" s="254">
        <f t="shared" si="76"/>
        <v>0</v>
      </c>
      <c r="CQ51" s="254">
        <f t="shared" si="77"/>
        <v>0</v>
      </c>
      <c r="CR51" s="254">
        <f t="shared" si="78"/>
        <v>0</v>
      </c>
      <c r="CS51" s="254">
        <f t="shared" si="79"/>
        <v>0</v>
      </c>
      <c r="CT51" s="254">
        <f t="shared" si="80"/>
        <v>0</v>
      </c>
      <c r="CU51" s="254">
        <f t="shared" si="81"/>
        <v>0</v>
      </c>
      <c r="CV51" s="254">
        <f t="shared" si="82"/>
        <v>0</v>
      </c>
      <c r="CW51" s="254">
        <f t="shared" si="83"/>
        <v>0</v>
      </c>
      <c r="CX51" s="254">
        <f t="shared" si="84"/>
        <v>0</v>
      </c>
      <c r="CY51" s="254">
        <f t="shared" si="85"/>
        <v>0</v>
      </c>
      <c r="CZ51" s="254">
        <f t="shared" si="86"/>
        <v>0</v>
      </c>
      <c r="DA51" s="254">
        <f t="shared" si="87"/>
        <v>0</v>
      </c>
      <c r="DB51" s="254">
        <f t="shared" si="88"/>
        <v>0</v>
      </c>
      <c r="DC51" s="254">
        <f t="shared" si="89"/>
        <v>0</v>
      </c>
      <c r="DD51" s="254">
        <f t="shared" si="90"/>
        <v>0</v>
      </c>
      <c r="DE51" s="254">
        <f t="shared" si="91"/>
        <v>0</v>
      </c>
      <c r="DF51" s="254">
        <f t="shared" si="92"/>
        <v>0</v>
      </c>
      <c r="DG51" s="254">
        <f t="shared" si="93"/>
        <v>0</v>
      </c>
      <c r="DH51" s="254">
        <f t="shared" si="94"/>
        <v>0</v>
      </c>
      <c r="DI51" s="254">
        <f t="shared" si="95"/>
        <v>0</v>
      </c>
      <c r="DJ51" s="254">
        <f t="shared" si="96"/>
        <v>0</v>
      </c>
      <c r="DK51" s="254">
        <f t="shared" si="97"/>
        <v>0</v>
      </c>
      <c r="DL51" s="254">
        <f t="shared" si="98"/>
        <v>0</v>
      </c>
      <c r="DM51" s="254">
        <f t="shared" si="99"/>
        <v>0</v>
      </c>
      <c r="DN51" s="254">
        <f t="shared" si="100"/>
        <v>0</v>
      </c>
      <c r="DO51" s="254">
        <f t="shared" si="101"/>
        <v>0</v>
      </c>
      <c r="DP51" s="254">
        <f t="shared" si="102"/>
        <v>0</v>
      </c>
      <c r="DQ51" s="254">
        <f t="shared" si="103"/>
        <v>0</v>
      </c>
      <c r="DR51" s="254">
        <f t="shared" si="104"/>
        <v>0</v>
      </c>
      <c r="DS51" s="254">
        <f t="shared" si="105"/>
        <v>0</v>
      </c>
      <c r="DT51" s="254">
        <f t="shared" si="106"/>
        <v>0</v>
      </c>
      <c r="DU51" s="254">
        <f t="shared" si="107"/>
        <v>0</v>
      </c>
      <c r="DV51" s="254">
        <f t="shared" si="108"/>
        <v>0</v>
      </c>
      <c r="DZ51" s="69" t="s">
        <v>312</v>
      </c>
    </row>
    <row r="52" spans="1:130" ht="24" customHeight="1">
      <c r="A52" s="11" t="str">
        <f ca="1">IF(AG52&lt;&gt;"OK","",CONCATENATE(TEXT('Front Page'!$F$33,"000"),TEXT('Front Page'!$F$31,"000"),"-",LEFT('Front Page'!$R$53,5),"-",LEFT(D52,1),AJ52, "-",TEXT(B52,"000")))</f>
        <v/>
      </c>
      <c r="B52" s="12" t="str">
        <f>IFERROR(IF(E52="","",MAX(B$17:B51)+1),"")</f>
        <v/>
      </c>
      <c r="C52" s="13"/>
      <c r="D52" s="29" t="str">
        <f t="shared" si="141"/>
        <v>None</v>
      </c>
      <c r="E52" s="29" t="str">
        <f t="shared" si="109"/>
        <v/>
      </c>
      <c r="F52" s="29" t="str">
        <f t="shared" si="110"/>
        <v/>
      </c>
      <c r="G52" s="363"/>
      <c r="H52" s="364"/>
      <c r="I52" s="325" t="str">
        <f t="shared" si="142"/>
        <v>No</v>
      </c>
      <c r="J52" s="314">
        <v>0</v>
      </c>
      <c r="K52" s="312">
        <v>0</v>
      </c>
      <c r="L52" s="312">
        <v>0</v>
      </c>
      <c r="M52" s="312">
        <v>0</v>
      </c>
      <c r="N52" s="312">
        <v>0</v>
      </c>
      <c r="O52" s="312">
        <v>0</v>
      </c>
      <c r="P52" s="312">
        <v>0</v>
      </c>
      <c r="Q52" s="312">
        <v>0</v>
      </c>
      <c r="R52" s="312">
        <v>0</v>
      </c>
      <c r="S52" s="312">
        <v>0</v>
      </c>
      <c r="T52" s="312">
        <v>0</v>
      </c>
      <c r="U52" s="312">
        <v>0</v>
      </c>
      <c r="V52" s="313">
        <v>1</v>
      </c>
      <c r="W52" s="313">
        <v>1</v>
      </c>
      <c r="X52" s="312">
        <v>0</v>
      </c>
      <c r="Y52" s="312">
        <v>0</v>
      </c>
      <c r="Z52" s="312">
        <v>0</v>
      </c>
      <c r="AA52" s="14">
        <v>0</v>
      </c>
      <c r="AB52" s="317"/>
      <c r="AC52" s="15" t="str">
        <f t="shared" si="24"/>
        <v/>
      </c>
      <c r="AD52" s="15" t="str">
        <f t="shared" si="25"/>
        <v/>
      </c>
      <c r="AE52" s="16" t="str">
        <f t="shared" si="26"/>
        <v>0 - 0</v>
      </c>
      <c r="AF52" s="20" t="str">
        <f t="shared" si="140"/>
        <v>Not an offer</v>
      </c>
      <c r="AG52" s="276" t="str">
        <f t="shared" si="27"/>
        <v>Not an Offer</v>
      </c>
      <c r="AH52" s="150"/>
      <c r="AI52" s="254">
        <v>36</v>
      </c>
      <c r="AJ52" s="149" t="str">
        <f t="shared" si="28"/>
        <v>00-TAG</v>
      </c>
      <c r="AK52" s="254" t="b">
        <f t="shared" si="111"/>
        <v>0</v>
      </c>
      <c r="AL52" s="254">
        <f t="shared" si="16"/>
        <v>0</v>
      </c>
      <c r="AM52" s="254">
        <f t="shared" si="29"/>
        <v>0</v>
      </c>
      <c r="AN52" s="288">
        <f t="shared" si="30"/>
        <v>0</v>
      </c>
      <c r="AO52" s="288">
        <f>IF(AND($BU52=$BV52,BU52=AO$13),$J52&amp;$K52&amp;$L52&amp;$M52&amp;$N52&amp;$O52&amp;$P52&amp;$Q52&amp;$R52&amp;$S52&amp;$T52&amp;$U52,IFERROR(MATCH($AN52,AO$17:AO51,0),-1000))</f>
        <v>1</v>
      </c>
      <c r="AP52" s="288">
        <f>IF(AND($BU52=$BV52,BV52=AP$13),$J52&amp;$K52&amp;$L52&amp;$M52&amp;$N52&amp;$O52&amp;$P52&amp;$Q52&amp;$R52&amp;$S52&amp;$T52&amp;$U52,IFERROR(MATCH($AN52,AP$17:AP51,0),-1000))</f>
        <v>1</v>
      </c>
      <c r="AQ52" s="288">
        <f>IF(AND($BU52=$BV52,BW52=AQ$13),$J52&amp;$K52&amp;$L52&amp;$M52&amp;$N52&amp;$O52&amp;$P52&amp;$Q52&amp;$R52&amp;$S52&amp;$T52&amp;$U52,IFERROR(MATCH($AN52,AQ$17:AQ51,0),-1000))</f>
        <v>1</v>
      </c>
      <c r="AR52" s="288">
        <f>IF(AND($BU52=$BV52,BX52=AR$13),$J52&amp;$K52&amp;$L52&amp;$M52&amp;$N52&amp;$O52&amp;$P52&amp;$Q52&amp;$R52&amp;$S52&amp;$T52&amp;$U52,IFERROR(MATCH($AN52,AR$17:AR51,0),-1000))</f>
        <v>1</v>
      </c>
      <c r="AS52" s="254">
        <f t="shared" si="112"/>
        <v>0</v>
      </c>
      <c r="AT52" s="261" t="str">
        <f t="shared" si="32"/>
        <v/>
      </c>
      <c r="AU52" s="254" t="str">
        <f t="shared" si="33"/>
        <v/>
      </c>
      <c r="AV52" s="254" t="str">
        <f t="shared" si="34"/>
        <v/>
      </c>
      <c r="AW52" s="254" t="str">
        <f t="shared" si="35"/>
        <v/>
      </c>
      <c r="AX52" s="254" t="str">
        <f t="shared" si="36"/>
        <v/>
      </c>
      <c r="AY52" s="254" t="str">
        <f t="shared" si="37"/>
        <v/>
      </c>
      <c r="AZ52" s="254" t="str">
        <f t="shared" si="38"/>
        <v/>
      </c>
      <c r="BA52" s="254" t="str">
        <f t="shared" si="39"/>
        <v/>
      </c>
      <c r="BB52" s="254" t="str">
        <f t="shared" si="40"/>
        <v/>
      </c>
      <c r="BC52" s="254" t="str">
        <f t="shared" si="41"/>
        <v/>
      </c>
      <c r="BD52" s="254" t="str">
        <f t="shared" si="42"/>
        <v/>
      </c>
      <c r="BE52" s="262" t="str">
        <f t="shared" si="43"/>
        <v/>
      </c>
      <c r="BF52" s="263" t="str">
        <f t="shared" si="44"/>
        <v/>
      </c>
      <c r="BG52" s="254" t="str">
        <f t="shared" si="45"/>
        <v/>
      </c>
      <c r="BH52" s="254" t="str">
        <f t="shared" si="46"/>
        <v/>
      </c>
      <c r="BI52" s="254" t="str">
        <f t="shared" si="47"/>
        <v/>
      </c>
      <c r="BJ52" s="254" t="str">
        <f t="shared" si="48"/>
        <v/>
      </c>
      <c r="BK52" s="254" t="str">
        <f t="shared" si="49"/>
        <v/>
      </c>
      <c r="BL52" s="254" t="str">
        <f t="shared" si="50"/>
        <v/>
      </c>
      <c r="BM52" s="254" t="str">
        <f t="shared" si="51"/>
        <v/>
      </c>
      <c r="BN52" s="254" t="str">
        <f t="shared" si="52"/>
        <v/>
      </c>
      <c r="BO52" s="254" t="str">
        <f t="shared" si="53"/>
        <v/>
      </c>
      <c r="BP52" s="254" t="str">
        <f t="shared" si="54"/>
        <v/>
      </c>
      <c r="BQ52" s="264" t="str">
        <f t="shared" si="55"/>
        <v/>
      </c>
      <c r="BR52" s="261" t="str">
        <f t="shared" si="115"/>
        <v/>
      </c>
      <c r="BS52" s="254" t="str">
        <f t="shared" si="116"/>
        <v/>
      </c>
      <c r="BT52" s="254" t="str">
        <f t="shared" si="117"/>
        <v/>
      </c>
      <c r="BU52" s="265" t="str">
        <f t="shared" si="118"/>
        <v/>
      </c>
      <c r="BV52" s="263" t="str">
        <f t="shared" si="119"/>
        <v/>
      </c>
      <c r="BW52" s="254" t="str">
        <f t="shared" si="120"/>
        <v/>
      </c>
      <c r="BX52" s="254" t="str">
        <f t="shared" si="121"/>
        <v/>
      </c>
      <c r="BY52" s="264" t="str">
        <f t="shared" si="122"/>
        <v/>
      </c>
      <c r="BZ52" s="254" t="str">
        <f t="shared" si="123"/>
        <v/>
      </c>
      <c r="CA52" s="254">
        <f t="shared" si="61"/>
        <v>0</v>
      </c>
      <c r="CB52" s="254">
        <f t="shared" si="62"/>
        <v>0</v>
      </c>
      <c r="CC52" s="254">
        <f t="shared" si="63"/>
        <v>0</v>
      </c>
      <c r="CD52" s="254">
        <f t="shared" si="64"/>
        <v>0</v>
      </c>
      <c r="CE52" s="254">
        <f t="shared" si="65"/>
        <v>0</v>
      </c>
      <c r="CF52" s="254">
        <f t="shared" si="66"/>
        <v>0</v>
      </c>
      <c r="CG52" s="254">
        <f t="shared" si="67"/>
        <v>0</v>
      </c>
      <c r="CH52" s="254">
        <f t="shared" si="68"/>
        <v>0</v>
      </c>
      <c r="CI52" s="254">
        <f t="shared" si="69"/>
        <v>0</v>
      </c>
      <c r="CJ52" s="254">
        <f t="shared" si="70"/>
        <v>0</v>
      </c>
      <c r="CK52" s="254">
        <f t="shared" si="71"/>
        <v>0</v>
      </c>
      <c r="CL52" s="254">
        <f t="shared" si="72"/>
        <v>0</v>
      </c>
      <c r="CM52" s="254">
        <f t="shared" si="73"/>
        <v>0</v>
      </c>
      <c r="CN52" s="254">
        <f t="shared" si="74"/>
        <v>0</v>
      </c>
      <c r="CO52" s="254">
        <f t="shared" si="75"/>
        <v>0</v>
      </c>
      <c r="CP52" s="254">
        <f t="shared" si="76"/>
        <v>0</v>
      </c>
      <c r="CQ52" s="254">
        <f t="shared" si="77"/>
        <v>0</v>
      </c>
      <c r="CR52" s="254">
        <f t="shared" si="78"/>
        <v>0</v>
      </c>
      <c r="CS52" s="254">
        <f t="shared" si="79"/>
        <v>0</v>
      </c>
      <c r="CT52" s="254">
        <f t="shared" si="80"/>
        <v>0</v>
      </c>
      <c r="CU52" s="254">
        <f t="shared" si="81"/>
        <v>0</v>
      </c>
      <c r="CV52" s="254">
        <f t="shared" si="82"/>
        <v>0</v>
      </c>
      <c r="CW52" s="254">
        <f t="shared" si="83"/>
        <v>0</v>
      </c>
      <c r="CX52" s="254">
        <f t="shared" si="84"/>
        <v>0</v>
      </c>
      <c r="CY52" s="254">
        <f t="shared" si="85"/>
        <v>0</v>
      </c>
      <c r="CZ52" s="254">
        <f t="shared" si="86"/>
        <v>0</v>
      </c>
      <c r="DA52" s="254">
        <f t="shared" si="87"/>
        <v>0</v>
      </c>
      <c r="DB52" s="254">
        <f t="shared" si="88"/>
        <v>0</v>
      </c>
      <c r="DC52" s="254">
        <f t="shared" si="89"/>
        <v>0</v>
      </c>
      <c r="DD52" s="254">
        <f t="shared" si="90"/>
        <v>0</v>
      </c>
      <c r="DE52" s="254">
        <f t="shared" si="91"/>
        <v>0</v>
      </c>
      <c r="DF52" s="254">
        <f t="shared" si="92"/>
        <v>0</v>
      </c>
      <c r="DG52" s="254">
        <f t="shared" si="93"/>
        <v>0</v>
      </c>
      <c r="DH52" s="254">
        <f t="shared" si="94"/>
        <v>0</v>
      </c>
      <c r="DI52" s="254">
        <f t="shared" si="95"/>
        <v>0</v>
      </c>
      <c r="DJ52" s="254">
        <f t="shared" si="96"/>
        <v>0</v>
      </c>
      <c r="DK52" s="254">
        <f t="shared" si="97"/>
        <v>0</v>
      </c>
      <c r="DL52" s="254">
        <f t="shared" si="98"/>
        <v>0</v>
      </c>
      <c r="DM52" s="254">
        <f t="shared" si="99"/>
        <v>0</v>
      </c>
      <c r="DN52" s="254">
        <f t="shared" si="100"/>
        <v>0</v>
      </c>
      <c r="DO52" s="254">
        <f t="shared" si="101"/>
        <v>0</v>
      </c>
      <c r="DP52" s="254">
        <f t="shared" si="102"/>
        <v>0</v>
      </c>
      <c r="DQ52" s="254">
        <f t="shared" si="103"/>
        <v>0</v>
      </c>
      <c r="DR52" s="254">
        <f t="shared" si="104"/>
        <v>0</v>
      </c>
      <c r="DS52" s="254">
        <f t="shared" si="105"/>
        <v>0</v>
      </c>
      <c r="DT52" s="254">
        <f t="shared" si="106"/>
        <v>0</v>
      </c>
      <c r="DU52" s="254">
        <f t="shared" si="107"/>
        <v>0</v>
      </c>
      <c r="DV52" s="254">
        <f t="shared" si="108"/>
        <v>0</v>
      </c>
      <c r="DZ52" s="69" t="s">
        <v>313</v>
      </c>
    </row>
    <row r="53" spans="1:130" ht="24" customHeight="1">
      <c r="A53" s="11" t="str">
        <f ca="1">IF(AG53&lt;&gt;"OK","",CONCATENATE(TEXT('Front Page'!$F$33,"000"),TEXT('Front Page'!$F$31,"000"),"-",LEFT('Front Page'!$R$53,5),"-",LEFT(D53,1),AJ53, "-",TEXT(B53,"000")))</f>
        <v/>
      </c>
      <c r="B53" s="12" t="str">
        <f>IFERROR(IF(E53="","",MAX(B$17:B52)+1),"")</f>
        <v/>
      </c>
      <c r="C53" s="13"/>
      <c r="D53" s="29" t="str">
        <f t="shared" si="141"/>
        <v>None</v>
      </c>
      <c r="E53" s="29" t="str">
        <f t="shared" si="109"/>
        <v/>
      </c>
      <c r="F53" s="29" t="str">
        <f t="shared" si="110"/>
        <v/>
      </c>
      <c r="G53" s="363"/>
      <c r="H53" s="364"/>
      <c r="I53" s="325" t="str">
        <f t="shared" si="142"/>
        <v>No</v>
      </c>
      <c r="J53" s="314">
        <v>0</v>
      </c>
      <c r="K53" s="312">
        <v>0</v>
      </c>
      <c r="L53" s="312">
        <v>0</v>
      </c>
      <c r="M53" s="312">
        <v>0</v>
      </c>
      <c r="N53" s="312">
        <v>0</v>
      </c>
      <c r="O53" s="312">
        <v>0</v>
      </c>
      <c r="P53" s="312">
        <v>0</v>
      </c>
      <c r="Q53" s="312">
        <v>0</v>
      </c>
      <c r="R53" s="312">
        <v>0</v>
      </c>
      <c r="S53" s="312">
        <v>0</v>
      </c>
      <c r="T53" s="312">
        <v>0</v>
      </c>
      <c r="U53" s="312">
        <v>0</v>
      </c>
      <c r="V53" s="313">
        <v>1</v>
      </c>
      <c r="W53" s="313">
        <v>1</v>
      </c>
      <c r="X53" s="312">
        <v>0</v>
      </c>
      <c r="Y53" s="312">
        <v>0</v>
      </c>
      <c r="Z53" s="312">
        <v>0</v>
      </c>
      <c r="AA53" s="14">
        <v>0</v>
      </c>
      <c r="AB53" s="317"/>
      <c r="AC53" s="15" t="str">
        <f t="shared" si="24"/>
        <v/>
      </c>
      <c r="AD53" s="15" t="str">
        <f t="shared" si="25"/>
        <v/>
      </c>
      <c r="AE53" s="16" t="str">
        <f t="shared" si="26"/>
        <v>0 - 0</v>
      </c>
      <c r="AF53" s="20" t="str">
        <f t="shared" si="140"/>
        <v>Not an offer</v>
      </c>
      <c r="AG53" s="276" t="str">
        <f t="shared" si="27"/>
        <v>Not an Offer</v>
      </c>
      <c r="AH53" s="150"/>
      <c r="AI53" s="254">
        <v>37</v>
      </c>
      <c r="AJ53" s="149" t="str">
        <f t="shared" si="28"/>
        <v>00-TAG</v>
      </c>
      <c r="AK53" s="254" t="b">
        <f t="shared" si="111"/>
        <v>0</v>
      </c>
      <c r="AL53" s="254">
        <f t="shared" si="16"/>
        <v>0</v>
      </c>
      <c r="AM53" s="254">
        <f t="shared" si="29"/>
        <v>0</v>
      </c>
      <c r="AN53" s="288">
        <f t="shared" si="30"/>
        <v>0</v>
      </c>
      <c r="AO53" s="288">
        <f>IF(AND($BU53=$BV53,BU53=AO$13),$J53&amp;$K53&amp;$L53&amp;$M53&amp;$N53&amp;$O53&amp;$P53&amp;$Q53&amp;$R53&amp;$S53&amp;$T53&amp;$U53,IFERROR(MATCH($AN53,AO$17:AO52,0),-1000))</f>
        <v>1</v>
      </c>
      <c r="AP53" s="288">
        <f>IF(AND($BU53=$BV53,BV53=AP$13),$J53&amp;$K53&amp;$L53&amp;$M53&amp;$N53&amp;$O53&amp;$P53&amp;$Q53&amp;$R53&amp;$S53&amp;$T53&amp;$U53,IFERROR(MATCH($AN53,AP$17:AP52,0),-1000))</f>
        <v>1</v>
      </c>
      <c r="AQ53" s="288">
        <f>IF(AND($BU53=$BV53,BW53=AQ$13),$J53&amp;$K53&amp;$L53&amp;$M53&amp;$N53&amp;$O53&amp;$P53&amp;$Q53&amp;$R53&amp;$S53&amp;$T53&amp;$U53,IFERROR(MATCH($AN53,AQ$17:AQ52,0),-1000))</f>
        <v>1</v>
      </c>
      <c r="AR53" s="288">
        <f>IF(AND($BU53=$BV53,BX53=AR$13),$J53&amp;$K53&amp;$L53&amp;$M53&amp;$N53&amp;$O53&amp;$P53&amp;$Q53&amp;$R53&amp;$S53&amp;$T53&amp;$U53,IFERROR(MATCH($AN53,AR$17:AR52,0),-1000))</f>
        <v>1</v>
      </c>
      <c r="AS53" s="254">
        <f t="shared" si="112"/>
        <v>0</v>
      </c>
      <c r="AT53" s="261" t="str">
        <f t="shared" si="32"/>
        <v/>
      </c>
      <c r="AU53" s="254" t="str">
        <f t="shared" si="33"/>
        <v/>
      </c>
      <c r="AV53" s="254" t="str">
        <f t="shared" si="34"/>
        <v/>
      </c>
      <c r="AW53" s="254" t="str">
        <f t="shared" si="35"/>
        <v/>
      </c>
      <c r="AX53" s="254" t="str">
        <f t="shared" si="36"/>
        <v/>
      </c>
      <c r="AY53" s="254" t="str">
        <f t="shared" si="37"/>
        <v/>
      </c>
      <c r="AZ53" s="254" t="str">
        <f t="shared" si="38"/>
        <v/>
      </c>
      <c r="BA53" s="254" t="str">
        <f t="shared" si="39"/>
        <v/>
      </c>
      <c r="BB53" s="254" t="str">
        <f t="shared" si="40"/>
        <v/>
      </c>
      <c r="BC53" s="254" t="str">
        <f t="shared" si="41"/>
        <v/>
      </c>
      <c r="BD53" s="254" t="str">
        <f t="shared" si="42"/>
        <v/>
      </c>
      <c r="BE53" s="262" t="str">
        <f t="shared" si="43"/>
        <v/>
      </c>
      <c r="BF53" s="263" t="str">
        <f t="shared" si="44"/>
        <v/>
      </c>
      <c r="BG53" s="254" t="str">
        <f t="shared" si="45"/>
        <v/>
      </c>
      <c r="BH53" s="254" t="str">
        <f t="shared" si="46"/>
        <v/>
      </c>
      <c r="BI53" s="254" t="str">
        <f t="shared" si="47"/>
        <v/>
      </c>
      <c r="BJ53" s="254" t="str">
        <f t="shared" si="48"/>
        <v/>
      </c>
      <c r="BK53" s="254" t="str">
        <f t="shared" si="49"/>
        <v/>
      </c>
      <c r="BL53" s="254" t="str">
        <f t="shared" si="50"/>
        <v/>
      </c>
      <c r="BM53" s="254" t="str">
        <f t="shared" si="51"/>
        <v/>
      </c>
      <c r="BN53" s="254" t="str">
        <f t="shared" si="52"/>
        <v/>
      </c>
      <c r="BO53" s="254" t="str">
        <f t="shared" si="53"/>
        <v/>
      </c>
      <c r="BP53" s="254" t="str">
        <f t="shared" si="54"/>
        <v/>
      </c>
      <c r="BQ53" s="264" t="str">
        <f t="shared" si="55"/>
        <v/>
      </c>
      <c r="BR53" s="261" t="str">
        <f t="shared" si="115"/>
        <v/>
      </c>
      <c r="BS53" s="254" t="str">
        <f t="shared" si="116"/>
        <v/>
      </c>
      <c r="BT53" s="254" t="str">
        <f t="shared" si="117"/>
        <v/>
      </c>
      <c r="BU53" s="265" t="str">
        <f t="shared" si="118"/>
        <v/>
      </c>
      <c r="BV53" s="263" t="str">
        <f t="shared" si="119"/>
        <v/>
      </c>
      <c r="BW53" s="254" t="str">
        <f t="shared" si="120"/>
        <v/>
      </c>
      <c r="BX53" s="254" t="str">
        <f t="shared" si="121"/>
        <v/>
      </c>
      <c r="BY53" s="264" t="str">
        <f t="shared" si="122"/>
        <v/>
      </c>
      <c r="BZ53" s="254" t="str">
        <f t="shared" si="123"/>
        <v/>
      </c>
      <c r="CA53" s="254">
        <f t="shared" si="61"/>
        <v>0</v>
      </c>
      <c r="CB53" s="254">
        <f t="shared" si="62"/>
        <v>0</v>
      </c>
      <c r="CC53" s="254">
        <f t="shared" si="63"/>
        <v>0</v>
      </c>
      <c r="CD53" s="254">
        <f t="shared" si="64"/>
        <v>0</v>
      </c>
      <c r="CE53" s="254">
        <f t="shared" si="65"/>
        <v>0</v>
      </c>
      <c r="CF53" s="254">
        <f t="shared" si="66"/>
        <v>0</v>
      </c>
      <c r="CG53" s="254">
        <f t="shared" si="67"/>
        <v>0</v>
      </c>
      <c r="CH53" s="254">
        <f t="shared" si="68"/>
        <v>0</v>
      </c>
      <c r="CI53" s="254">
        <f t="shared" si="69"/>
        <v>0</v>
      </c>
      <c r="CJ53" s="254">
        <f t="shared" si="70"/>
        <v>0</v>
      </c>
      <c r="CK53" s="254">
        <f t="shared" si="71"/>
        <v>0</v>
      </c>
      <c r="CL53" s="254">
        <f t="shared" si="72"/>
        <v>0</v>
      </c>
      <c r="CM53" s="254">
        <f t="shared" si="73"/>
        <v>0</v>
      </c>
      <c r="CN53" s="254">
        <f t="shared" si="74"/>
        <v>0</v>
      </c>
      <c r="CO53" s="254">
        <f t="shared" si="75"/>
        <v>0</v>
      </c>
      <c r="CP53" s="254">
        <f t="shared" si="76"/>
        <v>0</v>
      </c>
      <c r="CQ53" s="254">
        <f t="shared" si="77"/>
        <v>0</v>
      </c>
      <c r="CR53" s="254">
        <f t="shared" si="78"/>
        <v>0</v>
      </c>
      <c r="CS53" s="254">
        <f t="shared" si="79"/>
        <v>0</v>
      </c>
      <c r="CT53" s="254">
        <f t="shared" si="80"/>
        <v>0</v>
      </c>
      <c r="CU53" s="254">
        <f t="shared" si="81"/>
        <v>0</v>
      </c>
      <c r="CV53" s="254">
        <f t="shared" si="82"/>
        <v>0</v>
      </c>
      <c r="CW53" s="254">
        <f t="shared" si="83"/>
        <v>0</v>
      </c>
      <c r="CX53" s="254">
        <f t="shared" si="84"/>
        <v>0</v>
      </c>
      <c r="CY53" s="254">
        <f t="shared" si="85"/>
        <v>0</v>
      </c>
      <c r="CZ53" s="254">
        <f t="shared" si="86"/>
        <v>0</v>
      </c>
      <c r="DA53" s="254">
        <f t="shared" si="87"/>
        <v>0</v>
      </c>
      <c r="DB53" s="254">
        <f t="shared" si="88"/>
        <v>0</v>
      </c>
      <c r="DC53" s="254">
        <f t="shared" si="89"/>
        <v>0</v>
      </c>
      <c r="DD53" s="254">
        <f t="shared" si="90"/>
        <v>0</v>
      </c>
      <c r="DE53" s="254">
        <f t="shared" si="91"/>
        <v>0</v>
      </c>
      <c r="DF53" s="254">
        <f t="shared" si="92"/>
        <v>0</v>
      </c>
      <c r="DG53" s="254">
        <f t="shared" si="93"/>
        <v>0</v>
      </c>
      <c r="DH53" s="254">
        <f t="shared" si="94"/>
        <v>0</v>
      </c>
      <c r="DI53" s="254">
        <f t="shared" si="95"/>
        <v>0</v>
      </c>
      <c r="DJ53" s="254">
        <f t="shared" si="96"/>
        <v>0</v>
      </c>
      <c r="DK53" s="254">
        <f t="shared" si="97"/>
        <v>0</v>
      </c>
      <c r="DL53" s="254">
        <f t="shared" si="98"/>
        <v>0</v>
      </c>
      <c r="DM53" s="254">
        <f t="shared" si="99"/>
        <v>0</v>
      </c>
      <c r="DN53" s="254">
        <f t="shared" si="100"/>
        <v>0</v>
      </c>
      <c r="DO53" s="254">
        <f t="shared" si="101"/>
        <v>0</v>
      </c>
      <c r="DP53" s="254">
        <f t="shared" si="102"/>
        <v>0</v>
      </c>
      <c r="DQ53" s="254">
        <f t="shared" si="103"/>
        <v>0</v>
      </c>
      <c r="DR53" s="254">
        <f t="shared" si="104"/>
        <v>0</v>
      </c>
      <c r="DS53" s="254">
        <f t="shared" si="105"/>
        <v>0</v>
      </c>
      <c r="DT53" s="254">
        <f t="shared" si="106"/>
        <v>0</v>
      </c>
      <c r="DU53" s="254">
        <f t="shared" si="107"/>
        <v>0</v>
      </c>
      <c r="DV53" s="254">
        <f t="shared" si="108"/>
        <v>0</v>
      </c>
      <c r="DZ53" s="69" t="s">
        <v>314</v>
      </c>
    </row>
    <row r="54" spans="1:130" ht="24" customHeight="1">
      <c r="A54" s="11" t="str">
        <f ca="1">IF(AG54&lt;&gt;"OK","",CONCATENATE(TEXT('Front Page'!$F$33,"000"),TEXT('Front Page'!$F$31,"000"),"-",LEFT('Front Page'!$R$53,5),"-",LEFT(D54,1),AJ54, "-",TEXT(B54,"000")))</f>
        <v/>
      </c>
      <c r="B54" s="12" t="str">
        <f>IFERROR(IF(E54="","",MAX(B$17:B53)+1),"")</f>
        <v/>
      </c>
      <c r="C54" s="13"/>
      <c r="D54" s="29" t="str">
        <f t="shared" si="141"/>
        <v>None</v>
      </c>
      <c r="E54" s="29" t="str">
        <f t="shared" si="109"/>
        <v/>
      </c>
      <c r="F54" s="29" t="str">
        <f t="shared" si="110"/>
        <v/>
      </c>
      <c r="G54" s="363"/>
      <c r="H54" s="364"/>
      <c r="I54" s="325" t="str">
        <f t="shared" si="142"/>
        <v>No</v>
      </c>
      <c r="J54" s="314">
        <v>0</v>
      </c>
      <c r="K54" s="312">
        <v>0</v>
      </c>
      <c r="L54" s="312">
        <v>0</v>
      </c>
      <c r="M54" s="312">
        <v>0</v>
      </c>
      <c r="N54" s="312">
        <v>0</v>
      </c>
      <c r="O54" s="312">
        <v>0</v>
      </c>
      <c r="P54" s="312">
        <v>0</v>
      </c>
      <c r="Q54" s="312">
        <v>0</v>
      </c>
      <c r="R54" s="312">
        <v>0</v>
      </c>
      <c r="S54" s="312">
        <v>0</v>
      </c>
      <c r="T54" s="312">
        <v>0</v>
      </c>
      <c r="U54" s="312">
        <v>0</v>
      </c>
      <c r="V54" s="313">
        <v>1</v>
      </c>
      <c r="W54" s="313">
        <v>1</v>
      </c>
      <c r="X54" s="312">
        <v>0</v>
      </c>
      <c r="Y54" s="312">
        <v>0</v>
      </c>
      <c r="Z54" s="312">
        <v>0</v>
      </c>
      <c r="AA54" s="14">
        <v>0</v>
      </c>
      <c r="AB54" s="317"/>
      <c r="AC54" s="15" t="str">
        <f t="shared" si="24"/>
        <v/>
      </c>
      <c r="AD54" s="15" t="str">
        <f t="shared" si="25"/>
        <v/>
      </c>
      <c r="AE54" s="16" t="str">
        <f t="shared" si="26"/>
        <v>0 - 0</v>
      </c>
      <c r="AF54" s="20" t="str">
        <f t="shared" si="140"/>
        <v>Not an offer</v>
      </c>
      <c r="AG54" s="276" t="str">
        <f t="shared" si="27"/>
        <v>Not an Offer</v>
      </c>
      <c r="AH54" s="150"/>
      <c r="AI54" s="254">
        <v>38</v>
      </c>
      <c r="AJ54" s="149" t="str">
        <f t="shared" si="28"/>
        <v>00-TAG</v>
      </c>
      <c r="AK54" s="254" t="b">
        <f t="shared" si="111"/>
        <v>0</v>
      </c>
      <c r="AL54" s="254">
        <f t="shared" si="16"/>
        <v>0</v>
      </c>
      <c r="AM54" s="254">
        <f t="shared" si="29"/>
        <v>0</v>
      </c>
      <c r="AN54" s="288">
        <f t="shared" si="30"/>
        <v>0</v>
      </c>
      <c r="AO54" s="288">
        <f>IF(AND($BU54=$BV54,BU54=AO$13),$J54&amp;$K54&amp;$L54&amp;$M54&amp;$N54&amp;$O54&amp;$P54&amp;$Q54&amp;$R54&amp;$S54&amp;$T54&amp;$U54,IFERROR(MATCH($AN54,AO$17:AO53,0),-1000))</f>
        <v>1</v>
      </c>
      <c r="AP54" s="288">
        <f>IF(AND($BU54=$BV54,BV54=AP$13),$J54&amp;$K54&amp;$L54&amp;$M54&amp;$N54&amp;$O54&amp;$P54&amp;$Q54&amp;$R54&amp;$S54&amp;$T54&amp;$U54,IFERROR(MATCH($AN54,AP$17:AP53,0),-1000))</f>
        <v>1</v>
      </c>
      <c r="AQ54" s="288">
        <f>IF(AND($BU54=$BV54,BW54=AQ$13),$J54&amp;$K54&amp;$L54&amp;$M54&amp;$N54&amp;$O54&amp;$P54&amp;$Q54&amp;$R54&amp;$S54&amp;$T54&amp;$U54,IFERROR(MATCH($AN54,AQ$17:AQ53,0),-1000))</f>
        <v>1</v>
      </c>
      <c r="AR54" s="288">
        <f>IF(AND($BU54=$BV54,BX54=AR$13),$J54&amp;$K54&amp;$L54&amp;$M54&amp;$N54&amp;$O54&amp;$P54&amp;$Q54&amp;$R54&amp;$S54&amp;$T54&amp;$U54,IFERROR(MATCH($AN54,AR$17:AR53,0),-1000))</f>
        <v>1</v>
      </c>
      <c r="AS54" s="254">
        <f t="shared" si="112"/>
        <v>0</v>
      </c>
      <c r="AT54" s="261" t="str">
        <f t="shared" si="32"/>
        <v/>
      </c>
      <c r="AU54" s="254" t="str">
        <f t="shared" si="33"/>
        <v/>
      </c>
      <c r="AV54" s="254" t="str">
        <f t="shared" si="34"/>
        <v/>
      </c>
      <c r="AW54" s="254" t="str">
        <f t="shared" si="35"/>
        <v/>
      </c>
      <c r="AX54" s="254" t="str">
        <f t="shared" si="36"/>
        <v/>
      </c>
      <c r="AY54" s="254" t="str">
        <f t="shared" si="37"/>
        <v/>
      </c>
      <c r="AZ54" s="254" t="str">
        <f t="shared" si="38"/>
        <v/>
      </c>
      <c r="BA54" s="254" t="str">
        <f t="shared" si="39"/>
        <v/>
      </c>
      <c r="BB54" s="254" t="str">
        <f t="shared" si="40"/>
        <v/>
      </c>
      <c r="BC54" s="254" t="str">
        <f t="shared" si="41"/>
        <v/>
      </c>
      <c r="BD54" s="254" t="str">
        <f t="shared" si="42"/>
        <v/>
      </c>
      <c r="BE54" s="262" t="str">
        <f t="shared" si="43"/>
        <v/>
      </c>
      <c r="BF54" s="263" t="str">
        <f t="shared" si="44"/>
        <v/>
      </c>
      <c r="BG54" s="254" t="str">
        <f t="shared" si="45"/>
        <v/>
      </c>
      <c r="BH54" s="254" t="str">
        <f t="shared" si="46"/>
        <v/>
      </c>
      <c r="BI54" s="254" t="str">
        <f t="shared" si="47"/>
        <v/>
      </c>
      <c r="BJ54" s="254" t="str">
        <f t="shared" si="48"/>
        <v/>
      </c>
      <c r="BK54" s="254" t="str">
        <f t="shared" si="49"/>
        <v/>
      </c>
      <c r="BL54" s="254" t="str">
        <f t="shared" si="50"/>
        <v/>
      </c>
      <c r="BM54" s="254" t="str">
        <f t="shared" si="51"/>
        <v/>
      </c>
      <c r="BN54" s="254" t="str">
        <f t="shared" si="52"/>
        <v/>
      </c>
      <c r="BO54" s="254" t="str">
        <f t="shared" si="53"/>
        <v/>
      </c>
      <c r="BP54" s="254" t="str">
        <f t="shared" si="54"/>
        <v/>
      </c>
      <c r="BQ54" s="264" t="str">
        <f t="shared" si="55"/>
        <v/>
      </c>
      <c r="BR54" s="261" t="str">
        <f t="shared" si="115"/>
        <v/>
      </c>
      <c r="BS54" s="254" t="str">
        <f t="shared" si="116"/>
        <v/>
      </c>
      <c r="BT54" s="254" t="str">
        <f t="shared" si="117"/>
        <v/>
      </c>
      <c r="BU54" s="265" t="str">
        <f t="shared" si="118"/>
        <v/>
      </c>
      <c r="BV54" s="263" t="str">
        <f t="shared" si="119"/>
        <v/>
      </c>
      <c r="BW54" s="254" t="str">
        <f t="shared" si="120"/>
        <v/>
      </c>
      <c r="BX54" s="254" t="str">
        <f t="shared" si="121"/>
        <v/>
      </c>
      <c r="BY54" s="264" t="str">
        <f t="shared" si="122"/>
        <v/>
      </c>
      <c r="BZ54" s="254" t="str">
        <f t="shared" si="123"/>
        <v/>
      </c>
      <c r="CA54" s="254">
        <f t="shared" si="61"/>
        <v>0</v>
      </c>
      <c r="CB54" s="254">
        <f t="shared" si="62"/>
        <v>0</v>
      </c>
      <c r="CC54" s="254">
        <f t="shared" si="63"/>
        <v>0</v>
      </c>
      <c r="CD54" s="254">
        <f t="shared" si="64"/>
        <v>0</v>
      </c>
      <c r="CE54" s="254">
        <f t="shared" si="65"/>
        <v>0</v>
      </c>
      <c r="CF54" s="254">
        <f t="shared" si="66"/>
        <v>0</v>
      </c>
      <c r="CG54" s="254">
        <f t="shared" si="67"/>
        <v>0</v>
      </c>
      <c r="CH54" s="254">
        <f t="shared" si="68"/>
        <v>0</v>
      </c>
      <c r="CI54" s="254">
        <f t="shared" si="69"/>
        <v>0</v>
      </c>
      <c r="CJ54" s="254">
        <f t="shared" si="70"/>
        <v>0</v>
      </c>
      <c r="CK54" s="254">
        <f t="shared" si="71"/>
        <v>0</v>
      </c>
      <c r="CL54" s="254">
        <f t="shared" si="72"/>
        <v>0</v>
      </c>
      <c r="CM54" s="254">
        <f t="shared" si="73"/>
        <v>0</v>
      </c>
      <c r="CN54" s="254">
        <f t="shared" si="74"/>
        <v>0</v>
      </c>
      <c r="CO54" s="254">
        <f t="shared" si="75"/>
        <v>0</v>
      </c>
      <c r="CP54" s="254">
        <f t="shared" si="76"/>
        <v>0</v>
      </c>
      <c r="CQ54" s="254">
        <f t="shared" si="77"/>
        <v>0</v>
      </c>
      <c r="CR54" s="254">
        <f t="shared" si="78"/>
        <v>0</v>
      </c>
      <c r="CS54" s="254">
        <f t="shared" si="79"/>
        <v>0</v>
      </c>
      <c r="CT54" s="254">
        <f t="shared" si="80"/>
        <v>0</v>
      </c>
      <c r="CU54" s="254">
        <f t="shared" si="81"/>
        <v>0</v>
      </c>
      <c r="CV54" s="254">
        <f t="shared" si="82"/>
        <v>0</v>
      </c>
      <c r="CW54" s="254">
        <f t="shared" si="83"/>
        <v>0</v>
      </c>
      <c r="CX54" s="254">
        <f t="shared" si="84"/>
        <v>0</v>
      </c>
      <c r="CY54" s="254">
        <f t="shared" si="85"/>
        <v>0</v>
      </c>
      <c r="CZ54" s="254">
        <f t="shared" si="86"/>
        <v>0</v>
      </c>
      <c r="DA54" s="254">
        <f t="shared" si="87"/>
        <v>0</v>
      </c>
      <c r="DB54" s="254">
        <f t="shared" si="88"/>
        <v>0</v>
      </c>
      <c r="DC54" s="254">
        <f t="shared" si="89"/>
        <v>0</v>
      </c>
      <c r="DD54" s="254">
        <f t="shared" si="90"/>
        <v>0</v>
      </c>
      <c r="DE54" s="254">
        <f t="shared" si="91"/>
        <v>0</v>
      </c>
      <c r="DF54" s="254">
        <f t="shared" si="92"/>
        <v>0</v>
      </c>
      <c r="DG54" s="254">
        <f t="shared" si="93"/>
        <v>0</v>
      </c>
      <c r="DH54" s="254">
        <f t="shared" si="94"/>
        <v>0</v>
      </c>
      <c r="DI54" s="254">
        <f t="shared" si="95"/>
        <v>0</v>
      </c>
      <c r="DJ54" s="254">
        <f t="shared" si="96"/>
        <v>0</v>
      </c>
      <c r="DK54" s="254">
        <f t="shared" si="97"/>
        <v>0</v>
      </c>
      <c r="DL54" s="254">
        <f t="shared" si="98"/>
        <v>0</v>
      </c>
      <c r="DM54" s="254">
        <f t="shared" si="99"/>
        <v>0</v>
      </c>
      <c r="DN54" s="254">
        <f t="shared" si="100"/>
        <v>0</v>
      </c>
      <c r="DO54" s="254">
        <f t="shared" si="101"/>
        <v>0</v>
      </c>
      <c r="DP54" s="254">
        <f t="shared" si="102"/>
        <v>0</v>
      </c>
      <c r="DQ54" s="254">
        <f t="shared" si="103"/>
        <v>0</v>
      </c>
      <c r="DR54" s="254">
        <f t="shared" si="104"/>
        <v>0</v>
      </c>
      <c r="DS54" s="254">
        <f t="shared" si="105"/>
        <v>0</v>
      </c>
      <c r="DT54" s="254">
        <f t="shared" si="106"/>
        <v>0</v>
      </c>
      <c r="DU54" s="254">
        <f t="shared" si="107"/>
        <v>0</v>
      </c>
      <c r="DV54" s="254">
        <f t="shared" si="108"/>
        <v>0</v>
      </c>
      <c r="DZ54" s="69" t="s">
        <v>315</v>
      </c>
    </row>
    <row r="55" spans="1:130" ht="24" customHeight="1">
      <c r="A55" s="11" t="str">
        <f ca="1">IF(AG55&lt;&gt;"OK","",CONCATENATE(TEXT('Front Page'!$F$33,"000"),TEXT('Front Page'!$F$31,"000"),"-",LEFT('Front Page'!$R$53,5),"-",LEFT(D55,1),AJ55, "-",TEXT(B55,"000")))</f>
        <v/>
      </c>
      <c r="B55" s="12" t="str">
        <f>IFERROR(IF(E55="","",MAX(B$17:B54)+1),"")</f>
        <v/>
      </c>
      <c r="C55" s="13"/>
      <c r="D55" s="29" t="str">
        <f t="shared" si="141"/>
        <v>None</v>
      </c>
      <c r="E55" s="29" t="str">
        <f t="shared" si="109"/>
        <v/>
      </c>
      <c r="F55" s="29" t="str">
        <f t="shared" si="110"/>
        <v/>
      </c>
      <c r="G55" s="363"/>
      <c r="H55" s="364"/>
      <c r="I55" s="325" t="str">
        <f t="shared" si="142"/>
        <v>No</v>
      </c>
      <c r="J55" s="314">
        <v>0</v>
      </c>
      <c r="K55" s="312">
        <v>0</v>
      </c>
      <c r="L55" s="312">
        <v>0</v>
      </c>
      <c r="M55" s="312">
        <v>0</v>
      </c>
      <c r="N55" s="312">
        <v>0</v>
      </c>
      <c r="O55" s="312">
        <v>0</v>
      </c>
      <c r="P55" s="312">
        <v>0</v>
      </c>
      <c r="Q55" s="312">
        <v>0</v>
      </c>
      <c r="R55" s="312">
        <v>0</v>
      </c>
      <c r="S55" s="312">
        <v>0</v>
      </c>
      <c r="T55" s="312">
        <v>0</v>
      </c>
      <c r="U55" s="312">
        <v>0</v>
      </c>
      <c r="V55" s="313">
        <v>1</v>
      </c>
      <c r="W55" s="313">
        <v>1</v>
      </c>
      <c r="X55" s="312">
        <v>0</v>
      </c>
      <c r="Y55" s="312">
        <v>0</v>
      </c>
      <c r="Z55" s="312">
        <v>0</v>
      </c>
      <c r="AA55" s="14">
        <v>0</v>
      </c>
      <c r="AB55" s="317"/>
      <c r="AC55" s="15" t="str">
        <f t="shared" si="24"/>
        <v/>
      </c>
      <c r="AD55" s="15" t="str">
        <f t="shared" si="25"/>
        <v/>
      </c>
      <c r="AE55" s="16" t="str">
        <f t="shared" si="26"/>
        <v>0 - 0</v>
      </c>
      <c r="AF55" s="20" t="str">
        <f t="shared" si="140"/>
        <v>Not an offer</v>
      </c>
      <c r="AG55" s="276" t="str">
        <f t="shared" si="27"/>
        <v>Not an Offer</v>
      </c>
      <c r="AH55" s="150"/>
      <c r="AI55" s="254">
        <v>39</v>
      </c>
      <c r="AJ55" s="149" t="str">
        <f t="shared" si="28"/>
        <v>00-TAG</v>
      </c>
      <c r="AK55" s="254" t="b">
        <f t="shared" si="111"/>
        <v>0</v>
      </c>
      <c r="AL55" s="254">
        <f t="shared" si="16"/>
        <v>0</v>
      </c>
      <c r="AM55" s="254">
        <f t="shared" si="29"/>
        <v>0</v>
      </c>
      <c r="AN55" s="288">
        <f t="shared" si="30"/>
        <v>0</v>
      </c>
      <c r="AO55" s="288">
        <f>IF(AND($BU55=$BV55,BU55=AO$13),$J55&amp;$K55&amp;$L55&amp;$M55&amp;$N55&amp;$O55&amp;$P55&amp;$Q55&amp;$R55&amp;$S55&amp;$T55&amp;$U55,IFERROR(MATCH($AN55,AO$17:AO54,0),-1000))</f>
        <v>1</v>
      </c>
      <c r="AP55" s="288">
        <f>IF(AND($BU55=$BV55,BV55=AP$13),$J55&amp;$K55&amp;$L55&amp;$M55&amp;$N55&amp;$O55&amp;$P55&amp;$Q55&amp;$R55&amp;$S55&amp;$T55&amp;$U55,IFERROR(MATCH($AN55,AP$17:AP54,0),-1000))</f>
        <v>1</v>
      </c>
      <c r="AQ55" s="288">
        <f>IF(AND($BU55=$BV55,BW55=AQ$13),$J55&amp;$K55&amp;$L55&amp;$M55&amp;$N55&amp;$O55&amp;$P55&amp;$Q55&amp;$R55&amp;$S55&amp;$T55&amp;$U55,IFERROR(MATCH($AN55,AQ$17:AQ54,0),-1000))</f>
        <v>1</v>
      </c>
      <c r="AR55" s="288">
        <f>IF(AND($BU55=$BV55,BX55=AR$13),$J55&amp;$K55&amp;$L55&amp;$M55&amp;$N55&amp;$O55&amp;$P55&amp;$Q55&amp;$R55&amp;$S55&amp;$T55&amp;$U55,IFERROR(MATCH($AN55,AR$17:AR54,0),-1000))</f>
        <v>1</v>
      </c>
      <c r="AS55" s="254">
        <f t="shared" si="112"/>
        <v>0</v>
      </c>
      <c r="AT55" s="261" t="str">
        <f t="shared" si="32"/>
        <v/>
      </c>
      <c r="AU55" s="254" t="str">
        <f t="shared" si="33"/>
        <v/>
      </c>
      <c r="AV55" s="254" t="str">
        <f t="shared" si="34"/>
        <v/>
      </c>
      <c r="AW55" s="254" t="str">
        <f t="shared" si="35"/>
        <v/>
      </c>
      <c r="AX55" s="254" t="str">
        <f t="shared" si="36"/>
        <v/>
      </c>
      <c r="AY55" s="254" t="str">
        <f t="shared" si="37"/>
        <v/>
      </c>
      <c r="AZ55" s="254" t="str">
        <f t="shared" si="38"/>
        <v/>
      </c>
      <c r="BA55" s="254" t="str">
        <f t="shared" si="39"/>
        <v/>
      </c>
      <c r="BB55" s="254" t="str">
        <f t="shared" si="40"/>
        <v/>
      </c>
      <c r="BC55" s="254" t="str">
        <f t="shared" si="41"/>
        <v/>
      </c>
      <c r="BD55" s="254" t="str">
        <f t="shared" si="42"/>
        <v/>
      </c>
      <c r="BE55" s="262" t="str">
        <f t="shared" si="43"/>
        <v/>
      </c>
      <c r="BF55" s="263" t="str">
        <f t="shared" si="44"/>
        <v/>
      </c>
      <c r="BG55" s="254" t="str">
        <f t="shared" si="45"/>
        <v/>
      </c>
      <c r="BH55" s="254" t="str">
        <f t="shared" si="46"/>
        <v/>
      </c>
      <c r="BI55" s="254" t="str">
        <f t="shared" si="47"/>
        <v/>
      </c>
      <c r="BJ55" s="254" t="str">
        <f t="shared" si="48"/>
        <v/>
      </c>
      <c r="BK55" s="254" t="str">
        <f t="shared" si="49"/>
        <v/>
      </c>
      <c r="BL55" s="254" t="str">
        <f t="shared" si="50"/>
        <v/>
      </c>
      <c r="BM55" s="254" t="str">
        <f t="shared" si="51"/>
        <v/>
      </c>
      <c r="BN55" s="254" t="str">
        <f t="shared" si="52"/>
        <v/>
      </c>
      <c r="BO55" s="254" t="str">
        <f t="shared" si="53"/>
        <v/>
      </c>
      <c r="BP55" s="254" t="str">
        <f t="shared" si="54"/>
        <v/>
      </c>
      <c r="BQ55" s="264" t="str">
        <f t="shared" si="55"/>
        <v/>
      </c>
      <c r="BR55" s="261" t="str">
        <f t="shared" si="115"/>
        <v/>
      </c>
      <c r="BS55" s="254" t="str">
        <f t="shared" si="116"/>
        <v/>
      </c>
      <c r="BT55" s="254" t="str">
        <f t="shared" si="117"/>
        <v/>
      </c>
      <c r="BU55" s="265" t="str">
        <f t="shared" si="118"/>
        <v/>
      </c>
      <c r="BV55" s="263" t="str">
        <f t="shared" si="119"/>
        <v/>
      </c>
      <c r="BW55" s="254" t="str">
        <f t="shared" si="120"/>
        <v/>
      </c>
      <c r="BX55" s="254" t="str">
        <f t="shared" si="121"/>
        <v/>
      </c>
      <c r="BY55" s="264" t="str">
        <f t="shared" si="122"/>
        <v/>
      </c>
      <c r="BZ55" s="254" t="str">
        <f t="shared" si="123"/>
        <v/>
      </c>
      <c r="CA55" s="254">
        <f t="shared" si="61"/>
        <v>0</v>
      </c>
      <c r="CB55" s="254">
        <f t="shared" si="62"/>
        <v>0</v>
      </c>
      <c r="CC55" s="254">
        <f t="shared" si="63"/>
        <v>0</v>
      </c>
      <c r="CD55" s="254">
        <f t="shared" si="64"/>
        <v>0</v>
      </c>
      <c r="CE55" s="254">
        <f t="shared" si="65"/>
        <v>0</v>
      </c>
      <c r="CF55" s="254">
        <f t="shared" si="66"/>
        <v>0</v>
      </c>
      <c r="CG55" s="254">
        <f t="shared" si="67"/>
        <v>0</v>
      </c>
      <c r="CH55" s="254">
        <f t="shared" si="68"/>
        <v>0</v>
      </c>
      <c r="CI55" s="254">
        <f t="shared" si="69"/>
        <v>0</v>
      </c>
      <c r="CJ55" s="254">
        <f t="shared" si="70"/>
        <v>0</v>
      </c>
      <c r="CK55" s="254">
        <f t="shared" si="71"/>
        <v>0</v>
      </c>
      <c r="CL55" s="254">
        <f t="shared" si="72"/>
        <v>0</v>
      </c>
      <c r="CM55" s="254">
        <f t="shared" si="73"/>
        <v>0</v>
      </c>
      <c r="CN55" s="254">
        <f t="shared" si="74"/>
        <v>0</v>
      </c>
      <c r="CO55" s="254">
        <f t="shared" si="75"/>
        <v>0</v>
      </c>
      <c r="CP55" s="254">
        <f t="shared" si="76"/>
        <v>0</v>
      </c>
      <c r="CQ55" s="254">
        <f t="shared" si="77"/>
        <v>0</v>
      </c>
      <c r="CR55" s="254">
        <f t="shared" si="78"/>
        <v>0</v>
      </c>
      <c r="CS55" s="254">
        <f t="shared" si="79"/>
        <v>0</v>
      </c>
      <c r="CT55" s="254">
        <f t="shared" si="80"/>
        <v>0</v>
      </c>
      <c r="CU55" s="254">
        <f t="shared" si="81"/>
        <v>0</v>
      </c>
      <c r="CV55" s="254">
        <f t="shared" si="82"/>
        <v>0</v>
      </c>
      <c r="CW55" s="254">
        <f t="shared" si="83"/>
        <v>0</v>
      </c>
      <c r="CX55" s="254">
        <f t="shared" si="84"/>
        <v>0</v>
      </c>
      <c r="CY55" s="254">
        <f t="shared" si="85"/>
        <v>0</v>
      </c>
      <c r="CZ55" s="254">
        <f t="shared" si="86"/>
        <v>0</v>
      </c>
      <c r="DA55" s="254">
        <f t="shared" si="87"/>
        <v>0</v>
      </c>
      <c r="DB55" s="254">
        <f t="shared" si="88"/>
        <v>0</v>
      </c>
      <c r="DC55" s="254">
        <f t="shared" si="89"/>
        <v>0</v>
      </c>
      <c r="DD55" s="254">
        <f t="shared" si="90"/>
        <v>0</v>
      </c>
      <c r="DE55" s="254">
        <f t="shared" si="91"/>
        <v>0</v>
      </c>
      <c r="DF55" s="254">
        <f t="shared" si="92"/>
        <v>0</v>
      </c>
      <c r="DG55" s="254">
        <f t="shared" si="93"/>
        <v>0</v>
      </c>
      <c r="DH55" s="254">
        <f t="shared" si="94"/>
        <v>0</v>
      </c>
      <c r="DI55" s="254">
        <f t="shared" si="95"/>
        <v>0</v>
      </c>
      <c r="DJ55" s="254">
        <f t="shared" si="96"/>
        <v>0</v>
      </c>
      <c r="DK55" s="254">
        <f t="shared" si="97"/>
        <v>0</v>
      </c>
      <c r="DL55" s="254">
        <f t="shared" si="98"/>
        <v>0</v>
      </c>
      <c r="DM55" s="254">
        <f t="shared" si="99"/>
        <v>0</v>
      </c>
      <c r="DN55" s="254">
        <f t="shared" si="100"/>
        <v>0</v>
      </c>
      <c r="DO55" s="254">
        <f t="shared" si="101"/>
        <v>0</v>
      </c>
      <c r="DP55" s="254">
        <f t="shared" si="102"/>
        <v>0</v>
      </c>
      <c r="DQ55" s="254">
        <f t="shared" si="103"/>
        <v>0</v>
      </c>
      <c r="DR55" s="254">
        <f t="shared" si="104"/>
        <v>0</v>
      </c>
      <c r="DS55" s="254">
        <f t="shared" si="105"/>
        <v>0</v>
      </c>
      <c r="DT55" s="254">
        <f t="shared" si="106"/>
        <v>0</v>
      </c>
      <c r="DU55" s="254">
        <f t="shared" si="107"/>
        <v>0</v>
      </c>
      <c r="DV55" s="254">
        <f t="shared" si="108"/>
        <v>0</v>
      </c>
      <c r="DZ55" s="69" t="s">
        <v>316</v>
      </c>
    </row>
    <row r="56" spans="1:130" ht="24" customHeight="1">
      <c r="A56" s="11" t="str">
        <f ca="1">IF(AG56&lt;&gt;"OK","",CONCATENATE(TEXT('Front Page'!$F$33,"000"),TEXT('Front Page'!$F$31,"000"),"-",LEFT('Front Page'!$R$53,5),"-",LEFT(D56,1),AJ56, "-",TEXT(B56,"000")))</f>
        <v/>
      </c>
      <c r="B56" s="12" t="str">
        <f>IFERROR(IF(E56="","",MAX(B$17:B55)+1),"")</f>
        <v/>
      </c>
      <c r="C56" s="13"/>
      <c r="D56" s="29" t="str">
        <f t="shared" si="141"/>
        <v>None</v>
      </c>
      <c r="E56" s="29" t="str">
        <f t="shared" si="109"/>
        <v/>
      </c>
      <c r="F56" s="29" t="str">
        <f t="shared" si="110"/>
        <v/>
      </c>
      <c r="G56" s="363"/>
      <c r="H56" s="364"/>
      <c r="I56" s="325" t="str">
        <f t="shared" si="142"/>
        <v>No</v>
      </c>
      <c r="J56" s="314">
        <v>0</v>
      </c>
      <c r="K56" s="312">
        <v>0</v>
      </c>
      <c r="L56" s="312">
        <v>0</v>
      </c>
      <c r="M56" s="312">
        <v>0</v>
      </c>
      <c r="N56" s="312">
        <v>0</v>
      </c>
      <c r="O56" s="312">
        <v>0</v>
      </c>
      <c r="P56" s="312">
        <v>0</v>
      </c>
      <c r="Q56" s="312">
        <v>0</v>
      </c>
      <c r="R56" s="312">
        <v>0</v>
      </c>
      <c r="S56" s="312">
        <v>0</v>
      </c>
      <c r="T56" s="312">
        <v>0</v>
      </c>
      <c r="U56" s="312">
        <v>0</v>
      </c>
      <c r="V56" s="313">
        <v>1</v>
      </c>
      <c r="W56" s="313">
        <v>1</v>
      </c>
      <c r="X56" s="312">
        <v>0</v>
      </c>
      <c r="Y56" s="312">
        <v>0</v>
      </c>
      <c r="Z56" s="312">
        <v>0</v>
      </c>
      <c r="AA56" s="14">
        <v>0</v>
      </c>
      <c r="AB56" s="317"/>
      <c r="AC56" s="15" t="str">
        <f t="shared" si="24"/>
        <v/>
      </c>
      <c r="AD56" s="15" t="str">
        <f t="shared" si="25"/>
        <v/>
      </c>
      <c r="AE56" s="16" t="str">
        <f t="shared" si="26"/>
        <v>0 - 0</v>
      </c>
      <c r="AF56" s="20" t="str">
        <f t="shared" si="140"/>
        <v>Not an offer</v>
      </c>
      <c r="AG56" s="276" t="str">
        <f t="shared" si="27"/>
        <v>Not an Offer</v>
      </c>
      <c r="AH56" s="150"/>
      <c r="AI56" s="254">
        <v>40</v>
      </c>
      <c r="AJ56" s="149" t="str">
        <f t="shared" si="28"/>
        <v>00-TAG</v>
      </c>
      <c r="AK56" s="254" t="b">
        <f t="shared" si="111"/>
        <v>0</v>
      </c>
      <c r="AL56" s="254">
        <f t="shared" si="16"/>
        <v>0</v>
      </c>
      <c r="AM56" s="254">
        <f t="shared" si="29"/>
        <v>0</v>
      </c>
      <c r="AN56" s="288">
        <f t="shared" si="30"/>
        <v>0</v>
      </c>
      <c r="AO56" s="288">
        <f>IF(AND($BU56=$BV56,BU56=AO$13),$J56&amp;$K56&amp;$L56&amp;$M56&amp;$N56&amp;$O56&amp;$P56&amp;$Q56&amp;$R56&amp;$S56&amp;$T56&amp;$U56,IFERROR(MATCH($AN56,AO$17:AO55,0),-1000))</f>
        <v>1</v>
      </c>
      <c r="AP56" s="288">
        <f>IF(AND($BU56=$BV56,BV56=AP$13),$J56&amp;$K56&amp;$L56&amp;$M56&amp;$N56&amp;$O56&amp;$P56&amp;$Q56&amp;$R56&amp;$S56&amp;$T56&amp;$U56,IFERROR(MATCH($AN56,AP$17:AP55,0),-1000))</f>
        <v>1</v>
      </c>
      <c r="AQ56" s="288">
        <f>IF(AND($BU56=$BV56,BW56=AQ$13),$J56&amp;$K56&amp;$L56&amp;$M56&amp;$N56&amp;$O56&amp;$P56&amp;$Q56&amp;$R56&amp;$S56&amp;$T56&amp;$U56,IFERROR(MATCH($AN56,AQ$17:AQ55,0),-1000))</f>
        <v>1</v>
      </c>
      <c r="AR56" s="288">
        <f>IF(AND($BU56=$BV56,BX56=AR$13),$J56&amp;$K56&amp;$L56&amp;$M56&amp;$N56&amp;$O56&amp;$P56&amp;$Q56&amp;$R56&amp;$S56&amp;$T56&amp;$U56,IFERROR(MATCH($AN56,AR$17:AR55,0),-1000))</f>
        <v>1</v>
      </c>
      <c r="AS56" s="254">
        <f t="shared" si="112"/>
        <v>0</v>
      </c>
      <c r="AT56" s="261" t="str">
        <f t="shared" si="32"/>
        <v/>
      </c>
      <c r="AU56" s="254" t="str">
        <f t="shared" si="33"/>
        <v/>
      </c>
      <c r="AV56" s="254" t="str">
        <f t="shared" si="34"/>
        <v/>
      </c>
      <c r="AW56" s="254" t="str">
        <f t="shared" si="35"/>
        <v/>
      </c>
      <c r="AX56" s="254" t="str">
        <f t="shared" si="36"/>
        <v/>
      </c>
      <c r="AY56" s="254" t="str">
        <f t="shared" si="37"/>
        <v/>
      </c>
      <c r="AZ56" s="254" t="str">
        <f t="shared" si="38"/>
        <v/>
      </c>
      <c r="BA56" s="254" t="str">
        <f t="shared" si="39"/>
        <v/>
      </c>
      <c r="BB56" s="254" t="str">
        <f t="shared" si="40"/>
        <v/>
      </c>
      <c r="BC56" s="254" t="str">
        <f t="shared" si="41"/>
        <v/>
      </c>
      <c r="BD56" s="254" t="str">
        <f t="shared" si="42"/>
        <v/>
      </c>
      <c r="BE56" s="262" t="str">
        <f t="shared" si="43"/>
        <v/>
      </c>
      <c r="BF56" s="263" t="str">
        <f t="shared" si="44"/>
        <v/>
      </c>
      <c r="BG56" s="254" t="str">
        <f t="shared" si="45"/>
        <v/>
      </c>
      <c r="BH56" s="254" t="str">
        <f t="shared" si="46"/>
        <v/>
      </c>
      <c r="BI56" s="254" t="str">
        <f t="shared" si="47"/>
        <v/>
      </c>
      <c r="BJ56" s="254" t="str">
        <f t="shared" si="48"/>
        <v/>
      </c>
      <c r="BK56" s="254" t="str">
        <f t="shared" si="49"/>
        <v/>
      </c>
      <c r="BL56" s="254" t="str">
        <f t="shared" si="50"/>
        <v/>
      </c>
      <c r="BM56" s="254" t="str">
        <f t="shared" si="51"/>
        <v/>
      </c>
      <c r="BN56" s="254" t="str">
        <f t="shared" si="52"/>
        <v/>
      </c>
      <c r="BO56" s="254" t="str">
        <f t="shared" si="53"/>
        <v/>
      </c>
      <c r="BP56" s="254" t="str">
        <f t="shared" si="54"/>
        <v/>
      </c>
      <c r="BQ56" s="264" t="str">
        <f t="shared" si="55"/>
        <v/>
      </c>
      <c r="BR56" s="261" t="str">
        <f t="shared" si="115"/>
        <v/>
      </c>
      <c r="BS56" s="254" t="str">
        <f t="shared" si="116"/>
        <v/>
      </c>
      <c r="BT56" s="254" t="str">
        <f t="shared" si="117"/>
        <v/>
      </c>
      <c r="BU56" s="265" t="str">
        <f t="shared" si="118"/>
        <v/>
      </c>
      <c r="BV56" s="263" t="str">
        <f t="shared" si="119"/>
        <v/>
      </c>
      <c r="BW56" s="254" t="str">
        <f t="shared" si="120"/>
        <v/>
      </c>
      <c r="BX56" s="254" t="str">
        <f t="shared" si="121"/>
        <v/>
      </c>
      <c r="BY56" s="264" t="str">
        <f t="shared" si="122"/>
        <v/>
      </c>
      <c r="BZ56" s="254" t="str">
        <f t="shared" si="123"/>
        <v/>
      </c>
      <c r="CA56" s="254">
        <f t="shared" si="61"/>
        <v>0</v>
      </c>
      <c r="CB56" s="254">
        <f t="shared" si="62"/>
        <v>0</v>
      </c>
      <c r="CC56" s="254">
        <f t="shared" si="63"/>
        <v>0</v>
      </c>
      <c r="CD56" s="254">
        <f t="shared" si="64"/>
        <v>0</v>
      </c>
      <c r="CE56" s="254">
        <f t="shared" si="65"/>
        <v>0</v>
      </c>
      <c r="CF56" s="254">
        <f t="shared" si="66"/>
        <v>0</v>
      </c>
      <c r="CG56" s="254">
        <f t="shared" si="67"/>
        <v>0</v>
      </c>
      <c r="CH56" s="254">
        <f t="shared" si="68"/>
        <v>0</v>
      </c>
      <c r="CI56" s="254">
        <f t="shared" si="69"/>
        <v>0</v>
      </c>
      <c r="CJ56" s="254">
        <f t="shared" si="70"/>
        <v>0</v>
      </c>
      <c r="CK56" s="254">
        <f t="shared" si="71"/>
        <v>0</v>
      </c>
      <c r="CL56" s="254">
        <f t="shared" si="72"/>
        <v>0</v>
      </c>
      <c r="CM56" s="254">
        <f t="shared" si="73"/>
        <v>0</v>
      </c>
      <c r="CN56" s="254">
        <f t="shared" si="74"/>
        <v>0</v>
      </c>
      <c r="CO56" s="254">
        <f t="shared" si="75"/>
        <v>0</v>
      </c>
      <c r="CP56" s="254">
        <f t="shared" si="76"/>
        <v>0</v>
      </c>
      <c r="CQ56" s="254">
        <f t="shared" si="77"/>
        <v>0</v>
      </c>
      <c r="CR56" s="254">
        <f t="shared" si="78"/>
        <v>0</v>
      </c>
      <c r="CS56" s="254">
        <f t="shared" si="79"/>
        <v>0</v>
      </c>
      <c r="CT56" s="254">
        <f t="shared" si="80"/>
        <v>0</v>
      </c>
      <c r="CU56" s="254">
        <f t="shared" si="81"/>
        <v>0</v>
      </c>
      <c r="CV56" s="254">
        <f t="shared" si="82"/>
        <v>0</v>
      </c>
      <c r="CW56" s="254">
        <f t="shared" si="83"/>
        <v>0</v>
      </c>
      <c r="CX56" s="254">
        <f t="shared" si="84"/>
        <v>0</v>
      </c>
      <c r="CY56" s="254">
        <f t="shared" si="85"/>
        <v>0</v>
      </c>
      <c r="CZ56" s="254">
        <f t="shared" si="86"/>
        <v>0</v>
      </c>
      <c r="DA56" s="254">
        <f t="shared" si="87"/>
        <v>0</v>
      </c>
      <c r="DB56" s="254">
        <f t="shared" si="88"/>
        <v>0</v>
      </c>
      <c r="DC56" s="254">
        <f t="shared" si="89"/>
        <v>0</v>
      </c>
      <c r="DD56" s="254">
        <f t="shared" si="90"/>
        <v>0</v>
      </c>
      <c r="DE56" s="254">
        <f t="shared" si="91"/>
        <v>0</v>
      </c>
      <c r="DF56" s="254">
        <f t="shared" si="92"/>
        <v>0</v>
      </c>
      <c r="DG56" s="254">
        <f t="shared" si="93"/>
        <v>0</v>
      </c>
      <c r="DH56" s="254">
        <f t="shared" si="94"/>
        <v>0</v>
      </c>
      <c r="DI56" s="254">
        <f t="shared" si="95"/>
        <v>0</v>
      </c>
      <c r="DJ56" s="254">
        <f t="shared" si="96"/>
        <v>0</v>
      </c>
      <c r="DK56" s="254">
        <f t="shared" si="97"/>
        <v>0</v>
      </c>
      <c r="DL56" s="254">
        <f t="shared" si="98"/>
        <v>0</v>
      </c>
      <c r="DM56" s="254">
        <f t="shared" si="99"/>
        <v>0</v>
      </c>
      <c r="DN56" s="254">
        <f t="shared" si="100"/>
        <v>0</v>
      </c>
      <c r="DO56" s="254">
        <f t="shared" si="101"/>
        <v>0</v>
      </c>
      <c r="DP56" s="254">
        <f t="shared" si="102"/>
        <v>0</v>
      </c>
      <c r="DQ56" s="254">
        <f t="shared" si="103"/>
        <v>0</v>
      </c>
      <c r="DR56" s="254">
        <f t="shared" si="104"/>
        <v>0</v>
      </c>
      <c r="DS56" s="254">
        <f t="shared" si="105"/>
        <v>0</v>
      </c>
      <c r="DT56" s="254">
        <f t="shared" si="106"/>
        <v>0</v>
      </c>
      <c r="DU56" s="254">
        <f t="shared" si="107"/>
        <v>0</v>
      </c>
      <c r="DV56" s="254">
        <f t="shared" si="108"/>
        <v>0</v>
      </c>
      <c r="DZ56" s="69" t="s">
        <v>317</v>
      </c>
    </row>
    <row r="57" spans="1:130" ht="24" customHeight="1">
      <c r="A57" s="11" t="str">
        <f ca="1">IF(AG57&lt;&gt;"OK","",CONCATENATE(TEXT('Front Page'!$F$33,"000"),TEXT('Front Page'!$F$31,"000"),"-",LEFT('Front Page'!$R$53,5),"-",LEFT(D57,1),AJ57, "-",TEXT(B57,"000")))</f>
        <v/>
      </c>
      <c r="B57" s="12" t="str">
        <f>IFERROR(IF(E57="","",MAX(B$17:B56)+1),"")</f>
        <v/>
      </c>
      <c r="C57" s="13"/>
      <c r="D57" s="29" t="str">
        <f t="shared" si="141"/>
        <v>None</v>
      </c>
      <c r="E57" s="29" t="str">
        <f t="shared" si="109"/>
        <v/>
      </c>
      <c r="F57" s="29" t="str">
        <f t="shared" si="110"/>
        <v/>
      </c>
      <c r="G57" s="363"/>
      <c r="H57" s="364"/>
      <c r="I57" s="325" t="str">
        <f t="shared" si="142"/>
        <v>No</v>
      </c>
      <c r="J57" s="314">
        <v>0</v>
      </c>
      <c r="K57" s="312">
        <v>0</v>
      </c>
      <c r="L57" s="312">
        <v>0</v>
      </c>
      <c r="M57" s="312">
        <v>0</v>
      </c>
      <c r="N57" s="312">
        <v>0</v>
      </c>
      <c r="O57" s="312">
        <v>0</v>
      </c>
      <c r="P57" s="312">
        <v>0</v>
      </c>
      <c r="Q57" s="312">
        <v>0</v>
      </c>
      <c r="R57" s="312">
        <v>0</v>
      </c>
      <c r="S57" s="312">
        <v>0</v>
      </c>
      <c r="T57" s="312">
        <v>0</v>
      </c>
      <c r="U57" s="312">
        <v>0</v>
      </c>
      <c r="V57" s="313">
        <v>1</v>
      </c>
      <c r="W57" s="313">
        <v>1</v>
      </c>
      <c r="X57" s="312">
        <v>0</v>
      </c>
      <c r="Y57" s="312">
        <v>0</v>
      </c>
      <c r="Z57" s="312">
        <v>0</v>
      </c>
      <c r="AA57" s="14">
        <v>0</v>
      </c>
      <c r="AB57" s="317"/>
      <c r="AC57" s="15" t="str">
        <f t="shared" si="24"/>
        <v/>
      </c>
      <c r="AD57" s="15" t="str">
        <f t="shared" si="25"/>
        <v/>
      </c>
      <c r="AE57" s="16" t="str">
        <f t="shared" si="26"/>
        <v>0 - 0</v>
      </c>
      <c r="AF57" s="20" t="str">
        <f t="shared" si="140"/>
        <v>Not an offer</v>
      </c>
      <c r="AG57" s="276" t="str">
        <f t="shared" si="27"/>
        <v>Not an Offer</v>
      </c>
      <c r="AH57" s="150"/>
      <c r="AI57" s="254">
        <v>41</v>
      </c>
      <c r="AJ57" s="149" t="str">
        <f t="shared" si="28"/>
        <v>00-TAG</v>
      </c>
      <c r="AK57" s="254" t="b">
        <f t="shared" si="111"/>
        <v>0</v>
      </c>
      <c r="AL57" s="254">
        <f t="shared" si="16"/>
        <v>0</v>
      </c>
      <c r="AM57" s="254">
        <f t="shared" si="29"/>
        <v>0</v>
      </c>
      <c r="AN57" s="288">
        <f t="shared" si="30"/>
        <v>0</v>
      </c>
      <c r="AO57" s="288">
        <f>IF(AND($BU57=$BV57,BU57=AO$13),$J57&amp;$K57&amp;$L57&amp;$M57&amp;$N57&amp;$O57&amp;$P57&amp;$Q57&amp;$R57&amp;$S57&amp;$T57&amp;$U57,IFERROR(MATCH($AN57,AO$17:AO56,0),-1000))</f>
        <v>1</v>
      </c>
      <c r="AP57" s="288">
        <f>IF(AND($BU57=$BV57,BV57=AP$13),$J57&amp;$K57&amp;$L57&amp;$M57&amp;$N57&amp;$O57&amp;$P57&amp;$Q57&amp;$R57&amp;$S57&amp;$T57&amp;$U57,IFERROR(MATCH($AN57,AP$17:AP56,0),-1000))</f>
        <v>1</v>
      </c>
      <c r="AQ57" s="288">
        <f>IF(AND($BU57=$BV57,BW57=AQ$13),$J57&amp;$K57&amp;$L57&amp;$M57&amp;$N57&amp;$O57&amp;$P57&amp;$Q57&amp;$R57&amp;$S57&amp;$T57&amp;$U57,IFERROR(MATCH($AN57,AQ$17:AQ56,0),-1000))</f>
        <v>1</v>
      </c>
      <c r="AR57" s="288">
        <f>IF(AND($BU57=$BV57,BX57=AR$13),$J57&amp;$K57&amp;$L57&amp;$M57&amp;$N57&amp;$O57&amp;$P57&amp;$Q57&amp;$R57&amp;$S57&amp;$T57&amp;$U57,IFERROR(MATCH($AN57,AR$17:AR56,0),-1000))</f>
        <v>1</v>
      </c>
      <c r="AS57" s="254">
        <f t="shared" si="112"/>
        <v>0</v>
      </c>
      <c r="AT57" s="261" t="str">
        <f t="shared" si="32"/>
        <v/>
      </c>
      <c r="AU57" s="254" t="str">
        <f t="shared" si="33"/>
        <v/>
      </c>
      <c r="AV57" s="254" t="str">
        <f t="shared" si="34"/>
        <v/>
      </c>
      <c r="AW57" s="254" t="str">
        <f t="shared" si="35"/>
        <v/>
      </c>
      <c r="AX57" s="254" t="str">
        <f t="shared" si="36"/>
        <v/>
      </c>
      <c r="AY57" s="254" t="str">
        <f t="shared" si="37"/>
        <v/>
      </c>
      <c r="AZ57" s="254" t="str">
        <f t="shared" si="38"/>
        <v/>
      </c>
      <c r="BA57" s="254" t="str">
        <f t="shared" si="39"/>
        <v/>
      </c>
      <c r="BB57" s="254" t="str">
        <f t="shared" si="40"/>
        <v/>
      </c>
      <c r="BC57" s="254" t="str">
        <f t="shared" si="41"/>
        <v/>
      </c>
      <c r="BD57" s="254" t="str">
        <f t="shared" si="42"/>
        <v/>
      </c>
      <c r="BE57" s="262" t="str">
        <f t="shared" si="43"/>
        <v/>
      </c>
      <c r="BF57" s="263" t="str">
        <f t="shared" si="44"/>
        <v/>
      </c>
      <c r="BG57" s="254" t="str">
        <f t="shared" si="45"/>
        <v/>
      </c>
      <c r="BH57" s="254" t="str">
        <f t="shared" si="46"/>
        <v/>
      </c>
      <c r="BI57" s="254" t="str">
        <f t="shared" si="47"/>
        <v/>
      </c>
      <c r="BJ57" s="254" t="str">
        <f t="shared" si="48"/>
        <v/>
      </c>
      <c r="BK57" s="254" t="str">
        <f t="shared" si="49"/>
        <v/>
      </c>
      <c r="BL57" s="254" t="str">
        <f t="shared" si="50"/>
        <v/>
      </c>
      <c r="BM57" s="254" t="str">
        <f t="shared" si="51"/>
        <v/>
      </c>
      <c r="BN57" s="254" t="str">
        <f t="shared" si="52"/>
        <v/>
      </c>
      <c r="BO57" s="254" t="str">
        <f t="shared" si="53"/>
        <v/>
      </c>
      <c r="BP57" s="254" t="str">
        <f t="shared" si="54"/>
        <v/>
      </c>
      <c r="BQ57" s="264" t="str">
        <f t="shared" si="55"/>
        <v/>
      </c>
      <c r="BR57" s="261" t="str">
        <f t="shared" si="115"/>
        <v/>
      </c>
      <c r="BS57" s="254" t="str">
        <f t="shared" si="116"/>
        <v/>
      </c>
      <c r="BT57" s="254" t="str">
        <f t="shared" si="117"/>
        <v/>
      </c>
      <c r="BU57" s="265" t="str">
        <f t="shared" si="118"/>
        <v/>
      </c>
      <c r="BV57" s="263" t="str">
        <f t="shared" si="119"/>
        <v/>
      </c>
      <c r="BW57" s="254" t="str">
        <f t="shared" si="120"/>
        <v/>
      </c>
      <c r="BX57" s="254" t="str">
        <f t="shared" si="121"/>
        <v/>
      </c>
      <c r="BY57" s="264" t="str">
        <f t="shared" si="122"/>
        <v/>
      </c>
      <c r="BZ57" s="254" t="str">
        <f t="shared" si="123"/>
        <v/>
      </c>
      <c r="CA57" s="254">
        <f t="shared" si="61"/>
        <v>0</v>
      </c>
      <c r="CB57" s="254">
        <f t="shared" si="62"/>
        <v>0</v>
      </c>
      <c r="CC57" s="254">
        <f t="shared" si="63"/>
        <v>0</v>
      </c>
      <c r="CD57" s="254">
        <f t="shared" si="64"/>
        <v>0</v>
      </c>
      <c r="CE57" s="254">
        <f t="shared" si="65"/>
        <v>0</v>
      </c>
      <c r="CF57" s="254">
        <f t="shared" si="66"/>
        <v>0</v>
      </c>
      <c r="CG57" s="254">
        <f t="shared" si="67"/>
        <v>0</v>
      </c>
      <c r="CH57" s="254">
        <f t="shared" si="68"/>
        <v>0</v>
      </c>
      <c r="CI57" s="254">
        <f t="shared" si="69"/>
        <v>0</v>
      </c>
      <c r="CJ57" s="254">
        <f t="shared" si="70"/>
        <v>0</v>
      </c>
      <c r="CK57" s="254">
        <f t="shared" si="71"/>
        <v>0</v>
      </c>
      <c r="CL57" s="254">
        <f t="shared" si="72"/>
        <v>0</v>
      </c>
      <c r="CM57" s="254">
        <f t="shared" si="73"/>
        <v>0</v>
      </c>
      <c r="CN57" s="254">
        <f t="shared" si="74"/>
        <v>0</v>
      </c>
      <c r="CO57" s="254">
        <f t="shared" si="75"/>
        <v>0</v>
      </c>
      <c r="CP57" s="254">
        <f t="shared" si="76"/>
        <v>0</v>
      </c>
      <c r="CQ57" s="254">
        <f t="shared" si="77"/>
        <v>0</v>
      </c>
      <c r="CR57" s="254">
        <f t="shared" si="78"/>
        <v>0</v>
      </c>
      <c r="CS57" s="254">
        <f t="shared" si="79"/>
        <v>0</v>
      </c>
      <c r="CT57" s="254">
        <f t="shared" si="80"/>
        <v>0</v>
      </c>
      <c r="CU57" s="254">
        <f t="shared" si="81"/>
        <v>0</v>
      </c>
      <c r="CV57" s="254">
        <f t="shared" si="82"/>
        <v>0</v>
      </c>
      <c r="CW57" s="254">
        <f t="shared" si="83"/>
        <v>0</v>
      </c>
      <c r="CX57" s="254">
        <f t="shared" si="84"/>
        <v>0</v>
      </c>
      <c r="CY57" s="254">
        <f t="shared" si="85"/>
        <v>0</v>
      </c>
      <c r="CZ57" s="254">
        <f t="shared" si="86"/>
        <v>0</v>
      </c>
      <c r="DA57" s="254">
        <f t="shared" si="87"/>
        <v>0</v>
      </c>
      <c r="DB57" s="254">
        <f t="shared" si="88"/>
        <v>0</v>
      </c>
      <c r="DC57" s="254">
        <f t="shared" si="89"/>
        <v>0</v>
      </c>
      <c r="DD57" s="254">
        <f t="shared" si="90"/>
        <v>0</v>
      </c>
      <c r="DE57" s="254">
        <f t="shared" si="91"/>
        <v>0</v>
      </c>
      <c r="DF57" s="254">
        <f t="shared" si="92"/>
        <v>0</v>
      </c>
      <c r="DG57" s="254">
        <f t="shared" si="93"/>
        <v>0</v>
      </c>
      <c r="DH57" s="254">
        <f t="shared" si="94"/>
        <v>0</v>
      </c>
      <c r="DI57" s="254">
        <f t="shared" si="95"/>
        <v>0</v>
      </c>
      <c r="DJ57" s="254">
        <f t="shared" si="96"/>
        <v>0</v>
      </c>
      <c r="DK57" s="254">
        <f t="shared" si="97"/>
        <v>0</v>
      </c>
      <c r="DL57" s="254">
        <f t="shared" si="98"/>
        <v>0</v>
      </c>
      <c r="DM57" s="254">
        <f t="shared" si="99"/>
        <v>0</v>
      </c>
      <c r="DN57" s="254">
        <f t="shared" si="100"/>
        <v>0</v>
      </c>
      <c r="DO57" s="254">
        <f t="shared" si="101"/>
        <v>0</v>
      </c>
      <c r="DP57" s="254">
        <f t="shared" si="102"/>
        <v>0</v>
      </c>
      <c r="DQ57" s="254">
        <f t="shared" si="103"/>
        <v>0</v>
      </c>
      <c r="DR57" s="254">
        <f t="shared" si="104"/>
        <v>0</v>
      </c>
      <c r="DS57" s="254">
        <f t="shared" si="105"/>
        <v>0</v>
      </c>
      <c r="DT57" s="254">
        <f t="shared" si="106"/>
        <v>0</v>
      </c>
      <c r="DU57" s="254">
        <f t="shared" si="107"/>
        <v>0</v>
      </c>
      <c r="DV57" s="254">
        <f t="shared" si="108"/>
        <v>0</v>
      </c>
      <c r="DZ57" s="69" t="s">
        <v>318</v>
      </c>
    </row>
    <row r="58" spans="1:130" ht="24" customHeight="1">
      <c r="A58" s="11" t="str">
        <f ca="1">IF(AG58&lt;&gt;"OK","",CONCATENATE(TEXT('Front Page'!$F$33,"000"),TEXT('Front Page'!$F$31,"000"),"-",LEFT('Front Page'!$R$53,5),"-",LEFT(D58,1),AJ58, "-",TEXT(B58,"000")))</f>
        <v/>
      </c>
      <c r="B58" s="12" t="str">
        <f>IFERROR(IF(E58="","",MAX(B$17:B57)+1),"")</f>
        <v/>
      </c>
      <c r="C58" s="13"/>
      <c r="D58" s="29" t="str">
        <f t="shared" si="141"/>
        <v>None</v>
      </c>
      <c r="E58" s="29" t="str">
        <f t="shared" si="109"/>
        <v/>
      </c>
      <c r="F58" s="29" t="str">
        <f t="shared" si="110"/>
        <v/>
      </c>
      <c r="G58" s="363"/>
      <c r="H58" s="364"/>
      <c r="I58" s="325" t="str">
        <f t="shared" si="142"/>
        <v>No</v>
      </c>
      <c r="J58" s="314">
        <v>0</v>
      </c>
      <c r="K58" s="312">
        <v>0</v>
      </c>
      <c r="L58" s="312">
        <v>0</v>
      </c>
      <c r="M58" s="312">
        <v>0</v>
      </c>
      <c r="N58" s="312">
        <v>0</v>
      </c>
      <c r="O58" s="312">
        <v>0</v>
      </c>
      <c r="P58" s="312">
        <v>0</v>
      </c>
      <c r="Q58" s="312">
        <v>0</v>
      </c>
      <c r="R58" s="312">
        <v>0</v>
      </c>
      <c r="S58" s="312">
        <v>0</v>
      </c>
      <c r="T58" s="312">
        <v>0</v>
      </c>
      <c r="U58" s="312">
        <v>0</v>
      </c>
      <c r="V58" s="313">
        <v>1</v>
      </c>
      <c r="W58" s="313">
        <v>1</v>
      </c>
      <c r="X58" s="312">
        <v>0</v>
      </c>
      <c r="Y58" s="312">
        <v>0</v>
      </c>
      <c r="Z58" s="312">
        <v>0</v>
      </c>
      <c r="AA58" s="14">
        <v>0</v>
      </c>
      <c r="AB58" s="317"/>
      <c r="AC58" s="15" t="str">
        <f t="shared" si="24"/>
        <v/>
      </c>
      <c r="AD58" s="15" t="str">
        <f t="shared" si="25"/>
        <v/>
      </c>
      <c r="AE58" s="16" t="str">
        <f t="shared" si="26"/>
        <v>0 - 0</v>
      </c>
      <c r="AF58" s="20" t="str">
        <f t="shared" si="140"/>
        <v>Not an offer</v>
      </c>
      <c r="AG58" s="276" t="str">
        <f t="shared" si="27"/>
        <v>Not an Offer</v>
      </c>
      <c r="AH58" s="150"/>
      <c r="AI58" s="254">
        <v>42</v>
      </c>
      <c r="AJ58" s="149" t="str">
        <f t="shared" si="28"/>
        <v>00-TAG</v>
      </c>
      <c r="AK58" s="254" t="b">
        <f t="shared" si="111"/>
        <v>0</v>
      </c>
      <c r="AL58" s="254">
        <f t="shared" si="16"/>
        <v>0</v>
      </c>
      <c r="AM58" s="254">
        <f t="shared" si="29"/>
        <v>0</v>
      </c>
      <c r="AN58" s="288">
        <f t="shared" si="30"/>
        <v>0</v>
      </c>
      <c r="AO58" s="288">
        <f>IF(AND($BU58=$BV58,BU58=AO$13),$J58&amp;$K58&amp;$L58&amp;$M58&amp;$N58&amp;$O58&amp;$P58&amp;$Q58&amp;$R58&amp;$S58&amp;$T58&amp;$U58,IFERROR(MATCH($AN58,AO$17:AO57,0),-1000))</f>
        <v>1</v>
      </c>
      <c r="AP58" s="288">
        <f>IF(AND($BU58=$BV58,BV58=AP$13),$J58&amp;$K58&amp;$L58&amp;$M58&amp;$N58&amp;$O58&amp;$P58&amp;$Q58&amp;$R58&amp;$S58&amp;$T58&amp;$U58,IFERROR(MATCH($AN58,AP$17:AP57,0),-1000))</f>
        <v>1</v>
      </c>
      <c r="AQ58" s="288">
        <f>IF(AND($BU58=$BV58,BW58=AQ$13),$J58&amp;$K58&amp;$L58&amp;$M58&amp;$N58&amp;$O58&amp;$P58&amp;$Q58&amp;$R58&amp;$S58&amp;$T58&amp;$U58,IFERROR(MATCH($AN58,AQ$17:AQ57,0),-1000))</f>
        <v>1</v>
      </c>
      <c r="AR58" s="288">
        <f>IF(AND($BU58=$BV58,BX58=AR$13),$J58&amp;$K58&amp;$L58&amp;$M58&amp;$N58&amp;$O58&amp;$P58&amp;$Q58&amp;$R58&amp;$S58&amp;$T58&amp;$U58,IFERROR(MATCH($AN58,AR$17:AR57,0),-1000))</f>
        <v>1</v>
      </c>
      <c r="AS58" s="254">
        <f t="shared" si="112"/>
        <v>0</v>
      </c>
      <c r="AT58" s="261" t="str">
        <f t="shared" si="32"/>
        <v/>
      </c>
      <c r="AU58" s="254" t="str">
        <f t="shared" si="33"/>
        <v/>
      </c>
      <c r="AV58" s="254" t="str">
        <f t="shared" si="34"/>
        <v/>
      </c>
      <c r="AW58" s="254" t="str">
        <f t="shared" si="35"/>
        <v/>
      </c>
      <c r="AX58" s="254" t="str">
        <f t="shared" si="36"/>
        <v/>
      </c>
      <c r="AY58" s="254" t="str">
        <f t="shared" si="37"/>
        <v/>
      </c>
      <c r="AZ58" s="254" t="str">
        <f t="shared" si="38"/>
        <v/>
      </c>
      <c r="BA58" s="254" t="str">
        <f t="shared" si="39"/>
        <v/>
      </c>
      <c r="BB58" s="254" t="str">
        <f t="shared" si="40"/>
        <v/>
      </c>
      <c r="BC58" s="254" t="str">
        <f t="shared" si="41"/>
        <v/>
      </c>
      <c r="BD58" s="254" t="str">
        <f t="shared" si="42"/>
        <v/>
      </c>
      <c r="BE58" s="262" t="str">
        <f t="shared" si="43"/>
        <v/>
      </c>
      <c r="BF58" s="263" t="str">
        <f t="shared" si="44"/>
        <v/>
      </c>
      <c r="BG58" s="254" t="str">
        <f t="shared" si="45"/>
        <v/>
      </c>
      <c r="BH58" s="254" t="str">
        <f t="shared" si="46"/>
        <v/>
      </c>
      <c r="BI58" s="254" t="str">
        <f t="shared" si="47"/>
        <v/>
      </c>
      <c r="BJ58" s="254" t="str">
        <f t="shared" si="48"/>
        <v/>
      </c>
      <c r="BK58" s="254" t="str">
        <f t="shared" si="49"/>
        <v/>
      </c>
      <c r="BL58" s="254" t="str">
        <f t="shared" si="50"/>
        <v/>
      </c>
      <c r="BM58" s="254" t="str">
        <f t="shared" si="51"/>
        <v/>
      </c>
      <c r="BN58" s="254" t="str">
        <f t="shared" si="52"/>
        <v/>
      </c>
      <c r="BO58" s="254" t="str">
        <f t="shared" si="53"/>
        <v/>
      </c>
      <c r="BP58" s="254" t="str">
        <f t="shared" si="54"/>
        <v/>
      </c>
      <c r="BQ58" s="264" t="str">
        <f t="shared" si="55"/>
        <v/>
      </c>
      <c r="BR58" s="261" t="str">
        <f t="shared" si="115"/>
        <v/>
      </c>
      <c r="BS58" s="254" t="str">
        <f t="shared" si="116"/>
        <v/>
      </c>
      <c r="BT58" s="254" t="str">
        <f t="shared" si="117"/>
        <v/>
      </c>
      <c r="BU58" s="265" t="str">
        <f t="shared" si="118"/>
        <v/>
      </c>
      <c r="BV58" s="263" t="str">
        <f t="shared" si="119"/>
        <v/>
      </c>
      <c r="BW58" s="254" t="str">
        <f t="shared" si="120"/>
        <v/>
      </c>
      <c r="BX58" s="254" t="str">
        <f t="shared" si="121"/>
        <v/>
      </c>
      <c r="BY58" s="264" t="str">
        <f t="shared" si="122"/>
        <v/>
      </c>
      <c r="BZ58" s="254" t="str">
        <f t="shared" si="123"/>
        <v/>
      </c>
      <c r="CA58" s="254">
        <f t="shared" si="61"/>
        <v>0</v>
      </c>
      <c r="CB58" s="254">
        <f t="shared" si="62"/>
        <v>0</v>
      </c>
      <c r="CC58" s="254">
        <f t="shared" si="63"/>
        <v>0</v>
      </c>
      <c r="CD58" s="254">
        <f t="shared" si="64"/>
        <v>0</v>
      </c>
      <c r="CE58" s="254">
        <f t="shared" si="65"/>
        <v>0</v>
      </c>
      <c r="CF58" s="254">
        <f t="shared" si="66"/>
        <v>0</v>
      </c>
      <c r="CG58" s="254">
        <f t="shared" si="67"/>
        <v>0</v>
      </c>
      <c r="CH58" s="254">
        <f t="shared" si="68"/>
        <v>0</v>
      </c>
      <c r="CI58" s="254">
        <f t="shared" si="69"/>
        <v>0</v>
      </c>
      <c r="CJ58" s="254">
        <f t="shared" si="70"/>
        <v>0</v>
      </c>
      <c r="CK58" s="254">
        <f t="shared" si="71"/>
        <v>0</v>
      </c>
      <c r="CL58" s="254">
        <f t="shared" si="72"/>
        <v>0</v>
      </c>
      <c r="CM58" s="254">
        <f t="shared" si="73"/>
        <v>0</v>
      </c>
      <c r="CN58" s="254">
        <f t="shared" si="74"/>
        <v>0</v>
      </c>
      <c r="CO58" s="254">
        <f t="shared" si="75"/>
        <v>0</v>
      </c>
      <c r="CP58" s="254">
        <f t="shared" si="76"/>
        <v>0</v>
      </c>
      <c r="CQ58" s="254">
        <f t="shared" si="77"/>
        <v>0</v>
      </c>
      <c r="CR58" s="254">
        <f t="shared" si="78"/>
        <v>0</v>
      </c>
      <c r="CS58" s="254">
        <f t="shared" si="79"/>
        <v>0</v>
      </c>
      <c r="CT58" s="254">
        <f t="shared" si="80"/>
        <v>0</v>
      </c>
      <c r="CU58" s="254">
        <f t="shared" si="81"/>
        <v>0</v>
      </c>
      <c r="CV58" s="254">
        <f t="shared" si="82"/>
        <v>0</v>
      </c>
      <c r="CW58" s="254">
        <f t="shared" si="83"/>
        <v>0</v>
      </c>
      <c r="CX58" s="254">
        <f t="shared" si="84"/>
        <v>0</v>
      </c>
      <c r="CY58" s="254">
        <f t="shared" si="85"/>
        <v>0</v>
      </c>
      <c r="CZ58" s="254">
        <f t="shared" si="86"/>
        <v>0</v>
      </c>
      <c r="DA58" s="254">
        <f t="shared" si="87"/>
        <v>0</v>
      </c>
      <c r="DB58" s="254">
        <f t="shared" si="88"/>
        <v>0</v>
      </c>
      <c r="DC58" s="254">
        <f t="shared" si="89"/>
        <v>0</v>
      </c>
      <c r="DD58" s="254">
        <f t="shared" si="90"/>
        <v>0</v>
      </c>
      <c r="DE58" s="254">
        <f t="shared" si="91"/>
        <v>0</v>
      </c>
      <c r="DF58" s="254">
        <f t="shared" si="92"/>
        <v>0</v>
      </c>
      <c r="DG58" s="254">
        <f t="shared" si="93"/>
        <v>0</v>
      </c>
      <c r="DH58" s="254">
        <f t="shared" si="94"/>
        <v>0</v>
      </c>
      <c r="DI58" s="254">
        <f t="shared" si="95"/>
        <v>0</v>
      </c>
      <c r="DJ58" s="254">
        <f t="shared" si="96"/>
        <v>0</v>
      </c>
      <c r="DK58" s="254">
        <f t="shared" si="97"/>
        <v>0</v>
      </c>
      <c r="DL58" s="254">
        <f t="shared" si="98"/>
        <v>0</v>
      </c>
      <c r="DM58" s="254">
        <f t="shared" si="99"/>
        <v>0</v>
      </c>
      <c r="DN58" s="254">
        <f t="shared" si="100"/>
        <v>0</v>
      </c>
      <c r="DO58" s="254">
        <f t="shared" si="101"/>
        <v>0</v>
      </c>
      <c r="DP58" s="254">
        <f t="shared" si="102"/>
        <v>0</v>
      </c>
      <c r="DQ58" s="254">
        <f t="shared" si="103"/>
        <v>0</v>
      </c>
      <c r="DR58" s="254">
        <f t="shared" si="104"/>
        <v>0</v>
      </c>
      <c r="DS58" s="254">
        <f t="shared" si="105"/>
        <v>0</v>
      </c>
      <c r="DT58" s="254">
        <f t="shared" si="106"/>
        <v>0</v>
      </c>
      <c r="DU58" s="254">
        <f t="shared" si="107"/>
        <v>0</v>
      </c>
      <c r="DV58" s="254">
        <f t="shared" si="108"/>
        <v>0</v>
      </c>
      <c r="DZ58" s="69" t="s">
        <v>319</v>
      </c>
    </row>
    <row r="59" spans="1:130" ht="24" customHeight="1">
      <c r="A59" s="11" t="str">
        <f ca="1">IF(AG59&lt;&gt;"OK","",CONCATENATE(TEXT('Front Page'!$F$33,"000"),TEXT('Front Page'!$F$31,"000"),"-",LEFT('Front Page'!$R$53,5),"-",LEFT(D59,1),AJ59, "-",TEXT(B59,"000")))</f>
        <v/>
      </c>
      <c r="B59" s="12" t="str">
        <f>IFERROR(IF(E59="","",MAX(B$17:B58)+1),"")</f>
        <v/>
      </c>
      <c r="C59" s="13"/>
      <c r="D59" s="29" t="str">
        <f t="shared" si="141"/>
        <v>None</v>
      </c>
      <c r="E59" s="29" t="str">
        <f t="shared" si="109"/>
        <v/>
      </c>
      <c r="F59" s="29" t="str">
        <f t="shared" si="110"/>
        <v/>
      </c>
      <c r="G59" s="363"/>
      <c r="H59" s="364"/>
      <c r="I59" s="325" t="str">
        <f t="shared" si="142"/>
        <v>No</v>
      </c>
      <c r="J59" s="314">
        <v>0</v>
      </c>
      <c r="K59" s="312">
        <v>0</v>
      </c>
      <c r="L59" s="312">
        <v>0</v>
      </c>
      <c r="M59" s="312">
        <v>0</v>
      </c>
      <c r="N59" s="312">
        <v>0</v>
      </c>
      <c r="O59" s="312">
        <v>0</v>
      </c>
      <c r="P59" s="312">
        <v>0</v>
      </c>
      <c r="Q59" s="312">
        <v>0</v>
      </c>
      <c r="R59" s="312">
        <v>0</v>
      </c>
      <c r="S59" s="312">
        <v>0</v>
      </c>
      <c r="T59" s="312">
        <v>0</v>
      </c>
      <c r="U59" s="312">
        <v>0</v>
      </c>
      <c r="V59" s="313">
        <v>1</v>
      </c>
      <c r="W59" s="313">
        <v>1</v>
      </c>
      <c r="X59" s="312">
        <v>0</v>
      </c>
      <c r="Y59" s="312">
        <v>0</v>
      </c>
      <c r="Z59" s="312">
        <v>0</v>
      </c>
      <c r="AA59" s="14">
        <v>0</v>
      </c>
      <c r="AB59" s="317"/>
      <c r="AC59" s="15" t="str">
        <f t="shared" si="24"/>
        <v/>
      </c>
      <c r="AD59" s="15" t="str">
        <f t="shared" si="25"/>
        <v/>
      </c>
      <c r="AE59" s="16" t="str">
        <f t="shared" si="26"/>
        <v>0 - 0</v>
      </c>
      <c r="AF59" s="20" t="str">
        <f t="shared" si="140"/>
        <v>Not an offer</v>
      </c>
      <c r="AG59" s="276" t="str">
        <f t="shared" si="27"/>
        <v>Not an Offer</v>
      </c>
      <c r="AH59" s="150"/>
      <c r="AI59" s="254">
        <v>43</v>
      </c>
      <c r="AJ59" s="149" t="str">
        <f t="shared" si="28"/>
        <v>00-TAG</v>
      </c>
      <c r="AK59" s="254" t="b">
        <f t="shared" si="111"/>
        <v>0</v>
      </c>
      <c r="AL59" s="254">
        <f t="shared" si="16"/>
        <v>0</v>
      </c>
      <c r="AM59" s="254">
        <f t="shared" si="29"/>
        <v>0</v>
      </c>
      <c r="AN59" s="288">
        <f t="shared" si="30"/>
        <v>0</v>
      </c>
      <c r="AO59" s="288">
        <f>IF(AND($BU59=$BV59,BU59=AO$13),$J59&amp;$K59&amp;$L59&amp;$M59&amp;$N59&amp;$O59&amp;$P59&amp;$Q59&amp;$R59&amp;$S59&amp;$T59&amp;$U59,IFERROR(MATCH($AN59,AO$17:AO58,0),-1000))</f>
        <v>1</v>
      </c>
      <c r="AP59" s="288">
        <f>IF(AND($BU59=$BV59,BV59=AP$13),$J59&amp;$K59&amp;$L59&amp;$M59&amp;$N59&amp;$O59&amp;$P59&amp;$Q59&amp;$R59&amp;$S59&amp;$T59&amp;$U59,IFERROR(MATCH($AN59,AP$17:AP58,0),-1000))</f>
        <v>1</v>
      </c>
      <c r="AQ59" s="288">
        <f>IF(AND($BU59=$BV59,BW59=AQ$13),$J59&amp;$K59&amp;$L59&amp;$M59&amp;$N59&amp;$O59&amp;$P59&amp;$Q59&amp;$R59&amp;$S59&amp;$T59&amp;$U59,IFERROR(MATCH($AN59,AQ$17:AQ58,0),-1000))</f>
        <v>1</v>
      </c>
      <c r="AR59" s="288">
        <f>IF(AND($BU59=$BV59,BX59=AR$13),$J59&amp;$K59&amp;$L59&amp;$M59&amp;$N59&amp;$O59&amp;$P59&amp;$Q59&amp;$R59&amp;$S59&amp;$T59&amp;$U59,IFERROR(MATCH($AN59,AR$17:AR58,0),-1000))</f>
        <v>1</v>
      </c>
      <c r="AS59" s="254">
        <f t="shared" si="112"/>
        <v>0</v>
      </c>
      <c r="AT59" s="261" t="str">
        <f t="shared" si="32"/>
        <v/>
      </c>
      <c r="AU59" s="254" t="str">
        <f t="shared" si="33"/>
        <v/>
      </c>
      <c r="AV59" s="254" t="str">
        <f t="shared" si="34"/>
        <v/>
      </c>
      <c r="AW59" s="254" t="str">
        <f t="shared" si="35"/>
        <v/>
      </c>
      <c r="AX59" s="254" t="str">
        <f t="shared" si="36"/>
        <v/>
      </c>
      <c r="AY59" s="254" t="str">
        <f t="shared" si="37"/>
        <v/>
      </c>
      <c r="AZ59" s="254" t="str">
        <f t="shared" si="38"/>
        <v/>
      </c>
      <c r="BA59" s="254" t="str">
        <f t="shared" si="39"/>
        <v/>
      </c>
      <c r="BB59" s="254" t="str">
        <f t="shared" si="40"/>
        <v/>
      </c>
      <c r="BC59" s="254" t="str">
        <f t="shared" si="41"/>
        <v/>
      </c>
      <c r="BD59" s="254" t="str">
        <f t="shared" si="42"/>
        <v/>
      </c>
      <c r="BE59" s="262" t="str">
        <f t="shared" si="43"/>
        <v/>
      </c>
      <c r="BF59" s="263" t="str">
        <f t="shared" si="44"/>
        <v/>
      </c>
      <c r="BG59" s="254" t="str">
        <f t="shared" si="45"/>
        <v/>
      </c>
      <c r="BH59" s="254" t="str">
        <f t="shared" si="46"/>
        <v/>
      </c>
      <c r="BI59" s="254" t="str">
        <f t="shared" si="47"/>
        <v/>
      </c>
      <c r="BJ59" s="254" t="str">
        <f t="shared" si="48"/>
        <v/>
      </c>
      <c r="BK59" s="254" t="str">
        <f t="shared" si="49"/>
        <v/>
      </c>
      <c r="BL59" s="254" t="str">
        <f t="shared" si="50"/>
        <v/>
      </c>
      <c r="BM59" s="254" t="str">
        <f t="shared" si="51"/>
        <v/>
      </c>
      <c r="BN59" s="254" t="str">
        <f t="shared" si="52"/>
        <v/>
      </c>
      <c r="BO59" s="254" t="str">
        <f t="shared" si="53"/>
        <v/>
      </c>
      <c r="BP59" s="254" t="str">
        <f t="shared" si="54"/>
        <v/>
      </c>
      <c r="BQ59" s="264" t="str">
        <f t="shared" si="55"/>
        <v/>
      </c>
      <c r="BR59" s="261" t="str">
        <f t="shared" si="115"/>
        <v/>
      </c>
      <c r="BS59" s="254" t="str">
        <f t="shared" si="116"/>
        <v/>
      </c>
      <c r="BT59" s="254" t="str">
        <f t="shared" si="117"/>
        <v/>
      </c>
      <c r="BU59" s="265" t="str">
        <f t="shared" si="118"/>
        <v/>
      </c>
      <c r="BV59" s="263" t="str">
        <f t="shared" si="119"/>
        <v/>
      </c>
      <c r="BW59" s="254" t="str">
        <f t="shared" si="120"/>
        <v/>
      </c>
      <c r="BX59" s="254" t="str">
        <f t="shared" si="121"/>
        <v/>
      </c>
      <c r="BY59" s="264" t="str">
        <f t="shared" si="122"/>
        <v/>
      </c>
      <c r="BZ59" s="254" t="str">
        <f t="shared" si="123"/>
        <v/>
      </c>
      <c r="CA59" s="254">
        <f t="shared" si="61"/>
        <v>0</v>
      </c>
      <c r="CB59" s="254">
        <f t="shared" si="62"/>
        <v>0</v>
      </c>
      <c r="CC59" s="254">
        <f t="shared" si="63"/>
        <v>0</v>
      </c>
      <c r="CD59" s="254">
        <f t="shared" si="64"/>
        <v>0</v>
      </c>
      <c r="CE59" s="254">
        <f t="shared" si="65"/>
        <v>0</v>
      </c>
      <c r="CF59" s="254">
        <f t="shared" si="66"/>
        <v>0</v>
      </c>
      <c r="CG59" s="254">
        <f t="shared" si="67"/>
        <v>0</v>
      </c>
      <c r="CH59" s="254">
        <f t="shared" si="68"/>
        <v>0</v>
      </c>
      <c r="CI59" s="254">
        <f t="shared" si="69"/>
        <v>0</v>
      </c>
      <c r="CJ59" s="254">
        <f t="shared" si="70"/>
        <v>0</v>
      </c>
      <c r="CK59" s="254">
        <f t="shared" si="71"/>
        <v>0</v>
      </c>
      <c r="CL59" s="254">
        <f t="shared" si="72"/>
        <v>0</v>
      </c>
      <c r="CM59" s="254">
        <f t="shared" si="73"/>
        <v>0</v>
      </c>
      <c r="CN59" s="254">
        <f t="shared" si="74"/>
        <v>0</v>
      </c>
      <c r="CO59" s="254">
        <f t="shared" si="75"/>
        <v>0</v>
      </c>
      <c r="CP59" s="254">
        <f t="shared" si="76"/>
        <v>0</v>
      </c>
      <c r="CQ59" s="254">
        <f t="shared" si="77"/>
        <v>0</v>
      </c>
      <c r="CR59" s="254">
        <f t="shared" si="78"/>
        <v>0</v>
      </c>
      <c r="CS59" s="254">
        <f t="shared" si="79"/>
        <v>0</v>
      </c>
      <c r="CT59" s="254">
        <f t="shared" si="80"/>
        <v>0</v>
      </c>
      <c r="CU59" s="254">
        <f t="shared" si="81"/>
        <v>0</v>
      </c>
      <c r="CV59" s="254">
        <f t="shared" si="82"/>
        <v>0</v>
      </c>
      <c r="CW59" s="254">
        <f t="shared" si="83"/>
        <v>0</v>
      </c>
      <c r="CX59" s="254">
        <f t="shared" si="84"/>
        <v>0</v>
      </c>
      <c r="CY59" s="254">
        <f t="shared" si="85"/>
        <v>0</v>
      </c>
      <c r="CZ59" s="254">
        <f t="shared" si="86"/>
        <v>0</v>
      </c>
      <c r="DA59" s="254">
        <f t="shared" si="87"/>
        <v>0</v>
      </c>
      <c r="DB59" s="254">
        <f t="shared" si="88"/>
        <v>0</v>
      </c>
      <c r="DC59" s="254">
        <f t="shared" si="89"/>
        <v>0</v>
      </c>
      <c r="DD59" s="254">
        <f t="shared" si="90"/>
        <v>0</v>
      </c>
      <c r="DE59" s="254">
        <f t="shared" si="91"/>
        <v>0</v>
      </c>
      <c r="DF59" s="254">
        <f t="shared" si="92"/>
        <v>0</v>
      </c>
      <c r="DG59" s="254">
        <f t="shared" si="93"/>
        <v>0</v>
      </c>
      <c r="DH59" s="254">
        <f t="shared" si="94"/>
        <v>0</v>
      </c>
      <c r="DI59" s="254">
        <f t="shared" si="95"/>
        <v>0</v>
      </c>
      <c r="DJ59" s="254">
        <f t="shared" si="96"/>
        <v>0</v>
      </c>
      <c r="DK59" s="254">
        <f t="shared" si="97"/>
        <v>0</v>
      </c>
      <c r="DL59" s="254">
        <f t="shared" si="98"/>
        <v>0</v>
      </c>
      <c r="DM59" s="254">
        <f t="shared" si="99"/>
        <v>0</v>
      </c>
      <c r="DN59" s="254">
        <f t="shared" si="100"/>
        <v>0</v>
      </c>
      <c r="DO59" s="254">
        <f t="shared" si="101"/>
        <v>0</v>
      </c>
      <c r="DP59" s="254">
        <f t="shared" si="102"/>
        <v>0</v>
      </c>
      <c r="DQ59" s="254">
        <f t="shared" si="103"/>
        <v>0</v>
      </c>
      <c r="DR59" s="254">
        <f t="shared" si="104"/>
        <v>0</v>
      </c>
      <c r="DS59" s="254">
        <f t="shared" si="105"/>
        <v>0</v>
      </c>
      <c r="DT59" s="254">
        <f t="shared" si="106"/>
        <v>0</v>
      </c>
      <c r="DU59" s="254">
        <f t="shared" si="107"/>
        <v>0</v>
      </c>
      <c r="DV59" s="254">
        <f t="shared" si="108"/>
        <v>0</v>
      </c>
      <c r="DZ59" s="69" t="s">
        <v>320</v>
      </c>
    </row>
    <row r="60" spans="1:130" ht="24" customHeight="1">
      <c r="A60" s="11" t="str">
        <f ca="1">IF(AG60&lt;&gt;"OK","",CONCATENATE(TEXT('Front Page'!$F$33,"000"),TEXT('Front Page'!$F$31,"000"),"-",LEFT('Front Page'!$R$53,5),"-",LEFT(D60,1),AJ60, "-",TEXT(B60,"000")))</f>
        <v/>
      </c>
      <c r="B60" s="12" t="str">
        <f>IFERROR(IF(E60="","",MAX(B$17:B59)+1),"")</f>
        <v/>
      </c>
      <c r="C60" s="13"/>
      <c r="D60" s="29" t="str">
        <f t="shared" si="141"/>
        <v>None</v>
      </c>
      <c r="E60" s="29" t="str">
        <f t="shared" si="109"/>
        <v/>
      </c>
      <c r="F60" s="29" t="str">
        <f t="shared" si="110"/>
        <v/>
      </c>
      <c r="G60" s="363"/>
      <c r="H60" s="364"/>
      <c r="I60" s="325" t="str">
        <f t="shared" si="142"/>
        <v>No</v>
      </c>
      <c r="J60" s="314">
        <v>0</v>
      </c>
      <c r="K60" s="312">
        <v>0</v>
      </c>
      <c r="L60" s="312">
        <v>0</v>
      </c>
      <c r="M60" s="312">
        <v>0</v>
      </c>
      <c r="N60" s="312">
        <v>0</v>
      </c>
      <c r="O60" s="312">
        <v>0</v>
      </c>
      <c r="P60" s="312">
        <v>0</v>
      </c>
      <c r="Q60" s="312">
        <v>0</v>
      </c>
      <c r="R60" s="312">
        <v>0</v>
      </c>
      <c r="S60" s="312">
        <v>0</v>
      </c>
      <c r="T60" s="312">
        <v>0</v>
      </c>
      <c r="U60" s="312">
        <v>0</v>
      </c>
      <c r="V60" s="313">
        <v>1</v>
      </c>
      <c r="W60" s="313">
        <v>1</v>
      </c>
      <c r="X60" s="312">
        <v>0</v>
      </c>
      <c r="Y60" s="312">
        <v>0</v>
      </c>
      <c r="Z60" s="312">
        <v>0</v>
      </c>
      <c r="AA60" s="14">
        <v>0</v>
      </c>
      <c r="AB60" s="317"/>
      <c r="AC60" s="15" t="str">
        <f t="shared" si="24"/>
        <v/>
      </c>
      <c r="AD60" s="15" t="str">
        <f t="shared" si="25"/>
        <v/>
      </c>
      <c r="AE60" s="16" t="str">
        <f t="shared" si="26"/>
        <v>0 - 0</v>
      </c>
      <c r="AF60" s="20" t="str">
        <f t="shared" si="140"/>
        <v>Not an offer</v>
      </c>
      <c r="AG60" s="276" t="str">
        <f t="shared" si="27"/>
        <v>Not an Offer</v>
      </c>
      <c r="AH60" s="150"/>
      <c r="AI60" s="254">
        <v>44</v>
      </c>
      <c r="AJ60" s="149" t="str">
        <f t="shared" si="28"/>
        <v>00-TAG</v>
      </c>
      <c r="AK60" s="254" t="b">
        <f t="shared" si="111"/>
        <v>0</v>
      </c>
      <c r="AL60" s="254">
        <f t="shared" si="16"/>
        <v>0</v>
      </c>
      <c r="AM60" s="254">
        <f t="shared" si="29"/>
        <v>0</v>
      </c>
      <c r="AN60" s="288">
        <f t="shared" si="30"/>
        <v>0</v>
      </c>
      <c r="AO60" s="288">
        <f>IF(AND($BU60=$BV60,BU60=AO$13),$J60&amp;$K60&amp;$L60&amp;$M60&amp;$N60&amp;$O60&amp;$P60&amp;$Q60&amp;$R60&amp;$S60&amp;$T60&amp;$U60,IFERROR(MATCH($AN60,AO$17:AO59,0),-1000))</f>
        <v>1</v>
      </c>
      <c r="AP60" s="288">
        <f>IF(AND($BU60=$BV60,BV60=AP$13),$J60&amp;$K60&amp;$L60&amp;$M60&amp;$N60&amp;$O60&amp;$P60&amp;$Q60&amp;$R60&amp;$S60&amp;$T60&amp;$U60,IFERROR(MATCH($AN60,AP$17:AP59,0),-1000))</f>
        <v>1</v>
      </c>
      <c r="AQ60" s="288">
        <f>IF(AND($BU60=$BV60,BW60=AQ$13),$J60&amp;$K60&amp;$L60&amp;$M60&amp;$N60&amp;$O60&amp;$P60&amp;$Q60&amp;$R60&amp;$S60&amp;$T60&amp;$U60,IFERROR(MATCH($AN60,AQ$17:AQ59,0),-1000))</f>
        <v>1</v>
      </c>
      <c r="AR60" s="288">
        <f>IF(AND($BU60=$BV60,BX60=AR$13),$J60&amp;$K60&amp;$L60&amp;$M60&amp;$N60&amp;$O60&amp;$P60&amp;$Q60&amp;$R60&amp;$S60&amp;$T60&amp;$U60,IFERROR(MATCH($AN60,AR$17:AR59,0),-1000))</f>
        <v>1</v>
      </c>
      <c r="AS60" s="254">
        <f t="shared" si="112"/>
        <v>0</v>
      </c>
      <c r="AT60" s="261" t="str">
        <f t="shared" si="32"/>
        <v/>
      </c>
      <c r="AU60" s="254" t="str">
        <f t="shared" si="33"/>
        <v/>
      </c>
      <c r="AV60" s="254" t="str">
        <f t="shared" si="34"/>
        <v/>
      </c>
      <c r="AW60" s="254" t="str">
        <f t="shared" si="35"/>
        <v/>
      </c>
      <c r="AX60" s="254" t="str">
        <f t="shared" si="36"/>
        <v/>
      </c>
      <c r="AY60" s="254" t="str">
        <f t="shared" si="37"/>
        <v/>
      </c>
      <c r="AZ60" s="254" t="str">
        <f t="shared" si="38"/>
        <v/>
      </c>
      <c r="BA60" s="254" t="str">
        <f t="shared" si="39"/>
        <v/>
      </c>
      <c r="BB60" s="254" t="str">
        <f t="shared" si="40"/>
        <v/>
      </c>
      <c r="BC60" s="254" t="str">
        <f t="shared" si="41"/>
        <v/>
      </c>
      <c r="BD60" s="254" t="str">
        <f t="shared" si="42"/>
        <v/>
      </c>
      <c r="BE60" s="262" t="str">
        <f t="shared" si="43"/>
        <v/>
      </c>
      <c r="BF60" s="263" t="str">
        <f t="shared" si="44"/>
        <v/>
      </c>
      <c r="BG60" s="254" t="str">
        <f t="shared" si="45"/>
        <v/>
      </c>
      <c r="BH60" s="254" t="str">
        <f t="shared" si="46"/>
        <v/>
      </c>
      <c r="BI60" s="254" t="str">
        <f t="shared" si="47"/>
        <v/>
      </c>
      <c r="BJ60" s="254" t="str">
        <f t="shared" si="48"/>
        <v/>
      </c>
      <c r="BK60" s="254" t="str">
        <f t="shared" si="49"/>
        <v/>
      </c>
      <c r="BL60" s="254" t="str">
        <f t="shared" si="50"/>
        <v/>
      </c>
      <c r="BM60" s="254" t="str">
        <f t="shared" si="51"/>
        <v/>
      </c>
      <c r="BN60" s="254" t="str">
        <f t="shared" si="52"/>
        <v/>
      </c>
      <c r="BO60" s="254" t="str">
        <f t="shared" si="53"/>
        <v/>
      </c>
      <c r="BP60" s="254" t="str">
        <f t="shared" si="54"/>
        <v/>
      </c>
      <c r="BQ60" s="264" t="str">
        <f t="shared" si="55"/>
        <v/>
      </c>
      <c r="BR60" s="261" t="str">
        <f t="shared" si="115"/>
        <v/>
      </c>
      <c r="BS60" s="254" t="str">
        <f t="shared" si="116"/>
        <v/>
      </c>
      <c r="BT60" s="254" t="str">
        <f t="shared" si="117"/>
        <v/>
      </c>
      <c r="BU60" s="265" t="str">
        <f t="shared" si="118"/>
        <v/>
      </c>
      <c r="BV60" s="263" t="str">
        <f t="shared" si="119"/>
        <v/>
      </c>
      <c r="BW60" s="254" t="str">
        <f t="shared" si="120"/>
        <v/>
      </c>
      <c r="BX60" s="254" t="str">
        <f t="shared" si="121"/>
        <v/>
      </c>
      <c r="BY60" s="264" t="str">
        <f t="shared" si="122"/>
        <v/>
      </c>
      <c r="BZ60" s="254" t="str">
        <f t="shared" si="123"/>
        <v/>
      </c>
      <c r="CA60" s="254">
        <f t="shared" si="61"/>
        <v>0</v>
      </c>
      <c r="CB60" s="254">
        <f t="shared" si="62"/>
        <v>0</v>
      </c>
      <c r="CC60" s="254">
        <f t="shared" si="63"/>
        <v>0</v>
      </c>
      <c r="CD60" s="254">
        <f t="shared" si="64"/>
        <v>0</v>
      </c>
      <c r="CE60" s="254">
        <f t="shared" si="65"/>
        <v>0</v>
      </c>
      <c r="CF60" s="254">
        <f t="shared" si="66"/>
        <v>0</v>
      </c>
      <c r="CG60" s="254">
        <f t="shared" si="67"/>
        <v>0</v>
      </c>
      <c r="CH60" s="254">
        <f t="shared" si="68"/>
        <v>0</v>
      </c>
      <c r="CI60" s="254">
        <f t="shared" si="69"/>
        <v>0</v>
      </c>
      <c r="CJ60" s="254">
        <f t="shared" si="70"/>
        <v>0</v>
      </c>
      <c r="CK60" s="254">
        <f t="shared" si="71"/>
        <v>0</v>
      </c>
      <c r="CL60" s="254">
        <f t="shared" si="72"/>
        <v>0</v>
      </c>
      <c r="CM60" s="254">
        <f t="shared" si="73"/>
        <v>0</v>
      </c>
      <c r="CN60" s="254">
        <f t="shared" si="74"/>
        <v>0</v>
      </c>
      <c r="CO60" s="254">
        <f t="shared" si="75"/>
        <v>0</v>
      </c>
      <c r="CP60" s="254">
        <f t="shared" si="76"/>
        <v>0</v>
      </c>
      <c r="CQ60" s="254">
        <f t="shared" si="77"/>
        <v>0</v>
      </c>
      <c r="CR60" s="254">
        <f t="shared" si="78"/>
        <v>0</v>
      </c>
      <c r="CS60" s="254">
        <f t="shared" si="79"/>
        <v>0</v>
      </c>
      <c r="CT60" s="254">
        <f t="shared" si="80"/>
        <v>0</v>
      </c>
      <c r="CU60" s="254">
        <f t="shared" si="81"/>
        <v>0</v>
      </c>
      <c r="CV60" s="254">
        <f t="shared" si="82"/>
        <v>0</v>
      </c>
      <c r="CW60" s="254">
        <f t="shared" si="83"/>
        <v>0</v>
      </c>
      <c r="CX60" s="254">
        <f t="shared" si="84"/>
        <v>0</v>
      </c>
      <c r="CY60" s="254">
        <f t="shared" si="85"/>
        <v>0</v>
      </c>
      <c r="CZ60" s="254">
        <f t="shared" si="86"/>
        <v>0</v>
      </c>
      <c r="DA60" s="254">
        <f t="shared" si="87"/>
        <v>0</v>
      </c>
      <c r="DB60" s="254">
        <f t="shared" si="88"/>
        <v>0</v>
      </c>
      <c r="DC60" s="254">
        <f t="shared" si="89"/>
        <v>0</v>
      </c>
      <c r="DD60" s="254">
        <f t="shared" si="90"/>
        <v>0</v>
      </c>
      <c r="DE60" s="254">
        <f t="shared" si="91"/>
        <v>0</v>
      </c>
      <c r="DF60" s="254">
        <f t="shared" si="92"/>
        <v>0</v>
      </c>
      <c r="DG60" s="254">
        <f t="shared" si="93"/>
        <v>0</v>
      </c>
      <c r="DH60" s="254">
        <f t="shared" si="94"/>
        <v>0</v>
      </c>
      <c r="DI60" s="254">
        <f t="shared" si="95"/>
        <v>0</v>
      </c>
      <c r="DJ60" s="254">
        <f t="shared" si="96"/>
        <v>0</v>
      </c>
      <c r="DK60" s="254">
        <f t="shared" si="97"/>
        <v>0</v>
      </c>
      <c r="DL60" s="254">
        <f t="shared" si="98"/>
        <v>0</v>
      </c>
      <c r="DM60" s="254">
        <f t="shared" si="99"/>
        <v>0</v>
      </c>
      <c r="DN60" s="254">
        <f t="shared" si="100"/>
        <v>0</v>
      </c>
      <c r="DO60" s="254">
        <f t="shared" si="101"/>
        <v>0</v>
      </c>
      <c r="DP60" s="254">
        <f t="shared" si="102"/>
        <v>0</v>
      </c>
      <c r="DQ60" s="254">
        <f t="shared" si="103"/>
        <v>0</v>
      </c>
      <c r="DR60" s="254">
        <f t="shared" si="104"/>
        <v>0</v>
      </c>
      <c r="DS60" s="254">
        <f t="shared" si="105"/>
        <v>0</v>
      </c>
      <c r="DT60" s="254">
        <f t="shared" si="106"/>
        <v>0</v>
      </c>
      <c r="DU60" s="254">
        <f t="shared" si="107"/>
        <v>0</v>
      </c>
      <c r="DV60" s="254">
        <f t="shared" si="108"/>
        <v>0</v>
      </c>
      <c r="DZ60" s="69" t="s">
        <v>321</v>
      </c>
    </row>
    <row r="61" spans="1:130" ht="24" customHeight="1">
      <c r="A61" s="11" t="str">
        <f ca="1">IF(AG61&lt;&gt;"OK","",CONCATENATE(TEXT('Front Page'!$F$33,"000"),TEXT('Front Page'!$F$31,"000"),"-",LEFT('Front Page'!$R$53,5),"-",LEFT(D61,1),AJ61, "-",TEXT(B61,"000")))</f>
        <v/>
      </c>
      <c r="B61" s="12" t="str">
        <f>IFERROR(IF(E61="","",MAX(B$17:B60)+1),"")</f>
        <v/>
      </c>
      <c r="C61" s="13"/>
      <c r="D61" s="29" t="str">
        <f t="shared" si="141"/>
        <v>None</v>
      </c>
      <c r="E61" s="29" t="str">
        <f t="shared" si="109"/>
        <v/>
      </c>
      <c r="F61" s="29" t="str">
        <f t="shared" si="110"/>
        <v/>
      </c>
      <c r="G61" s="363"/>
      <c r="H61" s="364"/>
      <c r="I61" s="325" t="str">
        <f t="shared" si="142"/>
        <v>No</v>
      </c>
      <c r="J61" s="314">
        <v>0</v>
      </c>
      <c r="K61" s="312">
        <v>0</v>
      </c>
      <c r="L61" s="312">
        <v>0</v>
      </c>
      <c r="M61" s="312">
        <v>0</v>
      </c>
      <c r="N61" s="312">
        <v>0</v>
      </c>
      <c r="O61" s="312">
        <v>0</v>
      </c>
      <c r="P61" s="312">
        <v>0</v>
      </c>
      <c r="Q61" s="312">
        <v>0</v>
      </c>
      <c r="R61" s="312">
        <v>0</v>
      </c>
      <c r="S61" s="312">
        <v>0</v>
      </c>
      <c r="T61" s="312">
        <v>0</v>
      </c>
      <c r="U61" s="312">
        <v>0</v>
      </c>
      <c r="V61" s="313">
        <v>1</v>
      </c>
      <c r="W61" s="313">
        <v>1</v>
      </c>
      <c r="X61" s="312">
        <v>0</v>
      </c>
      <c r="Y61" s="312">
        <v>0</v>
      </c>
      <c r="Z61" s="312">
        <v>0</v>
      </c>
      <c r="AA61" s="14">
        <v>0</v>
      </c>
      <c r="AB61" s="317"/>
      <c r="AC61" s="15" t="str">
        <f t="shared" si="24"/>
        <v/>
      </c>
      <c r="AD61" s="15" t="str">
        <f t="shared" si="25"/>
        <v/>
      </c>
      <c r="AE61" s="16" t="str">
        <f t="shared" si="26"/>
        <v>0 - 0</v>
      </c>
      <c r="AF61" s="20" t="str">
        <f t="shared" si="140"/>
        <v>Not an offer</v>
      </c>
      <c r="AG61" s="276" t="str">
        <f t="shared" si="27"/>
        <v>Not an Offer</v>
      </c>
      <c r="AH61" s="150"/>
      <c r="AI61" s="254">
        <v>45</v>
      </c>
      <c r="AJ61" s="149" t="str">
        <f t="shared" si="28"/>
        <v>00-TAG</v>
      </c>
      <c r="AK61" s="254" t="b">
        <f t="shared" si="111"/>
        <v>0</v>
      </c>
      <c r="AL61" s="254">
        <f t="shared" si="16"/>
        <v>0</v>
      </c>
      <c r="AM61" s="254">
        <f t="shared" si="29"/>
        <v>0</v>
      </c>
      <c r="AN61" s="288">
        <f t="shared" si="30"/>
        <v>0</v>
      </c>
      <c r="AO61" s="288">
        <f>IF(AND($BU61=$BV61,BU61=AO$13),$J61&amp;$K61&amp;$L61&amp;$M61&amp;$N61&amp;$O61&amp;$P61&amp;$Q61&amp;$R61&amp;$S61&amp;$T61&amp;$U61,IFERROR(MATCH($AN61,AO$17:AO60,0),-1000))</f>
        <v>1</v>
      </c>
      <c r="AP61" s="288">
        <f>IF(AND($BU61=$BV61,BV61=AP$13),$J61&amp;$K61&amp;$L61&amp;$M61&amp;$N61&amp;$O61&amp;$P61&amp;$Q61&amp;$R61&amp;$S61&amp;$T61&amp;$U61,IFERROR(MATCH($AN61,AP$17:AP60,0),-1000))</f>
        <v>1</v>
      </c>
      <c r="AQ61" s="288">
        <f>IF(AND($BU61=$BV61,BW61=AQ$13),$J61&amp;$K61&amp;$L61&amp;$M61&amp;$N61&amp;$O61&amp;$P61&amp;$Q61&amp;$R61&amp;$S61&amp;$T61&amp;$U61,IFERROR(MATCH($AN61,AQ$17:AQ60,0),-1000))</f>
        <v>1</v>
      </c>
      <c r="AR61" s="288">
        <f>IF(AND($BU61=$BV61,BX61=AR$13),$J61&amp;$K61&amp;$L61&amp;$M61&amp;$N61&amp;$O61&amp;$P61&amp;$Q61&amp;$R61&amp;$S61&amp;$T61&amp;$U61,IFERROR(MATCH($AN61,AR$17:AR60,0),-1000))</f>
        <v>1</v>
      </c>
      <c r="AS61" s="254">
        <f t="shared" si="112"/>
        <v>0</v>
      </c>
      <c r="AT61" s="261" t="str">
        <f t="shared" si="32"/>
        <v/>
      </c>
      <c r="AU61" s="254" t="str">
        <f t="shared" si="33"/>
        <v/>
      </c>
      <c r="AV61" s="254" t="str">
        <f t="shared" si="34"/>
        <v/>
      </c>
      <c r="AW61" s="254" t="str">
        <f t="shared" si="35"/>
        <v/>
      </c>
      <c r="AX61" s="254" t="str">
        <f t="shared" si="36"/>
        <v/>
      </c>
      <c r="AY61" s="254" t="str">
        <f t="shared" si="37"/>
        <v/>
      </c>
      <c r="AZ61" s="254" t="str">
        <f t="shared" si="38"/>
        <v/>
      </c>
      <c r="BA61" s="254" t="str">
        <f t="shared" si="39"/>
        <v/>
      </c>
      <c r="BB61" s="254" t="str">
        <f t="shared" si="40"/>
        <v/>
      </c>
      <c r="BC61" s="254" t="str">
        <f t="shared" si="41"/>
        <v/>
      </c>
      <c r="BD61" s="254" t="str">
        <f t="shared" si="42"/>
        <v/>
      </c>
      <c r="BE61" s="262" t="str">
        <f t="shared" si="43"/>
        <v/>
      </c>
      <c r="BF61" s="263" t="str">
        <f t="shared" si="44"/>
        <v/>
      </c>
      <c r="BG61" s="254" t="str">
        <f t="shared" si="45"/>
        <v/>
      </c>
      <c r="BH61" s="254" t="str">
        <f t="shared" si="46"/>
        <v/>
      </c>
      <c r="BI61" s="254" t="str">
        <f t="shared" si="47"/>
        <v/>
      </c>
      <c r="BJ61" s="254" t="str">
        <f t="shared" si="48"/>
        <v/>
      </c>
      <c r="BK61" s="254" t="str">
        <f t="shared" si="49"/>
        <v/>
      </c>
      <c r="BL61" s="254" t="str">
        <f t="shared" si="50"/>
        <v/>
      </c>
      <c r="BM61" s="254" t="str">
        <f t="shared" si="51"/>
        <v/>
      </c>
      <c r="BN61" s="254" t="str">
        <f t="shared" si="52"/>
        <v/>
      </c>
      <c r="BO61" s="254" t="str">
        <f t="shared" si="53"/>
        <v/>
      </c>
      <c r="BP61" s="254" t="str">
        <f t="shared" si="54"/>
        <v/>
      </c>
      <c r="BQ61" s="264" t="str">
        <f t="shared" si="55"/>
        <v/>
      </c>
      <c r="BR61" s="261" t="str">
        <f t="shared" si="115"/>
        <v/>
      </c>
      <c r="BS61" s="254" t="str">
        <f t="shared" si="116"/>
        <v/>
      </c>
      <c r="BT61" s="254" t="str">
        <f t="shared" si="117"/>
        <v/>
      </c>
      <c r="BU61" s="265" t="str">
        <f t="shared" si="118"/>
        <v/>
      </c>
      <c r="BV61" s="263" t="str">
        <f t="shared" si="119"/>
        <v/>
      </c>
      <c r="BW61" s="254" t="str">
        <f t="shared" si="120"/>
        <v/>
      </c>
      <c r="BX61" s="254" t="str">
        <f t="shared" si="121"/>
        <v/>
      </c>
      <c r="BY61" s="264" t="str">
        <f t="shared" si="122"/>
        <v/>
      </c>
      <c r="BZ61" s="254" t="str">
        <f t="shared" si="123"/>
        <v/>
      </c>
      <c r="CA61" s="254">
        <f t="shared" si="61"/>
        <v>0</v>
      </c>
      <c r="CB61" s="254">
        <f t="shared" si="62"/>
        <v>0</v>
      </c>
      <c r="CC61" s="254">
        <f t="shared" si="63"/>
        <v>0</v>
      </c>
      <c r="CD61" s="254">
        <f t="shared" si="64"/>
        <v>0</v>
      </c>
      <c r="CE61" s="254">
        <f t="shared" si="65"/>
        <v>0</v>
      </c>
      <c r="CF61" s="254">
        <f t="shared" si="66"/>
        <v>0</v>
      </c>
      <c r="CG61" s="254">
        <f t="shared" si="67"/>
        <v>0</v>
      </c>
      <c r="CH61" s="254">
        <f t="shared" si="68"/>
        <v>0</v>
      </c>
      <c r="CI61" s="254">
        <f t="shared" si="69"/>
        <v>0</v>
      </c>
      <c r="CJ61" s="254">
        <f t="shared" si="70"/>
        <v>0</v>
      </c>
      <c r="CK61" s="254">
        <f t="shared" si="71"/>
        <v>0</v>
      </c>
      <c r="CL61" s="254">
        <f t="shared" si="72"/>
        <v>0</v>
      </c>
      <c r="CM61" s="254">
        <f t="shared" si="73"/>
        <v>0</v>
      </c>
      <c r="CN61" s="254">
        <f t="shared" si="74"/>
        <v>0</v>
      </c>
      <c r="CO61" s="254">
        <f t="shared" si="75"/>
        <v>0</v>
      </c>
      <c r="CP61" s="254">
        <f t="shared" si="76"/>
        <v>0</v>
      </c>
      <c r="CQ61" s="254">
        <f t="shared" si="77"/>
        <v>0</v>
      </c>
      <c r="CR61" s="254">
        <f t="shared" si="78"/>
        <v>0</v>
      </c>
      <c r="CS61" s="254">
        <f t="shared" si="79"/>
        <v>0</v>
      </c>
      <c r="CT61" s="254">
        <f t="shared" si="80"/>
        <v>0</v>
      </c>
      <c r="CU61" s="254">
        <f t="shared" si="81"/>
        <v>0</v>
      </c>
      <c r="CV61" s="254">
        <f t="shared" si="82"/>
        <v>0</v>
      </c>
      <c r="CW61" s="254">
        <f t="shared" si="83"/>
        <v>0</v>
      </c>
      <c r="CX61" s="254">
        <f t="shared" si="84"/>
        <v>0</v>
      </c>
      <c r="CY61" s="254">
        <f t="shared" si="85"/>
        <v>0</v>
      </c>
      <c r="CZ61" s="254">
        <f t="shared" si="86"/>
        <v>0</v>
      </c>
      <c r="DA61" s="254">
        <f t="shared" si="87"/>
        <v>0</v>
      </c>
      <c r="DB61" s="254">
        <f t="shared" si="88"/>
        <v>0</v>
      </c>
      <c r="DC61" s="254">
        <f t="shared" si="89"/>
        <v>0</v>
      </c>
      <c r="DD61" s="254">
        <f t="shared" si="90"/>
        <v>0</v>
      </c>
      <c r="DE61" s="254">
        <f t="shared" si="91"/>
        <v>0</v>
      </c>
      <c r="DF61" s="254">
        <f t="shared" si="92"/>
        <v>0</v>
      </c>
      <c r="DG61" s="254">
        <f t="shared" si="93"/>
        <v>0</v>
      </c>
      <c r="DH61" s="254">
        <f t="shared" si="94"/>
        <v>0</v>
      </c>
      <c r="DI61" s="254">
        <f t="shared" si="95"/>
        <v>0</v>
      </c>
      <c r="DJ61" s="254">
        <f t="shared" si="96"/>
        <v>0</v>
      </c>
      <c r="DK61" s="254">
        <f t="shared" si="97"/>
        <v>0</v>
      </c>
      <c r="DL61" s="254">
        <f t="shared" si="98"/>
        <v>0</v>
      </c>
      <c r="DM61" s="254">
        <f t="shared" si="99"/>
        <v>0</v>
      </c>
      <c r="DN61" s="254">
        <f t="shared" si="100"/>
        <v>0</v>
      </c>
      <c r="DO61" s="254">
        <f t="shared" si="101"/>
        <v>0</v>
      </c>
      <c r="DP61" s="254">
        <f t="shared" si="102"/>
        <v>0</v>
      </c>
      <c r="DQ61" s="254">
        <f t="shared" si="103"/>
        <v>0</v>
      </c>
      <c r="DR61" s="254">
        <f t="shared" si="104"/>
        <v>0</v>
      </c>
      <c r="DS61" s="254">
        <f t="shared" si="105"/>
        <v>0</v>
      </c>
      <c r="DT61" s="254">
        <f t="shared" si="106"/>
        <v>0</v>
      </c>
      <c r="DU61" s="254">
        <f t="shared" si="107"/>
        <v>0</v>
      </c>
      <c r="DV61" s="254">
        <f t="shared" si="108"/>
        <v>0</v>
      </c>
      <c r="DZ61" s="69" t="s">
        <v>322</v>
      </c>
    </row>
    <row r="62" spans="1:130" ht="24" customHeight="1">
      <c r="A62" s="11" t="str">
        <f ca="1">IF(AG62&lt;&gt;"OK","",CONCATENATE(TEXT('Front Page'!$F$33,"000"),TEXT('Front Page'!$F$31,"000"),"-",LEFT('Front Page'!$R$53,5),"-",LEFT(D62,1),AJ62, "-",TEXT(B62,"000")))</f>
        <v/>
      </c>
      <c r="B62" s="12" t="str">
        <f>IFERROR(IF(E62="","",MAX(B$17:B61)+1),"")</f>
        <v/>
      </c>
      <c r="C62" s="13"/>
      <c r="D62" s="29" t="str">
        <f t="shared" si="141"/>
        <v>None</v>
      </c>
      <c r="E62" s="29" t="str">
        <f t="shared" si="109"/>
        <v/>
      </c>
      <c r="F62" s="29" t="str">
        <f t="shared" si="110"/>
        <v/>
      </c>
      <c r="G62" s="363"/>
      <c r="H62" s="364"/>
      <c r="I62" s="325" t="str">
        <f t="shared" si="142"/>
        <v>No</v>
      </c>
      <c r="J62" s="314">
        <v>0</v>
      </c>
      <c r="K62" s="312">
        <v>0</v>
      </c>
      <c r="L62" s="312">
        <v>0</v>
      </c>
      <c r="M62" s="312">
        <v>0</v>
      </c>
      <c r="N62" s="312">
        <v>0</v>
      </c>
      <c r="O62" s="312">
        <v>0</v>
      </c>
      <c r="P62" s="312">
        <v>0</v>
      </c>
      <c r="Q62" s="312">
        <v>0</v>
      </c>
      <c r="R62" s="312">
        <v>0</v>
      </c>
      <c r="S62" s="312">
        <v>0</v>
      </c>
      <c r="T62" s="312">
        <v>0</v>
      </c>
      <c r="U62" s="312">
        <v>0</v>
      </c>
      <c r="V62" s="313">
        <v>1</v>
      </c>
      <c r="W62" s="313">
        <v>1</v>
      </c>
      <c r="X62" s="312">
        <v>0</v>
      </c>
      <c r="Y62" s="312">
        <v>0</v>
      </c>
      <c r="Z62" s="312">
        <v>0</v>
      </c>
      <c r="AA62" s="14">
        <v>0</v>
      </c>
      <c r="AB62" s="317"/>
      <c r="AC62" s="15" t="str">
        <f t="shared" si="24"/>
        <v/>
      </c>
      <c r="AD62" s="15" t="str">
        <f t="shared" si="25"/>
        <v/>
      </c>
      <c r="AE62" s="16" t="str">
        <f t="shared" si="26"/>
        <v>0 - 0</v>
      </c>
      <c r="AF62" s="20" t="str">
        <f t="shared" si="140"/>
        <v>Not an offer</v>
      </c>
      <c r="AG62" s="276" t="str">
        <f t="shared" si="27"/>
        <v>Not an Offer</v>
      </c>
      <c r="AH62" s="150"/>
      <c r="AI62" s="254">
        <v>46</v>
      </c>
      <c r="AJ62" s="149" t="str">
        <f t="shared" si="28"/>
        <v>00-TAG</v>
      </c>
      <c r="AK62" s="254" t="b">
        <f t="shared" si="111"/>
        <v>0</v>
      </c>
      <c r="AL62" s="254">
        <f t="shared" si="16"/>
        <v>0</v>
      </c>
      <c r="AM62" s="254">
        <f t="shared" si="29"/>
        <v>0</v>
      </c>
      <c r="AN62" s="288">
        <f t="shared" si="30"/>
        <v>0</v>
      </c>
      <c r="AO62" s="288">
        <f>IF(AND($BU62=$BV62,BU62=AO$13),$J62&amp;$K62&amp;$L62&amp;$M62&amp;$N62&amp;$O62&amp;$P62&amp;$Q62&amp;$R62&amp;$S62&amp;$T62&amp;$U62,IFERROR(MATCH($AN62,AO$17:AO61,0),-1000))</f>
        <v>1</v>
      </c>
      <c r="AP62" s="288">
        <f>IF(AND($BU62=$BV62,BV62=AP$13),$J62&amp;$K62&amp;$L62&amp;$M62&amp;$N62&amp;$O62&amp;$P62&amp;$Q62&amp;$R62&amp;$S62&amp;$T62&amp;$U62,IFERROR(MATCH($AN62,AP$17:AP61,0),-1000))</f>
        <v>1</v>
      </c>
      <c r="AQ62" s="288">
        <f>IF(AND($BU62=$BV62,BW62=AQ$13),$J62&amp;$K62&amp;$L62&amp;$M62&amp;$N62&amp;$O62&amp;$P62&amp;$Q62&amp;$R62&amp;$S62&amp;$T62&amp;$U62,IFERROR(MATCH($AN62,AQ$17:AQ61,0),-1000))</f>
        <v>1</v>
      </c>
      <c r="AR62" s="288">
        <f>IF(AND($BU62=$BV62,BX62=AR$13),$J62&amp;$K62&amp;$L62&amp;$M62&amp;$N62&amp;$O62&amp;$P62&amp;$Q62&amp;$R62&amp;$S62&amp;$T62&amp;$U62,IFERROR(MATCH($AN62,AR$17:AR61,0),-1000))</f>
        <v>1</v>
      </c>
      <c r="AS62" s="254">
        <f t="shared" si="112"/>
        <v>0</v>
      </c>
      <c r="AT62" s="261" t="str">
        <f t="shared" si="32"/>
        <v/>
      </c>
      <c r="AU62" s="254" t="str">
        <f t="shared" si="33"/>
        <v/>
      </c>
      <c r="AV62" s="254" t="str">
        <f t="shared" si="34"/>
        <v/>
      </c>
      <c r="AW62" s="254" t="str">
        <f t="shared" si="35"/>
        <v/>
      </c>
      <c r="AX62" s="254" t="str">
        <f t="shared" si="36"/>
        <v/>
      </c>
      <c r="AY62" s="254" t="str">
        <f t="shared" si="37"/>
        <v/>
      </c>
      <c r="AZ62" s="254" t="str">
        <f t="shared" si="38"/>
        <v/>
      </c>
      <c r="BA62" s="254" t="str">
        <f t="shared" si="39"/>
        <v/>
      </c>
      <c r="BB62" s="254" t="str">
        <f t="shared" si="40"/>
        <v/>
      </c>
      <c r="BC62" s="254" t="str">
        <f t="shared" si="41"/>
        <v/>
      </c>
      <c r="BD62" s="254" t="str">
        <f t="shared" si="42"/>
        <v/>
      </c>
      <c r="BE62" s="262" t="str">
        <f t="shared" si="43"/>
        <v/>
      </c>
      <c r="BF62" s="263" t="str">
        <f t="shared" si="44"/>
        <v/>
      </c>
      <c r="BG62" s="254" t="str">
        <f t="shared" si="45"/>
        <v/>
      </c>
      <c r="BH62" s="254" t="str">
        <f t="shared" si="46"/>
        <v/>
      </c>
      <c r="BI62" s="254" t="str">
        <f t="shared" si="47"/>
        <v/>
      </c>
      <c r="BJ62" s="254" t="str">
        <f t="shared" si="48"/>
        <v/>
      </c>
      <c r="BK62" s="254" t="str">
        <f t="shared" si="49"/>
        <v/>
      </c>
      <c r="BL62" s="254" t="str">
        <f t="shared" si="50"/>
        <v/>
      </c>
      <c r="BM62" s="254" t="str">
        <f t="shared" si="51"/>
        <v/>
      </c>
      <c r="BN62" s="254" t="str">
        <f t="shared" si="52"/>
        <v/>
      </c>
      <c r="BO62" s="254" t="str">
        <f t="shared" si="53"/>
        <v/>
      </c>
      <c r="BP62" s="254" t="str">
        <f t="shared" si="54"/>
        <v/>
      </c>
      <c r="BQ62" s="264" t="str">
        <f t="shared" si="55"/>
        <v/>
      </c>
      <c r="BR62" s="261" t="str">
        <f t="shared" si="115"/>
        <v/>
      </c>
      <c r="BS62" s="254" t="str">
        <f t="shared" si="116"/>
        <v/>
      </c>
      <c r="BT62" s="254" t="str">
        <f t="shared" si="117"/>
        <v/>
      </c>
      <c r="BU62" s="265" t="str">
        <f t="shared" si="118"/>
        <v/>
      </c>
      <c r="BV62" s="263" t="str">
        <f t="shared" si="119"/>
        <v/>
      </c>
      <c r="BW62" s="254" t="str">
        <f t="shared" si="120"/>
        <v/>
      </c>
      <c r="BX62" s="254" t="str">
        <f t="shared" si="121"/>
        <v/>
      </c>
      <c r="BY62" s="264" t="str">
        <f t="shared" si="122"/>
        <v/>
      </c>
      <c r="BZ62" s="254" t="str">
        <f t="shared" si="123"/>
        <v/>
      </c>
      <c r="CA62" s="254">
        <f t="shared" si="61"/>
        <v>0</v>
      </c>
      <c r="CB62" s="254">
        <f t="shared" si="62"/>
        <v>0</v>
      </c>
      <c r="CC62" s="254">
        <f t="shared" si="63"/>
        <v>0</v>
      </c>
      <c r="CD62" s="254">
        <f t="shared" si="64"/>
        <v>0</v>
      </c>
      <c r="CE62" s="254">
        <f t="shared" si="65"/>
        <v>0</v>
      </c>
      <c r="CF62" s="254">
        <f t="shared" si="66"/>
        <v>0</v>
      </c>
      <c r="CG62" s="254">
        <f t="shared" si="67"/>
        <v>0</v>
      </c>
      <c r="CH62" s="254">
        <f t="shared" si="68"/>
        <v>0</v>
      </c>
      <c r="CI62" s="254">
        <f t="shared" si="69"/>
        <v>0</v>
      </c>
      <c r="CJ62" s="254">
        <f t="shared" si="70"/>
        <v>0</v>
      </c>
      <c r="CK62" s="254">
        <f t="shared" si="71"/>
        <v>0</v>
      </c>
      <c r="CL62" s="254">
        <f t="shared" si="72"/>
        <v>0</v>
      </c>
      <c r="CM62" s="254">
        <f t="shared" si="73"/>
        <v>0</v>
      </c>
      <c r="CN62" s="254">
        <f t="shared" si="74"/>
        <v>0</v>
      </c>
      <c r="CO62" s="254">
        <f t="shared" si="75"/>
        <v>0</v>
      </c>
      <c r="CP62" s="254">
        <f t="shared" si="76"/>
        <v>0</v>
      </c>
      <c r="CQ62" s="254">
        <f t="shared" si="77"/>
        <v>0</v>
      </c>
      <c r="CR62" s="254">
        <f t="shared" si="78"/>
        <v>0</v>
      </c>
      <c r="CS62" s="254">
        <f t="shared" si="79"/>
        <v>0</v>
      </c>
      <c r="CT62" s="254">
        <f t="shared" si="80"/>
        <v>0</v>
      </c>
      <c r="CU62" s="254">
        <f t="shared" si="81"/>
        <v>0</v>
      </c>
      <c r="CV62" s="254">
        <f t="shared" si="82"/>
        <v>0</v>
      </c>
      <c r="CW62" s="254">
        <f t="shared" si="83"/>
        <v>0</v>
      </c>
      <c r="CX62" s="254">
        <f t="shared" si="84"/>
        <v>0</v>
      </c>
      <c r="CY62" s="254">
        <f t="shared" si="85"/>
        <v>0</v>
      </c>
      <c r="CZ62" s="254">
        <f t="shared" si="86"/>
        <v>0</v>
      </c>
      <c r="DA62" s="254">
        <f t="shared" si="87"/>
        <v>0</v>
      </c>
      <c r="DB62" s="254">
        <f t="shared" si="88"/>
        <v>0</v>
      </c>
      <c r="DC62" s="254">
        <f t="shared" si="89"/>
        <v>0</v>
      </c>
      <c r="DD62" s="254">
        <f t="shared" si="90"/>
        <v>0</v>
      </c>
      <c r="DE62" s="254">
        <f t="shared" si="91"/>
        <v>0</v>
      </c>
      <c r="DF62" s="254">
        <f t="shared" si="92"/>
        <v>0</v>
      </c>
      <c r="DG62" s="254">
        <f t="shared" si="93"/>
        <v>0</v>
      </c>
      <c r="DH62" s="254">
        <f t="shared" si="94"/>
        <v>0</v>
      </c>
      <c r="DI62" s="254">
        <f t="shared" si="95"/>
        <v>0</v>
      </c>
      <c r="DJ62" s="254">
        <f t="shared" si="96"/>
        <v>0</v>
      </c>
      <c r="DK62" s="254">
        <f t="shared" si="97"/>
        <v>0</v>
      </c>
      <c r="DL62" s="254">
        <f t="shared" si="98"/>
        <v>0</v>
      </c>
      <c r="DM62" s="254">
        <f t="shared" si="99"/>
        <v>0</v>
      </c>
      <c r="DN62" s="254">
        <f t="shared" si="100"/>
        <v>0</v>
      </c>
      <c r="DO62" s="254">
        <f t="shared" si="101"/>
        <v>0</v>
      </c>
      <c r="DP62" s="254">
        <f t="shared" si="102"/>
        <v>0</v>
      </c>
      <c r="DQ62" s="254">
        <f t="shared" si="103"/>
        <v>0</v>
      </c>
      <c r="DR62" s="254">
        <f t="shared" si="104"/>
        <v>0</v>
      </c>
      <c r="DS62" s="254">
        <f t="shared" si="105"/>
        <v>0</v>
      </c>
      <c r="DT62" s="254">
        <f t="shared" si="106"/>
        <v>0</v>
      </c>
      <c r="DU62" s="254">
        <f t="shared" si="107"/>
        <v>0</v>
      </c>
      <c r="DV62" s="254">
        <f t="shared" si="108"/>
        <v>0</v>
      </c>
      <c r="DZ62" s="69" t="s">
        <v>323</v>
      </c>
    </row>
    <row r="63" spans="1:130" ht="24" customHeight="1">
      <c r="A63" s="11" t="str">
        <f ca="1">IF(AG63&lt;&gt;"OK","",CONCATENATE(TEXT('Front Page'!$F$33,"000"),TEXT('Front Page'!$F$31,"000"),"-",LEFT('Front Page'!$R$53,5),"-",LEFT(D63,1),AJ63, "-",TEXT(B63,"000")))</f>
        <v/>
      </c>
      <c r="B63" s="12" t="str">
        <f>IFERROR(IF(E63="","",MAX(B$17:B62)+1),"")</f>
        <v/>
      </c>
      <c r="C63" s="13"/>
      <c r="D63" s="29" t="str">
        <f t="shared" si="141"/>
        <v>None</v>
      </c>
      <c r="E63" s="29" t="str">
        <f t="shared" si="109"/>
        <v/>
      </c>
      <c r="F63" s="29" t="str">
        <f t="shared" si="110"/>
        <v/>
      </c>
      <c r="G63" s="363"/>
      <c r="H63" s="364"/>
      <c r="I63" s="325" t="str">
        <f t="shared" si="142"/>
        <v>No</v>
      </c>
      <c r="J63" s="314">
        <v>0</v>
      </c>
      <c r="K63" s="312">
        <v>0</v>
      </c>
      <c r="L63" s="312">
        <v>0</v>
      </c>
      <c r="M63" s="312">
        <v>0</v>
      </c>
      <c r="N63" s="312">
        <v>0</v>
      </c>
      <c r="O63" s="312">
        <v>0</v>
      </c>
      <c r="P63" s="312">
        <v>0</v>
      </c>
      <c r="Q63" s="312">
        <v>0</v>
      </c>
      <c r="R63" s="312">
        <v>0</v>
      </c>
      <c r="S63" s="312">
        <v>0</v>
      </c>
      <c r="T63" s="312">
        <v>0</v>
      </c>
      <c r="U63" s="312">
        <v>0</v>
      </c>
      <c r="V63" s="313">
        <v>1</v>
      </c>
      <c r="W63" s="313">
        <v>1</v>
      </c>
      <c r="X63" s="312">
        <v>0</v>
      </c>
      <c r="Y63" s="312">
        <v>0</v>
      </c>
      <c r="Z63" s="312">
        <v>0</v>
      </c>
      <c r="AA63" s="14">
        <v>0</v>
      </c>
      <c r="AB63" s="317"/>
      <c r="AC63" s="15" t="str">
        <f t="shared" si="24"/>
        <v/>
      </c>
      <c r="AD63" s="15" t="str">
        <f t="shared" si="25"/>
        <v/>
      </c>
      <c r="AE63" s="16" t="str">
        <f t="shared" si="26"/>
        <v>0 - 0</v>
      </c>
      <c r="AF63" s="20" t="str">
        <f t="shared" si="140"/>
        <v>Not an offer</v>
      </c>
      <c r="AG63" s="276" t="str">
        <f t="shared" si="27"/>
        <v>Not an Offer</v>
      </c>
      <c r="AH63" s="150"/>
      <c r="AI63" s="254">
        <v>47</v>
      </c>
      <c r="AJ63" s="149" t="str">
        <f t="shared" si="28"/>
        <v>00-TAG</v>
      </c>
      <c r="AK63" s="254" t="b">
        <f t="shared" si="111"/>
        <v>0</v>
      </c>
      <c r="AL63" s="254">
        <f t="shared" si="16"/>
        <v>0</v>
      </c>
      <c r="AM63" s="254">
        <f t="shared" si="29"/>
        <v>0</v>
      </c>
      <c r="AN63" s="288">
        <f t="shared" si="30"/>
        <v>0</v>
      </c>
      <c r="AO63" s="288">
        <f>IF(AND($BU63=$BV63,BU63=AO$13),$J63&amp;$K63&amp;$L63&amp;$M63&amp;$N63&amp;$O63&amp;$P63&amp;$Q63&amp;$R63&amp;$S63&amp;$T63&amp;$U63,IFERROR(MATCH($AN63,AO$17:AO62,0),-1000))</f>
        <v>1</v>
      </c>
      <c r="AP63" s="288">
        <f>IF(AND($BU63=$BV63,BV63=AP$13),$J63&amp;$K63&amp;$L63&amp;$M63&amp;$N63&amp;$O63&amp;$P63&amp;$Q63&amp;$R63&amp;$S63&amp;$T63&amp;$U63,IFERROR(MATCH($AN63,AP$17:AP62,0),-1000))</f>
        <v>1</v>
      </c>
      <c r="AQ63" s="288">
        <f>IF(AND($BU63=$BV63,BW63=AQ$13),$J63&amp;$K63&amp;$L63&amp;$M63&amp;$N63&amp;$O63&amp;$P63&amp;$Q63&amp;$R63&amp;$S63&amp;$T63&amp;$U63,IFERROR(MATCH($AN63,AQ$17:AQ62,0),-1000))</f>
        <v>1</v>
      </c>
      <c r="AR63" s="288">
        <f>IF(AND($BU63=$BV63,BX63=AR$13),$J63&amp;$K63&amp;$L63&amp;$M63&amp;$N63&amp;$O63&amp;$P63&amp;$Q63&amp;$R63&amp;$S63&amp;$T63&amp;$U63,IFERROR(MATCH($AN63,AR$17:AR62,0),-1000))</f>
        <v>1</v>
      </c>
      <c r="AS63" s="254">
        <f t="shared" si="112"/>
        <v>0</v>
      </c>
      <c r="AT63" s="261" t="str">
        <f t="shared" si="32"/>
        <v/>
      </c>
      <c r="AU63" s="254" t="str">
        <f t="shared" si="33"/>
        <v/>
      </c>
      <c r="AV63" s="254" t="str">
        <f t="shared" si="34"/>
        <v/>
      </c>
      <c r="AW63" s="254" t="str">
        <f t="shared" si="35"/>
        <v/>
      </c>
      <c r="AX63" s="254" t="str">
        <f t="shared" si="36"/>
        <v/>
      </c>
      <c r="AY63" s="254" t="str">
        <f t="shared" si="37"/>
        <v/>
      </c>
      <c r="AZ63" s="254" t="str">
        <f t="shared" si="38"/>
        <v/>
      </c>
      <c r="BA63" s="254" t="str">
        <f t="shared" si="39"/>
        <v/>
      </c>
      <c r="BB63" s="254" t="str">
        <f t="shared" si="40"/>
        <v/>
      </c>
      <c r="BC63" s="254" t="str">
        <f t="shared" si="41"/>
        <v/>
      </c>
      <c r="BD63" s="254" t="str">
        <f t="shared" si="42"/>
        <v/>
      </c>
      <c r="BE63" s="262" t="str">
        <f t="shared" si="43"/>
        <v/>
      </c>
      <c r="BF63" s="263" t="str">
        <f t="shared" si="44"/>
        <v/>
      </c>
      <c r="BG63" s="254" t="str">
        <f t="shared" si="45"/>
        <v/>
      </c>
      <c r="BH63" s="254" t="str">
        <f t="shared" si="46"/>
        <v/>
      </c>
      <c r="BI63" s="254" t="str">
        <f t="shared" si="47"/>
        <v/>
      </c>
      <c r="BJ63" s="254" t="str">
        <f t="shared" si="48"/>
        <v/>
      </c>
      <c r="BK63" s="254" t="str">
        <f t="shared" si="49"/>
        <v/>
      </c>
      <c r="BL63" s="254" t="str">
        <f t="shared" si="50"/>
        <v/>
      </c>
      <c r="BM63" s="254" t="str">
        <f t="shared" si="51"/>
        <v/>
      </c>
      <c r="BN63" s="254" t="str">
        <f t="shared" si="52"/>
        <v/>
      </c>
      <c r="BO63" s="254" t="str">
        <f t="shared" si="53"/>
        <v/>
      </c>
      <c r="BP63" s="254" t="str">
        <f t="shared" si="54"/>
        <v/>
      </c>
      <c r="BQ63" s="264" t="str">
        <f t="shared" si="55"/>
        <v/>
      </c>
      <c r="BR63" s="261" t="str">
        <f t="shared" si="115"/>
        <v/>
      </c>
      <c r="BS63" s="254" t="str">
        <f t="shared" si="116"/>
        <v/>
      </c>
      <c r="BT63" s="254" t="str">
        <f t="shared" si="117"/>
        <v/>
      </c>
      <c r="BU63" s="265" t="str">
        <f t="shared" si="118"/>
        <v/>
      </c>
      <c r="BV63" s="263" t="str">
        <f t="shared" si="119"/>
        <v/>
      </c>
      <c r="BW63" s="254" t="str">
        <f t="shared" si="120"/>
        <v/>
      </c>
      <c r="BX63" s="254" t="str">
        <f t="shared" si="121"/>
        <v/>
      </c>
      <c r="BY63" s="264" t="str">
        <f t="shared" si="122"/>
        <v/>
      </c>
      <c r="BZ63" s="254" t="str">
        <f t="shared" si="123"/>
        <v/>
      </c>
      <c r="CA63" s="254">
        <f t="shared" si="61"/>
        <v>0</v>
      </c>
      <c r="CB63" s="254">
        <f t="shared" si="62"/>
        <v>0</v>
      </c>
      <c r="CC63" s="254">
        <f t="shared" si="63"/>
        <v>0</v>
      </c>
      <c r="CD63" s="254">
        <f t="shared" si="64"/>
        <v>0</v>
      </c>
      <c r="CE63" s="254">
        <f t="shared" si="65"/>
        <v>0</v>
      </c>
      <c r="CF63" s="254">
        <f t="shared" si="66"/>
        <v>0</v>
      </c>
      <c r="CG63" s="254">
        <f t="shared" si="67"/>
        <v>0</v>
      </c>
      <c r="CH63" s="254">
        <f t="shared" si="68"/>
        <v>0</v>
      </c>
      <c r="CI63" s="254">
        <f t="shared" si="69"/>
        <v>0</v>
      </c>
      <c r="CJ63" s="254">
        <f t="shared" si="70"/>
        <v>0</v>
      </c>
      <c r="CK63" s="254">
        <f t="shared" si="71"/>
        <v>0</v>
      </c>
      <c r="CL63" s="254">
        <f t="shared" si="72"/>
        <v>0</v>
      </c>
      <c r="CM63" s="254">
        <f t="shared" si="73"/>
        <v>0</v>
      </c>
      <c r="CN63" s="254">
        <f t="shared" si="74"/>
        <v>0</v>
      </c>
      <c r="CO63" s="254">
        <f t="shared" si="75"/>
        <v>0</v>
      </c>
      <c r="CP63" s="254">
        <f t="shared" si="76"/>
        <v>0</v>
      </c>
      <c r="CQ63" s="254">
        <f t="shared" si="77"/>
        <v>0</v>
      </c>
      <c r="CR63" s="254">
        <f t="shared" si="78"/>
        <v>0</v>
      </c>
      <c r="CS63" s="254">
        <f t="shared" si="79"/>
        <v>0</v>
      </c>
      <c r="CT63" s="254">
        <f t="shared" si="80"/>
        <v>0</v>
      </c>
      <c r="CU63" s="254">
        <f t="shared" si="81"/>
        <v>0</v>
      </c>
      <c r="CV63" s="254">
        <f t="shared" si="82"/>
        <v>0</v>
      </c>
      <c r="CW63" s="254">
        <f t="shared" si="83"/>
        <v>0</v>
      </c>
      <c r="CX63" s="254">
        <f t="shared" si="84"/>
        <v>0</v>
      </c>
      <c r="CY63" s="254">
        <f t="shared" si="85"/>
        <v>0</v>
      </c>
      <c r="CZ63" s="254">
        <f t="shared" si="86"/>
        <v>0</v>
      </c>
      <c r="DA63" s="254">
        <f t="shared" si="87"/>
        <v>0</v>
      </c>
      <c r="DB63" s="254">
        <f t="shared" si="88"/>
        <v>0</v>
      </c>
      <c r="DC63" s="254">
        <f t="shared" si="89"/>
        <v>0</v>
      </c>
      <c r="DD63" s="254">
        <f t="shared" si="90"/>
        <v>0</v>
      </c>
      <c r="DE63" s="254">
        <f t="shared" si="91"/>
        <v>0</v>
      </c>
      <c r="DF63" s="254">
        <f t="shared" si="92"/>
        <v>0</v>
      </c>
      <c r="DG63" s="254">
        <f t="shared" si="93"/>
        <v>0</v>
      </c>
      <c r="DH63" s="254">
        <f t="shared" si="94"/>
        <v>0</v>
      </c>
      <c r="DI63" s="254">
        <f t="shared" si="95"/>
        <v>0</v>
      </c>
      <c r="DJ63" s="254">
        <f t="shared" si="96"/>
        <v>0</v>
      </c>
      <c r="DK63" s="254">
        <f t="shared" si="97"/>
        <v>0</v>
      </c>
      <c r="DL63" s="254">
        <f t="shared" si="98"/>
        <v>0</v>
      </c>
      <c r="DM63" s="254">
        <f t="shared" si="99"/>
        <v>0</v>
      </c>
      <c r="DN63" s="254">
        <f t="shared" si="100"/>
        <v>0</v>
      </c>
      <c r="DO63" s="254">
        <f t="shared" si="101"/>
        <v>0</v>
      </c>
      <c r="DP63" s="254">
        <f t="shared" si="102"/>
        <v>0</v>
      </c>
      <c r="DQ63" s="254">
        <f t="shared" si="103"/>
        <v>0</v>
      </c>
      <c r="DR63" s="254">
        <f t="shared" si="104"/>
        <v>0</v>
      </c>
      <c r="DS63" s="254">
        <f t="shared" si="105"/>
        <v>0</v>
      </c>
      <c r="DT63" s="254">
        <f t="shared" si="106"/>
        <v>0</v>
      </c>
      <c r="DU63" s="254">
        <f t="shared" si="107"/>
        <v>0</v>
      </c>
      <c r="DV63" s="254">
        <f t="shared" si="108"/>
        <v>0</v>
      </c>
      <c r="DZ63" s="69" t="s">
        <v>324</v>
      </c>
    </row>
    <row r="64" spans="1:130" ht="24" customHeight="1">
      <c r="A64" s="11" t="str">
        <f ca="1">IF(AG64&lt;&gt;"OK","",CONCATENATE(TEXT('Front Page'!$F$33,"000"),TEXT('Front Page'!$F$31,"000"),"-",LEFT('Front Page'!$R$53,5),"-",LEFT(D64,1),AJ64, "-",TEXT(B64,"000")))</f>
        <v/>
      </c>
      <c r="B64" s="12" t="str">
        <f>IFERROR(IF(E64="","",MAX(B$17:B63)+1),"")</f>
        <v/>
      </c>
      <c r="C64" s="13"/>
      <c r="D64" s="29" t="str">
        <f t="shared" si="141"/>
        <v>None</v>
      </c>
      <c r="E64" s="29" t="str">
        <f t="shared" si="109"/>
        <v/>
      </c>
      <c r="F64" s="29" t="str">
        <f t="shared" si="110"/>
        <v/>
      </c>
      <c r="G64" s="363"/>
      <c r="H64" s="364"/>
      <c r="I64" s="325" t="str">
        <f t="shared" si="142"/>
        <v>No</v>
      </c>
      <c r="J64" s="314">
        <v>0</v>
      </c>
      <c r="K64" s="312">
        <v>0</v>
      </c>
      <c r="L64" s="312">
        <v>0</v>
      </c>
      <c r="M64" s="312">
        <v>0</v>
      </c>
      <c r="N64" s="312">
        <v>0</v>
      </c>
      <c r="O64" s="312">
        <v>0</v>
      </c>
      <c r="P64" s="312">
        <v>0</v>
      </c>
      <c r="Q64" s="312">
        <v>0</v>
      </c>
      <c r="R64" s="312">
        <v>0</v>
      </c>
      <c r="S64" s="312">
        <v>0</v>
      </c>
      <c r="T64" s="312">
        <v>0</v>
      </c>
      <c r="U64" s="312">
        <v>0</v>
      </c>
      <c r="V64" s="313">
        <v>1</v>
      </c>
      <c r="W64" s="313">
        <v>1</v>
      </c>
      <c r="X64" s="312">
        <v>0</v>
      </c>
      <c r="Y64" s="312">
        <v>0</v>
      </c>
      <c r="Z64" s="312">
        <v>0</v>
      </c>
      <c r="AA64" s="14">
        <v>0</v>
      </c>
      <c r="AB64" s="317"/>
      <c r="AC64" s="15" t="str">
        <f t="shared" si="24"/>
        <v/>
      </c>
      <c r="AD64" s="15" t="str">
        <f t="shared" si="25"/>
        <v/>
      </c>
      <c r="AE64" s="16" t="str">
        <f t="shared" si="26"/>
        <v>0 - 0</v>
      </c>
      <c r="AF64" s="20" t="str">
        <f t="shared" si="140"/>
        <v>Not an offer</v>
      </c>
      <c r="AG64" s="276" t="str">
        <f t="shared" si="27"/>
        <v>Not an Offer</v>
      </c>
      <c r="AH64" s="150"/>
      <c r="AI64" s="254">
        <v>48</v>
      </c>
      <c r="AJ64" s="149" t="str">
        <f t="shared" si="28"/>
        <v>00-TAG</v>
      </c>
      <c r="AK64" s="254" t="b">
        <f t="shared" si="111"/>
        <v>0</v>
      </c>
      <c r="AL64" s="254">
        <f t="shared" si="16"/>
        <v>0</v>
      </c>
      <c r="AM64" s="254">
        <f t="shared" si="29"/>
        <v>0</v>
      </c>
      <c r="AN64" s="288">
        <f t="shared" si="30"/>
        <v>0</v>
      </c>
      <c r="AO64" s="288">
        <f>IF(AND($BU64=$BV64,BU64=AO$13),$J64&amp;$K64&amp;$L64&amp;$M64&amp;$N64&amp;$O64&amp;$P64&amp;$Q64&amp;$R64&amp;$S64&amp;$T64&amp;$U64,IFERROR(MATCH($AN64,AO$17:AO63,0),-1000))</f>
        <v>1</v>
      </c>
      <c r="AP64" s="288">
        <f>IF(AND($BU64=$BV64,BV64=AP$13),$J64&amp;$K64&amp;$L64&amp;$M64&amp;$N64&amp;$O64&amp;$P64&amp;$Q64&amp;$R64&amp;$S64&amp;$T64&amp;$U64,IFERROR(MATCH($AN64,AP$17:AP63,0),-1000))</f>
        <v>1</v>
      </c>
      <c r="AQ64" s="288">
        <f>IF(AND($BU64=$BV64,BW64=AQ$13),$J64&amp;$K64&amp;$L64&amp;$M64&amp;$N64&amp;$O64&amp;$P64&amp;$Q64&amp;$R64&amp;$S64&amp;$T64&amp;$U64,IFERROR(MATCH($AN64,AQ$17:AQ63,0),-1000))</f>
        <v>1</v>
      </c>
      <c r="AR64" s="288">
        <f>IF(AND($BU64=$BV64,BX64=AR$13),$J64&amp;$K64&amp;$L64&amp;$M64&amp;$N64&amp;$O64&amp;$P64&amp;$Q64&amp;$R64&amp;$S64&amp;$T64&amp;$U64,IFERROR(MATCH($AN64,AR$17:AR63,0),-1000))</f>
        <v>1</v>
      </c>
      <c r="AS64" s="254">
        <f t="shared" si="112"/>
        <v>0</v>
      </c>
      <c r="AT64" s="261" t="str">
        <f t="shared" si="32"/>
        <v/>
      </c>
      <c r="AU64" s="254" t="str">
        <f t="shared" si="33"/>
        <v/>
      </c>
      <c r="AV64" s="254" t="str">
        <f t="shared" si="34"/>
        <v/>
      </c>
      <c r="AW64" s="254" t="str">
        <f t="shared" si="35"/>
        <v/>
      </c>
      <c r="AX64" s="254" t="str">
        <f t="shared" si="36"/>
        <v/>
      </c>
      <c r="AY64" s="254" t="str">
        <f t="shared" si="37"/>
        <v/>
      </c>
      <c r="AZ64" s="254" t="str">
        <f t="shared" si="38"/>
        <v/>
      </c>
      <c r="BA64" s="254" t="str">
        <f t="shared" si="39"/>
        <v/>
      </c>
      <c r="BB64" s="254" t="str">
        <f t="shared" si="40"/>
        <v/>
      </c>
      <c r="BC64" s="254" t="str">
        <f t="shared" si="41"/>
        <v/>
      </c>
      <c r="BD64" s="254" t="str">
        <f t="shared" si="42"/>
        <v/>
      </c>
      <c r="BE64" s="262" t="str">
        <f t="shared" si="43"/>
        <v/>
      </c>
      <c r="BF64" s="263" t="str">
        <f t="shared" si="44"/>
        <v/>
      </c>
      <c r="BG64" s="254" t="str">
        <f t="shared" si="45"/>
        <v/>
      </c>
      <c r="BH64" s="254" t="str">
        <f t="shared" si="46"/>
        <v/>
      </c>
      <c r="BI64" s="254" t="str">
        <f t="shared" si="47"/>
        <v/>
      </c>
      <c r="BJ64" s="254" t="str">
        <f t="shared" si="48"/>
        <v/>
      </c>
      <c r="BK64" s="254" t="str">
        <f t="shared" si="49"/>
        <v/>
      </c>
      <c r="BL64" s="254" t="str">
        <f t="shared" si="50"/>
        <v/>
      </c>
      <c r="BM64" s="254" t="str">
        <f t="shared" si="51"/>
        <v/>
      </c>
      <c r="BN64" s="254" t="str">
        <f t="shared" si="52"/>
        <v/>
      </c>
      <c r="BO64" s="254" t="str">
        <f t="shared" si="53"/>
        <v/>
      </c>
      <c r="BP64" s="254" t="str">
        <f t="shared" si="54"/>
        <v/>
      </c>
      <c r="BQ64" s="264" t="str">
        <f t="shared" si="55"/>
        <v/>
      </c>
      <c r="BR64" s="261" t="str">
        <f t="shared" si="115"/>
        <v/>
      </c>
      <c r="BS64" s="254" t="str">
        <f t="shared" si="116"/>
        <v/>
      </c>
      <c r="BT64" s="254" t="str">
        <f t="shared" si="117"/>
        <v/>
      </c>
      <c r="BU64" s="265" t="str">
        <f t="shared" si="118"/>
        <v/>
      </c>
      <c r="BV64" s="263" t="str">
        <f t="shared" si="119"/>
        <v/>
      </c>
      <c r="BW64" s="254" t="str">
        <f t="shared" si="120"/>
        <v/>
      </c>
      <c r="BX64" s="254" t="str">
        <f t="shared" si="121"/>
        <v/>
      </c>
      <c r="BY64" s="264" t="str">
        <f t="shared" si="122"/>
        <v/>
      </c>
      <c r="BZ64" s="254" t="str">
        <f t="shared" si="123"/>
        <v/>
      </c>
      <c r="CA64" s="254">
        <f t="shared" si="61"/>
        <v>0</v>
      </c>
      <c r="CB64" s="254">
        <f t="shared" si="62"/>
        <v>0</v>
      </c>
      <c r="CC64" s="254">
        <f t="shared" si="63"/>
        <v>0</v>
      </c>
      <c r="CD64" s="254">
        <f t="shared" si="64"/>
        <v>0</v>
      </c>
      <c r="CE64" s="254">
        <f t="shared" si="65"/>
        <v>0</v>
      </c>
      <c r="CF64" s="254">
        <f t="shared" si="66"/>
        <v>0</v>
      </c>
      <c r="CG64" s="254">
        <f t="shared" si="67"/>
        <v>0</v>
      </c>
      <c r="CH64" s="254">
        <f t="shared" si="68"/>
        <v>0</v>
      </c>
      <c r="CI64" s="254">
        <f t="shared" si="69"/>
        <v>0</v>
      </c>
      <c r="CJ64" s="254">
        <f t="shared" si="70"/>
        <v>0</v>
      </c>
      <c r="CK64" s="254">
        <f t="shared" si="71"/>
        <v>0</v>
      </c>
      <c r="CL64" s="254">
        <f t="shared" si="72"/>
        <v>0</v>
      </c>
      <c r="CM64" s="254">
        <f t="shared" si="73"/>
        <v>0</v>
      </c>
      <c r="CN64" s="254">
        <f t="shared" si="74"/>
        <v>0</v>
      </c>
      <c r="CO64" s="254">
        <f t="shared" si="75"/>
        <v>0</v>
      </c>
      <c r="CP64" s="254">
        <f t="shared" si="76"/>
        <v>0</v>
      </c>
      <c r="CQ64" s="254">
        <f t="shared" si="77"/>
        <v>0</v>
      </c>
      <c r="CR64" s="254">
        <f t="shared" si="78"/>
        <v>0</v>
      </c>
      <c r="CS64" s="254">
        <f t="shared" si="79"/>
        <v>0</v>
      </c>
      <c r="CT64" s="254">
        <f t="shared" si="80"/>
        <v>0</v>
      </c>
      <c r="CU64" s="254">
        <f t="shared" si="81"/>
        <v>0</v>
      </c>
      <c r="CV64" s="254">
        <f t="shared" si="82"/>
        <v>0</v>
      </c>
      <c r="CW64" s="254">
        <f t="shared" si="83"/>
        <v>0</v>
      </c>
      <c r="CX64" s="254">
        <f t="shared" si="84"/>
        <v>0</v>
      </c>
      <c r="CY64" s="254">
        <f t="shared" si="85"/>
        <v>0</v>
      </c>
      <c r="CZ64" s="254">
        <f t="shared" si="86"/>
        <v>0</v>
      </c>
      <c r="DA64" s="254">
        <f t="shared" si="87"/>
        <v>0</v>
      </c>
      <c r="DB64" s="254">
        <f t="shared" si="88"/>
        <v>0</v>
      </c>
      <c r="DC64" s="254">
        <f t="shared" si="89"/>
        <v>0</v>
      </c>
      <c r="DD64" s="254">
        <f t="shared" si="90"/>
        <v>0</v>
      </c>
      <c r="DE64" s="254">
        <f t="shared" si="91"/>
        <v>0</v>
      </c>
      <c r="DF64" s="254">
        <f t="shared" si="92"/>
        <v>0</v>
      </c>
      <c r="DG64" s="254">
        <f t="shared" si="93"/>
        <v>0</v>
      </c>
      <c r="DH64" s="254">
        <f t="shared" si="94"/>
        <v>0</v>
      </c>
      <c r="DI64" s="254">
        <f t="shared" si="95"/>
        <v>0</v>
      </c>
      <c r="DJ64" s="254">
        <f t="shared" si="96"/>
        <v>0</v>
      </c>
      <c r="DK64" s="254">
        <f t="shared" si="97"/>
        <v>0</v>
      </c>
      <c r="DL64" s="254">
        <f t="shared" si="98"/>
        <v>0</v>
      </c>
      <c r="DM64" s="254">
        <f t="shared" si="99"/>
        <v>0</v>
      </c>
      <c r="DN64" s="254">
        <f t="shared" si="100"/>
        <v>0</v>
      </c>
      <c r="DO64" s="254">
        <f t="shared" si="101"/>
        <v>0</v>
      </c>
      <c r="DP64" s="254">
        <f t="shared" si="102"/>
        <v>0</v>
      </c>
      <c r="DQ64" s="254">
        <f t="shared" si="103"/>
        <v>0</v>
      </c>
      <c r="DR64" s="254">
        <f t="shared" si="104"/>
        <v>0</v>
      </c>
      <c r="DS64" s="254">
        <f t="shared" si="105"/>
        <v>0</v>
      </c>
      <c r="DT64" s="254">
        <f t="shared" si="106"/>
        <v>0</v>
      </c>
      <c r="DU64" s="254">
        <f t="shared" si="107"/>
        <v>0</v>
      </c>
      <c r="DV64" s="254">
        <f t="shared" si="108"/>
        <v>0</v>
      </c>
      <c r="DZ64" s="69" t="s">
        <v>325</v>
      </c>
    </row>
    <row r="65" spans="1:130" ht="24" customHeight="1">
      <c r="A65" s="11" t="str">
        <f ca="1">IF(AG65&lt;&gt;"OK","",CONCATENATE(TEXT('Front Page'!$F$33,"000"),TEXT('Front Page'!$F$31,"000"),"-",LEFT('Front Page'!$R$53,5),"-",LEFT(D65,1),AJ65, "-",TEXT(B65,"000")))</f>
        <v/>
      </c>
      <c r="B65" s="12" t="str">
        <f>IFERROR(IF(E65="","",MAX(B$17:B64)+1),"")</f>
        <v/>
      </c>
      <c r="C65" s="13"/>
      <c r="D65" s="29" t="str">
        <f t="shared" si="141"/>
        <v>None</v>
      </c>
      <c r="E65" s="29" t="str">
        <f t="shared" si="109"/>
        <v/>
      </c>
      <c r="F65" s="29" t="str">
        <f t="shared" si="110"/>
        <v/>
      </c>
      <c r="G65" s="363"/>
      <c r="H65" s="364"/>
      <c r="I65" s="325" t="str">
        <f t="shared" si="142"/>
        <v>No</v>
      </c>
      <c r="J65" s="314">
        <v>0</v>
      </c>
      <c r="K65" s="312">
        <v>0</v>
      </c>
      <c r="L65" s="312">
        <v>0</v>
      </c>
      <c r="M65" s="312">
        <v>0</v>
      </c>
      <c r="N65" s="312">
        <v>0</v>
      </c>
      <c r="O65" s="312">
        <v>0</v>
      </c>
      <c r="P65" s="312">
        <v>0</v>
      </c>
      <c r="Q65" s="312">
        <v>0</v>
      </c>
      <c r="R65" s="312">
        <v>0</v>
      </c>
      <c r="S65" s="312">
        <v>0</v>
      </c>
      <c r="T65" s="312">
        <v>0</v>
      </c>
      <c r="U65" s="312">
        <v>0</v>
      </c>
      <c r="V65" s="313">
        <v>1</v>
      </c>
      <c r="W65" s="313">
        <v>1</v>
      </c>
      <c r="X65" s="312">
        <v>0</v>
      </c>
      <c r="Y65" s="312">
        <v>0</v>
      </c>
      <c r="Z65" s="312">
        <v>0</v>
      </c>
      <c r="AA65" s="14">
        <v>0</v>
      </c>
      <c r="AB65" s="317"/>
      <c r="AC65" s="15" t="str">
        <f t="shared" si="24"/>
        <v/>
      </c>
      <c r="AD65" s="15" t="str">
        <f t="shared" si="25"/>
        <v/>
      </c>
      <c r="AE65" s="16" t="str">
        <f t="shared" si="26"/>
        <v>0 - 0</v>
      </c>
      <c r="AF65" s="20" t="str">
        <f t="shared" si="140"/>
        <v>Not an offer</v>
      </c>
      <c r="AG65" s="276" t="str">
        <f t="shared" si="27"/>
        <v>Not an Offer</v>
      </c>
      <c r="AH65" s="150"/>
      <c r="AI65" s="254">
        <v>49</v>
      </c>
      <c r="AJ65" s="149" t="str">
        <f t="shared" si="28"/>
        <v>00-TAG</v>
      </c>
      <c r="AK65" s="254" t="b">
        <f t="shared" si="111"/>
        <v>0</v>
      </c>
      <c r="AL65" s="254">
        <f t="shared" si="16"/>
        <v>0</v>
      </c>
      <c r="AM65" s="254">
        <f t="shared" si="29"/>
        <v>0</v>
      </c>
      <c r="AN65" s="288">
        <f t="shared" si="30"/>
        <v>0</v>
      </c>
      <c r="AO65" s="288">
        <f>IF(AND($BU65=$BV65,BU65=AO$13),$J65&amp;$K65&amp;$L65&amp;$M65&amp;$N65&amp;$O65&amp;$P65&amp;$Q65&amp;$R65&amp;$S65&amp;$T65&amp;$U65,IFERROR(MATCH($AN65,AO$17:AO64,0),-1000))</f>
        <v>1</v>
      </c>
      <c r="AP65" s="288">
        <f>IF(AND($BU65=$BV65,BV65=AP$13),$J65&amp;$K65&amp;$L65&amp;$M65&amp;$N65&amp;$O65&amp;$P65&amp;$Q65&amp;$R65&amp;$S65&amp;$T65&amp;$U65,IFERROR(MATCH($AN65,AP$17:AP64,0),-1000))</f>
        <v>1</v>
      </c>
      <c r="AQ65" s="288">
        <f>IF(AND($BU65=$BV65,BW65=AQ$13),$J65&amp;$K65&amp;$L65&amp;$M65&amp;$N65&amp;$O65&amp;$P65&amp;$Q65&amp;$R65&amp;$S65&amp;$T65&amp;$U65,IFERROR(MATCH($AN65,AQ$17:AQ64,0),-1000))</f>
        <v>1</v>
      </c>
      <c r="AR65" s="288">
        <f>IF(AND($BU65=$BV65,BX65=AR$13),$J65&amp;$K65&amp;$L65&amp;$M65&amp;$N65&amp;$O65&amp;$P65&amp;$Q65&amp;$R65&amp;$S65&amp;$T65&amp;$U65,IFERROR(MATCH($AN65,AR$17:AR64,0),-1000))</f>
        <v>1</v>
      </c>
      <c r="AS65" s="254">
        <f t="shared" si="112"/>
        <v>0</v>
      </c>
      <c r="AT65" s="261" t="str">
        <f t="shared" si="32"/>
        <v/>
      </c>
      <c r="AU65" s="254" t="str">
        <f t="shared" si="33"/>
        <v/>
      </c>
      <c r="AV65" s="254" t="str">
        <f t="shared" si="34"/>
        <v/>
      </c>
      <c r="AW65" s="254" t="str">
        <f t="shared" si="35"/>
        <v/>
      </c>
      <c r="AX65" s="254" t="str">
        <f t="shared" si="36"/>
        <v/>
      </c>
      <c r="AY65" s="254" t="str">
        <f t="shared" si="37"/>
        <v/>
      </c>
      <c r="AZ65" s="254" t="str">
        <f t="shared" si="38"/>
        <v/>
      </c>
      <c r="BA65" s="254" t="str">
        <f t="shared" si="39"/>
        <v/>
      </c>
      <c r="BB65" s="254" t="str">
        <f t="shared" si="40"/>
        <v/>
      </c>
      <c r="BC65" s="254" t="str">
        <f t="shared" si="41"/>
        <v/>
      </c>
      <c r="BD65" s="254" t="str">
        <f t="shared" si="42"/>
        <v/>
      </c>
      <c r="BE65" s="262" t="str">
        <f t="shared" si="43"/>
        <v/>
      </c>
      <c r="BF65" s="263" t="str">
        <f t="shared" si="44"/>
        <v/>
      </c>
      <c r="BG65" s="254" t="str">
        <f t="shared" si="45"/>
        <v/>
      </c>
      <c r="BH65" s="254" t="str">
        <f t="shared" si="46"/>
        <v/>
      </c>
      <c r="BI65" s="254" t="str">
        <f t="shared" si="47"/>
        <v/>
      </c>
      <c r="BJ65" s="254" t="str">
        <f t="shared" si="48"/>
        <v/>
      </c>
      <c r="BK65" s="254" t="str">
        <f t="shared" si="49"/>
        <v/>
      </c>
      <c r="BL65" s="254" t="str">
        <f t="shared" si="50"/>
        <v/>
      </c>
      <c r="BM65" s="254" t="str">
        <f t="shared" si="51"/>
        <v/>
      </c>
      <c r="BN65" s="254" t="str">
        <f t="shared" si="52"/>
        <v/>
      </c>
      <c r="BO65" s="254" t="str">
        <f t="shared" si="53"/>
        <v/>
      </c>
      <c r="BP65" s="254" t="str">
        <f t="shared" si="54"/>
        <v/>
      </c>
      <c r="BQ65" s="264" t="str">
        <f t="shared" si="55"/>
        <v/>
      </c>
      <c r="BR65" s="261" t="str">
        <f t="shared" si="115"/>
        <v/>
      </c>
      <c r="BS65" s="254" t="str">
        <f t="shared" si="116"/>
        <v/>
      </c>
      <c r="BT65" s="254" t="str">
        <f t="shared" si="117"/>
        <v/>
      </c>
      <c r="BU65" s="265" t="str">
        <f t="shared" si="118"/>
        <v/>
      </c>
      <c r="BV65" s="263" t="str">
        <f t="shared" si="119"/>
        <v/>
      </c>
      <c r="BW65" s="254" t="str">
        <f t="shared" si="120"/>
        <v/>
      </c>
      <c r="BX65" s="254" t="str">
        <f t="shared" si="121"/>
        <v/>
      </c>
      <c r="BY65" s="264" t="str">
        <f t="shared" si="122"/>
        <v/>
      </c>
      <c r="BZ65" s="254" t="str">
        <f t="shared" si="123"/>
        <v/>
      </c>
      <c r="CA65" s="254">
        <f t="shared" si="61"/>
        <v>0</v>
      </c>
      <c r="CB65" s="254">
        <f t="shared" si="62"/>
        <v>0</v>
      </c>
      <c r="CC65" s="254">
        <f t="shared" si="63"/>
        <v>0</v>
      </c>
      <c r="CD65" s="254">
        <f t="shared" si="64"/>
        <v>0</v>
      </c>
      <c r="CE65" s="254">
        <f t="shared" si="65"/>
        <v>0</v>
      </c>
      <c r="CF65" s="254">
        <f t="shared" si="66"/>
        <v>0</v>
      </c>
      <c r="CG65" s="254">
        <f t="shared" si="67"/>
        <v>0</v>
      </c>
      <c r="CH65" s="254">
        <f t="shared" si="68"/>
        <v>0</v>
      </c>
      <c r="CI65" s="254">
        <f t="shared" si="69"/>
        <v>0</v>
      </c>
      <c r="CJ65" s="254">
        <f t="shared" si="70"/>
        <v>0</v>
      </c>
      <c r="CK65" s="254">
        <f t="shared" si="71"/>
        <v>0</v>
      </c>
      <c r="CL65" s="254">
        <f t="shared" si="72"/>
        <v>0</v>
      </c>
      <c r="CM65" s="254">
        <f t="shared" si="73"/>
        <v>0</v>
      </c>
      <c r="CN65" s="254">
        <f t="shared" si="74"/>
        <v>0</v>
      </c>
      <c r="CO65" s="254">
        <f t="shared" si="75"/>
        <v>0</v>
      </c>
      <c r="CP65" s="254">
        <f t="shared" si="76"/>
        <v>0</v>
      </c>
      <c r="CQ65" s="254">
        <f t="shared" si="77"/>
        <v>0</v>
      </c>
      <c r="CR65" s="254">
        <f t="shared" si="78"/>
        <v>0</v>
      </c>
      <c r="CS65" s="254">
        <f t="shared" si="79"/>
        <v>0</v>
      </c>
      <c r="CT65" s="254">
        <f t="shared" si="80"/>
        <v>0</v>
      </c>
      <c r="CU65" s="254">
        <f t="shared" si="81"/>
        <v>0</v>
      </c>
      <c r="CV65" s="254">
        <f t="shared" si="82"/>
        <v>0</v>
      </c>
      <c r="CW65" s="254">
        <f t="shared" si="83"/>
        <v>0</v>
      </c>
      <c r="CX65" s="254">
        <f t="shared" si="84"/>
        <v>0</v>
      </c>
      <c r="CY65" s="254">
        <f t="shared" si="85"/>
        <v>0</v>
      </c>
      <c r="CZ65" s="254">
        <f t="shared" si="86"/>
        <v>0</v>
      </c>
      <c r="DA65" s="254">
        <f t="shared" si="87"/>
        <v>0</v>
      </c>
      <c r="DB65" s="254">
        <f t="shared" si="88"/>
        <v>0</v>
      </c>
      <c r="DC65" s="254">
        <f t="shared" si="89"/>
        <v>0</v>
      </c>
      <c r="DD65" s="254">
        <f t="shared" si="90"/>
        <v>0</v>
      </c>
      <c r="DE65" s="254">
        <f t="shared" si="91"/>
        <v>0</v>
      </c>
      <c r="DF65" s="254">
        <f t="shared" si="92"/>
        <v>0</v>
      </c>
      <c r="DG65" s="254">
        <f t="shared" si="93"/>
        <v>0</v>
      </c>
      <c r="DH65" s="254">
        <f t="shared" si="94"/>
        <v>0</v>
      </c>
      <c r="DI65" s="254">
        <f t="shared" si="95"/>
        <v>0</v>
      </c>
      <c r="DJ65" s="254">
        <f t="shared" si="96"/>
        <v>0</v>
      </c>
      <c r="DK65" s="254">
        <f t="shared" si="97"/>
        <v>0</v>
      </c>
      <c r="DL65" s="254">
        <f t="shared" si="98"/>
        <v>0</v>
      </c>
      <c r="DM65" s="254">
        <f t="shared" si="99"/>
        <v>0</v>
      </c>
      <c r="DN65" s="254">
        <f t="shared" si="100"/>
        <v>0</v>
      </c>
      <c r="DO65" s="254">
        <f t="shared" si="101"/>
        <v>0</v>
      </c>
      <c r="DP65" s="254">
        <f t="shared" si="102"/>
        <v>0</v>
      </c>
      <c r="DQ65" s="254">
        <f t="shared" si="103"/>
        <v>0</v>
      </c>
      <c r="DR65" s="254">
        <f t="shared" si="104"/>
        <v>0</v>
      </c>
      <c r="DS65" s="254">
        <f t="shared" si="105"/>
        <v>0</v>
      </c>
      <c r="DT65" s="254">
        <f t="shared" si="106"/>
        <v>0</v>
      </c>
      <c r="DU65" s="254">
        <f t="shared" si="107"/>
        <v>0</v>
      </c>
      <c r="DV65" s="254">
        <f t="shared" si="108"/>
        <v>0</v>
      </c>
      <c r="DZ65" s="69" t="s">
        <v>326</v>
      </c>
    </row>
    <row r="66" spans="1:130" ht="24" customHeight="1">
      <c r="A66" s="11" t="str">
        <f ca="1">IF(AG66&lt;&gt;"OK","",CONCATENATE(TEXT('Front Page'!$F$33,"000"),TEXT('Front Page'!$F$31,"000"),"-",LEFT('Front Page'!$R$53,5),"-",LEFT(D66,1),AJ66, "-",TEXT(B66,"000")))</f>
        <v/>
      </c>
      <c r="B66" s="12" t="str">
        <f>IFERROR(IF(E66="","",MAX(B$17:B65)+1),"")</f>
        <v/>
      </c>
      <c r="C66" s="13"/>
      <c r="D66" s="29" t="str">
        <f t="shared" si="141"/>
        <v>None</v>
      </c>
      <c r="E66" s="29" t="str">
        <f t="shared" si="109"/>
        <v/>
      </c>
      <c r="F66" s="29" t="str">
        <f t="shared" si="110"/>
        <v/>
      </c>
      <c r="G66" s="363"/>
      <c r="H66" s="364"/>
      <c r="I66" s="325" t="str">
        <f t="shared" si="142"/>
        <v>No</v>
      </c>
      <c r="J66" s="314">
        <v>0</v>
      </c>
      <c r="K66" s="312">
        <v>0</v>
      </c>
      <c r="L66" s="312">
        <v>0</v>
      </c>
      <c r="M66" s="312">
        <v>0</v>
      </c>
      <c r="N66" s="312">
        <v>0</v>
      </c>
      <c r="O66" s="312">
        <v>0</v>
      </c>
      <c r="P66" s="312">
        <v>0</v>
      </c>
      <c r="Q66" s="312">
        <v>0</v>
      </c>
      <c r="R66" s="312">
        <v>0</v>
      </c>
      <c r="S66" s="312">
        <v>0</v>
      </c>
      <c r="T66" s="312">
        <v>0</v>
      </c>
      <c r="U66" s="312">
        <v>0</v>
      </c>
      <c r="V66" s="313">
        <v>1</v>
      </c>
      <c r="W66" s="313">
        <v>1</v>
      </c>
      <c r="X66" s="312">
        <v>0</v>
      </c>
      <c r="Y66" s="312">
        <v>0</v>
      </c>
      <c r="Z66" s="312">
        <v>0</v>
      </c>
      <c r="AA66" s="14">
        <v>0</v>
      </c>
      <c r="AB66" s="317"/>
      <c r="AC66" s="15" t="str">
        <f t="shared" si="24"/>
        <v/>
      </c>
      <c r="AD66" s="15" t="str">
        <f t="shared" si="25"/>
        <v/>
      </c>
      <c r="AE66" s="16" t="str">
        <f t="shared" si="26"/>
        <v>0 - 0</v>
      </c>
      <c r="AF66" s="20" t="str">
        <f t="shared" si="140"/>
        <v>Not an offer</v>
      </c>
      <c r="AG66" s="276" t="str">
        <f t="shared" si="27"/>
        <v>Not an Offer</v>
      </c>
      <c r="AH66" s="150"/>
      <c r="AI66" s="254">
        <v>50</v>
      </c>
      <c r="AJ66" s="149" t="str">
        <f t="shared" si="28"/>
        <v>00-TAG</v>
      </c>
      <c r="AK66" s="254" t="b">
        <f t="shared" si="111"/>
        <v>0</v>
      </c>
      <c r="AL66" s="254">
        <f t="shared" si="16"/>
        <v>0</v>
      </c>
      <c r="AM66" s="254">
        <f t="shared" si="29"/>
        <v>0</v>
      </c>
      <c r="AN66" s="288">
        <f t="shared" si="30"/>
        <v>0</v>
      </c>
      <c r="AO66" s="288">
        <f>IF(AND($BU66=$BV66,BU66=AO$13),$J66&amp;$K66&amp;$L66&amp;$M66&amp;$N66&amp;$O66&amp;$P66&amp;$Q66&amp;$R66&amp;$S66&amp;$T66&amp;$U66,IFERROR(MATCH($AN66,AO$17:AO65,0),-1000))</f>
        <v>1</v>
      </c>
      <c r="AP66" s="288">
        <f>IF(AND($BU66=$BV66,BV66=AP$13),$J66&amp;$K66&amp;$L66&amp;$M66&amp;$N66&amp;$O66&amp;$P66&amp;$Q66&amp;$R66&amp;$S66&amp;$T66&amp;$U66,IFERROR(MATCH($AN66,AP$17:AP65,0),-1000))</f>
        <v>1</v>
      </c>
      <c r="AQ66" s="288">
        <f>IF(AND($BU66=$BV66,BW66=AQ$13),$J66&amp;$K66&amp;$L66&amp;$M66&amp;$N66&amp;$O66&amp;$P66&amp;$Q66&amp;$R66&amp;$S66&amp;$T66&amp;$U66,IFERROR(MATCH($AN66,AQ$17:AQ65,0),-1000))</f>
        <v>1</v>
      </c>
      <c r="AR66" s="288">
        <f>IF(AND($BU66=$BV66,BX66=AR$13),$J66&amp;$K66&amp;$L66&amp;$M66&amp;$N66&amp;$O66&amp;$P66&amp;$Q66&amp;$R66&amp;$S66&amp;$T66&amp;$U66,IFERROR(MATCH($AN66,AR$17:AR65,0),-1000))</f>
        <v>1</v>
      </c>
      <c r="AS66" s="254">
        <f t="shared" si="112"/>
        <v>0</v>
      </c>
      <c r="AT66" s="261" t="str">
        <f t="shared" si="32"/>
        <v/>
      </c>
      <c r="AU66" s="254" t="str">
        <f t="shared" si="33"/>
        <v/>
      </c>
      <c r="AV66" s="254" t="str">
        <f t="shared" si="34"/>
        <v/>
      </c>
      <c r="AW66" s="254" t="str">
        <f t="shared" si="35"/>
        <v/>
      </c>
      <c r="AX66" s="254" t="str">
        <f t="shared" si="36"/>
        <v/>
      </c>
      <c r="AY66" s="254" t="str">
        <f t="shared" si="37"/>
        <v/>
      </c>
      <c r="AZ66" s="254" t="str">
        <f t="shared" si="38"/>
        <v/>
      </c>
      <c r="BA66" s="254" t="str">
        <f t="shared" si="39"/>
        <v/>
      </c>
      <c r="BB66" s="254" t="str">
        <f t="shared" si="40"/>
        <v/>
      </c>
      <c r="BC66" s="254" t="str">
        <f t="shared" si="41"/>
        <v/>
      </c>
      <c r="BD66" s="254" t="str">
        <f t="shared" si="42"/>
        <v/>
      </c>
      <c r="BE66" s="262" t="str">
        <f t="shared" si="43"/>
        <v/>
      </c>
      <c r="BF66" s="263" t="str">
        <f t="shared" si="44"/>
        <v/>
      </c>
      <c r="BG66" s="254" t="str">
        <f t="shared" si="45"/>
        <v/>
      </c>
      <c r="BH66" s="254" t="str">
        <f t="shared" si="46"/>
        <v/>
      </c>
      <c r="BI66" s="254" t="str">
        <f t="shared" si="47"/>
        <v/>
      </c>
      <c r="BJ66" s="254" t="str">
        <f t="shared" si="48"/>
        <v/>
      </c>
      <c r="BK66" s="254" t="str">
        <f t="shared" si="49"/>
        <v/>
      </c>
      <c r="BL66" s="254" t="str">
        <f t="shared" si="50"/>
        <v/>
      </c>
      <c r="BM66" s="254" t="str">
        <f t="shared" si="51"/>
        <v/>
      </c>
      <c r="BN66" s="254" t="str">
        <f t="shared" si="52"/>
        <v/>
      </c>
      <c r="BO66" s="254" t="str">
        <f t="shared" si="53"/>
        <v/>
      </c>
      <c r="BP66" s="254" t="str">
        <f t="shared" si="54"/>
        <v/>
      </c>
      <c r="BQ66" s="264" t="str">
        <f t="shared" si="55"/>
        <v/>
      </c>
      <c r="BR66" s="261" t="str">
        <f t="shared" si="115"/>
        <v/>
      </c>
      <c r="BS66" s="254" t="str">
        <f t="shared" si="116"/>
        <v/>
      </c>
      <c r="BT66" s="254" t="str">
        <f t="shared" si="117"/>
        <v/>
      </c>
      <c r="BU66" s="265" t="str">
        <f t="shared" si="118"/>
        <v/>
      </c>
      <c r="BV66" s="263" t="str">
        <f t="shared" si="119"/>
        <v/>
      </c>
      <c r="BW66" s="254" t="str">
        <f t="shared" si="120"/>
        <v/>
      </c>
      <c r="BX66" s="254" t="str">
        <f t="shared" si="121"/>
        <v/>
      </c>
      <c r="BY66" s="264" t="str">
        <f t="shared" si="122"/>
        <v/>
      </c>
      <c r="BZ66" s="254" t="str">
        <f t="shared" si="123"/>
        <v/>
      </c>
      <c r="CA66" s="254">
        <f t="shared" si="61"/>
        <v>0</v>
      </c>
      <c r="CB66" s="254">
        <f t="shared" si="62"/>
        <v>0</v>
      </c>
      <c r="CC66" s="254">
        <f t="shared" si="63"/>
        <v>0</v>
      </c>
      <c r="CD66" s="254">
        <f t="shared" si="64"/>
        <v>0</v>
      </c>
      <c r="CE66" s="254">
        <f t="shared" si="65"/>
        <v>0</v>
      </c>
      <c r="CF66" s="254">
        <f t="shared" si="66"/>
        <v>0</v>
      </c>
      <c r="CG66" s="254">
        <f t="shared" si="67"/>
        <v>0</v>
      </c>
      <c r="CH66" s="254">
        <f t="shared" si="68"/>
        <v>0</v>
      </c>
      <c r="CI66" s="254">
        <f t="shared" si="69"/>
        <v>0</v>
      </c>
      <c r="CJ66" s="254">
        <f t="shared" si="70"/>
        <v>0</v>
      </c>
      <c r="CK66" s="254">
        <f t="shared" si="71"/>
        <v>0</v>
      </c>
      <c r="CL66" s="254">
        <f t="shared" si="72"/>
        <v>0</v>
      </c>
      <c r="CM66" s="254">
        <f t="shared" si="73"/>
        <v>0</v>
      </c>
      <c r="CN66" s="254">
        <f t="shared" si="74"/>
        <v>0</v>
      </c>
      <c r="CO66" s="254">
        <f t="shared" si="75"/>
        <v>0</v>
      </c>
      <c r="CP66" s="254">
        <f t="shared" si="76"/>
        <v>0</v>
      </c>
      <c r="CQ66" s="254">
        <f t="shared" si="77"/>
        <v>0</v>
      </c>
      <c r="CR66" s="254">
        <f t="shared" si="78"/>
        <v>0</v>
      </c>
      <c r="CS66" s="254">
        <f t="shared" si="79"/>
        <v>0</v>
      </c>
      <c r="CT66" s="254">
        <f t="shared" si="80"/>
        <v>0</v>
      </c>
      <c r="CU66" s="254">
        <f t="shared" si="81"/>
        <v>0</v>
      </c>
      <c r="CV66" s="254">
        <f t="shared" si="82"/>
        <v>0</v>
      </c>
      <c r="CW66" s="254">
        <f t="shared" si="83"/>
        <v>0</v>
      </c>
      <c r="CX66" s="254">
        <f t="shared" si="84"/>
        <v>0</v>
      </c>
      <c r="CY66" s="254">
        <f t="shared" si="85"/>
        <v>0</v>
      </c>
      <c r="CZ66" s="254">
        <f t="shared" si="86"/>
        <v>0</v>
      </c>
      <c r="DA66" s="254">
        <f t="shared" si="87"/>
        <v>0</v>
      </c>
      <c r="DB66" s="254">
        <f t="shared" si="88"/>
        <v>0</v>
      </c>
      <c r="DC66" s="254">
        <f t="shared" si="89"/>
        <v>0</v>
      </c>
      <c r="DD66" s="254">
        <f t="shared" si="90"/>
        <v>0</v>
      </c>
      <c r="DE66" s="254">
        <f t="shared" si="91"/>
        <v>0</v>
      </c>
      <c r="DF66" s="254">
        <f t="shared" si="92"/>
        <v>0</v>
      </c>
      <c r="DG66" s="254">
        <f t="shared" si="93"/>
        <v>0</v>
      </c>
      <c r="DH66" s="254">
        <f t="shared" si="94"/>
        <v>0</v>
      </c>
      <c r="DI66" s="254">
        <f t="shared" si="95"/>
        <v>0</v>
      </c>
      <c r="DJ66" s="254">
        <f t="shared" si="96"/>
        <v>0</v>
      </c>
      <c r="DK66" s="254">
        <f t="shared" si="97"/>
        <v>0</v>
      </c>
      <c r="DL66" s="254">
        <f t="shared" si="98"/>
        <v>0</v>
      </c>
      <c r="DM66" s="254">
        <f t="shared" si="99"/>
        <v>0</v>
      </c>
      <c r="DN66" s="254">
        <f t="shared" si="100"/>
        <v>0</v>
      </c>
      <c r="DO66" s="254">
        <f t="shared" si="101"/>
        <v>0</v>
      </c>
      <c r="DP66" s="254">
        <f t="shared" si="102"/>
        <v>0</v>
      </c>
      <c r="DQ66" s="254">
        <f t="shared" si="103"/>
        <v>0</v>
      </c>
      <c r="DR66" s="254">
        <f t="shared" si="104"/>
        <v>0</v>
      </c>
      <c r="DS66" s="254">
        <f t="shared" si="105"/>
        <v>0</v>
      </c>
      <c r="DT66" s="254">
        <f t="shared" si="106"/>
        <v>0</v>
      </c>
      <c r="DU66" s="254">
        <f t="shared" si="107"/>
        <v>0</v>
      </c>
      <c r="DV66" s="254">
        <f t="shared" si="108"/>
        <v>0</v>
      </c>
    </row>
    <row r="67" spans="1:130" ht="24" customHeight="1">
      <c r="A67" s="11" t="str">
        <f ca="1">IF(AG67&lt;&gt;"OK","",CONCATENATE(TEXT('Front Page'!$F$33,"000"),TEXT('Front Page'!$F$31,"000"),"-",LEFT('Front Page'!$R$53,5),"-",LEFT(D67,1),AJ67, "-",TEXT(B67,"000")))</f>
        <v/>
      </c>
      <c r="B67" s="12" t="str">
        <f>IFERROR(IF(E67="","",MAX(B$17:B66)+1),"")</f>
        <v/>
      </c>
      <c r="C67" s="13"/>
      <c r="D67" s="29" t="str">
        <f t="shared" si="141"/>
        <v>None</v>
      </c>
      <c r="E67" s="29" t="str">
        <f t="shared" si="109"/>
        <v/>
      </c>
      <c r="F67" s="29" t="str">
        <f t="shared" si="110"/>
        <v/>
      </c>
      <c r="G67" s="363"/>
      <c r="H67" s="364"/>
      <c r="I67" s="325" t="str">
        <f t="shared" si="142"/>
        <v>No</v>
      </c>
      <c r="J67" s="314">
        <v>0</v>
      </c>
      <c r="K67" s="312">
        <v>0</v>
      </c>
      <c r="L67" s="312">
        <v>0</v>
      </c>
      <c r="M67" s="312">
        <v>0</v>
      </c>
      <c r="N67" s="312">
        <v>0</v>
      </c>
      <c r="O67" s="312">
        <v>0</v>
      </c>
      <c r="P67" s="312">
        <v>0</v>
      </c>
      <c r="Q67" s="312">
        <v>0</v>
      </c>
      <c r="R67" s="312">
        <v>0</v>
      </c>
      <c r="S67" s="312">
        <v>0</v>
      </c>
      <c r="T67" s="312">
        <v>0</v>
      </c>
      <c r="U67" s="312">
        <v>0</v>
      </c>
      <c r="V67" s="313">
        <v>1</v>
      </c>
      <c r="W67" s="313">
        <v>1</v>
      </c>
      <c r="X67" s="312">
        <v>0</v>
      </c>
      <c r="Y67" s="312">
        <v>0</v>
      </c>
      <c r="Z67" s="312">
        <v>0</v>
      </c>
      <c r="AA67" s="14">
        <v>0</v>
      </c>
      <c r="AB67" s="317"/>
      <c r="AC67" s="15" t="str">
        <f t="shared" si="24"/>
        <v/>
      </c>
      <c r="AD67" s="15" t="str">
        <f t="shared" si="25"/>
        <v/>
      </c>
      <c r="AE67" s="16" t="str">
        <f t="shared" si="26"/>
        <v>0 - 0</v>
      </c>
      <c r="AF67" s="20" t="str">
        <f t="shared" si="140"/>
        <v>Not an offer</v>
      </c>
      <c r="AG67" s="276" t="str">
        <f t="shared" si="27"/>
        <v>Not an Offer</v>
      </c>
      <c r="AH67" s="150"/>
      <c r="AI67" s="254">
        <v>51</v>
      </c>
      <c r="AJ67" s="149" t="str">
        <f t="shared" si="28"/>
        <v>00-TAG</v>
      </c>
      <c r="AK67" s="254" t="b">
        <f t="shared" si="111"/>
        <v>0</v>
      </c>
      <c r="AL67" s="254">
        <f t="shared" si="16"/>
        <v>0</v>
      </c>
      <c r="AM67" s="254">
        <f t="shared" si="29"/>
        <v>0</v>
      </c>
      <c r="AN67" s="288">
        <f t="shared" si="30"/>
        <v>0</v>
      </c>
      <c r="AO67" s="288">
        <f>IF(AND($BU67=$BV67,BU67=AO$13),$J67&amp;$K67&amp;$L67&amp;$M67&amp;$N67&amp;$O67&amp;$P67&amp;$Q67&amp;$R67&amp;$S67&amp;$T67&amp;$U67,IFERROR(MATCH($AN67,AO$17:AO66,0),-1000))</f>
        <v>1</v>
      </c>
      <c r="AP67" s="288">
        <f>IF(AND($BU67=$BV67,BV67=AP$13),$J67&amp;$K67&amp;$L67&amp;$M67&amp;$N67&amp;$O67&amp;$P67&amp;$Q67&amp;$R67&amp;$S67&amp;$T67&amp;$U67,IFERROR(MATCH($AN67,AP$17:AP66,0),-1000))</f>
        <v>1</v>
      </c>
      <c r="AQ67" s="288">
        <f>IF(AND($BU67=$BV67,BW67=AQ$13),$J67&amp;$K67&amp;$L67&amp;$M67&amp;$N67&amp;$O67&amp;$P67&amp;$Q67&amp;$R67&amp;$S67&amp;$T67&amp;$U67,IFERROR(MATCH($AN67,AQ$17:AQ66,0),-1000))</f>
        <v>1</v>
      </c>
      <c r="AR67" s="288">
        <f>IF(AND($BU67=$BV67,BX67=AR$13),$J67&amp;$K67&amp;$L67&amp;$M67&amp;$N67&amp;$O67&amp;$P67&amp;$Q67&amp;$R67&amp;$S67&amp;$T67&amp;$U67,IFERROR(MATCH($AN67,AR$17:AR66,0),-1000))</f>
        <v>1</v>
      </c>
      <c r="AS67" s="254">
        <f t="shared" si="112"/>
        <v>0</v>
      </c>
      <c r="AT67" s="261" t="str">
        <f t="shared" si="32"/>
        <v/>
      </c>
      <c r="AU67" s="254" t="str">
        <f t="shared" si="33"/>
        <v/>
      </c>
      <c r="AV67" s="254" t="str">
        <f t="shared" si="34"/>
        <v/>
      </c>
      <c r="AW67" s="254" t="str">
        <f t="shared" si="35"/>
        <v/>
      </c>
      <c r="AX67" s="254" t="str">
        <f t="shared" si="36"/>
        <v/>
      </c>
      <c r="AY67" s="254" t="str">
        <f t="shared" si="37"/>
        <v/>
      </c>
      <c r="AZ67" s="254" t="str">
        <f t="shared" si="38"/>
        <v/>
      </c>
      <c r="BA67" s="254" t="str">
        <f t="shared" si="39"/>
        <v/>
      </c>
      <c r="BB67" s="254" t="str">
        <f t="shared" si="40"/>
        <v/>
      </c>
      <c r="BC67" s="254" t="str">
        <f t="shared" si="41"/>
        <v/>
      </c>
      <c r="BD67" s="254" t="str">
        <f t="shared" si="42"/>
        <v/>
      </c>
      <c r="BE67" s="262" t="str">
        <f t="shared" si="43"/>
        <v/>
      </c>
      <c r="BF67" s="263" t="str">
        <f t="shared" si="44"/>
        <v/>
      </c>
      <c r="BG67" s="254" t="str">
        <f t="shared" si="45"/>
        <v/>
      </c>
      <c r="BH67" s="254" t="str">
        <f t="shared" si="46"/>
        <v/>
      </c>
      <c r="BI67" s="254" t="str">
        <f t="shared" si="47"/>
        <v/>
      </c>
      <c r="BJ67" s="254" t="str">
        <f t="shared" si="48"/>
        <v/>
      </c>
      <c r="BK67" s="254" t="str">
        <f t="shared" si="49"/>
        <v/>
      </c>
      <c r="BL67" s="254" t="str">
        <f t="shared" si="50"/>
        <v/>
      </c>
      <c r="BM67" s="254" t="str">
        <f t="shared" si="51"/>
        <v/>
      </c>
      <c r="BN67" s="254" t="str">
        <f t="shared" si="52"/>
        <v/>
      </c>
      <c r="BO67" s="254" t="str">
        <f t="shared" si="53"/>
        <v/>
      </c>
      <c r="BP67" s="254" t="str">
        <f t="shared" si="54"/>
        <v/>
      </c>
      <c r="BQ67" s="264" t="str">
        <f t="shared" si="55"/>
        <v/>
      </c>
      <c r="BR67" s="261" t="str">
        <f t="shared" si="115"/>
        <v/>
      </c>
      <c r="BS67" s="254" t="str">
        <f t="shared" si="116"/>
        <v/>
      </c>
      <c r="BT67" s="254" t="str">
        <f t="shared" si="117"/>
        <v/>
      </c>
      <c r="BU67" s="265" t="str">
        <f t="shared" si="118"/>
        <v/>
      </c>
      <c r="BV67" s="263" t="str">
        <f t="shared" si="119"/>
        <v/>
      </c>
      <c r="BW67" s="254" t="str">
        <f t="shared" si="120"/>
        <v/>
      </c>
      <c r="BX67" s="254" t="str">
        <f t="shared" si="121"/>
        <v/>
      </c>
      <c r="BY67" s="264" t="str">
        <f t="shared" si="122"/>
        <v/>
      </c>
      <c r="BZ67" s="254" t="str">
        <f t="shared" si="123"/>
        <v/>
      </c>
      <c r="CA67" s="254">
        <f t="shared" si="61"/>
        <v>0</v>
      </c>
      <c r="CB67" s="254">
        <f t="shared" si="62"/>
        <v>0</v>
      </c>
      <c r="CC67" s="254">
        <f t="shared" si="63"/>
        <v>0</v>
      </c>
      <c r="CD67" s="254">
        <f t="shared" si="64"/>
        <v>0</v>
      </c>
      <c r="CE67" s="254">
        <f t="shared" si="65"/>
        <v>0</v>
      </c>
      <c r="CF67" s="254">
        <f t="shared" si="66"/>
        <v>0</v>
      </c>
      <c r="CG67" s="254">
        <f t="shared" si="67"/>
        <v>0</v>
      </c>
      <c r="CH67" s="254">
        <f t="shared" si="68"/>
        <v>0</v>
      </c>
      <c r="CI67" s="254">
        <f t="shared" si="69"/>
        <v>0</v>
      </c>
      <c r="CJ67" s="254">
        <f t="shared" si="70"/>
        <v>0</v>
      </c>
      <c r="CK67" s="254">
        <f t="shared" si="71"/>
        <v>0</v>
      </c>
      <c r="CL67" s="254">
        <f t="shared" si="72"/>
        <v>0</v>
      </c>
      <c r="CM67" s="254">
        <f t="shared" si="73"/>
        <v>0</v>
      </c>
      <c r="CN67" s="254">
        <f t="shared" si="74"/>
        <v>0</v>
      </c>
      <c r="CO67" s="254">
        <f t="shared" si="75"/>
        <v>0</v>
      </c>
      <c r="CP67" s="254">
        <f t="shared" si="76"/>
        <v>0</v>
      </c>
      <c r="CQ67" s="254">
        <f t="shared" si="77"/>
        <v>0</v>
      </c>
      <c r="CR67" s="254">
        <f t="shared" si="78"/>
        <v>0</v>
      </c>
      <c r="CS67" s="254">
        <f t="shared" si="79"/>
        <v>0</v>
      </c>
      <c r="CT67" s="254">
        <f t="shared" si="80"/>
        <v>0</v>
      </c>
      <c r="CU67" s="254">
        <f t="shared" si="81"/>
        <v>0</v>
      </c>
      <c r="CV67" s="254">
        <f t="shared" si="82"/>
        <v>0</v>
      </c>
      <c r="CW67" s="254">
        <f t="shared" si="83"/>
        <v>0</v>
      </c>
      <c r="CX67" s="254">
        <f t="shared" si="84"/>
        <v>0</v>
      </c>
      <c r="CY67" s="254">
        <f t="shared" si="85"/>
        <v>0</v>
      </c>
      <c r="CZ67" s="254">
        <f t="shared" si="86"/>
        <v>0</v>
      </c>
      <c r="DA67" s="254">
        <f t="shared" si="87"/>
        <v>0</v>
      </c>
      <c r="DB67" s="254">
        <f t="shared" si="88"/>
        <v>0</v>
      </c>
      <c r="DC67" s="254">
        <f t="shared" si="89"/>
        <v>0</v>
      </c>
      <c r="DD67" s="254">
        <f t="shared" si="90"/>
        <v>0</v>
      </c>
      <c r="DE67" s="254">
        <f t="shared" si="91"/>
        <v>0</v>
      </c>
      <c r="DF67" s="254">
        <f t="shared" si="92"/>
        <v>0</v>
      </c>
      <c r="DG67" s="254">
        <f t="shared" si="93"/>
        <v>0</v>
      </c>
      <c r="DH67" s="254">
        <f t="shared" si="94"/>
        <v>0</v>
      </c>
      <c r="DI67" s="254">
        <f t="shared" si="95"/>
        <v>0</v>
      </c>
      <c r="DJ67" s="254">
        <f t="shared" si="96"/>
        <v>0</v>
      </c>
      <c r="DK67" s="254">
        <f t="shared" si="97"/>
        <v>0</v>
      </c>
      <c r="DL67" s="254">
        <f t="shared" si="98"/>
        <v>0</v>
      </c>
      <c r="DM67" s="254">
        <f t="shared" si="99"/>
        <v>0</v>
      </c>
      <c r="DN67" s="254">
        <f t="shared" si="100"/>
        <v>0</v>
      </c>
      <c r="DO67" s="254">
        <f t="shared" si="101"/>
        <v>0</v>
      </c>
      <c r="DP67" s="254">
        <f t="shared" si="102"/>
        <v>0</v>
      </c>
      <c r="DQ67" s="254">
        <f t="shared" si="103"/>
        <v>0</v>
      </c>
      <c r="DR67" s="254">
        <f t="shared" si="104"/>
        <v>0</v>
      </c>
      <c r="DS67" s="254">
        <f t="shared" si="105"/>
        <v>0</v>
      </c>
      <c r="DT67" s="254">
        <f t="shared" si="106"/>
        <v>0</v>
      </c>
      <c r="DU67" s="254">
        <f t="shared" si="107"/>
        <v>0</v>
      </c>
      <c r="DV67" s="254">
        <f t="shared" si="108"/>
        <v>0</v>
      </c>
    </row>
    <row r="68" spans="1:130" ht="24" customHeight="1">
      <c r="A68" s="11" t="str">
        <f ca="1">IF(AG68&lt;&gt;"OK","",CONCATENATE(TEXT('Front Page'!$F$33,"000"),TEXT('Front Page'!$F$31,"000"),"-",LEFT('Front Page'!$R$53,5),"-",LEFT(D68,1),AJ68, "-",TEXT(B68,"000")))</f>
        <v/>
      </c>
      <c r="B68" s="12" t="str">
        <f>IFERROR(IF(E68="","",MAX(B$17:B67)+1),"")</f>
        <v/>
      </c>
      <c r="C68" s="13"/>
      <c r="D68" s="29" t="str">
        <f t="shared" si="141"/>
        <v>None</v>
      </c>
      <c r="E68" s="29" t="str">
        <f t="shared" si="109"/>
        <v/>
      </c>
      <c r="F68" s="29" t="str">
        <f t="shared" si="110"/>
        <v/>
      </c>
      <c r="G68" s="363"/>
      <c r="H68" s="364"/>
      <c r="I68" s="325" t="str">
        <f t="shared" si="142"/>
        <v>No</v>
      </c>
      <c r="J68" s="314">
        <v>0</v>
      </c>
      <c r="K68" s="312">
        <v>0</v>
      </c>
      <c r="L68" s="312">
        <v>0</v>
      </c>
      <c r="M68" s="312">
        <v>0</v>
      </c>
      <c r="N68" s="312">
        <v>0</v>
      </c>
      <c r="O68" s="312">
        <v>0</v>
      </c>
      <c r="P68" s="312">
        <v>0</v>
      </c>
      <c r="Q68" s="312">
        <v>0</v>
      </c>
      <c r="R68" s="312">
        <v>0</v>
      </c>
      <c r="S68" s="312">
        <v>0</v>
      </c>
      <c r="T68" s="312">
        <v>0</v>
      </c>
      <c r="U68" s="312">
        <v>0</v>
      </c>
      <c r="V68" s="313">
        <v>1</v>
      </c>
      <c r="W68" s="313">
        <v>1</v>
      </c>
      <c r="X68" s="312">
        <v>0</v>
      </c>
      <c r="Y68" s="312">
        <v>0</v>
      </c>
      <c r="Z68" s="312">
        <v>0</v>
      </c>
      <c r="AA68" s="14">
        <v>0</v>
      </c>
      <c r="AB68" s="317"/>
      <c r="AC68" s="15" t="str">
        <f t="shared" si="24"/>
        <v/>
      </c>
      <c r="AD68" s="15" t="str">
        <f t="shared" si="25"/>
        <v/>
      </c>
      <c r="AE68" s="16" t="str">
        <f t="shared" si="26"/>
        <v>0 - 0</v>
      </c>
      <c r="AF68" s="20" t="str">
        <f t="shared" si="140"/>
        <v>Not an offer</v>
      </c>
      <c r="AG68" s="276" t="str">
        <f t="shared" si="27"/>
        <v>Not an Offer</v>
      </c>
      <c r="AH68" s="150"/>
      <c r="AI68" s="254">
        <v>52</v>
      </c>
      <c r="AJ68" s="149" t="str">
        <f t="shared" si="28"/>
        <v>00-TAG</v>
      </c>
      <c r="AK68" s="254" t="b">
        <f t="shared" si="111"/>
        <v>0</v>
      </c>
      <c r="AL68" s="254">
        <f t="shared" si="16"/>
        <v>0</v>
      </c>
      <c r="AM68" s="254">
        <f t="shared" si="29"/>
        <v>0</v>
      </c>
      <c r="AN68" s="288">
        <f t="shared" si="30"/>
        <v>0</v>
      </c>
      <c r="AO68" s="288">
        <f>IF(AND($BU68=$BV68,BU68=AO$13),$J68&amp;$K68&amp;$L68&amp;$M68&amp;$N68&amp;$O68&amp;$P68&amp;$Q68&amp;$R68&amp;$S68&amp;$T68&amp;$U68,IFERROR(MATCH($AN68,AO$17:AO67,0),-1000))</f>
        <v>1</v>
      </c>
      <c r="AP68" s="288">
        <f>IF(AND($BU68=$BV68,BV68=AP$13),$J68&amp;$K68&amp;$L68&amp;$M68&amp;$N68&amp;$O68&amp;$P68&amp;$Q68&amp;$R68&amp;$S68&amp;$T68&amp;$U68,IFERROR(MATCH($AN68,AP$17:AP67,0),-1000))</f>
        <v>1</v>
      </c>
      <c r="AQ68" s="288">
        <f>IF(AND($BU68=$BV68,BW68=AQ$13),$J68&amp;$K68&amp;$L68&amp;$M68&amp;$N68&amp;$O68&amp;$P68&amp;$Q68&amp;$R68&amp;$S68&amp;$T68&amp;$U68,IFERROR(MATCH($AN68,AQ$17:AQ67,0),-1000))</f>
        <v>1</v>
      </c>
      <c r="AR68" s="288">
        <f>IF(AND($BU68=$BV68,BX68=AR$13),$J68&amp;$K68&amp;$L68&amp;$M68&amp;$N68&amp;$O68&amp;$P68&amp;$Q68&amp;$R68&amp;$S68&amp;$T68&amp;$U68,IFERROR(MATCH($AN68,AR$17:AR67,0),-1000))</f>
        <v>1</v>
      </c>
      <c r="AS68" s="254">
        <f t="shared" si="112"/>
        <v>0</v>
      </c>
      <c r="AT68" s="261" t="str">
        <f t="shared" si="32"/>
        <v/>
      </c>
      <c r="AU68" s="254" t="str">
        <f t="shared" si="33"/>
        <v/>
      </c>
      <c r="AV68" s="254" t="str">
        <f t="shared" si="34"/>
        <v/>
      </c>
      <c r="AW68" s="254" t="str">
        <f t="shared" si="35"/>
        <v/>
      </c>
      <c r="AX68" s="254" t="str">
        <f t="shared" si="36"/>
        <v/>
      </c>
      <c r="AY68" s="254" t="str">
        <f t="shared" si="37"/>
        <v/>
      </c>
      <c r="AZ68" s="254" t="str">
        <f t="shared" si="38"/>
        <v/>
      </c>
      <c r="BA68" s="254" t="str">
        <f t="shared" si="39"/>
        <v/>
      </c>
      <c r="BB68" s="254" t="str">
        <f t="shared" si="40"/>
        <v/>
      </c>
      <c r="BC68" s="254" t="str">
        <f t="shared" si="41"/>
        <v/>
      </c>
      <c r="BD68" s="254" t="str">
        <f t="shared" si="42"/>
        <v/>
      </c>
      <c r="BE68" s="262" t="str">
        <f t="shared" si="43"/>
        <v/>
      </c>
      <c r="BF68" s="263" t="str">
        <f t="shared" si="44"/>
        <v/>
      </c>
      <c r="BG68" s="254" t="str">
        <f t="shared" si="45"/>
        <v/>
      </c>
      <c r="BH68" s="254" t="str">
        <f t="shared" si="46"/>
        <v/>
      </c>
      <c r="BI68" s="254" t="str">
        <f t="shared" si="47"/>
        <v/>
      </c>
      <c r="BJ68" s="254" t="str">
        <f t="shared" si="48"/>
        <v/>
      </c>
      <c r="BK68" s="254" t="str">
        <f t="shared" si="49"/>
        <v/>
      </c>
      <c r="BL68" s="254" t="str">
        <f t="shared" si="50"/>
        <v/>
      </c>
      <c r="BM68" s="254" t="str">
        <f t="shared" si="51"/>
        <v/>
      </c>
      <c r="BN68" s="254" t="str">
        <f t="shared" si="52"/>
        <v/>
      </c>
      <c r="BO68" s="254" t="str">
        <f t="shared" si="53"/>
        <v/>
      </c>
      <c r="BP68" s="254" t="str">
        <f t="shared" si="54"/>
        <v/>
      </c>
      <c r="BQ68" s="264" t="str">
        <f t="shared" si="55"/>
        <v/>
      </c>
      <c r="BR68" s="261" t="str">
        <f t="shared" si="115"/>
        <v/>
      </c>
      <c r="BS68" s="254" t="str">
        <f t="shared" si="116"/>
        <v/>
      </c>
      <c r="BT68" s="254" t="str">
        <f t="shared" si="117"/>
        <v/>
      </c>
      <c r="BU68" s="265" t="str">
        <f t="shared" si="118"/>
        <v/>
      </c>
      <c r="BV68" s="263" t="str">
        <f t="shared" si="119"/>
        <v/>
      </c>
      <c r="BW68" s="254" t="str">
        <f t="shared" si="120"/>
        <v/>
      </c>
      <c r="BX68" s="254" t="str">
        <f t="shared" si="121"/>
        <v/>
      </c>
      <c r="BY68" s="264" t="str">
        <f t="shared" si="122"/>
        <v/>
      </c>
      <c r="BZ68" s="254" t="str">
        <f t="shared" si="123"/>
        <v/>
      </c>
      <c r="CA68" s="254">
        <f t="shared" si="61"/>
        <v>0</v>
      </c>
      <c r="CB68" s="254">
        <f t="shared" si="62"/>
        <v>0</v>
      </c>
      <c r="CC68" s="254">
        <f t="shared" si="63"/>
        <v>0</v>
      </c>
      <c r="CD68" s="254">
        <f t="shared" si="64"/>
        <v>0</v>
      </c>
      <c r="CE68" s="254">
        <f t="shared" si="65"/>
        <v>0</v>
      </c>
      <c r="CF68" s="254">
        <f t="shared" si="66"/>
        <v>0</v>
      </c>
      <c r="CG68" s="254">
        <f t="shared" si="67"/>
        <v>0</v>
      </c>
      <c r="CH68" s="254">
        <f t="shared" si="68"/>
        <v>0</v>
      </c>
      <c r="CI68" s="254">
        <f t="shared" si="69"/>
        <v>0</v>
      </c>
      <c r="CJ68" s="254">
        <f t="shared" si="70"/>
        <v>0</v>
      </c>
      <c r="CK68" s="254">
        <f t="shared" si="71"/>
        <v>0</v>
      </c>
      <c r="CL68" s="254">
        <f t="shared" si="72"/>
        <v>0</v>
      </c>
      <c r="CM68" s="254">
        <f t="shared" si="73"/>
        <v>0</v>
      </c>
      <c r="CN68" s="254">
        <f t="shared" si="74"/>
        <v>0</v>
      </c>
      <c r="CO68" s="254">
        <f t="shared" si="75"/>
        <v>0</v>
      </c>
      <c r="CP68" s="254">
        <f t="shared" si="76"/>
        <v>0</v>
      </c>
      <c r="CQ68" s="254">
        <f t="shared" si="77"/>
        <v>0</v>
      </c>
      <c r="CR68" s="254">
        <f t="shared" si="78"/>
        <v>0</v>
      </c>
      <c r="CS68" s="254">
        <f t="shared" si="79"/>
        <v>0</v>
      </c>
      <c r="CT68" s="254">
        <f t="shared" si="80"/>
        <v>0</v>
      </c>
      <c r="CU68" s="254">
        <f t="shared" si="81"/>
        <v>0</v>
      </c>
      <c r="CV68" s="254">
        <f t="shared" si="82"/>
        <v>0</v>
      </c>
      <c r="CW68" s="254">
        <f t="shared" si="83"/>
        <v>0</v>
      </c>
      <c r="CX68" s="254">
        <f t="shared" si="84"/>
        <v>0</v>
      </c>
      <c r="CY68" s="254">
        <f t="shared" si="85"/>
        <v>0</v>
      </c>
      <c r="CZ68" s="254">
        <f t="shared" si="86"/>
        <v>0</v>
      </c>
      <c r="DA68" s="254">
        <f t="shared" si="87"/>
        <v>0</v>
      </c>
      <c r="DB68" s="254">
        <f t="shared" si="88"/>
        <v>0</v>
      </c>
      <c r="DC68" s="254">
        <f t="shared" si="89"/>
        <v>0</v>
      </c>
      <c r="DD68" s="254">
        <f t="shared" si="90"/>
        <v>0</v>
      </c>
      <c r="DE68" s="254">
        <f t="shared" si="91"/>
        <v>0</v>
      </c>
      <c r="DF68" s="254">
        <f t="shared" si="92"/>
        <v>0</v>
      </c>
      <c r="DG68" s="254">
        <f t="shared" si="93"/>
        <v>0</v>
      </c>
      <c r="DH68" s="254">
        <f t="shared" si="94"/>
        <v>0</v>
      </c>
      <c r="DI68" s="254">
        <f t="shared" si="95"/>
        <v>0</v>
      </c>
      <c r="DJ68" s="254">
        <f t="shared" si="96"/>
        <v>0</v>
      </c>
      <c r="DK68" s="254">
        <f t="shared" si="97"/>
        <v>0</v>
      </c>
      <c r="DL68" s="254">
        <f t="shared" si="98"/>
        <v>0</v>
      </c>
      <c r="DM68" s="254">
        <f t="shared" si="99"/>
        <v>0</v>
      </c>
      <c r="DN68" s="254">
        <f t="shared" si="100"/>
        <v>0</v>
      </c>
      <c r="DO68" s="254">
        <f t="shared" si="101"/>
        <v>0</v>
      </c>
      <c r="DP68" s="254">
        <f t="shared" si="102"/>
        <v>0</v>
      </c>
      <c r="DQ68" s="254">
        <f t="shared" si="103"/>
        <v>0</v>
      </c>
      <c r="DR68" s="254">
        <f t="shared" si="104"/>
        <v>0</v>
      </c>
      <c r="DS68" s="254">
        <f t="shared" si="105"/>
        <v>0</v>
      </c>
      <c r="DT68" s="254">
        <f t="shared" si="106"/>
        <v>0</v>
      </c>
      <c r="DU68" s="254">
        <f t="shared" si="107"/>
        <v>0</v>
      </c>
      <c r="DV68" s="254">
        <f t="shared" si="108"/>
        <v>0</v>
      </c>
    </row>
    <row r="69" spans="1:130" ht="24" customHeight="1">
      <c r="A69" s="11" t="str">
        <f ca="1">IF(AG69&lt;&gt;"OK","",CONCATENATE(TEXT('Front Page'!$F$33,"000"),TEXT('Front Page'!$F$31,"000"),"-",LEFT('Front Page'!$R$53,5),"-",LEFT(D69,1),AJ69, "-",TEXT(B69,"000")))</f>
        <v/>
      </c>
      <c r="B69" s="12" t="str">
        <f>IFERROR(IF(E69="","",MAX(B$17:B68)+1),"")</f>
        <v/>
      </c>
      <c r="C69" s="13"/>
      <c r="D69" s="29" t="str">
        <f t="shared" si="141"/>
        <v>None</v>
      </c>
      <c r="E69" s="29" t="str">
        <f t="shared" si="109"/>
        <v/>
      </c>
      <c r="F69" s="29" t="str">
        <f t="shared" si="110"/>
        <v/>
      </c>
      <c r="G69" s="363"/>
      <c r="H69" s="364"/>
      <c r="I69" s="325" t="str">
        <f t="shared" si="142"/>
        <v>No</v>
      </c>
      <c r="J69" s="314">
        <v>0</v>
      </c>
      <c r="K69" s="312">
        <v>0</v>
      </c>
      <c r="L69" s="312">
        <v>0</v>
      </c>
      <c r="M69" s="312">
        <v>0</v>
      </c>
      <c r="N69" s="312">
        <v>0</v>
      </c>
      <c r="O69" s="312">
        <v>0</v>
      </c>
      <c r="P69" s="312">
        <v>0</v>
      </c>
      <c r="Q69" s="312">
        <v>0</v>
      </c>
      <c r="R69" s="312">
        <v>0</v>
      </c>
      <c r="S69" s="312">
        <v>0</v>
      </c>
      <c r="T69" s="312">
        <v>0</v>
      </c>
      <c r="U69" s="312">
        <v>0</v>
      </c>
      <c r="V69" s="313">
        <v>1</v>
      </c>
      <c r="W69" s="313">
        <v>1</v>
      </c>
      <c r="X69" s="312">
        <v>0</v>
      </c>
      <c r="Y69" s="312">
        <v>0</v>
      </c>
      <c r="Z69" s="312">
        <v>0</v>
      </c>
      <c r="AA69" s="14">
        <v>0</v>
      </c>
      <c r="AB69" s="317"/>
      <c r="AC69" s="15" t="str">
        <f t="shared" si="24"/>
        <v/>
      </c>
      <c r="AD69" s="15" t="str">
        <f t="shared" si="25"/>
        <v/>
      </c>
      <c r="AE69" s="16" t="str">
        <f t="shared" si="26"/>
        <v>0 - 0</v>
      </c>
      <c r="AF69" s="20" t="str">
        <f t="shared" si="140"/>
        <v>Not an offer</v>
      </c>
      <c r="AG69" s="276" t="str">
        <f t="shared" si="27"/>
        <v>Not an Offer</v>
      </c>
      <c r="AH69" s="150"/>
      <c r="AI69" s="254">
        <v>53</v>
      </c>
      <c r="AJ69" s="149" t="str">
        <f t="shared" si="28"/>
        <v>00-TAG</v>
      </c>
      <c r="AK69" s="254" t="b">
        <f t="shared" si="111"/>
        <v>0</v>
      </c>
      <c r="AL69" s="254">
        <f t="shared" si="16"/>
        <v>0</v>
      </c>
      <c r="AM69" s="254">
        <f t="shared" si="29"/>
        <v>0</v>
      </c>
      <c r="AN69" s="288">
        <f t="shared" si="30"/>
        <v>0</v>
      </c>
      <c r="AO69" s="288">
        <f>IF(AND($BU69=$BV69,BU69=AO$13),$J69&amp;$K69&amp;$L69&amp;$M69&amp;$N69&amp;$O69&amp;$P69&amp;$Q69&amp;$R69&amp;$S69&amp;$T69&amp;$U69,IFERROR(MATCH($AN69,AO$17:AO68,0),-1000))</f>
        <v>1</v>
      </c>
      <c r="AP69" s="288">
        <f>IF(AND($BU69=$BV69,BV69=AP$13),$J69&amp;$K69&amp;$L69&amp;$M69&amp;$N69&amp;$O69&amp;$P69&amp;$Q69&amp;$R69&amp;$S69&amp;$T69&amp;$U69,IFERROR(MATCH($AN69,AP$17:AP68,0),-1000))</f>
        <v>1</v>
      </c>
      <c r="AQ69" s="288">
        <f>IF(AND($BU69=$BV69,BW69=AQ$13),$J69&amp;$K69&amp;$L69&amp;$M69&amp;$N69&amp;$O69&amp;$P69&amp;$Q69&amp;$R69&amp;$S69&amp;$T69&amp;$U69,IFERROR(MATCH($AN69,AQ$17:AQ68,0),-1000))</f>
        <v>1</v>
      </c>
      <c r="AR69" s="288">
        <f>IF(AND($BU69=$BV69,BX69=AR$13),$J69&amp;$K69&amp;$L69&amp;$M69&amp;$N69&amp;$O69&amp;$P69&amp;$Q69&amp;$R69&amp;$S69&amp;$T69&amp;$U69,IFERROR(MATCH($AN69,AR$17:AR68,0),-1000))</f>
        <v>1</v>
      </c>
      <c r="AS69" s="254">
        <f t="shared" si="112"/>
        <v>0</v>
      </c>
      <c r="AT69" s="261" t="str">
        <f t="shared" si="32"/>
        <v/>
      </c>
      <c r="AU69" s="254" t="str">
        <f t="shared" si="33"/>
        <v/>
      </c>
      <c r="AV69" s="254" t="str">
        <f t="shared" si="34"/>
        <v/>
      </c>
      <c r="AW69" s="254" t="str">
        <f t="shared" si="35"/>
        <v/>
      </c>
      <c r="AX69" s="254" t="str">
        <f t="shared" si="36"/>
        <v/>
      </c>
      <c r="AY69" s="254" t="str">
        <f t="shared" si="37"/>
        <v/>
      </c>
      <c r="AZ69" s="254" t="str">
        <f t="shared" si="38"/>
        <v/>
      </c>
      <c r="BA69" s="254" t="str">
        <f t="shared" si="39"/>
        <v/>
      </c>
      <c r="BB69" s="254" t="str">
        <f t="shared" si="40"/>
        <v/>
      </c>
      <c r="BC69" s="254" t="str">
        <f t="shared" si="41"/>
        <v/>
      </c>
      <c r="BD69" s="254" t="str">
        <f t="shared" si="42"/>
        <v/>
      </c>
      <c r="BE69" s="262" t="str">
        <f t="shared" si="43"/>
        <v/>
      </c>
      <c r="BF69" s="263" t="str">
        <f t="shared" si="44"/>
        <v/>
      </c>
      <c r="BG69" s="254" t="str">
        <f t="shared" si="45"/>
        <v/>
      </c>
      <c r="BH69" s="254" t="str">
        <f t="shared" si="46"/>
        <v/>
      </c>
      <c r="BI69" s="254" t="str">
        <f t="shared" si="47"/>
        <v/>
      </c>
      <c r="BJ69" s="254" t="str">
        <f t="shared" si="48"/>
        <v/>
      </c>
      <c r="BK69" s="254" t="str">
        <f t="shared" si="49"/>
        <v/>
      </c>
      <c r="BL69" s="254" t="str">
        <f t="shared" si="50"/>
        <v/>
      </c>
      <c r="BM69" s="254" t="str">
        <f t="shared" si="51"/>
        <v/>
      </c>
      <c r="BN69" s="254" t="str">
        <f t="shared" si="52"/>
        <v/>
      </c>
      <c r="BO69" s="254" t="str">
        <f t="shared" si="53"/>
        <v/>
      </c>
      <c r="BP69" s="254" t="str">
        <f t="shared" si="54"/>
        <v/>
      </c>
      <c r="BQ69" s="264" t="str">
        <f t="shared" si="55"/>
        <v/>
      </c>
      <c r="BR69" s="261" t="str">
        <f t="shared" si="115"/>
        <v/>
      </c>
      <c r="BS69" s="254" t="str">
        <f t="shared" si="116"/>
        <v/>
      </c>
      <c r="BT69" s="254" t="str">
        <f t="shared" si="117"/>
        <v/>
      </c>
      <c r="BU69" s="265" t="str">
        <f t="shared" si="118"/>
        <v/>
      </c>
      <c r="BV69" s="263" t="str">
        <f t="shared" si="119"/>
        <v/>
      </c>
      <c r="BW69" s="254" t="str">
        <f t="shared" si="120"/>
        <v/>
      </c>
      <c r="BX69" s="254" t="str">
        <f t="shared" si="121"/>
        <v/>
      </c>
      <c r="BY69" s="264" t="str">
        <f t="shared" si="122"/>
        <v/>
      </c>
      <c r="BZ69" s="254" t="str">
        <f t="shared" si="123"/>
        <v/>
      </c>
      <c r="CA69" s="254">
        <f t="shared" si="61"/>
        <v>0</v>
      </c>
      <c r="CB69" s="254">
        <f t="shared" si="62"/>
        <v>0</v>
      </c>
      <c r="CC69" s="254">
        <f t="shared" si="63"/>
        <v>0</v>
      </c>
      <c r="CD69" s="254">
        <f t="shared" si="64"/>
        <v>0</v>
      </c>
      <c r="CE69" s="254">
        <f t="shared" si="65"/>
        <v>0</v>
      </c>
      <c r="CF69" s="254">
        <f t="shared" si="66"/>
        <v>0</v>
      </c>
      <c r="CG69" s="254">
        <f t="shared" si="67"/>
        <v>0</v>
      </c>
      <c r="CH69" s="254">
        <f t="shared" si="68"/>
        <v>0</v>
      </c>
      <c r="CI69" s="254">
        <f t="shared" si="69"/>
        <v>0</v>
      </c>
      <c r="CJ69" s="254">
        <f t="shared" si="70"/>
        <v>0</v>
      </c>
      <c r="CK69" s="254">
        <f t="shared" si="71"/>
        <v>0</v>
      </c>
      <c r="CL69" s="254">
        <f t="shared" si="72"/>
        <v>0</v>
      </c>
      <c r="CM69" s="254">
        <f t="shared" si="73"/>
        <v>0</v>
      </c>
      <c r="CN69" s="254">
        <f t="shared" si="74"/>
        <v>0</v>
      </c>
      <c r="CO69" s="254">
        <f t="shared" si="75"/>
        <v>0</v>
      </c>
      <c r="CP69" s="254">
        <f t="shared" si="76"/>
        <v>0</v>
      </c>
      <c r="CQ69" s="254">
        <f t="shared" si="77"/>
        <v>0</v>
      </c>
      <c r="CR69" s="254">
        <f t="shared" si="78"/>
        <v>0</v>
      </c>
      <c r="CS69" s="254">
        <f t="shared" si="79"/>
        <v>0</v>
      </c>
      <c r="CT69" s="254">
        <f t="shared" si="80"/>
        <v>0</v>
      </c>
      <c r="CU69" s="254">
        <f t="shared" si="81"/>
        <v>0</v>
      </c>
      <c r="CV69" s="254">
        <f t="shared" si="82"/>
        <v>0</v>
      </c>
      <c r="CW69" s="254">
        <f t="shared" si="83"/>
        <v>0</v>
      </c>
      <c r="CX69" s="254">
        <f t="shared" si="84"/>
        <v>0</v>
      </c>
      <c r="CY69" s="254">
        <f t="shared" si="85"/>
        <v>0</v>
      </c>
      <c r="CZ69" s="254">
        <f t="shared" si="86"/>
        <v>0</v>
      </c>
      <c r="DA69" s="254">
        <f t="shared" si="87"/>
        <v>0</v>
      </c>
      <c r="DB69" s="254">
        <f t="shared" si="88"/>
        <v>0</v>
      </c>
      <c r="DC69" s="254">
        <f t="shared" si="89"/>
        <v>0</v>
      </c>
      <c r="DD69" s="254">
        <f t="shared" si="90"/>
        <v>0</v>
      </c>
      <c r="DE69" s="254">
        <f t="shared" si="91"/>
        <v>0</v>
      </c>
      <c r="DF69" s="254">
        <f t="shared" si="92"/>
        <v>0</v>
      </c>
      <c r="DG69" s="254">
        <f t="shared" si="93"/>
        <v>0</v>
      </c>
      <c r="DH69" s="254">
        <f t="shared" si="94"/>
        <v>0</v>
      </c>
      <c r="DI69" s="254">
        <f t="shared" si="95"/>
        <v>0</v>
      </c>
      <c r="DJ69" s="254">
        <f t="shared" si="96"/>
        <v>0</v>
      </c>
      <c r="DK69" s="254">
        <f t="shared" si="97"/>
        <v>0</v>
      </c>
      <c r="DL69" s="254">
        <f t="shared" si="98"/>
        <v>0</v>
      </c>
      <c r="DM69" s="254">
        <f t="shared" si="99"/>
        <v>0</v>
      </c>
      <c r="DN69" s="254">
        <f t="shared" si="100"/>
        <v>0</v>
      </c>
      <c r="DO69" s="254">
        <f t="shared" si="101"/>
        <v>0</v>
      </c>
      <c r="DP69" s="254">
        <f t="shared" si="102"/>
        <v>0</v>
      </c>
      <c r="DQ69" s="254">
        <f t="shared" si="103"/>
        <v>0</v>
      </c>
      <c r="DR69" s="254">
        <f t="shared" si="104"/>
        <v>0</v>
      </c>
      <c r="DS69" s="254">
        <f t="shared" si="105"/>
        <v>0</v>
      </c>
      <c r="DT69" s="254">
        <f t="shared" si="106"/>
        <v>0</v>
      </c>
      <c r="DU69" s="254">
        <f t="shared" si="107"/>
        <v>0</v>
      </c>
      <c r="DV69" s="254">
        <f t="shared" si="108"/>
        <v>0</v>
      </c>
    </row>
    <row r="70" spans="1:130" ht="24" customHeight="1">
      <c r="A70" s="11" t="str">
        <f ca="1">IF(AG70&lt;&gt;"OK","",CONCATENATE(TEXT('Front Page'!$F$33,"000"),TEXT('Front Page'!$F$31,"000"),"-",LEFT('Front Page'!$R$53,5),"-",LEFT(D70,1),AJ70, "-",TEXT(B70,"000")))</f>
        <v/>
      </c>
      <c r="B70" s="12" t="str">
        <f>IFERROR(IF(E70="","",MAX(B$17:B69)+1),"")</f>
        <v/>
      </c>
      <c r="C70" s="13"/>
      <c r="D70" s="29" t="str">
        <f t="shared" si="141"/>
        <v>None</v>
      </c>
      <c r="E70" s="29" t="str">
        <f t="shared" si="109"/>
        <v/>
      </c>
      <c r="F70" s="29" t="str">
        <f t="shared" si="110"/>
        <v/>
      </c>
      <c r="G70" s="363"/>
      <c r="H70" s="364"/>
      <c r="I70" s="325" t="str">
        <f t="shared" si="142"/>
        <v>No</v>
      </c>
      <c r="J70" s="314">
        <v>0</v>
      </c>
      <c r="K70" s="312">
        <v>0</v>
      </c>
      <c r="L70" s="312">
        <v>0</v>
      </c>
      <c r="M70" s="312">
        <v>0</v>
      </c>
      <c r="N70" s="312">
        <v>0</v>
      </c>
      <c r="O70" s="312">
        <v>0</v>
      </c>
      <c r="P70" s="312">
        <v>0</v>
      </c>
      <c r="Q70" s="312">
        <v>0</v>
      </c>
      <c r="R70" s="312">
        <v>0</v>
      </c>
      <c r="S70" s="312">
        <v>0</v>
      </c>
      <c r="T70" s="312">
        <v>0</v>
      </c>
      <c r="U70" s="312">
        <v>0</v>
      </c>
      <c r="V70" s="313">
        <v>1</v>
      </c>
      <c r="W70" s="313">
        <v>1</v>
      </c>
      <c r="X70" s="312">
        <v>0</v>
      </c>
      <c r="Y70" s="312">
        <v>0</v>
      </c>
      <c r="Z70" s="312">
        <v>0</v>
      </c>
      <c r="AA70" s="14">
        <v>0</v>
      </c>
      <c r="AB70" s="317"/>
      <c r="AC70" s="15" t="str">
        <f t="shared" si="24"/>
        <v/>
      </c>
      <c r="AD70" s="15" t="str">
        <f t="shared" si="25"/>
        <v/>
      </c>
      <c r="AE70" s="16" t="str">
        <f t="shared" si="26"/>
        <v>0 - 0</v>
      </c>
      <c r="AF70" s="20" t="str">
        <f t="shared" si="140"/>
        <v>Not an offer</v>
      </c>
      <c r="AG70" s="276" t="str">
        <f t="shared" si="27"/>
        <v>Not an Offer</v>
      </c>
      <c r="AH70" s="150"/>
      <c r="AI70" s="254">
        <v>54</v>
      </c>
      <c r="AJ70" s="149" t="str">
        <f t="shared" si="28"/>
        <v>00-TAG</v>
      </c>
      <c r="AK70" s="254" t="b">
        <f t="shared" si="111"/>
        <v>0</v>
      </c>
      <c r="AL70" s="254">
        <f t="shared" si="16"/>
        <v>0</v>
      </c>
      <c r="AM70" s="254">
        <f t="shared" si="29"/>
        <v>0</v>
      </c>
      <c r="AN70" s="288">
        <f t="shared" si="30"/>
        <v>0</v>
      </c>
      <c r="AO70" s="288">
        <f>IF(AND($BU70=$BV70,BU70=AO$13),$J70&amp;$K70&amp;$L70&amp;$M70&amp;$N70&amp;$O70&amp;$P70&amp;$Q70&amp;$R70&amp;$S70&amp;$T70&amp;$U70,IFERROR(MATCH($AN70,AO$17:AO69,0),-1000))</f>
        <v>1</v>
      </c>
      <c r="AP70" s="288">
        <f>IF(AND($BU70=$BV70,BV70=AP$13),$J70&amp;$K70&amp;$L70&amp;$M70&amp;$N70&amp;$O70&amp;$P70&amp;$Q70&amp;$R70&amp;$S70&amp;$T70&amp;$U70,IFERROR(MATCH($AN70,AP$17:AP69,0),-1000))</f>
        <v>1</v>
      </c>
      <c r="AQ70" s="288">
        <f>IF(AND($BU70=$BV70,BW70=AQ$13),$J70&amp;$K70&amp;$L70&amp;$M70&amp;$N70&amp;$O70&amp;$P70&amp;$Q70&amp;$R70&amp;$S70&amp;$T70&amp;$U70,IFERROR(MATCH($AN70,AQ$17:AQ69,0),-1000))</f>
        <v>1</v>
      </c>
      <c r="AR70" s="288">
        <f>IF(AND($BU70=$BV70,BX70=AR$13),$J70&amp;$K70&amp;$L70&amp;$M70&amp;$N70&amp;$O70&amp;$P70&amp;$Q70&amp;$R70&amp;$S70&amp;$T70&amp;$U70,IFERROR(MATCH($AN70,AR$17:AR69,0),-1000))</f>
        <v>1</v>
      </c>
      <c r="AS70" s="254">
        <f t="shared" si="112"/>
        <v>0</v>
      </c>
      <c r="AT70" s="261" t="str">
        <f t="shared" si="32"/>
        <v/>
      </c>
      <c r="AU70" s="254" t="str">
        <f t="shared" si="33"/>
        <v/>
      </c>
      <c r="AV70" s="254" t="str">
        <f t="shared" si="34"/>
        <v/>
      </c>
      <c r="AW70" s="254" t="str">
        <f t="shared" si="35"/>
        <v/>
      </c>
      <c r="AX70" s="254" t="str">
        <f t="shared" si="36"/>
        <v/>
      </c>
      <c r="AY70" s="254" t="str">
        <f t="shared" si="37"/>
        <v/>
      </c>
      <c r="AZ70" s="254" t="str">
        <f t="shared" si="38"/>
        <v/>
      </c>
      <c r="BA70" s="254" t="str">
        <f t="shared" si="39"/>
        <v/>
      </c>
      <c r="BB70" s="254" t="str">
        <f t="shared" si="40"/>
        <v/>
      </c>
      <c r="BC70" s="254" t="str">
        <f t="shared" si="41"/>
        <v/>
      </c>
      <c r="BD70" s="254" t="str">
        <f t="shared" si="42"/>
        <v/>
      </c>
      <c r="BE70" s="262" t="str">
        <f t="shared" si="43"/>
        <v/>
      </c>
      <c r="BF70" s="263" t="str">
        <f t="shared" si="44"/>
        <v/>
      </c>
      <c r="BG70" s="254" t="str">
        <f t="shared" si="45"/>
        <v/>
      </c>
      <c r="BH70" s="254" t="str">
        <f t="shared" si="46"/>
        <v/>
      </c>
      <c r="BI70" s="254" t="str">
        <f t="shared" si="47"/>
        <v/>
      </c>
      <c r="BJ70" s="254" t="str">
        <f t="shared" si="48"/>
        <v/>
      </c>
      <c r="BK70" s="254" t="str">
        <f t="shared" si="49"/>
        <v/>
      </c>
      <c r="BL70" s="254" t="str">
        <f t="shared" si="50"/>
        <v/>
      </c>
      <c r="BM70" s="254" t="str">
        <f t="shared" si="51"/>
        <v/>
      </c>
      <c r="BN70" s="254" t="str">
        <f t="shared" si="52"/>
        <v/>
      </c>
      <c r="BO70" s="254" t="str">
        <f t="shared" si="53"/>
        <v/>
      </c>
      <c r="BP70" s="254" t="str">
        <f t="shared" si="54"/>
        <v/>
      </c>
      <c r="BQ70" s="264" t="str">
        <f t="shared" si="55"/>
        <v/>
      </c>
      <c r="BR70" s="261" t="str">
        <f t="shared" si="115"/>
        <v/>
      </c>
      <c r="BS70" s="254" t="str">
        <f t="shared" si="116"/>
        <v/>
      </c>
      <c r="BT70" s="254" t="str">
        <f t="shared" si="117"/>
        <v/>
      </c>
      <c r="BU70" s="265" t="str">
        <f t="shared" si="118"/>
        <v/>
      </c>
      <c r="BV70" s="263" t="str">
        <f t="shared" si="119"/>
        <v/>
      </c>
      <c r="BW70" s="254" t="str">
        <f t="shared" si="120"/>
        <v/>
      </c>
      <c r="BX70" s="254" t="str">
        <f t="shared" si="121"/>
        <v/>
      </c>
      <c r="BY70" s="264" t="str">
        <f t="shared" si="122"/>
        <v/>
      </c>
      <c r="BZ70" s="254" t="str">
        <f t="shared" si="123"/>
        <v/>
      </c>
      <c r="CA70" s="254">
        <f t="shared" si="61"/>
        <v>0</v>
      </c>
      <c r="CB70" s="254">
        <f t="shared" si="62"/>
        <v>0</v>
      </c>
      <c r="CC70" s="254">
        <f t="shared" si="63"/>
        <v>0</v>
      </c>
      <c r="CD70" s="254">
        <f t="shared" si="64"/>
        <v>0</v>
      </c>
      <c r="CE70" s="254">
        <f t="shared" si="65"/>
        <v>0</v>
      </c>
      <c r="CF70" s="254">
        <f t="shared" si="66"/>
        <v>0</v>
      </c>
      <c r="CG70" s="254">
        <f t="shared" si="67"/>
        <v>0</v>
      </c>
      <c r="CH70" s="254">
        <f t="shared" si="68"/>
        <v>0</v>
      </c>
      <c r="CI70" s="254">
        <f t="shared" si="69"/>
        <v>0</v>
      </c>
      <c r="CJ70" s="254">
        <f t="shared" si="70"/>
        <v>0</v>
      </c>
      <c r="CK70" s="254">
        <f t="shared" si="71"/>
        <v>0</v>
      </c>
      <c r="CL70" s="254">
        <f t="shared" si="72"/>
        <v>0</v>
      </c>
      <c r="CM70" s="254">
        <f t="shared" si="73"/>
        <v>0</v>
      </c>
      <c r="CN70" s="254">
        <f t="shared" si="74"/>
        <v>0</v>
      </c>
      <c r="CO70" s="254">
        <f t="shared" si="75"/>
        <v>0</v>
      </c>
      <c r="CP70" s="254">
        <f t="shared" si="76"/>
        <v>0</v>
      </c>
      <c r="CQ70" s="254">
        <f t="shared" si="77"/>
        <v>0</v>
      </c>
      <c r="CR70" s="254">
        <f t="shared" si="78"/>
        <v>0</v>
      </c>
      <c r="CS70" s="254">
        <f t="shared" si="79"/>
        <v>0</v>
      </c>
      <c r="CT70" s="254">
        <f t="shared" si="80"/>
        <v>0</v>
      </c>
      <c r="CU70" s="254">
        <f t="shared" si="81"/>
        <v>0</v>
      </c>
      <c r="CV70" s="254">
        <f t="shared" si="82"/>
        <v>0</v>
      </c>
      <c r="CW70" s="254">
        <f t="shared" si="83"/>
        <v>0</v>
      </c>
      <c r="CX70" s="254">
        <f t="shared" si="84"/>
        <v>0</v>
      </c>
      <c r="CY70" s="254">
        <f t="shared" si="85"/>
        <v>0</v>
      </c>
      <c r="CZ70" s="254">
        <f t="shared" si="86"/>
        <v>0</v>
      </c>
      <c r="DA70" s="254">
        <f t="shared" si="87"/>
        <v>0</v>
      </c>
      <c r="DB70" s="254">
        <f t="shared" si="88"/>
        <v>0</v>
      </c>
      <c r="DC70" s="254">
        <f t="shared" si="89"/>
        <v>0</v>
      </c>
      <c r="DD70" s="254">
        <f t="shared" si="90"/>
        <v>0</v>
      </c>
      <c r="DE70" s="254">
        <f t="shared" si="91"/>
        <v>0</v>
      </c>
      <c r="DF70" s="254">
        <f t="shared" si="92"/>
        <v>0</v>
      </c>
      <c r="DG70" s="254">
        <f t="shared" si="93"/>
        <v>0</v>
      </c>
      <c r="DH70" s="254">
        <f t="shared" si="94"/>
        <v>0</v>
      </c>
      <c r="DI70" s="254">
        <f t="shared" si="95"/>
        <v>0</v>
      </c>
      <c r="DJ70" s="254">
        <f t="shared" si="96"/>
        <v>0</v>
      </c>
      <c r="DK70" s="254">
        <f t="shared" si="97"/>
        <v>0</v>
      </c>
      <c r="DL70" s="254">
        <f t="shared" si="98"/>
        <v>0</v>
      </c>
      <c r="DM70" s="254">
        <f t="shared" si="99"/>
        <v>0</v>
      </c>
      <c r="DN70" s="254">
        <f t="shared" si="100"/>
        <v>0</v>
      </c>
      <c r="DO70" s="254">
        <f t="shared" si="101"/>
        <v>0</v>
      </c>
      <c r="DP70" s="254">
        <f t="shared" si="102"/>
        <v>0</v>
      </c>
      <c r="DQ70" s="254">
        <f t="shared" si="103"/>
        <v>0</v>
      </c>
      <c r="DR70" s="254">
        <f t="shared" si="104"/>
        <v>0</v>
      </c>
      <c r="DS70" s="254">
        <f t="shared" si="105"/>
        <v>0</v>
      </c>
      <c r="DT70" s="254">
        <f t="shared" si="106"/>
        <v>0</v>
      </c>
      <c r="DU70" s="254">
        <f t="shared" si="107"/>
        <v>0</v>
      </c>
      <c r="DV70" s="254">
        <f t="shared" si="108"/>
        <v>0</v>
      </c>
    </row>
    <row r="71" spans="1:130" ht="24" customHeight="1">
      <c r="A71" s="11" t="str">
        <f ca="1">IF(AG71&lt;&gt;"OK","",CONCATENATE(TEXT('Front Page'!$F$33,"000"),TEXT('Front Page'!$F$31,"000"),"-",LEFT('Front Page'!$R$53,5),"-",LEFT(D71,1),AJ71, "-",TEXT(B71,"000")))</f>
        <v/>
      </c>
      <c r="B71" s="12" t="str">
        <f>IFERROR(IF(E71="","",MAX(B$17:B70)+1),"")</f>
        <v/>
      </c>
      <c r="C71" s="13"/>
      <c r="D71" s="29" t="str">
        <f t="shared" si="141"/>
        <v>None</v>
      </c>
      <c r="E71" s="29" t="str">
        <f t="shared" si="109"/>
        <v/>
      </c>
      <c r="F71" s="29" t="str">
        <f t="shared" si="110"/>
        <v/>
      </c>
      <c r="G71" s="363"/>
      <c r="H71" s="364"/>
      <c r="I71" s="325" t="str">
        <f t="shared" si="142"/>
        <v>No</v>
      </c>
      <c r="J71" s="314">
        <v>0</v>
      </c>
      <c r="K71" s="312">
        <v>0</v>
      </c>
      <c r="L71" s="312">
        <v>0</v>
      </c>
      <c r="M71" s="312">
        <v>0</v>
      </c>
      <c r="N71" s="312">
        <v>0</v>
      </c>
      <c r="O71" s="312">
        <v>0</v>
      </c>
      <c r="P71" s="312">
        <v>0</v>
      </c>
      <c r="Q71" s="312">
        <v>0</v>
      </c>
      <c r="R71" s="312">
        <v>0</v>
      </c>
      <c r="S71" s="312">
        <v>0</v>
      </c>
      <c r="T71" s="312">
        <v>0</v>
      </c>
      <c r="U71" s="312">
        <v>0</v>
      </c>
      <c r="V71" s="313">
        <v>1</v>
      </c>
      <c r="W71" s="313">
        <v>1</v>
      </c>
      <c r="X71" s="312">
        <v>0</v>
      </c>
      <c r="Y71" s="312">
        <v>0</v>
      </c>
      <c r="Z71" s="312">
        <v>0</v>
      </c>
      <c r="AA71" s="14">
        <v>0</v>
      </c>
      <c r="AB71" s="317"/>
      <c r="AC71" s="15" t="str">
        <f t="shared" si="24"/>
        <v/>
      </c>
      <c r="AD71" s="15" t="str">
        <f t="shared" si="25"/>
        <v/>
      </c>
      <c r="AE71" s="16" t="str">
        <f t="shared" si="26"/>
        <v>0 - 0</v>
      </c>
      <c r="AF71" s="20" t="str">
        <f t="shared" si="140"/>
        <v>Not an offer</v>
      </c>
      <c r="AG71" s="276" t="str">
        <f t="shared" si="27"/>
        <v>Not an Offer</v>
      </c>
      <c r="AH71" s="150"/>
      <c r="AI71" s="254">
        <v>55</v>
      </c>
      <c r="AJ71" s="149" t="str">
        <f t="shared" si="28"/>
        <v>00-TAG</v>
      </c>
      <c r="AK71" s="254" t="b">
        <f t="shared" si="111"/>
        <v>0</v>
      </c>
      <c r="AL71" s="254">
        <f t="shared" si="16"/>
        <v>0</v>
      </c>
      <c r="AM71" s="254">
        <f t="shared" si="29"/>
        <v>0</v>
      </c>
      <c r="AN71" s="288">
        <f t="shared" si="30"/>
        <v>0</v>
      </c>
      <c r="AO71" s="288">
        <f>IF(AND($BU71=$BV71,BU71=AO$13),$J71&amp;$K71&amp;$L71&amp;$M71&amp;$N71&amp;$O71&amp;$P71&amp;$Q71&amp;$R71&amp;$S71&amp;$T71&amp;$U71,IFERROR(MATCH($AN71,AO$17:AO70,0),-1000))</f>
        <v>1</v>
      </c>
      <c r="AP71" s="288">
        <f>IF(AND($BU71=$BV71,BV71=AP$13),$J71&amp;$K71&amp;$L71&amp;$M71&amp;$N71&amp;$O71&amp;$P71&amp;$Q71&amp;$R71&amp;$S71&amp;$T71&amp;$U71,IFERROR(MATCH($AN71,AP$17:AP70,0),-1000))</f>
        <v>1</v>
      </c>
      <c r="AQ71" s="288">
        <f>IF(AND($BU71=$BV71,BW71=AQ$13),$J71&amp;$K71&amp;$L71&amp;$M71&amp;$N71&amp;$O71&amp;$P71&amp;$Q71&amp;$R71&amp;$S71&amp;$T71&amp;$U71,IFERROR(MATCH($AN71,AQ$17:AQ70,0),-1000))</f>
        <v>1</v>
      </c>
      <c r="AR71" s="288">
        <f>IF(AND($BU71=$BV71,BX71=AR$13),$J71&amp;$K71&amp;$L71&amp;$M71&amp;$N71&amp;$O71&amp;$P71&amp;$Q71&amp;$R71&amp;$S71&amp;$T71&amp;$U71,IFERROR(MATCH($AN71,AR$17:AR70,0),-1000))</f>
        <v>1</v>
      </c>
      <c r="AS71" s="254">
        <f t="shared" si="112"/>
        <v>0</v>
      </c>
      <c r="AT71" s="261" t="str">
        <f t="shared" si="32"/>
        <v/>
      </c>
      <c r="AU71" s="254" t="str">
        <f t="shared" si="33"/>
        <v/>
      </c>
      <c r="AV71" s="254" t="str">
        <f t="shared" si="34"/>
        <v/>
      </c>
      <c r="AW71" s="254" t="str">
        <f t="shared" si="35"/>
        <v/>
      </c>
      <c r="AX71" s="254" t="str">
        <f t="shared" si="36"/>
        <v/>
      </c>
      <c r="AY71" s="254" t="str">
        <f t="shared" si="37"/>
        <v/>
      </c>
      <c r="AZ71" s="254" t="str">
        <f t="shared" si="38"/>
        <v/>
      </c>
      <c r="BA71" s="254" t="str">
        <f t="shared" si="39"/>
        <v/>
      </c>
      <c r="BB71" s="254" t="str">
        <f t="shared" si="40"/>
        <v/>
      </c>
      <c r="BC71" s="254" t="str">
        <f t="shared" si="41"/>
        <v/>
      </c>
      <c r="BD71" s="254" t="str">
        <f t="shared" si="42"/>
        <v/>
      </c>
      <c r="BE71" s="262" t="str">
        <f t="shared" si="43"/>
        <v/>
      </c>
      <c r="BF71" s="263" t="str">
        <f t="shared" si="44"/>
        <v/>
      </c>
      <c r="BG71" s="254" t="str">
        <f t="shared" si="45"/>
        <v/>
      </c>
      <c r="BH71" s="254" t="str">
        <f t="shared" si="46"/>
        <v/>
      </c>
      <c r="BI71" s="254" t="str">
        <f t="shared" si="47"/>
        <v/>
      </c>
      <c r="BJ71" s="254" t="str">
        <f t="shared" si="48"/>
        <v/>
      </c>
      <c r="BK71" s="254" t="str">
        <f t="shared" si="49"/>
        <v/>
      </c>
      <c r="BL71" s="254" t="str">
        <f t="shared" si="50"/>
        <v/>
      </c>
      <c r="BM71" s="254" t="str">
        <f t="shared" si="51"/>
        <v/>
      </c>
      <c r="BN71" s="254" t="str">
        <f t="shared" si="52"/>
        <v/>
      </c>
      <c r="BO71" s="254" t="str">
        <f t="shared" si="53"/>
        <v/>
      </c>
      <c r="BP71" s="254" t="str">
        <f t="shared" si="54"/>
        <v/>
      </c>
      <c r="BQ71" s="264" t="str">
        <f t="shared" si="55"/>
        <v/>
      </c>
      <c r="BR71" s="261" t="str">
        <f t="shared" si="115"/>
        <v/>
      </c>
      <c r="BS71" s="254" t="str">
        <f t="shared" si="116"/>
        <v/>
      </c>
      <c r="BT71" s="254" t="str">
        <f t="shared" si="117"/>
        <v/>
      </c>
      <c r="BU71" s="265" t="str">
        <f t="shared" si="118"/>
        <v/>
      </c>
      <c r="BV71" s="263" t="str">
        <f t="shared" si="119"/>
        <v/>
      </c>
      <c r="BW71" s="254" t="str">
        <f t="shared" si="120"/>
        <v/>
      </c>
      <c r="BX71" s="254" t="str">
        <f t="shared" si="121"/>
        <v/>
      </c>
      <c r="BY71" s="264" t="str">
        <f t="shared" si="122"/>
        <v/>
      </c>
      <c r="BZ71" s="254" t="str">
        <f t="shared" si="123"/>
        <v/>
      </c>
      <c r="CA71" s="254">
        <f t="shared" si="61"/>
        <v>0</v>
      </c>
      <c r="CB71" s="254">
        <f t="shared" si="62"/>
        <v>0</v>
      </c>
      <c r="CC71" s="254">
        <f t="shared" si="63"/>
        <v>0</v>
      </c>
      <c r="CD71" s="254">
        <f t="shared" si="64"/>
        <v>0</v>
      </c>
      <c r="CE71" s="254">
        <f t="shared" si="65"/>
        <v>0</v>
      </c>
      <c r="CF71" s="254">
        <f t="shared" si="66"/>
        <v>0</v>
      </c>
      <c r="CG71" s="254">
        <f t="shared" si="67"/>
        <v>0</v>
      </c>
      <c r="CH71" s="254">
        <f t="shared" si="68"/>
        <v>0</v>
      </c>
      <c r="CI71" s="254">
        <f t="shared" si="69"/>
        <v>0</v>
      </c>
      <c r="CJ71" s="254">
        <f t="shared" si="70"/>
        <v>0</v>
      </c>
      <c r="CK71" s="254">
        <f t="shared" si="71"/>
        <v>0</v>
      </c>
      <c r="CL71" s="254">
        <f t="shared" si="72"/>
        <v>0</v>
      </c>
      <c r="CM71" s="254">
        <f t="shared" si="73"/>
        <v>0</v>
      </c>
      <c r="CN71" s="254">
        <f t="shared" si="74"/>
        <v>0</v>
      </c>
      <c r="CO71" s="254">
        <f t="shared" si="75"/>
        <v>0</v>
      </c>
      <c r="CP71" s="254">
        <f t="shared" si="76"/>
        <v>0</v>
      </c>
      <c r="CQ71" s="254">
        <f t="shared" si="77"/>
        <v>0</v>
      </c>
      <c r="CR71" s="254">
        <f t="shared" si="78"/>
        <v>0</v>
      </c>
      <c r="CS71" s="254">
        <f t="shared" si="79"/>
        <v>0</v>
      </c>
      <c r="CT71" s="254">
        <f t="shared" si="80"/>
        <v>0</v>
      </c>
      <c r="CU71" s="254">
        <f t="shared" si="81"/>
        <v>0</v>
      </c>
      <c r="CV71" s="254">
        <f t="shared" si="82"/>
        <v>0</v>
      </c>
      <c r="CW71" s="254">
        <f t="shared" si="83"/>
        <v>0</v>
      </c>
      <c r="CX71" s="254">
        <f t="shared" si="84"/>
        <v>0</v>
      </c>
      <c r="CY71" s="254">
        <f t="shared" si="85"/>
        <v>0</v>
      </c>
      <c r="CZ71" s="254">
        <f t="shared" si="86"/>
        <v>0</v>
      </c>
      <c r="DA71" s="254">
        <f t="shared" si="87"/>
        <v>0</v>
      </c>
      <c r="DB71" s="254">
        <f t="shared" si="88"/>
        <v>0</v>
      </c>
      <c r="DC71" s="254">
        <f t="shared" si="89"/>
        <v>0</v>
      </c>
      <c r="DD71" s="254">
        <f t="shared" si="90"/>
        <v>0</v>
      </c>
      <c r="DE71" s="254">
        <f t="shared" si="91"/>
        <v>0</v>
      </c>
      <c r="DF71" s="254">
        <f t="shared" si="92"/>
        <v>0</v>
      </c>
      <c r="DG71" s="254">
        <f t="shared" si="93"/>
        <v>0</v>
      </c>
      <c r="DH71" s="254">
        <f t="shared" si="94"/>
        <v>0</v>
      </c>
      <c r="DI71" s="254">
        <f t="shared" si="95"/>
        <v>0</v>
      </c>
      <c r="DJ71" s="254">
        <f t="shared" si="96"/>
        <v>0</v>
      </c>
      <c r="DK71" s="254">
        <f t="shared" si="97"/>
        <v>0</v>
      </c>
      <c r="DL71" s="254">
        <f t="shared" si="98"/>
        <v>0</v>
      </c>
      <c r="DM71" s="254">
        <f t="shared" si="99"/>
        <v>0</v>
      </c>
      <c r="DN71" s="254">
        <f t="shared" si="100"/>
        <v>0</v>
      </c>
      <c r="DO71" s="254">
        <f t="shared" si="101"/>
        <v>0</v>
      </c>
      <c r="DP71" s="254">
        <f t="shared" si="102"/>
        <v>0</v>
      </c>
      <c r="DQ71" s="254">
        <f t="shared" si="103"/>
        <v>0</v>
      </c>
      <c r="DR71" s="254">
        <f t="shared" si="104"/>
        <v>0</v>
      </c>
      <c r="DS71" s="254">
        <f t="shared" si="105"/>
        <v>0</v>
      </c>
      <c r="DT71" s="254">
        <f t="shared" si="106"/>
        <v>0</v>
      </c>
      <c r="DU71" s="254">
        <f t="shared" si="107"/>
        <v>0</v>
      </c>
      <c r="DV71" s="254">
        <f t="shared" si="108"/>
        <v>0</v>
      </c>
    </row>
    <row r="72" spans="1:130" ht="24" customHeight="1">
      <c r="A72" s="11" t="str">
        <f ca="1">IF(AG72&lt;&gt;"OK","",CONCATENATE(TEXT('Front Page'!$F$33,"000"),TEXT('Front Page'!$F$31,"000"),"-",LEFT('Front Page'!$R$53,5),"-",LEFT(D72,1),AJ72, "-",TEXT(B72,"000")))</f>
        <v/>
      </c>
      <c r="B72" s="12" t="str">
        <f>IFERROR(IF(E72="","",MAX(B$17:B71)+1),"")</f>
        <v/>
      </c>
      <c r="C72" s="13"/>
      <c r="D72" s="29" t="str">
        <f t="shared" si="141"/>
        <v>None</v>
      </c>
      <c r="E72" s="29" t="str">
        <f t="shared" si="109"/>
        <v/>
      </c>
      <c r="F72" s="29" t="str">
        <f t="shared" si="110"/>
        <v/>
      </c>
      <c r="G72" s="363"/>
      <c r="H72" s="364"/>
      <c r="I72" s="325" t="str">
        <f t="shared" si="142"/>
        <v>No</v>
      </c>
      <c r="J72" s="314">
        <v>0</v>
      </c>
      <c r="K72" s="312">
        <v>0</v>
      </c>
      <c r="L72" s="312">
        <v>0</v>
      </c>
      <c r="M72" s="312">
        <v>0</v>
      </c>
      <c r="N72" s="312">
        <v>0</v>
      </c>
      <c r="O72" s="312">
        <v>0</v>
      </c>
      <c r="P72" s="312">
        <v>0</v>
      </c>
      <c r="Q72" s="312">
        <v>0</v>
      </c>
      <c r="R72" s="312">
        <v>0</v>
      </c>
      <c r="S72" s="312">
        <v>0</v>
      </c>
      <c r="T72" s="312">
        <v>0</v>
      </c>
      <c r="U72" s="312">
        <v>0</v>
      </c>
      <c r="V72" s="313">
        <v>1</v>
      </c>
      <c r="W72" s="313">
        <v>1</v>
      </c>
      <c r="X72" s="312">
        <v>0</v>
      </c>
      <c r="Y72" s="312">
        <v>0</v>
      </c>
      <c r="Z72" s="312">
        <v>0</v>
      </c>
      <c r="AA72" s="14">
        <v>0</v>
      </c>
      <c r="AB72" s="317"/>
      <c r="AC72" s="15" t="str">
        <f t="shared" si="24"/>
        <v/>
      </c>
      <c r="AD72" s="15" t="str">
        <f t="shared" si="25"/>
        <v/>
      </c>
      <c r="AE72" s="16" t="str">
        <f t="shared" si="26"/>
        <v>0 - 0</v>
      </c>
      <c r="AF72" s="20" t="str">
        <f t="shared" si="140"/>
        <v>Not an offer</v>
      </c>
      <c r="AG72" s="276" t="str">
        <f t="shared" si="27"/>
        <v>Not an Offer</v>
      </c>
      <c r="AH72" s="150"/>
      <c r="AI72" s="254">
        <v>56</v>
      </c>
      <c r="AJ72" s="149" t="str">
        <f t="shared" si="28"/>
        <v>00-TAG</v>
      </c>
      <c r="AK72" s="254" t="b">
        <f t="shared" si="111"/>
        <v>0</v>
      </c>
      <c r="AL72" s="254">
        <f t="shared" si="16"/>
        <v>0</v>
      </c>
      <c r="AM72" s="254">
        <f t="shared" si="29"/>
        <v>0</v>
      </c>
      <c r="AN72" s="288">
        <f t="shared" si="30"/>
        <v>0</v>
      </c>
      <c r="AO72" s="288">
        <f>IF(AND($BU72=$BV72,BU72=AO$13),$J72&amp;$K72&amp;$L72&amp;$M72&amp;$N72&amp;$O72&amp;$P72&amp;$Q72&amp;$R72&amp;$S72&amp;$T72&amp;$U72,IFERROR(MATCH($AN72,AO$17:AO71,0),-1000))</f>
        <v>1</v>
      </c>
      <c r="AP72" s="288">
        <f>IF(AND($BU72=$BV72,BV72=AP$13),$J72&amp;$K72&amp;$L72&amp;$M72&amp;$N72&amp;$O72&amp;$P72&amp;$Q72&amp;$R72&amp;$S72&amp;$T72&amp;$U72,IFERROR(MATCH($AN72,AP$17:AP71,0),-1000))</f>
        <v>1</v>
      </c>
      <c r="AQ72" s="288">
        <f>IF(AND($BU72=$BV72,BW72=AQ$13),$J72&amp;$K72&amp;$L72&amp;$M72&amp;$N72&amp;$O72&amp;$P72&amp;$Q72&amp;$R72&amp;$S72&amp;$T72&amp;$U72,IFERROR(MATCH($AN72,AQ$17:AQ71,0),-1000))</f>
        <v>1</v>
      </c>
      <c r="AR72" s="288">
        <f>IF(AND($BU72=$BV72,BX72=AR$13),$J72&amp;$K72&amp;$L72&amp;$M72&amp;$N72&amp;$O72&amp;$P72&amp;$Q72&amp;$R72&amp;$S72&amp;$T72&amp;$U72,IFERROR(MATCH($AN72,AR$17:AR71,0),-1000))</f>
        <v>1</v>
      </c>
      <c r="AS72" s="254">
        <f t="shared" si="112"/>
        <v>0</v>
      </c>
      <c r="AT72" s="261" t="str">
        <f t="shared" si="32"/>
        <v/>
      </c>
      <c r="AU72" s="254" t="str">
        <f t="shared" si="33"/>
        <v/>
      </c>
      <c r="AV72" s="254" t="str">
        <f t="shared" si="34"/>
        <v/>
      </c>
      <c r="AW72" s="254" t="str">
        <f t="shared" si="35"/>
        <v/>
      </c>
      <c r="AX72" s="254" t="str">
        <f t="shared" si="36"/>
        <v/>
      </c>
      <c r="AY72" s="254" t="str">
        <f t="shared" si="37"/>
        <v/>
      </c>
      <c r="AZ72" s="254" t="str">
        <f t="shared" si="38"/>
        <v/>
      </c>
      <c r="BA72" s="254" t="str">
        <f t="shared" si="39"/>
        <v/>
      </c>
      <c r="BB72" s="254" t="str">
        <f t="shared" si="40"/>
        <v/>
      </c>
      <c r="BC72" s="254" t="str">
        <f t="shared" si="41"/>
        <v/>
      </c>
      <c r="BD72" s="254" t="str">
        <f t="shared" si="42"/>
        <v/>
      </c>
      <c r="BE72" s="262" t="str">
        <f t="shared" si="43"/>
        <v/>
      </c>
      <c r="BF72" s="263" t="str">
        <f t="shared" si="44"/>
        <v/>
      </c>
      <c r="BG72" s="254" t="str">
        <f t="shared" si="45"/>
        <v/>
      </c>
      <c r="BH72" s="254" t="str">
        <f t="shared" si="46"/>
        <v/>
      </c>
      <c r="BI72" s="254" t="str">
        <f t="shared" si="47"/>
        <v/>
      </c>
      <c r="BJ72" s="254" t="str">
        <f t="shared" si="48"/>
        <v/>
      </c>
      <c r="BK72" s="254" t="str">
        <f t="shared" si="49"/>
        <v/>
      </c>
      <c r="BL72" s="254" t="str">
        <f t="shared" si="50"/>
        <v/>
      </c>
      <c r="BM72" s="254" t="str">
        <f t="shared" si="51"/>
        <v/>
      </c>
      <c r="BN72" s="254" t="str">
        <f t="shared" si="52"/>
        <v/>
      </c>
      <c r="BO72" s="254" t="str">
        <f t="shared" si="53"/>
        <v/>
      </c>
      <c r="BP72" s="254" t="str">
        <f t="shared" si="54"/>
        <v/>
      </c>
      <c r="BQ72" s="264" t="str">
        <f t="shared" si="55"/>
        <v/>
      </c>
      <c r="BR72" s="261" t="str">
        <f t="shared" si="115"/>
        <v/>
      </c>
      <c r="BS72" s="254" t="str">
        <f t="shared" si="116"/>
        <v/>
      </c>
      <c r="BT72" s="254" t="str">
        <f t="shared" si="117"/>
        <v/>
      </c>
      <c r="BU72" s="265" t="str">
        <f t="shared" si="118"/>
        <v/>
      </c>
      <c r="BV72" s="263" t="str">
        <f t="shared" si="119"/>
        <v/>
      </c>
      <c r="BW72" s="254" t="str">
        <f t="shared" si="120"/>
        <v/>
      </c>
      <c r="BX72" s="254" t="str">
        <f t="shared" si="121"/>
        <v/>
      </c>
      <c r="BY72" s="264" t="str">
        <f t="shared" si="122"/>
        <v/>
      </c>
      <c r="BZ72" s="254" t="str">
        <f t="shared" si="123"/>
        <v/>
      </c>
      <c r="CA72" s="254">
        <f t="shared" si="61"/>
        <v>0</v>
      </c>
      <c r="CB72" s="254">
        <f t="shared" si="62"/>
        <v>0</v>
      </c>
      <c r="CC72" s="254">
        <f t="shared" si="63"/>
        <v>0</v>
      </c>
      <c r="CD72" s="254">
        <f t="shared" si="64"/>
        <v>0</v>
      </c>
      <c r="CE72" s="254">
        <f t="shared" si="65"/>
        <v>0</v>
      </c>
      <c r="CF72" s="254">
        <f t="shared" si="66"/>
        <v>0</v>
      </c>
      <c r="CG72" s="254">
        <f t="shared" si="67"/>
        <v>0</v>
      </c>
      <c r="CH72" s="254">
        <f t="shared" si="68"/>
        <v>0</v>
      </c>
      <c r="CI72" s="254">
        <f t="shared" si="69"/>
        <v>0</v>
      </c>
      <c r="CJ72" s="254">
        <f t="shared" si="70"/>
        <v>0</v>
      </c>
      <c r="CK72" s="254">
        <f t="shared" si="71"/>
        <v>0</v>
      </c>
      <c r="CL72" s="254">
        <f t="shared" si="72"/>
        <v>0</v>
      </c>
      <c r="CM72" s="254">
        <f t="shared" si="73"/>
        <v>0</v>
      </c>
      <c r="CN72" s="254">
        <f t="shared" si="74"/>
        <v>0</v>
      </c>
      <c r="CO72" s="254">
        <f t="shared" si="75"/>
        <v>0</v>
      </c>
      <c r="CP72" s="254">
        <f t="shared" si="76"/>
        <v>0</v>
      </c>
      <c r="CQ72" s="254">
        <f t="shared" si="77"/>
        <v>0</v>
      </c>
      <c r="CR72" s="254">
        <f t="shared" si="78"/>
        <v>0</v>
      </c>
      <c r="CS72" s="254">
        <f t="shared" si="79"/>
        <v>0</v>
      </c>
      <c r="CT72" s="254">
        <f t="shared" si="80"/>
        <v>0</v>
      </c>
      <c r="CU72" s="254">
        <f t="shared" si="81"/>
        <v>0</v>
      </c>
      <c r="CV72" s="254">
        <f t="shared" si="82"/>
        <v>0</v>
      </c>
      <c r="CW72" s="254">
        <f t="shared" si="83"/>
        <v>0</v>
      </c>
      <c r="CX72" s="254">
        <f t="shared" si="84"/>
        <v>0</v>
      </c>
      <c r="CY72" s="254">
        <f t="shared" si="85"/>
        <v>0</v>
      </c>
      <c r="CZ72" s="254">
        <f t="shared" si="86"/>
        <v>0</v>
      </c>
      <c r="DA72" s="254">
        <f t="shared" si="87"/>
        <v>0</v>
      </c>
      <c r="DB72" s="254">
        <f t="shared" si="88"/>
        <v>0</v>
      </c>
      <c r="DC72" s="254">
        <f t="shared" si="89"/>
        <v>0</v>
      </c>
      <c r="DD72" s="254">
        <f t="shared" si="90"/>
        <v>0</v>
      </c>
      <c r="DE72" s="254">
        <f t="shared" si="91"/>
        <v>0</v>
      </c>
      <c r="DF72" s="254">
        <f t="shared" si="92"/>
        <v>0</v>
      </c>
      <c r="DG72" s="254">
        <f t="shared" si="93"/>
        <v>0</v>
      </c>
      <c r="DH72" s="254">
        <f t="shared" si="94"/>
        <v>0</v>
      </c>
      <c r="DI72" s="254">
        <f t="shared" si="95"/>
        <v>0</v>
      </c>
      <c r="DJ72" s="254">
        <f t="shared" si="96"/>
        <v>0</v>
      </c>
      <c r="DK72" s="254">
        <f t="shared" si="97"/>
        <v>0</v>
      </c>
      <c r="DL72" s="254">
        <f t="shared" si="98"/>
        <v>0</v>
      </c>
      <c r="DM72" s="254">
        <f t="shared" si="99"/>
        <v>0</v>
      </c>
      <c r="DN72" s="254">
        <f t="shared" si="100"/>
        <v>0</v>
      </c>
      <c r="DO72" s="254">
        <f t="shared" si="101"/>
        <v>0</v>
      </c>
      <c r="DP72" s="254">
        <f t="shared" si="102"/>
        <v>0</v>
      </c>
      <c r="DQ72" s="254">
        <f t="shared" si="103"/>
        <v>0</v>
      </c>
      <c r="DR72" s="254">
        <f t="shared" si="104"/>
        <v>0</v>
      </c>
      <c r="DS72" s="254">
        <f t="shared" si="105"/>
        <v>0</v>
      </c>
      <c r="DT72" s="254">
        <f t="shared" si="106"/>
        <v>0</v>
      </c>
      <c r="DU72" s="254">
        <f t="shared" si="107"/>
        <v>0</v>
      </c>
      <c r="DV72" s="254">
        <f t="shared" si="108"/>
        <v>0</v>
      </c>
    </row>
    <row r="73" spans="1:130" ht="24" customHeight="1">
      <c r="A73" s="11" t="str">
        <f ca="1">IF(AG73&lt;&gt;"OK","",CONCATENATE(TEXT('Front Page'!$F$33,"000"),TEXT('Front Page'!$F$31,"000"),"-",LEFT('Front Page'!$R$53,5),"-",LEFT(D73,1),AJ73, "-",TEXT(B73,"000")))</f>
        <v/>
      </c>
      <c r="B73" s="12" t="str">
        <f>IFERROR(IF(E73="","",MAX(B$17:B72)+1),"")</f>
        <v/>
      </c>
      <c r="C73" s="13"/>
      <c r="D73" s="29" t="str">
        <f t="shared" si="141"/>
        <v>None</v>
      </c>
      <c r="E73" s="29" t="str">
        <f t="shared" si="109"/>
        <v/>
      </c>
      <c r="F73" s="29" t="str">
        <f t="shared" si="110"/>
        <v/>
      </c>
      <c r="G73" s="363"/>
      <c r="H73" s="364"/>
      <c r="I73" s="325" t="str">
        <f t="shared" si="142"/>
        <v>No</v>
      </c>
      <c r="J73" s="314">
        <v>0</v>
      </c>
      <c r="K73" s="312">
        <v>0</v>
      </c>
      <c r="L73" s="312">
        <v>0</v>
      </c>
      <c r="M73" s="312">
        <v>0</v>
      </c>
      <c r="N73" s="312">
        <v>0</v>
      </c>
      <c r="O73" s="312">
        <v>0</v>
      </c>
      <c r="P73" s="312">
        <v>0</v>
      </c>
      <c r="Q73" s="312">
        <v>0</v>
      </c>
      <c r="R73" s="312">
        <v>0</v>
      </c>
      <c r="S73" s="312">
        <v>0</v>
      </c>
      <c r="T73" s="312">
        <v>0</v>
      </c>
      <c r="U73" s="312">
        <v>0</v>
      </c>
      <c r="V73" s="313">
        <v>1</v>
      </c>
      <c r="W73" s="313">
        <v>1</v>
      </c>
      <c r="X73" s="312">
        <v>0</v>
      </c>
      <c r="Y73" s="312">
        <v>0</v>
      </c>
      <c r="Z73" s="312">
        <v>0</v>
      </c>
      <c r="AA73" s="14">
        <v>0</v>
      </c>
      <c r="AB73" s="317"/>
      <c r="AC73" s="15" t="str">
        <f t="shared" si="24"/>
        <v/>
      </c>
      <c r="AD73" s="15" t="str">
        <f t="shared" si="25"/>
        <v/>
      </c>
      <c r="AE73" s="16" t="str">
        <f t="shared" si="26"/>
        <v>0 - 0</v>
      </c>
      <c r="AF73" s="20" t="str">
        <f t="shared" si="140"/>
        <v>Not an offer</v>
      </c>
      <c r="AG73" s="276" t="str">
        <f t="shared" si="27"/>
        <v>Not an Offer</v>
      </c>
      <c r="AH73" s="150"/>
      <c r="AI73" s="254">
        <v>57</v>
      </c>
      <c r="AJ73" s="149" t="str">
        <f t="shared" si="28"/>
        <v>00-TAG</v>
      </c>
      <c r="AK73" s="254" t="b">
        <f t="shared" si="111"/>
        <v>0</v>
      </c>
      <c r="AL73" s="254">
        <f t="shared" si="16"/>
        <v>0</v>
      </c>
      <c r="AM73" s="254">
        <f t="shared" si="29"/>
        <v>0</v>
      </c>
      <c r="AN73" s="288">
        <f t="shared" si="30"/>
        <v>0</v>
      </c>
      <c r="AO73" s="288">
        <f>IF(AND($BU73=$BV73,BU73=AO$13),$J73&amp;$K73&amp;$L73&amp;$M73&amp;$N73&amp;$O73&amp;$P73&amp;$Q73&amp;$R73&amp;$S73&amp;$T73&amp;$U73,IFERROR(MATCH($AN73,AO$17:AO72,0),-1000))</f>
        <v>1</v>
      </c>
      <c r="AP73" s="288">
        <f>IF(AND($BU73=$BV73,BV73=AP$13),$J73&amp;$K73&amp;$L73&amp;$M73&amp;$N73&amp;$O73&amp;$P73&amp;$Q73&amp;$R73&amp;$S73&amp;$T73&amp;$U73,IFERROR(MATCH($AN73,AP$17:AP72,0),-1000))</f>
        <v>1</v>
      </c>
      <c r="AQ73" s="288">
        <f>IF(AND($BU73=$BV73,BW73=AQ$13),$J73&amp;$K73&amp;$L73&amp;$M73&amp;$N73&amp;$O73&amp;$P73&amp;$Q73&amp;$R73&amp;$S73&amp;$T73&amp;$U73,IFERROR(MATCH($AN73,AQ$17:AQ72,0),-1000))</f>
        <v>1</v>
      </c>
      <c r="AR73" s="288">
        <f>IF(AND($BU73=$BV73,BX73=AR$13),$J73&amp;$K73&amp;$L73&amp;$M73&amp;$N73&amp;$O73&amp;$P73&amp;$Q73&amp;$R73&amp;$S73&amp;$T73&amp;$U73,IFERROR(MATCH($AN73,AR$17:AR72,0),-1000))</f>
        <v>1</v>
      </c>
      <c r="AS73" s="254">
        <f t="shared" si="112"/>
        <v>0</v>
      </c>
      <c r="AT73" s="261" t="str">
        <f t="shared" si="32"/>
        <v/>
      </c>
      <c r="AU73" s="254" t="str">
        <f t="shared" si="33"/>
        <v/>
      </c>
      <c r="AV73" s="254" t="str">
        <f t="shared" si="34"/>
        <v/>
      </c>
      <c r="AW73" s="254" t="str">
        <f t="shared" si="35"/>
        <v/>
      </c>
      <c r="AX73" s="254" t="str">
        <f t="shared" si="36"/>
        <v/>
      </c>
      <c r="AY73" s="254" t="str">
        <f t="shared" si="37"/>
        <v/>
      </c>
      <c r="AZ73" s="254" t="str">
        <f t="shared" si="38"/>
        <v/>
      </c>
      <c r="BA73" s="254" t="str">
        <f t="shared" si="39"/>
        <v/>
      </c>
      <c r="BB73" s="254" t="str">
        <f t="shared" si="40"/>
        <v/>
      </c>
      <c r="BC73" s="254" t="str">
        <f t="shared" si="41"/>
        <v/>
      </c>
      <c r="BD73" s="254" t="str">
        <f t="shared" si="42"/>
        <v/>
      </c>
      <c r="BE73" s="262" t="str">
        <f t="shared" si="43"/>
        <v/>
      </c>
      <c r="BF73" s="263" t="str">
        <f t="shared" si="44"/>
        <v/>
      </c>
      <c r="BG73" s="254" t="str">
        <f t="shared" si="45"/>
        <v/>
      </c>
      <c r="BH73" s="254" t="str">
        <f t="shared" si="46"/>
        <v/>
      </c>
      <c r="BI73" s="254" t="str">
        <f t="shared" si="47"/>
        <v/>
      </c>
      <c r="BJ73" s="254" t="str">
        <f t="shared" si="48"/>
        <v/>
      </c>
      <c r="BK73" s="254" t="str">
        <f t="shared" si="49"/>
        <v/>
      </c>
      <c r="BL73" s="254" t="str">
        <f t="shared" si="50"/>
        <v/>
      </c>
      <c r="BM73" s="254" t="str">
        <f t="shared" si="51"/>
        <v/>
      </c>
      <c r="BN73" s="254" t="str">
        <f t="shared" si="52"/>
        <v/>
      </c>
      <c r="BO73" s="254" t="str">
        <f t="shared" si="53"/>
        <v/>
      </c>
      <c r="BP73" s="254" t="str">
        <f t="shared" si="54"/>
        <v/>
      </c>
      <c r="BQ73" s="264" t="str">
        <f t="shared" si="55"/>
        <v/>
      </c>
      <c r="BR73" s="261" t="str">
        <f t="shared" si="115"/>
        <v/>
      </c>
      <c r="BS73" s="254" t="str">
        <f t="shared" si="116"/>
        <v/>
      </c>
      <c r="BT73" s="254" t="str">
        <f t="shared" si="117"/>
        <v/>
      </c>
      <c r="BU73" s="265" t="str">
        <f t="shared" si="118"/>
        <v/>
      </c>
      <c r="BV73" s="263" t="str">
        <f t="shared" si="119"/>
        <v/>
      </c>
      <c r="BW73" s="254" t="str">
        <f t="shared" si="120"/>
        <v/>
      </c>
      <c r="BX73" s="254" t="str">
        <f t="shared" si="121"/>
        <v/>
      </c>
      <c r="BY73" s="264" t="str">
        <f t="shared" si="122"/>
        <v/>
      </c>
      <c r="BZ73" s="254" t="str">
        <f t="shared" si="123"/>
        <v/>
      </c>
      <c r="CA73" s="254">
        <f t="shared" si="61"/>
        <v>0</v>
      </c>
      <c r="CB73" s="254">
        <f t="shared" si="62"/>
        <v>0</v>
      </c>
      <c r="CC73" s="254">
        <f t="shared" si="63"/>
        <v>0</v>
      </c>
      <c r="CD73" s="254">
        <f t="shared" si="64"/>
        <v>0</v>
      </c>
      <c r="CE73" s="254">
        <f t="shared" si="65"/>
        <v>0</v>
      </c>
      <c r="CF73" s="254">
        <f t="shared" si="66"/>
        <v>0</v>
      </c>
      <c r="CG73" s="254">
        <f t="shared" si="67"/>
        <v>0</v>
      </c>
      <c r="CH73" s="254">
        <f t="shared" si="68"/>
        <v>0</v>
      </c>
      <c r="CI73" s="254">
        <f t="shared" si="69"/>
        <v>0</v>
      </c>
      <c r="CJ73" s="254">
        <f t="shared" si="70"/>
        <v>0</v>
      </c>
      <c r="CK73" s="254">
        <f t="shared" si="71"/>
        <v>0</v>
      </c>
      <c r="CL73" s="254">
        <f t="shared" si="72"/>
        <v>0</v>
      </c>
      <c r="CM73" s="254">
        <f t="shared" si="73"/>
        <v>0</v>
      </c>
      <c r="CN73" s="254">
        <f t="shared" si="74"/>
        <v>0</v>
      </c>
      <c r="CO73" s="254">
        <f t="shared" si="75"/>
        <v>0</v>
      </c>
      <c r="CP73" s="254">
        <f t="shared" si="76"/>
        <v>0</v>
      </c>
      <c r="CQ73" s="254">
        <f t="shared" si="77"/>
        <v>0</v>
      </c>
      <c r="CR73" s="254">
        <f t="shared" si="78"/>
        <v>0</v>
      </c>
      <c r="CS73" s="254">
        <f t="shared" si="79"/>
        <v>0</v>
      </c>
      <c r="CT73" s="254">
        <f t="shared" si="80"/>
        <v>0</v>
      </c>
      <c r="CU73" s="254">
        <f t="shared" si="81"/>
        <v>0</v>
      </c>
      <c r="CV73" s="254">
        <f t="shared" si="82"/>
        <v>0</v>
      </c>
      <c r="CW73" s="254">
        <f t="shared" si="83"/>
        <v>0</v>
      </c>
      <c r="CX73" s="254">
        <f t="shared" si="84"/>
        <v>0</v>
      </c>
      <c r="CY73" s="254">
        <f t="shared" si="85"/>
        <v>0</v>
      </c>
      <c r="CZ73" s="254">
        <f t="shared" si="86"/>
        <v>0</v>
      </c>
      <c r="DA73" s="254">
        <f t="shared" si="87"/>
        <v>0</v>
      </c>
      <c r="DB73" s="254">
        <f t="shared" si="88"/>
        <v>0</v>
      </c>
      <c r="DC73" s="254">
        <f t="shared" si="89"/>
        <v>0</v>
      </c>
      <c r="DD73" s="254">
        <f t="shared" si="90"/>
        <v>0</v>
      </c>
      <c r="DE73" s="254">
        <f t="shared" si="91"/>
        <v>0</v>
      </c>
      <c r="DF73" s="254">
        <f t="shared" si="92"/>
        <v>0</v>
      </c>
      <c r="DG73" s="254">
        <f t="shared" si="93"/>
        <v>0</v>
      </c>
      <c r="DH73" s="254">
        <f t="shared" si="94"/>
        <v>0</v>
      </c>
      <c r="DI73" s="254">
        <f t="shared" si="95"/>
        <v>0</v>
      </c>
      <c r="DJ73" s="254">
        <f t="shared" si="96"/>
        <v>0</v>
      </c>
      <c r="DK73" s="254">
        <f t="shared" si="97"/>
        <v>0</v>
      </c>
      <c r="DL73" s="254">
        <f t="shared" si="98"/>
        <v>0</v>
      </c>
      <c r="DM73" s="254">
        <f t="shared" si="99"/>
        <v>0</v>
      </c>
      <c r="DN73" s="254">
        <f t="shared" si="100"/>
        <v>0</v>
      </c>
      <c r="DO73" s="254">
        <f t="shared" si="101"/>
        <v>0</v>
      </c>
      <c r="DP73" s="254">
        <f t="shared" si="102"/>
        <v>0</v>
      </c>
      <c r="DQ73" s="254">
        <f t="shared" si="103"/>
        <v>0</v>
      </c>
      <c r="DR73" s="254">
        <f t="shared" si="104"/>
        <v>0</v>
      </c>
      <c r="DS73" s="254">
        <f t="shared" si="105"/>
        <v>0</v>
      </c>
      <c r="DT73" s="254">
        <f t="shared" si="106"/>
        <v>0</v>
      </c>
      <c r="DU73" s="254">
        <f t="shared" si="107"/>
        <v>0</v>
      </c>
      <c r="DV73" s="254">
        <f t="shared" si="108"/>
        <v>0</v>
      </c>
    </row>
    <row r="74" spans="1:130" ht="24" customHeight="1">
      <c r="A74" s="11" t="str">
        <f ca="1">IF(AG74&lt;&gt;"OK","",CONCATENATE(TEXT('Front Page'!$F$33,"000"),TEXT('Front Page'!$F$31,"000"),"-",LEFT('Front Page'!$R$53,5),"-",LEFT(D74,1),AJ74, "-",TEXT(B74,"000")))</f>
        <v/>
      </c>
      <c r="B74" s="12" t="str">
        <f>IFERROR(IF(E74="","",MAX(B$17:B73)+1),"")</f>
        <v/>
      </c>
      <c r="C74" s="13"/>
      <c r="D74" s="29" t="str">
        <f t="shared" si="141"/>
        <v>None</v>
      </c>
      <c r="E74" s="29" t="str">
        <f t="shared" si="109"/>
        <v/>
      </c>
      <c r="F74" s="29" t="str">
        <f t="shared" si="110"/>
        <v/>
      </c>
      <c r="G74" s="363"/>
      <c r="H74" s="364"/>
      <c r="I74" s="325" t="str">
        <f t="shared" si="142"/>
        <v>No</v>
      </c>
      <c r="J74" s="314">
        <v>0</v>
      </c>
      <c r="K74" s="312">
        <v>0</v>
      </c>
      <c r="L74" s="312">
        <v>0</v>
      </c>
      <c r="M74" s="312">
        <v>0</v>
      </c>
      <c r="N74" s="312">
        <v>0</v>
      </c>
      <c r="O74" s="312">
        <v>0</v>
      </c>
      <c r="P74" s="312">
        <v>0</v>
      </c>
      <c r="Q74" s="312">
        <v>0</v>
      </c>
      <c r="R74" s="312">
        <v>0</v>
      </c>
      <c r="S74" s="312">
        <v>0</v>
      </c>
      <c r="T74" s="312">
        <v>0</v>
      </c>
      <c r="U74" s="312">
        <v>0</v>
      </c>
      <c r="V74" s="313">
        <v>1</v>
      </c>
      <c r="W74" s="313">
        <v>1</v>
      </c>
      <c r="X74" s="312">
        <v>0</v>
      </c>
      <c r="Y74" s="312">
        <v>0</v>
      </c>
      <c r="Z74" s="312">
        <v>0</v>
      </c>
      <c r="AA74" s="14">
        <v>0</v>
      </c>
      <c r="AB74" s="317"/>
      <c r="AC74" s="15" t="str">
        <f t="shared" si="24"/>
        <v/>
      </c>
      <c r="AD74" s="15" t="str">
        <f t="shared" si="25"/>
        <v/>
      </c>
      <c r="AE74" s="16" t="str">
        <f t="shared" si="26"/>
        <v>0 - 0</v>
      </c>
      <c r="AF74" s="20" t="str">
        <f t="shared" si="140"/>
        <v>Not an offer</v>
      </c>
      <c r="AG74" s="276" t="str">
        <f t="shared" si="27"/>
        <v>Not an Offer</v>
      </c>
      <c r="AH74" s="150"/>
      <c r="AI74" s="254">
        <v>58</v>
      </c>
      <c r="AJ74" s="149" t="str">
        <f t="shared" si="28"/>
        <v>00-TAG</v>
      </c>
      <c r="AK74" s="254" t="b">
        <f t="shared" si="111"/>
        <v>0</v>
      </c>
      <c r="AL74" s="254">
        <f t="shared" si="16"/>
        <v>0</v>
      </c>
      <c r="AM74" s="254">
        <f t="shared" si="29"/>
        <v>0</v>
      </c>
      <c r="AN74" s="288">
        <f t="shared" si="30"/>
        <v>0</v>
      </c>
      <c r="AO74" s="288">
        <f>IF(AND($BU74=$BV74,BU74=AO$13),$J74&amp;$K74&amp;$L74&amp;$M74&amp;$N74&amp;$O74&amp;$P74&amp;$Q74&amp;$R74&amp;$S74&amp;$T74&amp;$U74,IFERROR(MATCH($AN74,AO$17:AO73,0),-1000))</f>
        <v>1</v>
      </c>
      <c r="AP74" s="288">
        <f>IF(AND($BU74=$BV74,BV74=AP$13),$J74&amp;$K74&amp;$L74&amp;$M74&amp;$N74&amp;$O74&amp;$P74&amp;$Q74&amp;$R74&amp;$S74&amp;$T74&amp;$U74,IFERROR(MATCH($AN74,AP$17:AP73,0),-1000))</f>
        <v>1</v>
      </c>
      <c r="AQ74" s="288">
        <f>IF(AND($BU74=$BV74,BW74=AQ$13),$J74&amp;$K74&amp;$L74&amp;$M74&amp;$N74&amp;$O74&amp;$P74&amp;$Q74&amp;$R74&amp;$S74&amp;$T74&amp;$U74,IFERROR(MATCH($AN74,AQ$17:AQ73,0),-1000))</f>
        <v>1</v>
      </c>
      <c r="AR74" s="288">
        <f>IF(AND($BU74=$BV74,BX74=AR$13),$J74&amp;$K74&amp;$L74&amp;$M74&amp;$N74&amp;$O74&amp;$P74&amp;$Q74&amp;$R74&amp;$S74&amp;$T74&amp;$U74,IFERROR(MATCH($AN74,AR$17:AR73,0),-1000))</f>
        <v>1</v>
      </c>
      <c r="AS74" s="254">
        <f t="shared" si="112"/>
        <v>0</v>
      </c>
      <c r="AT74" s="261" t="str">
        <f t="shared" si="32"/>
        <v/>
      </c>
      <c r="AU74" s="254" t="str">
        <f t="shared" si="33"/>
        <v/>
      </c>
      <c r="AV74" s="254" t="str">
        <f t="shared" si="34"/>
        <v/>
      </c>
      <c r="AW74" s="254" t="str">
        <f t="shared" si="35"/>
        <v/>
      </c>
      <c r="AX74" s="254" t="str">
        <f t="shared" si="36"/>
        <v/>
      </c>
      <c r="AY74" s="254" t="str">
        <f t="shared" si="37"/>
        <v/>
      </c>
      <c r="AZ74" s="254" t="str">
        <f t="shared" si="38"/>
        <v/>
      </c>
      <c r="BA74" s="254" t="str">
        <f t="shared" si="39"/>
        <v/>
      </c>
      <c r="BB74" s="254" t="str">
        <f t="shared" si="40"/>
        <v/>
      </c>
      <c r="BC74" s="254" t="str">
        <f t="shared" si="41"/>
        <v/>
      </c>
      <c r="BD74" s="254" t="str">
        <f t="shared" si="42"/>
        <v/>
      </c>
      <c r="BE74" s="262" t="str">
        <f t="shared" si="43"/>
        <v/>
      </c>
      <c r="BF74" s="263" t="str">
        <f t="shared" si="44"/>
        <v/>
      </c>
      <c r="BG74" s="254" t="str">
        <f t="shared" si="45"/>
        <v/>
      </c>
      <c r="BH74" s="254" t="str">
        <f t="shared" si="46"/>
        <v/>
      </c>
      <c r="BI74" s="254" t="str">
        <f t="shared" si="47"/>
        <v/>
      </c>
      <c r="BJ74" s="254" t="str">
        <f t="shared" si="48"/>
        <v/>
      </c>
      <c r="BK74" s="254" t="str">
        <f t="shared" si="49"/>
        <v/>
      </c>
      <c r="BL74" s="254" t="str">
        <f t="shared" si="50"/>
        <v/>
      </c>
      <c r="BM74" s="254" t="str">
        <f t="shared" si="51"/>
        <v/>
      </c>
      <c r="BN74" s="254" t="str">
        <f t="shared" si="52"/>
        <v/>
      </c>
      <c r="BO74" s="254" t="str">
        <f t="shared" si="53"/>
        <v/>
      </c>
      <c r="BP74" s="254" t="str">
        <f t="shared" si="54"/>
        <v/>
      </c>
      <c r="BQ74" s="264" t="str">
        <f t="shared" si="55"/>
        <v/>
      </c>
      <c r="BR74" s="261" t="str">
        <f t="shared" si="115"/>
        <v/>
      </c>
      <c r="BS74" s="254" t="str">
        <f t="shared" si="116"/>
        <v/>
      </c>
      <c r="BT74" s="254" t="str">
        <f t="shared" si="117"/>
        <v/>
      </c>
      <c r="BU74" s="265" t="str">
        <f t="shared" si="118"/>
        <v/>
      </c>
      <c r="BV74" s="263" t="str">
        <f t="shared" si="119"/>
        <v/>
      </c>
      <c r="BW74" s="254" t="str">
        <f t="shared" si="120"/>
        <v/>
      </c>
      <c r="BX74" s="254" t="str">
        <f t="shared" si="121"/>
        <v/>
      </c>
      <c r="BY74" s="264" t="str">
        <f t="shared" si="122"/>
        <v/>
      </c>
      <c r="BZ74" s="254" t="str">
        <f t="shared" si="123"/>
        <v/>
      </c>
      <c r="CA74" s="254">
        <f t="shared" si="61"/>
        <v>0</v>
      </c>
      <c r="CB74" s="254">
        <f t="shared" si="62"/>
        <v>0</v>
      </c>
      <c r="CC74" s="254">
        <f t="shared" si="63"/>
        <v>0</v>
      </c>
      <c r="CD74" s="254">
        <f t="shared" si="64"/>
        <v>0</v>
      </c>
      <c r="CE74" s="254">
        <f t="shared" si="65"/>
        <v>0</v>
      </c>
      <c r="CF74" s="254">
        <f t="shared" si="66"/>
        <v>0</v>
      </c>
      <c r="CG74" s="254">
        <f t="shared" si="67"/>
        <v>0</v>
      </c>
      <c r="CH74" s="254">
        <f t="shared" si="68"/>
        <v>0</v>
      </c>
      <c r="CI74" s="254">
        <f t="shared" si="69"/>
        <v>0</v>
      </c>
      <c r="CJ74" s="254">
        <f t="shared" si="70"/>
        <v>0</v>
      </c>
      <c r="CK74" s="254">
        <f t="shared" si="71"/>
        <v>0</v>
      </c>
      <c r="CL74" s="254">
        <f t="shared" si="72"/>
        <v>0</v>
      </c>
      <c r="CM74" s="254">
        <f t="shared" si="73"/>
        <v>0</v>
      </c>
      <c r="CN74" s="254">
        <f t="shared" si="74"/>
        <v>0</v>
      </c>
      <c r="CO74" s="254">
        <f t="shared" si="75"/>
        <v>0</v>
      </c>
      <c r="CP74" s="254">
        <f t="shared" si="76"/>
        <v>0</v>
      </c>
      <c r="CQ74" s="254">
        <f t="shared" si="77"/>
        <v>0</v>
      </c>
      <c r="CR74" s="254">
        <f t="shared" si="78"/>
        <v>0</v>
      </c>
      <c r="CS74" s="254">
        <f t="shared" si="79"/>
        <v>0</v>
      </c>
      <c r="CT74" s="254">
        <f t="shared" si="80"/>
        <v>0</v>
      </c>
      <c r="CU74" s="254">
        <f t="shared" si="81"/>
        <v>0</v>
      </c>
      <c r="CV74" s="254">
        <f t="shared" si="82"/>
        <v>0</v>
      </c>
      <c r="CW74" s="254">
        <f t="shared" si="83"/>
        <v>0</v>
      </c>
      <c r="CX74" s="254">
        <f t="shared" si="84"/>
        <v>0</v>
      </c>
      <c r="CY74" s="254">
        <f t="shared" si="85"/>
        <v>0</v>
      </c>
      <c r="CZ74" s="254">
        <f t="shared" si="86"/>
        <v>0</v>
      </c>
      <c r="DA74" s="254">
        <f t="shared" si="87"/>
        <v>0</v>
      </c>
      <c r="DB74" s="254">
        <f t="shared" si="88"/>
        <v>0</v>
      </c>
      <c r="DC74" s="254">
        <f t="shared" si="89"/>
        <v>0</v>
      </c>
      <c r="DD74" s="254">
        <f t="shared" si="90"/>
        <v>0</v>
      </c>
      <c r="DE74" s="254">
        <f t="shared" si="91"/>
        <v>0</v>
      </c>
      <c r="DF74" s="254">
        <f t="shared" si="92"/>
        <v>0</v>
      </c>
      <c r="DG74" s="254">
        <f t="shared" si="93"/>
        <v>0</v>
      </c>
      <c r="DH74" s="254">
        <f t="shared" si="94"/>
        <v>0</v>
      </c>
      <c r="DI74" s="254">
        <f t="shared" si="95"/>
        <v>0</v>
      </c>
      <c r="DJ74" s="254">
        <f t="shared" si="96"/>
        <v>0</v>
      </c>
      <c r="DK74" s="254">
        <f t="shared" si="97"/>
        <v>0</v>
      </c>
      <c r="DL74" s="254">
        <f t="shared" si="98"/>
        <v>0</v>
      </c>
      <c r="DM74" s="254">
        <f t="shared" si="99"/>
        <v>0</v>
      </c>
      <c r="DN74" s="254">
        <f t="shared" si="100"/>
        <v>0</v>
      </c>
      <c r="DO74" s="254">
        <f t="shared" si="101"/>
        <v>0</v>
      </c>
      <c r="DP74" s="254">
        <f t="shared" si="102"/>
        <v>0</v>
      </c>
      <c r="DQ74" s="254">
        <f t="shared" si="103"/>
        <v>0</v>
      </c>
      <c r="DR74" s="254">
        <f t="shared" si="104"/>
        <v>0</v>
      </c>
      <c r="DS74" s="254">
        <f t="shared" si="105"/>
        <v>0</v>
      </c>
      <c r="DT74" s="254">
        <f t="shared" si="106"/>
        <v>0</v>
      </c>
      <c r="DU74" s="254">
        <f t="shared" si="107"/>
        <v>0</v>
      </c>
      <c r="DV74" s="254">
        <f t="shared" si="108"/>
        <v>0</v>
      </c>
    </row>
    <row r="75" spans="1:130" ht="24" customHeight="1">
      <c r="A75" s="11" t="str">
        <f ca="1">IF(AG75&lt;&gt;"OK","",CONCATENATE(TEXT('Front Page'!$F$33,"000"),TEXT('Front Page'!$F$31,"000"),"-",LEFT('Front Page'!$R$53,5),"-",LEFT(D75,1),AJ75, "-",TEXT(B75,"000")))</f>
        <v/>
      </c>
      <c r="B75" s="12" t="str">
        <f>IFERROR(IF(E75="","",MAX(B$17:B74)+1),"")</f>
        <v/>
      </c>
      <c r="C75" s="13"/>
      <c r="D75" s="29" t="str">
        <f t="shared" si="141"/>
        <v>None</v>
      </c>
      <c r="E75" s="29" t="str">
        <f t="shared" si="109"/>
        <v/>
      </c>
      <c r="F75" s="29" t="str">
        <f t="shared" si="110"/>
        <v/>
      </c>
      <c r="G75" s="363"/>
      <c r="H75" s="364"/>
      <c r="I75" s="325" t="str">
        <f t="shared" si="142"/>
        <v>No</v>
      </c>
      <c r="J75" s="314">
        <v>0</v>
      </c>
      <c r="K75" s="312">
        <v>0</v>
      </c>
      <c r="L75" s="312">
        <v>0</v>
      </c>
      <c r="M75" s="312">
        <v>0</v>
      </c>
      <c r="N75" s="312">
        <v>0</v>
      </c>
      <c r="O75" s="312">
        <v>0</v>
      </c>
      <c r="P75" s="312">
        <v>0</v>
      </c>
      <c r="Q75" s="312">
        <v>0</v>
      </c>
      <c r="R75" s="312">
        <v>0</v>
      </c>
      <c r="S75" s="312">
        <v>0</v>
      </c>
      <c r="T75" s="312">
        <v>0</v>
      </c>
      <c r="U75" s="312">
        <v>0</v>
      </c>
      <c r="V75" s="313">
        <v>1</v>
      </c>
      <c r="W75" s="313">
        <v>1</v>
      </c>
      <c r="X75" s="312">
        <v>0</v>
      </c>
      <c r="Y75" s="312">
        <v>0</v>
      </c>
      <c r="Z75" s="312">
        <v>0</v>
      </c>
      <c r="AA75" s="14">
        <v>0</v>
      </c>
      <c r="AB75" s="317"/>
      <c r="AC75" s="15" t="str">
        <f t="shared" si="24"/>
        <v/>
      </c>
      <c r="AD75" s="15" t="str">
        <f t="shared" si="25"/>
        <v/>
      </c>
      <c r="AE75" s="16" t="str">
        <f t="shared" si="26"/>
        <v>0 - 0</v>
      </c>
      <c r="AF75" s="20" t="str">
        <f t="shared" si="140"/>
        <v>Not an offer</v>
      </c>
      <c r="AG75" s="276" t="str">
        <f t="shared" si="27"/>
        <v>Not an Offer</v>
      </c>
      <c r="AH75" s="150"/>
      <c r="AI75" s="254">
        <v>59</v>
      </c>
      <c r="AJ75" s="149" t="str">
        <f t="shared" si="28"/>
        <v>00-TAG</v>
      </c>
      <c r="AK75" s="254" t="b">
        <f t="shared" si="111"/>
        <v>0</v>
      </c>
      <c r="AL75" s="254">
        <f t="shared" si="16"/>
        <v>0</v>
      </c>
      <c r="AM75" s="254">
        <f t="shared" si="29"/>
        <v>0</v>
      </c>
      <c r="AN75" s="288">
        <f t="shared" si="30"/>
        <v>0</v>
      </c>
      <c r="AO75" s="288">
        <f>IF(AND($BU75=$BV75,BU75=AO$13),$J75&amp;$K75&amp;$L75&amp;$M75&amp;$N75&amp;$O75&amp;$P75&amp;$Q75&amp;$R75&amp;$S75&amp;$T75&amp;$U75,IFERROR(MATCH($AN75,AO$17:AO74,0),-1000))</f>
        <v>1</v>
      </c>
      <c r="AP75" s="288">
        <f>IF(AND($BU75=$BV75,BV75=AP$13),$J75&amp;$K75&amp;$L75&amp;$M75&amp;$N75&amp;$O75&amp;$P75&amp;$Q75&amp;$R75&amp;$S75&amp;$T75&amp;$U75,IFERROR(MATCH($AN75,AP$17:AP74,0),-1000))</f>
        <v>1</v>
      </c>
      <c r="AQ75" s="288">
        <f>IF(AND($BU75=$BV75,BW75=AQ$13),$J75&amp;$K75&amp;$L75&amp;$M75&amp;$N75&amp;$O75&amp;$P75&amp;$Q75&amp;$R75&amp;$S75&amp;$T75&amp;$U75,IFERROR(MATCH($AN75,AQ$17:AQ74,0),-1000))</f>
        <v>1</v>
      </c>
      <c r="AR75" s="288">
        <f>IF(AND($BU75=$BV75,BX75=AR$13),$J75&amp;$K75&amp;$L75&amp;$M75&amp;$N75&amp;$O75&amp;$P75&amp;$Q75&amp;$R75&amp;$S75&amp;$T75&amp;$U75,IFERROR(MATCH($AN75,AR$17:AR74,0),-1000))</f>
        <v>1</v>
      </c>
      <c r="AS75" s="254">
        <f t="shared" si="112"/>
        <v>0</v>
      </c>
      <c r="AT75" s="261" t="str">
        <f t="shared" si="32"/>
        <v/>
      </c>
      <c r="AU75" s="254" t="str">
        <f t="shared" si="33"/>
        <v/>
      </c>
      <c r="AV75" s="254" t="str">
        <f t="shared" si="34"/>
        <v/>
      </c>
      <c r="AW75" s="254" t="str">
        <f t="shared" si="35"/>
        <v/>
      </c>
      <c r="AX75" s="254" t="str">
        <f t="shared" si="36"/>
        <v/>
      </c>
      <c r="AY75" s="254" t="str">
        <f t="shared" si="37"/>
        <v/>
      </c>
      <c r="AZ75" s="254" t="str">
        <f t="shared" si="38"/>
        <v/>
      </c>
      <c r="BA75" s="254" t="str">
        <f t="shared" si="39"/>
        <v/>
      </c>
      <c r="BB75" s="254" t="str">
        <f t="shared" si="40"/>
        <v/>
      </c>
      <c r="BC75" s="254" t="str">
        <f t="shared" si="41"/>
        <v/>
      </c>
      <c r="BD75" s="254" t="str">
        <f t="shared" si="42"/>
        <v/>
      </c>
      <c r="BE75" s="262" t="str">
        <f t="shared" si="43"/>
        <v/>
      </c>
      <c r="BF75" s="263" t="str">
        <f t="shared" si="44"/>
        <v/>
      </c>
      <c r="BG75" s="254" t="str">
        <f t="shared" si="45"/>
        <v/>
      </c>
      <c r="BH75" s="254" t="str">
        <f t="shared" si="46"/>
        <v/>
      </c>
      <c r="BI75" s="254" t="str">
        <f t="shared" si="47"/>
        <v/>
      </c>
      <c r="BJ75" s="254" t="str">
        <f t="shared" si="48"/>
        <v/>
      </c>
      <c r="BK75" s="254" t="str">
        <f t="shared" si="49"/>
        <v/>
      </c>
      <c r="BL75" s="254" t="str">
        <f t="shared" si="50"/>
        <v/>
      </c>
      <c r="BM75" s="254" t="str">
        <f t="shared" si="51"/>
        <v/>
      </c>
      <c r="BN75" s="254" t="str">
        <f t="shared" si="52"/>
        <v/>
      </c>
      <c r="BO75" s="254" t="str">
        <f t="shared" si="53"/>
        <v/>
      </c>
      <c r="BP75" s="254" t="str">
        <f t="shared" si="54"/>
        <v/>
      </c>
      <c r="BQ75" s="264" t="str">
        <f t="shared" si="55"/>
        <v/>
      </c>
      <c r="BR75" s="261" t="str">
        <f t="shared" si="115"/>
        <v/>
      </c>
      <c r="BS75" s="254" t="str">
        <f t="shared" si="116"/>
        <v/>
      </c>
      <c r="BT75" s="254" t="str">
        <f t="shared" si="117"/>
        <v/>
      </c>
      <c r="BU75" s="265" t="str">
        <f t="shared" si="118"/>
        <v/>
      </c>
      <c r="BV75" s="263" t="str">
        <f t="shared" si="119"/>
        <v/>
      </c>
      <c r="BW75" s="254" t="str">
        <f t="shared" si="120"/>
        <v/>
      </c>
      <c r="BX75" s="254" t="str">
        <f t="shared" si="121"/>
        <v/>
      </c>
      <c r="BY75" s="264" t="str">
        <f t="shared" si="122"/>
        <v/>
      </c>
      <c r="BZ75" s="254" t="str">
        <f t="shared" si="123"/>
        <v/>
      </c>
      <c r="CA75" s="254">
        <f t="shared" si="61"/>
        <v>0</v>
      </c>
      <c r="CB75" s="254">
        <f t="shared" si="62"/>
        <v>0</v>
      </c>
      <c r="CC75" s="254">
        <f t="shared" si="63"/>
        <v>0</v>
      </c>
      <c r="CD75" s="254">
        <f t="shared" si="64"/>
        <v>0</v>
      </c>
      <c r="CE75" s="254">
        <f t="shared" si="65"/>
        <v>0</v>
      </c>
      <c r="CF75" s="254">
        <f t="shared" si="66"/>
        <v>0</v>
      </c>
      <c r="CG75" s="254">
        <f t="shared" si="67"/>
        <v>0</v>
      </c>
      <c r="CH75" s="254">
        <f t="shared" si="68"/>
        <v>0</v>
      </c>
      <c r="CI75" s="254">
        <f t="shared" si="69"/>
        <v>0</v>
      </c>
      <c r="CJ75" s="254">
        <f t="shared" si="70"/>
        <v>0</v>
      </c>
      <c r="CK75" s="254">
        <f t="shared" si="71"/>
        <v>0</v>
      </c>
      <c r="CL75" s="254">
        <f t="shared" si="72"/>
        <v>0</v>
      </c>
      <c r="CM75" s="254">
        <f t="shared" si="73"/>
        <v>0</v>
      </c>
      <c r="CN75" s="254">
        <f t="shared" si="74"/>
        <v>0</v>
      </c>
      <c r="CO75" s="254">
        <f t="shared" si="75"/>
        <v>0</v>
      </c>
      <c r="CP75" s="254">
        <f t="shared" si="76"/>
        <v>0</v>
      </c>
      <c r="CQ75" s="254">
        <f t="shared" si="77"/>
        <v>0</v>
      </c>
      <c r="CR75" s="254">
        <f t="shared" si="78"/>
        <v>0</v>
      </c>
      <c r="CS75" s="254">
        <f t="shared" si="79"/>
        <v>0</v>
      </c>
      <c r="CT75" s="254">
        <f t="shared" si="80"/>
        <v>0</v>
      </c>
      <c r="CU75" s="254">
        <f t="shared" si="81"/>
        <v>0</v>
      </c>
      <c r="CV75" s="254">
        <f t="shared" si="82"/>
        <v>0</v>
      </c>
      <c r="CW75" s="254">
        <f t="shared" si="83"/>
        <v>0</v>
      </c>
      <c r="CX75" s="254">
        <f t="shared" si="84"/>
        <v>0</v>
      </c>
      <c r="CY75" s="254">
        <f t="shared" si="85"/>
        <v>0</v>
      </c>
      <c r="CZ75" s="254">
        <f t="shared" si="86"/>
        <v>0</v>
      </c>
      <c r="DA75" s="254">
        <f t="shared" si="87"/>
        <v>0</v>
      </c>
      <c r="DB75" s="254">
        <f t="shared" si="88"/>
        <v>0</v>
      </c>
      <c r="DC75" s="254">
        <f t="shared" si="89"/>
        <v>0</v>
      </c>
      <c r="DD75" s="254">
        <f t="shared" si="90"/>
        <v>0</v>
      </c>
      <c r="DE75" s="254">
        <f t="shared" si="91"/>
        <v>0</v>
      </c>
      <c r="DF75" s="254">
        <f t="shared" si="92"/>
        <v>0</v>
      </c>
      <c r="DG75" s="254">
        <f t="shared" si="93"/>
        <v>0</v>
      </c>
      <c r="DH75" s="254">
        <f t="shared" si="94"/>
        <v>0</v>
      </c>
      <c r="DI75" s="254">
        <f t="shared" si="95"/>
        <v>0</v>
      </c>
      <c r="DJ75" s="254">
        <f t="shared" si="96"/>
        <v>0</v>
      </c>
      <c r="DK75" s="254">
        <f t="shared" si="97"/>
        <v>0</v>
      </c>
      <c r="DL75" s="254">
        <f t="shared" si="98"/>
        <v>0</v>
      </c>
      <c r="DM75" s="254">
        <f t="shared" si="99"/>
        <v>0</v>
      </c>
      <c r="DN75" s="254">
        <f t="shared" si="100"/>
        <v>0</v>
      </c>
      <c r="DO75" s="254">
        <f t="shared" si="101"/>
        <v>0</v>
      </c>
      <c r="DP75" s="254">
        <f t="shared" si="102"/>
        <v>0</v>
      </c>
      <c r="DQ75" s="254">
        <f t="shared" si="103"/>
        <v>0</v>
      </c>
      <c r="DR75" s="254">
        <f t="shared" si="104"/>
        <v>0</v>
      </c>
      <c r="DS75" s="254">
        <f t="shared" si="105"/>
        <v>0</v>
      </c>
      <c r="DT75" s="254">
        <f t="shared" si="106"/>
        <v>0</v>
      </c>
      <c r="DU75" s="254">
        <f t="shared" si="107"/>
        <v>0</v>
      </c>
      <c r="DV75" s="254">
        <f t="shared" si="108"/>
        <v>0</v>
      </c>
    </row>
    <row r="76" spans="1:130" ht="24" customHeight="1">
      <c r="A76" s="11" t="str">
        <f ca="1">IF(AG76&lt;&gt;"OK","",CONCATENATE(TEXT('Front Page'!$F$33,"000"),TEXT('Front Page'!$F$31,"000"),"-",LEFT('Front Page'!$R$53,5),"-",LEFT(D76,1),AJ76, "-",TEXT(B76,"000")))</f>
        <v/>
      </c>
      <c r="B76" s="12" t="str">
        <f>IFERROR(IF(E76="","",MAX(B$17:B75)+1),"")</f>
        <v/>
      </c>
      <c r="C76" s="13"/>
      <c r="D76" s="29" t="str">
        <f t="shared" si="141"/>
        <v>None</v>
      </c>
      <c r="E76" s="29" t="str">
        <f t="shared" si="109"/>
        <v/>
      </c>
      <c r="F76" s="29" t="str">
        <f t="shared" si="110"/>
        <v/>
      </c>
      <c r="G76" s="363"/>
      <c r="H76" s="364"/>
      <c r="I76" s="325" t="str">
        <f t="shared" si="142"/>
        <v>No</v>
      </c>
      <c r="J76" s="314">
        <v>0</v>
      </c>
      <c r="K76" s="312">
        <v>0</v>
      </c>
      <c r="L76" s="312">
        <v>0</v>
      </c>
      <c r="M76" s="312">
        <v>0</v>
      </c>
      <c r="N76" s="312">
        <v>0</v>
      </c>
      <c r="O76" s="312">
        <v>0</v>
      </c>
      <c r="P76" s="312">
        <v>0</v>
      </c>
      <c r="Q76" s="312">
        <v>0</v>
      </c>
      <c r="R76" s="312">
        <v>0</v>
      </c>
      <c r="S76" s="312">
        <v>0</v>
      </c>
      <c r="T76" s="312">
        <v>0</v>
      </c>
      <c r="U76" s="312">
        <v>0</v>
      </c>
      <c r="V76" s="313">
        <v>1</v>
      </c>
      <c r="W76" s="313">
        <v>1</v>
      </c>
      <c r="X76" s="312">
        <v>0</v>
      </c>
      <c r="Y76" s="312">
        <v>0</v>
      </c>
      <c r="Z76" s="312">
        <v>0</v>
      </c>
      <c r="AA76" s="14">
        <v>0</v>
      </c>
      <c r="AB76" s="317"/>
      <c r="AC76" s="15" t="str">
        <f t="shared" si="24"/>
        <v/>
      </c>
      <c r="AD76" s="15" t="str">
        <f t="shared" si="25"/>
        <v/>
      </c>
      <c r="AE76" s="16" t="str">
        <f t="shared" si="26"/>
        <v>0 - 0</v>
      </c>
      <c r="AF76" s="20" t="str">
        <f t="shared" si="140"/>
        <v>Not an offer</v>
      </c>
      <c r="AG76" s="276" t="str">
        <f t="shared" si="27"/>
        <v>Not an Offer</v>
      </c>
      <c r="AH76" s="150"/>
      <c r="AI76" s="254">
        <v>60</v>
      </c>
      <c r="AJ76" s="149" t="str">
        <f t="shared" si="28"/>
        <v>00-TAG</v>
      </c>
      <c r="AK76" s="254" t="b">
        <f t="shared" si="111"/>
        <v>0</v>
      </c>
      <c r="AL76" s="254">
        <f t="shared" si="16"/>
        <v>0</v>
      </c>
      <c r="AM76" s="254">
        <f t="shared" si="29"/>
        <v>0</v>
      </c>
      <c r="AN76" s="288">
        <f t="shared" si="30"/>
        <v>0</v>
      </c>
      <c r="AO76" s="288">
        <f>IF(AND($BU76=$BV76,BU76=AO$13),$J76&amp;$K76&amp;$L76&amp;$M76&amp;$N76&amp;$O76&amp;$P76&amp;$Q76&amp;$R76&amp;$S76&amp;$T76&amp;$U76,IFERROR(MATCH($AN76,AO$17:AO75,0),-1000))</f>
        <v>1</v>
      </c>
      <c r="AP76" s="288">
        <f>IF(AND($BU76=$BV76,BV76=AP$13),$J76&amp;$K76&amp;$L76&amp;$M76&amp;$N76&amp;$O76&amp;$P76&amp;$Q76&amp;$R76&amp;$S76&amp;$T76&amp;$U76,IFERROR(MATCH($AN76,AP$17:AP75,0),-1000))</f>
        <v>1</v>
      </c>
      <c r="AQ76" s="288">
        <f>IF(AND($BU76=$BV76,BW76=AQ$13),$J76&amp;$K76&amp;$L76&amp;$M76&amp;$N76&amp;$O76&amp;$P76&amp;$Q76&amp;$R76&amp;$S76&amp;$T76&amp;$U76,IFERROR(MATCH($AN76,AQ$17:AQ75,0),-1000))</f>
        <v>1</v>
      </c>
      <c r="AR76" s="288">
        <f>IF(AND($BU76=$BV76,BX76=AR$13),$J76&amp;$K76&amp;$L76&amp;$M76&amp;$N76&amp;$O76&amp;$P76&amp;$Q76&amp;$R76&amp;$S76&amp;$T76&amp;$U76,IFERROR(MATCH($AN76,AR$17:AR75,0),-1000))</f>
        <v>1</v>
      </c>
      <c r="AS76" s="254">
        <f t="shared" si="112"/>
        <v>0</v>
      </c>
      <c r="AT76" s="261" t="str">
        <f t="shared" si="32"/>
        <v/>
      </c>
      <c r="AU76" s="254" t="str">
        <f t="shared" si="33"/>
        <v/>
      </c>
      <c r="AV76" s="254" t="str">
        <f t="shared" si="34"/>
        <v/>
      </c>
      <c r="AW76" s="254" t="str">
        <f t="shared" si="35"/>
        <v/>
      </c>
      <c r="AX76" s="254" t="str">
        <f t="shared" si="36"/>
        <v/>
      </c>
      <c r="AY76" s="254" t="str">
        <f t="shared" si="37"/>
        <v/>
      </c>
      <c r="AZ76" s="254" t="str">
        <f t="shared" si="38"/>
        <v/>
      </c>
      <c r="BA76" s="254" t="str">
        <f t="shared" si="39"/>
        <v/>
      </c>
      <c r="BB76" s="254" t="str">
        <f t="shared" si="40"/>
        <v/>
      </c>
      <c r="BC76" s="254" t="str">
        <f t="shared" si="41"/>
        <v/>
      </c>
      <c r="BD76" s="254" t="str">
        <f t="shared" si="42"/>
        <v/>
      </c>
      <c r="BE76" s="262" t="str">
        <f t="shared" si="43"/>
        <v/>
      </c>
      <c r="BF76" s="263" t="str">
        <f t="shared" si="44"/>
        <v/>
      </c>
      <c r="BG76" s="254" t="str">
        <f t="shared" si="45"/>
        <v/>
      </c>
      <c r="BH76" s="254" t="str">
        <f t="shared" si="46"/>
        <v/>
      </c>
      <c r="BI76" s="254" t="str">
        <f t="shared" si="47"/>
        <v/>
      </c>
      <c r="BJ76" s="254" t="str">
        <f t="shared" si="48"/>
        <v/>
      </c>
      <c r="BK76" s="254" t="str">
        <f t="shared" si="49"/>
        <v/>
      </c>
      <c r="BL76" s="254" t="str">
        <f t="shared" si="50"/>
        <v/>
      </c>
      <c r="BM76" s="254" t="str">
        <f t="shared" si="51"/>
        <v/>
      </c>
      <c r="BN76" s="254" t="str">
        <f t="shared" si="52"/>
        <v/>
      </c>
      <c r="BO76" s="254" t="str">
        <f t="shared" si="53"/>
        <v/>
      </c>
      <c r="BP76" s="254" t="str">
        <f t="shared" si="54"/>
        <v/>
      </c>
      <c r="BQ76" s="264" t="str">
        <f t="shared" si="55"/>
        <v/>
      </c>
      <c r="BR76" s="261" t="str">
        <f t="shared" si="115"/>
        <v/>
      </c>
      <c r="BS76" s="254" t="str">
        <f t="shared" si="116"/>
        <v/>
      </c>
      <c r="BT76" s="254" t="str">
        <f t="shared" si="117"/>
        <v/>
      </c>
      <c r="BU76" s="265" t="str">
        <f t="shared" si="118"/>
        <v/>
      </c>
      <c r="BV76" s="263" t="str">
        <f t="shared" si="119"/>
        <v/>
      </c>
      <c r="BW76" s="254" t="str">
        <f t="shared" si="120"/>
        <v/>
      </c>
      <c r="BX76" s="254" t="str">
        <f t="shared" si="121"/>
        <v/>
      </c>
      <c r="BY76" s="264" t="str">
        <f t="shared" si="122"/>
        <v/>
      </c>
      <c r="BZ76" s="254" t="str">
        <f t="shared" si="123"/>
        <v/>
      </c>
      <c r="CA76" s="254">
        <f t="shared" si="61"/>
        <v>0</v>
      </c>
      <c r="CB76" s="254">
        <f t="shared" si="62"/>
        <v>0</v>
      </c>
      <c r="CC76" s="254">
        <f t="shared" si="63"/>
        <v>0</v>
      </c>
      <c r="CD76" s="254">
        <f t="shared" si="64"/>
        <v>0</v>
      </c>
      <c r="CE76" s="254">
        <f t="shared" si="65"/>
        <v>0</v>
      </c>
      <c r="CF76" s="254">
        <f t="shared" si="66"/>
        <v>0</v>
      </c>
      <c r="CG76" s="254">
        <f t="shared" si="67"/>
        <v>0</v>
      </c>
      <c r="CH76" s="254">
        <f t="shared" si="68"/>
        <v>0</v>
      </c>
      <c r="CI76" s="254">
        <f t="shared" si="69"/>
        <v>0</v>
      </c>
      <c r="CJ76" s="254">
        <f t="shared" si="70"/>
        <v>0</v>
      </c>
      <c r="CK76" s="254">
        <f t="shared" si="71"/>
        <v>0</v>
      </c>
      <c r="CL76" s="254">
        <f t="shared" si="72"/>
        <v>0</v>
      </c>
      <c r="CM76" s="254">
        <f t="shared" si="73"/>
        <v>0</v>
      </c>
      <c r="CN76" s="254">
        <f t="shared" si="74"/>
        <v>0</v>
      </c>
      <c r="CO76" s="254">
        <f t="shared" si="75"/>
        <v>0</v>
      </c>
      <c r="CP76" s="254">
        <f t="shared" si="76"/>
        <v>0</v>
      </c>
      <c r="CQ76" s="254">
        <f t="shared" si="77"/>
        <v>0</v>
      </c>
      <c r="CR76" s="254">
        <f t="shared" si="78"/>
        <v>0</v>
      </c>
      <c r="CS76" s="254">
        <f t="shared" si="79"/>
        <v>0</v>
      </c>
      <c r="CT76" s="254">
        <f t="shared" si="80"/>
        <v>0</v>
      </c>
      <c r="CU76" s="254">
        <f t="shared" si="81"/>
        <v>0</v>
      </c>
      <c r="CV76" s="254">
        <f t="shared" si="82"/>
        <v>0</v>
      </c>
      <c r="CW76" s="254">
        <f t="shared" si="83"/>
        <v>0</v>
      </c>
      <c r="CX76" s="254">
        <f t="shared" si="84"/>
        <v>0</v>
      </c>
      <c r="CY76" s="254">
        <f t="shared" si="85"/>
        <v>0</v>
      </c>
      <c r="CZ76" s="254">
        <f t="shared" si="86"/>
        <v>0</v>
      </c>
      <c r="DA76" s="254">
        <f t="shared" si="87"/>
        <v>0</v>
      </c>
      <c r="DB76" s="254">
        <f t="shared" si="88"/>
        <v>0</v>
      </c>
      <c r="DC76" s="254">
        <f t="shared" si="89"/>
        <v>0</v>
      </c>
      <c r="DD76" s="254">
        <f t="shared" si="90"/>
        <v>0</v>
      </c>
      <c r="DE76" s="254">
        <f t="shared" si="91"/>
        <v>0</v>
      </c>
      <c r="DF76" s="254">
        <f t="shared" si="92"/>
        <v>0</v>
      </c>
      <c r="DG76" s="254">
        <f t="shared" si="93"/>
        <v>0</v>
      </c>
      <c r="DH76" s="254">
        <f t="shared" si="94"/>
        <v>0</v>
      </c>
      <c r="DI76" s="254">
        <f t="shared" si="95"/>
        <v>0</v>
      </c>
      <c r="DJ76" s="254">
        <f t="shared" si="96"/>
        <v>0</v>
      </c>
      <c r="DK76" s="254">
        <f t="shared" si="97"/>
        <v>0</v>
      </c>
      <c r="DL76" s="254">
        <f t="shared" si="98"/>
        <v>0</v>
      </c>
      <c r="DM76" s="254">
        <f t="shared" si="99"/>
        <v>0</v>
      </c>
      <c r="DN76" s="254">
        <f t="shared" si="100"/>
        <v>0</v>
      </c>
      <c r="DO76" s="254">
        <f t="shared" si="101"/>
        <v>0</v>
      </c>
      <c r="DP76" s="254">
        <f t="shared" si="102"/>
        <v>0</v>
      </c>
      <c r="DQ76" s="254">
        <f t="shared" si="103"/>
        <v>0</v>
      </c>
      <c r="DR76" s="254">
        <f t="shared" si="104"/>
        <v>0</v>
      </c>
      <c r="DS76" s="254">
        <f t="shared" si="105"/>
        <v>0</v>
      </c>
      <c r="DT76" s="254">
        <f t="shared" si="106"/>
        <v>0</v>
      </c>
      <c r="DU76" s="254">
        <f t="shared" si="107"/>
        <v>0</v>
      </c>
      <c r="DV76" s="254">
        <f t="shared" si="108"/>
        <v>0</v>
      </c>
    </row>
    <row r="77" spans="1:130" ht="24" customHeight="1">
      <c r="A77" s="11" t="str">
        <f ca="1">IF(AG77&lt;&gt;"OK","",CONCATENATE(TEXT('Front Page'!$F$33,"000"),TEXT('Front Page'!$F$31,"000"),"-",LEFT('Front Page'!$R$53,5),"-",LEFT(D77,1),AJ77, "-",TEXT(B77,"000")))</f>
        <v/>
      </c>
      <c r="B77" s="12" t="str">
        <f>IFERROR(IF(E77="","",MAX(B$17:B76)+1),"")</f>
        <v/>
      </c>
      <c r="C77" s="13"/>
      <c r="D77" s="29" t="str">
        <f t="shared" si="141"/>
        <v>None</v>
      </c>
      <c r="E77" s="29" t="str">
        <f t="shared" si="109"/>
        <v/>
      </c>
      <c r="F77" s="29" t="str">
        <f t="shared" si="110"/>
        <v/>
      </c>
      <c r="G77" s="363"/>
      <c r="H77" s="364"/>
      <c r="I77" s="325" t="str">
        <f t="shared" si="142"/>
        <v>No</v>
      </c>
      <c r="J77" s="314">
        <v>0</v>
      </c>
      <c r="K77" s="312">
        <v>0</v>
      </c>
      <c r="L77" s="312">
        <v>0</v>
      </c>
      <c r="M77" s="312">
        <v>0</v>
      </c>
      <c r="N77" s="312">
        <v>0</v>
      </c>
      <c r="O77" s="312">
        <v>0</v>
      </c>
      <c r="P77" s="312">
        <v>0</v>
      </c>
      <c r="Q77" s="312">
        <v>0</v>
      </c>
      <c r="R77" s="312">
        <v>0</v>
      </c>
      <c r="S77" s="312">
        <v>0</v>
      </c>
      <c r="T77" s="312">
        <v>0</v>
      </c>
      <c r="U77" s="312">
        <v>0</v>
      </c>
      <c r="V77" s="313">
        <v>1</v>
      </c>
      <c r="W77" s="313">
        <v>1</v>
      </c>
      <c r="X77" s="312">
        <v>0</v>
      </c>
      <c r="Y77" s="312">
        <v>0</v>
      </c>
      <c r="Z77" s="312">
        <v>0</v>
      </c>
      <c r="AA77" s="14">
        <v>0</v>
      </c>
      <c r="AB77" s="317"/>
      <c r="AC77" s="15" t="str">
        <f t="shared" si="24"/>
        <v/>
      </c>
      <c r="AD77" s="15" t="str">
        <f t="shared" si="25"/>
        <v/>
      </c>
      <c r="AE77" s="16" t="str">
        <f t="shared" si="26"/>
        <v>0 - 0</v>
      </c>
      <c r="AF77" s="20" t="str">
        <f t="shared" si="140"/>
        <v>Not an offer</v>
      </c>
      <c r="AG77" s="276" t="str">
        <f t="shared" si="27"/>
        <v>Not an Offer</v>
      </c>
      <c r="AH77" s="150"/>
      <c r="AI77" s="254">
        <v>61</v>
      </c>
      <c r="AJ77" s="149" t="str">
        <f t="shared" si="28"/>
        <v>00-TAG</v>
      </c>
      <c r="AK77" s="254" t="b">
        <f t="shared" si="111"/>
        <v>0</v>
      </c>
      <c r="AL77" s="254">
        <f t="shared" si="16"/>
        <v>0</v>
      </c>
      <c r="AM77" s="254">
        <f t="shared" si="29"/>
        <v>0</v>
      </c>
      <c r="AN77" s="288">
        <f t="shared" si="30"/>
        <v>0</v>
      </c>
      <c r="AO77" s="288">
        <f>IF(AND($BU77=$BV77,BU77=AO$13),$J77&amp;$K77&amp;$L77&amp;$M77&amp;$N77&amp;$O77&amp;$P77&amp;$Q77&amp;$R77&amp;$S77&amp;$T77&amp;$U77,IFERROR(MATCH($AN77,AO$17:AO76,0),-1000))</f>
        <v>1</v>
      </c>
      <c r="AP77" s="288">
        <f>IF(AND($BU77=$BV77,BV77=AP$13),$J77&amp;$K77&amp;$L77&amp;$M77&amp;$N77&amp;$O77&amp;$P77&amp;$Q77&amp;$R77&amp;$S77&amp;$T77&amp;$U77,IFERROR(MATCH($AN77,AP$17:AP76,0),-1000))</f>
        <v>1</v>
      </c>
      <c r="AQ77" s="288">
        <f>IF(AND($BU77=$BV77,BW77=AQ$13),$J77&amp;$K77&amp;$L77&amp;$M77&amp;$N77&amp;$O77&amp;$P77&amp;$Q77&amp;$R77&amp;$S77&amp;$T77&amp;$U77,IFERROR(MATCH($AN77,AQ$17:AQ76,0),-1000))</f>
        <v>1</v>
      </c>
      <c r="AR77" s="288">
        <f>IF(AND($BU77=$BV77,BX77=AR$13),$J77&amp;$K77&amp;$L77&amp;$M77&amp;$N77&amp;$O77&amp;$P77&amp;$Q77&amp;$R77&amp;$S77&amp;$T77&amp;$U77,IFERROR(MATCH($AN77,AR$17:AR76,0),-1000))</f>
        <v>1</v>
      </c>
      <c r="AS77" s="254">
        <f t="shared" si="112"/>
        <v>0</v>
      </c>
      <c r="AT77" s="261" t="str">
        <f t="shared" si="32"/>
        <v/>
      </c>
      <c r="AU77" s="254" t="str">
        <f t="shared" si="33"/>
        <v/>
      </c>
      <c r="AV77" s="254" t="str">
        <f t="shared" si="34"/>
        <v/>
      </c>
      <c r="AW77" s="254" t="str">
        <f t="shared" si="35"/>
        <v/>
      </c>
      <c r="AX77" s="254" t="str">
        <f t="shared" si="36"/>
        <v/>
      </c>
      <c r="AY77" s="254" t="str">
        <f t="shared" si="37"/>
        <v/>
      </c>
      <c r="AZ77" s="254" t="str">
        <f t="shared" si="38"/>
        <v/>
      </c>
      <c r="BA77" s="254" t="str">
        <f t="shared" si="39"/>
        <v/>
      </c>
      <c r="BB77" s="254" t="str">
        <f t="shared" si="40"/>
        <v/>
      </c>
      <c r="BC77" s="254" t="str">
        <f t="shared" si="41"/>
        <v/>
      </c>
      <c r="BD77" s="254" t="str">
        <f t="shared" si="42"/>
        <v/>
      </c>
      <c r="BE77" s="262" t="str">
        <f t="shared" si="43"/>
        <v/>
      </c>
      <c r="BF77" s="263" t="str">
        <f t="shared" si="44"/>
        <v/>
      </c>
      <c r="BG77" s="254" t="str">
        <f t="shared" si="45"/>
        <v/>
      </c>
      <c r="BH77" s="254" t="str">
        <f t="shared" si="46"/>
        <v/>
      </c>
      <c r="BI77" s="254" t="str">
        <f t="shared" si="47"/>
        <v/>
      </c>
      <c r="BJ77" s="254" t="str">
        <f t="shared" si="48"/>
        <v/>
      </c>
      <c r="BK77" s="254" t="str">
        <f t="shared" si="49"/>
        <v/>
      </c>
      <c r="BL77" s="254" t="str">
        <f t="shared" si="50"/>
        <v/>
      </c>
      <c r="BM77" s="254" t="str">
        <f t="shared" si="51"/>
        <v/>
      </c>
      <c r="BN77" s="254" t="str">
        <f t="shared" si="52"/>
        <v/>
      </c>
      <c r="BO77" s="254" t="str">
        <f t="shared" si="53"/>
        <v/>
      </c>
      <c r="BP77" s="254" t="str">
        <f t="shared" si="54"/>
        <v/>
      </c>
      <c r="BQ77" s="264" t="str">
        <f t="shared" si="55"/>
        <v/>
      </c>
      <c r="BR77" s="261" t="str">
        <f t="shared" si="115"/>
        <v/>
      </c>
      <c r="BS77" s="254" t="str">
        <f t="shared" si="116"/>
        <v/>
      </c>
      <c r="BT77" s="254" t="str">
        <f t="shared" si="117"/>
        <v/>
      </c>
      <c r="BU77" s="265" t="str">
        <f t="shared" si="118"/>
        <v/>
      </c>
      <c r="BV77" s="263" t="str">
        <f t="shared" si="119"/>
        <v/>
      </c>
      <c r="BW77" s="254" t="str">
        <f t="shared" si="120"/>
        <v/>
      </c>
      <c r="BX77" s="254" t="str">
        <f t="shared" si="121"/>
        <v/>
      </c>
      <c r="BY77" s="264" t="str">
        <f t="shared" si="122"/>
        <v/>
      </c>
      <c r="BZ77" s="254" t="str">
        <f t="shared" si="123"/>
        <v/>
      </c>
      <c r="CA77" s="254">
        <f t="shared" si="61"/>
        <v>0</v>
      </c>
      <c r="CB77" s="254">
        <f t="shared" si="62"/>
        <v>0</v>
      </c>
      <c r="CC77" s="254">
        <f t="shared" si="63"/>
        <v>0</v>
      </c>
      <c r="CD77" s="254">
        <f t="shared" si="64"/>
        <v>0</v>
      </c>
      <c r="CE77" s="254">
        <f t="shared" si="65"/>
        <v>0</v>
      </c>
      <c r="CF77" s="254">
        <f t="shared" si="66"/>
        <v>0</v>
      </c>
      <c r="CG77" s="254">
        <f t="shared" si="67"/>
        <v>0</v>
      </c>
      <c r="CH77" s="254">
        <f t="shared" si="68"/>
        <v>0</v>
      </c>
      <c r="CI77" s="254">
        <f t="shared" si="69"/>
        <v>0</v>
      </c>
      <c r="CJ77" s="254">
        <f t="shared" si="70"/>
        <v>0</v>
      </c>
      <c r="CK77" s="254">
        <f t="shared" si="71"/>
        <v>0</v>
      </c>
      <c r="CL77" s="254">
        <f t="shared" si="72"/>
        <v>0</v>
      </c>
      <c r="CM77" s="254">
        <f t="shared" si="73"/>
        <v>0</v>
      </c>
      <c r="CN77" s="254">
        <f t="shared" si="74"/>
        <v>0</v>
      </c>
      <c r="CO77" s="254">
        <f t="shared" si="75"/>
        <v>0</v>
      </c>
      <c r="CP77" s="254">
        <f t="shared" si="76"/>
        <v>0</v>
      </c>
      <c r="CQ77" s="254">
        <f t="shared" si="77"/>
        <v>0</v>
      </c>
      <c r="CR77" s="254">
        <f t="shared" si="78"/>
        <v>0</v>
      </c>
      <c r="CS77" s="254">
        <f t="shared" si="79"/>
        <v>0</v>
      </c>
      <c r="CT77" s="254">
        <f t="shared" si="80"/>
        <v>0</v>
      </c>
      <c r="CU77" s="254">
        <f t="shared" si="81"/>
        <v>0</v>
      </c>
      <c r="CV77" s="254">
        <f t="shared" si="82"/>
        <v>0</v>
      </c>
      <c r="CW77" s="254">
        <f t="shared" si="83"/>
        <v>0</v>
      </c>
      <c r="CX77" s="254">
        <f t="shared" si="84"/>
        <v>0</v>
      </c>
      <c r="CY77" s="254">
        <f t="shared" si="85"/>
        <v>0</v>
      </c>
      <c r="CZ77" s="254">
        <f t="shared" si="86"/>
        <v>0</v>
      </c>
      <c r="DA77" s="254">
        <f t="shared" si="87"/>
        <v>0</v>
      </c>
      <c r="DB77" s="254">
        <f t="shared" si="88"/>
        <v>0</v>
      </c>
      <c r="DC77" s="254">
        <f t="shared" si="89"/>
        <v>0</v>
      </c>
      <c r="DD77" s="254">
        <f t="shared" si="90"/>
        <v>0</v>
      </c>
      <c r="DE77" s="254">
        <f t="shared" si="91"/>
        <v>0</v>
      </c>
      <c r="DF77" s="254">
        <f t="shared" si="92"/>
        <v>0</v>
      </c>
      <c r="DG77" s="254">
        <f t="shared" si="93"/>
        <v>0</v>
      </c>
      <c r="DH77" s="254">
        <f t="shared" si="94"/>
        <v>0</v>
      </c>
      <c r="DI77" s="254">
        <f t="shared" si="95"/>
        <v>0</v>
      </c>
      <c r="DJ77" s="254">
        <f t="shared" si="96"/>
        <v>0</v>
      </c>
      <c r="DK77" s="254">
        <f t="shared" si="97"/>
        <v>0</v>
      </c>
      <c r="DL77" s="254">
        <f t="shared" si="98"/>
        <v>0</v>
      </c>
      <c r="DM77" s="254">
        <f t="shared" si="99"/>
        <v>0</v>
      </c>
      <c r="DN77" s="254">
        <f t="shared" si="100"/>
        <v>0</v>
      </c>
      <c r="DO77" s="254">
        <f t="shared" si="101"/>
        <v>0</v>
      </c>
      <c r="DP77" s="254">
        <f t="shared" si="102"/>
        <v>0</v>
      </c>
      <c r="DQ77" s="254">
        <f t="shared" si="103"/>
        <v>0</v>
      </c>
      <c r="DR77" s="254">
        <f t="shared" si="104"/>
        <v>0</v>
      </c>
      <c r="DS77" s="254">
        <f t="shared" si="105"/>
        <v>0</v>
      </c>
      <c r="DT77" s="254">
        <f t="shared" si="106"/>
        <v>0</v>
      </c>
      <c r="DU77" s="254">
        <f t="shared" si="107"/>
        <v>0</v>
      </c>
      <c r="DV77" s="254">
        <f t="shared" si="108"/>
        <v>0</v>
      </c>
    </row>
    <row r="78" spans="1:130" ht="24" customHeight="1">
      <c r="A78" s="11" t="str">
        <f ca="1">IF(AG78&lt;&gt;"OK","",CONCATENATE(TEXT('Front Page'!$F$33,"000"),TEXT('Front Page'!$F$31,"000"),"-",LEFT('Front Page'!$R$53,5),"-",LEFT(D78,1),AJ78, "-",TEXT(B78,"000")))</f>
        <v/>
      </c>
      <c r="B78" s="12" t="str">
        <f>IFERROR(IF(E78="","",MAX(B$17:B77)+1),"")</f>
        <v/>
      </c>
      <c r="C78" s="13"/>
      <c r="D78" s="29" t="str">
        <f t="shared" si="141"/>
        <v>None</v>
      </c>
      <c r="E78" s="29" t="str">
        <f t="shared" si="109"/>
        <v/>
      </c>
      <c r="F78" s="29" t="str">
        <f t="shared" si="110"/>
        <v/>
      </c>
      <c r="G78" s="363"/>
      <c r="H78" s="364"/>
      <c r="I78" s="325" t="str">
        <f t="shared" si="142"/>
        <v>No</v>
      </c>
      <c r="J78" s="314">
        <v>0</v>
      </c>
      <c r="K78" s="312">
        <v>0</v>
      </c>
      <c r="L78" s="312">
        <v>0</v>
      </c>
      <c r="M78" s="312">
        <v>0</v>
      </c>
      <c r="N78" s="312">
        <v>0</v>
      </c>
      <c r="O78" s="312">
        <v>0</v>
      </c>
      <c r="P78" s="312">
        <v>0</v>
      </c>
      <c r="Q78" s="312">
        <v>0</v>
      </c>
      <c r="R78" s="312">
        <v>0</v>
      </c>
      <c r="S78" s="312">
        <v>0</v>
      </c>
      <c r="T78" s="312">
        <v>0</v>
      </c>
      <c r="U78" s="312">
        <v>0</v>
      </c>
      <c r="V78" s="313">
        <v>1</v>
      </c>
      <c r="W78" s="313">
        <v>1</v>
      </c>
      <c r="X78" s="312">
        <v>0</v>
      </c>
      <c r="Y78" s="312">
        <v>0</v>
      </c>
      <c r="Z78" s="312">
        <v>0</v>
      </c>
      <c r="AA78" s="14">
        <v>0</v>
      </c>
      <c r="AB78" s="317"/>
      <c r="AC78" s="15" t="str">
        <f t="shared" si="24"/>
        <v/>
      </c>
      <c r="AD78" s="15" t="str">
        <f t="shared" si="25"/>
        <v/>
      </c>
      <c r="AE78" s="16" t="str">
        <f t="shared" si="26"/>
        <v>0 - 0</v>
      </c>
      <c r="AF78" s="20" t="str">
        <f t="shared" si="140"/>
        <v>Not an offer</v>
      </c>
      <c r="AG78" s="276" t="str">
        <f t="shared" si="27"/>
        <v>Not an Offer</v>
      </c>
      <c r="AH78" s="150"/>
      <c r="AI78" s="254">
        <v>62</v>
      </c>
      <c r="AJ78" s="149" t="str">
        <f t="shared" si="28"/>
        <v>00-TAG</v>
      </c>
      <c r="AK78" s="254" t="b">
        <f t="shared" si="111"/>
        <v>0</v>
      </c>
      <c r="AL78" s="254">
        <f t="shared" si="16"/>
        <v>0</v>
      </c>
      <c r="AM78" s="254">
        <f t="shared" si="29"/>
        <v>0</v>
      </c>
      <c r="AN78" s="288">
        <f t="shared" si="30"/>
        <v>0</v>
      </c>
      <c r="AO78" s="288">
        <f>IF(AND($BU78=$BV78,BU78=AO$13),$J78&amp;$K78&amp;$L78&amp;$M78&amp;$N78&amp;$O78&amp;$P78&amp;$Q78&amp;$R78&amp;$S78&amp;$T78&amp;$U78,IFERROR(MATCH($AN78,AO$17:AO77,0),-1000))</f>
        <v>1</v>
      </c>
      <c r="AP78" s="288">
        <f>IF(AND($BU78=$BV78,BV78=AP$13),$J78&amp;$K78&amp;$L78&amp;$M78&amp;$N78&amp;$O78&amp;$P78&amp;$Q78&amp;$R78&amp;$S78&amp;$T78&amp;$U78,IFERROR(MATCH($AN78,AP$17:AP77,0),-1000))</f>
        <v>1</v>
      </c>
      <c r="AQ78" s="288">
        <f>IF(AND($BU78=$BV78,BW78=AQ$13),$J78&amp;$K78&amp;$L78&amp;$M78&amp;$N78&amp;$O78&amp;$P78&amp;$Q78&amp;$R78&amp;$S78&amp;$T78&amp;$U78,IFERROR(MATCH($AN78,AQ$17:AQ77,0),-1000))</f>
        <v>1</v>
      </c>
      <c r="AR78" s="288">
        <f>IF(AND($BU78=$BV78,BX78=AR$13),$J78&amp;$K78&amp;$L78&amp;$M78&amp;$N78&amp;$O78&amp;$P78&amp;$Q78&amp;$R78&amp;$S78&amp;$T78&amp;$U78,IFERROR(MATCH($AN78,AR$17:AR77,0),-1000))</f>
        <v>1</v>
      </c>
      <c r="AS78" s="254">
        <f t="shared" si="112"/>
        <v>0</v>
      </c>
      <c r="AT78" s="261" t="str">
        <f t="shared" si="32"/>
        <v/>
      </c>
      <c r="AU78" s="254" t="str">
        <f t="shared" si="33"/>
        <v/>
      </c>
      <c r="AV78" s="254" t="str">
        <f t="shared" si="34"/>
        <v/>
      </c>
      <c r="AW78" s="254" t="str">
        <f t="shared" si="35"/>
        <v/>
      </c>
      <c r="AX78" s="254" t="str">
        <f t="shared" si="36"/>
        <v/>
      </c>
      <c r="AY78" s="254" t="str">
        <f t="shared" si="37"/>
        <v/>
      </c>
      <c r="AZ78" s="254" t="str">
        <f t="shared" si="38"/>
        <v/>
      </c>
      <c r="BA78" s="254" t="str">
        <f t="shared" si="39"/>
        <v/>
      </c>
      <c r="BB78" s="254" t="str">
        <f t="shared" si="40"/>
        <v/>
      </c>
      <c r="BC78" s="254" t="str">
        <f t="shared" si="41"/>
        <v/>
      </c>
      <c r="BD78" s="254" t="str">
        <f t="shared" si="42"/>
        <v/>
      </c>
      <c r="BE78" s="262" t="str">
        <f t="shared" si="43"/>
        <v/>
      </c>
      <c r="BF78" s="263" t="str">
        <f t="shared" si="44"/>
        <v/>
      </c>
      <c r="BG78" s="254" t="str">
        <f t="shared" si="45"/>
        <v/>
      </c>
      <c r="BH78" s="254" t="str">
        <f t="shared" si="46"/>
        <v/>
      </c>
      <c r="BI78" s="254" t="str">
        <f t="shared" si="47"/>
        <v/>
      </c>
      <c r="BJ78" s="254" t="str">
        <f t="shared" si="48"/>
        <v/>
      </c>
      <c r="BK78" s="254" t="str">
        <f t="shared" si="49"/>
        <v/>
      </c>
      <c r="BL78" s="254" t="str">
        <f t="shared" si="50"/>
        <v/>
      </c>
      <c r="BM78" s="254" t="str">
        <f t="shared" si="51"/>
        <v/>
      </c>
      <c r="BN78" s="254" t="str">
        <f t="shared" si="52"/>
        <v/>
      </c>
      <c r="BO78" s="254" t="str">
        <f t="shared" si="53"/>
        <v/>
      </c>
      <c r="BP78" s="254" t="str">
        <f t="shared" si="54"/>
        <v/>
      </c>
      <c r="BQ78" s="264" t="str">
        <f t="shared" si="55"/>
        <v/>
      </c>
      <c r="BR78" s="261" t="str">
        <f t="shared" si="115"/>
        <v/>
      </c>
      <c r="BS78" s="254" t="str">
        <f t="shared" si="116"/>
        <v/>
      </c>
      <c r="BT78" s="254" t="str">
        <f t="shared" si="117"/>
        <v/>
      </c>
      <c r="BU78" s="265" t="str">
        <f t="shared" si="118"/>
        <v/>
      </c>
      <c r="BV78" s="263" t="str">
        <f t="shared" si="119"/>
        <v/>
      </c>
      <c r="BW78" s="254" t="str">
        <f t="shared" si="120"/>
        <v/>
      </c>
      <c r="BX78" s="254" t="str">
        <f t="shared" si="121"/>
        <v/>
      </c>
      <c r="BY78" s="264" t="str">
        <f t="shared" si="122"/>
        <v/>
      </c>
      <c r="BZ78" s="254" t="str">
        <f t="shared" si="123"/>
        <v/>
      </c>
      <c r="CA78" s="254">
        <f t="shared" si="61"/>
        <v>0</v>
      </c>
      <c r="CB78" s="254">
        <f t="shared" si="62"/>
        <v>0</v>
      </c>
      <c r="CC78" s="254">
        <f t="shared" si="63"/>
        <v>0</v>
      </c>
      <c r="CD78" s="254">
        <f t="shared" si="64"/>
        <v>0</v>
      </c>
      <c r="CE78" s="254">
        <f t="shared" si="65"/>
        <v>0</v>
      </c>
      <c r="CF78" s="254">
        <f t="shared" si="66"/>
        <v>0</v>
      </c>
      <c r="CG78" s="254">
        <f t="shared" si="67"/>
        <v>0</v>
      </c>
      <c r="CH78" s="254">
        <f t="shared" si="68"/>
        <v>0</v>
      </c>
      <c r="CI78" s="254">
        <f t="shared" si="69"/>
        <v>0</v>
      </c>
      <c r="CJ78" s="254">
        <f t="shared" si="70"/>
        <v>0</v>
      </c>
      <c r="CK78" s="254">
        <f t="shared" si="71"/>
        <v>0</v>
      </c>
      <c r="CL78" s="254">
        <f t="shared" si="72"/>
        <v>0</v>
      </c>
      <c r="CM78" s="254">
        <f t="shared" si="73"/>
        <v>0</v>
      </c>
      <c r="CN78" s="254">
        <f t="shared" si="74"/>
        <v>0</v>
      </c>
      <c r="CO78" s="254">
        <f t="shared" si="75"/>
        <v>0</v>
      </c>
      <c r="CP78" s="254">
        <f t="shared" si="76"/>
        <v>0</v>
      </c>
      <c r="CQ78" s="254">
        <f t="shared" si="77"/>
        <v>0</v>
      </c>
      <c r="CR78" s="254">
        <f t="shared" si="78"/>
        <v>0</v>
      </c>
      <c r="CS78" s="254">
        <f t="shared" si="79"/>
        <v>0</v>
      </c>
      <c r="CT78" s="254">
        <f t="shared" si="80"/>
        <v>0</v>
      </c>
      <c r="CU78" s="254">
        <f t="shared" si="81"/>
        <v>0</v>
      </c>
      <c r="CV78" s="254">
        <f t="shared" si="82"/>
        <v>0</v>
      </c>
      <c r="CW78" s="254">
        <f t="shared" si="83"/>
        <v>0</v>
      </c>
      <c r="CX78" s="254">
        <f t="shared" si="84"/>
        <v>0</v>
      </c>
      <c r="CY78" s="254">
        <f t="shared" si="85"/>
        <v>0</v>
      </c>
      <c r="CZ78" s="254">
        <f t="shared" si="86"/>
        <v>0</v>
      </c>
      <c r="DA78" s="254">
        <f t="shared" si="87"/>
        <v>0</v>
      </c>
      <c r="DB78" s="254">
        <f t="shared" si="88"/>
        <v>0</v>
      </c>
      <c r="DC78" s="254">
        <f t="shared" si="89"/>
        <v>0</v>
      </c>
      <c r="DD78" s="254">
        <f t="shared" si="90"/>
        <v>0</v>
      </c>
      <c r="DE78" s="254">
        <f t="shared" si="91"/>
        <v>0</v>
      </c>
      <c r="DF78" s="254">
        <f t="shared" si="92"/>
        <v>0</v>
      </c>
      <c r="DG78" s="254">
        <f t="shared" si="93"/>
        <v>0</v>
      </c>
      <c r="DH78" s="254">
        <f t="shared" si="94"/>
        <v>0</v>
      </c>
      <c r="DI78" s="254">
        <f t="shared" si="95"/>
        <v>0</v>
      </c>
      <c r="DJ78" s="254">
        <f t="shared" si="96"/>
        <v>0</v>
      </c>
      <c r="DK78" s="254">
        <f t="shared" si="97"/>
        <v>0</v>
      </c>
      <c r="DL78" s="254">
        <f t="shared" si="98"/>
        <v>0</v>
      </c>
      <c r="DM78" s="254">
        <f t="shared" si="99"/>
        <v>0</v>
      </c>
      <c r="DN78" s="254">
        <f t="shared" si="100"/>
        <v>0</v>
      </c>
      <c r="DO78" s="254">
        <f t="shared" si="101"/>
        <v>0</v>
      </c>
      <c r="DP78" s="254">
        <f t="shared" si="102"/>
        <v>0</v>
      </c>
      <c r="DQ78" s="254">
        <f t="shared" si="103"/>
        <v>0</v>
      </c>
      <c r="DR78" s="254">
        <f t="shared" si="104"/>
        <v>0</v>
      </c>
      <c r="DS78" s="254">
        <f t="shared" si="105"/>
        <v>0</v>
      </c>
      <c r="DT78" s="254">
        <f t="shared" si="106"/>
        <v>0</v>
      </c>
      <c r="DU78" s="254">
        <f t="shared" si="107"/>
        <v>0</v>
      </c>
      <c r="DV78" s="254">
        <f t="shared" si="108"/>
        <v>0</v>
      </c>
    </row>
    <row r="79" spans="1:130" ht="24" customHeight="1">
      <c r="A79" s="11" t="str">
        <f ca="1">IF(AG79&lt;&gt;"OK","",CONCATENATE(TEXT('Front Page'!$F$33,"000"),TEXT('Front Page'!$F$31,"000"),"-",LEFT('Front Page'!$R$53,5),"-",LEFT(D79,1),AJ79, "-",TEXT(B79,"000")))</f>
        <v/>
      </c>
      <c r="B79" s="12" t="str">
        <f>IFERROR(IF(E79="","",MAX(B$17:B78)+1),"")</f>
        <v/>
      </c>
      <c r="C79" s="13"/>
      <c r="D79" s="29" t="str">
        <f t="shared" si="141"/>
        <v>None</v>
      </c>
      <c r="E79" s="29" t="str">
        <f t="shared" si="109"/>
        <v/>
      </c>
      <c r="F79" s="29" t="str">
        <f t="shared" si="110"/>
        <v/>
      </c>
      <c r="G79" s="363"/>
      <c r="H79" s="364"/>
      <c r="I79" s="325" t="str">
        <f t="shared" si="142"/>
        <v>No</v>
      </c>
      <c r="J79" s="314">
        <v>0</v>
      </c>
      <c r="K79" s="312">
        <v>0</v>
      </c>
      <c r="L79" s="312">
        <v>0</v>
      </c>
      <c r="M79" s="312">
        <v>0</v>
      </c>
      <c r="N79" s="312">
        <v>0</v>
      </c>
      <c r="O79" s="312">
        <v>0</v>
      </c>
      <c r="P79" s="312">
        <v>0</v>
      </c>
      <c r="Q79" s="312">
        <v>0</v>
      </c>
      <c r="R79" s="312">
        <v>0</v>
      </c>
      <c r="S79" s="312">
        <v>0</v>
      </c>
      <c r="T79" s="312">
        <v>0</v>
      </c>
      <c r="U79" s="312">
        <v>0</v>
      </c>
      <c r="V79" s="313">
        <v>1</v>
      </c>
      <c r="W79" s="313">
        <v>1</v>
      </c>
      <c r="X79" s="312">
        <v>0</v>
      </c>
      <c r="Y79" s="312">
        <v>0</v>
      </c>
      <c r="Z79" s="312">
        <v>0</v>
      </c>
      <c r="AA79" s="14">
        <v>0</v>
      </c>
      <c r="AB79" s="317"/>
      <c r="AC79" s="15" t="str">
        <f t="shared" si="24"/>
        <v/>
      </c>
      <c r="AD79" s="15" t="str">
        <f t="shared" si="25"/>
        <v/>
      </c>
      <c r="AE79" s="16" t="str">
        <f t="shared" si="26"/>
        <v>0 - 0</v>
      </c>
      <c r="AF79" s="20" t="str">
        <f t="shared" si="140"/>
        <v>Not an offer</v>
      </c>
      <c r="AG79" s="276" t="str">
        <f t="shared" si="27"/>
        <v>Not an Offer</v>
      </c>
      <c r="AH79" s="150"/>
      <c r="AI79" s="254">
        <v>63</v>
      </c>
      <c r="AJ79" s="149" t="str">
        <f t="shared" si="28"/>
        <v>00-TAG</v>
      </c>
      <c r="AK79" s="254" t="b">
        <f t="shared" si="111"/>
        <v>0</v>
      </c>
      <c r="AL79" s="254">
        <f t="shared" si="16"/>
        <v>0</v>
      </c>
      <c r="AM79" s="254">
        <f t="shared" si="29"/>
        <v>0</v>
      </c>
      <c r="AN79" s="288">
        <f t="shared" si="30"/>
        <v>0</v>
      </c>
      <c r="AO79" s="288">
        <f>IF(AND($BU79=$BV79,BU79=AO$13),$J79&amp;$K79&amp;$L79&amp;$M79&amp;$N79&amp;$O79&amp;$P79&amp;$Q79&amp;$R79&amp;$S79&amp;$T79&amp;$U79,IFERROR(MATCH($AN79,AO$17:AO78,0),-1000))</f>
        <v>1</v>
      </c>
      <c r="AP79" s="288">
        <f>IF(AND($BU79=$BV79,BV79=AP$13),$J79&amp;$K79&amp;$L79&amp;$M79&amp;$N79&amp;$O79&amp;$P79&amp;$Q79&amp;$R79&amp;$S79&amp;$T79&amp;$U79,IFERROR(MATCH($AN79,AP$17:AP78,0),-1000))</f>
        <v>1</v>
      </c>
      <c r="AQ79" s="288">
        <f>IF(AND($BU79=$BV79,BW79=AQ$13),$J79&amp;$K79&amp;$L79&amp;$M79&amp;$N79&amp;$O79&amp;$P79&amp;$Q79&amp;$R79&amp;$S79&amp;$T79&amp;$U79,IFERROR(MATCH($AN79,AQ$17:AQ78,0),-1000))</f>
        <v>1</v>
      </c>
      <c r="AR79" s="288">
        <f>IF(AND($BU79=$BV79,BX79=AR$13),$J79&amp;$K79&amp;$L79&amp;$M79&amp;$N79&amp;$O79&amp;$P79&amp;$Q79&amp;$R79&amp;$S79&amp;$T79&amp;$U79,IFERROR(MATCH($AN79,AR$17:AR78,0),-1000))</f>
        <v>1</v>
      </c>
      <c r="AS79" s="254">
        <f t="shared" si="112"/>
        <v>0</v>
      </c>
      <c r="AT79" s="261" t="str">
        <f t="shared" si="32"/>
        <v/>
      </c>
      <c r="AU79" s="254" t="str">
        <f t="shared" si="33"/>
        <v/>
      </c>
      <c r="AV79" s="254" t="str">
        <f t="shared" si="34"/>
        <v/>
      </c>
      <c r="AW79" s="254" t="str">
        <f t="shared" si="35"/>
        <v/>
      </c>
      <c r="AX79" s="254" t="str">
        <f t="shared" si="36"/>
        <v/>
      </c>
      <c r="AY79" s="254" t="str">
        <f t="shared" si="37"/>
        <v/>
      </c>
      <c r="AZ79" s="254" t="str">
        <f t="shared" si="38"/>
        <v/>
      </c>
      <c r="BA79" s="254" t="str">
        <f t="shared" si="39"/>
        <v/>
      </c>
      <c r="BB79" s="254" t="str">
        <f t="shared" si="40"/>
        <v/>
      </c>
      <c r="BC79" s="254" t="str">
        <f t="shared" si="41"/>
        <v/>
      </c>
      <c r="BD79" s="254" t="str">
        <f t="shared" si="42"/>
        <v/>
      </c>
      <c r="BE79" s="262" t="str">
        <f t="shared" si="43"/>
        <v/>
      </c>
      <c r="BF79" s="263" t="str">
        <f t="shared" si="44"/>
        <v/>
      </c>
      <c r="BG79" s="254" t="str">
        <f t="shared" si="45"/>
        <v/>
      </c>
      <c r="BH79" s="254" t="str">
        <f t="shared" si="46"/>
        <v/>
      </c>
      <c r="BI79" s="254" t="str">
        <f t="shared" si="47"/>
        <v/>
      </c>
      <c r="BJ79" s="254" t="str">
        <f t="shared" si="48"/>
        <v/>
      </c>
      <c r="BK79" s="254" t="str">
        <f t="shared" si="49"/>
        <v/>
      </c>
      <c r="BL79" s="254" t="str">
        <f t="shared" si="50"/>
        <v/>
      </c>
      <c r="BM79" s="254" t="str">
        <f t="shared" si="51"/>
        <v/>
      </c>
      <c r="BN79" s="254" t="str">
        <f t="shared" si="52"/>
        <v/>
      </c>
      <c r="BO79" s="254" t="str">
        <f t="shared" si="53"/>
        <v/>
      </c>
      <c r="BP79" s="254" t="str">
        <f t="shared" si="54"/>
        <v/>
      </c>
      <c r="BQ79" s="264" t="str">
        <f t="shared" si="55"/>
        <v/>
      </c>
      <c r="BR79" s="261" t="str">
        <f t="shared" si="115"/>
        <v/>
      </c>
      <c r="BS79" s="254" t="str">
        <f t="shared" si="116"/>
        <v/>
      </c>
      <c r="BT79" s="254" t="str">
        <f t="shared" si="117"/>
        <v/>
      </c>
      <c r="BU79" s="265" t="str">
        <f t="shared" si="118"/>
        <v/>
      </c>
      <c r="BV79" s="263" t="str">
        <f t="shared" si="119"/>
        <v/>
      </c>
      <c r="BW79" s="254" t="str">
        <f t="shared" si="120"/>
        <v/>
      </c>
      <c r="BX79" s="254" t="str">
        <f t="shared" si="121"/>
        <v/>
      </c>
      <c r="BY79" s="264" t="str">
        <f t="shared" si="122"/>
        <v/>
      </c>
      <c r="BZ79" s="254" t="str">
        <f t="shared" si="123"/>
        <v/>
      </c>
      <c r="CA79" s="254">
        <f t="shared" si="61"/>
        <v>0</v>
      </c>
      <c r="CB79" s="254">
        <f t="shared" si="62"/>
        <v>0</v>
      </c>
      <c r="CC79" s="254">
        <f t="shared" si="63"/>
        <v>0</v>
      </c>
      <c r="CD79" s="254">
        <f t="shared" si="64"/>
        <v>0</v>
      </c>
      <c r="CE79" s="254">
        <f t="shared" si="65"/>
        <v>0</v>
      </c>
      <c r="CF79" s="254">
        <f t="shared" si="66"/>
        <v>0</v>
      </c>
      <c r="CG79" s="254">
        <f t="shared" si="67"/>
        <v>0</v>
      </c>
      <c r="CH79" s="254">
        <f t="shared" si="68"/>
        <v>0</v>
      </c>
      <c r="CI79" s="254">
        <f t="shared" si="69"/>
        <v>0</v>
      </c>
      <c r="CJ79" s="254">
        <f t="shared" si="70"/>
        <v>0</v>
      </c>
      <c r="CK79" s="254">
        <f t="shared" si="71"/>
        <v>0</v>
      </c>
      <c r="CL79" s="254">
        <f t="shared" si="72"/>
        <v>0</v>
      </c>
      <c r="CM79" s="254">
        <f t="shared" si="73"/>
        <v>0</v>
      </c>
      <c r="CN79" s="254">
        <f t="shared" si="74"/>
        <v>0</v>
      </c>
      <c r="CO79" s="254">
        <f t="shared" si="75"/>
        <v>0</v>
      </c>
      <c r="CP79" s="254">
        <f t="shared" si="76"/>
        <v>0</v>
      </c>
      <c r="CQ79" s="254">
        <f t="shared" si="77"/>
        <v>0</v>
      </c>
      <c r="CR79" s="254">
        <f t="shared" si="78"/>
        <v>0</v>
      </c>
      <c r="CS79" s="254">
        <f t="shared" si="79"/>
        <v>0</v>
      </c>
      <c r="CT79" s="254">
        <f t="shared" si="80"/>
        <v>0</v>
      </c>
      <c r="CU79" s="254">
        <f t="shared" si="81"/>
        <v>0</v>
      </c>
      <c r="CV79" s="254">
        <f t="shared" si="82"/>
        <v>0</v>
      </c>
      <c r="CW79" s="254">
        <f t="shared" si="83"/>
        <v>0</v>
      </c>
      <c r="CX79" s="254">
        <f t="shared" si="84"/>
        <v>0</v>
      </c>
      <c r="CY79" s="254">
        <f t="shared" si="85"/>
        <v>0</v>
      </c>
      <c r="CZ79" s="254">
        <f t="shared" si="86"/>
        <v>0</v>
      </c>
      <c r="DA79" s="254">
        <f t="shared" si="87"/>
        <v>0</v>
      </c>
      <c r="DB79" s="254">
        <f t="shared" si="88"/>
        <v>0</v>
      </c>
      <c r="DC79" s="254">
        <f t="shared" si="89"/>
        <v>0</v>
      </c>
      <c r="DD79" s="254">
        <f t="shared" si="90"/>
        <v>0</v>
      </c>
      <c r="DE79" s="254">
        <f t="shared" si="91"/>
        <v>0</v>
      </c>
      <c r="DF79" s="254">
        <f t="shared" si="92"/>
        <v>0</v>
      </c>
      <c r="DG79" s="254">
        <f t="shared" si="93"/>
        <v>0</v>
      </c>
      <c r="DH79" s="254">
        <f t="shared" si="94"/>
        <v>0</v>
      </c>
      <c r="DI79" s="254">
        <f t="shared" si="95"/>
        <v>0</v>
      </c>
      <c r="DJ79" s="254">
        <f t="shared" si="96"/>
        <v>0</v>
      </c>
      <c r="DK79" s="254">
        <f t="shared" si="97"/>
        <v>0</v>
      </c>
      <c r="DL79" s="254">
        <f t="shared" si="98"/>
        <v>0</v>
      </c>
      <c r="DM79" s="254">
        <f t="shared" si="99"/>
        <v>0</v>
      </c>
      <c r="DN79" s="254">
        <f t="shared" si="100"/>
        <v>0</v>
      </c>
      <c r="DO79" s="254">
        <f t="shared" si="101"/>
        <v>0</v>
      </c>
      <c r="DP79" s="254">
        <f t="shared" si="102"/>
        <v>0</v>
      </c>
      <c r="DQ79" s="254">
        <f t="shared" si="103"/>
        <v>0</v>
      </c>
      <c r="DR79" s="254">
        <f t="shared" si="104"/>
        <v>0</v>
      </c>
      <c r="DS79" s="254">
        <f t="shared" si="105"/>
        <v>0</v>
      </c>
      <c r="DT79" s="254">
        <f t="shared" si="106"/>
        <v>0</v>
      </c>
      <c r="DU79" s="254">
        <f t="shared" si="107"/>
        <v>0</v>
      </c>
      <c r="DV79" s="254">
        <f t="shared" si="108"/>
        <v>0</v>
      </c>
    </row>
    <row r="80" spans="1:130" ht="24" customHeight="1">
      <c r="A80" s="11" t="str">
        <f ca="1">IF(AG80&lt;&gt;"OK","",CONCATENATE(TEXT('Front Page'!$F$33,"000"),TEXT('Front Page'!$F$31,"000"),"-",LEFT('Front Page'!$R$53,5),"-",LEFT(D80,1),AJ80, "-",TEXT(B80,"000")))</f>
        <v/>
      </c>
      <c r="B80" s="12" t="str">
        <f>IFERROR(IF(E80="","",MAX(B$17:B79)+1),"")</f>
        <v/>
      </c>
      <c r="C80" s="13"/>
      <c r="D80" s="29" t="str">
        <f t="shared" si="141"/>
        <v>None</v>
      </c>
      <c r="E80" s="29" t="str">
        <f t="shared" si="109"/>
        <v/>
      </c>
      <c r="F80" s="29" t="str">
        <f t="shared" si="110"/>
        <v/>
      </c>
      <c r="G80" s="363"/>
      <c r="H80" s="364"/>
      <c r="I80" s="325" t="str">
        <f t="shared" si="142"/>
        <v>No</v>
      </c>
      <c r="J80" s="314">
        <v>0</v>
      </c>
      <c r="K80" s="312">
        <v>0</v>
      </c>
      <c r="L80" s="312">
        <v>0</v>
      </c>
      <c r="M80" s="312">
        <v>0</v>
      </c>
      <c r="N80" s="312">
        <v>0</v>
      </c>
      <c r="O80" s="312">
        <v>0</v>
      </c>
      <c r="P80" s="312">
        <v>0</v>
      </c>
      <c r="Q80" s="312">
        <v>0</v>
      </c>
      <c r="R80" s="312">
        <v>0</v>
      </c>
      <c r="S80" s="312">
        <v>0</v>
      </c>
      <c r="T80" s="312">
        <v>0</v>
      </c>
      <c r="U80" s="312">
        <v>0</v>
      </c>
      <c r="V80" s="313">
        <v>1</v>
      </c>
      <c r="W80" s="313">
        <v>1</v>
      </c>
      <c r="X80" s="312">
        <v>0</v>
      </c>
      <c r="Y80" s="312">
        <v>0</v>
      </c>
      <c r="Z80" s="312">
        <v>0</v>
      </c>
      <c r="AA80" s="14">
        <v>0</v>
      </c>
      <c r="AB80" s="317"/>
      <c r="AC80" s="15" t="str">
        <f t="shared" si="24"/>
        <v/>
      </c>
      <c r="AD80" s="15" t="str">
        <f t="shared" si="25"/>
        <v/>
      </c>
      <c r="AE80" s="16" t="str">
        <f t="shared" si="26"/>
        <v>0 - 0</v>
      </c>
      <c r="AF80" s="20" t="str">
        <f t="shared" si="140"/>
        <v>Not an offer</v>
      </c>
      <c r="AG80" s="276" t="str">
        <f t="shared" si="27"/>
        <v>Not an Offer</v>
      </c>
      <c r="AH80" s="150"/>
      <c r="AI80" s="254">
        <v>64</v>
      </c>
      <c r="AJ80" s="149" t="str">
        <f t="shared" si="28"/>
        <v>00-TAG</v>
      </c>
      <c r="AK80" s="254" t="b">
        <f t="shared" si="111"/>
        <v>0</v>
      </c>
      <c r="AL80" s="254">
        <f t="shared" si="16"/>
        <v>0</v>
      </c>
      <c r="AM80" s="254">
        <f t="shared" si="29"/>
        <v>0</v>
      </c>
      <c r="AN80" s="288">
        <f t="shared" si="30"/>
        <v>0</v>
      </c>
      <c r="AO80" s="288">
        <f>IF(AND($BU80=$BV80,BU80=AO$13),$J80&amp;$K80&amp;$L80&amp;$M80&amp;$N80&amp;$O80&amp;$P80&amp;$Q80&amp;$R80&amp;$S80&amp;$T80&amp;$U80,IFERROR(MATCH($AN80,AO$17:AO79,0),-1000))</f>
        <v>1</v>
      </c>
      <c r="AP80" s="288">
        <f>IF(AND($BU80=$BV80,BV80=AP$13),$J80&amp;$K80&amp;$L80&amp;$M80&amp;$N80&amp;$O80&amp;$P80&amp;$Q80&amp;$R80&amp;$S80&amp;$T80&amp;$U80,IFERROR(MATCH($AN80,AP$17:AP79,0),-1000))</f>
        <v>1</v>
      </c>
      <c r="AQ80" s="288">
        <f>IF(AND($BU80=$BV80,BW80=AQ$13),$J80&amp;$K80&amp;$L80&amp;$M80&amp;$N80&amp;$O80&amp;$P80&amp;$Q80&amp;$R80&amp;$S80&amp;$T80&amp;$U80,IFERROR(MATCH($AN80,AQ$17:AQ79,0),-1000))</f>
        <v>1</v>
      </c>
      <c r="AR80" s="288">
        <f>IF(AND($BU80=$BV80,BX80=AR$13),$J80&amp;$K80&amp;$L80&amp;$M80&amp;$N80&amp;$O80&amp;$P80&amp;$Q80&amp;$R80&amp;$S80&amp;$T80&amp;$U80,IFERROR(MATCH($AN80,AR$17:AR79,0),-1000))</f>
        <v>1</v>
      </c>
      <c r="AS80" s="254">
        <f t="shared" si="112"/>
        <v>0</v>
      </c>
      <c r="AT80" s="261" t="str">
        <f t="shared" si="32"/>
        <v/>
      </c>
      <c r="AU80" s="254" t="str">
        <f t="shared" si="33"/>
        <v/>
      </c>
      <c r="AV80" s="254" t="str">
        <f t="shared" si="34"/>
        <v/>
      </c>
      <c r="AW80" s="254" t="str">
        <f t="shared" si="35"/>
        <v/>
      </c>
      <c r="AX80" s="254" t="str">
        <f t="shared" si="36"/>
        <v/>
      </c>
      <c r="AY80" s="254" t="str">
        <f t="shared" si="37"/>
        <v/>
      </c>
      <c r="AZ80" s="254" t="str">
        <f t="shared" si="38"/>
        <v/>
      </c>
      <c r="BA80" s="254" t="str">
        <f t="shared" si="39"/>
        <v/>
      </c>
      <c r="BB80" s="254" t="str">
        <f t="shared" si="40"/>
        <v/>
      </c>
      <c r="BC80" s="254" t="str">
        <f t="shared" si="41"/>
        <v/>
      </c>
      <c r="BD80" s="254" t="str">
        <f t="shared" si="42"/>
        <v/>
      </c>
      <c r="BE80" s="262" t="str">
        <f t="shared" si="43"/>
        <v/>
      </c>
      <c r="BF80" s="263" t="str">
        <f t="shared" si="44"/>
        <v/>
      </c>
      <c r="BG80" s="254" t="str">
        <f t="shared" si="45"/>
        <v/>
      </c>
      <c r="BH80" s="254" t="str">
        <f t="shared" si="46"/>
        <v/>
      </c>
      <c r="BI80" s="254" t="str">
        <f t="shared" si="47"/>
        <v/>
      </c>
      <c r="BJ80" s="254" t="str">
        <f t="shared" si="48"/>
        <v/>
      </c>
      <c r="BK80" s="254" t="str">
        <f t="shared" si="49"/>
        <v/>
      </c>
      <c r="BL80" s="254" t="str">
        <f t="shared" si="50"/>
        <v/>
      </c>
      <c r="BM80" s="254" t="str">
        <f t="shared" si="51"/>
        <v/>
      </c>
      <c r="BN80" s="254" t="str">
        <f t="shared" si="52"/>
        <v/>
      </c>
      <c r="BO80" s="254" t="str">
        <f t="shared" si="53"/>
        <v/>
      </c>
      <c r="BP80" s="254" t="str">
        <f t="shared" si="54"/>
        <v/>
      </c>
      <c r="BQ80" s="264" t="str">
        <f t="shared" si="55"/>
        <v/>
      </c>
      <c r="BR80" s="261" t="str">
        <f t="shared" si="115"/>
        <v/>
      </c>
      <c r="BS80" s="254" t="str">
        <f t="shared" si="116"/>
        <v/>
      </c>
      <c r="BT80" s="254" t="str">
        <f t="shared" si="117"/>
        <v/>
      </c>
      <c r="BU80" s="265" t="str">
        <f t="shared" si="118"/>
        <v/>
      </c>
      <c r="BV80" s="263" t="str">
        <f t="shared" si="119"/>
        <v/>
      </c>
      <c r="BW80" s="254" t="str">
        <f t="shared" si="120"/>
        <v/>
      </c>
      <c r="BX80" s="254" t="str">
        <f t="shared" si="121"/>
        <v/>
      </c>
      <c r="BY80" s="264" t="str">
        <f t="shared" si="122"/>
        <v/>
      </c>
      <c r="BZ80" s="254" t="str">
        <f t="shared" si="123"/>
        <v/>
      </c>
      <c r="CA80" s="254">
        <f t="shared" si="61"/>
        <v>0</v>
      </c>
      <c r="CB80" s="254">
        <f t="shared" si="62"/>
        <v>0</v>
      </c>
      <c r="CC80" s="254">
        <f t="shared" si="63"/>
        <v>0</v>
      </c>
      <c r="CD80" s="254">
        <f t="shared" si="64"/>
        <v>0</v>
      </c>
      <c r="CE80" s="254">
        <f t="shared" si="65"/>
        <v>0</v>
      </c>
      <c r="CF80" s="254">
        <f t="shared" si="66"/>
        <v>0</v>
      </c>
      <c r="CG80" s="254">
        <f t="shared" si="67"/>
        <v>0</v>
      </c>
      <c r="CH80" s="254">
        <f t="shared" si="68"/>
        <v>0</v>
      </c>
      <c r="CI80" s="254">
        <f t="shared" si="69"/>
        <v>0</v>
      </c>
      <c r="CJ80" s="254">
        <f t="shared" si="70"/>
        <v>0</v>
      </c>
      <c r="CK80" s="254">
        <f t="shared" si="71"/>
        <v>0</v>
      </c>
      <c r="CL80" s="254">
        <f t="shared" si="72"/>
        <v>0</v>
      </c>
      <c r="CM80" s="254">
        <f t="shared" si="73"/>
        <v>0</v>
      </c>
      <c r="CN80" s="254">
        <f t="shared" si="74"/>
        <v>0</v>
      </c>
      <c r="CO80" s="254">
        <f t="shared" si="75"/>
        <v>0</v>
      </c>
      <c r="CP80" s="254">
        <f t="shared" si="76"/>
        <v>0</v>
      </c>
      <c r="CQ80" s="254">
        <f t="shared" si="77"/>
        <v>0</v>
      </c>
      <c r="CR80" s="254">
        <f t="shared" si="78"/>
        <v>0</v>
      </c>
      <c r="CS80" s="254">
        <f t="shared" si="79"/>
        <v>0</v>
      </c>
      <c r="CT80" s="254">
        <f t="shared" si="80"/>
        <v>0</v>
      </c>
      <c r="CU80" s="254">
        <f t="shared" si="81"/>
        <v>0</v>
      </c>
      <c r="CV80" s="254">
        <f t="shared" si="82"/>
        <v>0</v>
      </c>
      <c r="CW80" s="254">
        <f t="shared" si="83"/>
        <v>0</v>
      </c>
      <c r="CX80" s="254">
        <f t="shared" si="84"/>
        <v>0</v>
      </c>
      <c r="CY80" s="254">
        <f t="shared" si="85"/>
        <v>0</v>
      </c>
      <c r="CZ80" s="254">
        <f t="shared" si="86"/>
        <v>0</v>
      </c>
      <c r="DA80" s="254">
        <f t="shared" si="87"/>
        <v>0</v>
      </c>
      <c r="DB80" s="254">
        <f t="shared" si="88"/>
        <v>0</v>
      </c>
      <c r="DC80" s="254">
        <f t="shared" si="89"/>
        <v>0</v>
      </c>
      <c r="DD80" s="254">
        <f t="shared" si="90"/>
        <v>0</v>
      </c>
      <c r="DE80" s="254">
        <f t="shared" si="91"/>
        <v>0</v>
      </c>
      <c r="DF80" s="254">
        <f t="shared" si="92"/>
        <v>0</v>
      </c>
      <c r="DG80" s="254">
        <f t="shared" si="93"/>
        <v>0</v>
      </c>
      <c r="DH80" s="254">
        <f t="shared" si="94"/>
        <v>0</v>
      </c>
      <c r="DI80" s="254">
        <f t="shared" si="95"/>
        <v>0</v>
      </c>
      <c r="DJ80" s="254">
        <f t="shared" si="96"/>
        <v>0</v>
      </c>
      <c r="DK80" s="254">
        <f t="shared" si="97"/>
        <v>0</v>
      </c>
      <c r="DL80" s="254">
        <f t="shared" si="98"/>
        <v>0</v>
      </c>
      <c r="DM80" s="254">
        <f t="shared" si="99"/>
        <v>0</v>
      </c>
      <c r="DN80" s="254">
        <f t="shared" si="100"/>
        <v>0</v>
      </c>
      <c r="DO80" s="254">
        <f t="shared" si="101"/>
        <v>0</v>
      </c>
      <c r="DP80" s="254">
        <f t="shared" si="102"/>
        <v>0</v>
      </c>
      <c r="DQ80" s="254">
        <f t="shared" si="103"/>
        <v>0</v>
      </c>
      <c r="DR80" s="254">
        <f t="shared" si="104"/>
        <v>0</v>
      </c>
      <c r="DS80" s="254">
        <f t="shared" si="105"/>
        <v>0</v>
      </c>
      <c r="DT80" s="254">
        <f t="shared" si="106"/>
        <v>0</v>
      </c>
      <c r="DU80" s="254">
        <f t="shared" si="107"/>
        <v>0</v>
      </c>
      <c r="DV80" s="254">
        <f t="shared" si="108"/>
        <v>0</v>
      </c>
    </row>
    <row r="81" spans="1:126" ht="24" customHeight="1">
      <c r="A81" s="11" t="str">
        <f ca="1">IF(AG81&lt;&gt;"OK","",CONCATENATE(TEXT('Front Page'!$F$33,"000"),TEXT('Front Page'!$F$31,"000"),"-",LEFT('Front Page'!$R$53,5),"-",LEFT(D81,1),AJ81, "-",TEXT(B81,"000")))</f>
        <v/>
      </c>
      <c r="B81" s="12" t="str">
        <f>IFERROR(IF(E81="","",MAX(B$17:B80)+1),"")</f>
        <v/>
      </c>
      <c r="C81" s="13"/>
      <c r="D81" s="29" t="str">
        <f t="shared" si="141"/>
        <v>None</v>
      </c>
      <c r="E81" s="29" t="str">
        <f t="shared" si="109"/>
        <v/>
      </c>
      <c r="F81" s="29" t="str">
        <f t="shared" si="110"/>
        <v/>
      </c>
      <c r="G81" s="363"/>
      <c r="H81" s="364"/>
      <c r="I81" s="325" t="str">
        <f t="shared" si="142"/>
        <v>No</v>
      </c>
      <c r="J81" s="314">
        <v>0</v>
      </c>
      <c r="K81" s="312">
        <v>0</v>
      </c>
      <c r="L81" s="312">
        <v>0</v>
      </c>
      <c r="M81" s="312">
        <v>0</v>
      </c>
      <c r="N81" s="312">
        <v>0</v>
      </c>
      <c r="O81" s="312">
        <v>0</v>
      </c>
      <c r="P81" s="312">
        <v>0</v>
      </c>
      <c r="Q81" s="312">
        <v>0</v>
      </c>
      <c r="R81" s="312">
        <v>0</v>
      </c>
      <c r="S81" s="312">
        <v>0</v>
      </c>
      <c r="T81" s="312">
        <v>0</v>
      </c>
      <c r="U81" s="312">
        <v>0</v>
      </c>
      <c r="V81" s="313">
        <v>1</v>
      </c>
      <c r="W81" s="313">
        <v>1</v>
      </c>
      <c r="X81" s="312">
        <v>0</v>
      </c>
      <c r="Y81" s="312">
        <v>0</v>
      </c>
      <c r="Z81" s="312">
        <v>0</v>
      </c>
      <c r="AA81" s="14">
        <v>0</v>
      </c>
      <c r="AB81" s="317"/>
      <c r="AC81" s="15" t="str">
        <f t="shared" ref="AC81:AC144" si="143">IF(SUM(X81:AA81)=0,"",SUM(J81:U81)*V81*SUM(X81:AA81)/1000)</f>
        <v/>
      </c>
      <c r="AD81" s="15" t="str">
        <f t="shared" ref="AD81:AD144" si="144">IF(SUM(X81:AA81)=0,"",SUM(J81:U81)*V81*SUM(X81:AA81)/1000)</f>
        <v/>
      </c>
      <c r="AE81" s="16" t="str">
        <f t="shared" ref="AE81:AE144" si="145">ROUND(SUM($J81:$U81),0)*V81&amp;" - "&amp;ROUND(SUM($J81:$U81)*W81,0)</f>
        <v>0 - 0</v>
      </c>
      <c r="AF81" s="20" t="str">
        <f t="shared" si="140"/>
        <v>Not an offer</v>
      </c>
      <c r="AG81" s="276" t="str">
        <f t="shared" si="27"/>
        <v>Not an Offer</v>
      </c>
      <c r="AH81" s="150"/>
      <c r="AI81" s="254">
        <v>65</v>
      </c>
      <c r="AJ81" s="149" t="str">
        <f t="shared" si="28"/>
        <v>00-TAG</v>
      </c>
      <c r="AK81" s="254" t="b">
        <f t="shared" si="111"/>
        <v>0</v>
      </c>
      <c r="AL81" s="254">
        <f t="shared" ref="AL81:AL144" si="146">IF(B81&lt;&gt;"",IF(AG81&lt;&gt;"OK",1,0),IF(AG81="Not an Offer",0,1))</f>
        <v>0</v>
      </c>
      <c r="AM81" s="254">
        <f t="shared" si="29"/>
        <v>0</v>
      </c>
      <c r="AN81" s="288">
        <f t="shared" ref="AN81:AN144" si="147">IF($BU81&lt;&gt;$BV81,$J81&amp;$K81&amp;$L81&amp;$M81&amp;$N81&amp;$O81&amp;$P81&amp;$Q81&amp;$R81&amp;$S81&amp;$T81&amp;$U81,0)</f>
        <v>0</v>
      </c>
      <c r="AO81" s="288">
        <f>IF(AND($BU81=$BV81,BU81=AO$13),$J81&amp;$K81&amp;$L81&amp;$M81&amp;$N81&amp;$O81&amp;$P81&amp;$Q81&amp;$R81&amp;$S81&amp;$T81&amp;$U81,IFERROR(MATCH($AN81,AO$17:AO80,0),-1000))</f>
        <v>1</v>
      </c>
      <c r="AP81" s="288">
        <f>IF(AND($BU81=$BV81,BV81=AP$13),$J81&amp;$K81&amp;$L81&amp;$M81&amp;$N81&amp;$O81&amp;$P81&amp;$Q81&amp;$R81&amp;$S81&amp;$T81&amp;$U81,IFERROR(MATCH($AN81,AP$17:AP80,0),-1000))</f>
        <v>1</v>
      </c>
      <c r="AQ81" s="288">
        <f>IF(AND($BU81=$BV81,BW81=AQ$13),$J81&amp;$K81&amp;$L81&amp;$M81&amp;$N81&amp;$O81&amp;$P81&amp;$Q81&amp;$R81&amp;$S81&amp;$T81&amp;$U81,IFERROR(MATCH($AN81,AQ$17:AQ80,0),-1000))</f>
        <v>1</v>
      </c>
      <c r="AR81" s="288">
        <f>IF(AND($BU81=$BV81,BX81=AR$13),$J81&amp;$K81&amp;$L81&amp;$M81&amp;$N81&amp;$O81&amp;$P81&amp;$Q81&amp;$R81&amp;$S81&amp;$T81&amp;$U81,IFERROR(MATCH($AN81,AR$17:AR80,0),-1000))</f>
        <v>1</v>
      </c>
      <c r="AS81" s="254">
        <f t="shared" si="112"/>
        <v>0</v>
      </c>
      <c r="AT81" s="261" t="str">
        <f t="shared" ref="AT81:AT144" si="148">IF(J81&lt;&gt;0,AT$14,"")</f>
        <v/>
      </c>
      <c r="AU81" s="254" t="str">
        <f t="shared" ref="AU81:AU144" si="149">IF(K81&lt;&gt;0,MIN(AT81,AU$14),AT81)</f>
        <v/>
      </c>
      <c r="AV81" s="254" t="str">
        <f t="shared" ref="AV81:AV144" si="150">IF(L81&lt;&gt;0,MIN(AU81,AV$14),AU81)</f>
        <v/>
      </c>
      <c r="AW81" s="254" t="str">
        <f t="shared" ref="AW81:AW144" si="151">IF(M81&lt;&gt;0,MIN(AV81,AW$14),AV81)</f>
        <v/>
      </c>
      <c r="AX81" s="254" t="str">
        <f t="shared" ref="AX81:AX144" si="152">IF(N81&lt;&gt;0,MIN(AW81,AX$14),AW81)</f>
        <v/>
      </c>
      <c r="AY81" s="254" t="str">
        <f t="shared" ref="AY81:AY144" si="153">IF(O81&lt;&gt;0,MIN(AX81,AY$14),AX81)</f>
        <v/>
      </c>
      <c r="AZ81" s="254" t="str">
        <f t="shared" ref="AZ81:AZ144" si="154">IF(P81&lt;&gt;0,MIN(AY81,AZ$14),AY81)</f>
        <v/>
      </c>
      <c r="BA81" s="254" t="str">
        <f t="shared" ref="BA81:BA144" si="155">IF(Q81&lt;&gt;0,MIN(AZ81,BA$14),AZ81)</f>
        <v/>
      </c>
      <c r="BB81" s="254" t="str">
        <f t="shared" ref="BB81:BB144" si="156">IF(R81&lt;&gt;0,MIN(BA81,BB$14),BA81)</f>
        <v/>
      </c>
      <c r="BC81" s="254" t="str">
        <f t="shared" ref="BC81:BC144" si="157">IF(S81&lt;&gt;0,MIN(BB81,BC$14),BB81)</f>
        <v/>
      </c>
      <c r="BD81" s="254" t="str">
        <f t="shared" ref="BD81:BD144" si="158">IF(T81&lt;&gt;0,MIN(BC81,BD$14),BC81)</f>
        <v/>
      </c>
      <c r="BE81" s="262" t="str">
        <f t="shared" ref="BE81:BE144" si="159">IF(U81&lt;&gt;0,MIN(BD81,BE$14),BD81)</f>
        <v/>
      </c>
      <c r="BF81" s="263" t="str">
        <f t="shared" ref="BF81:BF144" si="160">IF(J81&lt;&gt;0,MAX(BG81,BF$14),BG81)</f>
        <v/>
      </c>
      <c r="BG81" s="254" t="str">
        <f t="shared" ref="BG81:BG144" si="161">IF(K81&lt;&gt;0,MAX(BH81,BG$14),BH81)</f>
        <v/>
      </c>
      <c r="BH81" s="254" t="str">
        <f t="shared" ref="BH81:BH144" si="162">IF(L81&lt;&gt;0,MAX(BI81,BH$14),BI81)</f>
        <v/>
      </c>
      <c r="BI81" s="254" t="str">
        <f t="shared" ref="BI81:BI144" si="163">IF(M81&lt;&gt;0,MAX(BJ81,BI$14),BJ81)</f>
        <v/>
      </c>
      <c r="BJ81" s="254" t="str">
        <f t="shared" ref="BJ81:BJ144" si="164">IF(N81&lt;&gt;0,MAX(BK81,BJ$14),BK81)</f>
        <v/>
      </c>
      <c r="BK81" s="254" t="str">
        <f t="shared" ref="BK81:BK144" si="165">IF(O81&lt;&gt;0,MAX(BL81,BK$14),BL81)</f>
        <v/>
      </c>
      <c r="BL81" s="254" t="str">
        <f t="shared" ref="BL81:BL144" si="166">IF(P81&lt;&gt;0,MAX(BM81,BL$14),BM81)</f>
        <v/>
      </c>
      <c r="BM81" s="254" t="str">
        <f t="shared" ref="BM81:BM144" si="167">IF(Q81&lt;&gt;0,MAX(BN81,BM$14),BN81)</f>
        <v/>
      </c>
      <c r="BN81" s="254" t="str">
        <f t="shared" ref="BN81:BN144" si="168">IF(R81&lt;&gt;0,MAX(BO81,BN$14),BO81)</f>
        <v/>
      </c>
      <c r="BO81" s="254" t="str">
        <f t="shared" ref="BO81:BO144" si="169">IF(S81&lt;&gt;0,MAX(BP81,BO$14),BP81)</f>
        <v/>
      </c>
      <c r="BP81" s="254" t="str">
        <f t="shared" ref="BP81:BP144" si="170">IF(T81&lt;&gt;0,MAX(BQ81,BP$14),BQ81)</f>
        <v/>
      </c>
      <c r="BQ81" s="264" t="str">
        <f t="shared" ref="BQ81:BQ144" si="171">IF(U81&lt;&gt;0,BQ$14,"")</f>
        <v/>
      </c>
      <c r="BR81" s="261" t="str">
        <f t="shared" si="115"/>
        <v/>
      </c>
      <c r="BS81" s="254" t="str">
        <f t="shared" si="116"/>
        <v/>
      </c>
      <c r="BT81" s="254" t="str">
        <f t="shared" si="117"/>
        <v/>
      </c>
      <c r="BU81" s="265" t="str">
        <f t="shared" si="118"/>
        <v/>
      </c>
      <c r="BV81" s="263" t="str">
        <f t="shared" si="119"/>
        <v/>
      </c>
      <c r="BW81" s="254" t="str">
        <f t="shared" si="120"/>
        <v/>
      </c>
      <c r="BX81" s="254" t="str">
        <f t="shared" si="121"/>
        <v/>
      </c>
      <c r="BY81" s="264" t="str">
        <f t="shared" si="122"/>
        <v/>
      </c>
      <c r="BZ81" s="254" t="str">
        <f t="shared" si="123"/>
        <v/>
      </c>
      <c r="CA81" s="254">
        <f t="shared" si="61"/>
        <v>0</v>
      </c>
      <c r="CB81" s="254">
        <f t="shared" si="62"/>
        <v>0</v>
      </c>
      <c r="CC81" s="254">
        <f t="shared" si="63"/>
        <v>0</v>
      </c>
      <c r="CD81" s="254">
        <f t="shared" si="64"/>
        <v>0</v>
      </c>
      <c r="CE81" s="254">
        <f t="shared" si="65"/>
        <v>0</v>
      </c>
      <c r="CF81" s="254">
        <f t="shared" si="66"/>
        <v>0</v>
      </c>
      <c r="CG81" s="254">
        <f t="shared" si="67"/>
        <v>0</v>
      </c>
      <c r="CH81" s="254">
        <f t="shared" si="68"/>
        <v>0</v>
      </c>
      <c r="CI81" s="254">
        <f t="shared" si="69"/>
        <v>0</v>
      </c>
      <c r="CJ81" s="254">
        <f t="shared" si="70"/>
        <v>0</v>
      </c>
      <c r="CK81" s="254">
        <f t="shared" si="71"/>
        <v>0</v>
      </c>
      <c r="CL81" s="254">
        <f t="shared" si="72"/>
        <v>0</v>
      </c>
      <c r="CM81" s="254">
        <f t="shared" si="73"/>
        <v>0</v>
      </c>
      <c r="CN81" s="254">
        <f t="shared" si="74"/>
        <v>0</v>
      </c>
      <c r="CO81" s="254">
        <f t="shared" si="75"/>
        <v>0</v>
      </c>
      <c r="CP81" s="254">
        <f t="shared" si="76"/>
        <v>0</v>
      </c>
      <c r="CQ81" s="254">
        <f t="shared" si="77"/>
        <v>0</v>
      </c>
      <c r="CR81" s="254">
        <f t="shared" si="78"/>
        <v>0</v>
      </c>
      <c r="CS81" s="254">
        <f t="shared" si="79"/>
        <v>0</v>
      </c>
      <c r="CT81" s="254">
        <f t="shared" si="80"/>
        <v>0</v>
      </c>
      <c r="CU81" s="254">
        <f t="shared" si="81"/>
        <v>0</v>
      </c>
      <c r="CV81" s="254">
        <f t="shared" si="82"/>
        <v>0</v>
      </c>
      <c r="CW81" s="254">
        <f t="shared" si="83"/>
        <v>0</v>
      </c>
      <c r="CX81" s="254">
        <f t="shared" si="84"/>
        <v>0</v>
      </c>
      <c r="CY81" s="254">
        <f t="shared" si="85"/>
        <v>0</v>
      </c>
      <c r="CZ81" s="254">
        <f t="shared" si="86"/>
        <v>0</v>
      </c>
      <c r="DA81" s="254">
        <f t="shared" si="87"/>
        <v>0</v>
      </c>
      <c r="DB81" s="254">
        <f t="shared" si="88"/>
        <v>0</v>
      </c>
      <c r="DC81" s="254">
        <f t="shared" si="89"/>
        <v>0</v>
      </c>
      <c r="DD81" s="254">
        <f t="shared" si="90"/>
        <v>0</v>
      </c>
      <c r="DE81" s="254">
        <f t="shared" si="91"/>
        <v>0</v>
      </c>
      <c r="DF81" s="254">
        <f t="shared" si="92"/>
        <v>0</v>
      </c>
      <c r="DG81" s="254">
        <f t="shared" si="93"/>
        <v>0</v>
      </c>
      <c r="DH81" s="254">
        <f t="shared" si="94"/>
        <v>0</v>
      </c>
      <c r="DI81" s="254">
        <f t="shared" si="95"/>
        <v>0</v>
      </c>
      <c r="DJ81" s="254">
        <f t="shared" si="96"/>
        <v>0</v>
      </c>
      <c r="DK81" s="254">
        <f t="shared" si="97"/>
        <v>0</v>
      </c>
      <c r="DL81" s="254">
        <f t="shared" si="98"/>
        <v>0</v>
      </c>
      <c r="DM81" s="254">
        <f t="shared" si="99"/>
        <v>0</v>
      </c>
      <c r="DN81" s="254">
        <f t="shared" si="100"/>
        <v>0</v>
      </c>
      <c r="DO81" s="254">
        <f t="shared" si="101"/>
        <v>0</v>
      </c>
      <c r="DP81" s="254">
        <f t="shared" si="102"/>
        <v>0</v>
      </c>
      <c r="DQ81" s="254">
        <f t="shared" si="103"/>
        <v>0</v>
      </c>
      <c r="DR81" s="254">
        <f t="shared" si="104"/>
        <v>0</v>
      </c>
      <c r="DS81" s="254">
        <f t="shared" si="105"/>
        <v>0</v>
      </c>
      <c r="DT81" s="254">
        <f t="shared" si="106"/>
        <v>0</v>
      </c>
      <c r="DU81" s="254">
        <f t="shared" si="107"/>
        <v>0</v>
      </c>
      <c r="DV81" s="254">
        <f t="shared" si="108"/>
        <v>0</v>
      </c>
    </row>
    <row r="82" spans="1:126" ht="24" customHeight="1">
      <c r="A82" s="11" t="str">
        <f ca="1">IF(AG82&lt;&gt;"OK","",CONCATENATE(TEXT('Front Page'!$F$33,"000"),TEXT('Front Page'!$F$31,"000"),"-",LEFT('Front Page'!$R$53,5),"-",LEFT(D82,1),AJ82, "-",TEXT(B82,"000")))</f>
        <v/>
      </c>
      <c r="B82" s="12" t="str">
        <f>IFERROR(IF(E82="","",MAX(B$17:B81)+1),"")</f>
        <v/>
      </c>
      <c r="C82" s="13"/>
      <c r="D82" s="29" t="str">
        <f t="shared" si="141"/>
        <v>None</v>
      </c>
      <c r="E82" s="29" t="str">
        <f t="shared" si="109"/>
        <v/>
      </c>
      <c r="F82" s="29" t="str">
        <f t="shared" si="110"/>
        <v/>
      </c>
      <c r="G82" s="363"/>
      <c r="H82" s="364"/>
      <c r="I82" s="325" t="str">
        <f t="shared" si="142"/>
        <v>No</v>
      </c>
      <c r="J82" s="314">
        <v>0</v>
      </c>
      <c r="K82" s="312">
        <v>0</v>
      </c>
      <c r="L82" s="312">
        <v>0</v>
      </c>
      <c r="M82" s="312">
        <v>0</v>
      </c>
      <c r="N82" s="312">
        <v>0</v>
      </c>
      <c r="O82" s="312">
        <v>0</v>
      </c>
      <c r="P82" s="312">
        <v>0</v>
      </c>
      <c r="Q82" s="312">
        <v>0</v>
      </c>
      <c r="R82" s="312">
        <v>0</v>
      </c>
      <c r="S82" s="312">
        <v>0</v>
      </c>
      <c r="T82" s="312">
        <v>0</v>
      </c>
      <c r="U82" s="312">
        <v>0</v>
      </c>
      <c r="V82" s="313">
        <v>1</v>
      </c>
      <c r="W82" s="313">
        <v>1</v>
      </c>
      <c r="X82" s="312">
        <v>0</v>
      </c>
      <c r="Y82" s="312">
        <v>0</v>
      </c>
      <c r="Z82" s="312">
        <v>0</v>
      </c>
      <c r="AA82" s="14">
        <v>0</v>
      </c>
      <c r="AB82" s="317"/>
      <c r="AC82" s="15" t="str">
        <f t="shared" si="143"/>
        <v/>
      </c>
      <c r="AD82" s="15" t="str">
        <f t="shared" si="144"/>
        <v/>
      </c>
      <c r="AE82" s="16" t="str">
        <f t="shared" si="145"/>
        <v>0 - 0</v>
      </c>
      <c r="AF82" s="20" t="str">
        <f t="shared" si="140"/>
        <v>Not an offer</v>
      </c>
      <c r="AG82" s="276" t="str">
        <f t="shared" ref="AG82:AG145" si="172">IF(SUM(X82:AA82)&lt;&gt;0,IF(OR(MOD(ROUND(SUM(J82:AA82),10),ROUND(SUM(J82:AA82),2))&gt;0,COUNT(J82:W82)&lt;14),"Check that entries are numbers rounded to two decimal points",IF(B82="","Enter Capacity",IF(AK82,"Capacity Price has to span the entire term, no gap years",IF(AS82=0,IF(W82&lt;V82,"Check Blocks","OK"),AS82)))),"Not an Offer")</f>
        <v>Not an Offer</v>
      </c>
      <c r="AH82" s="150"/>
      <c r="AI82" s="254">
        <v>66</v>
      </c>
      <c r="AJ82" s="149" t="str">
        <f t="shared" ref="AJ82:AJ145" si="173">IF(AND(X82&lt;&gt;0,Y82&lt;&gt;0),90,IF(X82&lt;&gt;0,19,IF(Y82&lt;&gt;0,20,"00")))&amp;"-TAG"</f>
        <v>00-TAG</v>
      </c>
      <c r="AK82" s="254" t="b">
        <f t="shared" si="111"/>
        <v>0</v>
      </c>
      <c r="AL82" s="254">
        <f t="shared" si="146"/>
        <v>0</v>
      </c>
      <c r="AM82" s="254">
        <f t="shared" ref="AM82:AM145" si="174">IF(AG82="OK",IF(ROW(B82)-16=B82,0,1),0)</f>
        <v>0</v>
      </c>
      <c r="AN82" s="288">
        <f t="shared" si="147"/>
        <v>0</v>
      </c>
      <c r="AO82" s="288">
        <f>IF(AND($BU82=$BV82,BU82=AO$13),$J82&amp;$K82&amp;$L82&amp;$M82&amp;$N82&amp;$O82&amp;$P82&amp;$Q82&amp;$R82&amp;$S82&amp;$T82&amp;$U82,IFERROR(MATCH($AN82,AO$17:AO81,0),-1000))</f>
        <v>1</v>
      </c>
      <c r="AP82" s="288">
        <f>IF(AND($BU82=$BV82,BV82=AP$13),$J82&amp;$K82&amp;$L82&amp;$M82&amp;$N82&amp;$O82&amp;$P82&amp;$Q82&amp;$R82&amp;$S82&amp;$T82&amp;$U82,IFERROR(MATCH($AN82,AP$17:AP81,0),-1000))</f>
        <v>1</v>
      </c>
      <c r="AQ82" s="288">
        <f>IF(AND($BU82=$BV82,BW82=AQ$13),$J82&amp;$K82&amp;$L82&amp;$M82&amp;$N82&amp;$O82&amp;$P82&amp;$Q82&amp;$R82&amp;$S82&amp;$T82&amp;$U82,IFERROR(MATCH($AN82,AQ$17:AQ81,0),-1000))</f>
        <v>1</v>
      </c>
      <c r="AR82" s="288">
        <f>IF(AND($BU82=$BV82,BX82=AR$13),$J82&amp;$K82&amp;$L82&amp;$M82&amp;$N82&amp;$O82&amp;$P82&amp;$Q82&amp;$R82&amp;$S82&amp;$T82&amp;$U82,IFERROR(MATCH($AN82,AR$17:AR81,0),-1000))</f>
        <v>1</v>
      </c>
      <c r="AS82" s="254">
        <f t="shared" si="112"/>
        <v>0</v>
      </c>
      <c r="AT82" s="261" t="str">
        <f t="shared" si="148"/>
        <v/>
      </c>
      <c r="AU82" s="254" t="str">
        <f t="shared" si="149"/>
        <v/>
      </c>
      <c r="AV82" s="254" t="str">
        <f t="shared" si="150"/>
        <v/>
      </c>
      <c r="AW82" s="254" t="str">
        <f t="shared" si="151"/>
        <v/>
      </c>
      <c r="AX82" s="254" t="str">
        <f t="shared" si="152"/>
        <v/>
      </c>
      <c r="AY82" s="254" t="str">
        <f t="shared" si="153"/>
        <v/>
      </c>
      <c r="AZ82" s="254" t="str">
        <f t="shared" si="154"/>
        <v/>
      </c>
      <c r="BA82" s="254" t="str">
        <f t="shared" si="155"/>
        <v/>
      </c>
      <c r="BB82" s="254" t="str">
        <f t="shared" si="156"/>
        <v/>
      </c>
      <c r="BC82" s="254" t="str">
        <f t="shared" si="157"/>
        <v/>
      </c>
      <c r="BD82" s="254" t="str">
        <f t="shared" si="158"/>
        <v/>
      </c>
      <c r="BE82" s="262" t="str">
        <f t="shared" si="159"/>
        <v/>
      </c>
      <c r="BF82" s="263" t="str">
        <f t="shared" si="160"/>
        <v/>
      </c>
      <c r="BG82" s="254" t="str">
        <f t="shared" si="161"/>
        <v/>
      </c>
      <c r="BH82" s="254" t="str">
        <f t="shared" si="162"/>
        <v/>
      </c>
      <c r="BI82" s="254" t="str">
        <f t="shared" si="163"/>
        <v/>
      </c>
      <c r="BJ82" s="254" t="str">
        <f t="shared" si="164"/>
        <v/>
      </c>
      <c r="BK82" s="254" t="str">
        <f t="shared" si="165"/>
        <v/>
      </c>
      <c r="BL82" s="254" t="str">
        <f t="shared" si="166"/>
        <v/>
      </c>
      <c r="BM82" s="254" t="str">
        <f t="shared" si="167"/>
        <v/>
      </c>
      <c r="BN82" s="254" t="str">
        <f t="shared" si="168"/>
        <v/>
      </c>
      <c r="BO82" s="254" t="str">
        <f t="shared" si="169"/>
        <v/>
      </c>
      <c r="BP82" s="254" t="str">
        <f t="shared" si="170"/>
        <v/>
      </c>
      <c r="BQ82" s="264" t="str">
        <f t="shared" si="171"/>
        <v/>
      </c>
      <c r="BR82" s="261" t="str">
        <f t="shared" si="115"/>
        <v/>
      </c>
      <c r="BS82" s="254" t="str">
        <f t="shared" si="116"/>
        <v/>
      </c>
      <c r="BT82" s="254" t="str">
        <f t="shared" si="117"/>
        <v/>
      </c>
      <c r="BU82" s="265" t="str">
        <f t="shared" si="118"/>
        <v/>
      </c>
      <c r="BV82" s="263" t="str">
        <f t="shared" si="119"/>
        <v/>
      </c>
      <c r="BW82" s="254" t="str">
        <f t="shared" si="120"/>
        <v/>
      </c>
      <c r="BX82" s="254" t="str">
        <f t="shared" si="121"/>
        <v/>
      </c>
      <c r="BY82" s="264" t="str">
        <f t="shared" si="122"/>
        <v/>
      </c>
      <c r="BZ82" s="254" t="str">
        <f t="shared" si="123"/>
        <v/>
      </c>
      <c r="CA82" s="254">
        <f t="shared" ref="CA82:CA145" si="175">IF($X82&gt;0,J82*$W82,0)</f>
        <v>0</v>
      </c>
      <c r="CB82" s="254">
        <f t="shared" ref="CB82:CB145" si="176">IF($X82&gt;0,K82*$W82,0)</f>
        <v>0</v>
      </c>
      <c r="CC82" s="254">
        <f t="shared" ref="CC82:CC145" si="177">IF($X82&gt;0,L82*$W82,0)</f>
        <v>0</v>
      </c>
      <c r="CD82" s="254">
        <f t="shared" ref="CD82:CD145" si="178">IF($X82&gt;0,M82*$W82,0)</f>
        <v>0</v>
      </c>
      <c r="CE82" s="254">
        <f t="shared" ref="CE82:CE145" si="179">IF($X82&gt;0,N82*$W82,0)</f>
        <v>0</v>
      </c>
      <c r="CF82" s="254">
        <f t="shared" ref="CF82:CF145" si="180">IF($X82&gt;0,O82*$W82,0)</f>
        <v>0</v>
      </c>
      <c r="CG82" s="254">
        <f t="shared" ref="CG82:CG145" si="181">IF($X82&gt;0,P82*$W82,0)</f>
        <v>0</v>
      </c>
      <c r="CH82" s="254">
        <f t="shared" ref="CH82:CH145" si="182">IF($X82&gt;0,Q82*$W82,0)</f>
        <v>0</v>
      </c>
      <c r="CI82" s="254">
        <f t="shared" ref="CI82:CI145" si="183">IF($X82&gt;0,R82*$W82,0)</f>
        <v>0</v>
      </c>
      <c r="CJ82" s="254">
        <f t="shared" ref="CJ82:CJ145" si="184">IF($X82&gt;0,S82*$W82,0)</f>
        <v>0</v>
      </c>
      <c r="CK82" s="254">
        <f t="shared" ref="CK82:CK145" si="185">IF($X82&gt;0,T82*$W82,0)</f>
        <v>0</v>
      </c>
      <c r="CL82" s="254">
        <f t="shared" ref="CL82:CL145" si="186">IF($X82&gt;0,U82*$W82,0)</f>
        <v>0</v>
      </c>
      <c r="CM82" s="254">
        <f t="shared" ref="CM82:CM145" si="187">IF($Y82&gt;0,$J82*$W82,0)</f>
        <v>0</v>
      </c>
      <c r="CN82" s="254">
        <f t="shared" ref="CN82:CN145" si="188">IF($Y82&gt;0,$K82*$W82,0)</f>
        <v>0</v>
      </c>
      <c r="CO82" s="254">
        <f t="shared" ref="CO82:CO145" si="189">IF($Y82&gt;0,$L82*$W82,0)</f>
        <v>0</v>
      </c>
      <c r="CP82" s="254">
        <f t="shared" ref="CP82:CP145" si="190">IF($Y82&gt;0,$M82*$W82,0)</f>
        <v>0</v>
      </c>
      <c r="CQ82" s="254">
        <f t="shared" ref="CQ82:CQ145" si="191">IF($Y82&gt;0,$N82*$W82,0)</f>
        <v>0</v>
      </c>
      <c r="CR82" s="254">
        <f t="shared" ref="CR82:CR145" si="192">IF($Y82&gt;0,$O82*$W82,0)</f>
        <v>0</v>
      </c>
      <c r="CS82" s="254">
        <f t="shared" ref="CS82:CS145" si="193">IF($Y82&gt;0,$P82*$W82,0)</f>
        <v>0</v>
      </c>
      <c r="CT82" s="254">
        <f t="shared" ref="CT82:CT145" si="194">IF($Y82&gt;0,$Q82*$W82,0)</f>
        <v>0</v>
      </c>
      <c r="CU82" s="254">
        <f t="shared" ref="CU82:CU145" si="195">IF($Y82&gt;0,$R82*$W82,0)</f>
        <v>0</v>
      </c>
      <c r="CV82" s="254">
        <f t="shared" ref="CV82:CV145" si="196">IF($Y82&gt;0,$S82*$W82,0)</f>
        <v>0</v>
      </c>
      <c r="CW82" s="254">
        <f t="shared" ref="CW82:CW145" si="197">IF($Y82&gt;0,$T82*$W82,0)</f>
        <v>0</v>
      </c>
      <c r="CX82" s="254">
        <f t="shared" ref="CX82:CX145" si="198">IF($Y82&gt;0,$U82*$W82,0)</f>
        <v>0</v>
      </c>
      <c r="CY82" s="254">
        <f t="shared" ref="CY82:CY145" si="199">IF($Z82&gt;0,$J82*$W82,0)</f>
        <v>0</v>
      </c>
      <c r="CZ82" s="254">
        <f t="shared" ref="CZ82:CZ145" si="200">IF($Z82&gt;0,$K82*$W82,0)</f>
        <v>0</v>
      </c>
      <c r="DA82" s="254">
        <f t="shared" ref="DA82:DA145" si="201">IF($Z82&gt;0,$L82*$W82,0)</f>
        <v>0</v>
      </c>
      <c r="DB82" s="254">
        <f t="shared" ref="DB82:DB145" si="202">IF($Z82&gt;0,$M82*$W82,0)</f>
        <v>0</v>
      </c>
      <c r="DC82" s="254">
        <f t="shared" ref="DC82:DC145" si="203">IF($Z82&gt;0,$N82*$W82,0)</f>
        <v>0</v>
      </c>
      <c r="DD82" s="254">
        <f t="shared" ref="DD82:DD145" si="204">IF($Z82&gt;0,$O82*$W82,0)</f>
        <v>0</v>
      </c>
      <c r="DE82" s="254">
        <f t="shared" ref="DE82:DE145" si="205">IF($Z82&gt;0,$P82*$W82,0)</f>
        <v>0</v>
      </c>
      <c r="DF82" s="254">
        <f t="shared" ref="DF82:DF145" si="206">IF($Z82&gt;0,$Q82*$W82,0)</f>
        <v>0</v>
      </c>
      <c r="DG82" s="254">
        <f t="shared" ref="DG82:DG145" si="207">IF($Z82&gt;0,$R82*$W82,0)</f>
        <v>0</v>
      </c>
      <c r="DH82" s="254">
        <f t="shared" ref="DH82:DH145" si="208">IF($Z82&gt;0,$S82*$W82,0)</f>
        <v>0</v>
      </c>
      <c r="DI82" s="254">
        <f t="shared" ref="DI82:DI145" si="209">IF($Z82&gt;0,$T82*$W82,0)</f>
        <v>0</v>
      </c>
      <c r="DJ82" s="254">
        <f t="shared" ref="DJ82:DJ145" si="210">IF($Z82&gt;0,$U82*$W82,0)</f>
        <v>0</v>
      </c>
      <c r="DK82" s="254">
        <f t="shared" ref="DK82:DK145" si="211">IF($AA82&gt;0,$J82*$W82,0)</f>
        <v>0</v>
      </c>
      <c r="DL82" s="254">
        <f t="shared" ref="DL82:DL145" si="212">IF($AA82&gt;0,$K82*$W82,0)</f>
        <v>0</v>
      </c>
      <c r="DM82" s="254">
        <f t="shared" ref="DM82:DM145" si="213">IF($AA82&gt;0,$L82*$W82,0)</f>
        <v>0</v>
      </c>
      <c r="DN82" s="254">
        <f t="shared" ref="DN82:DN145" si="214">IF($AA82&gt;0,$M82*$W82,0)</f>
        <v>0</v>
      </c>
      <c r="DO82" s="254">
        <f t="shared" ref="DO82:DO145" si="215">IF($AA82&gt;0,$N82*$W82,0)</f>
        <v>0</v>
      </c>
      <c r="DP82" s="254">
        <f t="shared" ref="DP82:DP145" si="216">IF($AA82&gt;0,$O82*$W82,0)</f>
        <v>0</v>
      </c>
      <c r="DQ82" s="254">
        <f t="shared" ref="DQ82:DQ145" si="217">IF($AA82&gt;0,$P82*$W82,0)</f>
        <v>0</v>
      </c>
      <c r="DR82" s="254">
        <f t="shared" ref="DR82:DR145" si="218">IF($AA82&gt;0,$Q82*$W82,0)</f>
        <v>0</v>
      </c>
      <c r="DS82" s="254">
        <f t="shared" ref="DS82:DS145" si="219">IF($AA82&gt;0,$R82*$W82,0)</f>
        <v>0</v>
      </c>
      <c r="DT82" s="254">
        <f t="shared" ref="DT82:DT145" si="220">IF($AA82&gt;0,$S82*$W82,0)</f>
        <v>0</v>
      </c>
      <c r="DU82" s="254">
        <f t="shared" ref="DU82:DU145" si="221">IF($AA82&gt;0,$T82*$W82,0)</f>
        <v>0</v>
      </c>
      <c r="DV82" s="254">
        <f t="shared" ref="DV82:DV145" si="222">IF($AA82&gt;0,$U82*$W82,0)</f>
        <v>0</v>
      </c>
    </row>
    <row r="83" spans="1:126" ht="24" customHeight="1">
      <c r="A83" s="11" t="str">
        <f ca="1">IF(AG83&lt;&gt;"OK","",CONCATENATE(TEXT('Front Page'!$F$33,"000"),TEXT('Front Page'!$F$31,"000"),"-",LEFT('Front Page'!$R$53,5),"-",LEFT(D83,1),AJ83, "-",TEXT(B83,"000")))</f>
        <v/>
      </c>
      <c r="B83" s="12" t="str">
        <f>IFERROR(IF(E83="","",MAX(B$17:B82)+1),"")</f>
        <v/>
      </c>
      <c r="C83" s="13"/>
      <c r="D83" s="29" t="str">
        <f t="shared" si="141"/>
        <v>None</v>
      </c>
      <c r="E83" s="29" t="str">
        <f t="shared" si="109"/>
        <v/>
      </c>
      <c r="F83" s="29" t="str">
        <f t="shared" si="110"/>
        <v/>
      </c>
      <c r="G83" s="363"/>
      <c r="H83" s="364"/>
      <c r="I83" s="325" t="str">
        <f t="shared" si="142"/>
        <v>No</v>
      </c>
      <c r="J83" s="314">
        <v>0</v>
      </c>
      <c r="K83" s="312">
        <v>0</v>
      </c>
      <c r="L83" s="312">
        <v>0</v>
      </c>
      <c r="M83" s="312">
        <v>0</v>
      </c>
      <c r="N83" s="312">
        <v>0</v>
      </c>
      <c r="O83" s="312">
        <v>0</v>
      </c>
      <c r="P83" s="312">
        <v>0</v>
      </c>
      <c r="Q83" s="312">
        <v>0</v>
      </c>
      <c r="R83" s="312">
        <v>0</v>
      </c>
      <c r="S83" s="312">
        <v>0</v>
      </c>
      <c r="T83" s="312">
        <v>0</v>
      </c>
      <c r="U83" s="312">
        <v>0</v>
      </c>
      <c r="V83" s="313">
        <v>1</v>
      </c>
      <c r="W83" s="313">
        <v>1</v>
      </c>
      <c r="X83" s="312">
        <v>0</v>
      </c>
      <c r="Y83" s="312">
        <v>0</v>
      </c>
      <c r="Z83" s="312">
        <v>0</v>
      </c>
      <c r="AA83" s="14">
        <v>0</v>
      </c>
      <c r="AB83" s="317"/>
      <c r="AC83" s="15" t="str">
        <f t="shared" si="143"/>
        <v/>
      </c>
      <c r="AD83" s="15" t="str">
        <f t="shared" si="144"/>
        <v/>
      </c>
      <c r="AE83" s="16" t="str">
        <f t="shared" si="145"/>
        <v>0 - 0</v>
      </c>
      <c r="AF83" s="20" t="str">
        <f t="shared" ref="AF83:AF146" si="223">IF(AG83&lt;&gt;"OK","Not an offer",D83&amp;" offer for "&amp;BU83&amp;IF(BV83&lt;&gt;BU83,"-"&amp;BV83&amp;" ("," (")&amp;COUNTIF(X83:AA83,"&gt;0")&amp;" year(s)) with "&amp;IF(IF(D83="Q3",MIN(P83:R83)=MAX(P83:R83),MIN(J83:U83)=MAX(J83:U83)),"flat capacity","capacity variable by month")&amp;IF(V83&lt;&gt;W83," in blocks",", one block"))</f>
        <v>Not an offer</v>
      </c>
      <c r="AG83" s="276" t="str">
        <f t="shared" si="172"/>
        <v>Not an Offer</v>
      </c>
      <c r="AH83" s="150"/>
      <c r="AI83" s="254">
        <v>67</v>
      </c>
      <c r="AJ83" s="149" t="str">
        <f t="shared" si="173"/>
        <v>00-TAG</v>
      </c>
      <c r="AK83" s="254" t="b">
        <f t="shared" si="111"/>
        <v>0</v>
      </c>
      <c r="AL83" s="254">
        <f t="shared" si="146"/>
        <v>0</v>
      </c>
      <c r="AM83" s="254">
        <f t="shared" si="174"/>
        <v>0</v>
      </c>
      <c r="AN83" s="288">
        <f t="shared" si="147"/>
        <v>0</v>
      </c>
      <c r="AO83" s="288">
        <f>IF(AND($BU83=$BV83,BU83=AO$13),$J83&amp;$K83&amp;$L83&amp;$M83&amp;$N83&amp;$O83&amp;$P83&amp;$Q83&amp;$R83&amp;$S83&amp;$T83&amp;$U83,IFERROR(MATCH($AN83,AO$17:AO82,0),-1000))</f>
        <v>1</v>
      </c>
      <c r="AP83" s="288">
        <f>IF(AND($BU83=$BV83,BV83=AP$13),$J83&amp;$K83&amp;$L83&amp;$M83&amp;$N83&amp;$O83&amp;$P83&amp;$Q83&amp;$R83&amp;$S83&amp;$T83&amp;$U83,IFERROR(MATCH($AN83,AP$17:AP82,0),-1000))</f>
        <v>1</v>
      </c>
      <c r="AQ83" s="288">
        <f>IF(AND($BU83=$BV83,BW83=AQ$13),$J83&amp;$K83&amp;$L83&amp;$M83&amp;$N83&amp;$O83&amp;$P83&amp;$Q83&amp;$R83&amp;$S83&amp;$T83&amp;$U83,IFERROR(MATCH($AN83,AQ$17:AQ82,0),-1000))</f>
        <v>1</v>
      </c>
      <c r="AR83" s="288">
        <f>IF(AND($BU83=$BV83,BX83=AR$13),$J83&amp;$K83&amp;$L83&amp;$M83&amp;$N83&amp;$O83&amp;$P83&amp;$Q83&amp;$R83&amp;$S83&amp;$T83&amp;$U83,IFERROR(MATCH($AN83,AR$17:AR82,0),-1000))</f>
        <v>1</v>
      </c>
      <c r="AS83" s="254">
        <f t="shared" si="112"/>
        <v>0</v>
      </c>
      <c r="AT83" s="261" t="str">
        <f t="shared" si="148"/>
        <v/>
      </c>
      <c r="AU83" s="254" t="str">
        <f t="shared" si="149"/>
        <v/>
      </c>
      <c r="AV83" s="254" t="str">
        <f t="shared" si="150"/>
        <v/>
      </c>
      <c r="AW83" s="254" t="str">
        <f t="shared" si="151"/>
        <v/>
      </c>
      <c r="AX83" s="254" t="str">
        <f t="shared" si="152"/>
        <v/>
      </c>
      <c r="AY83" s="254" t="str">
        <f t="shared" si="153"/>
        <v/>
      </c>
      <c r="AZ83" s="254" t="str">
        <f t="shared" si="154"/>
        <v/>
      </c>
      <c r="BA83" s="254" t="str">
        <f t="shared" si="155"/>
        <v/>
      </c>
      <c r="BB83" s="254" t="str">
        <f t="shared" si="156"/>
        <v/>
      </c>
      <c r="BC83" s="254" t="str">
        <f t="shared" si="157"/>
        <v/>
      </c>
      <c r="BD83" s="254" t="str">
        <f t="shared" si="158"/>
        <v/>
      </c>
      <c r="BE83" s="262" t="str">
        <f t="shared" si="159"/>
        <v/>
      </c>
      <c r="BF83" s="263" t="str">
        <f t="shared" si="160"/>
        <v/>
      </c>
      <c r="BG83" s="254" t="str">
        <f t="shared" si="161"/>
        <v/>
      </c>
      <c r="BH83" s="254" t="str">
        <f t="shared" si="162"/>
        <v/>
      </c>
      <c r="BI83" s="254" t="str">
        <f t="shared" si="163"/>
        <v/>
      </c>
      <c r="BJ83" s="254" t="str">
        <f t="shared" si="164"/>
        <v/>
      </c>
      <c r="BK83" s="254" t="str">
        <f t="shared" si="165"/>
        <v/>
      </c>
      <c r="BL83" s="254" t="str">
        <f t="shared" si="166"/>
        <v/>
      </c>
      <c r="BM83" s="254" t="str">
        <f t="shared" si="167"/>
        <v/>
      </c>
      <c r="BN83" s="254" t="str">
        <f t="shared" si="168"/>
        <v/>
      </c>
      <c r="BO83" s="254" t="str">
        <f t="shared" si="169"/>
        <v/>
      </c>
      <c r="BP83" s="254" t="str">
        <f t="shared" si="170"/>
        <v/>
      </c>
      <c r="BQ83" s="264" t="str">
        <f t="shared" si="171"/>
        <v/>
      </c>
      <c r="BR83" s="261" t="str">
        <f t="shared" si="115"/>
        <v/>
      </c>
      <c r="BS83" s="254" t="str">
        <f t="shared" si="116"/>
        <v/>
      </c>
      <c r="BT83" s="254" t="str">
        <f t="shared" si="117"/>
        <v/>
      </c>
      <c r="BU83" s="265" t="str">
        <f t="shared" si="118"/>
        <v/>
      </c>
      <c r="BV83" s="263" t="str">
        <f t="shared" si="119"/>
        <v/>
      </c>
      <c r="BW83" s="254" t="str">
        <f t="shared" si="120"/>
        <v/>
      </c>
      <c r="BX83" s="254" t="str">
        <f t="shared" si="121"/>
        <v/>
      </c>
      <c r="BY83" s="264" t="str">
        <f t="shared" si="122"/>
        <v/>
      </c>
      <c r="BZ83" s="254" t="str">
        <f t="shared" si="123"/>
        <v/>
      </c>
      <c r="CA83" s="254">
        <f t="shared" si="175"/>
        <v>0</v>
      </c>
      <c r="CB83" s="254">
        <f t="shared" si="176"/>
        <v>0</v>
      </c>
      <c r="CC83" s="254">
        <f t="shared" si="177"/>
        <v>0</v>
      </c>
      <c r="CD83" s="254">
        <f t="shared" si="178"/>
        <v>0</v>
      </c>
      <c r="CE83" s="254">
        <f t="shared" si="179"/>
        <v>0</v>
      </c>
      <c r="CF83" s="254">
        <f t="shared" si="180"/>
        <v>0</v>
      </c>
      <c r="CG83" s="254">
        <f t="shared" si="181"/>
        <v>0</v>
      </c>
      <c r="CH83" s="254">
        <f t="shared" si="182"/>
        <v>0</v>
      </c>
      <c r="CI83" s="254">
        <f t="shared" si="183"/>
        <v>0</v>
      </c>
      <c r="CJ83" s="254">
        <f t="shared" si="184"/>
        <v>0</v>
      </c>
      <c r="CK83" s="254">
        <f t="shared" si="185"/>
        <v>0</v>
      </c>
      <c r="CL83" s="254">
        <f t="shared" si="186"/>
        <v>0</v>
      </c>
      <c r="CM83" s="254">
        <f t="shared" si="187"/>
        <v>0</v>
      </c>
      <c r="CN83" s="254">
        <f t="shared" si="188"/>
        <v>0</v>
      </c>
      <c r="CO83" s="254">
        <f t="shared" si="189"/>
        <v>0</v>
      </c>
      <c r="CP83" s="254">
        <f t="shared" si="190"/>
        <v>0</v>
      </c>
      <c r="CQ83" s="254">
        <f t="shared" si="191"/>
        <v>0</v>
      </c>
      <c r="CR83" s="254">
        <f t="shared" si="192"/>
        <v>0</v>
      </c>
      <c r="CS83" s="254">
        <f t="shared" si="193"/>
        <v>0</v>
      </c>
      <c r="CT83" s="254">
        <f t="shared" si="194"/>
        <v>0</v>
      </c>
      <c r="CU83" s="254">
        <f t="shared" si="195"/>
        <v>0</v>
      </c>
      <c r="CV83" s="254">
        <f t="shared" si="196"/>
        <v>0</v>
      </c>
      <c r="CW83" s="254">
        <f t="shared" si="197"/>
        <v>0</v>
      </c>
      <c r="CX83" s="254">
        <f t="shared" si="198"/>
        <v>0</v>
      </c>
      <c r="CY83" s="254">
        <f t="shared" si="199"/>
        <v>0</v>
      </c>
      <c r="CZ83" s="254">
        <f t="shared" si="200"/>
        <v>0</v>
      </c>
      <c r="DA83" s="254">
        <f t="shared" si="201"/>
        <v>0</v>
      </c>
      <c r="DB83" s="254">
        <f t="shared" si="202"/>
        <v>0</v>
      </c>
      <c r="DC83" s="254">
        <f t="shared" si="203"/>
        <v>0</v>
      </c>
      <c r="DD83" s="254">
        <f t="shared" si="204"/>
        <v>0</v>
      </c>
      <c r="DE83" s="254">
        <f t="shared" si="205"/>
        <v>0</v>
      </c>
      <c r="DF83" s="254">
        <f t="shared" si="206"/>
        <v>0</v>
      </c>
      <c r="DG83" s="254">
        <f t="shared" si="207"/>
        <v>0</v>
      </c>
      <c r="DH83" s="254">
        <f t="shared" si="208"/>
        <v>0</v>
      </c>
      <c r="DI83" s="254">
        <f t="shared" si="209"/>
        <v>0</v>
      </c>
      <c r="DJ83" s="254">
        <f t="shared" si="210"/>
        <v>0</v>
      </c>
      <c r="DK83" s="254">
        <f t="shared" si="211"/>
        <v>0</v>
      </c>
      <c r="DL83" s="254">
        <f t="shared" si="212"/>
        <v>0</v>
      </c>
      <c r="DM83" s="254">
        <f t="shared" si="213"/>
        <v>0</v>
      </c>
      <c r="DN83" s="254">
        <f t="shared" si="214"/>
        <v>0</v>
      </c>
      <c r="DO83" s="254">
        <f t="shared" si="215"/>
        <v>0</v>
      </c>
      <c r="DP83" s="254">
        <f t="shared" si="216"/>
        <v>0</v>
      </c>
      <c r="DQ83" s="254">
        <f t="shared" si="217"/>
        <v>0</v>
      </c>
      <c r="DR83" s="254">
        <f t="shared" si="218"/>
        <v>0</v>
      </c>
      <c r="DS83" s="254">
        <f t="shared" si="219"/>
        <v>0</v>
      </c>
      <c r="DT83" s="254">
        <f t="shared" si="220"/>
        <v>0</v>
      </c>
      <c r="DU83" s="254">
        <f t="shared" si="221"/>
        <v>0</v>
      </c>
      <c r="DV83" s="254">
        <f t="shared" si="222"/>
        <v>0</v>
      </c>
    </row>
    <row r="84" spans="1:126" ht="24" customHeight="1">
      <c r="A84" s="11" t="str">
        <f ca="1">IF(AG84&lt;&gt;"OK","",CONCATENATE(TEXT('Front Page'!$F$33,"000"),TEXT('Front Page'!$F$31,"000"),"-",LEFT('Front Page'!$R$53,5),"-",LEFT(D84,1),AJ84, "-",TEXT(B84,"000")))</f>
        <v/>
      </c>
      <c r="B84" s="12" t="str">
        <f>IFERROR(IF(E84="","",MAX(B$17:B83)+1),"")</f>
        <v/>
      </c>
      <c r="C84" s="13"/>
      <c r="D84" s="29" t="str">
        <f t="shared" si="141"/>
        <v>None</v>
      </c>
      <c r="E84" s="29" t="str">
        <f t="shared" si="109"/>
        <v/>
      </c>
      <c r="F84" s="29" t="str">
        <f t="shared" si="110"/>
        <v/>
      </c>
      <c r="G84" s="363"/>
      <c r="H84" s="364"/>
      <c r="I84" s="325" t="str">
        <f t="shared" si="142"/>
        <v>No</v>
      </c>
      <c r="J84" s="314">
        <v>0</v>
      </c>
      <c r="K84" s="312">
        <v>0</v>
      </c>
      <c r="L84" s="312">
        <v>0</v>
      </c>
      <c r="M84" s="312">
        <v>0</v>
      </c>
      <c r="N84" s="312">
        <v>0</v>
      </c>
      <c r="O84" s="312">
        <v>0</v>
      </c>
      <c r="P84" s="312">
        <v>0</v>
      </c>
      <c r="Q84" s="312">
        <v>0</v>
      </c>
      <c r="R84" s="312">
        <v>0</v>
      </c>
      <c r="S84" s="312">
        <v>0</v>
      </c>
      <c r="T84" s="312">
        <v>0</v>
      </c>
      <c r="U84" s="312">
        <v>0</v>
      </c>
      <c r="V84" s="313">
        <v>1</v>
      </c>
      <c r="W84" s="313">
        <v>1</v>
      </c>
      <c r="X84" s="312">
        <v>0</v>
      </c>
      <c r="Y84" s="312">
        <v>0</v>
      </c>
      <c r="Z84" s="312">
        <v>0</v>
      </c>
      <c r="AA84" s="14">
        <v>0</v>
      </c>
      <c r="AB84" s="317"/>
      <c r="AC84" s="15" t="str">
        <f t="shared" si="143"/>
        <v/>
      </c>
      <c r="AD84" s="15" t="str">
        <f t="shared" si="144"/>
        <v/>
      </c>
      <c r="AE84" s="16" t="str">
        <f t="shared" si="145"/>
        <v>0 - 0</v>
      </c>
      <c r="AF84" s="20" t="str">
        <f t="shared" si="223"/>
        <v>Not an offer</v>
      </c>
      <c r="AG84" s="276" t="str">
        <f t="shared" si="172"/>
        <v>Not an Offer</v>
      </c>
      <c r="AH84" s="150"/>
      <c r="AI84" s="254">
        <v>68</v>
      </c>
      <c r="AJ84" s="149" t="str">
        <f t="shared" si="173"/>
        <v>00-TAG</v>
      </c>
      <c r="AK84" s="254" t="b">
        <f t="shared" si="111"/>
        <v>0</v>
      </c>
      <c r="AL84" s="254">
        <f t="shared" si="146"/>
        <v>0</v>
      </c>
      <c r="AM84" s="254">
        <f t="shared" si="174"/>
        <v>0</v>
      </c>
      <c r="AN84" s="288">
        <f t="shared" si="147"/>
        <v>0</v>
      </c>
      <c r="AO84" s="288">
        <f>IF(AND($BU84=$BV84,BU84=AO$13),$J84&amp;$K84&amp;$L84&amp;$M84&amp;$N84&amp;$O84&amp;$P84&amp;$Q84&amp;$R84&amp;$S84&amp;$T84&amp;$U84,IFERROR(MATCH($AN84,AO$17:AO83,0),-1000))</f>
        <v>1</v>
      </c>
      <c r="AP84" s="288">
        <f>IF(AND($BU84=$BV84,BV84=AP$13),$J84&amp;$K84&amp;$L84&amp;$M84&amp;$N84&amp;$O84&amp;$P84&amp;$Q84&amp;$R84&amp;$S84&amp;$T84&amp;$U84,IFERROR(MATCH($AN84,AP$17:AP83,0),-1000))</f>
        <v>1</v>
      </c>
      <c r="AQ84" s="288">
        <f>IF(AND($BU84=$BV84,BW84=AQ$13),$J84&amp;$K84&amp;$L84&amp;$M84&amp;$N84&amp;$O84&amp;$P84&amp;$Q84&amp;$R84&amp;$S84&amp;$T84&amp;$U84,IFERROR(MATCH($AN84,AQ$17:AQ83,0),-1000))</f>
        <v>1</v>
      </c>
      <c r="AR84" s="288">
        <f>IF(AND($BU84=$BV84,BX84=AR$13),$J84&amp;$K84&amp;$L84&amp;$M84&amp;$N84&amp;$O84&amp;$P84&amp;$Q84&amp;$R84&amp;$S84&amp;$T84&amp;$U84,IFERROR(MATCH($AN84,AR$17:AR83,0),-1000))</f>
        <v>1</v>
      </c>
      <c r="AS84" s="254">
        <f t="shared" si="112"/>
        <v>0</v>
      </c>
      <c r="AT84" s="261" t="str">
        <f t="shared" si="148"/>
        <v/>
      </c>
      <c r="AU84" s="254" t="str">
        <f t="shared" si="149"/>
        <v/>
      </c>
      <c r="AV84" s="254" t="str">
        <f t="shared" si="150"/>
        <v/>
      </c>
      <c r="AW84" s="254" t="str">
        <f t="shared" si="151"/>
        <v/>
      </c>
      <c r="AX84" s="254" t="str">
        <f t="shared" si="152"/>
        <v/>
      </c>
      <c r="AY84" s="254" t="str">
        <f t="shared" si="153"/>
        <v/>
      </c>
      <c r="AZ84" s="254" t="str">
        <f t="shared" si="154"/>
        <v/>
      </c>
      <c r="BA84" s="254" t="str">
        <f t="shared" si="155"/>
        <v/>
      </c>
      <c r="BB84" s="254" t="str">
        <f t="shared" si="156"/>
        <v/>
      </c>
      <c r="BC84" s="254" t="str">
        <f t="shared" si="157"/>
        <v/>
      </c>
      <c r="BD84" s="254" t="str">
        <f t="shared" si="158"/>
        <v/>
      </c>
      <c r="BE84" s="262" t="str">
        <f t="shared" si="159"/>
        <v/>
      </c>
      <c r="BF84" s="263" t="str">
        <f t="shared" si="160"/>
        <v/>
      </c>
      <c r="BG84" s="254" t="str">
        <f t="shared" si="161"/>
        <v/>
      </c>
      <c r="BH84" s="254" t="str">
        <f t="shared" si="162"/>
        <v/>
      </c>
      <c r="BI84" s="254" t="str">
        <f t="shared" si="163"/>
        <v/>
      </c>
      <c r="BJ84" s="254" t="str">
        <f t="shared" si="164"/>
        <v/>
      </c>
      <c r="BK84" s="254" t="str">
        <f t="shared" si="165"/>
        <v/>
      </c>
      <c r="BL84" s="254" t="str">
        <f t="shared" si="166"/>
        <v/>
      </c>
      <c r="BM84" s="254" t="str">
        <f t="shared" si="167"/>
        <v/>
      </c>
      <c r="BN84" s="254" t="str">
        <f t="shared" si="168"/>
        <v/>
      </c>
      <c r="BO84" s="254" t="str">
        <f t="shared" si="169"/>
        <v/>
      </c>
      <c r="BP84" s="254" t="str">
        <f t="shared" si="170"/>
        <v/>
      </c>
      <c r="BQ84" s="264" t="str">
        <f t="shared" si="171"/>
        <v/>
      </c>
      <c r="BR84" s="261" t="str">
        <f t="shared" si="115"/>
        <v/>
      </c>
      <c r="BS84" s="254" t="str">
        <f t="shared" si="116"/>
        <v/>
      </c>
      <c r="BT84" s="254" t="str">
        <f t="shared" si="117"/>
        <v/>
      </c>
      <c r="BU84" s="265" t="str">
        <f t="shared" si="118"/>
        <v/>
      </c>
      <c r="BV84" s="263" t="str">
        <f t="shared" si="119"/>
        <v/>
      </c>
      <c r="BW84" s="254" t="str">
        <f t="shared" si="120"/>
        <v/>
      </c>
      <c r="BX84" s="254" t="str">
        <f t="shared" si="121"/>
        <v/>
      </c>
      <c r="BY84" s="264" t="str">
        <f t="shared" si="122"/>
        <v/>
      </c>
      <c r="BZ84" s="254" t="str">
        <f t="shared" si="123"/>
        <v/>
      </c>
      <c r="CA84" s="254">
        <f t="shared" si="175"/>
        <v>0</v>
      </c>
      <c r="CB84" s="254">
        <f t="shared" si="176"/>
        <v>0</v>
      </c>
      <c r="CC84" s="254">
        <f t="shared" si="177"/>
        <v>0</v>
      </c>
      <c r="CD84" s="254">
        <f t="shared" si="178"/>
        <v>0</v>
      </c>
      <c r="CE84" s="254">
        <f t="shared" si="179"/>
        <v>0</v>
      </c>
      <c r="CF84" s="254">
        <f t="shared" si="180"/>
        <v>0</v>
      </c>
      <c r="CG84" s="254">
        <f t="shared" si="181"/>
        <v>0</v>
      </c>
      <c r="CH84" s="254">
        <f t="shared" si="182"/>
        <v>0</v>
      </c>
      <c r="CI84" s="254">
        <f t="shared" si="183"/>
        <v>0</v>
      </c>
      <c r="CJ84" s="254">
        <f t="shared" si="184"/>
        <v>0</v>
      </c>
      <c r="CK84" s="254">
        <f t="shared" si="185"/>
        <v>0</v>
      </c>
      <c r="CL84" s="254">
        <f t="shared" si="186"/>
        <v>0</v>
      </c>
      <c r="CM84" s="254">
        <f t="shared" si="187"/>
        <v>0</v>
      </c>
      <c r="CN84" s="254">
        <f t="shared" si="188"/>
        <v>0</v>
      </c>
      <c r="CO84" s="254">
        <f t="shared" si="189"/>
        <v>0</v>
      </c>
      <c r="CP84" s="254">
        <f t="shared" si="190"/>
        <v>0</v>
      </c>
      <c r="CQ84" s="254">
        <f t="shared" si="191"/>
        <v>0</v>
      </c>
      <c r="CR84" s="254">
        <f t="shared" si="192"/>
        <v>0</v>
      </c>
      <c r="CS84" s="254">
        <f t="shared" si="193"/>
        <v>0</v>
      </c>
      <c r="CT84" s="254">
        <f t="shared" si="194"/>
        <v>0</v>
      </c>
      <c r="CU84" s="254">
        <f t="shared" si="195"/>
        <v>0</v>
      </c>
      <c r="CV84" s="254">
        <f t="shared" si="196"/>
        <v>0</v>
      </c>
      <c r="CW84" s="254">
        <f t="shared" si="197"/>
        <v>0</v>
      </c>
      <c r="CX84" s="254">
        <f t="shared" si="198"/>
        <v>0</v>
      </c>
      <c r="CY84" s="254">
        <f t="shared" si="199"/>
        <v>0</v>
      </c>
      <c r="CZ84" s="254">
        <f t="shared" si="200"/>
        <v>0</v>
      </c>
      <c r="DA84" s="254">
        <f t="shared" si="201"/>
        <v>0</v>
      </c>
      <c r="DB84" s="254">
        <f t="shared" si="202"/>
        <v>0</v>
      </c>
      <c r="DC84" s="254">
        <f t="shared" si="203"/>
        <v>0</v>
      </c>
      <c r="DD84" s="254">
        <f t="shared" si="204"/>
        <v>0</v>
      </c>
      <c r="DE84" s="254">
        <f t="shared" si="205"/>
        <v>0</v>
      </c>
      <c r="DF84" s="254">
        <f t="shared" si="206"/>
        <v>0</v>
      </c>
      <c r="DG84" s="254">
        <f t="shared" si="207"/>
        <v>0</v>
      </c>
      <c r="DH84" s="254">
        <f t="shared" si="208"/>
        <v>0</v>
      </c>
      <c r="DI84" s="254">
        <f t="shared" si="209"/>
        <v>0</v>
      </c>
      <c r="DJ84" s="254">
        <f t="shared" si="210"/>
        <v>0</v>
      </c>
      <c r="DK84" s="254">
        <f t="shared" si="211"/>
        <v>0</v>
      </c>
      <c r="DL84" s="254">
        <f t="shared" si="212"/>
        <v>0</v>
      </c>
      <c r="DM84" s="254">
        <f t="shared" si="213"/>
        <v>0</v>
      </c>
      <c r="DN84" s="254">
        <f t="shared" si="214"/>
        <v>0</v>
      </c>
      <c r="DO84" s="254">
        <f t="shared" si="215"/>
        <v>0</v>
      </c>
      <c r="DP84" s="254">
        <f t="shared" si="216"/>
        <v>0</v>
      </c>
      <c r="DQ84" s="254">
        <f t="shared" si="217"/>
        <v>0</v>
      </c>
      <c r="DR84" s="254">
        <f t="shared" si="218"/>
        <v>0</v>
      </c>
      <c r="DS84" s="254">
        <f t="shared" si="219"/>
        <v>0</v>
      </c>
      <c r="DT84" s="254">
        <f t="shared" si="220"/>
        <v>0</v>
      </c>
      <c r="DU84" s="254">
        <f t="shared" si="221"/>
        <v>0</v>
      </c>
      <c r="DV84" s="254">
        <f t="shared" si="222"/>
        <v>0</v>
      </c>
    </row>
    <row r="85" spans="1:126" ht="24" customHeight="1">
      <c r="A85" s="11" t="str">
        <f ca="1">IF(AG85&lt;&gt;"OK","",CONCATENATE(TEXT('Front Page'!$F$33,"000"),TEXT('Front Page'!$F$31,"000"),"-",LEFT('Front Page'!$R$53,5),"-",LEFT(D85,1),AJ85, "-",TEXT(B85,"000")))</f>
        <v/>
      </c>
      <c r="B85" s="12" t="str">
        <f>IFERROR(IF(E85="","",MAX(B$17:B84)+1),"")</f>
        <v/>
      </c>
      <c r="C85" s="13"/>
      <c r="D85" s="29" t="str">
        <f t="shared" si="141"/>
        <v>None</v>
      </c>
      <c r="E85" s="29" t="str">
        <f t="shared" si="109"/>
        <v/>
      </c>
      <c r="F85" s="29" t="str">
        <f t="shared" si="110"/>
        <v/>
      </c>
      <c r="G85" s="363"/>
      <c r="H85" s="364"/>
      <c r="I85" s="325" t="str">
        <f t="shared" si="142"/>
        <v>No</v>
      </c>
      <c r="J85" s="314">
        <v>0</v>
      </c>
      <c r="K85" s="312">
        <v>0</v>
      </c>
      <c r="L85" s="312">
        <v>0</v>
      </c>
      <c r="M85" s="312">
        <v>0</v>
      </c>
      <c r="N85" s="312">
        <v>0</v>
      </c>
      <c r="O85" s="312">
        <v>0</v>
      </c>
      <c r="P85" s="312">
        <v>0</v>
      </c>
      <c r="Q85" s="312">
        <v>0</v>
      </c>
      <c r="R85" s="312">
        <v>0</v>
      </c>
      <c r="S85" s="312">
        <v>0</v>
      </c>
      <c r="T85" s="312">
        <v>0</v>
      </c>
      <c r="U85" s="312">
        <v>0</v>
      </c>
      <c r="V85" s="313">
        <v>1</v>
      </c>
      <c r="W85" s="313">
        <v>1</v>
      </c>
      <c r="X85" s="312">
        <v>0</v>
      </c>
      <c r="Y85" s="312">
        <v>0</v>
      </c>
      <c r="Z85" s="312">
        <v>0</v>
      </c>
      <c r="AA85" s="14">
        <v>0</v>
      </c>
      <c r="AB85" s="317"/>
      <c r="AC85" s="15" t="str">
        <f t="shared" si="143"/>
        <v/>
      </c>
      <c r="AD85" s="15" t="str">
        <f t="shared" si="144"/>
        <v/>
      </c>
      <c r="AE85" s="16" t="str">
        <f t="shared" si="145"/>
        <v>0 - 0</v>
      </c>
      <c r="AF85" s="20" t="str">
        <f t="shared" si="223"/>
        <v>Not an offer</v>
      </c>
      <c r="AG85" s="276" t="str">
        <f t="shared" si="172"/>
        <v>Not an Offer</v>
      </c>
      <c r="AH85" s="150"/>
      <c r="AI85" s="254">
        <v>69</v>
      </c>
      <c r="AJ85" s="149" t="str">
        <f t="shared" si="173"/>
        <v>00-TAG</v>
      </c>
      <c r="AK85" s="254" t="b">
        <f t="shared" si="111"/>
        <v>0</v>
      </c>
      <c r="AL85" s="254">
        <f t="shared" si="146"/>
        <v>0</v>
      </c>
      <c r="AM85" s="254">
        <f t="shared" si="174"/>
        <v>0</v>
      </c>
      <c r="AN85" s="288">
        <f t="shared" si="147"/>
        <v>0</v>
      </c>
      <c r="AO85" s="288">
        <f>IF(AND($BU85=$BV85,BU85=AO$13),$J85&amp;$K85&amp;$L85&amp;$M85&amp;$N85&amp;$O85&amp;$P85&amp;$Q85&amp;$R85&amp;$S85&amp;$T85&amp;$U85,IFERROR(MATCH($AN85,AO$17:AO84,0),-1000))</f>
        <v>1</v>
      </c>
      <c r="AP85" s="288">
        <f>IF(AND($BU85=$BV85,BV85=AP$13),$J85&amp;$K85&amp;$L85&amp;$M85&amp;$N85&amp;$O85&amp;$P85&amp;$Q85&amp;$R85&amp;$S85&amp;$T85&amp;$U85,IFERROR(MATCH($AN85,AP$17:AP84,0),-1000))</f>
        <v>1</v>
      </c>
      <c r="AQ85" s="288">
        <f>IF(AND($BU85=$BV85,BW85=AQ$13),$J85&amp;$K85&amp;$L85&amp;$M85&amp;$N85&amp;$O85&amp;$P85&amp;$Q85&amp;$R85&amp;$S85&amp;$T85&amp;$U85,IFERROR(MATCH($AN85,AQ$17:AQ84,0),-1000))</f>
        <v>1</v>
      </c>
      <c r="AR85" s="288">
        <f>IF(AND($BU85=$BV85,BX85=AR$13),$J85&amp;$K85&amp;$L85&amp;$M85&amp;$N85&amp;$O85&amp;$P85&amp;$Q85&amp;$R85&amp;$S85&amp;$T85&amp;$U85,IFERROR(MATCH($AN85,AR$17:AR84,0),-1000))</f>
        <v>1</v>
      </c>
      <c r="AS85" s="254">
        <f t="shared" si="112"/>
        <v>0</v>
      </c>
      <c r="AT85" s="261" t="str">
        <f t="shared" si="148"/>
        <v/>
      </c>
      <c r="AU85" s="254" t="str">
        <f t="shared" si="149"/>
        <v/>
      </c>
      <c r="AV85" s="254" t="str">
        <f t="shared" si="150"/>
        <v/>
      </c>
      <c r="AW85" s="254" t="str">
        <f t="shared" si="151"/>
        <v/>
      </c>
      <c r="AX85" s="254" t="str">
        <f t="shared" si="152"/>
        <v/>
      </c>
      <c r="AY85" s="254" t="str">
        <f t="shared" si="153"/>
        <v/>
      </c>
      <c r="AZ85" s="254" t="str">
        <f t="shared" si="154"/>
        <v/>
      </c>
      <c r="BA85" s="254" t="str">
        <f t="shared" si="155"/>
        <v/>
      </c>
      <c r="BB85" s="254" t="str">
        <f t="shared" si="156"/>
        <v/>
      </c>
      <c r="BC85" s="254" t="str">
        <f t="shared" si="157"/>
        <v/>
      </c>
      <c r="BD85" s="254" t="str">
        <f t="shared" si="158"/>
        <v/>
      </c>
      <c r="BE85" s="262" t="str">
        <f t="shared" si="159"/>
        <v/>
      </c>
      <c r="BF85" s="263" t="str">
        <f t="shared" si="160"/>
        <v/>
      </c>
      <c r="BG85" s="254" t="str">
        <f t="shared" si="161"/>
        <v/>
      </c>
      <c r="BH85" s="254" t="str">
        <f t="shared" si="162"/>
        <v/>
      </c>
      <c r="BI85" s="254" t="str">
        <f t="shared" si="163"/>
        <v/>
      </c>
      <c r="BJ85" s="254" t="str">
        <f t="shared" si="164"/>
        <v/>
      </c>
      <c r="BK85" s="254" t="str">
        <f t="shared" si="165"/>
        <v/>
      </c>
      <c r="BL85" s="254" t="str">
        <f t="shared" si="166"/>
        <v/>
      </c>
      <c r="BM85" s="254" t="str">
        <f t="shared" si="167"/>
        <v/>
      </c>
      <c r="BN85" s="254" t="str">
        <f t="shared" si="168"/>
        <v/>
      </c>
      <c r="BO85" s="254" t="str">
        <f t="shared" si="169"/>
        <v/>
      </c>
      <c r="BP85" s="254" t="str">
        <f t="shared" si="170"/>
        <v/>
      </c>
      <c r="BQ85" s="264" t="str">
        <f t="shared" si="171"/>
        <v/>
      </c>
      <c r="BR85" s="261" t="str">
        <f t="shared" si="115"/>
        <v/>
      </c>
      <c r="BS85" s="254" t="str">
        <f t="shared" si="116"/>
        <v/>
      </c>
      <c r="BT85" s="254" t="str">
        <f t="shared" si="117"/>
        <v/>
      </c>
      <c r="BU85" s="265" t="str">
        <f t="shared" si="118"/>
        <v/>
      </c>
      <c r="BV85" s="263" t="str">
        <f t="shared" si="119"/>
        <v/>
      </c>
      <c r="BW85" s="254" t="str">
        <f t="shared" si="120"/>
        <v/>
      </c>
      <c r="BX85" s="254" t="str">
        <f t="shared" si="121"/>
        <v/>
      </c>
      <c r="BY85" s="264" t="str">
        <f t="shared" si="122"/>
        <v/>
      </c>
      <c r="BZ85" s="254" t="str">
        <f t="shared" si="123"/>
        <v/>
      </c>
      <c r="CA85" s="254">
        <f t="shared" si="175"/>
        <v>0</v>
      </c>
      <c r="CB85" s="254">
        <f t="shared" si="176"/>
        <v>0</v>
      </c>
      <c r="CC85" s="254">
        <f t="shared" si="177"/>
        <v>0</v>
      </c>
      <c r="CD85" s="254">
        <f t="shared" si="178"/>
        <v>0</v>
      </c>
      <c r="CE85" s="254">
        <f t="shared" si="179"/>
        <v>0</v>
      </c>
      <c r="CF85" s="254">
        <f t="shared" si="180"/>
        <v>0</v>
      </c>
      <c r="CG85" s="254">
        <f t="shared" si="181"/>
        <v>0</v>
      </c>
      <c r="CH85" s="254">
        <f t="shared" si="182"/>
        <v>0</v>
      </c>
      <c r="CI85" s="254">
        <f t="shared" si="183"/>
        <v>0</v>
      </c>
      <c r="CJ85" s="254">
        <f t="shared" si="184"/>
        <v>0</v>
      </c>
      <c r="CK85" s="254">
        <f t="shared" si="185"/>
        <v>0</v>
      </c>
      <c r="CL85" s="254">
        <f t="shared" si="186"/>
        <v>0</v>
      </c>
      <c r="CM85" s="254">
        <f t="shared" si="187"/>
        <v>0</v>
      </c>
      <c r="CN85" s="254">
        <f t="shared" si="188"/>
        <v>0</v>
      </c>
      <c r="CO85" s="254">
        <f t="shared" si="189"/>
        <v>0</v>
      </c>
      <c r="CP85" s="254">
        <f t="shared" si="190"/>
        <v>0</v>
      </c>
      <c r="CQ85" s="254">
        <f t="shared" si="191"/>
        <v>0</v>
      </c>
      <c r="CR85" s="254">
        <f t="shared" si="192"/>
        <v>0</v>
      </c>
      <c r="CS85" s="254">
        <f t="shared" si="193"/>
        <v>0</v>
      </c>
      <c r="CT85" s="254">
        <f t="shared" si="194"/>
        <v>0</v>
      </c>
      <c r="CU85" s="254">
        <f t="shared" si="195"/>
        <v>0</v>
      </c>
      <c r="CV85" s="254">
        <f t="shared" si="196"/>
        <v>0</v>
      </c>
      <c r="CW85" s="254">
        <f t="shared" si="197"/>
        <v>0</v>
      </c>
      <c r="CX85" s="254">
        <f t="shared" si="198"/>
        <v>0</v>
      </c>
      <c r="CY85" s="254">
        <f t="shared" si="199"/>
        <v>0</v>
      </c>
      <c r="CZ85" s="254">
        <f t="shared" si="200"/>
        <v>0</v>
      </c>
      <c r="DA85" s="254">
        <f t="shared" si="201"/>
        <v>0</v>
      </c>
      <c r="DB85" s="254">
        <f t="shared" si="202"/>
        <v>0</v>
      </c>
      <c r="DC85" s="254">
        <f t="shared" si="203"/>
        <v>0</v>
      </c>
      <c r="DD85" s="254">
        <f t="shared" si="204"/>
        <v>0</v>
      </c>
      <c r="DE85" s="254">
        <f t="shared" si="205"/>
        <v>0</v>
      </c>
      <c r="DF85" s="254">
        <f t="shared" si="206"/>
        <v>0</v>
      </c>
      <c r="DG85" s="254">
        <f t="shared" si="207"/>
        <v>0</v>
      </c>
      <c r="DH85" s="254">
        <f t="shared" si="208"/>
        <v>0</v>
      </c>
      <c r="DI85" s="254">
        <f t="shared" si="209"/>
        <v>0</v>
      </c>
      <c r="DJ85" s="254">
        <f t="shared" si="210"/>
        <v>0</v>
      </c>
      <c r="DK85" s="254">
        <f t="shared" si="211"/>
        <v>0</v>
      </c>
      <c r="DL85" s="254">
        <f t="shared" si="212"/>
        <v>0</v>
      </c>
      <c r="DM85" s="254">
        <f t="shared" si="213"/>
        <v>0</v>
      </c>
      <c r="DN85" s="254">
        <f t="shared" si="214"/>
        <v>0</v>
      </c>
      <c r="DO85" s="254">
        <f t="shared" si="215"/>
        <v>0</v>
      </c>
      <c r="DP85" s="254">
        <f t="shared" si="216"/>
        <v>0</v>
      </c>
      <c r="DQ85" s="254">
        <f t="shared" si="217"/>
        <v>0</v>
      </c>
      <c r="DR85" s="254">
        <f t="shared" si="218"/>
        <v>0</v>
      </c>
      <c r="DS85" s="254">
        <f t="shared" si="219"/>
        <v>0</v>
      </c>
      <c r="DT85" s="254">
        <f t="shared" si="220"/>
        <v>0</v>
      </c>
      <c r="DU85" s="254">
        <f t="shared" si="221"/>
        <v>0</v>
      </c>
      <c r="DV85" s="254">
        <f t="shared" si="222"/>
        <v>0</v>
      </c>
    </row>
    <row r="86" spans="1:126" ht="24" customHeight="1">
      <c r="A86" s="11" t="str">
        <f ca="1">IF(AG86&lt;&gt;"OK","",CONCATENATE(TEXT('Front Page'!$F$33,"000"),TEXT('Front Page'!$F$31,"000"),"-",LEFT('Front Page'!$R$53,5),"-",LEFT(D86,1),AJ86, "-",TEXT(B86,"000")))</f>
        <v/>
      </c>
      <c r="B86" s="12" t="str">
        <f>IFERROR(IF(E86="","",MAX(B$17:B85)+1),"")</f>
        <v/>
      </c>
      <c r="C86" s="13"/>
      <c r="D86" s="29" t="str">
        <f t="shared" si="141"/>
        <v>None</v>
      </c>
      <c r="E86" s="29" t="str">
        <f t="shared" si="109"/>
        <v/>
      </c>
      <c r="F86" s="29" t="str">
        <f t="shared" si="110"/>
        <v/>
      </c>
      <c r="G86" s="363"/>
      <c r="H86" s="364"/>
      <c r="I86" s="325" t="str">
        <f t="shared" si="142"/>
        <v>No</v>
      </c>
      <c r="J86" s="314">
        <v>0</v>
      </c>
      <c r="K86" s="312">
        <v>0</v>
      </c>
      <c r="L86" s="312">
        <v>0</v>
      </c>
      <c r="M86" s="312">
        <v>0</v>
      </c>
      <c r="N86" s="312">
        <v>0</v>
      </c>
      <c r="O86" s="312">
        <v>0</v>
      </c>
      <c r="P86" s="312">
        <v>0</v>
      </c>
      <c r="Q86" s="312">
        <v>0</v>
      </c>
      <c r="R86" s="312">
        <v>0</v>
      </c>
      <c r="S86" s="312">
        <v>0</v>
      </c>
      <c r="T86" s="312">
        <v>0</v>
      </c>
      <c r="U86" s="312">
        <v>0</v>
      </c>
      <c r="V86" s="313">
        <v>1</v>
      </c>
      <c r="W86" s="313">
        <v>1</v>
      </c>
      <c r="X86" s="312">
        <v>0</v>
      </c>
      <c r="Y86" s="312">
        <v>0</v>
      </c>
      <c r="Z86" s="312">
        <v>0</v>
      </c>
      <c r="AA86" s="14">
        <v>0</v>
      </c>
      <c r="AB86" s="317"/>
      <c r="AC86" s="15" t="str">
        <f t="shared" si="143"/>
        <v/>
      </c>
      <c r="AD86" s="15" t="str">
        <f t="shared" si="144"/>
        <v/>
      </c>
      <c r="AE86" s="16" t="str">
        <f t="shared" si="145"/>
        <v>0 - 0</v>
      </c>
      <c r="AF86" s="20" t="str">
        <f t="shared" si="223"/>
        <v>Not an offer</v>
      </c>
      <c r="AG86" s="276" t="str">
        <f t="shared" si="172"/>
        <v>Not an Offer</v>
      </c>
      <c r="AH86" s="150"/>
      <c r="AI86" s="254">
        <v>70</v>
      </c>
      <c r="AJ86" s="149" t="str">
        <f t="shared" si="173"/>
        <v>00-TAG</v>
      </c>
      <c r="AK86" s="254" t="b">
        <f t="shared" si="111"/>
        <v>0</v>
      </c>
      <c r="AL86" s="254">
        <f t="shared" si="146"/>
        <v>0</v>
      </c>
      <c r="AM86" s="254">
        <f t="shared" si="174"/>
        <v>0</v>
      </c>
      <c r="AN86" s="288">
        <f t="shared" si="147"/>
        <v>0</v>
      </c>
      <c r="AO86" s="288">
        <f>IF(AND($BU86=$BV86,BU86=AO$13),$J86&amp;$K86&amp;$L86&amp;$M86&amp;$N86&amp;$O86&amp;$P86&amp;$Q86&amp;$R86&amp;$S86&amp;$T86&amp;$U86,IFERROR(MATCH($AN86,AO$17:AO85,0),-1000))</f>
        <v>1</v>
      </c>
      <c r="AP86" s="288">
        <f>IF(AND($BU86=$BV86,BV86=AP$13),$J86&amp;$K86&amp;$L86&amp;$M86&amp;$N86&amp;$O86&amp;$P86&amp;$Q86&amp;$R86&amp;$S86&amp;$T86&amp;$U86,IFERROR(MATCH($AN86,AP$17:AP85,0),-1000))</f>
        <v>1</v>
      </c>
      <c r="AQ86" s="288">
        <f>IF(AND($BU86=$BV86,BW86=AQ$13),$J86&amp;$K86&amp;$L86&amp;$M86&amp;$N86&amp;$O86&amp;$P86&amp;$Q86&amp;$R86&amp;$S86&amp;$T86&amp;$U86,IFERROR(MATCH($AN86,AQ$17:AQ85,0),-1000))</f>
        <v>1</v>
      </c>
      <c r="AR86" s="288">
        <f>IF(AND($BU86=$BV86,BX86=AR$13),$J86&amp;$K86&amp;$L86&amp;$M86&amp;$N86&amp;$O86&amp;$P86&amp;$Q86&amp;$R86&amp;$S86&amp;$T86&amp;$U86,IFERROR(MATCH($AN86,AR$17:AR85,0),-1000))</f>
        <v>1</v>
      </c>
      <c r="AS86" s="254">
        <f t="shared" si="112"/>
        <v>0</v>
      </c>
      <c r="AT86" s="261" t="str">
        <f t="shared" si="148"/>
        <v/>
      </c>
      <c r="AU86" s="254" t="str">
        <f t="shared" si="149"/>
        <v/>
      </c>
      <c r="AV86" s="254" t="str">
        <f t="shared" si="150"/>
        <v/>
      </c>
      <c r="AW86" s="254" t="str">
        <f t="shared" si="151"/>
        <v/>
      </c>
      <c r="AX86" s="254" t="str">
        <f t="shared" si="152"/>
        <v/>
      </c>
      <c r="AY86" s="254" t="str">
        <f t="shared" si="153"/>
        <v/>
      </c>
      <c r="AZ86" s="254" t="str">
        <f t="shared" si="154"/>
        <v/>
      </c>
      <c r="BA86" s="254" t="str">
        <f t="shared" si="155"/>
        <v/>
      </c>
      <c r="BB86" s="254" t="str">
        <f t="shared" si="156"/>
        <v/>
      </c>
      <c r="BC86" s="254" t="str">
        <f t="shared" si="157"/>
        <v/>
      </c>
      <c r="BD86" s="254" t="str">
        <f t="shared" si="158"/>
        <v/>
      </c>
      <c r="BE86" s="262" t="str">
        <f t="shared" si="159"/>
        <v/>
      </c>
      <c r="BF86" s="263" t="str">
        <f t="shared" si="160"/>
        <v/>
      </c>
      <c r="BG86" s="254" t="str">
        <f t="shared" si="161"/>
        <v/>
      </c>
      <c r="BH86" s="254" t="str">
        <f t="shared" si="162"/>
        <v/>
      </c>
      <c r="BI86" s="254" t="str">
        <f t="shared" si="163"/>
        <v/>
      </c>
      <c r="BJ86" s="254" t="str">
        <f t="shared" si="164"/>
        <v/>
      </c>
      <c r="BK86" s="254" t="str">
        <f t="shared" si="165"/>
        <v/>
      </c>
      <c r="BL86" s="254" t="str">
        <f t="shared" si="166"/>
        <v/>
      </c>
      <c r="BM86" s="254" t="str">
        <f t="shared" si="167"/>
        <v/>
      </c>
      <c r="BN86" s="254" t="str">
        <f t="shared" si="168"/>
        <v/>
      </c>
      <c r="BO86" s="254" t="str">
        <f t="shared" si="169"/>
        <v/>
      </c>
      <c r="BP86" s="254" t="str">
        <f t="shared" si="170"/>
        <v/>
      </c>
      <c r="BQ86" s="264" t="str">
        <f t="shared" si="171"/>
        <v/>
      </c>
      <c r="BR86" s="261" t="str">
        <f t="shared" si="115"/>
        <v/>
      </c>
      <c r="BS86" s="254" t="str">
        <f t="shared" si="116"/>
        <v/>
      </c>
      <c r="BT86" s="254" t="str">
        <f t="shared" si="117"/>
        <v/>
      </c>
      <c r="BU86" s="265" t="str">
        <f t="shared" si="118"/>
        <v/>
      </c>
      <c r="BV86" s="263" t="str">
        <f t="shared" si="119"/>
        <v/>
      </c>
      <c r="BW86" s="254" t="str">
        <f t="shared" si="120"/>
        <v/>
      </c>
      <c r="BX86" s="254" t="str">
        <f t="shared" si="121"/>
        <v/>
      </c>
      <c r="BY86" s="264" t="str">
        <f t="shared" si="122"/>
        <v/>
      </c>
      <c r="BZ86" s="254" t="str">
        <f t="shared" si="123"/>
        <v/>
      </c>
      <c r="CA86" s="254">
        <f t="shared" si="175"/>
        <v>0</v>
      </c>
      <c r="CB86" s="254">
        <f t="shared" si="176"/>
        <v>0</v>
      </c>
      <c r="CC86" s="254">
        <f t="shared" si="177"/>
        <v>0</v>
      </c>
      <c r="CD86" s="254">
        <f t="shared" si="178"/>
        <v>0</v>
      </c>
      <c r="CE86" s="254">
        <f t="shared" si="179"/>
        <v>0</v>
      </c>
      <c r="CF86" s="254">
        <f t="shared" si="180"/>
        <v>0</v>
      </c>
      <c r="CG86" s="254">
        <f t="shared" si="181"/>
        <v>0</v>
      </c>
      <c r="CH86" s="254">
        <f t="shared" si="182"/>
        <v>0</v>
      </c>
      <c r="CI86" s="254">
        <f t="shared" si="183"/>
        <v>0</v>
      </c>
      <c r="CJ86" s="254">
        <f t="shared" si="184"/>
        <v>0</v>
      </c>
      <c r="CK86" s="254">
        <f t="shared" si="185"/>
        <v>0</v>
      </c>
      <c r="CL86" s="254">
        <f t="shared" si="186"/>
        <v>0</v>
      </c>
      <c r="CM86" s="254">
        <f t="shared" si="187"/>
        <v>0</v>
      </c>
      <c r="CN86" s="254">
        <f t="shared" si="188"/>
        <v>0</v>
      </c>
      <c r="CO86" s="254">
        <f t="shared" si="189"/>
        <v>0</v>
      </c>
      <c r="CP86" s="254">
        <f t="shared" si="190"/>
        <v>0</v>
      </c>
      <c r="CQ86" s="254">
        <f t="shared" si="191"/>
        <v>0</v>
      </c>
      <c r="CR86" s="254">
        <f t="shared" si="192"/>
        <v>0</v>
      </c>
      <c r="CS86" s="254">
        <f t="shared" si="193"/>
        <v>0</v>
      </c>
      <c r="CT86" s="254">
        <f t="shared" si="194"/>
        <v>0</v>
      </c>
      <c r="CU86" s="254">
        <f t="shared" si="195"/>
        <v>0</v>
      </c>
      <c r="CV86" s="254">
        <f t="shared" si="196"/>
        <v>0</v>
      </c>
      <c r="CW86" s="254">
        <f t="shared" si="197"/>
        <v>0</v>
      </c>
      <c r="CX86" s="254">
        <f t="shared" si="198"/>
        <v>0</v>
      </c>
      <c r="CY86" s="254">
        <f t="shared" si="199"/>
        <v>0</v>
      </c>
      <c r="CZ86" s="254">
        <f t="shared" si="200"/>
        <v>0</v>
      </c>
      <c r="DA86" s="254">
        <f t="shared" si="201"/>
        <v>0</v>
      </c>
      <c r="DB86" s="254">
        <f t="shared" si="202"/>
        <v>0</v>
      </c>
      <c r="DC86" s="254">
        <f t="shared" si="203"/>
        <v>0</v>
      </c>
      <c r="DD86" s="254">
        <f t="shared" si="204"/>
        <v>0</v>
      </c>
      <c r="DE86" s="254">
        <f t="shared" si="205"/>
        <v>0</v>
      </c>
      <c r="DF86" s="254">
        <f t="shared" si="206"/>
        <v>0</v>
      </c>
      <c r="DG86" s="254">
        <f t="shared" si="207"/>
        <v>0</v>
      </c>
      <c r="DH86" s="254">
        <f t="shared" si="208"/>
        <v>0</v>
      </c>
      <c r="DI86" s="254">
        <f t="shared" si="209"/>
        <v>0</v>
      </c>
      <c r="DJ86" s="254">
        <f t="shared" si="210"/>
        <v>0</v>
      </c>
      <c r="DK86" s="254">
        <f t="shared" si="211"/>
        <v>0</v>
      </c>
      <c r="DL86" s="254">
        <f t="shared" si="212"/>
        <v>0</v>
      </c>
      <c r="DM86" s="254">
        <f t="shared" si="213"/>
        <v>0</v>
      </c>
      <c r="DN86" s="254">
        <f t="shared" si="214"/>
        <v>0</v>
      </c>
      <c r="DO86" s="254">
        <f t="shared" si="215"/>
        <v>0</v>
      </c>
      <c r="DP86" s="254">
        <f t="shared" si="216"/>
        <v>0</v>
      </c>
      <c r="DQ86" s="254">
        <f t="shared" si="217"/>
        <v>0</v>
      </c>
      <c r="DR86" s="254">
        <f t="shared" si="218"/>
        <v>0</v>
      </c>
      <c r="DS86" s="254">
        <f t="shared" si="219"/>
        <v>0</v>
      </c>
      <c r="DT86" s="254">
        <f t="shared" si="220"/>
        <v>0</v>
      </c>
      <c r="DU86" s="254">
        <f t="shared" si="221"/>
        <v>0</v>
      </c>
      <c r="DV86" s="254">
        <f t="shared" si="222"/>
        <v>0</v>
      </c>
    </row>
    <row r="87" spans="1:126" ht="24" customHeight="1">
      <c r="A87" s="11" t="str">
        <f ca="1">IF(AG87&lt;&gt;"OK","",CONCATENATE(TEXT('Front Page'!$F$33,"000"),TEXT('Front Page'!$F$31,"000"),"-",LEFT('Front Page'!$R$53,5),"-",LEFT(D87,1),AJ87, "-",TEXT(B87,"000")))</f>
        <v/>
      </c>
      <c r="B87" s="12" t="str">
        <f>IFERROR(IF(E87="","",MAX(B$17:B86)+1),"")</f>
        <v/>
      </c>
      <c r="C87" s="13"/>
      <c r="D87" s="29" t="str">
        <f t="shared" si="141"/>
        <v>None</v>
      </c>
      <c r="E87" s="29" t="str">
        <f t="shared" si="109"/>
        <v/>
      </c>
      <c r="F87" s="29" t="str">
        <f t="shared" si="110"/>
        <v/>
      </c>
      <c r="G87" s="363"/>
      <c r="H87" s="364"/>
      <c r="I87" s="325" t="str">
        <f t="shared" si="142"/>
        <v>No</v>
      </c>
      <c r="J87" s="314">
        <v>0</v>
      </c>
      <c r="K87" s="312">
        <v>0</v>
      </c>
      <c r="L87" s="312">
        <v>0</v>
      </c>
      <c r="M87" s="312">
        <v>0</v>
      </c>
      <c r="N87" s="312">
        <v>0</v>
      </c>
      <c r="O87" s="312">
        <v>0</v>
      </c>
      <c r="P87" s="312">
        <v>0</v>
      </c>
      <c r="Q87" s="312">
        <v>0</v>
      </c>
      <c r="R87" s="312">
        <v>0</v>
      </c>
      <c r="S87" s="312">
        <v>0</v>
      </c>
      <c r="T87" s="312">
        <v>0</v>
      </c>
      <c r="U87" s="312">
        <v>0</v>
      </c>
      <c r="V87" s="313">
        <v>1</v>
      </c>
      <c r="W87" s="313">
        <v>1</v>
      </c>
      <c r="X87" s="312">
        <v>0</v>
      </c>
      <c r="Y87" s="312">
        <v>0</v>
      </c>
      <c r="Z87" s="312">
        <v>0</v>
      </c>
      <c r="AA87" s="14">
        <v>0</v>
      </c>
      <c r="AB87" s="317"/>
      <c r="AC87" s="15" t="str">
        <f t="shared" si="143"/>
        <v/>
      </c>
      <c r="AD87" s="15" t="str">
        <f t="shared" si="144"/>
        <v/>
      </c>
      <c r="AE87" s="16" t="str">
        <f t="shared" si="145"/>
        <v>0 - 0</v>
      </c>
      <c r="AF87" s="20" t="str">
        <f t="shared" si="223"/>
        <v>Not an offer</v>
      </c>
      <c r="AG87" s="276" t="str">
        <f t="shared" si="172"/>
        <v>Not an Offer</v>
      </c>
      <c r="AH87" s="150"/>
      <c r="AI87" s="254">
        <v>71</v>
      </c>
      <c r="AJ87" s="149" t="str">
        <f t="shared" si="173"/>
        <v>00-TAG</v>
      </c>
      <c r="AK87" s="254" t="b">
        <f t="shared" si="111"/>
        <v>0</v>
      </c>
      <c r="AL87" s="254">
        <f t="shared" si="146"/>
        <v>0</v>
      </c>
      <c r="AM87" s="254">
        <f t="shared" si="174"/>
        <v>0</v>
      </c>
      <c r="AN87" s="288">
        <f t="shared" si="147"/>
        <v>0</v>
      </c>
      <c r="AO87" s="288">
        <f>IF(AND($BU87=$BV87,BU87=AO$13),$J87&amp;$K87&amp;$L87&amp;$M87&amp;$N87&amp;$O87&amp;$P87&amp;$Q87&amp;$R87&amp;$S87&amp;$T87&amp;$U87,IFERROR(MATCH($AN87,AO$17:AO86,0),-1000))</f>
        <v>1</v>
      </c>
      <c r="AP87" s="288">
        <f>IF(AND($BU87=$BV87,BV87=AP$13),$J87&amp;$K87&amp;$L87&amp;$M87&amp;$N87&amp;$O87&amp;$P87&amp;$Q87&amp;$R87&amp;$S87&amp;$T87&amp;$U87,IFERROR(MATCH($AN87,AP$17:AP86,0),-1000))</f>
        <v>1</v>
      </c>
      <c r="AQ87" s="288">
        <f>IF(AND($BU87=$BV87,BW87=AQ$13),$J87&amp;$K87&amp;$L87&amp;$M87&amp;$N87&amp;$O87&amp;$P87&amp;$Q87&amp;$R87&amp;$S87&amp;$T87&amp;$U87,IFERROR(MATCH($AN87,AQ$17:AQ86,0),-1000))</f>
        <v>1</v>
      </c>
      <c r="AR87" s="288">
        <f>IF(AND($BU87=$BV87,BX87=AR$13),$J87&amp;$K87&amp;$L87&amp;$M87&amp;$N87&amp;$O87&amp;$P87&amp;$Q87&amp;$R87&amp;$S87&amp;$T87&amp;$U87,IFERROR(MATCH($AN87,AR$17:AR86,0),-1000))</f>
        <v>1</v>
      </c>
      <c r="AS87" s="254">
        <f t="shared" si="112"/>
        <v>0</v>
      </c>
      <c r="AT87" s="261" t="str">
        <f t="shared" si="148"/>
        <v/>
      </c>
      <c r="AU87" s="254" t="str">
        <f t="shared" si="149"/>
        <v/>
      </c>
      <c r="AV87" s="254" t="str">
        <f t="shared" si="150"/>
        <v/>
      </c>
      <c r="AW87" s="254" t="str">
        <f t="shared" si="151"/>
        <v/>
      </c>
      <c r="AX87" s="254" t="str">
        <f t="shared" si="152"/>
        <v/>
      </c>
      <c r="AY87" s="254" t="str">
        <f t="shared" si="153"/>
        <v/>
      </c>
      <c r="AZ87" s="254" t="str">
        <f t="shared" si="154"/>
        <v/>
      </c>
      <c r="BA87" s="254" t="str">
        <f t="shared" si="155"/>
        <v/>
      </c>
      <c r="BB87" s="254" t="str">
        <f t="shared" si="156"/>
        <v/>
      </c>
      <c r="BC87" s="254" t="str">
        <f t="shared" si="157"/>
        <v/>
      </c>
      <c r="BD87" s="254" t="str">
        <f t="shared" si="158"/>
        <v/>
      </c>
      <c r="BE87" s="262" t="str">
        <f t="shared" si="159"/>
        <v/>
      </c>
      <c r="BF87" s="263" t="str">
        <f t="shared" si="160"/>
        <v/>
      </c>
      <c r="BG87" s="254" t="str">
        <f t="shared" si="161"/>
        <v/>
      </c>
      <c r="BH87" s="254" t="str">
        <f t="shared" si="162"/>
        <v/>
      </c>
      <c r="BI87" s="254" t="str">
        <f t="shared" si="163"/>
        <v/>
      </c>
      <c r="BJ87" s="254" t="str">
        <f t="shared" si="164"/>
        <v/>
      </c>
      <c r="BK87" s="254" t="str">
        <f t="shared" si="165"/>
        <v/>
      </c>
      <c r="BL87" s="254" t="str">
        <f t="shared" si="166"/>
        <v/>
      </c>
      <c r="BM87" s="254" t="str">
        <f t="shared" si="167"/>
        <v/>
      </c>
      <c r="BN87" s="254" t="str">
        <f t="shared" si="168"/>
        <v/>
      </c>
      <c r="BO87" s="254" t="str">
        <f t="shared" si="169"/>
        <v/>
      </c>
      <c r="BP87" s="254" t="str">
        <f t="shared" si="170"/>
        <v/>
      </c>
      <c r="BQ87" s="264" t="str">
        <f t="shared" si="171"/>
        <v/>
      </c>
      <c r="BR87" s="261" t="str">
        <f t="shared" si="115"/>
        <v/>
      </c>
      <c r="BS87" s="254" t="str">
        <f t="shared" si="116"/>
        <v/>
      </c>
      <c r="BT87" s="254" t="str">
        <f t="shared" si="117"/>
        <v/>
      </c>
      <c r="BU87" s="265" t="str">
        <f t="shared" si="118"/>
        <v/>
      </c>
      <c r="BV87" s="263" t="str">
        <f t="shared" si="119"/>
        <v/>
      </c>
      <c r="BW87" s="254" t="str">
        <f t="shared" si="120"/>
        <v/>
      </c>
      <c r="BX87" s="254" t="str">
        <f t="shared" si="121"/>
        <v/>
      </c>
      <c r="BY87" s="264" t="str">
        <f t="shared" si="122"/>
        <v/>
      </c>
      <c r="BZ87" s="254" t="str">
        <f t="shared" si="123"/>
        <v/>
      </c>
      <c r="CA87" s="254">
        <f t="shared" si="175"/>
        <v>0</v>
      </c>
      <c r="CB87" s="254">
        <f t="shared" si="176"/>
        <v>0</v>
      </c>
      <c r="CC87" s="254">
        <f t="shared" si="177"/>
        <v>0</v>
      </c>
      <c r="CD87" s="254">
        <f t="shared" si="178"/>
        <v>0</v>
      </c>
      <c r="CE87" s="254">
        <f t="shared" si="179"/>
        <v>0</v>
      </c>
      <c r="CF87" s="254">
        <f t="shared" si="180"/>
        <v>0</v>
      </c>
      <c r="CG87" s="254">
        <f t="shared" si="181"/>
        <v>0</v>
      </c>
      <c r="CH87" s="254">
        <f t="shared" si="182"/>
        <v>0</v>
      </c>
      <c r="CI87" s="254">
        <f t="shared" si="183"/>
        <v>0</v>
      </c>
      <c r="CJ87" s="254">
        <f t="shared" si="184"/>
        <v>0</v>
      </c>
      <c r="CK87" s="254">
        <f t="shared" si="185"/>
        <v>0</v>
      </c>
      <c r="CL87" s="254">
        <f t="shared" si="186"/>
        <v>0</v>
      </c>
      <c r="CM87" s="254">
        <f t="shared" si="187"/>
        <v>0</v>
      </c>
      <c r="CN87" s="254">
        <f t="shared" si="188"/>
        <v>0</v>
      </c>
      <c r="CO87" s="254">
        <f t="shared" si="189"/>
        <v>0</v>
      </c>
      <c r="CP87" s="254">
        <f t="shared" si="190"/>
        <v>0</v>
      </c>
      <c r="CQ87" s="254">
        <f t="shared" si="191"/>
        <v>0</v>
      </c>
      <c r="CR87" s="254">
        <f t="shared" si="192"/>
        <v>0</v>
      </c>
      <c r="CS87" s="254">
        <f t="shared" si="193"/>
        <v>0</v>
      </c>
      <c r="CT87" s="254">
        <f t="shared" si="194"/>
        <v>0</v>
      </c>
      <c r="CU87" s="254">
        <f t="shared" si="195"/>
        <v>0</v>
      </c>
      <c r="CV87" s="254">
        <f t="shared" si="196"/>
        <v>0</v>
      </c>
      <c r="CW87" s="254">
        <f t="shared" si="197"/>
        <v>0</v>
      </c>
      <c r="CX87" s="254">
        <f t="shared" si="198"/>
        <v>0</v>
      </c>
      <c r="CY87" s="254">
        <f t="shared" si="199"/>
        <v>0</v>
      </c>
      <c r="CZ87" s="254">
        <f t="shared" si="200"/>
        <v>0</v>
      </c>
      <c r="DA87" s="254">
        <f t="shared" si="201"/>
        <v>0</v>
      </c>
      <c r="DB87" s="254">
        <f t="shared" si="202"/>
        <v>0</v>
      </c>
      <c r="DC87" s="254">
        <f t="shared" si="203"/>
        <v>0</v>
      </c>
      <c r="DD87" s="254">
        <f t="shared" si="204"/>
        <v>0</v>
      </c>
      <c r="DE87" s="254">
        <f t="shared" si="205"/>
        <v>0</v>
      </c>
      <c r="DF87" s="254">
        <f t="shared" si="206"/>
        <v>0</v>
      </c>
      <c r="DG87" s="254">
        <f t="shared" si="207"/>
        <v>0</v>
      </c>
      <c r="DH87" s="254">
        <f t="shared" si="208"/>
        <v>0</v>
      </c>
      <c r="DI87" s="254">
        <f t="shared" si="209"/>
        <v>0</v>
      </c>
      <c r="DJ87" s="254">
        <f t="shared" si="210"/>
        <v>0</v>
      </c>
      <c r="DK87" s="254">
        <f t="shared" si="211"/>
        <v>0</v>
      </c>
      <c r="DL87" s="254">
        <f t="shared" si="212"/>
        <v>0</v>
      </c>
      <c r="DM87" s="254">
        <f t="shared" si="213"/>
        <v>0</v>
      </c>
      <c r="DN87" s="254">
        <f t="shared" si="214"/>
        <v>0</v>
      </c>
      <c r="DO87" s="254">
        <f t="shared" si="215"/>
        <v>0</v>
      </c>
      <c r="DP87" s="254">
        <f t="shared" si="216"/>
        <v>0</v>
      </c>
      <c r="DQ87" s="254">
        <f t="shared" si="217"/>
        <v>0</v>
      </c>
      <c r="DR87" s="254">
        <f t="shared" si="218"/>
        <v>0</v>
      </c>
      <c r="DS87" s="254">
        <f t="shared" si="219"/>
        <v>0</v>
      </c>
      <c r="DT87" s="254">
        <f t="shared" si="220"/>
        <v>0</v>
      </c>
      <c r="DU87" s="254">
        <f t="shared" si="221"/>
        <v>0</v>
      </c>
      <c r="DV87" s="254">
        <f t="shared" si="222"/>
        <v>0</v>
      </c>
    </row>
    <row r="88" spans="1:126" ht="24" customHeight="1">
      <c r="A88" s="11" t="str">
        <f ca="1">IF(AG88&lt;&gt;"OK","",CONCATENATE(TEXT('Front Page'!$F$33,"000"),TEXT('Front Page'!$F$31,"000"),"-",LEFT('Front Page'!$R$53,5),"-",LEFT(D88,1),AJ88, "-",TEXT(B88,"000")))</f>
        <v/>
      </c>
      <c r="B88" s="12" t="str">
        <f>IFERROR(IF(E88="","",MAX(B$17:B87)+1),"")</f>
        <v/>
      </c>
      <c r="C88" s="13"/>
      <c r="D88" s="29" t="str">
        <f t="shared" si="141"/>
        <v>None</v>
      </c>
      <c r="E88" s="29" t="str">
        <f t="shared" si="109"/>
        <v/>
      </c>
      <c r="F88" s="29" t="str">
        <f t="shared" si="110"/>
        <v/>
      </c>
      <c r="G88" s="363"/>
      <c r="H88" s="364"/>
      <c r="I88" s="325" t="str">
        <f t="shared" si="142"/>
        <v>No</v>
      </c>
      <c r="J88" s="314">
        <v>0</v>
      </c>
      <c r="K88" s="312">
        <v>0</v>
      </c>
      <c r="L88" s="312">
        <v>0</v>
      </c>
      <c r="M88" s="312">
        <v>0</v>
      </c>
      <c r="N88" s="312">
        <v>0</v>
      </c>
      <c r="O88" s="312">
        <v>0</v>
      </c>
      <c r="P88" s="312">
        <v>0</v>
      </c>
      <c r="Q88" s="312">
        <v>0</v>
      </c>
      <c r="R88" s="312">
        <v>0</v>
      </c>
      <c r="S88" s="312">
        <v>0</v>
      </c>
      <c r="T88" s="312">
        <v>0</v>
      </c>
      <c r="U88" s="312">
        <v>0</v>
      </c>
      <c r="V88" s="313">
        <v>1</v>
      </c>
      <c r="W88" s="313">
        <v>1</v>
      </c>
      <c r="X88" s="312">
        <v>0</v>
      </c>
      <c r="Y88" s="312">
        <v>0</v>
      </c>
      <c r="Z88" s="312">
        <v>0</v>
      </c>
      <c r="AA88" s="14">
        <v>0</v>
      </c>
      <c r="AB88" s="317"/>
      <c r="AC88" s="15" t="str">
        <f t="shared" si="143"/>
        <v/>
      </c>
      <c r="AD88" s="15" t="str">
        <f t="shared" si="144"/>
        <v/>
      </c>
      <c r="AE88" s="16" t="str">
        <f t="shared" si="145"/>
        <v>0 - 0</v>
      </c>
      <c r="AF88" s="20" t="str">
        <f t="shared" si="223"/>
        <v>Not an offer</v>
      </c>
      <c r="AG88" s="276" t="str">
        <f t="shared" si="172"/>
        <v>Not an Offer</v>
      </c>
      <c r="AH88" s="150"/>
      <c r="AI88" s="254">
        <v>72</v>
      </c>
      <c r="AJ88" s="149" t="str">
        <f t="shared" si="173"/>
        <v>00-TAG</v>
      </c>
      <c r="AK88" s="254" t="b">
        <f t="shared" si="111"/>
        <v>0</v>
      </c>
      <c r="AL88" s="254">
        <f t="shared" si="146"/>
        <v>0</v>
      </c>
      <c r="AM88" s="254">
        <f t="shared" si="174"/>
        <v>0</v>
      </c>
      <c r="AN88" s="288">
        <f t="shared" si="147"/>
        <v>0</v>
      </c>
      <c r="AO88" s="288">
        <f>IF(AND($BU88=$BV88,BU88=AO$13),$J88&amp;$K88&amp;$L88&amp;$M88&amp;$N88&amp;$O88&amp;$P88&amp;$Q88&amp;$R88&amp;$S88&amp;$T88&amp;$U88,IFERROR(MATCH($AN88,AO$17:AO87,0),-1000))</f>
        <v>1</v>
      </c>
      <c r="AP88" s="288">
        <f>IF(AND($BU88=$BV88,BV88=AP$13),$J88&amp;$K88&amp;$L88&amp;$M88&amp;$N88&amp;$O88&amp;$P88&amp;$Q88&amp;$R88&amp;$S88&amp;$T88&amp;$U88,IFERROR(MATCH($AN88,AP$17:AP87,0),-1000))</f>
        <v>1</v>
      </c>
      <c r="AQ88" s="288">
        <f>IF(AND($BU88=$BV88,BW88=AQ$13),$J88&amp;$K88&amp;$L88&amp;$M88&amp;$N88&amp;$O88&amp;$P88&amp;$Q88&amp;$R88&amp;$S88&amp;$T88&amp;$U88,IFERROR(MATCH($AN88,AQ$17:AQ87,0),-1000))</f>
        <v>1</v>
      </c>
      <c r="AR88" s="288">
        <f>IF(AND($BU88=$BV88,BX88=AR$13),$J88&amp;$K88&amp;$L88&amp;$M88&amp;$N88&amp;$O88&amp;$P88&amp;$Q88&amp;$R88&amp;$S88&amp;$T88&amp;$U88,IFERROR(MATCH($AN88,AR$17:AR87,0),-1000))</f>
        <v>1</v>
      </c>
      <c r="AS88" s="254">
        <f t="shared" si="112"/>
        <v>0</v>
      </c>
      <c r="AT88" s="261" t="str">
        <f t="shared" si="148"/>
        <v/>
      </c>
      <c r="AU88" s="254" t="str">
        <f t="shared" si="149"/>
        <v/>
      </c>
      <c r="AV88" s="254" t="str">
        <f t="shared" si="150"/>
        <v/>
      </c>
      <c r="AW88" s="254" t="str">
        <f t="shared" si="151"/>
        <v/>
      </c>
      <c r="AX88" s="254" t="str">
        <f t="shared" si="152"/>
        <v/>
      </c>
      <c r="AY88" s="254" t="str">
        <f t="shared" si="153"/>
        <v/>
      </c>
      <c r="AZ88" s="254" t="str">
        <f t="shared" si="154"/>
        <v/>
      </c>
      <c r="BA88" s="254" t="str">
        <f t="shared" si="155"/>
        <v/>
      </c>
      <c r="BB88" s="254" t="str">
        <f t="shared" si="156"/>
        <v/>
      </c>
      <c r="BC88" s="254" t="str">
        <f t="shared" si="157"/>
        <v/>
      </c>
      <c r="BD88" s="254" t="str">
        <f t="shared" si="158"/>
        <v/>
      </c>
      <c r="BE88" s="262" t="str">
        <f t="shared" si="159"/>
        <v/>
      </c>
      <c r="BF88" s="263" t="str">
        <f t="shared" si="160"/>
        <v/>
      </c>
      <c r="BG88" s="254" t="str">
        <f t="shared" si="161"/>
        <v/>
      </c>
      <c r="BH88" s="254" t="str">
        <f t="shared" si="162"/>
        <v/>
      </c>
      <c r="BI88" s="254" t="str">
        <f t="shared" si="163"/>
        <v/>
      </c>
      <c r="BJ88" s="254" t="str">
        <f t="shared" si="164"/>
        <v/>
      </c>
      <c r="BK88" s="254" t="str">
        <f t="shared" si="165"/>
        <v/>
      </c>
      <c r="BL88" s="254" t="str">
        <f t="shared" si="166"/>
        <v/>
      </c>
      <c r="BM88" s="254" t="str">
        <f t="shared" si="167"/>
        <v/>
      </c>
      <c r="BN88" s="254" t="str">
        <f t="shared" si="168"/>
        <v/>
      </c>
      <c r="BO88" s="254" t="str">
        <f t="shared" si="169"/>
        <v/>
      </c>
      <c r="BP88" s="254" t="str">
        <f t="shared" si="170"/>
        <v/>
      </c>
      <c r="BQ88" s="264" t="str">
        <f t="shared" si="171"/>
        <v/>
      </c>
      <c r="BR88" s="261" t="str">
        <f t="shared" si="115"/>
        <v/>
      </c>
      <c r="BS88" s="254" t="str">
        <f t="shared" si="116"/>
        <v/>
      </c>
      <c r="BT88" s="254" t="str">
        <f t="shared" si="117"/>
        <v/>
      </c>
      <c r="BU88" s="265" t="str">
        <f t="shared" si="118"/>
        <v/>
      </c>
      <c r="BV88" s="263" t="str">
        <f t="shared" si="119"/>
        <v/>
      </c>
      <c r="BW88" s="254" t="str">
        <f t="shared" si="120"/>
        <v/>
      </c>
      <c r="BX88" s="254" t="str">
        <f t="shared" si="121"/>
        <v/>
      </c>
      <c r="BY88" s="264" t="str">
        <f t="shared" si="122"/>
        <v/>
      </c>
      <c r="BZ88" s="254" t="str">
        <f t="shared" si="123"/>
        <v/>
      </c>
      <c r="CA88" s="254">
        <f t="shared" si="175"/>
        <v>0</v>
      </c>
      <c r="CB88" s="254">
        <f t="shared" si="176"/>
        <v>0</v>
      </c>
      <c r="CC88" s="254">
        <f t="shared" si="177"/>
        <v>0</v>
      </c>
      <c r="CD88" s="254">
        <f t="shared" si="178"/>
        <v>0</v>
      </c>
      <c r="CE88" s="254">
        <f t="shared" si="179"/>
        <v>0</v>
      </c>
      <c r="CF88" s="254">
        <f t="shared" si="180"/>
        <v>0</v>
      </c>
      <c r="CG88" s="254">
        <f t="shared" si="181"/>
        <v>0</v>
      </c>
      <c r="CH88" s="254">
        <f t="shared" si="182"/>
        <v>0</v>
      </c>
      <c r="CI88" s="254">
        <f t="shared" si="183"/>
        <v>0</v>
      </c>
      <c r="CJ88" s="254">
        <f t="shared" si="184"/>
        <v>0</v>
      </c>
      <c r="CK88" s="254">
        <f t="shared" si="185"/>
        <v>0</v>
      </c>
      <c r="CL88" s="254">
        <f t="shared" si="186"/>
        <v>0</v>
      </c>
      <c r="CM88" s="254">
        <f t="shared" si="187"/>
        <v>0</v>
      </c>
      <c r="CN88" s="254">
        <f t="shared" si="188"/>
        <v>0</v>
      </c>
      <c r="CO88" s="254">
        <f t="shared" si="189"/>
        <v>0</v>
      </c>
      <c r="CP88" s="254">
        <f t="shared" si="190"/>
        <v>0</v>
      </c>
      <c r="CQ88" s="254">
        <f t="shared" si="191"/>
        <v>0</v>
      </c>
      <c r="CR88" s="254">
        <f t="shared" si="192"/>
        <v>0</v>
      </c>
      <c r="CS88" s="254">
        <f t="shared" si="193"/>
        <v>0</v>
      </c>
      <c r="CT88" s="254">
        <f t="shared" si="194"/>
        <v>0</v>
      </c>
      <c r="CU88" s="254">
        <f t="shared" si="195"/>
        <v>0</v>
      </c>
      <c r="CV88" s="254">
        <f t="shared" si="196"/>
        <v>0</v>
      </c>
      <c r="CW88" s="254">
        <f t="shared" si="197"/>
        <v>0</v>
      </c>
      <c r="CX88" s="254">
        <f t="shared" si="198"/>
        <v>0</v>
      </c>
      <c r="CY88" s="254">
        <f t="shared" si="199"/>
        <v>0</v>
      </c>
      <c r="CZ88" s="254">
        <f t="shared" si="200"/>
        <v>0</v>
      </c>
      <c r="DA88" s="254">
        <f t="shared" si="201"/>
        <v>0</v>
      </c>
      <c r="DB88" s="254">
        <f t="shared" si="202"/>
        <v>0</v>
      </c>
      <c r="DC88" s="254">
        <f t="shared" si="203"/>
        <v>0</v>
      </c>
      <c r="DD88" s="254">
        <f t="shared" si="204"/>
        <v>0</v>
      </c>
      <c r="DE88" s="254">
        <f t="shared" si="205"/>
        <v>0</v>
      </c>
      <c r="DF88" s="254">
        <f t="shared" si="206"/>
        <v>0</v>
      </c>
      <c r="DG88" s="254">
        <f t="shared" si="207"/>
        <v>0</v>
      </c>
      <c r="DH88" s="254">
        <f t="shared" si="208"/>
        <v>0</v>
      </c>
      <c r="DI88" s="254">
        <f t="shared" si="209"/>
        <v>0</v>
      </c>
      <c r="DJ88" s="254">
        <f t="shared" si="210"/>
        <v>0</v>
      </c>
      <c r="DK88" s="254">
        <f t="shared" si="211"/>
        <v>0</v>
      </c>
      <c r="DL88" s="254">
        <f t="shared" si="212"/>
        <v>0</v>
      </c>
      <c r="DM88" s="254">
        <f t="shared" si="213"/>
        <v>0</v>
      </c>
      <c r="DN88" s="254">
        <f t="shared" si="214"/>
        <v>0</v>
      </c>
      <c r="DO88" s="254">
        <f t="shared" si="215"/>
        <v>0</v>
      </c>
      <c r="DP88" s="254">
        <f t="shared" si="216"/>
        <v>0</v>
      </c>
      <c r="DQ88" s="254">
        <f t="shared" si="217"/>
        <v>0</v>
      </c>
      <c r="DR88" s="254">
        <f t="shared" si="218"/>
        <v>0</v>
      </c>
      <c r="DS88" s="254">
        <f t="shared" si="219"/>
        <v>0</v>
      </c>
      <c r="DT88" s="254">
        <f t="shared" si="220"/>
        <v>0</v>
      </c>
      <c r="DU88" s="254">
        <f t="shared" si="221"/>
        <v>0</v>
      </c>
      <c r="DV88" s="254">
        <f t="shared" si="222"/>
        <v>0</v>
      </c>
    </row>
    <row r="89" spans="1:126" ht="24" customHeight="1">
      <c r="A89" s="11" t="str">
        <f ca="1">IF(AG89&lt;&gt;"OK","",CONCATENATE(TEXT('Front Page'!$F$33,"000"),TEXT('Front Page'!$F$31,"000"),"-",LEFT('Front Page'!$R$53,5),"-",LEFT(D89,1),AJ89, "-",TEXT(B89,"000")))</f>
        <v/>
      </c>
      <c r="B89" s="12" t="str">
        <f>IFERROR(IF(E89="","",MAX(B$17:B88)+1),"")</f>
        <v/>
      </c>
      <c r="C89" s="13"/>
      <c r="D89" s="29" t="str">
        <f t="shared" si="141"/>
        <v>None</v>
      </c>
      <c r="E89" s="29" t="str">
        <f t="shared" si="109"/>
        <v/>
      </c>
      <c r="F89" s="29" t="str">
        <f t="shared" si="110"/>
        <v/>
      </c>
      <c r="G89" s="363"/>
      <c r="H89" s="364"/>
      <c r="I89" s="325" t="str">
        <f t="shared" si="142"/>
        <v>No</v>
      </c>
      <c r="J89" s="314">
        <v>0</v>
      </c>
      <c r="K89" s="312">
        <v>0</v>
      </c>
      <c r="L89" s="312">
        <v>0</v>
      </c>
      <c r="M89" s="312">
        <v>0</v>
      </c>
      <c r="N89" s="312">
        <v>0</v>
      </c>
      <c r="O89" s="312">
        <v>0</v>
      </c>
      <c r="P89" s="312">
        <v>0</v>
      </c>
      <c r="Q89" s="312">
        <v>0</v>
      </c>
      <c r="R89" s="312">
        <v>0</v>
      </c>
      <c r="S89" s="312">
        <v>0</v>
      </c>
      <c r="T89" s="312">
        <v>0</v>
      </c>
      <c r="U89" s="312">
        <v>0</v>
      </c>
      <c r="V89" s="313">
        <v>1</v>
      </c>
      <c r="W89" s="313">
        <v>1</v>
      </c>
      <c r="X89" s="312">
        <v>0</v>
      </c>
      <c r="Y89" s="312">
        <v>0</v>
      </c>
      <c r="Z89" s="312">
        <v>0</v>
      </c>
      <c r="AA89" s="14">
        <v>0</v>
      </c>
      <c r="AB89" s="317"/>
      <c r="AC89" s="15" t="str">
        <f t="shared" si="143"/>
        <v/>
      </c>
      <c r="AD89" s="15" t="str">
        <f t="shared" si="144"/>
        <v/>
      </c>
      <c r="AE89" s="16" t="str">
        <f t="shared" si="145"/>
        <v>0 - 0</v>
      </c>
      <c r="AF89" s="20" t="str">
        <f t="shared" si="223"/>
        <v>Not an offer</v>
      </c>
      <c r="AG89" s="276" t="str">
        <f t="shared" si="172"/>
        <v>Not an Offer</v>
      </c>
      <c r="AH89" s="150"/>
      <c r="AI89" s="254">
        <v>73</v>
      </c>
      <c r="AJ89" s="149" t="str">
        <f t="shared" si="173"/>
        <v>00-TAG</v>
      </c>
      <c r="AK89" s="254" t="b">
        <f t="shared" si="111"/>
        <v>0</v>
      </c>
      <c r="AL89" s="254">
        <f t="shared" si="146"/>
        <v>0</v>
      </c>
      <c r="AM89" s="254">
        <f t="shared" si="174"/>
        <v>0</v>
      </c>
      <c r="AN89" s="288">
        <f t="shared" si="147"/>
        <v>0</v>
      </c>
      <c r="AO89" s="288">
        <f>IF(AND($BU89=$BV89,BU89=AO$13),$J89&amp;$K89&amp;$L89&amp;$M89&amp;$N89&amp;$O89&amp;$P89&amp;$Q89&amp;$R89&amp;$S89&amp;$T89&amp;$U89,IFERROR(MATCH($AN89,AO$17:AO88,0),-1000))</f>
        <v>1</v>
      </c>
      <c r="AP89" s="288">
        <f>IF(AND($BU89=$BV89,BV89=AP$13),$J89&amp;$K89&amp;$L89&amp;$M89&amp;$N89&amp;$O89&amp;$P89&amp;$Q89&amp;$R89&amp;$S89&amp;$T89&amp;$U89,IFERROR(MATCH($AN89,AP$17:AP88,0),-1000))</f>
        <v>1</v>
      </c>
      <c r="AQ89" s="288">
        <f>IF(AND($BU89=$BV89,BW89=AQ$13),$J89&amp;$K89&amp;$L89&amp;$M89&amp;$N89&amp;$O89&amp;$P89&amp;$Q89&amp;$R89&amp;$S89&amp;$T89&amp;$U89,IFERROR(MATCH($AN89,AQ$17:AQ88,0),-1000))</f>
        <v>1</v>
      </c>
      <c r="AR89" s="288">
        <f>IF(AND($BU89=$BV89,BX89=AR$13),$J89&amp;$K89&amp;$L89&amp;$M89&amp;$N89&amp;$O89&amp;$P89&amp;$Q89&amp;$R89&amp;$S89&amp;$T89&amp;$U89,IFERROR(MATCH($AN89,AR$17:AR88,0),-1000))</f>
        <v>1</v>
      </c>
      <c r="AS89" s="254">
        <f t="shared" si="112"/>
        <v>0</v>
      </c>
      <c r="AT89" s="261" t="str">
        <f t="shared" si="148"/>
        <v/>
      </c>
      <c r="AU89" s="254" t="str">
        <f t="shared" si="149"/>
        <v/>
      </c>
      <c r="AV89" s="254" t="str">
        <f t="shared" si="150"/>
        <v/>
      </c>
      <c r="AW89" s="254" t="str">
        <f t="shared" si="151"/>
        <v/>
      </c>
      <c r="AX89" s="254" t="str">
        <f t="shared" si="152"/>
        <v/>
      </c>
      <c r="AY89" s="254" t="str">
        <f t="shared" si="153"/>
        <v/>
      </c>
      <c r="AZ89" s="254" t="str">
        <f t="shared" si="154"/>
        <v/>
      </c>
      <c r="BA89" s="254" t="str">
        <f t="shared" si="155"/>
        <v/>
      </c>
      <c r="BB89" s="254" t="str">
        <f t="shared" si="156"/>
        <v/>
      </c>
      <c r="BC89" s="254" t="str">
        <f t="shared" si="157"/>
        <v/>
      </c>
      <c r="BD89" s="254" t="str">
        <f t="shared" si="158"/>
        <v/>
      </c>
      <c r="BE89" s="262" t="str">
        <f t="shared" si="159"/>
        <v/>
      </c>
      <c r="BF89" s="263" t="str">
        <f t="shared" si="160"/>
        <v/>
      </c>
      <c r="BG89" s="254" t="str">
        <f t="shared" si="161"/>
        <v/>
      </c>
      <c r="BH89" s="254" t="str">
        <f t="shared" si="162"/>
        <v/>
      </c>
      <c r="BI89" s="254" t="str">
        <f t="shared" si="163"/>
        <v/>
      </c>
      <c r="BJ89" s="254" t="str">
        <f t="shared" si="164"/>
        <v/>
      </c>
      <c r="BK89" s="254" t="str">
        <f t="shared" si="165"/>
        <v/>
      </c>
      <c r="BL89" s="254" t="str">
        <f t="shared" si="166"/>
        <v/>
      </c>
      <c r="BM89" s="254" t="str">
        <f t="shared" si="167"/>
        <v/>
      </c>
      <c r="BN89" s="254" t="str">
        <f t="shared" si="168"/>
        <v/>
      </c>
      <c r="BO89" s="254" t="str">
        <f t="shared" si="169"/>
        <v/>
      </c>
      <c r="BP89" s="254" t="str">
        <f t="shared" si="170"/>
        <v/>
      </c>
      <c r="BQ89" s="264" t="str">
        <f t="shared" si="171"/>
        <v/>
      </c>
      <c r="BR89" s="261" t="str">
        <f t="shared" si="115"/>
        <v/>
      </c>
      <c r="BS89" s="254" t="str">
        <f t="shared" si="116"/>
        <v/>
      </c>
      <c r="BT89" s="254" t="str">
        <f t="shared" si="117"/>
        <v/>
      </c>
      <c r="BU89" s="265" t="str">
        <f t="shared" si="118"/>
        <v/>
      </c>
      <c r="BV89" s="263" t="str">
        <f t="shared" si="119"/>
        <v/>
      </c>
      <c r="BW89" s="254" t="str">
        <f t="shared" si="120"/>
        <v/>
      </c>
      <c r="BX89" s="254" t="str">
        <f t="shared" si="121"/>
        <v/>
      </c>
      <c r="BY89" s="264" t="str">
        <f t="shared" si="122"/>
        <v/>
      </c>
      <c r="BZ89" s="254" t="str">
        <f t="shared" si="123"/>
        <v/>
      </c>
      <c r="CA89" s="254">
        <f t="shared" si="175"/>
        <v>0</v>
      </c>
      <c r="CB89" s="254">
        <f t="shared" si="176"/>
        <v>0</v>
      </c>
      <c r="CC89" s="254">
        <f t="shared" si="177"/>
        <v>0</v>
      </c>
      <c r="CD89" s="254">
        <f t="shared" si="178"/>
        <v>0</v>
      </c>
      <c r="CE89" s="254">
        <f t="shared" si="179"/>
        <v>0</v>
      </c>
      <c r="CF89" s="254">
        <f t="shared" si="180"/>
        <v>0</v>
      </c>
      <c r="CG89" s="254">
        <f t="shared" si="181"/>
        <v>0</v>
      </c>
      <c r="CH89" s="254">
        <f t="shared" si="182"/>
        <v>0</v>
      </c>
      <c r="CI89" s="254">
        <f t="shared" si="183"/>
        <v>0</v>
      </c>
      <c r="CJ89" s="254">
        <f t="shared" si="184"/>
        <v>0</v>
      </c>
      <c r="CK89" s="254">
        <f t="shared" si="185"/>
        <v>0</v>
      </c>
      <c r="CL89" s="254">
        <f t="shared" si="186"/>
        <v>0</v>
      </c>
      <c r="CM89" s="254">
        <f t="shared" si="187"/>
        <v>0</v>
      </c>
      <c r="CN89" s="254">
        <f t="shared" si="188"/>
        <v>0</v>
      </c>
      <c r="CO89" s="254">
        <f t="shared" si="189"/>
        <v>0</v>
      </c>
      <c r="CP89" s="254">
        <f t="shared" si="190"/>
        <v>0</v>
      </c>
      <c r="CQ89" s="254">
        <f t="shared" si="191"/>
        <v>0</v>
      </c>
      <c r="CR89" s="254">
        <f t="shared" si="192"/>
        <v>0</v>
      </c>
      <c r="CS89" s="254">
        <f t="shared" si="193"/>
        <v>0</v>
      </c>
      <c r="CT89" s="254">
        <f t="shared" si="194"/>
        <v>0</v>
      </c>
      <c r="CU89" s="254">
        <f t="shared" si="195"/>
        <v>0</v>
      </c>
      <c r="CV89" s="254">
        <f t="shared" si="196"/>
        <v>0</v>
      </c>
      <c r="CW89" s="254">
        <f t="shared" si="197"/>
        <v>0</v>
      </c>
      <c r="CX89" s="254">
        <f t="shared" si="198"/>
        <v>0</v>
      </c>
      <c r="CY89" s="254">
        <f t="shared" si="199"/>
        <v>0</v>
      </c>
      <c r="CZ89" s="254">
        <f t="shared" si="200"/>
        <v>0</v>
      </c>
      <c r="DA89" s="254">
        <f t="shared" si="201"/>
        <v>0</v>
      </c>
      <c r="DB89" s="254">
        <f t="shared" si="202"/>
        <v>0</v>
      </c>
      <c r="DC89" s="254">
        <f t="shared" si="203"/>
        <v>0</v>
      </c>
      <c r="DD89" s="254">
        <f t="shared" si="204"/>
        <v>0</v>
      </c>
      <c r="DE89" s="254">
        <f t="shared" si="205"/>
        <v>0</v>
      </c>
      <c r="DF89" s="254">
        <f t="shared" si="206"/>
        <v>0</v>
      </c>
      <c r="DG89" s="254">
        <f t="shared" si="207"/>
        <v>0</v>
      </c>
      <c r="DH89" s="254">
        <f t="shared" si="208"/>
        <v>0</v>
      </c>
      <c r="DI89" s="254">
        <f t="shared" si="209"/>
        <v>0</v>
      </c>
      <c r="DJ89" s="254">
        <f t="shared" si="210"/>
        <v>0</v>
      </c>
      <c r="DK89" s="254">
        <f t="shared" si="211"/>
        <v>0</v>
      </c>
      <c r="DL89" s="254">
        <f t="shared" si="212"/>
        <v>0</v>
      </c>
      <c r="DM89" s="254">
        <f t="shared" si="213"/>
        <v>0</v>
      </c>
      <c r="DN89" s="254">
        <f t="shared" si="214"/>
        <v>0</v>
      </c>
      <c r="DO89" s="254">
        <f t="shared" si="215"/>
        <v>0</v>
      </c>
      <c r="DP89" s="254">
        <f t="shared" si="216"/>
        <v>0</v>
      </c>
      <c r="DQ89" s="254">
        <f t="shared" si="217"/>
        <v>0</v>
      </c>
      <c r="DR89" s="254">
        <f t="shared" si="218"/>
        <v>0</v>
      </c>
      <c r="DS89" s="254">
        <f t="shared" si="219"/>
        <v>0</v>
      </c>
      <c r="DT89" s="254">
        <f t="shared" si="220"/>
        <v>0</v>
      </c>
      <c r="DU89" s="254">
        <f t="shared" si="221"/>
        <v>0</v>
      </c>
      <c r="DV89" s="254">
        <f t="shared" si="222"/>
        <v>0</v>
      </c>
    </row>
    <row r="90" spans="1:126" ht="24" customHeight="1">
      <c r="A90" s="11" t="str">
        <f ca="1">IF(AG90&lt;&gt;"OK","",CONCATENATE(TEXT('Front Page'!$F$33,"000"),TEXT('Front Page'!$F$31,"000"),"-",LEFT('Front Page'!$R$53,5),"-",LEFT(D90,1),AJ90, "-",TEXT(B90,"000")))</f>
        <v/>
      </c>
      <c r="B90" s="12" t="str">
        <f>IFERROR(IF(E90="","",MAX(B$17:B89)+1),"")</f>
        <v/>
      </c>
      <c r="C90" s="13"/>
      <c r="D90" s="29" t="str">
        <f t="shared" si="141"/>
        <v>None</v>
      </c>
      <c r="E90" s="29" t="str">
        <f t="shared" si="109"/>
        <v/>
      </c>
      <c r="F90" s="29" t="str">
        <f t="shared" si="110"/>
        <v/>
      </c>
      <c r="G90" s="363"/>
      <c r="H90" s="364"/>
      <c r="I90" s="325" t="str">
        <f t="shared" si="142"/>
        <v>No</v>
      </c>
      <c r="J90" s="314">
        <v>0</v>
      </c>
      <c r="K90" s="312">
        <v>0</v>
      </c>
      <c r="L90" s="312">
        <v>0</v>
      </c>
      <c r="M90" s="312">
        <v>0</v>
      </c>
      <c r="N90" s="312">
        <v>0</v>
      </c>
      <c r="O90" s="312">
        <v>0</v>
      </c>
      <c r="P90" s="312">
        <v>0</v>
      </c>
      <c r="Q90" s="312">
        <v>0</v>
      </c>
      <c r="R90" s="312">
        <v>0</v>
      </c>
      <c r="S90" s="312">
        <v>0</v>
      </c>
      <c r="T90" s="312">
        <v>0</v>
      </c>
      <c r="U90" s="312">
        <v>0</v>
      </c>
      <c r="V90" s="313">
        <v>1</v>
      </c>
      <c r="W90" s="313">
        <v>1</v>
      </c>
      <c r="X90" s="312">
        <v>0</v>
      </c>
      <c r="Y90" s="312">
        <v>0</v>
      </c>
      <c r="Z90" s="312">
        <v>0</v>
      </c>
      <c r="AA90" s="14">
        <v>0</v>
      </c>
      <c r="AB90" s="317"/>
      <c r="AC90" s="15" t="str">
        <f t="shared" si="143"/>
        <v/>
      </c>
      <c r="AD90" s="15" t="str">
        <f t="shared" si="144"/>
        <v/>
      </c>
      <c r="AE90" s="16" t="str">
        <f t="shared" si="145"/>
        <v>0 - 0</v>
      </c>
      <c r="AF90" s="20" t="str">
        <f t="shared" si="223"/>
        <v>Not an offer</v>
      </c>
      <c r="AG90" s="276" t="str">
        <f t="shared" si="172"/>
        <v>Not an Offer</v>
      </c>
      <c r="AH90" s="150"/>
      <c r="AI90" s="254">
        <v>74</v>
      </c>
      <c r="AJ90" s="149" t="str">
        <f t="shared" si="173"/>
        <v>00-TAG</v>
      </c>
      <c r="AK90" s="254" t="b">
        <f t="shared" si="111"/>
        <v>0</v>
      </c>
      <c r="AL90" s="254">
        <f t="shared" si="146"/>
        <v>0</v>
      </c>
      <c r="AM90" s="254">
        <f t="shared" si="174"/>
        <v>0</v>
      </c>
      <c r="AN90" s="288">
        <f t="shared" si="147"/>
        <v>0</v>
      </c>
      <c r="AO90" s="288">
        <f>IF(AND($BU90=$BV90,BU90=AO$13),$J90&amp;$K90&amp;$L90&amp;$M90&amp;$N90&amp;$O90&amp;$P90&amp;$Q90&amp;$R90&amp;$S90&amp;$T90&amp;$U90,IFERROR(MATCH($AN90,AO$17:AO89,0),-1000))</f>
        <v>1</v>
      </c>
      <c r="AP90" s="288">
        <f>IF(AND($BU90=$BV90,BV90=AP$13),$J90&amp;$K90&amp;$L90&amp;$M90&amp;$N90&amp;$O90&amp;$P90&amp;$Q90&amp;$R90&amp;$S90&amp;$T90&amp;$U90,IFERROR(MATCH($AN90,AP$17:AP89,0),-1000))</f>
        <v>1</v>
      </c>
      <c r="AQ90" s="288">
        <f>IF(AND($BU90=$BV90,BW90=AQ$13),$J90&amp;$K90&amp;$L90&amp;$M90&amp;$N90&amp;$O90&amp;$P90&amp;$Q90&amp;$R90&amp;$S90&amp;$T90&amp;$U90,IFERROR(MATCH($AN90,AQ$17:AQ89,0),-1000))</f>
        <v>1</v>
      </c>
      <c r="AR90" s="288">
        <f>IF(AND($BU90=$BV90,BX90=AR$13),$J90&amp;$K90&amp;$L90&amp;$M90&amp;$N90&amp;$O90&amp;$P90&amp;$Q90&amp;$R90&amp;$S90&amp;$T90&amp;$U90,IFERROR(MATCH($AN90,AR$17:AR89,0),-1000))</f>
        <v>1</v>
      </c>
      <c r="AS90" s="254">
        <f t="shared" si="112"/>
        <v>0</v>
      </c>
      <c r="AT90" s="261" t="str">
        <f t="shared" si="148"/>
        <v/>
      </c>
      <c r="AU90" s="254" t="str">
        <f t="shared" si="149"/>
        <v/>
      </c>
      <c r="AV90" s="254" t="str">
        <f t="shared" si="150"/>
        <v/>
      </c>
      <c r="AW90" s="254" t="str">
        <f t="shared" si="151"/>
        <v/>
      </c>
      <c r="AX90" s="254" t="str">
        <f t="shared" si="152"/>
        <v/>
      </c>
      <c r="AY90" s="254" t="str">
        <f t="shared" si="153"/>
        <v/>
      </c>
      <c r="AZ90" s="254" t="str">
        <f t="shared" si="154"/>
        <v/>
      </c>
      <c r="BA90" s="254" t="str">
        <f t="shared" si="155"/>
        <v/>
      </c>
      <c r="BB90" s="254" t="str">
        <f t="shared" si="156"/>
        <v/>
      </c>
      <c r="BC90" s="254" t="str">
        <f t="shared" si="157"/>
        <v/>
      </c>
      <c r="BD90" s="254" t="str">
        <f t="shared" si="158"/>
        <v/>
      </c>
      <c r="BE90" s="262" t="str">
        <f t="shared" si="159"/>
        <v/>
      </c>
      <c r="BF90" s="263" t="str">
        <f t="shared" si="160"/>
        <v/>
      </c>
      <c r="BG90" s="254" t="str">
        <f t="shared" si="161"/>
        <v/>
      </c>
      <c r="BH90" s="254" t="str">
        <f t="shared" si="162"/>
        <v/>
      </c>
      <c r="BI90" s="254" t="str">
        <f t="shared" si="163"/>
        <v/>
      </c>
      <c r="BJ90" s="254" t="str">
        <f t="shared" si="164"/>
        <v/>
      </c>
      <c r="BK90" s="254" t="str">
        <f t="shared" si="165"/>
        <v/>
      </c>
      <c r="BL90" s="254" t="str">
        <f t="shared" si="166"/>
        <v/>
      </c>
      <c r="BM90" s="254" t="str">
        <f t="shared" si="167"/>
        <v/>
      </c>
      <c r="BN90" s="254" t="str">
        <f t="shared" si="168"/>
        <v/>
      </c>
      <c r="BO90" s="254" t="str">
        <f t="shared" si="169"/>
        <v/>
      </c>
      <c r="BP90" s="254" t="str">
        <f t="shared" si="170"/>
        <v/>
      </c>
      <c r="BQ90" s="264" t="str">
        <f t="shared" si="171"/>
        <v/>
      </c>
      <c r="BR90" s="261" t="str">
        <f t="shared" si="115"/>
        <v/>
      </c>
      <c r="BS90" s="254" t="str">
        <f t="shared" si="116"/>
        <v/>
      </c>
      <c r="BT90" s="254" t="str">
        <f t="shared" si="117"/>
        <v/>
      </c>
      <c r="BU90" s="265" t="str">
        <f t="shared" si="118"/>
        <v/>
      </c>
      <c r="BV90" s="263" t="str">
        <f t="shared" si="119"/>
        <v/>
      </c>
      <c r="BW90" s="254" t="str">
        <f t="shared" si="120"/>
        <v/>
      </c>
      <c r="BX90" s="254" t="str">
        <f t="shared" si="121"/>
        <v/>
      </c>
      <c r="BY90" s="264" t="str">
        <f t="shared" si="122"/>
        <v/>
      </c>
      <c r="BZ90" s="254" t="str">
        <f t="shared" si="123"/>
        <v/>
      </c>
      <c r="CA90" s="254">
        <f t="shared" si="175"/>
        <v>0</v>
      </c>
      <c r="CB90" s="254">
        <f t="shared" si="176"/>
        <v>0</v>
      </c>
      <c r="CC90" s="254">
        <f t="shared" si="177"/>
        <v>0</v>
      </c>
      <c r="CD90" s="254">
        <f t="shared" si="178"/>
        <v>0</v>
      </c>
      <c r="CE90" s="254">
        <f t="shared" si="179"/>
        <v>0</v>
      </c>
      <c r="CF90" s="254">
        <f t="shared" si="180"/>
        <v>0</v>
      </c>
      <c r="CG90" s="254">
        <f t="shared" si="181"/>
        <v>0</v>
      </c>
      <c r="CH90" s="254">
        <f t="shared" si="182"/>
        <v>0</v>
      </c>
      <c r="CI90" s="254">
        <f t="shared" si="183"/>
        <v>0</v>
      </c>
      <c r="CJ90" s="254">
        <f t="shared" si="184"/>
        <v>0</v>
      </c>
      <c r="CK90" s="254">
        <f t="shared" si="185"/>
        <v>0</v>
      </c>
      <c r="CL90" s="254">
        <f t="shared" si="186"/>
        <v>0</v>
      </c>
      <c r="CM90" s="254">
        <f t="shared" si="187"/>
        <v>0</v>
      </c>
      <c r="CN90" s="254">
        <f t="shared" si="188"/>
        <v>0</v>
      </c>
      <c r="CO90" s="254">
        <f t="shared" si="189"/>
        <v>0</v>
      </c>
      <c r="CP90" s="254">
        <f t="shared" si="190"/>
        <v>0</v>
      </c>
      <c r="CQ90" s="254">
        <f t="shared" si="191"/>
        <v>0</v>
      </c>
      <c r="CR90" s="254">
        <f t="shared" si="192"/>
        <v>0</v>
      </c>
      <c r="CS90" s="254">
        <f t="shared" si="193"/>
        <v>0</v>
      </c>
      <c r="CT90" s="254">
        <f t="shared" si="194"/>
        <v>0</v>
      </c>
      <c r="CU90" s="254">
        <f t="shared" si="195"/>
        <v>0</v>
      </c>
      <c r="CV90" s="254">
        <f t="shared" si="196"/>
        <v>0</v>
      </c>
      <c r="CW90" s="254">
        <f t="shared" si="197"/>
        <v>0</v>
      </c>
      <c r="CX90" s="254">
        <f t="shared" si="198"/>
        <v>0</v>
      </c>
      <c r="CY90" s="254">
        <f t="shared" si="199"/>
        <v>0</v>
      </c>
      <c r="CZ90" s="254">
        <f t="shared" si="200"/>
        <v>0</v>
      </c>
      <c r="DA90" s="254">
        <f t="shared" si="201"/>
        <v>0</v>
      </c>
      <c r="DB90" s="254">
        <f t="shared" si="202"/>
        <v>0</v>
      </c>
      <c r="DC90" s="254">
        <f t="shared" si="203"/>
        <v>0</v>
      </c>
      <c r="DD90" s="254">
        <f t="shared" si="204"/>
        <v>0</v>
      </c>
      <c r="DE90" s="254">
        <f t="shared" si="205"/>
        <v>0</v>
      </c>
      <c r="DF90" s="254">
        <f t="shared" si="206"/>
        <v>0</v>
      </c>
      <c r="DG90" s="254">
        <f t="shared" si="207"/>
        <v>0</v>
      </c>
      <c r="DH90" s="254">
        <f t="shared" si="208"/>
        <v>0</v>
      </c>
      <c r="DI90" s="254">
        <f t="shared" si="209"/>
        <v>0</v>
      </c>
      <c r="DJ90" s="254">
        <f t="shared" si="210"/>
        <v>0</v>
      </c>
      <c r="DK90" s="254">
        <f t="shared" si="211"/>
        <v>0</v>
      </c>
      <c r="DL90" s="254">
        <f t="shared" si="212"/>
        <v>0</v>
      </c>
      <c r="DM90" s="254">
        <f t="shared" si="213"/>
        <v>0</v>
      </c>
      <c r="DN90" s="254">
        <f t="shared" si="214"/>
        <v>0</v>
      </c>
      <c r="DO90" s="254">
        <f t="shared" si="215"/>
        <v>0</v>
      </c>
      <c r="DP90" s="254">
        <f t="shared" si="216"/>
        <v>0</v>
      </c>
      <c r="DQ90" s="254">
        <f t="shared" si="217"/>
        <v>0</v>
      </c>
      <c r="DR90" s="254">
        <f t="shared" si="218"/>
        <v>0</v>
      </c>
      <c r="DS90" s="254">
        <f t="shared" si="219"/>
        <v>0</v>
      </c>
      <c r="DT90" s="254">
        <f t="shared" si="220"/>
        <v>0</v>
      </c>
      <c r="DU90" s="254">
        <f t="shared" si="221"/>
        <v>0</v>
      </c>
      <c r="DV90" s="254">
        <f t="shared" si="222"/>
        <v>0</v>
      </c>
    </row>
    <row r="91" spans="1:126" ht="24" customHeight="1">
      <c r="A91" s="11" t="str">
        <f ca="1">IF(AG91&lt;&gt;"OK","",CONCATENATE(TEXT('Front Page'!$F$33,"000"),TEXT('Front Page'!$F$31,"000"),"-",LEFT('Front Page'!$R$53,5),"-",LEFT(D91,1),AJ91, "-",TEXT(B91,"000")))</f>
        <v/>
      </c>
      <c r="B91" s="12" t="str">
        <f>IFERROR(IF(E91="","",MAX(B$17:B90)+1),"")</f>
        <v/>
      </c>
      <c r="C91" s="13"/>
      <c r="D91" s="29" t="str">
        <f t="shared" si="141"/>
        <v>None</v>
      </c>
      <c r="E91" s="29" t="str">
        <f t="shared" si="109"/>
        <v/>
      </c>
      <c r="F91" s="29" t="str">
        <f t="shared" si="110"/>
        <v/>
      </c>
      <c r="G91" s="363"/>
      <c r="H91" s="364"/>
      <c r="I91" s="325" t="str">
        <f t="shared" si="142"/>
        <v>No</v>
      </c>
      <c r="J91" s="314">
        <v>0</v>
      </c>
      <c r="K91" s="312">
        <v>0</v>
      </c>
      <c r="L91" s="312">
        <v>0</v>
      </c>
      <c r="M91" s="312">
        <v>0</v>
      </c>
      <c r="N91" s="312">
        <v>0</v>
      </c>
      <c r="O91" s="312">
        <v>0</v>
      </c>
      <c r="P91" s="312">
        <v>0</v>
      </c>
      <c r="Q91" s="312">
        <v>0</v>
      </c>
      <c r="R91" s="312">
        <v>0</v>
      </c>
      <c r="S91" s="312">
        <v>0</v>
      </c>
      <c r="T91" s="312">
        <v>0</v>
      </c>
      <c r="U91" s="312">
        <v>0</v>
      </c>
      <c r="V91" s="313">
        <v>1</v>
      </c>
      <c r="W91" s="313">
        <v>1</v>
      </c>
      <c r="X91" s="312">
        <v>0</v>
      </c>
      <c r="Y91" s="312">
        <v>0</v>
      </c>
      <c r="Z91" s="312">
        <v>0</v>
      </c>
      <c r="AA91" s="14">
        <v>0</v>
      </c>
      <c r="AB91" s="317"/>
      <c r="AC91" s="15" t="str">
        <f t="shared" si="143"/>
        <v/>
      </c>
      <c r="AD91" s="15" t="str">
        <f t="shared" si="144"/>
        <v/>
      </c>
      <c r="AE91" s="16" t="str">
        <f t="shared" si="145"/>
        <v>0 - 0</v>
      </c>
      <c r="AF91" s="20" t="str">
        <f t="shared" si="223"/>
        <v>Not an offer</v>
      </c>
      <c r="AG91" s="276" t="str">
        <f t="shared" si="172"/>
        <v>Not an Offer</v>
      </c>
      <c r="AH91" s="150"/>
      <c r="AI91" s="254">
        <v>75</v>
      </c>
      <c r="AJ91" s="149" t="str">
        <f t="shared" si="173"/>
        <v>00-TAG</v>
      </c>
      <c r="AK91" s="254" t="b">
        <f t="shared" si="111"/>
        <v>0</v>
      </c>
      <c r="AL91" s="254">
        <f t="shared" si="146"/>
        <v>0</v>
      </c>
      <c r="AM91" s="254">
        <f t="shared" si="174"/>
        <v>0</v>
      </c>
      <c r="AN91" s="288">
        <f t="shared" si="147"/>
        <v>0</v>
      </c>
      <c r="AO91" s="288">
        <f>IF(AND($BU91=$BV91,BU91=AO$13),$J91&amp;$K91&amp;$L91&amp;$M91&amp;$N91&amp;$O91&amp;$P91&amp;$Q91&amp;$R91&amp;$S91&amp;$T91&amp;$U91,IFERROR(MATCH($AN91,AO$17:AO90,0),-1000))</f>
        <v>1</v>
      </c>
      <c r="AP91" s="288">
        <f>IF(AND($BU91=$BV91,BV91=AP$13),$J91&amp;$K91&amp;$L91&amp;$M91&amp;$N91&amp;$O91&amp;$P91&amp;$Q91&amp;$R91&amp;$S91&amp;$T91&amp;$U91,IFERROR(MATCH($AN91,AP$17:AP90,0),-1000))</f>
        <v>1</v>
      </c>
      <c r="AQ91" s="288">
        <f>IF(AND($BU91=$BV91,BW91=AQ$13),$J91&amp;$K91&amp;$L91&amp;$M91&amp;$N91&amp;$O91&amp;$P91&amp;$Q91&amp;$R91&amp;$S91&amp;$T91&amp;$U91,IFERROR(MATCH($AN91,AQ$17:AQ90,0),-1000))</f>
        <v>1</v>
      </c>
      <c r="AR91" s="288">
        <f>IF(AND($BU91=$BV91,BX91=AR$13),$J91&amp;$K91&amp;$L91&amp;$M91&amp;$N91&amp;$O91&amp;$P91&amp;$Q91&amp;$R91&amp;$S91&amp;$T91&amp;$U91,IFERROR(MATCH($AN91,AR$17:AR90,0),-1000))</f>
        <v>1</v>
      </c>
      <c r="AS91" s="254">
        <f t="shared" si="112"/>
        <v>0</v>
      </c>
      <c r="AT91" s="261" t="str">
        <f t="shared" si="148"/>
        <v/>
      </c>
      <c r="AU91" s="254" t="str">
        <f t="shared" si="149"/>
        <v/>
      </c>
      <c r="AV91" s="254" t="str">
        <f t="shared" si="150"/>
        <v/>
      </c>
      <c r="AW91" s="254" t="str">
        <f t="shared" si="151"/>
        <v/>
      </c>
      <c r="AX91" s="254" t="str">
        <f t="shared" si="152"/>
        <v/>
      </c>
      <c r="AY91" s="254" t="str">
        <f t="shared" si="153"/>
        <v/>
      </c>
      <c r="AZ91" s="254" t="str">
        <f t="shared" si="154"/>
        <v/>
      </c>
      <c r="BA91" s="254" t="str">
        <f t="shared" si="155"/>
        <v/>
      </c>
      <c r="BB91" s="254" t="str">
        <f t="shared" si="156"/>
        <v/>
      </c>
      <c r="BC91" s="254" t="str">
        <f t="shared" si="157"/>
        <v/>
      </c>
      <c r="BD91" s="254" t="str">
        <f t="shared" si="158"/>
        <v/>
      </c>
      <c r="BE91" s="262" t="str">
        <f t="shared" si="159"/>
        <v/>
      </c>
      <c r="BF91" s="263" t="str">
        <f t="shared" si="160"/>
        <v/>
      </c>
      <c r="BG91" s="254" t="str">
        <f t="shared" si="161"/>
        <v/>
      </c>
      <c r="BH91" s="254" t="str">
        <f t="shared" si="162"/>
        <v/>
      </c>
      <c r="BI91" s="254" t="str">
        <f t="shared" si="163"/>
        <v/>
      </c>
      <c r="BJ91" s="254" t="str">
        <f t="shared" si="164"/>
        <v/>
      </c>
      <c r="BK91" s="254" t="str">
        <f t="shared" si="165"/>
        <v/>
      </c>
      <c r="BL91" s="254" t="str">
        <f t="shared" si="166"/>
        <v/>
      </c>
      <c r="BM91" s="254" t="str">
        <f t="shared" si="167"/>
        <v/>
      </c>
      <c r="BN91" s="254" t="str">
        <f t="shared" si="168"/>
        <v/>
      </c>
      <c r="BO91" s="254" t="str">
        <f t="shared" si="169"/>
        <v/>
      </c>
      <c r="BP91" s="254" t="str">
        <f t="shared" si="170"/>
        <v/>
      </c>
      <c r="BQ91" s="264" t="str">
        <f t="shared" si="171"/>
        <v/>
      </c>
      <c r="BR91" s="261" t="str">
        <f t="shared" si="115"/>
        <v/>
      </c>
      <c r="BS91" s="254" t="str">
        <f t="shared" si="116"/>
        <v/>
      </c>
      <c r="BT91" s="254" t="str">
        <f t="shared" si="117"/>
        <v/>
      </c>
      <c r="BU91" s="265" t="str">
        <f t="shared" si="118"/>
        <v/>
      </c>
      <c r="BV91" s="263" t="str">
        <f t="shared" si="119"/>
        <v/>
      </c>
      <c r="BW91" s="254" t="str">
        <f t="shared" si="120"/>
        <v/>
      </c>
      <c r="BX91" s="254" t="str">
        <f t="shared" si="121"/>
        <v/>
      </c>
      <c r="BY91" s="264" t="str">
        <f t="shared" si="122"/>
        <v/>
      </c>
      <c r="BZ91" s="254" t="str">
        <f t="shared" si="123"/>
        <v/>
      </c>
      <c r="CA91" s="254">
        <f t="shared" si="175"/>
        <v>0</v>
      </c>
      <c r="CB91" s="254">
        <f t="shared" si="176"/>
        <v>0</v>
      </c>
      <c r="CC91" s="254">
        <f t="shared" si="177"/>
        <v>0</v>
      </c>
      <c r="CD91" s="254">
        <f t="shared" si="178"/>
        <v>0</v>
      </c>
      <c r="CE91" s="254">
        <f t="shared" si="179"/>
        <v>0</v>
      </c>
      <c r="CF91" s="254">
        <f t="shared" si="180"/>
        <v>0</v>
      </c>
      <c r="CG91" s="254">
        <f t="shared" si="181"/>
        <v>0</v>
      </c>
      <c r="CH91" s="254">
        <f t="shared" si="182"/>
        <v>0</v>
      </c>
      <c r="CI91" s="254">
        <f t="shared" si="183"/>
        <v>0</v>
      </c>
      <c r="CJ91" s="254">
        <f t="shared" si="184"/>
        <v>0</v>
      </c>
      <c r="CK91" s="254">
        <f t="shared" si="185"/>
        <v>0</v>
      </c>
      <c r="CL91" s="254">
        <f t="shared" si="186"/>
        <v>0</v>
      </c>
      <c r="CM91" s="254">
        <f t="shared" si="187"/>
        <v>0</v>
      </c>
      <c r="CN91" s="254">
        <f t="shared" si="188"/>
        <v>0</v>
      </c>
      <c r="CO91" s="254">
        <f t="shared" si="189"/>
        <v>0</v>
      </c>
      <c r="CP91" s="254">
        <f t="shared" si="190"/>
        <v>0</v>
      </c>
      <c r="CQ91" s="254">
        <f t="shared" si="191"/>
        <v>0</v>
      </c>
      <c r="CR91" s="254">
        <f t="shared" si="192"/>
        <v>0</v>
      </c>
      <c r="CS91" s="254">
        <f t="shared" si="193"/>
        <v>0</v>
      </c>
      <c r="CT91" s="254">
        <f t="shared" si="194"/>
        <v>0</v>
      </c>
      <c r="CU91" s="254">
        <f t="shared" si="195"/>
        <v>0</v>
      </c>
      <c r="CV91" s="254">
        <f t="shared" si="196"/>
        <v>0</v>
      </c>
      <c r="CW91" s="254">
        <f t="shared" si="197"/>
        <v>0</v>
      </c>
      <c r="CX91" s="254">
        <f t="shared" si="198"/>
        <v>0</v>
      </c>
      <c r="CY91" s="254">
        <f t="shared" si="199"/>
        <v>0</v>
      </c>
      <c r="CZ91" s="254">
        <f t="shared" si="200"/>
        <v>0</v>
      </c>
      <c r="DA91" s="254">
        <f t="shared" si="201"/>
        <v>0</v>
      </c>
      <c r="DB91" s="254">
        <f t="shared" si="202"/>
        <v>0</v>
      </c>
      <c r="DC91" s="254">
        <f t="shared" si="203"/>
        <v>0</v>
      </c>
      <c r="DD91" s="254">
        <f t="shared" si="204"/>
        <v>0</v>
      </c>
      <c r="DE91" s="254">
        <f t="shared" si="205"/>
        <v>0</v>
      </c>
      <c r="DF91" s="254">
        <f t="shared" si="206"/>
        <v>0</v>
      </c>
      <c r="DG91" s="254">
        <f t="shared" si="207"/>
        <v>0</v>
      </c>
      <c r="DH91" s="254">
        <f t="shared" si="208"/>
        <v>0</v>
      </c>
      <c r="DI91" s="254">
        <f t="shared" si="209"/>
        <v>0</v>
      </c>
      <c r="DJ91" s="254">
        <f t="shared" si="210"/>
        <v>0</v>
      </c>
      <c r="DK91" s="254">
        <f t="shared" si="211"/>
        <v>0</v>
      </c>
      <c r="DL91" s="254">
        <f t="shared" si="212"/>
        <v>0</v>
      </c>
      <c r="DM91" s="254">
        <f t="shared" si="213"/>
        <v>0</v>
      </c>
      <c r="DN91" s="254">
        <f t="shared" si="214"/>
        <v>0</v>
      </c>
      <c r="DO91" s="254">
        <f t="shared" si="215"/>
        <v>0</v>
      </c>
      <c r="DP91" s="254">
        <f t="shared" si="216"/>
        <v>0</v>
      </c>
      <c r="DQ91" s="254">
        <f t="shared" si="217"/>
        <v>0</v>
      </c>
      <c r="DR91" s="254">
        <f t="shared" si="218"/>
        <v>0</v>
      </c>
      <c r="DS91" s="254">
        <f t="shared" si="219"/>
        <v>0</v>
      </c>
      <c r="DT91" s="254">
        <f t="shared" si="220"/>
        <v>0</v>
      </c>
      <c r="DU91" s="254">
        <f t="shared" si="221"/>
        <v>0</v>
      </c>
      <c r="DV91" s="254">
        <f t="shared" si="222"/>
        <v>0</v>
      </c>
    </row>
    <row r="92" spans="1:126" ht="24" customHeight="1">
      <c r="A92" s="11" t="str">
        <f ca="1">IF(AG92&lt;&gt;"OK","",CONCATENATE(TEXT('Front Page'!$F$33,"000"),TEXT('Front Page'!$F$31,"000"),"-",LEFT('Front Page'!$R$53,5),"-",LEFT(D92,1),AJ92, "-",TEXT(B92,"000")))</f>
        <v/>
      </c>
      <c r="B92" s="12" t="str">
        <f>IFERROR(IF(E92="","",MAX(B$17:B91)+1),"")</f>
        <v/>
      </c>
      <c r="C92" s="13"/>
      <c r="D92" s="29" t="str">
        <f t="shared" si="141"/>
        <v>None</v>
      </c>
      <c r="E92" s="29" t="str">
        <f t="shared" si="109"/>
        <v/>
      </c>
      <c r="F92" s="29" t="str">
        <f t="shared" si="110"/>
        <v/>
      </c>
      <c r="G92" s="363"/>
      <c r="H92" s="364"/>
      <c r="I92" s="325" t="str">
        <f t="shared" si="142"/>
        <v>No</v>
      </c>
      <c r="J92" s="314">
        <v>0</v>
      </c>
      <c r="K92" s="312">
        <v>0</v>
      </c>
      <c r="L92" s="312">
        <v>0</v>
      </c>
      <c r="M92" s="312">
        <v>0</v>
      </c>
      <c r="N92" s="312">
        <v>0</v>
      </c>
      <c r="O92" s="312">
        <v>0</v>
      </c>
      <c r="P92" s="312">
        <v>0</v>
      </c>
      <c r="Q92" s="312">
        <v>0</v>
      </c>
      <c r="R92" s="312">
        <v>0</v>
      </c>
      <c r="S92" s="312">
        <v>0</v>
      </c>
      <c r="T92" s="312">
        <v>0</v>
      </c>
      <c r="U92" s="312">
        <v>0</v>
      </c>
      <c r="V92" s="313">
        <v>1</v>
      </c>
      <c r="W92" s="313">
        <v>1</v>
      </c>
      <c r="X92" s="312">
        <v>0</v>
      </c>
      <c r="Y92" s="312">
        <v>0</v>
      </c>
      <c r="Z92" s="312">
        <v>0</v>
      </c>
      <c r="AA92" s="14">
        <v>0</v>
      </c>
      <c r="AB92" s="317"/>
      <c r="AC92" s="15" t="str">
        <f t="shared" si="143"/>
        <v/>
      </c>
      <c r="AD92" s="15" t="str">
        <f t="shared" si="144"/>
        <v/>
      </c>
      <c r="AE92" s="16" t="str">
        <f t="shared" si="145"/>
        <v>0 - 0</v>
      </c>
      <c r="AF92" s="20" t="str">
        <f t="shared" si="223"/>
        <v>Not an offer</v>
      </c>
      <c r="AG92" s="276" t="str">
        <f t="shared" si="172"/>
        <v>Not an Offer</v>
      </c>
      <c r="AH92" s="150"/>
      <c r="AI92" s="254">
        <v>76</v>
      </c>
      <c r="AJ92" s="149" t="str">
        <f t="shared" si="173"/>
        <v>00-TAG</v>
      </c>
      <c r="AK92" s="254" t="b">
        <f t="shared" si="111"/>
        <v>0</v>
      </c>
      <c r="AL92" s="254">
        <f t="shared" si="146"/>
        <v>0</v>
      </c>
      <c r="AM92" s="254">
        <f t="shared" si="174"/>
        <v>0</v>
      </c>
      <c r="AN92" s="288">
        <f t="shared" si="147"/>
        <v>0</v>
      </c>
      <c r="AO92" s="288">
        <f>IF(AND($BU92=$BV92,BU92=AO$13),$J92&amp;$K92&amp;$L92&amp;$M92&amp;$N92&amp;$O92&amp;$P92&amp;$Q92&amp;$R92&amp;$S92&amp;$T92&amp;$U92,IFERROR(MATCH($AN92,AO$17:AO91,0),-1000))</f>
        <v>1</v>
      </c>
      <c r="AP92" s="288">
        <f>IF(AND($BU92=$BV92,BV92=AP$13),$J92&amp;$K92&amp;$L92&amp;$M92&amp;$N92&amp;$O92&amp;$P92&amp;$Q92&amp;$R92&amp;$S92&amp;$T92&amp;$U92,IFERROR(MATCH($AN92,AP$17:AP91,0),-1000))</f>
        <v>1</v>
      </c>
      <c r="AQ92" s="288">
        <f>IF(AND($BU92=$BV92,BW92=AQ$13),$J92&amp;$K92&amp;$L92&amp;$M92&amp;$N92&amp;$O92&amp;$P92&amp;$Q92&amp;$R92&amp;$S92&amp;$T92&amp;$U92,IFERROR(MATCH($AN92,AQ$17:AQ91,0),-1000))</f>
        <v>1</v>
      </c>
      <c r="AR92" s="288">
        <f>IF(AND($BU92=$BV92,BX92=AR$13),$J92&amp;$K92&amp;$L92&amp;$M92&amp;$N92&amp;$O92&amp;$P92&amp;$Q92&amp;$R92&amp;$S92&amp;$T92&amp;$U92,IFERROR(MATCH($AN92,AR$17:AR91,0),-1000))</f>
        <v>1</v>
      </c>
      <c r="AS92" s="254">
        <f t="shared" si="112"/>
        <v>0</v>
      </c>
      <c r="AT92" s="261" t="str">
        <f t="shared" si="148"/>
        <v/>
      </c>
      <c r="AU92" s="254" t="str">
        <f t="shared" si="149"/>
        <v/>
      </c>
      <c r="AV92" s="254" t="str">
        <f t="shared" si="150"/>
        <v/>
      </c>
      <c r="AW92" s="254" t="str">
        <f t="shared" si="151"/>
        <v/>
      </c>
      <c r="AX92" s="254" t="str">
        <f t="shared" si="152"/>
        <v/>
      </c>
      <c r="AY92" s="254" t="str">
        <f t="shared" si="153"/>
        <v/>
      </c>
      <c r="AZ92" s="254" t="str">
        <f t="shared" si="154"/>
        <v/>
      </c>
      <c r="BA92" s="254" t="str">
        <f t="shared" si="155"/>
        <v/>
      </c>
      <c r="BB92" s="254" t="str">
        <f t="shared" si="156"/>
        <v/>
      </c>
      <c r="BC92" s="254" t="str">
        <f t="shared" si="157"/>
        <v/>
      </c>
      <c r="BD92" s="254" t="str">
        <f t="shared" si="158"/>
        <v/>
      </c>
      <c r="BE92" s="262" t="str">
        <f t="shared" si="159"/>
        <v/>
      </c>
      <c r="BF92" s="263" t="str">
        <f t="shared" si="160"/>
        <v/>
      </c>
      <c r="BG92" s="254" t="str">
        <f t="shared" si="161"/>
        <v/>
      </c>
      <c r="BH92" s="254" t="str">
        <f t="shared" si="162"/>
        <v/>
      </c>
      <c r="BI92" s="254" t="str">
        <f t="shared" si="163"/>
        <v/>
      </c>
      <c r="BJ92" s="254" t="str">
        <f t="shared" si="164"/>
        <v/>
      </c>
      <c r="BK92" s="254" t="str">
        <f t="shared" si="165"/>
        <v/>
      </c>
      <c r="BL92" s="254" t="str">
        <f t="shared" si="166"/>
        <v/>
      </c>
      <c r="BM92" s="254" t="str">
        <f t="shared" si="167"/>
        <v/>
      </c>
      <c r="BN92" s="254" t="str">
        <f t="shared" si="168"/>
        <v/>
      </c>
      <c r="BO92" s="254" t="str">
        <f t="shared" si="169"/>
        <v/>
      </c>
      <c r="BP92" s="254" t="str">
        <f t="shared" si="170"/>
        <v/>
      </c>
      <c r="BQ92" s="264" t="str">
        <f t="shared" si="171"/>
        <v/>
      </c>
      <c r="BR92" s="261" t="str">
        <f t="shared" si="115"/>
        <v/>
      </c>
      <c r="BS92" s="254" t="str">
        <f t="shared" si="116"/>
        <v/>
      </c>
      <c r="BT92" s="254" t="str">
        <f t="shared" si="117"/>
        <v/>
      </c>
      <c r="BU92" s="265" t="str">
        <f t="shared" si="118"/>
        <v/>
      </c>
      <c r="BV92" s="263" t="str">
        <f t="shared" si="119"/>
        <v/>
      </c>
      <c r="BW92" s="254" t="str">
        <f t="shared" si="120"/>
        <v/>
      </c>
      <c r="BX92" s="254" t="str">
        <f t="shared" si="121"/>
        <v/>
      </c>
      <c r="BY92" s="264" t="str">
        <f t="shared" si="122"/>
        <v/>
      </c>
      <c r="BZ92" s="254" t="str">
        <f t="shared" si="123"/>
        <v/>
      </c>
      <c r="CA92" s="254">
        <f t="shared" si="175"/>
        <v>0</v>
      </c>
      <c r="CB92" s="254">
        <f t="shared" si="176"/>
        <v>0</v>
      </c>
      <c r="CC92" s="254">
        <f t="shared" si="177"/>
        <v>0</v>
      </c>
      <c r="CD92" s="254">
        <f t="shared" si="178"/>
        <v>0</v>
      </c>
      <c r="CE92" s="254">
        <f t="shared" si="179"/>
        <v>0</v>
      </c>
      <c r="CF92" s="254">
        <f t="shared" si="180"/>
        <v>0</v>
      </c>
      <c r="CG92" s="254">
        <f t="shared" si="181"/>
        <v>0</v>
      </c>
      <c r="CH92" s="254">
        <f t="shared" si="182"/>
        <v>0</v>
      </c>
      <c r="CI92" s="254">
        <f t="shared" si="183"/>
        <v>0</v>
      </c>
      <c r="CJ92" s="254">
        <f t="shared" si="184"/>
        <v>0</v>
      </c>
      <c r="CK92" s="254">
        <f t="shared" si="185"/>
        <v>0</v>
      </c>
      <c r="CL92" s="254">
        <f t="shared" si="186"/>
        <v>0</v>
      </c>
      <c r="CM92" s="254">
        <f t="shared" si="187"/>
        <v>0</v>
      </c>
      <c r="CN92" s="254">
        <f t="shared" si="188"/>
        <v>0</v>
      </c>
      <c r="CO92" s="254">
        <f t="shared" si="189"/>
        <v>0</v>
      </c>
      <c r="CP92" s="254">
        <f t="shared" si="190"/>
        <v>0</v>
      </c>
      <c r="CQ92" s="254">
        <f t="shared" si="191"/>
        <v>0</v>
      </c>
      <c r="CR92" s="254">
        <f t="shared" si="192"/>
        <v>0</v>
      </c>
      <c r="CS92" s="254">
        <f t="shared" si="193"/>
        <v>0</v>
      </c>
      <c r="CT92" s="254">
        <f t="shared" si="194"/>
        <v>0</v>
      </c>
      <c r="CU92" s="254">
        <f t="shared" si="195"/>
        <v>0</v>
      </c>
      <c r="CV92" s="254">
        <f t="shared" si="196"/>
        <v>0</v>
      </c>
      <c r="CW92" s="254">
        <f t="shared" si="197"/>
        <v>0</v>
      </c>
      <c r="CX92" s="254">
        <f t="shared" si="198"/>
        <v>0</v>
      </c>
      <c r="CY92" s="254">
        <f t="shared" si="199"/>
        <v>0</v>
      </c>
      <c r="CZ92" s="254">
        <f t="shared" si="200"/>
        <v>0</v>
      </c>
      <c r="DA92" s="254">
        <f t="shared" si="201"/>
        <v>0</v>
      </c>
      <c r="DB92" s="254">
        <f t="shared" si="202"/>
        <v>0</v>
      </c>
      <c r="DC92" s="254">
        <f t="shared" si="203"/>
        <v>0</v>
      </c>
      <c r="DD92" s="254">
        <f t="shared" si="204"/>
        <v>0</v>
      </c>
      <c r="DE92" s="254">
        <f t="shared" si="205"/>
        <v>0</v>
      </c>
      <c r="DF92" s="254">
        <f t="shared" si="206"/>
        <v>0</v>
      </c>
      <c r="DG92" s="254">
        <f t="shared" si="207"/>
        <v>0</v>
      </c>
      <c r="DH92" s="254">
        <f t="shared" si="208"/>
        <v>0</v>
      </c>
      <c r="DI92" s="254">
        <f t="shared" si="209"/>
        <v>0</v>
      </c>
      <c r="DJ92" s="254">
        <f t="shared" si="210"/>
        <v>0</v>
      </c>
      <c r="DK92" s="254">
        <f t="shared" si="211"/>
        <v>0</v>
      </c>
      <c r="DL92" s="254">
        <f t="shared" si="212"/>
        <v>0</v>
      </c>
      <c r="DM92" s="254">
        <f t="shared" si="213"/>
        <v>0</v>
      </c>
      <c r="DN92" s="254">
        <f t="shared" si="214"/>
        <v>0</v>
      </c>
      <c r="DO92" s="254">
        <f t="shared" si="215"/>
        <v>0</v>
      </c>
      <c r="DP92" s="254">
        <f t="shared" si="216"/>
        <v>0</v>
      </c>
      <c r="DQ92" s="254">
        <f t="shared" si="217"/>
        <v>0</v>
      </c>
      <c r="DR92" s="254">
        <f t="shared" si="218"/>
        <v>0</v>
      </c>
      <c r="DS92" s="254">
        <f t="shared" si="219"/>
        <v>0</v>
      </c>
      <c r="DT92" s="254">
        <f t="shared" si="220"/>
        <v>0</v>
      </c>
      <c r="DU92" s="254">
        <f t="shared" si="221"/>
        <v>0</v>
      </c>
      <c r="DV92" s="254">
        <f t="shared" si="222"/>
        <v>0</v>
      </c>
    </row>
    <row r="93" spans="1:126" ht="24" customHeight="1">
      <c r="A93" s="11" t="str">
        <f ca="1">IF(AG93&lt;&gt;"OK","",CONCATENATE(TEXT('Front Page'!$F$33,"000"),TEXT('Front Page'!$F$31,"000"),"-",LEFT('Front Page'!$R$53,5),"-",LEFT(D93,1),AJ93, "-",TEXT(B93,"000")))</f>
        <v/>
      </c>
      <c r="B93" s="12" t="str">
        <f>IFERROR(IF(E93="","",MAX(B$17:B92)+1),"")</f>
        <v/>
      </c>
      <c r="C93" s="13"/>
      <c r="D93" s="29" t="str">
        <f t="shared" si="141"/>
        <v>None</v>
      </c>
      <c r="E93" s="29" t="str">
        <f t="shared" si="109"/>
        <v/>
      </c>
      <c r="F93" s="29" t="str">
        <f t="shared" si="110"/>
        <v/>
      </c>
      <c r="G93" s="363"/>
      <c r="H93" s="364"/>
      <c r="I93" s="325" t="str">
        <f t="shared" si="142"/>
        <v>No</v>
      </c>
      <c r="J93" s="314">
        <v>0</v>
      </c>
      <c r="K93" s="312">
        <v>0</v>
      </c>
      <c r="L93" s="312">
        <v>0</v>
      </c>
      <c r="M93" s="312">
        <v>0</v>
      </c>
      <c r="N93" s="312">
        <v>0</v>
      </c>
      <c r="O93" s="312">
        <v>0</v>
      </c>
      <c r="P93" s="312">
        <v>0</v>
      </c>
      <c r="Q93" s="312">
        <v>0</v>
      </c>
      <c r="R93" s="312">
        <v>0</v>
      </c>
      <c r="S93" s="312">
        <v>0</v>
      </c>
      <c r="T93" s="312">
        <v>0</v>
      </c>
      <c r="U93" s="312">
        <v>0</v>
      </c>
      <c r="V93" s="313">
        <v>1</v>
      </c>
      <c r="W93" s="313">
        <v>1</v>
      </c>
      <c r="X93" s="312">
        <v>0</v>
      </c>
      <c r="Y93" s="312">
        <v>0</v>
      </c>
      <c r="Z93" s="312">
        <v>0</v>
      </c>
      <c r="AA93" s="14">
        <v>0</v>
      </c>
      <c r="AB93" s="317"/>
      <c r="AC93" s="15" t="str">
        <f t="shared" si="143"/>
        <v/>
      </c>
      <c r="AD93" s="15" t="str">
        <f t="shared" si="144"/>
        <v/>
      </c>
      <c r="AE93" s="16" t="str">
        <f t="shared" si="145"/>
        <v>0 - 0</v>
      </c>
      <c r="AF93" s="20" t="str">
        <f t="shared" si="223"/>
        <v>Not an offer</v>
      </c>
      <c r="AG93" s="276" t="str">
        <f t="shared" si="172"/>
        <v>Not an Offer</v>
      </c>
      <c r="AH93" s="150"/>
      <c r="AI93" s="254">
        <v>77</v>
      </c>
      <c r="AJ93" s="149" t="str">
        <f t="shared" si="173"/>
        <v>00-TAG</v>
      </c>
      <c r="AK93" s="254" t="b">
        <f t="shared" si="111"/>
        <v>0</v>
      </c>
      <c r="AL93" s="254">
        <f t="shared" si="146"/>
        <v>0</v>
      </c>
      <c r="AM93" s="254">
        <f t="shared" si="174"/>
        <v>0</v>
      </c>
      <c r="AN93" s="288">
        <f t="shared" si="147"/>
        <v>0</v>
      </c>
      <c r="AO93" s="288">
        <f>IF(AND($BU93=$BV93,BU93=AO$13),$J93&amp;$K93&amp;$L93&amp;$M93&amp;$N93&amp;$O93&amp;$P93&amp;$Q93&amp;$R93&amp;$S93&amp;$T93&amp;$U93,IFERROR(MATCH($AN93,AO$17:AO92,0),-1000))</f>
        <v>1</v>
      </c>
      <c r="AP93" s="288">
        <f>IF(AND($BU93=$BV93,BV93=AP$13),$J93&amp;$K93&amp;$L93&amp;$M93&amp;$N93&amp;$O93&amp;$P93&amp;$Q93&amp;$R93&amp;$S93&amp;$T93&amp;$U93,IFERROR(MATCH($AN93,AP$17:AP92,0),-1000))</f>
        <v>1</v>
      </c>
      <c r="AQ93" s="288">
        <f>IF(AND($BU93=$BV93,BW93=AQ$13),$J93&amp;$K93&amp;$L93&amp;$M93&amp;$N93&amp;$O93&amp;$P93&amp;$Q93&amp;$R93&amp;$S93&amp;$T93&amp;$U93,IFERROR(MATCH($AN93,AQ$17:AQ92,0),-1000))</f>
        <v>1</v>
      </c>
      <c r="AR93" s="288">
        <f>IF(AND($BU93=$BV93,BX93=AR$13),$J93&amp;$K93&amp;$L93&amp;$M93&amp;$N93&amp;$O93&amp;$P93&amp;$Q93&amp;$R93&amp;$S93&amp;$T93&amp;$U93,IFERROR(MATCH($AN93,AR$17:AR92,0),-1000))</f>
        <v>1</v>
      </c>
      <c r="AS93" s="254">
        <f t="shared" si="112"/>
        <v>0</v>
      </c>
      <c r="AT93" s="261" t="str">
        <f t="shared" si="148"/>
        <v/>
      </c>
      <c r="AU93" s="254" t="str">
        <f t="shared" si="149"/>
        <v/>
      </c>
      <c r="AV93" s="254" t="str">
        <f t="shared" si="150"/>
        <v/>
      </c>
      <c r="AW93" s="254" t="str">
        <f t="shared" si="151"/>
        <v/>
      </c>
      <c r="AX93" s="254" t="str">
        <f t="shared" si="152"/>
        <v/>
      </c>
      <c r="AY93" s="254" t="str">
        <f t="shared" si="153"/>
        <v/>
      </c>
      <c r="AZ93" s="254" t="str">
        <f t="shared" si="154"/>
        <v/>
      </c>
      <c r="BA93" s="254" t="str">
        <f t="shared" si="155"/>
        <v/>
      </c>
      <c r="BB93" s="254" t="str">
        <f t="shared" si="156"/>
        <v/>
      </c>
      <c r="BC93" s="254" t="str">
        <f t="shared" si="157"/>
        <v/>
      </c>
      <c r="BD93" s="254" t="str">
        <f t="shared" si="158"/>
        <v/>
      </c>
      <c r="BE93" s="262" t="str">
        <f t="shared" si="159"/>
        <v/>
      </c>
      <c r="BF93" s="263" t="str">
        <f t="shared" si="160"/>
        <v/>
      </c>
      <c r="BG93" s="254" t="str">
        <f t="shared" si="161"/>
        <v/>
      </c>
      <c r="BH93" s="254" t="str">
        <f t="shared" si="162"/>
        <v/>
      </c>
      <c r="BI93" s="254" t="str">
        <f t="shared" si="163"/>
        <v/>
      </c>
      <c r="BJ93" s="254" t="str">
        <f t="shared" si="164"/>
        <v/>
      </c>
      <c r="BK93" s="254" t="str">
        <f t="shared" si="165"/>
        <v/>
      </c>
      <c r="BL93" s="254" t="str">
        <f t="shared" si="166"/>
        <v/>
      </c>
      <c r="BM93" s="254" t="str">
        <f t="shared" si="167"/>
        <v/>
      </c>
      <c r="BN93" s="254" t="str">
        <f t="shared" si="168"/>
        <v/>
      </c>
      <c r="BO93" s="254" t="str">
        <f t="shared" si="169"/>
        <v/>
      </c>
      <c r="BP93" s="254" t="str">
        <f t="shared" si="170"/>
        <v/>
      </c>
      <c r="BQ93" s="264" t="str">
        <f t="shared" si="171"/>
        <v/>
      </c>
      <c r="BR93" s="261" t="str">
        <f t="shared" si="115"/>
        <v/>
      </c>
      <c r="BS93" s="254" t="str">
        <f t="shared" si="116"/>
        <v/>
      </c>
      <c r="BT93" s="254" t="str">
        <f t="shared" si="117"/>
        <v/>
      </c>
      <c r="BU93" s="265" t="str">
        <f t="shared" si="118"/>
        <v/>
      </c>
      <c r="BV93" s="263" t="str">
        <f t="shared" si="119"/>
        <v/>
      </c>
      <c r="BW93" s="254" t="str">
        <f t="shared" si="120"/>
        <v/>
      </c>
      <c r="BX93" s="254" t="str">
        <f t="shared" si="121"/>
        <v/>
      </c>
      <c r="BY93" s="264" t="str">
        <f t="shared" si="122"/>
        <v/>
      </c>
      <c r="BZ93" s="254" t="str">
        <f t="shared" si="123"/>
        <v/>
      </c>
      <c r="CA93" s="254">
        <f t="shared" si="175"/>
        <v>0</v>
      </c>
      <c r="CB93" s="254">
        <f t="shared" si="176"/>
        <v>0</v>
      </c>
      <c r="CC93" s="254">
        <f t="shared" si="177"/>
        <v>0</v>
      </c>
      <c r="CD93" s="254">
        <f t="shared" si="178"/>
        <v>0</v>
      </c>
      <c r="CE93" s="254">
        <f t="shared" si="179"/>
        <v>0</v>
      </c>
      <c r="CF93" s="254">
        <f t="shared" si="180"/>
        <v>0</v>
      </c>
      <c r="CG93" s="254">
        <f t="shared" si="181"/>
        <v>0</v>
      </c>
      <c r="CH93" s="254">
        <f t="shared" si="182"/>
        <v>0</v>
      </c>
      <c r="CI93" s="254">
        <f t="shared" si="183"/>
        <v>0</v>
      </c>
      <c r="CJ93" s="254">
        <f t="shared" si="184"/>
        <v>0</v>
      </c>
      <c r="CK93" s="254">
        <f t="shared" si="185"/>
        <v>0</v>
      </c>
      <c r="CL93" s="254">
        <f t="shared" si="186"/>
        <v>0</v>
      </c>
      <c r="CM93" s="254">
        <f t="shared" si="187"/>
        <v>0</v>
      </c>
      <c r="CN93" s="254">
        <f t="shared" si="188"/>
        <v>0</v>
      </c>
      <c r="CO93" s="254">
        <f t="shared" si="189"/>
        <v>0</v>
      </c>
      <c r="CP93" s="254">
        <f t="shared" si="190"/>
        <v>0</v>
      </c>
      <c r="CQ93" s="254">
        <f t="shared" si="191"/>
        <v>0</v>
      </c>
      <c r="CR93" s="254">
        <f t="shared" si="192"/>
        <v>0</v>
      </c>
      <c r="CS93" s="254">
        <f t="shared" si="193"/>
        <v>0</v>
      </c>
      <c r="CT93" s="254">
        <f t="shared" si="194"/>
        <v>0</v>
      </c>
      <c r="CU93" s="254">
        <f t="shared" si="195"/>
        <v>0</v>
      </c>
      <c r="CV93" s="254">
        <f t="shared" si="196"/>
        <v>0</v>
      </c>
      <c r="CW93" s="254">
        <f t="shared" si="197"/>
        <v>0</v>
      </c>
      <c r="CX93" s="254">
        <f t="shared" si="198"/>
        <v>0</v>
      </c>
      <c r="CY93" s="254">
        <f t="shared" si="199"/>
        <v>0</v>
      </c>
      <c r="CZ93" s="254">
        <f t="shared" si="200"/>
        <v>0</v>
      </c>
      <c r="DA93" s="254">
        <f t="shared" si="201"/>
        <v>0</v>
      </c>
      <c r="DB93" s="254">
        <f t="shared" si="202"/>
        <v>0</v>
      </c>
      <c r="DC93" s="254">
        <f t="shared" si="203"/>
        <v>0</v>
      </c>
      <c r="DD93" s="254">
        <f t="shared" si="204"/>
        <v>0</v>
      </c>
      <c r="DE93" s="254">
        <f t="shared" si="205"/>
        <v>0</v>
      </c>
      <c r="DF93" s="254">
        <f t="shared" si="206"/>
        <v>0</v>
      </c>
      <c r="DG93" s="254">
        <f t="shared" si="207"/>
        <v>0</v>
      </c>
      <c r="DH93" s="254">
        <f t="shared" si="208"/>
        <v>0</v>
      </c>
      <c r="DI93" s="254">
        <f t="shared" si="209"/>
        <v>0</v>
      </c>
      <c r="DJ93" s="254">
        <f t="shared" si="210"/>
        <v>0</v>
      </c>
      <c r="DK93" s="254">
        <f t="shared" si="211"/>
        <v>0</v>
      </c>
      <c r="DL93" s="254">
        <f t="shared" si="212"/>
        <v>0</v>
      </c>
      <c r="DM93" s="254">
        <f t="shared" si="213"/>
        <v>0</v>
      </c>
      <c r="DN93" s="254">
        <f t="shared" si="214"/>
        <v>0</v>
      </c>
      <c r="DO93" s="254">
        <f t="shared" si="215"/>
        <v>0</v>
      </c>
      <c r="DP93" s="254">
        <f t="shared" si="216"/>
        <v>0</v>
      </c>
      <c r="DQ93" s="254">
        <f t="shared" si="217"/>
        <v>0</v>
      </c>
      <c r="DR93" s="254">
        <f t="shared" si="218"/>
        <v>0</v>
      </c>
      <c r="DS93" s="254">
        <f t="shared" si="219"/>
        <v>0</v>
      </c>
      <c r="DT93" s="254">
        <f t="shared" si="220"/>
        <v>0</v>
      </c>
      <c r="DU93" s="254">
        <f t="shared" si="221"/>
        <v>0</v>
      </c>
      <c r="DV93" s="254">
        <f t="shared" si="222"/>
        <v>0</v>
      </c>
    </row>
    <row r="94" spans="1:126" ht="24" customHeight="1">
      <c r="A94" s="11" t="str">
        <f ca="1">IF(AG94&lt;&gt;"OK","",CONCATENATE(TEXT('Front Page'!$F$33,"000"),TEXT('Front Page'!$F$31,"000"),"-",LEFT('Front Page'!$R$53,5),"-",LEFT(D94,1),AJ94, "-",TEXT(B94,"000")))</f>
        <v/>
      </c>
      <c r="B94" s="12" t="str">
        <f>IFERROR(IF(E94="","",MAX(B$17:B93)+1),"")</f>
        <v/>
      </c>
      <c r="C94" s="13"/>
      <c r="D94" s="29" t="str">
        <f t="shared" si="141"/>
        <v>None</v>
      </c>
      <c r="E94" s="29" t="str">
        <f t="shared" si="109"/>
        <v/>
      </c>
      <c r="F94" s="29" t="str">
        <f t="shared" si="110"/>
        <v/>
      </c>
      <c r="G94" s="363"/>
      <c r="H94" s="364"/>
      <c r="I94" s="325" t="str">
        <f t="shared" si="142"/>
        <v>No</v>
      </c>
      <c r="J94" s="314">
        <v>0</v>
      </c>
      <c r="K94" s="312">
        <v>0</v>
      </c>
      <c r="L94" s="312">
        <v>0</v>
      </c>
      <c r="M94" s="312">
        <v>0</v>
      </c>
      <c r="N94" s="312">
        <v>0</v>
      </c>
      <c r="O94" s="312">
        <v>0</v>
      </c>
      <c r="P94" s="312">
        <v>0</v>
      </c>
      <c r="Q94" s="312">
        <v>0</v>
      </c>
      <c r="R94" s="312">
        <v>0</v>
      </c>
      <c r="S94" s="312">
        <v>0</v>
      </c>
      <c r="T94" s="312">
        <v>0</v>
      </c>
      <c r="U94" s="312">
        <v>0</v>
      </c>
      <c r="V94" s="313">
        <v>1</v>
      </c>
      <c r="W94" s="313">
        <v>1</v>
      </c>
      <c r="X94" s="312">
        <v>0</v>
      </c>
      <c r="Y94" s="312">
        <v>0</v>
      </c>
      <c r="Z94" s="312">
        <v>0</v>
      </c>
      <c r="AA94" s="14">
        <v>0</v>
      </c>
      <c r="AB94" s="317"/>
      <c r="AC94" s="15" t="str">
        <f t="shared" si="143"/>
        <v/>
      </c>
      <c r="AD94" s="15" t="str">
        <f t="shared" si="144"/>
        <v/>
      </c>
      <c r="AE94" s="16" t="str">
        <f t="shared" si="145"/>
        <v>0 - 0</v>
      </c>
      <c r="AF94" s="20" t="str">
        <f t="shared" si="223"/>
        <v>Not an offer</v>
      </c>
      <c r="AG94" s="276" t="str">
        <f t="shared" si="172"/>
        <v>Not an Offer</v>
      </c>
      <c r="AH94" s="150"/>
      <c r="AI94" s="254">
        <v>78</v>
      </c>
      <c r="AJ94" s="149" t="str">
        <f t="shared" si="173"/>
        <v>00-TAG</v>
      </c>
      <c r="AK94" s="254" t="b">
        <f t="shared" si="111"/>
        <v>0</v>
      </c>
      <c r="AL94" s="254">
        <f t="shared" si="146"/>
        <v>0</v>
      </c>
      <c r="AM94" s="254">
        <f t="shared" si="174"/>
        <v>0</v>
      </c>
      <c r="AN94" s="288">
        <f t="shared" si="147"/>
        <v>0</v>
      </c>
      <c r="AO94" s="288">
        <f>IF(AND($BU94=$BV94,BU94=AO$13),$J94&amp;$K94&amp;$L94&amp;$M94&amp;$N94&amp;$O94&amp;$P94&amp;$Q94&amp;$R94&amp;$S94&amp;$T94&amp;$U94,IFERROR(MATCH($AN94,AO$17:AO93,0),-1000))</f>
        <v>1</v>
      </c>
      <c r="AP94" s="288">
        <f>IF(AND($BU94=$BV94,BV94=AP$13),$J94&amp;$K94&amp;$L94&amp;$M94&amp;$N94&amp;$O94&amp;$P94&amp;$Q94&amp;$R94&amp;$S94&amp;$T94&amp;$U94,IFERROR(MATCH($AN94,AP$17:AP93,0),-1000))</f>
        <v>1</v>
      </c>
      <c r="AQ94" s="288">
        <f>IF(AND($BU94=$BV94,BW94=AQ$13),$J94&amp;$K94&amp;$L94&amp;$M94&amp;$N94&amp;$O94&amp;$P94&amp;$Q94&amp;$R94&amp;$S94&amp;$T94&amp;$U94,IFERROR(MATCH($AN94,AQ$17:AQ93,0),-1000))</f>
        <v>1</v>
      </c>
      <c r="AR94" s="288">
        <f>IF(AND($BU94=$BV94,BX94=AR$13),$J94&amp;$K94&amp;$L94&amp;$M94&amp;$N94&amp;$O94&amp;$P94&amp;$Q94&amp;$R94&amp;$S94&amp;$T94&amp;$U94,IFERROR(MATCH($AN94,AR$17:AR93,0),-1000))</f>
        <v>1</v>
      </c>
      <c r="AS94" s="254">
        <f t="shared" si="112"/>
        <v>0</v>
      </c>
      <c r="AT94" s="261" t="str">
        <f t="shared" si="148"/>
        <v/>
      </c>
      <c r="AU94" s="254" t="str">
        <f t="shared" si="149"/>
        <v/>
      </c>
      <c r="AV94" s="254" t="str">
        <f t="shared" si="150"/>
        <v/>
      </c>
      <c r="AW94" s="254" t="str">
        <f t="shared" si="151"/>
        <v/>
      </c>
      <c r="AX94" s="254" t="str">
        <f t="shared" si="152"/>
        <v/>
      </c>
      <c r="AY94" s="254" t="str">
        <f t="shared" si="153"/>
        <v/>
      </c>
      <c r="AZ94" s="254" t="str">
        <f t="shared" si="154"/>
        <v/>
      </c>
      <c r="BA94" s="254" t="str">
        <f t="shared" si="155"/>
        <v/>
      </c>
      <c r="BB94" s="254" t="str">
        <f t="shared" si="156"/>
        <v/>
      </c>
      <c r="BC94" s="254" t="str">
        <f t="shared" si="157"/>
        <v/>
      </c>
      <c r="BD94" s="254" t="str">
        <f t="shared" si="158"/>
        <v/>
      </c>
      <c r="BE94" s="262" t="str">
        <f t="shared" si="159"/>
        <v/>
      </c>
      <c r="BF94" s="263" t="str">
        <f t="shared" si="160"/>
        <v/>
      </c>
      <c r="BG94" s="254" t="str">
        <f t="shared" si="161"/>
        <v/>
      </c>
      <c r="BH94" s="254" t="str">
        <f t="shared" si="162"/>
        <v/>
      </c>
      <c r="BI94" s="254" t="str">
        <f t="shared" si="163"/>
        <v/>
      </c>
      <c r="BJ94" s="254" t="str">
        <f t="shared" si="164"/>
        <v/>
      </c>
      <c r="BK94" s="254" t="str">
        <f t="shared" si="165"/>
        <v/>
      </c>
      <c r="BL94" s="254" t="str">
        <f t="shared" si="166"/>
        <v/>
      </c>
      <c r="BM94" s="254" t="str">
        <f t="shared" si="167"/>
        <v/>
      </c>
      <c r="BN94" s="254" t="str">
        <f t="shared" si="168"/>
        <v/>
      </c>
      <c r="BO94" s="254" t="str">
        <f t="shared" si="169"/>
        <v/>
      </c>
      <c r="BP94" s="254" t="str">
        <f t="shared" si="170"/>
        <v/>
      </c>
      <c r="BQ94" s="264" t="str">
        <f t="shared" si="171"/>
        <v/>
      </c>
      <c r="BR94" s="261" t="str">
        <f t="shared" si="115"/>
        <v/>
      </c>
      <c r="BS94" s="254" t="str">
        <f t="shared" si="116"/>
        <v/>
      </c>
      <c r="BT94" s="254" t="str">
        <f t="shared" si="117"/>
        <v/>
      </c>
      <c r="BU94" s="265" t="str">
        <f t="shared" si="118"/>
        <v/>
      </c>
      <c r="BV94" s="263" t="str">
        <f t="shared" si="119"/>
        <v/>
      </c>
      <c r="BW94" s="254" t="str">
        <f t="shared" si="120"/>
        <v/>
      </c>
      <c r="BX94" s="254" t="str">
        <f t="shared" si="121"/>
        <v/>
      </c>
      <c r="BY94" s="264" t="str">
        <f t="shared" si="122"/>
        <v/>
      </c>
      <c r="BZ94" s="254" t="str">
        <f t="shared" si="123"/>
        <v/>
      </c>
      <c r="CA94" s="254">
        <f t="shared" si="175"/>
        <v>0</v>
      </c>
      <c r="CB94" s="254">
        <f t="shared" si="176"/>
        <v>0</v>
      </c>
      <c r="CC94" s="254">
        <f t="shared" si="177"/>
        <v>0</v>
      </c>
      <c r="CD94" s="254">
        <f t="shared" si="178"/>
        <v>0</v>
      </c>
      <c r="CE94" s="254">
        <f t="shared" si="179"/>
        <v>0</v>
      </c>
      <c r="CF94" s="254">
        <f t="shared" si="180"/>
        <v>0</v>
      </c>
      <c r="CG94" s="254">
        <f t="shared" si="181"/>
        <v>0</v>
      </c>
      <c r="CH94" s="254">
        <f t="shared" si="182"/>
        <v>0</v>
      </c>
      <c r="CI94" s="254">
        <f t="shared" si="183"/>
        <v>0</v>
      </c>
      <c r="CJ94" s="254">
        <f t="shared" si="184"/>
        <v>0</v>
      </c>
      <c r="CK94" s="254">
        <f t="shared" si="185"/>
        <v>0</v>
      </c>
      <c r="CL94" s="254">
        <f t="shared" si="186"/>
        <v>0</v>
      </c>
      <c r="CM94" s="254">
        <f t="shared" si="187"/>
        <v>0</v>
      </c>
      <c r="CN94" s="254">
        <f t="shared" si="188"/>
        <v>0</v>
      </c>
      <c r="CO94" s="254">
        <f t="shared" si="189"/>
        <v>0</v>
      </c>
      <c r="CP94" s="254">
        <f t="shared" si="190"/>
        <v>0</v>
      </c>
      <c r="CQ94" s="254">
        <f t="shared" si="191"/>
        <v>0</v>
      </c>
      <c r="CR94" s="254">
        <f t="shared" si="192"/>
        <v>0</v>
      </c>
      <c r="CS94" s="254">
        <f t="shared" si="193"/>
        <v>0</v>
      </c>
      <c r="CT94" s="254">
        <f t="shared" si="194"/>
        <v>0</v>
      </c>
      <c r="CU94" s="254">
        <f t="shared" si="195"/>
        <v>0</v>
      </c>
      <c r="CV94" s="254">
        <f t="shared" si="196"/>
        <v>0</v>
      </c>
      <c r="CW94" s="254">
        <f t="shared" si="197"/>
        <v>0</v>
      </c>
      <c r="CX94" s="254">
        <f t="shared" si="198"/>
        <v>0</v>
      </c>
      <c r="CY94" s="254">
        <f t="shared" si="199"/>
        <v>0</v>
      </c>
      <c r="CZ94" s="254">
        <f t="shared" si="200"/>
        <v>0</v>
      </c>
      <c r="DA94" s="254">
        <f t="shared" si="201"/>
        <v>0</v>
      </c>
      <c r="DB94" s="254">
        <f t="shared" si="202"/>
        <v>0</v>
      </c>
      <c r="DC94" s="254">
        <f t="shared" si="203"/>
        <v>0</v>
      </c>
      <c r="DD94" s="254">
        <f t="shared" si="204"/>
        <v>0</v>
      </c>
      <c r="DE94" s="254">
        <f t="shared" si="205"/>
        <v>0</v>
      </c>
      <c r="DF94" s="254">
        <f t="shared" si="206"/>
        <v>0</v>
      </c>
      <c r="DG94" s="254">
        <f t="shared" si="207"/>
        <v>0</v>
      </c>
      <c r="DH94" s="254">
        <f t="shared" si="208"/>
        <v>0</v>
      </c>
      <c r="DI94" s="254">
        <f t="shared" si="209"/>
        <v>0</v>
      </c>
      <c r="DJ94" s="254">
        <f t="shared" si="210"/>
        <v>0</v>
      </c>
      <c r="DK94" s="254">
        <f t="shared" si="211"/>
        <v>0</v>
      </c>
      <c r="DL94" s="254">
        <f t="shared" si="212"/>
        <v>0</v>
      </c>
      <c r="DM94" s="254">
        <f t="shared" si="213"/>
        <v>0</v>
      </c>
      <c r="DN94" s="254">
        <f t="shared" si="214"/>
        <v>0</v>
      </c>
      <c r="DO94" s="254">
        <f t="shared" si="215"/>
        <v>0</v>
      </c>
      <c r="DP94" s="254">
        <f t="shared" si="216"/>
        <v>0</v>
      </c>
      <c r="DQ94" s="254">
        <f t="shared" si="217"/>
        <v>0</v>
      </c>
      <c r="DR94" s="254">
        <f t="shared" si="218"/>
        <v>0</v>
      </c>
      <c r="DS94" s="254">
        <f t="shared" si="219"/>
        <v>0</v>
      </c>
      <c r="DT94" s="254">
        <f t="shared" si="220"/>
        <v>0</v>
      </c>
      <c r="DU94" s="254">
        <f t="shared" si="221"/>
        <v>0</v>
      </c>
      <c r="DV94" s="254">
        <f t="shared" si="222"/>
        <v>0</v>
      </c>
    </row>
    <row r="95" spans="1:126" ht="24" customHeight="1">
      <c r="A95" s="11" t="str">
        <f ca="1">IF(AG95&lt;&gt;"OK","",CONCATENATE(TEXT('Front Page'!$F$33,"000"),TEXT('Front Page'!$F$31,"000"),"-",LEFT('Front Page'!$R$53,5),"-",LEFT(D95,1),AJ95, "-",TEXT(B95,"000")))</f>
        <v/>
      </c>
      <c r="B95" s="12" t="str">
        <f>IFERROR(IF(E95="","",MAX(B$17:B94)+1),"")</f>
        <v/>
      </c>
      <c r="C95" s="13"/>
      <c r="D95" s="29" t="str">
        <f t="shared" si="141"/>
        <v>None</v>
      </c>
      <c r="E95" s="29" t="str">
        <f t="shared" si="109"/>
        <v/>
      </c>
      <c r="F95" s="29" t="str">
        <f t="shared" si="110"/>
        <v/>
      </c>
      <c r="G95" s="363"/>
      <c r="H95" s="364"/>
      <c r="I95" s="325" t="str">
        <f t="shared" si="142"/>
        <v>No</v>
      </c>
      <c r="J95" s="314">
        <v>0</v>
      </c>
      <c r="K95" s="312">
        <v>0</v>
      </c>
      <c r="L95" s="312">
        <v>0</v>
      </c>
      <c r="M95" s="312">
        <v>0</v>
      </c>
      <c r="N95" s="312">
        <v>0</v>
      </c>
      <c r="O95" s="312">
        <v>0</v>
      </c>
      <c r="P95" s="312">
        <v>0</v>
      </c>
      <c r="Q95" s="312">
        <v>0</v>
      </c>
      <c r="R95" s="312">
        <v>0</v>
      </c>
      <c r="S95" s="312">
        <v>0</v>
      </c>
      <c r="T95" s="312">
        <v>0</v>
      </c>
      <c r="U95" s="312">
        <v>0</v>
      </c>
      <c r="V95" s="313">
        <v>1</v>
      </c>
      <c r="W95" s="313">
        <v>1</v>
      </c>
      <c r="X95" s="312">
        <v>0</v>
      </c>
      <c r="Y95" s="312">
        <v>0</v>
      </c>
      <c r="Z95" s="312">
        <v>0</v>
      </c>
      <c r="AA95" s="14">
        <v>0</v>
      </c>
      <c r="AB95" s="317"/>
      <c r="AC95" s="15" t="str">
        <f t="shared" si="143"/>
        <v/>
      </c>
      <c r="AD95" s="15" t="str">
        <f t="shared" si="144"/>
        <v/>
      </c>
      <c r="AE95" s="16" t="str">
        <f t="shared" si="145"/>
        <v>0 - 0</v>
      </c>
      <c r="AF95" s="20" t="str">
        <f t="shared" si="223"/>
        <v>Not an offer</v>
      </c>
      <c r="AG95" s="276" t="str">
        <f t="shared" si="172"/>
        <v>Not an Offer</v>
      </c>
      <c r="AH95" s="150"/>
      <c r="AI95" s="254">
        <v>79</v>
      </c>
      <c r="AJ95" s="149" t="str">
        <f t="shared" si="173"/>
        <v>00-TAG</v>
      </c>
      <c r="AK95" s="254" t="b">
        <f t="shared" si="111"/>
        <v>0</v>
      </c>
      <c r="AL95" s="254">
        <f t="shared" si="146"/>
        <v>0</v>
      </c>
      <c r="AM95" s="254">
        <f t="shared" si="174"/>
        <v>0</v>
      </c>
      <c r="AN95" s="288">
        <f t="shared" si="147"/>
        <v>0</v>
      </c>
      <c r="AO95" s="288">
        <f>IF(AND($BU95=$BV95,BU95=AO$13),$J95&amp;$K95&amp;$L95&amp;$M95&amp;$N95&amp;$O95&amp;$P95&amp;$Q95&amp;$R95&amp;$S95&amp;$T95&amp;$U95,IFERROR(MATCH($AN95,AO$17:AO94,0),-1000))</f>
        <v>1</v>
      </c>
      <c r="AP95" s="288">
        <f>IF(AND($BU95=$BV95,BV95=AP$13),$J95&amp;$K95&amp;$L95&amp;$M95&amp;$N95&amp;$O95&amp;$P95&amp;$Q95&amp;$R95&amp;$S95&amp;$T95&amp;$U95,IFERROR(MATCH($AN95,AP$17:AP94,0),-1000))</f>
        <v>1</v>
      </c>
      <c r="AQ95" s="288">
        <f>IF(AND($BU95=$BV95,BW95=AQ$13),$J95&amp;$K95&amp;$L95&amp;$M95&amp;$N95&amp;$O95&amp;$P95&amp;$Q95&amp;$R95&amp;$S95&amp;$T95&amp;$U95,IFERROR(MATCH($AN95,AQ$17:AQ94,0),-1000))</f>
        <v>1</v>
      </c>
      <c r="AR95" s="288">
        <f>IF(AND($BU95=$BV95,BX95=AR$13),$J95&amp;$K95&amp;$L95&amp;$M95&amp;$N95&amp;$O95&amp;$P95&amp;$Q95&amp;$R95&amp;$S95&amp;$T95&amp;$U95,IFERROR(MATCH($AN95,AR$17:AR94,0),-1000))</f>
        <v>1</v>
      </c>
      <c r="AS95" s="254">
        <f t="shared" si="112"/>
        <v>0</v>
      </c>
      <c r="AT95" s="261" t="str">
        <f t="shared" si="148"/>
        <v/>
      </c>
      <c r="AU95" s="254" t="str">
        <f t="shared" si="149"/>
        <v/>
      </c>
      <c r="AV95" s="254" t="str">
        <f t="shared" si="150"/>
        <v/>
      </c>
      <c r="AW95" s="254" t="str">
        <f t="shared" si="151"/>
        <v/>
      </c>
      <c r="AX95" s="254" t="str">
        <f t="shared" si="152"/>
        <v/>
      </c>
      <c r="AY95" s="254" t="str">
        <f t="shared" si="153"/>
        <v/>
      </c>
      <c r="AZ95" s="254" t="str">
        <f t="shared" si="154"/>
        <v/>
      </c>
      <c r="BA95" s="254" t="str">
        <f t="shared" si="155"/>
        <v/>
      </c>
      <c r="BB95" s="254" t="str">
        <f t="shared" si="156"/>
        <v/>
      </c>
      <c r="BC95" s="254" t="str">
        <f t="shared" si="157"/>
        <v/>
      </c>
      <c r="BD95" s="254" t="str">
        <f t="shared" si="158"/>
        <v/>
      </c>
      <c r="BE95" s="262" t="str">
        <f t="shared" si="159"/>
        <v/>
      </c>
      <c r="BF95" s="263" t="str">
        <f t="shared" si="160"/>
        <v/>
      </c>
      <c r="BG95" s="254" t="str">
        <f t="shared" si="161"/>
        <v/>
      </c>
      <c r="BH95" s="254" t="str">
        <f t="shared" si="162"/>
        <v/>
      </c>
      <c r="BI95" s="254" t="str">
        <f t="shared" si="163"/>
        <v/>
      </c>
      <c r="BJ95" s="254" t="str">
        <f t="shared" si="164"/>
        <v/>
      </c>
      <c r="BK95" s="254" t="str">
        <f t="shared" si="165"/>
        <v/>
      </c>
      <c r="BL95" s="254" t="str">
        <f t="shared" si="166"/>
        <v/>
      </c>
      <c r="BM95" s="254" t="str">
        <f t="shared" si="167"/>
        <v/>
      </c>
      <c r="BN95" s="254" t="str">
        <f t="shared" si="168"/>
        <v/>
      </c>
      <c r="BO95" s="254" t="str">
        <f t="shared" si="169"/>
        <v/>
      </c>
      <c r="BP95" s="254" t="str">
        <f t="shared" si="170"/>
        <v/>
      </c>
      <c r="BQ95" s="264" t="str">
        <f t="shared" si="171"/>
        <v/>
      </c>
      <c r="BR95" s="261" t="str">
        <f t="shared" si="115"/>
        <v/>
      </c>
      <c r="BS95" s="254" t="str">
        <f t="shared" si="116"/>
        <v/>
      </c>
      <c r="BT95" s="254" t="str">
        <f t="shared" si="117"/>
        <v/>
      </c>
      <c r="BU95" s="265" t="str">
        <f t="shared" si="118"/>
        <v/>
      </c>
      <c r="BV95" s="263" t="str">
        <f t="shared" si="119"/>
        <v/>
      </c>
      <c r="BW95" s="254" t="str">
        <f t="shared" si="120"/>
        <v/>
      </c>
      <c r="BX95" s="254" t="str">
        <f t="shared" si="121"/>
        <v/>
      </c>
      <c r="BY95" s="264" t="str">
        <f t="shared" si="122"/>
        <v/>
      </c>
      <c r="BZ95" s="254" t="str">
        <f t="shared" si="123"/>
        <v/>
      </c>
      <c r="CA95" s="254">
        <f t="shared" si="175"/>
        <v>0</v>
      </c>
      <c r="CB95" s="254">
        <f t="shared" si="176"/>
        <v>0</v>
      </c>
      <c r="CC95" s="254">
        <f t="shared" si="177"/>
        <v>0</v>
      </c>
      <c r="CD95" s="254">
        <f t="shared" si="178"/>
        <v>0</v>
      </c>
      <c r="CE95" s="254">
        <f t="shared" si="179"/>
        <v>0</v>
      </c>
      <c r="CF95" s="254">
        <f t="shared" si="180"/>
        <v>0</v>
      </c>
      <c r="CG95" s="254">
        <f t="shared" si="181"/>
        <v>0</v>
      </c>
      <c r="CH95" s="254">
        <f t="shared" si="182"/>
        <v>0</v>
      </c>
      <c r="CI95" s="254">
        <f t="shared" si="183"/>
        <v>0</v>
      </c>
      <c r="CJ95" s="254">
        <f t="shared" si="184"/>
        <v>0</v>
      </c>
      <c r="CK95" s="254">
        <f t="shared" si="185"/>
        <v>0</v>
      </c>
      <c r="CL95" s="254">
        <f t="shared" si="186"/>
        <v>0</v>
      </c>
      <c r="CM95" s="254">
        <f t="shared" si="187"/>
        <v>0</v>
      </c>
      <c r="CN95" s="254">
        <f t="shared" si="188"/>
        <v>0</v>
      </c>
      <c r="CO95" s="254">
        <f t="shared" si="189"/>
        <v>0</v>
      </c>
      <c r="CP95" s="254">
        <f t="shared" si="190"/>
        <v>0</v>
      </c>
      <c r="CQ95" s="254">
        <f t="shared" si="191"/>
        <v>0</v>
      </c>
      <c r="CR95" s="254">
        <f t="shared" si="192"/>
        <v>0</v>
      </c>
      <c r="CS95" s="254">
        <f t="shared" si="193"/>
        <v>0</v>
      </c>
      <c r="CT95" s="254">
        <f t="shared" si="194"/>
        <v>0</v>
      </c>
      <c r="CU95" s="254">
        <f t="shared" si="195"/>
        <v>0</v>
      </c>
      <c r="CV95" s="254">
        <f t="shared" si="196"/>
        <v>0</v>
      </c>
      <c r="CW95" s="254">
        <f t="shared" si="197"/>
        <v>0</v>
      </c>
      <c r="CX95" s="254">
        <f t="shared" si="198"/>
        <v>0</v>
      </c>
      <c r="CY95" s="254">
        <f t="shared" si="199"/>
        <v>0</v>
      </c>
      <c r="CZ95" s="254">
        <f t="shared" si="200"/>
        <v>0</v>
      </c>
      <c r="DA95" s="254">
        <f t="shared" si="201"/>
        <v>0</v>
      </c>
      <c r="DB95" s="254">
        <f t="shared" si="202"/>
        <v>0</v>
      </c>
      <c r="DC95" s="254">
        <f t="shared" si="203"/>
        <v>0</v>
      </c>
      <c r="DD95" s="254">
        <f t="shared" si="204"/>
        <v>0</v>
      </c>
      <c r="DE95" s="254">
        <f t="shared" si="205"/>
        <v>0</v>
      </c>
      <c r="DF95" s="254">
        <f t="shared" si="206"/>
        <v>0</v>
      </c>
      <c r="DG95" s="254">
        <f t="shared" si="207"/>
        <v>0</v>
      </c>
      <c r="DH95" s="254">
        <f t="shared" si="208"/>
        <v>0</v>
      </c>
      <c r="DI95" s="254">
        <f t="shared" si="209"/>
        <v>0</v>
      </c>
      <c r="DJ95" s="254">
        <f t="shared" si="210"/>
        <v>0</v>
      </c>
      <c r="DK95" s="254">
        <f t="shared" si="211"/>
        <v>0</v>
      </c>
      <c r="DL95" s="254">
        <f t="shared" si="212"/>
        <v>0</v>
      </c>
      <c r="DM95" s="254">
        <f t="shared" si="213"/>
        <v>0</v>
      </c>
      <c r="DN95" s="254">
        <f t="shared" si="214"/>
        <v>0</v>
      </c>
      <c r="DO95" s="254">
        <f t="shared" si="215"/>
        <v>0</v>
      </c>
      <c r="DP95" s="254">
        <f t="shared" si="216"/>
        <v>0</v>
      </c>
      <c r="DQ95" s="254">
        <f t="shared" si="217"/>
        <v>0</v>
      </c>
      <c r="DR95" s="254">
        <f t="shared" si="218"/>
        <v>0</v>
      </c>
      <c r="DS95" s="254">
        <f t="shared" si="219"/>
        <v>0</v>
      </c>
      <c r="DT95" s="254">
        <f t="shared" si="220"/>
        <v>0</v>
      </c>
      <c r="DU95" s="254">
        <f t="shared" si="221"/>
        <v>0</v>
      </c>
      <c r="DV95" s="254">
        <f t="shared" si="222"/>
        <v>0</v>
      </c>
    </row>
    <row r="96" spans="1:126" ht="24" customHeight="1">
      <c r="A96" s="11" t="str">
        <f ca="1">IF(AG96&lt;&gt;"OK","",CONCATENATE(TEXT('Front Page'!$F$33,"000"),TEXT('Front Page'!$F$31,"000"),"-",LEFT('Front Page'!$R$53,5),"-",LEFT(D96,1),AJ96, "-",TEXT(B96,"000")))</f>
        <v/>
      </c>
      <c r="B96" s="12" t="str">
        <f>IFERROR(IF(E96="","",MAX(B$17:B95)+1),"")</f>
        <v/>
      </c>
      <c r="C96" s="13"/>
      <c r="D96" s="29" t="str">
        <f t="shared" si="141"/>
        <v>None</v>
      </c>
      <c r="E96" s="29" t="str">
        <f t="shared" si="109"/>
        <v/>
      </c>
      <c r="F96" s="29" t="str">
        <f t="shared" si="110"/>
        <v/>
      </c>
      <c r="G96" s="363"/>
      <c r="H96" s="364"/>
      <c r="I96" s="325" t="str">
        <f t="shared" si="142"/>
        <v>No</v>
      </c>
      <c r="J96" s="314">
        <v>0</v>
      </c>
      <c r="K96" s="312">
        <v>0</v>
      </c>
      <c r="L96" s="312">
        <v>0</v>
      </c>
      <c r="M96" s="312">
        <v>0</v>
      </c>
      <c r="N96" s="312">
        <v>0</v>
      </c>
      <c r="O96" s="312">
        <v>0</v>
      </c>
      <c r="P96" s="312">
        <v>0</v>
      </c>
      <c r="Q96" s="312">
        <v>0</v>
      </c>
      <c r="R96" s="312">
        <v>0</v>
      </c>
      <c r="S96" s="312">
        <v>0</v>
      </c>
      <c r="T96" s="312">
        <v>0</v>
      </c>
      <c r="U96" s="312">
        <v>0</v>
      </c>
      <c r="V96" s="313">
        <v>1</v>
      </c>
      <c r="W96" s="313">
        <v>1</v>
      </c>
      <c r="X96" s="312">
        <v>0</v>
      </c>
      <c r="Y96" s="312">
        <v>0</v>
      </c>
      <c r="Z96" s="312">
        <v>0</v>
      </c>
      <c r="AA96" s="14">
        <v>0</v>
      </c>
      <c r="AB96" s="317"/>
      <c r="AC96" s="15" t="str">
        <f t="shared" si="143"/>
        <v/>
      </c>
      <c r="AD96" s="15" t="str">
        <f t="shared" si="144"/>
        <v/>
      </c>
      <c r="AE96" s="16" t="str">
        <f t="shared" si="145"/>
        <v>0 - 0</v>
      </c>
      <c r="AF96" s="20" t="str">
        <f t="shared" si="223"/>
        <v>Not an offer</v>
      </c>
      <c r="AG96" s="276" t="str">
        <f t="shared" si="172"/>
        <v>Not an Offer</v>
      </c>
      <c r="AH96" s="150"/>
      <c r="AI96" s="254">
        <v>80</v>
      </c>
      <c r="AJ96" s="149" t="str">
        <f t="shared" si="173"/>
        <v>00-TAG</v>
      </c>
      <c r="AK96" s="254" t="b">
        <f t="shared" si="111"/>
        <v>0</v>
      </c>
      <c r="AL96" s="254">
        <f t="shared" si="146"/>
        <v>0</v>
      </c>
      <c r="AM96" s="254">
        <f t="shared" si="174"/>
        <v>0</v>
      </c>
      <c r="AN96" s="288">
        <f t="shared" si="147"/>
        <v>0</v>
      </c>
      <c r="AO96" s="288">
        <f>IF(AND($BU96=$BV96,BU96=AO$13),$J96&amp;$K96&amp;$L96&amp;$M96&amp;$N96&amp;$O96&amp;$P96&amp;$Q96&amp;$R96&amp;$S96&amp;$T96&amp;$U96,IFERROR(MATCH($AN96,AO$17:AO95,0),-1000))</f>
        <v>1</v>
      </c>
      <c r="AP96" s="288">
        <f>IF(AND($BU96=$BV96,BV96=AP$13),$J96&amp;$K96&amp;$L96&amp;$M96&amp;$N96&amp;$O96&amp;$P96&amp;$Q96&amp;$R96&amp;$S96&amp;$T96&amp;$U96,IFERROR(MATCH($AN96,AP$17:AP95,0),-1000))</f>
        <v>1</v>
      </c>
      <c r="AQ96" s="288">
        <f>IF(AND($BU96=$BV96,BW96=AQ$13),$J96&amp;$K96&amp;$L96&amp;$M96&amp;$N96&amp;$O96&amp;$P96&amp;$Q96&amp;$R96&amp;$S96&amp;$T96&amp;$U96,IFERROR(MATCH($AN96,AQ$17:AQ95,0),-1000))</f>
        <v>1</v>
      </c>
      <c r="AR96" s="288">
        <f>IF(AND($BU96=$BV96,BX96=AR$13),$J96&amp;$K96&amp;$L96&amp;$M96&amp;$N96&amp;$O96&amp;$P96&amp;$Q96&amp;$R96&amp;$S96&amp;$T96&amp;$U96,IFERROR(MATCH($AN96,AR$17:AR95,0),-1000))</f>
        <v>1</v>
      </c>
      <c r="AS96" s="254">
        <f t="shared" si="112"/>
        <v>0</v>
      </c>
      <c r="AT96" s="261" t="str">
        <f t="shared" si="148"/>
        <v/>
      </c>
      <c r="AU96" s="254" t="str">
        <f t="shared" si="149"/>
        <v/>
      </c>
      <c r="AV96" s="254" t="str">
        <f t="shared" si="150"/>
        <v/>
      </c>
      <c r="AW96" s="254" t="str">
        <f t="shared" si="151"/>
        <v/>
      </c>
      <c r="AX96" s="254" t="str">
        <f t="shared" si="152"/>
        <v/>
      </c>
      <c r="AY96" s="254" t="str">
        <f t="shared" si="153"/>
        <v/>
      </c>
      <c r="AZ96" s="254" t="str">
        <f t="shared" si="154"/>
        <v/>
      </c>
      <c r="BA96" s="254" t="str">
        <f t="shared" si="155"/>
        <v/>
      </c>
      <c r="BB96" s="254" t="str">
        <f t="shared" si="156"/>
        <v/>
      </c>
      <c r="BC96" s="254" t="str">
        <f t="shared" si="157"/>
        <v/>
      </c>
      <c r="BD96" s="254" t="str">
        <f t="shared" si="158"/>
        <v/>
      </c>
      <c r="BE96" s="262" t="str">
        <f t="shared" si="159"/>
        <v/>
      </c>
      <c r="BF96" s="263" t="str">
        <f t="shared" si="160"/>
        <v/>
      </c>
      <c r="BG96" s="254" t="str">
        <f t="shared" si="161"/>
        <v/>
      </c>
      <c r="BH96" s="254" t="str">
        <f t="shared" si="162"/>
        <v/>
      </c>
      <c r="BI96" s="254" t="str">
        <f t="shared" si="163"/>
        <v/>
      </c>
      <c r="BJ96" s="254" t="str">
        <f t="shared" si="164"/>
        <v/>
      </c>
      <c r="BK96" s="254" t="str">
        <f t="shared" si="165"/>
        <v/>
      </c>
      <c r="BL96" s="254" t="str">
        <f t="shared" si="166"/>
        <v/>
      </c>
      <c r="BM96" s="254" t="str">
        <f t="shared" si="167"/>
        <v/>
      </c>
      <c r="BN96" s="254" t="str">
        <f t="shared" si="168"/>
        <v/>
      </c>
      <c r="BO96" s="254" t="str">
        <f t="shared" si="169"/>
        <v/>
      </c>
      <c r="BP96" s="254" t="str">
        <f t="shared" si="170"/>
        <v/>
      </c>
      <c r="BQ96" s="264" t="str">
        <f t="shared" si="171"/>
        <v/>
      </c>
      <c r="BR96" s="261" t="str">
        <f t="shared" si="115"/>
        <v/>
      </c>
      <c r="BS96" s="254" t="str">
        <f t="shared" si="116"/>
        <v/>
      </c>
      <c r="BT96" s="254" t="str">
        <f t="shared" si="117"/>
        <v/>
      </c>
      <c r="BU96" s="265" t="str">
        <f t="shared" si="118"/>
        <v/>
      </c>
      <c r="BV96" s="263" t="str">
        <f t="shared" si="119"/>
        <v/>
      </c>
      <c r="BW96" s="254" t="str">
        <f t="shared" si="120"/>
        <v/>
      </c>
      <c r="BX96" s="254" t="str">
        <f t="shared" si="121"/>
        <v/>
      </c>
      <c r="BY96" s="264" t="str">
        <f t="shared" si="122"/>
        <v/>
      </c>
      <c r="BZ96" s="254" t="str">
        <f t="shared" si="123"/>
        <v/>
      </c>
      <c r="CA96" s="254">
        <f t="shared" si="175"/>
        <v>0</v>
      </c>
      <c r="CB96" s="254">
        <f t="shared" si="176"/>
        <v>0</v>
      </c>
      <c r="CC96" s="254">
        <f t="shared" si="177"/>
        <v>0</v>
      </c>
      <c r="CD96" s="254">
        <f t="shared" si="178"/>
        <v>0</v>
      </c>
      <c r="CE96" s="254">
        <f t="shared" si="179"/>
        <v>0</v>
      </c>
      <c r="CF96" s="254">
        <f t="shared" si="180"/>
        <v>0</v>
      </c>
      <c r="CG96" s="254">
        <f t="shared" si="181"/>
        <v>0</v>
      </c>
      <c r="CH96" s="254">
        <f t="shared" si="182"/>
        <v>0</v>
      </c>
      <c r="CI96" s="254">
        <f t="shared" si="183"/>
        <v>0</v>
      </c>
      <c r="CJ96" s="254">
        <f t="shared" si="184"/>
        <v>0</v>
      </c>
      <c r="CK96" s="254">
        <f t="shared" si="185"/>
        <v>0</v>
      </c>
      <c r="CL96" s="254">
        <f t="shared" si="186"/>
        <v>0</v>
      </c>
      <c r="CM96" s="254">
        <f t="shared" si="187"/>
        <v>0</v>
      </c>
      <c r="CN96" s="254">
        <f t="shared" si="188"/>
        <v>0</v>
      </c>
      <c r="CO96" s="254">
        <f t="shared" si="189"/>
        <v>0</v>
      </c>
      <c r="CP96" s="254">
        <f t="shared" si="190"/>
        <v>0</v>
      </c>
      <c r="CQ96" s="254">
        <f t="shared" si="191"/>
        <v>0</v>
      </c>
      <c r="CR96" s="254">
        <f t="shared" si="192"/>
        <v>0</v>
      </c>
      <c r="CS96" s="254">
        <f t="shared" si="193"/>
        <v>0</v>
      </c>
      <c r="CT96" s="254">
        <f t="shared" si="194"/>
        <v>0</v>
      </c>
      <c r="CU96" s="254">
        <f t="shared" si="195"/>
        <v>0</v>
      </c>
      <c r="CV96" s="254">
        <f t="shared" si="196"/>
        <v>0</v>
      </c>
      <c r="CW96" s="254">
        <f t="shared" si="197"/>
        <v>0</v>
      </c>
      <c r="CX96" s="254">
        <f t="shared" si="198"/>
        <v>0</v>
      </c>
      <c r="CY96" s="254">
        <f t="shared" si="199"/>
        <v>0</v>
      </c>
      <c r="CZ96" s="254">
        <f t="shared" si="200"/>
        <v>0</v>
      </c>
      <c r="DA96" s="254">
        <f t="shared" si="201"/>
        <v>0</v>
      </c>
      <c r="DB96" s="254">
        <f t="shared" si="202"/>
        <v>0</v>
      </c>
      <c r="DC96" s="254">
        <f t="shared" si="203"/>
        <v>0</v>
      </c>
      <c r="DD96" s="254">
        <f t="shared" si="204"/>
        <v>0</v>
      </c>
      <c r="DE96" s="254">
        <f t="shared" si="205"/>
        <v>0</v>
      </c>
      <c r="DF96" s="254">
        <f t="shared" si="206"/>
        <v>0</v>
      </c>
      <c r="DG96" s="254">
        <f t="shared" si="207"/>
        <v>0</v>
      </c>
      <c r="DH96" s="254">
        <f t="shared" si="208"/>
        <v>0</v>
      </c>
      <c r="DI96" s="254">
        <f t="shared" si="209"/>
        <v>0</v>
      </c>
      <c r="DJ96" s="254">
        <f t="shared" si="210"/>
        <v>0</v>
      </c>
      <c r="DK96" s="254">
        <f t="shared" si="211"/>
        <v>0</v>
      </c>
      <c r="DL96" s="254">
        <f t="shared" si="212"/>
        <v>0</v>
      </c>
      <c r="DM96" s="254">
        <f t="shared" si="213"/>
        <v>0</v>
      </c>
      <c r="DN96" s="254">
        <f t="shared" si="214"/>
        <v>0</v>
      </c>
      <c r="DO96" s="254">
        <f t="shared" si="215"/>
        <v>0</v>
      </c>
      <c r="DP96" s="254">
        <f t="shared" si="216"/>
        <v>0</v>
      </c>
      <c r="DQ96" s="254">
        <f t="shared" si="217"/>
        <v>0</v>
      </c>
      <c r="DR96" s="254">
        <f t="shared" si="218"/>
        <v>0</v>
      </c>
      <c r="DS96" s="254">
        <f t="shared" si="219"/>
        <v>0</v>
      </c>
      <c r="DT96" s="254">
        <f t="shared" si="220"/>
        <v>0</v>
      </c>
      <c r="DU96" s="254">
        <f t="shared" si="221"/>
        <v>0</v>
      </c>
      <c r="DV96" s="254">
        <f t="shared" si="222"/>
        <v>0</v>
      </c>
    </row>
    <row r="97" spans="1:126" ht="24" customHeight="1">
      <c r="A97" s="11" t="str">
        <f ca="1">IF(AG97&lt;&gt;"OK","",CONCATENATE(TEXT('Front Page'!$F$33,"000"),TEXT('Front Page'!$F$31,"000"),"-",LEFT('Front Page'!$R$53,5),"-",LEFT(D97,1),AJ97, "-",TEXT(B97,"000")))</f>
        <v/>
      </c>
      <c r="B97" s="12" t="str">
        <f>IFERROR(IF(E97="","",MAX(B$17:B96)+1),"")</f>
        <v/>
      </c>
      <c r="C97" s="13"/>
      <c r="D97" s="29" t="str">
        <f t="shared" si="141"/>
        <v>None</v>
      </c>
      <c r="E97" s="29" t="str">
        <f t="shared" si="109"/>
        <v/>
      </c>
      <c r="F97" s="29" t="str">
        <f t="shared" si="110"/>
        <v/>
      </c>
      <c r="G97" s="363"/>
      <c r="H97" s="364"/>
      <c r="I97" s="325" t="str">
        <f t="shared" ref="I97:I160" si="224">IF(OR(AND(D97="Q3",MIN(P97:R97)&lt;&gt;MAX(P97:R97)),AND(D97="YR",MIN(J97:U97)&lt;&gt;MAX(J97:U97)),D97="Monthly"),"Yes", "No")</f>
        <v>No</v>
      </c>
      <c r="J97" s="314">
        <v>0</v>
      </c>
      <c r="K97" s="312">
        <v>0</v>
      </c>
      <c r="L97" s="312">
        <v>0</v>
      </c>
      <c r="M97" s="312">
        <v>0</v>
      </c>
      <c r="N97" s="312">
        <v>0</v>
      </c>
      <c r="O97" s="312">
        <v>0</v>
      </c>
      <c r="P97" s="312">
        <v>0</v>
      </c>
      <c r="Q97" s="312">
        <v>0</v>
      </c>
      <c r="R97" s="312">
        <v>0</v>
      </c>
      <c r="S97" s="312">
        <v>0</v>
      </c>
      <c r="T97" s="312">
        <v>0</v>
      </c>
      <c r="U97" s="312">
        <v>0</v>
      </c>
      <c r="V97" s="313">
        <v>1</v>
      </c>
      <c r="W97" s="313">
        <v>1</v>
      </c>
      <c r="X97" s="312">
        <v>0</v>
      </c>
      <c r="Y97" s="312">
        <v>0</v>
      </c>
      <c r="Z97" s="312">
        <v>0</v>
      </c>
      <c r="AA97" s="14">
        <v>0</v>
      </c>
      <c r="AB97" s="317"/>
      <c r="AC97" s="15" t="str">
        <f t="shared" si="143"/>
        <v/>
      </c>
      <c r="AD97" s="15" t="str">
        <f t="shared" si="144"/>
        <v/>
      </c>
      <c r="AE97" s="16" t="str">
        <f t="shared" si="145"/>
        <v>0 - 0</v>
      </c>
      <c r="AF97" s="20" t="str">
        <f t="shared" si="223"/>
        <v>Not an offer</v>
      </c>
      <c r="AG97" s="276" t="str">
        <f t="shared" si="172"/>
        <v>Not an Offer</v>
      </c>
      <c r="AH97" s="150"/>
      <c r="AI97" s="254">
        <v>81</v>
      </c>
      <c r="AJ97" s="149" t="str">
        <f t="shared" si="173"/>
        <v>00-TAG</v>
      </c>
      <c r="AK97" s="254" t="b">
        <f t="shared" si="111"/>
        <v>0</v>
      </c>
      <c r="AL97" s="254">
        <f t="shared" si="146"/>
        <v>0</v>
      </c>
      <c r="AM97" s="254">
        <f t="shared" si="174"/>
        <v>0</v>
      </c>
      <c r="AN97" s="288">
        <f t="shared" si="147"/>
        <v>0</v>
      </c>
      <c r="AO97" s="288">
        <f>IF(AND($BU97=$BV97,BU97=AO$13),$J97&amp;$K97&amp;$L97&amp;$M97&amp;$N97&amp;$O97&amp;$P97&amp;$Q97&amp;$R97&amp;$S97&amp;$T97&amp;$U97,IFERROR(MATCH($AN97,AO$17:AO96,0),-1000))</f>
        <v>1</v>
      </c>
      <c r="AP97" s="288">
        <f>IF(AND($BU97=$BV97,BV97=AP$13),$J97&amp;$K97&amp;$L97&amp;$M97&amp;$N97&amp;$O97&amp;$P97&amp;$Q97&amp;$R97&amp;$S97&amp;$T97&amp;$U97,IFERROR(MATCH($AN97,AP$17:AP96,0),-1000))</f>
        <v>1</v>
      </c>
      <c r="AQ97" s="288">
        <f>IF(AND($BU97=$BV97,BW97=AQ$13),$J97&amp;$K97&amp;$L97&amp;$M97&amp;$N97&amp;$O97&amp;$P97&amp;$Q97&amp;$R97&amp;$S97&amp;$T97&amp;$U97,IFERROR(MATCH($AN97,AQ$17:AQ96,0),-1000))</f>
        <v>1</v>
      </c>
      <c r="AR97" s="288">
        <f>IF(AND($BU97=$BV97,BX97=AR$13),$J97&amp;$K97&amp;$L97&amp;$M97&amp;$N97&amp;$O97&amp;$P97&amp;$Q97&amp;$R97&amp;$S97&amp;$T97&amp;$U97,IFERROR(MATCH($AN97,AR$17:AR96,0),-1000))</f>
        <v>1</v>
      </c>
      <c r="AS97" s="254">
        <f t="shared" si="112"/>
        <v>0</v>
      </c>
      <c r="AT97" s="261" t="str">
        <f t="shared" si="148"/>
        <v/>
      </c>
      <c r="AU97" s="254" t="str">
        <f t="shared" si="149"/>
        <v/>
      </c>
      <c r="AV97" s="254" t="str">
        <f t="shared" si="150"/>
        <v/>
      </c>
      <c r="AW97" s="254" t="str">
        <f t="shared" si="151"/>
        <v/>
      </c>
      <c r="AX97" s="254" t="str">
        <f t="shared" si="152"/>
        <v/>
      </c>
      <c r="AY97" s="254" t="str">
        <f t="shared" si="153"/>
        <v/>
      </c>
      <c r="AZ97" s="254" t="str">
        <f t="shared" si="154"/>
        <v/>
      </c>
      <c r="BA97" s="254" t="str">
        <f t="shared" si="155"/>
        <v/>
      </c>
      <c r="BB97" s="254" t="str">
        <f t="shared" si="156"/>
        <v/>
      </c>
      <c r="BC97" s="254" t="str">
        <f t="shared" si="157"/>
        <v/>
      </c>
      <c r="BD97" s="254" t="str">
        <f t="shared" si="158"/>
        <v/>
      </c>
      <c r="BE97" s="262" t="str">
        <f t="shared" si="159"/>
        <v/>
      </c>
      <c r="BF97" s="263" t="str">
        <f t="shared" si="160"/>
        <v/>
      </c>
      <c r="BG97" s="254" t="str">
        <f t="shared" si="161"/>
        <v/>
      </c>
      <c r="BH97" s="254" t="str">
        <f t="shared" si="162"/>
        <v/>
      </c>
      <c r="BI97" s="254" t="str">
        <f t="shared" si="163"/>
        <v/>
      </c>
      <c r="BJ97" s="254" t="str">
        <f t="shared" si="164"/>
        <v/>
      </c>
      <c r="BK97" s="254" t="str">
        <f t="shared" si="165"/>
        <v/>
      </c>
      <c r="BL97" s="254" t="str">
        <f t="shared" si="166"/>
        <v/>
      </c>
      <c r="BM97" s="254" t="str">
        <f t="shared" si="167"/>
        <v/>
      </c>
      <c r="BN97" s="254" t="str">
        <f t="shared" si="168"/>
        <v/>
      </c>
      <c r="BO97" s="254" t="str">
        <f t="shared" si="169"/>
        <v/>
      </c>
      <c r="BP97" s="254" t="str">
        <f t="shared" si="170"/>
        <v/>
      </c>
      <c r="BQ97" s="264" t="str">
        <f t="shared" si="171"/>
        <v/>
      </c>
      <c r="BR97" s="261" t="str">
        <f t="shared" si="115"/>
        <v/>
      </c>
      <c r="BS97" s="254" t="str">
        <f t="shared" si="116"/>
        <v/>
      </c>
      <c r="BT97" s="254" t="str">
        <f t="shared" ref="BT97:BT160" si="225">IF(IFERROR(Z97/1&gt;0,0),MIN(BS97,BT$14),BS97)</f>
        <v/>
      </c>
      <c r="BU97" s="265" t="str">
        <f t="shared" si="118"/>
        <v/>
      </c>
      <c r="BV97" s="263" t="str">
        <f t="shared" si="119"/>
        <v/>
      </c>
      <c r="BW97" s="254" t="str">
        <f t="shared" ref="BW97:BW160" si="226">IF(IFERROR(Y97/1&gt;0,0),MAX(BX97,BW$14),BX97)</f>
        <v/>
      </c>
      <c r="BX97" s="254" t="str">
        <f t="shared" si="121"/>
        <v/>
      </c>
      <c r="BY97" s="264" t="str">
        <f t="shared" si="122"/>
        <v/>
      </c>
      <c r="BZ97" s="254" t="str">
        <f t="shared" si="123"/>
        <v/>
      </c>
      <c r="CA97" s="254">
        <f t="shared" si="175"/>
        <v>0</v>
      </c>
      <c r="CB97" s="254">
        <f t="shared" si="176"/>
        <v>0</v>
      </c>
      <c r="CC97" s="254">
        <f t="shared" si="177"/>
        <v>0</v>
      </c>
      <c r="CD97" s="254">
        <f t="shared" si="178"/>
        <v>0</v>
      </c>
      <c r="CE97" s="254">
        <f t="shared" si="179"/>
        <v>0</v>
      </c>
      <c r="CF97" s="254">
        <f t="shared" si="180"/>
        <v>0</v>
      </c>
      <c r="CG97" s="254">
        <f t="shared" si="181"/>
        <v>0</v>
      </c>
      <c r="CH97" s="254">
        <f t="shared" si="182"/>
        <v>0</v>
      </c>
      <c r="CI97" s="254">
        <f t="shared" si="183"/>
        <v>0</v>
      </c>
      <c r="CJ97" s="254">
        <f t="shared" si="184"/>
        <v>0</v>
      </c>
      <c r="CK97" s="254">
        <f t="shared" si="185"/>
        <v>0</v>
      </c>
      <c r="CL97" s="254">
        <f t="shared" si="186"/>
        <v>0</v>
      </c>
      <c r="CM97" s="254">
        <f t="shared" si="187"/>
        <v>0</v>
      </c>
      <c r="CN97" s="254">
        <f t="shared" si="188"/>
        <v>0</v>
      </c>
      <c r="CO97" s="254">
        <f t="shared" si="189"/>
        <v>0</v>
      </c>
      <c r="CP97" s="254">
        <f t="shared" si="190"/>
        <v>0</v>
      </c>
      <c r="CQ97" s="254">
        <f t="shared" si="191"/>
        <v>0</v>
      </c>
      <c r="CR97" s="254">
        <f t="shared" si="192"/>
        <v>0</v>
      </c>
      <c r="CS97" s="254">
        <f t="shared" si="193"/>
        <v>0</v>
      </c>
      <c r="CT97" s="254">
        <f t="shared" si="194"/>
        <v>0</v>
      </c>
      <c r="CU97" s="254">
        <f t="shared" si="195"/>
        <v>0</v>
      </c>
      <c r="CV97" s="254">
        <f t="shared" si="196"/>
        <v>0</v>
      </c>
      <c r="CW97" s="254">
        <f t="shared" si="197"/>
        <v>0</v>
      </c>
      <c r="CX97" s="254">
        <f t="shared" si="198"/>
        <v>0</v>
      </c>
      <c r="CY97" s="254">
        <f t="shared" si="199"/>
        <v>0</v>
      </c>
      <c r="CZ97" s="254">
        <f t="shared" si="200"/>
        <v>0</v>
      </c>
      <c r="DA97" s="254">
        <f t="shared" si="201"/>
        <v>0</v>
      </c>
      <c r="DB97" s="254">
        <f t="shared" si="202"/>
        <v>0</v>
      </c>
      <c r="DC97" s="254">
        <f t="shared" si="203"/>
        <v>0</v>
      </c>
      <c r="DD97" s="254">
        <f t="shared" si="204"/>
        <v>0</v>
      </c>
      <c r="DE97" s="254">
        <f t="shared" si="205"/>
        <v>0</v>
      </c>
      <c r="DF97" s="254">
        <f t="shared" si="206"/>
        <v>0</v>
      </c>
      <c r="DG97" s="254">
        <f t="shared" si="207"/>
        <v>0</v>
      </c>
      <c r="DH97" s="254">
        <f t="shared" si="208"/>
        <v>0</v>
      </c>
      <c r="DI97" s="254">
        <f t="shared" si="209"/>
        <v>0</v>
      </c>
      <c r="DJ97" s="254">
        <f t="shared" si="210"/>
        <v>0</v>
      </c>
      <c r="DK97" s="254">
        <f t="shared" si="211"/>
        <v>0</v>
      </c>
      <c r="DL97" s="254">
        <f t="shared" si="212"/>
        <v>0</v>
      </c>
      <c r="DM97" s="254">
        <f t="shared" si="213"/>
        <v>0</v>
      </c>
      <c r="DN97" s="254">
        <f t="shared" si="214"/>
        <v>0</v>
      </c>
      <c r="DO97" s="254">
        <f t="shared" si="215"/>
        <v>0</v>
      </c>
      <c r="DP97" s="254">
        <f t="shared" si="216"/>
        <v>0</v>
      </c>
      <c r="DQ97" s="254">
        <f t="shared" si="217"/>
        <v>0</v>
      </c>
      <c r="DR97" s="254">
        <f t="shared" si="218"/>
        <v>0</v>
      </c>
      <c r="DS97" s="254">
        <f t="shared" si="219"/>
        <v>0</v>
      </c>
      <c r="DT97" s="254">
        <f t="shared" si="220"/>
        <v>0</v>
      </c>
      <c r="DU97" s="254">
        <f t="shared" si="221"/>
        <v>0</v>
      </c>
      <c r="DV97" s="254">
        <f t="shared" si="222"/>
        <v>0</v>
      </c>
    </row>
    <row r="98" spans="1:126" ht="24" customHeight="1">
      <c r="A98" s="11" t="str">
        <f ca="1">IF(AG98&lt;&gt;"OK","",CONCATENATE(TEXT('Front Page'!$F$33,"000"),TEXT('Front Page'!$F$31,"000"),"-",LEFT('Front Page'!$R$53,5),"-",LEFT(D98,1),AJ98, "-",TEXT(B98,"000")))</f>
        <v/>
      </c>
      <c r="B98" s="12" t="str">
        <f>IFERROR(IF(E98="","",MAX(B$17:B97)+1),"")</f>
        <v/>
      </c>
      <c r="C98" s="13"/>
      <c r="D98" s="29" t="str">
        <f t="shared" si="141"/>
        <v>None</v>
      </c>
      <c r="E98" s="29" t="str">
        <f t="shared" si="109"/>
        <v/>
      </c>
      <c r="F98" s="29" t="str">
        <f t="shared" si="110"/>
        <v/>
      </c>
      <c r="G98" s="363"/>
      <c r="H98" s="364"/>
      <c r="I98" s="325" t="str">
        <f t="shared" si="224"/>
        <v>No</v>
      </c>
      <c r="J98" s="314">
        <v>0</v>
      </c>
      <c r="K98" s="312">
        <v>0</v>
      </c>
      <c r="L98" s="312">
        <v>0</v>
      </c>
      <c r="M98" s="312">
        <v>0</v>
      </c>
      <c r="N98" s="312">
        <v>0</v>
      </c>
      <c r="O98" s="312">
        <v>0</v>
      </c>
      <c r="P98" s="312">
        <v>0</v>
      </c>
      <c r="Q98" s="312">
        <v>0</v>
      </c>
      <c r="R98" s="312">
        <v>0</v>
      </c>
      <c r="S98" s="312">
        <v>0</v>
      </c>
      <c r="T98" s="312">
        <v>0</v>
      </c>
      <c r="U98" s="312">
        <v>0</v>
      </c>
      <c r="V98" s="313">
        <v>1</v>
      </c>
      <c r="W98" s="313">
        <v>1</v>
      </c>
      <c r="X98" s="312">
        <v>0</v>
      </c>
      <c r="Y98" s="312">
        <v>0</v>
      </c>
      <c r="Z98" s="312">
        <v>0</v>
      </c>
      <c r="AA98" s="14">
        <v>0</v>
      </c>
      <c r="AB98" s="317"/>
      <c r="AC98" s="15" t="str">
        <f t="shared" si="143"/>
        <v/>
      </c>
      <c r="AD98" s="15" t="str">
        <f t="shared" si="144"/>
        <v/>
      </c>
      <c r="AE98" s="16" t="str">
        <f t="shared" si="145"/>
        <v>0 - 0</v>
      </c>
      <c r="AF98" s="20" t="str">
        <f t="shared" si="223"/>
        <v>Not an offer</v>
      </c>
      <c r="AG98" s="276" t="str">
        <f t="shared" si="172"/>
        <v>Not an Offer</v>
      </c>
      <c r="AH98" s="150"/>
      <c r="AI98" s="254">
        <v>82</v>
      </c>
      <c r="AJ98" s="149" t="str">
        <f t="shared" si="173"/>
        <v>00-TAG</v>
      </c>
      <c r="AK98" s="254" t="b">
        <f t="shared" si="111"/>
        <v>0</v>
      </c>
      <c r="AL98" s="254">
        <f t="shared" si="146"/>
        <v>0</v>
      </c>
      <c r="AM98" s="254">
        <f t="shared" si="174"/>
        <v>0</v>
      </c>
      <c r="AN98" s="288">
        <f t="shared" si="147"/>
        <v>0</v>
      </c>
      <c r="AO98" s="288">
        <f>IF(AND($BU98=$BV98,BU98=AO$13),$J98&amp;$K98&amp;$L98&amp;$M98&amp;$N98&amp;$O98&amp;$P98&amp;$Q98&amp;$R98&amp;$S98&amp;$T98&amp;$U98,IFERROR(MATCH($AN98,AO$17:AO97,0),-1000))</f>
        <v>1</v>
      </c>
      <c r="AP98" s="288">
        <f>IF(AND($BU98=$BV98,BV98=AP$13),$J98&amp;$K98&amp;$L98&amp;$M98&amp;$N98&amp;$O98&amp;$P98&amp;$Q98&amp;$R98&amp;$S98&amp;$T98&amp;$U98,IFERROR(MATCH($AN98,AP$17:AP97,0),-1000))</f>
        <v>1</v>
      </c>
      <c r="AQ98" s="288">
        <f>IF(AND($BU98=$BV98,BW98=AQ$13),$J98&amp;$K98&amp;$L98&amp;$M98&amp;$N98&amp;$O98&amp;$P98&amp;$Q98&amp;$R98&amp;$S98&amp;$T98&amp;$U98,IFERROR(MATCH($AN98,AQ$17:AQ97,0),-1000))</f>
        <v>1</v>
      </c>
      <c r="AR98" s="288">
        <f>IF(AND($BU98=$BV98,BX98=AR$13),$J98&amp;$K98&amp;$L98&amp;$M98&amp;$N98&amp;$O98&amp;$P98&amp;$Q98&amp;$R98&amp;$S98&amp;$T98&amp;$U98,IFERROR(MATCH($AN98,AR$17:AR97,0),-1000))</f>
        <v>1</v>
      </c>
      <c r="AS98" s="254">
        <f t="shared" si="112"/>
        <v>0</v>
      </c>
      <c r="AT98" s="261" t="str">
        <f t="shared" si="148"/>
        <v/>
      </c>
      <c r="AU98" s="254" t="str">
        <f t="shared" si="149"/>
        <v/>
      </c>
      <c r="AV98" s="254" t="str">
        <f t="shared" si="150"/>
        <v/>
      </c>
      <c r="AW98" s="254" t="str">
        <f t="shared" si="151"/>
        <v/>
      </c>
      <c r="AX98" s="254" t="str">
        <f t="shared" si="152"/>
        <v/>
      </c>
      <c r="AY98" s="254" t="str">
        <f t="shared" si="153"/>
        <v/>
      </c>
      <c r="AZ98" s="254" t="str">
        <f t="shared" si="154"/>
        <v/>
      </c>
      <c r="BA98" s="254" t="str">
        <f t="shared" si="155"/>
        <v/>
      </c>
      <c r="BB98" s="254" t="str">
        <f t="shared" si="156"/>
        <v/>
      </c>
      <c r="BC98" s="254" t="str">
        <f t="shared" si="157"/>
        <v/>
      </c>
      <c r="BD98" s="254" t="str">
        <f t="shared" si="158"/>
        <v/>
      </c>
      <c r="BE98" s="262" t="str">
        <f t="shared" si="159"/>
        <v/>
      </c>
      <c r="BF98" s="263" t="str">
        <f t="shared" si="160"/>
        <v/>
      </c>
      <c r="BG98" s="254" t="str">
        <f t="shared" si="161"/>
        <v/>
      </c>
      <c r="BH98" s="254" t="str">
        <f t="shared" si="162"/>
        <v/>
      </c>
      <c r="BI98" s="254" t="str">
        <f t="shared" si="163"/>
        <v/>
      </c>
      <c r="BJ98" s="254" t="str">
        <f t="shared" si="164"/>
        <v/>
      </c>
      <c r="BK98" s="254" t="str">
        <f t="shared" si="165"/>
        <v/>
      </c>
      <c r="BL98" s="254" t="str">
        <f t="shared" si="166"/>
        <v/>
      </c>
      <c r="BM98" s="254" t="str">
        <f t="shared" si="167"/>
        <v/>
      </c>
      <c r="BN98" s="254" t="str">
        <f t="shared" si="168"/>
        <v/>
      </c>
      <c r="BO98" s="254" t="str">
        <f t="shared" si="169"/>
        <v/>
      </c>
      <c r="BP98" s="254" t="str">
        <f t="shared" si="170"/>
        <v/>
      </c>
      <c r="BQ98" s="264" t="str">
        <f t="shared" si="171"/>
        <v/>
      </c>
      <c r="BR98" s="261" t="str">
        <f t="shared" si="115"/>
        <v/>
      </c>
      <c r="BS98" s="254" t="str">
        <f t="shared" si="116"/>
        <v/>
      </c>
      <c r="BT98" s="254" t="str">
        <f t="shared" si="225"/>
        <v/>
      </c>
      <c r="BU98" s="265" t="str">
        <f t="shared" si="118"/>
        <v/>
      </c>
      <c r="BV98" s="263" t="str">
        <f t="shared" si="119"/>
        <v/>
      </c>
      <c r="BW98" s="254" t="str">
        <f t="shared" si="226"/>
        <v/>
      </c>
      <c r="BX98" s="254" t="str">
        <f t="shared" si="121"/>
        <v/>
      </c>
      <c r="BY98" s="264" t="str">
        <f t="shared" si="122"/>
        <v/>
      </c>
      <c r="BZ98" s="254" t="str">
        <f t="shared" si="123"/>
        <v/>
      </c>
      <c r="CA98" s="254">
        <f t="shared" si="175"/>
        <v>0</v>
      </c>
      <c r="CB98" s="254">
        <f t="shared" si="176"/>
        <v>0</v>
      </c>
      <c r="CC98" s="254">
        <f t="shared" si="177"/>
        <v>0</v>
      </c>
      <c r="CD98" s="254">
        <f t="shared" si="178"/>
        <v>0</v>
      </c>
      <c r="CE98" s="254">
        <f t="shared" si="179"/>
        <v>0</v>
      </c>
      <c r="CF98" s="254">
        <f t="shared" si="180"/>
        <v>0</v>
      </c>
      <c r="CG98" s="254">
        <f t="shared" si="181"/>
        <v>0</v>
      </c>
      <c r="CH98" s="254">
        <f t="shared" si="182"/>
        <v>0</v>
      </c>
      <c r="CI98" s="254">
        <f t="shared" si="183"/>
        <v>0</v>
      </c>
      <c r="CJ98" s="254">
        <f t="shared" si="184"/>
        <v>0</v>
      </c>
      <c r="CK98" s="254">
        <f t="shared" si="185"/>
        <v>0</v>
      </c>
      <c r="CL98" s="254">
        <f t="shared" si="186"/>
        <v>0</v>
      </c>
      <c r="CM98" s="254">
        <f t="shared" si="187"/>
        <v>0</v>
      </c>
      <c r="CN98" s="254">
        <f t="shared" si="188"/>
        <v>0</v>
      </c>
      <c r="CO98" s="254">
        <f t="shared" si="189"/>
        <v>0</v>
      </c>
      <c r="CP98" s="254">
        <f t="shared" si="190"/>
        <v>0</v>
      </c>
      <c r="CQ98" s="254">
        <f t="shared" si="191"/>
        <v>0</v>
      </c>
      <c r="CR98" s="254">
        <f t="shared" si="192"/>
        <v>0</v>
      </c>
      <c r="CS98" s="254">
        <f t="shared" si="193"/>
        <v>0</v>
      </c>
      <c r="CT98" s="254">
        <f t="shared" si="194"/>
        <v>0</v>
      </c>
      <c r="CU98" s="254">
        <f t="shared" si="195"/>
        <v>0</v>
      </c>
      <c r="CV98" s="254">
        <f t="shared" si="196"/>
        <v>0</v>
      </c>
      <c r="CW98" s="254">
        <f t="shared" si="197"/>
        <v>0</v>
      </c>
      <c r="CX98" s="254">
        <f t="shared" si="198"/>
        <v>0</v>
      </c>
      <c r="CY98" s="254">
        <f t="shared" si="199"/>
        <v>0</v>
      </c>
      <c r="CZ98" s="254">
        <f t="shared" si="200"/>
        <v>0</v>
      </c>
      <c r="DA98" s="254">
        <f t="shared" si="201"/>
        <v>0</v>
      </c>
      <c r="DB98" s="254">
        <f t="shared" si="202"/>
        <v>0</v>
      </c>
      <c r="DC98" s="254">
        <f t="shared" si="203"/>
        <v>0</v>
      </c>
      <c r="DD98" s="254">
        <f t="shared" si="204"/>
        <v>0</v>
      </c>
      <c r="DE98" s="254">
        <f t="shared" si="205"/>
        <v>0</v>
      </c>
      <c r="DF98" s="254">
        <f t="shared" si="206"/>
        <v>0</v>
      </c>
      <c r="DG98" s="254">
        <f t="shared" si="207"/>
        <v>0</v>
      </c>
      <c r="DH98" s="254">
        <f t="shared" si="208"/>
        <v>0</v>
      </c>
      <c r="DI98" s="254">
        <f t="shared" si="209"/>
        <v>0</v>
      </c>
      <c r="DJ98" s="254">
        <f t="shared" si="210"/>
        <v>0</v>
      </c>
      <c r="DK98" s="254">
        <f t="shared" si="211"/>
        <v>0</v>
      </c>
      <c r="DL98" s="254">
        <f t="shared" si="212"/>
        <v>0</v>
      </c>
      <c r="DM98" s="254">
        <f t="shared" si="213"/>
        <v>0</v>
      </c>
      <c r="DN98" s="254">
        <f t="shared" si="214"/>
        <v>0</v>
      </c>
      <c r="DO98" s="254">
        <f t="shared" si="215"/>
        <v>0</v>
      </c>
      <c r="DP98" s="254">
        <f t="shared" si="216"/>
        <v>0</v>
      </c>
      <c r="DQ98" s="254">
        <f t="shared" si="217"/>
        <v>0</v>
      </c>
      <c r="DR98" s="254">
        <f t="shared" si="218"/>
        <v>0</v>
      </c>
      <c r="DS98" s="254">
        <f t="shared" si="219"/>
        <v>0</v>
      </c>
      <c r="DT98" s="254">
        <f t="shared" si="220"/>
        <v>0</v>
      </c>
      <c r="DU98" s="254">
        <f t="shared" si="221"/>
        <v>0</v>
      </c>
      <c r="DV98" s="254">
        <f t="shared" si="222"/>
        <v>0</v>
      </c>
    </row>
    <row r="99" spans="1:126" ht="24" customHeight="1">
      <c r="A99" s="11" t="str">
        <f ca="1">IF(AG99&lt;&gt;"OK","",CONCATENATE(TEXT('Front Page'!$F$33,"000"),TEXT('Front Page'!$F$31,"000"),"-",LEFT('Front Page'!$R$53,5),"-",LEFT(D99,1),AJ99, "-",TEXT(B99,"000")))</f>
        <v/>
      </c>
      <c r="B99" s="12" t="str">
        <f>IFERROR(IF(E99="","",MAX(B$17:B98)+1),"")</f>
        <v/>
      </c>
      <c r="C99" s="13"/>
      <c r="D99" s="29" t="str">
        <f t="shared" si="141"/>
        <v>None</v>
      </c>
      <c r="E99" s="29" t="str">
        <f t="shared" si="109"/>
        <v/>
      </c>
      <c r="F99" s="29" t="str">
        <f t="shared" si="110"/>
        <v/>
      </c>
      <c r="G99" s="363"/>
      <c r="H99" s="364"/>
      <c r="I99" s="325" t="str">
        <f t="shared" si="224"/>
        <v>No</v>
      </c>
      <c r="J99" s="314">
        <v>0</v>
      </c>
      <c r="K99" s="312">
        <v>0</v>
      </c>
      <c r="L99" s="312">
        <v>0</v>
      </c>
      <c r="M99" s="312">
        <v>0</v>
      </c>
      <c r="N99" s="312">
        <v>0</v>
      </c>
      <c r="O99" s="312">
        <v>0</v>
      </c>
      <c r="P99" s="312">
        <v>0</v>
      </c>
      <c r="Q99" s="312">
        <v>0</v>
      </c>
      <c r="R99" s="312">
        <v>0</v>
      </c>
      <c r="S99" s="312">
        <v>0</v>
      </c>
      <c r="T99" s="312">
        <v>0</v>
      </c>
      <c r="U99" s="312">
        <v>0</v>
      </c>
      <c r="V99" s="313">
        <v>1</v>
      </c>
      <c r="W99" s="313">
        <v>1</v>
      </c>
      <c r="X99" s="312">
        <v>0</v>
      </c>
      <c r="Y99" s="312">
        <v>0</v>
      </c>
      <c r="Z99" s="312">
        <v>0</v>
      </c>
      <c r="AA99" s="14">
        <v>0</v>
      </c>
      <c r="AB99" s="317"/>
      <c r="AC99" s="15" t="str">
        <f t="shared" si="143"/>
        <v/>
      </c>
      <c r="AD99" s="15" t="str">
        <f t="shared" si="144"/>
        <v/>
      </c>
      <c r="AE99" s="16" t="str">
        <f t="shared" si="145"/>
        <v>0 - 0</v>
      </c>
      <c r="AF99" s="20" t="str">
        <f t="shared" si="223"/>
        <v>Not an offer</v>
      </c>
      <c r="AG99" s="276" t="str">
        <f t="shared" si="172"/>
        <v>Not an Offer</v>
      </c>
      <c r="AH99" s="150"/>
      <c r="AI99" s="254">
        <v>83</v>
      </c>
      <c r="AJ99" s="149" t="str">
        <f t="shared" si="173"/>
        <v>00-TAG</v>
      </c>
      <c r="AK99" s="254" t="b">
        <f t="shared" si="111"/>
        <v>0</v>
      </c>
      <c r="AL99" s="254">
        <f t="shared" si="146"/>
        <v>0</v>
      </c>
      <c r="AM99" s="254">
        <f t="shared" si="174"/>
        <v>0</v>
      </c>
      <c r="AN99" s="288">
        <f t="shared" si="147"/>
        <v>0</v>
      </c>
      <c r="AO99" s="288">
        <f>IF(AND($BU99=$BV99,BU99=AO$13),$J99&amp;$K99&amp;$L99&amp;$M99&amp;$N99&amp;$O99&amp;$P99&amp;$Q99&amp;$R99&amp;$S99&amp;$T99&amp;$U99,IFERROR(MATCH($AN99,AO$17:AO98,0),-1000))</f>
        <v>1</v>
      </c>
      <c r="AP99" s="288">
        <f>IF(AND($BU99=$BV99,BV99=AP$13),$J99&amp;$K99&amp;$L99&amp;$M99&amp;$N99&amp;$O99&amp;$P99&amp;$Q99&amp;$R99&amp;$S99&amp;$T99&amp;$U99,IFERROR(MATCH($AN99,AP$17:AP98,0),-1000))</f>
        <v>1</v>
      </c>
      <c r="AQ99" s="288">
        <f>IF(AND($BU99=$BV99,BW99=AQ$13),$J99&amp;$K99&amp;$L99&amp;$M99&amp;$N99&amp;$O99&amp;$P99&amp;$Q99&amp;$R99&amp;$S99&amp;$T99&amp;$U99,IFERROR(MATCH($AN99,AQ$17:AQ98,0),-1000))</f>
        <v>1</v>
      </c>
      <c r="AR99" s="288">
        <f>IF(AND($BU99=$BV99,BX99=AR$13),$J99&amp;$K99&amp;$L99&amp;$M99&amp;$N99&amp;$O99&amp;$P99&amp;$Q99&amp;$R99&amp;$S99&amp;$T99&amp;$U99,IFERROR(MATCH($AN99,AR$17:AR98,0),-1000))</f>
        <v>1</v>
      </c>
      <c r="AS99" s="254">
        <f t="shared" si="112"/>
        <v>0</v>
      </c>
      <c r="AT99" s="261" t="str">
        <f t="shared" si="148"/>
        <v/>
      </c>
      <c r="AU99" s="254" t="str">
        <f t="shared" si="149"/>
        <v/>
      </c>
      <c r="AV99" s="254" t="str">
        <f t="shared" si="150"/>
        <v/>
      </c>
      <c r="AW99" s="254" t="str">
        <f t="shared" si="151"/>
        <v/>
      </c>
      <c r="AX99" s="254" t="str">
        <f t="shared" si="152"/>
        <v/>
      </c>
      <c r="AY99" s="254" t="str">
        <f t="shared" si="153"/>
        <v/>
      </c>
      <c r="AZ99" s="254" t="str">
        <f t="shared" si="154"/>
        <v/>
      </c>
      <c r="BA99" s="254" t="str">
        <f t="shared" si="155"/>
        <v/>
      </c>
      <c r="BB99" s="254" t="str">
        <f t="shared" si="156"/>
        <v/>
      </c>
      <c r="BC99" s="254" t="str">
        <f t="shared" si="157"/>
        <v/>
      </c>
      <c r="BD99" s="254" t="str">
        <f t="shared" si="158"/>
        <v/>
      </c>
      <c r="BE99" s="262" t="str">
        <f t="shared" si="159"/>
        <v/>
      </c>
      <c r="BF99" s="263" t="str">
        <f t="shared" si="160"/>
        <v/>
      </c>
      <c r="BG99" s="254" t="str">
        <f t="shared" si="161"/>
        <v/>
      </c>
      <c r="BH99" s="254" t="str">
        <f t="shared" si="162"/>
        <v/>
      </c>
      <c r="BI99" s="254" t="str">
        <f t="shared" si="163"/>
        <v/>
      </c>
      <c r="BJ99" s="254" t="str">
        <f t="shared" si="164"/>
        <v/>
      </c>
      <c r="BK99" s="254" t="str">
        <f t="shared" si="165"/>
        <v/>
      </c>
      <c r="BL99" s="254" t="str">
        <f t="shared" si="166"/>
        <v/>
      </c>
      <c r="BM99" s="254" t="str">
        <f t="shared" si="167"/>
        <v/>
      </c>
      <c r="BN99" s="254" t="str">
        <f t="shared" si="168"/>
        <v/>
      </c>
      <c r="BO99" s="254" t="str">
        <f t="shared" si="169"/>
        <v/>
      </c>
      <c r="BP99" s="254" t="str">
        <f t="shared" si="170"/>
        <v/>
      </c>
      <c r="BQ99" s="264" t="str">
        <f t="shared" si="171"/>
        <v/>
      </c>
      <c r="BR99" s="261" t="str">
        <f t="shared" si="115"/>
        <v/>
      </c>
      <c r="BS99" s="254" t="str">
        <f t="shared" si="116"/>
        <v/>
      </c>
      <c r="BT99" s="254" t="str">
        <f t="shared" si="225"/>
        <v/>
      </c>
      <c r="BU99" s="265" t="str">
        <f t="shared" si="118"/>
        <v/>
      </c>
      <c r="BV99" s="263" t="str">
        <f t="shared" si="119"/>
        <v/>
      </c>
      <c r="BW99" s="254" t="str">
        <f t="shared" si="226"/>
        <v/>
      </c>
      <c r="BX99" s="254" t="str">
        <f t="shared" si="121"/>
        <v/>
      </c>
      <c r="BY99" s="264" t="str">
        <f t="shared" si="122"/>
        <v/>
      </c>
      <c r="BZ99" s="254" t="str">
        <f t="shared" si="123"/>
        <v/>
      </c>
      <c r="CA99" s="254">
        <f t="shared" si="175"/>
        <v>0</v>
      </c>
      <c r="CB99" s="254">
        <f t="shared" si="176"/>
        <v>0</v>
      </c>
      <c r="CC99" s="254">
        <f t="shared" si="177"/>
        <v>0</v>
      </c>
      <c r="CD99" s="254">
        <f t="shared" si="178"/>
        <v>0</v>
      </c>
      <c r="CE99" s="254">
        <f t="shared" si="179"/>
        <v>0</v>
      </c>
      <c r="CF99" s="254">
        <f t="shared" si="180"/>
        <v>0</v>
      </c>
      <c r="CG99" s="254">
        <f t="shared" si="181"/>
        <v>0</v>
      </c>
      <c r="CH99" s="254">
        <f t="shared" si="182"/>
        <v>0</v>
      </c>
      <c r="CI99" s="254">
        <f t="shared" si="183"/>
        <v>0</v>
      </c>
      <c r="CJ99" s="254">
        <f t="shared" si="184"/>
        <v>0</v>
      </c>
      <c r="CK99" s="254">
        <f t="shared" si="185"/>
        <v>0</v>
      </c>
      <c r="CL99" s="254">
        <f t="shared" si="186"/>
        <v>0</v>
      </c>
      <c r="CM99" s="254">
        <f t="shared" si="187"/>
        <v>0</v>
      </c>
      <c r="CN99" s="254">
        <f t="shared" si="188"/>
        <v>0</v>
      </c>
      <c r="CO99" s="254">
        <f t="shared" si="189"/>
        <v>0</v>
      </c>
      <c r="CP99" s="254">
        <f t="shared" si="190"/>
        <v>0</v>
      </c>
      <c r="CQ99" s="254">
        <f t="shared" si="191"/>
        <v>0</v>
      </c>
      <c r="CR99" s="254">
        <f t="shared" si="192"/>
        <v>0</v>
      </c>
      <c r="CS99" s="254">
        <f t="shared" si="193"/>
        <v>0</v>
      </c>
      <c r="CT99" s="254">
        <f t="shared" si="194"/>
        <v>0</v>
      </c>
      <c r="CU99" s="254">
        <f t="shared" si="195"/>
        <v>0</v>
      </c>
      <c r="CV99" s="254">
        <f t="shared" si="196"/>
        <v>0</v>
      </c>
      <c r="CW99" s="254">
        <f t="shared" si="197"/>
        <v>0</v>
      </c>
      <c r="CX99" s="254">
        <f t="shared" si="198"/>
        <v>0</v>
      </c>
      <c r="CY99" s="254">
        <f t="shared" si="199"/>
        <v>0</v>
      </c>
      <c r="CZ99" s="254">
        <f t="shared" si="200"/>
        <v>0</v>
      </c>
      <c r="DA99" s="254">
        <f t="shared" si="201"/>
        <v>0</v>
      </c>
      <c r="DB99" s="254">
        <f t="shared" si="202"/>
        <v>0</v>
      </c>
      <c r="DC99" s="254">
        <f t="shared" si="203"/>
        <v>0</v>
      </c>
      <c r="DD99" s="254">
        <f t="shared" si="204"/>
        <v>0</v>
      </c>
      <c r="DE99" s="254">
        <f t="shared" si="205"/>
        <v>0</v>
      </c>
      <c r="DF99" s="254">
        <f t="shared" si="206"/>
        <v>0</v>
      </c>
      <c r="DG99" s="254">
        <f t="shared" si="207"/>
        <v>0</v>
      </c>
      <c r="DH99" s="254">
        <f t="shared" si="208"/>
        <v>0</v>
      </c>
      <c r="DI99" s="254">
        <f t="shared" si="209"/>
        <v>0</v>
      </c>
      <c r="DJ99" s="254">
        <f t="shared" si="210"/>
        <v>0</v>
      </c>
      <c r="DK99" s="254">
        <f t="shared" si="211"/>
        <v>0</v>
      </c>
      <c r="DL99" s="254">
        <f t="shared" si="212"/>
        <v>0</v>
      </c>
      <c r="DM99" s="254">
        <f t="shared" si="213"/>
        <v>0</v>
      </c>
      <c r="DN99" s="254">
        <f t="shared" si="214"/>
        <v>0</v>
      </c>
      <c r="DO99" s="254">
        <f t="shared" si="215"/>
        <v>0</v>
      </c>
      <c r="DP99" s="254">
        <f t="shared" si="216"/>
        <v>0</v>
      </c>
      <c r="DQ99" s="254">
        <f t="shared" si="217"/>
        <v>0</v>
      </c>
      <c r="DR99" s="254">
        <f t="shared" si="218"/>
        <v>0</v>
      </c>
      <c r="DS99" s="254">
        <f t="shared" si="219"/>
        <v>0</v>
      </c>
      <c r="DT99" s="254">
        <f t="shared" si="220"/>
        <v>0</v>
      </c>
      <c r="DU99" s="254">
        <f t="shared" si="221"/>
        <v>0</v>
      </c>
      <c r="DV99" s="254">
        <f t="shared" si="222"/>
        <v>0</v>
      </c>
    </row>
    <row r="100" spans="1:126" ht="24" customHeight="1">
      <c r="A100" s="11" t="str">
        <f ca="1">IF(AG100&lt;&gt;"OK","",CONCATENATE(TEXT('Front Page'!$F$33,"000"),TEXT('Front Page'!$F$31,"000"),"-",LEFT('Front Page'!$R$53,5),"-",LEFT(D100,1),AJ100, "-",TEXT(B100,"000")))</f>
        <v/>
      </c>
      <c r="B100" s="12" t="str">
        <f>IFERROR(IF(E100="","",MAX(B$17:B99)+1),"")</f>
        <v/>
      </c>
      <c r="C100" s="13"/>
      <c r="D100" s="29" t="str">
        <f t="shared" si="141"/>
        <v>None</v>
      </c>
      <c r="E100" s="29" t="str">
        <f t="shared" si="109"/>
        <v/>
      </c>
      <c r="F100" s="29" t="str">
        <f t="shared" si="110"/>
        <v/>
      </c>
      <c r="G100" s="363"/>
      <c r="H100" s="364"/>
      <c r="I100" s="325" t="str">
        <f t="shared" si="224"/>
        <v>No</v>
      </c>
      <c r="J100" s="314">
        <v>0</v>
      </c>
      <c r="K100" s="312">
        <v>0</v>
      </c>
      <c r="L100" s="312">
        <v>0</v>
      </c>
      <c r="M100" s="312">
        <v>0</v>
      </c>
      <c r="N100" s="312">
        <v>0</v>
      </c>
      <c r="O100" s="312">
        <v>0</v>
      </c>
      <c r="P100" s="312">
        <v>0</v>
      </c>
      <c r="Q100" s="312">
        <v>0</v>
      </c>
      <c r="R100" s="312">
        <v>0</v>
      </c>
      <c r="S100" s="312">
        <v>0</v>
      </c>
      <c r="T100" s="312">
        <v>0</v>
      </c>
      <c r="U100" s="312">
        <v>0</v>
      </c>
      <c r="V100" s="313">
        <v>1</v>
      </c>
      <c r="W100" s="313">
        <v>1</v>
      </c>
      <c r="X100" s="312">
        <v>0</v>
      </c>
      <c r="Y100" s="312">
        <v>0</v>
      </c>
      <c r="Z100" s="312">
        <v>0</v>
      </c>
      <c r="AA100" s="14">
        <v>0</v>
      </c>
      <c r="AB100" s="317"/>
      <c r="AC100" s="15" t="str">
        <f t="shared" si="143"/>
        <v/>
      </c>
      <c r="AD100" s="15" t="str">
        <f t="shared" si="144"/>
        <v/>
      </c>
      <c r="AE100" s="16" t="str">
        <f t="shared" si="145"/>
        <v>0 - 0</v>
      </c>
      <c r="AF100" s="20" t="str">
        <f t="shared" si="223"/>
        <v>Not an offer</v>
      </c>
      <c r="AG100" s="276" t="str">
        <f t="shared" si="172"/>
        <v>Not an Offer</v>
      </c>
      <c r="AH100" s="150"/>
      <c r="AI100" s="254">
        <v>84</v>
      </c>
      <c r="AJ100" s="149" t="str">
        <f t="shared" si="173"/>
        <v>00-TAG</v>
      </c>
      <c r="AK100" s="254" t="b">
        <f t="shared" si="111"/>
        <v>0</v>
      </c>
      <c r="AL100" s="254">
        <f t="shared" si="146"/>
        <v>0</v>
      </c>
      <c r="AM100" s="254">
        <f t="shared" si="174"/>
        <v>0</v>
      </c>
      <c r="AN100" s="288">
        <f t="shared" si="147"/>
        <v>0</v>
      </c>
      <c r="AO100" s="288">
        <f>IF(AND($BU100=$BV100,BU100=AO$13),$J100&amp;$K100&amp;$L100&amp;$M100&amp;$N100&amp;$O100&amp;$P100&amp;$Q100&amp;$R100&amp;$S100&amp;$T100&amp;$U100,IFERROR(MATCH($AN100,AO$17:AO99,0),-1000))</f>
        <v>1</v>
      </c>
      <c r="AP100" s="288">
        <f>IF(AND($BU100=$BV100,BV100=AP$13),$J100&amp;$K100&amp;$L100&amp;$M100&amp;$N100&amp;$O100&amp;$P100&amp;$Q100&amp;$R100&amp;$S100&amp;$T100&amp;$U100,IFERROR(MATCH($AN100,AP$17:AP99,0),-1000))</f>
        <v>1</v>
      </c>
      <c r="AQ100" s="288">
        <f>IF(AND($BU100=$BV100,BW100=AQ$13),$J100&amp;$K100&amp;$L100&amp;$M100&amp;$N100&amp;$O100&amp;$P100&amp;$Q100&amp;$R100&amp;$S100&amp;$T100&amp;$U100,IFERROR(MATCH($AN100,AQ$17:AQ99,0),-1000))</f>
        <v>1</v>
      </c>
      <c r="AR100" s="288">
        <f>IF(AND($BU100=$BV100,BX100=AR$13),$J100&amp;$K100&amp;$L100&amp;$M100&amp;$N100&amp;$O100&amp;$P100&amp;$Q100&amp;$R100&amp;$S100&amp;$T100&amp;$U100,IFERROR(MATCH($AN100,AR$17:AR99,0),-1000))</f>
        <v>1</v>
      </c>
      <c r="AS100" s="254">
        <f t="shared" si="112"/>
        <v>0</v>
      </c>
      <c r="AT100" s="261" t="str">
        <f t="shared" si="148"/>
        <v/>
      </c>
      <c r="AU100" s="254" t="str">
        <f t="shared" si="149"/>
        <v/>
      </c>
      <c r="AV100" s="254" t="str">
        <f t="shared" si="150"/>
        <v/>
      </c>
      <c r="AW100" s="254" t="str">
        <f t="shared" si="151"/>
        <v/>
      </c>
      <c r="AX100" s="254" t="str">
        <f t="shared" si="152"/>
        <v/>
      </c>
      <c r="AY100" s="254" t="str">
        <f t="shared" si="153"/>
        <v/>
      </c>
      <c r="AZ100" s="254" t="str">
        <f t="shared" si="154"/>
        <v/>
      </c>
      <c r="BA100" s="254" t="str">
        <f t="shared" si="155"/>
        <v/>
      </c>
      <c r="BB100" s="254" t="str">
        <f t="shared" si="156"/>
        <v/>
      </c>
      <c r="BC100" s="254" t="str">
        <f t="shared" si="157"/>
        <v/>
      </c>
      <c r="BD100" s="254" t="str">
        <f t="shared" si="158"/>
        <v/>
      </c>
      <c r="BE100" s="262" t="str">
        <f t="shared" si="159"/>
        <v/>
      </c>
      <c r="BF100" s="263" t="str">
        <f t="shared" si="160"/>
        <v/>
      </c>
      <c r="BG100" s="254" t="str">
        <f t="shared" si="161"/>
        <v/>
      </c>
      <c r="BH100" s="254" t="str">
        <f t="shared" si="162"/>
        <v/>
      </c>
      <c r="BI100" s="254" t="str">
        <f t="shared" si="163"/>
        <v/>
      </c>
      <c r="BJ100" s="254" t="str">
        <f t="shared" si="164"/>
        <v/>
      </c>
      <c r="BK100" s="254" t="str">
        <f t="shared" si="165"/>
        <v/>
      </c>
      <c r="BL100" s="254" t="str">
        <f t="shared" si="166"/>
        <v/>
      </c>
      <c r="BM100" s="254" t="str">
        <f t="shared" si="167"/>
        <v/>
      </c>
      <c r="BN100" s="254" t="str">
        <f t="shared" si="168"/>
        <v/>
      </c>
      <c r="BO100" s="254" t="str">
        <f t="shared" si="169"/>
        <v/>
      </c>
      <c r="BP100" s="254" t="str">
        <f t="shared" si="170"/>
        <v/>
      </c>
      <c r="BQ100" s="264" t="str">
        <f t="shared" si="171"/>
        <v/>
      </c>
      <c r="BR100" s="261" t="str">
        <f t="shared" si="115"/>
        <v/>
      </c>
      <c r="BS100" s="254" t="str">
        <f t="shared" si="116"/>
        <v/>
      </c>
      <c r="BT100" s="254" t="str">
        <f t="shared" si="225"/>
        <v/>
      </c>
      <c r="BU100" s="265" t="str">
        <f t="shared" si="118"/>
        <v/>
      </c>
      <c r="BV100" s="263" t="str">
        <f t="shared" si="119"/>
        <v/>
      </c>
      <c r="BW100" s="254" t="str">
        <f t="shared" si="226"/>
        <v/>
      </c>
      <c r="BX100" s="254" t="str">
        <f t="shared" si="121"/>
        <v/>
      </c>
      <c r="BY100" s="264" t="str">
        <f t="shared" si="122"/>
        <v/>
      </c>
      <c r="BZ100" s="254" t="str">
        <f t="shared" si="123"/>
        <v/>
      </c>
      <c r="CA100" s="254">
        <f t="shared" si="175"/>
        <v>0</v>
      </c>
      <c r="CB100" s="254">
        <f t="shared" si="176"/>
        <v>0</v>
      </c>
      <c r="CC100" s="254">
        <f t="shared" si="177"/>
        <v>0</v>
      </c>
      <c r="CD100" s="254">
        <f t="shared" si="178"/>
        <v>0</v>
      </c>
      <c r="CE100" s="254">
        <f t="shared" si="179"/>
        <v>0</v>
      </c>
      <c r="CF100" s="254">
        <f t="shared" si="180"/>
        <v>0</v>
      </c>
      <c r="CG100" s="254">
        <f t="shared" si="181"/>
        <v>0</v>
      </c>
      <c r="CH100" s="254">
        <f t="shared" si="182"/>
        <v>0</v>
      </c>
      <c r="CI100" s="254">
        <f t="shared" si="183"/>
        <v>0</v>
      </c>
      <c r="CJ100" s="254">
        <f t="shared" si="184"/>
        <v>0</v>
      </c>
      <c r="CK100" s="254">
        <f t="shared" si="185"/>
        <v>0</v>
      </c>
      <c r="CL100" s="254">
        <f t="shared" si="186"/>
        <v>0</v>
      </c>
      <c r="CM100" s="254">
        <f t="shared" si="187"/>
        <v>0</v>
      </c>
      <c r="CN100" s="254">
        <f t="shared" si="188"/>
        <v>0</v>
      </c>
      <c r="CO100" s="254">
        <f t="shared" si="189"/>
        <v>0</v>
      </c>
      <c r="CP100" s="254">
        <f t="shared" si="190"/>
        <v>0</v>
      </c>
      <c r="CQ100" s="254">
        <f t="shared" si="191"/>
        <v>0</v>
      </c>
      <c r="CR100" s="254">
        <f t="shared" si="192"/>
        <v>0</v>
      </c>
      <c r="CS100" s="254">
        <f t="shared" si="193"/>
        <v>0</v>
      </c>
      <c r="CT100" s="254">
        <f t="shared" si="194"/>
        <v>0</v>
      </c>
      <c r="CU100" s="254">
        <f t="shared" si="195"/>
        <v>0</v>
      </c>
      <c r="CV100" s="254">
        <f t="shared" si="196"/>
        <v>0</v>
      </c>
      <c r="CW100" s="254">
        <f t="shared" si="197"/>
        <v>0</v>
      </c>
      <c r="CX100" s="254">
        <f t="shared" si="198"/>
        <v>0</v>
      </c>
      <c r="CY100" s="254">
        <f t="shared" si="199"/>
        <v>0</v>
      </c>
      <c r="CZ100" s="254">
        <f t="shared" si="200"/>
        <v>0</v>
      </c>
      <c r="DA100" s="254">
        <f t="shared" si="201"/>
        <v>0</v>
      </c>
      <c r="DB100" s="254">
        <f t="shared" si="202"/>
        <v>0</v>
      </c>
      <c r="DC100" s="254">
        <f t="shared" si="203"/>
        <v>0</v>
      </c>
      <c r="DD100" s="254">
        <f t="shared" si="204"/>
        <v>0</v>
      </c>
      <c r="DE100" s="254">
        <f t="shared" si="205"/>
        <v>0</v>
      </c>
      <c r="DF100" s="254">
        <f t="shared" si="206"/>
        <v>0</v>
      </c>
      <c r="DG100" s="254">
        <f t="shared" si="207"/>
        <v>0</v>
      </c>
      <c r="DH100" s="254">
        <f t="shared" si="208"/>
        <v>0</v>
      </c>
      <c r="DI100" s="254">
        <f t="shared" si="209"/>
        <v>0</v>
      </c>
      <c r="DJ100" s="254">
        <f t="shared" si="210"/>
        <v>0</v>
      </c>
      <c r="DK100" s="254">
        <f t="shared" si="211"/>
        <v>0</v>
      </c>
      <c r="DL100" s="254">
        <f t="shared" si="212"/>
        <v>0</v>
      </c>
      <c r="DM100" s="254">
        <f t="shared" si="213"/>
        <v>0</v>
      </c>
      <c r="DN100" s="254">
        <f t="shared" si="214"/>
        <v>0</v>
      </c>
      <c r="DO100" s="254">
        <f t="shared" si="215"/>
        <v>0</v>
      </c>
      <c r="DP100" s="254">
        <f t="shared" si="216"/>
        <v>0</v>
      </c>
      <c r="DQ100" s="254">
        <f t="shared" si="217"/>
        <v>0</v>
      </c>
      <c r="DR100" s="254">
        <f t="shared" si="218"/>
        <v>0</v>
      </c>
      <c r="DS100" s="254">
        <f t="shared" si="219"/>
        <v>0</v>
      </c>
      <c r="DT100" s="254">
        <f t="shared" si="220"/>
        <v>0</v>
      </c>
      <c r="DU100" s="254">
        <f t="shared" si="221"/>
        <v>0</v>
      </c>
      <c r="DV100" s="254">
        <f t="shared" si="222"/>
        <v>0</v>
      </c>
    </row>
    <row r="101" spans="1:126" ht="24" customHeight="1">
      <c r="A101" s="11" t="str">
        <f ca="1">IF(AG101&lt;&gt;"OK","",CONCATENATE(TEXT('Front Page'!$F$33,"000"),TEXT('Front Page'!$F$31,"000"),"-",LEFT('Front Page'!$R$53,5),"-",LEFT(D101,1),AJ101, "-",TEXT(B101,"000")))</f>
        <v/>
      </c>
      <c r="B101" s="12" t="str">
        <f>IFERROR(IF(E101="","",MAX(B$17:B100)+1),"")</f>
        <v/>
      </c>
      <c r="C101" s="13"/>
      <c r="D101" s="29" t="str">
        <f t="shared" si="141"/>
        <v>None</v>
      </c>
      <c r="E101" s="29" t="str">
        <f t="shared" si="109"/>
        <v/>
      </c>
      <c r="F101" s="29" t="str">
        <f t="shared" si="110"/>
        <v/>
      </c>
      <c r="G101" s="363"/>
      <c r="H101" s="364"/>
      <c r="I101" s="325" t="str">
        <f t="shared" si="224"/>
        <v>No</v>
      </c>
      <c r="J101" s="314">
        <v>0</v>
      </c>
      <c r="K101" s="312">
        <v>0</v>
      </c>
      <c r="L101" s="312">
        <v>0</v>
      </c>
      <c r="M101" s="312">
        <v>0</v>
      </c>
      <c r="N101" s="312">
        <v>0</v>
      </c>
      <c r="O101" s="312">
        <v>0</v>
      </c>
      <c r="P101" s="312">
        <v>0</v>
      </c>
      <c r="Q101" s="312">
        <v>0</v>
      </c>
      <c r="R101" s="312">
        <v>0</v>
      </c>
      <c r="S101" s="312">
        <v>0</v>
      </c>
      <c r="T101" s="312">
        <v>0</v>
      </c>
      <c r="U101" s="312">
        <v>0</v>
      </c>
      <c r="V101" s="313">
        <v>1</v>
      </c>
      <c r="W101" s="313">
        <v>1</v>
      </c>
      <c r="X101" s="312">
        <v>0</v>
      </c>
      <c r="Y101" s="312">
        <v>0</v>
      </c>
      <c r="Z101" s="312">
        <v>0</v>
      </c>
      <c r="AA101" s="14">
        <v>0</v>
      </c>
      <c r="AB101" s="317"/>
      <c r="AC101" s="15" t="str">
        <f t="shared" si="143"/>
        <v/>
      </c>
      <c r="AD101" s="15" t="str">
        <f t="shared" si="144"/>
        <v/>
      </c>
      <c r="AE101" s="16" t="str">
        <f t="shared" si="145"/>
        <v>0 - 0</v>
      </c>
      <c r="AF101" s="20" t="str">
        <f t="shared" si="223"/>
        <v>Not an offer</v>
      </c>
      <c r="AG101" s="276" t="str">
        <f t="shared" si="172"/>
        <v>Not an Offer</v>
      </c>
      <c r="AH101" s="150"/>
      <c r="AI101" s="254">
        <v>85</v>
      </c>
      <c r="AJ101" s="149" t="str">
        <f t="shared" si="173"/>
        <v>00-TAG</v>
      </c>
      <c r="AK101" s="254" t="b">
        <f t="shared" si="111"/>
        <v>0</v>
      </c>
      <c r="AL101" s="254">
        <f t="shared" si="146"/>
        <v>0</v>
      </c>
      <c r="AM101" s="254">
        <f t="shared" si="174"/>
        <v>0</v>
      </c>
      <c r="AN101" s="288">
        <f t="shared" si="147"/>
        <v>0</v>
      </c>
      <c r="AO101" s="288">
        <f>IF(AND($BU101=$BV101,BU101=AO$13),$J101&amp;$K101&amp;$L101&amp;$M101&amp;$N101&amp;$O101&amp;$P101&amp;$Q101&amp;$R101&amp;$S101&amp;$T101&amp;$U101,IFERROR(MATCH($AN101,AO$17:AO100,0),-1000))</f>
        <v>1</v>
      </c>
      <c r="AP101" s="288">
        <f>IF(AND($BU101=$BV101,BV101=AP$13),$J101&amp;$K101&amp;$L101&amp;$M101&amp;$N101&amp;$O101&amp;$P101&amp;$Q101&amp;$R101&amp;$S101&amp;$T101&amp;$U101,IFERROR(MATCH($AN101,AP$17:AP100,0),-1000))</f>
        <v>1</v>
      </c>
      <c r="AQ101" s="288">
        <f>IF(AND($BU101=$BV101,BW101=AQ$13),$J101&amp;$K101&amp;$L101&amp;$M101&amp;$N101&amp;$O101&amp;$P101&amp;$Q101&amp;$R101&amp;$S101&amp;$T101&amp;$U101,IFERROR(MATCH($AN101,AQ$17:AQ100,0),-1000))</f>
        <v>1</v>
      </c>
      <c r="AR101" s="288">
        <f>IF(AND($BU101=$BV101,BX101=AR$13),$J101&amp;$K101&amp;$L101&amp;$M101&amp;$N101&amp;$O101&amp;$P101&amp;$Q101&amp;$R101&amp;$S101&amp;$T101&amp;$U101,IFERROR(MATCH($AN101,AR$17:AR100,0),-1000))</f>
        <v>1</v>
      </c>
      <c r="AS101" s="254">
        <f t="shared" si="112"/>
        <v>0</v>
      </c>
      <c r="AT101" s="261" t="str">
        <f t="shared" si="148"/>
        <v/>
      </c>
      <c r="AU101" s="254" t="str">
        <f t="shared" si="149"/>
        <v/>
      </c>
      <c r="AV101" s="254" t="str">
        <f t="shared" si="150"/>
        <v/>
      </c>
      <c r="AW101" s="254" t="str">
        <f t="shared" si="151"/>
        <v/>
      </c>
      <c r="AX101" s="254" t="str">
        <f t="shared" si="152"/>
        <v/>
      </c>
      <c r="AY101" s="254" t="str">
        <f t="shared" si="153"/>
        <v/>
      </c>
      <c r="AZ101" s="254" t="str">
        <f t="shared" si="154"/>
        <v/>
      </c>
      <c r="BA101" s="254" t="str">
        <f t="shared" si="155"/>
        <v/>
      </c>
      <c r="BB101" s="254" t="str">
        <f t="shared" si="156"/>
        <v/>
      </c>
      <c r="BC101" s="254" t="str">
        <f t="shared" si="157"/>
        <v/>
      </c>
      <c r="BD101" s="254" t="str">
        <f t="shared" si="158"/>
        <v/>
      </c>
      <c r="BE101" s="262" t="str">
        <f t="shared" si="159"/>
        <v/>
      </c>
      <c r="BF101" s="263" t="str">
        <f t="shared" si="160"/>
        <v/>
      </c>
      <c r="BG101" s="254" t="str">
        <f t="shared" si="161"/>
        <v/>
      </c>
      <c r="BH101" s="254" t="str">
        <f t="shared" si="162"/>
        <v/>
      </c>
      <c r="BI101" s="254" t="str">
        <f t="shared" si="163"/>
        <v/>
      </c>
      <c r="BJ101" s="254" t="str">
        <f t="shared" si="164"/>
        <v/>
      </c>
      <c r="BK101" s="254" t="str">
        <f t="shared" si="165"/>
        <v/>
      </c>
      <c r="BL101" s="254" t="str">
        <f t="shared" si="166"/>
        <v/>
      </c>
      <c r="BM101" s="254" t="str">
        <f t="shared" si="167"/>
        <v/>
      </c>
      <c r="BN101" s="254" t="str">
        <f t="shared" si="168"/>
        <v/>
      </c>
      <c r="BO101" s="254" t="str">
        <f t="shared" si="169"/>
        <v/>
      </c>
      <c r="BP101" s="254" t="str">
        <f t="shared" si="170"/>
        <v/>
      </c>
      <c r="BQ101" s="264" t="str">
        <f t="shared" si="171"/>
        <v/>
      </c>
      <c r="BR101" s="261" t="str">
        <f t="shared" si="115"/>
        <v/>
      </c>
      <c r="BS101" s="254" t="str">
        <f t="shared" si="116"/>
        <v/>
      </c>
      <c r="BT101" s="254" t="str">
        <f t="shared" si="225"/>
        <v/>
      </c>
      <c r="BU101" s="265" t="str">
        <f t="shared" si="118"/>
        <v/>
      </c>
      <c r="BV101" s="263" t="str">
        <f t="shared" si="119"/>
        <v/>
      </c>
      <c r="BW101" s="254" t="str">
        <f t="shared" si="226"/>
        <v/>
      </c>
      <c r="BX101" s="254" t="str">
        <f t="shared" si="121"/>
        <v/>
      </c>
      <c r="BY101" s="264" t="str">
        <f t="shared" si="122"/>
        <v/>
      </c>
      <c r="BZ101" s="254" t="str">
        <f t="shared" si="123"/>
        <v/>
      </c>
      <c r="CA101" s="254">
        <f t="shared" si="175"/>
        <v>0</v>
      </c>
      <c r="CB101" s="254">
        <f t="shared" si="176"/>
        <v>0</v>
      </c>
      <c r="CC101" s="254">
        <f t="shared" si="177"/>
        <v>0</v>
      </c>
      <c r="CD101" s="254">
        <f t="shared" si="178"/>
        <v>0</v>
      </c>
      <c r="CE101" s="254">
        <f t="shared" si="179"/>
        <v>0</v>
      </c>
      <c r="CF101" s="254">
        <f t="shared" si="180"/>
        <v>0</v>
      </c>
      <c r="CG101" s="254">
        <f t="shared" si="181"/>
        <v>0</v>
      </c>
      <c r="CH101" s="254">
        <f t="shared" si="182"/>
        <v>0</v>
      </c>
      <c r="CI101" s="254">
        <f t="shared" si="183"/>
        <v>0</v>
      </c>
      <c r="CJ101" s="254">
        <f t="shared" si="184"/>
        <v>0</v>
      </c>
      <c r="CK101" s="254">
        <f t="shared" si="185"/>
        <v>0</v>
      </c>
      <c r="CL101" s="254">
        <f t="shared" si="186"/>
        <v>0</v>
      </c>
      <c r="CM101" s="254">
        <f t="shared" si="187"/>
        <v>0</v>
      </c>
      <c r="CN101" s="254">
        <f t="shared" si="188"/>
        <v>0</v>
      </c>
      <c r="CO101" s="254">
        <f t="shared" si="189"/>
        <v>0</v>
      </c>
      <c r="CP101" s="254">
        <f t="shared" si="190"/>
        <v>0</v>
      </c>
      <c r="CQ101" s="254">
        <f t="shared" si="191"/>
        <v>0</v>
      </c>
      <c r="CR101" s="254">
        <f t="shared" si="192"/>
        <v>0</v>
      </c>
      <c r="CS101" s="254">
        <f t="shared" si="193"/>
        <v>0</v>
      </c>
      <c r="CT101" s="254">
        <f t="shared" si="194"/>
        <v>0</v>
      </c>
      <c r="CU101" s="254">
        <f t="shared" si="195"/>
        <v>0</v>
      </c>
      <c r="CV101" s="254">
        <f t="shared" si="196"/>
        <v>0</v>
      </c>
      <c r="CW101" s="254">
        <f t="shared" si="197"/>
        <v>0</v>
      </c>
      <c r="CX101" s="254">
        <f t="shared" si="198"/>
        <v>0</v>
      </c>
      <c r="CY101" s="254">
        <f t="shared" si="199"/>
        <v>0</v>
      </c>
      <c r="CZ101" s="254">
        <f t="shared" si="200"/>
        <v>0</v>
      </c>
      <c r="DA101" s="254">
        <f t="shared" si="201"/>
        <v>0</v>
      </c>
      <c r="DB101" s="254">
        <f t="shared" si="202"/>
        <v>0</v>
      </c>
      <c r="DC101" s="254">
        <f t="shared" si="203"/>
        <v>0</v>
      </c>
      <c r="DD101" s="254">
        <f t="shared" si="204"/>
        <v>0</v>
      </c>
      <c r="DE101" s="254">
        <f t="shared" si="205"/>
        <v>0</v>
      </c>
      <c r="DF101" s="254">
        <f t="shared" si="206"/>
        <v>0</v>
      </c>
      <c r="DG101" s="254">
        <f t="shared" si="207"/>
        <v>0</v>
      </c>
      <c r="DH101" s="254">
        <f t="shared" si="208"/>
        <v>0</v>
      </c>
      <c r="DI101" s="254">
        <f t="shared" si="209"/>
        <v>0</v>
      </c>
      <c r="DJ101" s="254">
        <f t="shared" si="210"/>
        <v>0</v>
      </c>
      <c r="DK101" s="254">
        <f t="shared" si="211"/>
        <v>0</v>
      </c>
      <c r="DL101" s="254">
        <f t="shared" si="212"/>
        <v>0</v>
      </c>
      <c r="DM101" s="254">
        <f t="shared" si="213"/>
        <v>0</v>
      </c>
      <c r="DN101" s="254">
        <f t="shared" si="214"/>
        <v>0</v>
      </c>
      <c r="DO101" s="254">
        <f t="shared" si="215"/>
        <v>0</v>
      </c>
      <c r="DP101" s="254">
        <f t="shared" si="216"/>
        <v>0</v>
      </c>
      <c r="DQ101" s="254">
        <f t="shared" si="217"/>
        <v>0</v>
      </c>
      <c r="DR101" s="254">
        <f t="shared" si="218"/>
        <v>0</v>
      </c>
      <c r="DS101" s="254">
        <f t="shared" si="219"/>
        <v>0</v>
      </c>
      <c r="DT101" s="254">
        <f t="shared" si="220"/>
        <v>0</v>
      </c>
      <c r="DU101" s="254">
        <f t="shared" si="221"/>
        <v>0</v>
      </c>
      <c r="DV101" s="254">
        <f t="shared" si="222"/>
        <v>0</v>
      </c>
    </row>
    <row r="102" spans="1:126" ht="24" customHeight="1">
      <c r="A102" s="11" t="str">
        <f ca="1">IF(AG102&lt;&gt;"OK","",CONCATENATE(TEXT('Front Page'!$F$33,"000"),TEXT('Front Page'!$F$31,"000"),"-",LEFT('Front Page'!$R$53,5),"-",LEFT(D102,1),AJ102, "-",TEXT(B102,"000")))</f>
        <v/>
      </c>
      <c r="B102" s="12" t="str">
        <f>IFERROR(IF(E102="","",MAX(B$17:B101)+1),"")</f>
        <v/>
      </c>
      <c r="C102" s="13"/>
      <c r="D102" s="29" t="str">
        <f t="shared" si="141"/>
        <v>None</v>
      </c>
      <c r="E102" s="29" t="str">
        <f t="shared" si="109"/>
        <v/>
      </c>
      <c r="F102" s="29" t="str">
        <f t="shared" si="110"/>
        <v/>
      </c>
      <c r="G102" s="363"/>
      <c r="H102" s="364"/>
      <c r="I102" s="325" t="str">
        <f t="shared" si="224"/>
        <v>No</v>
      </c>
      <c r="J102" s="314">
        <v>0</v>
      </c>
      <c r="K102" s="312">
        <v>0</v>
      </c>
      <c r="L102" s="312">
        <v>0</v>
      </c>
      <c r="M102" s="312">
        <v>0</v>
      </c>
      <c r="N102" s="312">
        <v>0</v>
      </c>
      <c r="O102" s="312">
        <v>0</v>
      </c>
      <c r="P102" s="312">
        <v>0</v>
      </c>
      <c r="Q102" s="312">
        <v>0</v>
      </c>
      <c r="R102" s="312">
        <v>0</v>
      </c>
      <c r="S102" s="312">
        <v>0</v>
      </c>
      <c r="T102" s="312">
        <v>0</v>
      </c>
      <c r="U102" s="312">
        <v>0</v>
      </c>
      <c r="V102" s="313">
        <v>1</v>
      </c>
      <c r="W102" s="313">
        <v>1</v>
      </c>
      <c r="X102" s="312">
        <v>0</v>
      </c>
      <c r="Y102" s="312">
        <v>0</v>
      </c>
      <c r="Z102" s="312">
        <v>0</v>
      </c>
      <c r="AA102" s="14">
        <v>0</v>
      </c>
      <c r="AB102" s="317"/>
      <c r="AC102" s="15" t="str">
        <f t="shared" si="143"/>
        <v/>
      </c>
      <c r="AD102" s="15" t="str">
        <f t="shared" si="144"/>
        <v/>
      </c>
      <c r="AE102" s="16" t="str">
        <f t="shared" si="145"/>
        <v>0 - 0</v>
      </c>
      <c r="AF102" s="20" t="str">
        <f t="shared" si="223"/>
        <v>Not an offer</v>
      </c>
      <c r="AG102" s="276" t="str">
        <f t="shared" si="172"/>
        <v>Not an Offer</v>
      </c>
      <c r="AH102" s="150"/>
      <c r="AI102" s="254">
        <v>86</v>
      </c>
      <c r="AJ102" s="149" t="str">
        <f t="shared" si="173"/>
        <v>00-TAG</v>
      </c>
      <c r="AK102" s="254" t="b">
        <f t="shared" si="111"/>
        <v>0</v>
      </c>
      <c r="AL102" s="254">
        <f t="shared" si="146"/>
        <v>0</v>
      </c>
      <c r="AM102" s="254">
        <f t="shared" si="174"/>
        <v>0</v>
      </c>
      <c r="AN102" s="288">
        <f t="shared" si="147"/>
        <v>0</v>
      </c>
      <c r="AO102" s="288">
        <f>IF(AND($BU102=$BV102,BU102=AO$13),$J102&amp;$K102&amp;$L102&amp;$M102&amp;$N102&amp;$O102&amp;$P102&amp;$Q102&amp;$R102&amp;$S102&amp;$T102&amp;$U102,IFERROR(MATCH($AN102,AO$17:AO101,0),-1000))</f>
        <v>1</v>
      </c>
      <c r="AP102" s="288">
        <f>IF(AND($BU102=$BV102,BV102=AP$13),$J102&amp;$K102&amp;$L102&amp;$M102&amp;$N102&amp;$O102&amp;$P102&amp;$Q102&amp;$R102&amp;$S102&amp;$T102&amp;$U102,IFERROR(MATCH($AN102,AP$17:AP101,0),-1000))</f>
        <v>1</v>
      </c>
      <c r="AQ102" s="288">
        <f>IF(AND($BU102=$BV102,BW102=AQ$13),$J102&amp;$K102&amp;$L102&amp;$M102&amp;$N102&amp;$O102&amp;$P102&amp;$Q102&amp;$R102&amp;$S102&amp;$T102&amp;$U102,IFERROR(MATCH($AN102,AQ$17:AQ101,0),-1000))</f>
        <v>1</v>
      </c>
      <c r="AR102" s="288">
        <f>IF(AND($BU102=$BV102,BX102=AR$13),$J102&amp;$K102&amp;$L102&amp;$M102&amp;$N102&amp;$O102&amp;$P102&amp;$Q102&amp;$R102&amp;$S102&amp;$T102&amp;$U102,IFERROR(MATCH($AN102,AR$17:AR101,0),-1000))</f>
        <v>1</v>
      </c>
      <c r="AS102" s="254">
        <f t="shared" si="112"/>
        <v>0</v>
      </c>
      <c r="AT102" s="261" t="str">
        <f t="shared" si="148"/>
        <v/>
      </c>
      <c r="AU102" s="254" t="str">
        <f t="shared" si="149"/>
        <v/>
      </c>
      <c r="AV102" s="254" t="str">
        <f t="shared" si="150"/>
        <v/>
      </c>
      <c r="AW102" s="254" t="str">
        <f t="shared" si="151"/>
        <v/>
      </c>
      <c r="AX102" s="254" t="str">
        <f t="shared" si="152"/>
        <v/>
      </c>
      <c r="AY102" s="254" t="str">
        <f t="shared" si="153"/>
        <v/>
      </c>
      <c r="AZ102" s="254" t="str">
        <f t="shared" si="154"/>
        <v/>
      </c>
      <c r="BA102" s="254" t="str">
        <f t="shared" si="155"/>
        <v/>
      </c>
      <c r="BB102" s="254" t="str">
        <f t="shared" si="156"/>
        <v/>
      </c>
      <c r="BC102" s="254" t="str">
        <f t="shared" si="157"/>
        <v/>
      </c>
      <c r="BD102" s="254" t="str">
        <f t="shared" si="158"/>
        <v/>
      </c>
      <c r="BE102" s="262" t="str">
        <f t="shared" si="159"/>
        <v/>
      </c>
      <c r="BF102" s="263" t="str">
        <f t="shared" si="160"/>
        <v/>
      </c>
      <c r="BG102" s="254" t="str">
        <f t="shared" si="161"/>
        <v/>
      </c>
      <c r="BH102" s="254" t="str">
        <f t="shared" si="162"/>
        <v/>
      </c>
      <c r="BI102" s="254" t="str">
        <f t="shared" si="163"/>
        <v/>
      </c>
      <c r="BJ102" s="254" t="str">
        <f t="shared" si="164"/>
        <v/>
      </c>
      <c r="BK102" s="254" t="str">
        <f t="shared" si="165"/>
        <v/>
      </c>
      <c r="BL102" s="254" t="str">
        <f t="shared" si="166"/>
        <v/>
      </c>
      <c r="BM102" s="254" t="str">
        <f t="shared" si="167"/>
        <v/>
      </c>
      <c r="BN102" s="254" t="str">
        <f t="shared" si="168"/>
        <v/>
      </c>
      <c r="BO102" s="254" t="str">
        <f t="shared" si="169"/>
        <v/>
      </c>
      <c r="BP102" s="254" t="str">
        <f t="shared" si="170"/>
        <v/>
      </c>
      <c r="BQ102" s="264" t="str">
        <f t="shared" si="171"/>
        <v/>
      </c>
      <c r="BR102" s="261" t="str">
        <f t="shared" si="115"/>
        <v/>
      </c>
      <c r="BS102" s="254" t="str">
        <f t="shared" si="116"/>
        <v/>
      </c>
      <c r="BT102" s="254" t="str">
        <f t="shared" si="225"/>
        <v/>
      </c>
      <c r="BU102" s="265" t="str">
        <f t="shared" si="118"/>
        <v/>
      </c>
      <c r="BV102" s="263" t="str">
        <f t="shared" si="119"/>
        <v/>
      </c>
      <c r="BW102" s="254" t="str">
        <f t="shared" si="226"/>
        <v/>
      </c>
      <c r="BX102" s="254" t="str">
        <f t="shared" si="121"/>
        <v/>
      </c>
      <c r="BY102" s="264" t="str">
        <f t="shared" si="122"/>
        <v/>
      </c>
      <c r="BZ102" s="254" t="str">
        <f t="shared" si="123"/>
        <v/>
      </c>
      <c r="CA102" s="254">
        <f t="shared" si="175"/>
        <v>0</v>
      </c>
      <c r="CB102" s="254">
        <f t="shared" si="176"/>
        <v>0</v>
      </c>
      <c r="CC102" s="254">
        <f t="shared" si="177"/>
        <v>0</v>
      </c>
      <c r="CD102" s="254">
        <f t="shared" si="178"/>
        <v>0</v>
      </c>
      <c r="CE102" s="254">
        <f t="shared" si="179"/>
        <v>0</v>
      </c>
      <c r="CF102" s="254">
        <f t="shared" si="180"/>
        <v>0</v>
      </c>
      <c r="CG102" s="254">
        <f t="shared" si="181"/>
        <v>0</v>
      </c>
      <c r="CH102" s="254">
        <f t="shared" si="182"/>
        <v>0</v>
      </c>
      <c r="CI102" s="254">
        <f t="shared" si="183"/>
        <v>0</v>
      </c>
      <c r="CJ102" s="254">
        <f t="shared" si="184"/>
        <v>0</v>
      </c>
      <c r="CK102" s="254">
        <f t="shared" si="185"/>
        <v>0</v>
      </c>
      <c r="CL102" s="254">
        <f t="shared" si="186"/>
        <v>0</v>
      </c>
      <c r="CM102" s="254">
        <f t="shared" si="187"/>
        <v>0</v>
      </c>
      <c r="CN102" s="254">
        <f t="shared" si="188"/>
        <v>0</v>
      </c>
      <c r="CO102" s="254">
        <f t="shared" si="189"/>
        <v>0</v>
      </c>
      <c r="CP102" s="254">
        <f t="shared" si="190"/>
        <v>0</v>
      </c>
      <c r="CQ102" s="254">
        <f t="shared" si="191"/>
        <v>0</v>
      </c>
      <c r="CR102" s="254">
        <f t="shared" si="192"/>
        <v>0</v>
      </c>
      <c r="CS102" s="254">
        <f t="shared" si="193"/>
        <v>0</v>
      </c>
      <c r="CT102" s="254">
        <f t="shared" si="194"/>
        <v>0</v>
      </c>
      <c r="CU102" s="254">
        <f t="shared" si="195"/>
        <v>0</v>
      </c>
      <c r="CV102" s="254">
        <f t="shared" si="196"/>
        <v>0</v>
      </c>
      <c r="CW102" s="254">
        <f t="shared" si="197"/>
        <v>0</v>
      </c>
      <c r="CX102" s="254">
        <f t="shared" si="198"/>
        <v>0</v>
      </c>
      <c r="CY102" s="254">
        <f t="shared" si="199"/>
        <v>0</v>
      </c>
      <c r="CZ102" s="254">
        <f t="shared" si="200"/>
        <v>0</v>
      </c>
      <c r="DA102" s="254">
        <f t="shared" si="201"/>
        <v>0</v>
      </c>
      <c r="DB102" s="254">
        <f t="shared" si="202"/>
        <v>0</v>
      </c>
      <c r="DC102" s="254">
        <f t="shared" si="203"/>
        <v>0</v>
      </c>
      <c r="DD102" s="254">
        <f t="shared" si="204"/>
        <v>0</v>
      </c>
      <c r="DE102" s="254">
        <f t="shared" si="205"/>
        <v>0</v>
      </c>
      <c r="DF102" s="254">
        <f t="shared" si="206"/>
        <v>0</v>
      </c>
      <c r="DG102" s="254">
        <f t="shared" si="207"/>
        <v>0</v>
      </c>
      <c r="DH102" s="254">
        <f t="shared" si="208"/>
        <v>0</v>
      </c>
      <c r="DI102" s="254">
        <f t="shared" si="209"/>
        <v>0</v>
      </c>
      <c r="DJ102" s="254">
        <f t="shared" si="210"/>
        <v>0</v>
      </c>
      <c r="DK102" s="254">
        <f t="shared" si="211"/>
        <v>0</v>
      </c>
      <c r="DL102" s="254">
        <f t="shared" si="212"/>
        <v>0</v>
      </c>
      <c r="DM102" s="254">
        <f t="shared" si="213"/>
        <v>0</v>
      </c>
      <c r="DN102" s="254">
        <f t="shared" si="214"/>
        <v>0</v>
      </c>
      <c r="DO102" s="254">
        <f t="shared" si="215"/>
        <v>0</v>
      </c>
      <c r="DP102" s="254">
        <f t="shared" si="216"/>
        <v>0</v>
      </c>
      <c r="DQ102" s="254">
        <f t="shared" si="217"/>
        <v>0</v>
      </c>
      <c r="DR102" s="254">
        <f t="shared" si="218"/>
        <v>0</v>
      </c>
      <c r="DS102" s="254">
        <f t="shared" si="219"/>
        <v>0</v>
      </c>
      <c r="DT102" s="254">
        <f t="shared" si="220"/>
        <v>0</v>
      </c>
      <c r="DU102" s="254">
        <f t="shared" si="221"/>
        <v>0</v>
      </c>
      <c r="DV102" s="254">
        <f t="shared" si="222"/>
        <v>0</v>
      </c>
    </row>
    <row r="103" spans="1:126" ht="24" customHeight="1">
      <c r="A103" s="11" t="str">
        <f ca="1">IF(AG103&lt;&gt;"OK","",CONCATENATE(TEXT('Front Page'!$F$33,"000"),TEXT('Front Page'!$F$31,"000"),"-",LEFT('Front Page'!$R$53,5),"-",LEFT(D103,1),AJ103, "-",TEXT(B103,"000")))</f>
        <v/>
      </c>
      <c r="B103" s="12" t="str">
        <f>IFERROR(IF(E103="","",MAX(B$17:B102)+1),"")</f>
        <v/>
      </c>
      <c r="C103" s="13"/>
      <c r="D103" s="29" t="str">
        <f t="shared" si="141"/>
        <v>None</v>
      </c>
      <c r="E103" s="29" t="str">
        <f t="shared" si="109"/>
        <v/>
      </c>
      <c r="F103" s="29" t="str">
        <f t="shared" si="110"/>
        <v/>
      </c>
      <c r="G103" s="363"/>
      <c r="H103" s="364"/>
      <c r="I103" s="325" t="str">
        <f t="shared" si="224"/>
        <v>No</v>
      </c>
      <c r="J103" s="314">
        <v>0</v>
      </c>
      <c r="K103" s="312">
        <v>0</v>
      </c>
      <c r="L103" s="312">
        <v>0</v>
      </c>
      <c r="M103" s="312">
        <v>0</v>
      </c>
      <c r="N103" s="312">
        <v>0</v>
      </c>
      <c r="O103" s="312">
        <v>0</v>
      </c>
      <c r="P103" s="312">
        <v>0</v>
      </c>
      <c r="Q103" s="312">
        <v>0</v>
      </c>
      <c r="R103" s="312">
        <v>0</v>
      </c>
      <c r="S103" s="312">
        <v>0</v>
      </c>
      <c r="T103" s="312">
        <v>0</v>
      </c>
      <c r="U103" s="312">
        <v>0</v>
      </c>
      <c r="V103" s="313">
        <v>1</v>
      </c>
      <c r="W103" s="313">
        <v>1</v>
      </c>
      <c r="X103" s="312">
        <v>0</v>
      </c>
      <c r="Y103" s="312">
        <v>0</v>
      </c>
      <c r="Z103" s="312">
        <v>0</v>
      </c>
      <c r="AA103" s="14">
        <v>0</v>
      </c>
      <c r="AB103" s="317"/>
      <c r="AC103" s="15" t="str">
        <f t="shared" si="143"/>
        <v/>
      </c>
      <c r="AD103" s="15" t="str">
        <f t="shared" si="144"/>
        <v/>
      </c>
      <c r="AE103" s="16" t="str">
        <f t="shared" si="145"/>
        <v>0 - 0</v>
      </c>
      <c r="AF103" s="20" t="str">
        <f t="shared" si="223"/>
        <v>Not an offer</v>
      </c>
      <c r="AG103" s="276" t="str">
        <f t="shared" si="172"/>
        <v>Not an Offer</v>
      </c>
      <c r="AH103" s="150"/>
      <c r="AI103" s="254">
        <v>87</v>
      </c>
      <c r="AJ103" s="149" t="str">
        <f t="shared" si="173"/>
        <v>00-TAG</v>
      </c>
      <c r="AK103" s="254" t="b">
        <f t="shared" si="111"/>
        <v>0</v>
      </c>
      <c r="AL103" s="254">
        <f t="shared" si="146"/>
        <v>0</v>
      </c>
      <c r="AM103" s="254">
        <f t="shared" si="174"/>
        <v>0</v>
      </c>
      <c r="AN103" s="288">
        <f t="shared" si="147"/>
        <v>0</v>
      </c>
      <c r="AO103" s="288">
        <f>IF(AND($BU103=$BV103,BU103=AO$13),$J103&amp;$K103&amp;$L103&amp;$M103&amp;$N103&amp;$O103&amp;$P103&amp;$Q103&amp;$R103&amp;$S103&amp;$T103&amp;$U103,IFERROR(MATCH($AN103,AO$17:AO102,0),-1000))</f>
        <v>1</v>
      </c>
      <c r="AP103" s="288">
        <f>IF(AND($BU103=$BV103,BV103=AP$13),$J103&amp;$K103&amp;$L103&amp;$M103&amp;$N103&amp;$O103&amp;$P103&amp;$Q103&amp;$R103&amp;$S103&amp;$T103&amp;$U103,IFERROR(MATCH($AN103,AP$17:AP102,0),-1000))</f>
        <v>1</v>
      </c>
      <c r="AQ103" s="288">
        <f>IF(AND($BU103=$BV103,BW103=AQ$13),$J103&amp;$K103&amp;$L103&amp;$M103&amp;$N103&amp;$O103&amp;$P103&amp;$Q103&amp;$R103&amp;$S103&amp;$T103&amp;$U103,IFERROR(MATCH($AN103,AQ$17:AQ102,0),-1000))</f>
        <v>1</v>
      </c>
      <c r="AR103" s="288">
        <f>IF(AND($BU103=$BV103,BX103=AR$13),$J103&amp;$K103&amp;$L103&amp;$M103&amp;$N103&amp;$O103&amp;$P103&amp;$Q103&amp;$R103&amp;$S103&amp;$T103&amp;$U103,IFERROR(MATCH($AN103,AR$17:AR102,0),-1000))</f>
        <v>1</v>
      </c>
      <c r="AS103" s="254">
        <f t="shared" si="112"/>
        <v>0</v>
      </c>
      <c r="AT103" s="261" t="str">
        <f t="shared" si="148"/>
        <v/>
      </c>
      <c r="AU103" s="254" t="str">
        <f t="shared" si="149"/>
        <v/>
      </c>
      <c r="AV103" s="254" t="str">
        <f t="shared" si="150"/>
        <v/>
      </c>
      <c r="AW103" s="254" t="str">
        <f t="shared" si="151"/>
        <v/>
      </c>
      <c r="AX103" s="254" t="str">
        <f t="shared" si="152"/>
        <v/>
      </c>
      <c r="AY103" s="254" t="str">
        <f t="shared" si="153"/>
        <v/>
      </c>
      <c r="AZ103" s="254" t="str">
        <f t="shared" si="154"/>
        <v/>
      </c>
      <c r="BA103" s="254" t="str">
        <f t="shared" si="155"/>
        <v/>
      </c>
      <c r="BB103" s="254" t="str">
        <f t="shared" si="156"/>
        <v/>
      </c>
      <c r="BC103" s="254" t="str">
        <f t="shared" si="157"/>
        <v/>
      </c>
      <c r="BD103" s="254" t="str">
        <f t="shared" si="158"/>
        <v/>
      </c>
      <c r="BE103" s="262" t="str">
        <f t="shared" si="159"/>
        <v/>
      </c>
      <c r="BF103" s="263" t="str">
        <f t="shared" si="160"/>
        <v/>
      </c>
      <c r="BG103" s="254" t="str">
        <f t="shared" si="161"/>
        <v/>
      </c>
      <c r="BH103" s="254" t="str">
        <f t="shared" si="162"/>
        <v/>
      </c>
      <c r="BI103" s="254" t="str">
        <f t="shared" si="163"/>
        <v/>
      </c>
      <c r="BJ103" s="254" t="str">
        <f t="shared" si="164"/>
        <v/>
      </c>
      <c r="BK103" s="254" t="str">
        <f t="shared" si="165"/>
        <v/>
      </c>
      <c r="BL103" s="254" t="str">
        <f t="shared" si="166"/>
        <v/>
      </c>
      <c r="BM103" s="254" t="str">
        <f t="shared" si="167"/>
        <v/>
      </c>
      <c r="BN103" s="254" t="str">
        <f t="shared" si="168"/>
        <v/>
      </c>
      <c r="BO103" s="254" t="str">
        <f t="shared" si="169"/>
        <v/>
      </c>
      <c r="BP103" s="254" t="str">
        <f t="shared" si="170"/>
        <v/>
      </c>
      <c r="BQ103" s="264" t="str">
        <f t="shared" si="171"/>
        <v/>
      </c>
      <c r="BR103" s="261" t="str">
        <f t="shared" si="115"/>
        <v/>
      </c>
      <c r="BS103" s="254" t="str">
        <f t="shared" si="116"/>
        <v/>
      </c>
      <c r="BT103" s="254" t="str">
        <f t="shared" si="225"/>
        <v/>
      </c>
      <c r="BU103" s="265" t="str">
        <f t="shared" si="118"/>
        <v/>
      </c>
      <c r="BV103" s="263" t="str">
        <f t="shared" si="119"/>
        <v/>
      </c>
      <c r="BW103" s="254" t="str">
        <f t="shared" si="226"/>
        <v/>
      </c>
      <c r="BX103" s="254" t="str">
        <f t="shared" si="121"/>
        <v/>
      </c>
      <c r="BY103" s="264" t="str">
        <f t="shared" si="122"/>
        <v/>
      </c>
      <c r="BZ103" s="254" t="str">
        <f t="shared" si="123"/>
        <v/>
      </c>
      <c r="CA103" s="254">
        <f t="shared" si="175"/>
        <v>0</v>
      </c>
      <c r="CB103" s="254">
        <f t="shared" si="176"/>
        <v>0</v>
      </c>
      <c r="CC103" s="254">
        <f t="shared" si="177"/>
        <v>0</v>
      </c>
      <c r="CD103" s="254">
        <f t="shared" si="178"/>
        <v>0</v>
      </c>
      <c r="CE103" s="254">
        <f t="shared" si="179"/>
        <v>0</v>
      </c>
      <c r="CF103" s="254">
        <f t="shared" si="180"/>
        <v>0</v>
      </c>
      <c r="CG103" s="254">
        <f t="shared" si="181"/>
        <v>0</v>
      </c>
      <c r="CH103" s="254">
        <f t="shared" si="182"/>
        <v>0</v>
      </c>
      <c r="CI103" s="254">
        <f t="shared" si="183"/>
        <v>0</v>
      </c>
      <c r="CJ103" s="254">
        <f t="shared" si="184"/>
        <v>0</v>
      </c>
      <c r="CK103" s="254">
        <f t="shared" si="185"/>
        <v>0</v>
      </c>
      <c r="CL103" s="254">
        <f t="shared" si="186"/>
        <v>0</v>
      </c>
      <c r="CM103" s="254">
        <f t="shared" si="187"/>
        <v>0</v>
      </c>
      <c r="CN103" s="254">
        <f t="shared" si="188"/>
        <v>0</v>
      </c>
      <c r="CO103" s="254">
        <f t="shared" si="189"/>
        <v>0</v>
      </c>
      <c r="CP103" s="254">
        <f t="shared" si="190"/>
        <v>0</v>
      </c>
      <c r="CQ103" s="254">
        <f t="shared" si="191"/>
        <v>0</v>
      </c>
      <c r="CR103" s="254">
        <f t="shared" si="192"/>
        <v>0</v>
      </c>
      <c r="CS103" s="254">
        <f t="shared" si="193"/>
        <v>0</v>
      </c>
      <c r="CT103" s="254">
        <f t="shared" si="194"/>
        <v>0</v>
      </c>
      <c r="CU103" s="254">
        <f t="shared" si="195"/>
        <v>0</v>
      </c>
      <c r="CV103" s="254">
        <f t="shared" si="196"/>
        <v>0</v>
      </c>
      <c r="CW103" s="254">
        <f t="shared" si="197"/>
        <v>0</v>
      </c>
      <c r="CX103" s="254">
        <f t="shared" si="198"/>
        <v>0</v>
      </c>
      <c r="CY103" s="254">
        <f t="shared" si="199"/>
        <v>0</v>
      </c>
      <c r="CZ103" s="254">
        <f t="shared" si="200"/>
        <v>0</v>
      </c>
      <c r="DA103" s="254">
        <f t="shared" si="201"/>
        <v>0</v>
      </c>
      <c r="DB103" s="254">
        <f t="shared" si="202"/>
        <v>0</v>
      </c>
      <c r="DC103" s="254">
        <f t="shared" si="203"/>
        <v>0</v>
      </c>
      <c r="DD103" s="254">
        <f t="shared" si="204"/>
        <v>0</v>
      </c>
      <c r="DE103" s="254">
        <f t="shared" si="205"/>
        <v>0</v>
      </c>
      <c r="DF103" s="254">
        <f t="shared" si="206"/>
        <v>0</v>
      </c>
      <c r="DG103" s="254">
        <f t="shared" si="207"/>
        <v>0</v>
      </c>
      <c r="DH103" s="254">
        <f t="shared" si="208"/>
        <v>0</v>
      </c>
      <c r="DI103" s="254">
        <f t="shared" si="209"/>
        <v>0</v>
      </c>
      <c r="DJ103" s="254">
        <f t="shared" si="210"/>
        <v>0</v>
      </c>
      <c r="DK103" s="254">
        <f t="shared" si="211"/>
        <v>0</v>
      </c>
      <c r="DL103" s="254">
        <f t="shared" si="212"/>
        <v>0</v>
      </c>
      <c r="DM103" s="254">
        <f t="shared" si="213"/>
        <v>0</v>
      </c>
      <c r="DN103" s="254">
        <f t="shared" si="214"/>
        <v>0</v>
      </c>
      <c r="DO103" s="254">
        <f t="shared" si="215"/>
        <v>0</v>
      </c>
      <c r="DP103" s="254">
        <f t="shared" si="216"/>
        <v>0</v>
      </c>
      <c r="DQ103" s="254">
        <f t="shared" si="217"/>
        <v>0</v>
      </c>
      <c r="DR103" s="254">
        <f t="shared" si="218"/>
        <v>0</v>
      </c>
      <c r="DS103" s="254">
        <f t="shared" si="219"/>
        <v>0</v>
      </c>
      <c r="DT103" s="254">
        <f t="shared" si="220"/>
        <v>0</v>
      </c>
      <c r="DU103" s="254">
        <f t="shared" si="221"/>
        <v>0</v>
      </c>
      <c r="DV103" s="254">
        <f t="shared" si="222"/>
        <v>0</v>
      </c>
    </row>
    <row r="104" spans="1:126" ht="24" customHeight="1">
      <c r="A104" s="11" t="str">
        <f ca="1">IF(AG104&lt;&gt;"OK","",CONCATENATE(TEXT('Front Page'!$F$33,"000"),TEXT('Front Page'!$F$31,"000"),"-",LEFT('Front Page'!$R$53,5),"-",LEFT(D104,1),AJ104, "-",TEXT(B104,"000")))</f>
        <v/>
      </c>
      <c r="B104" s="12" t="str">
        <f>IFERROR(IF(E104="","",MAX(B$17:B103)+1),"")</f>
        <v/>
      </c>
      <c r="C104" s="13"/>
      <c r="D104" s="29" t="str">
        <f t="shared" si="141"/>
        <v>None</v>
      </c>
      <c r="E104" s="29" t="str">
        <f t="shared" si="109"/>
        <v/>
      </c>
      <c r="F104" s="29" t="str">
        <f t="shared" si="110"/>
        <v/>
      </c>
      <c r="G104" s="363"/>
      <c r="H104" s="364"/>
      <c r="I104" s="325" t="str">
        <f t="shared" si="224"/>
        <v>No</v>
      </c>
      <c r="J104" s="314">
        <v>0</v>
      </c>
      <c r="K104" s="312">
        <v>0</v>
      </c>
      <c r="L104" s="312">
        <v>0</v>
      </c>
      <c r="M104" s="312">
        <v>0</v>
      </c>
      <c r="N104" s="312">
        <v>0</v>
      </c>
      <c r="O104" s="312">
        <v>0</v>
      </c>
      <c r="P104" s="312">
        <v>0</v>
      </c>
      <c r="Q104" s="312">
        <v>0</v>
      </c>
      <c r="R104" s="312">
        <v>0</v>
      </c>
      <c r="S104" s="312">
        <v>0</v>
      </c>
      <c r="T104" s="312">
        <v>0</v>
      </c>
      <c r="U104" s="312">
        <v>0</v>
      </c>
      <c r="V104" s="313">
        <v>1</v>
      </c>
      <c r="W104" s="313">
        <v>1</v>
      </c>
      <c r="X104" s="312">
        <v>0</v>
      </c>
      <c r="Y104" s="312">
        <v>0</v>
      </c>
      <c r="Z104" s="312">
        <v>0</v>
      </c>
      <c r="AA104" s="14">
        <v>0</v>
      </c>
      <c r="AB104" s="317"/>
      <c r="AC104" s="15" t="str">
        <f t="shared" si="143"/>
        <v/>
      </c>
      <c r="AD104" s="15" t="str">
        <f t="shared" si="144"/>
        <v/>
      </c>
      <c r="AE104" s="16" t="str">
        <f t="shared" si="145"/>
        <v>0 - 0</v>
      </c>
      <c r="AF104" s="20" t="str">
        <f t="shared" si="223"/>
        <v>Not an offer</v>
      </c>
      <c r="AG104" s="276" t="str">
        <f t="shared" si="172"/>
        <v>Not an Offer</v>
      </c>
      <c r="AH104" s="150"/>
      <c r="AI104" s="254">
        <v>88</v>
      </c>
      <c r="AJ104" s="149" t="str">
        <f t="shared" si="173"/>
        <v>00-TAG</v>
      </c>
      <c r="AK104" s="254" t="b">
        <f t="shared" si="111"/>
        <v>0</v>
      </c>
      <c r="AL104" s="254">
        <f t="shared" si="146"/>
        <v>0</v>
      </c>
      <c r="AM104" s="254">
        <f t="shared" si="174"/>
        <v>0</v>
      </c>
      <c r="AN104" s="288">
        <f t="shared" si="147"/>
        <v>0</v>
      </c>
      <c r="AO104" s="288">
        <f>IF(AND($BU104=$BV104,BU104=AO$13),$J104&amp;$K104&amp;$L104&amp;$M104&amp;$N104&amp;$O104&amp;$P104&amp;$Q104&amp;$R104&amp;$S104&amp;$T104&amp;$U104,IFERROR(MATCH($AN104,AO$17:AO103,0),-1000))</f>
        <v>1</v>
      </c>
      <c r="AP104" s="288">
        <f>IF(AND($BU104=$BV104,BV104=AP$13),$J104&amp;$K104&amp;$L104&amp;$M104&amp;$N104&amp;$O104&amp;$P104&amp;$Q104&amp;$R104&amp;$S104&amp;$T104&amp;$U104,IFERROR(MATCH($AN104,AP$17:AP103,0),-1000))</f>
        <v>1</v>
      </c>
      <c r="AQ104" s="288">
        <f>IF(AND($BU104=$BV104,BW104=AQ$13),$J104&amp;$K104&amp;$L104&amp;$M104&amp;$N104&amp;$O104&amp;$P104&amp;$Q104&amp;$R104&amp;$S104&amp;$T104&amp;$U104,IFERROR(MATCH($AN104,AQ$17:AQ103,0),-1000))</f>
        <v>1</v>
      </c>
      <c r="AR104" s="288">
        <f>IF(AND($BU104=$BV104,BX104=AR$13),$J104&amp;$K104&amp;$L104&amp;$M104&amp;$N104&amp;$O104&amp;$P104&amp;$Q104&amp;$R104&amp;$S104&amp;$T104&amp;$U104,IFERROR(MATCH($AN104,AR$17:AR103,0),-1000))</f>
        <v>1</v>
      </c>
      <c r="AS104" s="254">
        <f t="shared" si="112"/>
        <v>0</v>
      </c>
      <c r="AT104" s="261" t="str">
        <f t="shared" si="148"/>
        <v/>
      </c>
      <c r="AU104" s="254" t="str">
        <f t="shared" si="149"/>
        <v/>
      </c>
      <c r="AV104" s="254" t="str">
        <f t="shared" si="150"/>
        <v/>
      </c>
      <c r="AW104" s="254" t="str">
        <f t="shared" si="151"/>
        <v/>
      </c>
      <c r="AX104" s="254" t="str">
        <f t="shared" si="152"/>
        <v/>
      </c>
      <c r="AY104" s="254" t="str">
        <f t="shared" si="153"/>
        <v/>
      </c>
      <c r="AZ104" s="254" t="str">
        <f t="shared" si="154"/>
        <v/>
      </c>
      <c r="BA104" s="254" t="str">
        <f t="shared" si="155"/>
        <v/>
      </c>
      <c r="BB104" s="254" t="str">
        <f t="shared" si="156"/>
        <v/>
      </c>
      <c r="BC104" s="254" t="str">
        <f t="shared" si="157"/>
        <v/>
      </c>
      <c r="BD104" s="254" t="str">
        <f t="shared" si="158"/>
        <v/>
      </c>
      <c r="BE104" s="262" t="str">
        <f t="shared" si="159"/>
        <v/>
      </c>
      <c r="BF104" s="263" t="str">
        <f t="shared" si="160"/>
        <v/>
      </c>
      <c r="BG104" s="254" t="str">
        <f t="shared" si="161"/>
        <v/>
      </c>
      <c r="BH104" s="254" t="str">
        <f t="shared" si="162"/>
        <v/>
      </c>
      <c r="BI104" s="254" t="str">
        <f t="shared" si="163"/>
        <v/>
      </c>
      <c r="BJ104" s="254" t="str">
        <f t="shared" si="164"/>
        <v/>
      </c>
      <c r="BK104" s="254" t="str">
        <f t="shared" si="165"/>
        <v/>
      </c>
      <c r="BL104" s="254" t="str">
        <f t="shared" si="166"/>
        <v/>
      </c>
      <c r="BM104" s="254" t="str">
        <f t="shared" si="167"/>
        <v/>
      </c>
      <c r="BN104" s="254" t="str">
        <f t="shared" si="168"/>
        <v/>
      </c>
      <c r="BO104" s="254" t="str">
        <f t="shared" si="169"/>
        <v/>
      </c>
      <c r="BP104" s="254" t="str">
        <f t="shared" si="170"/>
        <v/>
      </c>
      <c r="BQ104" s="264" t="str">
        <f t="shared" si="171"/>
        <v/>
      </c>
      <c r="BR104" s="261" t="str">
        <f t="shared" si="115"/>
        <v/>
      </c>
      <c r="BS104" s="254" t="str">
        <f t="shared" si="116"/>
        <v/>
      </c>
      <c r="BT104" s="254" t="str">
        <f t="shared" si="225"/>
        <v/>
      </c>
      <c r="BU104" s="265" t="str">
        <f t="shared" si="118"/>
        <v/>
      </c>
      <c r="BV104" s="263" t="str">
        <f t="shared" si="119"/>
        <v/>
      </c>
      <c r="BW104" s="254" t="str">
        <f t="shared" si="226"/>
        <v/>
      </c>
      <c r="BX104" s="254" t="str">
        <f t="shared" si="121"/>
        <v/>
      </c>
      <c r="BY104" s="264" t="str">
        <f t="shared" si="122"/>
        <v/>
      </c>
      <c r="BZ104" s="254" t="str">
        <f t="shared" si="123"/>
        <v/>
      </c>
      <c r="CA104" s="254">
        <f t="shared" si="175"/>
        <v>0</v>
      </c>
      <c r="CB104" s="254">
        <f t="shared" si="176"/>
        <v>0</v>
      </c>
      <c r="CC104" s="254">
        <f t="shared" si="177"/>
        <v>0</v>
      </c>
      <c r="CD104" s="254">
        <f t="shared" si="178"/>
        <v>0</v>
      </c>
      <c r="CE104" s="254">
        <f t="shared" si="179"/>
        <v>0</v>
      </c>
      <c r="CF104" s="254">
        <f t="shared" si="180"/>
        <v>0</v>
      </c>
      <c r="CG104" s="254">
        <f t="shared" si="181"/>
        <v>0</v>
      </c>
      <c r="CH104" s="254">
        <f t="shared" si="182"/>
        <v>0</v>
      </c>
      <c r="CI104" s="254">
        <f t="shared" si="183"/>
        <v>0</v>
      </c>
      <c r="CJ104" s="254">
        <f t="shared" si="184"/>
        <v>0</v>
      </c>
      <c r="CK104" s="254">
        <f t="shared" si="185"/>
        <v>0</v>
      </c>
      <c r="CL104" s="254">
        <f t="shared" si="186"/>
        <v>0</v>
      </c>
      <c r="CM104" s="254">
        <f t="shared" si="187"/>
        <v>0</v>
      </c>
      <c r="CN104" s="254">
        <f t="shared" si="188"/>
        <v>0</v>
      </c>
      <c r="CO104" s="254">
        <f t="shared" si="189"/>
        <v>0</v>
      </c>
      <c r="CP104" s="254">
        <f t="shared" si="190"/>
        <v>0</v>
      </c>
      <c r="CQ104" s="254">
        <f t="shared" si="191"/>
        <v>0</v>
      </c>
      <c r="CR104" s="254">
        <f t="shared" si="192"/>
        <v>0</v>
      </c>
      <c r="CS104" s="254">
        <f t="shared" si="193"/>
        <v>0</v>
      </c>
      <c r="CT104" s="254">
        <f t="shared" si="194"/>
        <v>0</v>
      </c>
      <c r="CU104" s="254">
        <f t="shared" si="195"/>
        <v>0</v>
      </c>
      <c r="CV104" s="254">
        <f t="shared" si="196"/>
        <v>0</v>
      </c>
      <c r="CW104" s="254">
        <f t="shared" si="197"/>
        <v>0</v>
      </c>
      <c r="CX104" s="254">
        <f t="shared" si="198"/>
        <v>0</v>
      </c>
      <c r="CY104" s="254">
        <f t="shared" si="199"/>
        <v>0</v>
      </c>
      <c r="CZ104" s="254">
        <f t="shared" si="200"/>
        <v>0</v>
      </c>
      <c r="DA104" s="254">
        <f t="shared" si="201"/>
        <v>0</v>
      </c>
      <c r="DB104" s="254">
        <f t="shared" si="202"/>
        <v>0</v>
      </c>
      <c r="DC104" s="254">
        <f t="shared" si="203"/>
        <v>0</v>
      </c>
      <c r="DD104" s="254">
        <f t="shared" si="204"/>
        <v>0</v>
      </c>
      <c r="DE104" s="254">
        <f t="shared" si="205"/>
        <v>0</v>
      </c>
      <c r="DF104" s="254">
        <f t="shared" si="206"/>
        <v>0</v>
      </c>
      <c r="DG104" s="254">
        <f t="shared" si="207"/>
        <v>0</v>
      </c>
      <c r="DH104" s="254">
        <f t="shared" si="208"/>
        <v>0</v>
      </c>
      <c r="DI104" s="254">
        <f t="shared" si="209"/>
        <v>0</v>
      </c>
      <c r="DJ104" s="254">
        <f t="shared" si="210"/>
        <v>0</v>
      </c>
      <c r="DK104" s="254">
        <f t="shared" si="211"/>
        <v>0</v>
      </c>
      <c r="DL104" s="254">
        <f t="shared" si="212"/>
        <v>0</v>
      </c>
      <c r="DM104" s="254">
        <f t="shared" si="213"/>
        <v>0</v>
      </c>
      <c r="DN104" s="254">
        <f t="shared" si="214"/>
        <v>0</v>
      </c>
      <c r="DO104" s="254">
        <f t="shared" si="215"/>
        <v>0</v>
      </c>
      <c r="DP104" s="254">
        <f t="shared" si="216"/>
        <v>0</v>
      </c>
      <c r="DQ104" s="254">
        <f t="shared" si="217"/>
        <v>0</v>
      </c>
      <c r="DR104" s="254">
        <f t="shared" si="218"/>
        <v>0</v>
      </c>
      <c r="DS104" s="254">
        <f t="shared" si="219"/>
        <v>0</v>
      </c>
      <c r="DT104" s="254">
        <f t="shared" si="220"/>
        <v>0</v>
      </c>
      <c r="DU104" s="254">
        <f t="shared" si="221"/>
        <v>0</v>
      </c>
      <c r="DV104" s="254">
        <f t="shared" si="222"/>
        <v>0</v>
      </c>
    </row>
    <row r="105" spans="1:126" ht="24" customHeight="1">
      <c r="A105" s="11" t="str">
        <f ca="1">IF(AG105&lt;&gt;"OK","",CONCATENATE(TEXT('Front Page'!$F$33,"000"),TEXT('Front Page'!$F$31,"000"),"-",LEFT('Front Page'!$R$53,5),"-",LEFT(D105,1),AJ105, "-",TEXT(B105,"000")))</f>
        <v/>
      </c>
      <c r="B105" s="12" t="str">
        <f>IFERROR(IF(E105="","",MAX(B$17:B104)+1),"")</f>
        <v/>
      </c>
      <c r="C105" s="13"/>
      <c r="D105" s="29" t="str">
        <f t="shared" si="141"/>
        <v>None</v>
      </c>
      <c r="E105" s="29" t="str">
        <f t="shared" si="109"/>
        <v/>
      </c>
      <c r="F105" s="29" t="str">
        <f t="shared" si="110"/>
        <v/>
      </c>
      <c r="G105" s="363"/>
      <c r="H105" s="364"/>
      <c r="I105" s="325" t="str">
        <f t="shared" si="224"/>
        <v>No</v>
      </c>
      <c r="J105" s="314">
        <v>0</v>
      </c>
      <c r="K105" s="312">
        <v>0</v>
      </c>
      <c r="L105" s="312">
        <v>0</v>
      </c>
      <c r="M105" s="312">
        <v>0</v>
      </c>
      <c r="N105" s="312">
        <v>0</v>
      </c>
      <c r="O105" s="312">
        <v>0</v>
      </c>
      <c r="P105" s="312">
        <v>0</v>
      </c>
      <c r="Q105" s="312">
        <v>0</v>
      </c>
      <c r="R105" s="312">
        <v>0</v>
      </c>
      <c r="S105" s="312">
        <v>0</v>
      </c>
      <c r="T105" s="312">
        <v>0</v>
      </c>
      <c r="U105" s="312">
        <v>0</v>
      </c>
      <c r="V105" s="313">
        <v>1</v>
      </c>
      <c r="W105" s="313">
        <v>1</v>
      </c>
      <c r="X105" s="312">
        <v>0</v>
      </c>
      <c r="Y105" s="312">
        <v>0</v>
      </c>
      <c r="Z105" s="312">
        <v>0</v>
      </c>
      <c r="AA105" s="14">
        <v>0</v>
      </c>
      <c r="AB105" s="317"/>
      <c r="AC105" s="15" t="str">
        <f t="shared" si="143"/>
        <v/>
      </c>
      <c r="AD105" s="15" t="str">
        <f t="shared" si="144"/>
        <v/>
      </c>
      <c r="AE105" s="16" t="str">
        <f t="shared" si="145"/>
        <v>0 - 0</v>
      </c>
      <c r="AF105" s="20" t="str">
        <f t="shared" si="223"/>
        <v>Not an offer</v>
      </c>
      <c r="AG105" s="276" t="str">
        <f t="shared" si="172"/>
        <v>Not an Offer</v>
      </c>
      <c r="AH105" s="150"/>
      <c r="AI105" s="254">
        <v>89</v>
      </c>
      <c r="AJ105" s="149" t="str">
        <f t="shared" si="173"/>
        <v>00-TAG</v>
      </c>
      <c r="AK105" s="254" t="b">
        <f t="shared" si="111"/>
        <v>0</v>
      </c>
      <c r="AL105" s="254">
        <f t="shared" si="146"/>
        <v>0</v>
      </c>
      <c r="AM105" s="254">
        <f t="shared" si="174"/>
        <v>0</v>
      </c>
      <c r="AN105" s="288">
        <f t="shared" si="147"/>
        <v>0</v>
      </c>
      <c r="AO105" s="288">
        <f>IF(AND($BU105=$BV105,BU105=AO$13),$J105&amp;$K105&amp;$L105&amp;$M105&amp;$N105&amp;$O105&amp;$P105&amp;$Q105&amp;$R105&amp;$S105&amp;$T105&amp;$U105,IFERROR(MATCH($AN105,AO$17:AO104,0),-1000))</f>
        <v>1</v>
      </c>
      <c r="AP105" s="288">
        <f>IF(AND($BU105=$BV105,BV105=AP$13),$J105&amp;$K105&amp;$L105&amp;$M105&amp;$N105&amp;$O105&amp;$P105&amp;$Q105&amp;$R105&amp;$S105&amp;$T105&amp;$U105,IFERROR(MATCH($AN105,AP$17:AP104,0),-1000))</f>
        <v>1</v>
      </c>
      <c r="AQ105" s="288">
        <f>IF(AND($BU105=$BV105,BW105=AQ$13),$J105&amp;$K105&amp;$L105&amp;$M105&amp;$N105&amp;$O105&amp;$P105&amp;$Q105&amp;$R105&amp;$S105&amp;$T105&amp;$U105,IFERROR(MATCH($AN105,AQ$17:AQ104,0),-1000))</f>
        <v>1</v>
      </c>
      <c r="AR105" s="288">
        <f>IF(AND($BU105=$BV105,BX105=AR$13),$J105&amp;$K105&amp;$L105&amp;$M105&amp;$N105&amp;$O105&amp;$P105&amp;$Q105&amp;$R105&amp;$S105&amp;$T105&amp;$U105,IFERROR(MATCH($AN105,AR$17:AR104,0),-1000))</f>
        <v>1</v>
      </c>
      <c r="AS105" s="254">
        <f t="shared" si="112"/>
        <v>0</v>
      </c>
      <c r="AT105" s="261" t="str">
        <f t="shared" si="148"/>
        <v/>
      </c>
      <c r="AU105" s="254" t="str">
        <f t="shared" si="149"/>
        <v/>
      </c>
      <c r="AV105" s="254" t="str">
        <f t="shared" si="150"/>
        <v/>
      </c>
      <c r="AW105" s="254" t="str">
        <f t="shared" si="151"/>
        <v/>
      </c>
      <c r="AX105" s="254" t="str">
        <f t="shared" si="152"/>
        <v/>
      </c>
      <c r="AY105" s="254" t="str">
        <f t="shared" si="153"/>
        <v/>
      </c>
      <c r="AZ105" s="254" t="str">
        <f t="shared" si="154"/>
        <v/>
      </c>
      <c r="BA105" s="254" t="str">
        <f t="shared" si="155"/>
        <v/>
      </c>
      <c r="BB105" s="254" t="str">
        <f t="shared" si="156"/>
        <v/>
      </c>
      <c r="BC105" s="254" t="str">
        <f t="shared" si="157"/>
        <v/>
      </c>
      <c r="BD105" s="254" t="str">
        <f t="shared" si="158"/>
        <v/>
      </c>
      <c r="BE105" s="262" t="str">
        <f t="shared" si="159"/>
        <v/>
      </c>
      <c r="BF105" s="263" t="str">
        <f t="shared" si="160"/>
        <v/>
      </c>
      <c r="BG105" s="254" t="str">
        <f t="shared" si="161"/>
        <v/>
      </c>
      <c r="BH105" s="254" t="str">
        <f t="shared" si="162"/>
        <v/>
      </c>
      <c r="BI105" s="254" t="str">
        <f t="shared" si="163"/>
        <v/>
      </c>
      <c r="BJ105" s="254" t="str">
        <f t="shared" si="164"/>
        <v/>
      </c>
      <c r="BK105" s="254" t="str">
        <f t="shared" si="165"/>
        <v/>
      </c>
      <c r="BL105" s="254" t="str">
        <f t="shared" si="166"/>
        <v/>
      </c>
      <c r="BM105" s="254" t="str">
        <f t="shared" si="167"/>
        <v/>
      </c>
      <c r="BN105" s="254" t="str">
        <f t="shared" si="168"/>
        <v/>
      </c>
      <c r="BO105" s="254" t="str">
        <f t="shared" si="169"/>
        <v/>
      </c>
      <c r="BP105" s="254" t="str">
        <f t="shared" si="170"/>
        <v/>
      </c>
      <c r="BQ105" s="264" t="str">
        <f t="shared" si="171"/>
        <v/>
      </c>
      <c r="BR105" s="261" t="str">
        <f t="shared" si="115"/>
        <v/>
      </c>
      <c r="BS105" s="254" t="str">
        <f t="shared" si="116"/>
        <v/>
      </c>
      <c r="BT105" s="254" t="str">
        <f t="shared" si="225"/>
        <v/>
      </c>
      <c r="BU105" s="265" t="str">
        <f t="shared" si="118"/>
        <v/>
      </c>
      <c r="BV105" s="263" t="str">
        <f t="shared" si="119"/>
        <v/>
      </c>
      <c r="BW105" s="254" t="str">
        <f t="shared" si="226"/>
        <v/>
      </c>
      <c r="BX105" s="254" t="str">
        <f t="shared" si="121"/>
        <v/>
      </c>
      <c r="BY105" s="264" t="str">
        <f t="shared" si="122"/>
        <v/>
      </c>
      <c r="BZ105" s="254" t="str">
        <f t="shared" si="123"/>
        <v/>
      </c>
      <c r="CA105" s="254">
        <f t="shared" si="175"/>
        <v>0</v>
      </c>
      <c r="CB105" s="254">
        <f t="shared" si="176"/>
        <v>0</v>
      </c>
      <c r="CC105" s="254">
        <f t="shared" si="177"/>
        <v>0</v>
      </c>
      <c r="CD105" s="254">
        <f t="shared" si="178"/>
        <v>0</v>
      </c>
      <c r="CE105" s="254">
        <f t="shared" si="179"/>
        <v>0</v>
      </c>
      <c r="CF105" s="254">
        <f t="shared" si="180"/>
        <v>0</v>
      </c>
      <c r="CG105" s="254">
        <f t="shared" si="181"/>
        <v>0</v>
      </c>
      <c r="CH105" s="254">
        <f t="shared" si="182"/>
        <v>0</v>
      </c>
      <c r="CI105" s="254">
        <f t="shared" si="183"/>
        <v>0</v>
      </c>
      <c r="CJ105" s="254">
        <f t="shared" si="184"/>
        <v>0</v>
      </c>
      <c r="CK105" s="254">
        <f t="shared" si="185"/>
        <v>0</v>
      </c>
      <c r="CL105" s="254">
        <f t="shared" si="186"/>
        <v>0</v>
      </c>
      <c r="CM105" s="254">
        <f t="shared" si="187"/>
        <v>0</v>
      </c>
      <c r="CN105" s="254">
        <f t="shared" si="188"/>
        <v>0</v>
      </c>
      <c r="CO105" s="254">
        <f t="shared" si="189"/>
        <v>0</v>
      </c>
      <c r="CP105" s="254">
        <f t="shared" si="190"/>
        <v>0</v>
      </c>
      <c r="CQ105" s="254">
        <f t="shared" si="191"/>
        <v>0</v>
      </c>
      <c r="CR105" s="254">
        <f t="shared" si="192"/>
        <v>0</v>
      </c>
      <c r="CS105" s="254">
        <f t="shared" si="193"/>
        <v>0</v>
      </c>
      <c r="CT105" s="254">
        <f t="shared" si="194"/>
        <v>0</v>
      </c>
      <c r="CU105" s="254">
        <f t="shared" si="195"/>
        <v>0</v>
      </c>
      <c r="CV105" s="254">
        <f t="shared" si="196"/>
        <v>0</v>
      </c>
      <c r="CW105" s="254">
        <f t="shared" si="197"/>
        <v>0</v>
      </c>
      <c r="CX105" s="254">
        <f t="shared" si="198"/>
        <v>0</v>
      </c>
      <c r="CY105" s="254">
        <f t="shared" si="199"/>
        <v>0</v>
      </c>
      <c r="CZ105" s="254">
        <f t="shared" si="200"/>
        <v>0</v>
      </c>
      <c r="DA105" s="254">
        <f t="shared" si="201"/>
        <v>0</v>
      </c>
      <c r="DB105" s="254">
        <f t="shared" si="202"/>
        <v>0</v>
      </c>
      <c r="DC105" s="254">
        <f t="shared" si="203"/>
        <v>0</v>
      </c>
      <c r="DD105" s="254">
        <f t="shared" si="204"/>
        <v>0</v>
      </c>
      <c r="DE105" s="254">
        <f t="shared" si="205"/>
        <v>0</v>
      </c>
      <c r="DF105" s="254">
        <f t="shared" si="206"/>
        <v>0</v>
      </c>
      <c r="DG105" s="254">
        <f t="shared" si="207"/>
        <v>0</v>
      </c>
      <c r="DH105" s="254">
        <f t="shared" si="208"/>
        <v>0</v>
      </c>
      <c r="DI105" s="254">
        <f t="shared" si="209"/>
        <v>0</v>
      </c>
      <c r="DJ105" s="254">
        <f t="shared" si="210"/>
        <v>0</v>
      </c>
      <c r="DK105" s="254">
        <f t="shared" si="211"/>
        <v>0</v>
      </c>
      <c r="DL105" s="254">
        <f t="shared" si="212"/>
        <v>0</v>
      </c>
      <c r="DM105" s="254">
        <f t="shared" si="213"/>
        <v>0</v>
      </c>
      <c r="DN105" s="254">
        <f t="shared" si="214"/>
        <v>0</v>
      </c>
      <c r="DO105" s="254">
        <f t="shared" si="215"/>
        <v>0</v>
      </c>
      <c r="DP105" s="254">
        <f t="shared" si="216"/>
        <v>0</v>
      </c>
      <c r="DQ105" s="254">
        <f t="shared" si="217"/>
        <v>0</v>
      </c>
      <c r="DR105" s="254">
        <f t="shared" si="218"/>
        <v>0</v>
      </c>
      <c r="DS105" s="254">
        <f t="shared" si="219"/>
        <v>0</v>
      </c>
      <c r="DT105" s="254">
        <f t="shared" si="220"/>
        <v>0</v>
      </c>
      <c r="DU105" s="254">
        <f t="shared" si="221"/>
        <v>0</v>
      </c>
      <c r="DV105" s="254">
        <f t="shared" si="222"/>
        <v>0</v>
      </c>
    </row>
    <row r="106" spans="1:126" ht="24" customHeight="1">
      <c r="A106" s="11" t="str">
        <f ca="1">IF(AG106&lt;&gt;"OK","",CONCATENATE(TEXT('Front Page'!$F$33,"000"),TEXT('Front Page'!$F$31,"000"),"-",LEFT('Front Page'!$R$53,5),"-",LEFT(D106,1),AJ106, "-",TEXT(B106,"000")))</f>
        <v/>
      </c>
      <c r="B106" s="12" t="str">
        <f>IFERROR(IF(E106="","",MAX(B$17:B105)+1),"")</f>
        <v/>
      </c>
      <c r="C106" s="13"/>
      <c r="D106" s="29" t="str">
        <f t="shared" si="141"/>
        <v>None</v>
      </c>
      <c r="E106" s="29" t="str">
        <f t="shared" si="109"/>
        <v/>
      </c>
      <c r="F106" s="29" t="str">
        <f t="shared" si="110"/>
        <v/>
      </c>
      <c r="G106" s="363"/>
      <c r="H106" s="364"/>
      <c r="I106" s="325" t="str">
        <f t="shared" si="224"/>
        <v>No</v>
      </c>
      <c r="J106" s="314">
        <v>0</v>
      </c>
      <c r="K106" s="312">
        <v>0</v>
      </c>
      <c r="L106" s="312">
        <v>0</v>
      </c>
      <c r="M106" s="312">
        <v>0</v>
      </c>
      <c r="N106" s="312">
        <v>0</v>
      </c>
      <c r="O106" s="312">
        <v>0</v>
      </c>
      <c r="P106" s="312">
        <v>0</v>
      </c>
      <c r="Q106" s="312">
        <v>0</v>
      </c>
      <c r="R106" s="312">
        <v>0</v>
      </c>
      <c r="S106" s="312">
        <v>0</v>
      </c>
      <c r="T106" s="312">
        <v>0</v>
      </c>
      <c r="U106" s="312">
        <v>0</v>
      </c>
      <c r="V106" s="313">
        <v>1</v>
      </c>
      <c r="W106" s="313">
        <v>1</v>
      </c>
      <c r="X106" s="312">
        <v>0</v>
      </c>
      <c r="Y106" s="312">
        <v>0</v>
      </c>
      <c r="Z106" s="312">
        <v>0</v>
      </c>
      <c r="AA106" s="14">
        <v>0</v>
      </c>
      <c r="AB106" s="317"/>
      <c r="AC106" s="15" t="str">
        <f t="shared" si="143"/>
        <v/>
      </c>
      <c r="AD106" s="15" t="str">
        <f t="shared" si="144"/>
        <v/>
      </c>
      <c r="AE106" s="16" t="str">
        <f t="shared" si="145"/>
        <v>0 - 0</v>
      </c>
      <c r="AF106" s="20" t="str">
        <f t="shared" si="223"/>
        <v>Not an offer</v>
      </c>
      <c r="AG106" s="276" t="str">
        <f t="shared" si="172"/>
        <v>Not an Offer</v>
      </c>
      <c r="AH106" s="150"/>
      <c r="AI106" s="254">
        <v>90</v>
      </c>
      <c r="AJ106" s="149" t="str">
        <f t="shared" si="173"/>
        <v>00-TAG</v>
      </c>
      <c r="AK106" s="254" t="b">
        <f t="shared" si="111"/>
        <v>0</v>
      </c>
      <c r="AL106" s="254">
        <f t="shared" si="146"/>
        <v>0</v>
      </c>
      <c r="AM106" s="254">
        <f t="shared" si="174"/>
        <v>0</v>
      </c>
      <c r="AN106" s="288">
        <f t="shared" si="147"/>
        <v>0</v>
      </c>
      <c r="AO106" s="288">
        <f>IF(AND($BU106=$BV106,BU106=AO$13),$J106&amp;$K106&amp;$L106&amp;$M106&amp;$N106&amp;$O106&amp;$P106&amp;$Q106&amp;$R106&amp;$S106&amp;$T106&amp;$U106,IFERROR(MATCH($AN106,AO$17:AO105,0),-1000))</f>
        <v>1</v>
      </c>
      <c r="AP106" s="288">
        <f>IF(AND($BU106=$BV106,BV106=AP$13),$J106&amp;$K106&amp;$L106&amp;$M106&amp;$N106&amp;$O106&amp;$P106&amp;$Q106&amp;$R106&amp;$S106&amp;$T106&amp;$U106,IFERROR(MATCH($AN106,AP$17:AP105,0),-1000))</f>
        <v>1</v>
      </c>
      <c r="AQ106" s="288">
        <f>IF(AND($BU106=$BV106,BW106=AQ$13),$J106&amp;$K106&amp;$L106&amp;$M106&amp;$N106&amp;$O106&amp;$P106&amp;$Q106&amp;$R106&amp;$S106&amp;$T106&amp;$U106,IFERROR(MATCH($AN106,AQ$17:AQ105,0),-1000))</f>
        <v>1</v>
      </c>
      <c r="AR106" s="288">
        <f>IF(AND($BU106=$BV106,BX106=AR$13),$J106&amp;$K106&amp;$L106&amp;$M106&amp;$N106&amp;$O106&amp;$P106&amp;$Q106&amp;$R106&amp;$S106&amp;$T106&amp;$U106,IFERROR(MATCH($AN106,AR$17:AR105,0),-1000))</f>
        <v>1</v>
      </c>
      <c r="AS106" s="254">
        <f t="shared" si="112"/>
        <v>0</v>
      </c>
      <c r="AT106" s="261" t="str">
        <f t="shared" si="148"/>
        <v/>
      </c>
      <c r="AU106" s="254" t="str">
        <f t="shared" si="149"/>
        <v/>
      </c>
      <c r="AV106" s="254" t="str">
        <f t="shared" si="150"/>
        <v/>
      </c>
      <c r="AW106" s="254" t="str">
        <f t="shared" si="151"/>
        <v/>
      </c>
      <c r="AX106" s="254" t="str">
        <f t="shared" si="152"/>
        <v/>
      </c>
      <c r="AY106" s="254" t="str">
        <f t="shared" si="153"/>
        <v/>
      </c>
      <c r="AZ106" s="254" t="str">
        <f t="shared" si="154"/>
        <v/>
      </c>
      <c r="BA106" s="254" t="str">
        <f t="shared" si="155"/>
        <v/>
      </c>
      <c r="BB106" s="254" t="str">
        <f t="shared" si="156"/>
        <v/>
      </c>
      <c r="BC106" s="254" t="str">
        <f t="shared" si="157"/>
        <v/>
      </c>
      <c r="BD106" s="254" t="str">
        <f t="shared" si="158"/>
        <v/>
      </c>
      <c r="BE106" s="262" t="str">
        <f t="shared" si="159"/>
        <v/>
      </c>
      <c r="BF106" s="263" t="str">
        <f t="shared" si="160"/>
        <v/>
      </c>
      <c r="BG106" s="254" t="str">
        <f t="shared" si="161"/>
        <v/>
      </c>
      <c r="BH106" s="254" t="str">
        <f t="shared" si="162"/>
        <v/>
      </c>
      <c r="BI106" s="254" t="str">
        <f t="shared" si="163"/>
        <v/>
      </c>
      <c r="BJ106" s="254" t="str">
        <f t="shared" si="164"/>
        <v/>
      </c>
      <c r="BK106" s="254" t="str">
        <f t="shared" si="165"/>
        <v/>
      </c>
      <c r="BL106" s="254" t="str">
        <f t="shared" si="166"/>
        <v/>
      </c>
      <c r="BM106" s="254" t="str">
        <f t="shared" si="167"/>
        <v/>
      </c>
      <c r="BN106" s="254" t="str">
        <f t="shared" si="168"/>
        <v/>
      </c>
      <c r="BO106" s="254" t="str">
        <f t="shared" si="169"/>
        <v/>
      </c>
      <c r="BP106" s="254" t="str">
        <f t="shared" si="170"/>
        <v/>
      </c>
      <c r="BQ106" s="264" t="str">
        <f t="shared" si="171"/>
        <v/>
      </c>
      <c r="BR106" s="261" t="str">
        <f t="shared" si="115"/>
        <v/>
      </c>
      <c r="BS106" s="254" t="str">
        <f t="shared" si="116"/>
        <v/>
      </c>
      <c r="BT106" s="254" t="str">
        <f t="shared" si="225"/>
        <v/>
      </c>
      <c r="BU106" s="265" t="str">
        <f t="shared" si="118"/>
        <v/>
      </c>
      <c r="BV106" s="263" t="str">
        <f t="shared" si="119"/>
        <v/>
      </c>
      <c r="BW106" s="254" t="str">
        <f t="shared" si="226"/>
        <v/>
      </c>
      <c r="BX106" s="254" t="str">
        <f t="shared" si="121"/>
        <v/>
      </c>
      <c r="BY106" s="264" t="str">
        <f t="shared" si="122"/>
        <v/>
      </c>
      <c r="BZ106" s="254" t="str">
        <f t="shared" si="123"/>
        <v/>
      </c>
      <c r="CA106" s="254">
        <f t="shared" si="175"/>
        <v>0</v>
      </c>
      <c r="CB106" s="254">
        <f t="shared" si="176"/>
        <v>0</v>
      </c>
      <c r="CC106" s="254">
        <f t="shared" si="177"/>
        <v>0</v>
      </c>
      <c r="CD106" s="254">
        <f t="shared" si="178"/>
        <v>0</v>
      </c>
      <c r="CE106" s="254">
        <f t="shared" si="179"/>
        <v>0</v>
      </c>
      <c r="CF106" s="254">
        <f t="shared" si="180"/>
        <v>0</v>
      </c>
      <c r="CG106" s="254">
        <f t="shared" si="181"/>
        <v>0</v>
      </c>
      <c r="CH106" s="254">
        <f t="shared" si="182"/>
        <v>0</v>
      </c>
      <c r="CI106" s="254">
        <f t="shared" si="183"/>
        <v>0</v>
      </c>
      <c r="CJ106" s="254">
        <f t="shared" si="184"/>
        <v>0</v>
      </c>
      <c r="CK106" s="254">
        <f t="shared" si="185"/>
        <v>0</v>
      </c>
      <c r="CL106" s="254">
        <f t="shared" si="186"/>
        <v>0</v>
      </c>
      <c r="CM106" s="254">
        <f t="shared" si="187"/>
        <v>0</v>
      </c>
      <c r="CN106" s="254">
        <f t="shared" si="188"/>
        <v>0</v>
      </c>
      <c r="CO106" s="254">
        <f t="shared" si="189"/>
        <v>0</v>
      </c>
      <c r="CP106" s="254">
        <f t="shared" si="190"/>
        <v>0</v>
      </c>
      <c r="CQ106" s="254">
        <f t="shared" si="191"/>
        <v>0</v>
      </c>
      <c r="CR106" s="254">
        <f t="shared" si="192"/>
        <v>0</v>
      </c>
      <c r="CS106" s="254">
        <f t="shared" si="193"/>
        <v>0</v>
      </c>
      <c r="CT106" s="254">
        <f t="shared" si="194"/>
        <v>0</v>
      </c>
      <c r="CU106" s="254">
        <f t="shared" si="195"/>
        <v>0</v>
      </c>
      <c r="CV106" s="254">
        <f t="shared" si="196"/>
        <v>0</v>
      </c>
      <c r="CW106" s="254">
        <f t="shared" si="197"/>
        <v>0</v>
      </c>
      <c r="CX106" s="254">
        <f t="shared" si="198"/>
        <v>0</v>
      </c>
      <c r="CY106" s="254">
        <f t="shared" si="199"/>
        <v>0</v>
      </c>
      <c r="CZ106" s="254">
        <f t="shared" si="200"/>
        <v>0</v>
      </c>
      <c r="DA106" s="254">
        <f t="shared" si="201"/>
        <v>0</v>
      </c>
      <c r="DB106" s="254">
        <f t="shared" si="202"/>
        <v>0</v>
      </c>
      <c r="DC106" s="254">
        <f t="shared" si="203"/>
        <v>0</v>
      </c>
      <c r="DD106" s="254">
        <f t="shared" si="204"/>
        <v>0</v>
      </c>
      <c r="DE106" s="254">
        <f t="shared" si="205"/>
        <v>0</v>
      </c>
      <c r="DF106" s="254">
        <f t="shared" si="206"/>
        <v>0</v>
      </c>
      <c r="DG106" s="254">
        <f t="shared" si="207"/>
        <v>0</v>
      </c>
      <c r="DH106" s="254">
        <f t="shared" si="208"/>
        <v>0</v>
      </c>
      <c r="DI106" s="254">
        <f t="shared" si="209"/>
        <v>0</v>
      </c>
      <c r="DJ106" s="254">
        <f t="shared" si="210"/>
        <v>0</v>
      </c>
      <c r="DK106" s="254">
        <f t="shared" si="211"/>
        <v>0</v>
      </c>
      <c r="DL106" s="254">
        <f t="shared" si="212"/>
        <v>0</v>
      </c>
      <c r="DM106" s="254">
        <f t="shared" si="213"/>
        <v>0</v>
      </c>
      <c r="DN106" s="254">
        <f t="shared" si="214"/>
        <v>0</v>
      </c>
      <c r="DO106" s="254">
        <f t="shared" si="215"/>
        <v>0</v>
      </c>
      <c r="DP106" s="254">
        <f t="shared" si="216"/>
        <v>0</v>
      </c>
      <c r="DQ106" s="254">
        <f t="shared" si="217"/>
        <v>0</v>
      </c>
      <c r="DR106" s="254">
        <f t="shared" si="218"/>
        <v>0</v>
      </c>
      <c r="DS106" s="254">
        <f t="shared" si="219"/>
        <v>0</v>
      </c>
      <c r="DT106" s="254">
        <f t="shared" si="220"/>
        <v>0</v>
      </c>
      <c r="DU106" s="254">
        <f t="shared" si="221"/>
        <v>0</v>
      </c>
      <c r="DV106" s="254">
        <f t="shared" si="222"/>
        <v>0</v>
      </c>
    </row>
    <row r="107" spans="1:126" ht="24" customHeight="1">
      <c r="A107" s="11" t="str">
        <f ca="1">IF(AG107&lt;&gt;"OK","",CONCATENATE(TEXT('Front Page'!$F$33,"000"),TEXT('Front Page'!$F$31,"000"),"-",LEFT('Front Page'!$R$53,5),"-",LEFT(D107,1),AJ107, "-",TEXT(B107,"000")))</f>
        <v/>
      </c>
      <c r="B107" s="12" t="str">
        <f>IFERROR(IF(E107="","",MAX(B$17:B106)+1),"")</f>
        <v/>
      </c>
      <c r="C107" s="13"/>
      <c r="D107" s="29" t="str">
        <f t="shared" si="141"/>
        <v>None</v>
      </c>
      <c r="E107" s="29" t="str">
        <f t="shared" si="109"/>
        <v/>
      </c>
      <c r="F107" s="29" t="str">
        <f t="shared" si="110"/>
        <v/>
      </c>
      <c r="G107" s="363"/>
      <c r="H107" s="364"/>
      <c r="I107" s="325" t="str">
        <f t="shared" si="224"/>
        <v>No</v>
      </c>
      <c r="J107" s="314">
        <v>0</v>
      </c>
      <c r="K107" s="312">
        <v>0</v>
      </c>
      <c r="L107" s="312">
        <v>0</v>
      </c>
      <c r="M107" s="312">
        <v>0</v>
      </c>
      <c r="N107" s="312">
        <v>0</v>
      </c>
      <c r="O107" s="312">
        <v>0</v>
      </c>
      <c r="P107" s="312">
        <v>0</v>
      </c>
      <c r="Q107" s="312">
        <v>0</v>
      </c>
      <c r="R107" s="312">
        <v>0</v>
      </c>
      <c r="S107" s="312">
        <v>0</v>
      </c>
      <c r="T107" s="312">
        <v>0</v>
      </c>
      <c r="U107" s="312">
        <v>0</v>
      </c>
      <c r="V107" s="313">
        <v>1</v>
      </c>
      <c r="W107" s="313">
        <v>1</v>
      </c>
      <c r="X107" s="312">
        <v>0</v>
      </c>
      <c r="Y107" s="312">
        <v>0</v>
      </c>
      <c r="Z107" s="312">
        <v>0</v>
      </c>
      <c r="AA107" s="14">
        <v>0</v>
      </c>
      <c r="AB107" s="317"/>
      <c r="AC107" s="15" t="str">
        <f t="shared" si="143"/>
        <v/>
      </c>
      <c r="AD107" s="15" t="str">
        <f t="shared" si="144"/>
        <v/>
      </c>
      <c r="AE107" s="16" t="str">
        <f t="shared" si="145"/>
        <v>0 - 0</v>
      </c>
      <c r="AF107" s="20" t="str">
        <f t="shared" si="223"/>
        <v>Not an offer</v>
      </c>
      <c r="AG107" s="276" t="str">
        <f t="shared" si="172"/>
        <v>Not an Offer</v>
      </c>
      <c r="AH107" s="150"/>
      <c r="AI107" s="254">
        <v>91</v>
      </c>
      <c r="AJ107" s="149" t="str">
        <f t="shared" si="173"/>
        <v>00-TAG</v>
      </c>
      <c r="AK107" s="254" t="b">
        <f t="shared" si="111"/>
        <v>0</v>
      </c>
      <c r="AL107" s="254">
        <f t="shared" si="146"/>
        <v>0</v>
      </c>
      <c r="AM107" s="254">
        <f t="shared" si="174"/>
        <v>0</v>
      </c>
      <c r="AN107" s="288">
        <f t="shared" si="147"/>
        <v>0</v>
      </c>
      <c r="AO107" s="288">
        <f>IF(AND($BU107=$BV107,BU107=AO$13),$J107&amp;$K107&amp;$L107&amp;$M107&amp;$N107&amp;$O107&amp;$P107&amp;$Q107&amp;$R107&amp;$S107&amp;$T107&amp;$U107,IFERROR(MATCH($AN107,AO$17:AO106,0),-1000))</f>
        <v>1</v>
      </c>
      <c r="AP107" s="288">
        <f>IF(AND($BU107=$BV107,BV107=AP$13),$J107&amp;$K107&amp;$L107&amp;$M107&amp;$N107&amp;$O107&amp;$P107&amp;$Q107&amp;$R107&amp;$S107&amp;$T107&amp;$U107,IFERROR(MATCH($AN107,AP$17:AP106,0),-1000))</f>
        <v>1</v>
      </c>
      <c r="AQ107" s="288">
        <f>IF(AND($BU107=$BV107,BW107=AQ$13),$J107&amp;$K107&amp;$L107&amp;$M107&amp;$N107&amp;$O107&amp;$P107&amp;$Q107&amp;$R107&amp;$S107&amp;$T107&amp;$U107,IFERROR(MATCH($AN107,AQ$17:AQ106,0),-1000))</f>
        <v>1</v>
      </c>
      <c r="AR107" s="288">
        <f>IF(AND($BU107=$BV107,BX107=AR$13),$J107&amp;$K107&amp;$L107&amp;$M107&amp;$N107&amp;$O107&amp;$P107&amp;$Q107&amp;$R107&amp;$S107&amp;$T107&amp;$U107,IFERROR(MATCH($AN107,AR$17:AR106,0),-1000))</f>
        <v>1</v>
      </c>
      <c r="AS107" s="254">
        <f t="shared" si="112"/>
        <v>0</v>
      </c>
      <c r="AT107" s="261" t="str">
        <f t="shared" si="148"/>
        <v/>
      </c>
      <c r="AU107" s="254" t="str">
        <f t="shared" si="149"/>
        <v/>
      </c>
      <c r="AV107" s="254" t="str">
        <f t="shared" si="150"/>
        <v/>
      </c>
      <c r="AW107" s="254" t="str">
        <f t="shared" si="151"/>
        <v/>
      </c>
      <c r="AX107" s="254" t="str">
        <f t="shared" si="152"/>
        <v/>
      </c>
      <c r="AY107" s="254" t="str">
        <f t="shared" si="153"/>
        <v/>
      </c>
      <c r="AZ107" s="254" t="str">
        <f t="shared" si="154"/>
        <v/>
      </c>
      <c r="BA107" s="254" t="str">
        <f t="shared" si="155"/>
        <v/>
      </c>
      <c r="BB107" s="254" t="str">
        <f t="shared" si="156"/>
        <v/>
      </c>
      <c r="BC107" s="254" t="str">
        <f t="shared" si="157"/>
        <v/>
      </c>
      <c r="BD107" s="254" t="str">
        <f t="shared" si="158"/>
        <v/>
      </c>
      <c r="BE107" s="262" t="str">
        <f t="shared" si="159"/>
        <v/>
      </c>
      <c r="BF107" s="263" t="str">
        <f t="shared" si="160"/>
        <v/>
      </c>
      <c r="BG107" s="254" t="str">
        <f t="shared" si="161"/>
        <v/>
      </c>
      <c r="BH107" s="254" t="str">
        <f t="shared" si="162"/>
        <v/>
      </c>
      <c r="BI107" s="254" t="str">
        <f t="shared" si="163"/>
        <v/>
      </c>
      <c r="BJ107" s="254" t="str">
        <f t="shared" si="164"/>
        <v/>
      </c>
      <c r="BK107" s="254" t="str">
        <f t="shared" si="165"/>
        <v/>
      </c>
      <c r="BL107" s="254" t="str">
        <f t="shared" si="166"/>
        <v/>
      </c>
      <c r="BM107" s="254" t="str">
        <f t="shared" si="167"/>
        <v/>
      </c>
      <c r="BN107" s="254" t="str">
        <f t="shared" si="168"/>
        <v/>
      </c>
      <c r="BO107" s="254" t="str">
        <f t="shared" si="169"/>
        <v/>
      </c>
      <c r="BP107" s="254" t="str">
        <f t="shared" si="170"/>
        <v/>
      </c>
      <c r="BQ107" s="264" t="str">
        <f t="shared" si="171"/>
        <v/>
      </c>
      <c r="BR107" s="261" t="str">
        <f t="shared" si="115"/>
        <v/>
      </c>
      <c r="BS107" s="254" t="str">
        <f t="shared" si="116"/>
        <v/>
      </c>
      <c r="BT107" s="254" t="str">
        <f t="shared" si="225"/>
        <v/>
      </c>
      <c r="BU107" s="265" t="str">
        <f t="shared" si="118"/>
        <v/>
      </c>
      <c r="BV107" s="263" t="str">
        <f t="shared" si="119"/>
        <v/>
      </c>
      <c r="BW107" s="254" t="str">
        <f t="shared" si="226"/>
        <v/>
      </c>
      <c r="BX107" s="254" t="str">
        <f t="shared" si="121"/>
        <v/>
      </c>
      <c r="BY107" s="264" t="str">
        <f t="shared" si="122"/>
        <v/>
      </c>
      <c r="BZ107" s="254" t="str">
        <f t="shared" si="123"/>
        <v/>
      </c>
      <c r="CA107" s="254">
        <f t="shared" si="175"/>
        <v>0</v>
      </c>
      <c r="CB107" s="254">
        <f t="shared" si="176"/>
        <v>0</v>
      </c>
      <c r="CC107" s="254">
        <f t="shared" si="177"/>
        <v>0</v>
      </c>
      <c r="CD107" s="254">
        <f t="shared" si="178"/>
        <v>0</v>
      </c>
      <c r="CE107" s="254">
        <f t="shared" si="179"/>
        <v>0</v>
      </c>
      <c r="CF107" s="254">
        <f t="shared" si="180"/>
        <v>0</v>
      </c>
      <c r="CG107" s="254">
        <f t="shared" si="181"/>
        <v>0</v>
      </c>
      <c r="CH107" s="254">
        <f t="shared" si="182"/>
        <v>0</v>
      </c>
      <c r="CI107" s="254">
        <f t="shared" si="183"/>
        <v>0</v>
      </c>
      <c r="CJ107" s="254">
        <f t="shared" si="184"/>
        <v>0</v>
      </c>
      <c r="CK107" s="254">
        <f t="shared" si="185"/>
        <v>0</v>
      </c>
      <c r="CL107" s="254">
        <f t="shared" si="186"/>
        <v>0</v>
      </c>
      <c r="CM107" s="254">
        <f t="shared" si="187"/>
        <v>0</v>
      </c>
      <c r="CN107" s="254">
        <f t="shared" si="188"/>
        <v>0</v>
      </c>
      <c r="CO107" s="254">
        <f t="shared" si="189"/>
        <v>0</v>
      </c>
      <c r="CP107" s="254">
        <f t="shared" si="190"/>
        <v>0</v>
      </c>
      <c r="CQ107" s="254">
        <f t="shared" si="191"/>
        <v>0</v>
      </c>
      <c r="CR107" s="254">
        <f t="shared" si="192"/>
        <v>0</v>
      </c>
      <c r="CS107" s="254">
        <f t="shared" si="193"/>
        <v>0</v>
      </c>
      <c r="CT107" s="254">
        <f t="shared" si="194"/>
        <v>0</v>
      </c>
      <c r="CU107" s="254">
        <f t="shared" si="195"/>
        <v>0</v>
      </c>
      <c r="CV107" s="254">
        <f t="shared" si="196"/>
        <v>0</v>
      </c>
      <c r="CW107" s="254">
        <f t="shared" si="197"/>
        <v>0</v>
      </c>
      <c r="CX107" s="254">
        <f t="shared" si="198"/>
        <v>0</v>
      </c>
      <c r="CY107" s="254">
        <f t="shared" si="199"/>
        <v>0</v>
      </c>
      <c r="CZ107" s="254">
        <f t="shared" si="200"/>
        <v>0</v>
      </c>
      <c r="DA107" s="254">
        <f t="shared" si="201"/>
        <v>0</v>
      </c>
      <c r="DB107" s="254">
        <f t="shared" si="202"/>
        <v>0</v>
      </c>
      <c r="DC107" s="254">
        <f t="shared" si="203"/>
        <v>0</v>
      </c>
      <c r="DD107" s="254">
        <f t="shared" si="204"/>
        <v>0</v>
      </c>
      <c r="DE107" s="254">
        <f t="shared" si="205"/>
        <v>0</v>
      </c>
      <c r="DF107" s="254">
        <f t="shared" si="206"/>
        <v>0</v>
      </c>
      <c r="DG107" s="254">
        <f t="shared" si="207"/>
        <v>0</v>
      </c>
      <c r="DH107" s="254">
        <f t="shared" si="208"/>
        <v>0</v>
      </c>
      <c r="DI107" s="254">
        <f t="shared" si="209"/>
        <v>0</v>
      </c>
      <c r="DJ107" s="254">
        <f t="shared" si="210"/>
        <v>0</v>
      </c>
      <c r="DK107" s="254">
        <f t="shared" si="211"/>
        <v>0</v>
      </c>
      <c r="DL107" s="254">
        <f t="shared" si="212"/>
        <v>0</v>
      </c>
      <c r="DM107" s="254">
        <f t="shared" si="213"/>
        <v>0</v>
      </c>
      <c r="DN107" s="254">
        <f t="shared" si="214"/>
        <v>0</v>
      </c>
      <c r="DO107" s="254">
        <f t="shared" si="215"/>
        <v>0</v>
      </c>
      <c r="DP107" s="254">
        <f t="shared" si="216"/>
        <v>0</v>
      </c>
      <c r="DQ107" s="254">
        <f t="shared" si="217"/>
        <v>0</v>
      </c>
      <c r="DR107" s="254">
        <f t="shared" si="218"/>
        <v>0</v>
      </c>
      <c r="DS107" s="254">
        <f t="shared" si="219"/>
        <v>0</v>
      </c>
      <c r="DT107" s="254">
        <f t="shared" si="220"/>
        <v>0</v>
      </c>
      <c r="DU107" s="254">
        <f t="shared" si="221"/>
        <v>0</v>
      </c>
      <c r="DV107" s="254">
        <f t="shared" si="222"/>
        <v>0</v>
      </c>
    </row>
    <row r="108" spans="1:126" ht="24" customHeight="1">
      <c r="A108" s="11" t="str">
        <f ca="1">IF(AG108&lt;&gt;"OK","",CONCATENATE(TEXT('Front Page'!$F$33,"000"),TEXT('Front Page'!$F$31,"000"),"-",LEFT('Front Page'!$R$53,5),"-",LEFT(D108,1),AJ108, "-",TEXT(B108,"000")))</f>
        <v/>
      </c>
      <c r="B108" s="12" t="str">
        <f>IFERROR(IF(E108="","",MAX(B$17:B107)+1),"")</f>
        <v/>
      </c>
      <c r="C108" s="13"/>
      <c r="D108" s="29" t="str">
        <f t="shared" si="141"/>
        <v>None</v>
      </c>
      <c r="E108" s="29" t="str">
        <f t="shared" si="109"/>
        <v/>
      </c>
      <c r="F108" s="29" t="str">
        <f t="shared" si="110"/>
        <v/>
      </c>
      <c r="G108" s="363"/>
      <c r="H108" s="364"/>
      <c r="I108" s="325" t="str">
        <f t="shared" si="224"/>
        <v>No</v>
      </c>
      <c r="J108" s="314">
        <v>0</v>
      </c>
      <c r="K108" s="312">
        <v>0</v>
      </c>
      <c r="L108" s="312">
        <v>0</v>
      </c>
      <c r="M108" s="312">
        <v>0</v>
      </c>
      <c r="N108" s="312">
        <v>0</v>
      </c>
      <c r="O108" s="312">
        <v>0</v>
      </c>
      <c r="P108" s="312">
        <v>0</v>
      </c>
      <c r="Q108" s="312">
        <v>0</v>
      </c>
      <c r="R108" s="312">
        <v>0</v>
      </c>
      <c r="S108" s="312">
        <v>0</v>
      </c>
      <c r="T108" s="312">
        <v>0</v>
      </c>
      <c r="U108" s="312">
        <v>0</v>
      </c>
      <c r="V108" s="313">
        <v>1</v>
      </c>
      <c r="W108" s="313">
        <v>1</v>
      </c>
      <c r="X108" s="312">
        <v>0</v>
      </c>
      <c r="Y108" s="312">
        <v>0</v>
      </c>
      <c r="Z108" s="312">
        <v>0</v>
      </c>
      <c r="AA108" s="14">
        <v>0</v>
      </c>
      <c r="AB108" s="317"/>
      <c r="AC108" s="15" t="str">
        <f t="shared" si="143"/>
        <v/>
      </c>
      <c r="AD108" s="15" t="str">
        <f t="shared" si="144"/>
        <v/>
      </c>
      <c r="AE108" s="16" t="str">
        <f t="shared" si="145"/>
        <v>0 - 0</v>
      </c>
      <c r="AF108" s="20" t="str">
        <f t="shared" si="223"/>
        <v>Not an offer</v>
      </c>
      <c r="AG108" s="276" t="str">
        <f t="shared" si="172"/>
        <v>Not an Offer</v>
      </c>
      <c r="AH108" s="150"/>
      <c r="AI108" s="254">
        <v>92</v>
      </c>
      <c r="AJ108" s="149" t="str">
        <f t="shared" si="173"/>
        <v>00-TAG</v>
      </c>
      <c r="AK108" s="254" t="b">
        <f t="shared" si="111"/>
        <v>0</v>
      </c>
      <c r="AL108" s="254">
        <f t="shared" si="146"/>
        <v>0</v>
      </c>
      <c r="AM108" s="254">
        <f t="shared" si="174"/>
        <v>0</v>
      </c>
      <c r="AN108" s="288">
        <f t="shared" si="147"/>
        <v>0</v>
      </c>
      <c r="AO108" s="288">
        <f>IF(AND($BU108=$BV108,BU108=AO$13),$J108&amp;$K108&amp;$L108&amp;$M108&amp;$N108&amp;$O108&amp;$P108&amp;$Q108&amp;$R108&amp;$S108&amp;$T108&amp;$U108,IFERROR(MATCH($AN108,AO$17:AO107,0),-1000))</f>
        <v>1</v>
      </c>
      <c r="AP108" s="288">
        <f>IF(AND($BU108=$BV108,BV108=AP$13),$J108&amp;$K108&amp;$L108&amp;$M108&amp;$N108&amp;$O108&amp;$P108&amp;$Q108&amp;$R108&amp;$S108&amp;$T108&amp;$U108,IFERROR(MATCH($AN108,AP$17:AP107,0),-1000))</f>
        <v>1</v>
      </c>
      <c r="AQ108" s="288">
        <f>IF(AND($BU108=$BV108,BW108=AQ$13),$J108&amp;$K108&amp;$L108&amp;$M108&amp;$N108&amp;$O108&amp;$P108&amp;$Q108&amp;$R108&amp;$S108&amp;$T108&amp;$U108,IFERROR(MATCH($AN108,AQ$17:AQ107,0),-1000))</f>
        <v>1</v>
      </c>
      <c r="AR108" s="288">
        <f>IF(AND($BU108=$BV108,BX108=AR$13),$J108&amp;$K108&amp;$L108&amp;$M108&amp;$N108&amp;$O108&amp;$P108&amp;$Q108&amp;$R108&amp;$S108&amp;$T108&amp;$U108,IFERROR(MATCH($AN108,AR$17:AR107,0),-1000))</f>
        <v>1</v>
      </c>
      <c r="AS108" s="254">
        <f t="shared" si="112"/>
        <v>0</v>
      </c>
      <c r="AT108" s="261" t="str">
        <f t="shared" si="148"/>
        <v/>
      </c>
      <c r="AU108" s="254" t="str">
        <f t="shared" si="149"/>
        <v/>
      </c>
      <c r="AV108" s="254" t="str">
        <f t="shared" si="150"/>
        <v/>
      </c>
      <c r="AW108" s="254" t="str">
        <f t="shared" si="151"/>
        <v/>
      </c>
      <c r="AX108" s="254" t="str">
        <f t="shared" si="152"/>
        <v/>
      </c>
      <c r="AY108" s="254" t="str">
        <f t="shared" si="153"/>
        <v/>
      </c>
      <c r="AZ108" s="254" t="str">
        <f t="shared" si="154"/>
        <v/>
      </c>
      <c r="BA108" s="254" t="str">
        <f t="shared" si="155"/>
        <v/>
      </c>
      <c r="BB108" s="254" t="str">
        <f t="shared" si="156"/>
        <v/>
      </c>
      <c r="BC108" s="254" t="str">
        <f t="shared" si="157"/>
        <v/>
      </c>
      <c r="BD108" s="254" t="str">
        <f t="shared" si="158"/>
        <v/>
      </c>
      <c r="BE108" s="262" t="str">
        <f t="shared" si="159"/>
        <v/>
      </c>
      <c r="BF108" s="263" t="str">
        <f t="shared" si="160"/>
        <v/>
      </c>
      <c r="BG108" s="254" t="str">
        <f t="shared" si="161"/>
        <v/>
      </c>
      <c r="BH108" s="254" t="str">
        <f t="shared" si="162"/>
        <v/>
      </c>
      <c r="BI108" s="254" t="str">
        <f t="shared" si="163"/>
        <v/>
      </c>
      <c r="BJ108" s="254" t="str">
        <f t="shared" si="164"/>
        <v/>
      </c>
      <c r="BK108" s="254" t="str">
        <f t="shared" si="165"/>
        <v/>
      </c>
      <c r="BL108" s="254" t="str">
        <f t="shared" si="166"/>
        <v/>
      </c>
      <c r="BM108" s="254" t="str">
        <f t="shared" si="167"/>
        <v/>
      </c>
      <c r="BN108" s="254" t="str">
        <f t="shared" si="168"/>
        <v/>
      </c>
      <c r="BO108" s="254" t="str">
        <f t="shared" si="169"/>
        <v/>
      </c>
      <c r="BP108" s="254" t="str">
        <f t="shared" si="170"/>
        <v/>
      </c>
      <c r="BQ108" s="264" t="str">
        <f t="shared" si="171"/>
        <v/>
      </c>
      <c r="BR108" s="261" t="str">
        <f t="shared" si="115"/>
        <v/>
      </c>
      <c r="BS108" s="254" t="str">
        <f t="shared" si="116"/>
        <v/>
      </c>
      <c r="BT108" s="254" t="str">
        <f t="shared" si="225"/>
        <v/>
      </c>
      <c r="BU108" s="265" t="str">
        <f t="shared" si="118"/>
        <v/>
      </c>
      <c r="BV108" s="263" t="str">
        <f t="shared" si="119"/>
        <v/>
      </c>
      <c r="BW108" s="254" t="str">
        <f t="shared" si="226"/>
        <v/>
      </c>
      <c r="BX108" s="254" t="str">
        <f t="shared" si="121"/>
        <v/>
      </c>
      <c r="BY108" s="264" t="str">
        <f t="shared" si="122"/>
        <v/>
      </c>
      <c r="BZ108" s="254" t="str">
        <f t="shared" si="123"/>
        <v/>
      </c>
      <c r="CA108" s="254">
        <f t="shared" si="175"/>
        <v>0</v>
      </c>
      <c r="CB108" s="254">
        <f t="shared" si="176"/>
        <v>0</v>
      </c>
      <c r="CC108" s="254">
        <f t="shared" si="177"/>
        <v>0</v>
      </c>
      <c r="CD108" s="254">
        <f t="shared" si="178"/>
        <v>0</v>
      </c>
      <c r="CE108" s="254">
        <f t="shared" si="179"/>
        <v>0</v>
      </c>
      <c r="CF108" s="254">
        <f t="shared" si="180"/>
        <v>0</v>
      </c>
      <c r="CG108" s="254">
        <f t="shared" si="181"/>
        <v>0</v>
      </c>
      <c r="CH108" s="254">
        <f t="shared" si="182"/>
        <v>0</v>
      </c>
      <c r="CI108" s="254">
        <f t="shared" si="183"/>
        <v>0</v>
      </c>
      <c r="CJ108" s="254">
        <f t="shared" si="184"/>
        <v>0</v>
      </c>
      <c r="CK108" s="254">
        <f t="shared" si="185"/>
        <v>0</v>
      </c>
      <c r="CL108" s="254">
        <f t="shared" si="186"/>
        <v>0</v>
      </c>
      <c r="CM108" s="254">
        <f t="shared" si="187"/>
        <v>0</v>
      </c>
      <c r="CN108" s="254">
        <f t="shared" si="188"/>
        <v>0</v>
      </c>
      <c r="CO108" s="254">
        <f t="shared" si="189"/>
        <v>0</v>
      </c>
      <c r="CP108" s="254">
        <f t="shared" si="190"/>
        <v>0</v>
      </c>
      <c r="CQ108" s="254">
        <f t="shared" si="191"/>
        <v>0</v>
      </c>
      <c r="CR108" s="254">
        <f t="shared" si="192"/>
        <v>0</v>
      </c>
      <c r="CS108" s="254">
        <f t="shared" si="193"/>
        <v>0</v>
      </c>
      <c r="CT108" s="254">
        <f t="shared" si="194"/>
        <v>0</v>
      </c>
      <c r="CU108" s="254">
        <f t="shared" si="195"/>
        <v>0</v>
      </c>
      <c r="CV108" s="254">
        <f t="shared" si="196"/>
        <v>0</v>
      </c>
      <c r="CW108" s="254">
        <f t="shared" si="197"/>
        <v>0</v>
      </c>
      <c r="CX108" s="254">
        <f t="shared" si="198"/>
        <v>0</v>
      </c>
      <c r="CY108" s="254">
        <f t="shared" si="199"/>
        <v>0</v>
      </c>
      <c r="CZ108" s="254">
        <f t="shared" si="200"/>
        <v>0</v>
      </c>
      <c r="DA108" s="254">
        <f t="shared" si="201"/>
        <v>0</v>
      </c>
      <c r="DB108" s="254">
        <f t="shared" si="202"/>
        <v>0</v>
      </c>
      <c r="DC108" s="254">
        <f t="shared" si="203"/>
        <v>0</v>
      </c>
      <c r="DD108" s="254">
        <f t="shared" si="204"/>
        <v>0</v>
      </c>
      <c r="DE108" s="254">
        <f t="shared" si="205"/>
        <v>0</v>
      </c>
      <c r="DF108" s="254">
        <f t="shared" si="206"/>
        <v>0</v>
      </c>
      <c r="DG108" s="254">
        <f t="shared" si="207"/>
        <v>0</v>
      </c>
      <c r="DH108" s="254">
        <f t="shared" si="208"/>
        <v>0</v>
      </c>
      <c r="DI108" s="254">
        <f t="shared" si="209"/>
        <v>0</v>
      </c>
      <c r="DJ108" s="254">
        <f t="shared" si="210"/>
        <v>0</v>
      </c>
      <c r="DK108" s="254">
        <f t="shared" si="211"/>
        <v>0</v>
      </c>
      <c r="DL108" s="254">
        <f t="shared" si="212"/>
        <v>0</v>
      </c>
      <c r="DM108" s="254">
        <f t="shared" si="213"/>
        <v>0</v>
      </c>
      <c r="DN108" s="254">
        <f t="shared" si="214"/>
        <v>0</v>
      </c>
      <c r="DO108" s="254">
        <f t="shared" si="215"/>
        <v>0</v>
      </c>
      <c r="DP108" s="254">
        <f t="shared" si="216"/>
        <v>0</v>
      </c>
      <c r="DQ108" s="254">
        <f t="shared" si="217"/>
        <v>0</v>
      </c>
      <c r="DR108" s="254">
        <f t="shared" si="218"/>
        <v>0</v>
      </c>
      <c r="DS108" s="254">
        <f t="shared" si="219"/>
        <v>0</v>
      </c>
      <c r="DT108" s="254">
        <f t="shared" si="220"/>
        <v>0</v>
      </c>
      <c r="DU108" s="254">
        <f t="shared" si="221"/>
        <v>0</v>
      </c>
      <c r="DV108" s="254">
        <f t="shared" si="222"/>
        <v>0</v>
      </c>
    </row>
    <row r="109" spans="1:126" ht="24" customHeight="1">
      <c r="A109" s="11" t="str">
        <f ca="1">IF(AG109&lt;&gt;"OK","",CONCATENATE(TEXT('Front Page'!$F$33,"000"),TEXT('Front Page'!$F$31,"000"),"-",LEFT('Front Page'!$R$53,5),"-",LEFT(D109,1),AJ109, "-",TEXT(B109,"000")))</f>
        <v/>
      </c>
      <c r="B109" s="12" t="str">
        <f>IFERROR(IF(E109="","",MAX(B$17:B108)+1),"")</f>
        <v/>
      </c>
      <c r="C109" s="13"/>
      <c r="D109" s="29" t="str">
        <f t="shared" si="141"/>
        <v>None</v>
      </c>
      <c r="E109" s="29" t="str">
        <f t="shared" si="109"/>
        <v/>
      </c>
      <c r="F109" s="29" t="str">
        <f t="shared" si="110"/>
        <v/>
      </c>
      <c r="G109" s="363"/>
      <c r="H109" s="364"/>
      <c r="I109" s="325" t="str">
        <f t="shared" si="224"/>
        <v>No</v>
      </c>
      <c r="J109" s="314">
        <v>0</v>
      </c>
      <c r="K109" s="312">
        <v>0</v>
      </c>
      <c r="L109" s="312">
        <v>0</v>
      </c>
      <c r="M109" s="312">
        <v>0</v>
      </c>
      <c r="N109" s="312">
        <v>0</v>
      </c>
      <c r="O109" s="312">
        <v>0</v>
      </c>
      <c r="P109" s="312">
        <v>0</v>
      </c>
      <c r="Q109" s="312">
        <v>0</v>
      </c>
      <c r="R109" s="312">
        <v>0</v>
      </c>
      <c r="S109" s="312">
        <v>0</v>
      </c>
      <c r="T109" s="312">
        <v>0</v>
      </c>
      <c r="U109" s="312">
        <v>0</v>
      </c>
      <c r="V109" s="313">
        <v>1</v>
      </c>
      <c r="W109" s="313">
        <v>1</v>
      </c>
      <c r="X109" s="312">
        <v>0</v>
      </c>
      <c r="Y109" s="312">
        <v>0</v>
      </c>
      <c r="Z109" s="312">
        <v>0</v>
      </c>
      <c r="AA109" s="14">
        <v>0</v>
      </c>
      <c r="AB109" s="317"/>
      <c r="AC109" s="15" t="str">
        <f t="shared" si="143"/>
        <v/>
      </c>
      <c r="AD109" s="15" t="str">
        <f t="shared" si="144"/>
        <v/>
      </c>
      <c r="AE109" s="16" t="str">
        <f t="shared" si="145"/>
        <v>0 - 0</v>
      </c>
      <c r="AF109" s="20" t="str">
        <f t="shared" si="223"/>
        <v>Not an offer</v>
      </c>
      <c r="AG109" s="276" t="str">
        <f t="shared" si="172"/>
        <v>Not an Offer</v>
      </c>
      <c r="AH109" s="150"/>
      <c r="AI109" s="254">
        <v>93</v>
      </c>
      <c r="AJ109" s="149" t="str">
        <f t="shared" si="173"/>
        <v>00-TAG</v>
      </c>
      <c r="AK109" s="254" t="b">
        <f t="shared" si="111"/>
        <v>0</v>
      </c>
      <c r="AL109" s="254">
        <f t="shared" si="146"/>
        <v>0</v>
      </c>
      <c r="AM109" s="254">
        <f t="shared" si="174"/>
        <v>0</v>
      </c>
      <c r="AN109" s="288">
        <f t="shared" si="147"/>
        <v>0</v>
      </c>
      <c r="AO109" s="288">
        <f>IF(AND($BU109=$BV109,BU109=AO$13),$J109&amp;$K109&amp;$L109&amp;$M109&amp;$N109&amp;$O109&amp;$P109&amp;$Q109&amp;$R109&amp;$S109&amp;$T109&amp;$U109,IFERROR(MATCH($AN109,AO$17:AO108,0),-1000))</f>
        <v>1</v>
      </c>
      <c r="AP109" s="288">
        <f>IF(AND($BU109=$BV109,BV109=AP$13),$J109&amp;$K109&amp;$L109&amp;$M109&amp;$N109&amp;$O109&amp;$P109&amp;$Q109&amp;$R109&amp;$S109&amp;$T109&amp;$U109,IFERROR(MATCH($AN109,AP$17:AP108,0),-1000))</f>
        <v>1</v>
      </c>
      <c r="AQ109" s="288">
        <f>IF(AND($BU109=$BV109,BW109=AQ$13),$J109&amp;$K109&amp;$L109&amp;$M109&amp;$N109&amp;$O109&amp;$P109&amp;$Q109&amp;$R109&amp;$S109&amp;$T109&amp;$U109,IFERROR(MATCH($AN109,AQ$17:AQ108,0),-1000))</f>
        <v>1</v>
      </c>
      <c r="AR109" s="288">
        <f>IF(AND($BU109=$BV109,BX109=AR$13),$J109&amp;$K109&amp;$L109&amp;$M109&amp;$N109&amp;$O109&amp;$P109&amp;$Q109&amp;$R109&amp;$S109&amp;$T109&amp;$U109,IFERROR(MATCH($AN109,AR$17:AR108,0),-1000))</f>
        <v>1</v>
      </c>
      <c r="AS109" s="254">
        <f t="shared" si="112"/>
        <v>0</v>
      </c>
      <c r="AT109" s="261" t="str">
        <f t="shared" si="148"/>
        <v/>
      </c>
      <c r="AU109" s="254" t="str">
        <f t="shared" si="149"/>
        <v/>
      </c>
      <c r="AV109" s="254" t="str">
        <f t="shared" si="150"/>
        <v/>
      </c>
      <c r="AW109" s="254" t="str">
        <f t="shared" si="151"/>
        <v/>
      </c>
      <c r="AX109" s="254" t="str">
        <f t="shared" si="152"/>
        <v/>
      </c>
      <c r="AY109" s="254" t="str">
        <f t="shared" si="153"/>
        <v/>
      </c>
      <c r="AZ109" s="254" t="str">
        <f t="shared" si="154"/>
        <v/>
      </c>
      <c r="BA109" s="254" t="str">
        <f t="shared" si="155"/>
        <v/>
      </c>
      <c r="BB109" s="254" t="str">
        <f t="shared" si="156"/>
        <v/>
      </c>
      <c r="BC109" s="254" t="str">
        <f t="shared" si="157"/>
        <v/>
      </c>
      <c r="BD109" s="254" t="str">
        <f t="shared" si="158"/>
        <v/>
      </c>
      <c r="BE109" s="262" t="str">
        <f t="shared" si="159"/>
        <v/>
      </c>
      <c r="BF109" s="263" t="str">
        <f t="shared" si="160"/>
        <v/>
      </c>
      <c r="BG109" s="254" t="str">
        <f t="shared" si="161"/>
        <v/>
      </c>
      <c r="BH109" s="254" t="str">
        <f t="shared" si="162"/>
        <v/>
      </c>
      <c r="BI109" s="254" t="str">
        <f t="shared" si="163"/>
        <v/>
      </c>
      <c r="BJ109" s="254" t="str">
        <f t="shared" si="164"/>
        <v/>
      </c>
      <c r="BK109" s="254" t="str">
        <f t="shared" si="165"/>
        <v/>
      </c>
      <c r="BL109" s="254" t="str">
        <f t="shared" si="166"/>
        <v/>
      </c>
      <c r="BM109" s="254" t="str">
        <f t="shared" si="167"/>
        <v/>
      </c>
      <c r="BN109" s="254" t="str">
        <f t="shared" si="168"/>
        <v/>
      </c>
      <c r="BO109" s="254" t="str">
        <f t="shared" si="169"/>
        <v/>
      </c>
      <c r="BP109" s="254" t="str">
        <f t="shared" si="170"/>
        <v/>
      </c>
      <c r="BQ109" s="264" t="str">
        <f t="shared" si="171"/>
        <v/>
      </c>
      <c r="BR109" s="261" t="str">
        <f t="shared" si="115"/>
        <v/>
      </c>
      <c r="BS109" s="254" t="str">
        <f t="shared" si="116"/>
        <v/>
      </c>
      <c r="BT109" s="254" t="str">
        <f t="shared" si="225"/>
        <v/>
      </c>
      <c r="BU109" s="265" t="str">
        <f t="shared" si="118"/>
        <v/>
      </c>
      <c r="BV109" s="263" t="str">
        <f t="shared" si="119"/>
        <v/>
      </c>
      <c r="BW109" s="254" t="str">
        <f t="shared" si="226"/>
        <v/>
      </c>
      <c r="BX109" s="254" t="str">
        <f t="shared" si="121"/>
        <v/>
      </c>
      <c r="BY109" s="264" t="str">
        <f t="shared" si="122"/>
        <v/>
      </c>
      <c r="BZ109" s="254" t="str">
        <f t="shared" si="123"/>
        <v/>
      </c>
      <c r="CA109" s="254">
        <f t="shared" si="175"/>
        <v>0</v>
      </c>
      <c r="CB109" s="254">
        <f t="shared" si="176"/>
        <v>0</v>
      </c>
      <c r="CC109" s="254">
        <f t="shared" si="177"/>
        <v>0</v>
      </c>
      <c r="CD109" s="254">
        <f t="shared" si="178"/>
        <v>0</v>
      </c>
      <c r="CE109" s="254">
        <f t="shared" si="179"/>
        <v>0</v>
      </c>
      <c r="CF109" s="254">
        <f t="shared" si="180"/>
        <v>0</v>
      </c>
      <c r="CG109" s="254">
        <f t="shared" si="181"/>
        <v>0</v>
      </c>
      <c r="CH109" s="254">
        <f t="shared" si="182"/>
        <v>0</v>
      </c>
      <c r="CI109" s="254">
        <f t="shared" si="183"/>
        <v>0</v>
      </c>
      <c r="CJ109" s="254">
        <f t="shared" si="184"/>
        <v>0</v>
      </c>
      <c r="CK109" s="254">
        <f t="shared" si="185"/>
        <v>0</v>
      </c>
      <c r="CL109" s="254">
        <f t="shared" si="186"/>
        <v>0</v>
      </c>
      <c r="CM109" s="254">
        <f t="shared" si="187"/>
        <v>0</v>
      </c>
      <c r="CN109" s="254">
        <f t="shared" si="188"/>
        <v>0</v>
      </c>
      <c r="CO109" s="254">
        <f t="shared" si="189"/>
        <v>0</v>
      </c>
      <c r="CP109" s="254">
        <f t="shared" si="190"/>
        <v>0</v>
      </c>
      <c r="CQ109" s="254">
        <f t="shared" si="191"/>
        <v>0</v>
      </c>
      <c r="CR109" s="254">
        <f t="shared" si="192"/>
        <v>0</v>
      </c>
      <c r="CS109" s="254">
        <f t="shared" si="193"/>
        <v>0</v>
      </c>
      <c r="CT109" s="254">
        <f t="shared" si="194"/>
        <v>0</v>
      </c>
      <c r="CU109" s="254">
        <f t="shared" si="195"/>
        <v>0</v>
      </c>
      <c r="CV109" s="254">
        <f t="shared" si="196"/>
        <v>0</v>
      </c>
      <c r="CW109" s="254">
        <f t="shared" si="197"/>
        <v>0</v>
      </c>
      <c r="CX109" s="254">
        <f t="shared" si="198"/>
        <v>0</v>
      </c>
      <c r="CY109" s="254">
        <f t="shared" si="199"/>
        <v>0</v>
      </c>
      <c r="CZ109" s="254">
        <f t="shared" si="200"/>
        <v>0</v>
      </c>
      <c r="DA109" s="254">
        <f t="shared" si="201"/>
        <v>0</v>
      </c>
      <c r="DB109" s="254">
        <f t="shared" si="202"/>
        <v>0</v>
      </c>
      <c r="DC109" s="254">
        <f t="shared" si="203"/>
        <v>0</v>
      </c>
      <c r="DD109" s="254">
        <f t="shared" si="204"/>
        <v>0</v>
      </c>
      <c r="DE109" s="254">
        <f t="shared" si="205"/>
        <v>0</v>
      </c>
      <c r="DF109" s="254">
        <f t="shared" si="206"/>
        <v>0</v>
      </c>
      <c r="DG109" s="254">
        <f t="shared" si="207"/>
        <v>0</v>
      </c>
      <c r="DH109" s="254">
        <f t="shared" si="208"/>
        <v>0</v>
      </c>
      <c r="DI109" s="254">
        <f t="shared" si="209"/>
        <v>0</v>
      </c>
      <c r="DJ109" s="254">
        <f t="shared" si="210"/>
        <v>0</v>
      </c>
      <c r="DK109" s="254">
        <f t="shared" si="211"/>
        <v>0</v>
      </c>
      <c r="DL109" s="254">
        <f t="shared" si="212"/>
        <v>0</v>
      </c>
      <c r="DM109" s="254">
        <f t="shared" si="213"/>
        <v>0</v>
      </c>
      <c r="DN109" s="254">
        <f t="shared" si="214"/>
        <v>0</v>
      </c>
      <c r="DO109" s="254">
        <f t="shared" si="215"/>
        <v>0</v>
      </c>
      <c r="DP109" s="254">
        <f t="shared" si="216"/>
        <v>0</v>
      </c>
      <c r="DQ109" s="254">
        <f t="shared" si="217"/>
        <v>0</v>
      </c>
      <c r="DR109" s="254">
        <f t="shared" si="218"/>
        <v>0</v>
      </c>
      <c r="DS109" s="254">
        <f t="shared" si="219"/>
        <v>0</v>
      </c>
      <c r="DT109" s="254">
        <f t="shared" si="220"/>
        <v>0</v>
      </c>
      <c r="DU109" s="254">
        <f t="shared" si="221"/>
        <v>0</v>
      </c>
      <c r="DV109" s="254">
        <f t="shared" si="222"/>
        <v>0</v>
      </c>
    </row>
    <row r="110" spans="1:126" ht="24" customHeight="1">
      <c r="A110" s="11" t="str">
        <f ca="1">IF(AG110&lt;&gt;"OK","",CONCATENATE(TEXT('Front Page'!$F$33,"000"),TEXT('Front Page'!$F$31,"000"),"-",LEFT('Front Page'!$R$53,5),"-",LEFT(D110,1),AJ110, "-",TEXT(B110,"000")))</f>
        <v/>
      </c>
      <c r="B110" s="12" t="str">
        <f>IFERROR(IF(E110="","",MAX(B$17:B109)+1),"")</f>
        <v/>
      </c>
      <c r="C110" s="13"/>
      <c r="D110" s="29" t="str">
        <f t="shared" si="141"/>
        <v>None</v>
      </c>
      <c r="E110" s="29" t="str">
        <f t="shared" si="109"/>
        <v/>
      </c>
      <c r="F110" s="29" t="str">
        <f t="shared" si="110"/>
        <v/>
      </c>
      <c r="G110" s="363"/>
      <c r="H110" s="364"/>
      <c r="I110" s="325" t="str">
        <f t="shared" si="224"/>
        <v>No</v>
      </c>
      <c r="J110" s="314">
        <v>0</v>
      </c>
      <c r="K110" s="312">
        <v>0</v>
      </c>
      <c r="L110" s="312">
        <v>0</v>
      </c>
      <c r="M110" s="312">
        <v>0</v>
      </c>
      <c r="N110" s="312">
        <v>0</v>
      </c>
      <c r="O110" s="312">
        <v>0</v>
      </c>
      <c r="P110" s="312">
        <v>0</v>
      </c>
      <c r="Q110" s="312">
        <v>0</v>
      </c>
      <c r="R110" s="312">
        <v>0</v>
      </c>
      <c r="S110" s="312">
        <v>0</v>
      </c>
      <c r="T110" s="312">
        <v>0</v>
      </c>
      <c r="U110" s="312">
        <v>0</v>
      </c>
      <c r="V110" s="313">
        <v>1</v>
      </c>
      <c r="W110" s="313">
        <v>1</v>
      </c>
      <c r="X110" s="312">
        <v>0</v>
      </c>
      <c r="Y110" s="312">
        <v>0</v>
      </c>
      <c r="Z110" s="312">
        <v>0</v>
      </c>
      <c r="AA110" s="14">
        <v>0</v>
      </c>
      <c r="AB110" s="317"/>
      <c r="AC110" s="15" t="str">
        <f t="shared" si="143"/>
        <v/>
      </c>
      <c r="AD110" s="15" t="str">
        <f t="shared" si="144"/>
        <v/>
      </c>
      <c r="AE110" s="16" t="str">
        <f t="shared" si="145"/>
        <v>0 - 0</v>
      </c>
      <c r="AF110" s="20" t="str">
        <f t="shared" si="223"/>
        <v>Not an offer</v>
      </c>
      <c r="AG110" s="276" t="str">
        <f t="shared" si="172"/>
        <v>Not an Offer</v>
      </c>
      <c r="AH110" s="150"/>
      <c r="AI110" s="254">
        <v>94</v>
      </c>
      <c r="AJ110" s="149" t="str">
        <f t="shared" si="173"/>
        <v>00-TAG</v>
      </c>
      <c r="AK110" s="254" t="b">
        <f t="shared" si="111"/>
        <v>0</v>
      </c>
      <c r="AL110" s="254">
        <f t="shared" si="146"/>
        <v>0</v>
      </c>
      <c r="AM110" s="254">
        <f t="shared" si="174"/>
        <v>0</v>
      </c>
      <c r="AN110" s="288">
        <f t="shared" si="147"/>
        <v>0</v>
      </c>
      <c r="AO110" s="288">
        <f>IF(AND($BU110=$BV110,BU110=AO$13),$J110&amp;$K110&amp;$L110&amp;$M110&amp;$N110&amp;$O110&amp;$P110&amp;$Q110&amp;$R110&amp;$S110&amp;$T110&amp;$U110,IFERROR(MATCH($AN110,AO$17:AO109,0),-1000))</f>
        <v>1</v>
      </c>
      <c r="AP110" s="288">
        <f>IF(AND($BU110=$BV110,BV110=AP$13),$J110&amp;$K110&amp;$L110&amp;$M110&amp;$N110&amp;$O110&amp;$P110&amp;$Q110&amp;$R110&amp;$S110&amp;$T110&amp;$U110,IFERROR(MATCH($AN110,AP$17:AP109,0),-1000))</f>
        <v>1</v>
      </c>
      <c r="AQ110" s="288">
        <f>IF(AND($BU110=$BV110,BW110=AQ$13),$J110&amp;$K110&amp;$L110&amp;$M110&amp;$N110&amp;$O110&amp;$P110&amp;$Q110&amp;$R110&amp;$S110&amp;$T110&amp;$U110,IFERROR(MATCH($AN110,AQ$17:AQ109,0),-1000))</f>
        <v>1</v>
      </c>
      <c r="AR110" s="288">
        <f>IF(AND($BU110=$BV110,BX110=AR$13),$J110&amp;$K110&amp;$L110&amp;$M110&amp;$N110&amp;$O110&amp;$P110&amp;$Q110&amp;$R110&amp;$S110&amp;$T110&amp;$U110,IFERROR(MATCH($AN110,AR$17:AR109,0),-1000))</f>
        <v>1</v>
      </c>
      <c r="AS110" s="254">
        <f t="shared" si="112"/>
        <v>0</v>
      </c>
      <c r="AT110" s="261" t="str">
        <f t="shared" si="148"/>
        <v/>
      </c>
      <c r="AU110" s="254" t="str">
        <f t="shared" si="149"/>
        <v/>
      </c>
      <c r="AV110" s="254" t="str">
        <f t="shared" si="150"/>
        <v/>
      </c>
      <c r="AW110" s="254" t="str">
        <f t="shared" si="151"/>
        <v/>
      </c>
      <c r="AX110" s="254" t="str">
        <f t="shared" si="152"/>
        <v/>
      </c>
      <c r="AY110" s="254" t="str">
        <f t="shared" si="153"/>
        <v/>
      </c>
      <c r="AZ110" s="254" t="str">
        <f t="shared" si="154"/>
        <v/>
      </c>
      <c r="BA110" s="254" t="str">
        <f t="shared" si="155"/>
        <v/>
      </c>
      <c r="BB110" s="254" t="str">
        <f t="shared" si="156"/>
        <v/>
      </c>
      <c r="BC110" s="254" t="str">
        <f t="shared" si="157"/>
        <v/>
      </c>
      <c r="BD110" s="254" t="str">
        <f t="shared" si="158"/>
        <v/>
      </c>
      <c r="BE110" s="262" t="str">
        <f t="shared" si="159"/>
        <v/>
      </c>
      <c r="BF110" s="263" t="str">
        <f t="shared" si="160"/>
        <v/>
      </c>
      <c r="BG110" s="254" t="str">
        <f t="shared" si="161"/>
        <v/>
      </c>
      <c r="BH110" s="254" t="str">
        <f t="shared" si="162"/>
        <v/>
      </c>
      <c r="BI110" s="254" t="str">
        <f t="shared" si="163"/>
        <v/>
      </c>
      <c r="BJ110" s="254" t="str">
        <f t="shared" si="164"/>
        <v/>
      </c>
      <c r="BK110" s="254" t="str">
        <f t="shared" si="165"/>
        <v/>
      </c>
      <c r="BL110" s="254" t="str">
        <f t="shared" si="166"/>
        <v/>
      </c>
      <c r="BM110" s="254" t="str">
        <f t="shared" si="167"/>
        <v/>
      </c>
      <c r="BN110" s="254" t="str">
        <f t="shared" si="168"/>
        <v/>
      </c>
      <c r="BO110" s="254" t="str">
        <f t="shared" si="169"/>
        <v/>
      </c>
      <c r="BP110" s="254" t="str">
        <f t="shared" si="170"/>
        <v/>
      </c>
      <c r="BQ110" s="264" t="str">
        <f t="shared" si="171"/>
        <v/>
      </c>
      <c r="BR110" s="261" t="str">
        <f t="shared" si="115"/>
        <v/>
      </c>
      <c r="BS110" s="254" t="str">
        <f t="shared" si="116"/>
        <v/>
      </c>
      <c r="BT110" s="254" t="str">
        <f t="shared" si="225"/>
        <v/>
      </c>
      <c r="BU110" s="265" t="str">
        <f t="shared" si="118"/>
        <v/>
      </c>
      <c r="BV110" s="263" t="str">
        <f t="shared" si="119"/>
        <v/>
      </c>
      <c r="BW110" s="254" t="str">
        <f t="shared" si="226"/>
        <v/>
      </c>
      <c r="BX110" s="254" t="str">
        <f t="shared" si="121"/>
        <v/>
      </c>
      <c r="BY110" s="264" t="str">
        <f t="shared" si="122"/>
        <v/>
      </c>
      <c r="BZ110" s="254" t="str">
        <f t="shared" si="123"/>
        <v/>
      </c>
      <c r="CA110" s="254">
        <f t="shared" si="175"/>
        <v>0</v>
      </c>
      <c r="CB110" s="254">
        <f t="shared" si="176"/>
        <v>0</v>
      </c>
      <c r="CC110" s="254">
        <f t="shared" si="177"/>
        <v>0</v>
      </c>
      <c r="CD110" s="254">
        <f t="shared" si="178"/>
        <v>0</v>
      </c>
      <c r="CE110" s="254">
        <f t="shared" si="179"/>
        <v>0</v>
      </c>
      <c r="CF110" s="254">
        <f t="shared" si="180"/>
        <v>0</v>
      </c>
      <c r="CG110" s="254">
        <f t="shared" si="181"/>
        <v>0</v>
      </c>
      <c r="CH110" s="254">
        <f t="shared" si="182"/>
        <v>0</v>
      </c>
      <c r="CI110" s="254">
        <f t="shared" si="183"/>
        <v>0</v>
      </c>
      <c r="CJ110" s="254">
        <f t="shared" si="184"/>
        <v>0</v>
      </c>
      <c r="CK110" s="254">
        <f t="shared" si="185"/>
        <v>0</v>
      </c>
      <c r="CL110" s="254">
        <f t="shared" si="186"/>
        <v>0</v>
      </c>
      <c r="CM110" s="254">
        <f t="shared" si="187"/>
        <v>0</v>
      </c>
      <c r="CN110" s="254">
        <f t="shared" si="188"/>
        <v>0</v>
      </c>
      <c r="CO110" s="254">
        <f t="shared" si="189"/>
        <v>0</v>
      </c>
      <c r="CP110" s="254">
        <f t="shared" si="190"/>
        <v>0</v>
      </c>
      <c r="CQ110" s="254">
        <f t="shared" si="191"/>
        <v>0</v>
      </c>
      <c r="CR110" s="254">
        <f t="shared" si="192"/>
        <v>0</v>
      </c>
      <c r="CS110" s="254">
        <f t="shared" si="193"/>
        <v>0</v>
      </c>
      <c r="CT110" s="254">
        <f t="shared" si="194"/>
        <v>0</v>
      </c>
      <c r="CU110" s="254">
        <f t="shared" si="195"/>
        <v>0</v>
      </c>
      <c r="CV110" s="254">
        <f t="shared" si="196"/>
        <v>0</v>
      </c>
      <c r="CW110" s="254">
        <f t="shared" si="197"/>
        <v>0</v>
      </c>
      <c r="CX110" s="254">
        <f t="shared" si="198"/>
        <v>0</v>
      </c>
      <c r="CY110" s="254">
        <f t="shared" si="199"/>
        <v>0</v>
      </c>
      <c r="CZ110" s="254">
        <f t="shared" si="200"/>
        <v>0</v>
      </c>
      <c r="DA110" s="254">
        <f t="shared" si="201"/>
        <v>0</v>
      </c>
      <c r="DB110" s="254">
        <f t="shared" si="202"/>
        <v>0</v>
      </c>
      <c r="DC110" s="254">
        <f t="shared" si="203"/>
        <v>0</v>
      </c>
      <c r="DD110" s="254">
        <f t="shared" si="204"/>
        <v>0</v>
      </c>
      <c r="DE110" s="254">
        <f t="shared" si="205"/>
        <v>0</v>
      </c>
      <c r="DF110" s="254">
        <f t="shared" si="206"/>
        <v>0</v>
      </c>
      <c r="DG110" s="254">
        <f t="shared" si="207"/>
        <v>0</v>
      </c>
      <c r="DH110" s="254">
        <f t="shared" si="208"/>
        <v>0</v>
      </c>
      <c r="DI110" s="254">
        <f t="shared" si="209"/>
        <v>0</v>
      </c>
      <c r="DJ110" s="254">
        <f t="shared" si="210"/>
        <v>0</v>
      </c>
      <c r="DK110" s="254">
        <f t="shared" si="211"/>
        <v>0</v>
      </c>
      <c r="DL110" s="254">
        <f t="shared" si="212"/>
        <v>0</v>
      </c>
      <c r="DM110" s="254">
        <f t="shared" si="213"/>
        <v>0</v>
      </c>
      <c r="DN110" s="254">
        <f t="shared" si="214"/>
        <v>0</v>
      </c>
      <c r="DO110" s="254">
        <f t="shared" si="215"/>
        <v>0</v>
      </c>
      <c r="DP110" s="254">
        <f t="shared" si="216"/>
        <v>0</v>
      </c>
      <c r="DQ110" s="254">
        <f t="shared" si="217"/>
        <v>0</v>
      </c>
      <c r="DR110" s="254">
        <f t="shared" si="218"/>
        <v>0</v>
      </c>
      <c r="DS110" s="254">
        <f t="shared" si="219"/>
        <v>0</v>
      </c>
      <c r="DT110" s="254">
        <f t="shared" si="220"/>
        <v>0</v>
      </c>
      <c r="DU110" s="254">
        <f t="shared" si="221"/>
        <v>0</v>
      </c>
      <c r="DV110" s="254">
        <f t="shared" si="222"/>
        <v>0</v>
      </c>
    </row>
    <row r="111" spans="1:126" ht="24" customHeight="1">
      <c r="A111" s="11" t="str">
        <f ca="1">IF(AG111&lt;&gt;"OK","",CONCATENATE(TEXT('Front Page'!$F$33,"000"),TEXT('Front Page'!$F$31,"000"),"-",LEFT('Front Page'!$R$53,5),"-",LEFT(D111,1),AJ111, "-",TEXT(B111,"000")))</f>
        <v/>
      </c>
      <c r="B111" s="12" t="str">
        <f>IFERROR(IF(E111="","",MAX(B$17:B110)+1),"")</f>
        <v/>
      </c>
      <c r="C111" s="13"/>
      <c r="D111" s="29" t="str">
        <f t="shared" si="141"/>
        <v>None</v>
      </c>
      <c r="E111" s="29" t="str">
        <f t="shared" si="109"/>
        <v/>
      </c>
      <c r="F111" s="29" t="str">
        <f t="shared" si="110"/>
        <v/>
      </c>
      <c r="G111" s="363"/>
      <c r="H111" s="364"/>
      <c r="I111" s="325" t="str">
        <f t="shared" si="224"/>
        <v>No</v>
      </c>
      <c r="J111" s="314">
        <v>0</v>
      </c>
      <c r="K111" s="312">
        <v>0</v>
      </c>
      <c r="L111" s="312">
        <v>0</v>
      </c>
      <c r="M111" s="312">
        <v>0</v>
      </c>
      <c r="N111" s="312">
        <v>0</v>
      </c>
      <c r="O111" s="312">
        <v>0</v>
      </c>
      <c r="P111" s="312">
        <v>0</v>
      </c>
      <c r="Q111" s="312">
        <v>0</v>
      </c>
      <c r="R111" s="312">
        <v>0</v>
      </c>
      <c r="S111" s="312">
        <v>0</v>
      </c>
      <c r="T111" s="312">
        <v>0</v>
      </c>
      <c r="U111" s="312">
        <v>0</v>
      </c>
      <c r="V111" s="313">
        <v>1</v>
      </c>
      <c r="W111" s="313">
        <v>1</v>
      </c>
      <c r="X111" s="312">
        <v>0</v>
      </c>
      <c r="Y111" s="312">
        <v>0</v>
      </c>
      <c r="Z111" s="312">
        <v>0</v>
      </c>
      <c r="AA111" s="14">
        <v>0</v>
      </c>
      <c r="AB111" s="317"/>
      <c r="AC111" s="15" t="str">
        <f t="shared" si="143"/>
        <v/>
      </c>
      <c r="AD111" s="15" t="str">
        <f t="shared" si="144"/>
        <v/>
      </c>
      <c r="AE111" s="16" t="str">
        <f t="shared" si="145"/>
        <v>0 - 0</v>
      </c>
      <c r="AF111" s="20" t="str">
        <f t="shared" si="223"/>
        <v>Not an offer</v>
      </c>
      <c r="AG111" s="276" t="str">
        <f t="shared" si="172"/>
        <v>Not an Offer</v>
      </c>
      <c r="AH111" s="150"/>
      <c r="AI111" s="254">
        <v>95</v>
      </c>
      <c r="AJ111" s="149" t="str">
        <f t="shared" si="173"/>
        <v>00-TAG</v>
      </c>
      <c r="AK111" s="254" t="b">
        <f t="shared" si="111"/>
        <v>0</v>
      </c>
      <c r="AL111" s="254">
        <f t="shared" si="146"/>
        <v>0</v>
      </c>
      <c r="AM111" s="254">
        <f t="shared" si="174"/>
        <v>0</v>
      </c>
      <c r="AN111" s="288">
        <f t="shared" si="147"/>
        <v>0</v>
      </c>
      <c r="AO111" s="288">
        <f>IF(AND($BU111=$BV111,BU111=AO$13),$J111&amp;$K111&amp;$L111&amp;$M111&amp;$N111&amp;$O111&amp;$P111&amp;$Q111&amp;$R111&amp;$S111&amp;$T111&amp;$U111,IFERROR(MATCH($AN111,AO$17:AO110,0),-1000))</f>
        <v>1</v>
      </c>
      <c r="AP111" s="288">
        <f>IF(AND($BU111=$BV111,BV111=AP$13),$J111&amp;$K111&amp;$L111&amp;$M111&amp;$N111&amp;$O111&amp;$P111&amp;$Q111&amp;$R111&amp;$S111&amp;$T111&amp;$U111,IFERROR(MATCH($AN111,AP$17:AP110,0),-1000))</f>
        <v>1</v>
      </c>
      <c r="AQ111" s="288">
        <f>IF(AND($BU111=$BV111,BW111=AQ$13),$J111&amp;$K111&amp;$L111&amp;$M111&amp;$N111&amp;$O111&amp;$P111&amp;$Q111&amp;$R111&amp;$S111&amp;$T111&amp;$U111,IFERROR(MATCH($AN111,AQ$17:AQ110,0),-1000))</f>
        <v>1</v>
      </c>
      <c r="AR111" s="288">
        <f>IF(AND($BU111=$BV111,BX111=AR$13),$J111&amp;$K111&amp;$L111&amp;$M111&amp;$N111&amp;$O111&amp;$P111&amp;$Q111&amp;$R111&amp;$S111&amp;$T111&amp;$U111,IFERROR(MATCH($AN111,AR$17:AR110,0),-1000))</f>
        <v>1</v>
      </c>
      <c r="AS111" s="254">
        <f t="shared" si="112"/>
        <v>0</v>
      </c>
      <c r="AT111" s="261" t="str">
        <f t="shared" si="148"/>
        <v/>
      </c>
      <c r="AU111" s="254" t="str">
        <f t="shared" si="149"/>
        <v/>
      </c>
      <c r="AV111" s="254" t="str">
        <f t="shared" si="150"/>
        <v/>
      </c>
      <c r="AW111" s="254" t="str">
        <f t="shared" si="151"/>
        <v/>
      </c>
      <c r="AX111" s="254" t="str">
        <f t="shared" si="152"/>
        <v/>
      </c>
      <c r="AY111" s="254" t="str">
        <f t="shared" si="153"/>
        <v/>
      </c>
      <c r="AZ111" s="254" t="str">
        <f t="shared" si="154"/>
        <v/>
      </c>
      <c r="BA111" s="254" t="str">
        <f t="shared" si="155"/>
        <v/>
      </c>
      <c r="BB111" s="254" t="str">
        <f t="shared" si="156"/>
        <v/>
      </c>
      <c r="BC111" s="254" t="str">
        <f t="shared" si="157"/>
        <v/>
      </c>
      <c r="BD111" s="254" t="str">
        <f t="shared" si="158"/>
        <v/>
      </c>
      <c r="BE111" s="262" t="str">
        <f t="shared" si="159"/>
        <v/>
      </c>
      <c r="BF111" s="263" t="str">
        <f t="shared" si="160"/>
        <v/>
      </c>
      <c r="BG111" s="254" t="str">
        <f t="shared" si="161"/>
        <v/>
      </c>
      <c r="BH111" s="254" t="str">
        <f t="shared" si="162"/>
        <v/>
      </c>
      <c r="BI111" s="254" t="str">
        <f t="shared" si="163"/>
        <v/>
      </c>
      <c r="BJ111" s="254" t="str">
        <f t="shared" si="164"/>
        <v/>
      </c>
      <c r="BK111" s="254" t="str">
        <f t="shared" si="165"/>
        <v/>
      </c>
      <c r="BL111" s="254" t="str">
        <f t="shared" si="166"/>
        <v/>
      </c>
      <c r="BM111" s="254" t="str">
        <f t="shared" si="167"/>
        <v/>
      </c>
      <c r="BN111" s="254" t="str">
        <f t="shared" si="168"/>
        <v/>
      </c>
      <c r="BO111" s="254" t="str">
        <f t="shared" si="169"/>
        <v/>
      </c>
      <c r="BP111" s="254" t="str">
        <f t="shared" si="170"/>
        <v/>
      </c>
      <c r="BQ111" s="264" t="str">
        <f t="shared" si="171"/>
        <v/>
      </c>
      <c r="BR111" s="261" t="str">
        <f t="shared" si="115"/>
        <v/>
      </c>
      <c r="BS111" s="254" t="str">
        <f t="shared" si="116"/>
        <v/>
      </c>
      <c r="BT111" s="254" t="str">
        <f t="shared" si="225"/>
        <v/>
      </c>
      <c r="BU111" s="265" t="str">
        <f t="shared" si="118"/>
        <v/>
      </c>
      <c r="BV111" s="263" t="str">
        <f t="shared" si="119"/>
        <v/>
      </c>
      <c r="BW111" s="254" t="str">
        <f t="shared" si="226"/>
        <v/>
      </c>
      <c r="BX111" s="254" t="str">
        <f t="shared" si="121"/>
        <v/>
      </c>
      <c r="BY111" s="264" t="str">
        <f t="shared" si="122"/>
        <v/>
      </c>
      <c r="BZ111" s="254" t="str">
        <f t="shared" si="123"/>
        <v/>
      </c>
      <c r="CA111" s="254">
        <f t="shared" si="175"/>
        <v>0</v>
      </c>
      <c r="CB111" s="254">
        <f t="shared" si="176"/>
        <v>0</v>
      </c>
      <c r="CC111" s="254">
        <f t="shared" si="177"/>
        <v>0</v>
      </c>
      <c r="CD111" s="254">
        <f t="shared" si="178"/>
        <v>0</v>
      </c>
      <c r="CE111" s="254">
        <f t="shared" si="179"/>
        <v>0</v>
      </c>
      <c r="CF111" s="254">
        <f t="shared" si="180"/>
        <v>0</v>
      </c>
      <c r="CG111" s="254">
        <f t="shared" si="181"/>
        <v>0</v>
      </c>
      <c r="CH111" s="254">
        <f t="shared" si="182"/>
        <v>0</v>
      </c>
      <c r="CI111" s="254">
        <f t="shared" si="183"/>
        <v>0</v>
      </c>
      <c r="CJ111" s="254">
        <f t="shared" si="184"/>
        <v>0</v>
      </c>
      <c r="CK111" s="254">
        <f t="shared" si="185"/>
        <v>0</v>
      </c>
      <c r="CL111" s="254">
        <f t="shared" si="186"/>
        <v>0</v>
      </c>
      <c r="CM111" s="254">
        <f t="shared" si="187"/>
        <v>0</v>
      </c>
      <c r="CN111" s="254">
        <f t="shared" si="188"/>
        <v>0</v>
      </c>
      <c r="CO111" s="254">
        <f t="shared" si="189"/>
        <v>0</v>
      </c>
      <c r="CP111" s="254">
        <f t="shared" si="190"/>
        <v>0</v>
      </c>
      <c r="CQ111" s="254">
        <f t="shared" si="191"/>
        <v>0</v>
      </c>
      <c r="CR111" s="254">
        <f t="shared" si="192"/>
        <v>0</v>
      </c>
      <c r="CS111" s="254">
        <f t="shared" si="193"/>
        <v>0</v>
      </c>
      <c r="CT111" s="254">
        <f t="shared" si="194"/>
        <v>0</v>
      </c>
      <c r="CU111" s="254">
        <f t="shared" si="195"/>
        <v>0</v>
      </c>
      <c r="CV111" s="254">
        <f t="shared" si="196"/>
        <v>0</v>
      </c>
      <c r="CW111" s="254">
        <f t="shared" si="197"/>
        <v>0</v>
      </c>
      <c r="CX111" s="254">
        <f t="shared" si="198"/>
        <v>0</v>
      </c>
      <c r="CY111" s="254">
        <f t="shared" si="199"/>
        <v>0</v>
      </c>
      <c r="CZ111" s="254">
        <f t="shared" si="200"/>
        <v>0</v>
      </c>
      <c r="DA111" s="254">
        <f t="shared" si="201"/>
        <v>0</v>
      </c>
      <c r="DB111" s="254">
        <f t="shared" si="202"/>
        <v>0</v>
      </c>
      <c r="DC111" s="254">
        <f t="shared" si="203"/>
        <v>0</v>
      </c>
      <c r="DD111" s="254">
        <f t="shared" si="204"/>
        <v>0</v>
      </c>
      <c r="DE111" s="254">
        <f t="shared" si="205"/>
        <v>0</v>
      </c>
      <c r="DF111" s="254">
        <f t="shared" si="206"/>
        <v>0</v>
      </c>
      <c r="DG111" s="254">
        <f t="shared" si="207"/>
        <v>0</v>
      </c>
      <c r="DH111" s="254">
        <f t="shared" si="208"/>
        <v>0</v>
      </c>
      <c r="DI111" s="254">
        <f t="shared" si="209"/>
        <v>0</v>
      </c>
      <c r="DJ111" s="254">
        <f t="shared" si="210"/>
        <v>0</v>
      </c>
      <c r="DK111" s="254">
        <f t="shared" si="211"/>
        <v>0</v>
      </c>
      <c r="DL111" s="254">
        <f t="shared" si="212"/>
        <v>0</v>
      </c>
      <c r="DM111" s="254">
        <f t="shared" si="213"/>
        <v>0</v>
      </c>
      <c r="DN111" s="254">
        <f t="shared" si="214"/>
        <v>0</v>
      </c>
      <c r="DO111" s="254">
        <f t="shared" si="215"/>
        <v>0</v>
      </c>
      <c r="DP111" s="254">
        <f t="shared" si="216"/>
        <v>0</v>
      </c>
      <c r="DQ111" s="254">
        <f t="shared" si="217"/>
        <v>0</v>
      </c>
      <c r="DR111" s="254">
        <f t="shared" si="218"/>
        <v>0</v>
      </c>
      <c r="DS111" s="254">
        <f t="shared" si="219"/>
        <v>0</v>
      </c>
      <c r="DT111" s="254">
        <f t="shared" si="220"/>
        <v>0</v>
      </c>
      <c r="DU111" s="254">
        <f t="shared" si="221"/>
        <v>0</v>
      </c>
      <c r="DV111" s="254">
        <f t="shared" si="222"/>
        <v>0</v>
      </c>
    </row>
    <row r="112" spans="1:126" ht="24" customHeight="1">
      <c r="A112" s="11" t="str">
        <f ca="1">IF(AG112&lt;&gt;"OK","",CONCATENATE(TEXT('Front Page'!$F$33,"000"),TEXT('Front Page'!$F$31,"000"),"-",LEFT('Front Page'!$R$53,5),"-",LEFT(D112,1),AJ112, "-",TEXT(B112,"000")))</f>
        <v/>
      </c>
      <c r="B112" s="12" t="str">
        <f>IFERROR(IF(E112="","",MAX(B$17:B111)+1),"")</f>
        <v/>
      </c>
      <c r="C112" s="13"/>
      <c r="D112" s="29" t="str">
        <f t="shared" si="141"/>
        <v>None</v>
      </c>
      <c r="E112" s="29" t="str">
        <f t="shared" si="109"/>
        <v/>
      </c>
      <c r="F112" s="29" t="str">
        <f t="shared" si="110"/>
        <v/>
      </c>
      <c r="G112" s="363"/>
      <c r="H112" s="364"/>
      <c r="I112" s="325" t="str">
        <f t="shared" si="224"/>
        <v>No</v>
      </c>
      <c r="J112" s="314">
        <v>0</v>
      </c>
      <c r="K112" s="312">
        <v>0</v>
      </c>
      <c r="L112" s="312">
        <v>0</v>
      </c>
      <c r="M112" s="312">
        <v>0</v>
      </c>
      <c r="N112" s="312">
        <v>0</v>
      </c>
      <c r="O112" s="312">
        <v>0</v>
      </c>
      <c r="P112" s="312">
        <v>0</v>
      </c>
      <c r="Q112" s="312">
        <v>0</v>
      </c>
      <c r="R112" s="312">
        <v>0</v>
      </c>
      <c r="S112" s="312">
        <v>0</v>
      </c>
      <c r="T112" s="312">
        <v>0</v>
      </c>
      <c r="U112" s="312">
        <v>0</v>
      </c>
      <c r="V112" s="313">
        <v>1</v>
      </c>
      <c r="W112" s="313">
        <v>1</v>
      </c>
      <c r="X112" s="312">
        <v>0</v>
      </c>
      <c r="Y112" s="312">
        <v>0</v>
      </c>
      <c r="Z112" s="312">
        <v>0</v>
      </c>
      <c r="AA112" s="14">
        <v>0</v>
      </c>
      <c r="AB112" s="317"/>
      <c r="AC112" s="15" t="str">
        <f t="shared" si="143"/>
        <v/>
      </c>
      <c r="AD112" s="15" t="str">
        <f t="shared" si="144"/>
        <v/>
      </c>
      <c r="AE112" s="16" t="str">
        <f t="shared" si="145"/>
        <v>0 - 0</v>
      </c>
      <c r="AF112" s="20" t="str">
        <f t="shared" si="223"/>
        <v>Not an offer</v>
      </c>
      <c r="AG112" s="276" t="str">
        <f t="shared" si="172"/>
        <v>Not an Offer</v>
      </c>
      <c r="AH112" s="150"/>
      <c r="AI112" s="254">
        <v>96</v>
      </c>
      <c r="AJ112" s="149" t="str">
        <f t="shared" si="173"/>
        <v>00-TAG</v>
      </c>
      <c r="AK112" s="254" t="b">
        <f t="shared" si="111"/>
        <v>0</v>
      </c>
      <c r="AL112" s="254">
        <f t="shared" si="146"/>
        <v>0</v>
      </c>
      <c r="AM112" s="254">
        <f t="shared" si="174"/>
        <v>0</v>
      </c>
      <c r="AN112" s="288">
        <f t="shared" si="147"/>
        <v>0</v>
      </c>
      <c r="AO112" s="288">
        <f>IF(AND($BU112=$BV112,BU112=AO$13),$J112&amp;$K112&amp;$L112&amp;$M112&amp;$N112&amp;$O112&amp;$P112&amp;$Q112&amp;$R112&amp;$S112&amp;$T112&amp;$U112,IFERROR(MATCH($AN112,AO$17:AO111,0),-1000))</f>
        <v>1</v>
      </c>
      <c r="AP112" s="288">
        <f>IF(AND($BU112=$BV112,BV112=AP$13),$J112&amp;$K112&amp;$L112&amp;$M112&amp;$N112&amp;$O112&amp;$P112&amp;$Q112&amp;$R112&amp;$S112&amp;$T112&amp;$U112,IFERROR(MATCH($AN112,AP$17:AP111,0),-1000))</f>
        <v>1</v>
      </c>
      <c r="AQ112" s="288">
        <f>IF(AND($BU112=$BV112,BW112=AQ$13),$J112&amp;$K112&amp;$L112&amp;$M112&amp;$N112&amp;$O112&amp;$P112&amp;$Q112&amp;$R112&amp;$S112&amp;$T112&amp;$U112,IFERROR(MATCH($AN112,AQ$17:AQ111,0),-1000))</f>
        <v>1</v>
      </c>
      <c r="AR112" s="288">
        <f>IF(AND($BU112=$BV112,BX112=AR$13),$J112&amp;$K112&amp;$L112&amp;$M112&amp;$N112&amp;$O112&amp;$P112&amp;$Q112&amp;$R112&amp;$S112&amp;$T112&amp;$U112,IFERROR(MATCH($AN112,AR$17:AR111,0),-1000))</f>
        <v>1</v>
      </c>
      <c r="AS112" s="254">
        <f t="shared" si="112"/>
        <v>0</v>
      </c>
      <c r="AT112" s="261" t="str">
        <f t="shared" si="148"/>
        <v/>
      </c>
      <c r="AU112" s="254" t="str">
        <f t="shared" si="149"/>
        <v/>
      </c>
      <c r="AV112" s="254" t="str">
        <f t="shared" si="150"/>
        <v/>
      </c>
      <c r="AW112" s="254" t="str">
        <f t="shared" si="151"/>
        <v/>
      </c>
      <c r="AX112" s="254" t="str">
        <f t="shared" si="152"/>
        <v/>
      </c>
      <c r="AY112" s="254" t="str">
        <f t="shared" si="153"/>
        <v/>
      </c>
      <c r="AZ112" s="254" t="str">
        <f t="shared" si="154"/>
        <v/>
      </c>
      <c r="BA112" s="254" t="str">
        <f t="shared" si="155"/>
        <v/>
      </c>
      <c r="BB112" s="254" t="str">
        <f t="shared" si="156"/>
        <v/>
      </c>
      <c r="BC112" s="254" t="str">
        <f t="shared" si="157"/>
        <v/>
      </c>
      <c r="BD112" s="254" t="str">
        <f t="shared" si="158"/>
        <v/>
      </c>
      <c r="BE112" s="262" t="str">
        <f t="shared" si="159"/>
        <v/>
      </c>
      <c r="BF112" s="263" t="str">
        <f t="shared" si="160"/>
        <v/>
      </c>
      <c r="BG112" s="254" t="str">
        <f t="shared" si="161"/>
        <v/>
      </c>
      <c r="BH112" s="254" t="str">
        <f t="shared" si="162"/>
        <v/>
      </c>
      <c r="BI112" s="254" t="str">
        <f t="shared" si="163"/>
        <v/>
      </c>
      <c r="BJ112" s="254" t="str">
        <f t="shared" si="164"/>
        <v/>
      </c>
      <c r="BK112" s="254" t="str">
        <f t="shared" si="165"/>
        <v/>
      </c>
      <c r="BL112" s="254" t="str">
        <f t="shared" si="166"/>
        <v/>
      </c>
      <c r="BM112" s="254" t="str">
        <f t="shared" si="167"/>
        <v/>
      </c>
      <c r="BN112" s="254" t="str">
        <f t="shared" si="168"/>
        <v/>
      </c>
      <c r="BO112" s="254" t="str">
        <f t="shared" si="169"/>
        <v/>
      </c>
      <c r="BP112" s="254" t="str">
        <f t="shared" si="170"/>
        <v/>
      </c>
      <c r="BQ112" s="264" t="str">
        <f t="shared" si="171"/>
        <v/>
      </c>
      <c r="BR112" s="261" t="str">
        <f t="shared" si="115"/>
        <v/>
      </c>
      <c r="BS112" s="254" t="str">
        <f t="shared" si="116"/>
        <v/>
      </c>
      <c r="BT112" s="254" t="str">
        <f t="shared" si="225"/>
        <v/>
      </c>
      <c r="BU112" s="265" t="str">
        <f t="shared" si="118"/>
        <v/>
      </c>
      <c r="BV112" s="263" t="str">
        <f t="shared" si="119"/>
        <v/>
      </c>
      <c r="BW112" s="254" t="str">
        <f t="shared" si="226"/>
        <v/>
      </c>
      <c r="BX112" s="254" t="str">
        <f t="shared" si="121"/>
        <v/>
      </c>
      <c r="BY112" s="264" t="str">
        <f t="shared" si="122"/>
        <v/>
      </c>
      <c r="BZ112" s="254" t="str">
        <f t="shared" si="123"/>
        <v/>
      </c>
      <c r="CA112" s="254">
        <f t="shared" si="175"/>
        <v>0</v>
      </c>
      <c r="CB112" s="254">
        <f t="shared" si="176"/>
        <v>0</v>
      </c>
      <c r="CC112" s="254">
        <f t="shared" si="177"/>
        <v>0</v>
      </c>
      <c r="CD112" s="254">
        <f t="shared" si="178"/>
        <v>0</v>
      </c>
      <c r="CE112" s="254">
        <f t="shared" si="179"/>
        <v>0</v>
      </c>
      <c r="CF112" s="254">
        <f t="shared" si="180"/>
        <v>0</v>
      </c>
      <c r="CG112" s="254">
        <f t="shared" si="181"/>
        <v>0</v>
      </c>
      <c r="CH112" s="254">
        <f t="shared" si="182"/>
        <v>0</v>
      </c>
      <c r="CI112" s="254">
        <f t="shared" si="183"/>
        <v>0</v>
      </c>
      <c r="CJ112" s="254">
        <f t="shared" si="184"/>
        <v>0</v>
      </c>
      <c r="CK112" s="254">
        <f t="shared" si="185"/>
        <v>0</v>
      </c>
      <c r="CL112" s="254">
        <f t="shared" si="186"/>
        <v>0</v>
      </c>
      <c r="CM112" s="254">
        <f t="shared" si="187"/>
        <v>0</v>
      </c>
      <c r="CN112" s="254">
        <f t="shared" si="188"/>
        <v>0</v>
      </c>
      <c r="CO112" s="254">
        <f t="shared" si="189"/>
        <v>0</v>
      </c>
      <c r="CP112" s="254">
        <f t="shared" si="190"/>
        <v>0</v>
      </c>
      <c r="CQ112" s="254">
        <f t="shared" si="191"/>
        <v>0</v>
      </c>
      <c r="CR112" s="254">
        <f t="shared" si="192"/>
        <v>0</v>
      </c>
      <c r="CS112" s="254">
        <f t="shared" si="193"/>
        <v>0</v>
      </c>
      <c r="CT112" s="254">
        <f t="shared" si="194"/>
        <v>0</v>
      </c>
      <c r="CU112" s="254">
        <f t="shared" si="195"/>
        <v>0</v>
      </c>
      <c r="CV112" s="254">
        <f t="shared" si="196"/>
        <v>0</v>
      </c>
      <c r="CW112" s="254">
        <f t="shared" si="197"/>
        <v>0</v>
      </c>
      <c r="CX112" s="254">
        <f t="shared" si="198"/>
        <v>0</v>
      </c>
      <c r="CY112" s="254">
        <f t="shared" si="199"/>
        <v>0</v>
      </c>
      <c r="CZ112" s="254">
        <f t="shared" si="200"/>
        <v>0</v>
      </c>
      <c r="DA112" s="254">
        <f t="shared" si="201"/>
        <v>0</v>
      </c>
      <c r="DB112" s="254">
        <f t="shared" si="202"/>
        <v>0</v>
      </c>
      <c r="DC112" s="254">
        <f t="shared" si="203"/>
        <v>0</v>
      </c>
      <c r="DD112" s="254">
        <f t="shared" si="204"/>
        <v>0</v>
      </c>
      <c r="DE112" s="254">
        <f t="shared" si="205"/>
        <v>0</v>
      </c>
      <c r="DF112" s="254">
        <f t="shared" si="206"/>
        <v>0</v>
      </c>
      <c r="DG112" s="254">
        <f t="shared" si="207"/>
        <v>0</v>
      </c>
      <c r="DH112" s="254">
        <f t="shared" si="208"/>
        <v>0</v>
      </c>
      <c r="DI112" s="254">
        <f t="shared" si="209"/>
        <v>0</v>
      </c>
      <c r="DJ112" s="254">
        <f t="shared" si="210"/>
        <v>0</v>
      </c>
      <c r="DK112" s="254">
        <f t="shared" si="211"/>
        <v>0</v>
      </c>
      <c r="DL112" s="254">
        <f t="shared" si="212"/>
        <v>0</v>
      </c>
      <c r="DM112" s="254">
        <f t="shared" si="213"/>
        <v>0</v>
      </c>
      <c r="DN112" s="254">
        <f t="shared" si="214"/>
        <v>0</v>
      </c>
      <c r="DO112" s="254">
        <f t="shared" si="215"/>
        <v>0</v>
      </c>
      <c r="DP112" s="254">
        <f t="shared" si="216"/>
        <v>0</v>
      </c>
      <c r="DQ112" s="254">
        <f t="shared" si="217"/>
        <v>0</v>
      </c>
      <c r="DR112" s="254">
        <f t="shared" si="218"/>
        <v>0</v>
      </c>
      <c r="DS112" s="254">
        <f t="shared" si="219"/>
        <v>0</v>
      </c>
      <c r="DT112" s="254">
        <f t="shared" si="220"/>
        <v>0</v>
      </c>
      <c r="DU112" s="254">
        <f t="shared" si="221"/>
        <v>0</v>
      </c>
      <c r="DV112" s="254">
        <f t="shared" si="222"/>
        <v>0</v>
      </c>
    </row>
    <row r="113" spans="1:126" ht="24" customHeight="1">
      <c r="A113" s="11" t="str">
        <f ca="1">IF(AG113&lt;&gt;"OK","",CONCATENATE(TEXT('Front Page'!$F$33,"000"),TEXT('Front Page'!$F$31,"000"),"-",LEFT('Front Page'!$R$53,5),"-",LEFT(D113,1),AJ113, "-",TEXT(B113,"000")))</f>
        <v/>
      </c>
      <c r="B113" s="12" t="str">
        <f>IFERROR(IF(E113="","",MAX(B$17:B112)+1),"")</f>
        <v/>
      </c>
      <c r="C113" s="13"/>
      <c r="D113" s="29" t="str">
        <f t="shared" si="141"/>
        <v>None</v>
      </c>
      <c r="E113" s="29" t="str">
        <f t="shared" si="109"/>
        <v/>
      </c>
      <c r="F113" s="29" t="str">
        <f t="shared" si="110"/>
        <v/>
      </c>
      <c r="G113" s="363"/>
      <c r="H113" s="364"/>
      <c r="I113" s="325" t="str">
        <f t="shared" si="224"/>
        <v>No</v>
      </c>
      <c r="J113" s="314">
        <v>0</v>
      </c>
      <c r="K113" s="312">
        <v>0</v>
      </c>
      <c r="L113" s="312">
        <v>0</v>
      </c>
      <c r="M113" s="312">
        <v>0</v>
      </c>
      <c r="N113" s="312">
        <v>0</v>
      </c>
      <c r="O113" s="312">
        <v>0</v>
      </c>
      <c r="P113" s="312">
        <v>0</v>
      </c>
      <c r="Q113" s="312">
        <v>0</v>
      </c>
      <c r="R113" s="312">
        <v>0</v>
      </c>
      <c r="S113" s="312">
        <v>0</v>
      </c>
      <c r="T113" s="312">
        <v>0</v>
      </c>
      <c r="U113" s="312">
        <v>0</v>
      </c>
      <c r="V113" s="313">
        <v>1</v>
      </c>
      <c r="W113" s="313">
        <v>1</v>
      </c>
      <c r="X113" s="312">
        <v>0</v>
      </c>
      <c r="Y113" s="312">
        <v>0</v>
      </c>
      <c r="Z113" s="312">
        <v>0</v>
      </c>
      <c r="AA113" s="14">
        <v>0</v>
      </c>
      <c r="AB113" s="317"/>
      <c r="AC113" s="15" t="str">
        <f t="shared" si="143"/>
        <v/>
      </c>
      <c r="AD113" s="15" t="str">
        <f t="shared" si="144"/>
        <v/>
      </c>
      <c r="AE113" s="16" t="str">
        <f t="shared" si="145"/>
        <v>0 - 0</v>
      </c>
      <c r="AF113" s="20" t="str">
        <f t="shared" si="223"/>
        <v>Not an offer</v>
      </c>
      <c r="AG113" s="276" t="str">
        <f t="shared" si="172"/>
        <v>Not an Offer</v>
      </c>
      <c r="AH113" s="150"/>
      <c r="AI113" s="254">
        <v>97</v>
      </c>
      <c r="AJ113" s="149" t="str">
        <f t="shared" si="173"/>
        <v>00-TAG</v>
      </c>
      <c r="AK113" s="254" t="b">
        <f t="shared" si="111"/>
        <v>0</v>
      </c>
      <c r="AL113" s="254">
        <f t="shared" si="146"/>
        <v>0</v>
      </c>
      <c r="AM113" s="254">
        <f t="shared" si="174"/>
        <v>0</v>
      </c>
      <c r="AN113" s="288">
        <f t="shared" si="147"/>
        <v>0</v>
      </c>
      <c r="AO113" s="288">
        <f>IF(AND($BU113=$BV113,BU113=AO$13),$J113&amp;$K113&amp;$L113&amp;$M113&amp;$N113&amp;$O113&amp;$P113&amp;$Q113&amp;$R113&amp;$S113&amp;$T113&amp;$U113,IFERROR(MATCH($AN113,AO$17:AO112,0),-1000))</f>
        <v>1</v>
      </c>
      <c r="AP113" s="288">
        <f>IF(AND($BU113=$BV113,BV113=AP$13),$J113&amp;$K113&amp;$L113&amp;$M113&amp;$N113&amp;$O113&amp;$P113&amp;$Q113&amp;$R113&amp;$S113&amp;$T113&amp;$U113,IFERROR(MATCH($AN113,AP$17:AP112,0),-1000))</f>
        <v>1</v>
      </c>
      <c r="AQ113" s="288">
        <f>IF(AND($BU113=$BV113,BW113=AQ$13),$J113&amp;$K113&amp;$L113&amp;$M113&amp;$N113&amp;$O113&amp;$P113&amp;$Q113&amp;$R113&amp;$S113&amp;$T113&amp;$U113,IFERROR(MATCH($AN113,AQ$17:AQ112,0),-1000))</f>
        <v>1</v>
      </c>
      <c r="AR113" s="288">
        <f>IF(AND($BU113=$BV113,BX113=AR$13),$J113&amp;$K113&amp;$L113&amp;$M113&amp;$N113&amp;$O113&amp;$P113&amp;$Q113&amp;$R113&amp;$S113&amp;$T113&amp;$U113,IFERROR(MATCH($AN113,AR$17:AR112,0),-1000))</f>
        <v>1</v>
      </c>
      <c r="AS113" s="254">
        <f t="shared" si="112"/>
        <v>0</v>
      </c>
      <c r="AT113" s="261" t="str">
        <f t="shared" si="148"/>
        <v/>
      </c>
      <c r="AU113" s="254" t="str">
        <f t="shared" si="149"/>
        <v/>
      </c>
      <c r="AV113" s="254" t="str">
        <f t="shared" si="150"/>
        <v/>
      </c>
      <c r="AW113" s="254" t="str">
        <f t="shared" si="151"/>
        <v/>
      </c>
      <c r="AX113" s="254" t="str">
        <f t="shared" si="152"/>
        <v/>
      </c>
      <c r="AY113" s="254" t="str">
        <f t="shared" si="153"/>
        <v/>
      </c>
      <c r="AZ113" s="254" t="str">
        <f t="shared" si="154"/>
        <v/>
      </c>
      <c r="BA113" s="254" t="str">
        <f t="shared" si="155"/>
        <v/>
      </c>
      <c r="BB113" s="254" t="str">
        <f t="shared" si="156"/>
        <v/>
      </c>
      <c r="BC113" s="254" t="str">
        <f t="shared" si="157"/>
        <v/>
      </c>
      <c r="BD113" s="254" t="str">
        <f t="shared" si="158"/>
        <v/>
      </c>
      <c r="BE113" s="262" t="str">
        <f t="shared" si="159"/>
        <v/>
      </c>
      <c r="BF113" s="263" t="str">
        <f t="shared" si="160"/>
        <v/>
      </c>
      <c r="BG113" s="254" t="str">
        <f t="shared" si="161"/>
        <v/>
      </c>
      <c r="BH113" s="254" t="str">
        <f t="shared" si="162"/>
        <v/>
      </c>
      <c r="BI113" s="254" t="str">
        <f t="shared" si="163"/>
        <v/>
      </c>
      <c r="BJ113" s="254" t="str">
        <f t="shared" si="164"/>
        <v/>
      </c>
      <c r="BK113" s="254" t="str">
        <f t="shared" si="165"/>
        <v/>
      </c>
      <c r="BL113" s="254" t="str">
        <f t="shared" si="166"/>
        <v/>
      </c>
      <c r="BM113" s="254" t="str">
        <f t="shared" si="167"/>
        <v/>
      </c>
      <c r="BN113" s="254" t="str">
        <f t="shared" si="168"/>
        <v/>
      </c>
      <c r="BO113" s="254" t="str">
        <f t="shared" si="169"/>
        <v/>
      </c>
      <c r="BP113" s="254" t="str">
        <f t="shared" si="170"/>
        <v/>
      </c>
      <c r="BQ113" s="264" t="str">
        <f t="shared" si="171"/>
        <v/>
      </c>
      <c r="BR113" s="261" t="str">
        <f t="shared" si="115"/>
        <v/>
      </c>
      <c r="BS113" s="254" t="str">
        <f t="shared" si="116"/>
        <v/>
      </c>
      <c r="BT113" s="254" t="str">
        <f t="shared" si="225"/>
        <v/>
      </c>
      <c r="BU113" s="265" t="str">
        <f t="shared" si="118"/>
        <v/>
      </c>
      <c r="BV113" s="263" t="str">
        <f t="shared" si="119"/>
        <v/>
      </c>
      <c r="BW113" s="254" t="str">
        <f t="shared" si="226"/>
        <v/>
      </c>
      <c r="BX113" s="254" t="str">
        <f t="shared" si="121"/>
        <v/>
      </c>
      <c r="BY113" s="264" t="str">
        <f t="shared" si="122"/>
        <v/>
      </c>
      <c r="BZ113" s="254" t="str">
        <f t="shared" si="123"/>
        <v/>
      </c>
      <c r="CA113" s="254">
        <f t="shared" si="175"/>
        <v>0</v>
      </c>
      <c r="CB113" s="254">
        <f t="shared" si="176"/>
        <v>0</v>
      </c>
      <c r="CC113" s="254">
        <f t="shared" si="177"/>
        <v>0</v>
      </c>
      <c r="CD113" s="254">
        <f t="shared" si="178"/>
        <v>0</v>
      </c>
      <c r="CE113" s="254">
        <f t="shared" si="179"/>
        <v>0</v>
      </c>
      <c r="CF113" s="254">
        <f t="shared" si="180"/>
        <v>0</v>
      </c>
      <c r="CG113" s="254">
        <f t="shared" si="181"/>
        <v>0</v>
      </c>
      <c r="CH113" s="254">
        <f t="shared" si="182"/>
        <v>0</v>
      </c>
      <c r="CI113" s="254">
        <f t="shared" si="183"/>
        <v>0</v>
      </c>
      <c r="CJ113" s="254">
        <f t="shared" si="184"/>
        <v>0</v>
      </c>
      <c r="CK113" s="254">
        <f t="shared" si="185"/>
        <v>0</v>
      </c>
      <c r="CL113" s="254">
        <f t="shared" si="186"/>
        <v>0</v>
      </c>
      <c r="CM113" s="254">
        <f t="shared" si="187"/>
        <v>0</v>
      </c>
      <c r="CN113" s="254">
        <f t="shared" si="188"/>
        <v>0</v>
      </c>
      <c r="CO113" s="254">
        <f t="shared" si="189"/>
        <v>0</v>
      </c>
      <c r="CP113" s="254">
        <f t="shared" si="190"/>
        <v>0</v>
      </c>
      <c r="CQ113" s="254">
        <f t="shared" si="191"/>
        <v>0</v>
      </c>
      <c r="CR113" s="254">
        <f t="shared" si="192"/>
        <v>0</v>
      </c>
      <c r="CS113" s="254">
        <f t="shared" si="193"/>
        <v>0</v>
      </c>
      <c r="CT113" s="254">
        <f t="shared" si="194"/>
        <v>0</v>
      </c>
      <c r="CU113" s="254">
        <f t="shared" si="195"/>
        <v>0</v>
      </c>
      <c r="CV113" s="254">
        <f t="shared" si="196"/>
        <v>0</v>
      </c>
      <c r="CW113" s="254">
        <f t="shared" si="197"/>
        <v>0</v>
      </c>
      <c r="CX113" s="254">
        <f t="shared" si="198"/>
        <v>0</v>
      </c>
      <c r="CY113" s="254">
        <f t="shared" si="199"/>
        <v>0</v>
      </c>
      <c r="CZ113" s="254">
        <f t="shared" si="200"/>
        <v>0</v>
      </c>
      <c r="DA113" s="254">
        <f t="shared" si="201"/>
        <v>0</v>
      </c>
      <c r="DB113" s="254">
        <f t="shared" si="202"/>
        <v>0</v>
      </c>
      <c r="DC113" s="254">
        <f t="shared" si="203"/>
        <v>0</v>
      </c>
      <c r="DD113" s="254">
        <f t="shared" si="204"/>
        <v>0</v>
      </c>
      <c r="DE113" s="254">
        <f t="shared" si="205"/>
        <v>0</v>
      </c>
      <c r="DF113" s="254">
        <f t="shared" si="206"/>
        <v>0</v>
      </c>
      <c r="DG113" s="254">
        <f t="shared" si="207"/>
        <v>0</v>
      </c>
      <c r="DH113" s="254">
        <f t="shared" si="208"/>
        <v>0</v>
      </c>
      <c r="DI113" s="254">
        <f t="shared" si="209"/>
        <v>0</v>
      </c>
      <c r="DJ113" s="254">
        <f t="shared" si="210"/>
        <v>0</v>
      </c>
      <c r="DK113" s="254">
        <f t="shared" si="211"/>
        <v>0</v>
      </c>
      <c r="DL113" s="254">
        <f t="shared" si="212"/>
        <v>0</v>
      </c>
      <c r="DM113" s="254">
        <f t="shared" si="213"/>
        <v>0</v>
      </c>
      <c r="DN113" s="254">
        <f t="shared" si="214"/>
        <v>0</v>
      </c>
      <c r="DO113" s="254">
        <f t="shared" si="215"/>
        <v>0</v>
      </c>
      <c r="DP113" s="254">
        <f t="shared" si="216"/>
        <v>0</v>
      </c>
      <c r="DQ113" s="254">
        <f t="shared" si="217"/>
        <v>0</v>
      </c>
      <c r="DR113" s="254">
        <f t="shared" si="218"/>
        <v>0</v>
      </c>
      <c r="DS113" s="254">
        <f t="shared" si="219"/>
        <v>0</v>
      </c>
      <c r="DT113" s="254">
        <f t="shared" si="220"/>
        <v>0</v>
      </c>
      <c r="DU113" s="254">
        <f t="shared" si="221"/>
        <v>0</v>
      </c>
      <c r="DV113" s="254">
        <f t="shared" si="222"/>
        <v>0</v>
      </c>
    </row>
    <row r="114" spans="1:126" ht="24" customHeight="1">
      <c r="A114" s="11" t="str">
        <f ca="1">IF(AG114&lt;&gt;"OK","",CONCATENATE(TEXT('Front Page'!$F$33,"000"),TEXT('Front Page'!$F$31,"000"),"-",LEFT('Front Page'!$R$53,5),"-",LEFT(D114,1),AJ114, "-",TEXT(B114,"000")))</f>
        <v/>
      </c>
      <c r="B114" s="12" t="str">
        <f>IFERROR(IF(E114="","",MAX(B$17:B113)+1),"")</f>
        <v/>
      </c>
      <c r="C114" s="13"/>
      <c r="D114" s="29" t="str">
        <f t="shared" si="141"/>
        <v>None</v>
      </c>
      <c r="E114" s="29" t="str">
        <f t="shared" si="109"/>
        <v/>
      </c>
      <c r="F114" s="29" t="str">
        <f t="shared" si="110"/>
        <v/>
      </c>
      <c r="G114" s="363"/>
      <c r="H114" s="364"/>
      <c r="I114" s="325" t="str">
        <f t="shared" si="224"/>
        <v>No</v>
      </c>
      <c r="J114" s="314">
        <v>0</v>
      </c>
      <c r="K114" s="312">
        <v>0</v>
      </c>
      <c r="L114" s="312">
        <v>0</v>
      </c>
      <c r="M114" s="312">
        <v>0</v>
      </c>
      <c r="N114" s="312">
        <v>0</v>
      </c>
      <c r="O114" s="312">
        <v>0</v>
      </c>
      <c r="P114" s="312">
        <v>0</v>
      </c>
      <c r="Q114" s="312">
        <v>0</v>
      </c>
      <c r="R114" s="312">
        <v>0</v>
      </c>
      <c r="S114" s="312">
        <v>0</v>
      </c>
      <c r="T114" s="312">
        <v>0</v>
      </c>
      <c r="U114" s="312">
        <v>0</v>
      </c>
      <c r="V114" s="313">
        <v>1</v>
      </c>
      <c r="W114" s="313">
        <v>1</v>
      </c>
      <c r="X114" s="312">
        <v>0</v>
      </c>
      <c r="Y114" s="312">
        <v>0</v>
      </c>
      <c r="Z114" s="312">
        <v>0</v>
      </c>
      <c r="AA114" s="14">
        <v>0</v>
      </c>
      <c r="AB114" s="317"/>
      <c r="AC114" s="15" t="str">
        <f t="shared" si="143"/>
        <v/>
      </c>
      <c r="AD114" s="15" t="str">
        <f t="shared" si="144"/>
        <v/>
      </c>
      <c r="AE114" s="16" t="str">
        <f t="shared" si="145"/>
        <v>0 - 0</v>
      </c>
      <c r="AF114" s="20" t="str">
        <f t="shared" si="223"/>
        <v>Not an offer</v>
      </c>
      <c r="AG114" s="276" t="str">
        <f t="shared" si="172"/>
        <v>Not an Offer</v>
      </c>
      <c r="AH114" s="150"/>
      <c r="AI114" s="254">
        <v>98</v>
      </c>
      <c r="AJ114" s="149" t="str">
        <f t="shared" si="173"/>
        <v>00-TAG</v>
      </c>
      <c r="AK114" s="254" t="b">
        <f t="shared" si="111"/>
        <v>0</v>
      </c>
      <c r="AL114" s="254">
        <f t="shared" si="146"/>
        <v>0</v>
      </c>
      <c r="AM114" s="254">
        <f t="shared" si="174"/>
        <v>0</v>
      </c>
      <c r="AN114" s="288">
        <f t="shared" si="147"/>
        <v>0</v>
      </c>
      <c r="AO114" s="288">
        <f>IF(AND($BU114=$BV114,BU114=AO$13),$J114&amp;$K114&amp;$L114&amp;$M114&amp;$N114&amp;$O114&amp;$P114&amp;$Q114&amp;$R114&amp;$S114&amp;$T114&amp;$U114,IFERROR(MATCH($AN114,AO$17:AO113,0),-1000))</f>
        <v>1</v>
      </c>
      <c r="AP114" s="288">
        <f>IF(AND($BU114=$BV114,BV114=AP$13),$J114&amp;$K114&amp;$L114&amp;$M114&amp;$N114&amp;$O114&amp;$P114&amp;$Q114&amp;$R114&amp;$S114&amp;$T114&amp;$U114,IFERROR(MATCH($AN114,AP$17:AP113,0),-1000))</f>
        <v>1</v>
      </c>
      <c r="AQ114" s="288">
        <f>IF(AND($BU114=$BV114,BW114=AQ$13),$J114&amp;$K114&amp;$L114&amp;$M114&amp;$N114&amp;$O114&amp;$P114&amp;$Q114&amp;$R114&amp;$S114&amp;$T114&amp;$U114,IFERROR(MATCH($AN114,AQ$17:AQ113,0),-1000))</f>
        <v>1</v>
      </c>
      <c r="AR114" s="288">
        <f>IF(AND($BU114=$BV114,BX114=AR$13),$J114&amp;$K114&amp;$L114&amp;$M114&amp;$N114&amp;$O114&amp;$P114&amp;$Q114&amp;$R114&amp;$S114&amp;$T114&amp;$U114,IFERROR(MATCH($AN114,AR$17:AR113,0),-1000))</f>
        <v>1</v>
      </c>
      <c r="AS114" s="254">
        <f t="shared" si="112"/>
        <v>0</v>
      </c>
      <c r="AT114" s="261" t="str">
        <f t="shared" si="148"/>
        <v/>
      </c>
      <c r="AU114" s="254" t="str">
        <f t="shared" si="149"/>
        <v/>
      </c>
      <c r="AV114" s="254" t="str">
        <f t="shared" si="150"/>
        <v/>
      </c>
      <c r="AW114" s="254" t="str">
        <f t="shared" si="151"/>
        <v/>
      </c>
      <c r="AX114" s="254" t="str">
        <f t="shared" si="152"/>
        <v/>
      </c>
      <c r="AY114" s="254" t="str">
        <f t="shared" si="153"/>
        <v/>
      </c>
      <c r="AZ114" s="254" t="str">
        <f t="shared" si="154"/>
        <v/>
      </c>
      <c r="BA114" s="254" t="str">
        <f t="shared" si="155"/>
        <v/>
      </c>
      <c r="BB114" s="254" t="str">
        <f t="shared" si="156"/>
        <v/>
      </c>
      <c r="BC114" s="254" t="str">
        <f t="shared" si="157"/>
        <v/>
      </c>
      <c r="BD114" s="254" t="str">
        <f t="shared" si="158"/>
        <v/>
      </c>
      <c r="BE114" s="262" t="str">
        <f t="shared" si="159"/>
        <v/>
      </c>
      <c r="BF114" s="263" t="str">
        <f t="shared" si="160"/>
        <v/>
      </c>
      <c r="BG114" s="254" t="str">
        <f t="shared" si="161"/>
        <v/>
      </c>
      <c r="BH114" s="254" t="str">
        <f t="shared" si="162"/>
        <v/>
      </c>
      <c r="BI114" s="254" t="str">
        <f t="shared" si="163"/>
        <v/>
      </c>
      <c r="BJ114" s="254" t="str">
        <f t="shared" si="164"/>
        <v/>
      </c>
      <c r="BK114" s="254" t="str">
        <f t="shared" si="165"/>
        <v/>
      </c>
      <c r="BL114" s="254" t="str">
        <f t="shared" si="166"/>
        <v/>
      </c>
      <c r="BM114" s="254" t="str">
        <f t="shared" si="167"/>
        <v/>
      </c>
      <c r="BN114" s="254" t="str">
        <f t="shared" si="168"/>
        <v/>
      </c>
      <c r="BO114" s="254" t="str">
        <f t="shared" si="169"/>
        <v/>
      </c>
      <c r="BP114" s="254" t="str">
        <f t="shared" si="170"/>
        <v/>
      </c>
      <c r="BQ114" s="264" t="str">
        <f t="shared" si="171"/>
        <v/>
      </c>
      <c r="BR114" s="261" t="str">
        <f t="shared" si="115"/>
        <v/>
      </c>
      <c r="BS114" s="254" t="str">
        <f t="shared" si="116"/>
        <v/>
      </c>
      <c r="BT114" s="254" t="str">
        <f t="shared" si="225"/>
        <v/>
      </c>
      <c r="BU114" s="265" t="str">
        <f t="shared" si="118"/>
        <v/>
      </c>
      <c r="BV114" s="263" t="str">
        <f t="shared" si="119"/>
        <v/>
      </c>
      <c r="BW114" s="254" t="str">
        <f t="shared" si="226"/>
        <v/>
      </c>
      <c r="BX114" s="254" t="str">
        <f t="shared" si="121"/>
        <v/>
      </c>
      <c r="BY114" s="264" t="str">
        <f t="shared" si="122"/>
        <v/>
      </c>
      <c r="BZ114" s="254" t="str">
        <f t="shared" si="123"/>
        <v/>
      </c>
      <c r="CA114" s="254">
        <f t="shared" si="175"/>
        <v>0</v>
      </c>
      <c r="CB114" s="254">
        <f t="shared" si="176"/>
        <v>0</v>
      </c>
      <c r="CC114" s="254">
        <f t="shared" si="177"/>
        <v>0</v>
      </c>
      <c r="CD114" s="254">
        <f t="shared" si="178"/>
        <v>0</v>
      </c>
      <c r="CE114" s="254">
        <f t="shared" si="179"/>
        <v>0</v>
      </c>
      <c r="CF114" s="254">
        <f t="shared" si="180"/>
        <v>0</v>
      </c>
      <c r="CG114" s="254">
        <f t="shared" si="181"/>
        <v>0</v>
      </c>
      <c r="CH114" s="254">
        <f t="shared" si="182"/>
        <v>0</v>
      </c>
      <c r="CI114" s="254">
        <f t="shared" si="183"/>
        <v>0</v>
      </c>
      <c r="CJ114" s="254">
        <f t="shared" si="184"/>
        <v>0</v>
      </c>
      <c r="CK114" s="254">
        <f t="shared" si="185"/>
        <v>0</v>
      </c>
      <c r="CL114" s="254">
        <f t="shared" si="186"/>
        <v>0</v>
      </c>
      <c r="CM114" s="254">
        <f t="shared" si="187"/>
        <v>0</v>
      </c>
      <c r="CN114" s="254">
        <f t="shared" si="188"/>
        <v>0</v>
      </c>
      <c r="CO114" s="254">
        <f t="shared" si="189"/>
        <v>0</v>
      </c>
      <c r="CP114" s="254">
        <f t="shared" si="190"/>
        <v>0</v>
      </c>
      <c r="CQ114" s="254">
        <f t="shared" si="191"/>
        <v>0</v>
      </c>
      <c r="CR114" s="254">
        <f t="shared" si="192"/>
        <v>0</v>
      </c>
      <c r="CS114" s="254">
        <f t="shared" si="193"/>
        <v>0</v>
      </c>
      <c r="CT114" s="254">
        <f t="shared" si="194"/>
        <v>0</v>
      </c>
      <c r="CU114" s="254">
        <f t="shared" si="195"/>
        <v>0</v>
      </c>
      <c r="CV114" s="254">
        <f t="shared" si="196"/>
        <v>0</v>
      </c>
      <c r="CW114" s="254">
        <f t="shared" si="197"/>
        <v>0</v>
      </c>
      <c r="CX114" s="254">
        <f t="shared" si="198"/>
        <v>0</v>
      </c>
      <c r="CY114" s="254">
        <f t="shared" si="199"/>
        <v>0</v>
      </c>
      <c r="CZ114" s="254">
        <f t="shared" si="200"/>
        <v>0</v>
      </c>
      <c r="DA114" s="254">
        <f t="shared" si="201"/>
        <v>0</v>
      </c>
      <c r="DB114" s="254">
        <f t="shared" si="202"/>
        <v>0</v>
      </c>
      <c r="DC114" s="254">
        <f t="shared" si="203"/>
        <v>0</v>
      </c>
      <c r="DD114" s="254">
        <f t="shared" si="204"/>
        <v>0</v>
      </c>
      <c r="DE114" s="254">
        <f t="shared" si="205"/>
        <v>0</v>
      </c>
      <c r="DF114" s="254">
        <f t="shared" si="206"/>
        <v>0</v>
      </c>
      <c r="DG114" s="254">
        <f t="shared" si="207"/>
        <v>0</v>
      </c>
      <c r="DH114" s="254">
        <f t="shared" si="208"/>
        <v>0</v>
      </c>
      <c r="DI114" s="254">
        <f t="shared" si="209"/>
        <v>0</v>
      </c>
      <c r="DJ114" s="254">
        <f t="shared" si="210"/>
        <v>0</v>
      </c>
      <c r="DK114" s="254">
        <f t="shared" si="211"/>
        <v>0</v>
      </c>
      <c r="DL114" s="254">
        <f t="shared" si="212"/>
        <v>0</v>
      </c>
      <c r="DM114" s="254">
        <f t="shared" si="213"/>
        <v>0</v>
      </c>
      <c r="DN114" s="254">
        <f t="shared" si="214"/>
        <v>0</v>
      </c>
      <c r="DO114" s="254">
        <f t="shared" si="215"/>
        <v>0</v>
      </c>
      <c r="DP114" s="254">
        <f t="shared" si="216"/>
        <v>0</v>
      </c>
      <c r="DQ114" s="254">
        <f t="shared" si="217"/>
        <v>0</v>
      </c>
      <c r="DR114" s="254">
        <f t="shared" si="218"/>
        <v>0</v>
      </c>
      <c r="DS114" s="254">
        <f t="shared" si="219"/>
        <v>0</v>
      </c>
      <c r="DT114" s="254">
        <f t="shared" si="220"/>
        <v>0</v>
      </c>
      <c r="DU114" s="254">
        <f t="shared" si="221"/>
        <v>0</v>
      </c>
      <c r="DV114" s="254">
        <f t="shared" si="222"/>
        <v>0</v>
      </c>
    </row>
    <row r="115" spans="1:126" ht="24" customHeight="1">
      <c r="A115" s="11" t="str">
        <f ca="1">IF(AG115&lt;&gt;"OK","",CONCATENATE(TEXT('Front Page'!$F$33,"000"),TEXT('Front Page'!$F$31,"000"),"-",LEFT('Front Page'!$R$53,5),"-",LEFT(D115,1),AJ115, "-",TEXT(B115,"000")))</f>
        <v/>
      </c>
      <c r="B115" s="12" t="str">
        <f>IFERROR(IF(E115="","",MAX(B$17:B114)+1),"")</f>
        <v/>
      </c>
      <c r="C115" s="13"/>
      <c r="D115" s="29" t="str">
        <f t="shared" si="141"/>
        <v>None</v>
      </c>
      <c r="E115" s="29" t="str">
        <f t="shared" si="109"/>
        <v/>
      </c>
      <c r="F115" s="29" t="str">
        <f t="shared" si="110"/>
        <v/>
      </c>
      <c r="G115" s="363"/>
      <c r="H115" s="364"/>
      <c r="I115" s="325" t="str">
        <f t="shared" si="224"/>
        <v>No</v>
      </c>
      <c r="J115" s="314">
        <v>0</v>
      </c>
      <c r="K115" s="312">
        <v>0</v>
      </c>
      <c r="L115" s="312">
        <v>0</v>
      </c>
      <c r="M115" s="312">
        <v>0</v>
      </c>
      <c r="N115" s="312">
        <v>0</v>
      </c>
      <c r="O115" s="312">
        <v>0</v>
      </c>
      <c r="P115" s="312">
        <v>0</v>
      </c>
      <c r="Q115" s="312">
        <v>0</v>
      </c>
      <c r="R115" s="312">
        <v>0</v>
      </c>
      <c r="S115" s="312">
        <v>0</v>
      </c>
      <c r="T115" s="312">
        <v>0</v>
      </c>
      <c r="U115" s="312">
        <v>0</v>
      </c>
      <c r="V115" s="313">
        <v>1</v>
      </c>
      <c r="W115" s="313">
        <v>1</v>
      </c>
      <c r="X115" s="312">
        <v>0</v>
      </c>
      <c r="Y115" s="312">
        <v>0</v>
      </c>
      <c r="Z115" s="312">
        <v>0</v>
      </c>
      <c r="AA115" s="14">
        <v>0</v>
      </c>
      <c r="AB115" s="317"/>
      <c r="AC115" s="15" t="str">
        <f t="shared" si="143"/>
        <v/>
      </c>
      <c r="AD115" s="15" t="str">
        <f t="shared" si="144"/>
        <v/>
      </c>
      <c r="AE115" s="16" t="str">
        <f t="shared" si="145"/>
        <v>0 - 0</v>
      </c>
      <c r="AF115" s="20" t="str">
        <f t="shared" si="223"/>
        <v>Not an offer</v>
      </c>
      <c r="AG115" s="276" t="str">
        <f t="shared" si="172"/>
        <v>Not an Offer</v>
      </c>
      <c r="AH115" s="150"/>
      <c r="AI115" s="254">
        <v>99</v>
      </c>
      <c r="AJ115" s="149" t="str">
        <f t="shared" si="173"/>
        <v>00-TAG</v>
      </c>
      <c r="AK115" s="254" t="b">
        <f t="shared" si="111"/>
        <v>0</v>
      </c>
      <c r="AL115" s="254">
        <f t="shared" si="146"/>
        <v>0</v>
      </c>
      <c r="AM115" s="254">
        <f t="shared" si="174"/>
        <v>0</v>
      </c>
      <c r="AN115" s="288">
        <f t="shared" si="147"/>
        <v>0</v>
      </c>
      <c r="AO115" s="288">
        <f>IF(AND($BU115=$BV115,BU115=AO$13),$J115&amp;$K115&amp;$L115&amp;$M115&amp;$N115&amp;$O115&amp;$P115&amp;$Q115&amp;$R115&amp;$S115&amp;$T115&amp;$U115,IFERROR(MATCH($AN115,AO$17:AO114,0),-1000))</f>
        <v>1</v>
      </c>
      <c r="AP115" s="288">
        <f>IF(AND($BU115=$BV115,BV115=AP$13),$J115&amp;$K115&amp;$L115&amp;$M115&amp;$N115&amp;$O115&amp;$P115&amp;$Q115&amp;$R115&amp;$S115&amp;$T115&amp;$U115,IFERROR(MATCH($AN115,AP$17:AP114,0),-1000))</f>
        <v>1</v>
      </c>
      <c r="AQ115" s="288">
        <f>IF(AND($BU115=$BV115,BW115=AQ$13),$J115&amp;$K115&amp;$L115&amp;$M115&amp;$N115&amp;$O115&amp;$P115&amp;$Q115&amp;$R115&amp;$S115&amp;$T115&amp;$U115,IFERROR(MATCH($AN115,AQ$17:AQ114,0),-1000))</f>
        <v>1</v>
      </c>
      <c r="AR115" s="288">
        <f>IF(AND($BU115=$BV115,BX115=AR$13),$J115&amp;$K115&amp;$L115&amp;$M115&amp;$N115&amp;$O115&amp;$P115&amp;$Q115&amp;$R115&amp;$S115&amp;$T115&amp;$U115,IFERROR(MATCH($AN115,AR$17:AR114,0),-1000))</f>
        <v>1</v>
      </c>
      <c r="AS115" s="254">
        <f t="shared" si="112"/>
        <v>0</v>
      </c>
      <c r="AT115" s="261" t="str">
        <f t="shared" si="148"/>
        <v/>
      </c>
      <c r="AU115" s="254" t="str">
        <f t="shared" si="149"/>
        <v/>
      </c>
      <c r="AV115" s="254" t="str">
        <f t="shared" si="150"/>
        <v/>
      </c>
      <c r="AW115" s="254" t="str">
        <f t="shared" si="151"/>
        <v/>
      </c>
      <c r="AX115" s="254" t="str">
        <f t="shared" si="152"/>
        <v/>
      </c>
      <c r="AY115" s="254" t="str">
        <f t="shared" si="153"/>
        <v/>
      </c>
      <c r="AZ115" s="254" t="str">
        <f t="shared" si="154"/>
        <v/>
      </c>
      <c r="BA115" s="254" t="str">
        <f t="shared" si="155"/>
        <v/>
      </c>
      <c r="BB115" s="254" t="str">
        <f t="shared" si="156"/>
        <v/>
      </c>
      <c r="BC115" s="254" t="str">
        <f t="shared" si="157"/>
        <v/>
      </c>
      <c r="BD115" s="254" t="str">
        <f t="shared" si="158"/>
        <v/>
      </c>
      <c r="BE115" s="262" t="str">
        <f t="shared" si="159"/>
        <v/>
      </c>
      <c r="BF115" s="263" t="str">
        <f t="shared" si="160"/>
        <v/>
      </c>
      <c r="BG115" s="254" t="str">
        <f t="shared" si="161"/>
        <v/>
      </c>
      <c r="BH115" s="254" t="str">
        <f t="shared" si="162"/>
        <v/>
      </c>
      <c r="BI115" s="254" t="str">
        <f t="shared" si="163"/>
        <v/>
      </c>
      <c r="BJ115" s="254" t="str">
        <f t="shared" si="164"/>
        <v/>
      </c>
      <c r="BK115" s="254" t="str">
        <f t="shared" si="165"/>
        <v/>
      </c>
      <c r="BL115" s="254" t="str">
        <f t="shared" si="166"/>
        <v/>
      </c>
      <c r="BM115" s="254" t="str">
        <f t="shared" si="167"/>
        <v/>
      </c>
      <c r="BN115" s="254" t="str">
        <f t="shared" si="168"/>
        <v/>
      </c>
      <c r="BO115" s="254" t="str">
        <f t="shared" si="169"/>
        <v/>
      </c>
      <c r="BP115" s="254" t="str">
        <f t="shared" si="170"/>
        <v/>
      </c>
      <c r="BQ115" s="264" t="str">
        <f t="shared" si="171"/>
        <v/>
      </c>
      <c r="BR115" s="261" t="str">
        <f t="shared" si="115"/>
        <v/>
      </c>
      <c r="BS115" s="254" t="str">
        <f t="shared" si="116"/>
        <v/>
      </c>
      <c r="BT115" s="254" t="str">
        <f t="shared" si="225"/>
        <v/>
      </c>
      <c r="BU115" s="265" t="str">
        <f t="shared" si="118"/>
        <v/>
      </c>
      <c r="BV115" s="263" t="str">
        <f t="shared" si="119"/>
        <v/>
      </c>
      <c r="BW115" s="254" t="str">
        <f t="shared" si="226"/>
        <v/>
      </c>
      <c r="BX115" s="254" t="str">
        <f t="shared" si="121"/>
        <v/>
      </c>
      <c r="BY115" s="264" t="str">
        <f t="shared" si="122"/>
        <v/>
      </c>
      <c r="BZ115" s="254" t="str">
        <f t="shared" si="123"/>
        <v/>
      </c>
      <c r="CA115" s="254">
        <f t="shared" si="175"/>
        <v>0</v>
      </c>
      <c r="CB115" s="254">
        <f t="shared" si="176"/>
        <v>0</v>
      </c>
      <c r="CC115" s="254">
        <f t="shared" si="177"/>
        <v>0</v>
      </c>
      <c r="CD115" s="254">
        <f t="shared" si="178"/>
        <v>0</v>
      </c>
      <c r="CE115" s="254">
        <f t="shared" si="179"/>
        <v>0</v>
      </c>
      <c r="CF115" s="254">
        <f t="shared" si="180"/>
        <v>0</v>
      </c>
      <c r="CG115" s="254">
        <f t="shared" si="181"/>
        <v>0</v>
      </c>
      <c r="CH115" s="254">
        <f t="shared" si="182"/>
        <v>0</v>
      </c>
      <c r="CI115" s="254">
        <f t="shared" si="183"/>
        <v>0</v>
      </c>
      <c r="CJ115" s="254">
        <f t="shared" si="184"/>
        <v>0</v>
      </c>
      <c r="CK115" s="254">
        <f t="shared" si="185"/>
        <v>0</v>
      </c>
      <c r="CL115" s="254">
        <f t="shared" si="186"/>
        <v>0</v>
      </c>
      <c r="CM115" s="254">
        <f t="shared" si="187"/>
        <v>0</v>
      </c>
      <c r="CN115" s="254">
        <f t="shared" si="188"/>
        <v>0</v>
      </c>
      <c r="CO115" s="254">
        <f t="shared" si="189"/>
        <v>0</v>
      </c>
      <c r="CP115" s="254">
        <f t="shared" si="190"/>
        <v>0</v>
      </c>
      <c r="CQ115" s="254">
        <f t="shared" si="191"/>
        <v>0</v>
      </c>
      <c r="CR115" s="254">
        <f t="shared" si="192"/>
        <v>0</v>
      </c>
      <c r="CS115" s="254">
        <f t="shared" si="193"/>
        <v>0</v>
      </c>
      <c r="CT115" s="254">
        <f t="shared" si="194"/>
        <v>0</v>
      </c>
      <c r="CU115" s="254">
        <f t="shared" si="195"/>
        <v>0</v>
      </c>
      <c r="CV115" s="254">
        <f t="shared" si="196"/>
        <v>0</v>
      </c>
      <c r="CW115" s="254">
        <f t="shared" si="197"/>
        <v>0</v>
      </c>
      <c r="CX115" s="254">
        <f t="shared" si="198"/>
        <v>0</v>
      </c>
      <c r="CY115" s="254">
        <f t="shared" si="199"/>
        <v>0</v>
      </c>
      <c r="CZ115" s="254">
        <f t="shared" si="200"/>
        <v>0</v>
      </c>
      <c r="DA115" s="254">
        <f t="shared" si="201"/>
        <v>0</v>
      </c>
      <c r="DB115" s="254">
        <f t="shared" si="202"/>
        <v>0</v>
      </c>
      <c r="DC115" s="254">
        <f t="shared" si="203"/>
        <v>0</v>
      </c>
      <c r="DD115" s="254">
        <f t="shared" si="204"/>
        <v>0</v>
      </c>
      <c r="DE115" s="254">
        <f t="shared" si="205"/>
        <v>0</v>
      </c>
      <c r="DF115" s="254">
        <f t="shared" si="206"/>
        <v>0</v>
      </c>
      <c r="DG115" s="254">
        <f t="shared" si="207"/>
        <v>0</v>
      </c>
      <c r="DH115" s="254">
        <f t="shared" si="208"/>
        <v>0</v>
      </c>
      <c r="DI115" s="254">
        <f t="shared" si="209"/>
        <v>0</v>
      </c>
      <c r="DJ115" s="254">
        <f t="shared" si="210"/>
        <v>0</v>
      </c>
      <c r="DK115" s="254">
        <f t="shared" si="211"/>
        <v>0</v>
      </c>
      <c r="DL115" s="254">
        <f t="shared" si="212"/>
        <v>0</v>
      </c>
      <c r="DM115" s="254">
        <f t="shared" si="213"/>
        <v>0</v>
      </c>
      <c r="DN115" s="254">
        <f t="shared" si="214"/>
        <v>0</v>
      </c>
      <c r="DO115" s="254">
        <f t="shared" si="215"/>
        <v>0</v>
      </c>
      <c r="DP115" s="254">
        <f t="shared" si="216"/>
        <v>0</v>
      </c>
      <c r="DQ115" s="254">
        <f t="shared" si="217"/>
        <v>0</v>
      </c>
      <c r="DR115" s="254">
        <f t="shared" si="218"/>
        <v>0</v>
      </c>
      <c r="DS115" s="254">
        <f t="shared" si="219"/>
        <v>0</v>
      </c>
      <c r="DT115" s="254">
        <f t="shared" si="220"/>
        <v>0</v>
      </c>
      <c r="DU115" s="254">
        <f t="shared" si="221"/>
        <v>0</v>
      </c>
      <c r="DV115" s="254">
        <f t="shared" si="222"/>
        <v>0</v>
      </c>
    </row>
    <row r="116" spans="1:126" ht="24" customHeight="1">
      <c r="A116" s="11" t="str">
        <f ca="1">IF(AG116&lt;&gt;"OK","",CONCATENATE(TEXT('Front Page'!$F$33,"000"),TEXT('Front Page'!$F$31,"000"),"-",LEFT('Front Page'!$R$53,5),"-",LEFT(D116,1),AJ116, "-",TEXT(B116,"000")))</f>
        <v/>
      </c>
      <c r="B116" s="12" t="str">
        <f>IFERROR(IF(E116="","",MAX(B$17:B115)+1),"")</f>
        <v/>
      </c>
      <c r="C116" s="13"/>
      <c r="D116" s="29" t="str">
        <f t="shared" si="141"/>
        <v>None</v>
      </c>
      <c r="E116" s="29" t="str">
        <f t="shared" si="109"/>
        <v/>
      </c>
      <c r="F116" s="29" t="str">
        <f t="shared" si="110"/>
        <v/>
      </c>
      <c r="G116" s="363"/>
      <c r="H116" s="364"/>
      <c r="I116" s="325" t="str">
        <f t="shared" si="224"/>
        <v>No</v>
      </c>
      <c r="J116" s="314">
        <v>0</v>
      </c>
      <c r="K116" s="312">
        <v>0</v>
      </c>
      <c r="L116" s="312">
        <v>0</v>
      </c>
      <c r="M116" s="312">
        <v>0</v>
      </c>
      <c r="N116" s="312">
        <v>0</v>
      </c>
      <c r="O116" s="312">
        <v>0</v>
      </c>
      <c r="P116" s="312">
        <v>0</v>
      </c>
      <c r="Q116" s="312">
        <v>0</v>
      </c>
      <c r="R116" s="312">
        <v>0</v>
      </c>
      <c r="S116" s="312">
        <v>0</v>
      </c>
      <c r="T116" s="312">
        <v>0</v>
      </c>
      <c r="U116" s="312">
        <v>0</v>
      </c>
      <c r="V116" s="313">
        <v>1</v>
      </c>
      <c r="W116" s="313">
        <v>1</v>
      </c>
      <c r="X116" s="312">
        <v>0</v>
      </c>
      <c r="Y116" s="312">
        <v>0</v>
      </c>
      <c r="Z116" s="312">
        <v>0</v>
      </c>
      <c r="AA116" s="14">
        <v>0</v>
      </c>
      <c r="AB116" s="317"/>
      <c r="AC116" s="15" t="str">
        <f t="shared" si="143"/>
        <v/>
      </c>
      <c r="AD116" s="15" t="str">
        <f t="shared" si="144"/>
        <v/>
      </c>
      <c r="AE116" s="16" t="str">
        <f t="shared" si="145"/>
        <v>0 - 0</v>
      </c>
      <c r="AF116" s="20" t="str">
        <f t="shared" si="223"/>
        <v>Not an offer</v>
      </c>
      <c r="AG116" s="276" t="str">
        <f t="shared" si="172"/>
        <v>Not an Offer</v>
      </c>
      <c r="AH116" s="150"/>
      <c r="AI116" s="254">
        <v>100</v>
      </c>
      <c r="AJ116" s="149" t="str">
        <f t="shared" si="173"/>
        <v>00-TAG</v>
      </c>
      <c r="AK116" s="254" t="b">
        <f t="shared" si="111"/>
        <v>0</v>
      </c>
      <c r="AL116" s="254">
        <f t="shared" si="146"/>
        <v>0</v>
      </c>
      <c r="AM116" s="254">
        <f t="shared" si="174"/>
        <v>0</v>
      </c>
      <c r="AN116" s="288">
        <f t="shared" si="147"/>
        <v>0</v>
      </c>
      <c r="AO116" s="288">
        <f>IF(AND($BU116=$BV116,BU116=AO$13),$J116&amp;$K116&amp;$L116&amp;$M116&amp;$N116&amp;$O116&amp;$P116&amp;$Q116&amp;$R116&amp;$S116&amp;$T116&amp;$U116,IFERROR(MATCH($AN116,AO$17:AO115,0),-1000))</f>
        <v>1</v>
      </c>
      <c r="AP116" s="288">
        <f>IF(AND($BU116=$BV116,BV116=AP$13),$J116&amp;$K116&amp;$L116&amp;$M116&amp;$N116&amp;$O116&amp;$P116&amp;$Q116&amp;$R116&amp;$S116&amp;$T116&amp;$U116,IFERROR(MATCH($AN116,AP$17:AP115,0),-1000))</f>
        <v>1</v>
      </c>
      <c r="AQ116" s="288">
        <f>IF(AND($BU116=$BV116,BW116=AQ$13),$J116&amp;$K116&amp;$L116&amp;$M116&amp;$N116&amp;$O116&amp;$P116&amp;$Q116&amp;$R116&amp;$S116&amp;$T116&amp;$U116,IFERROR(MATCH($AN116,AQ$17:AQ115,0),-1000))</f>
        <v>1</v>
      </c>
      <c r="AR116" s="288">
        <f>IF(AND($BU116=$BV116,BX116=AR$13),$J116&amp;$K116&amp;$L116&amp;$M116&amp;$N116&amp;$O116&amp;$P116&amp;$Q116&amp;$R116&amp;$S116&amp;$T116&amp;$U116,IFERROR(MATCH($AN116,AR$17:AR115,0),-1000))</f>
        <v>1</v>
      </c>
      <c r="AS116" s="254">
        <f t="shared" si="112"/>
        <v>0</v>
      </c>
      <c r="AT116" s="261" t="str">
        <f t="shared" si="148"/>
        <v/>
      </c>
      <c r="AU116" s="254" t="str">
        <f t="shared" si="149"/>
        <v/>
      </c>
      <c r="AV116" s="254" t="str">
        <f t="shared" si="150"/>
        <v/>
      </c>
      <c r="AW116" s="254" t="str">
        <f t="shared" si="151"/>
        <v/>
      </c>
      <c r="AX116" s="254" t="str">
        <f t="shared" si="152"/>
        <v/>
      </c>
      <c r="AY116" s="254" t="str">
        <f t="shared" si="153"/>
        <v/>
      </c>
      <c r="AZ116" s="254" t="str">
        <f t="shared" si="154"/>
        <v/>
      </c>
      <c r="BA116" s="254" t="str">
        <f t="shared" si="155"/>
        <v/>
      </c>
      <c r="BB116" s="254" t="str">
        <f t="shared" si="156"/>
        <v/>
      </c>
      <c r="BC116" s="254" t="str">
        <f t="shared" si="157"/>
        <v/>
      </c>
      <c r="BD116" s="254" t="str">
        <f t="shared" si="158"/>
        <v/>
      </c>
      <c r="BE116" s="262" t="str">
        <f t="shared" si="159"/>
        <v/>
      </c>
      <c r="BF116" s="263" t="str">
        <f t="shared" si="160"/>
        <v/>
      </c>
      <c r="BG116" s="254" t="str">
        <f t="shared" si="161"/>
        <v/>
      </c>
      <c r="BH116" s="254" t="str">
        <f t="shared" si="162"/>
        <v/>
      </c>
      <c r="BI116" s="254" t="str">
        <f t="shared" si="163"/>
        <v/>
      </c>
      <c r="BJ116" s="254" t="str">
        <f t="shared" si="164"/>
        <v/>
      </c>
      <c r="BK116" s="254" t="str">
        <f t="shared" si="165"/>
        <v/>
      </c>
      <c r="BL116" s="254" t="str">
        <f t="shared" si="166"/>
        <v/>
      </c>
      <c r="BM116" s="254" t="str">
        <f t="shared" si="167"/>
        <v/>
      </c>
      <c r="BN116" s="254" t="str">
        <f t="shared" si="168"/>
        <v/>
      </c>
      <c r="BO116" s="254" t="str">
        <f t="shared" si="169"/>
        <v/>
      </c>
      <c r="BP116" s="254" t="str">
        <f t="shared" si="170"/>
        <v/>
      </c>
      <c r="BQ116" s="264" t="str">
        <f t="shared" si="171"/>
        <v/>
      </c>
      <c r="BR116" s="261" t="str">
        <f t="shared" si="115"/>
        <v/>
      </c>
      <c r="BS116" s="254" t="str">
        <f t="shared" si="116"/>
        <v/>
      </c>
      <c r="BT116" s="254" t="str">
        <f t="shared" si="225"/>
        <v/>
      </c>
      <c r="BU116" s="265" t="str">
        <f t="shared" si="118"/>
        <v/>
      </c>
      <c r="BV116" s="263" t="str">
        <f t="shared" si="119"/>
        <v/>
      </c>
      <c r="BW116" s="254" t="str">
        <f t="shared" si="226"/>
        <v/>
      </c>
      <c r="BX116" s="254" t="str">
        <f t="shared" si="121"/>
        <v/>
      </c>
      <c r="BY116" s="264" t="str">
        <f t="shared" si="122"/>
        <v/>
      </c>
      <c r="BZ116" s="254" t="str">
        <f t="shared" si="123"/>
        <v/>
      </c>
      <c r="CA116" s="254">
        <f t="shared" si="175"/>
        <v>0</v>
      </c>
      <c r="CB116" s="254">
        <f t="shared" si="176"/>
        <v>0</v>
      </c>
      <c r="CC116" s="254">
        <f t="shared" si="177"/>
        <v>0</v>
      </c>
      <c r="CD116" s="254">
        <f t="shared" si="178"/>
        <v>0</v>
      </c>
      <c r="CE116" s="254">
        <f t="shared" si="179"/>
        <v>0</v>
      </c>
      <c r="CF116" s="254">
        <f t="shared" si="180"/>
        <v>0</v>
      </c>
      <c r="CG116" s="254">
        <f t="shared" si="181"/>
        <v>0</v>
      </c>
      <c r="CH116" s="254">
        <f t="shared" si="182"/>
        <v>0</v>
      </c>
      <c r="CI116" s="254">
        <f t="shared" si="183"/>
        <v>0</v>
      </c>
      <c r="CJ116" s="254">
        <f t="shared" si="184"/>
        <v>0</v>
      </c>
      <c r="CK116" s="254">
        <f t="shared" si="185"/>
        <v>0</v>
      </c>
      <c r="CL116" s="254">
        <f t="shared" si="186"/>
        <v>0</v>
      </c>
      <c r="CM116" s="254">
        <f t="shared" si="187"/>
        <v>0</v>
      </c>
      <c r="CN116" s="254">
        <f t="shared" si="188"/>
        <v>0</v>
      </c>
      <c r="CO116" s="254">
        <f t="shared" si="189"/>
        <v>0</v>
      </c>
      <c r="CP116" s="254">
        <f t="shared" si="190"/>
        <v>0</v>
      </c>
      <c r="CQ116" s="254">
        <f t="shared" si="191"/>
        <v>0</v>
      </c>
      <c r="CR116" s="254">
        <f t="shared" si="192"/>
        <v>0</v>
      </c>
      <c r="CS116" s="254">
        <f t="shared" si="193"/>
        <v>0</v>
      </c>
      <c r="CT116" s="254">
        <f t="shared" si="194"/>
        <v>0</v>
      </c>
      <c r="CU116" s="254">
        <f t="shared" si="195"/>
        <v>0</v>
      </c>
      <c r="CV116" s="254">
        <f t="shared" si="196"/>
        <v>0</v>
      </c>
      <c r="CW116" s="254">
        <f t="shared" si="197"/>
        <v>0</v>
      </c>
      <c r="CX116" s="254">
        <f t="shared" si="198"/>
        <v>0</v>
      </c>
      <c r="CY116" s="254">
        <f t="shared" si="199"/>
        <v>0</v>
      </c>
      <c r="CZ116" s="254">
        <f t="shared" si="200"/>
        <v>0</v>
      </c>
      <c r="DA116" s="254">
        <f t="shared" si="201"/>
        <v>0</v>
      </c>
      <c r="DB116" s="254">
        <f t="shared" si="202"/>
        <v>0</v>
      </c>
      <c r="DC116" s="254">
        <f t="shared" si="203"/>
        <v>0</v>
      </c>
      <c r="DD116" s="254">
        <f t="shared" si="204"/>
        <v>0</v>
      </c>
      <c r="DE116" s="254">
        <f t="shared" si="205"/>
        <v>0</v>
      </c>
      <c r="DF116" s="254">
        <f t="shared" si="206"/>
        <v>0</v>
      </c>
      <c r="DG116" s="254">
        <f t="shared" si="207"/>
        <v>0</v>
      </c>
      <c r="DH116" s="254">
        <f t="shared" si="208"/>
        <v>0</v>
      </c>
      <c r="DI116" s="254">
        <f t="shared" si="209"/>
        <v>0</v>
      </c>
      <c r="DJ116" s="254">
        <f t="shared" si="210"/>
        <v>0</v>
      </c>
      <c r="DK116" s="254">
        <f t="shared" si="211"/>
        <v>0</v>
      </c>
      <c r="DL116" s="254">
        <f t="shared" si="212"/>
        <v>0</v>
      </c>
      <c r="DM116" s="254">
        <f t="shared" si="213"/>
        <v>0</v>
      </c>
      <c r="DN116" s="254">
        <f t="shared" si="214"/>
        <v>0</v>
      </c>
      <c r="DO116" s="254">
        <f t="shared" si="215"/>
        <v>0</v>
      </c>
      <c r="DP116" s="254">
        <f t="shared" si="216"/>
        <v>0</v>
      </c>
      <c r="DQ116" s="254">
        <f t="shared" si="217"/>
        <v>0</v>
      </c>
      <c r="DR116" s="254">
        <f t="shared" si="218"/>
        <v>0</v>
      </c>
      <c r="DS116" s="254">
        <f t="shared" si="219"/>
        <v>0</v>
      </c>
      <c r="DT116" s="254">
        <f t="shared" si="220"/>
        <v>0</v>
      </c>
      <c r="DU116" s="254">
        <f t="shared" si="221"/>
        <v>0</v>
      </c>
      <c r="DV116" s="254">
        <f t="shared" si="222"/>
        <v>0</v>
      </c>
    </row>
    <row r="117" spans="1:126" ht="24" customHeight="1">
      <c r="A117" s="11" t="str">
        <f ca="1">IF(AG117&lt;&gt;"OK","",CONCATENATE(TEXT('Front Page'!$F$33,"000"),TEXT('Front Page'!$F$31,"000"),"-",LEFT('Front Page'!$R$53,5),"-",LEFT(D117,1),AJ117, "-",TEXT(B117,"000")))</f>
        <v/>
      </c>
      <c r="B117" s="12" t="str">
        <f>IFERROR(IF(E117="","",MAX(B$17:B116)+1),"")</f>
        <v/>
      </c>
      <c r="C117" s="13"/>
      <c r="D117" s="29" t="str">
        <f t="shared" si="141"/>
        <v>None</v>
      </c>
      <c r="E117" s="29" t="str">
        <f t="shared" si="109"/>
        <v/>
      </c>
      <c r="F117" s="29" t="str">
        <f t="shared" si="110"/>
        <v/>
      </c>
      <c r="G117" s="363"/>
      <c r="H117" s="364"/>
      <c r="I117" s="325" t="str">
        <f t="shared" si="224"/>
        <v>No</v>
      </c>
      <c r="J117" s="314">
        <v>0</v>
      </c>
      <c r="K117" s="312">
        <v>0</v>
      </c>
      <c r="L117" s="312">
        <v>0</v>
      </c>
      <c r="M117" s="312">
        <v>0</v>
      </c>
      <c r="N117" s="312">
        <v>0</v>
      </c>
      <c r="O117" s="312">
        <v>0</v>
      </c>
      <c r="P117" s="312">
        <v>0</v>
      </c>
      <c r="Q117" s="312">
        <v>0</v>
      </c>
      <c r="R117" s="312">
        <v>0</v>
      </c>
      <c r="S117" s="312">
        <v>0</v>
      </c>
      <c r="T117" s="312">
        <v>0</v>
      </c>
      <c r="U117" s="312">
        <v>0</v>
      </c>
      <c r="V117" s="313">
        <v>1</v>
      </c>
      <c r="W117" s="313">
        <v>1</v>
      </c>
      <c r="X117" s="312">
        <v>0</v>
      </c>
      <c r="Y117" s="312">
        <v>0</v>
      </c>
      <c r="Z117" s="312">
        <v>0</v>
      </c>
      <c r="AA117" s="14">
        <v>0</v>
      </c>
      <c r="AB117" s="317"/>
      <c r="AC117" s="15" t="str">
        <f t="shared" si="143"/>
        <v/>
      </c>
      <c r="AD117" s="15" t="str">
        <f t="shared" si="144"/>
        <v/>
      </c>
      <c r="AE117" s="16" t="str">
        <f t="shared" si="145"/>
        <v>0 - 0</v>
      </c>
      <c r="AF117" s="20" t="str">
        <f t="shared" si="223"/>
        <v>Not an offer</v>
      </c>
      <c r="AG117" s="276" t="str">
        <f t="shared" si="172"/>
        <v>Not an Offer</v>
      </c>
      <c r="AH117" s="150"/>
      <c r="AI117" s="254">
        <v>101</v>
      </c>
      <c r="AJ117" s="149" t="str">
        <f t="shared" si="173"/>
        <v>00-TAG</v>
      </c>
      <c r="AK117" s="254" t="b">
        <f t="shared" si="111"/>
        <v>0</v>
      </c>
      <c r="AL117" s="254">
        <f t="shared" si="146"/>
        <v>0</v>
      </c>
      <c r="AM117" s="254">
        <f t="shared" si="174"/>
        <v>0</v>
      </c>
      <c r="AN117" s="288">
        <f t="shared" si="147"/>
        <v>0</v>
      </c>
      <c r="AO117" s="288">
        <f>IF(AND($BU117=$BV117,BU117=AO$13),$J117&amp;$K117&amp;$L117&amp;$M117&amp;$N117&amp;$O117&amp;$P117&amp;$Q117&amp;$R117&amp;$S117&amp;$T117&amp;$U117,IFERROR(MATCH($AN117,AO$17:AO116,0),-1000))</f>
        <v>1</v>
      </c>
      <c r="AP117" s="288">
        <f>IF(AND($BU117=$BV117,BV117=AP$13),$J117&amp;$K117&amp;$L117&amp;$M117&amp;$N117&amp;$O117&amp;$P117&amp;$Q117&amp;$R117&amp;$S117&amp;$T117&amp;$U117,IFERROR(MATCH($AN117,AP$17:AP116,0),-1000))</f>
        <v>1</v>
      </c>
      <c r="AQ117" s="288">
        <f>IF(AND($BU117=$BV117,BW117=AQ$13),$J117&amp;$K117&amp;$L117&amp;$M117&amp;$N117&amp;$O117&amp;$P117&amp;$Q117&amp;$R117&amp;$S117&amp;$T117&amp;$U117,IFERROR(MATCH($AN117,AQ$17:AQ116,0),-1000))</f>
        <v>1</v>
      </c>
      <c r="AR117" s="288">
        <f>IF(AND($BU117=$BV117,BX117=AR$13),$J117&amp;$K117&amp;$L117&amp;$M117&amp;$N117&amp;$O117&amp;$P117&amp;$Q117&amp;$R117&amp;$S117&amp;$T117&amp;$U117,IFERROR(MATCH($AN117,AR$17:AR116,0),-1000))</f>
        <v>1</v>
      </c>
      <c r="AS117" s="254">
        <f t="shared" si="112"/>
        <v>0</v>
      </c>
      <c r="AT117" s="261" t="str">
        <f t="shared" si="148"/>
        <v/>
      </c>
      <c r="AU117" s="254" t="str">
        <f t="shared" si="149"/>
        <v/>
      </c>
      <c r="AV117" s="254" t="str">
        <f t="shared" si="150"/>
        <v/>
      </c>
      <c r="AW117" s="254" t="str">
        <f t="shared" si="151"/>
        <v/>
      </c>
      <c r="AX117" s="254" t="str">
        <f t="shared" si="152"/>
        <v/>
      </c>
      <c r="AY117" s="254" t="str">
        <f t="shared" si="153"/>
        <v/>
      </c>
      <c r="AZ117" s="254" t="str">
        <f t="shared" si="154"/>
        <v/>
      </c>
      <c r="BA117" s="254" t="str">
        <f t="shared" si="155"/>
        <v/>
      </c>
      <c r="BB117" s="254" t="str">
        <f t="shared" si="156"/>
        <v/>
      </c>
      <c r="BC117" s="254" t="str">
        <f t="shared" si="157"/>
        <v/>
      </c>
      <c r="BD117" s="254" t="str">
        <f t="shared" si="158"/>
        <v/>
      </c>
      <c r="BE117" s="262" t="str">
        <f t="shared" si="159"/>
        <v/>
      </c>
      <c r="BF117" s="263" t="str">
        <f t="shared" si="160"/>
        <v/>
      </c>
      <c r="BG117" s="254" t="str">
        <f t="shared" si="161"/>
        <v/>
      </c>
      <c r="BH117" s="254" t="str">
        <f t="shared" si="162"/>
        <v/>
      </c>
      <c r="BI117" s="254" t="str">
        <f t="shared" si="163"/>
        <v/>
      </c>
      <c r="BJ117" s="254" t="str">
        <f t="shared" si="164"/>
        <v/>
      </c>
      <c r="BK117" s="254" t="str">
        <f t="shared" si="165"/>
        <v/>
      </c>
      <c r="BL117" s="254" t="str">
        <f t="shared" si="166"/>
        <v/>
      </c>
      <c r="BM117" s="254" t="str">
        <f t="shared" si="167"/>
        <v/>
      </c>
      <c r="BN117" s="254" t="str">
        <f t="shared" si="168"/>
        <v/>
      </c>
      <c r="BO117" s="254" t="str">
        <f t="shared" si="169"/>
        <v/>
      </c>
      <c r="BP117" s="254" t="str">
        <f t="shared" si="170"/>
        <v/>
      </c>
      <c r="BQ117" s="264" t="str">
        <f t="shared" si="171"/>
        <v/>
      </c>
      <c r="BR117" s="261" t="str">
        <f t="shared" si="115"/>
        <v/>
      </c>
      <c r="BS117" s="254" t="str">
        <f t="shared" si="116"/>
        <v/>
      </c>
      <c r="BT117" s="254" t="str">
        <f t="shared" si="225"/>
        <v/>
      </c>
      <c r="BU117" s="265" t="str">
        <f t="shared" si="118"/>
        <v/>
      </c>
      <c r="BV117" s="263" t="str">
        <f t="shared" si="119"/>
        <v/>
      </c>
      <c r="BW117" s="254" t="str">
        <f t="shared" si="226"/>
        <v/>
      </c>
      <c r="BX117" s="254" t="str">
        <f t="shared" si="121"/>
        <v/>
      </c>
      <c r="BY117" s="264" t="str">
        <f t="shared" si="122"/>
        <v/>
      </c>
      <c r="BZ117" s="254" t="str">
        <f t="shared" si="123"/>
        <v/>
      </c>
      <c r="CA117" s="254">
        <f t="shared" si="175"/>
        <v>0</v>
      </c>
      <c r="CB117" s="254">
        <f t="shared" si="176"/>
        <v>0</v>
      </c>
      <c r="CC117" s="254">
        <f t="shared" si="177"/>
        <v>0</v>
      </c>
      <c r="CD117" s="254">
        <f t="shared" si="178"/>
        <v>0</v>
      </c>
      <c r="CE117" s="254">
        <f t="shared" si="179"/>
        <v>0</v>
      </c>
      <c r="CF117" s="254">
        <f t="shared" si="180"/>
        <v>0</v>
      </c>
      <c r="CG117" s="254">
        <f t="shared" si="181"/>
        <v>0</v>
      </c>
      <c r="CH117" s="254">
        <f t="shared" si="182"/>
        <v>0</v>
      </c>
      <c r="CI117" s="254">
        <f t="shared" si="183"/>
        <v>0</v>
      </c>
      <c r="CJ117" s="254">
        <f t="shared" si="184"/>
        <v>0</v>
      </c>
      <c r="CK117" s="254">
        <f t="shared" si="185"/>
        <v>0</v>
      </c>
      <c r="CL117" s="254">
        <f t="shared" si="186"/>
        <v>0</v>
      </c>
      <c r="CM117" s="254">
        <f t="shared" si="187"/>
        <v>0</v>
      </c>
      <c r="CN117" s="254">
        <f t="shared" si="188"/>
        <v>0</v>
      </c>
      <c r="CO117" s="254">
        <f t="shared" si="189"/>
        <v>0</v>
      </c>
      <c r="CP117" s="254">
        <f t="shared" si="190"/>
        <v>0</v>
      </c>
      <c r="CQ117" s="254">
        <f t="shared" si="191"/>
        <v>0</v>
      </c>
      <c r="CR117" s="254">
        <f t="shared" si="192"/>
        <v>0</v>
      </c>
      <c r="CS117" s="254">
        <f t="shared" si="193"/>
        <v>0</v>
      </c>
      <c r="CT117" s="254">
        <f t="shared" si="194"/>
        <v>0</v>
      </c>
      <c r="CU117" s="254">
        <f t="shared" si="195"/>
        <v>0</v>
      </c>
      <c r="CV117" s="254">
        <f t="shared" si="196"/>
        <v>0</v>
      </c>
      <c r="CW117" s="254">
        <f t="shared" si="197"/>
        <v>0</v>
      </c>
      <c r="CX117" s="254">
        <f t="shared" si="198"/>
        <v>0</v>
      </c>
      <c r="CY117" s="254">
        <f t="shared" si="199"/>
        <v>0</v>
      </c>
      <c r="CZ117" s="254">
        <f t="shared" si="200"/>
        <v>0</v>
      </c>
      <c r="DA117" s="254">
        <f t="shared" si="201"/>
        <v>0</v>
      </c>
      <c r="DB117" s="254">
        <f t="shared" si="202"/>
        <v>0</v>
      </c>
      <c r="DC117" s="254">
        <f t="shared" si="203"/>
        <v>0</v>
      </c>
      <c r="DD117" s="254">
        <f t="shared" si="204"/>
        <v>0</v>
      </c>
      <c r="DE117" s="254">
        <f t="shared" si="205"/>
        <v>0</v>
      </c>
      <c r="DF117" s="254">
        <f t="shared" si="206"/>
        <v>0</v>
      </c>
      <c r="DG117" s="254">
        <f t="shared" si="207"/>
        <v>0</v>
      </c>
      <c r="DH117" s="254">
        <f t="shared" si="208"/>
        <v>0</v>
      </c>
      <c r="DI117" s="254">
        <f t="shared" si="209"/>
        <v>0</v>
      </c>
      <c r="DJ117" s="254">
        <f t="shared" si="210"/>
        <v>0</v>
      </c>
      <c r="DK117" s="254">
        <f t="shared" si="211"/>
        <v>0</v>
      </c>
      <c r="DL117" s="254">
        <f t="shared" si="212"/>
        <v>0</v>
      </c>
      <c r="DM117" s="254">
        <f t="shared" si="213"/>
        <v>0</v>
      </c>
      <c r="DN117" s="254">
        <f t="shared" si="214"/>
        <v>0</v>
      </c>
      <c r="DO117" s="254">
        <f t="shared" si="215"/>
        <v>0</v>
      </c>
      <c r="DP117" s="254">
        <f t="shared" si="216"/>
        <v>0</v>
      </c>
      <c r="DQ117" s="254">
        <f t="shared" si="217"/>
        <v>0</v>
      </c>
      <c r="DR117" s="254">
        <f t="shared" si="218"/>
        <v>0</v>
      </c>
      <c r="DS117" s="254">
        <f t="shared" si="219"/>
        <v>0</v>
      </c>
      <c r="DT117" s="254">
        <f t="shared" si="220"/>
        <v>0</v>
      </c>
      <c r="DU117" s="254">
        <f t="shared" si="221"/>
        <v>0</v>
      </c>
      <c r="DV117" s="254">
        <f t="shared" si="222"/>
        <v>0</v>
      </c>
    </row>
    <row r="118" spans="1:126" ht="24" customHeight="1">
      <c r="A118" s="11" t="str">
        <f ca="1">IF(AG118&lt;&gt;"OK","",CONCATENATE(TEXT('Front Page'!$F$33,"000"),TEXT('Front Page'!$F$31,"000"),"-",LEFT('Front Page'!$R$53,5),"-",LEFT(D118,1),AJ118, "-",TEXT(B118,"000")))</f>
        <v/>
      </c>
      <c r="B118" s="12" t="str">
        <f>IFERROR(IF(E118="","",MAX(B$17:B117)+1),"")</f>
        <v/>
      </c>
      <c r="C118" s="13"/>
      <c r="D118" s="29" t="str">
        <f t="shared" si="141"/>
        <v>None</v>
      </c>
      <c r="E118" s="29" t="str">
        <f t="shared" si="109"/>
        <v/>
      </c>
      <c r="F118" s="29" t="str">
        <f t="shared" si="110"/>
        <v/>
      </c>
      <c r="G118" s="363"/>
      <c r="H118" s="364"/>
      <c r="I118" s="325" t="str">
        <f t="shared" si="224"/>
        <v>No</v>
      </c>
      <c r="J118" s="314">
        <v>0</v>
      </c>
      <c r="K118" s="312">
        <v>0</v>
      </c>
      <c r="L118" s="312">
        <v>0</v>
      </c>
      <c r="M118" s="312">
        <v>0</v>
      </c>
      <c r="N118" s="312">
        <v>0</v>
      </c>
      <c r="O118" s="312">
        <v>0</v>
      </c>
      <c r="P118" s="312">
        <v>0</v>
      </c>
      <c r="Q118" s="312">
        <v>0</v>
      </c>
      <c r="R118" s="312">
        <v>0</v>
      </c>
      <c r="S118" s="312">
        <v>0</v>
      </c>
      <c r="T118" s="312">
        <v>0</v>
      </c>
      <c r="U118" s="312">
        <v>0</v>
      </c>
      <c r="V118" s="313">
        <v>1</v>
      </c>
      <c r="W118" s="313">
        <v>1</v>
      </c>
      <c r="X118" s="312">
        <v>0</v>
      </c>
      <c r="Y118" s="312">
        <v>0</v>
      </c>
      <c r="Z118" s="312">
        <v>0</v>
      </c>
      <c r="AA118" s="14">
        <v>0</v>
      </c>
      <c r="AB118" s="317"/>
      <c r="AC118" s="15" t="str">
        <f t="shared" si="143"/>
        <v/>
      </c>
      <c r="AD118" s="15" t="str">
        <f t="shared" si="144"/>
        <v/>
      </c>
      <c r="AE118" s="16" t="str">
        <f t="shared" si="145"/>
        <v>0 - 0</v>
      </c>
      <c r="AF118" s="20" t="str">
        <f t="shared" si="223"/>
        <v>Not an offer</v>
      </c>
      <c r="AG118" s="276" t="str">
        <f t="shared" si="172"/>
        <v>Not an Offer</v>
      </c>
      <c r="AH118" s="150"/>
      <c r="AI118" s="254">
        <v>102</v>
      </c>
      <c r="AJ118" s="149" t="str">
        <f t="shared" si="173"/>
        <v>00-TAG</v>
      </c>
      <c r="AK118" s="254" t="b">
        <f t="shared" si="111"/>
        <v>0</v>
      </c>
      <c r="AL118" s="254">
        <f t="shared" si="146"/>
        <v>0</v>
      </c>
      <c r="AM118" s="254">
        <f t="shared" si="174"/>
        <v>0</v>
      </c>
      <c r="AN118" s="288">
        <f t="shared" si="147"/>
        <v>0</v>
      </c>
      <c r="AO118" s="288">
        <f>IF(AND($BU118=$BV118,BU118=AO$13),$J118&amp;$K118&amp;$L118&amp;$M118&amp;$N118&amp;$O118&amp;$P118&amp;$Q118&amp;$R118&amp;$S118&amp;$T118&amp;$U118,IFERROR(MATCH($AN118,AO$17:AO117,0),-1000))</f>
        <v>1</v>
      </c>
      <c r="AP118" s="288">
        <f>IF(AND($BU118=$BV118,BV118=AP$13),$J118&amp;$K118&amp;$L118&amp;$M118&amp;$N118&amp;$O118&amp;$P118&amp;$Q118&amp;$R118&amp;$S118&amp;$T118&amp;$U118,IFERROR(MATCH($AN118,AP$17:AP117,0),-1000))</f>
        <v>1</v>
      </c>
      <c r="AQ118" s="288">
        <f>IF(AND($BU118=$BV118,BW118=AQ$13),$J118&amp;$K118&amp;$L118&amp;$M118&amp;$N118&amp;$O118&amp;$P118&amp;$Q118&amp;$R118&amp;$S118&amp;$T118&amp;$U118,IFERROR(MATCH($AN118,AQ$17:AQ117,0),-1000))</f>
        <v>1</v>
      </c>
      <c r="AR118" s="288">
        <f>IF(AND($BU118=$BV118,BX118=AR$13),$J118&amp;$K118&amp;$L118&amp;$M118&amp;$N118&amp;$O118&amp;$P118&amp;$Q118&amp;$R118&amp;$S118&amp;$T118&amp;$U118,IFERROR(MATCH($AN118,AR$17:AR117,0),-1000))</f>
        <v>1</v>
      </c>
      <c r="AS118" s="254">
        <f t="shared" si="112"/>
        <v>0</v>
      </c>
      <c r="AT118" s="261" t="str">
        <f t="shared" si="148"/>
        <v/>
      </c>
      <c r="AU118" s="254" t="str">
        <f t="shared" si="149"/>
        <v/>
      </c>
      <c r="AV118" s="254" t="str">
        <f t="shared" si="150"/>
        <v/>
      </c>
      <c r="AW118" s="254" t="str">
        <f t="shared" si="151"/>
        <v/>
      </c>
      <c r="AX118" s="254" t="str">
        <f t="shared" si="152"/>
        <v/>
      </c>
      <c r="AY118" s="254" t="str">
        <f t="shared" si="153"/>
        <v/>
      </c>
      <c r="AZ118" s="254" t="str">
        <f t="shared" si="154"/>
        <v/>
      </c>
      <c r="BA118" s="254" t="str">
        <f t="shared" si="155"/>
        <v/>
      </c>
      <c r="BB118" s="254" t="str">
        <f t="shared" si="156"/>
        <v/>
      </c>
      <c r="BC118" s="254" t="str">
        <f t="shared" si="157"/>
        <v/>
      </c>
      <c r="BD118" s="254" t="str">
        <f t="shared" si="158"/>
        <v/>
      </c>
      <c r="BE118" s="262" t="str">
        <f t="shared" si="159"/>
        <v/>
      </c>
      <c r="BF118" s="263" t="str">
        <f t="shared" si="160"/>
        <v/>
      </c>
      <c r="BG118" s="254" t="str">
        <f t="shared" si="161"/>
        <v/>
      </c>
      <c r="BH118" s="254" t="str">
        <f t="shared" si="162"/>
        <v/>
      </c>
      <c r="BI118" s="254" t="str">
        <f t="shared" si="163"/>
        <v/>
      </c>
      <c r="BJ118" s="254" t="str">
        <f t="shared" si="164"/>
        <v/>
      </c>
      <c r="BK118" s="254" t="str">
        <f t="shared" si="165"/>
        <v/>
      </c>
      <c r="BL118" s="254" t="str">
        <f t="shared" si="166"/>
        <v/>
      </c>
      <c r="BM118" s="254" t="str">
        <f t="shared" si="167"/>
        <v/>
      </c>
      <c r="BN118" s="254" t="str">
        <f t="shared" si="168"/>
        <v/>
      </c>
      <c r="BO118" s="254" t="str">
        <f t="shared" si="169"/>
        <v/>
      </c>
      <c r="BP118" s="254" t="str">
        <f t="shared" si="170"/>
        <v/>
      </c>
      <c r="BQ118" s="264" t="str">
        <f t="shared" si="171"/>
        <v/>
      </c>
      <c r="BR118" s="261" t="str">
        <f t="shared" si="115"/>
        <v/>
      </c>
      <c r="BS118" s="254" t="str">
        <f t="shared" si="116"/>
        <v/>
      </c>
      <c r="BT118" s="254" t="str">
        <f t="shared" si="225"/>
        <v/>
      </c>
      <c r="BU118" s="265" t="str">
        <f t="shared" si="118"/>
        <v/>
      </c>
      <c r="BV118" s="263" t="str">
        <f t="shared" si="119"/>
        <v/>
      </c>
      <c r="BW118" s="254" t="str">
        <f t="shared" si="226"/>
        <v/>
      </c>
      <c r="BX118" s="254" t="str">
        <f t="shared" si="121"/>
        <v/>
      </c>
      <c r="BY118" s="264" t="str">
        <f t="shared" si="122"/>
        <v/>
      </c>
      <c r="BZ118" s="254" t="str">
        <f t="shared" si="123"/>
        <v/>
      </c>
      <c r="CA118" s="254">
        <f t="shared" si="175"/>
        <v>0</v>
      </c>
      <c r="CB118" s="254">
        <f t="shared" si="176"/>
        <v>0</v>
      </c>
      <c r="CC118" s="254">
        <f t="shared" si="177"/>
        <v>0</v>
      </c>
      <c r="CD118" s="254">
        <f t="shared" si="178"/>
        <v>0</v>
      </c>
      <c r="CE118" s="254">
        <f t="shared" si="179"/>
        <v>0</v>
      </c>
      <c r="CF118" s="254">
        <f t="shared" si="180"/>
        <v>0</v>
      </c>
      <c r="CG118" s="254">
        <f t="shared" si="181"/>
        <v>0</v>
      </c>
      <c r="CH118" s="254">
        <f t="shared" si="182"/>
        <v>0</v>
      </c>
      <c r="CI118" s="254">
        <f t="shared" si="183"/>
        <v>0</v>
      </c>
      <c r="CJ118" s="254">
        <f t="shared" si="184"/>
        <v>0</v>
      </c>
      <c r="CK118" s="254">
        <f t="shared" si="185"/>
        <v>0</v>
      </c>
      <c r="CL118" s="254">
        <f t="shared" si="186"/>
        <v>0</v>
      </c>
      <c r="CM118" s="254">
        <f t="shared" si="187"/>
        <v>0</v>
      </c>
      <c r="CN118" s="254">
        <f t="shared" si="188"/>
        <v>0</v>
      </c>
      <c r="CO118" s="254">
        <f t="shared" si="189"/>
        <v>0</v>
      </c>
      <c r="CP118" s="254">
        <f t="shared" si="190"/>
        <v>0</v>
      </c>
      <c r="CQ118" s="254">
        <f t="shared" si="191"/>
        <v>0</v>
      </c>
      <c r="CR118" s="254">
        <f t="shared" si="192"/>
        <v>0</v>
      </c>
      <c r="CS118" s="254">
        <f t="shared" si="193"/>
        <v>0</v>
      </c>
      <c r="CT118" s="254">
        <f t="shared" si="194"/>
        <v>0</v>
      </c>
      <c r="CU118" s="254">
        <f t="shared" si="195"/>
        <v>0</v>
      </c>
      <c r="CV118" s="254">
        <f t="shared" si="196"/>
        <v>0</v>
      </c>
      <c r="CW118" s="254">
        <f t="shared" si="197"/>
        <v>0</v>
      </c>
      <c r="CX118" s="254">
        <f t="shared" si="198"/>
        <v>0</v>
      </c>
      <c r="CY118" s="254">
        <f t="shared" si="199"/>
        <v>0</v>
      </c>
      <c r="CZ118" s="254">
        <f t="shared" si="200"/>
        <v>0</v>
      </c>
      <c r="DA118" s="254">
        <f t="shared" si="201"/>
        <v>0</v>
      </c>
      <c r="DB118" s="254">
        <f t="shared" si="202"/>
        <v>0</v>
      </c>
      <c r="DC118" s="254">
        <f t="shared" si="203"/>
        <v>0</v>
      </c>
      <c r="DD118" s="254">
        <f t="shared" si="204"/>
        <v>0</v>
      </c>
      <c r="DE118" s="254">
        <f t="shared" si="205"/>
        <v>0</v>
      </c>
      <c r="DF118" s="254">
        <f t="shared" si="206"/>
        <v>0</v>
      </c>
      <c r="DG118" s="254">
        <f t="shared" si="207"/>
        <v>0</v>
      </c>
      <c r="DH118" s="254">
        <f t="shared" si="208"/>
        <v>0</v>
      </c>
      <c r="DI118" s="254">
        <f t="shared" si="209"/>
        <v>0</v>
      </c>
      <c r="DJ118" s="254">
        <f t="shared" si="210"/>
        <v>0</v>
      </c>
      <c r="DK118" s="254">
        <f t="shared" si="211"/>
        <v>0</v>
      </c>
      <c r="DL118" s="254">
        <f t="shared" si="212"/>
        <v>0</v>
      </c>
      <c r="DM118" s="254">
        <f t="shared" si="213"/>
        <v>0</v>
      </c>
      <c r="DN118" s="254">
        <f t="shared" si="214"/>
        <v>0</v>
      </c>
      <c r="DO118" s="254">
        <f t="shared" si="215"/>
        <v>0</v>
      </c>
      <c r="DP118" s="254">
        <f t="shared" si="216"/>
        <v>0</v>
      </c>
      <c r="DQ118" s="254">
        <f t="shared" si="217"/>
        <v>0</v>
      </c>
      <c r="DR118" s="254">
        <f t="shared" si="218"/>
        <v>0</v>
      </c>
      <c r="DS118" s="254">
        <f t="shared" si="219"/>
        <v>0</v>
      </c>
      <c r="DT118" s="254">
        <f t="shared" si="220"/>
        <v>0</v>
      </c>
      <c r="DU118" s="254">
        <f t="shared" si="221"/>
        <v>0</v>
      </c>
      <c r="DV118" s="254">
        <f t="shared" si="222"/>
        <v>0</v>
      </c>
    </row>
    <row r="119" spans="1:126" ht="24" customHeight="1">
      <c r="A119" s="11" t="str">
        <f ca="1">IF(AG119&lt;&gt;"OK","",CONCATENATE(TEXT('Front Page'!$F$33,"000"),TEXT('Front Page'!$F$31,"000"),"-",LEFT('Front Page'!$R$53,5),"-",LEFT(D119,1),AJ119, "-",TEXT(B119,"000")))</f>
        <v/>
      </c>
      <c r="B119" s="12" t="str">
        <f>IFERROR(IF(E119="","",MAX(B$17:B118)+1),"")</f>
        <v/>
      </c>
      <c r="C119" s="13"/>
      <c r="D119" s="29" t="str">
        <f t="shared" si="141"/>
        <v>None</v>
      </c>
      <c r="E119" s="29" t="str">
        <f t="shared" si="109"/>
        <v/>
      </c>
      <c r="F119" s="29" t="str">
        <f t="shared" si="110"/>
        <v/>
      </c>
      <c r="G119" s="363"/>
      <c r="H119" s="364"/>
      <c r="I119" s="325" t="str">
        <f t="shared" si="224"/>
        <v>No</v>
      </c>
      <c r="J119" s="314">
        <v>0</v>
      </c>
      <c r="K119" s="312">
        <v>0</v>
      </c>
      <c r="L119" s="312">
        <v>0</v>
      </c>
      <c r="M119" s="312">
        <v>0</v>
      </c>
      <c r="N119" s="312">
        <v>0</v>
      </c>
      <c r="O119" s="312">
        <v>0</v>
      </c>
      <c r="P119" s="312">
        <v>0</v>
      </c>
      <c r="Q119" s="312">
        <v>0</v>
      </c>
      <c r="R119" s="312">
        <v>0</v>
      </c>
      <c r="S119" s="312">
        <v>0</v>
      </c>
      <c r="T119" s="312">
        <v>0</v>
      </c>
      <c r="U119" s="312">
        <v>0</v>
      </c>
      <c r="V119" s="313">
        <v>1</v>
      </c>
      <c r="W119" s="313">
        <v>1</v>
      </c>
      <c r="X119" s="312">
        <v>0</v>
      </c>
      <c r="Y119" s="312">
        <v>0</v>
      </c>
      <c r="Z119" s="312">
        <v>0</v>
      </c>
      <c r="AA119" s="14">
        <v>0</v>
      </c>
      <c r="AB119" s="317"/>
      <c r="AC119" s="15" t="str">
        <f t="shared" si="143"/>
        <v/>
      </c>
      <c r="AD119" s="15" t="str">
        <f t="shared" si="144"/>
        <v/>
      </c>
      <c r="AE119" s="16" t="str">
        <f t="shared" si="145"/>
        <v>0 - 0</v>
      </c>
      <c r="AF119" s="20" t="str">
        <f t="shared" si="223"/>
        <v>Not an offer</v>
      </c>
      <c r="AG119" s="276" t="str">
        <f t="shared" si="172"/>
        <v>Not an Offer</v>
      </c>
      <c r="AH119" s="150"/>
      <c r="AI119" s="254">
        <v>103</v>
      </c>
      <c r="AJ119" s="149" t="str">
        <f t="shared" si="173"/>
        <v>00-TAG</v>
      </c>
      <c r="AK119" s="254" t="b">
        <f t="shared" si="111"/>
        <v>0</v>
      </c>
      <c r="AL119" s="254">
        <f t="shared" si="146"/>
        <v>0</v>
      </c>
      <c r="AM119" s="254">
        <f t="shared" si="174"/>
        <v>0</v>
      </c>
      <c r="AN119" s="288">
        <f t="shared" si="147"/>
        <v>0</v>
      </c>
      <c r="AO119" s="288">
        <f>IF(AND($BU119=$BV119,BU119=AO$13),$J119&amp;$K119&amp;$L119&amp;$M119&amp;$N119&amp;$O119&amp;$P119&amp;$Q119&amp;$R119&amp;$S119&amp;$T119&amp;$U119,IFERROR(MATCH($AN119,AO$17:AO118,0),-1000))</f>
        <v>1</v>
      </c>
      <c r="AP119" s="288">
        <f>IF(AND($BU119=$BV119,BV119=AP$13),$J119&amp;$K119&amp;$L119&amp;$M119&amp;$N119&amp;$O119&amp;$P119&amp;$Q119&amp;$R119&amp;$S119&amp;$T119&amp;$U119,IFERROR(MATCH($AN119,AP$17:AP118,0),-1000))</f>
        <v>1</v>
      </c>
      <c r="AQ119" s="288">
        <f>IF(AND($BU119=$BV119,BW119=AQ$13),$J119&amp;$K119&amp;$L119&amp;$M119&amp;$N119&amp;$O119&amp;$P119&amp;$Q119&amp;$R119&amp;$S119&amp;$T119&amp;$U119,IFERROR(MATCH($AN119,AQ$17:AQ118,0),-1000))</f>
        <v>1</v>
      </c>
      <c r="AR119" s="288">
        <f>IF(AND($BU119=$BV119,BX119=AR$13),$J119&amp;$K119&amp;$L119&amp;$M119&amp;$N119&amp;$O119&amp;$P119&amp;$Q119&amp;$R119&amp;$S119&amp;$T119&amp;$U119,IFERROR(MATCH($AN119,AR$17:AR118,0),-1000))</f>
        <v>1</v>
      </c>
      <c r="AS119" s="254">
        <f t="shared" si="112"/>
        <v>0</v>
      </c>
      <c r="AT119" s="261" t="str">
        <f t="shared" si="148"/>
        <v/>
      </c>
      <c r="AU119" s="254" t="str">
        <f t="shared" si="149"/>
        <v/>
      </c>
      <c r="AV119" s="254" t="str">
        <f t="shared" si="150"/>
        <v/>
      </c>
      <c r="AW119" s="254" t="str">
        <f t="shared" si="151"/>
        <v/>
      </c>
      <c r="AX119" s="254" t="str">
        <f t="shared" si="152"/>
        <v/>
      </c>
      <c r="AY119" s="254" t="str">
        <f t="shared" si="153"/>
        <v/>
      </c>
      <c r="AZ119" s="254" t="str">
        <f t="shared" si="154"/>
        <v/>
      </c>
      <c r="BA119" s="254" t="str">
        <f t="shared" si="155"/>
        <v/>
      </c>
      <c r="BB119" s="254" t="str">
        <f t="shared" si="156"/>
        <v/>
      </c>
      <c r="BC119" s="254" t="str">
        <f t="shared" si="157"/>
        <v/>
      </c>
      <c r="BD119" s="254" t="str">
        <f t="shared" si="158"/>
        <v/>
      </c>
      <c r="BE119" s="262" t="str">
        <f t="shared" si="159"/>
        <v/>
      </c>
      <c r="BF119" s="263" t="str">
        <f t="shared" si="160"/>
        <v/>
      </c>
      <c r="BG119" s="254" t="str">
        <f t="shared" si="161"/>
        <v/>
      </c>
      <c r="BH119" s="254" t="str">
        <f t="shared" si="162"/>
        <v/>
      </c>
      <c r="BI119" s="254" t="str">
        <f t="shared" si="163"/>
        <v/>
      </c>
      <c r="BJ119" s="254" t="str">
        <f t="shared" si="164"/>
        <v/>
      </c>
      <c r="BK119" s="254" t="str">
        <f t="shared" si="165"/>
        <v/>
      </c>
      <c r="BL119" s="254" t="str">
        <f t="shared" si="166"/>
        <v/>
      </c>
      <c r="BM119" s="254" t="str">
        <f t="shared" si="167"/>
        <v/>
      </c>
      <c r="BN119" s="254" t="str">
        <f t="shared" si="168"/>
        <v/>
      </c>
      <c r="BO119" s="254" t="str">
        <f t="shared" si="169"/>
        <v/>
      </c>
      <c r="BP119" s="254" t="str">
        <f t="shared" si="170"/>
        <v/>
      </c>
      <c r="BQ119" s="264" t="str">
        <f t="shared" si="171"/>
        <v/>
      </c>
      <c r="BR119" s="261" t="str">
        <f t="shared" si="115"/>
        <v/>
      </c>
      <c r="BS119" s="254" t="str">
        <f t="shared" si="116"/>
        <v/>
      </c>
      <c r="BT119" s="254" t="str">
        <f t="shared" si="225"/>
        <v/>
      </c>
      <c r="BU119" s="265" t="str">
        <f t="shared" si="118"/>
        <v/>
      </c>
      <c r="BV119" s="263" t="str">
        <f t="shared" si="119"/>
        <v/>
      </c>
      <c r="BW119" s="254" t="str">
        <f t="shared" si="226"/>
        <v/>
      </c>
      <c r="BX119" s="254" t="str">
        <f t="shared" si="121"/>
        <v/>
      </c>
      <c r="BY119" s="264" t="str">
        <f t="shared" si="122"/>
        <v/>
      </c>
      <c r="BZ119" s="254" t="str">
        <f t="shared" si="123"/>
        <v/>
      </c>
      <c r="CA119" s="254">
        <f t="shared" si="175"/>
        <v>0</v>
      </c>
      <c r="CB119" s="254">
        <f t="shared" si="176"/>
        <v>0</v>
      </c>
      <c r="CC119" s="254">
        <f t="shared" si="177"/>
        <v>0</v>
      </c>
      <c r="CD119" s="254">
        <f t="shared" si="178"/>
        <v>0</v>
      </c>
      <c r="CE119" s="254">
        <f t="shared" si="179"/>
        <v>0</v>
      </c>
      <c r="CF119" s="254">
        <f t="shared" si="180"/>
        <v>0</v>
      </c>
      <c r="CG119" s="254">
        <f t="shared" si="181"/>
        <v>0</v>
      </c>
      <c r="CH119" s="254">
        <f t="shared" si="182"/>
        <v>0</v>
      </c>
      <c r="CI119" s="254">
        <f t="shared" si="183"/>
        <v>0</v>
      </c>
      <c r="CJ119" s="254">
        <f t="shared" si="184"/>
        <v>0</v>
      </c>
      <c r="CK119" s="254">
        <f t="shared" si="185"/>
        <v>0</v>
      </c>
      <c r="CL119" s="254">
        <f t="shared" si="186"/>
        <v>0</v>
      </c>
      <c r="CM119" s="254">
        <f t="shared" si="187"/>
        <v>0</v>
      </c>
      <c r="CN119" s="254">
        <f t="shared" si="188"/>
        <v>0</v>
      </c>
      <c r="CO119" s="254">
        <f t="shared" si="189"/>
        <v>0</v>
      </c>
      <c r="CP119" s="254">
        <f t="shared" si="190"/>
        <v>0</v>
      </c>
      <c r="CQ119" s="254">
        <f t="shared" si="191"/>
        <v>0</v>
      </c>
      <c r="CR119" s="254">
        <f t="shared" si="192"/>
        <v>0</v>
      </c>
      <c r="CS119" s="254">
        <f t="shared" si="193"/>
        <v>0</v>
      </c>
      <c r="CT119" s="254">
        <f t="shared" si="194"/>
        <v>0</v>
      </c>
      <c r="CU119" s="254">
        <f t="shared" si="195"/>
        <v>0</v>
      </c>
      <c r="CV119" s="254">
        <f t="shared" si="196"/>
        <v>0</v>
      </c>
      <c r="CW119" s="254">
        <f t="shared" si="197"/>
        <v>0</v>
      </c>
      <c r="CX119" s="254">
        <f t="shared" si="198"/>
        <v>0</v>
      </c>
      <c r="CY119" s="254">
        <f t="shared" si="199"/>
        <v>0</v>
      </c>
      <c r="CZ119" s="254">
        <f t="shared" si="200"/>
        <v>0</v>
      </c>
      <c r="DA119" s="254">
        <f t="shared" si="201"/>
        <v>0</v>
      </c>
      <c r="DB119" s="254">
        <f t="shared" si="202"/>
        <v>0</v>
      </c>
      <c r="DC119" s="254">
        <f t="shared" si="203"/>
        <v>0</v>
      </c>
      <c r="DD119" s="254">
        <f t="shared" si="204"/>
        <v>0</v>
      </c>
      <c r="DE119" s="254">
        <f t="shared" si="205"/>
        <v>0</v>
      </c>
      <c r="DF119" s="254">
        <f t="shared" si="206"/>
        <v>0</v>
      </c>
      <c r="DG119" s="254">
        <f t="shared" si="207"/>
        <v>0</v>
      </c>
      <c r="DH119" s="254">
        <f t="shared" si="208"/>
        <v>0</v>
      </c>
      <c r="DI119" s="254">
        <f t="shared" si="209"/>
        <v>0</v>
      </c>
      <c r="DJ119" s="254">
        <f t="shared" si="210"/>
        <v>0</v>
      </c>
      <c r="DK119" s="254">
        <f t="shared" si="211"/>
        <v>0</v>
      </c>
      <c r="DL119" s="254">
        <f t="shared" si="212"/>
        <v>0</v>
      </c>
      <c r="DM119" s="254">
        <f t="shared" si="213"/>
        <v>0</v>
      </c>
      <c r="DN119" s="254">
        <f t="shared" si="214"/>
        <v>0</v>
      </c>
      <c r="DO119" s="254">
        <f t="shared" si="215"/>
        <v>0</v>
      </c>
      <c r="DP119" s="254">
        <f t="shared" si="216"/>
        <v>0</v>
      </c>
      <c r="DQ119" s="254">
        <f t="shared" si="217"/>
        <v>0</v>
      </c>
      <c r="DR119" s="254">
        <f t="shared" si="218"/>
        <v>0</v>
      </c>
      <c r="DS119" s="254">
        <f t="shared" si="219"/>
        <v>0</v>
      </c>
      <c r="DT119" s="254">
        <f t="shared" si="220"/>
        <v>0</v>
      </c>
      <c r="DU119" s="254">
        <f t="shared" si="221"/>
        <v>0</v>
      </c>
      <c r="DV119" s="254">
        <f t="shared" si="222"/>
        <v>0</v>
      </c>
    </row>
    <row r="120" spans="1:126" ht="24" customHeight="1">
      <c r="A120" s="11" t="str">
        <f ca="1">IF(AG120&lt;&gt;"OK","",CONCATENATE(TEXT('Front Page'!$F$33,"000"),TEXT('Front Page'!$F$31,"000"),"-",LEFT('Front Page'!$R$53,5),"-",LEFT(D120,1),AJ120, "-",TEXT(B120,"000")))</f>
        <v/>
      </c>
      <c r="B120" s="12" t="str">
        <f>IFERROR(IF(E120="","",MAX(B$17:B119)+1),"")</f>
        <v/>
      </c>
      <c r="C120" s="13"/>
      <c r="D120" s="29" t="str">
        <f t="shared" si="141"/>
        <v>None</v>
      </c>
      <c r="E120" s="29" t="str">
        <f t="shared" si="109"/>
        <v/>
      </c>
      <c r="F120" s="29" t="str">
        <f t="shared" si="110"/>
        <v/>
      </c>
      <c r="G120" s="363"/>
      <c r="H120" s="364"/>
      <c r="I120" s="325" t="str">
        <f t="shared" si="224"/>
        <v>No</v>
      </c>
      <c r="J120" s="314">
        <v>0</v>
      </c>
      <c r="K120" s="312">
        <v>0</v>
      </c>
      <c r="L120" s="312">
        <v>0</v>
      </c>
      <c r="M120" s="312">
        <v>0</v>
      </c>
      <c r="N120" s="312">
        <v>0</v>
      </c>
      <c r="O120" s="312">
        <v>0</v>
      </c>
      <c r="P120" s="312">
        <v>0</v>
      </c>
      <c r="Q120" s="312">
        <v>0</v>
      </c>
      <c r="R120" s="312">
        <v>0</v>
      </c>
      <c r="S120" s="312">
        <v>0</v>
      </c>
      <c r="T120" s="312">
        <v>0</v>
      </c>
      <c r="U120" s="312">
        <v>0</v>
      </c>
      <c r="V120" s="313">
        <v>1</v>
      </c>
      <c r="W120" s="313">
        <v>1</v>
      </c>
      <c r="X120" s="312">
        <v>0</v>
      </c>
      <c r="Y120" s="312">
        <v>0</v>
      </c>
      <c r="Z120" s="312">
        <v>0</v>
      </c>
      <c r="AA120" s="14">
        <v>0</v>
      </c>
      <c r="AB120" s="317"/>
      <c r="AC120" s="15" t="str">
        <f t="shared" si="143"/>
        <v/>
      </c>
      <c r="AD120" s="15" t="str">
        <f t="shared" si="144"/>
        <v/>
      </c>
      <c r="AE120" s="16" t="str">
        <f t="shared" si="145"/>
        <v>0 - 0</v>
      </c>
      <c r="AF120" s="20" t="str">
        <f t="shared" si="223"/>
        <v>Not an offer</v>
      </c>
      <c r="AG120" s="276" t="str">
        <f t="shared" si="172"/>
        <v>Not an Offer</v>
      </c>
      <c r="AH120" s="150"/>
      <c r="AI120" s="254">
        <v>104</v>
      </c>
      <c r="AJ120" s="149" t="str">
        <f t="shared" si="173"/>
        <v>00-TAG</v>
      </c>
      <c r="AK120" s="254" t="b">
        <f t="shared" si="111"/>
        <v>0</v>
      </c>
      <c r="AL120" s="254">
        <f t="shared" si="146"/>
        <v>0</v>
      </c>
      <c r="AM120" s="254">
        <f t="shared" si="174"/>
        <v>0</v>
      </c>
      <c r="AN120" s="288">
        <f t="shared" si="147"/>
        <v>0</v>
      </c>
      <c r="AO120" s="288">
        <f>IF(AND($BU120=$BV120,BU120=AO$13),$J120&amp;$K120&amp;$L120&amp;$M120&amp;$N120&amp;$O120&amp;$P120&amp;$Q120&amp;$R120&amp;$S120&amp;$T120&amp;$U120,IFERROR(MATCH($AN120,AO$17:AO119,0),-1000))</f>
        <v>1</v>
      </c>
      <c r="AP120" s="288">
        <f>IF(AND($BU120=$BV120,BV120=AP$13),$J120&amp;$K120&amp;$L120&amp;$M120&amp;$N120&amp;$O120&amp;$P120&amp;$Q120&amp;$R120&amp;$S120&amp;$T120&amp;$U120,IFERROR(MATCH($AN120,AP$17:AP119,0),-1000))</f>
        <v>1</v>
      </c>
      <c r="AQ120" s="288">
        <f>IF(AND($BU120=$BV120,BW120=AQ$13),$J120&amp;$K120&amp;$L120&amp;$M120&amp;$N120&amp;$O120&amp;$P120&amp;$Q120&amp;$R120&amp;$S120&amp;$T120&amp;$U120,IFERROR(MATCH($AN120,AQ$17:AQ119,0),-1000))</f>
        <v>1</v>
      </c>
      <c r="AR120" s="288">
        <f>IF(AND($BU120=$BV120,BX120=AR$13),$J120&amp;$K120&amp;$L120&amp;$M120&amp;$N120&amp;$O120&amp;$P120&amp;$Q120&amp;$R120&amp;$S120&amp;$T120&amp;$U120,IFERROR(MATCH($AN120,AR$17:AR119,0),-1000))</f>
        <v>1</v>
      </c>
      <c r="AS120" s="254">
        <f t="shared" si="112"/>
        <v>0</v>
      </c>
      <c r="AT120" s="261" t="str">
        <f t="shared" si="148"/>
        <v/>
      </c>
      <c r="AU120" s="254" t="str">
        <f t="shared" si="149"/>
        <v/>
      </c>
      <c r="AV120" s="254" t="str">
        <f t="shared" si="150"/>
        <v/>
      </c>
      <c r="AW120" s="254" t="str">
        <f t="shared" si="151"/>
        <v/>
      </c>
      <c r="AX120" s="254" t="str">
        <f t="shared" si="152"/>
        <v/>
      </c>
      <c r="AY120" s="254" t="str">
        <f t="shared" si="153"/>
        <v/>
      </c>
      <c r="AZ120" s="254" t="str">
        <f t="shared" si="154"/>
        <v/>
      </c>
      <c r="BA120" s="254" t="str">
        <f t="shared" si="155"/>
        <v/>
      </c>
      <c r="BB120" s="254" t="str">
        <f t="shared" si="156"/>
        <v/>
      </c>
      <c r="BC120" s="254" t="str">
        <f t="shared" si="157"/>
        <v/>
      </c>
      <c r="BD120" s="254" t="str">
        <f t="shared" si="158"/>
        <v/>
      </c>
      <c r="BE120" s="262" t="str">
        <f t="shared" si="159"/>
        <v/>
      </c>
      <c r="BF120" s="263" t="str">
        <f t="shared" si="160"/>
        <v/>
      </c>
      <c r="BG120" s="254" t="str">
        <f t="shared" si="161"/>
        <v/>
      </c>
      <c r="BH120" s="254" t="str">
        <f t="shared" si="162"/>
        <v/>
      </c>
      <c r="BI120" s="254" t="str">
        <f t="shared" si="163"/>
        <v/>
      </c>
      <c r="BJ120" s="254" t="str">
        <f t="shared" si="164"/>
        <v/>
      </c>
      <c r="BK120" s="254" t="str">
        <f t="shared" si="165"/>
        <v/>
      </c>
      <c r="BL120" s="254" t="str">
        <f t="shared" si="166"/>
        <v/>
      </c>
      <c r="BM120" s="254" t="str">
        <f t="shared" si="167"/>
        <v/>
      </c>
      <c r="BN120" s="254" t="str">
        <f t="shared" si="168"/>
        <v/>
      </c>
      <c r="BO120" s="254" t="str">
        <f t="shared" si="169"/>
        <v/>
      </c>
      <c r="BP120" s="254" t="str">
        <f t="shared" si="170"/>
        <v/>
      </c>
      <c r="BQ120" s="264" t="str">
        <f t="shared" si="171"/>
        <v/>
      </c>
      <c r="BR120" s="261" t="str">
        <f t="shared" si="115"/>
        <v/>
      </c>
      <c r="BS120" s="254" t="str">
        <f t="shared" si="116"/>
        <v/>
      </c>
      <c r="BT120" s="254" t="str">
        <f t="shared" si="225"/>
        <v/>
      </c>
      <c r="BU120" s="265" t="str">
        <f t="shared" si="118"/>
        <v/>
      </c>
      <c r="BV120" s="263" t="str">
        <f t="shared" si="119"/>
        <v/>
      </c>
      <c r="BW120" s="254" t="str">
        <f t="shared" si="226"/>
        <v/>
      </c>
      <c r="BX120" s="254" t="str">
        <f t="shared" si="121"/>
        <v/>
      </c>
      <c r="BY120" s="264" t="str">
        <f t="shared" si="122"/>
        <v/>
      </c>
      <c r="BZ120" s="254" t="str">
        <f t="shared" si="123"/>
        <v/>
      </c>
      <c r="CA120" s="254">
        <f t="shared" si="175"/>
        <v>0</v>
      </c>
      <c r="CB120" s="254">
        <f t="shared" si="176"/>
        <v>0</v>
      </c>
      <c r="CC120" s="254">
        <f t="shared" si="177"/>
        <v>0</v>
      </c>
      <c r="CD120" s="254">
        <f t="shared" si="178"/>
        <v>0</v>
      </c>
      <c r="CE120" s="254">
        <f t="shared" si="179"/>
        <v>0</v>
      </c>
      <c r="CF120" s="254">
        <f t="shared" si="180"/>
        <v>0</v>
      </c>
      <c r="CG120" s="254">
        <f t="shared" si="181"/>
        <v>0</v>
      </c>
      <c r="CH120" s="254">
        <f t="shared" si="182"/>
        <v>0</v>
      </c>
      <c r="CI120" s="254">
        <f t="shared" si="183"/>
        <v>0</v>
      </c>
      <c r="CJ120" s="254">
        <f t="shared" si="184"/>
        <v>0</v>
      </c>
      <c r="CK120" s="254">
        <f t="shared" si="185"/>
        <v>0</v>
      </c>
      <c r="CL120" s="254">
        <f t="shared" si="186"/>
        <v>0</v>
      </c>
      <c r="CM120" s="254">
        <f t="shared" si="187"/>
        <v>0</v>
      </c>
      <c r="CN120" s="254">
        <f t="shared" si="188"/>
        <v>0</v>
      </c>
      <c r="CO120" s="254">
        <f t="shared" si="189"/>
        <v>0</v>
      </c>
      <c r="CP120" s="254">
        <f t="shared" si="190"/>
        <v>0</v>
      </c>
      <c r="CQ120" s="254">
        <f t="shared" si="191"/>
        <v>0</v>
      </c>
      <c r="CR120" s="254">
        <f t="shared" si="192"/>
        <v>0</v>
      </c>
      <c r="CS120" s="254">
        <f t="shared" si="193"/>
        <v>0</v>
      </c>
      <c r="CT120" s="254">
        <f t="shared" si="194"/>
        <v>0</v>
      </c>
      <c r="CU120" s="254">
        <f t="shared" si="195"/>
        <v>0</v>
      </c>
      <c r="CV120" s="254">
        <f t="shared" si="196"/>
        <v>0</v>
      </c>
      <c r="CW120" s="254">
        <f t="shared" si="197"/>
        <v>0</v>
      </c>
      <c r="CX120" s="254">
        <f t="shared" si="198"/>
        <v>0</v>
      </c>
      <c r="CY120" s="254">
        <f t="shared" si="199"/>
        <v>0</v>
      </c>
      <c r="CZ120" s="254">
        <f t="shared" si="200"/>
        <v>0</v>
      </c>
      <c r="DA120" s="254">
        <f t="shared" si="201"/>
        <v>0</v>
      </c>
      <c r="DB120" s="254">
        <f t="shared" si="202"/>
        <v>0</v>
      </c>
      <c r="DC120" s="254">
        <f t="shared" si="203"/>
        <v>0</v>
      </c>
      <c r="DD120" s="254">
        <f t="shared" si="204"/>
        <v>0</v>
      </c>
      <c r="DE120" s="254">
        <f t="shared" si="205"/>
        <v>0</v>
      </c>
      <c r="DF120" s="254">
        <f t="shared" si="206"/>
        <v>0</v>
      </c>
      <c r="DG120" s="254">
        <f t="shared" si="207"/>
        <v>0</v>
      </c>
      <c r="DH120" s="254">
        <f t="shared" si="208"/>
        <v>0</v>
      </c>
      <c r="DI120" s="254">
        <f t="shared" si="209"/>
        <v>0</v>
      </c>
      <c r="DJ120" s="254">
        <f t="shared" si="210"/>
        <v>0</v>
      </c>
      <c r="DK120" s="254">
        <f t="shared" si="211"/>
        <v>0</v>
      </c>
      <c r="DL120" s="254">
        <f t="shared" si="212"/>
        <v>0</v>
      </c>
      <c r="DM120" s="254">
        <f t="shared" si="213"/>
        <v>0</v>
      </c>
      <c r="DN120" s="254">
        <f t="shared" si="214"/>
        <v>0</v>
      </c>
      <c r="DO120" s="254">
        <f t="shared" si="215"/>
        <v>0</v>
      </c>
      <c r="DP120" s="254">
        <f t="shared" si="216"/>
        <v>0</v>
      </c>
      <c r="DQ120" s="254">
        <f t="shared" si="217"/>
        <v>0</v>
      </c>
      <c r="DR120" s="254">
        <f t="shared" si="218"/>
        <v>0</v>
      </c>
      <c r="DS120" s="254">
        <f t="shared" si="219"/>
        <v>0</v>
      </c>
      <c r="DT120" s="254">
        <f t="shared" si="220"/>
        <v>0</v>
      </c>
      <c r="DU120" s="254">
        <f t="shared" si="221"/>
        <v>0</v>
      </c>
      <c r="DV120" s="254">
        <f t="shared" si="222"/>
        <v>0</v>
      </c>
    </row>
    <row r="121" spans="1:126" ht="24" customHeight="1">
      <c r="A121" s="11" t="str">
        <f ca="1">IF(AG121&lt;&gt;"OK","",CONCATENATE(TEXT('Front Page'!$F$33,"000"),TEXT('Front Page'!$F$31,"000"),"-",LEFT('Front Page'!$R$53,5),"-",LEFT(D121,1),AJ121, "-",TEXT(B121,"000")))</f>
        <v/>
      </c>
      <c r="B121" s="12" t="str">
        <f>IFERROR(IF(E121="","",MAX(B$17:B120)+1),"")</f>
        <v/>
      </c>
      <c r="C121" s="13"/>
      <c r="D121" s="29" t="str">
        <f t="shared" si="141"/>
        <v>None</v>
      </c>
      <c r="E121" s="29" t="str">
        <f t="shared" si="109"/>
        <v/>
      </c>
      <c r="F121" s="29" t="str">
        <f t="shared" si="110"/>
        <v/>
      </c>
      <c r="G121" s="363"/>
      <c r="H121" s="364"/>
      <c r="I121" s="325" t="str">
        <f t="shared" si="224"/>
        <v>No</v>
      </c>
      <c r="J121" s="314">
        <v>0</v>
      </c>
      <c r="K121" s="312">
        <v>0</v>
      </c>
      <c r="L121" s="312">
        <v>0</v>
      </c>
      <c r="M121" s="312">
        <v>0</v>
      </c>
      <c r="N121" s="312">
        <v>0</v>
      </c>
      <c r="O121" s="312">
        <v>0</v>
      </c>
      <c r="P121" s="312">
        <v>0</v>
      </c>
      <c r="Q121" s="312">
        <v>0</v>
      </c>
      <c r="R121" s="312">
        <v>0</v>
      </c>
      <c r="S121" s="312">
        <v>0</v>
      </c>
      <c r="T121" s="312">
        <v>0</v>
      </c>
      <c r="U121" s="312">
        <v>0</v>
      </c>
      <c r="V121" s="313">
        <v>1</v>
      </c>
      <c r="W121" s="313">
        <v>1</v>
      </c>
      <c r="X121" s="312">
        <v>0</v>
      </c>
      <c r="Y121" s="312">
        <v>0</v>
      </c>
      <c r="Z121" s="312">
        <v>0</v>
      </c>
      <c r="AA121" s="14">
        <v>0</v>
      </c>
      <c r="AB121" s="317"/>
      <c r="AC121" s="15" t="str">
        <f t="shared" si="143"/>
        <v/>
      </c>
      <c r="AD121" s="15" t="str">
        <f t="shared" si="144"/>
        <v/>
      </c>
      <c r="AE121" s="16" t="str">
        <f t="shared" si="145"/>
        <v>0 - 0</v>
      </c>
      <c r="AF121" s="20" t="str">
        <f t="shared" si="223"/>
        <v>Not an offer</v>
      </c>
      <c r="AG121" s="276" t="str">
        <f t="shared" si="172"/>
        <v>Not an Offer</v>
      </c>
      <c r="AH121" s="150"/>
      <c r="AI121" s="254">
        <v>105</v>
      </c>
      <c r="AJ121" s="149" t="str">
        <f t="shared" si="173"/>
        <v>00-TAG</v>
      </c>
      <c r="AK121" s="254" t="b">
        <f t="shared" si="111"/>
        <v>0</v>
      </c>
      <c r="AL121" s="254">
        <f t="shared" si="146"/>
        <v>0</v>
      </c>
      <c r="AM121" s="254">
        <f t="shared" si="174"/>
        <v>0</v>
      </c>
      <c r="AN121" s="288">
        <f t="shared" si="147"/>
        <v>0</v>
      </c>
      <c r="AO121" s="288">
        <f>IF(AND($BU121=$BV121,BU121=AO$13),$J121&amp;$K121&amp;$L121&amp;$M121&amp;$N121&amp;$O121&amp;$P121&amp;$Q121&amp;$R121&amp;$S121&amp;$T121&amp;$U121,IFERROR(MATCH($AN121,AO$17:AO120,0),-1000))</f>
        <v>1</v>
      </c>
      <c r="AP121" s="288">
        <f>IF(AND($BU121=$BV121,BV121=AP$13),$J121&amp;$K121&amp;$L121&amp;$M121&amp;$N121&amp;$O121&amp;$P121&amp;$Q121&amp;$R121&amp;$S121&amp;$T121&amp;$U121,IFERROR(MATCH($AN121,AP$17:AP120,0),-1000))</f>
        <v>1</v>
      </c>
      <c r="AQ121" s="288">
        <f>IF(AND($BU121=$BV121,BW121=AQ$13),$J121&amp;$K121&amp;$L121&amp;$M121&amp;$N121&amp;$O121&amp;$P121&amp;$Q121&amp;$R121&amp;$S121&amp;$T121&amp;$U121,IFERROR(MATCH($AN121,AQ$17:AQ120,0),-1000))</f>
        <v>1</v>
      </c>
      <c r="AR121" s="288">
        <f>IF(AND($BU121=$BV121,BX121=AR$13),$J121&amp;$K121&amp;$L121&amp;$M121&amp;$N121&amp;$O121&amp;$P121&amp;$Q121&amp;$R121&amp;$S121&amp;$T121&amp;$U121,IFERROR(MATCH($AN121,AR$17:AR120,0),-1000))</f>
        <v>1</v>
      </c>
      <c r="AS121" s="254">
        <f t="shared" si="112"/>
        <v>0</v>
      </c>
      <c r="AT121" s="261" t="str">
        <f t="shared" si="148"/>
        <v/>
      </c>
      <c r="AU121" s="254" t="str">
        <f t="shared" si="149"/>
        <v/>
      </c>
      <c r="AV121" s="254" t="str">
        <f t="shared" si="150"/>
        <v/>
      </c>
      <c r="AW121" s="254" t="str">
        <f t="shared" si="151"/>
        <v/>
      </c>
      <c r="AX121" s="254" t="str">
        <f t="shared" si="152"/>
        <v/>
      </c>
      <c r="AY121" s="254" t="str">
        <f t="shared" si="153"/>
        <v/>
      </c>
      <c r="AZ121" s="254" t="str">
        <f t="shared" si="154"/>
        <v/>
      </c>
      <c r="BA121" s="254" t="str">
        <f t="shared" si="155"/>
        <v/>
      </c>
      <c r="BB121" s="254" t="str">
        <f t="shared" si="156"/>
        <v/>
      </c>
      <c r="BC121" s="254" t="str">
        <f t="shared" si="157"/>
        <v/>
      </c>
      <c r="BD121" s="254" t="str">
        <f t="shared" si="158"/>
        <v/>
      </c>
      <c r="BE121" s="262" t="str">
        <f t="shared" si="159"/>
        <v/>
      </c>
      <c r="BF121" s="263" t="str">
        <f t="shared" si="160"/>
        <v/>
      </c>
      <c r="BG121" s="254" t="str">
        <f t="shared" si="161"/>
        <v/>
      </c>
      <c r="BH121" s="254" t="str">
        <f t="shared" si="162"/>
        <v/>
      </c>
      <c r="BI121" s="254" t="str">
        <f t="shared" si="163"/>
        <v/>
      </c>
      <c r="BJ121" s="254" t="str">
        <f t="shared" si="164"/>
        <v/>
      </c>
      <c r="BK121" s="254" t="str">
        <f t="shared" si="165"/>
        <v/>
      </c>
      <c r="BL121" s="254" t="str">
        <f t="shared" si="166"/>
        <v/>
      </c>
      <c r="BM121" s="254" t="str">
        <f t="shared" si="167"/>
        <v/>
      </c>
      <c r="BN121" s="254" t="str">
        <f t="shared" si="168"/>
        <v/>
      </c>
      <c r="BO121" s="254" t="str">
        <f t="shared" si="169"/>
        <v/>
      </c>
      <c r="BP121" s="254" t="str">
        <f t="shared" si="170"/>
        <v/>
      </c>
      <c r="BQ121" s="264" t="str">
        <f t="shared" si="171"/>
        <v/>
      </c>
      <c r="BR121" s="261" t="str">
        <f t="shared" si="115"/>
        <v/>
      </c>
      <c r="BS121" s="254" t="str">
        <f t="shared" si="116"/>
        <v/>
      </c>
      <c r="BT121" s="254" t="str">
        <f t="shared" si="225"/>
        <v/>
      </c>
      <c r="BU121" s="265" t="str">
        <f t="shared" si="118"/>
        <v/>
      </c>
      <c r="BV121" s="263" t="str">
        <f t="shared" si="119"/>
        <v/>
      </c>
      <c r="BW121" s="254" t="str">
        <f t="shared" si="226"/>
        <v/>
      </c>
      <c r="BX121" s="254" t="str">
        <f t="shared" si="121"/>
        <v/>
      </c>
      <c r="BY121" s="264" t="str">
        <f t="shared" si="122"/>
        <v/>
      </c>
      <c r="BZ121" s="254" t="str">
        <f t="shared" si="123"/>
        <v/>
      </c>
      <c r="CA121" s="254">
        <f t="shared" si="175"/>
        <v>0</v>
      </c>
      <c r="CB121" s="254">
        <f t="shared" si="176"/>
        <v>0</v>
      </c>
      <c r="CC121" s="254">
        <f t="shared" si="177"/>
        <v>0</v>
      </c>
      <c r="CD121" s="254">
        <f t="shared" si="178"/>
        <v>0</v>
      </c>
      <c r="CE121" s="254">
        <f t="shared" si="179"/>
        <v>0</v>
      </c>
      <c r="CF121" s="254">
        <f t="shared" si="180"/>
        <v>0</v>
      </c>
      <c r="CG121" s="254">
        <f t="shared" si="181"/>
        <v>0</v>
      </c>
      <c r="CH121" s="254">
        <f t="shared" si="182"/>
        <v>0</v>
      </c>
      <c r="CI121" s="254">
        <f t="shared" si="183"/>
        <v>0</v>
      </c>
      <c r="CJ121" s="254">
        <f t="shared" si="184"/>
        <v>0</v>
      </c>
      <c r="CK121" s="254">
        <f t="shared" si="185"/>
        <v>0</v>
      </c>
      <c r="CL121" s="254">
        <f t="shared" si="186"/>
        <v>0</v>
      </c>
      <c r="CM121" s="254">
        <f t="shared" si="187"/>
        <v>0</v>
      </c>
      <c r="CN121" s="254">
        <f t="shared" si="188"/>
        <v>0</v>
      </c>
      <c r="CO121" s="254">
        <f t="shared" si="189"/>
        <v>0</v>
      </c>
      <c r="CP121" s="254">
        <f t="shared" si="190"/>
        <v>0</v>
      </c>
      <c r="CQ121" s="254">
        <f t="shared" si="191"/>
        <v>0</v>
      </c>
      <c r="CR121" s="254">
        <f t="shared" si="192"/>
        <v>0</v>
      </c>
      <c r="CS121" s="254">
        <f t="shared" si="193"/>
        <v>0</v>
      </c>
      <c r="CT121" s="254">
        <f t="shared" si="194"/>
        <v>0</v>
      </c>
      <c r="CU121" s="254">
        <f t="shared" si="195"/>
        <v>0</v>
      </c>
      <c r="CV121" s="254">
        <f t="shared" si="196"/>
        <v>0</v>
      </c>
      <c r="CW121" s="254">
        <f t="shared" si="197"/>
        <v>0</v>
      </c>
      <c r="CX121" s="254">
        <f t="shared" si="198"/>
        <v>0</v>
      </c>
      <c r="CY121" s="254">
        <f t="shared" si="199"/>
        <v>0</v>
      </c>
      <c r="CZ121" s="254">
        <f t="shared" si="200"/>
        <v>0</v>
      </c>
      <c r="DA121" s="254">
        <f t="shared" si="201"/>
        <v>0</v>
      </c>
      <c r="DB121" s="254">
        <f t="shared" si="202"/>
        <v>0</v>
      </c>
      <c r="DC121" s="254">
        <f t="shared" si="203"/>
        <v>0</v>
      </c>
      <c r="DD121" s="254">
        <f t="shared" si="204"/>
        <v>0</v>
      </c>
      <c r="DE121" s="254">
        <f t="shared" si="205"/>
        <v>0</v>
      </c>
      <c r="DF121" s="254">
        <f t="shared" si="206"/>
        <v>0</v>
      </c>
      <c r="DG121" s="254">
        <f t="shared" si="207"/>
        <v>0</v>
      </c>
      <c r="DH121" s="254">
        <f t="shared" si="208"/>
        <v>0</v>
      </c>
      <c r="DI121" s="254">
        <f t="shared" si="209"/>
        <v>0</v>
      </c>
      <c r="DJ121" s="254">
        <f t="shared" si="210"/>
        <v>0</v>
      </c>
      <c r="DK121" s="254">
        <f t="shared" si="211"/>
        <v>0</v>
      </c>
      <c r="DL121" s="254">
        <f t="shared" si="212"/>
        <v>0</v>
      </c>
      <c r="DM121" s="254">
        <f t="shared" si="213"/>
        <v>0</v>
      </c>
      <c r="DN121" s="254">
        <f t="shared" si="214"/>
        <v>0</v>
      </c>
      <c r="DO121" s="254">
        <f t="shared" si="215"/>
        <v>0</v>
      </c>
      <c r="DP121" s="254">
        <f t="shared" si="216"/>
        <v>0</v>
      </c>
      <c r="DQ121" s="254">
        <f t="shared" si="217"/>
        <v>0</v>
      </c>
      <c r="DR121" s="254">
        <f t="shared" si="218"/>
        <v>0</v>
      </c>
      <c r="DS121" s="254">
        <f t="shared" si="219"/>
        <v>0</v>
      </c>
      <c r="DT121" s="254">
        <f t="shared" si="220"/>
        <v>0</v>
      </c>
      <c r="DU121" s="254">
        <f t="shared" si="221"/>
        <v>0</v>
      </c>
      <c r="DV121" s="254">
        <f t="shared" si="222"/>
        <v>0</v>
      </c>
    </row>
    <row r="122" spans="1:126" ht="24" customHeight="1">
      <c r="A122" s="11" t="str">
        <f ca="1">IF(AG122&lt;&gt;"OK","",CONCATENATE(TEXT('Front Page'!$F$33,"000"),TEXT('Front Page'!$F$31,"000"),"-",LEFT('Front Page'!$R$53,5),"-",LEFT(D122,1),AJ122, "-",TEXT(B122,"000")))</f>
        <v/>
      </c>
      <c r="B122" s="12" t="str">
        <f>IFERROR(IF(E122="","",MAX(B$17:B121)+1),"")</f>
        <v/>
      </c>
      <c r="C122" s="13"/>
      <c r="D122" s="29" t="str">
        <f t="shared" si="141"/>
        <v>None</v>
      </c>
      <c r="E122" s="29" t="str">
        <f t="shared" si="109"/>
        <v/>
      </c>
      <c r="F122" s="29" t="str">
        <f t="shared" si="110"/>
        <v/>
      </c>
      <c r="G122" s="363"/>
      <c r="H122" s="364"/>
      <c r="I122" s="325" t="str">
        <f t="shared" si="224"/>
        <v>No</v>
      </c>
      <c r="J122" s="314">
        <v>0</v>
      </c>
      <c r="K122" s="312">
        <v>0</v>
      </c>
      <c r="L122" s="312">
        <v>0</v>
      </c>
      <c r="M122" s="312">
        <v>0</v>
      </c>
      <c r="N122" s="312">
        <v>0</v>
      </c>
      <c r="O122" s="312">
        <v>0</v>
      </c>
      <c r="P122" s="312">
        <v>0</v>
      </c>
      <c r="Q122" s="312">
        <v>0</v>
      </c>
      <c r="R122" s="312">
        <v>0</v>
      </c>
      <c r="S122" s="312">
        <v>0</v>
      </c>
      <c r="T122" s="312">
        <v>0</v>
      </c>
      <c r="U122" s="312">
        <v>0</v>
      </c>
      <c r="V122" s="313">
        <v>1</v>
      </c>
      <c r="W122" s="313">
        <v>1</v>
      </c>
      <c r="X122" s="312">
        <v>0</v>
      </c>
      <c r="Y122" s="312">
        <v>0</v>
      </c>
      <c r="Z122" s="312">
        <v>0</v>
      </c>
      <c r="AA122" s="14">
        <v>0</v>
      </c>
      <c r="AB122" s="317"/>
      <c r="AC122" s="15" t="str">
        <f t="shared" si="143"/>
        <v/>
      </c>
      <c r="AD122" s="15" t="str">
        <f t="shared" si="144"/>
        <v/>
      </c>
      <c r="AE122" s="16" t="str">
        <f t="shared" si="145"/>
        <v>0 - 0</v>
      </c>
      <c r="AF122" s="20" t="str">
        <f t="shared" si="223"/>
        <v>Not an offer</v>
      </c>
      <c r="AG122" s="276" t="str">
        <f t="shared" si="172"/>
        <v>Not an Offer</v>
      </c>
      <c r="AH122" s="150"/>
      <c r="AI122" s="254">
        <v>106</v>
      </c>
      <c r="AJ122" s="149" t="str">
        <f t="shared" si="173"/>
        <v>00-TAG</v>
      </c>
      <c r="AK122" s="254" t="b">
        <f t="shared" si="111"/>
        <v>0</v>
      </c>
      <c r="AL122" s="254">
        <f t="shared" si="146"/>
        <v>0</v>
      </c>
      <c r="AM122" s="254">
        <f t="shared" si="174"/>
        <v>0</v>
      </c>
      <c r="AN122" s="288">
        <f t="shared" si="147"/>
        <v>0</v>
      </c>
      <c r="AO122" s="288">
        <f>IF(AND($BU122=$BV122,BU122=AO$13),$J122&amp;$K122&amp;$L122&amp;$M122&amp;$N122&amp;$O122&amp;$P122&amp;$Q122&amp;$R122&amp;$S122&amp;$T122&amp;$U122,IFERROR(MATCH($AN122,AO$17:AO121,0),-1000))</f>
        <v>1</v>
      </c>
      <c r="AP122" s="288">
        <f>IF(AND($BU122=$BV122,BV122=AP$13),$J122&amp;$K122&amp;$L122&amp;$M122&amp;$N122&amp;$O122&amp;$P122&amp;$Q122&amp;$R122&amp;$S122&amp;$T122&amp;$U122,IFERROR(MATCH($AN122,AP$17:AP121,0),-1000))</f>
        <v>1</v>
      </c>
      <c r="AQ122" s="288">
        <f>IF(AND($BU122=$BV122,BW122=AQ$13),$J122&amp;$K122&amp;$L122&amp;$M122&amp;$N122&amp;$O122&amp;$P122&amp;$Q122&amp;$R122&amp;$S122&amp;$T122&amp;$U122,IFERROR(MATCH($AN122,AQ$17:AQ121,0),-1000))</f>
        <v>1</v>
      </c>
      <c r="AR122" s="288">
        <f>IF(AND($BU122=$BV122,BX122=AR$13),$J122&amp;$K122&amp;$L122&amp;$M122&amp;$N122&amp;$O122&amp;$P122&amp;$Q122&amp;$R122&amp;$S122&amp;$T122&amp;$U122,IFERROR(MATCH($AN122,AR$17:AR121,0),-1000))</f>
        <v>1</v>
      </c>
      <c r="AS122" s="254">
        <f t="shared" si="112"/>
        <v>0</v>
      </c>
      <c r="AT122" s="261" t="str">
        <f t="shared" si="148"/>
        <v/>
      </c>
      <c r="AU122" s="254" t="str">
        <f t="shared" si="149"/>
        <v/>
      </c>
      <c r="AV122" s="254" t="str">
        <f t="shared" si="150"/>
        <v/>
      </c>
      <c r="AW122" s="254" t="str">
        <f t="shared" si="151"/>
        <v/>
      </c>
      <c r="AX122" s="254" t="str">
        <f t="shared" si="152"/>
        <v/>
      </c>
      <c r="AY122" s="254" t="str">
        <f t="shared" si="153"/>
        <v/>
      </c>
      <c r="AZ122" s="254" t="str">
        <f t="shared" si="154"/>
        <v/>
      </c>
      <c r="BA122" s="254" t="str">
        <f t="shared" si="155"/>
        <v/>
      </c>
      <c r="BB122" s="254" t="str">
        <f t="shared" si="156"/>
        <v/>
      </c>
      <c r="BC122" s="254" t="str">
        <f t="shared" si="157"/>
        <v/>
      </c>
      <c r="BD122" s="254" t="str">
        <f t="shared" si="158"/>
        <v/>
      </c>
      <c r="BE122" s="262" t="str">
        <f t="shared" si="159"/>
        <v/>
      </c>
      <c r="BF122" s="263" t="str">
        <f t="shared" si="160"/>
        <v/>
      </c>
      <c r="BG122" s="254" t="str">
        <f t="shared" si="161"/>
        <v/>
      </c>
      <c r="BH122" s="254" t="str">
        <f t="shared" si="162"/>
        <v/>
      </c>
      <c r="BI122" s="254" t="str">
        <f t="shared" si="163"/>
        <v/>
      </c>
      <c r="BJ122" s="254" t="str">
        <f t="shared" si="164"/>
        <v/>
      </c>
      <c r="BK122" s="254" t="str">
        <f t="shared" si="165"/>
        <v/>
      </c>
      <c r="BL122" s="254" t="str">
        <f t="shared" si="166"/>
        <v/>
      </c>
      <c r="BM122" s="254" t="str">
        <f t="shared" si="167"/>
        <v/>
      </c>
      <c r="BN122" s="254" t="str">
        <f t="shared" si="168"/>
        <v/>
      </c>
      <c r="BO122" s="254" t="str">
        <f t="shared" si="169"/>
        <v/>
      </c>
      <c r="BP122" s="254" t="str">
        <f t="shared" si="170"/>
        <v/>
      </c>
      <c r="BQ122" s="264" t="str">
        <f t="shared" si="171"/>
        <v/>
      </c>
      <c r="BR122" s="261" t="str">
        <f t="shared" si="115"/>
        <v/>
      </c>
      <c r="BS122" s="254" t="str">
        <f t="shared" si="116"/>
        <v/>
      </c>
      <c r="BT122" s="254" t="str">
        <f t="shared" si="225"/>
        <v/>
      </c>
      <c r="BU122" s="265" t="str">
        <f t="shared" si="118"/>
        <v/>
      </c>
      <c r="BV122" s="263" t="str">
        <f t="shared" si="119"/>
        <v/>
      </c>
      <c r="BW122" s="254" t="str">
        <f t="shared" si="226"/>
        <v/>
      </c>
      <c r="BX122" s="254" t="str">
        <f t="shared" si="121"/>
        <v/>
      </c>
      <c r="BY122" s="264" t="str">
        <f t="shared" si="122"/>
        <v/>
      </c>
      <c r="BZ122" s="254" t="str">
        <f t="shared" si="123"/>
        <v/>
      </c>
      <c r="CA122" s="254">
        <f t="shared" si="175"/>
        <v>0</v>
      </c>
      <c r="CB122" s="254">
        <f t="shared" si="176"/>
        <v>0</v>
      </c>
      <c r="CC122" s="254">
        <f t="shared" si="177"/>
        <v>0</v>
      </c>
      <c r="CD122" s="254">
        <f t="shared" si="178"/>
        <v>0</v>
      </c>
      <c r="CE122" s="254">
        <f t="shared" si="179"/>
        <v>0</v>
      </c>
      <c r="CF122" s="254">
        <f t="shared" si="180"/>
        <v>0</v>
      </c>
      <c r="CG122" s="254">
        <f t="shared" si="181"/>
        <v>0</v>
      </c>
      <c r="CH122" s="254">
        <f t="shared" si="182"/>
        <v>0</v>
      </c>
      <c r="CI122" s="254">
        <f t="shared" si="183"/>
        <v>0</v>
      </c>
      <c r="CJ122" s="254">
        <f t="shared" si="184"/>
        <v>0</v>
      </c>
      <c r="CK122" s="254">
        <f t="shared" si="185"/>
        <v>0</v>
      </c>
      <c r="CL122" s="254">
        <f t="shared" si="186"/>
        <v>0</v>
      </c>
      <c r="CM122" s="254">
        <f t="shared" si="187"/>
        <v>0</v>
      </c>
      <c r="CN122" s="254">
        <f t="shared" si="188"/>
        <v>0</v>
      </c>
      <c r="CO122" s="254">
        <f t="shared" si="189"/>
        <v>0</v>
      </c>
      <c r="CP122" s="254">
        <f t="shared" si="190"/>
        <v>0</v>
      </c>
      <c r="CQ122" s="254">
        <f t="shared" si="191"/>
        <v>0</v>
      </c>
      <c r="CR122" s="254">
        <f t="shared" si="192"/>
        <v>0</v>
      </c>
      <c r="CS122" s="254">
        <f t="shared" si="193"/>
        <v>0</v>
      </c>
      <c r="CT122" s="254">
        <f t="shared" si="194"/>
        <v>0</v>
      </c>
      <c r="CU122" s="254">
        <f t="shared" si="195"/>
        <v>0</v>
      </c>
      <c r="CV122" s="254">
        <f t="shared" si="196"/>
        <v>0</v>
      </c>
      <c r="CW122" s="254">
        <f t="shared" si="197"/>
        <v>0</v>
      </c>
      <c r="CX122" s="254">
        <f t="shared" si="198"/>
        <v>0</v>
      </c>
      <c r="CY122" s="254">
        <f t="shared" si="199"/>
        <v>0</v>
      </c>
      <c r="CZ122" s="254">
        <f t="shared" si="200"/>
        <v>0</v>
      </c>
      <c r="DA122" s="254">
        <f t="shared" si="201"/>
        <v>0</v>
      </c>
      <c r="DB122" s="254">
        <f t="shared" si="202"/>
        <v>0</v>
      </c>
      <c r="DC122" s="254">
        <f t="shared" si="203"/>
        <v>0</v>
      </c>
      <c r="DD122" s="254">
        <f t="shared" si="204"/>
        <v>0</v>
      </c>
      <c r="DE122" s="254">
        <f t="shared" si="205"/>
        <v>0</v>
      </c>
      <c r="DF122" s="254">
        <f t="shared" si="206"/>
        <v>0</v>
      </c>
      <c r="DG122" s="254">
        <f t="shared" si="207"/>
        <v>0</v>
      </c>
      <c r="DH122" s="254">
        <f t="shared" si="208"/>
        <v>0</v>
      </c>
      <c r="DI122" s="254">
        <f t="shared" si="209"/>
        <v>0</v>
      </c>
      <c r="DJ122" s="254">
        <f t="shared" si="210"/>
        <v>0</v>
      </c>
      <c r="DK122" s="254">
        <f t="shared" si="211"/>
        <v>0</v>
      </c>
      <c r="DL122" s="254">
        <f t="shared" si="212"/>
        <v>0</v>
      </c>
      <c r="DM122" s="254">
        <f t="shared" si="213"/>
        <v>0</v>
      </c>
      <c r="DN122" s="254">
        <f t="shared" si="214"/>
        <v>0</v>
      </c>
      <c r="DO122" s="254">
        <f t="shared" si="215"/>
        <v>0</v>
      </c>
      <c r="DP122" s="254">
        <f t="shared" si="216"/>
        <v>0</v>
      </c>
      <c r="DQ122" s="254">
        <f t="shared" si="217"/>
        <v>0</v>
      </c>
      <c r="DR122" s="254">
        <f t="shared" si="218"/>
        <v>0</v>
      </c>
      <c r="DS122" s="254">
        <f t="shared" si="219"/>
        <v>0</v>
      </c>
      <c r="DT122" s="254">
        <f t="shared" si="220"/>
        <v>0</v>
      </c>
      <c r="DU122" s="254">
        <f t="shared" si="221"/>
        <v>0</v>
      </c>
      <c r="DV122" s="254">
        <f t="shared" si="222"/>
        <v>0</v>
      </c>
    </row>
    <row r="123" spans="1:126" ht="24" customHeight="1">
      <c r="A123" s="11" t="str">
        <f ca="1">IF(AG123&lt;&gt;"OK","",CONCATENATE(TEXT('Front Page'!$F$33,"000"),TEXT('Front Page'!$F$31,"000"),"-",LEFT('Front Page'!$R$53,5),"-",LEFT(D123,1),AJ123, "-",TEXT(B123,"000")))</f>
        <v/>
      </c>
      <c r="B123" s="12" t="str">
        <f>IFERROR(IF(E123="","",MAX(B$17:B122)+1),"")</f>
        <v/>
      </c>
      <c r="C123" s="13"/>
      <c r="D123" s="29" t="str">
        <f t="shared" si="141"/>
        <v>None</v>
      </c>
      <c r="E123" s="29" t="str">
        <f t="shared" si="109"/>
        <v/>
      </c>
      <c r="F123" s="29" t="str">
        <f t="shared" si="110"/>
        <v/>
      </c>
      <c r="G123" s="363"/>
      <c r="H123" s="364"/>
      <c r="I123" s="325" t="str">
        <f t="shared" si="224"/>
        <v>No</v>
      </c>
      <c r="J123" s="314">
        <v>0</v>
      </c>
      <c r="K123" s="312">
        <v>0</v>
      </c>
      <c r="L123" s="312">
        <v>0</v>
      </c>
      <c r="M123" s="312">
        <v>0</v>
      </c>
      <c r="N123" s="312">
        <v>0</v>
      </c>
      <c r="O123" s="312">
        <v>0</v>
      </c>
      <c r="P123" s="312">
        <v>0</v>
      </c>
      <c r="Q123" s="312">
        <v>0</v>
      </c>
      <c r="R123" s="312">
        <v>0</v>
      </c>
      <c r="S123" s="312">
        <v>0</v>
      </c>
      <c r="T123" s="312">
        <v>0</v>
      </c>
      <c r="U123" s="312">
        <v>0</v>
      </c>
      <c r="V123" s="313">
        <v>1</v>
      </c>
      <c r="W123" s="313">
        <v>1</v>
      </c>
      <c r="X123" s="312">
        <v>0</v>
      </c>
      <c r="Y123" s="312">
        <v>0</v>
      </c>
      <c r="Z123" s="312">
        <v>0</v>
      </c>
      <c r="AA123" s="14">
        <v>0</v>
      </c>
      <c r="AB123" s="317"/>
      <c r="AC123" s="15" t="str">
        <f t="shared" si="143"/>
        <v/>
      </c>
      <c r="AD123" s="15" t="str">
        <f t="shared" si="144"/>
        <v/>
      </c>
      <c r="AE123" s="16" t="str">
        <f t="shared" si="145"/>
        <v>0 - 0</v>
      </c>
      <c r="AF123" s="20" t="str">
        <f t="shared" si="223"/>
        <v>Not an offer</v>
      </c>
      <c r="AG123" s="276" t="str">
        <f t="shared" si="172"/>
        <v>Not an Offer</v>
      </c>
      <c r="AH123" s="150"/>
      <c r="AI123" s="254">
        <v>107</v>
      </c>
      <c r="AJ123" s="149" t="str">
        <f t="shared" si="173"/>
        <v>00-TAG</v>
      </c>
      <c r="AK123" s="254" t="b">
        <f t="shared" si="111"/>
        <v>0</v>
      </c>
      <c r="AL123" s="254">
        <f t="shared" si="146"/>
        <v>0</v>
      </c>
      <c r="AM123" s="254">
        <f t="shared" si="174"/>
        <v>0</v>
      </c>
      <c r="AN123" s="288">
        <f t="shared" si="147"/>
        <v>0</v>
      </c>
      <c r="AO123" s="288">
        <f>IF(AND($BU123=$BV123,BU123=AO$13),$J123&amp;$K123&amp;$L123&amp;$M123&amp;$N123&amp;$O123&amp;$P123&amp;$Q123&amp;$R123&amp;$S123&amp;$T123&amp;$U123,IFERROR(MATCH($AN123,AO$17:AO122,0),-1000))</f>
        <v>1</v>
      </c>
      <c r="AP123" s="288">
        <f>IF(AND($BU123=$BV123,BV123=AP$13),$J123&amp;$K123&amp;$L123&amp;$M123&amp;$N123&amp;$O123&amp;$P123&amp;$Q123&amp;$R123&amp;$S123&amp;$T123&amp;$U123,IFERROR(MATCH($AN123,AP$17:AP122,0),-1000))</f>
        <v>1</v>
      </c>
      <c r="AQ123" s="288">
        <f>IF(AND($BU123=$BV123,BW123=AQ$13),$J123&amp;$K123&amp;$L123&amp;$M123&amp;$N123&amp;$O123&amp;$P123&amp;$Q123&amp;$R123&amp;$S123&amp;$T123&amp;$U123,IFERROR(MATCH($AN123,AQ$17:AQ122,0),-1000))</f>
        <v>1</v>
      </c>
      <c r="AR123" s="288">
        <f>IF(AND($BU123=$BV123,BX123=AR$13),$J123&amp;$K123&amp;$L123&amp;$M123&amp;$N123&amp;$O123&amp;$P123&amp;$Q123&amp;$R123&amp;$S123&amp;$T123&amp;$U123,IFERROR(MATCH($AN123,AR$17:AR122,0),-1000))</f>
        <v>1</v>
      </c>
      <c r="AS123" s="254">
        <f t="shared" si="112"/>
        <v>0</v>
      </c>
      <c r="AT123" s="261" t="str">
        <f t="shared" si="148"/>
        <v/>
      </c>
      <c r="AU123" s="254" t="str">
        <f t="shared" si="149"/>
        <v/>
      </c>
      <c r="AV123" s="254" t="str">
        <f t="shared" si="150"/>
        <v/>
      </c>
      <c r="AW123" s="254" t="str">
        <f t="shared" si="151"/>
        <v/>
      </c>
      <c r="AX123" s="254" t="str">
        <f t="shared" si="152"/>
        <v/>
      </c>
      <c r="AY123" s="254" t="str">
        <f t="shared" si="153"/>
        <v/>
      </c>
      <c r="AZ123" s="254" t="str">
        <f t="shared" si="154"/>
        <v/>
      </c>
      <c r="BA123" s="254" t="str">
        <f t="shared" si="155"/>
        <v/>
      </c>
      <c r="BB123" s="254" t="str">
        <f t="shared" si="156"/>
        <v/>
      </c>
      <c r="BC123" s="254" t="str">
        <f t="shared" si="157"/>
        <v/>
      </c>
      <c r="BD123" s="254" t="str">
        <f t="shared" si="158"/>
        <v/>
      </c>
      <c r="BE123" s="262" t="str">
        <f t="shared" si="159"/>
        <v/>
      </c>
      <c r="BF123" s="263" t="str">
        <f t="shared" si="160"/>
        <v/>
      </c>
      <c r="BG123" s="254" t="str">
        <f t="shared" si="161"/>
        <v/>
      </c>
      <c r="BH123" s="254" t="str">
        <f t="shared" si="162"/>
        <v/>
      </c>
      <c r="BI123" s="254" t="str">
        <f t="shared" si="163"/>
        <v/>
      </c>
      <c r="BJ123" s="254" t="str">
        <f t="shared" si="164"/>
        <v/>
      </c>
      <c r="BK123" s="254" t="str">
        <f t="shared" si="165"/>
        <v/>
      </c>
      <c r="BL123" s="254" t="str">
        <f t="shared" si="166"/>
        <v/>
      </c>
      <c r="BM123" s="254" t="str">
        <f t="shared" si="167"/>
        <v/>
      </c>
      <c r="BN123" s="254" t="str">
        <f t="shared" si="168"/>
        <v/>
      </c>
      <c r="BO123" s="254" t="str">
        <f t="shared" si="169"/>
        <v/>
      </c>
      <c r="BP123" s="254" t="str">
        <f t="shared" si="170"/>
        <v/>
      </c>
      <c r="BQ123" s="264" t="str">
        <f t="shared" si="171"/>
        <v/>
      </c>
      <c r="BR123" s="261" t="str">
        <f t="shared" si="115"/>
        <v/>
      </c>
      <c r="BS123" s="254" t="str">
        <f t="shared" si="116"/>
        <v/>
      </c>
      <c r="BT123" s="254" t="str">
        <f t="shared" si="225"/>
        <v/>
      </c>
      <c r="BU123" s="265" t="str">
        <f t="shared" si="118"/>
        <v/>
      </c>
      <c r="BV123" s="263" t="str">
        <f t="shared" si="119"/>
        <v/>
      </c>
      <c r="BW123" s="254" t="str">
        <f t="shared" si="226"/>
        <v/>
      </c>
      <c r="BX123" s="254" t="str">
        <f t="shared" si="121"/>
        <v/>
      </c>
      <c r="BY123" s="264" t="str">
        <f t="shared" si="122"/>
        <v/>
      </c>
      <c r="BZ123" s="254" t="str">
        <f t="shared" si="123"/>
        <v/>
      </c>
      <c r="CA123" s="254">
        <f t="shared" si="175"/>
        <v>0</v>
      </c>
      <c r="CB123" s="254">
        <f t="shared" si="176"/>
        <v>0</v>
      </c>
      <c r="CC123" s="254">
        <f t="shared" si="177"/>
        <v>0</v>
      </c>
      <c r="CD123" s="254">
        <f t="shared" si="178"/>
        <v>0</v>
      </c>
      <c r="CE123" s="254">
        <f t="shared" si="179"/>
        <v>0</v>
      </c>
      <c r="CF123" s="254">
        <f t="shared" si="180"/>
        <v>0</v>
      </c>
      <c r="CG123" s="254">
        <f t="shared" si="181"/>
        <v>0</v>
      </c>
      <c r="CH123" s="254">
        <f t="shared" si="182"/>
        <v>0</v>
      </c>
      <c r="CI123" s="254">
        <f t="shared" si="183"/>
        <v>0</v>
      </c>
      <c r="CJ123" s="254">
        <f t="shared" si="184"/>
        <v>0</v>
      </c>
      <c r="CK123" s="254">
        <f t="shared" si="185"/>
        <v>0</v>
      </c>
      <c r="CL123" s="254">
        <f t="shared" si="186"/>
        <v>0</v>
      </c>
      <c r="CM123" s="254">
        <f t="shared" si="187"/>
        <v>0</v>
      </c>
      <c r="CN123" s="254">
        <f t="shared" si="188"/>
        <v>0</v>
      </c>
      <c r="CO123" s="254">
        <f t="shared" si="189"/>
        <v>0</v>
      </c>
      <c r="CP123" s="254">
        <f t="shared" si="190"/>
        <v>0</v>
      </c>
      <c r="CQ123" s="254">
        <f t="shared" si="191"/>
        <v>0</v>
      </c>
      <c r="CR123" s="254">
        <f t="shared" si="192"/>
        <v>0</v>
      </c>
      <c r="CS123" s="254">
        <f t="shared" si="193"/>
        <v>0</v>
      </c>
      <c r="CT123" s="254">
        <f t="shared" si="194"/>
        <v>0</v>
      </c>
      <c r="CU123" s="254">
        <f t="shared" si="195"/>
        <v>0</v>
      </c>
      <c r="CV123" s="254">
        <f t="shared" si="196"/>
        <v>0</v>
      </c>
      <c r="CW123" s="254">
        <f t="shared" si="197"/>
        <v>0</v>
      </c>
      <c r="CX123" s="254">
        <f t="shared" si="198"/>
        <v>0</v>
      </c>
      <c r="CY123" s="254">
        <f t="shared" si="199"/>
        <v>0</v>
      </c>
      <c r="CZ123" s="254">
        <f t="shared" si="200"/>
        <v>0</v>
      </c>
      <c r="DA123" s="254">
        <f t="shared" si="201"/>
        <v>0</v>
      </c>
      <c r="DB123" s="254">
        <f t="shared" si="202"/>
        <v>0</v>
      </c>
      <c r="DC123" s="254">
        <f t="shared" si="203"/>
        <v>0</v>
      </c>
      <c r="DD123" s="254">
        <f t="shared" si="204"/>
        <v>0</v>
      </c>
      <c r="DE123" s="254">
        <f t="shared" si="205"/>
        <v>0</v>
      </c>
      <c r="DF123" s="254">
        <f t="shared" si="206"/>
        <v>0</v>
      </c>
      <c r="DG123" s="254">
        <f t="shared" si="207"/>
        <v>0</v>
      </c>
      <c r="DH123" s="254">
        <f t="shared" si="208"/>
        <v>0</v>
      </c>
      <c r="DI123" s="254">
        <f t="shared" si="209"/>
        <v>0</v>
      </c>
      <c r="DJ123" s="254">
        <f t="shared" si="210"/>
        <v>0</v>
      </c>
      <c r="DK123" s="254">
        <f t="shared" si="211"/>
        <v>0</v>
      </c>
      <c r="DL123" s="254">
        <f t="shared" si="212"/>
        <v>0</v>
      </c>
      <c r="DM123" s="254">
        <f t="shared" si="213"/>
        <v>0</v>
      </c>
      <c r="DN123" s="254">
        <f t="shared" si="214"/>
        <v>0</v>
      </c>
      <c r="DO123" s="254">
        <f t="shared" si="215"/>
        <v>0</v>
      </c>
      <c r="DP123" s="254">
        <f t="shared" si="216"/>
        <v>0</v>
      </c>
      <c r="DQ123" s="254">
        <f t="shared" si="217"/>
        <v>0</v>
      </c>
      <c r="DR123" s="254">
        <f t="shared" si="218"/>
        <v>0</v>
      </c>
      <c r="DS123" s="254">
        <f t="shared" si="219"/>
        <v>0</v>
      </c>
      <c r="DT123" s="254">
        <f t="shared" si="220"/>
        <v>0</v>
      </c>
      <c r="DU123" s="254">
        <f t="shared" si="221"/>
        <v>0</v>
      </c>
      <c r="DV123" s="254">
        <f t="shared" si="222"/>
        <v>0</v>
      </c>
    </row>
    <row r="124" spans="1:126" ht="24" customHeight="1">
      <c r="A124" s="11" t="str">
        <f ca="1">IF(AG124&lt;&gt;"OK","",CONCATENATE(TEXT('Front Page'!$F$33,"000"),TEXT('Front Page'!$F$31,"000"),"-",LEFT('Front Page'!$R$53,5),"-",LEFT(D124,1),AJ124, "-",TEXT(B124,"000")))</f>
        <v/>
      </c>
      <c r="B124" s="12" t="str">
        <f>IFERROR(IF(E124="","",MAX(B$17:B123)+1),"")</f>
        <v/>
      </c>
      <c r="C124" s="13"/>
      <c r="D124" s="29" t="str">
        <f t="shared" si="141"/>
        <v>None</v>
      </c>
      <c r="E124" s="29" t="str">
        <f t="shared" si="109"/>
        <v/>
      </c>
      <c r="F124" s="29" t="str">
        <f t="shared" si="110"/>
        <v/>
      </c>
      <c r="G124" s="363"/>
      <c r="H124" s="364"/>
      <c r="I124" s="325" t="str">
        <f t="shared" si="224"/>
        <v>No</v>
      </c>
      <c r="J124" s="314">
        <v>0</v>
      </c>
      <c r="K124" s="312">
        <v>0</v>
      </c>
      <c r="L124" s="312">
        <v>0</v>
      </c>
      <c r="M124" s="312">
        <v>0</v>
      </c>
      <c r="N124" s="312">
        <v>0</v>
      </c>
      <c r="O124" s="312">
        <v>0</v>
      </c>
      <c r="P124" s="312">
        <v>0</v>
      </c>
      <c r="Q124" s="312">
        <v>0</v>
      </c>
      <c r="R124" s="312">
        <v>0</v>
      </c>
      <c r="S124" s="312">
        <v>0</v>
      </c>
      <c r="T124" s="312">
        <v>0</v>
      </c>
      <c r="U124" s="312">
        <v>0</v>
      </c>
      <c r="V124" s="313">
        <v>1</v>
      </c>
      <c r="W124" s="313">
        <v>1</v>
      </c>
      <c r="X124" s="312">
        <v>0</v>
      </c>
      <c r="Y124" s="312">
        <v>0</v>
      </c>
      <c r="Z124" s="312">
        <v>0</v>
      </c>
      <c r="AA124" s="14">
        <v>0</v>
      </c>
      <c r="AB124" s="317"/>
      <c r="AC124" s="15" t="str">
        <f t="shared" si="143"/>
        <v/>
      </c>
      <c r="AD124" s="15" t="str">
        <f t="shared" si="144"/>
        <v/>
      </c>
      <c r="AE124" s="16" t="str">
        <f t="shared" si="145"/>
        <v>0 - 0</v>
      </c>
      <c r="AF124" s="20" t="str">
        <f t="shared" si="223"/>
        <v>Not an offer</v>
      </c>
      <c r="AG124" s="276" t="str">
        <f t="shared" si="172"/>
        <v>Not an Offer</v>
      </c>
      <c r="AH124" s="150"/>
      <c r="AI124" s="254">
        <v>108</v>
      </c>
      <c r="AJ124" s="149" t="str">
        <f t="shared" si="173"/>
        <v>00-TAG</v>
      </c>
      <c r="AK124" s="254" t="b">
        <f t="shared" si="111"/>
        <v>0</v>
      </c>
      <c r="AL124" s="254">
        <f t="shared" si="146"/>
        <v>0</v>
      </c>
      <c r="AM124" s="254">
        <f t="shared" si="174"/>
        <v>0</v>
      </c>
      <c r="AN124" s="288">
        <f t="shared" si="147"/>
        <v>0</v>
      </c>
      <c r="AO124" s="288">
        <f>IF(AND($BU124=$BV124,BU124=AO$13),$J124&amp;$K124&amp;$L124&amp;$M124&amp;$N124&amp;$O124&amp;$P124&amp;$Q124&amp;$R124&amp;$S124&amp;$T124&amp;$U124,IFERROR(MATCH($AN124,AO$17:AO123,0),-1000))</f>
        <v>1</v>
      </c>
      <c r="AP124" s="288">
        <f>IF(AND($BU124=$BV124,BV124=AP$13),$J124&amp;$K124&amp;$L124&amp;$M124&amp;$N124&amp;$O124&amp;$P124&amp;$Q124&amp;$R124&amp;$S124&amp;$T124&amp;$U124,IFERROR(MATCH($AN124,AP$17:AP123,0),-1000))</f>
        <v>1</v>
      </c>
      <c r="AQ124" s="288">
        <f>IF(AND($BU124=$BV124,BW124=AQ$13),$J124&amp;$K124&amp;$L124&amp;$M124&amp;$N124&amp;$O124&amp;$P124&amp;$Q124&amp;$R124&amp;$S124&amp;$T124&amp;$U124,IFERROR(MATCH($AN124,AQ$17:AQ123,0),-1000))</f>
        <v>1</v>
      </c>
      <c r="AR124" s="288">
        <f>IF(AND($BU124=$BV124,BX124=AR$13),$J124&amp;$K124&amp;$L124&amp;$M124&amp;$N124&amp;$O124&amp;$P124&amp;$Q124&amp;$R124&amp;$S124&amp;$T124&amp;$U124,IFERROR(MATCH($AN124,AR$17:AR123,0),-1000))</f>
        <v>1</v>
      </c>
      <c r="AS124" s="254">
        <f t="shared" si="112"/>
        <v>0</v>
      </c>
      <c r="AT124" s="261" t="str">
        <f t="shared" si="148"/>
        <v/>
      </c>
      <c r="AU124" s="254" t="str">
        <f t="shared" si="149"/>
        <v/>
      </c>
      <c r="AV124" s="254" t="str">
        <f t="shared" si="150"/>
        <v/>
      </c>
      <c r="AW124" s="254" t="str">
        <f t="shared" si="151"/>
        <v/>
      </c>
      <c r="AX124" s="254" t="str">
        <f t="shared" si="152"/>
        <v/>
      </c>
      <c r="AY124" s="254" t="str">
        <f t="shared" si="153"/>
        <v/>
      </c>
      <c r="AZ124" s="254" t="str">
        <f t="shared" si="154"/>
        <v/>
      </c>
      <c r="BA124" s="254" t="str">
        <f t="shared" si="155"/>
        <v/>
      </c>
      <c r="BB124" s="254" t="str">
        <f t="shared" si="156"/>
        <v/>
      </c>
      <c r="BC124" s="254" t="str">
        <f t="shared" si="157"/>
        <v/>
      </c>
      <c r="BD124" s="254" t="str">
        <f t="shared" si="158"/>
        <v/>
      </c>
      <c r="BE124" s="262" t="str">
        <f t="shared" si="159"/>
        <v/>
      </c>
      <c r="BF124" s="263" t="str">
        <f t="shared" si="160"/>
        <v/>
      </c>
      <c r="BG124" s="254" t="str">
        <f t="shared" si="161"/>
        <v/>
      </c>
      <c r="BH124" s="254" t="str">
        <f t="shared" si="162"/>
        <v/>
      </c>
      <c r="BI124" s="254" t="str">
        <f t="shared" si="163"/>
        <v/>
      </c>
      <c r="BJ124" s="254" t="str">
        <f t="shared" si="164"/>
        <v/>
      </c>
      <c r="BK124" s="254" t="str">
        <f t="shared" si="165"/>
        <v/>
      </c>
      <c r="BL124" s="254" t="str">
        <f t="shared" si="166"/>
        <v/>
      </c>
      <c r="BM124" s="254" t="str">
        <f t="shared" si="167"/>
        <v/>
      </c>
      <c r="BN124" s="254" t="str">
        <f t="shared" si="168"/>
        <v/>
      </c>
      <c r="BO124" s="254" t="str">
        <f t="shared" si="169"/>
        <v/>
      </c>
      <c r="BP124" s="254" t="str">
        <f t="shared" si="170"/>
        <v/>
      </c>
      <c r="BQ124" s="264" t="str">
        <f t="shared" si="171"/>
        <v/>
      </c>
      <c r="BR124" s="261" t="str">
        <f t="shared" si="115"/>
        <v/>
      </c>
      <c r="BS124" s="254" t="str">
        <f t="shared" si="116"/>
        <v/>
      </c>
      <c r="BT124" s="254" t="str">
        <f t="shared" si="225"/>
        <v/>
      </c>
      <c r="BU124" s="265" t="str">
        <f t="shared" si="118"/>
        <v/>
      </c>
      <c r="BV124" s="263" t="str">
        <f t="shared" si="119"/>
        <v/>
      </c>
      <c r="BW124" s="254" t="str">
        <f t="shared" si="226"/>
        <v/>
      </c>
      <c r="BX124" s="254" t="str">
        <f t="shared" si="121"/>
        <v/>
      </c>
      <c r="BY124" s="264" t="str">
        <f t="shared" si="122"/>
        <v/>
      </c>
      <c r="BZ124" s="254" t="str">
        <f t="shared" si="123"/>
        <v/>
      </c>
      <c r="CA124" s="254">
        <f t="shared" si="175"/>
        <v>0</v>
      </c>
      <c r="CB124" s="254">
        <f t="shared" si="176"/>
        <v>0</v>
      </c>
      <c r="CC124" s="254">
        <f t="shared" si="177"/>
        <v>0</v>
      </c>
      <c r="CD124" s="254">
        <f t="shared" si="178"/>
        <v>0</v>
      </c>
      <c r="CE124" s="254">
        <f t="shared" si="179"/>
        <v>0</v>
      </c>
      <c r="CF124" s="254">
        <f t="shared" si="180"/>
        <v>0</v>
      </c>
      <c r="CG124" s="254">
        <f t="shared" si="181"/>
        <v>0</v>
      </c>
      <c r="CH124" s="254">
        <f t="shared" si="182"/>
        <v>0</v>
      </c>
      <c r="CI124" s="254">
        <f t="shared" si="183"/>
        <v>0</v>
      </c>
      <c r="CJ124" s="254">
        <f t="shared" si="184"/>
        <v>0</v>
      </c>
      <c r="CK124" s="254">
        <f t="shared" si="185"/>
        <v>0</v>
      </c>
      <c r="CL124" s="254">
        <f t="shared" si="186"/>
        <v>0</v>
      </c>
      <c r="CM124" s="254">
        <f t="shared" si="187"/>
        <v>0</v>
      </c>
      <c r="CN124" s="254">
        <f t="shared" si="188"/>
        <v>0</v>
      </c>
      <c r="CO124" s="254">
        <f t="shared" si="189"/>
        <v>0</v>
      </c>
      <c r="CP124" s="254">
        <f t="shared" si="190"/>
        <v>0</v>
      </c>
      <c r="CQ124" s="254">
        <f t="shared" si="191"/>
        <v>0</v>
      </c>
      <c r="CR124" s="254">
        <f t="shared" si="192"/>
        <v>0</v>
      </c>
      <c r="CS124" s="254">
        <f t="shared" si="193"/>
        <v>0</v>
      </c>
      <c r="CT124" s="254">
        <f t="shared" si="194"/>
        <v>0</v>
      </c>
      <c r="CU124" s="254">
        <f t="shared" si="195"/>
        <v>0</v>
      </c>
      <c r="CV124" s="254">
        <f t="shared" si="196"/>
        <v>0</v>
      </c>
      <c r="CW124" s="254">
        <f t="shared" si="197"/>
        <v>0</v>
      </c>
      <c r="CX124" s="254">
        <f t="shared" si="198"/>
        <v>0</v>
      </c>
      <c r="CY124" s="254">
        <f t="shared" si="199"/>
        <v>0</v>
      </c>
      <c r="CZ124" s="254">
        <f t="shared" si="200"/>
        <v>0</v>
      </c>
      <c r="DA124" s="254">
        <f t="shared" si="201"/>
        <v>0</v>
      </c>
      <c r="DB124" s="254">
        <f t="shared" si="202"/>
        <v>0</v>
      </c>
      <c r="DC124" s="254">
        <f t="shared" si="203"/>
        <v>0</v>
      </c>
      <c r="DD124" s="254">
        <f t="shared" si="204"/>
        <v>0</v>
      </c>
      <c r="DE124" s="254">
        <f t="shared" si="205"/>
        <v>0</v>
      </c>
      <c r="DF124" s="254">
        <f t="shared" si="206"/>
        <v>0</v>
      </c>
      <c r="DG124" s="254">
        <f t="shared" si="207"/>
        <v>0</v>
      </c>
      <c r="DH124" s="254">
        <f t="shared" si="208"/>
        <v>0</v>
      </c>
      <c r="DI124" s="254">
        <f t="shared" si="209"/>
        <v>0</v>
      </c>
      <c r="DJ124" s="254">
        <f t="shared" si="210"/>
        <v>0</v>
      </c>
      <c r="DK124" s="254">
        <f t="shared" si="211"/>
        <v>0</v>
      </c>
      <c r="DL124" s="254">
        <f t="shared" si="212"/>
        <v>0</v>
      </c>
      <c r="DM124" s="254">
        <f t="shared" si="213"/>
        <v>0</v>
      </c>
      <c r="DN124" s="254">
        <f t="shared" si="214"/>
        <v>0</v>
      </c>
      <c r="DO124" s="254">
        <f t="shared" si="215"/>
        <v>0</v>
      </c>
      <c r="DP124" s="254">
        <f t="shared" si="216"/>
        <v>0</v>
      </c>
      <c r="DQ124" s="254">
        <f t="shared" si="217"/>
        <v>0</v>
      </c>
      <c r="DR124" s="254">
        <f t="shared" si="218"/>
        <v>0</v>
      </c>
      <c r="DS124" s="254">
        <f t="shared" si="219"/>
        <v>0</v>
      </c>
      <c r="DT124" s="254">
        <f t="shared" si="220"/>
        <v>0</v>
      </c>
      <c r="DU124" s="254">
        <f t="shared" si="221"/>
        <v>0</v>
      </c>
      <c r="DV124" s="254">
        <f t="shared" si="222"/>
        <v>0</v>
      </c>
    </row>
    <row r="125" spans="1:126" ht="24" customHeight="1">
      <c r="A125" s="11" t="str">
        <f ca="1">IF(AG125&lt;&gt;"OK","",CONCATENATE(TEXT('Front Page'!$F$33,"000"),TEXT('Front Page'!$F$31,"000"),"-",LEFT('Front Page'!$R$53,5),"-",LEFT(D125,1),AJ125, "-",TEXT(B125,"000")))</f>
        <v/>
      </c>
      <c r="B125" s="12" t="str">
        <f>IFERROR(IF(E125="","",MAX(B$17:B124)+1),"")</f>
        <v/>
      </c>
      <c r="C125" s="13"/>
      <c r="D125" s="29" t="str">
        <f t="shared" si="141"/>
        <v>None</v>
      </c>
      <c r="E125" s="29" t="str">
        <f t="shared" si="109"/>
        <v/>
      </c>
      <c r="F125" s="29" t="str">
        <f t="shared" si="110"/>
        <v/>
      </c>
      <c r="G125" s="363"/>
      <c r="H125" s="364"/>
      <c r="I125" s="325" t="str">
        <f t="shared" si="224"/>
        <v>No</v>
      </c>
      <c r="J125" s="314">
        <v>0</v>
      </c>
      <c r="K125" s="312">
        <v>0</v>
      </c>
      <c r="L125" s="312">
        <v>0</v>
      </c>
      <c r="M125" s="312">
        <v>0</v>
      </c>
      <c r="N125" s="312">
        <v>0</v>
      </c>
      <c r="O125" s="312">
        <v>0</v>
      </c>
      <c r="P125" s="312">
        <v>0</v>
      </c>
      <c r="Q125" s="312">
        <v>0</v>
      </c>
      <c r="R125" s="312">
        <v>0</v>
      </c>
      <c r="S125" s="312">
        <v>0</v>
      </c>
      <c r="T125" s="312">
        <v>0</v>
      </c>
      <c r="U125" s="312">
        <v>0</v>
      </c>
      <c r="V125" s="313">
        <v>1</v>
      </c>
      <c r="W125" s="313">
        <v>1</v>
      </c>
      <c r="X125" s="312">
        <v>0</v>
      </c>
      <c r="Y125" s="312">
        <v>0</v>
      </c>
      <c r="Z125" s="312">
        <v>0</v>
      </c>
      <c r="AA125" s="14">
        <v>0</v>
      </c>
      <c r="AB125" s="317"/>
      <c r="AC125" s="15" t="str">
        <f t="shared" si="143"/>
        <v/>
      </c>
      <c r="AD125" s="15" t="str">
        <f t="shared" si="144"/>
        <v/>
      </c>
      <c r="AE125" s="16" t="str">
        <f t="shared" si="145"/>
        <v>0 - 0</v>
      </c>
      <c r="AF125" s="20" t="str">
        <f t="shared" si="223"/>
        <v>Not an offer</v>
      </c>
      <c r="AG125" s="276" t="str">
        <f t="shared" si="172"/>
        <v>Not an Offer</v>
      </c>
      <c r="AH125" s="150"/>
      <c r="AI125" s="254">
        <v>109</v>
      </c>
      <c r="AJ125" s="149" t="str">
        <f t="shared" si="173"/>
        <v>00-TAG</v>
      </c>
      <c r="AK125" s="254" t="b">
        <f t="shared" si="111"/>
        <v>0</v>
      </c>
      <c r="AL125" s="254">
        <f t="shared" si="146"/>
        <v>0</v>
      </c>
      <c r="AM125" s="254">
        <f t="shared" si="174"/>
        <v>0</v>
      </c>
      <c r="AN125" s="288">
        <f t="shared" si="147"/>
        <v>0</v>
      </c>
      <c r="AO125" s="288">
        <f>IF(AND($BU125=$BV125,BU125=AO$13),$J125&amp;$K125&amp;$L125&amp;$M125&amp;$N125&amp;$O125&amp;$P125&amp;$Q125&amp;$R125&amp;$S125&amp;$T125&amp;$U125,IFERROR(MATCH($AN125,AO$17:AO124,0),-1000))</f>
        <v>1</v>
      </c>
      <c r="AP125" s="288">
        <f>IF(AND($BU125=$BV125,BV125=AP$13),$J125&amp;$K125&amp;$L125&amp;$M125&amp;$N125&amp;$O125&amp;$P125&amp;$Q125&amp;$R125&amp;$S125&amp;$T125&amp;$U125,IFERROR(MATCH($AN125,AP$17:AP124,0),-1000))</f>
        <v>1</v>
      </c>
      <c r="AQ125" s="288">
        <f>IF(AND($BU125=$BV125,BW125=AQ$13),$J125&amp;$K125&amp;$L125&amp;$M125&amp;$N125&amp;$O125&amp;$P125&amp;$Q125&amp;$R125&amp;$S125&amp;$T125&amp;$U125,IFERROR(MATCH($AN125,AQ$17:AQ124,0),-1000))</f>
        <v>1</v>
      </c>
      <c r="AR125" s="288">
        <f>IF(AND($BU125=$BV125,BX125=AR$13),$J125&amp;$K125&amp;$L125&amp;$M125&amp;$N125&amp;$O125&amp;$P125&amp;$Q125&amp;$R125&amp;$S125&amp;$T125&amp;$U125,IFERROR(MATCH($AN125,AR$17:AR124,0),-1000))</f>
        <v>1</v>
      </c>
      <c r="AS125" s="254">
        <f t="shared" si="112"/>
        <v>0</v>
      </c>
      <c r="AT125" s="261" t="str">
        <f t="shared" si="148"/>
        <v/>
      </c>
      <c r="AU125" s="254" t="str">
        <f t="shared" si="149"/>
        <v/>
      </c>
      <c r="AV125" s="254" t="str">
        <f t="shared" si="150"/>
        <v/>
      </c>
      <c r="AW125" s="254" t="str">
        <f t="shared" si="151"/>
        <v/>
      </c>
      <c r="AX125" s="254" t="str">
        <f t="shared" si="152"/>
        <v/>
      </c>
      <c r="AY125" s="254" t="str">
        <f t="shared" si="153"/>
        <v/>
      </c>
      <c r="AZ125" s="254" t="str">
        <f t="shared" si="154"/>
        <v/>
      </c>
      <c r="BA125" s="254" t="str">
        <f t="shared" si="155"/>
        <v/>
      </c>
      <c r="BB125" s="254" t="str">
        <f t="shared" si="156"/>
        <v/>
      </c>
      <c r="BC125" s="254" t="str">
        <f t="shared" si="157"/>
        <v/>
      </c>
      <c r="BD125" s="254" t="str">
        <f t="shared" si="158"/>
        <v/>
      </c>
      <c r="BE125" s="262" t="str">
        <f t="shared" si="159"/>
        <v/>
      </c>
      <c r="BF125" s="263" t="str">
        <f t="shared" si="160"/>
        <v/>
      </c>
      <c r="BG125" s="254" t="str">
        <f t="shared" si="161"/>
        <v/>
      </c>
      <c r="BH125" s="254" t="str">
        <f t="shared" si="162"/>
        <v/>
      </c>
      <c r="BI125" s="254" t="str">
        <f t="shared" si="163"/>
        <v/>
      </c>
      <c r="BJ125" s="254" t="str">
        <f t="shared" si="164"/>
        <v/>
      </c>
      <c r="BK125" s="254" t="str">
        <f t="shared" si="165"/>
        <v/>
      </c>
      <c r="BL125" s="254" t="str">
        <f t="shared" si="166"/>
        <v/>
      </c>
      <c r="BM125" s="254" t="str">
        <f t="shared" si="167"/>
        <v/>
      </c>
      <c r="BN125" s="254" t="str">
        <f t="shared" si="168"/>
        <v/>
      </c>
      <c r="BO125" s="254" t="str">
        <f t="shared" si="169"/>
        <v/>
      </c>
      <c r="BP125" s="254" t="str">
        <f t="shared" si="170"/>
        <v/>
      </c>
      <c r="BQ125" s="264" t="str">
        <f t="shared" si="171"/>
        <v/>
      </c>
      <c r="BR125" s="261" t="str">
        <f t="shared" si="115"/>
        <v/>
      </c>
      <c r="BS125" s="254" t="str">
        <f t="shared" si="116"/>
        <v/>
      </c>
      <c r="BT125" s="254" t="str">
        <f t="shared" si="225"/>
        <v/>
      </c>
      <c r="BU125" s="265" t="str">
        <f t="shared" si="118"/>
        <v/>
      </c>
      <c r="BV125" s="263" t="str">
        <f t="shared" si="119"/>
        <v/>
      </c>
      <c r="BW125" s="254" t="str">
        <f t="shared" si="226"/>
        <v/>
      </c>
      <c r="BX125" s="254" t="str">
        <f t="shared" si="121"/>
        <v/>
      </c>
      <c r="BY125" s="264" t="str">
        <f t="shared" si="122"/>
        <v/>
      </c>
      <c r="BZ125" s="254" t="str">
        <f t="shared" si="123"/>
        <v/>
      </c>
      <c r="CA125" s="254">
        <f t="shared" si="175"/>
        <v>0</v>
      </c>
      <c r="CB125" s="254">
        <f t="shared" si="176"/>
        <v>0</v>
      </c>
      <c r="CC125" s="254">
        <f t="shared" si="177"/>
        <v>0</v>
      </c>
      <c r="CD125" s="254">
        <f t="shared" si="178"/>
        <v>0</v>
      </c>
      <c r="CE125" s="254">
        <f t="shared" si="179"/>
        <v>0</v>
      </c>
      <c r="CF125" s="254">
        <f t="shared" si="180"/>
        <v>0</v>
      </c>
      <c r="CG125" s="254">
        <f t="shared" si="181"/>
        <v>0</v>
      </c>
      <c r="CH125" s="254">
        <f t="shared" si="182"/>
        <v>0</v>
      </c>
      <c r="CI125" s="254">
        <f t="shared" si="183"/>
        <v>0</v>
      </c>
      <c r="CJ125" s="254">
        <f t="shared" si="184"/>
        <v>0</v>
      </c>
      <c r="CK125" s="254">
        <f t="shared" si="185"/>
        <v>0</v>
      </c>
      <c r="CL125" s="254">
        <f t="shared" si="186"/>
        <v>0</v>
      </c>
      <c r="CM125" s="254">
        <f t="shared" si="187"/>
        <v>0</v>
      </c>
      <c r="CN125" s="254">
        <f t="shared" si="188"/>
        <v>0</v>
      </c>
      <c r="CO125" s="254">
        <f t="shared" si="189"/>
        <v>0</v>
      </c>
      <c r="CP125" s="254">
        <f t="shared" si="190"/>
        <v>0</v>
      </c>
      <c r="CQ125" s="254">
        <f t="shared" si="191"/>
        <v>0</v>
      </c>
      <c r="CR125" s="254">
        <f t="shared" si="192"/>
        <v>0</v>
      </c>
      <c r="CS125" s="254">
        <f t="shared" si="193"/>
        <v>0</v>
      </c>
      <c r="CT125" s="254">
        <f t="shared" si="194"/>
        <v>0</v>
      </c>
      <c r="CU125" s="254">
        <f t="shared" si="195"/>
        <v>0</v>
      </c>
      <c r="CV125" s="254">
        <f t="shared" si="196"/>
        <v>0</v>
      </c>
      <c r="CW125" s="254">
        <f t="shared" si="197"/>
        <v>0</v>
      </c>
      <c r="CX125" s="254">
        <f t="shared" si="198"/>
        <v>0</v>
      </c>
      <c r="CY125" s="254">
        <f t="shared" si="199"/>
        <v>0</v>
      </c>
      <c r="CZ125" s="254">
        <f t="shared" si="200"/>
        <v>0</v>
      </c>
      <c r="DA125" s="254">
        <f t="shared" si="201"/>
        <v>0</v>
      </c>
      <c r="DB125" s="254">
        <f t="shared" si="202"/>
        <v>0</v>
      </c>
      <c r="DC125" s="254">
        <f t="shared" si="203"/>
        <v>0</v>
      </c>
      <c r="DD125" s="254">
        <f t="shared" si="204"/>
        <v>0</v>
      </c>
      <c r="DE125" s="254">
        <f t="shared" si="205"/>
        <v>0</v>
      </c>
      <c r="DF125" s="254">
        <f t="shared" si="206"/>
        <v>0</v>
      </c>
      <c r="DG125" s="254">
        <f t="shared" si="207"/>
        <v>0</v>
      </c>
      <c r="DH125" s="254">
        <f t="shared" si="208"/>
        <v>0</v>
      </c>
      <c r="DI125" s="254">
        <f t="shared" si="209"/>
        <v>0</v>
      </c>
      <c r="DJ125" s="254">
        <f t="shared" si="210"/>
        <v>0</v>
      </c>
      <c r="DK125" s="254">
        <f t="shared" si="211"/>
        <v>0</v>
      </c>
      <c r="DL125" s="254">
        <f t="shared" si="212"/>
        <v>0</v>
      </c>
      <c r="DM125" s="254">
        <f t="shared" si="213"/>
        <v>0</v>
      </c>
      <c r="DN125" s="254">
        <f t="shared" si="214"/>
        <v>0</v>
      </c>
      <c r="DO125" s="254">
        <f t="shared" si="215"/>
        <v>0</v>
      </c>
      <c r="DP125" s="254">
        <f t="shared" si="216"/>
        <v>0</v>
      </c>
      <c r="DQ125" s="254">
        <f t="shared" si="217"/>
        <v>0</v>
      </c>
      <c r="DR125" s="254">
        <f t="shared" si="218"/>
        <v>0</v>
      </c>
      <c r="DS125" s="254">
        <f t="shared" si="219"/>
        <v>0</v>
      </c>
      <c r="DT125" s="254">
        <f t="shared" si="220"/>
        <v>0</v>
      </c>
      <c r="DU125" s="254">
        <f t="shared" si="221"/>
        <v>0</v>
      </c>
      <c r="DV125" s="254">
        <f t="shared" si="222"/>
        <v>0</v>
      </c>
    </row>
    <row r="126" spans="1:126" ht="24" customHeight="1">
      <c r="A126" s="11" t="str">
        <f ca="1">IF(AG126&lt;&gt;"OK","",CONCATENATE(TEXT('Front Page'!$F$33,"000"),TEXT('Front Page'!$F$31,"000"),"-",LEFT('Front Page'!$R$53,5),"-",LEFT(D126,1),AJ126, "-",TEXT(B126,"000")))</f>
        <v/>
      </c>
      <c r="B126" s="12" t="str">
        <f>IFERROR(IF(E126="","",MAX(B$17:B125)+1),"")</f>
        <v/>
      </c>
      <c r="C126" s="13"/>
      <c r="D126" s="29" t="str">
        <f t="shared" si="141"/>
        <v>None</v>
      </c>
      <c r="E126" s="29" t="str">
        <f t="shared" si="109"/>
        <v/>
      </c>
      <c r="F126" s="29" t="str">
        <f t="shared" si="110"/>
        <v/>
      </c>
      <c r="G126" s="363"/>
      <c r="H126" s="364"/>
      <c r="I126" s="325" t="str">
        <f t="shared" si="224"/>
        <v>No</v>
      </c>
      <c r="J126" s="314">
        <v>0</v>
      </c>
      <c r="K126" s="312">
        <v>0</v>
      </c>
      <c r="L126" s="312">
        <v>0</v>
      </c>
      <c r="M126" s="312">
        <v>0</v>
      </c>
      <c r="N126" s="312">
        <v>0</v>
      </c>
      <c r="O126" s="312">
        <v>0</v>
      </c>
      <c r="P126" s="312">
        <v>0</v>
      </c>
      <c r="Q126" s="312">
        <v>0</v>
      </c>
      <c r="R126" s="312">
        <v>0</v>
      </c>
      <c r="S126" s="312">
        <v>0</v>
      </c>
      <c r="T126" s="312">
        <v>0</v>
      </c>
      <c r="U126" s="312">
        <v>0</v>
      </c>
      <c r="V126" s="313">
        <v>1</v>
      </c>
      <c r="W126" s="313">
        <v>1</v>
      </c>
      <c r="X126" s="312">
        <v>0</v>
      </c>
      <c r="Y126" s="312">
        <v>0</v>
      </c>
      <c r="Z126" s="312">
        <v>0</v>
      </c>
      <c r="AA126" s="14">
        <v>0</v>
      </c>
      <c r="AB126" s="317"/>
      <c r="AC126" s="15" t="str">
        <f t="shared" si="143"/>
        <v/>
      </c>
      <c r="AD126" s="15" t="str">
        <f t="shared" si="144"/>
        <v/>
      </c>
      <c r="AE126" s="16" t="str">
        <f t="shared" si="145"/>
        <v>0 - 0</v>
      </c>
      <c r="AF126" s="20" t="str">
        <f t="shared" si="223"/>
        <v>Not an offer</v>
      </c>
      <c r="AG126" s="276" t="str">
        <f t="shared" si="172"/>
        <v>Not an Offer</v>
      </c>
      <c r="AH126" s="150"/>
      <c r="AI126" s="254">
        <v>110</v>
      </c>
      <c r="AJ126" s="149" t="str">
        <f t="shared" si="173"/>
        <v>00-TAG</v>
      </c>
      <c r="AK126" s="254" t="b">
        <f t="shared" si="111"/>
        <v>0</v>
      </c>
      <c r="AL126" s="254">
        <f t="shared" si="146"/>
        <v>0</v>
      </c>
      <c r="AM126" s="254">
        <f t="shared" si="174"/>
        <v>0</v>
      </c>
      <c r="AN126" s="288">
        <f t="shared" si="147"/>
        <v>0</v>
      </c>
      <c r="AO126" s="288">
        <f>IF(AND($BU126=$BV126,BU126=AO$13),$J126&amp;$K126&amp;$L126&amp;$M126&amp;$N126&amp;$O126&amp;$P126&amp;$Q126&amp;$R126&amp;$S126&amp;$T126&amp;$U126,IFERROR(MATCH($AN126,AO$17:AO125,0),-1000))</f>
        <v>1</v>
      </c>
      <c r="AP126" s="288">
        <f>IF(AND($BU126=$BV126,BV126=AP$13),$J126&amp;$K126&amp;$L126&amp;$M126&amp;$N126&amp;$O126&amp;$P126&amp;$Q126&amp;$R126&amp;$S126&amp;$T126&amp;$U126,IFERROR(MATCH($AN126,AP$17:AP125,0),-1000))</f>
        <v>1</v>
      </c>
      <c r="AQ126" s="288">
        <f>IF(AND($BU126=$BV126,BW126=AQ$13),$J126&amp;$K126&amp;$L126&amp;$M126&amp;$N126&amp;$O126&amp;$P126&amp;$Q126&amp;$R126&amp;$S126&amp;$T126&amp;$U126,IFERROR(MATCH($AN126,AQ$17:AQ125,0),-1000))</f>
        <v>1</v>
      </c>
      <c r="AR126" s="288">
        <f>IF(AND($BU126=$BV126,BX126=AR$13),$J126&amp;$K126&amp;$L126&amp;$M126&amp;$N126&amp;$O126&amp;$P126&amp;$Q126&amp;$R126&amp;$S126&amp;$T126&amp;$U126,IFERROR(MATCH($AN126,AR$17:AR125,0),-1000))</f>
        <v>1</v>
      </c>
      <c r="AS126" s="254">
        <f t="shared" si="112"/>
        <v>0</v>
      </c>
      <c r="AT126" s="261" t="str">
        <f t="shared" si="148"/>
        <v/>
      </c>
      <c r="AU126" s="254" t="str">
        <f t="shared" si="149"/>
        <v/>
      </c>
      <c r="AV126" s="254" t="str">
        <f t="shared" si="150"/>
        <v/>
      </c>
      <c r="AW126" s="254" t="str">
        <f t="shared" si="151"/>
        <v/>
      </c>
      <c r="AX126" s="254" t="str">
        <f t="shared" si="152"/>
        <v/>
      </c>
      <c r="AY126" s="254" t="str">
        <f t="shared" si="153"/>
        <v/>
      </c>
      <c r="AZ126" s="254" t="str">
        <f t="shared" si="154"/>
        <v/>
      </c>
      <c r="BA126" s="254" t="str">
        <f t="shared" si="155"/>
        <v/>
      </c>
      <c r="BB126" s="254" t="str">
        <f t="shared" si="156"/>
        <v/>
      </c>
      <c r="BC126" s="254" t="str">
        <f t="shared" si="157"/>
        <v/>
      </c>
      <c r="BD126" s="254" t="str">
        <f t="shared" si="158"/>
        <v/>
      </c>
      <c r="BE126" s="262" t="str">
        <f t="shared" si="159"/>
        <v/>
      </c>
      <c r="BF126" s="263" t="str">
        <f t="shared" si="160"/>
        <v/>
      </c>
      <c r="BG126" s="254" t="str">
        <f t="shared" si="161"/>
        <v/>
      </c>
      <c r="BH126" s="254" t="str">
        <f t="shared" si="162"/>
        <v/>
      </c>
      <c r="BI126" s="254" t="str">
        <f t="shared" si="163"/>
        <v/>
      </c>
      <c r="BJ126" s="254" t="str">
        <f t="shared" si="164"/>
        <v/>
      </c>
      <c r="BK126" s="254" t="str">
        <f t="shared" si="165"/>
        <v/>
      </c>
      <c r="BL126" s="254" t="str">
        <f t="shared" si="166"/>
        <v/>
      </c>
      <c r="BM126" s="254" t="str">
        <f t="shared" si="167"/>
        <v/>
      </c>
      <c r="BN126" s="254" t="str">
        <f t="shared" si="168"/>
        <v/>
      </c>
      <c r="BO126" s="254" t="str">
        <f t="shared" si="169"/>
        <v/>
      </c>
      <c r="BP126" s="254" t="str">
        <f t="shared" si="170"/>
        <v/>
      </c>
      <c r="BQ126" s="264" t="str">
        <f t="shared" si="171"/>
        <v/>
      </c>
      <c r="BR126" s="261" t="str">
        <f t="shared" si="115"/>
        <v/>
      </c>
      <c r="BS126" s="254" t="str">
        <f t="shared" si="116"/>
        <v/>
      </c>
      <c r="BT126" s="254" t="str">
        <f t="shared" si="225"/>
        <v/>
      </c>
      <c r="BU126" s="265" t="str">
        <f t="shared" si="118"/>
        <v/>
      </c>
      <c r="BV126" s="263" t="str">
        <f t="shared" si="119"/>
        <v/>
      </c>
      <c r="BW126" s="254" t="str">
        <f t="shared" si="226"/>
        <v/>
      </c>
      <c r="BX126" s="254" t="str">
        <f t="shared" si="121"/>
        <v/>
      </c>
      <c r="BY126" s="264" t="str">
        <f t="shared" si="122"/>
        <v/>
      </c>
      <c r="BZ126" s="254" t="str">
        <f t="shared" si="123"/>
        <v/>
      </c>
      <c r="CA126" s="254">
        <f t="shared" si="175"/>
        <v>0</v>
      </c>
      <c r="CB126" s="254">
        <f t="shared" si="176"/>
        <v>0</v>
      </c>
      <c r="CC126" s="254">
        <f t="shared" si="177"/>
        <v>0</v>
      </c>
      <c r="CD126" s="254">
        <f t="shared" si="178"/>
        <v>0</v>
      </c>
      <c r="CE126" s="254">
        <f t="shared" si="179"/>
        <v>0</v>
      </c>
      <c r="CF126" s="254">
        <f t="shared" si="180"/>
        <v>0</v>
      </c>
      <c r="CG126" s="254">
        <f t="shared" si="181"/>
        <v>0</v>
      </c>
      <c r="CH126" s="254">
        <f t="shared" si="182"/>
        <v>0</v>
      </c>
      <c r="CI126" s="254">
        <f t="shared" si="183"/>
        <v>0</v>
      </c>
      <c r="CJ126" s="254">
        <f t="shared" si="184"/>
        <v>0</v>
      </c>
      <c r="CK126" s="254">
        <f t="shared" si="185"/>
        <v>0</v>
      </c>
      <c r="CL126" s="254">
        <f t="shared" si="186"/>
        <v>0</v>
      </c>
      <c r="CM126" s="254">
        <f t="shared" si="187"/>
        <v>0</v>
      </c>
      <c r="CN126" s="254">
        <f t="shared" si="188"/>
        <v>0</v>
      </c>
      <c r="CO126" s="254">
        <f t="shared" si="189"/>
        <v>0</v>
      </c>
      <c r="CP126" s="254">
        <f t="shared" si="190"/>
        <v>0</v>
      </c>
      <c r="CQ126" s="254">
        <f t="shared" si="191"/>
        <v>0</v>
      </c>
      <c r="CR126" s="254">
        <f t="shared" si="192"/>
        <v>0</v>
      </c>
      <c r="CS126" s="254">
        <f t="shared" si="193"/>
        <v>0</v>
      </c>
      <c r="CT126" s="254">
        <f t="shared" si="194"/>
        <v>0</v>
      </c>
      <c r="CU126" s="254">
        <f t="shared" si="195"/>
        <v>0</v>
      </c>
      <c r="CV126" s="254">
        <f t="shared" si="196"/>
        <v>0</v>
      </c>
      <c r="CW126" s="254">
        <f t="shared" si="197"/>
        <v>0</v>
      </c>
      <c r="CX126" s="254">
        <f t="shared" si="198"/>
        <v>0</v>
      </c>
      <c r="CY126" s="254">
        <f t="shared" si="199"/>
        <v>0</v>
      </c>
      <c r="CZ126" s="254">
        <f t="shared" si="200"/>
        <v>0</v>
      </c>
      <c r="DA126" s="254">
        <f t="shared" si="201"/>
        <v>0</v>
      </c>
      <c r="DB126" s="254">
        <f t="shared" si="202"/>
        <v>0</v>
      </c>
      <c r="DC126" s="254">
        <f t="shared" si="203"/>
        <v>0</v>
      </c>
      <c r="DD126" s="254">
        <f t="shared" si="204"/>
        <v>0</v>
      </c>
      <c r="DE126" s="254">
        <f t="shared" si="205"/>
        <v>0</v>
      </c>
      <c r="DF126" s="254">
        <f t="shared" si="206"/>
        <v>0</v>
      </c>
      <c r="DG126" s="254">
        <f t="shared" si="207"/>
        <v>0</v>
      </c>
      <c r="DH126" s="254">
        <f t="shared" si="208"/>
        <v>0</v>
      </c>
      <c r="DI126" s="254">
        <f t="shared" si="209"/>
        <v>0</v>
      </c>
      <c r="DJ126" s="254">
        <f t="shared" si="210"/>
        <v>0</v>
      </c>
      <c r="DK126" s="254">
        <f t="shared" si="211"/>
        <v>0</v>
      </c>
      <c r="DL126" s="254">
        <f t="shared" si="212"/>
        <v>0</v>
      </c>
      <c r="DM126" s="254">
        <f t="shared" si="213"/>
        <v>0</v>
      </c>
      <c r="DN126" s="254">
        <f t="shared" si="214"/>
        <v>0</v>
      </c>
      <c r="DO126" s="254">
        <f t="shared" si="215"/>
        <v>0</v>
      </c>
      <c r="DP126" s="254">
        <f t="shared" si="216"/>
        <v>0</v>
      </c>
      <c r="DQ126" s="254">
        <f t="shared" si="217"/>
        <v>0</v>
      </c>
      <c r="DR126" s="254">
        <f t="shared" si="218"/>
        <v>0</v>
      </c>
      <c r="DS126" s="254">
        <f t="shared" si="219"/>
        <v>0</v>
      </c>
      <c r="DT126" s="254">
        <f t="shared" si="220"/>
        <v>0</v>
      </c>
      <c r="DU126" s="254">
        <f t="shared" si="221"/>
        <v>0</v>
      </c>
      <c r="DV126" s="254">
        <f t="shared" si="222"/>
        <v>0</v>
      </c>
    </row>
    <row r="127" spans="1:126" ht="24" customHeight="1">
      <c r="A127" s="11" t="str">
        <f ca="1">IF(AG127&lt;&gt;"OK","",CONCATENATE(TEXT('Front Page'!$F$33,"000"),TEXT('Front Page'!$F$31,"000"),"-",LEFT('Front Page'!$R$53,5),"-",LEFT(D127,1),AJ127, "-",TEXT(B127,"000")))</f>
        <v/>
      </c>
      <c r="B127" s="12" t="str">
        <f>IFERROR(IF(E127="","",MAX(B$17:B126)+1),"")</f>
        <v/>
      </c>
      <c r="C127" s="13"/>
      <c r="D127" s="29" t="str">
        <f t="shared" si="141"/>
        <v>None</v>
      </c>
      <c r="E127" s="29" t="str">
        <f t="shared" si="109"/>
        <v/>
      </c>
      <c r="F127" s="29" t="str">
        <f t="shared" si="110"/>
        <v/>
      </c>
      <c r="G127" s="363"/>
      <c r="H127" s="364"/>
      <c r="I127" s="325" t="str">
        <f t="shared" si="224"/>
        <v>No</v>
      </c>
      <c r="J127" s="314">
        <v>0</v>
      </c>
      <c r="K127" s="312">
        <v>0</v>
      </c>
      <c r="L127" s="312">
        <v>0</v>
      </c>
      <c r="M127" s="312">
        <v>0</v>
      </c>
      <c r="N127" s="312">
        <v>0</v>
      </c>
      <c r="O127" s="312">
        <v>0</v>
      </c>
      <c r="P127" s="312">
        <v>0</v>
      </c>
      <c r="Q127" s="312">
        <v>0</v>
      </c>
      <c r="R127" s="312">
        <v>0</v>
      </c>
      <c r="S127" s="312">
        <v>0</v>
      </c>
      <c r="T127" s="312">
        <v>0</v>
      </c>
      <c r="U127" s="312">
        <v>0</v>
      </c>
      <c r="V127" s="313">
        <v>1</v>
      </c>
      <c r="W127" s="313">
        <v>1</v>
      </c>
      <c r="X127" s="312">
        <v>0</v>
      </c>
      <c r="Y127" s="312">
        <v>0</v>
      </c>
      <c r="Z127" s="312">
        <v>0</v>
      </c>
      <c r="AA127" s="14">
        <v>0</v>
      </c>
      <c r="AB127" s="317"/>
      <c r="AC127" s="15" t="str">
        <f t="shared" si="143"/>
        <v/>
      </c>
      <c r="AD127" s="15" t="str">
        <f t="shared" si="144"/>
        <v/>
      </c>
      <c r="AE127" s="16" t="str">
        <f t="shared" si="145"/>
        <v>0 - 0</v>
      </c>
      <c r="AF127" s="20" t="str">
        <f t="shared" si="223"/>
        <v>Not an offer</v>
      </c>
      <c r="AG127" s="276" t="str">
        <f t="shared" si="172"/>
        <v>Not an Offer</v>
      </c>
      <c r="AH127" s="150"/>
      <c r="AI127" s="254">
        <v>111</v>
      </c>
      <c r="AJ127" s="149" t="str">
        <f t="shared" si="173"/>
        <v>00-TAG</v>
      </c>
      <c r="AK127" s="254" t="b">
        <f t="shared" si="111"/>
        <v>0</v>
      </c>
      <c r="AL127" s="254">
        <f t="shared" si="146"/>
        <v>0</v>
      </c>
      <c r="AM127" s="254">
        <f t="shared" si="174"/>
        <v>0</v>
      </c>
      <c r="AN127" s="288">
        <f t="shared" si="147"/>
        <v>0</v>
      </c>
      <c r="AO127" s="288">
        <f>IF(AND($BU127=$BV127,BU127=AO$13),$J127&amp;$K127&amp;$L127&amp;$M127&amp;$N127&amp;$O127&amp;$P127&amp;$Q127&amp;$R127&amp;$S127&amp;$T127&amp;$U127,IFERROR(MATCH($AN127,AO$17:AO126,0),-1000))</f>
        <v>1</v>
      </c>
      <c r="AP127" s="288">
        <f>IF(AND($BU127=$BV127,BV127=AP$13),$J127&amp;$K127&amp;$L127&amp;$M127&amp;$N127&amp;$O127&amp;$P127&amp;$Q127&amp;$R127&amp;$S127&amp;$T127&amp;$U127,IFERROR(MATCH($AN127,AP$17:AP126,0),-1000))</f>
        <v>1</v>
      </c>
      <c r="AQ127" s="288">
        <f>IF(AND($BU127=$BV127,BW127=AQ$13),$J127&amp;$K127&amp;$L127&amp;$M127&amp;$N127&amp;$O127&amp;$P127&amp;$Q127&amp;$R127&amp;$S127&amp;$T127&amp;$U127,IFERROR(MATCH($AN127,AQ$17:AQ126,0),-1000))</f>
        <v>1</v>
      </c>
      <c r="AR127" s="288">
        <f>IF(AND($BU127=$BV127,BX127=AR$13),$J127&amp;$K127&amp;$L127&amp;$M127&amp;$N127&amp;$O127&amp;$P127&amp;$Q127&amp;$R127&amp;$S127&amp;$T127&amp;$U127,IFERROR(MATCH($AN127,AR$17:AR126,0),-1000))</f>
        <v>1</v>
      </c>
      <c r="AS127" s="254">
        <f t="shared" si="112"/>
        <v>0</v>
      </c>
      <c r="AT127" s="261" t="str">
        <f t="shared" si="148"/>
        <v/>
      </c>
      <c r="AU127" s="254" t="str">
        <f t="shared" si="149"/>
        <v/>
      </c>
      <c r="AV127" s="254" t="str">
        <f t="shared" si="150"/>
        <v/>
      </c>
      <c r="AW127" s="254" t="str">
        <f t="shared" si="151"/>
        <v/>
      </c>
      <c r="AX127" s="254" t="str">
        <f t="shared" si="152"/>
        <v/>
      </c>
      <c r="AY127" s="254" t="str">
        <f t="shared" si="153"/>
        <v/>
      </c>
      <c r="AZ127" s="254" t="str">
        <f t="shared" si="154"/>
        <v/>
      </c>
      <c r="BA127" s="254" t="str">
        <f t="shared" si="155"/>
        <v/>
      </c>
      <c r="BB127" s="254" t="str">
        <f t="shared" si="156"/>
        <v/>
      </c>
      <c r="BC127" s="254" t="str">
        <f t="shared" si="157"/>
        <v/>
      </c>
      <c r="BD127" s="254" t="str">
        <f t="shared" si="158"/>
        <v/>
      </c>
      <c r="BE127" s="262" t="str">
        <f t="shared" si="159"/>
        <v/>
      </c>
      <c r="BF127" s="263" t="str">
        <f t="shared" si="160"/>
        <v/>
      </c>
      <c r="BG127" s="254" t="str">
        <f t="shared" si="161"/>
        <v/>
      </c>
      <c r="BH127" s="254" t="str">
        <f t="shared" si="162"/>
        <v/>
      </c>
      <c r="BI127" s="254" t="str">
        <f t="shared" si="163"/>
        <v/>
      </c>
      <c r="BJ127" s="254" t="str">
        <f t="shared" si="164"/>
        <v/>
      </c>
      <c r="BK127" s="254" t="str">
        <f t="shared" si="165"/>
        <v/>
      </c>
      <c r="BL127" s="254" t="str">
        <f t="shared" si="166"/>
        <v/>
      </c>
      <c r="BM127" s="254" t="str">
        <f t="shared" si="167"/>
        <v/>
      </c>
      <c r="BN127" s="254" t="str">
        <f t="shared" si="168"/>
        <v/>
      </c>
      <c r="BO127" s="254" t="str">
        <f t="shared" si="169"/>
        <v/>
      </c>
      <c r="BP127" s="254" t="str">
        <f t="shared" si="170"/>
        <v/>
      </c>
      <c r="BQ127" s="264" t="str">
        <f t="shared" si="171"/>
        <v/>
      </c>
      <c r="BR127" s="261" t="str">
        <f t="shared" si="115"/>
        <v/>
      </c>
      <c r="BS127" s="254" t="str">
        <f t="shared" si="116"/>
        <v/>
      </c>
      <c r="BT127" s="254" t="str">
        <f t="shared" si="225"/>
        <v/>
      </c>
      <c r="BU127" s="265" t="str">
        <f t="shared" si="118"/>
        <v/>
      </c>
      <c r="BV127" s="263" t="str">
        <f t="shared" si="119"/>
        <v/>
      </c>
      <c r="BW127" s="254" t="str">
        <f t="shared" si="226"/>
        <v/>
      </c>
      <c r="BX127" s="254" t="str">
        <f t="shared" si="121"/>
        <v/>
      </c>
      <c r="BY127" s="264" t="str">
        <f t="shared" si="122"/>
        <v/>
      </c>
      <c r="BZ127" s="254" t="str">
        <f t="shared" si="123"/>
        <v/>
      </c>
      <c r="CA127" s="254">
        <f t="shared" si="175"/>
        <v>0</v>
      </c>
      <c r="CB127" s="254">
        <f t="shared" si="176"/>
        <v>0</v>
      </c>
      <c r="CC127" s="254">
        <f t="shared" si="177"/>
        <v>0</v>
      </c>
      <c r="CD127" s="254">
        <f t="shared" si="178"/>
        <v>0</v>
      </c>
      <c r="CE127" s="254">
        <f t="shared" si="179"/>
        <v>0</v>
      </c>
      <c r="CF127" s="254">
        <f t="shared" si="180"/>
        <v>0</v>
      </c>
      <c r="CG127" s="254">
        <f t="shared" si="181"/>
        <v>0</v>
      </c>
      <c r="CH127" s="254">
        <f t="shared" si="182"/>
        <v>0</v>
      </c>
      <c r="CI127" s="254">
        <f t="shared" si="183"/>
        <v>0</v>
      </c>
      <c r="CJ127" s="254">
        <f t="shared" si="184"/>
        <v>0</v>
      </c>
      <c r="CK127" s="254">
        <f t="shared" si="185"/>
        <v>0</v>
      </c>
      <c r="CL127" s="254">
        <f t="shared" si="186"/>
        <v>0</v>
      </c>
      <c r="CM127" s="254">
        <f t="shared" si="187"/>
        <v>0</v>
      </c>
      <c r="CN127" s="254">
        <f t="shared" si="188"/>
        <v>0</v>
      </c>
      <c r="CO127" s="254">
        <f t="shared" si="189"/>
        <v>0</v>
      </c>
      <c r="CP127" s="254">
        <f t="shared" si="190"/>
        <v>0</v>
      </c>
      <c r="CQ127" s="254">
        <f t="shared" si="191"/>
        <v>0</v>
      </c>
      <c r="CR127" s="254">
        <f t="shared" si="192"/>
        <v>0</v>
      </c>
      <c r="CS127" s="254">
        <f t="shared" si="193"/>
        <v>0</v>
      </c>
      <c r="CT127" s="254">
        <f t="shared" si="194"/>
        <v>0</v>
      </c>
      <c r="CU127" s="254">
        <f t="shared" si="195"/>
        <v>0</v>
      </c>
      <c r="CV127" s="254">
        <f t="shared" si="196"/>
        <v>0</v>
      </c>
      <c r="CW127" s="254">
        <f t="shared" si="197"/>
        <v>0</v>
      </c>
      <c r="CX127" s="254">
        <f t="shared" si="198"/>
        <v>0</v>
      </c>
      <c r="CY127" s="254">
        <f t="shared" si="199"/>
        <v>0</v>
      </c>
      <c r="CZ127" s="254">
        <f t="shared" si="200"/>
        <v>0</v>
      </c>
      <c r="DA127" s="254">
        <f t="shared" si="201"/>
        <v>0</v>
      </c>
      <c r="DB127" s="254">
        <f t="shared" si="202"/>
        <v>0</v>
      </c>
      <c r="DC127" s="254">
        <f t="shared" si="203"/>
        <v>0</v>
      </c>
      <c r="DD127" s="254">
        <f t="shared" si="204"/>
        <v>0</v>
      </c>
      <c r="DE127" s="254">
        <f t="shared" si="205"/>
        <v>0</v>
      </c>
      <c r="DF127" s="254">
        <f t="shared" si="206"/>
        <v>0</v>
      </c>
      <c r="DG127" s="254">
        <f t="shared" si="207"/>
        <v>0</v>
      </c>
      <c r="DH127" s="254">
        <f t="shared" si="208"/>
        <v>0</v>
      </c>
      <c r="DI127" s="254">
        <f t="shared" si="209"/>
        <v>0</v>
      </c>
      <c r="DJ127" s="254">
        <f t="shared" si="210"/>
        <v>0</v>
      </c>
      <c r="DK127" s="254">
        <f t="shared" si="211"/>
        <v>0</v>
      </c>
      <c r="DL127" s="254">
        <f t="shared" si="212"/>
        <v>0</v>
      </c>
      <c r="DM127" s="254">
        <f t="shared" si="213"/>
        <v>0</v>
      </c>
      <c r="DN127" s="254">
        <f t="shared" si="214"/>
        <v>0</v>
      </c>
      <c r="DO127" s="254">
        <f t="shared" si="215"/>
        <v>0</v>
      </c>
      <c r="DP127" s="254">
        <f t="shared" si="216"/>
        <v>0</v>
      </c>
      <c r="DQ127" s="254">
        <f t="shared" si="217"/>
        <v>0</v>
      </c>
      <c r="DR127" s="254">
        <f t="shared" si="218"/>
        <v>0</v>
      </c>
      <c r="DS127" s="254">
        <f t="shared" si="219"/>
        <v>0</v>
      </c>
      <c r="DT127" s="254">
        <f t="shared" si="220"/>
        <v>0</v>
      </c>
      <c r="DU127" s="254">
        <f t="shared" si="221"/>
        <v>0</v>
      </c>
      <c r="DV127" s="254">
        <f t="shared" si="222"/>
        <v>0</v>
      </c>
    </row>
    <row r="128" spans="1:126" ht="24" customHeight="1">
      <c r="A128" s="11" t="str">
        <f ca="1">IF(AG128&lt;&gt;"OK","",CONCATENATE(TEXT('Front Page'!$F$33,"000"),TEXT('Front Page'!$F$31,"000"),"-",LEFT('Front Page'!$R$53,5),"-",LEFT(D128,1),AJ128, "-",TEXT(B128,"000")))</f>
        <v/>
      </c>
      <c r="B128" s="12" t="str">
        <f>IFERROR(IF(E128="","",MAX(B$17:B127)+1),"")</f>
        <v/>
      </c>
      <c r="C128" s="13"/>
      <c r="D128" s="29" t="str">
        <f t="shared" si="141"/>
        <v>None</v>
      </c>
      <c r="E128" s="29" t="str">
        <f t="shared" si="109"/>
        <v/>
      </c>
      <c r="F128" s="29" t="str">
        <f t="shared" si="110"/>
        <v/>
      </c>
      <c r="G128" s="363"/>
      <c r="H128" s="364"/>
      <c r="I128" s="325" t="str">
        <f t="shared" si="224"/>
        <v>No</v>
      </c>
      <c r="J128" s="314">
        <v>0</v>
      </c>
      <c r="K128" s="312">
        <v>0</v>
      </c>
      <c r="L128" s="312">
        <v>0</v>
      </c>
      <c r="M128" s="312">
        <v>0</v>
      </c>
      <c r="N128" s="312">
        <v>0</v>
      </c>
      <c r="O128" s="312">
        <v>0</v>
      </c>
      <c r="P128" s="312">
        <v>0</v>
      </c>
      <c r="Q128" s="312">
        <v>0</v>
      </c>
      <c r="R128" s="312">
        <v>0</v>
      </c>
      <c r="S128" s="312">
        <v>0</v>
      </c>
      <c r="T128" s="312">
        <v>0</v>
      </c>
      <c r="U128" s="312">
        <v>0</v>
      </c>
      <c r="V128" s="313">
        <v>1</v>
      </c>
      <c r="W128" s="313">
        <v>1</v>
      </c>
      <c r="X128" s="312">
        <v>0</v>
      </c>
      <c r="Y128" s="312">
        <v>0</v>
      </c>
      <c r="Z128" s="312">
        <v>0</v>
      </c>
      <c r="AA128" s="14">
        <v>0</v>
      </c>
      <c r="AB128" s="317"/>
      <c r="AC128" s="15" t="str">
        <f t="shared" si="143"/>
        <v/>
      </c>
      <c r="AD128" s="15" t="str">
        <f t="shared" si="144"/>
        <v/>
      </c>
      <c r="AE128" s="16" t="str">
        <f t="shared" si="145"/>
        <v>0 - 0</v>
      </c>
      <c r="AF128" s="20" t="str">
        <f t="shared" si="223"/>
        <v>Not an offer</v>
      </c>
      <c r="AG128" s="276" t="str">
        <f t="shared" si="172"/>
        <v>Not an Offer</v>
      </c>
      <c r="AH128" s="150"/>
      <c r="AI128" s="254">
        <v>112</v>
      </c>
      <c r="AJ128" s="149" t="str">
        <f t="shared" si="173"/>
        <v>00-TAG</v>
      </c>
      <c r="AK128" s="254" t="b">
        <f t="shared" si="111"/>
        <v>0</v>
      </c>
      <c r="AL128" s="254">
        <f t="shared" si="146"/>
        <v>0</v>
      </c>
      <c r="AM128" s="254">
        <f t="shared" si="174"/>
        <v>0</v>
      </c>
      <c r="AN128" s="288">
        <f t="shared" si="147"/>
        <v>0</v>
      </c>
      <c r="AO128" s="288">
        <f>IF(AND($BU128=$BV128,BU128=AO$13),$J128&amp;$K128&amp;$L128&amp;$M128&amp;$N128&amp;$O128&amp;$P128&amp;$Q128&amp;$R128&amp;$S128&amp;$T128&amp;$U128,IFERROR(MATCH($AN128,AO$17:AO127,0),-1000))</f>
        <v>1</v>
      </c>
      <c r="AP128" s="288">
        <f>IF(AND($BU128=$BV128,BV128=AP$13),$J128&amp;$K128&amp;$L128&amp;$M128&amp;$N128&amp;$O128&amp;$P128&amp;$Q128&amp;$R128&amp;$S128&amp;$T128&amp;$U128,IFERROR(MATCH($AN128,AP$17:AP127,0),-1000))</f>
        <v>1</v>
      </c>
      <c r="AQ128" s="288">
        <f>IF(AND($BU128=$BV128,BW128=AQ$13),$J128&amp;$K128&amp;$L128&amp;$M128&amp;$N128&amp;$O128&amp;$P128&amp;$Q128&amp;$R128&amp;$S128&amp;$T128&amp;$U128,IFERROR(MATCH($AN128,AQ$17:AQ127,0),-1000))</f>
        <v>1</v>
      </c>
      <c r="AR128" s="288">
        <f>IF(AND($BU128=$BV128,BX128=AR$13),$J128&amp;$K128&amp;$L128&amp;$M128&amp;$N128&amp;$O128&amp;$P128&amp;$Q128&amp;$R128&amp;$S128&amp;$T128&amp;$U128,IFERROR(MATCH($AN128,AR$17:AR127,0),-1000))</f>
        <v>1</v>
      </c>
      <c r="AS128" s="254">
        <f t="shared" si="112"/>
        <v>0</v>
      </c>
      <c r="AT128" s="261" t="str">
        <f t="shared" si="148"/>
        <v/>
      </c>
      <c r="AU128" s="254" t="str">
        <f t="shared" si="149"/>
        <v/>
      </c>
      <c r="AV128" s="254" t="str">
        <f t="shared" si="150"/>
        <v/>
      </c>
      <c r="AW128" s="254" t="str">
        <f t="shared" si="151"/>
        <v/>
      </c>
      <c r="AX128" s="254" t="str">
        <f t="shared" si="152"/>
        <v/>
      </c>
      <c r="AY128" s="254" t="str">
        <f t="shared" si="153"/>
        <v/>
      </c>
      <c r="AZ128" s="254" t="str">
        <f t="shared" si="154"/>
        <v/>
      </c>
      <c r="BA128" s="254" t="str">
        <f t="shared" si="155"/>
        <v/>
      </c>
      <c r="BB128" s="254" t="str">
        <f t="shared" si="156"/>
        <v/>
      </c>
      <c r="BC128" s="254" t="str">
        <f t="shared" si="157"/>
        <v/>
      </c>
      <c r="BD128" s="254" t="str">
        <f t="shared" si="158"/>
        <v/>
      </c>
      <c r="BE128" s="262" t="str">
        <f t="shared" si="159"/>
        <v/>
      </c>
      <c r="BF128" s="263" t="str">
        <f t="shared" si="160"/>
        <v/>
      </c>
      <c r="BG128" s="254" t="str">
        <f t="shared" si="161"/>
        <v/>
      </c>
      <c r="BH128" s="254" t="str">
        <f t="shared" si="162"/>
        <v/>
      </c>
      <c r="BI128" s="254" t="str">
        <f t="shared" si="163"/>
        <v/>
      </c>
      <c r="BJ128" s="254" t="str">
        <f t="shared" si="164"/>
        <v/>
      </c>
      <c r="BK128" s="254" t="str">
        <f t="shared" si="165"/>
        <v/>
      </c>
      <c r="BL128" s="254" t="str">
        <f t="shared" si="166"/>
        <v/>
      </c>
      <c r="BM128" s="254" t="str">
        <f t="shared" si="167"/>
        <v/>
      </c>
      <c r="BN128" s="254" t="str">
        <f t="shared" si="168"/>
        <v/>
      </c>
      <c r="BO128" s="254" t="str">
        <f t="shared" si="169"/>
        <v/>
      </c>
      <c r="BP128" s="254" t="str">
        <f t="shared" si="170"/>
        <v/>
      </c>
      <c r="BQ128" s="264" t="str">
        <f t="shared" si="171"/>
        <v/>
      </c>
      <c r="BR128" s="261" t="str">
        <f t="shared" si="115"/>
        <v/>
      </c>
      <c r="BS128" s="254" t="str">
        <f t="shared" si="116"/>
        <v/>
      </c>
      <c r="BT128" s="254" t="str">
        <f t="shared" si="225"/>
        <v/>
      </c>
      <c r="BU128" s="265" t="str">
        <f t="shared" si="118"/>
        <v/>
      </c>
      <c r="BV128" s="263" t="str">
        <f t="shared" si="119"/>
        <v/>
      </c>
      <c r="BW128" s="254" t="str">
        <f t="shared" si="226"/>
        <v/>
      </c>
      <c r="BX128" s="254" t="str">
        <f t="shared" si="121"/>
        <v/>
      </c>
      <c r="BY128" s="264" t="str">
        <f t="shared" si="122"/>
        <v/>
      </c>
      <c r="BZ128" s="254" t="str">
        <f t="shared" si="123"/>
        <v/>
      </c>
      <c r="CA128" s="254">
        <f t="shared" si="175"/>
        <v>0</v>
      </c>
      <c r="CB128" s="254">
        <f t="shared" si="176"/>
        <v>0</v>
      </c>
      <c r="CC128" s="254">
        <f t="shared" si="177"/>
        <v>0</v>
      </c>
      <c r="CD128" s="254">
        <f t="shared" si="178"/>
        <v>0</v>
      </c>
      <c r="CE128" s="254">
        <f t="shared" si="179"/>
        <v>0</v>
      </c>
      <c r="CF128" s="254">
        <f t="shared" si="180"/>
        <v>0</v>
      </c>
      <c r="CG128" s="254">
        <f t="shared" si="181"/>
        <v>0</v>
      </c>
      <c r="CH128" s="254">
        <f t="shared" si="182"/>
        <v>0</v>
      </c>
      <c r="CI128" s="254">
        <f t="shared" si="183"/>
        <v>0</v>
      </c>
      <c r="CJ128" s="254">
        <f t="shared" si="184"/>
        <v>0</v>
      </c>
      <c r="CK128" s="254">
        <f t="shared" si="185"/>
        <v>0</v>
      </c>
      <c r="CL128" s="254">
        <f t="shared" si="186"/>
        <v>0</v>
      </c>
      <c r="CM128" s="254">
        <f t="shared" si="187"/>
        <v>0</v>
      </c>
      <c r="CN128" s="254">
        <f t="shared" si="188"/>
        <v>0</v>
      </c>
      <c r="CO128" s="254">
        <f t="shared" si="189"/>
        <v>0</v>
      </c>
      <c r="CP128" s="254">
        <f t="shared" si="190"/>
        <v>0</v>
      </c>
      <c r="CQ128" s="254">
        <f t="shared" si="191"/>
        <v>0</v>
      </c>
      <c r="CR128" s="254">
        <f t="shared" si="192"/>
        <v>0</v>
      </c>
      <c r="CS128" s="254">
        <f t="shared" si="193"/>
        <v>0</v>
      </c>
      <c r="CT128" s="254">
        <f t="shared" si="194"/>
        <v>0</v>
      </c>
      <c r="CU128" s="254">
        <f t="shared" si="195"/>
        <v>0</v>
      </c>
      <c r="CV128" s="254">
        <f t="shared" si="196"/>
        <v>0</v>
      </c>
      <c r="CW128" s="254">
        <f t="shared" si="197"/>
        <v>0</v>
      </c>
      <c r="CX128" s="254">
        <f t="shared" si="198"/>
        <v>0</v>
      </c>
      <c r="CY128" s="254">
        <f t="shared" si="199"/>
        <v>0</v>
      </c>
      <c r="CZ128" s="254">
        <f t="shared" si="200"/>
        <v>0</v>
      </c>
      <c r="DA128" s="254">
        <f t="shared" si="201"/>
        <v>0</v>
      </c>
      <c r="DB128" s="254">
        <f t="shared" si="202"/>
        <v>0</v>
      </c>
      <c r="DC128" s="254">
        <f t="shared" si="203"/>
        <v>0</v>
      </c>
      <c r="DD128" s="254">
        <f t="shared" si="204"/>
        <v>0</v>
      </c>
      <c r="DE128" s="254">
        <f t="shared" si="205"/>
        <v>0</v>
      </c>
      <c r="DF128" s="254">
        <f t="shared" si="206"/>
        <v>0</v>
      </c>
      <c r="DG128" s="254">
        <f t="shared" si="207"/>
        <v>0</v>
      </c>
      <c r="DH128" s="254">
        <f t="shared" si="208"/>
        <v>0</v>
      </c>
      <c r="DI128" s="254">
        <f t="shared" si="209"/>
        <v>0</v>
      </c>
      <c r="DJ128" s="254">
        <f t="shared" si="210"/>
        <v>0</v>
      </c>
      <c r="DK128" s="254">
        <f t="shared" si="211"/>
        <v>0</v>
      </c>
      <c r="DL128" s="254">
        <f t="shared" si="212"/>
        <v>0</v>
      </c>
      <c r="DM128" s="254">
        <f t="shared" si="213"/>
        <v>0</v>
      </c>
      <c r="DN128" s="254">
        <f t="shared" si="214"/>
        <v>0</v>
      </c>
      <c r="DO128" s="254">
        <f t="shared" si="215"/>
        <v>0</v>
      </c>
      <c r="DP128" s="254">
        <f t="shared" si="216"/>
        <v>0</v>
      </c>
      <c r="DQ128" s="254">
        <f t="shared" si="217"/>
        <v>0</v>
      </c>
      <c r="DR128" s="254">
        <f t="shared" si="218"/>
        <v>0</v>
      </c>
      <c r="DS128" s="254">
        <f t="shared" si="219"/>
        <v>0</v>
      </c>
      <c r="DT128" s="254">
        <f t="shared" si="220"/>
        <v>0</v>
      </c>
      <c r="DU128" s="254">
        <f t="shared" si="221"/>
        <v>0</v>
      </c>
      <c r="DV128" s="254">
        <f t="shared" si="222"/>
        <v>0</v>
      </c>
    </row>
    <row r="129" spans="1:126" ht="24" customHeight="1">
      <c r="A129" s="11" t="str">
        <f ca="1">IF(AG129&lt;&gt;"OK","",CONCATENATE(TEXT('Front Page'!$F$33,"000"),TEXT('Front Page'!$F$31,"000"),"-",LEFT('Front Page'!$R$53,5),"-",LEFT(D129,1),AJ129, "-",TEXT(B129,"000")))</f>
        <v/>
      </c>
      <c r="B129" s="12" t="str">
        <f>IFERROR(IF(E129="","",MAX(B$17:B128)+1),"")</f>
        <v/>
      </c>
      <c r="C129" s="13"/>
      <c r="D129" s="29" t="str">
        <f t="shared" si="141"/>
        <v>None</v>
      </c>
      <c r="E129" s="29" t="str">
        <f t="shared" si="109"/>
        <v/>
      </c>
      <c r="F129" s="29" t="str">
        <f t="shared" si="110"/>
        <v/>
      </c>
      <c r="G129" s="363"/>
      <c r="H129" s="364"/>
      <c r="I129" s="325" t="str">
        <f t="shared" si="224"/>
        <v>No</v>
      </c>
      <c r="J129" s="314">
        <v>0</v>
      </c>
      <c r="K129" s="312">
        <v>0</v>
      </c>
      <c r="L129" s="312">
        <v>0</v>
      </c>
      <c r="M129" s="312">
        <v>0</v>
      </c>
      <c r="N129" s="312">
        <v>0</v>
      </c>
      <c r="O129" s="312">
        <v>0</v>
      </c>
      <c r="P129" s="312">
        <v>0</v>
      </c>
      <c r="Q129" s="312">
        <v>0</v>
      </c>
      <c r="R129" s="312">
        <v>0</v>
      </c>
      <c r="S129" s="312">
        <v>0</v>
      </c>
      <c r="T129" s="312">
        <v>0</v>
      </c>
      <c r="U129" s="312">
        <v>0</v>
      </c>
      <c r="V129" s="313">
        <v>1</v>
      </c>
      <c r="W129" s="313">
        <v>1</v>
      </c>
      <c r="X129" s="312">
        <v>0</v>
      </c>
      <c r="Y129" s="312">
        <v>0</v>
      </c>
      <c r="Z129" s="312">
        <v>0</v>
      </c>
      <c r="AA129" s="14">
        <v>0</v>
      </c>
      <c r="AB129" s="317"/>
      <c r="AC129" s="15" t="str">
        <f t="shared" si="143"/>
        <v/>
      </c>
      <c r="AD129" s="15" t="str">
        <f t="shared" si="144"/>
        <v/>
      </c>
      <c r="AE129" s="16" t="str">
        <f t="shared" si="145"/>
        <v>0 - 0</v>
      </c>
      <c r="AF129" s="20" t="str">
        <f t="shared" si="223"/>
        <v>Not an offer</v>
      </c>
      <c r="AG129" s="276" t="str">
        <f t="shared" si="172"/>
        <v>Not an Offer</v>
      </c>
      <c r="AH129" s="150"/>
      <c r="AI129" s="254">
        <v>113</v>
      </c>
      <c r="AJ129" s="149" t="str">
        <f t="shared" si="173"/>
        <v>00-TAG</v>
      </c>
      <c r="AK129" s="254" t="b">
        <f t="shared" si="111"/>
        <v>0</v>
      </c>
      <c r="AL129" s="254">
        <f t="shared" si="146"/>
        <v>0</v>
      </c>
      <c r="AM129" s="254">
        <f t="shared" si="174"/>
        <v>0</v>
      </c>
      <c r="AN129" s="288">
        <f t="shared" si="147"/>
        <v>0</v>
      </c>
      <c r="AO129" s="288">
        <f>IF(AND($BU129=$BV129,BU129=AO$13),$J129&amp;$K129&amp;$L129&amp;$M129&amp;$N129&amp;$O129&amp;$P129&amp;$Q129&amp;$R129&amp;$S129&amp;$T129&amp;$U129,IFERROR(MATCH($AN129,AO$17:AO128,0),-1000))</f>
        <v>1</v>
      </c>
      <c r="AP129" s="288">
        <f>IF(AND($BU129=$BV129,BV129=AP$13),$J129&amp;$K129&amp;$L129&amp;$M129&amp;$N129&amp;$O129&amp;$P129&amp;$Q129&amp;$R129&amp;$S129&amp;$T129&amp;$U129,IFERROR(MATCH($AN129,AP$17:AP128,0),-1000))</f>
        <v>1</v>
      </c>
      <c r="AQ129" s="288">
        <f>IF(AND($BU129=$BV129,BW129=AQ$13),$J129&amp;$K129&amp;$L129&amp;$M129&amp;$N129&amp;$O129&amp;$P129&amp;$Q129&amp;$R129&amp;$S129&amp;$T129&amp;$U129,IFERROR(MATCH($AN129,AQ$17:AQ128,0),-1000))</f>
        <v>1</v>
      </c>
      <c r="AR129" s="288">
        <f>IF(AND($BU129=$BV129,BX129=AR$13),$J129&amp;$K129&amp;$L129&amp;$M129&amp;$N129&amp;$O129&amp;$P129&amp;$Q129&amp;$R129&amp;$S129&amp;$T129&amp;$U129,IFERROR(MATCH($AN129,AR$17:AR128,0),-1000))</f>
        <v>1</v>
      </c>
      <c r="AS129" s="254">
        <f t="shared" si="112"/>
        <v>0</v>
      </c>
      <c r="AT129" s="261" t="str">
        <f t="shared" si="148"/>
        <v/>
      </c>
      <c r="AU129" s="254" t="str">
        <f t="shared" si="149"/>
        <v/>
      </c>
      <c r="AV129" s="254" t="str">
        <f t="shared" si="150"/>
        <v/>
      </c>
      <c r="AW129" s="254" t="str">
        <f t="shared" si="151"/>
        <v/>
      </c>
      <c r="AX129" s="254" t="str">
        <f t="shared" si="152"/>
        <v/>
      </c>
      <c r="AY129" s="254" t="str">
        <f t="shared" si="153"/>
        <v/>
      </c>
      <c r="AZ129" s="254" t="str">
        <f t="shared" si="154"/>
        <v/>
      </c>
      <c r="BA129" s="254" t="str">
        <f t="shared" si="155"/>
        <v/>
      </c>
      <c r="BB129" s="254" t="str">
        <f t="shared" si="156"/>
        <v/>
      </c>
      <c r="BC129" s="254" t="str">
        <f t="shared" si="157"/>
        <v/>
      </c>
      <c r="BD129" s="254" t="str">
        <f t="shared" si="158"/>
        <v/>
      </c>
      <c r="BE129" s="262" t="str">
        <f t="shared" si="159"/>
        <v/>
      </c>
      <c r="BF129" s="263" t="str">
        <f t="shared" si="160"/>
        <v/>
      </c>
      <c r="BG129" s="254" t="str">
        <f t="shared" si="161"/>
        <v/>
      </c>
      <c r="BH129" s="254" t="str">
        <f t="shared" si="162"/>
        <v/>
      </c>
      <c r="BI129" s="254" t="str">
        <f t="shared" si="163"/>
        <v/>
      </c>
      <c r="BJ129" s="254" t="str">
        <f t="shared" si="164"/>
        <v/>
      </c>
      <c r="BK129" s="254" t="str">
        <f t="shared" si="165"/>
        <v/>
      </c>
      <c r="BL129" s="254" t="str">
        <f t="shared" si="166"/>
        <v/>
      </c>
      <c r="BM129" s="254" t="str">
        <f t="shared" si="167"/>
        <v/>
      </c>
      <c r="BN129" s="254" t="str">
        <f t="shared" si="168"/>
        <v/>
      </c>
      <c r="BO129" s="254" t="str">
        <f t="shared" si="169"/>
        <v/>
      </c>
      <c r="BP129" s="254" t="str">
        <f t="shared" si="170"/>
        <v/>
      </c>
      <c r="BQ129" s="264" t="str">
        <f t="shared" si="171"/>
        <v/>
      </c>
      <c r="BR129" s="261" t="str">
        <f t="shared" si="115"/>
        <v/>
      </c>
      <c r="BS129" s="254" t="str">
        <f t="shared" si="116"/>
        <v/>
      </c>
      <c r="BT129" s="254" t="str">
        <f t="shared" si="225"/>
        <v/>
      </c>
      <c r="BU129" s="265" t="str">
        <f t="shared" si="118"/>
        <v/>
      </c>
      <c r="BV129" s="263" t="str">
        <f t="shared" si="119"/>
        <v/>
      </c>
      <c r="BW129" s="254" t="str">
        <f t="shared" si="226"/>
        <v/>
      </c>
      <c r="BX129" s="254" t="str">
        <f t="shared" si="121"/>
        <v/>
      </c>
      <c r="BY129" s="264" t="str">
        <f t="shared" si="122"/>
        <v/>
      </c>
      <c r="BZ129" s="254" t="str">
        <f t="shared" si="123"/>
        <v/>
      </c>
      <c r="CA129" s="254">
        <f t="shared" si="175"/>
        <v>0</v>
      </c>
      <c r="CB129" s="254">
        <f t="shared" si="176"/>
        <v>0</v>
      </c>
      <c r="CC129" s="254">
        <f t="shared" si="177"/>
        <v>0</v>
      </c>
      <c r="CD129" s="254">
        <f t="shared" si="178"/>
        <v>0</v>
      </c>
      <c r="CE129" s="254">
        <f t="shared" si="179"/>
        <v>0</v>
      </c>
      <c r="CF129" s="254">
        <f t="shared" si="180"/>
        <v>0</v>
      </c>
      <c r="CG129" s="254">
        <f t="shared" si="181"/>
        <v>0</v>
      </c>
      <c r="CH129" s="254">
        <f t="shared" si="182"/>
        <v>0</v>
      </c>
      <c r="CI129" s="254">
        <f t="shared" si="183"/>
        <v>0</v>
      </c>
      <c r="CJ129" s="254">
        <f t="shared" si="184"/>
        <v>0</v>
      </c>
      <c r="CK129" s="254">
        <f t="shared" si="185"/>
        <v>0</v>
      </c>
      <c r="CL129" s="254">
        <f t="shared" si="186"/>
        <v>0</v>
      </c>
      <c r="CM129" s="254">
        <f t="shared" si="187"/>
        <v>0</v>
      </c>
      <c r="CN129" s="254">
        <f t="shared" si="188"/>
        <v>0</v>
      </c>
      <c r="CO129" s="254">
        <f t="shared" si="189"/>
        <v>0</v>
      </c>
      <c r="CP129" s="254">
        <f t="shared" si="190"/>
        <v>0</v>
      </c>
      <c r="CQ129" s="254">
        <f t="shared" si="191"/>
        <v>0</v>
      </c>
      <c r="CR129" s="254">
        <f t="shared" si="192"/>
        <v>0</v>
      </c>
      <c r="CS129" s="254">
        <f t="shared" si="193"/>
        <v>0</v>
      </c>
      <c r="CT129" s="254">
        <f t="shared" si="194"/>
        <v>0</v>
      </c>
      <c r="CU129" s="254">
        <f t="shared" si="195"/>
        <v>0</v>
      </c>
      <c r="CV129" s="254">
        <f t="shared" si="196"/>
        <v>0</v>
      </c>
      <c r="CW129" s="254">
        <f t="shared" si="197"/>
        <v>0</v>
      </c>
      <c r="CX129" s="254">
        <f t="shared" si="198"/>
        <v>0</v>
      </c>
      <c r="CY129" s="254">
        <f t="shared" si="199"/>
        <v>0</v>
      </c>
      <c r="CZ129" s="254">
        <f t="shared" si="200"/>
        <v>0</v>
      </c>
      <c r="DA129" s="254">
        <f t="shared" si="201"/>
        <v>0</v>
      </c>
      <c r="DB129" s="254">
        <f t="shared" si="202"/>
        <v>0</v>
      </c>
      <c r="DC129" s="254">
        <f t="shared" si="203"/>
        <v>0</v>
      </c>
      <c r="DD129" s="254">
        <f t="shared" si="204"/>
        <v>0</v>
      </c>
      <c r="DE129" s="254">
        <f t="shared" si="205"/>
        <v>0</v>
      </c>
      <c r="DF129" s="254">
        <f t="shared" si="206"/>
        <v>0</v>
      </c>
      <c r="DG129" s="254">
        <f t="shared" si="207"/>
        <v>0</v>
      </c>
      <c r="DH129" s="254">
        <f t="shared" si="208"/>
        <v>0</v>
      </c>
      <c r="DI129" s="254">
        <f t="shared" si="209"/>
        <v>0</v>
      </c>
      <c r="DJ129" s="254">
        <f t="shared" si="210"/>
        <v>0</v>
      </c>
      <c r="DK129" s="254">
        <f t="shared" si="211"/>
        <v>0</v>
      </c>
      <c r="DL129" s="254">
        <f t="shared" si="212"/>
        <v>0</v>
      </c>
      <c r="DM129" s="254">
        <f t="shared" si="213"/>
        <v>0</v>
      </c>
      <c r="DN129" s="254">
        <f t="shared" si="214"/>
        <v>0</v>
      </c>
      <c r="DO129" s="254">
        <f t="shared" si="215"/>
        <v>0</v>
      </c>
      <c r="DP129" s="254">
        <f t="shared" si="216"/>
        <v>0</v>
      </c>
      <c r="DQ129" s="254">
        <f t="shared" si="217"/>
        <v>0</v>
      </c>
      <c r="DR129" s="254">
        <f t="shared" si="218"/>
        <v>0</v>
      </c>
      <c r="DS129" s="254">
        <f t="shared" si="219"/>
        <v>0</v>
      </c>
      <c r="DT129" s="254">
        <f t="shared" si="220"/>
        <v>0</v>
      </c>
      <c r="DU129" s="254">
        <f t="shared" si="221"/>
        <v>0</v>
      </c>
      <c r="DV129" s="254">
        <f t="shared" si="222"/>
        <v>0</v>
      </c>
    </row>
    <row r="130" spans="1:126" ht="24" customHeight="1">
      <c r="A130" s="11" t="str">
        <f ca="1">IF(AG130&lt;&gt;"OK","",CONCATENATE(TEXT('Front Page'!$F$33,"000"),TEXT('Front Page'!$F$31,"000"),"-",LEFT('Front Page'!$R$53,5),"-",LEFT(D130,1),AJ130, "-",TEXT(B130,"000")))</f>
        <v/>
      </c>
      <c r="B130" s="12" t="str">
        <f>IFERROR(IF(E130="","",MAX(B$17:B129)+1),"")</f>
        <v/>
      </c>
      <c r="C130" s="13"/>
      <c r="D130" s="29" t="str">
        <f t="shared" si="141"/>
        <v>None</v>
      </c>
      <c r="E130" s="29" t="str">
        <f t="shared" si="109"/>
        <v/>
      </c>
      <c r="F130" s="29" t="str">
        <f t="shared" si="110"/>
        <v/>
      </c>
      <c r="G130" s="363"/>
      <c r="H130" s="364"/>
      <c r="I130" s="325" t="str">
        <f t="shared" si="224"/>
        <v>No</v>
      </c>
      <c r="J130" s="314">
        <v>0</v>
      </c>
      <c r="K130" s="312">
        <v>0</v>
      </c>
      <c r="L130" s="312">
        <v>0</v>
      </c>
      <c r="M130" s="312">
        <v>0</v>
      </c>
      <c r="N130" s="312">
        <v>0</v>
      </c>
      <c r="O130" s="312">
        <v>0</v>
      </c>
      <c r="P130" s="312">
        <v>0</v>
      </c>
      <c r="Q130" s="312">
        <v>0</v>
      </c>
      <c r="R130" s="312">
        <v>0</v>
      </c>
      <c r="S130" s="312">
        <v>0</v>
      </c>
      <c r="T130" s="312">
        <v>0</v>
      </c>
      <c r="U130" s="312">
        <v>0</v>
      </c>
      <c r="V130" s="313">
        <v>1</v>
      </c>
      <c r="W130" s="313">
        <v>1</v>
      </c>
      <c r="X130" s="312">
        <v>0</v>
      </c>
      <c r="Y130" s="312">
        <v>0</v>
      </c>
      <c r="Z130" s="312">
        <v>0</v>
      </c>
      <c r="AA130" s="14">
        <v>0</v>
      </c>
      <c r="AB130" s="317"/>
      <c r="AC130" s="15" t="str">
        <f t="shared" si="143"/>
        <v/>
      </c>
      <c r="AD130" s="15" t="str">
        <f t="shared" si="144"/>
        <v/>
      </c>
      <c r="AE130" s="16" t="str">
        <f t="shared" si="145"/>
        <v>0 - 0</v>
      </c>
      <c r="AF130" s="20" t="str">
        <f t="shared" si="223"/>
        <v>Not an offer</v>
      </c>
      <c r="AG130" s="276" t="str">
        <f t="shared" si="172"/>
        <v>Not an Offer</v>
      </c>
      <c r="AH130" s="150"/>
      <c r="AI130" s="254">
        <v>114</v>
      </c>
      <c r="AJ130" s="149" t="str">
        <f t="shared" si="173"/>
        <v>00-TAG</v>
      </c>
      <c r="AK130" s="254" t="b">
        <f t="shared" si="111"/>
        <v>0</v>
      </c>
      <c r="AL130" s="254">
        <f t="shared" si="146"/>
        <v>0</v>
      </c>
      <c r="AM130" s="254">
        <f t="shared" si="174"/>
        <v>0</v>
      </c>
      <c r="AN130" s="288">
        <f t="shared" si="147"/>
        <v>0</v>
      </c>
      <c r="AO130" s="288">
        <f>IF(AND($BU130=$BV130,BU130=AO$13),$J130&amp;$K130&amp;$L130&amp;$M130&amp;$N130&amp;$O130&amp;$P130&amp;$Q130&amp;$R130&amp;$S130&amp;$T130&amp;$U130,IFERROR(MATCH($AN130,AO$17:AO129,0),-1000))</f>
        <v>1</v>
      </c>
      <c r="AP130" s="288">
        <f>IF(AND($BU130=$BV130,BV130=AP$13),$J130&amp;$K130&amp;$L130&amp;$M130&amp;$N130&amp;$O130&amp;$P130&amp;$Q130&amp;$R130&amp;$S130&amp;$T130&amp;$U130,IFERROR(MATCH($AN130,AP$17:AP129,0),-1000))</f>
        <v>1</v>
      </c>
      <c r="AQ130" s="288">
        <f>IF(AND($BU130=$BV130,BW130=AQ$13),$J130&amp;$K130&amp;$L130&amp;$M130&amp;$N130&amp;$O130&amp;$P130&amp;$Q130&amp;$R130&amp;$S130&amp;$T130&amp;$U130,IFERROR(MATCH($AN130,AQ$17:AQ129,0),-1000))</f>
        <v>1</v>
      </c>
      <c r="AR130" s="288">
        <f>IF(AND($BU130=$BV130,BX130=AR$13),$J130&amp;$K130&amp;$L130&amp;$M130&amp;$N130&amp;$O130&amp;$P130&amp;$Q130&amp;$R130&amp;$S130&amp;$T130&amp;$U130,IFERROR(MATCH($AN130,AR$17:AR129,0),-1000))</f>
        <v>1</v>
      </c>
      <c r="AS130" s="254">
        <f t="shared" si="112"/>
        <v>0</v>
      </c>
      <c r="AT130" s="261" t="str">
        <f t="shared" si="148"/>
        <v/>
      </c>
      <c r="AU130" s="254" t="str">
        <f t="shared" si="149"/>
        <v/>
      </c>
      <c r="AV130" s="254" t="str">
        <f t="shared" si="150"/>
        <v/>
      </c>
      <c r="AW130" s="254" t="str">
        <f t="shared" si="151"/>
        <v/>
      </c>
      <c r="AX130" s="254" t="str">
        <f t="shared" si="152"/>
        <v/>
      </c>
      <c r="AY130" s="254" t="str">
        <f t="shared" si="153"/>
        <v/>
      </c>
      <c r="AZ130" s="254" t="str">
        <f t="shared" si="154"/>
        <v/>
      </c>
      <c r="BA130" s="254" t="str">
        <f t="shared" si="155"/>
        <v/>
      </c>
      <c r="BB130" s="254" t="str">
        <f t="shared" si="156"/>
        <v/>
      </c>
      <c r="BC130" s="254" t="str">
        <f t="shared" si="157"/>
        <v/>
      </c>
      <c r="BD130" s="254" t="str">
        <f t="shared" si="158"/>
        <v/>
      </c>
      <c r="BE130" s="262" t="str">
        <f t="shared" si="159"/>
        <v/>
      </c>
      <c r="BF130" s="263" t="str">
        <f t="shared" si="160"/>
        <v/>
      </c>
      <c r="BG130" s="254" t="str">
        <f t="shared" si="161"/>
        <v/>
      </c>
      <c r="BH130" s="254" t="str">
        <f t="shared" si="162"/>
        <v/>
      </c>
      <c r="BI130" s="254" t="str">
        <f t="shared" si="163"/>
        <v/>
      </c>
      <c r="BJ130" s="254" t="str">
        <f t="shared" si="164"/>
        <v/>
      </c>
      <c r="BK130" s="254" t="str">
        <f t="shared" si="165"/>
        <v/>
      </c>
      <c r="BL130" s="254" t="str">
        <f t="shared" si="166"/>
        <v/>
      </c>
      <c r="BM130" s="254" t="str">
        <f t="shared" si="167"/>
        <v/>
      </c>
      <c r="BN130" s="254" t="str">
        <f t="shared" si="168"/>
        <v/>
      </c>
      <c r="BO130" s="254" t="str">
        <f t="shared" si="169"/>
        <v/>
      </c>
      <c r="BP130" s="254" t="str">
        <f t="shared" si="170"/>
        <v/>
      </c>
      <c r="BQ130" s="264" t="str">
        <f t="shared" si="171"/>
        <v/>
      </c>
      <c r="BR130" s="261" t="str">
        <f t="shared" si="115"/>
        <v/>
      </c>
      <c r="BS130" s="254" t="str">
        <f t="shared" si="116"/>
        <v/>
      </c>
      <c r="BT130" s="254" t="str">
        <f t="shared" si="225"/>
        <v/>
      </c>
      <c r="BU130" s="265" t="str">
        <f t="shared" si="118"/>
        <v/>
      </c>
      <c r="BV130" s="263" t="str">
        <f t="shared" si="119"/>
        <v/>
      </c>
      <c r="BW130" s="254" t="str">
        <f t="shared" si="226"/>
        <v/>
      </c>
      <c r="BX130" s="254" t="str">
        <f t="shared" si="121"/>
        <v/>
      </c>
      <c r="BY130" s="264" t="str">
        <f t="shared" si="122"/>
        <v/>
      </c>
      <c r="BZ130" s="254" t="str">
        <f t="shared" si="123"/>
        <v/>
      </c>
      <c r="CA130" s="254">
        <f t="shared" si="175"/>
        <v>0</v>
      </c>
      <c r="CB130" s="254">
        <f t="shared" si="176"/>
        <v>0</v>
      </c>
      <c r="CC130" s="254">
        <f t="shared" si="177"/>
        <v>0</v>
      </c>
      <c r="CD130" s="254">
        <f t="shared" si="178"/>
        <v>0</v>
      </c>
      <c r="CE130" s="254">
        <f t="shared" si="179"/>
        <v>0</v>
      </c>
      <c r="CF130" s="254">
        <f t="shared" si="180"/>
        <v>0</v>
      </c>
      <c r="CG130" s="254">
        <f t="shared" si="181"/>
        <v>0</v>
      </c>
      <c r="CH130" s="254">
        <f t="shared" si="182"/>
        <v>0</v>
      </c>
      <c r="CI130" s="254">
        <f t="shared" si="183"/>
        <v>0</v>
      </c>
      <c r="CJ130" s="254">
        <f t="shared" si="184"/>
        <v>0</v>
      </c>
      <c r="CK130" s="254">
        <f t="shared" si="185"/>
        <v>0</v>
      </c>
      <c r="CL130" s="254">
        <f t="shared" si="186"/>
        <v>0</v>
      </c>
      <c r="CM130" s="254">
        <f t="shared" si="187"/>
        <v>0</v>
      </c>
      <c r="CN130" s="254">
        <f t="shared" si="188"/>
        <v>0</v>
      </c>
      <c r="CO130" s="254">
        <f t="shared" si="189"/>
        <v>0</v>
      </c>
      <c r="CP130" s="254">
        <f t="shared" si="190"/>
        <v>0</v>
      </c>
      <c r="CQ130" s="254">
        <f t="shared" si="191"/>
        <v>0</v>
      </c>
      <c r="CR130" s="254">
        <f t="shared" si="192"/>
        <v>0</v>
      </c>
      <c r="CS130" s="254">
        <f t="shared" si="193"/>
        <v>0</v>
      </c>
      <c r="CT130" s="254">
        <f t="shared" si="194"/>
        <v>0</v>
      </c>
      <c r="CU130" s="254">
        <f t="shared" si="195"/>
        <v>0</v>
      </c>
      <c r="CV130" s="254">
        <f t="shared" si="196"/>
        <v>0</v>
      </c>
      <c r="CW130" s="254">
        <f t="shared" si="197"/>
        <v>0</v>
      </c>
      <c r="CX130" s="254">
        <f t="shared" si="198"/>
        <v>0</v>
      </c>
      <c r="CY130" s="254">
        <f t="shared" si="199"/>
        <v>0</v>
      </c>
      <c r="CZ130" s="254">
        <f t="shared" si="200"/>
        <v>0</v>
      </c>
      <c r="DA130" s="254">
        <f t="shared" si="201"/>
        <v>0</v>
      </c>
      <c r="DB130" s="254">
        <f t="shared" si="202"/>
        <v>0</v>
      </c>
      <c r="DC130" s="254">
        <f t="shared" si="203"/>
        <v>0</v>
      </c>
      <c r="DD130" s="254">
        <f t="shared" si="204"/>
        <v>0</v>
      </c>
      <c r="DE130" s="254">
        <f t="shared" si="205"/>
        <v>0</v>
      </c>
      <c r="DF130" s="254">
        <f t="shared" si="206"/>
        <v>0</v>
      </c>
      <c r="DG130" s="254">
        <f t="shared" si="207"/>
        <v>0</v>
      </c>
      <c r="DH130" s="254">
        <f t="shared" si="208"/>
        <v>0</v>
      </c>
      <c r="DI130" s="254">
        <f t="shared" si="209"/>
        <v>0</v>
      </c>
      <c r="DJ130" s="254">
        <f t="shared" si="210"/>
        <v>0</v>
      </c>
      <c r="DK130" s="254">
        <f t="shared" si="211"/>
        <v>0</v>
      </c>
      <c r="DL130" s="254">
        <f t="shared" si="212"/>
        <v>0</v>
      </c>
      <c r="DM130" s="254">
        <f t="shared" si="213"/>
        <v>0</v>
      </c>
      <c r="DN130" s="254">
        <f t="shared" si="214"/>
        <v>0</v>
      </c>
      <c r="DO130" s="254">
        <f t="shared" si="215"/>
        <v>0</v>
      </c>
      <c r="DP130" s="254">
        <f t="shared" si="216"/>
        <v>0</v>
      </c>
      <c r="DQ130" s="254">
        <f t="shared" si="217"/>
        <v>0</v>
      </c>
      <c r="DR130" s="254">
        <f t="shared" si="218"/>
        <v>0</v>
      </c>
      <c r="DS130" s="254">
        <f t="shared" si="219"/>
        <v>0</v>
      </c>
      <c r="DT130" s="254">
        <f t="shared" si="220"/>
        <v>0</v>
      </c>
      <c r="DU130" s="254">
        <f t="shared" si="221"/>
        <v>0</v>
      </c>
      <c r="DV130" s="254">
        <f t="shared" si="222"/>
        <v>0</v>
      </c>
    </row>
    <row r="131" spans="1:126" ht="24" customHeight="1">
      <c r="A131" s="11" t="str">
        <f ca="1">IF(AG131&lt;&gt;"OK","",CONCATENATE(TEXT('Front Page'!$F$33,"000"),TEXT('Front Page'!$F$31,"000"),"-",LEFT('Front Page'!$R$53,5),"-",LEFT(D131,1),AJ131, "-",TEXT(B131,"000")))</f>
        <v/>
      </c>
      <c r="B131" s="12" t="str">
        <f>IFERROR(IF(E131="","",MAX(B$17:B130)+1),"")</f>
        <v/>
      </c>
      <c r="C131" s="13"/>
      <c r="D131" s="29" t="str">
        <f t="shared" si="141"/>
        <v>None</v>
      </c>
      <c r="E131" s="29" t="str">
        <f t="shared" si="109"/>
        <v/>
      </c>
      <c r="F131" s="29" t="str">
        <f t="shared" si="110"/>
        <v/>
      </c>
      <c r="G131" s="363"/>
      <c r="H131" s="364"/>
      <c r="I131" s="325" t="str">
        <f t="shared" si="224"/>
        <v>No</v>
      </c>
      <c r="J131" s="314">
        <v>0</v>
      </c>
      <c r="K131" s="312">
        <v>0</v>
      </c>
      <c r="L131" s="312">
        <v>0</v>
      </c>
      <c r="M131" s="312">
        <v>0</v>
      </c>
      <c r="N131" s="312">
        <v>0</v>
      </c>
      <c r="O131" s="312">
        <v>0</v>
      </c>
      <c r="P131" s="312">
        <v>0</v>
      </c>
      <c r="Q131" s="312">
        <v>0</v>
      </c>
      <c r="R131" s="312">
        <v>0</v>
      </c>
      <c r="S131" s="312">
        <v>0</v>
      </c>
      <c r="T131" s="312">
        <v>0</v>
      </c>
      <c r="U131" s="312">
        <v>0</v>
      </c>
      <c r="V131" s="313">
        <v>1</v>
      </c>
      <c r="W131" s="313">
        <v>1</v>
      </c>
      <c r="X131" s="312">
        <v>0</v>
      </c>
      <c r="Y131" s="312">
        <v>0</v>
      </c>
      <c r="Z131" s="312">
        <v>0</v>
      </c>
      <c r="AA131" s="14">
        <v>0</v>
      </c>
      <c r="AB131" s="317"/>
      <c r="AC131" s="15" t="str">
        <f t="shared" si="143"/>
        <v/>
      </c>
      <c r="AD131" s="15" t="str">
        <f t="shared" si="144"/>
        <v/>
      </c>
      <c r="AE131" s="16" t="str">
        <f t="shared" si="145"/>
        <v>0 - 0</v>
      </c>
      <c r="AF131" s="20" t="str">
        <f t="shared" si="223"/>
        <v>Not an offer</v>
      </c>
      <c r="AG131" s="276" t="str">
        <f t="shared" si="172"/>
        <v>Not an Offer</v>
      </c>
      <c r="AH131" s="150"/>
      <c r="AI131" s="254">
        <v>115</v>
      </c>
      <c r="AJ131" s="149" t="str">
        <f t="shared" si="173"/>
        <v>00-TAG</v>
      </c>
      <c r="AK131" s="254" t="b">
        <f t="shared" si="111"/>
        <v>0</v>
      </c>
      <c r="AL131" s="254">
        <f t="shared" si="146"/>
        <v>0</v>
      </c>
      <c r="AM131" s="254">
        <f t="shared" si="174"/>
        <v>0</v>
      </c>
      <c r="AN131" s="288">
        <f t="shared" si="147"/>
        <v>0</v>
      </c>
      <c r="AO131" s="288">
        <f>IF(AND($BU131=$BV131,BU131=AO$13),$J131&amp;$K131&amp;$L131&amp;$M131&amp;$N131&amp;$O131&amp;$P131&amp;$Q131&amp;$R131&amp;$S131&amp;$T131&amp;$U131,IFERROR(MATCH($AN131,AO$17:AO130,0),-1000))</f>
        <v>1</v>
      </c>
      <c r="AP131" s="288">
        <f>IF(AND($BU131=$BV131,BV131=AP$13),$J131&amp;$K131&amp;$L131&amp;$M131&amp;$N131&amp;$O131&amp;$P131&amp;$Q131&amp;$R131&amp;$S131&amp;$T131&amp;$U131,IFERROR(MATCH($AN131,AP$17:AP130,0),-1000))</f>
        <v>1</v>
      </c>
      <c r="AQ131" s="288">
        <f>IF(AND($BU131=$BV131,BW131=AQ$13),$J131&amp;$K131&amp;$L131&amp;$M131&amp;$N131&amp;$O131&amp;$P131&amp;$Q131&amp;$R131&amp;$S131&amp;$T131&amp;$U131,IFERROR(MATCH($AN131,AQ$17:AQ130,0),-1000))</f>
        <v>1</v>
      </c>
      <c r="AR131" s="288">
        <f>IF(AND($BU131=$BV131,BX131=AR$13),$J131&amp;$K131&amp;$L131&amp;$M131&amp;$N131&amp;$O131&amp;$P131&amp;$Q131&amp;$R131&amp;$S131&amp;$T131&amp;$U131,IFERROR(MATCH($AN131,AR$17:AR130,0),-1000))</f>
        <v>1</v>
      </c>
      <c r="AS131" s="254">
        <f t="shared" si="112"/>
        <v>0</v>
      </c>
      <c r="AT131" s="261" t="str">
        <f t="shared" si="148"/>
        <v/>
      </c>
      <c r="AU131" s="254" t="str">
        <f t="shared" si="149"/>
        <v/>
      </c>
      <c r="AV131" s="254" t="str">
        <f t="shared" si="150"/>
        <v/>
      </c>
      <c r="AW131" s="254" t="str">
        <f t="shared" si="151"/>
        <v/>
      </c>
      <c r="AX131" s="254" t="str">
        <f t="shared" si="152"/>
        <v/>
      </c>
      <c r="AY131" s="254" t="str">
        <f t="shared" si="153"/>
        <v/>
      </c>
      <c r="AZ131" s="254" t="str">
        <f t="shared" si="154"/>
        <v/>
      </c>
      <c r="BA131" s="254" t="str">
        <f t="shared" si="155"/>
        <v/>
      </c>
      <c r="BB131" s="254" t="str">
        <f t="shared" si="156"/>
        <v/>
      </c>
      <c r="BC131" s="254" t="str">
        <f t="shared" si="157"/>
        <v/>
      </c>
      <c r="BD131" s="254" t="str">
        <f t="shared" si="158"/>
        <v/>
      </c>
      <c r="BE131" s="262" t="str">
        <f t="shared" si="159"/>
        <v/>
      </c>
      <c r="BF131" s="263" t="str">
        <f t="shared" si="160"/>
        <v/>
      </c>
      <c r="BG131" s="254" t="str">
        <f t="shared" si="161"/>
        <v/>
      </c>
      <c r="BH131" s="254" t="str">
        <f t="shared" si="162"/>
        <v/>
      </c>
      <c r="BI131" s="254" t="str">
        <f t="shared" si="163"/>
        <v/>
      </c>
      <c r="BJ131" s="254" t="str">
        <f t="shared" si="164"/>
        <v/>
      </c>
      <c r="BK131" s="254" t="str">
        <f t="shared" si="165"/>
        <v/>
      </c>
      <c r="BL131" s="254" t="str">
        <f t="shared" si="166"/>
        <v/>
      </c>
      <c r="BM131" s="254" t="str">
        <f t="shared" si="167"/>
        <v/>
      </c>
      <c r="BN131" s="254" t="str">
        <f t="shared" si="168"/>
        <v/>
      </c>
      <c r="BO131" s="254" t="str">
        <f t="shared" si="169"/>
        <v/>
      </c>
      <c r="BP131" s="254" t="str">
        <f t="shared" si="170"/>
        <v/>
      </c>
      <c r="BQ131" s="264" t="str">
        <f t="shared" si="171"/>
        <v/>
      </c>
      <c r="BR131" s="261" t="str">
        <f t="shared" si="115"/>
        <v/>
      </c>
      <c r="BS131" s="254" t="str">
        <f t="shared" si="116"/>
        <v/>
      </c>
      <c r="BT131" s="254" t="str">
        <f t="shared" si="225"/>
        <v/>
      </c>
      <c r="BU131" s="265" t="str">
        <f t="shared" si="118"/>
        <v/>
      </c>
      <c r="BV131" s="263" t="str">
        <f t="shared" si="119"/>
        <v/>
      </c>
      <c r="BW131" s="254" t="str">
        <f t="shared" si="226"/>
        <v/>
      </c>
      <c r="BX131" s="254" t="str">
        <f t="shared" si="121"/>
        <v/>
      </c>
      <c r="BY131" s="264" t="str">
        <f t="shared" si="122"/>
        <v/>
      </c>
      <c r="BZ131" s="254" t="str">
        <f t="shared" si="123"/>
        <v/>
      </c>
      <c r="CA131" s="254">
        <f t="shared" si="175"/>
        <v>0</v>
      </c>
      <c r="CB131" s="254">
        <f t="shared" si="176"/>
        <v>0</v>
      </c>
      <c r="CC131" s="254">
        <f t="shared" si="177"/>
        <v>0</v>
      </c>
      <c r="CD131" s="254">
        <f t="shared" si="178"/>
        <v>0</v>
      </c>
      <c r="CE131" s="254">
        <f t="shared" si="179"/>
        <v>0</v>
      </c>
      <c r="CF131" s="254">
        <f t="shared" si="180"/>
        <v>0</v>
      </c>
      <c r="CG131" s="254">
        <f t="shared" si="181"/>
        <v>0</v>
      </c>
      <c r="CH131" s="254">
        <f t="shared" si="182"/>
        <v>0</v>
      </c>
      <c r="CI131" s="254">
        <f t="shared" si="183"/>
        <v>0</v>
      </c>
      <c r="CJ131" s="254">
        <f t="shared" si="184"/>
        <v>0</v>
      </c>
      <c r="CK131" s="254">
        <f t="shared" si="185"/>
        <v>0</v>
      </c>
      <c r="CL131" s="254">
        <f t="shared" si="186"/>
        <v>0</v>
      </c>
      <c r="CM131" s="254">
        <f t="shared" si="187"/>
        <v>0</v>
      </c>
      <c r="CN131" s="254">
        <f t="shared" si="188"/>
        <v>0</v>
      </c>
      <c r="CO131" s="254">
        <f t="shared" si="189"/>
        <v>0</v>
      </c>
      <c r="CP131" s="254">
        <f t="shared" si="190"/>
        <v>0</v>
      </c>
      <c r="CQ131" s="254">
        <f t="shared" si="191"/>
        <v>0</v>
      </c>
      <c r="CR131" s="254">
        <f t="shared" si="192"/>
        <v>0</v>
      </c>
      <c r="CS131" s="254">
        <f t="shared" si="193"/>
        <v>0</v>
      </c>
      <c r="CT131" s="254">
        <f t="shared" si="194"/>
        <v>0</v>
      </c>
      <c r="CU131" s="254">
        <f t="shared" si="195"/>
        <v>0</v>
      </c>
      <c r="CV131" s="254">
        <f t="shared" si="196"/>
        <v>0</v>
      </c>
      <c r="CW131" s="254">
        <f t="shared" si="197"/>
        <v>0</v>
      </c>
      <c r="CX131" s="254">
        <f t="shared" si="198"/>
        <v>0</v>
      </c>
      <c r="CY131" s="254">
        <f t="shared" si="199"/>
        <v>0</v>
      </c>
      <c r="CZ131" s="254">
        <f t="shared" si="200"/>
        <v>0</v>
      </c>
      <c r="DA131" s="254">
        <f t="shared" si="201"/>
        <v>0</v>
      </c>
      <c r="DB131" s="254">
        <f t="shared" si="202"/>
        <v>0</v>
      </c>
      <c r="DC131" s="254">
        <f t="shared" si="203"/>
        <v>0</v>
      </c>
      <c r="DD131" s="254">
        <f t="shared" si="204"/>
        <v>0</v>
      </c>
      <c r="DE131" s="254">
        <f t="shared" si="205"/>
        <v>0</v>
      </c>
      <c r="DF131" s="254">
        <f t="shared" si="206"/>
        <v>0</v>
      </c>
      <c r="DG131" s="254">
        <f t="shared" si="207"/>
        <v>0</v>
      </c>
      <c r="DH131" s="254">
        <f t="shared" si="208"/>
        <v>0</v>
      </c>
      <c r="DI131" s="254">
        <f t="shared" si="209"/>
        <v>0</v>
      </c>
      <c r="DJ131" s="254">
        <f t="shared" si="210"/>
        <v>0</v>
      </c>
      <c r="DK131" s="254">
        <f t="shared" si="211"/>
        <v>0</v>
      </c>
      <c r="DL131" s="254">
        <f t="shared" si="212"/>
        <v>0</v>
      </c>
      <c r="DM131" s="254">
        <f t="shared" si="213"/>
        <v>0</v>
      </c>
      <c r="DN131" s="254">
        <f t="shared" si="214"/>
        <v>0</v>
      </c>
      <c r="DO131" s="254">
        <f t="shared" si="215"/>
        <v>0</v>
      </c>
      <c r="DP131" s="254">
        <f t="shared" si="216"/>
        <v>0</v>
      </c>
      <c r="DQ131" s="254">
        <f t="shared" si="217"/>
        <v>0</v>
      </c>
      <c r="DR131" s="254">
        <f t="shared" si="218"/>
        <v>0</v>
      </c>
      <c r="DS131" s="254">
        <f t="shared" si="219"/>
        <v>0</v>
      </c>
      <c r="DT131" s="254">
        <f t="shared" si="220"/>
        <v>0</v>
      </c>
      <c r="DU131" s="254">
        <f t="shared" si="221"/>
        <v>0</v>
      </c>
      <c r="DV131" s="254">
        <f t="shared" si="222"/>
        <v>0</v>
      </c>
    </row>
    <row r="132" spans="1:126" ht="24" customHeight="1">
      <c r="A132" s="11" t="str">
        <f ca="1">IF(AG132&lt;&gt;"OK","",CONCATENATE(TEXT('Front Page'!$F$33,"000"),TEXT('Front Page'!$F$31,"000"),"-",LEFT('Front Page'!$R$53,5),"-",LEFT(D132,1),AJ132, "-",TEXT(B132,"000")))</f>
        <v/>
      </c>
      <c r="B132" s="12" t="str">
        <f>IFERROR(IF(E132="","",MAX(B$17:B131)+1),"")</f>
        <v/>
      </c>
      <c r="C132" s="13"/>
      <c r="D132" s="29" t="str">
        <f t="shared" si="141"/>
        <v>None</v>
      </c>
      <c r="E132" s="29" t="str">
        <f t="shared" si="109"/>
        <v/>
      </c>
      <c r="F132" s="29" t="str">
        <f t="shared" si="110"/>
        <v/>
      </c>
      <c r="G132" s="363"/>
      <c r="H132" s="364"/>
      <c r="I132" s="325" t="str">
        <f t="shared" si="224"/>
        <v>No</v>
      </c>
      <c r="J132" s="314">
        <v>0</v>
      </c>
      <c r="K132" s="312">
        <v>0</v>
      </c>
      <c r="L132" s="312">
        <v>0</v>
      </c>
      <c r="M132" s="312">
        <v>0</v>
      </c>
      <c r="N132" s="312">
        <v>0</v>
      </c>
      <c r="O132" s="312">
        <v>0</v>
      </c>
      <c r="P132" s="312">
        <v>0</v>
      </c>
      <c r="Q132" s="312">
        <v>0</v>
      </c>
      <c r="R132" s="312">
        <v>0</v>
      </c>
      <c r="S132" s="312">
        <v>0</v>
      </c>
      <c r="T132" s="312">
        <v>0</v>
      </c>
      <c r="U132" s="312">
        <v>0</v>
      </c>
      <c r="V132" s="313">
        <v>1</v>
      </c>
      <c r="W132" s="313">
        <v>1</v>
      </c>
      <c r="X132" s="312">
        <v>0</v>
      </c>
      <c r="Y132" s="312">
        <v>0</v>
      </c>
      <c r="Z132" s="312">
        <v>0</v>
      </c>
      <c r="AA132" s="14">
        <v>0</v>
      </c>
      <c r="AB132" s="317"/>
      <c r="AC132" s="15" t="str">
        <f t="shared" si="143"/>
        <v/>
      </c>
      <c r="AD132" s="15" t="str">
        <f t="shared" si="144"/>
        <v/>
      </c>
      <c r="AE132" s="16" t="str">
        <f t="shared" si="145"/>
        <v>0 - 0</v>
      </c>
      <c r="AF132" s="20" t="str">
        <f t="shared" si="223"/>
        <v>Not an offer</v>
      </c>
      <c r="AG132" s="276" t="str">
        <f t="shared" si="172"/>
        <v>Not an Offer</v>
      </c>
      <c r="AH132" s="150"/>
      <c r="AI132" s="254">
        <v>116</v>
      </c>
      <c r="AJ132" s="149" t="str">
        <f t="shared" si="173"/>
        <v>00-TAG</v>
      </c>
      <c r="AK132" s="254" t="b">
        <f t="shared" si="111"/>
        <v>0</v>
      </c>
      <c r="AL132" s="254">
        <f t="shared" si="146"/>
        <v>0</v>
      </c>
      <c r="AM132" s="254">
        <f t="shared" si="174"/>
        <v>0</v>
      </c>
      <c r="AN132" s="288">
        <f t="shared" si="147"/>
        <v>0</v>
      </c>
      <c r="AO132" s="288">
        <f>IF(AND($BU132=$BV132,BU132=AO$13),$J132&amp;$K132&amp;$L132&amp;$M132&amp;$N132&amp;$O132&amp;$P132&amp;$Q132&amp;$R132&amp;$S132&amp;$T132&amp;$U132,IFERROR(MATCH($AN132,AO$17:AO131,0),-1000))</f>
        <v>1</v>
      </c>
      <c r="AP132" s="288">
        <f>IF(AND($BU132=$BV132,BV132=AP$13),$J132&amp;$K132&amp;$L132&amp;$M132&amp;$N132&amp;$O132&amp;$P132&amp;$Q132&amp;$R132&amp;$S132&amp;$T132&amp;$U132,IFERROR(MATCH($AN132,AP$17:AP131,0),-1000))</f>
        <v>1</v>
      </c>
      <c r="AQ132" s="288">
        <f>IF(AND($BU132=$BV132,BW132=AQ$13),$J132&amp;$K132&amp;$L132&amp;$M132&amp;$N132&amp;$O132&amp;$P132&amp;$Q132&amp;$R132&amp;$S132&amp;$T132&amp;$U132,IFERROR(MATCH($AN132,AQ$17:AQ131,0),-1000))</f>
        <v>1</v>
      </c>
      <c r="AR132" s="288">
        <f>IF(AND($BU132=$BV132,BX132=AR$13),$J132&amp;$K132&amp;$L132&amp;$M132&amp;$N132&amp;$O132&amp;$P132&amp;$Q132&amp;$R132&amp;$S132&amp;$T132&amp;$U132,IFERROR(MATCH($AN132,AR$17:AR131,0),-1000))</f>
        <v>1</v>
      </c>
      <c r="AS132" s="254">
        <f t="shared" si="112"/>
        <v>0</v>
      </c>
      <c r="AT132" s="261" t="str">
        <f t="shared" si="148"/>
        <v/>
      </c>
      <c r="AU132" s="254" t="str">
        <f t="shared" si="149"/>
        <v/>
      </c>
      <c r="AV132" s="254" t="str">
        <f t="shared" si="150"/>
        <v/>
      </c>
      <c r="AW132" s="254" t="str">
        <f t="shared" si="151"/>
        <v/>
      </c>
      <c r="AX132" s="254" t="str">
        <f t="shared" si="152"/>
        <v/>
      </c>
      <c r="AY132" s="254" t="str">
        <f t="shared" si="153"/>
        <v/>
      </c>
      <c r="AZ132" s="254" t="str">
        <f t="shared" si="154"/>
        <v/>
      </c>
      <c r="BA132" s="254" t="str">
        <f t="shared" si="155"/>
        <v/>
      </c>
      <c r="BB132" s="254" t="str">
        <f t="shared" si="156"/>
        <v/>
      </c>
      <c r="BC132" s="254" t="str">
        <f t="shared" si="157"/>
        <v/>
      </c>
      <c r="BD132" s="254" t="str">
        <f t="shared" si="158"/>
        <v/>
      </c>
      <c r="BE132" s="262" t="str">
        <f t="shared" si="159"/>
        <v/>
      </c>
      <c r="BF132" s="263" t="str">
        <f t="shared" si="160"/>
        <v/>
      </c>
      <c r="BG132" s="254" t="str">
        <f t="shared" si="161"/>
        <v/>
      </c>
      <c r="BH132" s="254" t="str">
        <f t="shared" si="162"/>
        <v/>
      </c>
      <c r="BI132" s="254" t="str">
        <f t="shared" si="163"/>
        <v/>
      </c>
      <c r="BJ132" s="254" t="str">
        <f t="shared" si="164"/>
        <v/>
      </c>
      <c r="BK132" s="254" t="str">
        <f t="shared" si="165"/>
        <v/>
      </c>
      <c r="BL132" s="254" t="str">
        <f t="shared" si="166"/>
        <v/>
      </c>
      <c r="BM132" s="254" t="str">
        <f t="shared" si="167"/>
        <v/>
      </c>
      <c r="BN132" s="254" t="str">
        <f t="shared" si="168"/>
        <v/>
      </c>
      <c r="BO132" s="254" t="str">
        <f t="shared" si="169"/>
        <v/>
      </c>
      <c r="BP132" s="254" t="str">
        <f t="shared" si="170"/>
        <v/>
      </c>
      <c r="BQ132" s="264" t="str">
        <f t="shared" si="171"/>
        <v/>
      </c>
      <c r="BR132" s="261" t="str">
        <f t="shared" si="115"/>
        <v/>
      </c>
      <c r="BS132" s="254" t="str">
        <f t="shared" si="116"/>
        <v/>
      </c>
      <c r="BT132" s="254" t="str">
        <f t="shared" si="225"/>
        <v/>
      </c>
      <c r="BU132" s="265" t="str">
        <f t="shared" si="118"/>
        <v/>
      </c>
      <c r="BV132" s="263" t="str">
        <f t="shared" si="119"/>
        <v/>
      </c>
      <c r="BW132" s="254" t="str">
        <f t="shared" si="226"/>
        <v/>
      </c>
      <c r="BX132" s="254" t="str">
        <f t="shared" si="121"/>
        <v/>
      </c>
      <c r="BY132" s="264" t="str">
        <f t="shared" si="122"/>
        <v/>
      </c>
      <c r="BZ132" s="254" t="str">
        <f t="shared" si="123"/>
        <v/>
      </c>
      <c r="CA132" s="254">
        <f t="shared" si="175"/>
        <v>0</v>
      </c>
      <c r="CB132" s="254">
        <f t="shared" si="176"/>
        <v>0</v>
      </c>
      <c r="CC132" s="254">
        <f t="shared" si="177"/>
        <v>0</v>
      </c>
      <c r="CD132" s="254">
        <f t="shared" si="178"/>
        <v>0</v>
      </c>
      <c r="CE132" s="254">
        <f t="shared" si="179"/>
        <v>0</v>
      </c>
      <c r="CF132" s="254">
        <f t="shared" si="180"/>
        <v>0</v>
      </c>
      <c r="CG132" s="254">
        <f t="shared" si="181"/>
        <v>0</v>
      </c>
      <c r="CH132" s="254">
        <f t="shared" si="182"/>
        <v>0</v>
      </c>
      <c r="CI132" s="254">
        <f t="shared" si="183"/>
        <v>0</v>
      </c>
      <c r="CJ132" s="254">
        <f t="shared" si="184"/>
        <v>0</v>
      </c>
      <c r="CK132" s="254">
        <f t="shared" si="185"/>
        <v>0</v>
      </c>
      <c r="CL132" s="254">
        <f t="shared" si="186"/>
        <v>0</v>
      </c>
      <c r="CM132" s="254">
        <f t="shared" si="187"/>
        <v>0</v>
      </c>
      <c r="CN132" s="254">
        <f t="shared" si="188"/>
        <v>0</v>
      </c>
      <c r="CO132" s="254">
        <f t="shared" si="189"/>
        <v>0</v>
      </c>
      <c r="CP132" s="254">
        <f t="shared" si="190"/>
        <v>0</v>
      </c>
      <c r="CQ132" s="254">
        <f t="shared" si="191"/>
        <v>0</v>
      </c>
      <c r="CR132" s="254">
        <f t="shared" si="192"/>
        <v>0</v>
      </c>
      <c r="CS132" s="254">
        <f t="shared" si="193"/>
        <v>0</v>
      </c>
      <c r="CT132" s="254">
        <f t="shared" si="194"/>
        <v>0</v>
      </c>
      <c r="CU132" s="254">
        <f t="shared" si="195"/>
        <v>0</v>
      </c>
      <c r="CV132" s="254">
        <f t="shared" si="196"/>
        <v>0</v>
      </c>
      <c r="CW132" s="254">
        <f t="shared" si="197"/>
        <v>0</v>
      </c>
      <c r="CX132" s="254">
        <f t="shared" si="198"/>
        <v>0</v>
      </c>
      <c r="CY132" s="254">
        <f t="shared" si="199"/>
        <v>0</v>
      </c>
      <c r="CZ132" s="254">
        <f t="shared" si="200"/>
        <v>0</v>
      </c>
      <c r="DA132" s="254">
        <f t="shared" si="201"/>
        <v>0</v>
      </c>
      <c r="DB132" s="254">
        <f t="shared" si="202"/>
        <v>0</v>
      </c>
      <c r="DC132" s="254">
        <f t="shared" si="203"/>
        <v>0</v>
      </c>
      <c r="DD132" s="254">
        <f t="shared" si="204"/>
        <v>0</v>
      </c>
      <c r="DE132" s="254">
        <f t="shared" si="205"/>
        <v>0</v>
      </c>
      <c r="DF132" s="254">
        <f t="shared" si="206"/>
        <v>0</v>
      </c>
      <c r="DG132" s="254">
        <f t="shared" si="207"/>
        <v>0</v>
      </c>
      <c r="DH132" s="254">
        <f t="shared" si="208"/>
        <v>0</v>
      </c>
      <c r="DI132" s="254">
        <f t="shared" si="209"/>
        <v>0</v>
      </c>
      <c r="DJ132" s="254">
        <f t="shared" si="210"/>
        <v>0</v>
      </c>
      <c r="DK132" s="254">
        <f t="shared" si="211"/>
        <v>0</v>
      </c>
      <c r="DL132" s="254">
        <f t="shared" si="212"/>
        <v>0</v>
      </c>
      <c r="DM132" s="254">
        <f t="shared" si="213"/>
        <v>0</v>
      </c>
      <c r="DN132" s="254">
        <f t="shared" si="214"/>
        <v>0</v>
      </c>
      <c r="DO132" s="254">
        <f t="shared" si="215"/>
        <v>0</v>
      </c>
      <c r="DP132" s="254">
        <f t="shared" si="216"/>
        <v>0</v>
      </c>
      <c r="DQ132" s="254">
        <f t="shared" si="217"/>
        <v>0</v>
      </c>
      <c r="DR132" s="254">
        <f t="shared" si="218"/>
        <v>0</v>
      </c>
      <c r="DS132" s="254">
        <f t="shared" si="219"/>
        <v>0</v>
      </c>
      <c r="DT132" s="254">
        <f t="shared" si="220"/>
        <v>0</v>
      </c>
      <c r="DU132" s="254">
        <f t="shared" si="221"/>
        <v>0</v>
      </c>
      <c r="DV132" s="254">
        <f t="shared" si="222"/>
        <v>0</v>
      </c>
    </row>
    <row r="133" spans="1:126" ht="24" customHeight="1">
      <c r="A133" s="11" t="str">
        <f ca="1">IF(AG133&lt;&gt;"OK","",CONCATENATE(TEXT('Front Page'!$F$33,"000"),TEXT('Front Page'!$F$31,"000"),"-",LEFT('Front Page'!$R$53,5),"-",LEFT(D133,1),AJ133, "-",TEXT(B133,"000")))</f>
        <v/>
      </c>
      <c r="B133" s="12" t="str">
        <f>IFERROR(IF(E133="","",MAX(B$17:B132)+1),"")</f>
        <v/>
      </c>
      <c r="C133" s="13"/>
      <c r="D133" s="29" t="str">
        <f t="shared" si="141"/>
        <v>None</v>
      </c>
      <c r="E133" s="29" t="str">
        <f t="shared" si="109"/>
        <v/>
      </c>
      <c r="F133" s="29" t="str">
        <f t="shared" si="110"/>
        <v/>
      </c>
      <c r="G133" s="363"/>
      <c r="H133" s="364"/>
      <c r="I133" s="325" t="str">
        <f t="shared" si="224"/>
        <v>No</v>
      </c>
      <c r="J133" s="314">
        <v>0</v>
      </c>
      <c r="K133" s="312">
        <v>0</v>
      </c>
      <c r="L133" s="312">
        <v>0</v>
      </c>
      <c r="M133" s="312">
        <v>0</v>
      </c>
      <c r="N133" s="312">
        <v>0</v>
      </c>
      <c r="O133" s="312">
        <v>0</v>
      </c>
      <c r="P133" s="312">
        <v>0</v>
      </c>
      <c r="Q133" s="312">
        <v>0</v>
      </c>
      <c r="R133" s="312">
        <v>0</v>
      </c>
      <c r="S133" s="312">
        <v>0</v>
      </c>
      <c r="T133" s="312">
        <v>0</v>
      </c>
      <c r="U133" s="312">
        <v>0</v>
      </c>
      <c r="V133" s="313">
        <v>1</v>
      </c>
      <c r="W133" s="313">
        <v>1</v>
      </c>
      <c r="X133" s="312">
        <v>0</v>
      </c>
      <c r="Y133" s="312">
        <v>0</v>
      </c>
      <c r="Z133" s="312">
        <v>0</v>
      </c>
      <c r="AA133" s="14">
        <v>0</v>
      </c>
      <c r="AB133" s="317"/>
      <c r="AC133" s="15" t="str">
        <f t="shared" si="143"/>
        <v/>
      </c>
      <c r="AD133" s="15" t="str">
        <f t="shared" si="144"/>
        <v/>
      </c>
      <c r="AE133" s="16" t="str">
        <f t="shared" si="145"/>
        <v>0 - 0</v>
      </c>
      <c r="AF133" s="20" t="str">
        <f t="shared" si="223"/>
        <v>Not an offer</v>
      </c>
      <c r="AG133" s="276" t="str">
        <f t="shared" si="172"/>
        <v>Not an Offer</v>
      </c>
      <c r="AH133" s="150"/>
      <c r="AI133" s="254">
        <v>117</v>
      </c>
      <c r="AJ133" s="149" t="str">
        <f t="shared" si="173"/>
        <v>00-TAG</v>
      </c>
      <c r="AK133" s="254" t="b">
        <f t="shared" si="111"/>
        <v>0</v>
      </c>
      <c r="AL133" s="254">
        <f t="shared" si="146"/>
        <v>0</v>
      </c>
      <c r="AM133" s="254">
        <f t="shared" si="174"/>
        <v>0</v>
      </c>
      <c r="AN133" s="288">
        <f t="shared" si="147"/>
        <v>0</v>
      </c>
      <c r="AO133" s="288">
        <f>IF(AND($BU133=$BV133,BU133=AO$13),$J133&amp;$K133&amp;$L133&amp;$M133&amp;$N133&amp;$O133&amp;$P133&amp;$Q133&amp;$R133&amp;$S133&amp;$T133&amp;$U133,IFERROR(MATCH($AN133,AO$17:AO132,0),-1000))</f>
        <v>1</v>
      </c>
      <c r="AP133" s="288">
        <f>IF(AND($BU133=$BV133,BV133=AP$13),$J133&amp;$K133&amp;$L133&amp;$M133&amp;$N133&amp;$O133&amp;$P133&amp;$Q133&amp;$R133&amp;$S133&amp;$T133&amp;$U133,IFERROR(MATCH($AN133,AP$17:AP132,0),-1000))</f>
        <v>1</v>
      </c>
      <c r="AQ133" s="288">
        <f>IF(AND($BU133=$BV133,BW133=AQ$13),$J133&amp;$K133&amp;$L133&amp;$M133&amp;$N133&amp;$O133&amp;$P133&amp;$Q133&amp;$R133&amp;$S133&amp;$T133&amp;$U133,IFERROR(MATCH($AN133,AQ$17:AQ132,0),-1000))</f>
        <v>1</v>
      </c>
      <c r="AR133" s="288">
        <f>IF(AND($BU133=$BV133,BX133=AR$13),$J133&amp;$K133&amp;$L133&amp;$M133&amp;$N133&amp;$O133&amp;$P133&amp;$Q133&amp;$R133&amp;$S133&amp;$T133&amp;$U133,IFERROR(MATCH($AN133,AR$17:AR132,0),-1000))</f>
        <v>1</v>
      </c>
      <c r="AS133" s="254">
        <f t="shared" si="112"/>
        <v>0</v>
      </c>
      <c r="AT133" s="261" t="str">
        <f t="shared" si="148"/>
        <v/>
      </c>
      <c r="AU133" s="254" t="str">
        <f t="shared" si="149"/>
        <v/>
      </c>
      <c r="AV133" s="254" t="str">
        <f t="shared" si="150"/>
        <v/>
      </c>
      <c r="AW133" s="254" t="str">
        <f t="shared" si="151"/>
        <v/>
      </c>
      <c r="AX133" s="254" t="str">
        <f t="shared" si="152"/>
        <v/>
      </c>
      <c r="AY133" s="254" t="str">
        <f t="shared" si="153"/>
        <v/>
      </c>
      <c r="AZ133" s="254" t="str">
        <f t="shared" si="154"/>
        <v/>
      </c>
      <c r="BA133" s="254" t="str">
        <f t="shared" si="155"/>
        <v/>
      </c>
      <c r="BB133" s="254" t="str">
        <f t="shared" si="156"/>
        <v/>
      </c>
      <c r="BC133" s="254" t="str">
        <f t="shared" si="157"/>
        <v/>
      </c>
      <c r="BD133" s="254" t="str">
        <f t="shared" si="158"/>
        <v/>
      </c>
      <c r="BE133" s="262" t="str">
        <f t="shared" si="159"/>
        <v/>
      </c>
      <c r="BF133" s="263" t="str">
        <f t="shared" si="160"/>
        <v/>
      </c>
      <c r="BG133" s="254" t="str">
        <f t="shared" si="161"/>
        <v/>
      </c>
      <c r="BH133" s="254" t="str">
        <f t="shared" si="162"/>
        <v/>
      </c>
      <c r="BI133" s="254" t="str">
        <f t="shared" si="163"/>
        <v/>
      </c>
      <c r="BJ133" s="254" t="str">
        <f t="shared" si="164"/>
        <v/>
      </c>
      <c r="BK133" s="254" t="str">
        <f t="shared" si="165"/>
        <v/>
      </c>
      <c r="BL133" s="254" t="str">
        <f t="shared" si="166"/>
        <v/>
      </c>
      <c r="BM133" s="254" t="str">
        <f t="shared" si="167"/>
        <v/>
      </c>
      <c r="BN133" s="254" t="str">
        <f t="shared" si="168"/>
        <v/>
      </c>
      <c r="BO133" s="254" t="str">
        <f t="shared" si="169"/>
        <v/>
      </c>
      <c r="BP133" s="254" t="str">
        <f t="shared" si="170"/>
        <v/>
      </c>
      <c r="BQ133" s="264" t="str">
        <f t="shared" si="171"/>
        <v/>
      </c>
      <c r="BR133" s="261" t="str">
        <f t="shared" si="115"/>
        <v/>
      </c>
      <c r="BS133" s="254" t="str">
        <f t="shared" si="116"/>
        <v/>
      </c>
      <c r="BT133" s="254" t="str">
        <f t="shared" si="225"/>
        <v/>
      </c>
      <c r="BU133" s="265" t="str">
        <f t="shared" si="118"/>
        <v/>
      </c>
      <c r="BV133" s="263" t="str">
        <f t="shared" si="119"/>
        <v/>
      </c>
      <c r="BW133" s="254" t="str">
        <f t="shared" si="226"/>
        <v/>
      </c>
      <c r="BX133" s="254" t="str">
        <f t="shared" si="121"/>
        <v/>
      </c>
      <c r="BY133" s="264" t="str">
        <f t="shared" si="122"/>
        <v/>
      </c>
      <c r="BZ133" s="254" t="str">
        <f t="shared" si="123"/>
        <v/>
      </c>
      <c r="CA133" s="254">
        <f t="shared" si="175"/>
        <v>0</v>
      </c>
      <c r="CB133" s="254">
        <f t="shared" si="176"/>
        <v>0</v>
      </c>
      <c r="CC133" s="254">
        <f t="shared" si="177"/>
        <v>0</v>
      </c>
      <c r="CD133" s="254">
        <f t="shared" si="178"/>
        <v>0</v>
      </c>
      <c r="CE133" s="254">
        <f t="shared" si="179"/>
        <v>0</v>
      </c>
      <c r="CF133" s="254">
        <f t="shared" si="180"/>
        <v>0</v>
      </c>
      <c r="CG133" s="254">
        <f t="shared" si="181"/>
        <v>0</v>
      </c>
      <c r="CH133" s="254">
        <f t="shared" si="182"/>
        <v>0</v>
      </c>
      <c r="CI133" s="254">
        <f t="shared" si="183"/>
        <v>0</v>
      </c>
      <c r="CJ133" s="254">
        <f t="shared" si="184"/>
        <v>0</v>
      </c>
      <c r="CK133" s="254">
        <f t="shared" si="185"/>
        <v>0</v>
      </c>
      <c r="CL133" s="254">
        <f t="shared" si="186"/>
        <v>0</v>
      </c>
      <c r="CM133" s="254">
        <f t="shared" si="187"/>
        <v>0</v>
      </c>
      <c r="CN133" s="254">
        <f t="shared" si="188"/>
        <v>0</v>
      </c>
      <c r="CO133" s="254">
        <f t="shared" si="189"/>
        <v>0</v>
      </c>
      <c r="CP133" s="254">
        <f t="shared" si="190"/>
        <v>0</v>
      </c>
      <c r="CQ133" s="254">
        <f t="shared" si="191"/>
        <v>0</v>
      </c>
      <c r="CR133" s="254">
        <f t="shared" si="192"/>
        <v>0</v>
      </c>
      <c r="CS133" s="254">
        <f t="shared" si="193"/>
        <v>0</v>
      </c>
      <c r="CT133" s="254">
        <f t="shared" si="194"/>
        <v>0</v>
      </c>
      <c r="CU133" s="254">
        <f t="shared" si="195"/>
        <v>0</v>
      </c>
      <c r="CV133" s="254">
        <f t="shared" si="196"/>
        <v>0</v>
      </c>
      <c r="CW133" s="254">
        <f t="shared" si="197"/>
        <v>0</v>
      </c>
      <c r="CX133" s="254">
        <f t="shared" si="198"/>
        <v>0</v>
      </c>
      <c r="CY133" s="254">
        <f t="shared" si="199"/>
        <v>0</v>
      </c>
      <c r="CZ133" s="254">
        <f t="shared" si="200"/>
        <v>0</v>
      </c>
      <c r="DA133" s="254">
        <f t="shared" si="201"/>
        <v>0</v>
      </c>
      <c r="DB133" s="254">
        <f t="shared" si="202"/>
        <v>0</v>
      </c>
      <c r="DC133" s="254">
        <f t="shared" si="203"/>
        <v>0</v>
      </c>
      <c r="DD133" s="254">
        <f t="shared" si="204"/>
        <v>0</v>
      </c>
      <c r="DE133" s="254">
        <f t="shared" si="205"/>
        <v>0</v>
      </c>
      <c r="DF133" s="254">
        <f t="shared" si="206"/>
        <v>0</v>
      </c>
      <c r="DG133" s="254">
        <f t="shared" si="207"/>
        <v>0</v>
      </c>
      <c r="DH133" s="254">
        <f t="shared" si="208"/>
        <v>0</v>
      </c>
      <c r="DI133" s="254">
        <f t="shared" si="209"/>
        <v>0</v>
      </c>
      <c r="DJ133" s="254">
        <f t="shared" si="210"/>
        <v>0</v>
      </c>
      <c r="DK133" s="254">
        <f t="shared" si="211"/>
        <v>0</v>
      </c>
      <c r="DL133" s="254">
        <f t="shared" si="212"/>
        <v>0</v>
      </c>
      <c r="DM133" s="254">
        <f t="shared" si="213"/>
        <v>0</v>
      </c>
      <c r="DN133" s="254">
        <f t="shared" si="214"/>
        <v>0</v>
      </c>
      <c r="DO133" s="254">
        <f t="shared" si="215"/>
        <v>0</v>
      </c>
      <c r="DP133" s="254">
        <f t="shared" si="216"/>
        <v>0</v>
      </c>
      <c r="DQ133" s="254">
        <f t="shared" si="217"/>
        <v>0</v>
      </c>
      <c r="DR133" s="254">
        <f t="shared" si="218"/>
        <v>0</v>
      </c>
      <c r="DS133" s="254">
        <f t="shared" si="219"/>
        <v>0</v>
      </c>
      <c r="DT133" s="254">
        <f t="shared" si="220"/>
        <v>0</v>
      </c>
      <c r="DU133" s="254">
        <f t="shared" si="221"/>
        <v>0</v>
      </c>
      <c r="DV133" s="254">
        <f t="shared" si="222"/>
        <v>0</v>
      </c>
    </row>
    <row r="134" spans="1:126" ht="24" customHeight="1">
      <c r="A134" s="11" t="str">
        <f ca="1">IF(AG134&lt;&gt;"OK","",CONCATENATE(TEXT('Front Page'!$F$33,"000"),TEXT('Front Page'!$F$31,"000"),"-",LEFT('Front Page'!$R$53,5),"-",LEFT(D134,1),AJ134, "-",TEXT(B134,"000")))</f>
        <v/>
      </c>
      <c r="B134" s="12" t="str">
        <f>IFERROR(IF(E134="","",MAX(B$17:B133)+1),"")</f>
        <v/>
      </c>
      <c r="C134" s="13"/>
      <c r="D134" s="29" t="str">
        <f t="shared" si="141"/>
        <v>None</v>
      </c>
      <c r="E134" s="29" t="str">
        <f t="shared" si="109"/>
        <v/>
      </c>
      <c r="F134" s="29" t="str">
        <f t="shared" si="110"/>
        <v/>
      </c>
      <c r="G134" s="363"/>
      <c r="H134" s="364"/>
      <c r="I134" s="325" t="str">
        <f t="shared" si="224"/>
        <v>No</v>
      </c>
      <c r="J134" s="314">
        <v>0</v>
      </c>
      <c r="K134" s="312">
        <v>0</v>
      </c>
      <c r="L134" s="312">
        <v>0</v>
      </c>
      <c r="M134" s="312">
        <v>0</v>
      </c>
      <c r="N134" s="312">
        <v>0</v>
      </c>
      <c r="O134" s="312">
        <v>0</v>
      </c>
      <c r="P134" s="312">
        <v>0</v>
      </c>
      <c r="Q134" s="312">
        <v>0</v>
      </c>
      <c r="R134" s="312">
        <v>0</v>
      </c>
      <c r="S134" s="312">
        <v>0</v>
      </c>
      <c r="T134" s="312">
        <v>0</v>
      </c>
      <c r="U134" s="312">
        <v>0</v>
      </c>
      <c r="V134" s="313">
        <v>1</v>
      </c>
      <c r="W134" s="313">
        <v>1</v>
      </c>
      <c r="X134" s="312">
        <v>0</v>
      </c>
      <c r="Y134" s="312">
        <v>0</v>
      </c>
      <c r="Z134" s="312">
        <v>0</v>
      </c>
      <c r="AA134" s="14">
        <v>0</v>
      </c>
      <c r="AB134" s="317"/>
      <c r="AC134" s="15" t="str">
        <f t="shared" si="143"/>
        <v/>
      </c>
      <c r="AD134" s="15" t="str">
        <f t="shared" si="144"/>
        <v/>
      </c>
      <c r="AE134" s="16" t="str">
        <f t="shared" si="145"/>
        <v>0 - 0</v>
      </c>
      <c r="AF134" s="20" t="str">
        <f t="shared" si="223"/>
        <v>Not an offer</v>
      </c>
      <c r="AG134" s="276" t="str">
        <f t="shared" si="172"/>
        <v>Not an Offer</v>
      </c>
      <c r="AH134" s="150"/>
      <c r="AI134" s="254">
        <v>118</v>
      </c>
      <c r="AJ134" s="149" t="str">
        <f t="shared" si="173"/>
        <v>00-TAG</v>
      </c>
      <c r="AK134" s="254" t="b">
        <f t="shared" si="111"/>
        <v>0</v>
      </c>
      <c r="AL134" s="254">
        <f t="shared" si="146"/>
        <v>0</v>
      </c>
      <c r="AM134" s="254">
        <f t="shared" si="174"/>
        <v>0</v>
      </c>
      <c r="AN134" s="288">
        <f t="shared" si="147"/>
        <v>0</v>
      </c>
      <c r="AO134" s="288">
        <f>IF(AND($BU134=$BV134,BU134=AO$13),$J134&amp;$K134&amp;$L134&amp;$M134&amp;$N134&amp;$O134&amp;$P134&amp;$Q134&amp;$R134&amp;$S134&amp;$T134&amp;$U134,IFERROR(MATCH($AN134,AO$17:AO133,0),-1000))</f>
        <v>1</v>
      </c>
      <c r="AP134" s="288">
        <f>IF(AND($BU134=$BV134,BV134=AP$13),$J134&amp;$K134&amp;$L134&amp;$M134&amp;$N134&amp;$O134&amp;$P134&amp;$Q134&amp;$R134&amp;$S134&amp;$T134&amp;$U134,IFERROR(MATCH($AN134,AP$17:AP133,0),-1000))</f>
        <v>1</v>
      </c>
      <c r="AQ134" s="288">
        <f>IF(AND($BU134=$BV134,BW134=AQ$13),$J134&amp;$K134&amp;$L134&amp;$M134&amp;$N134&amp;$O134&amp;$P134&amp;$Q134&amp;$R134&amp;$S134&amp;$T134&amp;$U134,IFERROR(MATCH($AN134,AQ$17:AQ133,0),-1000))</f>
        <v>1</v>
      </c>
      <c r="AR134" s="288">
        <f>IF(AND($BU134=$BV134,BX134=AR$13),$J134&amp;$K134&amp;$L134&amp;$M134&amp;$N134&amp;$O134&amp;$P134&amp;$Q134&amp;$R134&amp;$S134&amp;$T134&amp;$U134,IFERROR(MATCH($AN134,AR$17:AR133,0),-1000))</f>
        <v>1</v>
      </c>
      <c r="AS134" s="254">
        <f t="shared" si="112"/>
        <v>0</v>
      </c>
      <c r="AT134" s="261" t="str">
        <f t="shared" si="148"/>
        <v/>
      </c>
      <c r="AU134" s="254" t="str">
        <f t="shared" si="149"/>
        <v/>
      </c>
      <c r="AV134" s="254" t="str">
        <f t="shared" si="150"/>
        <v/>
      </c>
      <c r="AW134" s="254" t="str">
        <f t="shared" si="151"/>
        <v/>
      </c>
      <c r="AX134" s="254" t="str">
        <f t="shared" si="152"/>
        <v/>
      </c>
      <c r="AY134" s="254" t="str">
        <f t="shared" si="153"/>
        <v/>
      </c>
      <c r="AZ134" s="254" t="str">
        <f t="shared" si="154"/>
        <v/>
      </c>
      <c r="BA134" s="254" t="str">
        <f t="shared" si="155"/>
        <v/>
      </c>
      <c r="BB134" s="254" t="str">
        <f t="shared" si="156"/>
        <v/>
      </c>
      <c r="BC134" s="254" t="str">
        <f t="shared" si="157"/>
        <v/>
      </c>
      <c r="BD134" s="254" t="str">
        <f t="shared" si="158"/>
        <v/>
      </c>
      <c r="BE134" s="262" t="str">
        <f t="shared" si="159"/>
        <v/>
      </c>
      <c r="BF134" s="263" t="str">
        <f t="shared" si="160"/>
        <v/>
      </c>
      <c r="BG134" s="254" t="str">
        <f t="shared" si="161"/>
        <v/>
      </c>
      <c r="BH134" s="254" t="str">
        <f t="shared" si="162"/>
        <v/>
      </c>
      <c r="BI134" s="254" t="str">
        <f t="shared" si="163"/>
        <v/>
      </c>
      <c r="BJ134" s="254" t="str">
        <f t="shared" si="164"/>
        <v/>
      </c>
      <c r="BK134" s="254" t="str">
        <f t="shared" si="165"/>
        <v/>
      </c>
      <c r="BL134" s="254" t="str">
        <f t="shared" si="166"/>
        <v/>
      </c>
      <c r="BM134" s="254" t="str">
        <f t="shared" si="167"/>
        <v/>
      </c>
      <c r="BN134" s="254" t="str">
        <f t="shared" si="168"/>
        <v/>
      </c>
      <c r="BO134" s="254" t="str">
        <f t="shared" si="169"/>
        <v/>
      </c>
      <c r="BP134" s="254" t="str">
        <f t="shared" si="170"/>
        <v/>
      </c>
      <c r="BQ134" s="264" t="str">
        <f t="shared" si="171"/>
        <v/>
      </c>
      <c r="BR134" s="261" t="str">
        <f t="shared" si="115"/>
        <v/>
      </c>
      <c r="BS134" s="254" t="str">
        <f t="shared" si="116"/>
        <v/>
      </c>
      <c r="BT134" s="254" t="str">
        <f t="shared" si="225"/>
        <v/>
      </c>
      <c r="BU134" s="265" t="str">
        <f t="shared" si="118"/>
        <v/>
      </c>
      <c r="BV134" s="263" t="str">
        <f t="shared" si="119"/>
        <v/>
      </c>
      <c r="BW134" s="254" t="str">
        <f t="shared" si="226"/>
        <v/>
      </c>
      <c r="BX134" s="254" t="str">
        <f t="shared" si="121"/>
        <v/>
      </c>
      <c r="BY134" s="264" t="str">
        <f t="shared" si="122"/>
        <v/>
      </c>
      <c r="BZ134" s="254" t="str">
        <f t="shared" si="123"/>
        <v/>
      </c>
      <c r="CA134" s="254">
        <f t="shared" si="175"/>
        <v>0</v>
      </c>
      <c r="CB134" s="254">
        <f t="shared" si="176"/>
        <v>0</v>
      </c>
      <c r="CC134" s="254">
        <f t="shared" si="177"/>
        <v>0</v>
      </c>
      <c r="CD134" s="254">
        <f t="shared" si="178"/>
        <v>0</v>
      </c>
      <c r="CE134" s="254">
        <f t="shared" si="179"/>
        <v>0</v>
      </c>
      <c r="CF134" s="254">
        <f t="shared" si="180"/>
        <v>0</v>
      </c>
      <c r="CG134" s="254">
        <f t="shared" si="181"/>
        <v>0</v>
      </c>
      <c r="CH134" s="254">
        <f t="shared" si="182"/>
        <v>0</v>
      </c>
      <c r="CI134" s="254">
        <f t="shared" si="183"/>
        <v>0</v>
      </c>
      <c r="CJ134" s="254">
        <f t="shared" si="184"/>
        <v>0</v>
      </c>
      <c r="CK134" s="254">
        <f t="shared" si="185"/>
        <v>0</v>
      </c>
      <c r="CL134" s="254">
        <f t="shared" si="186"/>
        <v>0</v>
      </c>
      <c r="CM134" s="254">
        <f t="shared" si="187"/>
        <v>0</v>
      </c>
      <c r="CN134" s="254">
        <f t="shared" si="188"/>
        <v>0</v>
      </c>
      <c r="CO134" s="254">
        <f t="shared" si="189"/>
        <v>0</v>
      </c>
      <c r="CP134" s="254">
        <f t="shared" si="190"/>
        <v>0</v>
      </c>
      <c r="CQ134" s="254">
        <f t="shared" si="191"/>
        <v>0</v>
      </c>
      <c r="CR134" s="254">
        <f t="shared" si="192"/>
        <v>0</v>
      </c>
      <c r="CS134" s="254">
        <f t="shared" si="193"/>
        <v>0</v>
      </c>
      <c r="CT134" s="254">
        <f t="shared" si="194"/>
        <v>0</v>
      </c>
      <c r="CU134" s="254">
        <f t="shared" si="195"/>
        <v>0</v>
      </c>
      <c r="CV134" s="254">
        <f t="shared" si="196"/>
        <v>0</v>
      </c>
      <c r="CW134" s="254">
        <f t="shared" si="197"/>
        <v>0</v>
      </c>
      <c r="CX134" s="254">
        <f t="shared" si="198"/>
        <v>0</v>
      </c>
      <c r="CY134" s="254">
        <f t="shared" si="199"/>
        <v>0</v>
      </c>
      <c r="CZ134" s="254">
        <f t="shared" si="200"/>
        <v>0</v>
      </c>
      <c r="DA134" s="254">
        <f t="shared" si="201"/>
        <v>0</v>
      </c>
      <c r="DB134" s="254">
        <f t="shared" si="202"/>
        <v>0</v>
      </c>
      <c r="DC134" s="254">
        <f t="shared" si="203"/>
        <v>0</v>
      </c>
      <c r="DD134" s="254">
        <f t="shared" si="204"/>
        <v>0</v>
      </c>
      <c r="DE134" s="254">
        <f t="shared" si="205"/>
        <v>0</v>
      </c>
      <c r="DF134" s="254">
        <f t="shared" si="206"/>
        <v>0</v>
      </c>
      <c r="DG134" s="254">
        <f t="shared" si="207"/>
        <v>0</v>
      </c>
      <c r="DH134" s="254">
        <f t="shared" si="208"/>
        <v>0</v>
      </c>
      <c r="DI134" s="254">
        <f t="shared" si="209"/>
        <v>0</v>
      </c>
      <c r="DJ134" s="254">
        <f t="shared" si="210"/>
        <v>0</v>
      </c>
      <c r="DK134" s="254">
        <f t="shared" si="211"/>
        <v>0</v>
      </c>
      <c r="DL134" s="254">
        <f t="shared" si="212"/>
        <v>0</v>
      </c>
      <c r="DM134" s="254">
        <f t="shared" si="213"/>
        <v>0</v>
      </c>
      <c r="DN134" s="254">
        <f t="shared" si="214"/>
        <v>0</v>
      </c>
      <c r="DO134" s="254">
        <f t="shared" si="215"/>
        <v>0</v>
      </c>
      <c r="DP134" s="254">
        <f t="shared" si="216"/>
        <v>0</v>
      </c>
      <c r="DQ134" s="254">
        <f t="shared" si="217"/>
        <v>0</v>
      </c>
      <c r="DR134" s="254">
        <f t="shared" si="218"/>
        <v>0</v>
      </c>
      <c r="DS134" s="254">
        <f t="shared" si="219"/>
        <v>0</v>
      </c>
      <c r="DT134" s="254">
        <f t="shared" si="220"/>
        <v>0</v>
      </c>
      <c r="DU134" s="254">
        <f t="shared" si="221"/>
        <v>0</v>
      </c>
      <c r="DV134" s="254">
        <f t="shared" si="222"/>
        <v>0</v>
      </c>
    </row>
    <row r="135" spans="1:126" ht="24" customHeight="1">
      <c r="A135" s="11" t="str">
        <f ca="1">IF(AG135&lt;&gt;"OK","",CONCATENATE(TEXT('Front Page'!$F$33,"000"),TEXT('Front Page'!$F$31,"000"),"-",LEFT('Front Page'!$R$53,5),"-",LEFT(D135,1),AJ135, "-",TEXT(B135,"000")))</f>
        <v/>
      </c>
      <c r="B135" s="12" t="str">
        <f>IFERROR(IF(E135="","",MAX(B$17:B134)+1),"")</f>
        <v/>
      </c>
      <c r="C135" s="13"/>
      <c r="D135" s="29" t="str">
        <f t="shared" si="141"/>
        <v>None</v>
      </c>
      <c r="E135" s="29" t="str">
        <f t="shared" si="109"/>
        <v/>
      </c>
      <c r="F135" s="29" t="str">
        <f t="shared" si="110"/>
        <v/>
      </c>
      <c r="G135" s="363"/>
      <c r="H135" s="364"/>
      <c r="I135" s="325" t="str">
        <f t="shared" si="224"/>
        <v>No</v>
      </c>
      <c r="J135" s="314">
        <v>0</v>
      </c>
      <c r="K135" s="312">
        <v>0</v>
      </c>
      <c r="L135" s="312">
        <v>0</v>
      </c>
      <c r="M135" s="312">
        <v>0</v>
      </c>
      <c r="N135" s="312">
        <v>0</v>
      </c>
      <c r="O135" s="312">
        <v>0</v>
      </c>
      <c r="P135" s="312">
        <v>0</v>
      </c>
      <c r="Q135" s="312">
        <v>0</v>
      </c>
      <c r="R135" s="312">
        <v>0</v>
      </c>
      <c r="S135" s="312">
        <v>0</v>
      </c>
      <c r="T135" s="312">
        <v>0</v>
      </c>
      <c r="U135" s="312">
        <v>0</v>
      </c>
      <c r="V135" s="313">
        <v>1</v>
      </c>
      <c r="W135" s="313">
        <v>1</v>
      </c>
      <c r="X135" s="312">
        <v>0</v>
      </c>
      <c r="Y135" s="312">
        <v>0</v>
      </c>
      <c r="Z135" s="312">
        <v>0</v>
      </c>
      <c r="AA135" s="14">
        <v>0</v>
      </c>
      <c r="AB135" s="317"/>
      <c r="AC135" s="15" t="str">
        <f t="shared" si="143"/>
        <v/>
      </c>
      <c r="AD135" s="15" t="str">
        <f t="shared" si="144"/>
        <v/>
      </c>
      <c r="AE135" s="16" t="str">
        <f t="shared" si="145"/>
        <v>0 - 0</v>
      </c>
      <c r="AF135" s="20" t="str">
        <f t="shared" si="223"/>
        <v>Not an offer</v>
      </c>
      <c r="AG135" s="276" t="str">
        <f t="shared" si="172"/>
        <v>Not an Offer</v>
      </c>
      <c r="AH135" s="150"/>
      <c r="AI135" s="254">
        <v>119</v>
      </c>
      <c r="AJ135" s="149" t="str">
        <f t="shared" si="173"/>
        <v>00-TAG</v>
      </c>
      <c r="AK135" s="254" t="b">
        <f t="shared" si="111"/>
        <v>0</v>
      </c>
      <c r="AL135" s="254">
        <f t="shared" si="146"/>
        <v>0</v>
      </c>
      <c r="AM135" s="254">
        <f t="shared" si="174"/>
        <v>0</v>
      </c>
      <c r="AN135" s="288">
        <f t="shared" si="147"/>
        <v>0</v>
      </c>
      <c r="AO135" s="288">
        <f>IF(AND($BU135=$BV135,BU135=AO$13),$J135&amp;$K135&amp;$L135&amp;$M135&amp;$N135&amp;$O135&amp;$P135&amp;$Q135&amp;$R135&amp;$S135&amp;$T135&amp;$U135,IFERROR(MATCH($AN135,AO$17:AO134,0),-1000))</f>
        <v>1</v>
      </c>
      <c r="AP135" s="288">
        <f>IF(AND($BU135=$BV135,BV135=AP$13),$J135&amp;$K135&amp;$L135&amp;$M135&amp;$N135&amp;$O135&amp;$P135&amp;$Q135&amp;$R135&amp;$S135&amp;$T135&amp;$U135,IFERROR(MATCH($AN135,AP$17:AP134,0),-1000))</f>
        <v>1</v>
      </c>
      <c r="AQ135" s="288">
        <f>IF(AND($BU135=$BV135,BW135=AQ$13),$J135&amp;$K135&amp;$L135&amp;$M135&amp;$N135&amp;$O135&amp;$P135&amp;$Q135&amp;$R135&amp;$S135&amp;$T135&amp;$U135,IFERROR(MATCH($AN135,AQ$17:AQ134,0),-1000))</f>
        <v>1</v>
      </c>
      <c r="AR135" s="288">
        <f>IF(AND($BU135=$BV135,BX135=AR$13),$J135&amp;$K135&amp;$L135&amp;$M135&amp;$N135&amp;$O135&amp;$P135&amp;$Q135&amp;$R135&amp;$S135&amp;$T135&amp;$U135,IFERROR(MATCH($AN135,AR$17:AR134,0),-1000))</f>
        <v>1</v>
      </c>
      <c r="AS135" s="254">
        <f t="shared" si="112"/>
        <v>0</v>
      </c>
      <c r="AT135" s="261" t="str">
        <f t="shared" si="148"/>
        <v/>
      </c>
      <c r="AU135" s="254" t="str">
        <f t="shared" si="149"/>
        <v/>
      </c>
      <c r="AV135" s="254" t="str">
        <f t="shared" si="150"/>
        <v/>
      </c>
      <c r="AW135" s="254" t="str">
        <f t="shared" si="151"/>
        <v/>
      </c>
      <c r="AX135" s="254" t="str">
        <f t="shared" si="152"/>
        <v/>
      </c>
      <c r="AY135" s="254" t="str">
        <f t="shared" si="153"/>
        <v/>
      </c>
      <c r="AZ135" s="254" t="str">
        <f t="shared" si="154"/>
        <v/>
      </c>
      <c r="BA135" s="254" t="str">
        <f t="shared" si="155"/>
        <v/>
      </c>
      <c r="BB135" s="254" t="str">
        <f t="shared" si="156"/>
        <v/>
      </c>
      <c r="BC135" s="254" t="str">
        <f t="shared" si="157"/>
        <v/>
      </c>
      <c r="BD135" s="254" t="str">
        <f t="shared" si="158"/>
        <v/>
      </c>
      <c r="BE135" s="262" t="str">
        <f t="shared" si="159"/>
        <v/>
      </c>
      <c r="BF135" s="263" t="str">
        <f t="shared" si="160"/>
        <v/>
      </c>
      <c r="BG135" s="254" t="str">
        <f t="shared" si="161"/>
        <v/>
      </c>
      <c r="BH135" s="254" t="str">
        <f t="shared" si="162"/>
        <v/>
      </c>
      <c r="BI135" s="254" t="str">
        <f t="shared" si="163"/>
        <v/>
      </c>
      <c r="BJ135" s="254" t="str">
        <f t="shared" si="164"/>
        <v/>
      </c>
      <c r="BK135" s="254" t="str">
        <f t="shared" si="165"/>
        <v/>
      </c>
      <c r="BL135" s="254" t="str">
        <f t="shared" si="166"/>
        <v/>
      </c>
      <c r="BM135" s="254" t="str">
        <f t="shared" si="167"/>
        <v/>
      </c>
      <c r="BN135" s="254" t="str">
        <f t="shared" si="168"/>
        <v/>
      </c>
      <c r="BO135" s="254" t="str">
        <f t="shared" si="169"/>
        <v/>
      </c>
      <c r="BP135" s="254" t="str">
        <f t="shared" si="170"/>
        <v/>
      </c>
      <c r="BQ135" s="264" t="str">
        <f t="shared" si="171"/>
        <v/>
      </c>
      <c r="BR135" s="261" t="str">
        <f t="shared" si="115"/>
        <v/>
      </c>
      <c r="BS135" s="254" t="str">
        <f t="shared" si="116"/>
        <v/>
      </c>
      <c r="BT135" s="254" t="str">
        <f t="shared" si="225"/>
        <v/>
      </c>
      <c r="BU135" s="265" t="str">
        <f t="shared" si="118"/>
        <v/>
      </c>
      <c r="BV135" s="263" t="str">
        <f t="shared" si="119"/>
        <v/>
      </c>
      <c r="BW135" s="254" t="str">
        <f t="shared" si="226"/>
        <v/>
      </c>
      <c r="BX135" s="254" t="str">
        <f t="shared" si="121"/>
        <v/>
      </c>
      <c r="BY135" s="264" t="str">
        <f t="shared" si="122"/>
        <v/>
      </c>
      <c r="BZ135" s="254" t="str">
        <f t="shared" si="123"/>
        <v/>
      </c>
      <c r="CA135" s="254">
        <f t="shared" si="175"/>
        <v>0</v>
      </c>
      <c r="CB135" s="254">
        <f t="shared" si="176"/>
        <v>0</v>
      </c>
      <c r="CC135" s="254">
        <f t="shared" si="177"/>
        <v>0</v>
      </c>
      <c r="CD135" s="254">
        <f t="shared" si="178"/>
        <v>0</v>
      </c>
      <c r="CE135" s="254">
        <f t="shared" si="179"/>
        <v>0</v>
      </c>
      <c r="CF135" s="254">
        <f t="shared" si="180"/>
        <v>0</v>
      </c>
      <c r="CG135" s="254">
        <f t="shared" si="181"/>
        <v>0</v>
      </c>
      <c r="CH135" s="254">
        <f t="shared" si="182"/>
        <v>0</v>
      </c>
      <c r="CI135" s="254">
        <f t="shared" si="183"/>
        <v>0</v>
      </c>
      <c r="CJ135" s="254">
        <f t="shared" si="184"/>
        <v>0</v>
      </c>
      <c r="CK135" s="254">
        <f t="shared" si="185"/>
        <v>0</v>
      </c>
      <c r="CL135" s="254">
        <f t="shared" si="186"/>
        <v>0</v>
      </c>
      <c r="CM135" s="254">
        <f t="shared" si="187"/>
        <v>0</v>
      </c>
      <c r="CN135" s="254">
        <f t="shared" si="188"/>
        <v>0</v>
      </c>
      <c r="CO135" s="254">
        <f t="shared" si="189"/>
        <v>0</v>
      </c>
      <c r="CP135" s="254">
        <f t="shared" si="190"/>
        <v>0</v>
      </c>
      <c r="CQ135" s="254">
        <f t="shared" si="191"/>
        <v>0</v>
      </c>
      <c r="CR135" s="254">
        <f t="shared" si="192"/>
        <v>0</v>
      </c>
      <c r="CS135" s="254">
        <f t="shared" si="193"/>
        <v>0</v>
      </c>
      <c r="CT135" s="254">
        <f t="shared" si="194"/>
        <v>0</v>
      </c>
      <c r="CU135" s="254">
        <f t="shared" si="195"/>
        <v>0</v>
      </c>
      <c r="CV135" s="254">
        <f t="shared" si="196"/>
        <v>0</v>
      </c>
      <c r="CW135" s="254">
        <f t="shared" si="197"/>
        <v>0</v>
      </c>
      <c r="CX135" s="254">
        <f t="shared" si="198"/>
        <v>0</v>
      </c>
      <c r="CY135" s="254">
        <f t="shared" si="199"/>
        <v>0</v>
      </c>
      <c r="CZ135" s="254">
        <f t="shared" si="200"/>
        <v>0</v>
      </c>
      <c r="DA135" s="254">
        <f t="shared" si="201"/>
        <v>0</v>
      </c>
      <c r="DB135" s="254">
        <f t="shared" si="202"/>
        <v>0</v>
      </c>
      <c r="DC135" s="254">
        <f t="shared" si="203"/>
        <v>0</v>
      </c>
      <c r="DD135" s="254">
        <f t="shared" si="204"/>
        <v>0</v>
      </c>
      <c r="DE135" s="254">
        <f t="shared" si="205"/>
        <v>0</v>
      </c>
      <c r="DF135" s="254">
        <f t="shared" si="206"/>
        <v>0</v>
      </c>
      <c r="DG135" s="254">
        <f t="shared" si="207"/>
        <v>0</v>
      </c>
      <c r="DH135" s="254">
        <f t="shared" si="208"/>
        <v>0</v>
      </c>
      <c r="DI135" s="254">
        <f t="shared" si="209"/>
        <v>0</v>
      </c>
      <c r="DJ135" s="254">
        <f t="shared" si="210"/>
        <v>0</v>
      </c>
      <c r="DK135" s="254">
        <f t="shared" si="211"/>
        <v>0</v>
      </c>
      <c r="DL135" s="254">
        <f t="shared" si="212"/>
        <v>0</v>
      </c>
      <c r="DM135" s="254">
        <f t="shared" si="213"/>
        <v>0</v>
      </c>
      <c r="DN135" s="254">
        <f t="shared" si="214"/>
        <v>0</v>
      </c>
      <c r="DO135" s="254">
        <f t="shared" si="215"/>
        <v>0</v>
      </c>
      <c r="DP135" s="254">
        <f t="shared" si="216"/>
        <v>0</v>
      </c>
      <c r="DQ135" s="254">
        <f t="shared" si="217"/>
        <v>0</v>
      </c>
      <c r="DR135" s="254">
        <f t="shared" si="218"/>
        <v>0</v>
      </c>
      <c r="DS135" s="254">
        <f t="shared" si="219"/>
        <v>0</v>
      </c>
      <c r="DT135" s="254">
        <f t="shared" si="220"/>
        <v>0</v>
      </c>
      <c r="DU135" s="254">
        <f t="shared" si="221"/>
        <v>0</v>
      </c>
      <c r="DV135" s="254">
        <f t="shared" si="222"/>
        <v>0</v>
      </c>
    </row>
    <row r="136" spans="1:126" ht="24" customHeight="1">
      <c r="A136" s="11" t="str">
        <f ca="1">IF(AG136&lt;&gt;"OK","",CONCATENATE(TEXT('Front Page'!$F$33,"000"),TEXT('Front Page'!$F$31,"000"),"-",LEFT('Front Page'!$R$53,5),"-",LEFT(D136,1),AJ136, "-",TEXT(B136,"000")))</f>
        <v/>
      </c>
      <c r="B136" s="12" t="str">
        <f>IFERROR(IF(E136="","",MAX(B$17:B135)+1),"")</f>
        <v/>
      </c>
      <c r="C136" s="13"/>
      <c r="D136" s="29" t="str">
        <f t="shared" si="141"/>
        <v>None</v>
      </c>
      <c r="E136" s="29" t="str">
        <f t="shared" si="109"/>
        <v/>
      </c>
      <c r="F136" s="29" t="str">
        <f t="shared" si="110"/>
        <v/>
      </c>
      <c r="G136" s="363"/>
      <c r="H136" s="364"/>
      <c r="I136" s="325" t="str">
        <f t="shared" si="224"/>
        <v>No</v>
      </c>
      <c r="J136" s="314">
        <v>0</v>
      </c>
      <c r="K136" s="312">
        <v>0</v>
      </c>
      <c r="L136" s="312">
        <v>0</v>
      </c>
      <c r="M136" s="312">
        <v>0</v>
      </c>
      <c r="N136" s="312">
        <v>0</v>
      </c>
      <c r="O136" s="312">
        <v>0</v>
      </c>
      <c r="P136" s="312">
        <v>0</v>
      </c>
      <c r="Q136" s="312">
        <v>0</v>
      </c>
      <c r="R136" s="312">
        <v>0</v>
      </c>
      <c r="S136" s="312">
        <v>0</v>
      </c>
      <c r="T136" s="312">
        <v>0</v>
      </c>
      <c r="U136" s="312">
        <v>0</v>
      </c>
      <c r="V136" s="313">
        <v>1</v>
      </c>
      <c r="W136" s="313">
        <v>1</v>
      </c>
      <c r="X136" s="312">
        <v>0</v>
      </c>
      <c r="Y136" s="312">
        <v>0</v>
      </c>
      <c r="Z136" s="312">
        <v>0</v>
      </c>
      <c r="AA136" s="14">
        <v>0</v>
      </c>
      <c r="AB136" s="317"/>
      <c r="AC136" s="15" t="str">
        <f t="shared" si="143"/>
        <v/>
      </c>
      <c r="AD136" s="15" t="str">
        <f t="shared" si="144"/>
        <v/>
      </c>
      <c r="AE136" s="16" t="str">
        <f t="shared" si="145"/>
        <v>0 - 0</v>
      </c>
      <c r="AF136" s="20" t="str">
        <f t="shared" si="223"/>
        <v>Not an offer</v>
      </c>
      <c r="AG136" s="276" t="str">
        <f t="shared" si="172"/>
        <v>Not an Offer</v>
      </c>
      <c r="AH136" s="150"/>
      <c r="AI136" s="254">
        <v>120</v>
      </c>
      <c r="AJ136" s="149" t="str">
        <f t="shared" si="173"/>
        <v>00-TAG</v>
      </c>
      <c r="AK136" s="254" t="b">
        <f t="shared" si="111"/>
        <v>0</v>
      </c>
      <c r="AL136" s="254">
        <f t="shared" si="146"/>
        <v>0</v>
      </c>
      <c r="AM136" s="254">
        <f t="shared" si="174"/>
        <v>0</v>
      </c>
      <c r="AN136" s="288">
        <f t="shared" si="147"/>
        <v>0</v>
      </c>
      <c r="AO136" s="288">
        <f>IF(AND($BU136=$BV136,BU136=AO$13),$J136&amp;$K136&amp;$L136&amp;$M136&amp;$N136&amp;$O136&amp;$P136&amp;$Q136&amp;$R136&amp;$S136&amp;$T136&amp;$U136,IFERROR(MATCH($AN136,AO$17:AO135,0),-1000))</f>
        <v>1</v>
      </c>
      <c r="AP136" s="288">
        <f>IF(AND($BU136=$BV136,BV136=AP$13),$J136&amp;$K136&amp;$L136&amp;$M136&amp;$N136&amp;$O136&amp;$P136&amp;$Q136&amp;$R136&amp;$S136&amp;$T136&amp;$U136,IFERROR(MATCH($AN136,AP$17:AP135,0),-1000))</f>
        <v>1</v>
      </c>
      <c r="AQ136" s="288">
        <f>IF(AND($BU136=$BV136,BW136=AQ$13),$J136&amp;$K136&amp;$L136&amp;$M136&amp;$N136&amp;$O136&amp;$P136&amp;$Q136&amp;$R136&amp;$S136&amp;$T136&amp;$U136,IFERROR(MATCH($AN136,AQ$17:AQ135,0),-1000))</f>
        <v>1</v>
      </c>
      <c r="AR136" s="288">
        <f>IF(AND($BU136=$BV136,BX136=AR$13),$J136&amp;$K136&amp;$L136&amp;$M136&amp;$N136&amp;$O136&amp;$P136&amp;$Q136&amp;$R136&amp;$S136&amp;$T136&amp;$U136,IFERROR(MATCH($AN136,AR$17:AR135,0),-1000))</f>
        <v>1</v>
      </c>
      <c r="AS136" s="254">
        <f t="shared" si="112"/>
        <v>0</v>
      </c>
      <c r="AT136" s="261" t="str">
        <f t="shared" si="148"/>
        <v/>
      </c>
      <c r="AU136" s="254" t="str">
        <f t="shared" si="149"/>
        <v/>
      </c>
      <c r="AV136" s="254" t="str">
        <f t="shared" si="150"/>
        <v/>
      </c>
      <c r="AW136" s="254" t="str">
        <f t="shared" si="151"/>
        <v/>
      </c>
      <c r="AX136" s="254" t="str">
        <f t="shared" si="152"/>
        <v/>
      </c>
      <c r="AY136" s="254" t="str">
        <f t="shared" si="153"/>
        <v/>
      </c>
      <c r="AZ136" s="254" t="str">
        <f t="shared" si="154"/>
        <v/>
      </c>
      <c r="BA136" s="254" t="str">
        <f t="shared" si="155"/>
        <v/>
      </c>
      <c r="BB136" s="254" t="str">
        <f t="shared" si="156"/>
        <v/>
      </c>
      <c r="BC136" s="254" t="str">
        <f t="shared" si="157"/>
        <v/>
      </c>
      <c r="BD136" s="254" t="str">
        <f t="shared" si="158"/>
        <v/>
      </c>
      <c r="BE136" s="262" t="str">
        <f t="shared" si="159"/>
        <v/>
      </c>
      <c r="BF136" s="263" t="str">
        <f t="shared" si="160"/>
        <v/>
      </c>
      <c r="BG136" s="254" t="str">
        <f t="shared" si="161"/>
        <v/>
      </c>
      <c r="BH136" s="254" t="str">
        <f t="shared" si="162"/>
        <v/>
      </c>
      <c r="BI136" s="254" t="str">
        <f t="shared" si="163"/>
        <v/>
      </c>
      <c r="BJ136" s="254" t="str">
        <f t="shared" si="164"/>
        <v/>
      </c>
      <c r="BK136" s="254" t="str">
        <f t="shared" si="165"/>
        <v/>
      </c>
      <c r="BL136" s="254" t="str">
        <f t="shared" si="166"/>
        <v/>
      </c>
      <c r="BM136" s="254" t="str">
        <f t="shared" si="167"/>
        <v/>
      </c>
      <c r="BN136" s="254" t="str">
        <f t="shared" si="168"/>
        <v/>
      </c>
      <c r="BO136" s="254" t="str">
        <f t="shared" si="169"/>
        <v/>
      </c>
      <c r="BP136" s="254" t="str">
        <f t="shared" si="170"/>
        <v/>
      </c>
      <c r="BQ136" s="264" t="str">
        <f t="shared" si="171"/>
        <v/>
      </c>
      <c r="BR136" s="261" t="str">
        <f t="shared" si="115"/>
        <v/>
      </c>
      <c r="BS136" s="254" t="str">
        <f t="shared" si="116"/>
        <v/>
      </c>
      <c r="BT136" s="254" t="str">
        <f t="shared" si="225"/>
        <v/>
      </c>
      <c r="BU136" s="265" t="str">
        <f t="shared" si="118"/>
        <v/>
      </c>
      <c r="BV136" s="263" t="str">
        <f t="shared" si="119"/>
        <v/>
      </c>
      <c r="BW136" s="254" t="str">
        <f t="shared" si="226"/>
        <v/>
      </c>
      <c r="BX136" s="254" t="str">
        <f t="shared" si="121"/>
        <v/>
      </c>
      <c r="BY136" s="264" t="str">
        <f t="shared" si="122"/>
        <v/>
      </c>
      <c r="BZ136" s="254" t="str">
        <f t="shared" si="123"/>
        <v/>
      </c>
      <c r="CA136" s="254">
        <f t="shared" si="175"/>
        <v>0</v>
      </c>
      <c r="CB136" s="254">
        <f t="shared" si="176"/>
        <v>0</v>
      </c>
      <c r="CC136" s="254">
        <f t="shared" si="177"/>
        <v>0</v>
      </c>
      <c r="CD136" s="254">
        <f t="shared" si="178"/>
        <v>0</v>
      </c>
      <c r="CE136" s="254">
        <f t="shared" si="179"/>
        <v>0</v>
      </c>
      <c r="CF136" s="254">
        <f t="shared" si="180"/>
        <v>0</v>
      </c>
      <c r="CG136" s="254">
        <f t="shared" si="181"/>
        <v>0</v>
      </c>
      <c r="CH136" s="254">
        <f t="shared" si="182"/>
        <v>0</v>
      </c>
      <c r="CI136" s="254">
        <f t="shared" si="183"/>
        <v>0</v>
      </c>
      <c r="CJ136" s="254">
        <f t="shared" si="184"/>
        <v>0</v>
      </c>
      <c r="CK136" s="254">
        <f t="shared" si="185"/>
        <v>0</v>
      </c>
      <c r="CL136" s="254">
        <f t="shared" si="186"/>
        <v>0</v>
      </c>
      <c r="CM136" s="254">
        <f t="shared" si="187"/>
        <v>0</v>
      </c>
      <c r="CN136" s="254">
        <f t="shared" si="188"/>
        <v>0</v>
      </c>
      <c r="CO136" s="254">
        <f t="shared" si="189"/>
        <v>0</v>
      </c>
      <c r="CP136" s="254">
        <f t="shared" si="190"/>
        <v>0</v>
      </c>
      <c r="CQ136" s="254">
        <f t="shared" si="191"/>
        <v>0</v>
      </c>
      <c r="CR136" s="254">
        <f t="shared" si="192"/>
        <v>0</v>
      </c>
      <c r="CS136" s="254">
        <f t="shared" si="193"/>
        <v>0</v>
      </c>
      <c r="CT136" s="254">
        <f t="shared" si="194"/>
        <v>0</v>
      </c>
      <c r="CU136" s="254">
        <f t="shared" si="195"/>
        <v>0</v>
      </c>
      <c r="CV136" s="254">
        <f t="shared" si="196"/>
        <v>0</v>
      </c>
      <c r="CW136" s="254">
        <f t="shared" si="197"/>
        <v>0</v>
      </c>
      <c r="CX136" s="254">
        <f t="shared" si="198"/>
        <v>0</v>
      </c>
      <c r="CY136" s="254">
        <f t="shared" si="199"/>
        <v>0</v>
      </c>
      <c r="CZ136" s="254">
        <f t="shared" si="200"/>
        <v>0</v>
      </c>
      <c r="DA136" s="254">
        <f t="shared" si="201"/>
        <v>0</v>
      </c>
      <c r="DB136" s="254">
        <f t="shared" si="202"/>
        <v>0</v>
      </c>
      <c r="DC136" s="254">
        <f t="shared" si="203"/>
        <v>0</v>
      </c>
      <c r="DD136" s="254">
        <f t="shared" si="204"/>
        <v>0</v>
      </c>
      <c r="DE136" s="254">
        <f t="shared" si="205"/>
        <v>0</v>
      </c>
      <c r="DF136" s="254">
        <f t="shared" si="206"/>
        <v>0</v>
      </c>
      <c r="DG136" s="254">
        <f t="shared" si="207"/>
        <v>0</v>
      </c>
      <c r="DH136" s="254">
        <f t="shared" si="208"/>
        <v>0</v>
      </c>
      <c r="DI136" s="254">
        <f t="shared" si="209"/>
        <v>0</v>
      </c>
      <c r="DJ136" s="254">
        <f t="shared" si="210"/>
        <v>0</v>
      </c>
      <c r="DK136" s="254">
        <f t="shared" si="211"/>
        <v>0</v>
      </c>
      <c r="DL136" s="254">
        <f t="shared" si="212"/>
        <v>0</v>
      </c>
      <c r="DM136" s="254">
        <f t="shared" si="213"/>
        <v>0</v>
      </c>
      <c r="DN136" s="254">
        <f t="shared" si="214"/>
        <v>0</v>
      </c>
      <c r="DO136" s="254">
        <f t="shared" si="215"/>
        <v>0</v>
      </c>
      <c r="DP136" s="254">
        <f t="shared" si="216"/>
        <v>0</v>
      </c>
      <c r="DQ136" s="254">
        <f t="shared" si="217"/>
        <v>0</v>
      </c>
      <c r="DR136" s="254">
        <f t="shared" si="218"/>
        <v>0</v>
      </c>
      <c r="DS136" s="254">
        <f t="shared" si="219"/>
        <v>0</v>
      </c>
      <c r="DT136" s="254">
        <f t="shared" si="220"/>
        <v>0</v>
      </c>
      <c r="DU136" s="254">
        <f t="shared" si="221"/>
        <v>0</v>
      </c>
      <c r="DV136" s="254">
        <f t="shared" si="222"/>
        <v>0</v>
      </c>
    </row>
    <row r="137" spans="1:126" ht="24" customHeight="1">
      <c r="A137" s="11" t="str">
        <f ca="1">IF(AG137&lt;&gt;"OK","",CONCATENATE(TEXT('Front Page'!$F$33,"000"),TEXT('Front Page'!$F$31,"000"),"-",LEFT('Front Page'!$R$53,5),"-",LEFT(D137,1),AJ137, "-",TEXT(B137,"000")))</f>
        <v/>
      </c>
      <c r="B137" s="12" t="str">
        <f>IFERROR(IF(E137="","",MAX(B$17:B136)+1),"")</f>
        <v/>
      </c>
      <c r="C137" s="13"/>
      <c r="D137" s="29" t="str">
        <f t="shared" si="141"/>
        <v>None</v>
      </c>
      <c r="E137" s="29" t="str">
        <f t="shared" si="109"/>
        <v/>
      </c>
      <c r="F137" s="29" t="str">
        <f t="shared" si="110"/>
        <v/>
      </c>
      <c r="G137" s="363"/>
      <c r="H137" s="364"/>
      <c r="I137" s="325" t="str">
        <f t="shared" si="224"/>
        <v>No</v>
      </c>
      <c r="J137" s="314">
        <v>0</v>
      </c>
      <c r="K137" s="312">
        <v>0</v>
      </c>
      <c r="L137" s="312">
        <v>0</v>
      </c>
      <c r="M137" s="312">
        <v>0</v>
      </c>
      <c r="N137" s="312">
        <v>0</v>
      </c>
      <c r="O137" s="312">
        <v>0</v>
      </c>
      <c r="P137" s="312">
        <v>0</v>
      </c>
      <c r="Q137" s="312">
        <v>0</v>
      </c>
      <c r="R137" s="312">
        <v>0</v>
      </c>
      <c r="S137" s="312">
        <v>0</v>
      </c>
      <c r="T137" s="312">
        <v>0</v>
      </c>
      <c r="U137" s="312">
        <v>0</v>
      </c>
      <c r="V137" s="313">
        <v>1</v>
      </c>
      <c r="W137" s="313">
        <v>1</v>
      </c>
      <c r="X137" s="312">
        <v>0</v>
      </c>
      <c r="Y137" s="312">
        <v>0</v>
      </c>
      <c r="Z137" s="312">
        <v>0</v>
      </c>
      <c r="AA137" s="14">
        <v>0</v>
      </c>
      <c r="AB137" s="317"/>
      <c r="AC137" s="15" t="str">
        <f t="shared" si="143"/>
        <v/>
      </c>
      <c r="AD137" s="15" t="str">
        <f t="shared" si="144"/>
        <v/>
      </c>
      <c r="AE137" s="16" t="str">
        <f t="shared" si="145"/>
        <v>0 - 0</v>
      </c>
      <c r="AF137" s="20" t="str">
        <f t="shared" si="223"/>
        <v>Not an offer</v>
      </c>
      <c r="AG137" s="276" t="str">
        <f t="shared" si="172"/>
        <v>Not an Offer</v>
      </c>
      <c r="AH137" s="150"/>
      <c r="AI137" s="254">
        <v>121</v>
      </c>
      <c r="AJ137" s="149" t="str">
        <f t="shared" si="173"/>
        <v>00-TAG</v>
      </c>
      <c r="AK137" s="254" t="b">
        <f t="shared" si="111"/>
        <v>0</v>
      </c>
      <c r="AL137" s="254">
        <f t="shared" si="146"/>
        <v>0</v>
      </c>
      <c r="AM137" s="254">
        <f t="shared" si="174"/>
        <v>0</v>
      </c>
      <c r="AN137" s="288">
        <f t="shared" si="147"/>
        <v>0</v>
      </c>
      <c r="AO137" s="288">
        <f>IF(AND($BU137=$BV137,BU137=AO$13),$J137&amp;$K137&amp;$L137&amp;$M137&amp;$N137&amp;$O137&amp;$P137&amp;$Q137&amp;$R137&amp;$S137&amp;$T137&amp;$U137,IFERROR(MATCH($AN137,AO$17:AO136,0),-1000))</f>
        <v>1</v>
      </c>
      <c r="AP137" s="288">
        <f>IF(AND($BU137=$BV137,BV137=AP$13),$J137&amp;$K137&amp;$L137&amp;$M137&amp;$N137&amp;$O137&amp;$P137&amp;$Q137&amp;$R137&amp;$S137&amp;$T137&amp;$U137,IFERROR(MATCH($AN137,AP$17:AP136,0),-1000))</f>
        <v>1</v>
      </c>
      <c r="AQ137" s="288">
        <f>IF(AND($BU137=$BV137,BW137=AQ$13),$J137&amp;$K137&amp;$L137&amp;$M137&amp;$N137&amp;$O137&amp;$P137&amp;$Q137&amp;$R137&amp;$S137&amp;$T137&amp;$U137,IFERROR(MATCH($AN137,AQ$17:AQ136,0),-1000))</f>
        <v>1</v>
      </c>
      <c r="AR137" s="288">
        <f>IF(AND($BU137=$BV137,BX137=AR$13),$J137&amp;$K137&amp;$L137&amp;$M137&amp;$N137&amp;$O137&amp;$P137&amp;$Q137&amp;$R137&amp;$S137&amp;$T137&amp;$U137,IFERROR(MATCH($AN137,AR$17:AR136,0),-1000))</f>
        <v>1</v>
      </c>
      <c r="AS137" s="254">
        <f t="shared" si="112"/>
        <v>0</v>
      </c>
      <c r="AT137" s="261" t="str">
        <f t="shared" si="148"/>
        <v/>
      </c>
      <c r="AU137" s="254" t="str">
        <f t="shared" si="149"/>
        <v/>
      </c>
      <c r="AV137" s="254" t="str">
        <f t="shared" si="150"/>
        <v/>
      </c>
      <c r="AW137" s="254" t="str">
        <f t="shared" si="151"/>
        <v/>
      </c>
      <c r="AX137" s="254" t="str">
        <f t="shared" si="152"/>
        <v/>
      </c>
      <c r="AY137" s="254" t="str">
        <f t="shared" si="153"/>
        <v/>
      </c>
      <c r="AZ137" s="254" t="str">
        <f t="shared" si="154"/>
        <v/>
      </c>
      <c r="BA137" s="254" t="str">
        <f t="shared" si="155"/>
        <v/>
      </c>
      <c r="BB137" s="254" t="str">
        <f t="shared" si="156"/>
        <v/>
      </c>
      <c r="BC137" s="254" t="str">
        <f t="shared" si="157"/>
        <v/>
      </c>
      <c r="BD137" s="254" t="str">
        <f t="shared" si="158"/>
        <v/>
      </c>
      <c r="BE137" s="262" t="str">
        <f t="shared" si="159"/>
        <v/>
      </c>
      <c r="BF137" s="263" t="str">
        <f t="shared" si="160"/>
        <v/>
      </c>
      <c r="BG137" s="254" t="str">
        <f t="shared" si="161"/>
        <v/>
      </c>
      <c r="BH137" s="254" t="str">
        <f t="shared" si="162"/>
        <v/>
      </c>
      <c r="BI137" s="254" t="str">
        <f t="shared" si="163"/>
        <v/>
      </c>
      <c r="BJ137" s="254" t="str">
        <f t="shared" si="164"/>
        <v/>
      </c>
      <c r="BK137" s="254" t="str">
        <f t="shared" si="165"/>
        <v/>
      </c>
      <c r="BL137" s="254" t="str">
        <f t="shared" si="166"/>
        <v/>
      </c>
      <c r="BM137" s="254" t="str">
        <f t="shared" si="167"/>
        <v/>
      </c>
      <c r="BN137" s="254" t="str">
        <f t="shared" si="168"/>
        <v/>
      </c>
      <c r="BO137" s="254" t="str">
        <f t="shared" si="169"/>
        <v/>
      </c>
      <c r="BP137" s="254" t="str">
        <f t="shared" si="170"/>
        <v/>
      </c>
      <c r="BQ137" s="264" t="str">
        <f t="shared" si="171"/>
        <v/>
      </c>
      <c r="BR137" s="261" t="str">
        <f t="shared" si="115"/>
        <v/>
      </c>
      <c r="BS137" s="254" t="str">
        <f t="shared" si="116"/>
        <v/>
      </c>
      <c r="BT137" s="254" t="str">
        <f t="shared" si="225"/>
        <v/>
      </c>
      <c r="BU137" s="265" t="str">
        <f t="shared" si="118"/>
        <v/>
      </c>
      <c r="BV137" s="263" t="str">
        <f t="shared" si="119"/>
        <v/>
      </c>
      <c r="BW137" s="254" t="str">
        <f t="shared" si="226"/>
        <v/>
      </c>
      <c r="BX137" s="254" t="str">
        <f t="shared" si="121"/>
        <v/>
      </c>
      <c r="BY137" s="264" t="str">
        <f t="shared" si="122"/>
        <v/>
      </c>
      <c r="BZ137" s="254" t="str">
        <f t="shared" si="123"/>
        <v/>
      </c>
      <c r="CA137" s="254">
        <f t="shared" si="175"/>
        <v>0</v>
      </c>
      <c r="CB137" s="254">
        <f t="shared" si="176"/>
        <v>0</v>
      </c>
      <c r="CC137" s="254">
        <f t="shared" si="177"/>
        <v>0</v>
      </c>
      <c r="CD137" s="254">
        <f t="shared" si="178"/>
        <v>0</v>
      </c>
      <c r="CE137" s="254">
        <f t="shared" si="179"/>
        <v>0</v>
      </c>
      <c r="CF137" s="254">
        <f t="shared" si="180"/>
        <v>0</v>
      </c>
      <c r="CG137" s="254">
        <f t="shared" si="181"/>
        <v>0</v>
      </c>
      <c r="CH137" s="254">
        <f t="shared" si="182"/>
        <v>0</v>
      </c>
      <c r="CI137" s="254">
        <f t="shared" si="183"/>
        <v>0</v>
      </c>
      <c r="CJ137" s="254">
        <f t="shared" si="184"/>
        <v>0</v>
      </c>
      <c r="CK137" s="254">
        <f t="shared" si="185"/>
        <v>0</v>
      </c>
      <c r="CL137" s="254">
        <f t="shared" si="186"/>
        <v>0</v>
      </c>
      <c r="CM137" s="254">
        <f t="shared" si="187"/>
        <v>0</v>
      </c>
      <c r="CN137" s="254">
        <f t="shared" si="188"/>
        <v>0</v>
      </c>
      <c r="CO137" s="254">
        <f t="shared" si="189"/>
        <v>0</v>
      </c>
      <c r="CP137" s="254">
        <f t="shared" si="190"/>
        <v>0</v>
      </c>
      <c r="CQ137" s="254">
        <f t="shared" si="191"/>
        <v>0</v>
      </c>
      <c r="CR137" s="254">
        <f t="shared" si="192"/>
        <v>0</v>
      </c>
      <c r="CS137" s="254">
        <f t="shared" si="193"/>
        <v>0</v>
      </c>
      <c r="CT137" s="254">
        <f t="shared" si="194"/>
        <v>0</v>
      </c>
      <c r="CU137" s="254">
        <f t="shared" si="195"/>
        <v>0</v>
      </c>
      <c r="CV137" s="254">
        <f t="shared" si="196"/>
        <v>0</v>
      </c>
      <c r="CW137" s="254">
        <f t="shared" si="197"/>
        <v>0</v>
      </c>
      <c r="CX137" s="254">
        <f t="shared" si="198"/>
        <v>0</v>
      </c>
      <c r="CY137" s="254">
        <f t="shared" si="199"/>
        <v>0</v>
      </c>
      <c r="CZ137" s="254">
        <f t="shared" si="200"/>
        <v>0</v>
      </c>
      <c r="DA137" s="254">
        <f t="shared" si="201"/>
        <v>0</v>
      </c>
      <c r="DB137" s="254">
        <f t="shared" si="202"/>
        <v>0</v>
      </c>
      <c r="DC137" s="254">
        <f t="shared" si="203"/>
        <v>0</v>
      </c>
      <c r="DD137" s="254">
        <f t="shared" si="204"/>
        <v>0</v>
      </c>
      <c r="DE137" s="254">
        <f t="shared" si="205"/>
        <v>0</v>
      </c>
      <c r="DF137" s="254">
        <f t="shared" si="206"/>
        <v>0</v>
      </c>
      <c r="DG137" s="254">
        <f t="shared" si="207"/>
        <v>0</v>
      </c>
      <c r="DH137" s="254">
        <f t="shared" si="208"/>
        <v>0</v>
      </c>
      <c r="DI137" s="254">
        <f t="shared" si="209"/>
        <v>0</v>
      </c>
      <c r="DJ137" s="254">
        <f t="shared" si="210"/>
        <v>0</v>
      </c>
      <c r="DK137" s="254">
        <f t="shared" si="211"/>
        <v>0</v>
      </c>
      <c r="DL137" s="254">
        <f t="shared" si="212"/>
        <v>0</v>
      </c>
      <c r="DM137" s="254">
        <f t="shared" si="213"/>
        <v>0</v>
      </c>
      <c r="DN137" s="254">
        <f t="shared" si="214"/>
        <v>0</v>
      </c>
      <c r="DO137" s="254">
        <f t="shared" si="215"/>
        <v>0</v>
      </c>
      <c r="DP137" s="254">
        <f t="shared" si="216"/>
        <v>0</v>
      </c>
      <c r="DQ137" s="254">
        <f t="shared" si="217"/>
        <v>0</v>
      </c>
      <c r="DR137" s="254">
        <f t="shared" si="218"/>
        <v>0</v>
      </c>
      <c r="DS137" s="254">
        <f t="shared" si="219"/>
        <v>0</v>
      </c>
      <c r="DT137" s="254">
        <f t="shared" si="220"/>
        <v>0</v>
      </c>
      <c r="DU137" s="254">
        <f t="shared" si="221"/>
        <v>0</v>
      </c>
      <c r="DV137" s="254">
        <f t="shared" si="222"/>
        <v>0</v>
      </c>
    </row>
    <row r="138" spans="1:126" ht="24" customHeight="1">
      <c r="A138" s="11" t="str">
        <f ca="1">IF(AG138&lt;&gt;"OK","",CONCATENATE(TEXT('Front Page'!$F$33,"000"),TEXT('Front Page'!$F$31,"000"),"-",LEFT('Front Page'!$R$53,5),"-",LEFT(D138,1),AJ138, "-",TEXT(B138,"000")))</f>
        <v/>
      </c>
      <c r="B138" s="12" t="str">
        <f>IFERROR(IF(E138="","",MAX(B$17:B137)+1),"")</f>
        <v/>
      </c>
      <c r="C138" s="13"/>
      <c r="D138" s="29" t="str">
        <f t="shared" si="141"/>
        <v>None</v>
      </c>
      <c r="E138" s="29" t="str">
        <f t="shared" si="109"/>
        <v/>
      </c>
      <c r="F138" s="29" t="str">
        <f t="shared" si="110"/>
        <v/>
      </c>
      <c r="G138" s="363"/>
      <c r="H138" s="364"/>
      <c r="I138" s="325" t="str">
        <f t="shared" si="224"/>
        <v>No</v>
      </c>
      <c r="J138" s="314">
        <v>0</v>
      </c>
      <c r="K138" s="312">
        <v>0</v>
      </c>
      <c r="L138" s="312">
        <v>0</v>
      </c>
      <c r="M138" s="312">
        <v>0</v>
      </c>
      <c r="N138" s="312">
        <v>0</v>
      </c>
      <c r="O138" s="312">
        <v>0</v>
      </c>
      <c r="P138" s="312">
        <v>0</v>
      </c>
      <c r="Q138" s="312">
        <v>0</v>
      </c>
      <c r="R138" s="312">
        <v>0</v>
      </c>
      <c r="S138" s="312">
        <v>0</v>
      </c>
      <c r="T138" s="312">
        <v>0</v>
      </c>
      <c r="U138" s="312">
        <v>0</v>
      </c>
      <c r="V138" s="313">
        <v>1</v>
      </c>
      <c r="W138" s="313">
        <v>1</v>
      </c>
      <c r="X138" s="312">
        <v>0</v>
      </c>
      <c r="Y138" s="312">
        <v>0</v>
      </c>
      <c r="Z138" s="312">
        <v>0</v>
      </c>
      <c r="AA138" s="14">
        <v>0</v>
      </c>
      <c r="AB138" s="317"/>
      <c r="AC138" s="15" t="str">
        <f t="shared" si="143"/>
        <v/>
      </c>
      <c r="AD138" s="15" t="str">
        <f t="shared" si="144"/>
        <v/>
      </c>
      <c r="AE138" s="16" t="str">
        <f t="shared" si="145"/>
        <v>0 - 0</v>
      </c>
      <c r="AF138" s="20" t="str">
        <f t="shared" si="223"/>
        <v>Not an offer</v>
      </c>
      <c r="AG138" s="276" t="str">
        <f t="shared" si="172"/>
        <v>Not an Offer</v>
      </c>
      <c r="AH138" s="150"/>
      <c r="AI138" s="254">
        <v>122</v>
      </c>
      <c r="AJ138" s="149" t="str">
        <f t="shared" si="173"/>
        <v>00-TAG</v>
      </c>
      <c r="AK138" s="254" t="b">
        <f t="shared" si="111"/>
        <v>0</v>
      </c>
      <c r="AL138" s="254">
        <f t="shared" si="146"/>
        <v>0</v>
      </c>
      <c r="AM138" s="254">
        <f t="shared" si="174"/>
        <v>0</v>
      </c>
      <c r="AN138" s="288">
        <f t="shared" si="147"/>
        <v>0</v>
      </c>
      <c r="AO138" s="288">
        <f>IF(AND($BU138=$BV138,BU138=AO$13),$J138&amp;$K138&amp;$L138&amp;$M138&amp;$N138&amp;$O138&amp;$P138&amp;$Q138&amp;$R138&amp;$S138&amp;$T138&amp;$U138,IFERROR(MATCH($AN138,AO$17:AO137,0),-1000))</f>
        <v>1</v>
      </c>
      <c r="AP138" s="288">
        <f>IF(AND($BU138=$BV138,BV138=AP$13),$J138&amp;$K138&amp;$L138&amp;$M138&amp;$N138&amp;$O138&amp;$P138&amp;$Q138&amp;$R138&amp;$S138&amp;$T138&amp;$U138,IFERROR(MATCH($AN138,AP$17:AP137,0),-1000))</f>
        <v>1</v>
      </c>
      <c r="AQ138" s="288">
        <f>IF(AND($BU138=$BV138,BW138=AQ$13),$J138&amp;$K138&amp;$L138&amp;$M138&amp;$N138&amp;$O138&amp;$P138&amp;$Q138&amp;$R138&amp;$S138&amp;$T138&amp;$U138,IFERROR(MATCH($AN138,AQ$17:AQ137,0),-1000))</f>
        <v>1</v>
      </c>
      <c r="AR138" s="288">
        <f>IF(AND($BU138=$BV138,BX138=AR$13),$J138&amp;$K138&amp;$L138&amp;$M138&amp;$N138&amp;$O138&amp;$P138&amp;$Q138&amp;$R138&amp;$S138&amp;$T138&amp;$U138,IFERROR(MATCH($AN138,AR$17:AR137,0),-1000))</f>
        <v>1</v>
      </c>
      <c r="AS138" s="254">
        <f t="shared" si="112"/>
        <v>0</v>
      </c>
      <c r="AT138" s="261" t="str">
        <f t="shared" si="148"/>
        <v/>
      </c>
      <c r="AU138" s="254" t="str">
        <f t="shared" si="149"/>
        <v/>
      </c>
      <c r="AV138" s="254" t="str">
        <f t="shared" si="150"/>
        <v/>
      </c>
      <c r="AW138" s="254" t="str">
        <f t="shared" si="151"/>
        <v/>
      </c>
      <c r="AX138" s="254" t="str">
        <f t="shared" si="152"/>
        <v/>
      </c>
      <c r="AY138" s="254" t="str">
        <f t="shared" si="153"/>
        <v/>
      </c>
      <c r="AZ138" s="254" t="str">
        <f t="shared" si="154"/>
        <v/>
      </c>
      <c r="BA138" s="254" t="str">
        <f t="shared" si="155"/>
        <v/>
      </c>
      <c r="BB138" s="254" t="str">
        <f t="shared" si="156"/>
        <v/>
      </c>
      <c r="BC138" s="254" t="str">
        <f t="shared" si="157"/>
        <v/>
      </c>
      <c r="BD138" s="254" t="str">
        <f t="shared" si="158"/>
        <v/>
      </c>
      <c r="BE138" s="262" t="str">
        <f t="shared" si="159"/>
        <v/>
      </c>
      <c r="BF138" s="263" t="str">
        <f t="shared" si="160"/>
        <v/>
      </c>
      <c r="BG138" s="254" t="str">
        <f t="shared" si="161"/>
        <v/>
      </c>
      <c r="BH138" s="254" t="str">
        <f t="shared" si="162"/>
        <v/>
      </c>
      <c r="BI138" s="254" t="str">
        <f t="shared" si="163"/>
        <v/>
      </c>
      <c r="BJ138" s="254" t="str">
        <f t="shared" si="164"/>
        <v/>
      </c>
      <c r="BK138" s="254" t="str">
        <f t="shared" si="165"/>
        <v/>
      </c>
      <c r="BL138" s="254" t="str">
        <f t="shared" si="166"/>
        <v/>
      </c>
      <c r="BM138" s="254" t="str">
        <f t="shared" si="167"/>
        <v/>
      </c>
      <c r="BN138" s="254" t="str">
        <f t="shared" si="168"/>
        <v/>
      </c>
      <c r="BO138" s="254" t="str">
        <f t="shared" si="169"/>
        <v/>
      </c>
      <c r="BP138" s="254" t="str">
        <f t="shared" si="170"/>
        <v/>
      </c>
      <c r="BQ138" s="264" t="str">
        <f t="shared" si="171"/>
        <v/>
      </c>
      <c r="BR138" s="261" t="str">
        <f t="shared" si="115"/>
        <v/>
      </c>
      <c r="BS138" s="254" t="str">
        <f t="shared" si="116"/>
        <v/>
      </c>
      <c r="BT138" s="254" t="str">
        <f t="shared" si="225"/>
        <v/>
      </c>
      <c r="BU138" s="265" t="str">
        <f t="shared" si="118"/>
        <v/>
      </c>
      <c r="BV138" s="263" t="str">
        <f t="shared" si="119"/>
        <v/>
      </c>
      <c r="BW138" s="254" t="str">
        <f t="shared" si="226"/>
        <v/>
      </c>
      <c r="BX138" s="254" t="str">
        <f t="shared" si="121"/>
        <v/>
      </c>
      <c r="BY138" s="264" t="str">
        <f t="shared" si="122"/>
        <v/>
      </c>
      <c r="BZ138" s="254" t="str">
        <f t="shared" si="123"/>
        <v/>
      </c>
      <c r="CA138" s="254">
        <f t="shared" si="175"/>
        <v>0</v>
      </c>
      <c r="CB138" s="254">
        <f t="shared" si="176"/>
        <v>0</v>
      </c>
      <c r="CC138" s="254">
        <f t="shared" si="177"/>
        <v>0</v>
      </c>
      <c r="CD138" s="254">
        <f t="shared" si="178"/>
        <v>0</v>
      </c>
      <c r="CE138" s="254">
        <f t="shared" si="179"/>
        <v>0</v>
      </c>
      <c r="CF138" s="254">
        <f t="shared" si="180"/>
        <v>0</v>
      </c>
      <c r="CG138" s="254">
        <f t="shared" si="181"/>
        <v>0</v>
      </c>
      <c r="CH138" s="254">
        <f t="shared" si="182"/>
        <v>0</v>
      </c>
      <c r="CI138" s="254">
        <f t="shared" si="183"/>
        <v>0</v>
      </c>
      <c r="CJ138" s="254">
        <f t="shared" si="184"/>
        <v>0</v>
      </c>
      <c r="CK138" s="254">
        <f t="shared" si="185"/>
        <v>0</v>
      </c>
      <c r="CL138" s="254">
        <f t="shared" si="186"/>
        <v>0</v>
      </c>
      <c r="CM138" s="254">
        <f t="shared" si="187"/>
        <v>0</v>
      </c>
      <c r="CN138" s="254">
        <f t="shared" si="188"/>
        <v>0</v>
      </c>
      <c r="CO138" s="254">
        <f t="shared" si="189"/>
        <v>0</v>
      </c>
      <c r="CP138" s="254">
        <f t="shared" si="190"/>
        <v>0</v>
      </c>
      <c r="CQ138" s="254">
        <f t="shared" si="191"/>
        <v>0</v>
      </c>
      <c r="CR138" s="254">
        <f t="shared" si="192"/>
        <v>0</v>
      </c>
      <c r="CS138" s="254">
        <f t="shared" si="193"/>
        <v>0</v>
      </c>
      <c r="CT138" s="254">
        <f t="shared" si="194"/>
        <v>0</v>
      </c>
      <c r="CU138" s="254">
        <f t="shared" si="195"/>
        <v>0</v>
      </c>
      <c r="CV138" s="254">
        <f t="shared" si="196"/>
        <v>0</v>
      </c>
      <c r="CW138" s="254">
        <f t="shared" si="197"/>
        <v>0</v>
      </c>
      <c r="CX138" s="254">
        <f t="shared" si="198"/>
        <v>0</v>
      </c>
      <c r="CY138" s="254">
        <f t="shared" si="199"/>
        <v>0</v>
      </c>
      <c r="CZ138" s="254">
        <f t="shared" si="200"/>
        <v>0</v>
      </c>
      <c r="DA138" s="254">
        <f t="shared" si="201"/>
        <v>0</v>
      </c>
      <c r="DB138" s="254">
        <f t="shared" si="202"/>
        <v>0</v>
      </c>
      <c r="DC138" s="254">
        <f t="shared" si="203"/>
        <v>0</v>
      </c>
      <c r="DD138" s="254">
        <f t="shared" si="204"/>
        <v>0</v>
      </c>
      <c r="DE138" s="254">
        <f t="shared" si="205"/>
        <v>0</v>
      </c>
      <c r="DF138" s="254">
        <f t="shared" si="206"/>
        <v>0</v>
      </c>
      <c r="DG138" s="254">
        <f t="shared" si="207"/>
        <v>0</v>
      </c>
      <c r="DH138" s="254">
        <f t="shared" si="208"/>
        <v>0</v>
      </c>
      <c r="DI138" s="254">
        <f t="shared" si="209"/>
        <v>0</v>
      </c>
      <c r="DJ138" s="254">
        <f t="shared" si="210"/>
        <v>0</v>
      </c>
      <c r="DK138" s="254">
        <f t="shared" si="211"/>
        <v>0</v>
      </c>
      <c r="DL138" s="254">
        <f t="shared" si="212"/>
        <v>0</v>
      </c>
      <c r="DM138" s="254">
        <f t="shared" si="213"/>
        <v>0</v>
      </c>
      <c r="DN138" s="254">
        <f t="shared" si="214"/>
        <v>0</v>
      </c>
      <c r="DO138" s="254">
        <f t="shared" si="215"/>
        <v>0</v>
      </c>
      <c r="DP138" s="254">
        <f t="shared" si="216"/>
        <v>0</v>
      </c>
      <c r="DQ138" s="254">
        <f t="shared" si="217"/>
        <v>0</v>
      </c>
      <c r="DR138" s="254">
        <f t="shared" si="218"/>
        <v>0</v>
      </c>
      <c r="DS138" s="254">
        <f t="shared" si="219"/>
        <v>0</v>
      </c>
      <c r="DT138" s="254">
        <f t="shared" si="220"/>
        <v>0</v>
      </c>
      <c r="DU138" s="254">
        <f t="shared" si="221"/>
        <v>0</v>
      </c>
      <c r="DV138" s="254">
        <f t="shared" si="222"/>
        <v>0</v>
      </c>
    </row>
    <row r="139" spans="1:126" ht="24" customHeight="1">
      <c r="A139" s="11" t="str">
        <f ca="1">IF(AG139&lt;&gt;"OK","",CONCATENATE(TEXT('Front Page'!$F$33,"000"),TEXT('Front Page'!$F$31,"000"),"-",LEFT('Front Page'!$R$53,5),"-",LEFT(D139,1),AJ139, "-",TEXT(B139,"000")))</f>
        <v/>
      </c>
      <c r="B139" s="12" t="str">
        <f>IFERROR(IF(E139="","",MAX(B$17:B138)+1),"")</f>
        <v/>
      </c>
      <c r="C139" s="13"/>
      <c r="D139" s="29" t="str">
        <f t="shared" si="141"/>
        <v>None</v>
      </c>
      <c r="E139" s="29" t="str">
        <f t="shared" si="109"/>
        <v/>
      </c>
      <c r="F139" s="29" t="str">
        <f t="shared" si="110"/>
        <v/>
      </c>
      <c r="G139" s="363"/>
      <c r="H139" s="364"/>
      <c r="I139" s="325" t="str">
        <f t="shared" si="224"/>
        <v>No</v>
      </c>
      <c r="J139" s="314">
        <v>0</v>
      </c>
      <c r="K139" s="312">
        <v>0</v>
      </c>
      <c r="L139" s="312">
        <v>0</v>
      </c>
      <c r="M139" s="312">
        <v>0</v>
      </c>
      <c r="N139" s="312">
        <v>0</v>
      </c>
      <c r="O139" s="312">
        <v>0</v>
      </c>
      <c r="P139" s="312">
        <v>0</v>
      </c>
      <c r="Q139" s="312">
        <v>0</v>
      </c>
      <c r="R139" s="312">
        <v>0</v>
      </c>
      <c r="S139" s="312">
        <v>0</v>
      </c>
      <c r="T139" s="312">
        <v>0</v>
      </c>
      <c r="U139" s="312">
        <v>0</v>
      </c>
      <c r="V139" s="313">
        <v>1</v>
      </c>
      <c r="W139" s="313">
        <v>1</v>
      </c>
      <c r="X139" s="312">
        <v>0</v>
      </c>
      <c r="Y139" s="312">
        <v>0</v>
      </c>
      <c r="Z139" s="312">
        <v>0</v>
      </c>
      <c r="AA139" s="14">
        <v>0</v>
      </c>
      <c r="AB139" s="317"/>
      <c r="AC139" s="15" t="str">
        <f t="shared" si="143"/>
        <v/>
      </c>
      <c r="AD139" s="15" t="str">
        <f t="shared" si="144"/>
        <v/>
      </c>
      <c r="AE139" s="16" t="str">
        <f t="shared" si="145"/>
        <v>0 - 0</v>
      </c>
      <c r="AF139" s="20" t="str">
        <f t="shared" si="223"/>
        <v>Not an offer</v>
      </c>
      <c r="AG139" s="276" t="str">
        <f t="shared" si="172"/>
        <v>Not an Offer</v>
      </c>
      <c r="AH139" s="150"/>
      <c r="AI139" s="254">
        <v>123</v>
      </c>
      <c r="AJ139" s="149" t="str">
        <f t="shared" si="173"/>
        <v>00-TAG</v>
      </c>
      <c r="AK139" s="254" t="b">
        <f t="shared" si="111"/>
        <v>0</v>
      </c>
      <c r="AL139" s="254">
        <f t="shared" si="146"/>
        <v>0</v>
      </c>
      <c r="AM139" s="254">
        <f t="shared" si="174"/>
        <v>0</v>
      </c>
      <c r="AN139" s="288">
        <f t="shared" si="147"/>
        <v>0</v>
      </c>
      <c r="AO139" s="288">
        <f>IF(AND($BU139=$BV139,BU139=AO$13),$J139&amp;$K139&amp;$L139&amp;$M139&amp;$N139&amp;$O139&amp;$P139&amp;$Q139&amp;$R139&amp;$S139&amp;$T139&amp;$U139,IFERROR(MATCH($AN139,AO$17:AO138,0),-1000))</f>
        <v>1</v>
      </c>
      <c r="AP139" s="288">
        <f>IF(AND($BU139=$BV139,BV139=AP$13),$J139&amp;$K139&amp;$L139&amp;$M139&amp;$N139&amp;$O139&amp;$P139&amp;$Q139&amp;$R139&amp;$S139&amp;$T139&amp;$U139,IFERROR(MATCH($AN139,AP$17:AP138,0),-1000))</f>
        <v>1</v>
      </c>
      <c r="AQ139" s="288">
        <f>IF(AND($BU139=$BV139,BW139=AQ$13),$J139&amp;$K139&amp;$L139&amp;$M139&amp;$N139&amp;$O139&amp;$P139&amp;$Q139&amp;$R139&amp;$S139&amp;$T139&amp;$U139,IFERROR(MATCH($AN139,AQ$17:AQ138,0),-1000))</f>
        <v>1</v>
      </c>
      <c r="AR139" s="288">
        <f>IF(AND($BU139=$BV139,BX139=AR$13),$J139&amp;$K139&amp;$L139&amp;$M139&amp;$N139&amp;$O139&amp;$P139&amp;$Q139&amp;$R139&amp;$S139&amp;$T139&amp;$U139,IFERROR(MATCH($AN139,AR$17:AR138,0),-1000))</f>
        <v>1</v>
      </c>
      <c r="AS139" s="254">
        <f t="shared" si="112"/>
        <v>0</v>
      </c>
      <c r="AT139" s="261" t="str">
        <f t="shared" si="148"/>
        <v/>
      </c>
      <c r="AU139" s="254" t="str">
        <f t="shared" si="149"/>
        <v/>
      </c>
      <c r="AV139" s="254" t="str">
        <f t="shared" si="150"/>
        <v/>
      </c>
      <c r="AW139" s="254" t="str">
        <f t="shared" si="151"/>
        <v/>
      </c>
      <c r="AX139" s="254" t="str">
        <f t="shared" si="152"/>
        <v/>
      </c>
      <c r="AY139" s="254" t="str">
        <f t="shared" si="153"/>
        <v/>
      </c>
      <c r="AZ139" s="254" t="str">
        <f t="shared" si="154"/>
        <v/>
      </c>
      <c r="BA139" s="254" t="str">
        <f t="shared" si="155"/>
        <v/>
      </c>
      <c r="BB139" s="254" t="str">
        <f t="shared" si="156"/>
        <v/>
      </c>
      <c r="BC139" s="254" t="str">
        <f t="shared" si="157"/>
        <v/>
      </c>
      <c r="BD139" s="254" t="str">
        <f t="shared" si="158"/>
        <v/>
      </c>
      <c r="BE139" s="262" t="str">
        <f t="shared" si="159"/>
        <v/>
      </c>
      <c r="BF139" s="263" t="str">
        <f t="shared" si="160"/>
        <v/>
      </c>
      <c r="BG139" s="254" t="str">
        <f t="shared" si="161"/>
        <v/>
      </c>
      <c r="BH139" s="254" t="str">
        <f t="shared" si="162"/>
        <v/>
      </c>
      <c r="BI139" s="254" t="str">
        <f t="shared" si="163"/>
        <v/>
      </c>
      <c r="BJ139" s="254" t="str">
        <f t="shared" si="164"/>
        <v/>
      </c>
      <c r="BK139" s="254" t="str">
        <f t="shared" si="165"/>
        <v/>
      </c>
      <c r="BL139" s="254" t="str">
        <f t="shared" si="166"/>
        <v/>
      </c>
      <c r="BM139" s="254" t="str">
        <f t="shared" si="167"/>
        <v/>
      </c>
      <c r="BN139" s="254" t="str">
        <f t="shared" si="168"/>
        <v/>
      </c>
      <c r="BO139" s="254" t="str">
        <f t="shared" si="169"/>
        <v/>
      </c>
      <c r="BP139" s="254" t="str">
        <f t="shared" si="170"/>
        <v/>
      </c>
      <c r="BQ139" s="264" t="str">
        <f t="shared" si="171"/>
        <v/>
      </c>
      <c r="BR139" s="261" t="str">
        <f t="shared" si="115"/>
        <v/>
      </c>
      <c r="BS139" s="254" t="str">
        <f t="shared" si="116"/>
        <v/>
      </c>
      <c r="BT139" s="254" t="str">
        <f t="shared" si="225"/>
        <v/>
      </c>
      <c r="BU139" s="265" t="str">
        <f t="shared" si="118"/>
        <v/>
      </c>
      <c r="BV139" s="263" t="str">
        <f t="shared" si="119"/>
        <v/>
      </c>
      <c r="BW139" s="254" t="str">
        <f t="shared" si="226"/>
        <v/>
      </c>
      <c r="BX139" s="254" t="str">
        <f t="shared" si="121"/>
        <v/>
      </c>
      <c r="BY139" s="264" t="str">
        <f t="shared" si="122"/>
        <v/>
      </c>
      <c r="BZ139" s="254" t="str">
        <f t="shared" si="123"/>
        <v/>
      </c>
      <c r="CA139" s="254">
        <f t="shared" si="175"/>
        <v>0</v>
      </c>
      <c r="CB139" s="254">
        <f t="shared" si="176"/>
        <v>0</v>
      </c>
      <c r="CC139" s="254">
        <f t="shared" si="177"/>
        <v>0</v>
      </c>
      <c r="CD139" s="254">
        <f t="shared" si="178"/>
        <v>0</v>
      </c>
      <c r="CE139" s="254">
        <f t="shared" si="179"/>
        <v>0</v>
      </c>
      <c r="CF139" s="254">
        <f t="shared" si="180"/>
        <v>0</v>
      </c>
      <c r="CG139" s="254">
        <f t="shared" si="181"/>
        <v>0</v>
      </c>
      <c r="CH139" s="254">
        <f t="shared" si="182"/>
        <v>0</v>
      </c>
      <c r="CI139" s="254">
        <f t="shared" si="183"/>
        <v>0</v>
      </c>
      <c r="CJ139" s="254">
        <f t="shared" si="184"/>
        <v>0</v>
      </c>
      <c r="CK139" s="254">
        <f t="shared" si="185"/>
        <v>0</v>
      </c>
      <c r="CL139" s="254">
        <f t="shared" si="186"/>
        <v>0</v>
      </c>
      <c r="CM139" s="254">
        <f t="shared" si="187"/>
        <v>0</v>
      </c>
      <c r="CN139" s="254">
        <f t="shared" si="188"/>
        <v>0</v>
      </c>
      <c r="CO139" s="254">
        <f t="shared" si="189"/>
        <v>0</v>
      </c>
      <c r="CP139" s="254">
        <f t="shared" si="190"/>
        <v>0</v>
      </c>
      <c r="CQ139" s="254">
        <f t="shared" si="191"/>
        <v>0</v>
      </c>
      <c r="CR139" s="254">
        <f t="shared" si="192"/>
        <v>0</v>
      </c>
      <c r="CS139" s="254">
        <f t="shared" si="193"/>
        <v>0</v>
      </c>
      <c r="CT139" s="254">
        <f t="shared" si="194"/>
        <v>0</v>
      </c>
      <c r="CU139" s="254">
        <f t="shared" si="195"/>
        <v>0</v>
      </c>
      <c r="CV139" s="254">
        <f t="shared" si="196"/>
        <v>0</v>
      </c>
      <c r="CW139" s="254">
        <f t="shared" si="197"/>
        <v>0</v>
      </c>
      <c r="CX139" s="254">
        <f t="shared" si="198"/>
        <v>0</v>
      </c>
      <c r="CY139" s="254">
        <f t="shared" si="199"/>
        <v>0</v>
      </c>
      <c r="CZ139" s="254">
        <f t="shared" si="200"/>
        <v>0</v>
      </c>
      <c r="DA139" s="254">
        <f t="shared" si="201"/>
        <v>0</v>
      </c>
      <c r="DB139" s="254">
        <f t="shared" si="202"/>
        <v>0</v>
      </c>
      <c r="DC139" s="254">
        <f t="shared" si="203"/>
        <v>0</v>
      </c>
      <c r="DD139" s="254">
        <f t="shared" si="204"/>
        <v>0</v>
      </c>
      <c r="DE139" s="254">
        <f t="shared" si="205"/>
        <v>0</v>
      </c>
      <c r="DF139" s="254">
        <f t="shared" si="206"/>
        <v>0</v>
      </c>
      <c r="DG139" s="254">
        <f t="shared" si="207"/>
        <v>0</v>
      </c>
      <c r="DH139" s="254">
        <f t="shared" si="208"/>
        <v>0</v>
      </c>
      <c r="DI139" s="254">
        <f t="shared" si="209"/>
        <v>0</v>
      </c>
      <c r="DJ139" s="254">
        <f t="shared" si="210"/>
        <v>0</v>
      </c>
      <c r="DK139" s="254">
        <f t="shared" si="211"/>
        <v>0</v>
      </c>
      <c r="DL139" s="254">
        <f t="shared" si="212"/>
        <v>0</v>
      </c>
      <c r="DM139" s="254">
        <f t="shared" si="213"/>
        <v>0</v>
      </c>
      <c r="DN139" s="254">
        <f t="shared" si="214"/>
        <v>0</v>
      </c>
      <c r="DO139" s="254">
        <f t="shared" si="215"/>
        <v>0</v>
      </c>
      <c r="DP139" s="254">
        <f t="shared" si="216"/>
        <v>0</v>
      </c>
      <c r="DQ139" s="254">
        <f t="shared" si="217"/>
        <v>0</v>
      </c>
      <c r="DR139" s="254">
        <f t="shared" si="218"/>
        <v>0</v>
      </c>
      <c r="DS139" s="254">
        <f t="shared" si="219"/>
        <v>0</v>
      </c>
      <c r="DT139" s="254">
        <f t="shared" si="220"/>
        <v>0</v>
      </c>
      <c r="DU139" s="254">
        <f t="shared" si="221"/>
        <v>0</v>
      </c>
      <c r="DV139" s="254">
        <f t="shared" si="222"/>
        <v>0</v>
      </c>
    </row>
    <row r="140" spans="1:126" ht="24" customHeight="1">
      <c r="A140" s="11" t="str">
        <f ca="1">IF(AG140&lt;&gt;"OK","",CONCATENATE(TEXT('Front Page'!$F$33,"000"),TEXT('Front Page'!$F$31,"000"),"-",LEFT('Front Page'!$R$53,5),"-",LEFT(D140,1),AJ140, "-",TEXT(B140,"000")))</f>
        <v/>
      </c>
      <c r="B140" s="12" t="str">
        <f>IFERROR(IF(E140="","",MAX(B$17:B139)+1),"")</f>
        <v/>
      </c>
      <c r="C140" s="13"/>
      <c r="D140" s="29" t="str">
        <f t="shared" si="141"/>
        <v>None</v>
      </c>
      <c r="E140" s="29" t="str">
        <f t="shared" si="109"/>
        <v/>
      </c>
      <c r="F140" s="29" t="str">
        <f t="shared" si="110"/>
        <v/>
      </c>
      <c r="G140" s="363"/>
      <c r="H140" s="364"/>
      <c r="I140" s="325" t="str">
        <f t="shared" si="224"/>
        <v>No</v>
      </c>
      <c r="J140" s="314">
        <v>0</v>
      </c>
      <c r="K140" s="312">
        <v>0</v>
      </c>
      <c r="L140" s="312">
        <v>0</v>
      </c>
      <c r="M140" s="312">
        <v>0</v>
      </c>
      <c r="N140" s="312">
        <v>0</v>
      </c>
      <c r="O140" s="312">
        <v>0</v>
      </c>
      <c r="P140" s="312">
        <v>0</v>
      </c>
      <c r="Q140" s="312">
        <v>0</v>
      </c>
      <c r="R140" s="312">
        <v>0</v>
      </c>
      <c r="S140" s="312">
        <v>0</v>
      </c>
      <c r="T140" s="312">
        <v>0</v>
      </c>
      <c r="U140" s="312">
        <v>0</v>
      </c>
      <c r="V140" s="313">
        <v>1</v>
      </c>
      <c r="W140" s="313">
        <v>1</v>
      </c>
      <c r="X140" s="312">
        <v>0</v>
      </c>
      <c r="Y140" s="312">
        <v>0</v>
      </c>
      <c r="Z140" s="312">
        <v>0</v>
      </c>
      <c r="AA140" s="14">
        <v>0</v>
      </c>
      <c r="AB140" s="317"/>
      <c r="AC140" s="15" t="str">
        <f t="shared" si="143"/>
        <v/>
      </c>
      <c r="AD140" s="15" t="str">
        <f t="shared" si="144"/>
        <v/>
      </c>
      <c r="AE140" s="16" t="str">
        <f t="shared" si="145"/>
        <v>0 - 0</v>
      </c>
      <c r="AF140" s="20" t="str">
        <f t="shared" si="223"/>
        <v>Not an offer</v>
      </c>
      <c r="AG140" s="276" t="str">
        <f t="shared" si="172"/>
        <v>Not an Offer</v>
      </c>
      <c r="AH140" s="150"/>
      <c r="AI140" s="254">
        <v>124</v>
      </c>
      <c r="AJ140" s="149" t="str">
        <f t="shared" si="173"/>
        <v>00-TAG</v>
      </c>
      <c r="AK140" s="254" t="b">
        <f t="shared" si="111"/>
        <v>0</v>
      </c>
      <c r="AL140" s="254">
        <f t="shared" si="146"/>
        <v>0</v>
      </c>
      <c r="AM140" s="254">
        <f t="shared" si="174"/>
        <v>0</v>
      </c>
      <c r="AN140" s="288">
        <f t="shared" si="147"/>
        <v>0</v>
      </c>
      <c r="AO140" s="288">
        <f>IF(AND($BU140=$BV140,BU140=AO$13),$J140&amp;$K140&amp;$L140&amp;$M140&amp;$N140&amp;$O140&amp;$P140&amp;$Q140&amp;$R140&amp;$S140&amp;$T140&amp;$U140,IFERROR(MATCH($AN140,AO$17:AO139,0),-1000))</f>
        <v>1</v>
      </c>
      <c r="AP140" s="288">
        <f>IF(AND($BU140=$BV140,BV140=AP$13),$J140&amp;$K140&amp;$L140&amp;$M140&amp;$N140&amp;$O140&amp;$P140&amp;$Q140&amp;$R140&amp;$S140&amp;$T140&amp;$U140,IFERROR(MATCH($AN140,AP$17:AP139,0),-1000))</f>
        <v>1</v>
      </c>
      <c r="AQ140" s="288">
        <f>IF(AND($BU140=$BV140,BW140=AQ$13),$J140&amp;$K140&amp;$L140&amp;$M140&amp;$N140&amp;$O140&amp;$P140&amp;$Q140&amp;$R140&amp;$S140&amp;$T140&amp;$U140,IFERROR(MATCH($AN140,AQ$17:AQ139,0),-1000))</f>
        <v>1</v>
      </c>
      <c r="AR140" s="288">
        <f>IF(AND($BU140=$BV140,BX140=AR$13),$J140&amp;$K140&amp;$L140&amp;$M140&amp;$N140&amp;$O140&amp;$P140&amp;$Q140&amp;$R140&amp;$S140&amp;$T140&amp;$U140,IFERROR(MATCH($AN140,AR$17:AR139,0),-1000))</f>
        <v>1</v>
      </c>
      <c r="AS140" s="254">
        <f t="shared" si="112"/>
        <v>0</v>
      </c>
      <c r="AT140" s="261" t="str">
        <f t="shared" si="148"/>
        <v/>
      </c>
      <c r="AU140" s="254" t="str">
        <f t="shared" si="149"/>
        <v/>
      </c>
      <c r="AV140" s="254" t="str">
        <f t="shared" si="150"/>
        <v/>
      </c>
      <c r="AW140" s="254" t="str">
        <f t="shared" si="151"/>
        <v/>
      </c>
      <c r="AX140" s="254" t="str">
        <f t="shared" si="152"/>
        <v/>
      </c>
      <c r="AY140" s="254" t="str">
        <f t="shared" si="153"/>
        <v/>
      </c>
      <c r="AZ140" s="254" t="str">
        <f t="shared" si="154"/>
        <v/>
      </c>
      <c r="BA140" s="254" t="str">
        <f t="shared" si="155"/>
        <v/>
      </c>
      <c r="BB140" s="254" t="str">
        <f t="shared" si="156"/>
        <v/>
      </c>
      <c r="BC140" s="254" t="str">
        <f t="shared" si="157"/>
        <v/>
      </c>
      <c r="BD140" s="254" t="str">
        <f t="shared" si="158"/>
        <v/>
      </c>
      <c r="BE140" s="262" t="str">
        <f t="shared" si="159"/>
        <v/>
      </c>
      <c r="BF140" s="263" t="str">
        <f t="shared" si="160"/>
        <v/>
      </c>
      <c r="BG140" s="254" t="str">
        <f t="shared" si="161"/>
        <v/>
      </c>
      <c r="BH140" s="254" t="str">
        <f t="shared" si="162"/>
        <v/>
      </c>
      <c r="BI140" s="254" t="str">
        <f t="shared" si="163"/>
        <v/>
      </c>
      <c r="BJ140" s="254" t="str">
        <f t="shared" si="164"/>
        <v/>
      </c>
      <c r="BK140" s="254" t="str">
        <f t="shared" si="165"/>
        <v/>
      </c>
      <c r="BL140" s="254" t="str">
        <f t="shared" si="166"/>
        <v/>
      </c>
      <c r="BM140" s="254" t="str">
        <f t="shared" si="167"/>
        <v/>
      </c>
      <c r="BN140" s="254" t="str">
        <f t="shared" si="168"/>
        <v/>
      </c>
      <c r="BO140" s="254" t="str">
        <f t="shared" si="169"/>
        <v/>
      </c>
      <c r="BP140" s="254" t="str">
        <f t="shared" si="170"/>
        <v/>
      </c>
      <c r="BQ140" s="264" t="str">
        <f t="shared" si="171"/>
        <v/>
      </c>
      <c r="BR140" s="261" t="str">
        <f t="shared" si="115"/>
        <v/>
      </c>
      <c r="BS140" s="254" t="str">
        <f t="shared" si="116"/>
        <v/>
      </c>
      <c r="BT140" s="254" t="str">
        <f t="shared" si="225"/>
        <v/>
      </c>
      <c r="BU140" s="265" t="str">
        <f t="shared" si="118"/>
        <v/>
      </c>
      <c r="BV140" s="263" t="str">
        <f t="shared" si="119"/>
        <v/>
      </c>
      <c r="BW140" s="254" t="str">
        <f t="shared" si="226"/>
        <v/>
      </c>
      <c r="BX140" s="254" t="str">
        <f t="shared" si="121"/>
        <v/>
      </c>
      <c r="BY140" s="264" t="str">
        <f t="shared" si="122"/>
        <v/>
      </c>
      <c r="BZ140" s="254" t="str">
        <f t="shared" si="123"/>
        <v/>
      </c>
      <c r="CA140" s="254">
        <f t="shared" si="175"/>
        <v>0</v>
      </c>
      <c r="CB140" s="254">
        <f t="shared" si="176"/>
        <v>0</v>
      </c>
      <c r="CC140" s="254">
        <f t="shared" si="177"/>
        <v>0</v>
      </c>
      <c r="CD140" s="254">
        <f t="shared" si="178"/>
        <v>0</v>
      </c>
      <c r="CE140" s="254">
        <f t="shared" si="179"/>
        <v>0</v>
      </c>
      <c r="CF140" s="254">
        <f t="shared" si="180"/>
        <v>0</v>
      </c>
      <c r="CG140" s="254">
        <f t="shared" si="181"/>
        <v>0</v>
      </c>
      <c r="CH140" s="254">
        <f t="shared" si="182"/>
        <v>0</v>
      </c>
      <c r="CI140" s="254">
        <f t="shared" si="183"/>
        <v>0</v>
      </c>
      <c r="CJ140" s="254">
        <f t="shared" si="184"/>
        <v>0</v>
      </c>
      <c r="CK140" s="254">
        <f t="shared" si="185"/>
        <v>0</v>
      </c>
      <c r="CL140" s="254">
        <f t="shared" si="186"/>
        <v>0</v>
      </c>
      <c r="CM140" s="254">
        <f t="shared" si="187"/>
        <v>0</v>
      </c>
      <c r="CN140" s="254">
        <f t="shared" si="188"/>
        <v>0</v>
      </c>
      <c r="CO140" s="254">
        <f t="shared" si="189"/>
        <v>0</v>
      </c>
      <c r="CP140" s="254">
        <f t="shared" si="190"/>
        <v>0</v>
      </c>
      <c r="CQ140" s="254">
        <f t="shared" si="191"/>
        <v>0</v>
      </c>
      <c r="CR140" s="254">
        <f t="shared" si="192"/>
        <v>0</v>
      </c>
      <c r="CS140" s="254">
        <f t="shared" si="193"/>
        <v>0</v>
      </c>
      <c r="CT140" s="254">
        <f t="shared" si="194"/>
        <v>0</v>
      </c>
      <c r="CU140" s="254">
        <f t="shared" si="195"/>
        <v>0</v>
      </c>
      <c r="CV140" s="254">
        <f t="shared" si="196"/>
        <v>0</v>
      </c>
      <c r="CW140" s="254">
        <f t="shared" si="197"/>
        <v>0</v>
      </c>
      <c r="CX140" s="254">
        <f t="shared" si="198"/>
        <v>0</v>
      </c>
      <c r="CY140" s="254">
        <f t="shared" si="199"/>
        <v>0</v>
      </c>
      <c r="CZ140" s="254">
        <f t="shared" si="200"/>
        <v>0</v>
      </c>
      <c r="DA140" s="254">
        <f t="shared" si="201"/>
        <v>0</v>
      </c>
      <c r="DB140" s="254">
        <f t="shared" si="202"/>
        <v>0</v>
      </c>
      <c r="DC140" s="254">
        <f t="shared" si="203"/>
        <v>0</v>
      </c>
      <c r="DD140" s="254">
        <f t="shared" si="204"/>
        <v>0</v>
      </c>
      <c r="DE140" s="254">
        <f t="shared" si="205"/>
        <v>0</v>
      </c>
      <c r="DF140" s="254">
        <f t="shared" si="206"/>
        <v>0</v>
      </c>
      <c r="DG140" s="254">
        <f t="shared" si="207"/>
        <v>0</v>
      </c>
      <c r="DH140" s="254">
        <f t="shared" si="208"/>
        <v>0</v>
      </c>
      <c r="DI140" s="254">
        <f t="shared" si="209"/>
        <v>0</v>
      </c>
      <c r="DJ140" s="254">
        <f t="shared" si="210"/>
        <v>0</v>
      </c>
      <c r="DK140" s="254">
        <f t="shared" si="211"/>
        <v>0</v>
      </c>
      <c r="DL140" s="254">
        <f t="shared" si="212"/>
        <v>0</v>
      </c>
      <c r="DM140" s="254">
        <f t="shared" si="213"/>
        <v>0</v>
      </c>
      <c r="DN140" s="254">
        <f t="shared" si="214"/>
        <v>0</v>
      </c>
      <c r="DO140" s="254">
        <f t="shared" si="215"/>
        <v>0</v>
      </c>
      <c r="DP140" s="254">
        <f t="shared" si="216"/>
        <v>0</v>
      </c>
      <c r="DQ140" s="254">
        <f t="shared" si="217"/>
        <v>0</v>
      </c>
      <c r="DR140" s="254">
        <f t="shared" si="218"/>
        <v>0</v>
      </c>
      <c r="DS140" s="254">
        <f t="shared" si="219"/>
        <v>0</v>
      </c>
      <c r="DT140" s="254">
        <f t="shared" si="220"/>
        <v>0</v>
      </c>
      <c r="DU140" s="254">
        <f t="shared" si="221"/>
        <v>0</v>
      </c>
      <c r="DV140" s="254">
        <f t="shared" si="222"/>
        <v>0</v>
      </c>
    </row>
    <row r="141" spans="1:126" ht="24" customHeight="1">
      <c r="A141" s="11" t="str">
        <f ca="1">IF(AG141&lt;&gt;"OK","",CONCATENATE(TEXT('Front Page'!$F$33,"000"),TEXT('Front Page'!$F$31,"000"),"-",LEFT('Front Page'!$R$53,5),"-",LEFT(D141,1),AJ141, "-",TEXT(B141,"000")))</f>
        <v/>
      </c>
      <c r="B141" s="12" t="str">
        <f>IFERROR(IF(E141="","",MAX(B$17:B140)+1),"")</f>
        <v/>
      </c>
      <c r="C141" s="13"/>
      <c r="D141" s="29" t="str">
        <f t="shared" si="141"/>
        <v>None</v>
      </c>
      <c r="E141" s="29" t="str">
        <f t="shared" si="109"/>
        <v/>
      </c>
      <c r="F141" s="29" t="str">
        <f t="shared" si="110"/>
        <v/>
      </c>
      <c r="G141" s="363"/>
      <c r="H141" s="364"/>
      <c r="I141" s="325" t="str">
        <f t="shared" si="224"/>
        <v>No</v>
      </c>
      <c r="J141" s="314">
        <v>0</v>
      </c>
      <c r="K141" s="312">
        <v>0</v>
      </c>
      <c r="L141" s="312">
        <v>0</v>
      </c>
      <c r="M141" s="312">
        <v>0</v>
      </c>
      <c r="N141" s="312">
        <v>0</v>
      </c>
      <c r="O141" s="312">
        <v>0</v>
      </c>
      <c r="P141" s="312">
        <v>0</v>
      </c>
      <c r="Q141" s="312">
        <v>0</v>
      </c>
      <c r="R141" s="312">
        <v>0</v>
      </c>
      <c r="S141" s="312">
        <v>0</v>
      </c>
      <c r="T141" s="312">
        <v>0</v>
      </c>
      <c r="U141" s="312">
        <v>0</v>
      </c>
      <c r="V141" s="313">
        <v>1</v>
      </c>
      <c r="W141" s="313">
        <v>1</v>
      </c>
      <c r="X141" s="312">
        <v>0</v>
      </c>
      <c r="Y141" s="312">
        <v>0</v>
      </c>
      <c r="Z141" s="312">
        <v>0</v>
      </c>
      <c r="AA141" s="14">
        <v>0</v>
      </c>
      <c r="AB141" s="317"/>
      <c r="AC141" s="15" t="str">
        <f t="shared" si="143"/>
        <v/>
      </c>
      <c r="AD141" s="15" t="str">
        <f t="shared" si="144"/>
        <v/>
      </c>
      <c r="AE141" s="16" t="str">
        <f t="shared" si="145"/>
        <v>0 - 0</v>
      </c>
      <c r="AF141" s="20" t="str">
        <f t="shared" si="223"/>
        <v>Not an offer</v>
      </c>
      <c r="AG141" s="276" t="str">
        <f t="shared" si="172"/>
        <v>Not an Offer</v>
      </c>
      <c r="AH141" s="150"/>
      <c r="AI141" s="254">
        <v>125</v>
      </c>
      <c r="AJ141" s="149" t="str">
        <f t="shared" si="173"/>
        <v>00-TAG</v>
      </c>
      <c r="AK141" s="254" t="b">
        <f t="shared" si="111"/>
        <v>0</v>
      </c>
      <c r="AL141" s="254">
        <f t="shared" si="146"/>
        <v>0</v>
      </c>
      <c r="AM141" s="254">
        <f t="shared" si="174"/>
        <v>0</v>
      </c>
      <c r="AN141" s="288">
        <f t="shared" si="147"/>
        <v>0</v>
      </c>
      <c r="AO141" s="288">
        <f>IF(AND($BU141=$BV141,BU141=AO$13),$J141&amp;$K141&amp;$L141&amp;$M141&amp;$N141&amp;$O141&amp;$P141&amp;$Q141&amp;$R141&amp;$S141&amp;$T141&amp;$U141,IFERROR(MATCH($AN141,AO$17:AO140,0),-1000))</f>
        <v>1</v>
      </c>
      <c r="AP141" s="288">
        <f>IF(AND($BU141=$BV141,BV141=AP$13),$J141&amp;$K141&amp;$L141&amp;$M141&amp;$N141&amp;$O141&amp;$P141&amp;$Q141&amp;$R141&amp;$S141&amp;$T141&amp;$U141,IFERROR(MATCH($AN141,AP$17:AP140,0),-1000))</f>
        <v>1</v>
      </c>
      <c r="AQ141" s="288">
        <f>IF(AND($BU141=$BV141,BW141=AQ$13),$J141&amp;$K141&amp;$L141&amp;$M141&amp;$N141&amp;$O141&amp;$P141&amp;$Q141&amp;$R141&amp;$S141&amp;$T141&amp;$U141,IFERROR(MATCH($AN141,AQ$17:AQ140,0),-1000))</f>
        <v>1</v>
      </c>
      <c r="AR141" s="288">
        <f>IF(AND($BU141=$BV141,BX141=AR$13),$J141&amp;$K141&amp;$L141&amp;$M141&amp;$N141&amp;$O141&amp;$P141&amp;$Q141&amp;$R141&amp;$S141&amp;$T141&amp;$U141,IFERROR(MATCH($AN141,AR$17:AR140,0),-1000))</f>
        <v>1</v>
      </c>
      <c r="AS141" s="254">
        <f t="shared" si="112"/>
        <v>0</v>
      </c>
      <c r="AT141" s="261" t="str">
        <f t="shared" si="148"/>
        <v/>
      </c>
      <c r="AU141" s="254" t="str">
        <f t="shared" si="149"/>
        <v/>
      </c>
      <c r="AV141" s="254" t="str">
        <f t="shared" si="150"/>
        <v/>
      </c>
      <c r="AW141" s="254" t="str">
        <f t="shared" si="151"/>
        <v/>
      </c>
      <c r="AX141" s="254" t="str">
        <f t="shared" si="152"/>
        <v/>
      </c>
      <c r="AY141" s="254" t="str">
        <f t="shared" si="153"/>
        <v/>
      </c>
      <c r="AZ141" s="254" t="str">
        <f t="shared" si="154"/>
        <v/>
      </c>
      <c r="BA141" s="254" t="str">
        <f t="shared" si="155"/>
        <v/>
      </c>
      <c r="BB141" s="254" t="str">
        <f t="shared" si="156"/>
        <v/>
      </c>
      <c r="BC141" s="254" t="str">
        <f t="shared" si="157"/>
        <v/>
      </c>
      <c r="BD141" s="254" t="str">
        <f t="shared" si="158"/>
        <v/>
      </c>
      <c r="BE141" s="262" t="str">
        <f t="shared" si="159"/>
        <v/>
      </c>
      <c r="BF141" s="263" t="str">
        <f t="shared" si="160"/>
        <v/>
      </c>
      <c r="BG141" s="254" t="str">
        <f t="shared" si="161"/>
        <v/>
      </c>
      <c r="BH141" s="254" t="str">
        <f t="shared" si="162"/>
        <v/>
      </c>
      <c r="BI141" s="254" t="str">
        <f t="shared" si="163"/>
        <v/>
      </c>
      <c r="BJ141" s="254" t="str">
        <f t="shared" si="164"/>
        <v/>
      </c>
      <c r="BK141" s="254" t="str">
        <f t="shared" si="165"/>
        <v/>
      </c>
      <c r="BL141" s="254" t="str">
        <f t="shared" si="166"/>
        <v/>
      </c>
      <c r="BM141" s="254" t="str">
        <f t="shared" si="167"/>
        <v/>
      </c>
      <c r="BN141" s="254" t="str">
        <f t="shared" si="168"/>
        <v/>
      </c>
      <c r="BO141" s="254" t="str">
        <f t="shared" si="169"/>
        <v/>
      </c>
      <c r="BP141" s="254" t="str">
        <f t="shared" si="170"/>
        <v/>
      </c>
      <c r="BQ141" s="264" t="str">
        <f t="shared" si="171"/>
        <v/>
      </c>
      <c r="BR141" s="261" t="str">
        <f t="shared" si="115"/>
        <v/>
      </c>
      <c r="BS141" s="254" t="str">
        <f t="shared" si="116"/>
        <v/>
      </c>
      <c r="BT141" s="254" t="str">
        <f t="shared" si="225"/>
        <v/>
      </c>
      <c r="BU141" s="265" t="str">
        <f t="shared" si="118"/>
        <v/>
      </c>
      <c r="BV141" s="263" t="str">
        <f t="shared" si="119"/>
        <v/>
      </c>
      <c r="BW141" s="254" t="str">
        <f t="shared" si="226"/>
        <v/>
      </c>
      <c r="BX141" s="254" t="str">
        <f t="shared" si="121"/>
        <v/>
      </c>
      <c r="BY141" s="264" t="str">
        <f t="shared" si="122"/>
        <v/>
      </c>
      <c r="BZ141" s="254" t="str">
        <f t="shared" si="123"/>
        <v/>
      </c>
      <c r="CA141" s="254">
        <f t="shared" si="175"/>
        <v>0</v>
      </c>
      <c r="CB141" s="254">
        <f t="shared" si="176"/>
        <v>0</v>
      </c>
      <c r="CC141" s="254">
        <f t="shared" si="177"/>
        <v>0</v>
      </c>
      <c r="CD141" s="254">
        <f t="shared" si="178"/>
        <v>0</v>
      </c>
      <c r="CE141" s="254">
        <f t="shared" si="179"/>
        <v>0</v>
      </c>
      <c r="CF141" s="254">
        <f t="shared" si="180"/>
        <v>0</v>
      </c>
      <c r="CG141" s="254">
        <f t="shared" si="181"/>
        <v>0</v>
      </c>
      <c r="CH141" s="254">
        <f t="shared" si="182"/>
        <v>0</v>
      </c>
      <c r="CI141" s="254">
        <f t="shared" si="183"/>
        <v>0</v>
      </c>
      <c r="CJ141" s="254">
        <f t="shared" si="184"/>
        <v>0</v>
      </c>
      <c r="CK141" s="254">
        <f t="shared" si="185"/>
        <v>0</v>
      </c>
      <c r="CL141" s="254">
        <f t="shared" si="186"/>
        <v>0</v>
      </c>
      <c r="CM141" s="254">
        <f t="shared" si="187"/>
        <v>0</v>
      </c>
      <c r="CN141" s="254">
        <f t="shared" si="188"/>
        <v>0</v>
      </c>
      <c r="CO141" s="254">
        <f t="shared" si="189"/>
        <v>0</v>
      </c>
      <c r="CP141" s="254">
        <f t="shared" si="190"/>
        <v>0</v>
      </c>
      <c r="CQ141" s="254">
        <f t="shared" si="191"/>
        <v>0</v>
      </c>
      <c r="CR141" s="254">
        <f t="shared" si="192"/>
        <v>0</v>
      </c>
      <c r="CS141" s="254">
        <f t="shared" si="193"/>
        <v>0</v>
      </c>
      <c r="CT141" s="254">
        <f t="shared" si="194"/>
        <v>0</v>
      </c>
      <c r="CU141" s="254">
        <f t="shared" si="195"/>
        <v>0</v>
      </c>
      <c r="CV141" s="254">
        <f t="shared" si="196"/>
        <v>0</v>
      </c>
      <c r="CW141" s="254">
        <f t="shared" si="197"/>
        <v>0</v>
      </c>
      <c r="CX141" s="254">
        <f t="shared" si="198"/>
        <v>0</v>
      </c>
      <c r="CY141" s="254">
        <f t="shared" si="199"/>
        <v>0</v>
      </c>
      <c r="CZ141" s="254">
        <f t="shared" si="200"/>
        <v>0</v>
      </c>
      <c r="DA141" s="254">
        <f t="shared" si="201"/>
        <v>0</v>
      </c>
      <c r="DB141" s="254">
        <f t="shared" si="202"/>
        <v>0</v>
      </c>
      <c r="DC141" s="254">
        <f t="shared" si="203"/>
        <v>0</v>
      </c>
      <c r="DD141" s="254">
        <f t="shared" si="204"/>
        <v>0</v>
      </c>
      <c r="DE141" s="254">
        <f t="shared" si="205"/>
        <v>0</v>
      </c>
      <c r="DF141" s="254">
        <f t="shared" si="206"/>
        <v>0</v>
      </c>
      <c r="DG141" s="254">
        <f t="shared" si="207"/>
        <v>0</v>
      </c>
      <c r="DH141" s="254">
        <f t="shared" si="208"/>
        <v>0</v>
      </c>
      <c r="DI141" s="254">
        <f t="shared" si="209"/>
        <v>0</v>
      </c>
      <c r="DJ141" s="254">
        <f t="shared" si="210"/>
        <v>0</v>
      </c>
      <c r="DK141" s="254">
        <f t="shared" si="211"/>
        <v>0</v>
      </c>
      <c r="DL141" s="254">
        <f t="shared" si="212"/>
        <v>0</v>
      </c>
      <c r="DM141" s="254">
        <f t="shared" si="213"/>
        <v>0</v>
      </c>
      <c r="DN141" s="254">
        <f t="shared" si="214"/>
        <v>0</v>
      </c>
      <c r="DO141" s="254">
        <f t="shared" si="215"/>
        <v>0</v>
      </c>
      <c r="DP141" s="254">
        <f t="shared" si="216"/>
        <v>0</v>
      </c>
      <c r="DQ141" s="254">
        <f t="shared" si="217"/>
        <v>0</v>
      </c>
      <c r="DR141" s="254">
        <f t="shared" si="218"/>
        <v>0</v>
      </c>
      <c r="DS141" s="254">
        <f t="shared" si="219"/>
        <v>0</v>
      </c>
      <c r="DT141" s="254">
        <f t="shared" si="220"/>
        <v>0</v>
      </c>
      <c r="DU141" s="254">
        <f t="shared" si="221"/>
        <v>0</v>
      </c>
      <c r="DV141" s="254">
        <f t="shared" si="222"/>
        <v>0</v>
      </c>
    </row>
    <row r="142" spans="1:126" ht="24" customHeight="1">
      <c r="A142" s="11" t="str">
        <f ca="1">IF(AG142&lt;&gt;"OK","",CONCATENATE(TEXT('Front Page'!$F$33,"000"),TEXT('Front Page'!$F$31,"000"),"-",LEFT('Front Page'!$R$53,5),"-",LEFT(D142,1),AJ142, "-",TEXT(B142,"000")))</f>
        <v/>
      </c>
      <c r="B142" s="12" t="str">
        <f>IFERROR(IF(E142="","",MAX(B$17:B141)+1),"")</f>
        <v/>
      </c>
      <c r="C142" s="13"/>
      <c r="D142" s="29" t="str">
        <f t="shared" si="141"/>
        <v>None</v>
      </c>
      <c r="E142" s="29" t="str">
        <f t="shared" si="109"/>
        <v/>
      </c>
      <c r="F142" s="29" t="str">
        <f t="shared" si="110"/>
        <v/>
      </c>
      <c r="G142" s="363"/>
      <c r="H142" s="364"/>
      <c r="I142" s="325" t="str">
        <f t="shared" si="224"/>
        <v>No</v>
      </c>
      <c r="J142" s="314">
        <v>0</v>
      </c>
      <c r="K142" s="312">
        <v>0</v>
      </c>
      <c r="L142" s="312">
        <v>0</v>
      </c>
      <c r="M142" s="312">
        <v>0</v>
      </c>
      <c r="N142" s="312">
        <v>0</v>
      </c>
      <c r="O142" s="312">
        <v>0</v>
      </c>
      <c r="P142" s="312">
        <v>0</v>
      </c>
      <c r="Q142" s="312">
        <v>0</v>
      </c>
      <c r="R142" s="312">
        <v>0</v>
      </c>
      <c r="S142" s="312">
        <v>0</v>
      </c>
      <c r="T142" s="312">
        <v>0</v>
      </c>
      <c r="U142" s="312">
        <v>0</v>
      </c>
      <c r="V142" s="313">
        <v>1</v>
      </c>
      <c r="W142" s="313">
        <v>1</v>
      </c>
      <c r="X142" s="312">
        <v>0</v>
      </c>
      <c r="Y142" s="312">
        <v>0</v>
      </c>
      <c r="Z142" s="312">
        <v>0</v>
      </c>
      <c r="AA142" s="14">
        <v>0</v>
      </c>
      <c r="AB142" s="317"/>
      <c r="AC142" s="15" t="str">
        <f t="shared" si="143"/>
        <v/>
      </c>
      <c r="AD142" s="15" t="str">
        <f t="shared" si="144"/>
        <v/>
      </c>
      <c r="AE142" s="16" t="str">
        <f t="shared" si="145"/>
        <v>0 - 0</v>
      </c>
      <c r="AF142" s="20" t="str">
        <f t="shared" si="223"/>
        <v>Not an offer</v>
      </c>
      <c r="AG142" s="276" t="str">
        <f t="shared" si="172"/>
        <v>Not an Offer</v>
      </c>
      <c r="AH142" s="150"/>
      <c r="AI142" s="254">
        <v>126</v>
      </c>
      <c r="AJ142" s="149" t="str">
        <f t="shared" si="173"/>
        <v>00-TAG</v>
      </c>
      <c r="AK142" s="254" t="b">
        <f t="shared" si="111"/>
        <v>0</v>
      </c>
      <c r="AL142" s="254">
        <f t="shared" si="146"/>
        <v>0</v>
      </c>
      <c r="AM142" s="254">
        <f t="shared" si="174"/>
        <v>0</v>
      </c>
      <c r="AN142" s="288">
        <f t="shared" si="147"/>
        <v>0</v>
      </c>
      <c r="AO142" s="288">
        <f>IF(AND($BU142=$BV142,BU142=AO$13),$J142&amp;$K142&amp;$L142&amp;$M142&amp;$N142&amp;$O142&amp;$P142&amp;$Q142&amp;$R142&amp;$S142&amp;$T142&amp;$U142,IFERROR(MATCH($AN142,AO$17:AO141,0),-1000))</f>
        <v>1</v>
      </c>
      <c r="AP142" s="288">
        <f>IF(AND($BU142=$BV142,BV142=AP$13),$J142&amp;$K142&amp;$L142&amp;$M142&amp;$N142&amp;$O142&amp;$P142&amp;$Q142&amp;$R142&amp;$S142&amp;$T142&amp;$U142,IFERROR(MATCH($AN142,AP$17:AP141,0),-1000))</f>
        <v>1</v>
      </c>
      <c r="AQ142" s="288">
        <f>IF(AND($BU142=$BV142,BW142=AQ$13),$J142&amp;$K142&amp;$L142&amp;$M142&amp;$N142&amp;$O142&amp;$P142&amp;$Q142&amp;$R142&amp;$S142&amp;$T142&amp;$U142,IFERROR(MATCH($AN142,AQ$17:AQ141,0),-1000))</f>
        <v>1</v>
      </c>
      <c r="AR142" s="288">
        <f>IF(AND($BU142=$BV142,BX142=AR$13),$J142&amp;$K142&amp;$L142&amp;$M142&amp;$N142&amp;$O142&amp;$P142&amp;$Q142&amp;$R142&amp;$S142&amp;$T142&amp;$U142,IFERROR(MATCH($AN142,AR$17:AR141,0),-1000))</f>
        <v>1</v>
      </c>
      <c r="AS142" s="254">
        <f t="shared" si="112"/>
        <v>0</v>
      </c>
      <c r="AT142" s="261" t="str">
        <f t="shared" si="148"/>
        <v/>
      </c>
      <c r="AU142" s="254" t="str">
        <f t="shared" si="149"/>
        <v/>
      </c>
      <c r="AV142" s="254" t="str">
        <f t="shared" si="150"/>
        <v/>
      </c>
      <c r="AW142" s="254" t="str">
        <f t="shared" si="151"/>
        <v/>
      </c>
      <c r="AX142" s="254" t="str">
        <f t="shared" si="152"/>
        <v/>
      </c>
      <c r="AY142" s="254" t="str">
        <f t="shared" si="153"/>
        <v/>
      </c>
      <c r="AZ142" s="254" t="str">
        <f t="shared" si="154"/>
        <v/>
      </c>
      <c r="BA142" s="254" t="str">
        <f t="shared" si="155"/>
        <v/>
      </c>
      <c r="BB142" s="254" t="str">
        <f t="shared" si="156"/>
        <v/>
      </c>
      <c r="BC142" s="254" t="str">
        <f t="shared" si="157"/>
        <v/>
      </c>
      <c r="BD142" s="254" t="str">
        <f t="shared" si="158"/>
        <v/>
      </c>
      <c r="BE142" s="262" t="str">
        <f t="shared" si="159"/>
        <v/>
      </c>
      <c r="BF142" s="263" t="str">
        <f t="shared" si="160"/>
        <v/>
      </c>
      <c r="BG142" s="254" t="str">
        <f t="shared" si="161"/>
        <v/>
      </c>
      <c r="BH142" s="254" t="str">
        <f t="shared" si="162"/>
        <v/>
      </c>
      <c r="BI142" s="254" t="str">
        <f t="shared" si="163"/>
        <v/>
      </c>
      <c r="BJ142" s="254" t="str">
        <f t="shared" si="164"/>
        <v/>
      </c>
      <c r="BK142" s="254" t="str">
        <f t="shared" si="165"/>
        <v/>
      </c>
      <c r="BL142" s="254" t="str">
        <f t="shared" si="166"/>
        <v/>
      </c>
      <c r="BM142" s="254" t="str">
        <f t="shared" si="167"/>
        <v/>
      </c>
      <c r="BN142" s="254" t="str">
        <f t="shared" si="168"/>
        <v/>
      </c>
      <c r="BO142" s="254" t="str">
        <f t="shared" si="169"/>
        <v/>
      </c>
      <c r="BP142" s="254" t="str">
        <f t="shared" si="170"/>
        <v/>
      </c>
      <c r="BQ142" s="264" t="str">
        <f t="shared" si="171"/>
        <v/>
      </c>
      <c r="BR142" s="261" t="str">
        <f t="shared" si="115"/>
        <v/>
      </c>
      <c r="BS142" s="254" t="str">
        <f t="shared" si="116"/>
        <v/>
      </c>
      <c r="BT142" s="254" t="str">
        <f t="shared" si="225"/>
        <v/>
      </c>
      <c r="BU142" s="265" t="str">
        <f t="shared" si="118"/>
        <v/>
      </c>
      <c r="BV142" s="263" t="str">
        <f t="shared" si="119"/>
        <v/>
      </c>
      <c r="BW142" s="254" t="str">
        <f t="shared" si="226"/>
        <v/>
      </c>
      <c r="BX142" s="254" t="str">
        <f t="shared" si="121"/>
        <v/>
      </c>
      <c r="BY142" s="264" t="str">
        <f t="shared" si="122"/>
        <v/>
      </c>
      <c r="BZ142" s="254" t="str">
        <f t="shared" si="123"/>
        <v/>
      </c>
      <c r="CA142" s="254">
        <f t="shared" si="175"/>
        <v>0</v>
      </c>
      <c r="CB142" s="254">
        <f t="shared" si="176"/>
        <v>0</v>
      </c>
      <c r="CC142" s="254">
        <f t="shared" si="177"/>
        <v>0</v>
      </c>
      <c r="CD142" s="254">
        <f t="shared" si="178"/>
        <v>0</v>
      </c>
      <c r="CE142" s="254">
        <f t="shared" si="179"/>
        <v>0</v>
      </c>
      <c r="CF142" s="254">
        <f t="shared" si="180"/>
        <v>0</v>
      </c>
      <c r="CG142" s="254">
        <f t="shared" si="181"/>
        <v>0</v>
      </c>
      <c r="CH142" s="254">
        <f t="shared" si="182"/>
        <v>0</v>
      </c>
      <c r="CI142" s="254">
        <f t="shared" si="183"/>
        <v>0</v>
      </c>
      <c r="CJ142" s="254">
        <f t="shared" si="184"/>
        <v>0</v>
      </c>
      <c r="CK142" s="254">
        <f t="shared" si="185"/>
        <v>0</v>
      </c>
      <c r="CL142" s="254">
        <f t="shared" si="186"/>
        <v>0</v>
      </c>
      <c r="CM142" s="254">
        <f t="shared" si="187"/>
        <v>0</v>
      </c>
      <c r="CN142" s="254">
        <f t="shared" si="188"/>
        <v>0</v>
      </c>
      <c r="CO142" s="254">
        <f t="shared" si="189"/>
        <v>0</v>
      </c>
      <c r="CP142" s="254">
        <f t="shared" si="190"/>
        <v>0</v>
      </c>
      <c r="CQ142" s="254">
        <f t="shared" si="191"/>
        <v>0</v>
      </c>
      <c r="CR142" s="254">
        <f t="shared" si="192"/>
        <v>0</v>
      </c>
      <c r="CS142" s="254">
        <f t="shared" si="193"/>
        <v>0</v>
      </c>
      <c r="CT142" s="254">
        <f t="shared" si="194"/>
        <v>0</v>
      </c>
      <c r="CU142" s="254">
        <f t="shared" si="195"/>
        <v>0</v>
      </c>
      <c r="CV142" s="254">
        <f t="shared" si="196"/>
        <v>0</v>
      </c>
      <c r="CW142" s="254">
        <f t="shared" si="197"/>
        <v>0</v>
      </c>
      <c r="CX142" s="254">
        <f t="shared" si="198"/>
        <v>0</v>
      </c>
      <c r="CY142" s="254">
        <f t="shared" si="199"/>
        <v>0</v>
      </c>
      <c r="CZ142" s="254">
        <f t="shared" si="200"/>
        <v>0</v>
      </c>
      <c r="DA142" s="254">
        <f t="shared" si="201"/>
        <v>0</v>
      </c>
      <c r="DB142" s="254">
        <f t="shared" si="202"/>
        <v>0</v>
      </c>
      <c r="DC142" s="254">
        <f t="shared" si="203"/>
        <v>0</v>
      </c>
      <c r="DD142" s="254">
        <f t="shared" si="204"/>
        <v>0</v>
      </c>
      <c r="DE142" s="254">
        <f t="shared" si="205"/>
        <v>0</v>
      </c>
      <c r="DF142" s="254">
        <f t="shared" si="206"/>
        <v>0</v>
      </c>
      <c r="DG142" s="254">
        <f t="shared" si="207"/>
        <v>0</v>
      </c>
      <c r="DH142" s="254">
        <f t="shared" si="208"/>
        <v>0</v>
      </c>
      <c r="DI142" s="254">
        <f t="shared" si="209"/>
        <v>0</v>
      </c>
      <c r="DJ142" s="254">
        <f t="shared" si="210"/>
        <v>0</v>
      </c>
      <c r="DK142" s="254">
        <f t="shared" si="211"/>
        <v>0</v>
      </c>
      <c r="DL142" s="254">
        <f t="shared" si="212"/>
        <v>0</v>
      </c>
      <c r="DM142" s="254">
        <f t="shared" si="213"/>
        <v>0</v>
      </c>
      <c r="DN142" s="254">
        <f t="shared" si="214"/>
        <v>0</v>
      </c>
      <c r="DO142" s="254">
        <f t="shared" si="215"/>
        <v>0</v>
      </c>
      <c r="DP142" s="254">
        <f t="shared" si="216"/>
        <v>0</v>
      </c>
      <c r="DQ142" s="254">
        <f t="shared" si="217"/>
        <v>0</v>
      </c>
      <c r="DR142" s="254">
        <f t="shared" si="218"/>
        <v>0</v>
      </c>
      <c r="DS142" s="254">
        <f t="shared" si="219"/>
        <v>0</v>
      </c>
      <c r="DT142" s="254">
        <f t="shared" si="220"/>
        <v>0</v>
      </c>
      <c r="DU142" s="254">
        <f t="shared" si="221"/>
        <v>0</v>
      </c>
      <c r="DV142" s="254">
        <f t="shared" si="222"/>
        <v>0</v>
      </c>
    </row>
    <row r="143" spans="1:126" ht="24" customHeight="1">
      <c r="A143" s="11" t="str">
        <f ca="1">IF(AG143&lt;&gt;"OK","",CONCATENATE(TEXT('Front Page'!$F$33,"000"),TEXT('Front Page'!$F$31,"000"),"-",LEFT('Front Page'!$R$53,5),"-",LEFT(D143,1),AJ143, "-",TEXT(B143,"000")))</f>
        <v/>
      </c>
      <c r="B143" s="12" t="str">
        <f>IFERROR(IF(E143="","",MAX(B$17:B142)+1),"")</f>
        <v/>
      </c>
      <c r="C143" s="13"/>
      <c r="D143" s="29" t="str">
        <f t="shared" si="141"/>
        <v>None</v>
      </c>
      <c r="E143" s="29" t="str">
        <f t="shared" si="109"/>
        <v/>
      </c>
      <c r="F143" s="29" t="str">
        <f t="shared" si="110"/>
        <v/>
      </c>
      <c r="G143" s="363"/>
      <c r="H143" s="364"/>
      <c r="I143" s="325" t="str">
        <f t="shared" si="224"/>
        <v>No</v>
      </c>
      <c r="J143" s="314">
        <v>0</v>
      </c>
      <c r="K143" s="312">
        <v>0</v>
      </c>
      <c r="L143" s="312">
        <v>0</v>
      </c>
      <c r="M143" s="312">
        <v>0</v>
      </c>
      <c r="N143" s="312">
        <v>0</v>
      </c>
      <c r="O143" s="312">
        <v>0</v>
      </c>
      <c r="P143" s="312">
        <v>0</v>
      </c>
      <c r="Q143" s="312">
        <v>0</v>
      </c>
      <c r="R143" s="312">
        <v>0</v>
      </c>
      <c r="S143" s="312">
        <v>0</v>
      </c>
      <c r="T143" s="312">
        <v>0</v>
      </c>
      <c r="U143" s="312">
        <v>0</v>
      </c>
      <c r="V143" s="313">
        <v>1</v>
      </c>
      <c r="W143" s="313">
        <v>1</v>
      </c>
      <c r="X143" s="312">
        <v>0</v>
      </c>
      <c r="Y143" s="312">
        <v>0</v>
      </c>
      <c r="Z143" s="312">
        <v>0</v>
      </c>
      <c r="AA143" s="14">
        <v>0</v>
      </c>
      <c r="AB143" s="317"/>
      <c r="AC143" s="15" t="str">
        <f t="shared" si="143"/>
        <v/>
      </c>
      <c r="AD143" s="15" t="str">
        <f t="shared" si="144"/>
        <v/>
      </c>
      <c r="AE143" s="16" t="str">
        <f t="shared" si="145"/>
        <v>0 - 0</v>
      </c>
      <c r="AF143" s="20" t="str">
        <f t="shared" si="223"/>
        <v>Not an offer</v>
      </c>
      <c r="AG143" s="276" t="str">
        <f t="shared" si="172"/>
        <v>Not an Offer</v>
      </c>
      <c r="AH143" s="150"/>
      <c r="AI143" s="254">
        <v>127</v>
      </c>
      <c r="AJ143" s="149" t="str">
        <f t="shared" si="173"/>
        <v>00-TAG</v>
      </c>
      <c r="AK143" s="254" t="b">
        <f t="shared" si="111"/>
        <v>0</v>
      </c>
      <c r="AL143" s="254">
        <f t="shared" si="146"/>
        <v>0</v>
      </c>
      <c r="AM143" s="254">
        <f t="shared" si="174"/>
        <v>0</v>
      </c>
      <c r="AN143" s="288">
        <f t="shared" si="147"/>
        <v>0</v>
      </c>
      <c r="AO143" s="288">
        <f>IF(AND($BU143=$BV143,BU143=AO$13),$J143&amp;$K143&amp;$L143&amp;$M143&amp;$N143&amp;$O143&amp;$P143&amp;$Q143&amp;$R143&amp;$S143&amp;$T143&amp;$U143,IFERROR(MATCH($AN143,AO$17:AO142,0),-1000))</f>
        <v>1</v>
      </c>
      <c r="AP143" s="288">
        <f>IF(AND($BU143=$BV143,BV143=AP$13),$J143&amp;$K143&amp;$L143&amp;$M143&amp;$N143&amp;$O143&amp;$P143&amp;$Q143&amp;$R143&amp;$S143&amp;$T143&amp;$U143,IFERROR(MATCH($AN143,AP$17:AP142,0),-1000))</f>
        <v>1</v>
      </c>
      <c r="AQ143" s="288">
        <f>IF(AND($BU143=$BV143,BW143=AQ$13),$J143&amp;$K143&amp;$L143&amp;$M143&amp;$N143&amp;$O143&amp;$P143&amp;$Q143&amp;$R143&amp;$S143&amp;$T143&amp;$U143,IFERROR(MATCH($AN143,AQ$17:AQ142,0),-1000))</f>
        <v>1</v>
      </c>
      <c r="AR143" s="288">
        <f>IF(AND($BU143=$BV143,BX143=AR$13),$J143&amp;$K143&amp;$L143&amp;$M143&amp;$N143&amp;$O143&amp;$P143&amp;$Q143&amp;$R143&amp;$S143&amp;$T143&amp;$U143,IFERROR(MATCH($AN143,AR$17:AR142,0),-1000))</f>
        <v>1</v>
      </c>
      <c r="AS143" s="254">
        <f t="shared" si="112"/>
        <v>0</v>
      </c>
      <c r="AT143" s="261" t="str">
        <f t="shared" si="148"/>
        <v/>
      </c>
      <c r="AU143" s="254" t="str">
        <f t="shared" si="149"/>
        <v/>
      </c>
      <c r="AV143" s="254" t="str">
        <f t="shared" si="150"/>
        <v/>
      </c>
      <c r="AW143" s="254" t="str">
        <f t="shared" si="151"/>
        <v/>
      </c>
      <c r="AX143" s="254" t="str">
        <f t="shared" si="152"/>
        <v/>
      </c>
      <c r="AY143" s="254" t="str">
        <f t="shared" si="153"/>
        <v/>
      </c>
      <c r="AZ143" s="254" t="str">
        <f t="shared" si="154"/>
        <v/>
      </c>
      <c r="BA143" s="254" t="str">
        <f t="shared" si="155"/>
        <v/>
      </c>
      <c r="BB143" s="254" t="str">
        <f t="shared" si="156"/>
        <v/>
      </c>
      <c r="BC143" s="254" t="str">
        <f t="shared" si="157"/>
        <v/>
      </c>
      <c r="BD143" s="254" t="str">
        <f t="shared" si="158"/>
        <v/>
      </c>
      <c r="BE143" s="262" t="str">
        <f t="shared" si="159"/>
        <v/>
      </c>
      <c r="BF143" s="263" t="str">
        <f t="shared" si="160"/>
        <v/>
      </c>
      <c r="BG143" s="254" t="str">
        <f t="shared" si="161"/>
        <v/>
      </c>
      <c r="BH143" s="254" t="str">
        <f t="shared" si="162"/>
        <v/>
      </c>
      <c r="BI143" s="254" t="str">
        <f t="shared" si="163"/>
        <v/>
      </c>
      <c r="BJ143" s="254" t="str">
        <f t="shared" si="164"/>
        <v/>
      </c>
      <c r="BK143" s="254" t="str">
        <f t="shared" si="165"/>
        <v/>
      </c>
      <c r="BL143" s="254" t="str">
        <f t="shared" si="166"/>
        <v/>
      </c>
      <c r="BM143" s="254" t="str">
        <f t="shared" si="167"/>
        <v/>
      </c>
      <c r="BN143" s="254" t="str">
        <f t="shared" si="168"/>
        <v/>
      </c>
      <c r="BO143" s="254" t="str">
        <f t="shared" si="169"/>
        <v/>
      </c>
      <c r="BP143" s="254" t="str">
        <f t="shared" si="170"/>
        <v/>
      </c>
      <c r="BQ143" s="264" t="str">
        <f t="shared" si="171"/>
        <v/>
      </c>
      <c r="BR143" s="261" t="str">
        <f t="shared" si="115"/>
        <v/>
      </c>
      <c r="BS143" s="254" t="str">
        <f t="shared" si="116"/>
        <v/>
      </c>
      <c r="BT143" s="254" t="str">
        <f t="shared" si="225"/>
        <v/>
      </c>
      <c r="BU143" s="265" t="str">
        <f t="shared" si="118"/>
        <v/>
      </c>
      <c r="BV143" s="263" t="str">
        <f t="shared" si="119"/>
        <v/>
      </c>
      <c r="BW143" s="254" t="str">
        <f t="shared" si="226"/>
        <v/>
      </c>
      <c r="BX143" s="254" t="str">
        <f t="shared" si="121"/>
        <v/>
      </c>
      <c r="BY143" s="264" t="str">
        <f t="shared" si="122"/>
        <v/>
      </c>
      <c r="BZ143" s="254" t="str">
        <f t="shared" si="123"/>
        <v/>
      </c>
      <c r="CA143" s="254">
        <f t="shared" si="175"/>
        <v>0</v>
      </c>
      <c r="CB143" s="254">
        <f t="shared" si="176"/>
        <v>0</v>
      </c>
      <c r="CC143" s="254">
        <f t="shared" si="177"/>
        <v>0</v>
      </c>
      <c r="CD143" s="254">
        <f t="shared" si="178"/>
        <v>0</v>
      </c>
      <c r="CE143" s="254">
        <f t="shared" si="179"/>
        <v>0</v>
      </c>
      <c r="CF143" s="254">
        <f t="shared" si="180"/>
        <v>0</v>
      </c>
      <c r="CG143" s="254">
        <f t="shared" si="181"/>
        <v>0</v>
      </c>
      <c r="CH143" s="254">
        <f t="shared" si="182"/>
        <v>0</v>
      </c>
      <c r="CI143" s="254">
        <f t="shared" si="183"/>
        <v>0</v>
      </c>
      <c r="CJ143" s="254">
        <f t="shared" si="184"/>
        <v>0</v>
      </c>
      <c r="CK143" s="254">
        <f t="shared" si="185"/>
        <v>0</v>
      </c>
      <c r="CL143" s="254">
        <f t="shared" si="186"/>
        <v>0</v>
      </c>
      <c r="CM143" s="254">
        <f t="shared" si="187"/>
        <v>0</v>
      </c>
      <c r="CN143" s="254">
        <f t="shared" si="188"/>
        <v>0</v>
      </c>
      <c r="CO143" s="254">
        <f t="shared" si="189"/>
        <v>0</v>
      </c>
      <c r="CP143" s="254">
        <f t="shared" si="190"/>
        <v>0</v>
      </c>
      <c r="CQ143" s="254">
        <f t="shared" si="191"/>
        <v>0</v>
      </c>
      <c r="CR143" s="254">
        <f t="shared" si="192"/>
        <v>0</v>
      </c>
      <c r="CS143" s="254">
        <f t="shared" si="193"/>
        <v>0</v>
      </c>
      <c r="CT143" s="254">
        <f t="shared" si="194"/>
        <v>0</v>
      </c>
      <c r="CU143" s="254">
        <f t="shared" si="195"/>
        <v>0</v>
      </c>
      <c r="CV143" s="254">
        <f t="shared" si="196"/>
        <v>0</v>
      </c>
      <c r="CW143" s="254">
        <f t="shared" si="197"/>
        <v>0</v>
      </c>
      <c r="CX143" s="254">
        <f t="shared" si="198"/>
        <v>0</v>
      </c>
      <c r="CY143" s="254">
        <f t="shared" si="199"/>
        <v>0</v>
      </c>
      <c r="CZ143" s="254">
        <f t="shared" si="200"/>
        <v>0</v>
      </c>
      <c r="DA143" s="254">
        <f t="shared" si="201"/>
        <v>0</v>
      </c>
      <c r="DB143" s="254">
        <f t="shared" si="202"/>
        <v>0</v>
      </c>
      <c r="DC143" s="254">
        <f t="shared" si="203"/>
        <v>0</v>
      </c>
      <c r="DD143" s="254">
        <f t="shared" si="204"/>
        <v>0</v>
      </c>
      <c r="DE143" s="254">
        <f t="shared" si="205"/>
        <v>0</v>
      </c>
      <c r="DF143" s="254">
        <f t="shared" si="206"/>
        <v>0</v>
      </c>
      <c r="DG143" s="254">
        <f t="shared" si="207"/>
        <v>0</v>
      </c>
      <c r="DH143" s="254">
        <f t="shared" si="208"/>
        <v>0</v>
      </c>
      <c r="DI143" s="254">
        <f t="shared" si="209"/>
        <v>0</v>
      </c>
      <c r="DJ143" s="254">
        <f t="shared" si="210"/>
        <v>0</v>
      </c>
      <c r="DK143" s="254">
        <f t="shared" si="211"/>
        <v>0</v>
      </c>
      <c r="DL143" s="254">
        <f t="shared" si="212"/>
        <v>0</v>
      </c>
      <c r="DM143" s="254">
        <f t="shared" si="213"/>
        <v>0</v>
      </c>
      <c r="DN143" s="254">
        <f t="shared" si="214"/>
        <v>0</v>
      </c>
      <c r="DO143" s="254">
        <f t="shared" si="215"/>
        <v>0</v>
      </c>
      <c r="DP143" s="254">
        <f t="shared" si="216"/>
        <v>0</v>
      </c>
      <c r="DQ143" s="254">
        <f t="shared" si="217"/>
        <v>0</v>
      </c>
      <c r="DR143" s="254">
        <f t="shared" si="218"/>
        <v>0</v>
      </c>
      <c r="DS143" s="254">
        <f t="shared" si="219"/>
        <v>0</v>
      </c>
      <c r="DT143" s="254">
        <f t="shared" si="220"/>
        <v>0</v>
      </c>
      <c r="DU143" s="254">
        <f t="shared" si="221"/>
        <v>0</v>
      </c>
      <c r="DV143" s="254">
        <f t="shared" si="222"/>
        <v>0</v>
      </c>
    </row>
    <row r="144" spans="1:126" ht="24" customHeight="1">
      <c r="A144" s="11" t="str">
        <f ca="1">IF(AG144&lt;&gt;"OK","",CONCATENATE(TEXT('Front Page'!$F$33,"000"),TEXT('Front Page'!$F$31,"000"),"-",LEFT('Front Page'!$R$53,5),"-",LEFT(D144,1),AJ144, "-",TEXT(B144,"000")))</f>
        <v/>
      </c>
      <c r="B144" s="12" t="str">
        <f>IFERROR(IF(E144="","",MAX(B$17:B143)+1),"")</f>
        <v/>
      </c>
      <c r="C144" s="13"/>
      <c r="D144" s="29" t="str">
        <f t="shared" si="141"/>
        <v>None</v>
      </c>
      <c r="E144" s="29" t="str">
        <f t="shared" si="109"/>
        <v/>
      </c>
      <c r="F144" s="29" t="str">
        <f t="shared" si="110"/>
        <v/>
      </c>
      <c r="G144" s="363"/>
      <c r="H144" s="364"/>
      <c r="I144" s="325" t="str">
        <f t="shared" si="224"/>
        <v>No</v>
      </c>
      <c r="J144" s="314">
        <v>0</v>
      </c>
      <c r="K144" s="312">
        <v>0</v>
      </c>
      <c r="L144" s="312">
        <v>0</v>
      </c>
      <c r="M144" s="312">
        <v>0</v>
      </c>
      <c r="N144" s="312">
        <v>0</v>
      </c>
      <c r="O144" s="312">
        <v>0</v>
      </c>
      <c r="P144" s="312">
        <v>0</v>
      </c>
      <c r="Q144" s="312">
        <v>0</v>
      </c>
      <c r="R144" s="312">
        <v>0</v>
      </c>
      <c r="S144" s="312">
        <v>0</v>
      </c>
      <c r="T144" s="312">
        <v>0</v>
      </c>
      <c r="U144" s="312">
        <v>0</v>
      </c>
      <c r="V144" s="313">
        <v>1</v>
      </c>
      <c r="W144" s="313">
        <v>1</v>
      </c>
      <c r="X144" s="312">
        <v>0</v>
      </c>
      <c r="Y144" s="312">
        <v>0</v>
      </c>
      <c r="Z144" s="312">
        <v>0</v>
      </c>
      <c r="AA144" s="14">
        <v>0</v>
      </c>
      <c r="AB144" s="317"/>
      <c r="AC144" s="15" t="str">
        <f t="shared" si="143"/>
        <v/>
      </c>
      <c r="AD144" s="15" t="str">
        <f t="shared" si="144"/>
        <v/>
      </c>
      <c r="AE144" s="16" t="str">
        <f t="shared" si="145"/>
        <v>0 - 0</v>
      </c>
      <c r="AF144" s="20" t="str">
        <f t="shared" si="223"/>
        <v>Not an offer</v>
      </c>
      <c r="AG144" s="276" t="str">
        <f t="shared" si="172"/>
        <v>Not an Offer</v>
      </c>
      <c r="AH144" s="150"/>
      <c r="AI144" s="254">
        <v>128</v>
      </c>
      <c r="AJ144" s="149" t="str">
        <f t="shared" si="173"/>
        <v>00-TAG</v>
      </c>
      <c r="AK144" s="254" t="b">
        <f t="shared" si="111"/>
        <v>0</v>
      </c>
      <c r="AL144" s="254">
        <f t="shared" si="146"/>
        <v>0</v>
      </c>
      <c r="AM144" s="254">
        <f t="shared" si="174"/>
        <v>0</v>
      </c>
      <c r="AN144" s="288">
        <f t="shared" si="147"/>
        <v>0</v>
      </c>
      <c r="AO144" s="288">
        <f>IF(AND($BU144=$BV144,BU144=AO$13),$J144&amp;$K144&amp;$L144&amp;$M144&amp;$N144&amp;$O144&amp;$P144&amp;$Q144&amp;$R144&amp;$S144&amp;$T144&amp;$U144,IFERROR(MATCH($AN144,AO$17:AO143,0),-1000))</f>
        <v>1</v>
      </c>
      <c r="AP144" s="288">
        <f>IF(AND($BU144=$BV144,BV144=AP$13),$J144&amp;$K144&amp;$L144&amp;$M144&amp;$N144&amp;$O144&amp;$P144&amp;$Q144&amp;$R144&amp;$S144&amp;$T144&amp;$U144,IFERROR(MATCH($AN144,AP$17:AP143,0),-1000))</f>
        <v>1</v>
      </c>
      <c r="AQ144" s="288">
        <f>IF(AND($BU144=$BV144,BW144=AQ$13),$J144&amp;$K144&amp;$L144&amp;$M144&amp;$N144&amp;$O144&amp;$P144&amp;$Q144&amp;$R144&amp;$S144&amp;$T144&amp;$U144,IFERROR(MATCH($AN144,AQ$17:AQ143,0),-1000))</f>
        <v>1</v>
      </c>
      <c r="AR144" s="288">
        <f>IF(AND($BU144=$BV144,BX144=AR$13),$J144&amp;$K144&amp;$L144&amp;$M144&amp;$N144&amp;$O144&amp;$P144&amp;$Q144&amp;$R144&amp;$S144&amp;$T144&amp;$U144,IFERROR(MATCH($AN144,AR$17:AR143,0),-1000))</f>
        <v>1</v>
      </c>
      <c r="AS144" s="254">
        <f t="shared" si="112"/>
        <v>0</v>
      </c>
      <c r="AT144" s="261" t="str">
        <f t="shared" si="148"/>
        <v/>
      </c>
      <c r="AU144" s="254" t="str">
        <f t="shared" si="149"/>
        <v/>
      </c>
      <c r="AV144" s="254" t="str">
        <f t="shared" si="150"/>
        <v/>
      </c>
      <c r="AW144" s="254" t="str">
        <f t="shared" si="151"/>
        <v/>
      </c>
      <c r="AX144" s="254" t="str">
        <f t="shared" si="152"/>
        <v/>
      </c>
      <c r="AY144" s="254" t="str">
        <f t="shared" si="153"/>
        <v/>
      </c>
      <c r="AZ144" s="254" t="str">
        <f t="shared" si="154"/>
        <v/>
      </c>
      <c r="BA144" s="254" t="str">
        <f t="shared" si="155"/>
        <v/>
      </c>
      <c r="BB144" s="254" t="str">
        <f t="shared" si="156"/>
        <v/>
      </c>
      <c r="BC144" s="254" t="str">
        <f t="shared" si="157"/>
        <v/>
      </c>
      <c r="BD144" s="254" t="str">
        <f t="shared" si="158"/>
        <v/>
      </c>
      <c r="BE144" s="262" t="str">
        <f t="shared" si="159"/>
        <v/>
      </c>
      <c r="BF144" s="263" t="str">
        <f t="shared" si="160"/>
        <v/>
      </c>
      <c r="BG144" s="254" t="str">
        <f t="shared" si="161"/>
        <v/>
      </c>
      <c r="BH144" s="254" t="str">
        <f t="shared" si="162"/>
        <v/>
      </c>
      <c r="BI144" s="254" t="str">
        <f t="shared" si="163"/>
        <v/>
      </c>
      <c r="BJ144" s="254" t="str">
        <f t="shared" si="164"/>
        <v/>
      </c>
      <c r="BK144" s="254" t="str">
        <f t="shared" si="165"/>
        <v/>
      </c>
      <c r="BL144" s="254" t="str">
        <f t="shared" si="166"/>
        <v/>
      </c>
      <c r="BM144" s="254" t="str">
        <f t="shared" si="167"/>
        <v/>
      </c>
      <c r="BN144" s="254" t="str">
        <f t="shared" si="168"/>
        <v/>
      </c>
      <c r="BO144" s="254" t="str">
        <f t="shared" si="169"/>
        <v/>
      </c>
      <c r="BP144" s="254" t="str">
        <f t="shared" si="170"/>
        <v/>
      </c>
      <c r="BQ144" s="264" t="str">
        <f t="shared" si="171"/>
        <v/>
      </c>
      <c r="BR144" s="261" t="str">
        <f t="shared" si="115"/>
        <v/>
      </c>
      <c r="BS144" s="254" t="str">
        <f t="shared" si="116"/>
        <v/>
      </c>
      <c r="BT144" s="254" t="str">
        <f t="shared" si="225"/>
        <v/>
      </c>
      <c r="BU144" s="265" t="str">
        <f t="shared" si="118"/>
        <v/>
      </c>
      <c r="BV144" s="263" t="str">
        <f t="shared" si="119"/>
        <v/>
      </c>
      <c r="BW144" s="254" t="str">
        <f t="shared" si="226"/>
        <v/>
      </c>
      <c r="BX144" s="254" t="str">
        <f t="shared" si="121"/>
        <v/>
      </c>
      <c r="BY144" s="264" t="str">
        <f t="shared" si="122"/>
        <v/>
      </c>
      <c r="BZ144" s="254" t="str">
        <f t="shared" si="123"/>
        <v/>
      </c>
      <c r="CA144" s="254">
        <f t="shared" si="175"/>
        <v>0</v>
      </c>
      <c r="CB144" s="254">
        <f t="shared" si="176"/>
        <v>0</v>
      </c>
      <c r="CC144" s="254">
        <f t="shared" si="177"/>
        <v>0</v>
      </c>
      <c r="CD144" s="254">
        <f t="shared" si="178"/>
        <v>0</v>
      </c>
      <c r="CE144" s="254">
        <f t="shared" si="179"/>
        <v>0</v>
      </c>
      <c r="CF144" s="254">
        <f t="shared" si="180"/>
        <v>0</v>
      </c>
      <c r="CG144" s="254">
        <f t="shared" si="181"/>
        <v>0</v>
      </c>
      <c r="CH144" s="254">
        <f t="shared" si="182"/>
        <v>0</v>
      </c>
      <c r="CI144" s="254">
        <f t="shared" si="183"/>
        <v>0</v>
      </c>
      <c r="CJ144" s="254">
        <f t="shared" si="184"/>
        <v>0</v>
      </c>
      <c r="CK144" s="254">
        <f t="shared" si="185"/>
        <v>0</v>
      </c>
      <c r="CL144" s="254">
        <f t="shared" si="186"/>
        <v>0</v>
      </c>
      <c r="CM144" s="254">
        <f t="shared" si="187"/>
        <v>0</v>
      </c>
      <c r="CN144" s="254">
        <f t="shared" si="188"/>
        <v>0</v>
      </c>
      <c r="CO144" s="254">
        <f t="shared" si="189"/>
        <v>0</v>
      </c>
      <c r="CP144" s="254">
        <f t="shared" si="190"/>
        <v>0</v>
      </c>
      <c r="CQ144" s="254">
        <f t="shared" si="191"/>
        <v>0</v>
      </c>
      <c r="CR144" s="254">
        <f t="shared" si="192"/>
        <v>0</v>
      </c>
      <c r="CS144" s="254">
        <f t="shared" si="193"/>
        <v>0</v>
      </c>
      <c r="CT144" s="254">
        <f t="shared" si="194"/>
        <v>0</v>
      </c>
      <c r="CU144" s="254">
        <f t="shared" si="195"/>
        <v>0</v>
      </c>
      <c r="CV144" s="254">
        <f t="shared" si="196"/>
        <v>0</v>
      </c>
      <c r="CW144" s="254">
        <f t="shared" si="197"/>
        <v>0</v>
      </c>
      <c r="CX144" s="254">
        <f t="shared" si="198"/>
        <v>0</v>
      </c>
      <c r="CY144" s="254">
        <f t="shared" si="199"/>
        <v>0</v>
      </c>
      <c r="CZ144" s="254">
        <f t="shared" si="200"/>
        <v>0</v>
      </c>
      <c r="DA144" s="254">
        <f t="shared" si="201"/>
        <v>0</v>
      </c>
      <c r="DB144" s="254">
        <f t="shared" si="202"/>
        <v>0</v>
      </c>
      <c r="DC144" s="254">
        <f t="shared" si="203"/>
        <v>0</v>
      </c>
      <c r="DD144" s="254">
        <f t="shared" si="204"/>
        <v>0</v>
      </c>
      <c r="DE144" s="254">
        <f t="shared" si="205"/>
        <v>0</v>
      </c>
      <c r="DF144" s="254">
        <f t="shared" si="206"/>
        <v>0</v>
      </c>
      <c r="DG144" s="254">
        <f t="shared" si="207"/>
        <v>0</v>
      </c>
      <c r="DH144" s="254">
        <f t="shared" si="208"/>
        <v>0</v>
      </c>
      <c r="DI144" s="254">
        <f t="shared" si="209"/>
        <v>0</v>
      </c>
      <c r="DJ144" s="254">
        <f t="shared" si="210"/>
        <v>0</v>
      </c>
      <c r="DK144" s="254">
        <f t="shared" si="211"/>
        <v>0</v>
      </c>
      <c r="DL144" s="254">
        <f t="shared" si="212"/>
        <v>0</v>
      </c>
      <c r="DM144" s="254">
        <f t="shared" si="213"/>
        <v>0</v>
      </c>
      <c r="DN144" s="254">
        <f t="shared" si="214"/>
        <v>0</v>
      </c>
      <c r="DO144" s="254">
        <f t="shared" si="215"/>
        <v>0</v>
      </c>
      <c r="DP144" s="254">
        <f t="shared" si="216"/>
        <v>0</v>
      </c>
      <c r="DQ144" s="254">
        <f t="shared" si="217"/>
        <v>0</v>
      </c>
      <c r="DR144" s="254">
        <f t="shared" si="218"/>
        <v>0</v>
      </c>
      <c r="DS144" s="254">
        <f t="shared" si="219"/>
        <v>0</v>
      </c>
      <c r="DT144" s="254">
        <f t="shared" si="220"/>
        <v>0</v>
      </c>
      <c r="DU144" s="254">
        <f t="shared" si="221"/>
        <v>0</v>
      </c>
      <c r="DV144" s="254">
        <f t="shared" si="222"/>
        <v>0</v>
      </c>
    </row>
    <row r="145" spans="1:126" ht="24" customHeight="1">
      <c r="A145" s="11" t="str">
        <f ca="1">IF(AG145&lt;&gt;"OK","",CONCATENATE(TEXT('Front Page'!$F$33,"000"),TEXT('Front Page'!$F$31,"000"),"-",LEFT('Front Page'!$R$53,5),"-",LEFT(D145,1),AJ145, "-",TEXT(B145,"000")))</f>
        <v/>
      </c>
      <c r="B145" s="12" t="str">
        <f>IFERROR(IF(E145="","",MAX(B$17:B144)+1),"")</f>
        <v/>
      </c>
      <c r="C145" s="13"/>
      <c r="D145" s="29" t="str">
        <f t="shared" si="141"/>
        <v>None</v>
      </c>
      <c r="E145" s="29" t="str">
        <f t="shared" si="109"/>
        <v/>
      </c>
      <c r="F145" s="29" t="str">
        <f t="shared" si="110"/>
        <v/>
      </c>
      <c r="G145" s="363"/>
      <c r="H145" s="364"/>
      <c r="I145" s="325" t="str">
        <f t="shared" si="224"/>
        <v>No</v>
      </c>
      <c r="J145" s="314">
        <v>0</v>
      </c>
      <c r="K145" s="312">
        <v>0</v>
      </c>
      <c r="L145" s="312">
        <v>0</v>
      </c>
      <c r="M145" s="312">
        <v>0</v>
      </c>
      <c r="N145" s="312">
        <v>0</v>
      </c>
      <c r="O145" s="312">
        <v>0</v>
      </c>
      <c r="P145" s="312">
        <v>0</v>
      </c>
      <c r="Q145" s="312">
        <v>0</v>
      </c>
      <c r="R145" s="312">
        <v>0</v>
      </c>
      <c r="S145" s="312">
        <v>0</v>
      </c>
      <c r="T145" s="312">
        <v>0</v>
      </c>
      <c r="U145" s="312">
        <v>0</v>
      </c>
      <c r="V145" s="313">
        <v>1</v>
      </c>
      <c r="W145" s="313">
        <v>1</v>
      </c>
      <c r="X145" s="312">
        <v>0</v>
      </c>
      <c r="Y145" s="312">
        <v>0</v>
      </c>
      <c r="Z145" s="312">
        <v>0</v>
      </c>
      <c r="AA145" s="14">
        <v>0</v>
      </c>
      <c r="AB145" s="317"/>
      <c r="AC145" s="15" t="str">
        <f t="shared" ref="AC145:AC208" si="227">IF(SUM(X145:AA145)=0,"",SUM(J145:U145)*V145*SUM(X145:AA145)/1000)</f>
        <v/>
      </c>
      <c r="AD145" s="15" t="str">
        <f t="shared" ref="AD145:AD208" si="228">IF(SUM(X145:AA145)=0,"",SUM(J145:U145)*V145*SUM(X145:AA145)/1000)</f>
        <v/>
      </c>
      <c r="AE145" s="16" t="str">
        <f t="shared" ref="AE145:AE208" si="229">ROUND(SUM($J145:$U145),0)*V145&amp;" - "&amp;ROUND(SUM($J145:$U145)*W145,0)</f>
        <v>0 - 0</v>
      </c>
      <c r="AF145" s="20" t="str">
        <f t="shared" si="223"/>
        <v>Not an offer</v>
      </c>
      <c r="AG145" s="276" t="str">
        <f t="shared" si="172"/>
        <v>Not an Offer</v>
      </c>
      <c r="AH145" s="150"/>
      <c r="AI145" s="254">
        <v>129</v>
      </c>
      <c r="AJ145" s="149" t="str">
        <f t="shared" si="173"/>
        <v>00-TAG</v>
      </c>
      <c r="AK145" s="254" t="b">
        <f t="shared" si="111"/>
        <v>0</v>
      </c>
      <c r="AL145" s="254">
        <f t="shared" ref="AL145:AL208" si="230">IF(B145&lt;&gt;"",IF(AG145&lt;&gt;"OK",1,0),IF(AG145="Not an Offer",0,1))</f>
        <v>0</v>
      </c>
      <c r="AM145" s="254">
        <f t="shared" si="174"/>
        <v>0</v>
      </c>
      <c r="AN145" s="288">
        <f t="shared" ref="AN145:AN208" si="231">IF($BU145&lt;&gt;$BV145,$J145&amp;$K145&amp;$L145&amp;$M145&amp;$N145&amp;$O145&amp;$P145&amp;$Q145&amp;$R145&amp;$S145&amp;$T145&amp;$U145,0)</f>
        <v>0</v>
      </c>
      <c r="AO145" s="288">
        <f>IF(AND($BU145=$BV145,BU145=AO$13),$J145&amp;$K145&amp;$L145&amp;$M145&amp;$N145&amp;$O145&amp;$P145&amp;$Q145&amp;$R145&amp;$S145&amp;$T145&amp;$U145,IFERROR(MATCH($AN145,AO$17:AO144,0),-1000))</f>
        <v>1</v>
      </c>
      <c r="AP145" s="288">
        <f>IF(AND($BU145=$BV145,BV145=AP$13),$J145&amp;$K145&amp;$L145&amp;$M145&amp;$N145&amp;$O145&amp;$P145&amp;$Q145&amp;$R145&amp;$S145&amp;$T145&amp;$U145,IFERROR(MATCH($AN145,AP$17:AP144,0),-1000))</f>
        <v>1</v>
      </c>
      <c r="AQ145" s="288">
        <f>IF(AND($BU145=$BV145,BW145=AQ$13),$J145&amp;$K145&amp;$L145&amp;$M145&amp;$N145&amp;$O145&amp;$P145&amp;$Q145&amp;$R145&amp;$S145&amp;$T145&amp;$U145,IFERROR(MATCH($AN145,AQ$17:AQ144,0),-1000))</f>
        <v>1</v>
      </c>
      <c r="AR145" s="288">
        <f>IF(AND($BU145=$BV145,BX145=AR$13),$J145&amp;$K145&amp;$L145&amp;$M145&amp;$N145&amp;$O145&amp;$P145&amp;$Q145&amp;$R145&amp;$S145&amp;$T145&amp;$U145,IFERROR(MATCH($AN145,AR$17:AR144,0),-1000))</f>
        <v>1</v>
      </c>
      <c r="AS145" s="254">
        <f t="shared" si="112"/>
        <v>0</v>
      </c>
      <c r="AT145" s="261" t="str">
        <f t="shared" ref="AT145:AT208" si="232">IF(J145&lt;&gt;0,AT$14,"")</f>
        <v/>
      </c>
      <c r="AU145" s="254" t="str">
        <f t="shared" ref="AU145:AU208" si="233">IF(K145&lt;&gt;0,MIN(AT145,AU$14),AT145)</f>
        <v/>
      </c>
      <c r="AV145" s="254" t="str">
        <f t="shared" ref="AV145:AV208" si="234">IF(L145&lt;&gt;0,MIN(AU145,AV$14),AU145)</f>
        <v/>
      </c>
      <c r="AW145" s="254" t="str">
        <f t="shared" ref="AW145:AW208" si="235">IF(M145&lt;&gt;0,MIN(AV145,AW$14),AV145)</f>
        <v/>
      </c>
      <c r="AX145" s="254" t="str">
        <f t="shared" ref="AX145:AX208" si="236">IF(N145&lt;&gt;0,MIN(AW145,AX$14),AW145)</f>
        <v/>
      </c>
      <c r="AY145" s="254" t="str">
        <f t="shared" ref="AY145:AY208" si="237">IF(O145&lt;&gt;0,MIN(AX145,AY$14),AX145)</f>
        <v/>
      </c>
      <c r="AZ145" s="254" t="str">
        <f t="shared" ref="AZ145:AZ208" si="238">IF(P145&lt;&gt;0,MIN(AY145,AZ$14),AY145)</f>
        <v/>
      </c>
      <c r="BA145" s="254" t="str">
        <f t="shared" ref="BA145:BA208" si="239">IF(Q145&lt;&gt;0,MIN(AZ145,BA$14),AZ145)</f>
        <v/>
      </c>
      <c r="BB145" s="254" t="str">
        <f t="shared" ref="BB145:BB208" si="240">IF(R145&lt;&gt;0,MIN(BA145,BB$14),BA145)</f>
        <v/>
      </c>
      <c r="BC145" s="254" t="str">
        <f t="shared" ref="BC145:BC208" si="241">IF(S145&lt;&gt;0,MIN(BB145,BC$14),BB145)</f>
        <v/>
      </c>
      <c r="BD145" s="254" t="str">
        <f t="shared" ref="BD145:BD208" si="242">IF(T145&lt;&gt;0,MIN(BC145,BD$14),BC145)</f>
        <v/>
      </c>
      <c r="BE145" s="262" t="str">
        <f t="shared" ref="BE145:BE208" si="243">IF(U145&lt;&gt;0,MIN(BD145,BE$14),BD145)</f>
        <v/>
      </c>
      <c r="BF145" s="263" t="str">
        <f t="shared" ref="BF145:BF208" si="244">IF(J145&lt;&gt;0,MAX(BG145,BF$14),BG145)</f>
        <v/>
      </c>
      <c r="BG145" s="254" t="str">
        <f t="shared" ref="BG145:BG208" si="245">IF(K145&lt;&gt;0,MAX(BH145,BG$14),BH145)</f>
        <v/>
      </c>
      <c r="BH145" s="254" t="str">
        <f t="shared" ref="BH145:BH208" si="246">IF(L145&lt;&gt;0,MAX(BI145,BH$14),BI145)</f>
        <v/>
      </c>
      <c r="BI145" s="254" t="str">
        <f t="shared" ref="BI145:BI208" si="247">IF(M145&lt;&gt;0,MAX(BJ145,BI$14),BJ145)</f>
        <v/>
      </c>
      <c r="BJ145" s="254" t="str">
        <f t="shared" ref="BJ145:BJ208" si="248">IF(N145&lt;&gt;0,MAX(BK145,BJ$14),BK145)</f>
        <v/>
      </c>
      <c r="BK145" s="254" t="str">
        <f t="shared" ref="BK145:BK208" si="249">IF(O145&lt;&gt;0,MAX(BL145,BK$14),BL145)</f>
        <v/>
      </c>
      <c r="BL145" s="254" t="str">
        <f t="shared" ref="BL145:BL208" si="250">IF(P145&lt;&gt;0,MAX(BM145,BL$14),BM145)</f>
        <v/>
      </c>
      <c r="BM145" s="254" t="str">
        <f t="shared" ref="BM145:BM208" si="251">IF(Q145&lt;&gt;0,MAX(BN145,BM$14),BN145)</f>
        <v/>
      </c>
      <c r="BN145" s="254" t="str">
        <f t="shared" ref="BN145:BN208" si="252">IF(R145&lt;&gt;0,MAX(BO145,BN$14),BO145)</f>
        <v/>
      </c>
      <c r="BO145" s="254" t="str">
        <f t="shared" ref="BO145:BO208" si="253">IF(S145&lt;&gt;0,MAX(BP145,BO$14),BP145)</f>
        <v/>
      </c>
      <c r="BP145" s="254" t="str">
        <f t="shared" ref="BP145:BP208" si="254">IF(T145&lt;&gt;0,MAX(BQ145,BP$14),BQ145)</f>
        <v/>
      </c>
      <c r="BQ145" s="264" t="str">
        <f t="shared" ref="BQ145:BQ208" si="255">IF(U145&lt;&gt;0,BQ$14,"")</f>
        <v/>
      </c>
      <c r="BR145" s="261" t="str">
        <f t="shared" si="115"/>
        <v/>
      </c>
      <c r="BS145" s="254" t="str">
        <f t="shared" si="116"/>
        <v/>
      </c>
      <c r="BT145" s="254" t="str">
        <f t="shared" si="225"/>
        <v/>
      </c>
      <c r="BU145" s="265" t="str">
        <f t="shared" si="118"/>
        <v/>
      </c>
      <c r="BV145" s="263" t="str">
        <f t="shared" si="119"/>
        <v/>
      </c>
      <c r="BW145" s="254" t="str">
        <f t="shared" si="226"/>
        <v/>
      </c>
      <c r="BX145" s="254" t="str">
        <f t="shared" si="121"/>
        <v/>
      </c>
      <c r="BY145" s="264" t="str">
        <f t="shared" si="122"/>
        <v/>
      </c>
      <c r="BZ145" s="254" t="str">
        <f t="shared" si="123"/>
        <v/>
      </c>
      <c r="CA145" s="254">
        <f t="shared" si="175"/>
        <v>0</v>
      </c>
      <c r="CB145" s="254">
        <f t="shared" si="176"/>
        <v>0</v>
      </c>
      <c r="CC145" s="254">
        <f t="shared" si="177"/>
        <v>0</v>
      </c>
      <c r="CD145" s="254">
        <f t="shared" si="178"/>
        <v>0</v>
      </c>
      <c r="CE145" s="254">
        <f t="shared" si="179"/>
        <v>0</v>
      </c>
      <c r="CF145" s="254">
        <f t="shared" si="180"/>
        <v>0</v>
      </c>
      <c r="CG145" s="254">
        <f t="shared" si="181"/>
        <v>0</v>
      </c>
      <c r="CH145" s="254">
        <f t="shared" si="182"/>
        <v>0</v>
      </c>
      <c r="CI145" s="254">
        <f t="shared" si="183"/>
        <v>0</v>
      </c>
      <c r="CJ145" s="254">
        <f t="shared" si="184"/>
        <v>0</v>
      </c>
      <c r="CK145" s="254">
        <f t="shared" si="185"/>
        <v>0</v>
      </c>
      <c r="CL145" s="254">
        <f t="shared" si="186"/>
        <v>0</v>
      </c>
      <c r="CM145" s="254">
        <f t="shared" si="187"/>
        <v>0</v>
      </c>
      <c r="CN145" s="254">
        <f t="shared" si="188"/>
        <v>0</v>
      </c>
      <c r="CO145" s="254">
        <f t="shared" si="189"/>
        <v>0</v>
      </c>
      <c r="CP145" s="254">
        <f t="shared" si="190"/>
        <v>0</v>
      </c>
      <c r="CQ145" s="254">
        <f t="shared" si="191"/>
        <v>0</v>
      </c>
      <c r="CR145" s="254">
        <f t="shared" si="192"/>
        <v>0</v>
      </c>
      <c r="CS145" s="254">
        <f t="shared" si="193"/>
        <v>0</v>
      </c>
      <c r="CT145" s="254">
        <f t="shared" si="194"/>
        <v>0</v>
      </c>
      <c r="CU145" s="254">
        <f t="shared" si="195"/>
        <v>0</v>
      </c>
      <c r="CV145" s="254">
        <f t="shared" si="196"/>
        <v>0</v>
      </c>
      <c r="CW145" s="254">
        <f t="shared" si="197"/>
        <v>0</v>
      </c>
      <c r="CX145" s="254">
        <f t="shared" si="198"/>
        <v>0</v>
      </c>
      <c r="CY145" s="254">
        <f t="shared" si="199"/>
        <v>0</v>
      </c>
      <c r="CZ145" s="254">
        <f t="shared" si="200"/>
        <v>0</v>
      </c>
      <c r="DA145" s="254">
        <f t="shared" si="201"/>
        <v>0</v>
      </c>
      <c r="DB145" s="254">
        <f t="shared" si="202"/>
        <v>0</v>
      </c>
      <c r="DC145" s="254">
        <f t="shared" si="203"/>
        <v>0</v>
      </c>
      <c r="DD145" s="254">
        <f t="shared" si="204"/>
        <v>0</v>
      </c>
      <c r="DE145" s="254">
        <f t="shared" si="205"/>
        <v>0</v>
      </c>
      <c r="DF145" s="254">
        <f t="shared" si="206"/>
        <v>0</v>
      </c>
      <c r="DG145" s="254">
        <f t="shared" si="207"/>
        <v>0</v>
      </c>
      <c r="DH145" s="254">
        <f t="shared" si="208"/>
        <v>0</v>
      </c>
      <c r="DI145" s="254">
        <f t="shared" si="209"/>
        <v>0</v>
      </c>
      <c r="DJ145" s="254">
        <f t="shared" si="210"/>
        <v>0</v>
      </c>
      <c r="DK145" s="254">
        <f t="shared" si="211"/>
        <v>0</v>
      </c>
      <c r="DL145" s="254">
        <f t="shared" si="212"/>
        <v>0</v>
      </c>
      <c r="DM145" s="254">
        <f t="shared" si="213"/>
        <v>0</v>
      </c>
      <c r="DN145" s="254">
        <f t="shared" si="214"/>
        <v>0</v>
      </c>
      <c r="DO145" s="254">
        <f t="shared" si="215"/>
        <v>0</v>
      </c>
      <c r="DP145" s="254">
        <f t="shared" si="216"/>
        <v>0</v>
      </c>
      <c r="DQ145" s="254">
        <f t="shared" si="217"/>
        <v>0</v>
      </c>
      <c r="DR145" s="254">
        <f t="shared" si="218"/>
        <v>0</v>
      </c>
      <c r="DS145" s="254">
        <f t="shared" si="219"/>
        <v>0</v>
      </c>
      <c r="DT145" s="254">
        <f t="shared" si="220"/>
        <v>0</v>
      </c>
      <c r="DU145" s="254">
        <f t="shared" si="221"/>
        <v>0</v>
      </c>
      <c r="DV145" s="254">
        <f t="shared" si="222"/>
        <v>0</v>
      </c>
    </row>
    <row r="146" spans="1:126" ht="24" customHeight="1">
      <c r="A146" s="11" t="str">
        <f ca="1">IF(AG146&lt;&gt;"OK","",CONCATENATE(TEXT('Front Page'!$F$33,"000"),TEXT('Front Page'!$F$31,"000"),"-",LEFT('Front Page'!$R$53,5),"-",LEFT(D146,1),AJ146, "-",TEXT(B146,"000")))</f>
        <v/>
      </c>
      <c r="B146" s="12" t="str">
        <f>IFERROR(IF(E146="","",MAX(B$17:B145)+1),"")</f>
        <v/>
      </c>
      <c r="C146" s="13"/>
      <c r="D146" s="29" t="str">
        <f t="shared" si="141"/>
        <v>None</v>
      </c>
      <c r="E146" s="29" t="str">
        <f t="shared" si="109"/>
        <v/>
      </c>
      <c r="F146" s="29" t="str">
        <f t="shared" si="110"/>
        <v/>
      </c>
      <c r="G146" s="363"/>
      <c r="H146" s="364"/>
      <c r="I146" s="325" t="str">
        <f t="shared" si="224"/>
        <v>No</v>
      </c>
      <c r="J146" s="314">
        <v>0</v>
      </c>
      <c r="K146" s="312">
        <v>0</v>
      </c>
      <c r="L146" s="312">
        <v>0</v>
      </c>
      <c r="M146" s="312">
        <v>0</v>
      </c>
      <c r="N146" s="312">
        <v>0</v>
      </c>
      <c r="O146" s="312">
        <v>0</v>
      </c>
      <c r="P146" s="312">
        <v>0</v>
      </c>
      <c r="Q146" s="312">
        <v>0</v>
      </c>
      <c r="R146" s="312">
        <v>0</v>
      </c>
      <c r="S146" s="312">
        <v>0</v>
      </c>
      <c r="T146" s="312">
        <v>0</v>
      </c>
      <c r="U146" s="312">
        <v>0</v>
      </c>
      <c r="V146" s="313">
        <v>1</v>
      </c>
      <c r="W146" s="313">
        <v>1</v>
      </c>
      <c r="X146" s="312">
        <v>0</v>
      </c>
      <c r="Y146" s="312">
        <v>0</v>
      </c>
      <c r="Z146" s="312">
        <v>0</v>
      </c>
      <c r="AA146" s="14">
        <v>0</v>
      </c>
      <c r="AB146" s="317"/>
      <c r="AC146" s="15" t="str">
        <f t="shared" si="227"/>
        <v/>
      </c>
      <c r="AD146" s="15" t="str">
        <f t="shared" si="228"/>
        <v/>
      </c>
      <c r="AE146" s="16" t="str">
        <f t="shared" si="229"/>
        <v>0 - 0</v>
      </c>
      <c r="AF146" s="20" t="str">
        <f t="shared" si="223"/>
        <v>Not an offer</v>
      </c>
      <c r="AG146" s="276" t="str">
        <f t="shared" ref="AG146:AG209" si="256">IF(SUM(X146:AA146)&lt;&gt;0,IF(OR(MOD(ROUND(SUM(J146:AA146),10),ROUND(SUM(J146:AA146),2))&gt;0,COUNT(J146:W146)&lt;14),"Check that entries are numbers rounded to two decimal points",IF(B146="","Enter Capacity",IF(AK146,"Capacity Price has to span the entire term, no gap years",IF(AS146=0,IF(W146&lt;V146,"Check Blocks","OK"),AS146)))),"Not an Offer")</f>
        <v>Not an Offer</v>
      </c>
      <c r="AH146" s="150"/>
      <c r="AI146" s="254">
        <v>130</v>
      </c>
      <c r="AJ146" s="149" t="str">
        <f t="shared" ref="AJ146:AJ209" si="257">IF(AND(X146&lt;&gt;0,Y146&lt;&gt;0),90,IF(X146&lt;&gt;0,19,IF(Y146&lt;&gt;0,20,"00")))&amp;"-TAG"</f>
        <v>00-TAG</v>
      </c>
      <c r="AK146" s="254" t="b">
        <f t="shared" si="111"/>
        <v>0</v>
      </c>
      <c r="AL146" s="254">
        <f t="shared" si="230"/>
        <v>0</v>
      </c>
      <c r="AM146" s="254">
        <f t="shared" ref="AM146:AM209" si="258">IF(AG146="OK",IF(ROW(B146)-16=B146,0,1),0)</f>
        <v>0</v>
      </c>
      <c r="AN146" s="288">
        <f t="shared" si="231"/>
        <v>0</v>
      </c>
      <c r="AO146" s="288">
        <f>IF(AND($BU146=$BV146,BU146=AO$13),$J146&amp;$K146&amp;$L146&amp;$M146&amp;$N146&amp;$O146&amp;$P146&amp;$Q146&amp;$R146&amp;$S146&amp;$T146&amp;$U146,IFERROR(MATCH($AN146,AO$17:AO145,0),-1000))</f>
        <v>1</v>
      </c>
      <c r="AP146" s="288">
        <f>IF(AND($BU146=$BV146,BV146=AP$13),$J146&amp;$K146&amp;$L146&amp;$M146&amp;$N146&amp;$O146&amp;$P146&amp;$Q146&amp;$R146&amp;$S146&amp;$T146&amp;$U146,IFERROR(MATCH($AN146,AP$17:AP145,0),-1000))</f>
        <v>1</v>
      </c>
      <c r="AQ146" s="288">
        <f>IF(AND($BU146=$BV146,BW146=AQ$13),$J146&amp;$K146&amp;$L146&amp;$M146&amp;$N146&amp;$O146&amp;$P146&amp;$Q146&amp;$R146&amp;$S146&amp;$T146&amp;$U146,IFERROR(MATCH($AN146,AQ$17:AQ145,0),-1000))</f>
        <v>1</v>
      </c>
      <c r="AR146" s="288">
        <f>IF(AND($BU146=$BV146,BX146=AR$13),$J146&amp;$K146&amp;$L146&amp;$M146&amp;$N146&amp;$O146&amp;$P146&amp;$Q146&amp;$R146&amp;$S146&amp;$T146&amp;$U146,IFERROR(MATCH($AN146,AR$17:AR145,0),-1000))</f>
        <v>1</v>
      </c>
      <c r="AS146" s="254">
        <f t="shared" si="112"/>
        <v>0</v>
      </c>
      <c r="AT146" s="261" t="str">
        <f t="shared" si="232"/>
        <v/>
      </c>
      <c r="AU146" s="254" t="str">
        <f t="shared" si="233"/>
        <v/>
      </c>
      <c r="AV146" s="254" t="str">
        <f t="shared" si="234"/>
        <v/>
      </c>
      <c r="AW146" s="254" t="str">
        <f t="shared" si="235"/>
        <v/>
      </c>
      <c r="AX146" s="254" t="str">
        <f t="shared" si="236"/>
        <v/>
      </c>
      <c r="AY146" s="254" t="str">
        <f t="shared" si="237"/>
        <v/>
      </c>
      <c r="AZ146" s="254" t="str">
        <f t="shared" si="238"/>
        <v/>
      </c>
      <c r="BA146" s="254" t="str">
        <f t="shared" si="239"/>
        <v/>
      </c>
      <c r="BB146" s="254" t="str">
        <f t="shared" si="240"/>
        <v/>
      </c>
      <c r="BC146" s="254" t="str">
        <f t="shared" si="241"/>
        <v/>
      </c>
      <c r="BD146" s="254" t="str">
        <f t="shared" si="242"/>
        <v/>
      </c>
      <c r="BE146" s="262" t="str">
        <f t="shared" si="243"/>
        <v/>
      </c>
      <c r="BF146" s="263" t="str">
        <f t="shared" si="244"/>
        <v/>
      </c>
      <c r="BG146" s="254" t="str">
        <f t="shared" si="245"/>
        <v/>
      </c>
      <c r="BH146" s="254" t="str">
        <f t="shared" si="246"/>
        <v/>
      </c>
      <c r="BI146" s="254" t="str">
        <f t="shared" si="247"/>
        <v/>
      </c>
      <c r="BJ146" s="254" t="str">
        <f t="shared" si="248"/>
        <v/>
      </c>
      <c r="BK146" s="254" t="str">
        <f t="shared" si="249"/>
        <v/>
      </c>
      <c r="BL146" s="254" t="str">
        <f t="shared" si="250"/>
        <v/>
      </c>
      <c r="BM146" s="254" t="str">
        <f t="shared" si="251"/>
        <v/>
      </c>
      <c r="BN146" s="254" t="str">
        <f t="shared" si="252"/>
        <v/>
      </c>
      <c r="BO146" s="254" t="str">
        <f t="shared" si="253"/>
        <v/>
      </c>
      <c r="BP146" s="254" t="str">
        <f t="shared" si="254"/>
        <v/>
      </c>
      <c r="BQ146" s="264" t="str">
        <f t="shared" si="255"/>
        <v/>
      </c>
      <c r="BR146" s="261" t="str">
        <f t="shared" si="115"/>
        <v/>
      </c>
      <c r="BS146" s="254" t="str">
        <f t="shared" si="116"/>
        <v/>
      </c>
      <c r="BT146" s="254" t="str">
        <f t="shared" si="225"/>
        <v/>
      </c>
      <c r="BU146" s="265" t="str">
        <f t="shared" si="118"/>
        <v/>
      </c>
      <c r="BV146" s="263" t="str">
        <f t="shared" si="119"/>
        <v/>
      </c>
      <c r="BW146" s="254" t="str">
        <f t="shared" si="226"/>
        <v/>
      </c>
      <c r="BX146" s="254" t="str">
        <f t="shared" si="121"/>
        <v/>
      </c>
      <c r="BY146" s="264" t="str">
        <f t="shared" si="122"/>
        <v/>
      </c>
      <c r="BZ146" s="254" t="str">
        <f t="shared" si="123"/>
        <v/>
      </c>
      <c r="CA146" s="254">
        <f t="shared" ref="CA146:CA209" si="259">IF($X146&gt;0,J146*$W146,0)</f>
        <v>0</v>
      </c>
      <c r="CB146" s="254">
        <f t="shared" ref="CB146:CB209" si="260">IF($X146&gt;0,K146*$W146,0)</f>
        <v>0</v>
      </c>
      <c r="CC146" s="254">
        <f t="shared" ref="CC146:CC209" si="261">IF($X146&gt;0,L146*$W146,0)</f>
        <v>0</v>
      </c>
      <c r="CD146" s="254">
        <f t="shared" ref="CD146:CD209" si="262">IF($X146&gt;0,M146*$W146,0)</f>
        <v>0</v>
      </c>
      <c r="CE146" s="254">
        <f t="shared" ref="CE146:CE209" si="263">IF($X146&gt;0,N146*$W146,0)</f>
        <v>0</v>
      </c>
      <c r="CF146" s="254">
        <f t="shared" ref="CF146:CF209" si="264">IF($X146&gt;0,O146*$W146,0)</f>
        <v>0</v>
      </c>
      <c r="CG146" s="254">
        <f t="shared" ref="CG146:CG209" si="265">IF($X146&gt;0,P146*$W146,0)</f>
        <v>0</v>
      </c>
      <c r="CH146" s="254">
        <f t="shared" ref="CH146:CH209" si="266">IF($X146&gt;0,Q146*$W146,0)</f>
        <v>0</v>
      </c>
      <c r="CI146" s="254">
        <f t="shared" ref="CI146:CI209" si="267">IF($X146&gt;0,R146*$W146,0)</f>
        <v>0</v>
      </c>
      <c r="CJ146" s="254">
        <f t="shared" ref="CJ146:CJ209" si="268">IF($X146&gt;0,S146*$W146,0)</f>
        <v>0</v>
      </c>
      <c r="CK146" s="254">
        <f t="shared" ref="CK146:CK209" si="269">IF($X146&gt;0,T146*$W146,0)</f>
        <v>0</v>
      </c>
      <c r="CL146" s="254">
        <f t="shared" ref="CL146:CL209" si="270">IF($X146&gt;0,U146*$W146,0)</f>
        <v>0</v>
      </c>
      <c r="CM146" s="254">
        <f t="shared" ref="CM146:CM209" si="271">IF($Y146&gt;0,$J146*$W146,0)</f>
        <v>0</v>
      </c>
      <c r="CN146" s="254">
        <f t="shared" ref="CN146:CN209" si="272">IF($Y146&gt;0,$K146*$W146,0)</f>
        <v>0</v>
      </c>
      <c r="CO146" s="254">
        <f t="shared" ref="CO146:CO209" si="273">IF($Y146&gt;0,$L146*$W146,0)</f>
        <v>0</v>
      </c>
      <c r="CP146" s="254">
        <f t="shared" ref="CP146:CP209" si="274">IF($Y146&gt;0,$M146*$W146,0)</f>
        <v>0</v>
      </c>
      <c r="CQ146" s="254">
        <f t="shared" ref="CQ146:CQ209" si="275">IF($Y146&gt;0,$N146*$W146,0)</f>
        <v>0</v>
      </c>
      <c r="CR146" s="254">
        <f t="shared" ref="CR146:CR209" si="276">IF($Y146&gt;0,$O146*$W146,0)</f>
        <v>0</v>
      </c>
      <c r="CS146" s="254">
        <f t="shared" ref="CS146:CS209" si="277">IF($Y146&gt;0,$P146*$W146,0)</f>
        <v>0</v>
      </c>
      <c r="CT146" s="254">
        <f t="shared" ref="CT146:CT209" si="278">IF($Y146&gt;0,$Q146*$W146,0)</f>
        <v>0</v>
      </c>
      <c r="CU146" s="254">
        <f t="shared" ref="CU146:CU209" si="279">IF($Y146&gt;0,$R146*$W146,0)</f>
        <v>0</v>
      </c>
      <c r="CV146" s="254">
        <f t="shared" ref="CV146:CV209" si="280">IF($Y146&gt;0,$S146*$W146,0)</f>
        <v>0</v>
      </c>
      <c r="CW146" s="254">
        <f t="shared" ref="CW146:CW209" si="281">IF($Y146&gt;0,$T146*$W146,0)</f>
        <v>0</v>
      </c>
      <c r="CX146" s="254">
        <f t="shared" ref="CX146:CX209" si="282">IF($Y146&gt;0,$U146*$W146,0)</f>
        <v>0</v>
      </c>
      <c r="CY146" s="254">
        <f t="shared" ref="CY146:CY209" si="283">IF($Z146&gt;0,$J146*$W146,0)</f>
        <v>0</v>
      </c>
      <c r="CZ146" s="254">
        <f t="shared" ref="CZ146:CZ209" si="284">IF($Z146&gt;0,$K146*$W146,0)</f>
        <v>0</v>
      </c>
      <c r="DA146" s="254">
        <f t="shared" ref="DA146:DA209" si="285">IF($Z146&gt;0,$L146*$W146,0)</f>
        <v>0</v>
      </c>
      <c r="DB146" s="254">
        <f t="shared" ref="DB146:DB209" si="286">IF($Z146&gt;0,$M146*$W146,0)</f>
        <v>0</v>
      </c>
      <c r="DC146" s="254">
        <f t="shared" ref="DC146:DC209" si="287">IF($Z146&gt;0,$N146*$W146,0)</f>
        <v>0</v>
      </c>
      <c r="DD146" s="254">
        <f t="shared" ref="DD146:DD209" si="288">IF($Z146&gt;0,$O146*$W146,0)</f>
        <v>0</v>
      </c>
      <c r="DE146" s="254">
        <f t="shared" ref="DE146:DE209" si="289">IF($Z146&gt;0,$P146*$W146,0)</f>
        <v>0</v>
      </c>
      <c r="DF146" s="254">
        <f t="shared" ref="DF146:DF209" si="290">IF($Z146&gt;0,$Q146*$W146,0)</f>
        <v>0</v>
      </c>
      <c r="DG146" s="254">
        <f t="shared" ref="DG146:DG209" si="291">IF($Z146&gt;0,$R146*$W146,0)</f>
        <v>0</v>
      </c>
      <c r="DH146" s="254">
        <f t="shared" ref="DH146:DH209" si="292">IF($Z146&gt;0,$S146*$W146,0)</f>
        <v>0</v>
      </c>
      <c r="DI146" s="254">
        <f t="shared" ref="DI146:DI209" si="293">IF($Z146&gt;0,$T146*$W146,0)</f>
        <v>0</v>
      </c>
      <c r="DJ146" s="254">
        <f t="shared" ref="DJ146:DJ209" si="294">IF($Z146&gt;0,$U146*$W146,0)</f>
        <v>0</v>
      </c>
      <c r="DK146" s="254">
        <f t="shared" ref="DK146:DK209" si="295">IF($AA146&gt;0,$J146*$W146,0)</f>
        <v>0</v>
      </c>
      <c r="DL146" s="254">
        <f t="shared" ref="DL146:DL209" si="296">IF($AA146&gt;0,$K146*$W146,0)</f>
        <v>0</v>
      </c>
      <c r="DM146" s="254">
        <f t="shared" ref="DM146:DM209" si="297">IF($AA146&gt;0,$L146*$W146,0)</f>
        <v>0</v>
      </c>
      <c r="DN146" s="254">
        <f t="shared" ref="DN146:DN209" si="298">IF($AA146&gt;0,$M146*$W146,0)</f>
        <v>0</v>
      </c>
      <c r="DO146" s="254">
        <f t="shared" ref="DO146:DO209" si="299">IF($AA146&gt;0,$N146*$W146,0)</f>
        <v>0</v>
      </c>
      <c r="DP146" s="254">
        <f t="shared" ref="DP146:DP209" si="300">IF($AA146&gt;0,$O146*$W146,0)</f>
        <v>0</v>
      </c>
      <c r="DQ146" s="254">
        <f t="shared" ref="DQ146:DQ209" si="301">IF($AA146&gt;0,$P146*$W146,0)</f>
        <v>0</v>
      </c>
      <c r="DR146" s="254">
        <f t="shared" ref="DR146:DR209" si="302">IF($AA146&gt;0,$Q146*$W146,0)</f>
        <v>0</v>
      </c>
      <c r="DS146" s="254">
        <f t="shared" ref="DS146:DS209" si="303">IF($AA146&gt;0,$R146*$W146,0)</f>
        <v>0</v>
      </c>
      <c r="DT146" s="254">
        <f t="shared" ref="DT146:DT209" si="304">IF($AA146&gt;0,$S146*$W146,0)</f>
        <v>0</v>
      </c>
      <c r="DU146" s="254">
        <f t="shared" ref="DU146:DU209" si="305">IF($AA146&gt;0,$T146*$W146,0)</f>
        <v>0</v>
      </c>
      <c r="DV146" s="254">
        <f t="shared" ref="DV146:DV209" si="306">IF($AA146&gt;0,$U146*$W146,0)</f>
        <v>0</v>
      </c>
    </row>
    <row r="147" spans="1:126" ht="24" customHeight="1">
      <c r="A147" s="11" t="str">
        <f ca="1">IF(AG147&lt;&gt;"OK","",CONCATENATE(TEXT('Front Page'!$F$33,"000"),TEXT('Front Page'!$F$31,"000"),"-",LEFT('Front Page'!$R$53,5),"-",LEFT(D147,1),AJ147, "-",TEXT(B147,"000")))</f>
        <v/>
      </c>
      <c r="B147" s="12" t="str">
        <f>IFERROR(IF(E147="","",MAX(B$17:B146)+1),"")</f>
        <v/>
      </c>
      <c r="C147" s="13"/>
      <c r="D147" s="29" t="str">
        <f t="shared" si="141"/>
        <v>None</v>
      </c>
      <c r="E147" s="29" t="str">
        <f t="shared" si="109"/>
        <v/>
      </c>
      <c r="F147" s="29" t="str">
        <f t="shared" si="110"/>
        <v/>
      </c>
      <c r="G147" s="363"/>
      <c r="H147" s="364"/>
      <c r="I147" s="325" t="str">
        <f t="shared" si="224"/>
        <v>No</v>
      </c>
      <c r="J147" s="314">
        <v>0</v>
      </c>
      <c r="K147" s="312">
        <v>0</v>
      </c>
      <c r="L147" s="312">
        <v>0</v>
      </c>
      <c r="M147" s="312">
        <v>0</v>
      </c>
      <c r="N147" s="312">
        <v>0</v>
      </c>
      <c r="O147" s="312">
        <v>0</v>
      </c>
      <c r="P147" s="312">
        <v>0</v>
      </c>
      <c r="Q147" s="312">
        <v>0</v>
      </c>
      <c r="R147" s="312">
        <v>0</v>
      </c>
      <c r="S147" s="312">
        <v>0</v>
      </c>
      <c r="T147" s="312">
        <v>0</v>
      </c>
      <c r="U147" s="312">
        <v>0</v>
      </c>
      <c r="V147" s="313">
        <v>1</v>
      </c>
      <c r="W147" s="313">
        <v>1</v>
      </c>
      <c r="X147" s="312">
        <v>0</v>
      </c>
      <c r="Y147" s="312">
        <v>0</v>
      </c>
      <c r="Z147" s="312">
        <v>0</v>
      </c>
      <c r="AA147" s="14">
        <v>0</v>
      </c>
      <c r="AB147" s="317"/>
      <c r="AC147" s="15" t="str">
        <f t="shared" si="227"/>
        <v/>
      </c>
      <c r="AD147" s="15" t="str">
        <f t="shared" si="228"/>
        <v/>
      </c>
      <c r="AE147" s="16" t="str">
        <f t="shared" si="229"/>
        <v>0 - 0</v>
      </c>
      <c r="AF147" s="20" t="str">
        <f t="shared" ref="AF147:AF210" si="307">IF(AG147&lt;&gt;"OK","Not an offer",D147&amp;" offer for "&amp;BU147&amp;IF(BV147&lt;&gt;BU147,"-"&amp;BV147&amp;" ("," (")&amp;COUNTIF(X147:AA147,"&gt;0")&amp;" year(s)) with "&amp;IF(IF(D147="Q3",MIN(P147:R147)=MAX(P147:R147),MIN(J147:U147)=MAX(J147:U147)),"flat capacity","capacity variable by month")&amp;IF(V147&lt;&gt;W147," in blocks",", one block"))</f>
        <v>Not an offer</v>
      </c>
      <c r="AG147" s="276" t="str">
        <f t="shared" si="256"/>
        <v>Not an Offer</v>
      </c>
      <c r="AH147" s="150"/>
      <c r="AI147" s="254">
        <v>131</v>
      </c>
      <c r="AJ147" s="149" t="str">
        <f t="shared" si="257"/>
        <v>00-TAG</v>
      </c>
      <c r="AK147" s="254" t="b">
        <f t="shared" si="111"/>
        <v>0</v>
      </c>
      <c r="AL147" s="254">
        <f t="shared" si="230"/>
        <v>0</v>
      </c>
      <c r="AM147" s="254">
        <f t="shared" si="258"/>
        <v>0</v>
      </c>
      <c r="AN147" s="288">
        <f t="shared" si="231"/>
        <v>0</v>
      </c>
      <c r="AO147" s="288">
        <f>IF(AND($BU147=$BV147,BU147=AO$13),$J147&amp;$K147&amp;$L147&amp;$M147&amp;$N147&amp;$O147&amp;$P147&amp;$Q147&amp;$R147&amp;$S147&amp;$T147&amp;$U147,IFERROR(MATCH($AN147,AO$17:AO146,0),-1000))</f>
        <v>1</v>
      </c>
      <c r="AP147" s="288">
        <f>IF(AND($BU147=$BV147,BV147=AP$13),$J147&amp;$K147&amp;$L147&amp;$M147&amp;$N147&amp;$O147&amp;$P147&amp;$Q147&amp;$R147&amp;$S147&amp;$T147&amp;$U147,IFERROR(MATCH($AN147,AP$17:AP146,0),-1000))</f>
        <v>1</v>
      </c>
      <c r="AQ147" s="288">
        <f>IF(AND($BU147=$BV147,BW147=AQ$13),$J147&amp;$K147&amp;$L147&amp;$M147&amp;$N147&amp;$O147&amp;$P147&amp;$Q147&amp;$R147&amp;$S147&amp;$T147&amp;$U147,IFERROR(MATCH($AN147,AQ$17:AQ146,0),-1000))</f>
        <v>1</v>
      </c>
      <c r="AR147" s="288">
        <f>IF(AND($BU147=$BV147,BX147=AR$13),$J147&amp;$K147&amp;$L147&amp;$M147&amp;$N147&amp;$O147&amp;$P147&amp;$Q147&amp;$R147&amp;$S147&amp;$T147&amp;$U147,IFERROR(MATCH($AN147,AR$17:AR146,0),-1000))</f>
        <v>1</v>
      </c>
      <c r="AS147" s="254">
        <f t="shared" si="112"/>
        <v>0</v>
      </c>
      <c r="AT147" s="261" t="str">
        <f t="shared" si="232"/>
        <v/>
      </c>
      <c r="AU147" s="254" t="str">
        <f t="shared" si="233"/>
        <v/>
      </c>
      <c r="AV147" s="254" t="str">
        <f t="shared" si="234"/>
        <v/>
      </c>
      <c r="AW147" s="254" t="str">
        <f t="shared" si="235"/>
        <v/>
      </c>
      <c r="AX147" s="254" t="str">
        <f t="shared" si="236"/>
        <v/>
      </c>
      <c r="AY147" s="254" t="str">
        <f t="shared" si="237"/>
        <v/>
      </c>
      <c r="AZ147" s="254" t="str">
        <f t="shared" si="238"/>
        <v/>
      </c>
      <c r="BA147" s="254" t="str">
        <f t="shared" si="239"/>
        <v/>
      </c>
      <c r="BB147" s="254" t="str">
        <f t="shared" si="240"/>
        <v/>
      </c>
      <c r="BC147" s="254" t="str">
        <f t="shared" si="241"/>
        <v/>
      </c>
      <c r="BD147" s="254" t="str">
        <f t="shared" si="242"/>
        <v/>
      </c>
      <c r="BE147" s="262" t="str">
        <f t="shared" si="243"/>
        <v/>
      </c>
      <c r="BF147" s="263" t="str">
        <f t="shared" si="244"/>
        <v/>
      </c>
      <c r="BG147" s="254" t="str">
        <f t="shared" si="245"/>
        <v/>
      </c>
      <c r="BH147" s="254" t="str">
        <f t="shared" si="246"/>
        <v/>
      </c>
      <c r="BI147" s="254" t="str">
        <f t="shared" si="247"/>
        <v/>
      </c>
      <c r="BJ147" s="254" t="str">
        <f t="shared" si="248"/>
        <v/>
      </c>
      <c r="BK147" s="254" t="str">
        <f t="shared" si="249"/>
        <v/>
      </c>
      <c r="BL147" s="254" t="str">
        <f t="shared" si="250"/>
        <v/>
      </c>
      <c r="BM147" s="254" t="str">
        <f t="shared" si="251"/>
        <v/>
      </c>
      <c r="BN147" s="254" t="str">
        <f t="shared" si="252"/>
        <v/>
      </c>
      <c r="BO147" s="254" t="str">
        <f t="shared" si="253"/>
        <v/>
      </c>
      <c r="BP147" s="254" t="str">
        <f t="shared" si="254"/>
        <v/>
      </c>
      <c r="BQ147" s="264" t="str">
        <f t="shared" si="255"/>
        <v/>
      </c>
      <c r="BR147" s="261" t="str">
        <f t="shared" si="115"/>
        <v/>
      </c>
      <c r="BS147" s="254" t="str">
        <f t="shared" si="116"/>
        <v/>
      </c>
      <c r="BT147" s="254" t="str">
        <f t="shared" si="225"/>
        <v/>
      </c>
      <c r="BU147" s="265" t="str">
        <f t="shared" si="118"/>
        <v/>
      </c>
      <c r="BV147" s="263" t="str">
        <f t="shared" si="119"/>
        <v/>
      </c>
      <c r="BW147" s="254" t="str">
        <f t="shared" si="226"/>
        <v/>
      </c>
      <c r="BX147" s="254" t="str">
        <f t="shared" si="121"/>
        <v/>
      </c>
      <c r="BY147" s="264" t="str">
        <f t="shared" si="122"/>
        <v/>
      </c>
      <c r="BZ147" s="254" t="str">
        <f t="shared" si="123"/>
        <v/>
      </c>
      <c r="CA147" s="254">
        <f t="shared" si="259"/>
        <v>0</v>
      </c>
      <c r="CB147" s="254">
        <f t="shared" si="260"/>
        <v>0</v>
      </c>
      <c r="CC147" s="254">
        <f t="shared" si="261"/>
        <v>0</v>
      </c>
      <c r="CD147" s="254">
        <f t="shared" si="262"/>
        <v>0</v>
      </c>
      <c r="CE147" s="254">
        <f t="shared" si="263"/>
        <v>0</v>
      </c>
      <c r="CF147" s="254">
        <f t="shared" si="264"/>
        <v>0</v>
      </c>
      <c r="CG147" s="254">
        <f t="shared" si="265"/>
        <v>0</v>
      </c>
      <c r="CH147" s="254">
        <f t="shared" si="266"/>
        <v>0</v>
      </c>
      <c r="CI147" s="254">
        <f t="shared" si="267"/>
        <v>0</v>
      </c>
      <c r="CJ147" s="254">
        <f t="shared" si="268"/>
        <v>0</v>
      </c>
      <c r="CK147" s="254">
        <f t="shared" si="269"/>
        <v>0</v>
      </c>
      <c r="CL147" s="254">
        <f t="shared" si="270"/>
        <v>0</v>
      </c>
      <c r="CM147" s="254">
        <f t="shared" si="271"/>
        <v>0</v>
      </c>
      <c r="CN147" s="254">
        <f t="shared" si="272"/>
        <v>0</v>
      </c>
      <c r="CO147" s="254">
        <f t="shared" si="273"/>
        <v>0</v>
      </c>
      <c r="CP147" s="254">
        <f t="shared" si="274"/>
        <v>0</v>
      </c>
      <c r="CQ147" s="254">
        <f t="shared" si="275"/>
        <v>0</v>
      </c>
      <c r="CR147" s="254">
        <f t="shared" si="276"/>
        <v>0</v>
      </c>
      <c r="CS147" s="254">
        <f t="shared" si="277"/>
        <v>0</v>
      </c>
      <c r="CT147" s="254">
        <f t="shared" si="278"/>
        <v>0</v>
      </c>
      <c r="CU147" s="254">
        <f t="shared" si="279"/>
        <v>0</v>
      </c>
      <c r="CV147" s="254">
        <f t="shared" si="280"/>
        <v>0</v>
      </c>
      <c r="CW147" s="254">
        <f t="shared" si="281"/>
        <v>0</v>
      </c>
      <c r="CX147" s="254">
        <f t="shared" si="282"/>
        <v>0</v>
      </c>
      <c r="CY147" s="254">
        <f t="shared" si="283"/>
        <v>0</v>
      </c>
      <c r="CZ147" s="254">
        <f t="shared" si="284"/>
        <v>0</v>
      </c>
      <c r="DA147" s="254">
        <f t="shared" si="285"/>
        <v>0</v>
      </c>
      <c r="DB147" s="254">
        <f t="shared" si="286"/>
        <v>0</v>
      </c>
      <c r="DC147" s="254">
        <f t="shared" si="287"/>
        <v>0</v>
      </c>
      <c r="DD147" s="254">
        <f t="shared" si="288"/>
        <v>0</v>
      </c>
      <c r="DE147" s="254">
        <f t="shared" si="289"/>
        <v>0</v>
      </c>
      <c r="DF147" s="254">
        <f t="shared" si="290"/>
        <v>0</v>
      </c>
      <c r="DG147" s="254">
        <f t="shared" si="291"/>
        <v>0</v>
      </c>
      <c r="DH147" s="254">
        <f t="shared" si="292"/>
        <v>0</v>
      </c>
      <c r="DI147" s="254">
        <f t="shared" si="293"/>
        <v>0</v>
      </c>
      <c r="DJ147" s="254">
        <f t="shared" si="294"/>
        <v>0</v>
      </c>
      <c r="DK147" s="254">
        <f t="shared" si="295"/>
        <v>0</v>
      </c>
      <c r="DL147" s="254">
        <f t="shared" si="296"/>
        <v>0</v>
      </c>
      <c r="DM147" s="254">
        <f t="shared" si="297"/>
        <v>0</v>
      </c>
      <c r="DN147" s="254">
        <f t="shared" si="298"/>
        <v>0</v>
      </c>
      <c r="DO147" s="254">
        <f t="shared" si="299"/>
        <v>0</v>
      </c>
      <c r="DP147" s="254">
        <f t="shared" si="300"/>
        <v>0</v>
      </c>
      <c r="DQ147" s="254">
        <f t="shared" si="301"/>
        <v>0</v>
      </c>
      <c r="DR147" s="254">
        <f t="shared" si="302"/>
        <v>0</v>
      </c>
      <c r="DS147" s="254">
        <f t="shared" si="303"/>
        <v>0</v>
      </c>
      <c r="DT147" s="254">
        <f t="shared" si="304"/>
        <v>0</v>
      </c>
      <c r="DU147" s="254">
        <f t="shared" si="305"/>
        <v>0</v>
      </c>
      <c r="DV147" s="254">
        <f t="shared" si="306"/>
        <v>0</v>
      </c>
    </row>
    <row r="148" spans="1:126" ht="24" customHeight="1">
      <c r="A148" s="11" t="str">
        <f ca="1">IF(AG148&lt;&gt;"OK","",CONCATENATE(TEXT('Front Page'!$F$33,"000"),TEXT('Front Page'!$F$31,"000"),"-",LEFT('Front Page'!$R$53,5),"-",LEFT(D148,1),AJ148, "-",TEXT(B148,"000")))</f>
        <v/>
      </c>
      <c r="B148" s="12" t="str">
        <f>IFERROR(IF(E148="","",MAX(B$17:B147)+1),"")</f>
        <v/>
      </c>
      <c r="C148" s="13"/>
      <c r="D148" s="29" t="str">
        <f t="shared" si="141"/>
        <v>None</v>
      </c>
      <c r="E148" s="29" t="str">
        <f t="shared" si="109"/>
        <v/>
      </c>
      <c r="F148" s="29" t="str">
        <f t="shared" si="110"/>
        <v/>
      </c>
      <c r="G148" s="363"/>
      <c r="H148" s="364"/>
      <c r="I148" s="325" t="str">
        <f t="shared" si="224"/>
        <v>No</v>
      </c>
      <c r="J148" s="314">
        <v>0</v>
      </c>
      <c r="K148" s="312">
        <v>0</v>
      </c>
      <c r="L148" s="312">
        <v>0</v>
      </c>
      <c r="M148" s="312">
        <v>0</v>
      </c>
      <c r="N148" s="312">
        <v>0</v>
      </c>
      <c r="O148" s="312">
        <v>0</v>
      </c>
      <c r="P148" s="312">
        <v>0</v>
      </c>
      <c r="Q148" s="312">
        <v>0</v>
      </c>
      <c r="R148" s="312">
        <v>0</v>
      </c>
      <c r="S148" s="312">
        <v>0</v>
      </c>
      <c r="T148" s="312">
        <v>0</v>
      </c>
      <c r="U148" s="312">
        <v>0</v>
      </c>
      <c r="V148" s="313">
        <v>1</v>
      </c>
      <c r="W148" s="313">
        <v>1</v>
      </c>
      <c r="X148" s="312">
        <v>0</v>
      </c>
      <c r="Y148" s="312">
        <v>0</v>
      </c>
      <c r="Z148" s="312">
        <v>0</v>
      </c>
      <c r="AA148" s="14">
        <v>0</v>
      </c>
      <c r="AB148" s="317"/>
      <c r="AC148" s="15" t="str">
        <f t="shared" si="227"/>
        <v/>
      </c>
      <c r="AD148" s="15" t="str">
        <f t="shared" si="228"/>
        <v/>
      </c>
      <c r="AE148" s="16" t="str">
        <f t="shared" si="229"/>
        <v>0 - 0</v>
      </c>
      <c r="AF148" s="20" t="str">
        <f t="shared" si="307"/>
        <v>Not an offer</v>
      </c>
      <c r="AG148" s="276" t="str">
        <f t="shared" si="256"/>
        <v>Not an Offer</v>
      </c>
      <c r="AH148" s="150"/>
      <c r="AI148" s="254">
        <v>132</v>
      </c>
      <c r="AJ148" s="149" t="str">
        <f t="shared" si="257"/>
        <v>00-TAG</v>
      </c>
      <c r="AK148" s="254" t="b">
        <f t="shared" si="111"/>
        <v>0</v>
      </c>
      <c r="AL148" s="254">
        <f t="shared" si="230"/>
        <v>0</v>
      </c>
      <c r="AM148" s="254">
        <f t="shared" si="258"/>
        <v>0</v>
      </c>
      <c r="AN148" s="288">
        <f t="shared" si="231"/>
        <v>0</v>
      </c>
      <c r="AO148" s="288">
        <f>IF(AND($BU148=$BV148,BU148=AO$13),$J148&amp;$K148&amp;$L148&amp;$M148&amp;$N148&amp;$O148&amp;$P148&amp;$Q148&amp;$R148&amp;$S148&amp;$T148&amp;$U148,IFERROR(MATCH($AN148,AO$17:AO147,0),-1000))</f>
        <v>1</v>
      </c>
      <c r="AP148" s="288">
        <f>IF(AND($BU148=$BV148,BV148=AP$13),$J148&amp;$K148&amp;$L148&amp;$M148&amp;$N148&amp;$O148&amp;$P148&amp;$Q148&amp;$R148&amp;$S148&amp;$T148&amp;$U148,IFERROR(MATCH($AN148,AP$17:AP147,0),-1000))</f>
        <v>1</v>
      </c>
      <c r="AQ148" s="288">
        <f>IF(AND($BU148=$BV148,BW148=AQ$13),$J148&amp;$K148&amp;$L148&amp;$M148&amp;$N148&amp;$O148&amp;$P148&amp;$Q148&amp;$R148&amp;$S148&amp;$T148&amp;$U148,IFERROR(MATCH($AN148,AQ$17:AQ147,0),-1000))</f>
        <v>1</v>
      </c>
      <c r="AR148" s="288">
        <f>IF(AND($BU148=$BV148,BX148=AR$13),$J148&amp;$K148&amp;$L148&amp;$M148&amp;$N148&amp;$O148&amp;$P148&amp;$Q148&amp;$R148&amp;$S148&amp;$T148&amp;$U148,IFERROR(MATCH($AN148,AR$17:AR147,0),-1000))</f>
        <v>1</v>
      </c>
      <c r="AS148" s="254">
        <f t="shared" si="112"/>
        <v>0</v>
      </c>
      <c r="AT148" s="261" t="str">
        <f t="shared" si="232"/>
        <v/>
      </c>
      <c r="AU148" s="254" t="str">
        <f t="shared" si="233"/>
        <v/>
      </c>
      <c r="AV148" s="254" t="str">
        <f t="shared" si="234"/>
        <v/>
      </c>
      <c r="AW148" s="254" t="str">
        <f t="shared" si="235"/>
        <v/>
      </c>
      <c r="AX148" s="254" t="str">
        <f t="shared" si="236"/>
        <v/>
      </c>
      <c r="AY148" s="254" t="str">
        <f t="shared" si="237"/>
        <v/>
      </c>
      <c r="AZ148" s="254" t="str">
        <f t="shared" si="238"/>
        <v/>
      </c>
      <c r="BA148" s="254" t="str">
        <f t="shared" si="239"/>
        <v/>
      </c>
      <c r="BB148" s="254" t="str">
        <f t="shared" si="240"/>
        <v/>
      </c>
      <c r="BC148" s="254" t="str">
        <f t="shared" si="241"/>
        <v/>
      </c>
      <c r="BD148" s="254" t="str">
        <f t="shared" si="242"/>
        <v/>
      </c>
      <c r="BE148" s="262" t="str">
        <f t="shared" si="243"/>
        <v/>
      </c>
      <c r="BF148" s="263" t="str">
        <f t="shared" si="244"/>
        <v/>
      </c>
      <c r="BG148" s="254" t="str">
        <f t="shared" si="245"/>
        <v/>
      </c>
      <c r="BH148" s="254" t="str">
        <f t="shared" si="246"/>
        <v/>
      </c>
      <c r="BI148" s="254" t="str">
        <f t="shared" si="247"/>
        <v/>
      </c>
      <c r="BJ148" s="254" t="str">
        <f t="shared" si="248"/>
        <v/>
      </c>
      <c r="BK148" s="254" t="str">
        <f t="shared" si="249"/>
        <v/>
      </c>
      <c r="BL148" s="254" t="str">
        <f t="shared" si="250"/>
        <v/>
      </c>
      <c r="BM148" s="254" t="str">
        <f t="shared" si="251"/>
        <v/>
      </c>
      <c r="BN148" s="254" t="str">
        <f t="shared" si="252"/>
        <v/>
      </c>
      <c r="BO148" s="254" t="str">
        <f t="shared" si="253"/>
        <v/>
      </c>
      <c r="BP148" s="254" t="str">
        <f t="shared" si="254"/>
        <v/>
      </c>
      <c r="BQ148" s="264" t="str">
        <f t="shared" si="255"/>
        <v/>
      </c>
      <c r="BR148" s="261" t="str">
        <f t="shared" si="115"/>
        <v/>
      </c>
      <c r="BS148" s="254" t="str">
        <f t="shared" si="116"/>
        <v/>
      </c>
      <c r="BT148" s="254" t="str">
        <f t="shared" si="225"/>
        <v/>
      </c>
      <c r="BU148" s="265" t="str">
        <f t="shared" si="118"/>
        <v/>
      </c>
      <c r="BV148" s="263" t="str">
        <f t="shared" si="119"/>
        <v/>
      </c>
      <c r="BW148" s="254" t="str">
        <f t="shared" si="226"/>
        <v/>
      </c>
      <c r="BX148" s="254" t="str">
        <f t="shared" si="121"/>
        <v/>
      </c>
      <c r="BY148" s="264" t="str">
        <f t="shared" si="122"/>
        <v/>
      </c>
      <c r="BZ148" s="254" t="str">
        <f t="shared" si="123"/>
        <v/>
      </c>
      <c r="CA148" s="254">
        <f t="shared" si="259"/>
        <v>0</v>
      </c>
      <c r="CB148" s="254">
        <f t="shared" si="260"/>
        <v>0</v>
      </c>
      <c r="CC148" s="254">
        <f t="shared" si="261"/>
        <v>0</v>
      </c>
      <c r="CD148" s="254">
        <f t="shared" si="262"/>
        <v>0</v>
      </c>
      <c r="CE148" s="254">
        <f t="shared" si="263"/>
        <v>0</v>
      </c>
      <c r="CF148" s="254">
        <f t="shared" si="264"/>
        <v>0</v>
      </c>
      <c r="CG148" s="254">
        <f t="shared" si="265"/>
        <v>0</v>
      </c>
      <c r="CH148" s="254">
        <f t="shared" si="266"/>
        <v>0</v>
      </c>
      <c r="CI148" s="254">
        <f t="shared" si="267"/>
        <v>0</v>
      </c>
      <c r="CJ148" s="254">
        <f t="shared" si="268"/>
        <v>0</v>
      </c>
      <c r="CK148" s="254">
        <f t="shared" si="269"/>
        <v>0</v>
      </c>
      <c r="CL148" s="254">
        <f t="shared" si="270"/>
        <v>0</v>
      </c>
      <c r="CM148" s="254">
        <f t="shared" si="271"/>
        <v>0</v>
      </c>
      <c r="CN148" s="254">
        <f t="shared" si="272"/>
        <v>0</v>
      </c>
      <c r="CO148" s="254">
        <f t="shared" si="273"/>
        <v>0</v>
      </c>
      <c r="CP148" s="254">
        <f t="shared" si="274"/>
        <v>0</v>
      </c>
      <c r="CQ148" s="254">
        <f t="shared" si="275"/>
        <v>0</v>
      </c>
      <c r="CR148" s="254">
        <f t="shared" si="276"/>
        <v>0</v>
      </c>
      <c r="CS148" s="254">
        <f t="shared" si="277"/>
        <v>0</v>
      </c>
      <c r="CT148" s="254">
        <f t="shared" si="278"/>
        <v>0</v>
      </c>
      <c r="CU148" s="254">
        <f t="shared" si="279"/>
        <v>0</v>
      </c>
      <c r="CV148" s="254">
        <f t="shared" si="280"/>
        <v>0</v>
      </c>
      <c r="CW148" s="254">
        <f t="shared" si="281"/>
        <v>0</v>
      </c>
      <c r="CX148" s="254">
        <f t="shared" si="282"/>
        <v>0</v>
      </c>
      <c r="CY148" s="254">
        <f t="shared" si="283"/>
        <v>0</v>
      </c>
      <c r="CZ148" s="254">
        <f t="shared" si="284"/>
        <v>0</v>
      </c>
      <c r="DA148" s="254">
        <f t="shared" si="285"/>
        <v>0</v>
      </c>
      <c r="DB148" s="254">
        <f t="shared" si="286"/>
        <v>0</v>
      </c>
      <c r="DC148" s="254">
        <f t="shared" si="287"/>
        <v>0</v>
      </c>
      <c r="DD148" s="254">
        <f t="shared" si="288"/>
        <v>0</v>
      </c>
      <c r="DE148" s="254">
        <f t="shared" si="289"/>
        <v>0</v>
      </c>
      <c r="DF148" s="254">
        <f t="shared" si="290"/>
        <v>0</v>
      </c>
      <c r="DG148" s="254">
        <f t="shared" si="291"/>
        <v>0</v>
      </c>
      <c r="DH148" s="254">
        <f t="shared" si="292"/>
        <v>0</v>
      </c>
      <c r="DI148" s="254">
        <f t="shared" si="293"/>
        <v>0</v>
      </c>
      <c r="DJ148" s="254">
        <f t="shared" si="294"/>
        <v>0</v>
      </c>
      <c r="DK148" s="254">
        <f t="shared" si="295"/>
        <v>0</v>
      </c>
      <c r="DL148" s="254">
        <f t="shared" si="296"/>
        <v>0</v>
      </c>
      <c r="DM148" s="254">
        <f t="shared" si="297"/>
        <v>0</v>
      </c>
      <c r="DN148" s="254">
        <f t="shared" si="298"/>
        <v>0</v>
      </c>
      <c r="DO148" s="254">
        <f t="shared" si="299"/>
        <v>0</v>
      </c>
      <c r="DP148" s="254">
        <f t="shared" si="300"/>
        <v>0</v>
      </c>
      <c r="DQ148" s="254">
        <f t="shared" si="301"/>
        <v>0</v>
      </c>
      <c r="DR148" s="254">
        <f t="shared" si="302"/>
        <v>0</v>
      </c>
      <c r="DS148" s="254">
        <f t="shared" si="303"/>
        <v>0</v>
      </c>
      <c r="DT148" s="254">
        <f t="shared" si="304"/>
        <v>0</v>
      </c>
      <c r="DU148" s="254">
        <f t="shared" si="305"/>
        <v>0</v>
      </c>
      <c r="DV148" s="254">
        <f t="shared" si="306"/>
        <v>0</v>
      </c>
    </row>
    <row r="149" spans="1:126" ht="24" customHeight="1">
      <c r="A149" s="11" t="str">
        <f ca="1">IF(AG149&lt;&gt;"OK","",CONCATENATE(TEXT('Front Page'!$F$33,"000"),TEXT('Front Page'!$F$31,"000"),"-",LEFT('Front Page'!$R$53,5),"-",LEFT(D149,1),AJ149, "-",TEXT(B149,"000")))</f>
        <v/>
      </c>
      <c r="B149" s="12" t="str">
        <f>IFERROR(IF(E149="","",MAX(B$17:B148)+1),"")</f>
        <v/>
      </c>
      <c r="C149" s="13"/>
      <c r="D149" s="29" t="str">
        <f t="shared" si="141"/>
        <v>None</v>
      </c>
      <c r="E149" s="29" t="str">
        <f t="shared" si="109"/>
        <v/>
      </c>
      <c r="F149" s="29" t="str">
        <f t="shared" si="110"/>
        <v/>
      </c>
      <c r="G149" s="363"/>
      <c r="H149" s="364"/>
      <c r="I149" s="325" t="str">
        <f t="shared" si="224"/>
        <v>No</v>
      </c>
      <c r="J149" s="314">
        <v>0</v>
      </c>
      <c r="K149" s="312">
        <v>0</v>
      </c>
      <c r="L149" s="312">
        <v>0</v>
      </c>
      <c r="M149" s="312">
        <v>0</v>
      </c>
      <c r="N149" s="312">
        <v>0</v>
      </c>
      <c r="O149" s="312">
        <v>0</v>
      </c>
      <c r="P149" s="312">
        <v>0</v>
      </c>
      <c r="Q149" s="312">
        <v>0</v>
      </c>
      <c r="R149" s="312">
        <v>0</v>
      </c>
      <c r="S149" s="312">
        <v>0</v>
      </c>
      <c r="T149" s="312">
        <v>0</v>
      </c>
      <c r="U149" s="312">
        <v>0</v>
      </c>
      <c r="V149" s="313">
        <v>1</v>
      </c>
      <c r="W149" s="313">
        <v>1</v>
      </c>
      <c r="X149" s="312">
        <v>0</v>
      </c>
      <c r="Y149" s="312">
        <v>0</v>
      </c>
      <c r="Z149" s="312">
        <v>0</v>
      </c>
      <c r="AA149" s="14">
        <v>0</v>
      </c>
      <c r="AB149" s="317"/>
      <c r="AC149" s="15" t="str">
        <f t="shared" si="227"/>
        <v/>
      </c>
      <c r="AD149" s="15" t="str">
        <f t="shared" si="228"/>
        <v/>
      </c>
      <c r="AE149" s="16" t="str">
        <f t="shared" si="229"/>
        <v>0 - 0</v>
      </c>
      <c r="AF149" s="20" t="str">
        <f t="shared" si="307"/>
        <v>Not an offer</v>
      </c>
      <c r="AG149" s="276" t="str">
        <f t="shared" si="256"/>
        <v>Not an Offer</v>
      </c>
      <c r="AH149" s="150"/>
      <c r="AI149" s="254">
        <v>133</v>
      </c>
      <c r="AJ149" s="149" t="str">
        <f t="shared" si="257"/>
        <v>00-TAG</v>
      </c>
      <c r="AK149" s="254" t="b">
        <f t="shared" si="111"/>
        <v>0</v>
      </c>
      <c r="AL149" s="254">
        <f t="shared" si="230"/>
        <v>0</v>
      </c>
      <c r="AM149" s="254">
        <f t="shared" si="258"/>
        <v>0</v>
      </c>
      <c r="AN149" s="288">
        <f t="shared" si="231"/>
        <v>0</v>
      </c>
      <c r="AO149" s="288">
        <f>IF(AND($BU149=$BV149,BU149=AO$13),$J149&amp;$K149&amp;$L149&amp;$M149&amp;$N149&amp;$O149&amp;$P149&amp;$Q149&amp;$R149&amp;$S149&amp;$T149&amp;$U149,IFERROR(MATCH($AN149,AO$17:AO148,0),-1000))</f>
        <v>1</v>
      </c>
      <c r="AP149" s="288">
        <f>IF(AND($BU149=$BV149,BV149=AP$13),$J149&amp;$K149&amp;$L149&amp;$M149&amp;$N149&amp;$O149&amp;$P149&amp;$Q149&amp;$R149&amp;$S149&amp;$T149&amp;$U149,IFERROR(MATCH($AN149,AP$17:AP148,0),-1000))</f>
        <v>1</v>
      </c>
      <c r="AQ149" s="288">
        <f>IF(AND($BU149=$BV149,BW149=AQ$13),$J149&amp;$K149&amp;$L149&amp;$M149&amp;$N149&amp;$O149&amp;$P149&amp;$Q149&amp;$R149&amp;$S149&amp;$T149&amp;$U149,IFERROR(MATCH($AN149,AQ$17:AQ148,0),-1000))</f>
        <v>1</v>
      </c>
      <c r="AR149" s="288">
        <f>IF(AND($BU149=$BV149,BX149=AR$13),$J149&amp;$K149&amp;$L149&amp;$M149&amp;$N149&amp;$O149&amp;$P149&amp;$Q149&amp;$R149&amp;$S149&amp;$T149&amp;$U149,IFERROR(MATCH($AN149,AR$17:AR148,0),-1000))</f>
        <v>1</v>
      </c>
      <c r="AS149" s="254">
        <f t="shared" si="112"/>
        <v>0</v>
      </c>
      <c r="AT149" s="261" t="str">
        <f t="shared" si="232"/>
        <v/>
      </c>
      <c r="AU149" s="254" t="str">
        <f t="shared" si="233"/>
        <v/>
      </c>
      <c r="AV149" s="254" t="str">
        <f t="shared" si="234"/>
        <v/>
      </c>
      <c r="AW149" s="254" t="str">
        <f t="shared" si="235"/>
        <v/>
      </c>
      <c r="AX149" s="254" t="str">
        <f t="shared" si="236"/>
        <v/>
      </c>
      <c r="AY149" s="254" t="str">
        <f t="shared" si="237"/>
        <v/>
      </c>
      <c r="AZ149" s="254" t="str">
        <f t="shared" si="238"/>
        <v/>
      </c>
      <c r="BA149" s="254" t="str">
        <f t="shared" si="239"/>
        <v/>
      </c>
      <c r="BB149" s="254" t="str">
        <f t="shared" si="240"/>
        <v/>
      </c>
      <c r="BC149" s="254" t="str">
        <f t="shared" si="241"/>
        <v/>
      </c>
      <c r="BD149" s="254" t="str">
        <f t="shared" si="242"/>
        <v/>
      </c>
      <c r="BE149" s="262" t="str">
        <f t="shared" si="243"/>
        <v/>
      </c>
      <c r="BF149" s="263" t="str">
        <f t="shared" si="244"/>
        <v/>
      </c>
      <c r="BG149" s="254" t="str">
        <f t="shared" si="245"/>
        <v/>
      </c>
      <c r="BH149" s="254" t="str">
        <f t="shared" si="246"/>
        <v/>
      </c>
      <c r="BI149" s="254" t="str">
        <f t="shared" si="247"/>
        <v/>
      </c>
      <c r="BJ149" s="254" t="str">
        <f t="shared" si="248"/>
        <v/>
      </c>
      <c r="BK149" s="254" t="str">
        <f t="shared" si="249"/>
        <v/>
      </c>
      <c r="BL149" s="254" t="str">
        <f t="shared" si="250"/>
        <v/>
      </c>
      <c r="BM149" s="254" t="str">
        <f t="shared" si="251"/>
        <v/>
      </c>
      <c r="BN149" s="254" t="str">
        <f t="shared" si="252"/>
        <v/>
      </c>
      <c r="BO149" s="254" t="str">
        <f t="shared" si="253"/>
        <v/>
      </c>
      <c r="BP149" s="254" t="str">
        <f t="shared" si="254"/>
        <v/>
      </c>
      <c r="BQ149" s="264" t="str">
        <f t="shared" si="255"/>
        <v/>
      </c>
      <c r="BR149" s="261" t="str">
        <f t="shared" si="115"/>
        <v/>
      </c>
      <c r="BS149" s="254" t="str">
        <f t="shared" si="116"/>
        <v/>
      </c>
      <c r="BT149" s="254" t="str">
        <f t="shared" si="225"/>
        <v/>
      </c>
      <c r="BU149" s="265" t="str">
        <f t="shared" si="118"/>
        <v/>
      </c>
      <c r="BV149" s="263" t="str">
        <f t="shared" si="119"/>
        <v/>
      </c>
      <c r="BW149" s="254" t="str">
        <f t="shared" si="226"/>
        <v/>
      </c>
      <c r="BX149" s="254" t="str">
        <f t="shared" si="121"/>
        <v/>
      </c>
      <c r="BY149" s="264" t="str">
        <f t="shared" si="122"/>
        <v/>
      </c>
      <c r="BZ149" s="254" t="str">
        <f t="shared" si="123"/>
        <v/>
      </c>
      <c r="CA149" s="254">
        <f t="shared" si="259"/>
        <v>0</v>
      </c>
      <c r="CB149" s="254">
        <f t="shared" si="260"/>
        <v>0</v>
      </c>
      <c r="CC149" s="254">
        <f t="shared" si="261"/>
        <v>0</v>
      </c>
      <c r="CD149" s="254">
        <f t="shared" si="262"/>
        <v>0</v>
      </c>
      <c r="CE149" s="254">
        <f t="shared" si="263"/>
        <v>0</v>
      </c>
      <c r="CF149" s="254">
        <f t="shared" si="264"/>
        <v>0</v>
      </c>
      <c r="CG149" s="254">
        <f t="shared" si="265"/>
        <v>0</v>
      </c>
      <c r="CH149" s="254">
        <f t="shared" si="266"/>
        <v>0</v>
      </c>
      <c r="CI149" s="254">
        <f t="shared" si="267"/>
        <v>0</v>
      </c>
      <c r="CJ149" s="254">
        <f t="shared" si="268"/>
        <v>0</v>
      </c>
      <c r="CK149" s="254">
        <f t="shared" si="269"/>
        <v>0</v>
      </c>
      <c r="CL149" s="254">
        <f t="shared" si="270"/>
        <v>0</v>
      </c>
      <c r="CM149" s="254">
        <f t="shared" si="271"/>
        <v>0</v>
      </c>
      <c r="CN149" s="254">
        <f t="shared" si="272"/>
        <v>0</v>
      </c>
      <c r="CO149" s="254">
        <f t="shared" si="273"/>
        <v>0</v>
      </c>
      <c r="CP149" s="254">
        <f t="shared" si="274"/>
        <v>0</v>
      </c>
      <c r="CQ149" s="254">
        <f t="shared" si="275"/>
        <v>0</v>
      </c>
      <c r="CR149" s="254">
        <f t="shared" si="276"/>
        <v>0</v>
      </c>
      <c r="CS149" s="254">
        <f t="shared" si="277"/>
        <v>0</v>
      </c>
      <c r="CT149" s="254">
        <f t="shared" si="278"/>
        <v>0</v>
      </c>
      <c r="CU149" s="254">
        <f t="shared" si="279"/>
        <v>0</v>
      </c>
      <c r="CV149" s="254">
        <f t="shared" si="280"/>
        <v>0</v>
      </c>
      <c r="CW149" s="254">
        <f t="shared" si="281"/>
        <v>0</v>
      </c>
      <c r="CX149" s="254">
        <f t="shared" si="282"/>
        <v>0</v>
      </c>
      <c r="CY149" s="254">
        <f t="shared" si="283"/>
        <v>0</v>
      </c>
      <c r="CZ149" s="254">
        <f t="shared" si="284"/>
        <v>0</v>
      </c>
      <c r="DA149" s="254">
        <f t="shared" si="285"/>
        <v>0</v>
      </c>
      <c r="DB149" s="254">
        <f t="shared" si="286"/>
        <v>0</v>
      </c>
      <c r="DC149" s="254">
        <f t="shared" si="287"/>
        <v>0</v>
      </c>
      <c r="DD149" s="254">
        <f t="shared" si="288"/>
        <v>0</v>
      </c>
      <c r="DE149" s="254">
        <f t="shared" si="289"/>
        <v>0</v>
      </c>
      <c r="DF149" s="254">
        <f t="shared" si="290"/>
        <v>0</v>
      </c>
      <c r="DG149" s="254">
        <f t="shared" si="291"/>
        <v>0</v>
      </c>
      <c r="DH149" s="254">
        <f t="shared" si="292"/>
        <v>0</v>
      </c>
      <c r="DI149" s="254">
        <f t="shared" si="293"/>
        <v>0</v>
      </c>
      <c r="DJ149" s="254">
        <f t="shared" si="294"/>
        <v>0</v>
      </c>
      <c r="DK149" s="254">
        <f t="shared" si="295"/>
        <v>0</v>
      </c>
      <c r="DL149" s="254">
        <f t="shared" si="296"/>
        <v>0</v>
      </c>
      <c r="DM149" s="254">
        <f t="shared" si="297"/>
        <v>0</v>
      </c>
      <c r="DN149" s="254">
        <f t="shared" si="298"/>
        <v>0</v>
      </c>
      <c r="DO149" s="254">
        <f t="shared" si="299"/>
        <v>0</v>
      </c>
      <c r="DP149" s="254">
        <f t="shared" si="300"/>
        <v>0</v>
      </c>
      <c r="DQ149" s="254">
        <f t="shared" si="301"/>
        <v>0</v>
      </c>
      <c r="DR149" s="254">
        <f t="shared" si="302"/>
        <v>0</v>
      </c>
      <c r="DS149" s="254">
        <f t="shared" si="303"/>
        <v>0</v>
      </c>
      <c r="DT149" s="254">
        <f t="shared" si="304"/>
        <v>0</v>
      </c>
      <c r="DU149" s="254">
        <f t="shared" si="305"/>
        <v>0</v>
      </c>
      <c r="DV149" s="254">
        <f t="shared" si="306"/>
        <v>0</v>
      </c>
    </row>
    <row r="150" spans="1:126" ht="24" customHeight="1">
      <c r="A150" s="11" t="str">
        <f ca="1">IF(AG150&lt;&gt;"OK","",CONCATENATE(TEXT('Front Page'!$F$33,"000"),TEXT('Front Page'!$F$31,"000"),"-",LEFT('Front Page'!$R$53,5),"-",LEFT(D150,1),AJ150, "-",TEXT(B150,"000")))</f>
        <v/>
      </c>
      <c r="B150" s="12" t="str">
        <f>IFERROR(IF(E150="","",MAX(B$17:B149)+1),"")</f>
        <v/>
      </c>
      <c r="C150" s="13"/>
      <c r="D150" s="29" t="str">
        <f t="shared" si="141"/>
        <v>None</v>
      </c>
      <c r="E150" s="29" t="str">
        <f t="shared" si="109"/>
        <v/>
      </c>
      <c r="F150" s="29" t="str">
        <f t="shared" si="110"/>
        <v/>
      </c>
      <c r="G150" s="363"/>
      <c r="H150" s="364"/>
      <c r="I150" s="325" t="str">
        <f t="shared" si="224"/>
        <v>No</v>
      </c>
      <c r="J150" s="314">
        <v>0</v>
      </c>
      <c r="K150" s="312">
        <v>0</v>
      </c>
      <c r="L150" s="312">
        <v>0</v>
      </c>
      <c r="M150" s="312">
        <v>0</v>
      </c>
      <c r="N150" s="312">
        <v>0</v>
      </c>
      <c r="O150" s="312">
        <v>0</v>
      </c>
      <c r="P150" s="312">
        <v>0</v>
      </c>
      <c r="Q150" s="312">
        <v>0</v>
      </c>
      <c r="R150" s="312">
        <v>0</v>
      </c>
      <c r="S150" s="312">
        <v>0</v>
      </c>
      <c r="T150" s="312">
        <v>0</v>
      </c>
      <c r="U150" s="312">
        <v>0</v>
      </c>
      <c r="V150" s="313">
        <v>1</v>
      </c>
      <c r="W150" s="313">
        <v>1</v>
      </c>
      <c r="X150" s="312">
        <v>0</v>
      </c>
      <c r="Y150" s="312">
        <v>0</v>
      </c>
      <c r="Z150" s="312">
        <v>0</v>
      </c>
      <c r="AA150" s="14">
        <v>0</v>
      </c>
      <c r="AB150" s="317"/>
      <c r="AC150" s="15" t="str">
        <f t="shared" si="227"/>
        <v/>
      </c>
      <c r="AD150" s="15" t="str">
        <f t="shared" si="228"/>
        <v/>
      </c>
      <c r="AE150" s="16" t="str">
        <f t="shared" si="229"/>
        <v>0 - 0</v>
      </c>
      <c r="AF150" s="20" t="str">
        <f t="shared" si="307"/>
        <v>Not an offer</v>
      </c>
      <c r="AG150" s="276" t="str">
        <f t="shared" si="256"/>
        <v>Not an Offer</v>
      </c>
      <c r="AH150" s="150"/>
      <c r="AI150" s="254">
        <v>134</v>
      </c>
      <c r="AJ150" s="149" t="str">
        <f t="shared" si="257"/>
        <v>00-TAG</v>
      </c>
      <c r="AK150" s="254" t="b">
        <f t="shared" si="111"/>
        <v>0</v>
      </c>
      <c r="AL150" s="254">
        <f t="shared" si="230"/>
        <v>0</v>
      </c>
      <c r="AM150" s="254">
        <f t="shared" si="258"/>
        <v>0</v>
      </c>
      <c r="AN150" s="288">
        <f t="shared" si="231"/>
        <v>0</v>
      </c>
      <c r="AO150" s="288">
        <f>IF(AND($BU150=$BV150,BU150=AO$13),$J150&amp;$K150&amp;$L150&amp;$M150&amp;$N150&amp;$O150&amp;$P150&amp;$Q150&amp;$R150&amp;$S150&amp;$T150&amp;$U150,IFERROR(MATCH($AN150,AO$17:AO149,0),-1000))</f>
        <v>1</v>
      </c>
      <c r="AP150" s="288">
        <f>IF(AND($BU150=$BV150,BV150=AP$13),$J150&amp;$K150&amp;$L150&amp;$M150&amp;$N150&amp;$O150&amp;$P150&amp;$Q150&amp;$R150&amp;$S150&amp;$T150&amp;$U150,IFERROR(MATCH($AN150,AP$17:AP149,0),-1000))</f>
        <v>1</v>
      </c>
      <c r="AQ150" s="288">
        <f>IF(AND($BU150=$BV150,BW150=AQ$13),$J150&amp;$K150&amp;$L150&amp;$M150&amp;$N150&amp;$O150&amp;$P150&amp;$Q150&amp;$R150&amp;$S150&amp;$T150&amp;$U150,IFERROR(MATCH($AN150,AQ$17:AQ149,0),-1000))</f>
        <v>1</v>
      </c>
      <c r="AR150" s="288">
        <f>IF(AND($BU150=$BV150,BX150=AR$13),$J150&amp;$K150&amp;$L150&amp;$M150&amp;$N150&amp;$O150&amp;$P150&amp;$Q150&amp;$R150&amp;$S150&amp;$T150&amp;$U150,IFERROR(MATCH($AN150,AR$17:AR149,0),-1000))</f>
        <v>1</v>
      </c>
      <c r="AS150" s="254">
        <f t="shared" si="112"/>
        <v>0</v>
      </c>
      <c r="AT150" s="261" t="str">
        <f t="shared" si="232"/>
        <v/>
      </c>
      <c r="AU150" s="254" t="str">
        <f t="shared" si="233"/>
        <v/>
      </c>
      <c r="AV150" s="254" t="str">
        <f t="shared" si="234"/>
        <v/>
      </c>
      <c r="AW150" s="254" t="str">
        <f t="shared" si="235"/>
        <v/>
      </c>
      <c r="AX150" s="254" t="str">
        <f t="shared" si="236"/>
        <v/>
      </c>
      <c r="AY150" s="254" t="str">
        <f t="shared" si="237"/>
        <v/>
      </c>
      <c r="AZ150" s="254" t="str">
        <f t="shared" si="238"/>
        <v/>
      </c>
      <c r="BA150" s="254" t="str">
        <f t="shared" si="239"/>
        <v/>
      </c>
      <c r="BB150" s="254" t="str">
        <f t="shared" si="240"/>
        <v/>
      </c>
      <c r="BC150" s="254" t="str">
        <f t="shared" si="241"/>
        <v/>
      </c>
      <c r="BD150" s="254" t="str">
        <f t="shared" si="242"/>
        <v/>
      </c>
      <c r="BE150" s="262" t="str">
        <f t="shared" si="243"/>
        <v/>
      </c>
      <c r="BF150" s="263" t="str">
        <f t="shared" si="244"/>
        <v/>
      </c>
      <c r="BG150" s="254" t="str">
        <f t="shared" si="245"/>
        <v/>
      </c>
      <c r="BH150" s="254" t="str">
        <f t="shared" si="246"/>
        <v/>
      </c>
      <c r="BI150" s="254" t="str">
        <f t="shared" si="247"/>
        <v/>
      </c>
      <c r="BJ150" s="254" t="str">
        <f t="shared" si="248"/>
        <v/>
      </c>
      <c r="BK150" s="254" t="str">
        <f t="shared" si="249"/>
        <v/>
      </c>
      <c r="BL150" s="254" t="str">
        <f t="shared" si="250"/>
        <v/>
      </c>
      <c r="BM150" s="254" t="str">
        <f t="shared" si="251"/>
        <v/>
      </c>
      <c r="BN150" s="254" t="str">
        <f t="shared" si="252"/>
        <v/>
      </c>
      <c r="BO150" s="254" t="str">
        <f t="shared" si="253"/>
        <v/>
      </c>
      <c r="BP150" s="254" t="str">
        <f t="shared" si="254"/>
        <v/>
      </c>
      <c r="BQ150" s="264" t="str">
        <f t="shared" si="255"/>
        <v/>
      </c>
      <c r="BR150" s="261" t="str">
        <f t="shared" si="115"/>
        <v/>
      </c>
      <c r="BS150" s="254" t="str">
        <f t="shared" si="116"/>
        <v/>
      </c>
      <c r="BT150" s="254" t="str">
        <f t="shared" si="225"/>
        <v/>
      </c>
      <c r="BU150" s="265" t="str">
        <f t="shared" si="118"/>
        <v/>
      </c>
      <c r="BV150" s="263" t="str">
        <f t="shared" si="119"/>
        <v/>
      </c>
      <c r="BW150" s="254" t="str">
        <f t="shared" si="226"/>
        <v/>
      </c>
      <c r="BX150" s="254" t="str">
        <f t="shared" si="121"/>
        <v/>
      </c>
      <c r="BY150" s="264" t="str">
        <f t="shared" si="122"/>
        <v/>
      </c>
      <c r="BZ150" s="254" t="str">
        <f t="shared" si="123"/>
        <v/>
      </c>
      <c r="CA150" s="254">
        <f t="shared" si="259"/>
        <v>0</v>
      </c>
      <c r="CB150" s="254">
        <f t="shared" si="260"/>
        <v>0</v>
      </c>
      <c r="CC150" s="254">
        <f t="shared" si="261"/>
        <v>0</v>
      </c>
      <c r="CD150" s="254">
        <f t="shared" si="262"/>
        <v>0</v>
      </c>
      <c r="CE150" s="254">
        <f t="shared" si="263"/>
        <v>0</v>
      </c>
      <c r="CF150" s="254">
        <f t="shared" si="264"/>
        <v>0</v>
      </c>
      <c r="CG150" s="254">
        <f t="shared" si="265"/>
        <v>0</v>
      </c>
      <c r="CH150" s="254">
        <f t="shared" si="266"/>
        <v>0</v>
      </c>
      <c r="CI150" s="254">
        <f t="shared" si="267"/>
        <v>0</v>
      </c>
      <c r="CJ150" s="254">
        <f t="shared" si="268"/>
        <v>0</v>
      </c>
      <c r="CK150" s="254">
        <f t="shared" si="269"/>
        <v>0</v>
      </c>
      <c r="CL150" s="254">
        <f t="shared" si="270"/>
        <v>0</v>
      </c>
      <c r="CM150" s="254">
        <f t="shared" si="271"/>
        <v>0</v>
      </c>
      <c r="CN150" s="254">
        <f t="shared" si="272"/>
        <v>0</v>
      </c>
      <c r="CO150" s="254">
        <f t="shared" si="273"/>
        <v>0</v>
      </c>
      <c r="CP150" s="254">
        <f t="shared" si="274"/>
        <v>0</v>
      </c>
      <c r="CQ150" s="254">
        <f t="shared" si="275"/>
        <v>0</v>
      </c>
      <c r="CR150" s="254">
        <f t="shared" si="276"/>
        <v>0</v>
      </c>
      <c r="CS150" s="254">
        <f t="shared" si="277"/>
        <v>0</v>
      </c>
      <c r="CT150" s="254">
        <f t="shared" si="278"/>
        <v>0</v>
      </c>
      <c r="CU150" s="254">
        <f t="shared" si="279"/>
        <v>0</v>
      </c>
      <c r="CV150" s="254">
        <f t="shared" si="280"/>
        <v>0</v>
      </c>
      <c r="CW150" s="254">
        <f t="shared" si="281"/>
        <v>0</v>
      </c>
      <c r="CX150" s="254">
        <f t="shared" si="282"/>
        <v>0</v>
      </c>
      <c r="CY150" s="254">
        <f t="shared" si="283"/>
        <v>0</v>
      </c>
      <c r="CZ150" s="254">
        <f t="shared" si="284"/>
        <v>0</v>
      </c>
      <c r="DA150" s="254">
        <f t="shared" si="285"/>
        <v>0</v>
      </c>
      <c r="DB150" s="254">
        <f t="shared" si="286"/>
        <v>0</v>
      </c>
      <c r="DC150" s="254">
        <f t="shared" si="287"/>
        <v>0</v>
      </c>
      <c r="DD150" s="254">
        <f t="shared" si="288"/>
        <v>0</v>
      </c>
      <c r="DE150" s="254">
        <f t="shared" si="289"/>
        <v>0</v>
      </c>
      <c r="DF150" s="254">
        <f t="shared" si="290"/>
        <v>0</v>
      </c>
      <c r="DG150" s="254">
        <f t="shared" si="291"/>
        <v>0</v>
      </c>
      <c r="DH150" s="254">
        <f t="shared" si="292"/>
        <v>0</v>
      </c>
      <c r="DI150" s="254">
        <f t="shared" si="293"/>
        <v>0</v>
      </c>
      <c r="DJ150" s="254">
        <f t="shared" si="294"/>
        <v>0</v>
      </c>
      <c r="DK150" s="254">
        <f t="shared" si="295"/>
        <v>0</v>
      </c>
      <c r="DL150" s="254">
        <f t="shared" si="296"/>
        <v>0</v>
      </c>
      <c r="DM150" s="254">
        <f t="shared" si="297"/>
        <v>0</v>
      </c>
      <c r="DN150" s="254">
        <f t="shared" si="298"/>
        <v>0</v>
      </c>
      <c r="DO150" s="254">
        <f t="shared" si="299"/>
        <v>0</v>
      </c>
      <c r="DP150" s="254">
        <f t="shared" si="300"/>
        <v>0</v>
      </c>
      <c r="DQ150" s="254">
        <f t="shared" si="301"/>
        <v>0</v>
      </c>
      <c r="DR150" s="254">
        <f t="shared" si="302"/>
        <v>0</v>
      </c>
      <c r="DS150" s="254">
        <f t="shared" si="303"/>
        <v>0</v>
      </c>
      <c r="DT150" s="254">
        <f t="shared" si="304"/>
        <v>0</v>
      </c>
      <c r="DU150" s="254">
        <f t="shared" si="305"/>
        <v>0</v>
      </c>
      <c r="DV150" s="254">
        <f t="shared" si="306"/>
        <v>0</v>
      </c>
    </row>
    <row r="151" spans="1:126" ht="24" customHeight="1">
      <c r="A151" s="11" t="str">
        <f ca="1">IF(AG151&lt;&gt;"OK","",CONCATENATE(TEXT('Front Page'!$F$33,"000"),TEXT('Front Page'!$F$31,"000"),"-",LEFT('Front Page'!$R$53,5),"-",LEFT(D151,1),AJ151, "-",TEXT(B151,"000")))</f>
        <v/>
      </c>
      <c r="B151" s="12" t="str">
        <f>IFERROR(IF(E151="","",MAX(B$17:B150)+1),"")</f>
        <v/>
      </c>
      <c r="C151" s="13"/>
      <c r="D151" s="29" t="str">
        <f t="shared" si="141"/>
        <v>None</v>
      </c>
      <c r="E151" s="29" t="str">
        <f t="shared" si="109"/>
        <v/>
      </c>
      <c r="F151" s="29" t="str">
        <f t="shared" si="110"/>
        <v/>
      </c>
      <c r="G151" s="363"/>
      <c r="H151" s="364"/>
      <c r="I151" s="325" t="str">
        <f t="shared" si="224"/>
        <v>No</v>
      </c>
      <c r="J151" s="314">
        <v>0</v>
      </c>
      <c r="K151" s="312">
        <v>0</v>
      </c>
      <c r="L151" s="312">
        <v>0</v>
      </c>
      <c r="M151" s="312">
        <v>0</v>
      </c>
      <c r="N151" s="312">
        <v>0</v>
      </c>
      <c r="O151" s="312">
        <v>0</v>
      </c>
      <c r="P151" s="312">
        <v>0</v>
      </c>
      <c r="Q151" s="312">
        <v>0</v>
      </c>
      <c r="R151" s="312">
        <v>0</v>
      </c>
      <c r="S151" s="312">
        <v>0</v>
      </c>
      <c r="T151" s="312">
        <v>0</v>
      </c>
      <c r="U151" s="312">
        <v>0</v>
      </c>
      <c r="V151" s="313">
        <v>1</v>
      </c>
      <c r="W151" s="313">
        <v>1</v>
      </c>
      <c r="X151" s="312">
        <v>0</v>
      </c>
      <c r="Y151" s="312">
        <v>0</v>
      </c>
      <c r="Z151" s="312">
        <v>0</v>
      </c>
      <c r="AA151" s="14">
        <v>0</v>
      </c>
      <c r="AB151" s="317"/>
      <c r="AC151" s="15" t="str">
        <f t="shared" si="227"/>
        <v/>
      </c>
      <c r="AD151" s="15" t="str">
        <f t="shared" si="228"/>
        <v/>
      </c>
      <c r="AE151" s="16" t="str">
        <f t="shared" si="229"/>
        <v>0 - 0</v>
      </c>
      <c r="AF151" s="20" t="str">
        <f t="shared" si="307"/>
        <v>Not an offer</v>
      </c>
      <c r="AG151" s="276" t="str">
        <f t="shared" si="256"/>
        <v>Not an Offer</v>
      </c>
      <c r="AH151" s="150"/>
      <c r="AI151" s="254">
        <v>135</v>
      </c>
      <c r="AJ151" s="149" t="str">
        <f t="shared" si="257"/>
        <v>00-TAG</v>
      </c>
      <c r="AK151" s="254" t="b">
        <f t="shared" si="111"/>
        <v>0</v>
      </c>
      <c r="AL151" s="254">
        <f t="shared" si="230"/>
        <v>0</v>
      </c>
      <c r="AM151" s="254">
        <f t="shared" si="258"/>
        <v>0</v>
      </c>
      <c r="AN151" s="288">
        <f t="shared" si="231"/>
        <v>0</v>
      </c>
      <c r="AO151" s="288">
        <f>IF(AND($BU151=$BV151,BU151=AO$13),$J151&amp;$K151&amp;$L151&amp;$M151&amp;$N151&amp;$O151&amp;$P151&amp;$Q151&amp;$R151&amp;$S151&amp;$T151&amp;$U151,IFERROR(MATCH($AN151,AO$17:AO150,0),-1000))</f>
        <v>1</v>
      </c>
      <c r="AP151" s="288">
        <f>IF(AND($BU151=$BV151,BV151=AP$13),$J151&amp;$K151&amp;$L151&amp;$M151&amp;$N151&amp;$O151&amp;$P151&amp;$Q151&amp;$R151&amp;$S151&amp;$T151&amp;$U151,IFERROR(MATCH($AN151,AP$17:AP150,0),-1000))</f>
        <v>1</v>
      </c>
      <c r="AQ151" s="288">
        <f>IF(AND($BU151=$BV151,BW151=AQ$13),$J151&amp;$K151&amp;$L151&amp;$M151&amp;$N151&amp;$O151&amp;$P151&amp;$Q151&amp;$R151&amp;$S151&amp;$T151&amp;$U151,IFERROR(MATCH($AN151,AQ$17:AQ150,0),-1000))</f>
        <v>1</v>
      </c>
      <c r="AR151" s="288">
        <f>IF(AND($BU151=$BV151,BX151=AR$13),$J151&amp;$K151&amp;$L151&amp;$M151&amp;$N151&amp;$O151&amp;$P151&amp;$Q151&amp;$R151&amp;$S151&amp;$T151&amp;$U151,IFERROR(MATCH($AN151,AR$17:AR150,0),-1000))</f>
        <v>1</v>
      </c>
      <c r="AS151" s="254">
        <f t="shared" si="112"/>
        <v>0</v>
      </c>
      <c r="AT151" s="261" t="str">
        <f t="shared" si="232"/>
        <v/>
      </c>
      <c r="AU151" s="254" t="str">
        <f t="shared" si="233"/>
        <v/>
      </c>
      <c r="AV151" s="254" t="str">
        <f t="shared" si="234"/>
        <v/>
      </c>
      <c r="AW151" s="254" t="str">
        <f t="shared" si="235"/>
        <v/>
      </c>
      <c r="AX151" s="254" t="str">
        <f t="shared" si="236"/>
        <v/>
      </c>
      <c r="AY151" s="254" t="str">
        <f t="shared" si="237"/>
        <v/>
      </c>
      <c r="AZ151" s="254" t="str">
        <f t="shared" si="238"/>
        <v/>
      </c>
      <c r="BA151" s="254" t="str">
        <f t="shared" si="239"/>
        <v/>
      </c>
      <c r="BB151" s="254" t="str">
        <f t="shared" si="240"/>
        <v/>
      </c>
      <c r="BC151" s="254" t="str">
        <f t="shared" si="241"/>
        <v/>
      </c>
      <c r="BD151" s="254" t="str">
        <f t="shared" si="242"/>
        <v/>
      </c>
      <c r="BE151" s="262" t="str">
        <f t="shared" si="243"/>
        <v/>
      </c>
      <c r="BF151" s="263" t="str">
        <f t="shared" si="244"/>
        <v/>
      </c>
      <c r="BG151" s="254" t="str">
        <f t="shared" si="245"/>
        <v/>
      </c>
      <c r="BH151" s="254" t="str">
        <f t="shared" si="246"/>
        <v/>
      </c>
      <c r="BI151" s="254" t="str">
        <f t="shared" si="247"/>
        <v/>
      </c>
      <c r="BJ151" s="254" t="str">
        <f t="shared" si="248"/>
        <v/>
      </c>
      <c r="BK151" s="254" t="str">
        <f t="shared" si="249"/>
        <v/>
      </c>
      <c r="BL151" s="254" t="str">
        <f t="shared" si="250"/>
        <v/>
      </c>
      <c r="BM151" s="254" t="str">
        <f t="shared" si="251"/>
        <v/>
      </c>
      <c r="BN151" s="254" t="str">
        <f t="shared" si="252"/>
        <v/>
      </c>
      <c r="BO151" s="254" t="str">
        <f t="shared" si="253"/>
        <v/>
      </c>
      <c r="BP151" s="254" t="str">
        <f t="shared" si="254"/>
        <v/>
      </c>
      <c r="BQ151" s="264" t="str">
        <f t="shared" si="255"/>
        <v/>
      </c>
      <c r="BR151" s="261" t="str">
        <f t="shared" si="115"/>
        <v/>
      </c>
      <c r="BS151" s="254" t="str">
        <f t="shared" si="116"/>
        <v/>
      </c>
      <c r="BT151" s="254" t="str">
        <f t="shared" si="225"/>
        <v/>
      </c>
      <c r="BU151" s="265" t="str">
        <f t="shared" si="118"/>
        <v/>
      </c>
      <c r="BV151" s="263" t="str">
        <f t="shared" si="119"/>
        <v/>
      </c>
      <c r="BW151" s="254" t="str">
        <f t="shared" si="226"/>
        <v/>
      </c>
      <c r="BX151" s="254" t="str">
        <f t="shared" si="121"/>
        <v/>
      </c>
      <c r="BY151" s="264" t="str">
        <f t="shared" si="122"/>
        <v/>
      </c>
      <c r="BZ151" s="254" t="str">
        <f t="shared" si="123"/>
        <v/>
      </c>
      <c r="CA151" s="254">
        <f t="shared" si="259"/>
        <v>0</v>
      </c>
      <c r="CB151" s="254">
        <f t="shared" si="260"/>
        <v>0</v>
      </c>
      <c r="CC151" s="254">
        <f t="shared" si="261"/>
        <v>0</v>
      </c>
      <c r="CD151" s="254">
        <f t="shared" si="262"/>
        <v>0</v>
      </c>
      <c r="CE151" s="254">
        <f t="shared" si="263"/>
        <v>0</v>
      </c>
      <c r="CF151" s="254">
        <f t="shared" si="264"/>
        <v>0</v>
      </c>
      <c r="CG151" s="254">
        <f t="shared" si="265"/>
        <v>0</v>
      </c>
      <c r="CH151" s="254">
        <f t="shared" si="266"/>
        <v>0</v>
      </c>
      <c r="CI151" s="254">
        <f t="shared" si="267"/>
        <v>0</v>
      </c>
      <c r="CJ151" s="254">
        <f t="shared" si="268"/>
        <v>0</v>
      </c>
      <c r="CK151" s="254">
        <f t="shared" si="269"/>
        <v>0</v>
      </c>
      <c r="CL151" s="254">
        <f t="shared" si="270"/>
        <v>0</v>
      </c>
      <c r="CM151" s="254">
        <f t="shared" si="271"/>
        <v>0</v>
      </c>
      <c r="CN151" s="254">
        <f t="shared" si="272"/>
        <v>0</v>
      </c>
      <c r="CO151" s="254">
        <f t="shared" si="273"/>
        <v>0</v>
      </c>
      <c r="CP151" s="254">
        <f t="shared" si="274"/>
        <v>0</v>
      </c>
      <c r="CQ151" s="254">
        <f t="shared" si="275"/>
        <v>0</v>
      </c>
      <c r="CR151" s="254">
        <f t="shared" si="276"/>
        <v>0</v>
      </c>
      <c r="CS151" s="254">
        <f t="shared" si="277"/>
        <v>0</v>
      </c>
      <c r="CT151" s="254">
        <f t="shared" si="278"/>
        <v>0</v>
      </c>
      <c r="CU151" s="254">
        <f t="shared" si="279"/>
        <v>0</v>
      </c>
      <c r="CV151" s="254">
        <f t="shared" si="280"/>
        <v>0</v>
      </c>
      <c r="CW151" s="254">
        <f t="shared" si="281"/>
        <v>0</v>
      </c>
      <c r="CX151" s="254">
        <f t="shared" si="282"/>
        <v>0</v>
      </c>
      <c r="CY151" s="254">
        <f t="shared" si="283"/>
        <v>0</v>
      </c>
      <c r="CZ151" s="254">
        <f t="shared" si="284"/>
        <v>0</v>
      </c>
      <c r="DA151" s="254">
        <f t="shared" si="285"/>
        <v>0</v>
      </c>
      <c r="DB151" s="254">
        <f t="shared" si="286"/>
        <v>0</v>
      </c>
      <c r="DC151" s="254">
        <f t="shared" si="287"/>
        <v>0</v>
      </c>
      <c r="DD151" s="254">
        <f t="shared" si="288"/>
        <v>0</v>
      </c>
      <c r="DE151" s="254">
        <f t="shared" si="289"/>
        <v>0</v>
      </c>
      <c r="DF151" s="254">
        <f t="shared" si="290"/>
        <v>0</v>
      </c>
      <c r="DG151" s="254">
        <f t="shared" si="291"/>
        <v>0</v>
      </c>
      <c r="DH151" s="254">
        <f t="shared" si="292"/>
        <v>0</v>
      </c>
      <c r="DI151" s="254">
        <f t="shared" si="293"/>
        <v>0</v>
      </c>
      <c r="DJ151" s="254">
        <f t="shared" si="294"/>
        <v>0</v>
      </c>
      <c r="DK151" s="254">
        <f t="shared" si="295"/>
        <v>0</v>
      </c>
      <c r="DL151" s="254">
        <f t="shared" si="296"/>
        <v>0</v>
      </c>
      <c r="DM151" s="254">
        <f t="shared" si="297"/>
        <v>0</v>
      </c>
      <c r="DN151" s="254">
        <f t="shared" si="298"/>
        <v>0</v>
      </c>
      <c r="DO151" s="254">
        <f t="shared" si="299"/>
        <v>0</v>
      </c>
      <c r="DP151" s="254">
        <f t="shared" si="300"/>
        <v>0</v>
      </c>
      <c r="DQ151" s="254">
        <f t="shared" si="301"/>
        <v>0</v>
      </c>
      <c r="DR151" s="254">
        <f t="shared" si="302"/>
        <v>0</v>
      </c>
      <c r="DS151" s="254">
        <f t="shared" si="303"/>
        <v>0</v>
      </c>
      <c r="DT151" s="254">
        <f t="shared" si="304"/>
        <v>0</v>
      </c>
      <c r="DU151" s="254">
        <f t="shared" si="305"/>
        <v>0</v>
      </c>
      <c r="DV151" s="254">
        <f t="shared" si="306"/>
        <v>0</v>
      </c>
    </row>
    <row r="152" spans="1:126" ht="24" customHeight="1">
      <c r="A152" s="11" t="str">
        <f ca="1">IF(AG152&lt;&gt;"OK","",CONCATENATE(TEXT('Front Page'!$F$33,"000"),TEXT('Front Page'!$F$31,"000"),"-",LEFT('Front Page'!$R$53,5),"-",LEFT(D152,1),AJ152, "-",TEXT(B152,"000")))</f>
        <v/>
      </c>
      <c r="B152" s="12" t="str">
        <f>IFERROR(IF(E152="","",MAX(B$17:B151)+1),"")</f>
        <v/>
      </c>
      <c r="C152" s="13"/>
      <c r="D152" s="29" t="str">
        <f t="shared" si="141"/>
        <v>None</v>
      </c>
      <c r="E152" s="29" t="str">
        <f t="shared" si="109"/>
        <v/>
      </c>
      <c r="F152" s="29" t="str">
        <f t="shared" si="110"/>
        <v/>
      </c>
      <c r="G152" s="363"/>
      <c r="H152" s="364"/>
      <c r="I152" s="325" t="str">
        <f t="shared" si="224"/>
        <v>No</v>
      </c>
      <c r="J152" s="314">
        <v>0</v>
      </c>
      <c r="K152" s="312">
        <v>0</v>
      </c>
      <c r="L152" s="312">
        <v>0</v>
      </c>
      <c r="M152" s="312">
        <v>0</v>
      </c>
      <c r="N152" s="312">
        <v>0</v>
      </c>
      <c r="O152" s="312">
        <v>0</v>
      </c>
      <c r="P152" s="312">
        <v>0</v>
      </c>
      <c r="Q152" s="312">
        <v>0</v>
      </c>
      <c r="R152" s="312">
        <v>0</v>
      </c>
      <c r="S152" s="312">
        <v>0</v>
      </c>
      <c r="T152" s="312">
        <v>0</v>
      </c>
      <c r="U152" s="312">
        <v>0</v>
      </c>
      <c r="V152" s="313">
        <v>1</v>
      </c>
      <c r="W152" s="313">
        <v>1</v>
      </c>
      <c r="X152" s="312">
        <v>0</v>
      </c>
      <c r="Y152" s="312">
        <v>0</v>
      </c>
      <c r="Z152" s="312">
        <v>0</v>
      </c>
      <c r="AA152" s="14">
        <v>0</v>
      </c>
      <c r="AB152" s="317"/>
      <c r="AC152" s="15" t="str">
        <f t="shared" si="227"/>
        <v/>
      </c>
      <c r="AD152" s="15" t="str">
        <f t="shared" si="228"/>
        <v/>
      </c>
      <c r="AE152" s="16" t="str">
        <f t="shared" si="229"/>
        <v>0 - 0</v>
      </c>
      <c r="AF152" s="20" t="str">
        <f t="shared" si="307"/>
        <v>Not an offer</v>
      </c>
      <c r="AG152" s="276" t="str">
        <f t="shared" si="256"/>
        <v>Not an Offer</v>
      </c>
      <c r="AH152" s="150"/>
      <c r="AI152" s="254">
        <v>136</v>
      </c>
      <c r="AJ152" s="149" t="str">
        <f t="shared" si="257"/>
        <v>00-TAG</v>
      </c>
      <c r="AK152" s="254" t="b">
        <f t="shared" si="111"/>
        <v>0</v>
      </c>
      <c r="AL152" s="254">
        <f t="shared" si="230"/>
        <v>0</v>
      </c>
      <c r="AM152" s="254">
        <f t="shared" si="258"/>
        <v>0</v>
      </c>
      <c r="AN152" s="288">
        <f t="shared" si="231"/>
        <v>0</v>
      </c>
      <c r="AO152" s="288">
        <f>IF(AND($BU152=$BV152,BU152=AO$13),$J152&amp;$K152&amp;$L152&amp;$M152&amp;$N152&amp;$O152&amp;$P152&amp;$Q152&amp;$R152&amp;$S152&amp;$T152&amp;$U152,IFERROR(MATCH($AN152,AO$17:AO151,0),-1000))</f>
        <v>1</v>
      </c>
      <c r="AP152" s="288">
        <f>IF(AND($BU152=$BV152,BV152=AP$13),$J152&amp;$K152&amp;$L152&amp;$M152&amp;$N152&amp;$O152&amp;$P152&amp;$Q152&amp;$R152&amp;$S152&amp;$T152&amp;$U152,IFERROR(MATCH($AN152,AP$17:AP151,0),-1000))</f>
        <v>1</v>
      </c>
      <c r="AQ152" s="288">
        <f>IF(AND($BU152=$BV152,BW152=AQ$13),$J152&amp;$K152&amp;$L152&amp;$M152&amp;$N152&amp;$O152&amp;$P152&amp;$Q152&amp;$R152&amp;$S152&amp;$T152&amp;$U152,IFERROR(MATCH($AN152,AQ$17:AQ151,0),-1000))</f>
        <v>1</v>
      </c>
      <c r="AR152" s="288">
        <f>IF(AND($BU152=$BV152,BX152=AR$13),$J152&amp;$K152&amp;$L152&amp;$M152&amp;$N152&amp;$O152&amp;$P152&amp;$Q152&amp;$R152&amp;$S152&amp;$T152&amp;$U152,IFERROR(MATCH($AN152,AR$17:AR151,0),-1000))</f>
        <v>1</v>
      </c>
      <c r="AS152" s="254">
        <f t="shared" si="112"/>
        <v>0</v>
      </c>
      <c r="AT152" s="261" t="str">
        <f t="shared" si="232"/>
        <v/>
      </c>
      <c r="AU152" s="254" t="str">
        <f t="shared" si="233"/>
        <v/>
      </c>
      <c r="AV152" s="254" t="str">
        <f t="shared" si="234"/>
        <v/>
      </c>
      <c r="AW152" s="254" t="str">
        <f t="shared" si="235"/>
        <v/>
      </c>
      <c r="AX152" s="254" t="str">
        <f t="shared" si="236"/>
        <v/>
      </c>
      <c r="AY152" s="254" t="str">
        <f t="shared" si="237"/>
        <v/>
      </c>
      <c r="AZ152" s="254" t="str">
        <f t="shared" si="238"/>
        <v/>
      </c>
      <c r="BA152" s="254" t="str">
        <f t="shared" si="239"/>
        <v/>
      </c>
      <c r="BB152" s="254" t="str">
        <f t="shared" si="240"/>
        <v/>
      </c>
      <c r="BC152" s="254" t="str">
        <f t="shared" si="241"/>
        <v/>
      </c>
      <c r="BD152" s="254" t="str">
        <f t="shared" si="242"/>
        <v/>
      </c>
      <c r="BE152" s="262" t="str">
        <f t="shared" si="243"/>
        <v/>
      </c>
      <c r="BF152" s="263" t="str">
        <f t="shared" si="244"/>
        <v/>
      </c>
      <c r="BG152" s="254" t="str">
        <f t="shared" si="245"/>
        <v/>
      </c>
      <c r="BH152" s="254" t="str">
        <f t="shared" si="246"/>
        <v/>
      </c>
      <c r="BI152" s="254" t="str">
        <f t="shared" si="247"/>
        <v/>
      </c>
      <c r="BJ152" s="254" t="str">
        <f t="shared" si="248"/>
        <v/>
      </c>
      <c r="BK152" s="254" t="str">
        <f t="shared" si="249"/>
        <v/>
      </c>
      <c r="BL152" s="254" t="str">
        <f t="shared" si="250"/>
        <v/>
      </c>
      <c r="BM152" s="254" t="str">
        <f t="shared" si="251"/>
        <v/>
      </c>
      <c r="BN152" s="254" t="str">
        <f t="shared" si="252"/>
        <v/>
      </c>
      <c r="BO152" s="254" t="str">
        <f t="shared" si="253"/>
        <v/>
      </c>
      <c r="BP152" s="254" t="str">
        <f t="shared" si="254"/>
        <v/>
      </c>
      <c r="BQ152" s="264" t="str">
        <f t="shared" si="255"/>
        <v/>
      </c>
      <c r="BR152" s="261" t="str">
        <f t="shared" si="115"/>
        <v/>
      </c>
      <c r="BS152" s="254" t="str">
        <f t="shared" si="116"/>
        <v/>
      </c>
      <c r="BT152" s="254" t="str">
        <f t="shared" si="225"/>
        <v/>
      </c>
      <c r="BU152" s="265" t="str">
        <f t="shared" si="118"/>
        <v/>
      </c>
      <c r="BV152" s="263" t="str">
        <f t="shared" si="119"/>
        <v/>
      </c>
      <c r="BW152" s="254" t="str">
        <f t="shared" si="226"/>
        <v/>
      </c>
      <c r="BX152" s="254" t="str">
        <f t="shared" si="121"/>
        <v/>
      </c>
      <c r="BY152" s="264" t="str">
        <f t="shared" si="122"/>
        <v/>
      </c>
      <c r="BZ152" s="254" t="str">
        <f t="shared" si="123"/>
        <v/>
      </c>
      <c r="CA152" s="254">
        <f t="shared" si="259"/>
        <v>0</v>
      </c>
      <c r="CB152" s="254">
        <f t="shared" si="260"/>
        <v>0</v>
      </c>
      <c r="CC152" s="254">
        <f t="shared" si="261"/>
        <v>0</v>
      </c>
      <c r="CD152" s="254">
        <f t="shared" si="262"/>
        <v>0</v>
      </c>
      <c r="CE152" s="254">
        <f t="shared" si="263"/>
        <v>0</v>
      </c>
      <c r="CF152" s="254">
        <f t="shared" si="264"/>
        <v>0</v>
      </c>
      <c r="CG152" s="254">
        <f t="shared" si="265"/>
        <v>0</v>
      </c>
      <c r="CH152" s="254">
        <f t="shared" si="266"/>
        <v>0</v>
      </c>
      <c r="CI152" s="254">
        <f t="shared" si="267"/>
        <v>0</v>
      </c>
      <c r="CJ152" s="254">
        <f t="shared" si="268"/>
        <v>0</v>
      </c>
      <c r="CK152" s="254">
        <f t="shared" si="269"/>
        <v>0</v>
      </c>
      <c r="CL152" s="254">
        <f t="shared" si="270"/>
        <v>0</v>
      </c>
      <c r="CM152" s="254">
        <f t="shared" si="271"/>
        <v>0</v>
      </c>
      <c r="CN152" s="254">
        <f t="shared" si="272"/>
        <v>0</v>
      </c>
      <c r="CO152" s="254">
        <f t="shared" si="273"/>
        <v>0</v>
      </c>
      <c r="CP152" s="254">
        <f t="shared" si="274"/>
        <v>0</v>
      </c>
      <c r="CQ152" s="254">
        <f t="shared" si="275"/>
        <v>0</v>
      </c>
      <c r="CR152" s="254">
        <f t="shared" si="276"/>
        <v>0</v>
      </c>
      <c r="CS152" s="254">
        <f t="shared" si="277"/>
        <v>0</v>
      </c>
      <c r="CT152" s="254">
        <f t="shared" si="278"/>
        <v>0</v>
      </c>
      <c r="CU152" s="254">
        <f t="shared" si="279"/>
        <v>0</v>
      </c>
      <c r="CV152" s="254">
        <f t="shared" si="280"/>
        <v>0</v>
      </c>
      <c r="CW152" s="254">
        <f t="shared" si="281"/>
        <v>0</v>
      </c>
      <c r="CX152" s="254">
        <f t="shared" si="282"/>
        <v>0</v>
      </c>
      <c r="CY152" s="254">
        <f t="shared" si="283"/>
        <v>0</v>
      </c>
      <c r="CZ152" s="254">
        <f t="shared" si="284"/>
        <v>0</v>
      </c>
      <c r="DA152" s="254">
        <f t="shared" si="285"/>
        <v>0</v>
      </c>
      <c r="DB152" s="254">
        <f t="shared" si="286"/>
        <v>0</v>
      </c>
      <c r="DC152" s="254">
        <f t="shared" si="287"/>
        <v>0</v>
      </c>
      <c r="DD152" s="254">
        <f t="shared" si="288"/>
        <v>0</v>
      </c>
      <c r="DE152" s="254">
        <f t="shared" si="289"/>
        <v>0</v>
      </c>
      <c r="DF152" s="254">
        <f t="shared" si="290"/>
        <v>0</v>
      </c>
      <c r="DG152" s="254">
        <f t="shared" si="291"/>
        <v>0</v>
      </c>
      <c r="DH152" s="254">
        <f t="shared" si="292"/>
        <v>0</v>
      </c>
      <c r="DI152" s="254">
        <f t="shared" si="293"/>
        <v>0</v>
      </c>
      <c r="DJ152" s="254">
        <f t="shared" si="294"/>
        <v>0</v>
      </c>
      <c r="DK152" s="254">
        <f t="shared" si="295"/>
        <v>0</v>
      </c>
      <c r="DL152" s="254">
        <f t="shared" si="296"/>
        <v>0</v>
      </c>
      <c r="DM152" s="254">
        <f t="shared" si="297"/>
        <v>0</v>
      </c>
      <c r="DN152" s="254">
        <f t="shared" si="298"/>
        <v>0</v>
      </c>
      <c r="DO152" s="254">
        <f t="shared" si="299"/>
        <v>0</v>
      </c>
      <c r="DP152" s="254">
        <f t="shared" si="300"/>
        <v>0</v>
      </c>
      <c r="DQ152" s="254">
        <f t="shared" si="301"/>
        <v>0</v>
      </c>
      <c r="DR152" s="254">
        <f t="shared" si="302"/>
        <v>0</v>
      </c>
      <c r="DS152" s="254">
        <f t="shared" si="303"/>
        <v>0</v>
      </c>
      <c r="DT152" s="254">
        <f t="shared" si="304"/>
        <v>0</v>
      </c>
      <c r="DU152" s="254">
        <f t="shared" si="305"/>
        <v>0</v>
      </c>
      <c r="DV152" s="254">
        <f t="shared" si="306"/>
        <v>0</v>
      </c>
    </row>
    <row r="153" spans="1:126" ht="24" customHeight="1">
      <c r="A153" s="11" t="str">
        <f ca="1">IF(AG153&lt;&gt;"OK","",CONCATENATE(TEXT('Front Page'!$F$33,"000"),TEXT('Front Page'!$F$31,"000"),"-",LEFT('Front Page'!$R$53,5),"-",LEFT(D153,1),AJ153, "-",TEXT(B153,"000")))</f>
        <v/>
      </c>
      <c r="B153" s="12" t="str">
        <f>IFERROR(IF(E153="","",MAX(B$17:B152)+1),"")</f>
        <v/>
      </c>
      <c r="C153" s="13"/>
      <c r="D153" s="29" t="str">
        <f t="shared" si="141"/>
        <v>None</v>
      </c>
      <c r="E153" s="29" t="str">
        <f t="shared" si="109"/>
        <v/>
      </c>
      <c r="F153" s="29" t="str">
        <f t="shared" si="110"/>
        <v/>
      </c>
      <c r="G153" s="363"/>
      <c r="H153" s="364"/>
      <c r="I153" s="325" t="str">
        <f t="shared" si="224"/>
        <v>No</v>
      </c>
      <c r="J153" s="314">
        <v>0</v>
      </c>
      <c r="K153" s="312">
        <v>0</v>
      </c>
      <c r="L153" s="312">
        <v>0</v>
      </c>
      <c r="M153" s="312">
        <v>0</v>
      </c>
      <c r="N153" s="312">
        <v>0</v>
      </c>
      <c r="O153" s="312">
        <v>0</v>
      </c>
      <c r="P153" s="312">
        <v>0</v>
      </c>
      <c r="Q153" s="312">
        <v>0</v>
      </c>
      <c r="R153" s="312">
        <v>0</v>
      </c>
      <c r="S153" s="312">
        <v>0</v>
      </c>
      <c r="T153" s="312">
        <v>0</v>
      </c>
      <c r="U153" s="312">
        <v>0</v>
      </c>
      <c r="V153" s="313">
        <v>1</v>
      </c>
      <c r="W153" s="313">
        <v>1</v>
      </c>
      <c r="X153" s="312">
        <v>0</v>
      </c>
      <c r="Y153" s="312">
        <v>0</v>
      </c>
      <c r="Z153" s="312">
        <v>0</v>
      </c>
      <c r="AA153" s="14">
        <v>0</v>
      </c>
      <c r="AB153" s="317"/>
      <c r="AC153" s="15" t="str">
        <f t="shared" si="227"/>
        <v/>
      </c>
      <c r="AD153" s="15" t="str">
        <f t="shared" si="228"/>
        <v/>
      </c>
      <c r="AE153" s="16" t="str">
        <f t="shared" si="229"/>
        <v>0 - 0</v>
      </c>
      <c r="AF153" s="20" t="str">
        <f t="shared" si="307"/>
        <v>Not an offer</v>
      </c>
      <c r="AG153" s="276" t="str">
        <f t="shared" si="256"/>
        <v>Not an Offer</v>
      </c>
      <c r="AH153" s="150"/>
      <c r="AI153" s="254">
        <v>137</v>
      </c>
      <c r="AJ153" s="149" t="str">
        <f t="shared" si="257"/>
        <v>00-TAG</v>
      </c>
      <c r="AK153" s="254" t="b">
        <f t="shared" si="111"/>
        <v>0</v>
      </c>
      <c r="AL153" s="254">
        <f t="shared" si="230"/>
        <v>0</v>
      </c>
      <c r="AM153" s="254">
        <f t="shared" si="258"/>
        <v>0</v>
      </c>
      <c r="AN153" s="288">
        <f t="shared" si="231"/>
        <v>0</v>
      </c>
      <c r="AO153" s="288">
        <f>IF(AND($BU153=$BV153,BU153=AO$13),$J153&amp;$K153&amp;$L153&amp;$M153&amp;$N153&amp;$O153&amp;$P153&amp;$Q153&amp;$R153&amp;$S153&amp;$T153&amp;$U153,IFERROR(MATCH($AN153,AO$17:AO152,0),-1000))</f>
        <v>1</v>
      </c>
      <c r="AP153" s="288">
        <f>IF(AND($BU153=$BV153,BV153=AP$13),$J153&amp;$K153&amp;$L153&amp;$M153&amp;$N153&amp;$O153&amp;$P153&amp;$Q153&amp;$R153&amp;$S153&amp;$T153&amp;$U153,IFERROR(MATCH($AN153,AP$17:AP152,0),-1000))</f>
        <v>1</v>
      </c>
      <c r="AQ153" s="288">
        <f>IF(AND($BU153=$BV153,BW153=AQ$13),$J153&amp;$K153&amp;$L153&amp;$M153&amp;$N153&amp;$O153&amp;$P153&amp;$Q153&amp;$R153&amp;$S153&amp;$T153&amp;$U153,IFERROR(MATCH($AN153,AQ$17:AQ152,0),-1000))</f>
        <v>1</v>
      </c>
      <c r="AR153" s="288">
        <f>IF(AND($BU153=$BV153,BX153=AR$13),$J153&amp;$K153&amp;$L153&amp;$M153&amp;$N153&amp;$O153&amp;$P153&amp;$Q153&amp;$R153&amp;$S153&amp;$T153&amp;$U153,IFERROR(MATCH($AN153,AR$17:AR152,0),-1000))</f>
        <v>1</v>
      </c>
      <c r="AS153" s="254">
        <f t="shared" si="112"/>
        <v>0</v>
      </c>
      <c r="AT153" s="261" t="str">
        <f t="shared" si="232"/>
        <v/>
      </c>
      <c r="AU153" s="254" t="str">
        <f t="shared" si="233"/>
        <v/>
      </c>
      <c r="AV153" s="254" t="str">
        <f t="shared" si="234"/>
        <v/>
      </c>
      <c r="AW153" s="254" t="str">
        <f t="shared" si="235"/>
        <v/>
      </c>
      <c r="AX153" s="254" t="str">
        <f t="shared" si="236"/>
        <v/>
      </c>
      <c r="AY153" s="254" t="str">
        <f t="shared" si="237"/>
        <v/>
      </c>
      <c r="AZ153" s="254" t="str">
        <f t="shared" si="238"/>
        <v/>
      </c>
      <c r="BA153" s="254" t="str">
        <f t="shared" si="239"/>
        <v/>
      </c>
      <c r="BB153" s="254" t="str">
        <f t="shared" si="240"/>
        <v/>
      </c>
      <c r="BC153" s="254" t="str">
        <f t="shared" si="241"/>
        <v/>
      </c>
      <c r="BD153" s="254" t="str">
        <f t="shared" si="242"/>
        <v/>
      </c>
      <c r="BE153" s="262" t="str">
        <f t="shared" si="243"/>
        <v/>
      </c>
      <c r="BF153" s="263" t="str">
        <f t="shared" si="244"/>
        <v/>
      </c>
      <c r="BG153" s="254" t="str">
        <f t="shared" si="245"/>
        <v/>
      </c>
      <c r="BH153" s="254" t="str">
        <f t="shared" si="246"/>
        <v/>
      </c>
      <c r="BI153" s="254" t="str">
        <f t="shared" si="247"/>
        <v/>
      </c>
      <c r="BJ153" s="254" t="str">
        <f t="shared" si="248"/>
        <v/>
      </c>
      <c r="BK153" s="254" t="str">
        <f t="shared" si="249"/>
        <v/>
      </c>
      <c r="BL153" s="254" t="str">
        <f t="shared" si="250"/>
        <v/>
      </c>
      <c r="BM153" s="254" t="str">
        <f t="shared" si="251"/>
        <v/>
      </c>
      <c r="BN153" s="254" t="str">
        <f t="shared" si="252"/>
        <v/>
      </c>
      <c r="BO153" s="254" t="str">
        <f t="shared" si="253"/>
        <v/>
      </c>
      <c r="BP153" s="254" t="str">
        <f t="shared" si="254"/>
        <v/>
      </c>
      <c r="BQ153" s="264" t="str">
        <f t="shared" si="255"/>
        <v/>
      </c>
      <c r="BR153" s="261" t="str">
        <f t="shared" si="115"/>
        <v/>
      </c>
      <c r="BS153" s="254" t="str">
        <f t="shared" si="116"/>
        <v/>
      </c>
      <c r="BT153" s="254" t="str">
        <f t="shared" si="225"/>
        <v/>
      </c>
      <c r="BU153" s="265" t="str">
        <f t="shared" si="118"/>
        <v/>
      </c>
      <c r="BV153" s="263" t="str">
        <f t="shared" si="119"/>
        <v/>
      </c>
      <c r="BW153" s="254" t="str">
        <f t="shared" si="226"/>
        <v/>
      </c>
      <c r="BX153" s="254" t="str">
        <f t="shared" si="121"/>
        <v/>
      </c>
      <c r="BY153" s="264" t="str">
        <f t="shared" si="122"/>
        <v/>
      </c>
      <c r="BZ153" s="254" t="str">
        <f t="shared" si="123"/>
        <v/>
      </c>
      <c r="CA153" s="254">
        <f t="shared" si="259"/>
        <v>0</v>
      </c>
      <c r="CB153" s="254">
        <f t="shared" si="260"/>
        <v>0</v>
      </c>
      <c r="CC153" s="254">
        <f t="shared" si="261"/>
        <v>0</v>
      </c>
      <c r="CD153" s="254">
        <f t="shared" si="262"/>
        <v>0</v>
      </c>
      <c r="CE153" s="254">
        <f t="shared" si="263"/>
        <v>0</v>
      </c>
      <c r="CF153" s="254">
        <f t="shared" si="264"/>
        <v>0</v>
      </c>
      <c r="CG153" s="254">
        <f t="shared" si="265"/>
        <v>0</v>
      </c>
      <c r="CH153" s="254">
        <f t="shared" si="266"/>
        <v>0</v>
      </c>
      <c r="CI153" s="254">
        <f t="shared" si="267"/>
        <v>0</v>
      </c>
      <c r="CJ153" s="254">
        <f t="shared" si="268"/>
        <v>0</v>
      </c>
      <c r="CK153" s="254">
        <f t="shared" si="269"/>
        <v>0</v>
      </c>
      <c r="CL153" s="254">
        <f t="shared" si="270"/>
        <v>0</v>
      </c>
      <c r="CM153" s="254">
        <f t="shared" si="271"/>
        <v>0</v>
      </c>
      <c r="CN153" s="254">
        <f t="shared" si="272"/>
        <v>0</v>
      </c>
      <c r="CO153" s="254">
        <f t="shared" si="273"/>
        <v>0</v>
      </c>
      <c r="CP153" s="254">
        <f t="shared" si="274"/>
        <v>0</v>
      </c>
      <c r="CQ153" s="254">
        <f t="shared" si="275"/>
        <v>0</v>
      </c>
      <c r="CR153" s="254">
        <f t="shared" si="276"/>
        <v>0</v>
      </c>
      <c r="CS153" s="254">
        <f t="shared" si="277"/>
        <v>0</v>
      </c>
      <c r="CT153" s="254">
        <f t="shared" si="278"/>
        <v>0</v>
      </c>
      <c r="CU153" s="254">
        <f t="shared" si="279"/>
        <v>0</v>
      </c>
      <c r="CV153" s="254">
        <f t="shared" si="280"/>
        <v>0</v>
      </c>
      <c r="CW153" s="254">
        <f t="shared" si="281"/>
        <v>0</v>
      </c>
      <c r="CX153" s="254">
        <f t="shared" si="282"/>
        <v>0</v>
      </c>
      <c r="CY153" s="254">
        <f t="shared" si="283"/>
        <v>0</v>
      </c>
      <c r="CZ153" s="254">
        <f t="shared" si="284"/>
        <v>0</v>
      </c>
      <c r="DA153" s="254">
        <f t="shared" si="285"/>
        <v>0</v>
      </c>
      <c r="DB153" s="254">
        <f t="shared" si="286"/>
        <v>0</v>
      </c>
      <c r="DC153" s="254">
        <f t="shared" si="287"/>
        <v>0</v>
      </c>
      <c r="DD153" s="254">
        <f t="shared" si="288"/>
        <v>0</v>
      </c>
      <c r="DE153" s="254">
        <f t="shared" si="289"/>
        <v>0</v>
      </c>
      <c r="DF153" s="254">
        <f t="shared" si="290"/>
        <v>0</v>
      </c>
      <c r="DG153" s="254">
        <f t="shared" si="291"/>
        <v>0</v>
      </c>
      <c r="DH153" s="254">
        <f t="shared" si="292"/>
        <v>0</v>
      </c>
      <c r="DI153" s="254">
        <f t="shared" si="293"/>
        <v>0</v>
      </c>
      <c r="DJ153" s="254">
        <f t="shared" si="294"/>
        <v>0</v>
      </c>
      <c r="DK153" s="254">
        <f t="shared" si="295"/>
        <v>0</v>
      </c>
      <c r="DL153" s="254">
        <f t="shared" si="296"/>
        <v>0</v>
      </c>
      <c r="DM153" s="254">
        <f t="shared" si="297"/>
        <v>0</v>
      </c>
      <c r="DN153" s="254">
        <f t="shared" si="298"/>
        <v>0</v>
      </c>
      <c r="DO153" s="254">
        <f t="shared" si="299"/>
        <v>0</v>
      </c>
      <c r="DP153" s="254">
        <f t="shared" si="300"/>
        <v>0</v>
      </c>
      <c r="DQ153" s="254">
        <f t="shared" si="301"/>
        <v>0</v>
      </c>
      <c r="DR153" s="254">
        <f t="shared" si="302"/>
        <v>0</v>
      </c>
      <c r="DS153" s="254">
        <f t="shared" si="303"/>
        <v>0</v>
      </c>
      <c r="DT153" s="254">
        <f t="shared" si="304"/>
        <v>0</v>
      </c>
      <c r="DU153" s="254">
        <f t="shared" si="305"/>
        <v>0</v>
      </c>
      <c r="DV153" s="254">
        <f t="shared" si="306"/>
        <v>0</v>
      </c>
    </row>
    <row r="154" spans="1:126" ht="24" customHeight="1">
      <c r="A154" s="11" t="str">
        <f ca="1">IF(AG154&lt;&gt;"OK","",CONCATENATE(TEXT('Front Page'!$F$33,"000"),TEXT('Front Page'!$F$31,"000"),"-",LEFT('Front Page'!$R$53,5),"-",LEFT(D154,1),AJ154, "-",TEXT(B154,"000")))</f>
        <v/>
      </c>
      <c r="B154" s="12" t="str">
        <f>IFERROR(IF(E154="","",MAX(B$17:B153)+1),"")</f>
        <v/>
      </c>
      <c r="C154" s="13"/>
      <c r="D154" s="29" t="str">
        <f t="shared" si="141"/>
        <v>None</v>
      </c>
      <c r="E154" s="29" t="str">
        <f t="shared" si="109"/>
        <v/>
      </c>
      <c r="F154" s="29" t="str">
        <f t="shared" si="110"/>
        <v/>
      </c>
      <c r="G154" s="363"/>
      <c r="H154" s="364"/>
      <c r="I154" s="325" t="str">
        <f t="shared" si="224"/>
        <v>No</v>
      </c>
      <c r="J154" s="314">
        <v>0</v>
      </c>
      <c r="K154" s="312">
        <v>0</v>
      </c>
      <c r="L154" s="312">
        <v>0</v>
      </c>
      <c r="M154" s="312">
        <v>0</v>
      </c>
      <c r="N154" s="312">
        <v>0</v>
      </c>
      <c r="O154" s="312">
        <v>0</v>
      </c>
      <c r="P154" s="312">
        <v>0</v>
      </c>
      <c r="Q154" s="312">
        <v>0</v>
      </c>
      <c r="R154" s="312">
        <v>0</v>
      </c>
      <c r="S154" s="312">
        <v>0</v>
      </c>
      <c r="T154" s="312">
        <v>0</v>
      </c>
      <c r="U154" s="312">
        <v>0</v>
      </c>
      <c r="V154" s="313">
        <v>1</v>
      </c>
      <c r="W154" s="313">
        <v>1</v>
      </c>
      <c r="X154" s="312">
        <v>0</v>
      </c>
      <c r="Y154" s="312">
        <v>0</v>
      </c>
      <c r="Z154" s="312">
        <v>0</v>
      </c>
      <c r="AA154" s="14">
        <v>0</v>
      </c>
      <c r="AB154" s="317"/>
      <c r="AC154" s="15" t="str">
        <f t="shared" si="227"/>
        <v/>
      </c>
      <c r="AD154" s="15" t="str">
        <f t="shared" si="228"/>
        <v/>
      </c>
      <c r="AE154" s="16" t="str">
        <f t="shared" si="229"/>
        <v>0 - 0</v>
      </c>
      <c r="AF154" s="20" t="str">
        <f t="shared" si="307"/>
        <v>Not an offer</v>
      </c>
      <c r="AG154" s="276" t="str">
        <f t="shared" si="256"/>
        <v>Not an Offer</v>
      </c>
      <c r="AH154" s="150"/>
      <c r="AI154" s="254">
        <v>138</v>
      </c>
      <c r="AJ154" s="149" t="str">
        <f t="shared" si="257"/>
        <v>00-TAG</v>
      </c>
      <c r="AK154" s="254" t="b">
        <f t="shared" si="111"/>
        <v>0</v>
      </c>
      <c r="AL154" s="254">
        <f t="shared" si="230"/>
        <v>0</v>
      </c>
      <c r="AM154" s="254">
        <f t="shared" si="258"/>
        <v>0</v>
      </c>
      <c r="AN154" s="288">
        <f t="shared" si="231"/>
        <v>0</v>
      </c>
      <c r="AO154" s="288">
        <f>IF(AND($BU154=$BV154,BU154=AO$13),$J154&amp;$K154&amp;$L154&amp;$M154&amp;$N154&amp;$O154&amp;$P154&amp;$Q154&amp;$R154&amp;$S154&amp;$T154&amp;$U154,IFERROR(MATCH($AN154,AO$17:AO153,0),-1000))</f>
        <v>1</v>
      </c>
      <c r="AP154" s="288">
        <f>IF(AND($BU154=$BV154,BV154=AP$13),$J154&amp;$K154&amp;$L154&amp;$M154&amp;$N154&amp;$O154&amp;$P154&amp;$Q154&amp;$R154&amp;$S154&amp;$T154&amp;$U154,IFERROR(MATCH($AN154,AP$17:AP153,0),-1000))</f>
        <v>1</v>
      </c>
      <c r="AQ154" s="288">
        <f>IF(AND($BU154=$BV154,BW154=AQ$13),$J154&amp;$K154&amp;$L154&amp;$M154&amp;$N154&amp;$O154&amp;$P154&amp;$Q154&amp;$R154&amp;$S154&amp;$T154&amp;$U154,IFERROR(MATCH($AN154,AQ$17:AQ153,0),-1000))</f>
        <v>1</v>
      </c>
      <c r="AR154" s="288">
        <f>IF(AND($BU154=$BV154,BX154=AR$13),$J154&amp;$K154&amp;$L154&amp;$M154&amp;$N154&amp;$O154&amp;$P154&amp;$Q154&amp;$R154&amp;$S154&amp;$T154&amp;$U154,IFERROR(MATCH($AN154,AR$17:AR153,0),-1000))</f>
        <v>1</v>
      </c>
      <c r="AS154" s="254">
        <f t="shared" si="112"/>
        <v>0</v>
      </c>
      <c r="AT154" s="261" t="str">
        <f t="shared" si="232"/>
        <v/>
      </c>
      <c r="AU154" s="254" t="str">
        <f t="shared" si="233"/>
        <v/>
      </c>
      <c r="AV154" s="254" t="str">
        <f t="shared" si="234"/>
        <v/>
      </c>
      <c r="AW154" s="254" t="str">
        <f t="shared" si="235"/>
        <v/>
      </c>
      <c r="AX154" s="254" t="str">
        <f t="shared" si="236"/>
        <v/>
      </c>
      <c r="AY154" s="254" t="str">
        <f t="shared" si="237"/>
        <v/>
      </c>
      <c r="AZ154" s="254" t="str">
        <f t="shared" si="238"/>
        <v/>
      </c>
      <c r="BA154" s="254" t="str">
        <f t="shared" si="239"/>
        <v/>
      </c>
      <c r="BB154" s="254" t="str">
        <f t="shared" si="240"/>
        <v/>
      </c>
      <c r="BC154" s="254" t="str">
        <f t="shared" si="241"/>
        <v/>
      </c>
      <c r="BD154" s="254" t="str">
        <f t="shared" si="242"/>
        <v/>
      </c>
      <c r="BE154" s="262" t="str">
        <f t="shared" si="243"/>
        <v/>
      </c>
      <c r="BF154" s="263" t="str">
        <f t="shared" si="244"/>
        <v/>
      </c>
      <c r="BG154" s="254" t="str">
        <f t="shared" si="245"/>
        <v/>
      </c>
      <c r="BH154" s="254" t="str">
        <f t="shared" si="246"/>
        <v/>
      </c>
      <c r="BI154" s="254" t="str">
        <f t="shared" si="247"/>
        <v/>
      </c>
      <c r="BJ154" s="254" t="str">
        <f t="shared" si="248"/>
        <v/>
      </c>
      <c r="BK154" s="254" t="str">
        <f t="shared" si="249"/>
        <v/>
      </c>
      <c r="BL154" s="254" t="str">
        <f t="shared" si="250"/>
        <v/>
      </c>
      <c r="BM154" s="254" t="str">
        <f t="shared" si="251"/>
        <v/>
      </c>
      <c r="BN154" s="254" t="str">
        <f t="shared" si="252"/>
        <v/>
      </c>
      <c r="BO154" s="254" t="str">
        <f t="shared" si="253"/>
        <v/>
      </c>
      <c r="BP154" s="254" t="str">
        <f t="shared" si="254"/>
        <v/>
      </c>
      <c r="BQ154" s="264" t="str">
        <f t="shared" si="255"/>
        <v/>
      </c>
      <c r="BR154" s="261" t="str">
        <f t="shared" si="115"/>
        <v/>
      </c>
      <c r="BS154" s="254" t="str">
        <f t="shared" si="116"/>
        <v/>
      </c>
      <c r="BT154" s="254" t="str">
        <f t="shared" si="225"/>
        <v/>
      </c>
      <c r="BU154" s="265" t="str">
        <f t="shared" si="118"/>
        <v/>
      </c>
      <c r="BV154" s="263" t="str">
        <f t="shared" si="119"/>
        <v/>
      </c>
      <c r="BW154" s="254" t="str">
        <f t="shared" si="226"/>
        <v/>
      </c>
      <c r="BX154" s="254" t="str">
        <f t="shared" si="121"/>
        <v/>
      </c>
      <c r="BY154" s="264" t="str">
        <f t="shared" si="122"/>
        <v/>
      </c>
      <c r="BZ154" s="254" t="str">
        <f t="shared" si="123"/>
        <v/>
      </c>
      <c r="CA154" s="254">
        <f t="shared" si="259"/>
        <v>0</v>
      </c>
      <c r="CB154" s="254">
        <f t="shared" si="260"/>
        <v>0</v>
      </c>
      <c r="CC154" s="254">
        <f t="shared" si="261"/>
        <v>0</v>
      </c>
      <c r="CD154" s="254">
        <f t="shared" si="262"/>
        <v>0</v>
      </c>
      <c r="CE154" s="254">
        <f t="shared" si="263"/>
        <v>0</v>
      </c>
      <c r="CF154" s="254">
        <f t="shared" si="264"/>
        <v>0</v>
      </c>
      <c r="CG154" s="254">
        <f t="shared" si="265"/>
        <v>0</v>
      </c>
      <c r="CH154" s="254">
        <f t="shared" si="266"/>
        <v>0</v>
      </c>
      <c r="CI154" s="254">
        <f t="shared" si="267"/>
        <v>0</v>
      </c>
      <c r="CJ154" s="254">
        <f t="shared" si="268"/>
        <v>0</v>
      </c>
      <c r="CK154" s="254">
        <f t="shared" si="269"/>
        <v>0</v>
      </c>
      <c r="CL154" s="254">
        <f t="shared" si="270"/>
        <v>0</v>
      </c>
      <c r="CM154" s="254">
        <f t="shared" si="271"/>
        <v>0</v>
      </c>
      <c r="CN154" s="254">
        <f t="shared" si="272"/>
        <v>0</v>
      </c>
      <c r="CO154" s="254">
        <f t="shared" si="273"/>
        <v>0</v>
      </c>
      <c r="CP154" s="254">
        <f t="shared" si="274"/>
        <v>0</v>
      </c>
      <c r="CQ154" s="254">
        <f t="shared" si="275"/>
        <v>0</v>
      </c>
      <c r="CR154" s="254">
        <f t="shared" si="276"/>
        <v>0</v>
      </c>
      <c r="CS154" s="254">
        <f t="shared" si="277"/>
        <v>0</v>
      </c>
      <c r="CT154" s="254">
        <f t="shared" si="278"/>
        <v>0</v>
      </c>
      <c r="CU154" s="254">
        <f t="shared" si="279"/>
        <v>0</v>
      </c>
      <c r="CV154" s="254">
        <f t="shared" si="280"/>
        <v>0</v>
      </c>
      <c r="CW154" s="254">
        <f t="shared" si="281"/>
        <v>0</v>
      </c>
      <c r="CX154" s="254">
        <f t="shared" si="282"/>
        <v>0</v>
      </c>
      <c r="CY154" s="254">
        <f t="shared" si="283"/>
        <v>0</v>
      </c>
      <c r="CZ154" s="254">
        <f t="shared" si="284"/>
        <v>0</v>
      </c>
      <c r="DA154" s="254">
        <f t="shared" si="285"/>
        <v>0</v>
      </c>
      <c r="DB154" s="254">
        <f t="shared" si="286"/>
        <v>0</v>
      </c>
      <c r="DC154" s="254">
        <f t="shared" si="287"/>
        <v>0</v>
      </c>
      <c r="DD154" s="254">
        <f t="shared" si="288"/>
        <v>0</v>
      </c>
      <c r="DE154" s="254">
        <f t="shared" si="289"/>
        <v>0</v>
      </c>
      <c r="DF154" s="254">
        <f t="shared" si="290"/>
        <v>0</v>
      </c>
      <c r="DG154" s="254">
        <f t="shared" si="291"/>
        <v>0</v>
      </c>
      <c r="DH154" s="254">
        <f t="shared" si="292"/>
        <v>0</v>
      </c>
      <c r="DI154" s="254">
        <f t="shared" si="293"/>
        <v>0</v>
      </c>
      <c r="DJ154" s="254">
        <f t="shared" si="294"/>
        <v>0</v>
      </c>
      <c r="DK154" s="254">
        <f t="shared" si="295"/>
        <v>0</v>
      </c>
      <c r="DL154" s="254">
        <f t="shared" si="296"/>
        <v>0</v>
      </c>
      <c r="DM154" s="254">
        <f t="shared" si="297"/>
        <v>0</v>
      </c>
      <c r="DN154" s="254">
        <f t="shared" si="298"/>
        <v>0</v>
      </c>
      <c r="DO154" s="254">
        <f t="shared" si="299"/>
        <v>0</v>
      </c>
      <c r="DP154" s="254">
        <f t="shared" si="300"/>
        <v>0</v>
      </c>
      <c r="DQ154" s="254">
        <f t="shared" si="301"/>
        <v>0</v>
      </c>
      <c r="DR154" s="254">
        <f t="shared" si="302"/>
        <v>0</v>
      </c>
      <c r="DS154" s="254">
        <f t="shared" si="303"/>
        <v>0</v>
      </c>
      <c r="DT154" s="254">
        <f t="shared" si="304"/>
        <v>0</v>
      </c>
      <c r="DU154" s="254">
        <f t="shared" si="305"/>
        <v>0</v>
      </c>
      <c r="DV154" s="254">
        <f t="shared" si="306"/>
        <v>0</v>
      </c>
    </row>
    <row r="155" spans="1:126" ht="24" customHeight="1">
      <c r="A155" s="11" t="str">
        <f ca="1">IF(AG155&lt;&gt;"OK","",CONCATENATE(TEXT('Front Page'!$F$33,"000"),TEXT('Front Page'!$F$31,"000"),"-",LEFT('Front Page'!$R$53,5),"-",LEFT(D155,1),AJ155, "-",TEXT(B155,"000")))</f>
        <v/>
      </c>
      <c r="B155" s="12" t="str">
        <f>IFERROR(IF(E155="","",MAX(B$17:B154)+1),"")</f>
        <v/>
      </c>
      <c r="C155" s="13"/>
      <c r="D155" s="29" t="str">
        <f t="shared" si="141"/>
        <v>None</v>
      </c>
      <c r="E155" s="29" t="str">
        <f t="shared" si="109"/>
        <v/>
      </c>
      <c r="F155" s="29" t="str">
        <f t="shared" si="110"/>
        <v/>
      </c>
      <c r="G155" s="363"/>
      <c r="H155" s="364"/>
      <c r="I155" s="325" t="str">
        <f t="shared" si="224"/>
        <v>No</v>
      </c>
      <c r="J155" s="314">
        <v>0</v>
      </c>
      <c r="K155" s="312">
        <v>0</v>
      </c>
      <c r="L155" s="312">
        <v>0</v>
      </c>
      <c r="M155" s="312">
        <v>0</v>
      </c>
      <c r="N155" s="312">
        <v>0</v>
      </c>
      <c r="O155" s="312">
        <v>0</v>
      </c>
      <c r="P155" s="312">
        <v>0</v>
      </c>
      <c r="Q155" s="312">
        <v>0</v>
      </c>
      <c r="R155" s="312">
        <v>0</v>
      </c>
      <c r="S155" s="312">
        <v>0</v>
      </c>
      <c r="T155" s="312">
        <v>0</v>
      </c>
      <c r="U155" s="312">
        <v>0</v>
      </c>
      <c r="V155" s="313">
        <v>1</v>
      </c>
      <c r="W155" s="313">
        <v>1</v>
      </c>
      <c r="X155" s="312">
        <v>0</v>
      </c>
      <c r="Y155" s="312">
        <v>0</v>
      </c>
      <c r="Z155" s="312">
        <v>0</v>
      </c>
      <c r="AA155" s="14">
        <v>0</v>
      </c>
      <c r="AB155" s="317"/>
      <c r="AC155" s="15" t="str">
        <f t="shared" si="227"/>
        <v/>
      </c>
      <c r="AD155" s="15" t="str">
        <f t="shared" si="228"/>
        <v/>
      </c>
      <c r="AE155" s="16" t="str">
        <f t="shared" si="229"/>
        <v>0 - 0</v>
      </c>
      <c r="AF155" s="20" t="str">
        <f t="shared" si="307"/>
        <v>Not an offer</v>
      </c>
      <c r="AG155" s="276" t="str">
        <f t="shared" si="256"/>
        <v>Not an Offer</v>
      </c>
      <c r="AH155" s="150"/>
      <c r="AI155" s="254">
        <v>139</v>
      </c>
      <c r="AJ155" s="149" t="str">
        <f t="shared" si="257"/>
        <v>00-TAG</v>
      </c>
      <c r="AK155" s="254" t="b">
        <f t="shared" si="111"/>
        <v>0</v>
      </c>
      <c r="AL155" s="254">
        <f t="shared" si="230"/>
        <v>0</v>
      </c>
      <c r="AM155" s="254">
        <f t="shared" si="258"/>
        <v>0</v>
      </c>
      <c r="AN155" s="288">
        <f t="shared" si="231"/>
        <v>0</v>
      </c>
      <c r="AO155" s="288">
        <f>IF(AND($BU155=$BV155,BU155=AO$13),$J155&amp;$K155&amp;$L155&amp;$M155&amp;$N155&amp;$O155&amp;$P155&amp;$Q155&amp;$R155&amp;$S155&amp;$T155&amp;$U155,IFERROR(MATCH($AN155,AO$17:AO154,0),-1000))</f>
        <v>1</v>
      </c>
      <c r="AP155" s="288">
        <f>IF(AND($BU155=$BV155,BV155=AP$13),$J155&amp;$K155&amp;$L155&amp;$M155&amp;$N155&amp;$O155&amp;$P155&amp;$Q155&amp;$R155&amp;$S155&amp;$T155&amp;$U155,IFERROR(MATCH($AN155,AP$17:AP154,0),-1000))</f>
        <v>1</v>
      </c>
      <c r="AQ155" s="288">
        <f>IF(AND($BU155=$BV155,BW155=AQ$13),$J155&amp;$K155&amp;$L155&amp;$M155&amp;$N155&amp;$O155&amp;$P155&amp;$Q155&amp;$R155&amp;$S155&amp;$T155&amp;$U155,IFERROR(MATCH($AN155,AQ$17:AQ154,0),-1000))</f>
        <v>1</v>
      </c>
      <c r="AR155" s="288">
        <f>IF(AND($BU155=$BV155,BX155=AR$13),$J155&amp;$K155&amp;$L155&amp;$M155&amp;$N155&amp;$O155&amp;$P155&amp;$Q155&amp;$R155&amp;$S155&amp;$T155&amp;$U155,IFERROR(MATCH($AN155,AR$17:AR154,0),-1000))</f>
        <v>1</v>
      </c>
      <c r="AS155" s="254">
        <f t="shared" si="112"/>
        <v>0</v>
      </c>
      <c r="AT155" s="261" t="str">
        <f t="shared" si="232"/>
        <v/>
      </c>
      <c r="AU155" s="254" t="str">
        <f t="shared" si="233"/>
        <v/>
      </c>
      <c r="AV155" s="254" t="str">
        <f t="shared" si="234"/>
        <v/>
      </c>
      <c r="AW155" s="254" t="str">
        <f t="shared" si="235"/>
        <v/>
      </c>
      <c r="AX155" s="254" t="str">
        <f t="shared" si="236"/>
        <v/>
      </c>
      <c r="AY155" s="254" t="str">
        <f t="shared" si="237"/>
        <v/>
      </c>
      <c r="AZ155" s="254" t="str">
        <f t="shared" si="238"/>
        <v/>
      </c>
      <c r="BA155" s="254" t="str">
        <f t="shared" si="239"/>
        <v/>
      </c>
      <c r="BB155" s="254" t="str">
        <f t="shared" si="240"/>
        <v/>
      </c>
      <c r="BC155" s="254" t="str">
        <f t="shared" si="241"/>
        <v/>
      </c>
      <c r="BD155" s="254" t="str">
        <f t="shared" si="242"/>
        <v/>
      </c>
      <c r="BE155" s="262" t="str">
        <f t="shared" si="243"/>
        <v/>
      </c>
      <c r="BF155" s="263" t="str">
        <f t="shared" si="244"/>
        <v/>
      </c>
      <c r="BG155" s="254" t="str">
        <f t="shared" si="245"/>
        <v/>
      </c>
      <c r="BH155" s="254" t="str">
        <f t="shared" si="246"/>
        <v/>
      </c>
      <c r="BI155" s="254" t="str">
        <f t="shared" si="247"/>
        <v/>
      </c>
      <c r="BJ155" s="254" t="str">
        <f t="shared" si="248"/>
        <v/>
      </c>
      <c r="BK155" s="254" t="str">
        <f t="shared" si="249"/>
        <v/>
      </c>
      <c r="BL155" s="254" t="str">
        <f t="shared" si="250"/>
        <v/>
      </c>
      <c r="BM155" s="254" t="str">
        <f t="shared" si="251"/>
        <v/>
      </c>
      <c r="BN155" s="254" t="str">
        <f t="shared" si="252"/>
        <v/>
      </c>
      <c r="BO155" s="254" t="str">
        <f t="shared" si="253"/>
        <v/>
      </c>
      <c r="BP155" s="254" t="str">
        <f t="shared" si="254"/>
        <v/>
      </c>
      <c r="BQ155" s="264" t="str">
        <f t="shared" si="255"/>
        <v/>
      </c>
      <c r="BR155" s="261" t="str">
        <f t="shared" si="115"/>
        <v/>
      </c>
      <c r="BS155" s="254" t="str">
        <f t="shared" si="116"/>
        <v/>
      </c>
      <c r="BT155" s="254" t="str">
        <f t="shared" si="225"/>
        <v/>
      </c>
      <c r="BU155" s="265" t="str">
        <f t="shared" si="118"/>
        <v/>
      </c>
      <c r="BV155" s="263" t="str">
        <f t="shared" si="119"/>
        <v/>
      </c>
      <c r="BW155" s="254" t="str">
        <f t="shared" si="226"/>
        <v/>
      </c>
      <c r="BX155" s="254" t="str">
        <f t="shared" si="121"/>
        <v/>
      </c>
      <c r="BY155" s="264" t="str">
        <f t="shared" si="122"/>
        <v/>
      </c>
      <c r="BZ155" s="254" t="str">
        <f t="shared" si="123"/>
        <v/>
      </c>
      <c r="CA155" s="254">
        <f t="shared" si="259"/>
        <v>0</v>
      </c>
      <c r="CB155" s="254">
        <f t="shared" si="260"/>
        <v>0</v>
      </c>
      <c r="CC155" s="254">
        <f t="shared" si="261"/>
        <v>0</v>
      </c>
      <c r="CD155" s="254">
        <f t="shared" si="262"/>
        <v>0</v>
      </c>
      <c r="CE155" s="254">
        <f t="shared" si="263"/>
        <v>0</v>
      </c>
      <c r="CF155" s="254">
        <f t="shared" si="264"/>
        <v>0</v>
      </c>
      <c r="CG155" s="254">
        <f t="shared" si="265"/>
        <v>0</v>
      </c>
      <c r="CH155" s="254">
        <f t="shared" si="266"/>
        <v>0</v>
      </c>
      <c r="CI155" s="254">
        <f t="shared" si="267"/>
        <v>0</v>
      </c>
      <c r="CJ155" s="254">
        <f t="shared" si="268"/>
        <v>0</v>
      </c>
      <c r="CK155" s="254">
        <f t="shared" si="269"/>
        <v>0</v>
      </c>
      <c r="CL155" s="254">
        <f t="shared" si="270"/>
        <v>0</v>
      </c>
      <c r="CM155" s="254">
        <f t="shared" si="271"/>
        <v>0</v>
      </c>
      <c r="CN155" s="254">
        <f t="shared" si="272"/>
        <v>0</v>
      </c>
      <c r="CO155" s="254">
        <f t="shared" si="273"/>
        <v>0</v>
      </c>
      <c r="CP155" s="254">
        <f t="shared" si="274"/>
        <v>0</v>
      </c>
      <c r="CQ155" s="254">
        <f t="shared" si="275"/>
        <v>0</v>
      </c>
      <c r="CR155" s="254">
        <f t="shared" si="276"/>
        <v>0</v>
      </c>
      <c r="CS155" s="254">
        <f t="shared" si="277"/>
        <v>0</v>
      </c>
      <c r="CT155" s="254">
        <f t="shared" si="278"/>
        <v>0</v>
      </c>
      <c r="CU155" s="254">
        <f t="shared" si="279"/>
        <v>0</v>
      </c>
      <c r="CV155" s="254">
        <f t="shared" si="280"/>
        <v>0</v>
      </c>
      <c r="CW155" s="254">
        <f t="shared" si="281"/>
        <v>0</v>
      </c>
      <c r="CX155" s="254">
        <f t="shared" si="282"/>
        <v>0</v>
      </c>
      <c r="CY155" s="254">
        <f t="shared" si="283"/>
        <v>0</v>
      </c>
      <c r="CZ155" s="254">
        <f t="shared" si="284"/>
        <v>0</v>
      </c>
      <c r="DA155" s="254">
        <f t="shared" si="285"/>
        <v>0</v>
      </c>
      <c r="DB155" s="254">
        <f t="shared" si="286"/>
        <v>0</v>
      </c>
      <c r="DC155" s="254">
        <f t="shared" si="287"/>
        <v>0</v>
      </c>
      <c r="DD155" s="254">
        <f t="shared" si="288"/>
        <v>0</v>
      </c>
      <c r="DE155" s="254">
        <f t="shared" si="289"/>
        <v>0</v>
      </c>
      <c r="DF155" s="254">
        <f t="shared" si="290"/>
        <v>0</v>
      </c>
      <c r="DG155" s="254">
        <f t="shared" si="291"/>
        <v>0</v>
      </c>
      <c r="DH155" s="254">
        <f t="shared" si="292"/>
        <v>0</v>
      </c>
      <c r="DI155" s="254">
        <f t="shared" si="293"/>
        <v>0</v>
      </c>
      <c r="DJ155" s="254">
        <f t="shared" si="294"/>
        <v>0</v>
      </c>
      <c r="DK155" s="254">
        <f t="shared" si="295"/>
        <v>0</v>
      </c>
      <c r="DL155" s="254">
        <f t="shared" si="296"/>
        <v>0</v>
      </c>
      <c r="DM155" s="254">
        <f t="shared" si="297"/>
        <v>0</v>
      </c>
      <c r="DN155" s="254">
        <f t="shared" si="298"/>
        <v>0</v>
      </c>
      <c r="DO155" s="254">
        <f t="shared" si="299"/>
        <v>0</v>
      </c>
      <c r="DP155" s="254">
        <f t="shared" si="300"/>
        <v>0</v>
      </c>
      <c r="DQ155" s="254">
        <f t="shared" si="301"/>
        <v>0</v>
      </c>
      <c r="DR155" s="254">
        <f t="shared" si="302"/>
        <v>0</v>
      </c>
      <c r="DS155" s="254">
        <f t="shared" si="303"/>
        <v>0</v>
      </c>
      <c r="DT155" s="254">
        <f t="shared" si="304"/>
        <v>0</v>
      </c>
      <c r="DU155" s="254">
        <f t="shared" si="305"/>
        <v>0</v>
      </c>
      <c r="DV155" s="254">
        <f t="shared" si="306"/>
        <v>0</v>
      </c>
    </row>
    <row r="156" spans="1:126" ht="24" customHeight="1">
      <c r="A156" s="11" t="str">
        <f ca="1">IF(AG156&lt;&gt;"OK","",CONCATENATE(TEXT('Front Page'!$F$33,"000"),TEXT('Front Page'!$F$31,"000"),"-",LEFT('Front Page'!$R$53,5),"-",LEFT(D156,1),AJ156, "-",TEXT(B156,"000")))</f>
        <v/>
      </c>
      <c r="B156" s="12" t="str">
        <f>IFERROR(IF(E156="","",MAX(B$17:B155)+1),"")</f>
        <v/>
      </c>
      <c r="C156" s="13"/>
      <c r="D156" s="29" t="str">
        <f t="shared" si="141"/>
        <v>None</v>
      </c>
      <c r="E156" s="29" t="str">
        <f t="shared" si="109"/>
        <v/>
      </c>
      <c r="F156" s="29" t="str">
        <f t="shared" si="110"/>
        <v/>
      </c>
      <c r="G156" s="363"/>
      <c r="H156" s="364"/>
      <c r="I156" s="325" t="str">
        <f t="shared" si="224"/>
        <v>No</v>
      </c>
      <c r="J156" s="314">
        <v>0</v>
      </c>
      <c r="K156" s="312">
        <v>0</v>
      </c>
      <c r="L156" s="312">
        <v>0</v>
      </c>
      <c r="M156" s="312">
        <v>0</v>
      </c>
      <c r="N156" s="312">
        <v>0</v>
      </c>
      <c r="O156" s="312">
        <v>0</v>
      </c>
      <c r="P156" s="312">
        <v>0</v>
      </c>
      <c r="Q156" s="312">
        <v>0</v>
      </c>
      <c r="R156" s="312">
        <v>0</v>
      </c>
      <c r="S156" s="312">
        <v>0</v>
      </c>
      <c r="T156" s="312">
        <v>0</v>
      </c>
      <c r="U156" s="312">
        <v>0</v>
      </c>
      <c r="V156" s="313">
        <v>1</v>
      </c>
      <c r="W156" s="313">
        <v>1</v>
      </c>
      <c r="X156" s="312">
        <v>0</v>
      </c>
      <c r="Y156" s="312">
        <v>0</v>
      </c>
      <c r="Z156" s="312">
        <v>0</v>
      </c>
      <c r="AA156" s="14">
        <v>0</v>
      </c>
      <c r="AB156" s="317"/>
      <c r="AC156" s="15" t="str">
        <f t="shared" si="227"/>
        <v/>
      </c>
      <c r="AD156" s="15" t="str">
        <f t="shared" si="228"/>
        <v/>
      </c>
      <c r="AE156" s="16" t="str">
        <f t="shared" si="229"/>
        <v>0 - 0</v>
      </c>
      <c r="AF156" s="20" t="str">
        <f t="shared" si="307"/>
        <v>Not an offer</v>
      </c>
      <c r="AG156" s="276" t="str">
        <f t="shared" si="256"/>
        <v>Not an Offer</v>
      </c>
      <c r="AH156" s="150"/>
      <c r="AI156" s="254">
        <v>140</v>
      </c>
      <c r="AJ156" s="149" t="str">
        <f t="shared" si="257"/>
        <v>00-TAG</v>
      </c>
      <c r="AK156" s="254" t="b">
        <f t="shared" si="111"/>
        <v>0</v>
      </c>
      <c r="AL156" s="254">
        <f t="shared" si="230"/>
        <v>0</v>
      </c>
      <c r="AM156" s="254">
        <f t="shared" si="258"/>
        <v>0</v>
      </c>
      <c r="AN156" s="288">
        <f t="shared" si="231"/>
        <v>0</v>
      </c>
      <c r="AO156" s="288">
        <f>IF(AND($BU156=$BV156,BU156=AO$13),$J156&amp;$K156&amp;$L156&amp;$M156&amp;$N156&amp;$O156&amp;$P156&amp;$Q156&amp;$R156&amp;$S156&amp;$T156&amp;$U156,IFERROR(MATCH($AN156,AO$17:AO155,0),-1000))</f>
        <v>1</v>
      </c>
      <c r="AP156" s="288">
        <f>IF(AND($BU156=$BV156,BV156=AP$13),$J156&amp;$K156&amp;$L156&amp;$M156&amp;$N156&amp;$O156&amp;$P156&amp;$Q156&amp;$R156&amp;$S156&amp;$T156&amp;$U156,IFERROR(MATCH($AN156,AP$17:AP155,0),-1000))</f>
        <v>1</v>
      </c>
      <c r="AQ156" s="288">
        <f>IF(AND($BU156=$BV156,BW156=AQ$13),$J156&amp;$K156&amp;$L156&amp;$M156&amp;$N156&amp;$O156&amp;$P156&amp;$Q156&amp;$R156&amp;$S156&amp;$T156&amp;$U156,IFERROR(MATCH($AN156,AQ$17:AQ155,0),-1000))</f>
        <v>1</v>
      </c>
      <c r="AR156" s="288">
        <f>IF(AND($BU156=$BV156,BX156=AR$13),$J156&amp;$K156&amp;$L156&amp;$M156&amp;$N156&amp;$O156&amp;$P156&amp;$Q156&amp;$R156&amp;$S156&amp;$T156&amp;$U156,IFERROR(MATCH($AN156,AR$17:AR155,0),-1000))</f>
        <v>1</v>
      </c>
      <c r="AS156" s="254">
        <f t="shared" si="112"/>
        <v>0</v>
      </c>
      <c r="AT156" s="261" t="str">
        <f t="shared" si="232"/>
        <v/>
      </c>
      <c r="AU156" s="254" t="str">
        <f t="shared" si="233"/>
        <v/>
      </c>
      <c r="AV156" s="254" t="str">
        <f t="shared" si="234"/>
        <v/>
      </c>
      <c r="AW156" s="254" t="str">
        <f t="shared" si="235"/>
        <v/>
      </c>
      <c r="AX156" s="254" t="str">
        <f t="shared" si="236"/>
        <v/>
      </c>
      <c r="AY156" s="254" t="str">
        <f t="shared" si="237"/>
        <v/>
      </c>
      <c r="AZ156" s="254" t="str">
        <f t="shared" si="238"/>
        <v/>
      </c>
      <c r="BA156" s="254" t="str">
        <f t="shared" si="239"/>
        <v/>
      </c>
      <c r="BB156" s="254" t="str">
        <f t="shared" si="240"/>
        <v/>
      </c>
      <c r="BC156" s="254" t="str">
        <f t="shared" si="241"/>
        <v/>
      </c>
      <c r="BD156" s="254" t="str">
        <f t="shared" si="242"/>
        <v/>
      </c>
      <c r="BE156" s="262" t="str">
        <f t="shared" si="243"/>
        <v/>
      </c>
      <c r="BF156" s="263" t="str">
        <f t="shared" si="244"/>
        <v/>
      </c>
      <c r="BG156" s="254" t="str">
        <f t="shared" si="245"/>
        <v/>
      </c>
      <c r="BH156" s="254" t="str">
        <f t="shared" si="246"/>
        <v/>
      </c>
      <c r="BI156" s="254" t="str">
        <f t="shared" si="247"/>
        <v/>
      </c>
      <c r="BJ156" s="254" t="str">
        <f t="shared" si="248"/>
        <v/>
      </c>
      <c r="BK156" s="254" t="str">
        <f t="shared" si="249"/>
        <v/>
      </c>
      <c r="BL156" s="254" t="str">
        <f t="shared" si="250"/>
        <v/>
      </c>
      <c r="BM156" s="254" t="str">
        <f t="shared" si="251"/>
        <v/>
      </c>
      <c r="BN156" s="254" t="str">
        <f t="shared" si="252"/>
        <v/>
      </c>
      <c r="BO156" s="254" t="str">
        <f t="shared" si="253"/>
        <v/>
      </c>
      <c r="BP156" s="254" t="str">
        <f t="shared" si="254"/>
        <v/>
      </c>
      <c r="BQ156" s="264" t="str">
        <f t="shared" si="255"/>
        <v/>
      </c>
      <c r="BR156" s="261" t="str">
        <f t="shared" si="115"/>
        <v/>
      </c>
      <c r="BS156" s="254" t="str">
        <f t="shared" si="116"/>
        <v/>
      </c>
      <c r="BT156" s="254" t="str">
        <f t="shared" si="225"/>
        <v/>
      </c>
      <c r="BU156" s="265" t="str">
        <f t="shared" si="118"/>
        <v/>
      </c>
      <c r="BV156" s="263" t="str">
        <f t="shared" si="119"/>
        <v/>
      </c>
      <c r="BW156" s="254" t="str">
        <f t="shared" si="226"/>
        <v/>
      </c>
      <c r="BX156" s="254" t="str">
        <f t="shared" si="121"/>
        <v/>
      </c>
      <c r="BY156" s="264" t="str">
        <f t="shared" si="122"/>
        <v/>
      </c>
      <c r="BZ156" s="254" t="str">
        <f t="shared" si="123"/>
        <v/>
      </c>
      <c r="CA156" s="254">
        <f t="shared" si="259"/>
        <v>0</v>
      </c>
      <c r="CB156" s="254">
        <f t="shared" si="260"/>
        <v>0</v>
      </c>
      <c r="CC156" s="254">
        <f t="shared" si="261"/>
        <v>0</v>
      </c>
      <c r="CD156" s="254">
        <f t="shared" si="262"/>
        <v>0</v>
      </c>
      <c r="CE156" s="254">
        <f t="shared" si="263"/>
        <v>0</v>
      </c>
      <c r="CF156" s="254">
        <f t="shared" si="264"/>
        <v>0</v>
      </c>
      <c r="CG156" s="254">
        <f t="shared" si="265"/>
        <v>0</v>
      </c>
      <c r="CH156" s="254">
        <f t="shared" si="266"/>
        <v>0</v>
      </c>
      <c r="CI156" s="254">
        <f t="shared" si="267"/>
        <v>0</v>
      </c>
      <c r="CJ156" s="254">
        <f t="shared" si="268"/>
        <v>0</v>
      </c>
      <c r="CK156" s="254">
        <f t="shared" si="269"/>
        <v>0</v>
      </c>
      <c r="CL156" s="254">
        <f t="shared" si="270"/>
        <v>0</v>
      </c>
      <c r="CM156" s="254">
        <f t="shared" si="271"/>
        <v>0</v>
      </c>
      <c r="CN156" s="254">
        <f t="shared" si="272"/>
        <v>0</v>
      </c>
      <c r="CO156" s="254">
        <f t="shared" si="273"/>
        <v>0</v>
      </c>
      <c r="CP156" s="254">
        <f t="shared" si="274"/>
        <v>0</v>
      </c>
      <c r="CQ156" s="254">
        <f t="shared" si="275"/>
        <v>0</v>
      </c>
      <c r="CR156" s="254">
        <f t="shared" si="276"/>
        <v>0</v>
      </c>
      <c r="CS156" s="254">
        <f t="shared" si="277"/>
        <v>0</v>
      </c>
      <c r="CT156" s="254">
        <f t="shared" si="278"/>
        <v>0</v>
      </c>
      <c r="CU156" s="254">
        <f t="shared" si="279"/>
        <v>0</v>
      </c>
      <c r="CV156" s="254">
        <f t="shared" si="280"/>
        <v>0</v>
      </c>
      <c r="CW156" s="254">
        <f t="shared" si="281"/>
        <v>0</v>
      </c>
      <c r="CX156" s="254">
        <f t="shared" si="282"/>
        <v>0</v>
      </c>
      <c r="CY156" s="254">
        <f t="shared" si="283"/>
        <v>0</v>
      </c>
      <c r="CZ156" s="254">
        <f t="shared" si="284"/>
        <v>0</v>
      </c>
      <c r="DA156" s="254">
        <f t="shared" si="285"/>
        <v>0</v>
      </c>
      <c r="DB156" s="254">
        <f t="shared" si="286"/>
        <v>0</v>
      </c>
      <c r="DC156" s="254">
        <f t="shared" si="287"/>
        <v>0</v>
      </c>
      <c r="DD156" s="254">
        <f t="shared" si="288"/>
        <v>0</v>
      </c>
      <c r="DE156" s="254">
        <f t="shared" si="289"/>
        <v>0</v>
      </c>
      <c r="DF156" s="254">
        <f t="shared" si="290"/>
        <v>0</v>
      </c>
      <c r="DG156" s="254">
        <f t="shared" si="291"/>
        <v>0</v>
      </c>
      <c r="DH156" s="254">
        <f t="shared" si="292"/>
        <v>0</v>
      </c>
      <c r="DI156" s="254">
        <f t="shared" si="293"/>
        <v>0</v>
      </c>
      <c r="DJ156" s="254">
        <f t="shared" si="294"/>
        <v>0</v>
      </c>
      <c r="DK156" s="254">
        <f t="shared" si="295"/>
        <v>0</v>
      </c>
      <c r="DL156" s="254">
        <f t="shared" si="296"/>
        <v>0</v>
      </c>
      <c r="DM156" s="254">
        <f t="shared" si="297"/>
        <v>0</v>
      </c>
      <c r="DN156" s="254">
        <f t="shared" si="298"/>
        <v>0</v>
      </c>
      <c r="DO156" s="254">
        <f t="shared" si="299"/>
        <v>0</v>
      </c>
      <c r="DP156" s="254">
        <f t="shared" si="300"/>
        <v>0</v>
      </c>
      <c r="DQ156" s="254">
        <f t="shared" si="301"/>
        <v>0</v>
      </c>
      <c r="DR156" s="254">
        <f t="shared" si="302"/>
        <v>0</v>
      </c>
      <c r="DS156" s="254">
        <f t="shared" si="303"/>
        <v>0</v>
      </c>
      <c r="DT156" s="254">
        <f t="shared" si="304"/>
        <v>0</v>
      </c>
      <c r="DU156" s="254">
        <f t="shared" si="305"/>
        <v>0</v>
      </c>
      <c r="DV156" s="254">
        <f t="shared" si="306"/>
        <v>0</v>
      </c>
    </row>
    <row r="157" spans="1:126" ht="24" customHeight="1">
      <c r="A157" s="11" t="str">
        <f ca="1">IF(AG157&lt;&gt;"OK","",CONCATENATE(TEXT('Front Page'!$F$33,"000"),TEXT('Front Page'!$F$31,"000"),"-",LEFT('Front Page'!$R$53,5),"-",LEFT(D157,1),AJ157, "-",TEXT(B157,"000")))</f>
        <v/>
      </c>
      <c r="B157" s="12" t="str">
        <f>IFERROR(IF(E157="","",MAX(B$17:B156)+1),"")</f>
        <v/>
      </c>
      <c r="C157" s="13"/>
      <c r="D157" s="29" t="str">
        <f t="shared" si="141"/>
        <v>None</v>
      </c>
      <c r="E157" s="29" t="str">
        <f t="shared" si="109"/>
        <v/>
      </c>
      <c r="F157" s="29" t="str">
        <f t="shared" si="110"/>
        <v/>
      </c>
      <c r="G157" s="363"/>
      <c r="H157" s="364"/>
      <c r="I157" s="325" t="str">
        <f t="shared" si="224"/>
        <v>No</v>
      </c>
      <c r="J157" s="314">
        <v>0</v>
      </c>
      <c r="K157" s="312">
        <v>0</v>
      </c>
      <c r="L157" s="312">
        <v>0</v>
      </c>
      <c r="M157" s="312">
        <v>0</v>
      </c>
      <c r="N157" s="312">
        <v>0</v>
      </c>
      <c r="O157" s="312">
        <v>0</v>
      </c>
      <c r="P157" s="312">
        <v>0</v>
      </c>
      <c r="Q157" s="312">
        <v>0</v>
      </c>
      <c r="R157" s="312">
        <v>0</v>
      </c>
      <c r="S157" s="312">
        <v>0</v>
      </c>
      <c r="T157" s="312">
        <v>0</v>
      </c>
      <c r="U157" s="312">
        <v>0</v>
      </c>
      <c r="V157" s="313">
        <v>1</v>
      </c>
      <c r="W157" s="313">
        <v>1</v>
      </c>
      <c r="X157" s="312">
        <v>0</v>
      </c>
      <c r="Y157" s="312">
        <v>0</v>
      </c>
      <c r="Z157" s="312">
        <v>0</v>
      </c>
      <c r="AA157" s="14">
        <v>0</v>
      </c>
      <c r="AB157" s="317"/>
      <c r="AC157" s="15" t="str">
        <f t="shared" si="227"/>
        <v/>
      </c>
      <c r="AD157" s="15" t="str">
        <f t="shared" si="228"/>
        <v/>
      </c>
      <c r="AE157" s="16" t="str">
        <f t="shared" si="229"/>
        <v>0 - 0</v>
      </c>
      <c r="AF157" s="20" t="str">
        <f t="shared" si="307"/>
        <v>Not an offer</v>
      </c>
      <c r="AG157" s="276" t="str">
        <f t="shared" si="256"/>
        <v>Not an Offer</v>
      </c>
      <c r="AH157" s="150"/>
      <c r="AI157" s="254">
        <v>141</v>
      </c>
      <c r="AJ157" s="149" t="str">
        <f t="shared" si="257"/>
        <v>00-TAG</v>
      </c>
      <c r="AK157" s="254" t="b">
        <f t="shared" si="111"/>
        <v>0</v>
      </c>
      <c r="AL157" s="254">
        <f t="shared" si="230"/>
        <v>0</v>
      </c>
      <c r="AM157" s="254">
        <f t="shared" si="258"/>
        <v>0</v>
      </c>
      <c r="AN157" s="288">
        <f t="shared" si="231"/>
        <v>0</v>
      </c>
      <c r="AO157" s="288">
        <f>IF(AND($BU157=$BV157,BU157=AO$13),$J157&amp;$K157&amp;$L157&amp;$M157&amp;$N157&amp;$O157&amp;$P157&amp;$Q157&amp;$R157&amp;$S157&amp;$T157&amp;$U157,IFERROR(MATCH($AN157,AO$17:AO156,0),-1000))</f>
        <v>1</v>
      </c>
      <c r="AP157" s="288">
        <f>IF(AND($BU157=$BV157,BV157=AP$13),$J157&amp;$K157&amp;$L157&amp;$M157&amp;$N157&amp;$O157&amp;$P157&amp;$Q157&amp;$R157&amp;$S157&amp;$T157&amp;$U157,IFERROR(MATCH($AN157,AP$17:AP156,0),-1000))</f>
        <v>1</v>
      </c>
      <c r="AQ157" s="288">
        <f>IF(AND($BU157=$BV157,BW157=AQ$13),$J157&amp;$K157&amp;$L157&amp;$M157&amp;$N157&amp;$O157&amp;$P157&amp;$Q157&amp;$R157&amp;$S157&amp;$T157&amp;$U157,IFERROR(MATCH($AN157,AQ$17:AQ156,0),-1000))</f>
        <v>1</v>
      </c>
      <c r="AR157" s="288">
        <f>IF(AND($BU157=$BV157,BX157=AR$13),$J157&amp;$K157&amp;$L157&amp;$M157&amp;$N157&amp;$O157&amp;$P157&amp;$Q157&amp;$R157&amp;$S157&amp;$T157&amp;$U157,IFERROR(MATCH($AN157,AR$17:AR156,0),-1000))</f>
        <v>1</v>
      </c>
      <c r="AS157" s="254">
        <f t="shared" si="112"/>
        <v>0</v>
      </c>
      <c r="AT157" s="261" t="str">
        <f t="shared" si="232"/>
        <v/>
      </c>
      <c r="AU157" s="254" t="str">
        <f t="shared" si="233"/>
        <v/>
      </c>
      <c r="AV157" s="254" t="str">
        <f t="shared" si="234"/>
        <v/>
      </c>
      <c r="AW157" s="254" t="str">
        <f t="shared" si="235"/>
        <v/>
      </c>
      <c r="AX157" s="254" t="str">
        <f t="shared" si="236"/>
        <v/>
      </c>
      <c r="AY157" s="254" t="str">
        <f t="shared" si="237"/>
        <v/>
      </c>
      <c r="AZ157" s="254" t="str">
        <f t="shared" si="238"/>
        <v/>
      </c>
      <c r="BA157" s="254" t="str">
        <f t="shared" si="239"/>
        <v/>
      </c>
      <c r="BB157" s="254" t="str">
        <f t="shared" si="240"/>
        <v/>
      </c>
      <c r="BC157" s="254" t="str">
        <f t="shared" si="241"/>
        <v/>
      </c>
      <c r="BD157" s="254" t="str">
        <f t="shared" si="242"/>
        <v/>
      </c>
      <c r="BE157" s="262" t="str">
        <f t="shared" si="243"/>
        <v/>
      </c>
      <c r="BF157" s="263" t="str">
        <f t="shared" si="244"/>
        <v/>
      </c>
      <c r="BG157" s="254" t="str">
        <f t="shared" si="245"/>
        <v/>
      </c>
      <c r="BH157" s="254" t="str">
        <f t="shared" si="246"/>
        <v/>
      </c>
      <c r="BI157" s="254" t="str">
        <f t="shared" si="247"/>
        <v/>
      </c>
      <c r="BJ157" s="254" t="str">
        <f t="shared" si="248"/>
        <v/>
      </c>
      <c r="BK157" s="254" t="str">
        <f t="shared" si="249"/>
        <v/>
      </c>
      <c r="BL157" s="254" t="str">
        <f t="shared" si="250"/>
        <v/>
      </c>
      <c r="BM157" s="254" t="str">
        <f t="shared" si="251"/>
        <v/>
      </c>
      <c r="BN157" s="254" t="str">
        <f t="shared" si="252"/>
        <v/>
      </c>
      <c r="BO157" s="254" t="str">
        <f t="shared" si="253"/>
        <v/>
      </c>
      <c r="BP157" s="254" t="str">
        <f t="shared" si="254"/>
        <v/>
      </c>
      <c r="BQ157" s="264" t="str">
        <f t="shared" si="255"/>
        <v/>
      </c>
      <c r="BR157" s="261" t="str">
        <f t="shared" si="115"/>
        <v/>
      </c>
      <c r="BS157" s="254" t="str">
        <f t="shared" si="116"/>
        <v/>
      </c>
      <c r="BT157" s="254" t="str">
        <f t="shared" si="225"/>
        <v/>
      </c>
      <c r="BU157" s="265" t="str">
        <f t="shared" si="118"/>
        <v/>
      </c>
      <c r="BV157" s="263" t="str">
        <f t="shared" si="119"/>
        <v/>
      </c>
      <c r="BW157" s="254" t="str">
        <f t="shared" si="226"/>
        <v/>
      </c>
      <c r="BX157" s="254" t="str">
        <f t="shared" si="121"/>
        <v/>
      </c>
      <c r="BY157" s="264" t="str">
        <f t="shared" si="122"/>
        <v/>
      </c>
      <c r="BZ157" s="254" t="str">
        <f t="shared" si="123"/>
        <v/>
      </c>
      <c r="CA157" s="254">
        <f t="shared" si="259"/>
        <v>0</v>
      </c>
      <c r="CB157" s="254">
        <f t="shared" si="260"/>
        <v>0</v>
      </c>
      <c r="CC157" s="254">
        <f t="shared" si="261"/>
        <v>0</v>
      </c>
      <c r="CD157" s="254">
        <f t="shared" si="262"/>
        <v>0</v>
      </c>
      <c r="CE157" s="254">
        <f t="shared" si="263"/>
        <v>0</v>
      </c>
      <c r="CF157" s="254">
        <f t="shared" si="264"/>
        <v>0</v>
      </c>
      <c r="CG157" s="254">
        <f t="shared" si="265"/>
        <v>0</v>
      </c>
      <c r="CH157" s="254">
        <f t="shared" si="266"/>
        <v>0</v>
      </c>
      <c r="CI157" s="254">
        <f t="shared" si="267"/>
        <v>0</v>
      </c>
      <c r="CJ157" s="254">
        <f t="shared" si="268"/>
        <v>0</v>
      </c>
      <c r="CK157" s="254">
        <f t="shared" si="269"/>
        <v>0</v>
      </c>
      <c r="CL157" s="254">
        <f t="shared" si="270"/>
        <v>0</v>
      </c>
      <c r="CM157" s="254">
        <f t="shared" si="271"/>
        <v>0</v>
      </c>
      <c r="CN157" s="254">
        <f t="shared" si="272"/>
        <v>0</v>
      </c>
      <c r="CO157" s="254">
        <f t="shared" si="273"/>
        <v>0</v>
      </c>
      <c r="CP157" s="254">
        <f t="shared" si="274"/>
        <v>0</v>
      </c>
      <c r="CQ157" s="254">
        <f t="shared" si="275"/>
        <v>0</v>
      </c>
      <c r="CR157" s="254">
        <f t="shared" si="276"/>
        <v>0</v>
      </c>
      <c r="CS157" s="254">
        <f t="shared" si="277"/>
        <v>0</v>
      </c>
      <c r="CT157" s="254">
        <f t="shared" si="278"/>
        <v>0</v>
      </c>
      <c r="CU157" s="254">
        <f t="shared" si="279"/>
        <v>0</v>
      </c>
      <c r="CV157" s="254">
        <f t="shared" si="280"/>
        <v>0</v>
      </c>
      <c r="CW157" s="254">
        <f t="shared" si="281"/>
        <v>0</v>
      </c>
      <c r="CX157" s="254">
        <f t="shared" si="282"/>
        <v>0</v>
      </c>
      <c r="CY157" s="254">
        <f t="shared" si="283"/>
        <v>0</v>
      </c>
      <c r="CZ157" s="254">
        <f t="shared" si="284"/>
        <v>0</v>
      </c>
      <c r="DA157" s="254">
        <f t="shared" si="285"/>
        <v>0</v>
      </c>
      <c r="DB157" s="254">
        <f t="shared" si="286"/>
        <v>0</v>
      </c>
      <c r="DC157" s="254">
        <f t="shared" si="287"/>
        <v>0</v>
      </c>
      <c r="DD157" s="254">
        <f t="shared" si="288"/>
        <v>0</v>
      </c>
      <c r="DE157" s="254">
        <f t="shared" si="289"/>
        <v>0</v>
      </c>
      <c r="DF157" s="254">
        <f t="shared" si="290"/>
        <v>0</v>
      </c>
      <c r="DG157" s="254">
        <f t="shared" si="291"/>
        <v>0</v>
      </c>
      <c r="DH157" s="254">
        <f t="shared" si="292"/>
        <v>0</v>
      </c>
      <c r="DI157" s="254">
        <f t="shared" si="293"/>
        <v>0</v>
      </c>
      <c r="DJ157" s="254">
        <f t="shared" si="294"/>
        <v>0</v>
      </c>
      <c r="DK157" s="254">
        <f t="shared" si="295"/>
        <v>0</v>
      </c>
      <c r="DL157" s="254">
        <f t="shared" si="296"/>
        <v>0</v>
      </c>
      <c r="DM157" s="254">
        <f t="shared" si="297"/>
        <v>0</v>
      </c>
      <c r="DN157" s="254">
        <f t="shared" si="298"/>
        <v>0</v>
      </c>
      <c r="DO157" s="254">
        <f t="shared" si="299"/>
        <v>0</v>
      </c>
      <c r="DP157" s="254">
        <f t="shared" si="300"/>
        <v>0</v>
      </c>
      <c r="DQ157" s="254">
        <f t="shared" si="301"/>
        <v>0</v>
      </c>
      <c r="DR157" s="254">
        <f t="shared" si="302"/>
        <v>0</v>
      </c>
      <c r="DS157" s="254">
        <f t="shared" si="303"/>
        <v>0</v>
      </c>
      <c r="DT157" s="254">
        <f t="shared" si="304"/>
        <v>0</v>
      </c>
      <c r="DU157" s="254">
        <f t="shared" si="305"/>
        <v>0</v>
      </c>
      <c r="DV157" s="254">
        <f t="shared" si="306"/>
        <v>0</v>
      </c>
    </row>
    <row r="158" spans="1:126" ht="24" customHeight="1">
      <c r="A158" s="11" t="str">
        <f ca="1">IF(AG158&lt;&gt;"OK","",CONCATENATE(TEXT('Front Page'!$F$33,"000"),TEXT('Front Page'!$F$31,"000"),"-",LEFT('Front Page'!$R$53,5),"-",LEFT(D158,1),AJ158, "-",TEXT(B158,"000")))</f>
        <v/>
      </c>
      <c r="B158" s="12" t="str">
        <f>IFERROR(IF(E158="","",MAX(B$17:B157)+1),"")</f>
        <v/>
      </c>
      <c r="C158" s="13"/>
      <c r="D158" s="29" t="str">
        <f t="shared" si="141"/>
        <v>None</v>
      </c>
      <c r="E158" s="29" t="str">
        <f t="shared" si="109"/>
        <v/>
      </c>
      <c r="F158" s="29" t="str">
        <f t="shared" si="110"/>
        <v/>
      </c>
      <c r="G158" s="363"/>
      <c r="H158" s="364"/>
      <c r="I158" s="325" t="str">
        <f t="shared" si="224"/>
        <v>No</v>
      </c>
      <c r="J158" s="314">
        <v>0</v>
      </c>
      <c r="K158" s="312">
        <v>0</v>
      </c>
      <c r="L158" s="312">
        <v>0</v>
      </c>
      <c r="M158" s="312">
        <v>0</v>
      </c>
      <c r="N158" s="312">
        <v>0</v>
      </c>
      <c r="O158" s="312">
        <v>0</v>
      </c>
      <c r="P158" s="312">
        <v>0</v>
      </c>
      <c r="Q158" s="312">
        <v>0</v>
      </c>
      <c r="R158" s="312">
        <v>0</v>
      </c>
      <c r="S158" s="312">
        <v>0</v>
      </c>
      <c r="T158" s="312">
        <v>0</v>
      </c>
      <c r="U158" s="312">
        <v>0</v>
      </c>
      <c r="V158" s="313">
        <v>1</v>
      </c>
      <c r="W158" s="313">
        <v>1</v>
      </c>
      <c r="X158" s="312">
        <v>0</v>
      </c>
      <c r="Y158" s="312">
        <v>0</v>
      </c>
      <c r="Z158" s="312">
        <v>0</v>
      </c>
      <c r="AA158" s="14">
        <v>0</v>
      </c>
      <c r="AB158" s="317"/>
      <c r="AC158" s="15" t="str">
        <f t="shared" si="227"/>
        <v/>
      </c>
      <c r="AD158" s="15" t="str">
        <f t="shared" si="228"/>
        <v/>
      </c>
      <c r="AE158" s="16" t="str">
        <f t="shared" si="229"/>
        <v>0 - 0</v>
      </c>
      <c r="AF158" s="20" t="str">
        <f t="shared" si="307"/>
        <v>Not an offer</v>
      </c>
      <c r="AG158" s="276" t="str">
        <f t="shared" si="256"/>
        <v>Not an Offer</v>
      </c>
      <c r="AH158" s="150"/>
      <c r="AI158" s="254">
        <v>142</v>
      </c>
      <c r="AJ158" s="149" t="str">
        <f t="shared" si="257"/>
        <v>00-TAG</v>
      </c>
      <c r="AK158" s="254" t="b">
        <f t="shared" si="111"/>
        <v>0</v>
      </c>
      <c r="AL158" s="254">
        <f t="shared" si="230"/>
        <v>0</v>
      </c>
      <c r="AM158" s="254">
        <f t="shared" si="258"/>
        <v>0</v>
      </c>
      <c r="AN158" s="288">
        <f t="shared" si="231"/>
        <v>0</v>
      </c>
      <c r="AO158" s="288">
        <f>IF(AND($BU158=$BV158,BU158=AO$13),$J158&amp;$K158&amp;$L158&amp;$M158&amp;$N158&amp;$O158&amp;$P158&amp;$Q158&amp;$R158&amp;$S158&amp;$T158&amp;$U158,IFERROR(MATCH($AN158,AO$17:AO157,0),-1000))</f>
        <v>1</v>
      </c>
      <c r="AP158" s="288">
        <f>IF(AND($BU158=$BV158,BV158=AP$13),$J158&amp;$K158&amp;$L158&amp;$M158&amp;$N158&amp;$O158&amp;$P158&amp;$Q158&amp;$R158&amp;$S158&amp;$T158&amp;$U158,IFERROR(MATCH($AN158,AP$17:AP157,0),-1000))</f>
        <v>1</v>
      </c>
      <c r="AQ158" s="288">
        <f>IF(AND($BU158=$BV158,BW158=AQ$13),$J158&amp;$K158&amp;$L158&amp;$M158&amp;$N158&amp;$O158&amp;$P158&amp;$Q158&amp;$R158&amp;$S158&amp;$T158&amp;$U158,IFERROR(MATCH($AN158,AQ$17:AQ157,0),-1000))</f>
        <v>1</v>
      </c>
      <c r="AR158" s="288">
        <f>IF(AND($BU158=$BV158,BX158=AR$13),$J158&amp;$K158&amp;$L158&amp;$M158&amp;$N158&amp;$O158&amp;$P158&amp;$Q158&amp;$R158&amp;$S158&amp;$T158&amp;$U158,IFERROR(MATCH($AN158,AR$17:AR157,0),-1000))</f>
        <v>1</v>
      </c>
      <c r="AS158" s="254">
        <f t="shared" si="112"/>
        <v>0</v>
      </c>
      <c r="AT158" s="261" t="str">
        <f t="shared" si="232"/>
        <v/>
      </c>
      <c r="AU158" s="254" t="str">
        <f t="shared" si="233"/>
        <v/>
      </c>
      <c r="AV158" s="254" t="str">
        <f t="shared" si="234"/>
        <v/>
      </c>
      <c r="AW158" s="254" t="str">
        <f t="shared" si="235"/>
        <v/>
      </c>
      <c r="AX158" s="254" t="str">
        <f t="shared" si="236"/>
        <v/>
      </c>
      <c r="AY158" s="254" t="str">
        <f t="shared" si="237"/>
        <v/>
      </c>
      <c r="AZ158" s="254" t="str">
        <f t="shared" si="238"/>
        <v/>
      </c>
      <c r="BA158" s="254" t="str">
        <f t="shared" si="239"/>
        <v/>
      </c>
      <c r="BB158" s="254" t="str">
        <f t="shared" si="240"/>
        <v/>
      </c>
      <c r="BC158" s="254" t="str">
        <f t="shared" si="241"/>
        <v/>
      </c>
      <c r="BD158" s="254" t="str">
        <f t="shared" si="242"/>
        <v/>
      </c>
      <c r="BE158" s="262" t="str">
        <f t="shared" si="243"/>
        <v/>
      </c>
      <c r="BF158" s="263" t="str">
        <f t="shared" si="244"/>
        <v/>
      </c>
      <c r="BG158" s="254" t="str">
        <f t="shared" si="245"/>
        <v/>
      </c>
      <c r="BH158" s="254" t="str">
        <f t="shared" si="246"/>
        <v/>
      </c>
      <c r="BI158" s="254" t="str">
        <f t="shared" si="247"/>
        <v/>
      </c>
      <c r="BJ158" s="254" t="str">
        <f t="shared" si="248"/>
        <v/>
      </c>
      <c r="BK158" s="254" t="str">
        <f t="shared" si="249"/>
        <v/>
      </c>
      <c r="BL158" s="254" t="str">
        <f t="shared" si="250"/>
        <v/>
      </c>
      <c r="BM158" s="254" t="str">
        <f t="shared" si="251"/>
        <v/>
      </c>
      <c r="BN158" s="254" t="str">
        <f t="shared" si="252"/>
        <v/>
      </c>
      <c r="BO158" s="254" t="str">
        <f t="shared" si="253"/>
        <v/>
      </c>
      <c r="BP158" s="254" t="str">
        <f t="shared" si="254"/>
        <v/>
      </c>
      <c r="BQ158" s="264" t="str">
        <f t="shared" si="255"/>
        <v/>
      </c>
      <c r="BR158" s="261" t="str">
        <f t="shared" si="115"/>
        <v/>
      </c>
      <c r="BS158" s="254" t="str">
        <f t="shared" si="116"/>
        <v/>
      </c>
      <c r="BT158" s="254" t="str">
        <f t="shared" si="225"/>
        <v/>
      </c>
      <c r="BU158" s="265" t="str">
        <f t="shared" si="118"/>
        <v/>
      </c>
      <c r="BV158" s="263" t="str">
        <f t="shared" si="119"/>
        <v/>
      </c>
      <c r="BW158" s="254" t="str">
        <f t="shared" si="226"/>
        <v/>
      </c>
      <c r="BX158" s="254" t="str">
        <f t="shared" si="121"/>
        <v/>
      </c>
      <c r="BY158" s="264" t="str">
        <f t="shared" si="122"/>
        <v/>
      </c>
      <c r="BZ158" s="254" t="str">
        <f t="shared" si="123"/>
        <v/>
      </c>
      <c r="CA158" s="254">
        <f t="shared" si="259"/>
        <v>0</v>
      </c>
      <c r="CB158" s="254">
        <f t="shared" si="260"/>
        <v>0</v>
      </c>
      <c r="CC158" s="254">
        <f t="shared" si="261"/>
        <v>0</v>
      </c>
      <c r="CD158" s="254">
        <f t="shared" si="262"/>
        <v>0</v>
      </c>
      <c r="CE158" s="254">
        <f t="shared" si="263"/>
        <v>0</v>
      </c>
      <c r="CF158" s="254">
        <f t="shared" si="264"/>
        <v>0</v>
      </c>
      <c r="CG158" s="254">
        <f t="shared" si="265"/>
        <v>0</v>
      </c>
      <c r="CH158" s="254">
        <f t="shared" si="266"/>
        <v>0</v>
      </c>
      <c r="CI158" s="254">
        <f t="shared" si="267"/>
        <v>0</v>
      </c>
      <c r="CJ158" s="254">
        <f t="shared" si="268"/>
        <v>0</v>
      </c>
      <c r="CK158" s="254">
        <f t="shared" si="269"/>
        <v>0</v>
      </c>
      <c r="CL158" s="254">
        <f t="shared" si="270"/>
        <v>0</v>
      </c>
      <c r="CM158" s="254">
        <f t="shared" si="271"/>
        <v>0</v>
      </c>
      <c r="CN158" s="254">
        <f t="shared" si="272"/>
        <v>0</v>
      </c>
      <c r="CO158" s="254">
        <f t="shared" si="273"/>
        <v>0</v>
      </c>
      <c r="CP158" s="254">
        <f t="shared" si="274"/>
        <v>0</v>
      </c>
      <c r="CQ158" s="254">
        <f t="shared" si="275"/>
        <v>0</v>
      </c>
      <c r="CR158" s="254">
        <f t="shared" si="276"/>
        <v>0</v>
      </c>
      <c r="CS158" s="254">
        <f t="shared" si="277"/>
        <v>0</v>
      </c>
      <c r="CT158" s="254">
        <f t="shared" si="278"/>
        <v>0</v>
      </c>
      <c r="CU158" s="254">
        <f t="shared" si="279"/>
        <v>0</v>
      </c>
      <c r="CV158" s="254">
        <f t="shared" si="280"/>
        <v>0</v>
      </c>
      <c r="CW158" s="254">
        <f t="shared" si="281"/>
        <v>0</v>
      </c>
      <c r="CX158" s="254">
        <f t="shared" si="282"/>
        <v>0</v>
      </c>
      <c r="CY158" s="254">
        <f t="shared" si="283"/>
        <v>0</v>
      </c>
      <c r="CZ158" s="254">
        <f t="shared" si="284"/>
        <v>0</v>
      </c>
      <c r="DA158" s="254">
        <f t="shared" si="285"/>
        <v>0</v>
      </c>
      <c r="DB158" s="254">
        <f t="shared" si="286"/>
        <v>0</v>
      </c>
      <c r="DC158" s="254">
        <f t="shared" si="287"/>
        <v>0</v>
      </c>
      <c r="DD158" s="254">
        <f t="shared" si="288"/>
        <v>0</v>
      </c>
      <c r="DE158" s="254">
        <f t="shared" si="289"/>
        <v>0</v>
      </c>
      <c r="DF158" s="254">
        <f t="shared" si="290"/>
        <v>0</v>
      </c>
      <c r="DG158" s="254">
        <f t="shared" si="291"/>
        <v>0</v>
      </c>
      <c r="DH158" s="254">
        <f t="shared" si="292"/>
        <v>0</v>
      </c>
      <c r="DI158" s="254">
        <f t="shared" si="293"/>
        <v>0</v>
      </c>
      <c r="DJ158" s="254">
        <f t="shared" si="294"/>
        <v>0</v>
      </c>
      <c r="DK158" s="254">
        <f t="shared" si="295"/>
        <v>0</v>
      </c>
      <c r="DL158" s="254">
        <f t="shared" si="296"/>
        <v>0</v>
      </c>
      <c r="DM158" s="254">
        <f t="shared" si="297"/>
        <v>0</v>
      </c>
      <c r="DN158" s="254">
        <f t="shared" si="298"/>
        <v>0</v>
      </c>
      <c r="DO158" s="254">
        <f t="shared" si="299"/>
        <v>0</v>
      </c>
      <c r="DP158" s="254">
        <f t="shared" si="300"/>
        <v>0</v>
      </c>
      <c r="DQ158" s="254">
        <f t="shared" si="301"/>
        <v>0</v>
      </c>
      <c r="DR158" s="254">
        <f t="shared" si="302"/>
        <v>0</v>
      </c>
      <c r="DS158" s="254">
        <f t="shared" si="303"/>
        <v>0</v>
      </c>
      <c r="DT158" s="254">
        <f t="shared" si="304"/>
        <v>0</v>
      </c>
      <c r="DU158" s="254">
        <f t="shared" si="305"/>
        <v>0</v>
      </c>
      <c r="DV158" s="254">
        <f t="shared" si="306"/>
        <v>0</v>
      </c>
    </row>
    <row r="159" spans="1:126" ht="24" customHeight="1">
      <c r="A159" s="11" t="str">
        <f ca="1">IF(AG159&lt;&gt;"OK","",CONCATENATE(TEXT('Front Page'!$F$33,"000"),TEXT('Front Page'!$F$31,"000"),"-",LEFT('Front Page'!$R$53,5),"-",LEFT(D159,1),AJ159, "-",TEXT(B159,"000")))</f>
        <v/>
      </c>
      <c r="B159" s="12" t="str">
        <f>IFERROR(IF(E159="","",MAX(B$17:B158)+1),"")</f>
        <v/>
      </c>
      <c r="C159" s="13"/>
      <c r="D159" s="29" t="str">
        <f t="shared" si="141"/>
        <v>None</v>
      </c>
      <c r="E159" s="29" t="str">
        <f t="shared" si="109"/>
        <v/>
      </c>
      <c r="F159" s="29" t="str">
        <f t="shared" si="110"/>
        <v/>
      </c>
      <c r="G159" s="363"/>
      <c r="H159" s="364"/>
      <c r="I159" s="325" t="str">
        <f t="shared" si="224"/>
        <v>No</v>
      </c>
      <c r="J159" s="314">
        <v>0</v>
      </c>
      <c r="K159" s="312">
        <v>0</v>
      </c>
      <c r="L159" s="312">
        <v>0</v>
      </c>
      <c r="M159" s="312">
        <v>0</v>
      </c>
      <c r="N159" s="312">
        <v>0</v>
      </c>
      <c r="O159" s="312">
        <v>0</v>
      </c>
      <c r="P159" s="312">
        <v>0</v>
      </c>
      <c r="Q159" s="312">
        <v>0</v>
      </c>
      <c r="R159" s="312">
        <v>0</v>
      </c>
      <c r="S159" s="312">
        <v>0</v>
      </c>
      <c r="T159" s="312">
        <v>0</v>
      </c>
      <c r="U159" s="312">
        <v>0</v>
      </c>
      <c r="V159" s="313">
        <v>1</v>
      </c>
      <c r="W159" s="313">
        <v>1</v>
      </c>
      <c r="X159" s="312">
        <v>0</v>
      </c>
      <c r="Y159" s="312">
        <v>0</v>
      </c>
      <c r="Z159" s="312">
        <v>0</v>
      </c>
      <c r="AA159" s="14">
        <v>0</v>
      </c>
      <c r="AB159" s="317"/>
      <c r="AC159" s="15" t="str">
        <f t="shared" si="227"/>
        <v/>
      </c>
      <c r="AD159" s="15" t="str">
        <f t="shared" si="228"/>
        <v/>
      </c>
      <c r="AE159" s="16" t="str">
        <f t="shared" si="229"/>
        <v>0 - 0</v>
      </c>
      <c r="AF159" s="20" t="str">
        <f t="shared" si="307"/>
        <v>Not an offer</v>
      </c>
      <c r="AG159" s="276" t="str">
        <f t="shared" si="256"/>
        <v>Not an Offer</v>
      </c>
      <c r="AH159" s="150"/>
      <c r="AI159" s="254">
        <v>143</v>
      </c>
      <c r="AJ159" s="149" t="str">
        <f t="shared" si="257"/>
        <v>00-TAG</v>
      </c>
      <c r="AK159" s="254" t="b">
        <f t="shared" si="111"/>
        <v>0</v>
      </c>
      <c r="AL159" s="254">
        <f t="shared" si="230"/>
        <v>0</v>
      </c>
      <c r="AM159" s="254">
        <f t="shared" si="258"/>
        <v>0</v>
      </c>
      <c r="AN159" s="288">
        <f t="shared" si="231"/>
        <v>0</v>
      </c>
      <c r="AO159" s="288">
        <f>IF(AND($BU159=$BV159,BU159=AO$13),$J159&amp;$K159&amp;$L159&amp;$M159&amp;$N159&amp;$O159&amp;$P159&amp;$Q159&amp;$R159&amp;$S159&amp;$T159&amp;$U159,IFERROR(MATCH($AN159,AO$17:AO158,0),-1000))</f>
        <v>1</v>
      </c>
      <c r="AP159" s="288">
        <f>IF(AND($BU159=$BV159,BV159=AP$13),$J159&amp;$K159&amp;$L159&amp;$M159&amp;$N159&amp;$O159&amp;$P159&amp;$Q159&amp;$R159&amp;$S159&amp;$T159&amp;$U159,IFERROR(MATCH($AN159,AP$17:AP158,0),-1000))</f>
        <v>1</v>
      </c>
      <c r="AQ159" s="288">
        <f>IF(AND($BU159=$BV159,BW159=AQ$13),$J159&amp;$K159&amp;$L159&amp;$M159&amp;$N159&amp;$O159&amp;$P159&amp;$Q159&amp;$R159&amp;$S159&amp;$T159&amp;$U159,IFERROR(MATCH($AN159,AQ$17:AQ158,0),-1000))</f>
        <v>1</v>
      </c>
      <c r="AR159" s="288">
        <f>IF(AND($BU159=$BV159,BX159=AR$13),$J159&amp;$K159&amp;$L159&amp;$M159&amp;$N159&amp;$O159&amp;$P159&amp;$Q159&amp;$R159&amp;$S159&amp;$T159&amp;$U159,IFERROR(MATCH($AN159,AR$17:AR158,0),-1000))</f>
        <v>1</v>
      </c>
      <c r="AS159" s="254">
        <f t="shared" si="112"/>
        <v>0</v>
      </c>
      <c r="AT159" s="261" t="str">
        <f t="shared" si="232"/>
        <v/>
      </c>
      <c r="AU159" s="254" t="str">
        <f t="shared" si="233"/>
        <v/>
      </c>
      <c r="AV159" s="254" t="str">
        <f t="shared" si="234"/>
        <v/>
      </c>
      <c r="AW159" s="254" t="str">
        <f t="shared" si="235"/>
        <v/>
      </c>
      <c r="AX159" s="254" t="str">
        <f t="shared" si="236"/>
        <v/>
      </c>
      <c r="AY159" s="254" t="str">
        <f t="shared" si="237"/>
        <v/>
      </c>
      <c r="AZ159" s="254" t="str">
        <f t="shared" si="238"/>
        <v/>
      </c>
      <c r="BA159" s="254" t="str">
        <f t="shared" si="239"/>
        <v/>
      </c>
      <c r="BB159" s="254" t="str">
        <f t="shared" si="240"/>
        <v/>
      </c>
      <c r="BC159" s="254" t="str">
        <f t="shared" si="241"/>
        <v/>
      </c>
      <c r="BD159" s="254" t="str">
        <f t="shared" si="242"/>
        <v/>
      </c>
      <c r="BE159" s="262" t="str">
        <f t="shared" si="243"/>
        <v/>
      </c>
      <c r="BF159" s="263" t="str">
        <f t="shared" si="244"/>
        <v/>
      </c>
      <c r="BG159" s="254" t="str">
        <f t="shared" si="245"/>
        <v/>
      </c>
      <c r="BH159" s="254" t="str">
        <f t="shared" si="246"/>
        <v/>
      </c>
      <c r="BI159" s="254" t="str">
        <f t="shared" si="247"/>
        <v/>
      </c>
      <c r="BJ159" s="254" t="str">
        <f t="shared" si="248"/>
        <v/>
      </c>
      <c r="BK159" s="254" t="str">
        <f t="shared" si="249"/>
        <v/>
      </c>
      <c r="BL159" s="254" t="str">
        <f t="shared" si="250"/>
        <v/>
      </c>
      <c r="BM159" s="254" t="str">
        <f t="shared" si="251"/>
        <v/>
      </c>
      <c r="BN159" s="254" t="str">
        <f t="shared" si="252"/>
        <v/>
      </c>
      <c r="BO159" s="254" t="str">
        <f t="shared" si="253"/>
        <v/>
      </c>
      <c r="BP159" s="254" t="str">
        <f t="shared" si="254"/>
        <v/>
      </c>
      <c r="BQ159" s="264" t="str">
        <f t="shared" si="255"/>
        <v/>
      </c>
      <c r="BR159" s="261" t="str">
        <f t="shared" si="115"/>
        <v/>
      </c>
      <c r="BS159" s="254" t="str">
        <f t="shared" si="116"/>
        <v/>
      </c>
      <c r="BT159" s="254" t="str">
        <f t="shared" si="225"/>
        <v/>
      </c>
      <c r="BU159" s="265" t="str">
        <f t="shared" si="118"/>
        <v/>
      </c>
      <c r="BV159" s="263" t="str">
        <f t="shared" si="119"/>
        <v/>
      </c>
      <c r="BW159" s="254" t="str">
        <f t="shared" si="226"/>
        <v/>
      </c>
      <c r="BX159" s="254" t="str">
        <f t="shared" si="121"/>
        <v/>
      </c>
      <c r="BY159" s="264" t="str">
        <f t="shared" si="122"/>
        <v/>
      </c>
      <c r="BZ159" s="254" t="str">
        <f t="shared" si="123"/>
        <v/>
      </c>
      <c r="CA159" s="254">
        <f t="shared" si="259"/>
        <v>0</v>
      </c>
      <c r="CB159" s="254">
        <f t="shared" si="260"/>
        <v>0</v>
      </c>
      <c r="CC159" s="254">
        <f t="shared" si="261"/>
        <v>0</v>
      </c>
      <c r="CD159" s="254">
        <f t="shared" si="262"/>
        <v>0</v>
      </c>
      <c r="CE159" s="254">
        <f t="shared" si="263"/>
        <v>0</v>
      </c>
      <c r="CF159" s="254">
        <f t="shared" si="264"/>
        <v>0</v>
      </c>
      <c r="CG159" s="254">
        <f t="shared" si="265"/>
        <v>0</v>
      </c>
      <c r="CH159" s="254">
        <f t="shared" si="266"/>
        <v>0</v>
      </c>
      <c r="CI159" s="254">
        <f t="shared" si="267"/>
        <v>0</v>
      </c>
      <c r="CJ159" s="254">
        <f t="shared" si="268"/>
        <v>0</v>
      </c>
      <c r="CK159" s="254">
        <f t="shared" si="269"/>
        <v>0</v>
      </c>
      <c r="CL159" s="254">
        <f t="shared" si="270"/>
        <v>0</v>
      </c>
      <c r="CM159" s="254">
        <f t="shared" si="271"/>
        <v>0</v>
      </c>
      <c r="CN159" s="254">
        <f t="shared" si="272"/>
        <v>0</v>
      </c>
      <c r="CO159" s="254">
        <f t="shared" si="273"/>
        <v>0</v>
      </c>
      <c r="CP159" s="254">
        <f t="shared" si="274"/>
        <v>0</v>
      </c>
      <c r="CQ159" s="254">
        <f t="shared" si="275"/>
        <v>0</v>
      </c>
      <c r="CR159" s="254">
        <f t="shared" si="276"/>
        <v>0</v>
      </c>
      <c r="CS159" s="254">
        <f t="shared" si="277"/>
        <v>0</v>
      </c>
      <c r="CT159" s="254">
        <f t="shared" si="278"/>
        <v>0</v>
      </c>
      <c r="CU159" s="254">
        <f t="shared" si="279"/>
        <v>0</v>
      </c>
      <c r="CV159" s="254">
        <f t="shared" si="280"/>
        <v>0</v>
      </c>
      <c r="CW159" s="254">
        <f t="shared" si="281"/>
        <v>0</v>
      </c>
      <c r="CX159" s="254">
        <f t="shared" si="282"/>
        <v>0</v>
      </c>
      <c r="CY159" s="254">
        <f t="shared" si="283"/>
        <v>0</v>
      </c>
      <c r="CZ159" s="254">
        <f t="shared" si="284"/>
        <v>0</v>
      </c>
      <c r="DA159" s="254">
        <f t="shared" si="285"/>
        <v>0</v>
      </c>
      <c r="DB159" s="254">
        <f t="shared" si="286"/>
        <v>0</v>
      </c>
      <c r="DC159" s="254">
        <f t="shared" si="287"/>
        <v>0</v>
      </c>
      <c r="DD159" s="254">
        <f t="shared" si="288"/>
        <v>0</v>
      </c>
      <c r="DE159" s="254">
        <f t="shared" si="289"/>
        <v>0</v>
      </c>
      <c r="DF159" s="254">
        <f t="shared" si="290"/>
        <v>0</v>
      </c>
      <c r="DG159" s="254">
        <f t="shared" si="291"/>
        <v>0</v>
      </c>
      <c r="DH159" s="254">
        <f t="shared" si="292"/>
        <v>0</v>
      </c>
      <c r="DI159" s="254">
        <f t="shared" si="293"/>
        <v>0</v>
      </c>
      <c r="DJ159" s="254">
        <f t="shared" si="294"/>
        <v>0</v>
      </c>
      <c r="DK159" s="254">
        <f t="shared" si="295"/>
        <v>0</v>
      </c>
      <c r="DL159" s="254">
        <f t="shared" si="296"/>
        <v>0</v>
      </c>
      <c r="DM159" s="254">
        <f t="shared" si="297"/>
        <v>0</v>
      </c>
      <c r="DN159" s="254">
        <f t="shared" si="298"/>
        <v>0</v>
      </c>
      <c r="DO159" s="254">
        <f t="shared" si="299"/>
        <v>0</v>
      </c>
      <c r="DP159" s="254">
        <f t="shared" si="300"/>
        <v>0</v>
      </c>
      <c r="DQ159" s="254">
        <f t="shared" si="301"/>
        <v>0</v>
      </c>
      <c r="DR159" s="254">
        <f t="shared" si="302"/>
        <v>0</v>
      </c>
      <c r="DS159" s="254">
        <f t="shared" si="303"/>
        <v>0</v>
      </c>
      <c r="DT159" s="254">
        <f t="shared" si="304"/>
        <v>0</v>
      </c>
      <c r="DU159" s="254">
        <f t="shared" si="305"/>
        <v>0</v>
      </c>
      <c r="DV159" s="254">
        <f t="shared" si="306"/>
        <v>0</v>
      </c>
    </row>
    <row r="160" spans="1:126" ht="24" customHeight="1">
      <c r="A160" s="11" t="str">
        <f ca="1">IF(AG160&lt;&gt;"OK","",CONCATENATE(TEXT('Front Page'!$F$33,"000"),TEXT('Front Page'!$F$31,"000"),"-",LEFT('Front Page'!$R$53,5),"-",LEFT(D160,1),AJ160, "-",TEXT(B160,"000")))</f>
        <v/>
      </c>
      <c r="B160" s="12" t="str">
        <f>IFERROR(IF(E160="","",MAX(B$17:B159)+1),"")</f>
        <v/>
      </c>
      <c r="C160" s="13"/>
      <c r="D160" s="29" t="str">
        <f t="shared" si="141"/>
        <v>None</v>
      </c>
      <c r="E160" s="29" t="str">
        <f t="shared" si="109"/>
        <v/>
      </c>
      <c r="F160" s="29" t="str">
        <f t="shared" si="110"/>
        <v/>
      </c>
      <c r="G160" s="363"/>
      <c r="H160" s="364"/>
      <c r="I160" s="325" t="str">
        <f t="shared" si="224"/>
        <v>No</v>
      </c>
      <c r="J160" s="314">
        <v>0</v>
      </c>
      <c r="K160" s="312">
        <v>0</v>
      </c>
      <c r="L160" s="312">
        <v>0</v>
      </c>
      <c r="M160" s="312">
        <v>0</v>
      </c>
      <c r="N160" s="312">
        <v>0</v>
      </c>
      <c r="O160" s="312">
        <v>0</v>
      </c>
      <c r="P160" s="312">
        <v>0</v>
      </c>
      <c r="Q160" s="312">
        <v>0</v>
      </c>
      <c r="R160" s="312">
        <v>0</v>
      </c>
      <c r="S160" s="312">
        <v>0</v>
      </c>
      <c r="T160" s="312">
        <v>0</v>
      </c>
      <c r="U160" s="312">
        <v>0</v>
      </c>
      <c r="V160" s="313">
        <v>1</v>
      </c>
      <c r="W160" s="313">
        <v>1</v>
      </c>
      <c r="X160" s="312">
        <v>0</v>
      </c>
      <c r="Y160" s="312">
        <v>0</v>
      </c>
      <c r="Z160" s="312">
        <v>0</v>
      </c>
      <c r="AA160" s="14">
        <v>0</v>
      </c>
      <c r="AB160" s="317"/>
      <c r="AC160" s="15" t="str">
        <f t="shared" si="227"/>
        <v/>
      </c>
      <c r="AD160" s="15" t="str">
        <f t="shared" si="228"/>
        <v/>
      </c>
      <c r="AE160" s="16" t="str">
        <f t="shared" si="229"/>
        <v>0 - 0</v>
      </c>
      <c r="AF160" s="20" t="str">
        <f t="shared" si="307"/>
        <v>Not an offer</v>
      </c>
      <c r="AG160" s="276" t="str">
        <f t="shared" si="256"/>
        <v>Not an Offer</v>
      </c>
      <c r="AH160" s="150"/>
      <c r="AI160" s="254">
        <v>144</v>
      </c>
      <c r="AJ160" s="149" t="str">
        <f t="shared" si="257"/>
        <v>00-TAG</v>
      </c>
      <c r="AK160" s="254" t="b">
        <f t="shared" si="111"/>
        <v>0</v>
      </c>
      <c r="AL160" s="254">
        <f t="shared" si="230"/>
        <v>0</v>
      </c>
      <c r="AM160" s="254">
        <f t="shared" si="258"/>
        <v>0</v>
      </c>
      <c r="AN160" s="288">
        <f t="shared" si="231"/>
        <v>0</v>
      </c>
      <c r="AO160" s="288">
        <f>IF(AND($BU160=$BV160,BU160=AO$13),$J160&amp;$K160&amp;$L160&amp;$M160&amp;$N160&amp;$O160&amp;$P160&amp;$Q160&amp;$R160&amp;$S160&amp;$T160&amp;$U160,IFERROR(MATCH($AN160,AO$17:AO159,0),-1000))</f>
        <v>1</v>
      </c>
      <c r="AP160" s="288">
        <f>IF(AND($BU160=$BV160,BV160=AP$13),$J160&amp;$K160&amp;$L160&amp;$M160&amp;$N160&amp;$O160&amp;$P160&amp;$Q160&amp;$R160&amp;$S160&amp;$T160&amp;$U160,IFERROR(MATCH($AN160,AP$17:AP159,0),-1000))</f>
        <v>1</v>
      </c>
      <c r="AQ160" s="288">
        <f>IF(AND($BU160=$BV160,BW160=AQ$13),$J160&amp;$K160&amp;$L160&amp;$M160&amp;$N160&amp;$O160&amp;$P160&amp;$Q160&amp;$R160&amp;$S160&amp;$T160&amp;$U160,IFERROR(MATCH($AN160,AQ$17:AQ159,0),-1000))</f>
        <v>1</v>
      </c>
      <c r="AR160" s="288">
        <f>IF(AND($BU160=$BV160,BX160=AR$13),$J160&amp;$K160&amp;$L160&amp;$M160&amp;$N160&amp;$O160&amp;$P160&amp;$Q160&amp;$R160&amp;$S160&amp;$T160&amp;$U160,IFERROR(MATCH($AN160,AR$17:AR159,0),-1000))</f>
        <v>1</v>
      </c>
      <c r="AS160" s="254">
        <f t="shared" si="112"/>
        <v>0</v>
      </c>
      <c r="AT160" s="261" t="str">
        <f t="shared" si="232"/>
        <v/>
      </c>
      <c r="AU160" s="254" t="str">
        <f t="shared" si="233"/>
        <v/>
      </c>
      <c r="AV160" s="254" t="str">
        <f t="shared" si="234"/>
        <v/>
      </c>
      <c r="AW160" s="254" t="str">
        <f t="shared" si="235"/>
        <v/>
      </c>
      <c r="AX160" s="254" t="str">
        <f t="shared" si="236"/>
        <v/>
      </c>
      <c r="AY160" s="254" t="str">
        <f t="shared" si="237"/>
        <v/>
      </c>
      <c r="AZ160" s="254" t="str">
        <f t="shared" si="238"/>
        <v/>
      </c>
      <c r="BA160" s="254" t="str">
        <f t="shared" si="239"/>
        <v/>
      </c>
      <c r="BB160" s="254" t="str">
        <f t="shared" si="240"/>
        <v/>
      </c>
      <c r="BC160" s="254" t="str">
        <f t="shared" si="241"/>
        <v/>
      </c>
      <c r="BD160" s="254" t="str">
        <f t="shared" si="242"/>
        <v/>
      </c>
      <c r="BE160" s="262" t="str">
        <f t="shared" si="243"/>
        <v/>
      </c>
      <c r="BF160" s="263" t="str">
        <f t="shared" si="244"/>
        <v/>
      </c>
      <c r="BG160" s="254" t="str">
        <f t="shared" si="245"/>
        <v/>
      </c>
      <c r="BH160" s="254" t="str">
        <f t="shared" si="246"/>
        <v/>
      </c>
      <c r="BI160" s="254" t="str">
        <f t="shared" si="247"/>
        <v/>
      </c>
      <c r="BJ160" s="254" t="str">
        <f t="shared" si="248"/>
        <v/>
      </c>
      <c r="BK160" s="254" t="str">
        <f t="shared" si="249"/>
        <v/>
      </c>
      <c r="BL160" s="254" t="str">
        <f t="shared" si="250"/>
        <v/>
      </c>
      <c r="BM160" s="254" t="str">
        <f t="shared" si="251"/>
        <v/>
      </c>
      <c r="BN160" s="254" t="str">
        <f t="shared" si="252"/>
        <v/>
      </c>
      <c r="BO160" s="254" t="str">
        <f t="shared" si="253"/>
        <v/>
      </c>
      <c r="BP160" s="254" t="str">
        <f t="shared" si="254"/>
        <v/>
      </c>
      <c r="BQ160" s="264" t="str">
        <f t="shared" si="255"/>
        <v/>
      </c>
      <c r="BR160" s="261" t="str">
        <f t="shared" si="115"/>
        <v/>
      </c>
      <c r="BS160" s="254" t="str">
        <f t="shared" si="116"/>
        <v/>
      </c>
      <c r="BT160" s="254" t="str">
        <f t="shared" si="225"/>
        <v/>
      </c>
      <c r="BU160" s="265" t="str">
        <f t="shared" si="118"/>
        <v/>
      </c>
      <c r="BV160" s="263" t="str">
        <f t="shared" si="119"/>
        <v/>
      </c>
      <c r="BW160" s="254" t="str">
        <f t="shared" si="226"/>
        <v/>
      </c>
      <c r="BX160" s="254" t="str">
        <f t="shared" si="121"/>
        <v/>
      </c>
      <c r="BY160" s="264" t="str">
        <f t="shared" si="122"/>
        <v/>
      </c>
      <c r="BZ160" s="254" t="str">
        <f t="shared" si="123"/>
        <v/>
      </c>
      <c r="CA160" s="254">
        <f t="shared" si="259"/>
        <v>0</v>
      </c>
      <c r="CB160" s="254">
        <f t="shared" si="260"/>
        <v>0</v>
      </c>
      <c r="CC160" s="254">
        <f t="shared" si="261"/>
        <v>0</v>
      </c>
      <c r="CD160" s="254">
        <f t="shared" si="262"/>
        <v>0</v>
      </c>
      <c r="CE160" s="254">
        <f t="shared" si="263"/>
        <v>0</v>
      </c>
      <c r="CF160" s="254">
        <f t="shared" si="264"/>
        <v>0</v>
      </c>
      <c r="CG160" s="254">
        <f t="shared" si="265"/>
        <v>0</v>
      </c>
      <c r="CH160" s="254">
        <f t="shared" si="266"/>
        <v>0</v>
      </c>
      <c r="CI160" s="254">
        <f t="shared" si="267"/>
        <v>0</v>
      </c>
      <c r="CJ160" s="254">
        <f t="shared" si="268"/>
        <v>0</v>
      </c>
      <c r="CK160" s="254">
        <f t="shared" si="269"/>
        <v>0</v>
      </c>
      <c r="CL160" s="254">
        <f t="shared" si="270"/>
        <v>0</v>
      </c>
      <c r="CM160" s="254">
        <f t="shared" si="271"/>
        <v>0</v>
      </c>
      <c r="CN160" s="254">
        <f t="shared" si="272"/>
        <v>0</v>
      </c>
      <c r="CO160" s="254">
        <f t="shared" si="273"/>
        <v>0</v>
      </c>
      <c r="CP160" s="254">
        <f t="shared" si="274"/>
        <v>0</v>
      </c>
      <c r="CQ160" s="254">
        <f t="shared" si="275"/>
        <v>0</v>
      </c>
      <c r="CR160" s="254">
        <f t="shared" si="276"/>
        <v>0</v>
      </c>
      <c r="CS160" s="254">
        <f t="shared" si="277"/>
        <v>0</v>
      </c>
      <c r="CT160" s="254">
        <f t="shared" si="278"/>
        <v>0</v>
      </c>
      <c r="CU160" s="254">
        <f t="shared" si="279"/>
        <v>0</v>
      </c>
      <c r="CV160" s="254">
        <f t="shared" si="280"/>
        <v>0</v>
      </c>
      <c r="CW160" s="254">
        <f t="shared" si="281"/>
        <v>0</v>
      </c>
      <c r="CX160" s="254">
        <f t="shared" si="282"/>
        <v>0</v>
      </c>
      <c r="CY160" s="254">
        <f t="shared" si="283"/>
        <v>0</v>
      </c>
      <c r="CZ160" s="254">
        <f t="shared" si="284"/>
        <v>0</v>
      </c>
      <c r="DA160" s="254">
        <f t="shared" si="285"/>
        <v>0</v>
      </c>
      <c r="DB160" s="254">
        <f t="shared" si="286"/>
        <v>0</v>
      </c>
      <c r="DC160" s="254">
        <f t="shared" si="287"/>
        <v>0</v>
      </c>
      <c r="DD160" s="254">
        <f t="shared" si="288"/>
        <v>0</v>
      </c>
      <c r="DE160" s="254">
        <f t="shared" si="289"/>
        <v>0</v>
      </c>
      <c r="DF160" s="254">
        <f t="shared" si="290"/>
        <v>0</v>
      </c>
      <c r="DG160" s="254">
        <f t="shared" si="291"/>
        <v>0</v>
      </c>
      <c r="DH160" s="254">
        <f t="shared" si="292"/>
        <v>0</v>
      </c>
      <c r="DI160" s="254">
        <f t="shared" si="293"/>
        <v>0</v>
      </c>
      <c r="DJ160" s="254">
        <f t="shared" si="294"/>
        <v>0</v>
      </c>
      <c r="DK160" s="254">
        <f t="shared" si="295"/>
        <v>0</v>
      </c>
      <c r="DL160" s="254">
        <f t="shared" si="296"/>
        <v>0</v>
      </c>
      <c r="DM160" s="254">
        <f t="shared" si="297"/>
        <v>0</v>
      </c>
      <c r="DN160" s="254">
        <f t="shared" si="298"/>
        <v>0</v>
      </c>
      <c r="DO160" s="254">
        <f t="shared" si="299"/>
        <v>0</v>
      </c>
      <c r="DP160" s="254">
        <f t="shared" si="300"/>
        <v>0</v>
      </c>
      <c r="DQ160" s="254">
        <f t="shared" si="301"/>
        <v>0</v>
      </c>
      <c r="DR160" s="254">
        <f t="shared" si="302"/>
        <v>0</v>
      </c>
      <c r="DS160" s="254">
        <f t="shared" si="303"/>
        <v>0</v>
      </c>
      <c r="DT160" s="254">
        <f t="shared" si="304"/>
        <v>0</v>
      </c>
      <c r="DU160" s="254">
        <f t="shared" si="305"/>
        <v>0</v>
      </c>
      <c r="DV160" s="254">
        <f t="shared" si="306"/>
        <v>0</v>
      </c>
    </row>
    <row r="161" spans="1:126" ht="24" customHeight="1">
      <c r="A161" s="11" t="str">
        <f ca="1">IF(AG161&lt;&gt;"OK","",CONCATENATE(TEXT('Front Page'!$F$33,"000"),TEXT('Front Page'!$F$31,"000"),"-",LEFT('Front Page'!$R$53,5),"-",LEFT(D161,1),AJ161, "-",TEXT(B161,"000")))</f>
        <v/>
      </c>
      <c r="B161" s="12" t="str">
        <f>IFERROR(IF(E161="","",MAX(B$17:B160)+1),"")</f>
        <v/>
      </c>
      <c r="C161" s="13"/>
      <c r="D161" s="29" t="str">
        <f t="shared" si="141"/>
        <v>None</v>
      </c>
      <c r="E161" s="29" t="str">
        <f t="shared" si="109"/>
        <v/>
      </c>
      <c r="F161" s="29" t="str">
        <f t="shared" si="110"/>
        <v/>
      </c>
      <c r="G161" s="363"/>
      <c r="H161" s="364"/>
      <c r="I161" s="325" t="str">
        <f t="shared" ref="I161:I174" si="308">IF(OR(AND(D161="Q3",MIN(P161:R161)&lt;&gt;MAX(P161:R161)),AND(D161="YR",MIN(J161:U161)&lt;&gt;MAX(J161:U161)),D161="Monthly"),"Yes", "No")</f>
        <v>No</v>
      </c>
      <c r="J161" s="314">
        <v>0</v>
      </c>
      <c r="K161" s="312">
        <v>0</v>
      </c>
      <c r="L161" s="312">
        <v>0</v>
      </c>
      <c r="M161" s="312">
        <v>0</v>
      </c>
      <c r="N161" s="312">
        <v>0</v>
      </c>
      <c r="O161" s="312">
        <v>0</v>
      </c>
      <c r="P161" s="312">
        <v>0</v>
      </c>
      <c r="Q161" s="312">
        <v>0</v>
      </c>
      <c r="R161" s="312">
        <v>0</v>
      </c>
      <c r="S161" s="312">
        <v>0</v>
      </c>
      <c r="T161" s="312">
        <v>0</v>
      </c>
      <c r="U161" s="312">
        <v>0</v>
      </c>
      <c r="V161" s="313">
        <v>1</v>
      </c>
      <c r="W161" s="313">
        <v>1</v>
      </c>
      <c r="X161" s="312">
        <v>0</v>
      </c>
      <c r="Y161" s="312">
        <v>0</v>
      </c>
      <c r="Z161" s="312">
        <v>0</v>
      </c>
      <c r="AA161" s="14">
        <v>0</v>
      </c>
      <c r="AB161" s="317"/>
      <c r="AC161" s="15" t="str">
        <f t="shared" si="227"/>
        <v/>
      </c>
      <c r="AD161" s="15" t="str">
        <f t="shared" si="228"/>
        <v/>
      </c>
      <c r="AE161" s="16" t="str">
        <f t="shared" si="229"/>
        <v>0 - 0</v>
      </c>
      <c r="AF161" s="20" t="str">
        <f t="shared" si="307"/>
        <v>Not an offer</v>
      </c>
      <c r="AG161" s="276" t="str">
        <f t="shared" si="256"/>
        <v>Not an Offer</v>
      </c>
      <c r="AH161" s="150"/>
      <c r="AI161" s="254">
        <v>145</v>
      </c>
      <c r="AJ161" s="149" t="str">
        <f t="shared" si="257"/>
        <v>00-TAG</v>
      </c>
      <c r="AK161" s="254" t="b">
        <f t="shared" si="111"/>
        <v>0</v>
      </c>
      <c r="AL161" s="254">
        <f t="shared" si="230"/>
        <v>0</v>
      </c>
      <c r="AM161" s="254">
        <f t="shared" si="258"/>
        <v>0</v>
      </c>
      <c r="AN161" s="288">
        <f t="shared" si="231"/>
        <v>0</v>
      </c>
      <c r="AO161" s="288">
        <f>IF(AND($BU161=$BV161,BU161=AO$13),$J161&amp;$K161&amp;$L161&amp;$M161&amp;$N161&amp;$O161&amp;$P161&amp;$Q161&amp;$R161&amp;$S161&amp;$T161&amp;$U161,IFERROR(MATCH($AN161,AO$17:AO160,0),-1000))</f>
        <v>1</v>
      </c>
      <c r="AP161" s="288">
        <f>IF(AND($BU161=$BV161,BV161=AP$13),$J161&amp;$K161&amp;$L161&amp;$M161&amp;$N161&amp;$O161&amp;$P161&amp;$Q161&amp;$R161&amp;$S161&amp;$T161&amp;$U161,IFERROR(MATCH($AN161,AP$17:AP160,0),-1000))</f>
        <v>1</v>
      </c>
      <c r="AQ161" s="288">
        <f>IF(AND($BU161=$BV161,BW161=AQ$13),$J161&amp;$K161&amp;$L161&amp;$M161&amp;$N161&amp;$O161&amp;$P161&amp;$Q161&amp;$R161&amp;$S161&amp;$T161&amp;$U161,IFERROR(MATCH($AN161,AQ$17:AQ160,0),-1000))</f>
        <v>1</v>
      </c>
      <c r="AR161" s="288">
        <f>IF(AND($BU161=$BV161,BX161=AR$13),$J161&amp;$K161&amp;$L161&amp;$M161&amp;$N161&amp;$O161&amp;$P161&amp;$Q161&amp;$R161&amp;$S161&amp;$T161&amp;$U161,IFERROR(MATCH($AN161,AR$17:AR160,0),-1000))</f>
        <v>1</v>
      </c>
      <c r="AS161" s="254">
        <f t="shared" si="112"/>
        <v>0</v>
      </c>
      <c r="AT161" s="261" t="str">
        <f t="shared" si="232"/>
        <v/>
      </c>
      <c r="AU161" s="254" t="str">
        <f t="shared" si="233"/>
        <v/>
      </c>
      <c r="AV161" s="254" t="str">
        <f t="shared" si="234"/>
        <v/>
      </c>
      <c r="AW161" s="254" t="str">
        <f t="shared" si="235"/>
        <v/>
      </c>
      <c r="AX161" s="254" t="str">
        <f t="shared" si="236"/>
        <v/>
      </c>
      <c r="AY161" s="254" t="str">
        <f t="shared" si="237"/>
        <v/>
      </c>
      <c r="AZ161" s="254" t="str">
        <f t="shared" si="238"/>
        <v/>
      </c>
      <c r="BA161" s="254" t="str">
        <f t="shared" si="239"/>
        <v/>
      </c>
      <c r="BB161" s="254" t="str">
        <f t="shared" si="240"/>
        <v/>
      </c>
      <c r="BC161" s="254" t="str">
        <f t="shared" si="241"/>
        <v/>
      </c>
      <c r="BD161" s="254" t="str">
        <f t="shared" si="242"/>
        <v/>
      </c>
      <c r="BE161" s="262" t="str">
        <f t="shared" si="243"/>
        <v/>
      </c>
      <c r="BF161" s="263" t="str">
        <f t="shared" si="244"/>
        <v/>
      </c>
      <c r="BG161" s="254" t="str">
        <f t="shared" si="245"/>
        <v/>
      </c>
      <c r="BH161" s="254" t="str">
        <f t="shared" si="246"/>
        <v/>
      </c>
      <c r="BI161" s="254" t="str">
        <f t="shared" si="247"/>
        <v/>
      </c>
      <c r="BJ161" s="254" t="str">
        <f t="shared" si="248"/>
        <v/>
      </c>
      <c r="BK161" s="254" t="str">
        <f t="shared" si="249"/>
        <v/>
      </c>
      <c r="BL161" s="254" t="str">
        <f t="shared" si="250"/>
        <v/>
      </c>
      <c r="BM161" s="254" t="str">
        <f t="shared" si="251"/>
        <v/>
      </c>
      <c r="BN161" s="254" t="str">
        <f t="shared" si="252"/>
        <v/>
      </c>
      <c r="BO161" s="254" t="str">
        <f t="shared" si="253"/>
        <v/>
      </c>
      <c r="BP161" s="254" t="str">
        <f t="shared" si="254"/>
        <v/>
      </c>
      <c r="BQ161" s="264" t="str">
        <f t="shared" si="255"/>
        <v/>
      </c>
      <c r="BR161" s="261" t="str">
        <f t="shared" si="115"/>
        <v/>
      </c>
      <c r="BS161" s="254" t="str">
        <f t="shared" si="116"/>
        <v/>
      </c>
      <c r="BT161" s="254" t="str">
        <f t="shared" ref="BT161:BT174" si="309">IF(IFERROR(Z161/1&gt;0,0),MIN(BS161,BT$14),BS161)</f>
        <v/>
      </c>
      <c r="BU161" s="265" t="str">
        <f t="shared" si="118"/>
        <v/>
      </c>
      <c r="BV161" s="263" t="str">
        <f t="shared" si="119"/>
        <v/>
      </c>
      <c r="BW161" s="254" t="str">
        <f t="shared" ref="BW161:BW174" si="310">IF(IFERROR(Y161/1&gt;0,0),MAX(BX161,BW$14),BX161)</f>
        <v/>
      </c>
      <c r="BX161" s="254" t="str">
        <f t="shared" si="121"/>
        <v/>
      </c>
      <c r="BY161" s="264" t="str">
        <f t="shared" si="122"/>
        <v/>
      </c>
      <c r="BZ161" s="254" t="str">
        <f t="shared" si="123"/>
        <v/>
      </c>
      <c r="CA161" s="254">
        <f t="shared" si="259"/>
        <v>0</v>
      </c>
      <c r="CB161" s="254">
        <f t="shared" si="260"/>
        <v>0</v>
      </c>
      <c r="CC161" s="254">
        <f t="shared" si="261"/>
        <v>0</v>
      </c>
      <c r="CD161" s="254">
        <f t="shared" si="262"/>
        <v>0</v>
      </c>
      <c r="CE161" s="254">
        <f t="shared" si="263"/>
        <v>0</v>
      </c>
      <c r="CF161" s="254">
        <f t="shared" si="264"/>
        <v>0</v>
      </c>
      <c r="CG161" s="254">
        <f t="shared" si="265"/>
        <v>0</v>
      </c>
      <c r="CH161" s="254">
        <f t="shared" si="266"/>
        <v>0</v>
      </c>
      <c r="CI161" s="254">
        <f t="shared" si="267"/>
        <v>0</v>
      </c>
      <c r="CJ161" s="254">
        <f t="shared" si="268"/>
        <v>0</v>
      </c>
      <c r="CK161" s="254">
        <f t="shared" si="269"/>
        <v>0</v>
      </c>
      <c r="CL161" s="254">
        <f t="shared" si="270"/>
        <v>0</v>
      </c>
      <c r="CM161" s="254">
        <f t="shared" si="271"/>
        <v>0</v>
      </c>
      <c r="CN161" s="254">
        <f t="shared" si="272"/>
        <v>0</v>
      </c>
      <c r="CO161" s="254">
        <f t="shared" si="273"/>
        <v>0</v>
      </c>
      <c r="CP161" s="254">
        <f t="shared" si="274"/>
        <v>0</v>
      </c>
      <c r="CQ161" s="254">
        <f t="shared" si="275"/>
        <v>0</v>
      </c>
      <c r="CR161" s="254">
        <f t="shared" si="276"/>
        <v>0</v>
      </c>
      <c r="CS161" s="254">
        <f t="shared" si="277"/>
        <v>0</v>
      </c>
      <c r="CT161" s="254">
        <f t="shared" si="278"/>
        <v>0</v>
      </c>
      <c r="CU161" s="254">
        <f t="shared" si="279"/>
        <v>0</v>
      </c>
      <c r="CV161" s="254">
        <f t="shared" si="280"/>
        <v>0</v>
      </c>
      <c r="CW161" s="254">
        <f t="shared" si="281"/>
        <v>0</v>
      </c>
      <c r="CX161" s="254">
        <f t="shared" si="282"/>
        <v>0</v>
      </c>
      <c r="CY161" s="254">
        <f t="shared" si="283"/>
        <v>0</v>
      </c>
      <c r="CZ161" s="254">
        <f t="shared" si="284"/>
        <v>0</v>
      </c>
      <c r="DA161" s="254">
        <f t="shared" si="285"/>
        <v>0</v>
      </c>
      <c r="DB161" s="254">
        <f t="shared" si="286"/>
        <v>0</v>
      </c>
      <c r="DC161" s="254">
        <f t="shared" si="287"/>
        <v>0</v>
      </c>
      <c r="DD161" s="254">
        <f t="shared" si="288"/>
        <v>0</v>
      </c>
      <c r="DE161" s="254">
        <f t="shared" si="289"/>
        <v>0</v>
      </c>
      <c r="DF161" s="254">
        <f t="shared" si="290"/>
        <v>0</v>
      </c>
      <c r="DG161" s="254">
        <f t="shared" si="291"/>
        <v>0</v>
      </c>
      <c r="DH161" s="254">
        <f t="shared" si="292"/>
        <v>0</v>
      </c>
      <c r="DI161" s="254">
        <f t="shared" si="293"/>
        <v>0</v>
      </c>
      <c r="DJ161" s="254">
        <f t="shared" si="294"/>
        <v>0</v>
      </c>
      <c r="DK161" s="254">
        <f t="shared" si="295"/>
        <v>0</v>
      </c>
      <c r="DL161" s="254">
        <f t="shared" si="296"/>
        <v>0</v>
      </c>
      <c r="DM161" s="254">
        <f t="shared" si="297"/>
        <v>0</v>
      </c>
      <c r="DN161" s="254">
        <f t="shared" si="298"/>
        <v>0</v>
      </c>
      <c r="DO161" s="254">
        <f t="shared" si="299"/>
        <v>0</v>
      </c>
      <c r="DP161" s="254">
        <f t="shared" si="300"/>
        <v>0</v>
      </c>
      <c r="DQ161" s="254">
        <f t="shared" si="301"/>
        <v>0</v>
      </c>
      <c r="DR161" s="254">
        <f t="shared" si="302"/>
        <v>0</v>
      </c>
      <c r="DS161" s="254">
        <f t="shared" si="303"/>
        <v>0</v>
      </c>
      <c r="DT161" s="254">
        <f t="shared" si="304"/>
        <v>0</v>
      </c>
      <c r="DU161" s="254">
        <f t="shared" si="305"/>
        <v>0</v>
      </c>
      <c r="DV161" s="254">
        <f t="shared" si="306"/>
        <v>0</v>
      </c>
    </row>
    <row r="162" spans="1:126" ht="24" customHeight="1">
      <c r="A162" s="11" t="str">
        <f ca="1">IF(AG162&lt;&gt;"OK","",CONCATENATE(TEXT('Front Page'!$F$33,"000"),TEXT('Front Page'!$F$31,"000"),"-",LEFT('Front Page'!$R$53,5),"-",LEFT(D162,1),AJ162, "-",TEXT(B162,"000")))</f>
        <v/>
      </c>
      <c r="B162" s="12" t="str">
        <f>IFERROR(IF(E162="","",MAX(B$17:B161)+1),"")</f>
        <v/>
      </c>
      <c r="C162" s="13"/>
      <c r="D162" s="29" t="str">
        <f t="shared" si="141"/>
        <v>None</v>
      </c>
      <c r="E162" s="29" t="str">
        <f t="shared" si="109"/>
        <v/>
      </c>
      <c r="F162" s="29" t="str">
        <f t="shared" si="110"/>
        <v/>
      </c>
      <c r="G162" s="363"/>
      <c r="H162" s="364"/>
      <c r="I162" s="325" t="str">
        <f t="shared" si="308"/>
        <v>No</v>
      </c>
      <c r="J162" s="314">
        <v>0</v>
      </c>
      <c r="K162" s="312">
        <v>0</v>
      </c>
      <c r="L162" s="312">
        <v>0</v>
      </c>
      <c r="M162" s="312">
        <v>0</v>
      </c>
      <c r="N162" s="312">
        <v>0</v>
      </c>
      <c r="O162" s="312">
        <v>0</v>
      </c>
      <c r="P162" s="312">
        <v>0</v>
      </c>
      <c r="Q162" s="312">
        <v>0</v>
      </c>
      <c r="R162" s="312">
        <v>0</v>
      </c>
      <c r="S162" s="312">
        <v>0</v>
      </c>
      <c r="T162" s="312">
        <v>0</v>
      </c>
      <c r="U162" s="312">
        <v>0</v>
      </c>
      <c r="V162" s="313">
        <v>1</v>
      </c>
      <c r="W162" s="313">
        <v>1</v>
      </c>
      <c r="X162" s="312">
        <v>0</v>
      </c>
      <c r="Y162" s="312">
        <v>0</v>
      </c>
      <c r="Z162" s="312">
        <v>0</v>
      </c>
      <c r="AA162" s="14">
        <v>0</v>
      </c>
      <c r="AB162" s="317"/>
      <c r="AC162" s="15" t="str">
        <f t="shared" si="227"/>
        <v/>
      </c>
      <c r="AD162" s="15" t="str">
        <f t="shared" si="228"/>
        <v/>
      </c>
      <c r="AE162" s="16" t="str">
        <f t="shared" si="229"/>
        <v>0 - 0</v>
      </c>
      <c r="AF162" s="20" t="str">
        <f t="shared" si="307"/>
        <v>Not an offer</v>
      </c>
      <c r="AG162" s="276" t="str">
        <f t="shared" si="256"/>
        <v>Not an Offer</v>
      </c>
      <c r="AH162" s="150"/>
      <c r="AI162" s="254">
        <v>146</v>
      </c>
      <c r="AJ162" s="149" t="str">
        <f t="shared" si="257"/>
        <v>00-TAG</v>
      </c>
      <c r="AK162" s="254" t="b">
        <f t="shared" si="111"/>
        <v>0</v>
      </c>
      <c r="AL162" s="254">
        <f t="shared" si="230"/>
        <v>0</v>
      </c>
      <c r="AM162" s="254">
        <f t="shared" si="258"/>
        <v>0</v>
      </c>
      <c r="AN162" s="288">
        <f t="shared" si="231"/>
        <v>0</v>
      </c>
      <c r="AO162" s="288">
        <f>IF(AND($BU162=$BV162,BU162=AO$13),$J162&amp;$K162&amp;$L162&amp;$M162&amp;$N162&amp;$O162&amp;$P162&amp;$Q162&amp;$R162&amp;$S162&amp;$T162&amp;$U162,IFERROR(MATCH($AN162,AO$17:AO161,0),-1000))</f>
        <v>1</v>
      </c>
      <c r="AP162" s="288">
        <f>IF(AND($BU162=$BV162,BV162=AP$13),$J162&amp;$K162&amp;$L162&amp;$M162&amp;$N162&amp;$O162&amp;$P162&amp;$Q162&amp;$R162&amp;$S162&amp;$T162&amp;$U162,IFERROR(MATCH($AN162,AP$17:AP161,0),-1000))</f>
        <v>1</v>
      </c>
      <c r="AQ162" s="288">
        <f>IF(AND($BU162=$BV162,BW162=AQ$13),$J162&amp;$K162&amp;$L162&amp;$M162&amp;$N162&amp;$O162&amp;$P162&amp;$Q162&amp;$R162&amp;$S162&amp;$T162&amp;$U162,IFERROR(MATCH($AN162,AQ$17:AQ161,0),-1000))</f>
        <v>1</v>
      </c>
      <c r="AR162" s="288">
        <f>IF(AND($BU162=$BV162,BX162=AR$13),$J162&amp;$K162&amp;$L162&amp;$M162&amp;$N162&amp;$O162&amp;$P162&amp;$Q162&amp;$R162&amp;$S162&amp;$T162&amp;$U162,IFERROR(MATCH($AN162,AR$17:AR161,0),-1000))</f>
        <v>1</v>
      </c>
      <c r="AS162" s="254">
        <f t="shared" si="112"/>
        <v>0</v>
      </c>
      <c r="AT162" s="261" t="str">
        <f t="shared" si="232"/>
        <v/>
      </c>
      <c r="AU162" s="254" t="str">
        <f t="shared" si="233"/>
        <v/>
      </c>
      <c r="AV162" s="254" t="str">
        <f t="shared" si="234"/>
        <v/>
      </c>
      <c r="AW162" s="254" t="str">
        <f t="shared" si="235"/>
        <v/>
      </c>
      <c r="AX162" s="254" t="str">
        <f t="shared" si="236"/>
        <v/>
      </c>
      <c r="AY162" s="254" t="str">
        <f t="shared" si="237"/>
        <v/>
      </c>
      <c r="AZ162" s="254" t="str">
        <f t="shared" si="238"/>
        <v/>
      </c>
      <c r="BA162" s="254" t="str">
        <f t="shared" si="239"/>
        <v/>
      </c>
      <c r="BB162" s="254" t="str">
        <f t="shared" si="240"/>
        <v/>
      </c>
      <c r="BC162" s="254" t="str">
        <f t="shared" si="241"/>
        <v/>
      </c>
      <c r="BD162" s="254" t="str">
        <f t="shared" si="242"/>
        <v/>
      </c>
      <c r="BE162" s="262" t="str">
        <f t="shared" si="243"/>
        <v/>
      </c>
      <c r="BF162" s="263" t="str">
        <f t="shared" si="244"/>
        <v/>
      </c>
      <c r="BG162" s="254" t="str">
        <f t="shared" si="245"/>
        <v/>
      </c>
      <c r="BH162" s="254" t="str">
        <f t="shared" si="246"/>
        <v/>
      </c>
      <c r="BI162" s="254" t="str">
        <f t="shared" si="247"/>
        <v/>
      </c>
      <c r="BJ162" s="254" t="str">
        <f t="shared" si="248"/>
        <v/>
      </c>
      <c r="BK162" s="254" t="str">
        <f t="shared" si="249"/>
        <v/>
      </c>
      <c r="BL162" s="254" t="str">
        <f t="shared" si="250"/>
        <v/>
      </c>
      <c r="BM162" s="254" t="str">
        <f t="shared" si="251"/>
        <v/>
      </c>
      <c r="BN162" s="254" t="str">
        <f t="shared" si="252"/>
        <v/>
      </c>
      <c r="BO162" s="254" t="str">
        <f t="shared" si="253"/>
        <v/>
      </c>
      <c r="BP162" s="254" t="str">
        <f t="shared" si="254"/>
        <v/>
      </c>
      <c r="BQ162" s="264" t="str">
        <f t="shared" si="255"/>
        <v/>
      </c>
      <c r="BR162" s="261" t="str">
        <f t="shared" si="115"/>
        <v/>
      </c>
      <c r="BS162" s="254" t="str">
        <f t="shared" si="116"/>
        <v/>
      </c>
      <c r="BT162" s="254" t="str">
        <f t="shared" si="309"/>
        <v/>
      </c>
      <c r="BU162" s="265" t="str">
        <f t="shared" si="118"/>
        <v/>
      </c>
      <c r="BV162" s="263" t="str">
        <f t="shared" si="119"/>
        <v/>
      </c>
      <c r="BW162" s="254" t="str">
        <f t="shared" si="310"/>
        <v/>
      </c>
      <c r="BX162" s="254" t="str">
        <f t="shared" si="121"/>
        <v/>
      </c>
      <c r="BY162" s="264" t="str">
        <f t="shared" si="122"/>
        <v/>
      </c>
      <c r="BZ162" s="254" t="str">
        <f t="shared" si="123"/>
        <v/>
      </c>
      <c r="CA162" s="254">
        <f t="shared" si="259"/>
        <v>0</v>
      </c>
      <c r="CB162" s="254">
        <f t="shared" si="260"/>
        <v>0</v>
      </c>
      <c r="CC162" s="254">
        <f t="shared" si="261"/>
        <v>0</v>
      </c>
      <c r="CD162" s="254">
        <f t="shared" si="262"/>
        <v>0</v>
      </c>
      <c r="CE162" s="254">
        <f t="shared" si="263"/>
        <v>0</v>
      </c>
      <c r="CF162" s="254">
        <f t="shared" si="264"/>
        <v>0</v>
      </c>
      <c r="CG162" s="254">
        <f t="shared" si="265"/>
        <v>0</v>
      </c>
      <c r="CH162" s="254">
        <f t="shared" si="266"/>
        <v>0</v>
      </c>
      <c r="CI162" s="254">
        <f t="shared" si="267"/>
        <v>0</v>
      </c>
      <c r="CJ162" s="254">
        <f t="shared" si="268"/>
        <v>0</v>
      </c>
      <c r="CK162" s="254">
        <f t="shared" si="269"/>
        <v>0</v>
      </c>
      <c r="CL162" s="254">
        <f t="shared" si="270"/>
        <v>0</v>
      </c>
      <c r="CM162" s="254">
        <f t="shared" si="271"/>
        <v>0</v>
      </c>
      <c r="CN162" s="254">
        <f t="shared" si="272"/>
        <v>0</v>
      </c>
      <c r="CO162" s="254">
        <f t="shared" si="273"/>
        <v>0</v>
      </c>
      <c r="CP162" s="254">
        <f t="shared" si="274"/>
        <v>0</v>
      </c>
      <c r="CQ162" s="254">
        <f t="shared" si="275"/>
        <v>0</v>
      </c>
      <c r="CR162" s="254">
        <f t="shared" si="276"/>
        <v>0</v>
      </c>
      <c r="CS162" s="254">
        <f t="shared" si="277"/>
        <v>0</v>
      </c>
      <c r="CT162" s="254">
        <f t="shared" si="278"/>
        <v>0</v>
      </c>
      <c r="CU162" s="254">
        <f t="shared" si="279"/>
        <v>0</v>
      </c>
      <c r="CV162" s="254">
        <f t="shared" si="280"/>
        <v>0</v>
      </c>
      <c r="CW162" s="254">
        <f t="shared" si="281"/>
        <v>0</v>
      </c>
      <c r="CX162" s="254">
        <f t="shared" si="282"/>
        <v>0</v>
      </c>
      <c r="CY162" s="254">
        <f t="shared" si="283"/>
        <v>0</v>
      </c>
      <c r="CZ162" s="254">
        <f t="shared" si="284"/>
        <v>0</v>
      </c>
      <c r="DA162" s="254">
        <f t="shared" si="285"/>
        <v>0</v>
      </c>
      <c r="DB162" s="254">
        <f t="shared" si="286"/>
        <v>0</v>
      </c>
      <c r="DC162" s="254">
        <f t="shared" si="287"/>
        <v>0</v>
      </c>
      <c r="DD162" s="254">
        <f t="shared" si="288"/>
        <v>0</v>
      </c>
      <c r="DE162" s="254">
        <f t="shared" si="289"/>
        <v>0</v>
      </c>
      <c r="DF162" s="254">
        <f t="shared" si="290"/>
        <v>0</v>
      </c>
      <c r="DG162" s="254">
        <f t="shared" si="291"/>
        <v>0</v>
      </c>
      <c r="DH162" s="254">
        <f t="shared" si="292"/>
        <v>0</v>
      </c>
      <c r="DI162" s="254">
        <f t="shared" si="293"/>
        <v>0</v>
      </c>
      <c r="DJ162" s="254">
        <f t="shared" si="294"/>
        <v>0</v>
      </c>
      <c r="DK162" s="254">
        <f t="shared" si="295"/>
        <v>0</v>
      </c>
      <c r="DL162" s="254">
        <f t="shared" si="296"/>
        <v>0</v>
      </c>
      <c r="DM162" s="254">
        <f t="shared" si="297"/>
        <v>0</v>
      </c>
      <c r="DN162" s="254">
        <f t="shared" si="298"/>
        <v>0</v>
      </c>
      <c r="DO162" s="254">
        <f t="shared" si="299"/>
        <v>0</v>
      </c>
      <c r="DP162" s="254">
        <f t="shared" si="300"/>
        <v>0</v>
      </c>
      <c r="DQ162" s="254">
        <f t="shared" si="301"/>
        <v>0</v>
      </c>
      <c r="DR162" s="254">
        <f t="shared" si="302"/>
        <v>0</v>
      </c>
      <c r="DS162" s="254">
        <f t="shared" si="303"/>
        <v>0</v>
      </c>
      <c r="DT162" s="254">
        <f t="shared" si="304"/>
        <v>0</v>
      </c>
      <c r="DU162" s="254">
        <f t="shared" si="305"/>
        <v>0</v>
      </c>
      <c r="DV162" s="254">
        <f t="shared" si="306"/>
        <v>0</v>
      </c>
    </row>
    <row r="163" spans="1:126" ht="24" customHeight="1">
      <c r="A163" s="11" t="str">
        <f ca="1">IF(AG163&lt;&gt;"OK","",CONCATENATE(TEXT('Front Page'!$F$33,"000"),TEXT('Front Page'!$F$31,"000"),"-",LEFT('Front Page'!$R$53,5),"-",LEFT(D163,1),AJ163, "-",TEXT(B163,"000")))</f>
        <v/>
      </c>
      <c r="B163" s="12" t="str">
        <f>IFERROR(IF(E163="","",MAX(B$17:B162)+1),"")</f>
        <v/>
      </c>
      <c r="C163" s="13"/>
      <c r="D163" s="29" t="str">
        <f t="shared" si="141"/>
        <v>None</v>
      </c>
      <c r="E163" s="29" t="str">
        <f t="shared" si="109"/>
        <v/>
      </c>
      <c r="F163" s="29" t="str">
        <f t="shared" si="110"/>
        <v/>
      </c>
      <c r="G163" s="363"/>
      <c r="H163" s="364"/>
      <c r="I163" s="325" t="str">
        <f t="shared" si="308"/>
        <v>No</v>
      </c>
      <c r="J163" s="314">
        <v>0</v>
      </c>
      <c r="K163" s="312">
        <v>0</v>
      </c>
      <c r="L163" s="312">
        <v>0</v>
      </c>
      <c r="M163" s="312">
        <v>0</v>
      </c>
      <c r="N163" s="312">
        <v>0</v>
      </c>
      <c r="O163" s="312">
        <v>0</v>
      </c>
      <c r="P163" s="312">
        <v>0</v>
      </c>
      <c r="Q163" s="312">
        <v>0</v>
      </c>
      <c r="R163" s="312">
        <v>0</v>
      </c>
      <c r="S163" s="312">
        <v>0</v>
      </c>
      <c r="T163" s="312">
        <v>0</v>
      </c>
      <c r="U163" s="312">
        <v>0</v>
      </c>
      <c r="V163" s="313">
        <v>1</v>
      </c>
      <c r="W163" s="313">
        <v>1</v>
      </c>
      <c r="X163" s="312">
        <v>0</v>
      </c>
      <c r="Y163" s="312">
        <v>0</v>
      </c>
      <c r="Z163" s="312">
        <v>0</v>
      </c>
      <c r="AA163" s="14">
        <v>0</v>
      </c>
      <c r="AB163" s="317"/>
      <c r="AC163" s="15" t="str">
        <f t="shared" si="227"/>
        <v/>
      </c>
      <c r="AD163" s="15" t="str">
        <f t="shared" si="228"/>
        <v/>
      </c>
      <c r="AE163" s="16" t="str">
        <f t="shared" si="229"/>
        <v>0 - 0</v>
      </c>
      <c r="AF163" s="20" t="str">
        <f t="shared" si="307"/>
        <v>Not an offer</v>
      </c>
      <c r="AG163" s="276" t="str">
        <f t="shared" si="256"/>
        <v>Not an Offer</v>
      </c>
      <c r="AH163" s="150"/>
      <c r="AI163" s="254">
        <v>147</v>
      </c>
      <c r="AJ163" s="149" t="str">
        <f t="shared" si="257"/>
        <v>00-TAG</v>
      </c>
      <c r="AK163" s="254" t="b">
        <f t="shared" si="111"/>
        <v>0</v>
      </c>
      <c r="AL163" s="254">
        <f t="shared" si="230"/>
        <v>0</v>
      </c>
      <c r="AM163" s="254">
        <f t="shared" si="258"/>
        <v>0</v>
      </c>
      <c r="AN163" s="288">
        <f t="shared" si="231"/>
        <v>0</v>
      </c>
      <c r="AO163" s="288">
        <f>IF(AND($BU163=$BV163,BU163=AO$13),$J163&amp;$K163&amp;$L163&amp;$M163&amp;$N163&amp;$O163&amp;$P163&amp;$Q163&amp;$R163&amp;$S163&amp;$T163&amp;$U163,IFERROR(MATCH($AN163,AO$17:AO162,0),-1000))</f>
        <v>1</v>
      </c>
      <c r="AP163" s="288">
        <f>IF(AND($BU163=$BV163,BV163=AP$13),$J163&amp;$K163&amp;$L163&amp;$M163&amp;$N163&amp;$O163&amp;$P163&amp;$Q163&amp;$R163&amp;$S163&amp;$T163&amp;$U163,IFERROR(MATCH($AN163,AP$17:AP162,0),-1000))</f>
        <v>1</v>
      </c>
      <c r="AQ163" s="288">
        <f>IF(AND($BU163=$BV163,BW163=AQ$13),$J163&amp;$K163&amp;$L163&amp;$M163&amp;$N163&amp;$O163&amp;$P163&amp;$Q163&amp;$R163&amp;$S163&amp;$T163&amp;$U163,IFERROR(MATCH($AN163,AQ$17:AQ162,0),-1000))</f>
        <v>1</v>
      </c>
      <c r="AR163" s="288">
        <f>IF(AND($BU163=$BV163,BX163=AR$13),$J163&amp;$K163&amp;$L163&amp;$M163&amp;$N163&amp;$O163&amp;$P163&amp;$Q163&amp;$R163&amp;$S163&amp;$T163&amp;$U163,IFERROR(MATCH($AN163,AR$17:AR162,0),-1000))</f>
        <v>1</v>
      </c>
      <c r="AS163" s="254">
        <f t="shared" si="112"/>
        <v>0</v>
      </c>
      <c r="AT163" s="261" t="str">
        <f t="shared" si="232"/>
        <v/>
      </c>
      <c r="AU163" s="254" t="str">
        <f t="shared" si="233"/>
        <v/>
      </c>
      <c r="AV163" s="254" t="str">
        <f t="shared" si="234"/>
        <v/>
      </c>
      <c r="AW163" s="254" t="str">
        <f t="shared" si="235"/>
        <v/>
      </c>
      <c r="AX163" s="254" t="str">
        <f t="shared" si="236"/>
        <v/>
      </c>
      <c r="AY163" s="254" t="str">
        <f t="shared" si="237"/>
        <v/>
      </c>
      <c r="AZ163" s="254" t="str">
        <f t="shared" si="238"/>
        <v/>
      </c>
      <c r="BA163" s="254" t="str">
        <f t="shared" si="239"/>
        <v/>
      </c>
      <c r="BB163" s="254" t="str">
        <f t="shared" si="240"/>
        <v/>
      </c>
      <c r="BC163" s="254" t="str">
        <f t="shared" si="241"/>
        <v/>
      </c>
      <c r="BD163" s="254" t="str">
        <f t="shared" si="242"/>
        <v/>
      </c>
      <c r="BE163" s="262" t="str">
        <f t="shared" si="243"/>
        <v/>
      </c>
      <c r="BF163" s="263" t="str">
        <f t="shared" si="244"/>
        <v/>
      </c>
      <c r="BG163" s="254" t="str">
        <f t="shared" si="245"/>
        <v/>
      </c>
      <c r="BH163" s="254" t="str">
        <f t="shared" si="246"/>
        <v/>
      </c>
      <c r="BI163" s="254" t="str">
        <f t="shared" si="247"/>
        <v/>
      </c>
      <c r="BJ163" s="254" t="str">
        <f t="shared" si="248"/>
        <v/>
      </c>
      <c r="BK163" s="254" t="str">
        <f t="shared" si="249"/>
        <v/>
      </c>
      <c r="BL163" s="254" t="str">
        <f t="shared" si="250"/>
        <v/>
      </c>
      <c r="BM163" s="254" t="str">
        <f t="shared" si="251"/>
        <v/>
      </c>
      <c r="BN163" s="254" t="str">
        <f t="shared" si="252"/>
        <v/>
      </c>
      <c r="BO163" s="254" t="str">
        <f t="shared" si="253"/>
        <v/>
      </c>
      <c r="BP163" s="254" t="str">
        <f t="shared" si="254"/>
        <v/>
      </c>
      <c r="BQ163" s="264" t="str">
        <f t="shared" si="255"/>
        <v/>
      </c>
      <c r="BR163" s="261" t="str">
        <f t="shared" si="115"/>
        <v/>
      </c>
      <c r="BS163" s="254" t="str">
        <f t="shared" si="116"/>
        <v/>
      </c>
      <c r="BT163" s="254" t="str">
        <f t="shared" si="309"/>
        <v/>
      </c>
      <c r="BU163" s="265" t="str">
        <f t="shared" si="118"/>
        <v/>
      </c>
      <c r="BV163" s="263" t="str">
        <f t="shared" si="119"/>
        <v/>
      </c>
      <c r="BW163" s="254" t="str">
        <f t="shared" si="310"/>
        <v/>
      </c>
      <c r="BX163" s="254" t="str">
        <f t="shared" si="121"/>
        <v/>
      </c>
      <c r="BY163" s="264" t="str">
        <f t="shared" si="122"/>
        <v/>
      </c>
      <c r="BZ163" s="254" t="str">
        <f t="shared" si="123"/>
        <v/>
      </c>
      <c r="CA163" s="254">
        <f t="shared" si="259"/>
        <v>0</v>
      </c>
      <c r="CB163" s="254">
        <f t="shared" si="260"/>
        <v>0</v>
      </c>
      <c r="CC163" s="254">
        <f t="shared" si="261"/>
        <v>0</v>
      </c>
      <c r="CD163" s="254">
        <f t="shared" si="262"/>
        <v>0</v>
      </c>
      <c r="CE163" s="254">
        <f t="shared" si="263"/>
        <v>0</v>
      </c>
      <c r="CF163" s="254">
        <f t="shared" si="264"/>
        <v>0</v>
      </c>
      <c r="CG163" s="254">
        <f t="shared" si="265"/>
        <v>0</v>
      </c>
      <c r="CH163" s="254">
        <f t="shared" si="266"/>
        <v>0</v>
      </c>
      <c r="CI163" s="254">
        <f t="shared" si="267"/>
        <v>0</v>
      </c>
      <c r="CJ163" s="254">
        <f t="shared" si="268"/>
        <v>0</v>
      </c>
      <c r="CK163" s="254">
        <f t="shared" si="269"/>
        <v>0</v>
      </c>
      <c r="CL163" s="254">
        <f t="shared" si="270"/>
        <v>0</v>
      </c>
      <c r="CM163" s="254">
        <f t="shared" si="271"/>
        <v>0</v>
      </c>
      <c r="CN163" s="254">
        <f t="shared" si="272"/>
        <v>0</v>
      </c>
      <c r="CO163" s="254">
        <f t="shared" si="273"/>
        <v>0</v>
      </c>
      <c r="CP163" s="254">
        <f t="shared" si="274"/>
        <v>0</v>
      </c>
      <c r="CQ163" s="254">
        <f t="shared" si="275"/>
        <v>0</v>
      </c>
      <c r="CR163" s="254">
        <f t="shared" si="276"/>
        <v>0</v>
      </c>
      <c r="CS163" s="254">
        <f t="shared" si="277"/>
        <v>0</v>
      </c>
      <c r="CT163" s="254">
        <f t="shared" si="278"/>
        <v>0</v>
      </c>
      <c r="CU163" s="254">
        <f t="shared" si="279"/>
        <v>0</v>
      </c>
      <c r="CV163" s="254">
        <f t="shared" si="280"/>
        <v>0</v>
      </c>
      <c r="CW163" s="254">
        <f t="shared" si="281"/>
        <v>0</v>
      </c>
      <c r="CX163" s="254">
        <f t="shared" si="282"/>
        <v>0</v>
      </c>
      <c r="CY163" s="254">
        <f t="shared" si="283"/>
        <v>0</v>
      </c>
      <c r="CZ163" s="254">
        <f t="shared" si="284"/>
        <v>0</v>
      </c>
      <c r="DA163" s="254">
        <f t="shared" si="285"/>
        <v>0</v>
      </c>
      <c r="DB163" s="254">
        <f t="shared" si="286"/>
        <v>0</v>
      </c>
      <c r="DC163" s="254">
        <f t="shared" si="287"/>
        <v>0</v>
      </c>
      <c r="DD163" s="254">
        <f t="shared" si="288"/>
        <v>0</v>
      </c>
      <c r="DE163" s="254">
        <f t="shared" si="289"/>
        <v>0</v>
      </c>
      <c r="DF163" s="254">
        <f t="shared" si="290"/>
        <v>0</v>
      </c>
      <c r="DG163" s="254">
        <f t="shared" si="291"/>
        <v>0</v>
      </c>
      <c r="DH163" s="254">
        <f t="shared" si="292"/>
        <v>0</v>
      </c>
      <c r="DI163" s="254">
        <f t="shared" si="293"/>
        <v>0</v>
      </c>
      <c r="DJ163" s="254">
        <f t="shared" si="294"/>
        <v>0</v>
      </c>
      <c r="DK163" s="254">
        <f t="shared" si="295"/>
        <v>0</v>
      </c>
      <c r="DL163" s="254">
        <f t="shared" si="296"/>
        <v>0</v>
      </c>
      <c r="DM163" s="254">
        <f t="shared" si="297"/>
        <v>0</v>
      </c>
      <c r="DN163" s="254">
        <f t="shared" si="298"/>
        <v>0</v>
      </c>
      <c r="DO163" s="254">
        <f t="shared" si="299"/>
        <v>0</v>
      </c>
      <c r="DP163" s="254">
        <f t="shared" si="300"/>
        <v>0</v>
      </c>
      <c r="DQ163" s="254">
        <f t="shared" si="301"/>
        <v>0</v>
      </c>
      <c r="DR163" s="254">
        <f t="shared" si="302"/>
        <v>0</v>
      </c>
      <c r="DS163" s="254">
        <f t="shared" si="303"/>
        <v>0</v>
      </c>
      <c r="DT163" s="254">
        <f t="shared" si="304"/>
        <v>0</v>
      </c>
      <c r="DU163" s="254">
        <f t="shared" si="305"/>
        <v>0</v>
      </c>
      <c r="DV163" s="254">
        <f t="shared" si="306"/>
        <v>0</v>
      </c>
    </row>
    <row r="164" spans="1:126" ht="24" customHeight="1">
      <c r="A164" s="11" t="str">
        <f ca="1">IF(AG164&lt;&gt;"OK","",CONCATENATE(TEXT('Front Page'!$F$33,"000"),TEXT('Front Page'!$F$31,"000"),"-",LEFT('Front Page'!$R$53,5),"-",LEFT(D164,1),AJ164, "-",TEXT(B164,"000")))</f>
        <v/>
      </c>
      <c r="B164" s="12" t="str">
        <f>IFERROR(IF(E164="","",MAX(B$17:B163)+1),"")</f>
        <v/>
      </c>
      <c r="C164" s="13"/>
      <c r="D164" s="29" t="str">
        <f t="shared" si="141"/>
        <v>None</v>
      </c>
      <c r="E164" s="29" t="str">
        <f t="shared" si="109"/>
        <v/>
      </c>
      <c r="F164" s="29" t="str">
        <f t="shared" si="110"/>
        <v/>
      </c>
      <c r="G164" s="363"/>
      <c r="H164" s="364"/>
      <c r="I164" s="325" t="str">
        <f t="shared" si="308"/>
        <v>No</v>
      </c>
      <c r="J164" s="314">
        <v>0</v>
      </c>
      <c r="K164" s="312">
        <v>0</v>
      </c>
      <c r="L164" s="312">
        <v>0</v>
      </c>
      <c r="M164" s="312">
        <v>0</v>
      </c>
      <c r="N164" s="312">
        <v>0</v>
      </c>
      <c r="O164" s="312">
        <v>0</v>
      </c>
      <c r="P164" s="312">
        <v>0</v>
      </c>
      <c r="Q164" s="312">
        <v>0</v>
      </c>
      <c r="R164" s="312">
        <v>0</v>
      </c>
      <c r="S164" s="312">
        <v>0</v>
      </c>
      <c r="T164" s="312">
        <v>0</v>
      </c>
      <c r="U164" s="312">
        <v>0</v>
      </c>
      <c r="V164" s="313">
        <v>1</v>
      </c>
      <c r="W164" s="313">
        <v>1</v>
      </c>
      <c r="X164" s="312">
        <v>0</v>
      </c>
      <c r="Y164" s="312">
        <v>0</v>
      </c>
      <c r="Z164" s="312">
        <v>0</v>
      </c>
      <c r="AA164" s="14">
        <v>0</v>
      </c>
      <c r="AB164" s="317"/>
      <c r="AC164" s="15" t="str">
        <f t="shared" si="227"/>
        <v/>
      </c>
      <c r="AD164" s="15" t="str">
        <f t="shared" si="228"/>
        <v/>
      </c>
      <c r="AE164" s="16" t="str">
        <f t="shared" si="229"/>
        <v>0 - 0</v>
      </c>
      <c r="AF164" s="20" t="str">
        <f t="shared" si="307"/>
        <v>Not an offer</v>
      </c>
      <c r="AG164" s="276" t="str">
        <f t="shared" si="256"/>
        <v>Not an Offer</v>
      </c>
      <c r="AH164" s="150"/>
      <c r="AI164" s="254">
        <v>148</v>
      </c>
      <c r="AJ164" s="149" t="str">
        <f t="shared" si="257"/>
        <v>00-TAG</v>
      </c>
      <c r="AK164" s="254" t="b">
        <f t="shared" si="111"/>
        <v>0</v>
      </c>
      <c r="AL164" s="254">
        <f t="shared" si="230"/>
        <v>0</v>
      </c>
      <c r="AM164" s="254">
        <f t="shared" si="258"/>
        <v>0</v>
      </c>
      <c r="AN164" s="288">
        <f t="shared" si="231"/>
        <v>0</v>
      </c>
      <c r="AO164" s="288">
        <f>IF(AND($BU164=$BV164,BU164=AO$13),$J164&amp;$K164&amp;$L164&amp;$M164&amp;$N164&amp;$O164&amp;$P164&amp;$Q164&amp;$R164&amp;$S164&amp;$T164&amp;$U164,IFERROR(MATCH($AN164,AO$17:AO163,0),-1000))</f>
        <v>1</v>
      </c>
      <c r="AP164" s="288">
        <f>IF(AND($BU164=$BV164,BV164=AP$13),$J164&amp;$K164&amp;$L164&amp;$M164&amp;$N164&amp;$O164&amp;$P164&amp;$Q164&amp;$R164&amp;$S164&amp;$T164&amp;$U164,IFERROR(MATCH($AN164,AP$17:AP163,0),-1000))</f>
        <v>1</v>
      </c>
      <c r="AQ164" s="288">
        <f>IF(AND($BU164=$BV164,BW164=AQ$13),$J164&amp;$K164&amp;$L164&amp;$M164&amp;$N164&amp;$O164&amp;$P164&amp;$Q164&amp;$R164&amp;$S164&amp;$T164&amp;$U164,IFERROR(MATCH($AN164,AQ$17:AQ163,0),-1000))</f>
        <v>1</v>
      </c>
      <c r="AR164" s="288">
        <f>IF(AND($BU164=$BV164,BX164=AR$13),$J164&amp;$K164&amp;$L164&amp;$M164&amp;$N164&amp;$O164&amp;$P164&amp;$Q164&amp;$R164&amp;$S164&amp;$T164&amp;$U164,IFERROR(MATCH($AN164,AR$17:AR163,0),-1000))</f>
        <v>1</v>
      </c>
      <c r="AS164" s="254">
        <f t="shared" si="112"/>
        <v>0</v>
      </c>
      <c r="AT164" s="261" t="str">
        <f t="shared" si="232"/>
        <v/>
      </c>
      <c r="AU164" s="254" t="str">
        <f t="shared" si="233"/>
        <v/>
      </c>
      <c r="AV164" s="254" t="str">
        <f t="shared" si="234"/>
        <v/>
      </c>
      <c r="AW164" s="254" t="str">
        <f t="shared" si="235"/>
        <v/>
      </c>
      <c r="AX164" s="254" t="str">
        <f t="shared" si="236"/>
        <v/>
      </c>
      <c r="AY164" s="254" t="str">
        <f t="shared" si="237"/>
        <v/>
      </c>
      <c r="AZ164" s="254" t="str">
        <f t="shared" si="238"/>
        <v/>
      </c>
      <c r="BA164" s="254" t="str">
        <f t="shared" si="239"/>
        <v/>
      </c>
      <c r="BB164" s="254" t="str">
        <f t="shared" si="240"/>
        <v/>
      </c>
      <c r="BC164" s="254" t="str">
        <f t="shared" si="241"/>
        <v/>
      </c>
      <c r="BD164" s="254" t="str">
        <f t="shared" si="242"/>
        <v/>
      </c>
      <c r="BE164" s="262" t="str">
        <f t="shared" si="243"/>
        <v/>
      </c>
      <c r="BF164" s="263" t="str">
        <f t="shared" si="244"/>
        <v/>
      </c>
      <c r="BG164" s="254" t="str">
        <f t="shared" si="245"/>
        <v/>
      </c>
      <c r="BH164" s="254" t="str">
        <f t="shared" si="246"/>
        <v/>
      </c>
      <c r="BI164" s="254" t="str">
        <f t="shared" si="247"/>
        <v/>
      </c>
      <c r="BJ164" s="254" t="str">
        <f t="shared" si="248"/>
        <v/>
      </c>
      <c r="BK164" s="254" t="str">
        <f t="shared" si="249"/>
        <v/>
      </c>
      <c r="BL164" s="254" t="str">
        <f t="shared" si="250"/>
        <v/>
      </c>
      <c r="BM164" s="254" t="str">
        <f t="shared" si="251"/>
        <v/>
      </c>
      <c r="BN164" s="254" t="str">
        <f t="shared" si="252"/>
        <v/>
      </c>
      <c r="BO164" s="254" t="str">
        <f t="shared" si="253"/>
        <v/>
      </c>
      <c r="BP164" s="254" t="str">
        <f t="shared" si="254"/>
        <v/>
      </c>
      <c r="BQ164" s="264" t="str">
        <f t="shared" si="255"/>
        <v/>
      </c>
      <c r="BR164" s="261" t="str">
        <f t="shared" si="115"/>
        <v/>
      </c>
      <c r="BS164" s="254" t="str">
        <f t="shared" si="116"/>
        <v/>
      </c>
      <c r="BT164" s="254" t="str">
        <f t="shared" si="309"/>
        <v/>
      </c>
      <c r="BU164" s="265" t="str">
        <f t="shared" si="118"/>
        <v/>
      </c>
      <c r="BV164" s="263" t="str">
        <f t="shared" si="119"/>
        <v/>
      </c>
      <c r="BW164" s="254" t="str">
        <f t="shared" si="310"/>
        <v/>
      </c>
      <c r="BX164" s="254" t="str">
        <f t="shared" si="121"/>
        <v/>
      </c>
      <c r="BY164" s="264" t="str">
        <f t="shared" si="122"/>
        <v/>
      </c>
      <c r="BZ164" s="254" t="str">
        <f t="shared" si="123"/>
        <v/>
      </c>
      <c r="CA164" s="254">
        <f t="shared" si="259"/>
        <v>0</v>
      </c>
      <c r="CB164" s="254">
        <f t="shared" si="260"/>
        <v>0</v>
      </c>
      <c r="CC164" s="254">
        <f t="shared" si="261"/>
        <v>0</v>
      </c>
      <c r="CD164" s="254">
        <f t="shared" si="262"/>
        <v>0</v>
      </c>
      <c r="CE164" s="254">
        <f t="shared" si="263"/>
        <v>0</v>
      </c>
      <c r="CF164" s="254">
        <f t="shared" si="264"/>
        <v>0</v>
      </c>
      <c r="CG164" s="254">
        <f t="shared" si="265"/>
        <v>0</v>
      </c>
      <c r="CH164" s="254">
        <f t="shared" si="266"/>
        <v>0</v>
      </c>
      <c r="CI164" s="254">
        <f t="shared" si="267"/>
        <v>0</v>
      </c>
      <c r="CJ164" s="254">
        <f t="shared" si="268"/>
        <v>0</v>
      </c>
      <c r="CK164" s="254">
        <f t="shared" si="269"/>
        <v>0</v>
      </c>
      <c r="CL164" s="254">
        <f t="shared" si="270"/>
        <v>0</v>
      </c>
      <c r="CM164" s="254">
        <f t="shared" si="271"/>
        <v>0</v>
      </c>
      <c r="CN164" s="254">
        <f t="shared" si="272"/>
        <v>0</v>
      </c>
      <c r="CO164" s="254">
        <f t="shared" si="273"/>
        <v>0</v>
      </c>
      <c r="CP164" s="254">
        <f t="shared" si="274"/>
        <v>0</v>
      </c>
      <c r="CQ164" s="254">
        <f t="shared" si="275"/>
        <v>0</v>
      </c>
      <c r="CR164" s="254">
        <f t="shared" si="276"/>
        <v>0</v>
      </c>
      <c r="CS164" s="254">
        <f t="shared" si="277"/>
        <v>0</v>
      </c>
      <c r="CT164" s="254">
        <f t="shared" si="278"/>
        <v>0</v>
      </c>
      <c r="CU164" s="254">
        <f t="shared" si="279"/>
        <v>0</v>
      </c>
      <c r="CV164" s="254">
        <f t="shared" si="280"/>
        <v>0</v>
      </c>
      <c r="CW164" s="254">
        <f t="shared" si="281"/>
        <v>0</v>
      </c>
      <c r="CX164" s="254">
        <f t="shared" si="282"/>
        <v>0</v>
      </c>
      <c r="CY164" s="254">
        <f t="shared" si="283"/>
        <v>0</v>
      </c>
      <c r="CZ164" s="254">
        <f t="shared" si="284"/>
        <v>0</v>
      </c>
      <c r="DA164" s="254">
        <f t="shared" si="285"/>
        <v>0</v>
      </c>
      <c r="DB164" s="254">
        <f t="shared" si="286"/>
        <v>0</v>
      </c>
      <c r="DC164" s="254">
        <f t="shared" si="287"/>
        <v>0</v>
      </c>
      <c r="DD164" s="254">
        <f t="shared" si="288"/>
        <v>0</v>
      </c>
      <c r="DE164" s="254">
        <f t="shared" si="289"/>
        <v>0</v>
      </c>
      <c r="DF164" s="254">
        <f t="shared" si="290"/>
        <v>0</v>
      </c>
      <c r="DG164" s="254">
        <f t="shared" si="291"/>
        <v>0</v>
      </c>
      <c r="DH164" s="254">
        <f t="shared" si="292"/>
        <v>0</v>
      </c>
      <c r="DI164" s="254">
        <f t="shared" si="293"/>
        <v>0</v>
      </c>
      <c r="DJ164" s="254">
        <f t="shared" si="294"/>
        <v>0</v>
      </c>
      <c r="DK164" s="254">
        <f t="shared" si="295"/>
        <v>0</v>
      </c>
      <c r="DL164" s="254">
        <f t="shared" si="296"/>
        <v>0</v>
      </c>
      <c r="DM164" s="254">
        <f t="shared" si="297"/>
        <v>0</v>
      </c>
      <c r="DN164" s="254">
        <f t="shared" si="298"/>
        <v>0</v>
      </c>
      <c r="DO164" s="254">
        <f t="shared" si="299"/>
        <v>0</v>
      </c>
      <c r="DP164" s="254">
        <f t="shared" si="300"/>
        <v>0</v>
      </c>
      <c r="DQ164" s="254">
        <f t="shared" si="301"/>
        <v>0</v>
      </c>
      <c r="DR164" s="254">
        <f t="shared" si="302"/>
        <v>0</v>
      </c>
      <c r="DS164" s="254">
        <f t="shared" si="303"/>
        <v>0</v>
      </c>
      <c r="DT164" s="254">
        <f t="shared" si="304"/>
        <v>0</v>
      </c>
      <c r="DU164" s="254">
        <f t="shared" si="305"/>
        <v>0</v>
      </c>
      <c r="DV164" s="254">
        <f t="shared" si="306"/>
        <v>0</v>
      </c>
    </row>
    <row r="165" spans="1:126" ht="24" customHeight="1">
      <c r="A165" s="11" t="str">
        <f ca="1">IF(AG165&lt;&gt;"OK","",CONCATENATE(TEXT('Front Page'!$F$33,"000"),TEXT('Front Page'!$F$31,"000"),"-",LEFT('Front Page'!$R$53,5),"-",LEFT(D165,1),AJ165, "-",TEXT(B165,"000")))</f>
        <v/>
      </c>
      <c r="B165" s="12" t="str">
        <f>IFERROR(IF(E165="","",MAX(B$17:B164)+1),"")</f>
        <v/>
      </c>
      <c r="C165" s="13"/>
      <c r="D165" s="29" t="str">
        <f t="shared" si="141"/>
        <v>None</v>
      </c>
      <c r="E165" s="29" t="str">
        <f t="shared" si="109"/>
        <v/>
      </c>
      <c r="F165" s="29" t="str">
        <f t="shared" si="110"/>
        <v/>
      </c>
      <c r="G165" s="363"/>
      <c r="H165" s="364"/>
      <c r="I165" s="325" t="str">
        <f t="shared" si="308"/>
        <v>No</v>
      </c>
      <c r="J165" s="314">
        <v>0</v>
      </c>
      <c r="K165" s="312">
        <v>0</v>
      </c>
      <c r="L165" s="312">
        <v>0</v>
      </c>
      <c r="M165" s="312">
        <v>0</v>
      </c>
      <c r="N165" s="312">
        <v>0</v>
      </c>
      <c r="O165" s="312">
        <v>0</v>
      </c>
      <c r="P165" s="312">
        <v>0</v>
      </c>
      <c r="Q165" s="312">
        <v>0</v>
      </c>
      <c r="R165" s="312">
        <v>0</v>
      </c>
      <c r="S165" s="312">
        <v>0</v>
      </c>
      <c r="T165" s="312">
        <v>0</v>
      </c>
      <c r="U165" s="312">
        <v>0</v>
      </c>
      <c r="V165" s="313">
        <v>1</v>
      </c>
      <c r="W165" s="313">
        <v>1</v>
      </c>
      <c r="X165" s="312">
        <v>0</v>
      </c>
      <c r="Y165" s="312">
        <v>0</v>
      </c>
      <c r="Z165" s="312">
        <v>0</v>
      </c>
      <c r="AA165" s="14">
        <v>0</v>
      </c>
      <c r="AB165" s="317"/>
      <c r="AC165" s="15" t="str">
        <f t="shared" si="227"/>
        <v/>
      </c>
      <c r="AD165" s="15" t="str">
        <f t="shared" si="228"/>
        <v/>
      </c>
      <c r="AE165" s="16" t="str">
        <f t="shared" si="229"/>
        <v>0 - 0</v>
      </c>
      <c r="AF165" s="20" t="str">
        <f t="shared" si="307"/>
        <v>Not an offer</v>
      </c>
      <c r="AG165" s="276" t="str">
        <f t="shared" si="256"/>
        <v>Not an Offer</v>
      </c>
      <c r="AH165" s="150"/>
      <c r="AI165" s="254">
        <v>149</v>
      </c>
      <c r="AJ165" s="149" t="str">
        <f t="shared" si="257"/>
        <v>00-TAG</v>
      </c>
      <c r="AK165" s="254" t="b">
        <f t="shared" si="111"/>
        <v>0</v>
      </c>
      <c r="AL165" s="254">
        <f t="shared" si="230"/>
        <v>0</v>
      </c>
      <c r="AM165" s="254">
        <f t="shared" si="258"/>
        <v>0</v>
      </c>
      <c r="AN165" s="288">
        <f t="shared" si="231"/>
        <v>0</v>
      </c>
      <c r="AO165" s="288">
        <f>IF(AND($BU165=$BV165,BU165=AO$13),$J165&amp;$K165&amp;$L165&amp;$M165&amp;$N165&amp;$O165&amp;$P165&amp;$Q165&amp;$R165&amp;$S165&amp;$T165&amp;$U165,IFERROR(MATCH($AN165,AO$17:AO164,0),-1000))</f>
        <v>1</v>
      </c>
      <c r="AP165" s="288">
        <f>IF(AND($BU165=$BV165,BV165=AP$13),$J165&amp;$K165&amp;$L165&amp;$M165&amp;$N165&amp;$O165&amp;$P165&amp;$Q165&amp;$R165&amp;$S165&amp;$T165&amp;$U165,IFERROR(MATCH($AN165,AP$17:AP164,0),-1000))</f>
        <v>1</v>
      </c>
      <c r="AQ165" s="288">
        <f>IF(AND($BU165=$BV165,BW165=AQ$13),$J165&amp;$K165&amp;$L165&amp;$M165&amp;$N165&amp;$O165&amp;$P165&amp;$Q165&amp;$R165&amp;$S165&amp;$T165&amp;$U165,IFERROR(MATCH($AN165,AQ$17:AQ164,0),-1000))</f>
        <v>1</v>
      </c>
      <c r="AR165" s="288">
        <f>IF(AND($BU165=$BV165,BX165=AR$13),$J165&amp;$K165&amp;$L165&amp;$M165&amp;$N165&amp;$O165&amp;$P165&amp;$Q165&amp;$R165&amp;$S165&amp;$T165&amp;$U165,IFERROR(MATCH($AN165,AR$17:AR164,0),-1000))</f>
        <v>1</v>
      </c>
      <c r="AS165" s="254">
        <f t="shared" si="112"/>
        <v>0</v>
      </c>
      <c r="AT165" s="261" t="str">
        <f t="shared" si="232"/>
        <v/>
      </c>
      <c r="AU165" s="254" t="str">
        <f t="shared" si="233"/>
        <v/>
      </c>
      <c r="AV165" s="254" t="str">
        <f t="shared" si="234"/>
        <v/>
      </c>
      <c r="AW165" s="254" t="str">
        <f t="shared" si="235"/>
        <v/>
      </c>
      <c r="AX165" s="254" t="str">
        <f t="shared" si="236"/>
        <v/>
      </c>
      <c r="AY165" s="254" t="str">
        <f t="shared" si="237"/>
        <v/>
      </c>
      <c r="AZ165" s="254" t="str">
        <f t="shared" si="238"/>
        <v/>
      </c>
      <c r="BA165" s="254" t="str">
        <f t="shared" si="239"/>
        <v/>
      </c>
      <c r="BB165" s="254" t="str">
        <f t="shared" si="240"/>
        <v/>
      </c>
      <c r="BC165" s="254" t="str">
        <f t="shared" si="241"/>
        <v/>
      </c>
      <c r="BD165" s="254" t="str">
        <f t="shared" si="242"/>
        <v/>
      </c>
      <c r="BE165" s="262" t="str">
        <f t="shared" si="243"/>
        <v/>
      </c>
      <c r="BF165" s="263" t="str">
        <f t="shared" si="244"/>
        <v/>
      </c>
      <c r="BG165" s="254" t="str">
        <f t="shared" si="245"/>
        <v/>
      </c>
      <c r="BH165" s="254" t="str">
        <f t="shared" si="246"/>
        <v/>
      </c>
      <c r="BI165" s="254" t="str">
        <f t="shared" si="247"/>
        <v/>
      </c>
      <c r="BJ165" s="254" t="str">
        <f t="shared" si="248"/>
        <v/>
      </c>
      <c r="BK165" s="254" t="str">
        <f t="shared" si="249"/>
        <v/>
      </c>
      <c r="BL165" s="254" t="str">
        <f t="shared" si="250"/>
        <v/>
      </c>
      <c r="BM165" s="254" t="str">
        <f t="shared" si="251"/>
        <v/>
      </c>
      <c r="BN165" s="254" t="str">
        <f t="shared" si="252"/>
        <v/>
      </c>
      <c r="BO165" s="254" t="str">
        <f t="shared" si="253"/>
        <v/>
      </c>
      <c r="BP165" s="254" t="str">
        <f t="shared" si="254"/>
        <v/>
      </c>
      <c r="BQ165" s="264" t="str">
        <f t="shared" si="255"/>
        <v/>
      </c>
      <c r="BR165" s="261" t="str">
        <f t="shared" si="115"/>
        <v/>
      </c>
      <c r="BS165" s="254" t="str">
        <f t="shared" si="116"/>
        <v/>
      </c>
      <c r="BT165" s="254" t="str">
        <f t="shared" si="309"/>
        <v/>
      </c>
      <c r="BU165" s="265" t="str">
        <f t="shared" si="118"/>
        <v/>
      </c>
      <c r="BV165" s="263" t="str">
        <f t="shared" si="119"/>
        <v/>
      </c>
      <c r="BW165" s="254" t="str">
        <f t="shared" si="310"/>
        <v/>
      </c>
      <c r="BX165" s="254" t="str">
        <f t="shared" si="121"/>
        <v/>
      </c>
      <c r="BY165" s="264" t="str">
        <f t="shared" si="122"/>
        <v/>
      </c>
      <c r="BZ165" s="254" t="str">
        <f t="shared" si="123"/>
        <v/>
      </c>
      <c r="CA165" s="254">
        <f t="shared" si="259"/>
        <v>0</v>
      </c>
      <c r="CB165" s="254">
        <f t="shared" si="260"/>
        <v>0</v>
      </c>
      <c r="CC165" s="254">
        <f t="shared" si="261"/>
        <v>0</v>
      </c>
      <c r="CD165" s="254">
        <f t="shared" si="262"/>
        <v>0</v>
      </c>
      <c r="CE165" s="254">
        <f t="shared" si="263"/>
        <v>0</v>
      </c>
      <c r="CF165" s="254">
        <f t="shared" si="264"/>
        <v>0</v>
      </c>
      <c r="CG165" s="254">
        <f t="shared" si="265"/>
        <v>0</v>
      </c>
      <c r="CH165" s="254">
        <f t="shared" si="266"/>
        <v>0</v>
      </c>
      <c r="CI165" s="254">
        <f t="shared" si="267"/>
        <v>0</v>
      </c>
      <c r="CJ165" s="254">
        <f t="shared" si="268"/>
        <v>0</v>
      </c>
      <c r="CK165" s="254">
        <f t="shared" si="269"/>
        <v>0</v>
      </c>
      <c r="CL165" s="254">
        <f t="shared" si="270"/>
        <v>0</v>
      </c>
      <c r="CM165" s="254">
        <f t="shared" si="271"/>
        <v>0</v>
      </c>
      <c r="CN165" s="254">
        <f t="shared" si="272"/>
        <v>0</v>
      </c>
      <c r="CO165" s="254">
        <f t="shared" si="273"/>
        <v>0</v>
      </c>
      <c r="CP165" s="254">
        <f t="shared" si="274"/>
        <v>0</v>
      </c>
      <c r="CQ165" s="254">
        <f t="shared" si="275"/>
        <v>0</v>
      </c>
      <c r="CR165" s="254">
        <f t="shared" si="276"/>
        <v>0</v>
      </c>
      <c r="CS165" s="254">
        <f t="shared" si="277"/>
        <v>0</v>
      </c>
      <c r="CT165" s="254">
        <f t="shared" si="278"/>
        <v>0</v>
      </c>
      <c r="CU165" s="254">
        <f t="shared" si="279"/>
        <v>0</v>
      </c>
      <c r="CV165" s="254">
        <f t="shared" si="280"/>
        <v>0</v>
      </c>
      <c r="CW165" s="254">
        <f t="shared" si="281"/>
        <v>0</v>
      </c>
      <c r="CX165" s="254">
        <f t="shared" si="282"/>
        <v>0</v>
      </c>
      <c r="CY165" s="254">
        <f t="shared" si="283"/>
        <v>0</v>
      </c>
      <c r="CZ165" s="254">
        <f t="shared" si="284"/>
        <v>0</v>
      </c>
      <c r="DA165" s="254">
        <f t="shared" si="285"/>
        <v>0</v>
      </c>
      <c r="DB165" s="254">
        <f t="shared" si="286"/>
        <v>0</v>
      </c>
      <c r="DC165" s="254">
        <f t="shared" si="287"/>
        <v>0</v>
      </c>
      <c r="DD165" s="254">
        <f t="shared" si="288"/>
        <v>0</v>
      </c>
      <c r="DE165" s="254">
        <f t="shared" si="289"/>
        <v>0</v>
      </c>
      <c r="DF165" s="254">
        <f t="shared" si="290"/>
        <v>0</v>
      </c>
      <c r="DG165" s="254">
        <f t="shared" si="291"/>
        <v>0</v>
      </c>
      <c r="DH165" s="254">
        <f t="shared" si="292"/>
        <v>0</v>
      </c>
      <c r="DI165" s="254">
        <f t="shared" si="293"/>
        <v>0</v>
      </c>
      <c r="DJ165" s="254">
        <f t="shared" si="294"/>
        <v>0</v>
      </c>
      <c r="DK165" s="254">
        <f t="shared" si="295"/>
        <v>0</v>
      </c>
      <c r="DL165" s="254">
        <f t="shared" si="296"/>
        <v>0</v>
      </c>
      <c r="DM165" s="254">
        <f t="shared" si="297"/>
        <v>0</v>
      </c>
      <c r="DN165" s="254">
        <f t="shared" si="298"/>
        <v>0</v>
      </c>
      <c r="DO165" s="254">
        <f t="shared" si="299"/>
        <v>0</v>
      </c>
      <c r="DP165" s="254">
        <f t="shared" si="300"/>
        <v>0</v>
      </c>
      <c r="DQ165" s="254">
        <f t="shared" si="301"/>
        <v>0</v>
      </c>
      <c r="DR165" s="254">
        <f t="shared" si="302"/>
        <v>0</v>
      </c>
      <c r="DS165" s="254">
        <f t="shared" si="303"/>
        <v>0</v>
      </c>
      <c r="DT165" s="254">
        <f t="shared" si="304"/>
        <v>0</v>
      </c>
      <c r="DU165" s="254">
        <f t="shared" si="305"/>
        <v>0</v>
      </c>
      <c r="DV165" s="254">
        <f t="shared" si="306"/>
        <v>0</v>
      </c>
    </row>
    <row r="166" spans="1:126" ht="24" customHeight="1">
      <c r="A166" s="11" t="str">
        <f ca="1">IF(AG166&lt;&gt;"OK","",CONCATENATE(TEXT('Front Page'!$F$33,"000"),TEXT('Front Page'!$F$31,"000"),"-",LEFT('Front Page'!$R$53,5),"-",LEFT(D166,1),AJ166, "-",TEXT(B166,"000")))</f>
        <v/>
      </c>
      <c r="B166" s="12" t="str">
        <f>IFERROR(IF(E166="","",MAX(B$17:B165)+1),"")</f>
        <v/>
      </c>
      <c r="C166" s="13"/>
      <c r="D166" s="29" t="str">
        <f t="shared" si="141"/>
        <v>None</v>
      </c>
      <c r="E166" s="29" t="str">
        <f t="shared" si="109"/>
        <v/>
      </c>
      <c r="F166" s="29" t="str">
        <f t="shared" si="110"/>
        <v/>
      </c>
      <c r="G166" s="363"/>
      <c r="H166" s="364"/>
      <c r="I166" s="325" t="str">
        <f t="shared" si="308"/>
        <v>No</v>
      </c>
      <c r="J166" s="314">
        <v>0</v>
      </c>
      <c r="K166" s="312">
        <v>0</v>
      </c>
      <c r="L166" s="312">
        <v>0</v>
      </c>
      <c r="M166" s="312">
        <v>0</v>
      </c>
      <c r="N166" s="312">
        <v>0</v>
      </c>
      <c r="O166" s="312">
        <v>0</v>
      </c>
      <c r="P166" s="312">
        <v>0</v>
      </c>
      <c r="Q166" s="312">
        <v>0</v>
      </c>
      <c r="R166" s="312">
        <v>0</v>
      </c>
      <c r="S166" s="312">
        <v>0</v>
      </c>
      <c r="T166" s="312">
        <v>0</v>
      </c>
      <c r="U166" s="312">
        <v>0</v>
      </c>
      <c r="V166" s="313">
        <v>1</v>
      </c>
      <c r="W166" s="313">
        <v>1</v>
      </c>
      <c r="X166" s="312">
        <v>0</v>
      </c>
      <c r="Y166" s="312">
        <v>0</v>
      </c>
      <c r="Z166" s="312">
        <v>0</v>
      </c>
      <c r="AA166" s="14">
        <v>0</v>
      </c>
      <c r="AB166" s="317"/>
      <c r="AC166" s="15" t="str">
        <f t="shared" si="227"/>
        <v/>
      </c>
      <c r="AD166" s="15" t="str">
        <f t="shared" si="228"/>
        <v/>
      </c>
      <c r="AE166" s="16" t="str">
        <f t="shared" si="229"/>
        <v>0 - 0</v>
      </c>
      <c r="AF166" s="20" t="str">
        <f t="shared" si="307"/>
        <v>Not an offer</v>
      </c>
      <c r="AG166" s="276" t="str">
        <f t="shared" si="256"/>
        <v>Not an Offer</v>
      </c>
      <c r="AH166" s="150"/>
      <c r="AI166" s="254">
        <v>150</v>
      </c>
      <c r="AJ166" s="149" t="str">
        <f t="shared" si="257"/>
        <v>00-TAG</v>
      </c>
      <c r="AK166" s="254" t="b">
        <f t="shared" si="111"/>
        <v>0</v>
      </c>
      <c r="AL166" s="254">
        <f t="shared" si="230"/>
        <v>0</v>
      </c>
      <c r="AM166" s="254">
        <f t="shared" si="258"/>
        <v>0</v>
      </c>
      <c r="AN166" s="288">
        <f t="shared" si="231"/>
        <v>0</v>
      </c>
      <c r="AO166" s="288">
        <f>IF(AND($BU166=$BV166,BU166=AO$13),$J166&amp;$K166&amp;$L166&amp;$M166&amp;$N166&amp;$O166&amp;$P166&amp;$Q166&amp;$R166&amp;$S166&amp;$T166&amp;$U166,IFERROR(MATCH($AN166,AO$17:AO165,0),-1000))</f>
        <v>1</v>
      </c>
      <c r="AP166" s="288">
        <f>IF(AND($BU166=$BV166,BV166=AP$13),$J166&amp;$K166&amp;$L166&amp;$M166&amp;$N166&amp;$O166&amp;$P166&amp;$Q166&amp;$R166&amp;$S166&amp;$T166&amp;$U166,IFERROR(MATCH($AN166,AP$17:AP165,0),-1000))</f>
        <v>1</v>
      </c>
      <c r="AQ166" s="288">
        <f>IF(AND($BU166=$BV166,BW166=AQ$13),$J166&amp;$K166&amp;$L166&amp;$M166&amp;$N166&amp;$O166&amp;$P166&amp;$Q166&amp;$R166&amp;$S166&amp;$T166&amp;$U166,IFERROR(MATCH($AN166,AQ$17:AQ165,0),-1000))</f>
        <v>1</v>
      </c>
      <c r="AR166" s="288">
        <f>IF(AND($BU166=$BV166,BX166=AR$13),$J166&amp;$K166&amp;$L166&amp;$M166&amp;$N166&amp;$O166&amp;$P166&amp;$Q166&amp;$R166&amp;$S166&amp;$T166&amp;$U166,IFERROR(MATCH($AN166,AR$17:AR165,0),-1000))</f>
        <v>1</v>
      </c>
      <c r="AS166" s="254">
        <f t="shared" si="112"/>
        <v>0</v>
      </c>
      <c r="AT166" s="261" t="str">
        <f t="shared" si="232"/>
        <v/>
      </c>
      <c r="AU166" s="254" t="str">
        <f t="shared" si="233"/>
        <v/>
      </c>
      <c r="AV166" s="254" t="str">
        <f t="shared" si="234"/>
        <v/>
      </c>
      <c r="AW166" s="254" t="str">
        <f t="shared" si="235"/>
        <v/>
      </c>
      <c r="AX166" s="254" t="str">
        <f t="shared" si="236"/>
        <v/>
      </c>
      <c r="AY166" s="254" t="str">
        <f t="shared" si="237"/>
        <v/>
      </c>
      <c r="AZ166" s="254" t="str">
        <f t="shared" si="238"/>
        <v/>
      </c>
      <c r="BA166" s="254" t="str">
        <f t="shared" si="239"/>
        <v/>
      </c>
      <c r="BB166" s="254" t="str">
        <f t="shared" si="240"/>
        <v/>
      </c>
      <c r="BC166" s="254" t="str">
        <f t="shared" si="241"/>
        <v/>
      </c>
      <c r="BD166" s="254" t="str">
        <f t="shared" si="242"/>
        <v/>
      </c>
      <c r="BE166" s="262" t="str">
        <f t="shared" si="243"/>
        <v/>
      </c>
      <c r="BF166" s="263" t="str">
        <f t="shared" si="244"/>
        <v/>
      </c>
      <c r="BG166" s="254" t="str">
        <f t="shared" si="245"/>
        <v/>
      </c>
      <c r="BH166" s="254" t="str">
        <f t="shared" si="246"/>
        <v/>
      </c>
      <c r="BI166" s="254" t="str">
        <f t="shared" si="247"/>
        <v/>
      </c>
      <c r="BJ166" s="254" t="str">
        <f t="shared" si="248"/>
        <v/>
      </c>
      <c r="BK166" s="254" t="str">
        <f t="shared" si="249"/>
        <v/>
      </c>
      <c r="BL166" s="254" t="str">
        <f t="shared" si="250"/>
        <v/>
      </c>
      <c r="BM166" s="254" t="str">
        <f t="shared" si="251"/>
        <v/>
      </c>
      <c r="BN166" s="254" t="str">
        <f t="shared" si="252"/>
        <v/>
      </c>
      <c r="BO166" s="254" t="str">
        <f t="shared" si="253"/>
        <v/>
      </c>
      <c r="BP166" s="254" t="str">
        <f t="shared" si="254"/>
        <v/>
      </c>
      <c r="BQ166" s="264" t="str">
        <f t="shared" si="255"/>
        <v/>
      </c>
      <c r="BR166" s="261" t="str">
        <f t="shared" si="115"/>
        <v/>
      </c>
      <c r="BS166" s="254" t="str">
        <f t="shared" si="116"/>
        <v/>
      </c>
      <c r="BT166" s="254" t="str">
        <f t="shared" si="309"/>
        <v/>
      </c>
      <c r="BU166" s="265" t="str">
        <f t="shared" si="118"/>
        <v/>
      </c>
      <c r="BV166" s="263" t="str">
        <f t="shared" si="119"/>
        <v/>
      </c>
      <c r="BW166" s="254" t="str">
        <f t="shared" si="310"/>
        <v/>
      </c>
      <c r="BX166" s="254" t="str">
        <f t="shared" si="121"/>
        <v/>
      </c>
      <c r="BY166" s="264" t="str">
        <f t="shared" si="122"/>
        <v/>
      </c>
      <c r="BZ166" s="254" t="str">
        <f t="shared" si="123"/>
        <v/>
      </c>
      <c r="CA166" s="254">
        <f t="shared" si="259"/>
        <v>0</v>
      </c>
      <c r="CB166" s="254">
        <f t="shared" si="260"/>
        <v>0</v>
      </c>
      <c r="CC166" s="254">
        <f t="shared" si="261"/>
        <v>0</v>
      </c>
      <c r="CD166" s="254">
        <f t="shared" si="262"/>
        <v>0</v>
      </c>
      <c r="CE166" s="254">
        <f t="shared" si="263"/>
        <v>0</v>
      </c>
      <c r="CF166" s="254">
        <f t="shared" si="264"/>
        <v>0</v>
      </c>
      <c r="CG166" s="254">
        <f t="shared" si="265"/>
        <v>0</v>
      </c>
      <c r="CH166" s="254">
        <f t="shared" si="266"/>
        <v>0</v>
      </c>
      <c r="CI166" s="254">
        <f t="shared" si="267"/>
        <v>0</v>
      </c>
      <c r="CJ166" s="254">
        <f t="shared" si="268"/>
        <v>0</v>
      </c>
      <c r="CK166" s="254">
        <f t="shared" si="269"/>
        <v>0</v>
      </c>
      <c r="CL166" s="254">
        <f t="shared" si="270"/>
        <v>0</v>
      </c>
      <c r="CM166" s="254">
        <f t="shared" si="271"/>
        <v>0</v>
      </c>
      <c r="CN166" s="254">
        <f t="shared" si="272"/>
        <v>0</v>
      </c>
      <c r="CO166" s="254">
        <f t="shared" si="273"/>
        <v>0</v>
      </c>
      <c r="CP166" s="254">
        <f t="shared" si="274"/>
        <v>0</v>
      </c>
      <c r="CQ166" s="254">
        <f t="shared" si="275"/>
        <v>0</v>
      </c>
      <c r="CR166" s="254">
        <f t="shared" si="276"/>
        <v>0</v>
      </c>
      <c r="CS166" s="254">
        <f t="shared" si="277"/>
        <v>0</v>
      </c>
      <c r="CT166" s="254">
        <f t="shared" si="278"/>
        <v>0</v>
      </c>
      <c r="CU166" s="254">
        <f t="shared" si="279"/>
        <v>0</v>
      </c>
      <c r="CV166" s="254">
        <f t="shared" si="280"/>
        <v>0</v>
      </c>
      <c r="CW166" s="254">
        <f t="shared" si="281"/>
        <v>0</v>
      </c>
      <c r="CX166" s="254">
        <f t="shared" si="282"/>
        <v>0</v>
      </c>
      <c r="CY166" s="254">
        <f t="shared" si="283"/>
        <v>0</v>
      </c>
      <c r="CZ166" s="254">
        <f t="shared" si="284"/>
        <v>0</v>
      </c>
      <c r="DA166" s="254">
        <f t="shared" si="285"/>
        <v>0</v>
      </c>
      <c r="DB166" s="254">
        <f t="shared" si="286"/>
        <v>0</v>
      </c>
      <c r="DC166" s="254">
        <f t="shared" si="287"/>
        <v>0</v>
      </c>
      <c r="DD166" s="254">
        <f t="shared" si="288"/>
        <v>0</v>
      </c>
      <c r="DE166" s="254">
        <f t="shared" si="289"/>
        <v>0</v>
      </c>
      <c r="DF166" s="254">
        <f t="shared" si="290"/>
        <v>0</v>
      </c>
      <c r="DG166" s="254">
        <f t="shared" si="291"/>
        <v>0</v>
      </c>
      <c r="DH166" s="254">
        <f t="shared" si="292"/>
        <v>0</v>
      </c>
      <c r="DI166" s="254">
        <f t="shared" si="293"/>
        <v>0</v>
      </c>
      <c r="DJ166" s="254">
        <f t="shared" si="294"/>
        <v>0</v>
      </c>
      <c r="DK166" s="254">
        <f t="shared" si="295"/>
        <v>0</v>
      </c>
      <c r="DL166" s="254">
        <f t="shared" si="296"/>
        <v>0</v>
      </c>
      <c r="DM166" s="254">
        <f t="shared" si="297"/>
        <v>0</v>
      </c>
      <c r="DN166" s="254">
        <f t="shared" si="298"/>
        <v>0</v>
      </c>
      <c r="DO166" s="254">
        <f t="shared" si="299"/>
        <v>0</v>
      </c>
      <c r="DP166" s="254">
        <f t="shared" si="300"/>
        <v>0</v>
      </c>
      <c r="DQ166" s="254">
        <f t="shared" si="301"/>
        <v>0</v>
      </c>
      <c r="DR166" s="254">
        <f t="shared" si="302"/>
        <v>0</v>
      </c>
      <c r="DS166" s="254">
        <f t="shared" si="303"/>
        <v>0</v>
      </c>
      <c r="DT166" s="254">
        <f t="shared" si="304"/>
        <v>0</v>
      </c>
      <c r="DU166" s="254">
        <f t="shared" si="305"/>
        <v>0</v>
      </c>
      <c r="DV166" s="254">
        <f t="shared" si="306"/>
        <v>0</v>
      </c>
    </row>
    <row r="167" spans="1:126" ht="24" customHeight="1">
      <c r="A167" s="11" t="str">
        <f ca="1">IF(AG167&lt;&gt;"OK","",CONCATENATE(TEXT('Front Page'!$F$33,"000"),TEXT('Front Page'!$F$31,"000"),"-",LEFT('Front Page'!$R$53,5),"-",LEFT(D167,1),AJ167, "-",TEXT(B167,"000")))</f>
        <v/>
      </c>
      <c r="B167" s="12" t="str">
        <f>IFERROR(IF(E167="","",MAX(B$17:B166)+1),"")</f>
        <v/>
      </c>
      <c r="C167" s="13"/>
      <c r="D167" s="29" t="str">
        <f t="shared" si="141"/>
        <v>None</v>
      </c>
      <c r="E167" s="29" t="str">
        <f t="shared" si="109"/>
        <v/>
      </c>
      <c r="F167" s="29" t="str">
        <f t="shared" si="110"/>
        <v/>
      </c>
      <c r="G167" s="363"/>
      <c r="H167" s="364"/>
      <c r="I167" s="325" t="str">
        <f t="shared" si="308"/>
        <v>No</v>
      </c>
      <c r="J167" s="314">
        <v>0</v>
      </c>
      <c r="K167" s="312">
        <v>0</v>
      </c>
      <c r="L167" s="312">
        <v>0</v>
      </c>
      <c r="M167" s="312">
        <v>0</v>
      </c>
      <c r="N167" s="312">
        <v>0</v>
      </c>
      <c r="O167" s="312">
        <v>0</v>
      </c>
      <c r="P167" s="312">
        <v>0</v>
      </c>
      <c r="Q167" s="312">
        <v>0</v>
      </c>
      <c r="R167" s="312">
        <v>0</v>
      </c>
      <c r="S167" s="312">
        <v>0</v>
      </c>
      <c r="T167" s="312">
        <v>0</v>
      </c>
      <c r="U167" s="312">
        <v>0</v>
      </c>
      <c r="V167" s="313">
        <v>1</v>
      </c>
      <c r="W167" s="313">
        <v>1</v>
      </c>
      <c r="X167" s="312">
        <v>0</v>
      </c>
      <c r="Y167" s="312">
        <v>0</v>
      </c>
      <c r="Z167" s="312">
        <v>0</v>
      </c>
      <c r="AA167" s="14">
        <v>0</v>
      </c>
      <c r="AB167" s="317"/>
      <c r="AC167" s="15" t="str">
        <f t="shared" si="227"/>
        <v/>
      </c>
      <c r="AD167" s="15" t="str">
        <f t="shared" si="228"/>
        <v/>
      </c>
      <c r="AE167" s="16" t="str">
        <f t="shared" si="229"/>
        <v>0 - 0</v>
      </c>
      <c r="AF167" s="20" t="str">
        <f t="shared" si="307"/>
        <v>Not an offer</v>
      </c>
      <c r="AG167" s="276" t="str">
        <f t="shared" si="256"/>
        <v>Not an Offer</v>
      </c>
      <c r="AH167" s="150"/>
      <c r="AI167" s="254">
        <v>151</v>
      </c>
      <c r="AJ167" s="149" t="str">
        <f t="shared" si="257"/>
        <v>00-TAG</v>
      </c>
      <c r="AK167" s="254" t="b">
        <f t="shared" si="111"/>
        <v>0</v>
      </c>
      <c r="AL167" s="254">
        <f t="shared" si="230"/>
        <v>0</v>
      </c>
      <c r="AM167" s="254">
        <f t="shared" si="258"/>
        <v>0</v>
      </c>
      <c r="AN167" s="288">
        <f t="shared" si="231"/>
        <v>0</v>
      </c>
      <c r="AO167" s="288">
        <f>IF(AND($BU167=$BV167,BU167=AO$13),$J167&amp;$K167&amp;$L167&amp;$M167&amp;$N167&amp;$O167&amp;$P167&amp;$Q167&amp;$R167&amp;$S167&amp;$T167&amp;$U167,IFERROR(MATCH($AN167,AO$17:AO166,0),-1000))</f>
        <v>1</v>
      </c>
      <c r="AP167" s="288">
        <f>IF(AND($BU167=$BV167,BV167=AP$13),$J167&amp;$K167&amp;$L167&amp;$M167&amp;$N167&amp;$O167&amp;$P167&amp;$Q167&amp;$R167&amp;$S167&amp;$T167&amp;$U167,IFERROR(MATCH($AN167,AP$17:AP166,0),-1000))</f>
        <v>1</v>
      </c>
      <c r="AQ167" s="288">
        <f>IF(AND($BU167=$BV167,BW167=AQ$13),$J167&amp;$K167&amp;$L167&amp;$M167&amp;$N167&amp;$O167&amp;$P167&amp;$Q167&amp;$R167&amp;$S167&amp;$T167&amp;$U167,IFERROR(MATCH($AN167,AQ$17:AQ166,0),-1000))</f>
        <v>1</v>
      </c>
      <c r="AR167" s="288">
        <f>IF(AND($BU167=$BV167,BX167=AR$13),$J167&amp;$K167&amp;$L167&amp;$M167&amp;$N167&amp;$O167&amp;$P167&amp;$Q167&amp;$R167&amp;$S167&amp;$T167&amp;$U167,IFERROR(MATCH($AN167,AR$17:AR166,0),-1000))</f>
        <v>1</v>
      </c>
      <c r="AS167" s="254">
        <f t="shared" si="112"/>
        <v>0</v>
      </c>
      <c r="AT167" s="261" t="str">
        <f t="shared" si="232"/>
        <v/>
      </c>
      <c r="AU167" s="254" t="str">
        <f t="shared" si="233"/>
        <v/>
      </c>
      <c r="AV167" s="254" t="str">
        <f t="shared" si="234"/>
        <v/>
      </c>
      <c r="AW167" s="254" t="str">
        <f t="shared" si="235"/>
        <v/>
      </c>
      <c r="AX167" s="254" t="str">
        <f t="shared" si="236"/>
        <v/>
      </c>
      <c r="AY167" s="254" t="str">
        <f t="shared" si="237"/>
        <v/>
      </c>
      <c r="AZ167" s="254" t="str">
        <f t="shared" si="238"/>
        <v/>
      </c>
      <c r="BA167" s="254" t="str">
        <f t="shared" si="239"/>
        <v/>
      </c>
      <c r="BB167" s="254" t="str">
        <f t="shared" si="240"/>
        <v/>
      </c>
      <c r="BC167" s="254" t="str">
        <f t="shared" si="241"/>
        <v/>
      </c>
      <c r="BD167" s="254" t="str">
        <f t="shared" si="242"/>
        <v/>
      </c>
      <c r="BE167" s="262" t="str">
        <f t="shared" si="243"/>
        <v/>
      </c>
      <c r="BF167" s="263" t="str">
        <f t="shared" si="244"/>
        <v/>
      </c>
      <c r="BG167" s="254" t="str">
        <f t="shared" si="245"/>
        <v/>
      </c>
      <c r="BH167" s="254" t="str">
        <f t="shared" si="246"/>
        <v/>
      </c>
      <c r="BI167" s="254" t="str">
        <f t="shared" si="247"/>
        <v/>
      </c>
      <c r="BJ167" s="254" t="str">
        <f t="shared" si="248"/>
        <v/>
      </c>
      <c r="BK167" s="254" t="str">
        <f t="shared" si="249"/>
        <v/>
      </c>
      <c r="BL167" s="254" t="str">
        <f t="shared" si="250"/>
        <v/>
      </c>
      <c r="BM167" s="254" t="str">
        <f t="shared" si="251"/>
        <v/>
      </c>
      <c r="BN167" s="254" t="str">
        <f t="shared" si="252"/>
        <v/>
      </c>
      <c r="BO167" s="254" t="str">
        <f t="shared" si="253"/>
        <v/>
      </c>
      <c r="BP167" s="254" t="str">
        <f t="shared" si="254"/>
        <v/>
      </c>
      <c r="BQ167" s="264" t="str">
        <f t="shared" si="255"/>
        <v/>
      </c>
      <c r="BR167" s="261" t="str">
        <f t="shared" si="115"/>
        <v/>
      </c>
      <c r="BS167" s="254" t="str">
        <f t="shared" si="116"/>
        <v/>
      </c>
      <c r="BT167" s="254" t="str">
        <f t="shared" si="309"/>
        <v/>
      </c>
      <c r="BU167" s="265" t="str">
        <f t="shared" si="118"/>
        <v/>
      </c>
      <c r="BV167" s="263" t="str">
        <f t="shared" si="119"/>
        <v/>
      </c>
      <c r="BW167" s="254" t="str">
        <f t="shared" si="310"/>
        <v/>
      </c>
      <c r="BX167" s="254" t="str">
        <f t="shared" si="121"/>
        <v/>
      </c>
      <c r="BY167" s="264" t="str">
        <f t="shared" si="122"/>
        <v/>
      </c>
      <c r="BZ167" s="254" t="str">
        <f t="shared" si="123"/>
        <v/>
      </c>
      <c r="CA167" s="254">
        <f t="shared" si="259"/>
        <v>0</v>
      </c>
      <c r="CB167" s="254">
        <f t="shared" si="260"/>
        <v>0</v>
      </c>
      <c r="CC167" s="254">
        <f t="shared" si="261"/>
        <v>0</v>
      </c>
      <c r="CD167" s="254">
        <f t="shared" si="262"/>
        <v>0</v>
      </c>
      <c r="CE167" s="254">
        <f t="shared" si="263"/>
        <v>0</v>
      </c>
      <c r="CF167" s="254">
        <f t="shared" si="264"/>
        <v>0</v>
      </c>
      <c r="CG167" s="254">
        <f t="shared" si="265"/>
        <v>0</v>
      </c>
      <c r="CH167" s="254">
        <f t="shared" si="266"/>
        <v>0</v>
      </c>
      <c r="CI167" s="254">
        <f t="shared" si="267"/>
        <v>0</v>
      </c>
      <c r="CJ167" s="254">
        <f t="shared" si="268"/>
        <v>0</v>
      </c>
      <c r="CK167" s="254">
        <f t="shared" si="269"/>
        <v>0</v>
      </c>
      <c r="CL167" s="254">
        <f t="shared" si="270"/>
        <v>0</v>
      </c>
      <c r="CM167" s="254">
        <f t="shared" si="271"/>
        <v>0</v>
      </c>
      <c r="CN167" s="254">
        <f t="shared" si="272"/>
        <v>0</v>
      </c>
      <c r="CO167" s="254">
        <f t="shared" si="273"/>
        <v>0</v>
      </c>
      <c r="CP167" s="254">
        <f t="shared" si="274"/>
        <v>0</v>
      </c>
      <c r="CQ167" s="254">
        <f t="shared" si="275"/>
        <v>0</v>
      </c>
      <c r="CR167" s="254">
        <f t="shared" si="276"/>
        <v>0</v>
      </c>
      <c r="CS167" s="254">
        <f t="shared" si="277"/>
        <v>0</v>
      </c>
      <c r="CT167" s="254">
        <f t="shared" si="278"/>
        <v>0</v>
      </c>
      <c r="CU167" s="254">
        <f t="shared" si="279"/>
        <v>0</v>
      </c>
      <c r="CV167" s="254">
        <f t="shared" si="280"/>
        <v>0</v>
      </c>
      <c r="CW167" s="254">
        <f t="shared" si="281"/>
        <v>0</v>
      </c>
      <c r="CX167" s="254">
        <f t="shared" si="282"/>
        <v>0</v>
      </c>
      <c r="CY167" s="254">
        <f t="shared" si="283"/>
        <v>0</v>
      </c>
      <c r="CZ167" s="254">
        <f t="shared" si="284"/>
        <v>0</v>
      </c>
      <c r="DA167" s="254">
        <f t="shared" si="285"/>
        <v>0</v>
      </c>
      <c r="DB167" s="254">
        <f t="shared" si="286"/>
        <v>0</v>
      </c>
      <c r="DC167" s="254">
        <f t="shared" si="287"/>
        <v>0</v>
      </c>
      <c r="DD167" s="254">
        <f t="shared" si="288"/>
        <v>0</v>
      </c>
      <c r="DE167" s="254">
        <f t="shared" si="289"/>
        <v>0</v>
      </c>
      <c r="DF167" s="254">
        <f t="shared" si="290"/>
        <v>0</v>
      </c>
      <c r="DG167" s="254">
        <f t="shared" si="291"/>
        <v>0</v>
      </c>
      <c r="DH167" s="254">
        <f t="shared" si="292"/>
        <v>0</v>
      </c>
      <c r="DI167" s="254">
        <f t="shared" si="293"/>
        <v>0</v>
      </c>
      <c r="DJ167" s="254">
        <f t="shared" si="294"/>
        <v>0</v>
      </c>
      <c r="DK167" s="254">
        <f t="shared" si="295"/>
        <v>0</v>
      </c>
      <c r="DL167" s="254">
        <f t="shared" si="296"/>
        <v>0</v>
      </c>
      <c r="DM167" s="254">
        <f t="shared" si="297"/>
        <v>0</v>
      </c>
      <c r="DN167" s="254">
        <f t="shared" si="298"/>
        <v>0</v>
      </c>
      <c r="DO167" s="254">
        <f t="shared" si="299"/>
        <v>0</v>
      </c>
      <c r="DP167" s="254">
        <f t="shared" si="300"/>
        <v>0</v>
      </c>
      <c r="DQ167" s="254">
        <f t="shared" si="301"/>
        <v>0</v>
      </c>
      <c r="DR167" s="254">
        <f t="shared" si="302"/>
        <v>0</v>
      </c>
      <c r="DS167" s="254">
        <f t="shared" si="303"/>
        <v>0</v>
      </c>
      <c r="DT167" s="254">
        <f t="shared" si="304"/>
        <v>0</v>
      </c>
      <c r="DU167" s="254">
        <f t="shared" si="305"/>
        <v>0</v>
      </c>
      <c r="DV167" s="254">
        <f t="shared" si="306"/>
        <v>0</v>
      </c>
    </row>
    <row r="168" spans="1:126" ht="24" customHeight="1">
      <c r="A168" s="11" t="str">
        <f ca="1">IF(AG168&lt;&gt;"OK","",CONCATENATE(TEXT('Front Page'!$F$33,"000"),TEXT('Front Page'!$F$31,"000"),"-",LEFT('Front Page'!$R$53,5),"-",LEFT(D168,1),AJ168, "-",TEXT(B168,"000")))</f>
        <v/>
      </c>
      <c r="B168" s="12" t="str">
        <f>IFERROR(IF(E168="","",MAX(B$17:B167)+1),"")</f>
        <v/>
      </c>
      <c r="C168" s="13"/>
      <c r="D168" s="29" t="str">
        <f t="shared" si="141"/>
        <v>None</v>
      </c>
      <c r="E168" s="29" t="str">
        <f t="shared" si="109"/>
        <v/>
      </c>
      <c r="F168" s="29" t="str">
        <f t="shared" si="110"/>
        <v/>
      </c>
      <c r="G168" s="363"/>
      <c r="H168" s="364"/>
      <c r="I168" s="325" t="str">
        <f t="shared" si="308"/>
        <v>No</v>
      </c>
      <c r="J168" s="314">
        <v>0</v>
      </c>
      <c r="K168" s="312">
        <v>0</v>
      </c>
      <c r="L168" s="312">
        <v>0</v>
      </c>
      <c r="M168" s="312">
        <v>0</v>
      </c>
      <c r="N168" s="312">
        <v>0</v>
      </c>
      <c r="O168" s="312">
        <v>0</v>
      </c>
      <c r="P168" s="312">
        <v>0</v>
      </c>
      <c r="Q168" s="312">
        <v>0</v>
      </c>
      <c r="R168" s="312">
        <v>0</v>
      </c>
      <c r="S168" s="312">
        <v>0</v>
      </c>
      <c r="T168" s="312">
        <v>0</v>
      </c>
      <c r="U168" s="312">
        <v>0</v>
      </c>
      <c r="V168" s="313">
        <v>1</v>
      </c>
      <c r="W168" s="313">
        <v>1</v>
      </c>
      <c r="X168" s="312">
        <v>0</v>
      </c>
      <c r="Y168" s="312">
        <v>0</v>
      </c>
      <c r="Z168" s="312">
        <v>0</v>
      </c>
      <c r="AA168" s="14">
        <v>0</v>
      </c>
      <c r="AB168" s="317"/>
      <c r="AC168" s="15" t="str">
        <f t="shared" si="227"/>
        <v/>
      </c>
      <c r="AD168" s="15" t="str">
        <f t="shared" si="228"/>
        <v/>
      </c>
      <c r="AE168" s="16" t="str">
        <f t="shared" si="229"/>
        <v>0 - 0</v>
      </c>
      <c r="AF168" s="20" t="str">
        <f t="shared" si="307"/>
        <v>Not an offer</v>
      </c>
      <c r="AG168" s="276" t="str">
        <f t="shared" si="256"/>
        <v>Not an Offer</v>
      </c>
      <c r="AH168" s="150"/>
      <c r="AI168" s="254">
        <v>152</v>
      </c>
      <c r="AJ168" s="149" t="str">
        <f t="shared" si="257"/>
        <v>00-TAG</v>
      </c>
      <c r="AK168" s="254" t="b">
        <f t="shared" si="111"/>
        <v>0</v>
      </c>
      <c r="AL168" s="254">
        <f t="shared" si="230"/>
        <v>0</v>
      </c>
      <c r="AM168" s="254">
        <f t="shared" si="258"/>
        <v>0</v>
      </c>
      <c r="AN168" s="288">
        <f t="shared" si="231"/>
        <v>0</v>
      </c>
      <c r="AO168" s="288">
        <f>IF(AND($BU168=$BV168,BU168=AO$13),$J168&amp;$K168&amp;$L168&amp;$M168&amp;$N168&amp;$O168&amp;$P168&amp;$Q168&amp;$R168&amp;$S168&amp;$T168&amp;$U168,IFERROR(MATCH($AN168,AO$17:AO167,0),-1000))</f>
        <v>1</v>
      </c>
      <c r="AP168" s="288">
        <f>IF(AND($BU168=$BV168,BV168=AP$13),$J168&amp;$K168&amp;$L168&amp;$M168&amp;$N168&amp;$O168&amp;$P168&amp;$Q168&amp;$R168&amp;$S168&amp;$T168&amp;$U168,IFERROR(MATCH($AN168,AP$17:AP167,0),-1000))</f>
        <v>1</v>
      </c>
      <c r="AQ168" s="288">
        <f>IF(AND($BU168=$BV168,BW168=AQ$13),$J168&amp;$K168&amp;$L168&amp;$M168&amp;$N168&amp;$O168&amp;$P168&amp;$Q168&amp;$R168&amp;$S168&amp;$T168&amp;$U168,IFERROR(MATCH($AN168,AQ$17:AQ167,0),-1000))</f>
        <v>1</v>
      </c>
      <c r="AR168" s="288">
        <f>IF(AND($BU168=$BV168,BX168=AR$13),$J168&amp;$K168&amp;$L168&amp;$M168&amp;$N168&amp;$O168&amp;$P168&amp;$Q168&amp;$R168&amp;$S168&amp;$T168&amp;$U168,IFERROR(MATCH($AN168,AR$17:AR167,0),-1000))</f>
        <v>1</v>
      </c>
      <c r="AS168" s="254">
        <f t="shared" si="112"/>
        <v>0</v>
      </c>
      <c r="AT168" s="261" t="str">
        <f t="shared" si="232"/>
        <v/>
      </c>
      <c r="AU168" s="254" t="str">
        <f t="shared" si="233"/>
        <v/>
      </c>
      <c r="AV168" s="254" t="str">
        <f t="shared" si="234"/>
        <v/>
      </c>
      <c r="AW168" s="254" t="str">
        <f t="shared" si="235"/>
        <v/>
      </c>
      <c r="AX168" s="254" t="str">
        <f t="shared" si="236"/>
        <v/>
      </c>
      <c r="AY168" s="254" t="str">
        <f t="shared" si="237"/>
        <v/>
      </c>
      <c r="AZ168" s="254" t="str">
        <f t="shared" si="238"/>
        <v/>
      </c>
      <c r="BA168" s="254" t="str">
        <f t="shared" si="239"/>
        <v/>
      </c>
      <c r="BB168" s="254" t="str">
        <f t="shared" si="240"/>
        <v/>
      </c>
      <c r="BC168" s="254" t="str">
        <f t="shared" si="241"/>
        <v/>
      </c>
      <c r="BD168" s="254" t="str">
        <f t="shared" si="242"/>
        <v/>
      </c>
      <c r="BE168" s="262" t="str">
        <f t="shared" si="243"/>
        <v/>
      </c>
      <c r="BF168" s="263" t="str">
        <f t="shared" si="244"/>
        <v/>
      </c>
      <c r="BG168" s="254" t="str">
        <f t="shared" si="245"/>
        <v/>
      </c>
      <c r="BH168" s="254" t="str">
        <f t="shared" si="246"/>
        <v/>
      </c>
      <c r="BI168" s="254" t="str">
        <f t="shared" si="247"/>
        <v/>
      </c>
      <c r="BJ168" s="254" t="str">
        <f t="shared" si="248"/>
        <v/>
      </c>
      <c r="BK168" s="254" t="str">
        <f t="shared" si="249"/>
        <v/>
      </c>
      <c r="BL168" s="254" t="str">
        <f t="shared" si="250"/>
        <v/>
      </c>
      <c r="BM168" s="254" t="str">
        <f t="shared" si="251"/>
        <v/>
      </c>
      <c r="BN168" s="254" t="str">
        <f t="shared" si="252"/>
        <v/>
      </c>
      <c r="BO168" s="254" t="str">
        <f t="shared" si="253"/>
        <v/>
      </c>
      <c r="BP168" s="254" t="str">
        <f t="shared" si="254"/>
        <v/>
      </c>
      <c r="BQ168" s="264" t="str">
        <f t="shared" si="255"/>
        <v/>
      </c>
      <c r="BR168" s="261" t="str">
        <f t="shared" si="115"/>
        <v/>
      </c>
      <c r="BS168" s="254" t="str">
        <f t="shared" si="116"/>
        <v/>
      </c>
      <c r="BT168" s="254" t="str">
        <f t="shared" si="309"/>
        <v/>
      </c>
      <c r="BU168" s="265" t="str">
        <f t="shared" si="118"/>
        <v/>
      </c>
      <c r="BV168" s="263" t="str">
        <f t="shared" si="119"/>
        <v/>
      </c>
      <c r="BW168" s="254" t="str">
        <f t="shared" si="310"/>
        <v/>
      </c>
      <c r="BX168" s="254" t="str">
        <f t="shared" si="121"/>
        <v/>
      </c>
      <c r="BY168" s="264" t="str">
        <f t="shared" si="122"/>
        <v/>
      </c>
      <c r="BZ168" s="254" t="str">
        <f t="shared" si="123"/>
        <v/>
      </c>
      <c r="CA168" s="254">
        <f t="shared" si="259"/>
        <v>0</v>
      </c>
      <c r="CB168" s="254">
        <f t="shared" si="260"/>
        <v>0</v>
      </c>
      <c r="CC168" s="254">
        <f t="shared" si="261"/>
        <v>0</v>
      </c>
      <c r="CD168" s="254">
        <f t="shared" si="262"/>
        <v>0</v>
      </c>
      <c r="CE168" s="254">
        <f t="shared" si="263"/>
        <v>0</v>
      </c>
      <c r="CF168" s="254">
        <f t="shared" si="264"/>
        <v>0</v>
      </c>
      <c r="CG168" s="254">
        <f t="shared" si="265"/>
        <v>0</v>
      </c>
      <c r="CH168" s="254">
        <f t="shared" si="266"/>
        <v>0</v>
      </c>
      <c r="CI168" s="254">
        <f t="shared" si="267"/>
        <v>0</v>
      </c>
      <c r="CJ168" s="254">
        <f t="shared" si="268"/>
        <v>0</v>
      </c>
      <c r="CK168" s="254">
        <f t="shared" si="269"/>
        <v>0</v>
      </c>
      <c r="CL168" s="254">
        <f t="shared" si="270"/>
        <v>0</v>
      </c>
      <c r="CM168" s="254">
        <f t="shared" si="271"/>
        <v>0</v>
      </c>
      <c r="CN168" s="254">
        <f t="shared" si="272"/>
        <v>0</v>
      </c>
      <c r="CO168" s="254">
        <f t="shared" si="273"/>
        <v>0</v>
      </c>
      <c r="CP168" s="254">
        <f t="shared" si="274"/>
        <v>0</v>
      </c>
      <c r="CQ168" s="254">
        <f t="shared" si="275"/>
        <v>0</v>
      </c>
      <c r="CR168" s="254">
        <f t="shared" si="276"/>
        <v>0</v>
      </c>
      <c r="CS168" s="254">
        <f t="shared" si="277"/>
        <v>0</v>
      </c>
      <c r="CT168" s="254">
        <f t="shared" si="278"/>
        <v>0</v>
      </c>
      <c r="CU168" s="254">
        <f t="shared" si="279"/>
        <v>0</v>
      </c>
      <c r="CV168" s="254">
        <f t="shared" si="280"/>
        <v>0</v>
      </c>
      <c r="CW168" s="254">
        <f t="shared" si="281"/>
        <v>0</v>
      </c>
      <c r="CX168" s="254">
        <f t="shared" si="282"/>
        <v>0</v>
      </c>
      <c r="CY168" s="254">
        <f t="shared" si="283"/>
        <v>0</v>
      </c>
      <c r="CZ168" s="254">
        <f t="shared" si="284"/>
        <v>0</v>
      </c>
      <c r="DA168" s="254">
        <f t="shared" si="285"/>
        <v>0</v>
      </c>
      <c r="DB168" s="254">
        <f t="shared" si="286"/>
        <v>0</v>
      </c>
      <c r="DC168" s="254">
        <f t="shared" si="287"/>
        <v>0</v>
      </c>
      <c r="DD168" s="254">
        <f t="shared" si="288"/>
        <v>0</v>
      </c>
      <c r="DE168" s="254">
        <f t="shared" si="289"/>
        <v>0</v>
      </c>
      <c r="DF168" s="254">
        <f t="shared" si="290"/>
        <v>0</v>
      </c>
      <c r="DG168" s="254">
        <f t="shared" si="291"/>
        <v>0</v>
      </c>
      <c r="DH168" s="254">
        <f t="shared" si="292"/>
        <v>0</v>
      </c>
      <c r="DI168" s="254">
        <f t="shared" si="293"/>
        <v>0</v>
      </c>
      <c r="DJ168" s="254">
        <f t="shared" si="294"/>
        <v>0</v>
      </c>
      <c r="DK168" s="254">
        <f t="shared" si="295"/>
        <v>0</v>
      </c>
      <c r="DL168" s="254">
        <f t="shared" si="296"/>
        <v>0</v>
      </c>
      <c r="DM168" s="254">
        <f t="shared" si="297"/>
        <v>0</v>
      </c>
      <c r="DN168" s="254">
        <f t="shared" si="298"/>
        <v>0</v>
      </c>
      <c r="DO168" s="254">
        <f t="shared" si="299"/>
        <v>0</v>
      </c>
      <c r="DP168" s="254">
        <f t="shared" si="300"/>
        <v>0</v>
      </c>
      <c r="DQ168" s="254">
        <f t="shared" si="301"/>
        <v>0</v>
      </c>
      <c r="DR168" s="254">
        <f t="shared" si="302"/>
        <v>0</v>
      </c>
      <c r="DS168" s="254">
        <f t="shared" si="303"/>
        <v>0</v>
      </c>
      <c r="DT168" s="254">
        <f t="shared" si="304"/>
        <v>0</v>
      </c>
      <c r="DU168" s="254">
        <f t="shared" si="305"/>
        <v>0</v>
      </c>
      <c r="DV168" s="254">
        <f t="shared" si="306"/>
        <v>0</v>
      </c>
    </row>
    <row r="169" spans="1:126" ht="24" customHeight="1">
      <c r="A169" s="11" t="str">
        <f ca="1">IF(AG169&lt;&gt;"OK","",CONCATENATE(TEXT('Front Page'!$F$33,"000"),TEXT('Front Page'!$F$31,"000"),"-",LEFT('Front Page'!$R$53,5),"-",LEFT(D169,1),AJ169, "-",TEXT(B169,"000")))</f>
        <v/>
      </c>
      <c r="B169" s="12" t="str">
        <f>IFERROR(IF(E169="","",MAX(B$17:B168)+1),"")</f>
        <v/>
      </c>
      <c r="C169" s="13"/>
      <c r="D169" s="29" t="str">
        <f t="shared" si="141"/>
        <v>None</v>
      </c>
      <c r="E169" s="29" t="str">
        <f t="shared" si="109"/>
        <v/>
      </c>
      <c r="F169" s="29" t="str">
        <f t="shared" si="110"/>
        <v/>
      </c>
      <c r="G169" s="363"/>
      <c r="H169" s="364"/>
      <c r="I169" s="325" t="str">
        <f t="shared" si="308"/>
        <v>No</v>
      </c>
      <c r="J169" s="314">
        <v>0</v>
      </c>
      <c r="K169" s="312">
        <v>0</v>
      </c>
      <c r="L169" s="312">
        <v>0</v>
      </c>
      <c r="M169" s="312">
        <v>0</v>
      </c>
      <c r="N169" s="312">
        <v>0</v>
      </c>
      <c r="O169" s="312">
        <v>0</v>
      </c>
      <c r="P169" s="312">
        <v>0</v>
      </c>
      <c r="Q169" s="312">
        <v>0</v>
      </c>
      <c r="R169" s="312">
        <v>0</v>
      </c>
      <c r="S169" s="312">
        <v>0</v>
      </c>
      <c r="T169" s="312">
        <v>0</v>
      </c>
      <c r="U169" s="312">
        <v>0</v>
      </c>
      <c r="V169" s="313">
        <v>1</v>
      </c>
      <c r="W169" s="313">
        <v>1</v>
      </c>
      <c r="X169" s="312">
        <v>0</v>
      </c>
      <c r="Y169" s="312">
        <v>0</v>
      </c>
      <c r="Z169" s="312">
        <v>0</v>
      </c>
      <c r="AA169" s="14">
        <v>0</v>
      </c>
      <c r="AB169" s="317"/>
      <c r="AC169" s="15" t="str">
        <f t="shared" si="227"/>
        <v/>
      </c>
      <c r="AD169" s="15" t="str">
        <f t="shared" si="228"/>
        <v/>
      </c>
      <c r="AE169" s="16" t="str">
        <f t="shared" si="229"/>
        <v>0 - 0</v>
      </c>
      <c r="AF169" s="20" t="str">
        <f t="shared" si="307"/>
        <v>Not an offer</v>
      </c>
      <c r="AG169" s="276" t="str">
        <f t="shared" si="256"/>
        <v>Not an Offer</v>
      </c>
      <c r="AH169" s="150"/>
      <c r="AI169" s="254">
        <v>153</v>
      </c>
      <c r="AJ169" s="149" t="str">
        <f t="shared" si="257"/>
        <v>00-TAG</v>
      </c>
      <c r="AK169" s="254" t="b">
        <f t="shared" si="111"/>
        <v>0</v>
      </c>
      <c r="AL169" s="254">
        <f t="shared" si="230"/>
        <v>0</v>
      </c>
      <c r="AM169" s="254">
        <f t="shared" si="258"/>
        <v>0</v>
      </c>
      <c r="AN169" s="288">
        <f t="shared" si="231"/>
        <v>0</v>
      </c>
      <c r="AO169" s="288">
        <f>IF(AND($BU169=$BV169,BU169=AO$13),$J169&amp;$K169&amp;$L169&amp;$M169&amp;$N169&amp;$O169&amp;$P169&amp;$Q169&amp;$R169&amp;$S169&amp;$T169&amp;$U169,IFERROR(MATCH($AN169,AO$17:AO168,0),-1000))</f>
        <v>1</v>
      </c>
      <c r="AP169" s="288">
        <f>IF(AND($BU169=$BV169,BV169=AP$13),$J169&amp;$K169&amp;$L169&amp;$M169&amp;$N169&amp;$O169&amp;$P169&amp;$Q169&amp;$R169&amp;$S169&amp;$T169&amp;$U169,IFERROR(MATCH($AN169,AP$17:AP168,0),-1000))</f>
        <v>1</v>
      </c>
      <c r="AQ169" s="288">
        <f>IF(AND($BU169=$BV169,BW169=AQ$13),$J169&amp;$K169&amp;$L169&amp;$M169&amp;$N169&amp;$O169&amp;$P169&amp;$Q169&amp;$R169&amp;$S169&amp;$T169&amp;$U169,IFERROR(MATCH($AN169,AQ$17:AQ168,0),-1000))</f>
        <v>1</v>
      </c>
      <c r="AR169" s="288">
        <f>IF(AND($BU169=$BV169,BX169=AR$13),$J169&amp;$K169&amp;$L169&amp;$M169&amp;$N169&amp;$O169&amp;$P169&amp;$Q169&amp;$R169&amp;$S169&amp;$T169&amp;$U169,IFERROR(MATCH($AN169,AR$17:AR168,0),-1000))</f>
        <v>1</v>
      </c>
      <c r="AS169" s="254">
        <f t="shared" si="112"/>
        <v>0</v>
      </c>
      <c r="AT169" s="261" t="str">
        <f t="shared" si="232"/>
        <v/>
      </c>
      <c r="AU169" s="254" t="str">
        <f t="shared" si="233"/>
        <v/>
      </c>
      <c r="AV169" s="254" t="str">
        <f t="shared" si="234"/>
        <v/>
      </c>
      <c r="AW169" s="254" t="str">
        <f t="shared" si="235"/>
        <v/>
      </c>
      <c r="AX169" s="254" t="str">
        <f t="shared" si="236"/>
        <v/>
      </c>
      <c r="AY169" s="254" t="str">
        <f t="shared" si="237"/>
        <v/>
      </c>
      <c r="AZ169" s="254" t="str">
        <f t="shared" si="238"/>
        <v/>
      </c>
      <c r="BA169" s="254" t="str">
        <f t="shared" si="239"/>
        <v/>
      </c>
      <c r="BB169" s="254" t="str">
        <f t="shared" si="240"/>
        <v/>
      </c>
      <c r="BC169" s="254" t="str">
        <f t="shared" si="241"/>
        <v/>
      </c>
      <c r="BD169" s="254" t="str">
        <f t="shared" si="242"/>
        <v/>
      </c>
      <c r="BE169" s="262" t="str">
        <f t="shared" si="243"/>
        <v/>
      </c>
      <c r="BF169" s="263" t="str">
        <f t="shared" si="244"/>
        <v/>
      </c>
      <c r="BG169" s="254" t="str">
        <f t="shared" si="245"/>
        <v/>
      </c>
      <c r="BH169" s="254" t="str">
        <f t="shared" si="246"/>
        <v/>
      </c>
      <c r="BI169" s="254" t="str">
        <f t="shared" si="247"/>
        <v/>
      </c>
      <c r="BJ169" s="254" t="str">
        <f t="shared" si="248"/>
        <v/>
      </c>
      <c r="BK169" s="254" t="str">
        <f t="shared" si="249"/>
        <v/>
      </c>
      <c r="BL169" s="254" t="str">
        <f t="shared" si="250"/>
        <v/>
      </c>
      <c r="BM169" s="254" t="str">
        <f t="shared" si="251"/>
        <v/>
      </c>
      <c r="BN169" s="254" t="str">
        <f t="shared" si="252"/>
        <v/>
      </c>
      <c r="BO169" s="254" t="str">
        <f t="shared" si="253"/>
        <v/>
      </c>
      <c r="BP169" s="254" t="str">
        <f t="shared" si="254"/>
        <v/>
      </c>
      <c r="BQ169" s="264" t="str">
        <f t="shared" si="255"/>
        <v/>
      </c>
      <c r="BR169" s="261" t="str">
        <f t="shared" si="115"/>
        <v/>
      </c>
      <c r="BS169" s="254" t="str">
        <f t="shared" si="116"/>
        <v/>
      </c>
      <c r="BT169" s="254" t="str">
        <f t="shared" si="309"/>
        <v/>
      </c>
      <c r="BU169" s="265" t="str">
        <f t="shared" si="118"/>
        <v/>
      </c>
      <c r="BV169" s="263" t="str">
        <f t="shared" si="119"/>
        <v/>
      </c>
      <c r="BW169" s="254" t="str">
        <f t="shared" si="310"/>
        <v/>
      </c>
      <c r="BX169" s="254" t="str">
        <f t="shared" si="121"/>
        <v/>
      </c>
      <c r="BY169" s="264" t="str">
        <f t="shared" si="122"/>
        <v/>
      </c>
      <c r="BZ169" s="254" t="str">
        <f t="shared" si="123"/>
        <v/>
      </c>
      <c r="CA169" s="254">
        <f t="shared" si="259"/>
        <v>0</v>
      </c>
      <c r="CB169" s="254">
        <f t="shared" si="260"/>
        <v>0</v>
      </c>
      <c r="CC169" s="254">
        <f t="shared" si="261"/>
        <v>0</v>
      </c>
      <c r="CD169" s="254">
        <f t="shared" si="262"/>
        <v>0</v>
      </c>
      <c r="CE169" s="254">
        <f t="shared" si="263"/>
        <v>0</v>
      </c>
      <c r="CF169" s="254">
        <f t="shared" si="264"/>
        <v>0</v>
      </c>
      <c r="CG169" s="254">
        <f t="shared" si="265"/>
        <v>0</v>
      </c>
      <c r="CH169" s="254">
        <f t="shared" si="266"/>
        <v>0</v>
      </c>
      <c r="CI169" s="254">
        <f t="shared" si="267"/>
        <v>0</v>
      </c>
      <c r="CJ169" s="254">
        <f t="shared" si="268"/>
        <v>0</v>
      </c>
      <c r="CK169" s="254">
        <f t="shared" si="269"/>
        <v>0</v>
      </c>
      <c r="CL169" s="254">
        <f t="shared" si="270"/>
        <v>0</v>
      </c>
      <c r="CM169" s="254">
        <f t="shared" si="271"/>
        <v>0</v>
      </c>
      <c r="CN169" s="254">
        <f t="shared" si="272"/>
        <v>0</v>
      </c>
      <c r="CO169" s="254">
        <f t="shared" si="273"/>
        <v>0</v>
      </c>
      <c r="CP169" s="254">
        <f t="shared" si="274"/>
        <v>0</v>
      </c>
      <c r="CQ169" s="254">
        <f t="shared" si="275"/>
        <v>0</v>
      </c>
      <c r="CR169" s="254">
        <f t="shared" si="276"/>
        <v>0</v>
      </c>
      <c r="CS169" s="254">
        <f t="shared" si="277"/>
        <v>0</v>
      </c>
      <c r="CT169" s="254">
        <f t="shared" si="278"/>
        <v>0</v>
      </c>
      <c r="CU169" s="254">
        <f t="shared" si="279"/>
        <v>0</v>
      </c>
      <c r="CV169" s="254">
        <f t="shared" si="280"/>
        <v>0</v>
      </c>
      <c r="CW169" s="254">
        <f t="shared" si="281"/>
        <v>0</v>
      </c>
      <c r="CX169" s="254">
        <f t="shared" si="282"/>
        <v>0</v>
      </c>
      <c r="CY169" s="254">
        <f t="shared" si="283"/>
        <v>0</v>
      </c>
      <c r="CZ169" s="254">
        <f t="shared" si="284"/>
        <v>0</v>
      </c>
      <c r="DA169" s="254">
        <f t="shared" si="285"/>
        <v>0</v>
      </c>
      <c r="DB169" s="254">
        <f t="shared" si="286"/>
        <v>0</v>
      </c>
      <c r="DC169" s="254">
        <f t="shared" si="287"/>
        <v>0</v>
      </c>
      <c r="DD169" s="254">
        <f t="shared" si="288"/>
        <v>0</v>
      </c>
      <c r="DE169" s="254">
        <f t="shared" si="289"/>
        <v>0</v>
      </c>
      <c r="DF169" s="254">
        <f t="shared" si="290"/>
        <v>0</v>
      </c>
      <c r="DG169" s="254">
        <f t="shared" si="291"/>
        <v>0</v>
      </c>
      <c r="DH169" s="254">
        <f t="shared" si="292"/>
        <v>0</v>
      </c>
      <c r="DI169" s="254">
        <f t="shared" si="293"/>
        <v>0</v>
      </c>
      <c r="DJ169" s="254">
        <f t="shared" si="294"/>
        <v>0</v>
      </c>
      <c r="DK169" s="254">
        <f t="shared" si="295"/>
        <v>0</v>
      </c>
      <c r="DL169" s="254">
        <f t="shared" si="296"/>
        <v>0</v>
      </c>
      <c r="DM169" s="254">
        <f t="shared" si="297"/>
        <v>0</v>
      </c>
      <c r="DN169" s="254">
        <f t="shared" si="298"/>
        <v>0</v>
      </c>
      <c r="DO169" s="254">
        <f t="shared" si="299"/>
        <v>0</v>
      </c>
      <c r="DP169" s="254">
        <f t="shared" si="300"/>
        <v>0</v>
      </c>
      <c r="DQ169" s="254">
        <f t="shared" si="301"/>
        <v>0</v>
      </c>
      <c r="DR169" s="254">
        <f t="shared" si="302"/>
        <v>0</v>
      </c>
      <c r="DS169" s="254">
        <f t="shared" si="303"/>
        <v>0</v>
      </c>
      <c r="DT169" s="254">
        <f t="shared" si="304"/>
        <v>0</v>
      </c>
      <c r="DU169" s="254">
        <f t="shared" si="305"/>
        <v>0</v>
      </c>
      <c r="DV169" s="254">
        <f t="shared" si="306"/>
        <v>0</v>
      </c>
    </row>
    <row r="170" spans="1:126" ht="24" customHeight="1">
      <c r="A170" s="11" t="str">
        <f ca="1">IF(AG170&lt;&gt;"OK","",CONCATENATE(TEXT('Front Page'!$F$33,"000"),TEXT('Front Page'!$F$31,"000"),"-",LEFT('Front Page'!$R$53,5),"-",LEFT(D170,1),AJ170, "-",TEXT(B170,"000")))</f>
        <v/>
      </c>
      <c r="B170" s="12" t="str">
        <f>IFERROR(IF(E170="","",MAX(B$17:B169)+1),"")</f>
        <v/>
      </c>
      <c r="C170" s="13"/>
      <c r="D170" s="29" t="str">
        <f t="shared" si="141"/>
        <v>None</v>
      </c>
      <c r="E170" s="29" t="str">
        <f t="shared" si="109"/>
        <v/>
      </c>
      <c r="F170" s="29" t="str">
        <f t="shared" si="110"/>
        <v/>
      </c>
      <c r="G170" s="363"/>
      <c r="H170" s="364"/>
      <c r="I170" s="325" t="str">
        <f t="shared" si="308"/>
        <v>No</v>
      </c>
      <c r="J170" s="314">
        <v>0</v>
      </c>
      <c r="K170" s="312">
        <v>0</v>
      </c>
      <c r="L170" s="312">
        <v>0</v>
      </c>
      <c r="M170" s="312">
        <v>0</v>
      </c>
      <c r="N170" s="312">
        <v>0</v>
      </c>
      <c r="O170" s="312">
        <v>0</v>
      </c>
      <c r="P170" s="312">
        <v>0</v>
      </c>
      <c r="Q170" s="312">
        <v>0</v>
      </c>
      <c r="R170" s="312">
        <v>0</v>
      </c>
      <c r="S170" s="312">
        <v>0</v>
      </c>
      <c r="T170" s="312">
        <v>0</v>
      </c>
      <c r="U170" s="312">
        <v>0</v>
      </c>
      <c r="V170" s="313">
        <v>1</v>
      </c>
      <c r="W170" s="313">
        <v>1</v>
      </c>
      <c r="X170" s="312">
        <v>0</v>
      </c>
      <c r="Y170" s="312">
        <v>0</v>
      </c>
      <c r="Z170" s="312">
        <v>0</v>
      </c>
      <c r="AA170" s="14">
        <v>0</v>
      </c>
      <c r="AB170" s="317"/>
      <c r="AC170" s="15" t="str">
        <f t="shared" si="227"/>
        <v/>
      </c>
      <c r="AD170" s="15" t="str">
        <f t="shared" si="228"/>
        <v/>
      </c>
      <c r="AE170" s="16" t="str">
        <f t="shared" si="229"/>
        <v>0 - 0</v>
      </c>
      <c r="AF170" s="20" t="str">
        <f t="shared" si="307"/>
        <v>Not an offer</v>
      </c>
      <c r="AG170" s="276" t="str">
        <f t="shared" si="256"/>
        <v>Not an Offer</v>
      </c>
      <c r="AH170" s="150"/>
      <c r="AI170" s="254">
        <v>154</v>
      </c>
      <c r="AJ170" s="149" t="str">
        <f t="shared" si="257"/>
        <v>00-TAG</v>
      </c>
      <c r="AK170" s="254" t="b">
        <f t="shared" si="111"/>
        <v>0</v>
      </c>
      <c r="AL170" s="254">
        <f t="shared" si="230"/>
        <v>0</v>
      </c>
      <c r="AM170" s="254">
        <f t="shared" si="258"/>
        <v>0</v>
      </c>
      <c r="AN170" s="288">
        <f t="shared" si="231"/>
        <v>0</v>
      </c>
      <c r="AO170" s="288">
        <f>IF(AND($BU170=$BV170,BU170=AO$13),$J170&amp;$K170&amp;$L170&amp;$M170&amp;$N170&amp;$O170&amp;$P170&amp;$Q170&amp;$R170&amp;$S170&amp;$T170&amp;$U170,IFERROR(MATCH($AN170,AO$17:AO169,0),-1000))</f>
        <v>1</v>
      </c>
      <c r="AP170" s="288">
        <f>IF(AND($BU170=$BV170,BV170=AP$13),$J170&amp;$K170&amp;$L170&amp;$M170&amp;$N170&amp;$O170&amp;$P170&amp;$Q170&amp;$R170&amp;$S170&amp;$T170&amp;$U170,IFERROR(MATCH($AN170,AP$17:AP169,0),-1000))</f>
        <v>1</v>
      </c>
      <c r="AQ170" s="288">
        <f>IF(AND($BU170=$BV170,BW170=AQ$13),$J170&amp;$K170&amp;$L170&amp;$M170&amp;$N170&amp;$O170&amp;$P170&amp;$Q170&amp;$R170&amp;$S170&amp;$T170&amp;$U170,IFERROR(MATCH($AN170,AQ$17:AQ169,0),-1000))</f>
        <v>1</v>
      </c>
      <c r="AR170" s="288">
        <f>IF(AND($BU170=$BV170,BX170=AR$13),$J170&amp;$K170&amp;$L170&amp;$M170&amp;$N170&amp;$O170&amp;$P170&amp;$Q170&amp;$R170&amp;$S170&amp;$T170&amp;$U170,IFERROR(MATCH($AN170,AR$17:AR169,0),-1000))</f>
        <v>1</v>
      </c>
      <c r="AS170" s="254">
        <f t="shared" si="112"/>
        <v>0</v>
      </c>
      <c r="AT170" s="261" t="str">
        <f t="shared" si="232"/>
        <v/>
      </c>
      <c r="AU170" s="254" t="str">
        <f t="shared" si="233"/>
        <v/>
      </c>
      <c r="AV170" s="254" t="str">
        <f t="shared" si="234"/>
        <v/>
      </c>
      <c r="AW170" s="254" t="str">
        <f t="shared" si="235"/>
        <v/>
      </c>
      <c r="AX170" s="254" t="str">
        <f t="shared" si="236"/>
        <v/>
      </c>
      <c r="AY170" s="254" t="str">
        <f t="shared" si="237"/>
        <v/>
      </c>
      <c r="AZ170" s="254" t="str">
        <f t="shared" si="238"/>
        <v/>
      </c>
      <c r="BA170" s="254" t="str">
        <f t="shared" si="239"/>
        <v/>
      </c>
      <c r="BB170" s="254" t="str">
        <f t="shared" si="240"/>
        <v/>
      </c>
      <c r="BC170" s="254" t="str">
        <f t="shared" si="241"/>
        <v/>
      </c>
      <c r="BD170" s="254" t="str">
        <f t="shared" si="242"/>
        <v/>
      </c>
      <c r="BE170" s="262" t="str">
        <f t="shared" si="243"/>
        <v/>
      </c>
      <c r="BF170" s="263" t="str">
        <f t="shared" si="244"/>
        <v/>
      </c>
      <c r="BG170" s="254" t="str">
        <f t="shared" si="245"/>
        <v/>
      </c>
      <c r="BH170" s="254" t="str">
        <f t="shared" si="246"/>
        <v/>
      </c>
      <c r="BI170" s="254" t="str">
        <f t="shared" si="247"/>
        <v/>
      </c>
      <c r="BJ170" s="254" t="str">
        <f t="shared" si="248"/>
        <v/>
      </c>
      <c r="BK170" s="254" t="str">
        <f t="shared" si="249"/>
        <v/>
      </c>
      <c r="BL170" s="254" t="str">
        <f t="shared" si="250"/>
        <v/>
      </c>
      <c r="BM170" s="254" t="str">
        <f t="shared" si="251"/>
        <v/>
      </c>
      <c r="BN170" s="254" t="str">
        <f t="shared" si="252"/>
        <v/>
      </c>
      <c r="BO170" s="254" t="str">
        <f t="shared" si="253"/>
        <v/>
      </c>
      <c r="BP170" s="254" t="str">
        <f t="shared" si="254"/>
        <v/>
      </c>
      <c r="BQ170" s="264" t="str">
        <f t="shared" si="255"/>
        <v/>
      </c>
      <c r="BR170" s="261" t="str">
        <f t="shared" si="115"/>
        <v/>
      </c>
      <c r="BS170" s="254" t="str">
        <f t="shared" si="116"/>
        <v/>
      </c>
      <c r="BT170" s="254" t="str">
        <f t="shared" si="309"/>
        <v/>
      </c>
      <c r="BU170" s="265" t="str">
        <f t="shared" si="118"/>
        <v/>
      </c>
      <c r="BV170" s="263" t="str">
        <f t="shared" si="119"/>
        <v/>
      </c>
      <c r="BW170" s="254" t="str">
        <f t="shared" si="310"/>
        <v/>
      </c>
      <c r="BX170" s="254" t="str">
        <f t="shared" si="121"/>
        <v/>
      </c>
      <c r="BY170" s="264" t="str">
        <f t="shared" si="122"/>
        <v/>
      </c>
      <c r="BZ170" s="254" t="str">
        <f t="shared" si="123"/>
        <v/>
      </c>
      <c r="CA170" s="254">
        <f t="shared" si="259"/>
        <v>0</v>
      </c>
      <c r="CB170" s="254">
        <f t="shared" si="260"/>
        <v>0</v>
      </c>
      <c r="CC170" s="254">
        <f t="shared" si="261"/>
        <v>0</v>
      </c>
      <c r="CD170" s="254">
        <f t="shared" si="262"/>
        <v>0</v>
      </c>
      <c r="CE170" s="254">
        <f t="shared" si="263"/>
        <v>0</v>
      </c>
      <c r="CF170" s="254">
        <f t="shared" si="264"/>
        <v>0</v>
      </c>
      <c r="CG170" s="254">
        <f t="shared" si="265"/>
        <v>0</v>
      </c>
      <c r="CH170" s="254">
        <f t="shared" si="266"/>
        <v>0</v>
      </c>
      <c r="CI170" s="254">
        <f t="shared" si="267"/>
        <v>0</v>
      </c>
      <c r="CJ170" s="254">
        <f t="shared" si="268"/>
        <v>0</v>
      </c>
      <c r="CK170" s="254">
        <f t="shared" si="269"/>
        <v>0</v>
      </c>
      <c r="CL170" s="254">
        <f t="shared" si="270"/>
        <v>0</v>
      </c>
      <c r="CM170" s="254">
        <f t="shared" si="271"/>
        <v>0</v>
      </c>
      <c r="CN170" s="254">
        <f t="shared" si="272"/>
        <v>0</v>
      </c>
      <c r="CO170" s="254">
        <f t="shared" si="273"/>
        <v>0</v>
      </c>
      <c r="CP170" s="254">
        <f t="shared" si="274"/>
        <v>0</v>
      </c>
      <c r="CQ170" s="254">
        <f t="shared" si="275"/>
        <v>0</v>
      </c>
      <c r="CR170" s="254">
        <f t="shared" si="276"/>
        <v>0</v>
      </c>
      <c r="CS170" s="254">
        <f t="shared" si="277"/>
        <v>0</v>
      </c>
      <c r="CT170" s="254">
        <f t="shared" si="278"/>
        <v>0</v>
      </c>
      <c r="CU170" s="254">
        <f t="shared" si="279"/>
        <v>0</v>
      </c>
      <c r="CV170" s="254">
        <f t="shared" si="280"/>
        <v>0</v>
      </c>
      <c r="CW170" s="254">
        <f t="shared" si="281"/>
        <v>0</v>
      </c>
      <c r="CX170" s="254">
        <f t="shared" si="282"/>
        <v>0</v>
      </c>
      <c r="CY170" s="254">
        <f t="shared" si="283"/>
        <v>0</v>
      </c>
      <c r="CZ170" s="254">
        <f t="shared" si="284"/>
        <v>0</v>
      </c>
      <c r="DA170" s="254">
        <f t="shared" si="285"/>
        <v>0</v>
      </c>
      <c r="DB170" s="254">
        <f t="shared" si="286"/>
        <v>0</v>
      </c>
      <c r="DC170" s="254">
        <f t="shared" si="287"/>
        <v>0</v>
      </c>
      <c r="DD170" s="254">
        <f t="shared" si="288"/>
        <v>0</v>
      </c>
      <c r="DE170" s="254">
        <f t="shared" si="289"/>
        <v>0</v>
      </c>
      <c r="DF170" s="254">
        <f t="shared" si="290"/>
        <v>0</v>
      </c>
      <c r="DG170" s="254">
        <f t="shared" si="291"/>
        <v>0</v>
      </c>
      <c r="DH170" s="254">
        <f t="shared" si="292"/>
        <v>0</v>
      </c>
      <c r="DI170" s="254">
        <f t="shared" si="293"/>
        <v>0</v>
      </c>
      <c r="DJ170" s="254">
        <f t="shared" si="294"/>
        <v>0</v>
      </c>
      <c r="DK170" s="254">
        <f t="shared" si="295"/>
        <v>0</v>
      </c>
      <c r="DL170" s="254">
        <f t="shared" si="296"/>
        <v>0</v>
      </c>
      <c r="DM170" s="254">
        <f t="shared" si="297"/>
        <v>0</v>
      </c>
      <c r="DN170" s="254">
        <f t="shared" si="298"/>
        <v>0</v>
      </c>
      <c r="DO170" s="254">
        <f t="shared" si="299"/>
        <v>0</v>
      </c>
      <c r="DP170" s="254">
        <f t="shared" si="300"/>
        <v>0</v>
      </c>
      <c r="DQ170" s="254">
        <f t="shared" si="301"/>
        <v>0</v>
      </c>
      <c r="DR170" s="254">
        <f t="shared" si="302"/>
        <v>0</v>
      </c>
      <c r="DS170" s="254">
        <f t="shared" si="303"/>
        <v>0</v>
      </c>
      <c r="DT170" s="254">
        <f t="shared" si="304"/>
        <v>0</v>
      </c>
      <c r="DU170" s="254">
        <f t="shared" si="305"/>
        <v>0</v>
      </c>
      <c r="DV170" s="254">
        <f t="shared" si="306"/>
        <v>0</v>
      </c>
    </row>
    <row r="171" spans="1:126" ht="24" customHeight="1">
      <c r="A171" s="11" t="str">
        <f ca="1">IF(AG171&lt;&gt;"OK","",CONCATENATE(TEXT('Front Page'!$F$33,"000"),TEXT('Front Page'!$F$31,"000"),"-",LEFT('Front Page'!$R$53,5),"-",LEFT(D171,1),AJ171, "-",TEXT(B171,"000")))</f>
        <v/>
      </c>
      <c r="B171" s="12" t="str">
        <f>IFERROR(IF(E171="","",MAX(B$17:B170)+1),"")</f>
        <v/>
      </c>
      <c r="C171" s="13"/>
      <c r="D171" s="29" t="str">
        <f t="shared" si="141"/>
        <v>None</v>
      </c>
      <c r="E171" s="29" t="str">
        <f t="shared" si="109"/>
        <v/>
      </c>
      <c r="F171" s="29" t="str">
        <f t="shared" si="110"/>
        <v/>
      </c>
      <c r="G171" s="363"/>
      <c r="H171" s="364"/>
      <c r="I171" s="325" t="str">
        <f t="shared" si="308"/>
        <v>No</v>
      </c>
      <c r="J171" s="314">
        <v>0</v>
      </c>
      <c r="K171" s="312">
        <v>0</v>
      </c>
      <c r="L171" s="312">
        <v>0</v>
      </c>
      <c r="M171" s="312">
        <v>0</v>
      </c>
      <c r="N171" s="312">
        <v>0</v>
      </c>
      <c r="O171" s="312">
        <v>0</v>
      </c>
      <c r="P171" s="312">
        <v>0</v>
      </c>
      <c r="Q171" s="312">
        <v>0</v>
      </c>
      <c r="R171" s="312">
        <v>0</v>
      </c>
      <c r="S171" s="312">
        <v>0</v>
      </c>
      <c r="T171" s="312">
        <v>0</v>
      </c>
      <c r="U171" s="312">
        <v>0</v>
      </c>
      <c r="V171" s="313">
        <v>1</v>
      </c>
      <c r="W171" s="313">
        <v>1</v>
      </c>
      <c r="X171" s="312">
        <v>0</v>
      </c>
      <c r="Y171" s="312">
        <v>0</v>
      </c>
      <c r="Z171" s="312">
        <v>0</v>
      </c>
      <c r="AA171" s="14">
        <v>0</v>
      </c>
      <c r="AB171" s="317"/>
      <c r="AC171" s="15" t="str">
        <f t="shared" si="227"/>
        <v/>
      </c>
      <c r="AD171" s="15" t="str">
        <f t="shared" si="228"/>
        <v/>
      </c>
      <c r="AE171" s="16" t="str">
        <f t="shared" si="229"/>
        <v>0 - 0</v>
      </c>
      <c r="AF171" s="20" t="str">
        <f t="shared" si="307"/>
        <v>Not an offer</v>
      </c>
      <c r="AG171" s="276" t="str">
        <f t="shared" si="256"/>
        <v>Not an Offer</v>
      </c>
      <c r="AH171" s="150"/>
      <c r="AI171" s="254">
        <v>155</v>
      </c>
      <c r="AJ171" s="149" t="str">
        <f t="shared" si="257"/>
        <v>00-TAG</v>
      </c>
      <c r="AK171" s="254" t="b">
        <f t="shared" si="111"/>
        <v>0</v>
      </c>
      <c r="AL171" s="254">
        <f t="shared" si="230"/>
        <v>0</v>
      </c>
      <c r="AM171" s="254">
        <f t="shared" si="258"/>
        <v>0</v>
      </c>
      <c r="AN171" s="288">
        <f t="shared" si="231"/>
        <v>0</v>
      </c>
      <c r="AO171" s="288">
        <f>IF(AND($BU171=$BV171,BU171=AO$13),$J171&amp;$K171&amp;$L171&amp;$M171&amp;$N171&amp;$O171&amp;$P171&amp;$Q171&amp;$R171&amp;$S171&amp;$T171&amp;$U171,IFERROR(MATCH($AN171,AO$17:AO170,0),-1000))</f>
        <v>1</v>
      </c>
      <c r="AP171" s="288">
        <f>IF(AND($BU171=$BV171,BV171=AP$13),$J171&amp;$K171&amp;$L171&amp;$M171&amp;$N171&amp;$O171&amp;$P171&amp;$Q171&amp;$R171&amp;$S171&amp;$T171&amp;$U171,IFERROR(MATCH($AN171,AP$17:AP170,0),-1000))</f>
        <v>1</v>
      </c>
      <c r="AQ171" s="288">
        <f>IF(AND($BU171=$BV171,BW171=AQ$13),$J171&amp;$K171&amp;$L171&amp;$M171&amp;$N171&amp;$O171&amp;$P171&amp;$Q171&amp;$R171&amp;$S171&amp;$T171&amp;$U171,IFERROR(MATCH($AN171,AQ$17:AQ170,0),-1000))</f>
        <v>1</v>
      </c>
      <c r="AR171" s="288">
        <f>IF(AND($BU171=$BV171,BX171=AR$13),$J171&amp;$K171&amp;$L171&amp;$M171&amp;$N171&amp;$O171&amp;$P171&amp;$Q171&amp;$R171&amp;$S171&amp;$T171&amp;$U171,IFERROR(MATCH($AN171,AR$17:AR170,0),-1000))</f>
        <v>1</v>
      </c>
      <c r="AS171" s="254">
        <f t="shared" si="112"/>
        <v>0</v>
      </c>
      <c r="AT171" s="261" t="str">
        <f t="shared" si="232"/>
        <v/>
      </c>
      <c r="AU171" s="254" t="str">
        <f t="shared" si="233"/>
        <v/>
      </c>
      <c r="AV171" s="254" t="str">
        <f t="shared" si="234"/>
        <v/>
      </c>
      <c r="AW171" s="254" t="str">
        <f t="shared" si="235"/>
        <v/>
      </c>
      <c r="AX171" s="254" t="str">
        <f t="shared" si="236"/>
        <v/>
      </c>
      <c r="AY171" s="254" t="str">
        <f t="shared" si="237"/>
        <v/>
      </c>
      <c r="AZ171" s="254" t="str">
        <f t="shared" si="238"/>
        <v/>
      </c>
      <c r="BA171" s="254" t="str">
        <f t="shared" si="239"/>
        <v/>
      </c>
      <c r="BB171" s="254" t="str">
        <f t="shared" si="240"/>
        <v/>
      </c>
      <c r="BC171" s="254" t="str">
        <f t="shared" si="241"/>
        <v/>
      </c>
      <c r="BD171" s="254" t="str">
        <f t="shared" si="242"/>
        <v/>
      </c>
      <c r="BE171" s="262" t="str">
        <f t="shared" si="243"/>
        <v/>
      </c>
      <c r="BF171" s="263" t="str">
        <f t="shared" si="244"/>
        <v/>
      </c>
      <c r="BG171" s="254" t="str">
        <f t="shared" si="245"/>
        <v/>
      </c>
      <c r="BH171" s="254" t="str">
        <f t="shared" si="246"/>
        <v/>
      </c>
      <c r="BI171" s="254" t="str">
        <f t="shared" si="247"/>
        <v/>
      </c>
      <c r="BJ171" s="254" t="str">
        <f t="shared" si="248"/>
        <v/>
      </c>
      <c r="BK171" s="254" t="str">
        <f t="shared" si="249"/>
        <v/>
      </c>
      <c r="BL171" s="254" t="str">
        <f t="shared" si="250"/>
        <v/>
      </c>
      <c r="BM171" s="254" t="str">
        <f t="shared" si="251"/>
        <v/>
      </c>
      <c r="BN171" s="254" t="str">
        <f t="shared" si="252"/>
        <v/>
      </c>
      <c r="BO171" s="254" t="str">
        <f t="shared" si="253"/>
        <v/>
      </c>
      <c r="BP171" s="254" t="str">
        <f t="shared" si="254"/>
        <v/>
      </c>
      <c r="BQ171" s="264" t="str">
        <f t="shared" si="255"/>
        <v/>
      </c>
      <c r="BR171" s="261" t="str">
        <f t="shared" si="115"/>
        <v/>
      </c>
      <c r="BS171" s="254" t="str">
        <f t="shared" si="116"/>
        <v/>
      </c>
      <c r="BT171" s="254" t="str">
        <f t="shared" si="309"/>
        <v/>
      </c>
      <c r="BU171" s="265" t="str">
        <f t="shared" si="118"/>
        <v/>
      </c>
      <c r="BV171" s="263" t="str">
        <f t="shared" si="119"/>
        <v/>
      </c>
      <c r="BW171" s="254" t="str">
        <f t="shared" si="310"/>
        <v/>
      </c>
      <c r="BX171" s="254" t="str">
        <f t="shared" si="121"/>
        <v/>
      </c>
      <c r="BY171" s="264" t="str">
        <f t="shared" si="122"/>
        <v/>
      </c>
      <c r="BZ171" s="254" t="str">
        <f t="shared" si="123"/>
        <v/>
      </c>
      <c r="CA171" s="254">
        <f t="shared" si="259"/>
        <v>0</v>
      </c>
      <c r="CB171" s="254">
        <f t="shared" si="260"/>
        <v>0</v>
      </c>
      <c r="CC171" s="254">
        <f t="shared" si="261"/>
        <v>0</v>
      </c>
      <c r="CD171" s="254">
        <f t="shared" si="262"/>
        <v>0</v>
      </c>
      <c r="CE171" s="254">
        <f t="shared" si="263"/>
        <v>0</v>
      </c>
      <c r="CF171" s="254">
        <f t="shared" si="264"/>
        <v>0</v>
      </c>
      <c r="CG171" s="254">
        <f t="shared" si="265"/>
        <v>0</v>
      </c>
      <c r="CH171" s="254">
        <f t="shared" si="266"/>
        <v>0</v>
      </c>
      <c r="CI171" s="254">
        <f t="shared" si="267"/>
        <v>0</v>
      </c>
      <c r="CJ171" s="254">
        <f t="shared" si="268"/>
        <v>0</v>
      </c>
      <c r="CK171" s="254">
        <f t="shared" si="269"/>
        <v>0</v>
      </c>
      <c r="CL171" s="254">
        <f t="shared" si="270"/>
        <v>0</v>
      </c>
      <c r="CM171" s="254">
        <f t="shared" si="271"/>
        <v>0</v>
      </c>
      <c r="CN171" s="254">
        <f t="shared" si="272"/>
        <v>0</v>
      </c>
      <c r="CO171" s="254">
        <f t="shared" si="273"/>
        <v>0</v>
      </c>
      <c r="CP171" s="254">
        <f t="shared" si="274"/>
        <v>0</v>
      </c>
      <c r="CQ171" s="254">
        <f t="shared" si="275"/>
        <v>0</v>
      </c>
      <c r="CR171" s="254">
        <f t="shared" si="276"/>
        <v>0</v>
      </c>
      <c r="CS171" s="254">
        <f t="shared" si="277"/>
        <v>0</v>
      </c>
      <c r="CT171" s="254">
        <f t="shared" si="278"/>
        <v>0</v>
      </c>
      <c r="CU171" s="254">
        <f t="shared" si="279"/>
        <v>0</v>
      </c>
      <c r="CV171" s="254">
        <f t="shared" si="280"/>
        <v>0</v>
      </c>
      <c r="CW171" s="254">
        <f t="shared" si="281"/>
        <v>0</v>
      </c>
      <c r="CX171" s="254">
        <f t="shared" si="282"/>
        <v>0</v>
      </c>
      <c r="CY171" s="254">
        <f t="shared" si="283"/>
        <v>0</v>
      </c>
      <c r="CZ171" s="254">
        <f t="shared" si="284"/>
        <v>0</v>
      </c>
      <c r="DA171" s="254">
        <f t="shared" si="285"/>
        <v>0</v>
      </c>
      <c r="DB171" s="254">
        <f t="shared" si="286"/>
        <v>0</v>
      </c>
      <c r="DC171" s="254">
        <f t="shared" si="287"/>
        <v>0</v>
      </c>
      <c r="DD171" s="254">
        <f t="shared" si="288"/>
        <v>0</v>
      </c>
      <c r="DE171" s="254">
        <f t="shared" si="289"/>
        <v>0</v>
      </c>
      <c r="DF171" s="254">
        <f t="shared" si="290"/>
        <v>0</v>
      </c>
      <c r="DG171" s="254">
        <f t="shared" si="291"/>
        <v>0</v>
      </c>
      <c r="DH171" s="254">
        <f t="shared" si="292"/>
        <v>0</v>
      </c>
      <c r="DI171" s="254">
        <f t="shared" si="293"/>
        <v>0</v>
      </c>
      <c r="DJ171" s="254">
        <f t="shared" si="294"/>
        <v>0</v>
      </c>
      <c r="DK171" s="254">
        <f t="shared" si="295"/>
        <v>0</v>
      </c>
      <c r="DL171" s="254">
        <f t="shared" si="296"/>
        <v>0</v>
      </c>
      <c r="DM171" s="254">
        <f t="shared" si="297"/>
        <v>0</v>
      </c>
      <c r="DN171" s="254">
        <f t="shared" si="298"/>
        <v>0</v>
      </c>
      <c r="DO171" s="254">
        <f t="shared" si="299"/>
        <v>0</v>
      </c>
      <c r="DP171" s="254">
        <f t="shared" si="300"/>
        <v>0</v>
      </c>
      <c r="DQ171" s="254">
        <f t="shared" si="301"/>
        <v>0</v>
      </c>
      <c r="DR171" s="254">
        <f t="shared" si="302"/>
        <v>0</v>
      </c>
      <c r="DS171" s="254">
        <f t="shared" si="303"/>
        <v>0</v>
      </c>
      <c r="DT171" s="254">
        <f t="shared" si="304"/>
        <v>0</v>
      </c>
      <c r="DU171" s="254">
        <f t="shared" si="305"/>
        <v>0</v>
      </c>
      <c r="DV171" s="254">
        <f t="shared" si="306"/>
        <v>0</v>
      </c>
    </row>
    <row r="172" spans="1:126" ht="24" customHeight="1">
      <c r="A172" s="11" t="str">
        <f ca="1">IF(AG172&lt;&gt;"OK","",CONCATENATE(TEXT('Front Page'!$F$33,"000"),TEXT('Front Page'!$F$31,"000"),"-",LEFT('Front Page'!$R$53,5),"-",LEFT(D172,1),AJ172, "-",TEXT(B172,"000")))</f>
        <v/>
      </c>
      <c r="B172" s="12" t="str">
        <f>IFERROR(IF(E172="","",MAX(B$17:B171)+1),"")</f>
        <v/>
      </c>
      <c r="C172" s="13"/>
      <c r="D172" s="29" t="str">
        <f t="shared" si="141"/>
        <v>None</v>
      </c>
      <c r="E172" s="29" t="str">
        <f t="shared" si="109"/>
        <v/>
      </c>
      <c r="F172" s="29" t="str">
        <f t="shared" si="110"/>
        <v/>
      </c>
      <c r="G172" s="363"/>
      <c r="H172" s="364"/>
      <c r="I172" s="325" t="str">
        <f t="shared" si="308"/>
        <v>No</v>
      </c>
      <c r="J172" s="314">
        <v>0</v>
      </c>
      <c r="K172" s="312">
        <v>0</v>
      </c>
      <c r="L172" s="312">
        <v>0</v>
      </c>
      <c r="M172" s="312">
        <v>0</v>
      </c>
      <c r="N172" s="312">
        <v>0</v>
      </c>
      <c r="O172" s="312">
        <v>0</v>
      </c>
      <c r="P172" s="312">
        <v>0</v>
      </c>
      <c r="Q172" s="312">
        <v>0</v>
      </c>
      <c r="R172" s="312">
        <v>0</v>
      </c>
      <c r="S172" s="312">
        <v>0</v>
      </c>
      <c r="T172" s="312">
        <v>0</v>
      </c>
      <c r="U172" s="312">
        <v>0</v>
      </c>
      <c r="V172" s="313">
        <v>1</v>
      </c>
      <c r="W172" s="313">
        <v>1</v>
      </c>
      <c r="X172" s="312">
        <v>0</v>
      </c>
      <c r="Y172" s="312">
        <v>0</v>
      </c>
      <c r="Z172" s="312">
        <v>0</v>
      </c>
      <c r="AA172" s="14">
        <v>0</v>
      </c>
      <c r="AB172" s="317"/>
      <c r="AC172" s="15" t="str">
        <f t="shared" si="227"/>
        <v/>
      </c>
      <c r="AD172" s="15" t="str">
        <f t="shared" si="228"/>
        <v/>
      </c>
      <c r="AE172" s="16" t="str">
        <f t="shared" si="229"/>
        <v>0 - 0</v>
      </c>
      <c r="AF172" s="20" t="str">
        <f t="shared" si="307"/>
        <v>Not an offer</v>
      </c>
      <c r="AG172" s="276" t="str">
        <f t="shared" si="256"/>
        <v>Not an Offer</v>
      </c>
      <c r="AH172" s="150"/>
      <c r="AI172" s="254">
        <v>156</v>
      </c>
      <c r="AJ172" s="149" t="str">
        <f t="shared" si="257"/>
        <v>00-TAG</v>
      </c>
      <c r="AK172" s="254" t="b">
        <f t="shared" si="111"/>
        <v>0</v>
      </c>
      <c r="AL172" s="254">
        <f t="shared" si="230"/>
        <v>0</v>
      </c>
      <c r="AM172" s="254">
        <f t="shared" si="258"/>
        <v>0</v>
      </c>
      <c r="AN172" s="288">
        <f t="shared" si="231"/>
        <v>0</v>
      </c>
      <c r="AO172" s="288">
        <f>IF(AND($BU172=$BV172,BU172=AO$13),$J172&amp;$K172&amp;$L172&amp;$M172&amp;$N172&amp;$O172&amp;$P172&amp;$Q172&amp;$R172&amp;$S172&amp;$T172&amp;$U172,IFERROR(MATCH($AN172,AO$17:AO171,0),-1000))</f>
        <v>1</v>
      </c>
      <c r="AP172" s="288">
        <f>IF(AND($BU172=$BV172,BV172=AP$13),$J172&amp;$K172&amp;$L172&amp;$M172&amp;$N172&amp;$O172&amp;$P172&amp;$Q172&amp;$R172&amp;$S172&amp;$T172&amp;$U172,IFERROR(MATCH($AN172,AP$17:AP171,0),-1000))</f>
        <v>1</v>
      </c>
      <c r="AQ172" s="288">
        <f>IF(AND($BU172=$BV172,BW172=AQ$13),$J172&amp;$K172&amp;$L172&amp;$M172&amp;$N172&amp;$O172&amp;$P172&amp;$Q172&amp;$R172&amp;$S172&amp;$T172&amp;$U172,IFERROR(MATCH($AN172,AQ$17:AQ171,0),-1000))</f>
        <v>1</v>
      </c>
      <c r="AR172" s="288">
        <f>IF(AND($BU172=$BV172,BX172=AR$13),$J172&amp;$K172&amp;$L172&amp;$M172&amp;$N172&amp;$O172&amp;$P172&amp;$Q172&amp;$R172&amp;$S172&amp;$T172&amp;$U172,IFERROR(MATCH($AN172,AR$17:AR171,0),-1000))</f>
        <v>1</v>
      </c>
      <c r="AS172" s="254">
        <f t="shared" si="112"/>
        <v>0</v>
      </c>
      <c r="AT172" s="261" t="str">
        <f t="shared" si="232"/>
        <v/>
      </c>
      <c r="AU172" s="254" t="str">
        <f t="shared" si="233"/>
        <v/>
      </c>
      <c r="AV172" s="254" t="str">
        <f t="shared" si="234"/>
        <v/>
      </c>
      <c r="AW172" s="254" t="str">
        <f t="shared" si="235"/>
        <v/>
      </c>
      <c r="AX172" s="254" t="str">
        <f t="shared" si="236"/>
        <v/>
      </c>
      <c r="AY172" s="254" t="str">
        <f t="shared" si="237"/>
        <v/>
      </c>
      <c r="AZ172" s="254" t="str">
        <f t="shared" si="238"/>
        <v/>
      </c>
      <c r="BA172" s="254" t="str">
        <f t="shared" si="239"/>
        <v/>
      </c>
      <c r="BB172" s="254" t="str">
        <f t="shared" si="240"/>
        <v/>
      </c>
      <c r="BC172" s="254" t="str">
        <f t="shared" si="241"/>
        <v/>
      </c>
      <c r="BD172" s="254" t="str">
        <f t="shared" si="242"/>
        <v/>
      </c>
      <c r="BE172" s="262" t="str">
        <f t="shared" si="243"/>
        <v/>
      </c>
      <c r="BF172" s="263" t="str">
        <f t="shared" si="244"/>
        <v/>
      </c>
      <c r="BG172" s="254" t="str">
        <f t="shared" si="245"/>
        <v/>
      </c>
      <c r="BH172" s="254" t="str">
        <f t="shared" si="246"/>
        <v/>
      </c>
      <c r="BI172" s="254" t="str">
        <f t="shared" si="247"/>
        <v/>
      </c>
      <c r="BJ172" s="254" t="str">
        <f t="shared" si="248"/>
        <v/>
      </c>
      <c r="BK172" s="254" t="str">
        <f t="shared" si="249"/>
        <v/>
      </c>
      <c r="BL172" s="254" t="str">
        <f t="shared" si="250"/>
        <v/>
      </c>
      <c r="BM172" s="254" t="str">
        <f t="shared" si="251"/>
        <v/>
      </c>
      <c r="BN172" s="254" t="str">
        <f t="shared" si="252"/>
        <v/>
      </c>
      <c r="BO172" s="254" t="str">
        <f t="shared" si="253"/>
        <v/>
      </c>
      <c r="BP172" s="254" t="str">
        <f t="shared" si="254"/>
        <v/>
      </c>
      <c r="BQ172" s="264" t="str">
        <f t="shared" si="255"/>
        <v/>
      </c>
      <c r="BR172" s="261" t="str">
        <f t="shared" si="115"/>
        <v/>
      </c>
      <c r="BS172" s="254" t="str">
        <f t="shared" si="116"/>
        <v/>
      </c>
      <c r="BT172" s="254" t="str">
        <f t="shared" si="309"/>
        <v/>
      </c>
      <c r="BU172" s="265" t="str">
        <f t="shared" si="118"/>
        <v/>
      </c>
      <c r="BV172" s="263" t="str">
        <f t="shared" si="119"/>
        <v/>
      </c>
      <c r="BW172" s="254" t="str">
        <f t="shared" si="310"/>
        <v/>
      </c>
      <c r="BX172" s="254" t="str">
        <f t="shared" si="121"/>
        <v/>
      </c>
      <c r="BY172" s="264" t="str">
        <f t="shared" si="122"/>
        <v/>
      </c>
      <c r="BZ172" s="254" t="str">
        <f t="shared" si="123"/>
        <v/>
      </c>
      <c r="CA172" s="254">
        <f t="shared" si="259"/>
        <v>0</v>
      </c>
      <c r="CB172" s="254">
        <f t="shared" si="260"/>
        <v>0</v>
      </c>
      <c r="CC172" s="254">
        <f t="shared" si="261"/>
        <v>0</v>
      </c>
      <c r="CD172" s="254">
        <f t="shared" si="262"/>
        <v>0</v>
      </c>
      <c r="CE172" s="254">
        <f t="shared" si="263"/>
        <v>0</v>
      </c>
      <c r="CF172" s="254">
        <f t="shared" si="264"/>
        <v>0</v>
      </c>
      <c r="CG172" s="254">
        <f t="shared" si="265"/>
        <v>0</v>
      </c>
      <c r="CH172" s="254">
        <f t="shared" si="266"/>
        <v>0</v>
      </c>
      <c r="CI172" s="254">
        <f t="shared" si="267"/>
        <v>0</v>
      </c>
      <c r="CJ172" s="254">
        <f t="shared" si="268"/>
        <v>0</v>
      </c>
      <c r="CK172" s="254">
        <f t="shared" si="269"/>
        <v>0</v>
      </c>
      <c r="CL172" s="254">
        <f t="shared" si="270"/>
        <v>0</v>
      </c>
      <c r="CM172" s="254">
        <f t="shared" si="271"/>
        <v>0</v>
      </c>
      <c r="CN172" s="254">
        <f t="shared" si="272"/>
        <v>0</v>
      </c>
      <c r="CO172" s="254">
        <f t="shared" si="273"/>
        <v>0</v>
      </c>
      <c r="CP172" s="254">
        <f t="shared" si="274"/>
        <v>0</v>
      </c>
      <c r="CQ172" s="254">
        <f t="shared" si="275"/>
        <v>0</v>
      </c>
      <c r="CR172" s="254">
        <f t="shared" si="276"/>
        <v>0</v>
      </c>
      <c r="CS172" s="254">
        <f t="shared" si="277"/>
        <v>0</v>
      </c>
      <c r="CT172" s="254">
        <f t="shared" si="278"/>
        <v>0</v>
      </c>
      <c r="CU172" s="254">
        <f t="shared" si="279"/>
        <v>0</v>
      </c>
      <c r="CV172" s="254">
        <f t="shared" si="280"/>
        <v>0</v>
      </c>
      <c r="CW172" s="254">
        <f t="shared" si="281"/>
        <v>0</v>
      </c>
      <c r="CX172" s="254">
        <f t="shared" si="282"/>
        <v>0</v>
      </c>
      <c r="CY172" s="254">
        <f t="shared" si="283"/>
        <v>0</v>
      </c>
      <c r="CZ172" s="254">
        <f t="shared" si="284"/>
        <v>0</v>
      </c>
      <c r="DA172" s="254">
        <f t="shared" si="285"/>
        <v>0</v>
      </c>
      <c r="DB172" s="254">
        <f t="shared" si="286"/>
        <v>0</v>
      </c>
      <c r="DC172" s="254">
        <f t="shared" si="287"/>
        <v>0</v>
      </c>
      <c r="DD172" s="254">
        <f t="shared" si="288"/>
        <v>0</v>
      </c>
      <c r="DE172" s="254">
        <f t="shared" si="289"/>
        <v>0</v>
      </c>
      <c r="DF172" s="254">
        <f t="shared" si="290"/>
        <v>0</v>
      </c>
      <c r="DG172" s="254">
        <f t="shared" si="291"/>
        <v>0</v>
      </c>
      <c r="DH172" s="254">
        <f t="shared" si="292"/>
        <v>0</v>
      </c>
      <c r="DI172" s="254">
        <f t="shared" si="293"/>
        <v>0</v>
      </c>
      <c r="DJ172" s="254">
        <f t="shared" si="294"/>
        <v>0</v>
      </c>
      <c r="DK172" s="254">
        <f t="shared" si="295"/>
        <v>0</v>
      </c>
      <c r="DL172" s="254">
        <f t="shared" si="296"/>
        <v>0</v>
      </c>
      <c r="DM172" s="254">
        <f t="shared" si="297"/>
        <v>0</v>
      </c>
      <c r="DN172" s="254">
        <f t="shared" si="298"/>
        <v>0</v>
      </c>
      <c r="DO172" s="254">
        <f t="shared" si="299"/>
        <v>0</v>
      </c>
      <c r="DP172" s="254">
        <f t="shared" si="300"/>
        <v>0</v>
      </c>
      <c r="DQ172" s="254">
        <f t="shared" si="301"/>
        <v>0</v>
      </c>
      <c r="DR172" s="254">
        <f t="shared" si="302"/>
        <v>0</v>
      </c>
      <c r="DS172" s="254">
        <f t="shared" si="303"/>
        <v>0</v>
      </c>
      <c r="DT172" s="254">
        <f t="shared" si="304"/>
        <v>0</v>
      </c>
      <c r="DU172" s="254">
        <f t="shared" si="305"/>
        <v>0</v>
      </c>
      <c r="DV172" s="254">
        <f t="shared" si="306"/>
        <v>0</v>
      </c>
    </row>
    <row r="173" spans="1:126" ht="24" customHeight="1">
      <c r="A173" s="11" t="str">
        <f ca="1">IF(AG173&lt;&gt;"OK","",CONCATENATE(TEXT('Front Page'!$F$33,"000"),TEXT('Front Page'!$F$31,"000"),"-",LEFT('Front Page'!$R$53,5),"-",LEFT(D173,1),AJ173, "-",TEXT(B173,"000")))</f>
        <v/>
      </c>
      <c r="B173" s="12" t="str">
        <f>IFERROR(IF(E173="","",MAX(B$17:B172)+1),"")</f>
        <v/>
      </c>
      <c r="C173" s="13"/>
      <c r="D173" s="29" t="str">
        <f t="shared" si="141"/>
        <v>None</v>
      </c>
      <c r="E173" s="29" t="str">
        <f t="shared" si="109"/>
        <v/>
      </c>
      <c r="F173" s="29" t="str">
        <f t="shared" si="110"/>
        <v/>
      </c>
      <c r="G173" s="363"/>
      <c r="H173" s="364"/>
      <c r="I173" s="325" t="str">
        <f t="shared" si="308"/>
        <v>No</v>
      </c>
      <c r="J173" s="314">
        <v>0</v>
      </c>
      <c r="K173" s="312">
        <v>0</v>
      </c>
      <c r="L173" s="312">
        <v>0</v>
      </c>
      <c r="M173" s="312">
        <v>0</v>
      </c>
      <c r="N173" s="312">
        <v>0</v>
      </c>
      <c r="O173" s="312">
        <v>0</v>
      </c>
      <c r="P173" s="312">
        <v>0</v>
      </c>
      <c r="Q173" s="312">
        <v>0</v>
      </c>
      <c r="R173" s="312">
        <v>0</v>
      </c>
      <c r="S173" s="312">
        <v>0</v>
      </c>
      <c r="T173" s="312">
        <v>0</v>
      </c>
      <c r="U173" s="312">
        <v>0</v>
      </c>
      <c r="V173" s="313">
        <v>1</v>
      </c>
      <c r="W173" s="313">
        <v>1</v>
      </c>
      <c r="X173" s="312">
        <v>0</v>
      </c>
      <c r="Y173" s="312">
        <v>0</v>
      </c>
      <c r="Z173" s="312">
        <v>0</v>
      </c>
      <c r="AA173" s="14">
        <v>0</v>
      </c>
      <c r="AB173" s="317"/>
      <c r="AC173" s="15" t="str">
        <f t="shared" si="227"/>
        <v/>
      </c>
      <c r="AD173" s="15" t="str">
        <f t="shared" si="228"/>
        <v/>
      </c>
      <c r="AE173" s="16" t="str">
        <f t="shared" si="229"/>
        <v>0 - 0</v>
      </c>
      <c r="AF173" s="20" t="str">
        <f t="shared" si="307"/>
        <v>Not an offer</v>
      </c>
      <c r="AG173" s="276" t="str">
        <f t="shared" si="256"/>
        <v>Not an Offer</v>
      </c>
      <c r="AH173" s="150"/>
      <c r="AI173" s="254">
        <v>157</v>
      </c>
      <c r="AJ173" s="149" t="str">
        <f t="shared" si="257"/>
        <v>00-TAG</v>
      </c>
      <c r="AK173" s="254" t="b">
        <f t="shared" si="111"/>
        <v>0</v>
      </c>
      <c r="AL173" s="254">
        <f t="shared" si="230"/>
        <v>0</v>
      </c>
      <c r="AM173" s="254">
        <f t="shared" si="258"/>
        <v>0</v>
      </c>
      <c r="AN173" s="288">
        <f t="shared" si="231"/>
        <v>0</v>
      </c>
      <c r="AO173" s="288">
        <f>IF(AND($BU173=$BV173,BU173=AO$13),$J173&amp;$K173&amp;$L173&amp;$M173&amp;$N173&amp;$O173&amp;$P173&amp;$Q173&amp;$R173&amp;$S173&amp;$T173&amp;$U173,IFERROR(MATCH($AN173,AO$17:AO172,0),-1000))</f>
        <v>1</v>
      </c>
      <c r="AP173" s="288">
        <f>IF(AND($BU173=$BV173,BV173=AP$13),$J173&amp;$K173&amp;$L173&amp;$M173&amp;$N173&amp;$O173&amp;$P173&amp;$Q173&amp;$R173&amp;$S173&amp;$T173&amp;$U173,IFERROR(MATCH($AN173,AP$17:AP172,0),-1000))</f>
        <v>1</v>
      </c>
      <c r="AQ173" s="288">
        <f>IF(AND($BU173=$BV173,BW173=AQ$13),$J173&amp;$K173&amp;$L173&amp;$M173&amp;$N173&amp;$O173&amp;$P173&amp;$Q173&amp;$R173&amp;$S173&amp;$T173&amp;$U173,IFERROR(MATCH($AN173,AQ$17:AQ172,0),-1000))</f>
        <v>1</v>
      </c>
      <c r="AR173" s="288">
        <f>IF(AND($BU173=$BV173,BX173=AR$13),$J173&amp;$K173&amp;$L173&amp;$M173&amp;$N173&amp;$O173&amp;$P173&amp;$Q173&amp;$R173&amp;$S173&amp;$T173&amp;$U173,IFERROR(MATCH($AN173,AR$17:AR172,0),-1000))</f>
        <v>1</v>
      </c>
      <c r="AS173" s="254">
        <f t="shared" si="112"/>
        <v>0</v>
      </c>
      <c r="AT173" s="261" t="str">
        <f t="shared" si="232"/>
        <v/>
      </c>
      <c r="AU173" s="254" t="str">
        <f t="shared" si="233"/>
        <v/>
      </c>
      <c r="AV173" s="254" t="str">
        <f t="shared" si="234"/>
        <v/>
      </c>
      <c r="AW173" s="254" t="str">
        <f t="shared" si="235"/>
        <v/>
      </c>
      <c r="AX173" s="254" t="str">
        <f t="shared" si="236"/>
        <v/>
      </c>
      <c r="AY173" s="254" t="str">
        <f t="shared" si="237"/>
        <v/>
      </c>
      <c r="AZ173" s="254" t="str">
        <f t="shared" si="238"/>
        <v/>
      </c>
      <c r="BA173" s="254" t="str">
        <f t="shared" si="239"/>
        <v/>
      </c>
      <c r="BB173" s="254" t="str">
        <f t="shared" si="240"/>
        <v/>
      </c>
      <c r="BC173" s="254" t="str">
        <f t="shared" si="241"/>
        <v/>
      </c>
      <c r="BD173" s="254" t="str">
        <f t="shared" si="242"/>
        <v/>
      </c>
      <c r="BE173" s="262" t="str">
        <f t="shared" si="243"/>
        <v/>
      </c>
      <c r="BF173" s="263" t="str">
        <f t="shared" si="244"/>
        <v/>
      </c>
      <c r="BG173" s="254" t="str">
        <f t="shared" si="245"/>
        <v/>
      </c>
      <c r="BH173" s="254" t="str">
        <f t="shared" si="246"/>
        <v/>
      </c>
      <c r="BI173" s="254" t="str">
        <f t="shared" si="247"/>
        <v/>
      </c>
      <c r="BJ173" s="254" t="str">
        <f t="shared" si="248"/>
        <v/>
      </c>
      <c r="BK173" s="254" t="str">
        <f t="shared" si="249"/>
        <v/>
      </c>
      <c r="BL173" s="254" t="str">
        <f t="shared" si="250"/>
        <v/>
      </c>
      <c r="BM173" s="254" t="str">
        <f t="shared" si="251"/>
        <v/>
      </c>
      <c r="BN173" s="254" t="str">
        <f t="shared" si="252"/>
        <v/>
      </c>
      <c r="BO173" s="254" t="str">
        <f t="shared" si="253"/>
        <v/>
      </c>
      <c r="BP173" s="254" t="str">
        <f t="shared" si="254"/>
        <v/>
      </c>
      <c r="BQ173" s="264" t="str">
        <f t="shared" si="255"/>
        <v/>
      </c>
      <c r="BR173" s="261" t="str">
        <f t="shared" si="115"/>
        <v/>
      </c>
      <c r="BS173" s="254" t="str">
        <f t="shared" si="116"/>
        <v/>
      </c>
      <c r="BT173" s="254" t="str">
        <f t="shared" si="309"/>
        <v/>
      </c>
      <c r="BU173" s="265" t="str">
        <f t="shared" si="118"/>
        <v/>
      </c>
      <c r="BV173" s="263" t="str">
        <f t="shared" si="119"/>
        <v/>
      </c>
      <c r="BW173" s="254" t="str">
        <f t="shared" si="310"/>
        <v/>
      </c>
      <c r="BX173" s="254" t="str">
        <f t="shared" si="121"/>
        <v/>
      </c>
      <c r="BY173" s="264" t="str">
        <f t="shared" si="122"/>
        <v/>
      </c>
      <c r="BZ173" s="254" t="str">
        <f t="shared" si="123"/>
        <v/>
      </c>
      <c r="CA173" s="254">
        <f t="shared" si="259"/>
        <v>0</v>
      </c>
      <c r="CB173" s="254">
        <f t="shared" si="260"/>
        <v>0</v>
      </c>
      <c r="CC173" s="254">
        <f t="shared" si="261"/>
        <v>0</v>
      </c>
      <c r="CD173" s="254">
        <f t="shared" si="262"/>
        <v>0</v>
      </c>
      <c r="CE173" s="254">
        <f t="shared" si="263"/>
        <v>0</v>
      </c>
      <c r="CF173" s="254">
        <f t="shared" si="264"/>
        <v>0</v>
      </c>
      <c r="CG173" s="254">
        <f t="shared" si="265"/>
        <v>0</v>
      </c>
      <c r="CH173" s="254">
        <f t="shared" si="266"/>
        <v>0</v>
      </c>
      <c r="CI173" s="254">
        <f t="shared" si="267"/>
        <v>0</v>
      </c>
      <c r="CJ173" s="254">
        <f t="shared" si="268"/>
        <v>0</v>
      </c>
      <c r="CK173" s="254">
        <f t="shared" si="269"/>
        <v>0</v>
      </c>
      <c r="CL173" s="254">
        <f t="shared" si="270"/>
        <v>0</v>
      </c>
      <c r="CM173" s="254">
        <f t="shared" si="271"/>
        <v>0</v>
      </c>
      <c r="CN173" s="254">
        <f t="shared" si="272"/>
        <v>0</v>
      </c>
      <c r="CO173" s="254">
        <f t="shared" si="273"/>
        <v>0</v>
      </c>
      <c r="CP173" s="254">
        <f t="shared" si="274"/>
        <v>0</v>
      </c>
      <c r="CQ173" s="254">
        <f t="shared" si="275"/>
        <v>0</v>
      </c>
      <c r="CR173" s="254">
        <f t="shared" si="276"/>
        <v>0</v>
      </c>
      <c r="CS173" s="254">
        <f t="shared" si="277"/>
        <v>0</v>
      </c>
      <c r="CT173" s="254">
        <f t="shared" si="278"/>
        <v>0</v>
      </c>
      <c r="CU173" s="254">
        <f t="shared" si="279"/>
        <v>0</v>
      </c>
      <c r="CV173" s="254">
        <f t="shared" si="280"/>
        <v>0</v>
      </c>
      <c r="CW173" s="254">
        <f t="shared" si="281"/>
        <v>0</v>
      </c>
      <c r="CX173" s="254">
        <f t="shared" si="282"/>
        <v>0</v>
      </c>
      <c r="CY173" s="254">
        <f t="shared" si="283"/>
        <v>0</v>
      </c>
      <c r="CZ173" s="254">
        <f t="shared" si="284"/>
        <v>0</v>
      </c>
      <c r="DA173" s="254">
        <f t="shared" si="285"/>
        <v>0</v>
      </c>
      <c r="DB173" s="254">
        <f t="shared" si="286"/>
        <v>0</v>
      </c>
      <c r="DC173" s="254">
        <f t="shared" si="287"/>
        <v>0</v>
      </c>
      <c r="DD173" s="254">
        <f t="shared" si="288"/>
        <v>0</v>
      </c>
      <c r="DE173" s="254">
        <f t="shared" si="289"/>
        <v>0</v>
      </c>
      <c r="DF173" s="254">
        <f t="shared" si="290"/>
        <v>0</v>
      </c>
      <c r="DG173" s="254">
        <f t="shared" si="291"/>
        <v>0</v>
      </c>
      <c r="DH173" s="254">
        <f t="shared" si="292"/>
        <v>0</v>
      </c>
      <c r="DI173" s="254">
        <f t="shared" si="293"/>
        <v>0</v>
      </c>
      <c r="DJ173" s="254">
        <f t="shared" si="294"/>
        <v>0</v>
      </c>
      <c r="DK173" s="254">
        <f t="shared" si="295"/>
        <v>0</v>
      </c>
      <c r="DL173" s="254">
        <f t="shared" si="296"/>
        <v>0</v>
      </c>
      <c r="DM173" s="254">
        <f t="shared" si="297"/>
        <v>0</v>
      </c>
      <c r="DN173" s="254">
        <f t="shared" si="298"/>
        <v>0</v>
      </c>
      <c r="DO173" s="254">
        <f t="shared" si="299"/>
        <v>0</v>
      </c>
      <c r="DP173" s="254">
        <f t="shared" si="300"/>
        <v>0</v>
      </c>
      <c r="DQ173" s="254">
        <f t="shared" si="301"/>
        <v>0</v>
      </c>
      <c r="DR173" s="254">
        <f t="shared" si="302"/>
        <v>0</v>
      </c>
      <c r="DS173" s="254">
        <f t="shared" si="303"/>
        <v>0</v>
      </c>
      <c r="DT173" s="254">
        <f t="shared" si="304"/>
        <v>0</v>
      </c>
      <c r="DU173" s="254">
        <f t="shared" si="305"/>
        <v>0</v>
      </c>
      <c r="DV173" s="254">
        <f t="shared" si="306"/>
        <v>0</v>
      </c>
    </row>
    <row r="174" spans="1:126" ht="24" customHeight="1">
      <c r="A174" s="11" t="str">
        <f ca="1">IF(AG174&lt;&gt;"OK","",CONCATENATE(TEXT('Front Page'!$F$33,"000"),TEXT('Front Page'!$F$31,"000"),"-",LEFT('Front Page'!$R$53,5),"-",LEFT(D174,1),AJ174, "-",TEXT(B174,"000")))</f>
        <v/>
      </c>
      <c r="B174" s="12" t="str">
        <f>IFERROR(IF(E174="","",MAX(B$17:B173)+1),"")</f>
        <v/>
      </c>
      <c r="C174" s="13"/>
      <c r="D174" s="29" t="str">
        <f t="shared" si="141"/>
        <v>None</v>
      </c>
      <c r="E174" s="29" t="str">
        <f t="shared" si="109"/>
        <v/>
      </c>
      <c r="F174" s="29" t="str">
        <f t="shared" si="110"/>
        <v/>
      </c>
      <c r="G174" s="363"/>
      <c r="H174" s="364"/>
      <c r="I174" s="325" t="str">
        <f t="shared" si="308"/>
        <v>No</v>
      </c>
      <c r="J174" s="314">
        <v>0</v>
      </c>
      <c r="K174" s="312">
        <v>0</v>
      </c>
      <c r="L174" s="312">
        <v>0</v>
      </c>
      <c r="M174" s="312">
        <v>0</v>
      </c>
      <c r="N174" s="312">
        <v>0</v>
      </c>
      <c r="O174" s="312">
        <v>0</v>
      </c>
      <c r="P174" s="312">
        <v>0</v>
      </c>
      <c r="Q174" s="312">
        <v>0</v>
      </c>
      <c r="R174" s="312">
        <v>0</v>
      </c>
      <c r="S174" s="312">
        <v>0</v>
      </c>
      <c r="T174" s="312">
        <v>0</v>
      </c>
      <c r="U174" s="312">
        <v>0</v>
      </c>
      <c r="V174" s="313">
        <v>1</v>
      </c>
      <c r="W174" s="313">
        <v>1</v>
      </c>
      <c r="X174" s="312">
        <v>0</v>
      </c>
      <c r="Y174" s="312">
        <v>0</v>
      </c>
      <c r="Z174" s="312">
        <v>0</v>
      </c>
      <c r="AA174" s="14">
        <v>0</v>
      </c>
      <c r="AB174" s="317"/>
      <c r="AC174" s="15" t="str">
        <f t="shared" si="227"/>
        <v/>
      </c>
      <c r="AD174" s="15" t="str">
        <f t="shared" si="228"/>
        <v/>
      </c>
      <c r="AE174" s="16" t="str">
        <f t="shared" si="229"/>
        <v>0 - 0</v>
      </c>
      <c r="AF174" s="20" t="str">
        <f t="shared" si="307"/>
        <v>Not an offer</v>
      </c>
      <c r="AG174" s="276" t="str">
        <f t="shared" si="256"/>
        <v>Not an Offer</v>
      </c>
      <c r="AH174" s="150"/>
      <c r="AI174" s="254">
        <v>158</v>
      </c>
      <c r="AJ174" s="149" t="str">
        <f t="shared" si="257"/>
        <v>00-TAG</v>
      </c>
      <c r="AK174" s="254" t="b">
        <f t="shared" si="111"/>
        <v>0</v>
      </c>
      <c r="AL174" s="254">
        <f t="shared" si="230"/>
        <v>0</v>
      </c>
      <c r="AM174" s="254">
        <f t="shared" si="258"/>
        <v>0</v>
      </c>
      <c r="AN174" s="288">
        <f t="shared" si="231"/>
        <v>0</v>
      </c>
      <c r="AO174" s="288">
        <f>IF(AND($BU174=$BV174,BU174=AO$13),$J174&amp;$K174&amp;$L174&amp;$M174&amp;$N174&amp;$O174&amp;$P174&amp;$Q174&amp;$R174&amp;$S174&amp;$T174&amp;$U174,IFERROR(MATCH($AN174,AO$17:AO173,0),-1000))</f>
        <v>1</v>
      </c>
      <c r="AP174" s="288">
        <f>IF(AND($BU174=$BV174,BV174=AP$13),$J174&amp;$K174&amp;$L174&amp;$M174&amp;$N174&amp;$O174&amp;$P174&amp;$Q174&amp;$R174&amp;$S174&amp;$T174&amp;$U174,IFERROR(MATCH($AN174,AP$17:AP173,0),-1000))</f>
        <v>1</v>
      </c>
      <c r="AQ174" s="288">
        <f>IF(AND($BU174=$BV174,BW174=AQ$13),$J174&amp;$K174&amp;$L174&amp;$M174&amp;$N174&amp;$O174&amp;$P174&amp;$Q174&amp;$R174&amp;$S174&amp;$T174&amp;$U174,IFERROR(MATCH($AN174,AQ$17:AQ173,0),-1000))</f>
        <v>1</v>
      </c>
      <c r="AR174" s="288">
        <f>IF(AND($BU174=$BV174,BX174=AR$13),$J174&amp;$K174&amp;$L174&amp;$M174&amp;$N174&amp;$O174&amp;$P174&amp;$Q174&amp;$R174&amp;$S174&amp;$T174&amp;$U174,IFERROR(MATCH($AN174,AR$17:AR173,0),-1000))</f>
        <v>1</v>
      </c>
      <c r="AS174" s="254">
        <f t="shared" si="112"/>
        <v>0</v>
      </c>
      <c r="AT174" s="261" t="str">
        <f t="shared" si="232"/>
        <v/>
      </c>
      <c r="AU174" s="254" t="str">
        <f t="shared" si="233"/>
        <v/>
      </c>
      <c r="AV174" s="254" t="str">
        <f t="shared" si="234"/>
        <v/>
      </c>
      <c r="AW174" s="254" t="str">
        <f t="shared" si="235"/>
        <v/>
      </c>
      <c r="AX174" s="254" t="str">
        <f t="shared" si="236"/>
        <v/>
      </c>
      <c r="AY174" s="254" t="str">
        <f t="shared" si="237"/>
        <v/>
      </c>
      <c r="AZ174" s="254" t="str">
        <f t="shared" si="238"/>
        <v/>
      </c>
      <c r="BA174" s="254" t="str">
        <f t="shared" si="239"/>
        <v/>
      </c>
      <c r="BB174" s="254" t="str">
        <f t="shared" si="240"/>
        <v/>
      </c>
      <c r="BC174" s="254" t="str">
        <f t="shared" si="241"/>
        <v/>
      </c>
      <c r="BD174" s="254" t="str">
        <f t="shared" si="242"/>
        <v/>
      </c>
      <c r="BE174" s="262" t="str">
        <f t="shared" si="243"/>
        <v/>
      </c>
      <c r="BF174" s="263" t="str">
        <f t="shared" si="244"/>
        <v/>
      </c>
      <c r="BG174" s="254" t="str">
        <f t="shared" si="245"/>
        <v/>
      </c>
      <c r="BH174" s="254" t="str">
        <f t="shared" si="246"/>
        <v/>
      </c>
      <c r="BI174" s="254" t="str">
        <f t="shared" si="247"/>
        <v/>
      </c>
      <c r="BJ174" s="254" t="str">
        <f t="shared" si="248"/>
        <v/>
      </c>
      <c r="BK174" s="254" t="str">
        <f t="shared" si="249"/>
        <v/>
      </c>
      <c r="BL174" s="254" t="str">
        <f t="shared" si="250"/>
        <v/>
      </c>
      <c r="BM174" s="254" t="str">
        <f t="shared" si="251"/>
        <v/>
      </c>
      <c r="BN174" s="254" t="str">
        <f t="shared" si="252"/>
        <v/>
      </c>
      <c r="BO174" s="254" t="str">
        <f t="shared" si="253"/>
        <v/>
      </c>
      <c r="BP174" s="254" t="str">
        <f t="shared" si="254"/>
        <v/>
      </c>
      <c r="BQ174" s="264" t="str">
        <f t="shared" si="255"/>
        <v/>
      </c>
      <c r="BR174" s="261" t="str">
        <f t="shared" si="115"/>
        <v/>
      </c>
      <c r="BS174" s="254" t="str">
        <f t="shared" si="116"/>
        <v/>
      </c>
      <c r="BT174" s="254" t="str">
        <f t="shared" si="309"/>
        <v/>
      </c>
      <c r="BU174" s="265" t="str">
        <f t="shared" si="118"/>
        <v/>
      </c>
      <c r="BV174" s="263" t="str">
        <f t="shared" si="119"/>
        <v/>
      </c>
      <c r="BW174" s="254" t="str">
        <f t="shared" si="310"/>
        <v/>
      </c>
      <c r="BX174" s="254" t="str">
        <f t="shared" si="121"/>
        <v/>
      </c>
      <c r="BY174" s="264" t="str">
        <f t="shared" si="122"/>
        <v/>
      </c>
      <c r="BZ174" s="254" t="str">
        <f t="shared" si="123"/>
        <v/>
      </c>
      <c r="CA174" s="254">
        <f t="shared" si="259"/>
        <v>0</v>
      </c>
      <c r="CB174" s="254">
        <f t="shared" si="260"/>
        <v>0</v>
      </c>
      <c r="CC174" s="254">
        <f t="shared" si="261"/>
        <v>0</v>
      </c>
      <c r="CD174" s="254">
        <f t="shared" si="262"/>
        <v>0</v>
      </c>
      <c r="CE174" s="254">
        <f t="shared" si="263"/>
        <v>0</v>
      </c>
      <c r="CF174" s="254">
        <f t="shared" si="264"/>
        <v>0</v>
      </c>
      <c r="CG174" s="254">
        <f t="shared" si="265"/>
        <v>0</v>
      </c>
      <c r="CH174" s="254">
        <f t="shared" si="266"/>
        <v>0</v>
      </c>
      <c r="CI174" s="254">
        <f t="shared" si="267"/>
        <v>0</v>
      </c>
      <c r="CJ174" s="254">
        <f t="shared" si="268"/>
        <v>0</v>
      </c>
      <c r="CK174" s="254">
        <f t="shared" si="269"/>
        <v>0</v>
      </c>
      <c r="CL174" s="254">
        <f t="shared" si="270"/>
        <v>0</v>
      </c>
      <c r="CM174" s="254">
        <f t="shared" si="271"/>
        <v>0</v>
      </c>
      <c r="CN174" s="254">
        <f t="shared" si="272"/>
        <v>0</v>
      </c>
      <c r="CO174" s="254">
        <f t="shared" si="273"/>
        <v>0</v>
      </c>
      <c r="CP174" s="254">
        <f t="shared" si="274"/>
        <v>0</v>
      </c>
      <c r="CQ174" s="254">
        <f t="shared" si="275"/>
        <v>0</v>
      </c>
      <c r="CR174" s="254">
        <f t="shared" si="276"/>
        <v>0</v>
      </c>
      <c r="CS174" s="254">
        <f t="shared" si="277"/>
        <v>0</v>
      </c>
      <c r="CT174" s="254">
        <f t="shared" si="278"/>
        <v>0</v>
      </c>
      <c r="CU174" s="254">
        <f t="shared" si="279"/>
        <v>0</v>
      </c>
      <c r="CV174" s="254">
        <f t="shared" si="280"/>
        <v>0</v>
      </c>
      <c r="CW174" s="254">
        <f t="shared" si="281"/>
        <v>0</v>
      </c>
      <c r="CX174" s="254">
        <f t="shared" si="282"/>
        <v>0</v>
      </c>
      <c r="CY174" s="254">
        <f t="shared" si="283"/>
        <v>0</v>
      </c>
      <c r="CZ174" s="254">
        <f t="shared" si="284"/>
        <v>0</v>
      </c>
      <c r="DA174" s="254">
        <f t="shared" si="285"/>
        <v>0</v>
      </c>
      <c r="DB174" s="254">
        <f t="shared" si="286"/>
        <v>0</v>
      </c>
      <c r="DC174" s="254">
        <f t="shared" si="287"/>
        <v>0</v>
      </c>
      <c r="DD174" s="254">
        <f t="shared" si="288"/>
        <v>0</v>
      </c>
      <c r="DE174" s="254">
        <f t="shared" si="289"/>
        <v>0</v>
      </c>
      <c r="DF174" s="254">
        <f t="shared" si="290"/>
        <v>0</v>
      </c>
      <c r="DG174" s="254">
        <f t="shared" si="291"/>
        <v>0</v>
      </c>
      <c r="DH174" s="254">
        <f t="shared" si="292"/>
        <v>0</v>
      </c>
      <c r="DI174" s="254">
        <f t="shared" si="293"/>
        <v>0</v>
      </c>
      <c r="DJ174" s="254">
        <f t="shared" si="294"/>
        <v>0</v>
      </c>
      <c r="DK174" s="254">
        <f t="shared" si="295"/>
        <v>0</v>
      </c>
      <c r="DL174" s="254">
        <f t="shared" si="296"/>
        <v>0</v>
      </c>
      <c r="DM174" s="254">
        <f t="shared" si="297"/>
        <v>0</v>
      </c>
      <c r="DN174" s="254">
        <f t="shared" si="298"/>
        <v>0</v>
      </c>
      <c r="DO174" s="254">
        <f t="shared" si="299"/>
        <v>0</v>
      </c>
      <c r="DP174" s="254">
        <f t="shared" si="300"/>
        <v>0</v>
      </c>
      <c r="DQ174" s="254">
        <f t="shared" si="301"/>
        <v>0</v>
      </c>
      <c r="DR174" s="254">
        <f t="shared" si="302"/>
        <v>0</v>
      </c>
      <c r="DS174" s="254">
        <f t="shared" si="303"/>
        <v>0</v>
      </c>
      <c r="DT174" s="254">
        <f t="shared" si="304"/>
        <v>0</v>
      </c>
      <c r="DU174" s="254">
        <f t="shared" si="305"/>
        <v>0</v>
      </c>
      <c r="DV174" s="254">
        <f t="shared" si="306"/>
        <v>0</v>
      </c>
    </row>
    <row r="175" spans="1:126" ht="24" customHeight="1">
      <c r="A175" s="11" t="str">
        <f ca="1">IF(AG175&lt;&gt;"OK","",CONCATENATE(TEXT('Front Page'!$F$33,"000"),TEXT('Front Page'!$F$31,"000"),"-",LEFT('Front Page'!$R$53,5),"-",LEFT(D175,1),AJ175, "-",TEXT(B175,"000")))</f>
        <v/>
      </c>
      <c r="B175" s="12" t="str">
        <f>IFERROR(IF(E175="","",MAX(B$17:B174)+1),"")</f>
        <v/>
      </c>
      <c r="C175" s="13"/>
      <c r="D175" s="29" t="str">
        <f t="shared" si="20"/>
        <v>None</v>
      </c>
      <c r="E175" s="29" t="str">
        <f t="shared" si="21"/>
        <v/>
      </c>
      <c r="F175" s="29" t="str">
        <f t="shared" si="22"/>
        <v/>
      </c>
      <c r="G175" s="363"/>
      <c r="H175" s="364"/>
      <c r="I175" s="325" t="str">
        <f t="shared" si="23"/>
        <v>No</v>
      </c>
      <c r="J175" s="314">
        <v>0</v>
      </c>
      <c r="K175" s="312">
        <v>0</v>
      </c>
      <c r="L175" s="312">
        <v>0</v>
      </c>
      <c r="M175" s="312">
        <v>0</v>
      </c>
      <c r="N175" s="312">
        <v>0</v>
      </c>
      <c r="O175" s="312">
        <v>0</v>
      </c>
      <c r="P175" s="312">
        <v>0</v>
      </c>
      <c r="Q175" s="312">
        <v>0</v>
      </c>
      <c r="R175" s="312">
        <v>0</v>
      </c>
      <c r="S175" s="312">
        <v>0</v>
      </c>
      <c r="T175" s="312">
        <v>0</v>
      </c>
      <c r="U175" s="312">
        <v>0</v>
      </c>
      <c r="V175" s="313">
        <v>1</v>
      </c>
      <c r="W175" s="313">
        <v>1</v>
      </c>
      <c r="X175" s="312">
        <v>0</v>
      </c>
      <c r="Y175" s="312">
        <v>0</v>
      </c>
      <c r="Z175" s="312">
        <v>0</v>
      </c>
      <c r="AA175" s="14">
        <v>0</v>
      </c>
      <c r="AB175" s="317"/>
      <c r="AC175" s="15" t="str">
        <f t="shared" si="227"/>
        <v/>
      </c>
      <c r="AD175" s="15" t="str">
        <f t="shared" si="228"/>
        <v/>
      </c>
      <c r="AE175" s="16" t="str">
        <f t="shared" si="229"/>
        <v>0 - 0</v>
      </c>
      <c r="AF175" s="20" t="str">
        <f t="shared" si="307"/>
        <v>Not an offer</v>
      </c>
      <c r="AG175" s="276" t="str">
        <f t="shared" si="256"/>
        <v>Not an Offer</v>
      </c>
      <c r="AH175" s="150"/>
      <c r="AI175" s="254">
        <v>159</v>
      </c>
      <c r="AJ175" s="149" t="str">
        <f t="shared" si="257"/>
        <v>00-TAG</v>
      </c>
      <c r="AK175" s="254" t="b">
        <f t="shared" si="15"/>
        <v>0</v>
      </c>
      <c r="AL175" s="254">
        <f t="shared" si="230"/>
        <v>0</v>
      </c>
      <c r="AM175" s="254">
        <f t="shared" si="258"/>
        <v>0</v>
      </c>
      <c r="AN175" s="288">
        <f t="shared" si="231"/>
        <v>0</v>
      </c>
      <c r="AO175" s="288">
        <f>IF(AND($BU175=$BV175,BU175=AO$13),$J175&amp;$K175&amp;$L175&amp;$M175&amp;$N175&amp;$O175&amp;$P175&amp;$Q175&amp;$R175&amp;$S175&amp;$T175&amp;$U175,IFERROR(MATCH($AN175,AO$17:AO174,0),-1000))</f>
        <v>1</v>
      </c>
      <c r="AP175" s="288">
        <f>IF(AND($BU175=$BV175,BV175=AP$13),$J175&amp;$K175&amp;$L175&amp;$M175&amp;$N175&amp;$O175&amp;$P175&amp;$Q175&amp;$R175&amp;$S175&amp;$T175&amp;$U175,IFERROR(MATCH($AN175,AP$17:AP174,0),-1000))</f>
        <v>1</v>
      </c>
      <c r="AQ175" s="288">
        <f>IF(AND($BU175=$BV175,BW175=AQ$13),$J175&amp;$K175&amp;$L175&amp;$M175&amp;$N175&amp;$O175&amp;$P175&amp;$Q175&amp;$R175&amp;$S175&amp;$T175&amp;$U175,IFERROR(MATCH($AN175,AQ$17:AQ174,0),-1000))</f>
        <v>1</v>
      </c>
      <c r="AR175" s="288">
        <f>IF(AND($BU175=$BV175,BX175=AR$13),$J175&amp;$K175&amp;$L175&amp;$M175&amp;$N175&amp;$O175&amp;$P175&amp;$Q175&amp;$R175&amp;$S175&amp;$T175&amp;$U175,IFERROR(MATCH($AN175,AR$17:AR174,0),-1000))</f>
        <v>1</v>
      </c>
      <c r="AS175" s="254">
        <f t="shared" ref="AS175:AS316" si="311">IF(AN175&lt;&gt;0,IF(SUMIF($X175:$AA175,"&gt;0",$AO175:$AR175)&lt;0,"Enter discrete year offers first",0),0)</f>
        <v>0</v>
      </c>
      <c r="AT175" s="261" t="str">
        <f t="shared" si="232"/>
        <v/>
      </c>
      <c r="AU175" s="254" t="str">
        <f t="shared" si="233"/>
        <v/>
      </c>
      <c r="AV175" s="254" t="str">
        <f t="shared" si="234"/>
        <v/>
      </c>
      <c r="AW175" s="254" t="str">
        <f t="shared" si="235"/>
        <v/>
      </c>
      <c r="AX175" s="254" t="str">
        <f t="shared" si="236"/>
        <v/>
      </c>
      <c r="AY175" s="254" t="str">
        <f t="shared" si="237"/>
        <v/>
      </c>
      <c r="AZ175" s="254" t="str">
        <f t="shared" si="238"/>
        <v/>
      </c>
      <c r="BA175" s="254" t="str">
        <f t="shared" si="239"/>
        <v/>
      </c>
      <c r="BB175" s="254" t="str">
        <f t="shared" si="240"/>
        <v/>
      </c>
      <c r="BC175" s="254" t="str">
        <f t="shared" si="241"/>
        <v/>
      </c>
      <c r="BD175" s="254" t="str">
        <f t="shared" si="242"/>
        <v/>
      </c>
      <c r="BE175" s="262" t="str">
        <f t="shared" si="243"/>
        <v/>
      </c>
      <c r="BF175" s="263" t="str">
        <f t="shared" si="244"/>
        <v/>
      </c>
      <c r="BG175" s="254" t="str">
        <f t="shared" si="245"/>
        <v/>
      </c>
      <c r="BH175" s="254" t="str">
        <f t="shared" si="246"/>
        <v/>
      </c>
      <c r="BI175" s="254" t="str">
        <f t="shared" si="247"/>
        <v/>
      </c>
      <c r="BJ175" s="254" t="str">
        <f t="shared" si="248"/>
        <v/>
      </c>
      <c r="BK175" s="254" t="str">
        <f t="shared" si="249"/>
        <v/>
      </c>
      <c r="BL175" s="254" t="str">
        <f t="shared" si="250"/>
        <v/>
      </c>
      <c r="BM175" s="254" t="str">
        <f t="shared" si="251"/>
        <v/>
      </c>
      <c r="BN175" s="254" t="str">
        <f t="shared" si="252"/>
        <v/>
      </c>
      <c r="BO175" s="254" t="str">
        <f t="shared" si="253"/>
        <v/>
      </c>
      <c r="BP175" s="254" t="str">
        <f t="shared" si="254"/>
        <v/>
      </c>
      <c r="BQ175" s="264" t="str">
        <f t="shared" si="255"/>
        <v/>
      </c>
      <c r="BR175" s="261" t="str">
        <f t="shared" si="56"/>
        <v/>
      </c>
      <c r="BS175" s="254" t="str">
        <f t="shared" si="57"/>
        <v/>
      </c>
      <c r="BT175" s="254" t="str">
        <f t="shared" ref="BT175:BT283" si="312">IF(IFERROR(Z175/1&gt;0,0),MIN(BS175,BT$14),BS175)</f>
        <v/>
      </c>
      <c r="BU175" s="265" t="str">
        <f t="shared" ref="BU175:BU316" si="313">IF(IFERROR(AA175/1&gt;0,0),MIN(BT175,BU$14),BT175)</f>
        <v/>
      </c>
      <c r="BV175" s="263" t="str">
        <f t="shared" si="58"/>
        <v/>
      </c>
      <c r="BW175" s="254" t="str">
        <f t="shared" ref="BW175:BW283" si="314">IF(IFERROR(Y175/1&gt;0,0),MAX(BX175,BW$14),BX175)</f>
        <v/>
      </c>
      <c r="BX175" s="254" t="str">
        <f t="shared" ref="BX175:BX316" si="315">IF(IFERROR(Z175/1&gt;0,0),MAX(BY175,BX$14),BY175)</f>
        <v/>
      </c>
      <c r="BY175" s="264" t="str">
        <f t="shared" si="59"/>
        <v/>
      </c>
      <c r="BZ175" s="254" t="str">
        <f t="shared" si="60"/>
        <v/>
      </c>
      <c r="CA175" s="254">
        <f t="shared" si="259"/>
        <v>0</v>
      </c>
      <c r="CB175" s="254">
        <f t="shared" si="260"/>
        <v>0</v>
      </c>
      <c r="CC175" s="254">
        <f t="shared" si="261"/>
        <v>0</v>
      </c>
      <c r="CD175" s="254">
        <f t="shared" si="262"/>
        <v>0</v>
      </c>
      <c r="CE175" s="254">
        <f t="shared" si="263"/>
        <v>0</v>
      </c>
      <c r="CF175" s="254">
        <f t="shared" si="264"/>
        <v>0</v>
      </c>
      <c r="CG175" s="254">
        <f t="shared" si="265"/>
        <v>0</v>
      </c>
      <c r="CH175" s="254">
        <f t="shared" si="266"/>
        <v>0</v>
      </c>
      <c r="CI175" s="254">
        <f t="shared" si="267"/>
        <v>0</v>
      </c>
      <c r="CJ175" s="254">
        <f t="shared" si="268"/>
        <v>0</v>
      </c>
      <c r="CK175" s="254">
        <f t="shared" si="269"/>
        <v>0</v>
      </c>
      <c r="CL175" s="254">
        <f t="shared" si="270"/>
        <v>0</v>
      </c>
      <c r="CM175" s="254">
        <f t="shared" si="271"/>
        <v>0</v>
      </c>
      <c r="CN175" s="254">
        <f t="shared" si="272"/>
        <v>0</v>
      </c>
      <c r="CO175" s="254">
        <f t="shared" si="273"/>
        <v>0</v>
      </c>
      <c r="CP175" s="254">
        <f t="shared" si="274"/>
        <v>0</v>
      </c>
      <c r="CQ175" s="254">
        <f t="shared" si="275"/>
        <v>0</v>
      </c>
      <c r="CR175" s="254">
        <f t="shared" si="276"/>
        <v>0</v>
      </c>
      <c r="CS175" s="254">
        <f t="shared" si="277"/>
        <v>0</v>
      </c>
      <c r="CT175" s="254">
        <f t="shared" si="278"/>
        <v>0</v>
      </c>
      <c r="CU175" s="254">
        <f t="shared" si="279"/>
        <v>0</v>
      </c>
      <c r="CV175" s="254">
        <f t="shared" si="280"/>
        <v>0</v>
      </c>
      <c r="CW175" s="254">
        <f t="shared" si="281"/>
        <v>0</v>
      </c>
      <c r="CX175" s="254">
        <f t="shared" si="282"/>
        <v>0</v>
      </c>
      <c r="CY175" s="254">
        <f t="shared" si="283"/>
        <v>0</v>
      </c>
      <c r="CZ175" s="254">
        <f t="shared" si="284"/>
        <v>0</v>
      </c>
      <c r="DA175" s="254">
        <f t="shared" si="285"/>
        <v>0</v>
      </c>
      <c r="DB175" s="254">
        <f t="shared" si="286"/>
        <v>0</v>
      </c>
      <c r="DC175" s="254">
        <f t="shared" si="287"/>
        <v>0</v>
      </c>
      <c r="DD175" s="254">
        <f t="shared" si="288"/>
        <v>0</v>
      </c>
      <c r="DE175" s="254">
        <f t="shared" si="289"/>
        <v>0</v>
      </c>
      <c r="DF175" s="254">
        <f t="shared" si="290"/>
        <v>0</v>
      </c>
      <c r="DG175" s="254">
        <f t="shared" si="291"/>
        <v>0</v>
      </c>
      <c r="DH175" s="254">
        <f t="shared" si="292"/>
        <v>0</v>
      </c>
      <c r="DI175" s="254">
        <f t="shared" si="293"/>
        <v>0</v>
      </c>
      <c r="DJ175" s="254">
        <f t="shared" si="294"/>
        <v>0</v>
      </c>
      <c r="DK175" s="254">
        <f t="shared" si="295"/>
        <v>0</v>
      </c>
      <c r="DL175" s="254">
        <f t="shared" si="296"/>
        <v>0</v>
      </c>
      <c r="DM175" s="254">
        <f t="shared" si="297"/>
        <v>0</v>
      </c>
      <c r="DN175" s="254">
        <f t="shared" si="298"/>
        <v>0</v>
      </c>
      <c r="DO175" s="254">
        <f t="shared" si="299"/>
        <v>0</v>
      </c>
      <c r="DP175" s="254">
        <f t="shared" si="300"/>
        <v>0</v>
      </c>
      <c r="DQ175" s="254">
        <f t="shared" si="301"/>
        <v>0</v>
      </c>
      <c r="DR175" s="254">
        <f t="shared" si="302"/>
        <v>0</v>
      </c>
      <c r="DS175" s="254">
        <f t="shared" si="303"/>
        <v>0</v>
      </c>
      <c r="DT175" s="254">
        <f t="shared" si="304"/>
        <v>0</v>
      </c>
      <c r="DU175" s="254">
        <f t="shared" si="305"/>
        <v>0</v>
      </c>
      <c r="DV175" s="254">
        <f t="shared" si="306"/>
        <v>0</v>
      </c>
    </row>
    <row r="176" spans="1:126" ht="24" customHeight="1">
      <c r="A176" s="11" t="str">
        <f ca="1">IF(AG176&lt;&gt;"OK","",CONCATENATE(TEXT('Front Page'!$F$33,"000"),TEXT('Front Page'!$F$31,"000"),"-",LEFT('Front Page'!$R$53,5),"-",LEFT(D176,1),AJ176, "-",TEXT(B176,"000")))</f>
        <v/>
      </c>
      <c r="B176" s="12" t="str">
        <f>IFERROR(IF(E176="","",MAX(B$17:B175)+1),"")</f>
        <v/>
      </c>
      <c r="C176" s="13"/>
      <c r="D176" s="29" t="str">
        <f t="shared" si="20"/>
        <v>None</v>
      </c>
      <c r="E176" s="29" t="str">
        <f t="shared" si="21"/>
        <v/>
      </c>
      <c r="F176" s="29" t="str">
        <f t="shared" si="22"/>
        <v/>
      </c>
      <c r="G176" s="363"/>
      <c r="H176" s="364"/>
      <c r="I176" s="325" t="str">
        <f t="shared" si="23"/>
        <v>No</v>
      </c>
      <c r="J176" s="314">
        <v>0</v>
      </c>
      <c r="K176" s="312">
        <v>0</v>
      </c>
      <c r="L176" s="312">
        <v>0</v>
      </c>
      <c r="M176" s="312">
        <v>0</v>
      </c>
      <c r="N176" s="312">
        <v>0</v>
      </c>
      <c r="O176" s="312">
        <v>0</v>
      </c>
      <c r="P176" s="312">
        <v>0</v>
      </c>
      <c r="Q176" s="312">
        <v>0</v>
      </c>
      <c r="R176" s="312">
        <v>0</v>
      </c>
      <c r="S176" s="312">
        <v>0</v>
      </c>
      <c r="T176" s="312">
        <v>0</v>
      </c>
      <c r="U176" s="312">
        <v>0</v>
      </c>
      <c r="V176" s="313">
        <v>1</v>
      </c>
      <c r="W176" s="313">
        <v>1</v>
      </c>
      <c r="X176" s="312">
        <v>0</v>
      </c>
      <c r="Y176" s="312">
        <v>0</v>
      </c>
      <c r="Z176" s="312">
        <v>0</v>
      </c>
      <c r="AA176" s="14">
        <v>0</v>
      </c>
      <c r="AB176" s="317"/>
      <c r="AC176" s="15" t="str">
        <f t="shared" si="227"/>
        <v/>
      </c>
      <c r="AD176" s="15" t="str">
        <f t="shared" si="228"/>
        <v/>
      </c>
      <c r="AE176" s="16" t="str">
        <f t="shared" si="229"/>
        <v>0 - 0</v>
      </c>
      <c r="AF176" s="20" t="str">
        <f t="shared" si="307"/>
        <v>Not an offer</v>
      </c>
      <c r="AG176" s="276" t="str">
        <f t="shared" si="256"/>
        <v>Not an Offer</v>
      </c>
      <c r="AH176" s="150"/>
      <c r="AI176" s="254">
        <v>160</v>
      </c>
      <c r="AJ176" s="149" t="str">
        <f t="shared" si="257"/>
        <v>00-TAG</v>
      </c>
      <c r="AK176" s="254" t="b">
        <f t="shared" si="15"/>
        <v>0</v>
      </c>
      <c r="AL176" s="254">
        <f t="shared" si="230"/>
        <v>0</v>
      </c>
      <c r="AM176" s="254">
        <f t="shared" si="258"/>
        <v>0</v>
      </c>
      <c r="AN176" s="288">
        <f t="shared" si="231"/>
        <v>0</v>
      </c>
      <c r="AO176" s="288">
        <f>IF(AND($BU176=$BV176,BU176=AO$13),$J176&amp;$K176&amp;$L176&amp;$M176&amp;$N176&amp;$O176&amp;$P176&amp;$Q176&amp;$R176&amp;$S176&amp;$T176&amp;$U176,IFERROR(MATCH($AN176,AO$17:AO175,0),-1000))</f>
        <v>1</v>
      </c>
      <c r="AP176" s="288">
        <f>IF(AND($BU176=$BV176,BV176=AP$13),$J176&amp;$K176&amp;$L176&amp;$M176&amp;$N176&amp;$O176&amp;$P176&amp;$Q176&amp;$R176&amp;$S176&amp;$T176&amp;$U176,IFERROR(MATCH($AN176,AP$17:AP175,0),-1000))</f>
        <v>1</v>
      </c>
      <c r="AQ176" s="288">
        <f>IF(AND($BU176=$BV176,BW176=AQ$13),$J176&amp;$K176&amp;$L176&amp;$M176&amp;$N176&amp;$O176&amp;$P176&amp;$Q176&amp;$R176&amp;$S176&amp;$T176&amp;$U176,IFERROR(MATCH($AN176,AQ$17:AQ175,0),-1000))</f>
        <v>1</v>
      </c>
      <c r="AR176" s="288">
        <f>IF(AND($BU176=$BV176,BX176=AR$13),$J176&amp;$K176&amp;$L176&amp;$M176&amp;$N176&amp;$O176&amp;$P176&amp;$Q176&amp;$R176&amp;$S176&amp;$T176&amp;$U176,IFERROR(MATCH($AN176,AR$17:AR175,0),-1000))</f>
        <v>1</v>
      </c>
      <c r="AS176" s="254">
        <f t="shared" si="311"/>
        <v>0</v>
      </c>
      <c r="AT176" s="261" t="str">
        <f t="shared" si="232"/>
        <v/>
      </c>
      <c r="AU176" s="254" t="str">
        <f t="shared" si="233"/>
        <v/>
      </c>
      <c r="AV176" s="254" t="str">
        <f t="shared" si="234"/>
        <v/>
      </c>
      <c r="AW176" s="254" t="str">
        <f t="shared" si="235"/>
        <v/>
      </c>
      <c r="AX176" s="254" t="str">
        <f t="shared" si="236"/>
        <v/>
      </c>
      <c r="AY176" s="254" t="str">
        <f t="shared" si="237"/>
        <v/>
      </c>
      <c r="AZ176" s="254" t="str">
        <f t="shared" si="238"/>
        <v/>
      </c>
      <c r="BA176" s="254" t="str">
        <f t="shared" si="239"/>
        <v/>
      </c>
      <c r="BB176" s="254" t="str">
        <f t="shared" si="240"/>
        <v/>
      </c>
      <c r="BC176" s="254" t="str">
        <f t="shared" si="241"/>
        <v/>
      </c>
      <c r="BD176" s="254" t="str">
        <f t="shared" si="242"/>
        <v/>
      </c>
      <c r="BE176" s="262" t="str">
        <f t="shared" si="243"/>
        <v/>
      </c>
      <c r="BF176" s="263" t="str">
        <f t="shared" si="244"/>
        <v/>
      </c>
      <c r="BG176" s="254" t="str">
        <f t="shared" si="245"/>
        <v/>
      </c>
      <c r="BH176" s="254" t="str">
        <f t="shared" si="246"/>
        <v/>
      </c>
      <c r="BI176" s="254" t="str">
        <f t="shared" si="247"/>
        <v/>
      </c>
      <c r="BJ176" s="254" t="str">
        <f t="shared" si="248"/>
        <v/>
      </c>
      <c r="BK176" s="254" t="str">
        <f t="shared" si="249"/>
        <v/>
      </c>
      <c r="BL176" s="254" t="str">
        <f t="shared" si="250"/>
        <v/>
      </c>
      <c r="BM176" s="254" t="str">
        <f t="shared" si="251"/>
        <v/>
      </c>
      <c r="BN176" s="254" t="str">
        <f t="shared" si="252"/>
        <v/>
      </c>
      <c r="BO176" s="254" t="str">
        <f t="shared" si="253"/>
        <v/>
      </c>
      <c r="BP176" s="254" t="str">
        <f t="shared" si="254"/>
        <v/>
      </c>
      <c r="BQ176" s="264" t="str">
        <f t="shared" si="255"/>
        <v/>
      </c>
      <c r="BR176" s="261" t="str">
        <f t="shared" si="56"/>
        <v/>
      </c>
      <c r="BS176" s="254" t="str">
        <f t="shared" si="57"/>
        <v/>
      </c>
      <c r="BT176" s="254" t="str">
        <f t="shared" si="312"/>
        <v/>
      </c>
      <c r="BU176" s="265" t="str">
        <f t="shared" si="313"/>
        <v/>
      </c>
      <c r="BV176" s="263" t="str">
        <f t="shared" si="58"/>
        <v/>
      </c>
      <c r="BW176" s="254" t="str">
        <f t="shared" si="314"/>
        <v/>
      </c>
      <c r="BX176" s="254" t="str">
        <f t="shared" si="315"/>
        <v/>
      </c>
      <c r="BY176" s="264" t="str">
        <f t="shared" si="59"/>
        <v/>
      </c>
      <c r="BZ176" s="254" t="str">
        <f t="shared" si="60"/>
        <v/>
      </c>
      <c r="CA176" s="254">
        <f t="shared" si="259"/>
        <v>0</v>
      </c>
      <c r="CB176" s="254">
        <f t="shared" si="260"/>
        <v>0</v>
      </c>
      <c r="CC176" s="254">
        <f t="shared" si="261"/>
        <v>0</v>
      </c>
      <c r="CD176" s="254">
        <f t="shared" si="262"/>
        <v>0</v>
      </c>
      <c r="CE176" s="254">
        <f t="shared" si="263"/>
        <v>0</v>
      </c>
      <c r="CF176" s="254">
        <f t="shared" si="264"/>
        <v>0</v>
      </c>
      <c r="CG176" s="254">
        <f t="shared" si="265"/>
        <v>0</v>
      </c>
      <c r="CH176" s="254">
        <f t="shared" si="266"/>
        <v>0</v>
      </c>
      <c r="CI176" s="254">
        <f t="shared" si="267"/>
        <v>0</v>
      </c>
      <c r="CJ176" s="254">
        <f t="shared" si="268"/>
        <v>0</v>
      </c>
      <c r="CK176" s="254">
        <f t="shared" si="269"/>
        <v>0</v>
      </c>
      <c r="CL176" s="254">
        <f t="shared" si="270"/>
        <v>0</v>
      </c>
      <c r="CM176" s="254">
        <f t="shared" si="271"/>
        <v>0</v>
      </c>
      <c r="CN176" s="254">
        <f t="shared" si="272"/>
        <v>0</v>
      </c>
      <c r="CO176" s="254">
        <f t="shared" si="273"/>
        <v>0</v>
      </c>
      <c r="CP176" s="254">
        <f t="shared" si="274"/>
        <v>0</v>
      </c>
      <c r="CQ176" s="254">
        <f t="shared" si="275"/>
        <v>0</v>
      </c>
      <c r="CR176" s="254">
        <f t="shared" si="276"/>
        <v>0</v>
      </c>
      <c r="CS176" s="254">
        <f t="shared" si="277"/>
        <v>0</v>
      </c>
      <c r="CT176" s="254">
        <f t="shared" si="278"/>
        <v>0</v>
      </c>
      <c r="CU176" s="254">
        <f t="shared" si="279"/>
        <v>0</v>
      </c>
      <c r="CV176" s="254">
        <f t="shared" si="280"/>
        <v>0</v>
      </c>
      <c r="CW176" s="254">
        <f t="shared" si="281"/>
        <v>0</v>
      </c>
      <c r="CX176" s="254">
        <f t="shared" si="282"/>
        <v>0</v>
      </c>
      <c r="CY176" s="254">
        <f t="shared" si="283"/>
        <v>0</v>
      </c>
      <c r="CZ176" s="254">
        <f t="shared" si="284"/>
        <v>0</v>
      </c>
      <c r="DA176" s="254">
        <f t="shared" si="285"/>
        <v>0</v>
      </c>
      <c r="DB176" s="254">
        <f t="shared" si="286"/>
        <v>0</v>
      </c>
      <c r="DC176" s="254">
        <f t="shared" si="287"/>
        <v>0</v>
      </c>
      <c r="DD176" s="254">
        <f t="shared" si="288"/>
        <v>0</v>
      </c>
      <c r="DE176" s="254">
        <f t="shared" si="289"/>
        <v>0</v>
      </c>
      <c r="DF176" s="254">
        <f t="shared" si="290"/>
        <v>0</v>
      </c>
      <c r="DG176" s="254">
        <f t="shared" si="291"/>
        <v>0</v>
      </c>
      <c r="DH176" s="254">
        <f t="shared" si="292"/>
        <v>0</v>
      </c>
      <c r="DI176" s="254">
        <f t="shared" si="293"/>
        <v>0</v>
      </c>
      <c r="DJ176" s="254">
        <f t="shared" si="294"/>
        <v>0</v>
      </c>
      <c r="DK176" s="254">
        <f t="shared" si="295"/>
        <v>0</v>
      </c>
      <c r="DL176" s="254">
        <f t="shared" si="296"/>
        <v>0</v>
      </c>
      <c r="DM176" s="254">
        <f t="shared" si="297"/>
        <v>0</v>
      </c>
      <c r="DN176" s="254">
        <f t="shared" si="298"/>
        <v>0</v>
      </c>
      <c r="DO176" s="254">
        <f t="shared" si="299"/>
        <v>0</v>
      </c>
      <c r="DP176" s="254">
        <f t="shared" si="300"/>
        <v>0</v>
      </c>
      <c r="DQ176" s="254">
        <f t="shared" si="301"/>
        <v>0</v>
      </c>
      <c r="DR176" s="254">
        <f t="shared" si="302"/>
        <v>0</v>
      </c>
      <c r="DS176" s="254">
        <f t="shared" si="303"/>
        <v>0</v>
      </c>
      <c r="DT176" s="254">
        <f t="shared" si="304"/>
        <v>0</v>
      </c>
      <c r="DU176" s="254">
        <f t="shared" si="305"/>
        <v>0</v>
      </c>
      <c r="DV176" s="254">
        <f t="shared" si="306"/>
        <v>0</v>
      </c>
    </row>
    <row r="177" spans="1:126" ht="24" customHeight="1">
      <c r="A177" s="11" t="str">
        <f ca="1">IF(AG177&lt;&gt;"OK","",CONCATENATE(TEXT('Front Page'!$F$33,"000"),TEXT('Front Page'!$F$31,"000"),"-",LEFT('Front Page'!$R$53,5),"-",LEFT(D177,1),AJ177, "-",TEXT(B177,"000")))</f>
        <v/>
      </c>
      <c r="B177" s="12" t="str">
        <f>IFERROR(IF(E177="","",MAX(B$17:B176)+1),"")</f>
        <v/>
      </c>
      <c r="C177" s="13"/>
      <c r="D177" s="29" t="str">
        <f t="shared" si="20"/>
        <v>None</v>
      </c>
      <c r="E177" s="29" t="str">
        <f t="shared" si="21"/>
        <v/>
      </c>
      <c r="F177" s="29" t="str">
        <f t="shared" si="22"/>
        <v/>
      </c>
      <c r="G177" s="363"/>
      <c r="H177" s="364"/>
      <c r="I177" s="325" t="str">
        <f t="shared" si="23"/>
        <v>No</v>
      </c>
      <c r="J177" s="314">
        <v>0</v>
      </c>
      <c r="K177" s="312">
        <v>0</v>
      </c>
      <c r="L177" s="312">
        <v>0</v>
      </c>
      <c r="M177" s="312">
        <v>0</v>
      </c>
      <c r="N177" s="312">
        <v>0</v>
      </c>
      <c r="O177" s="312">
        <v>0</v>
      </c>
      <c r="P177" s="312">
        <v>0</v>
      </c>
      <c r="Q177" s="312">
        <v>0</v>
      </c>
      <c r="R177" s="312">
        <v>0</v>
      </c>
      <c r="S177" s="312">
        <v>0</v>
      </c>
      <c r="T177" s="312">
        <v>0</v>
      </c>
      <c r="U177" s="312">
        <v>0</v>
      </c>
      <c r="V177" s="313">
        <v>1</v>
      </c>
      <c r="W177" s="313">
        <v>1</v>
      </c>
      <c r="X177" s="312">
        <v>0</v>
      </c>
      <c r="Y177" s="312">
        <v>0</v>
      </c>
      <c r="Z177" s="312">
        <v>0</v>
      </c>
      <c r="AA177" s="14">
        <v>0</v>
      </c>
      <c r="AB177" s="317"/>
      <c r="AC177" s="15" t="str">
        <f t="shared" si="227"/>
        <v/>
      </c>
      <c r="AD177" s="15" t="str">
        <f t="shared" si="228"/>
        <v/>
      </c>
      <c r="AE177" s="16" t="str">
        <f t="shared" si="229"/>
        <v>0 - 0</v>
      </c>
      <c r="AF177" s="20" t="str">
        <f t="shared" si="307"/>
        <v>Not an offer</v>
      </c>
      <c r="AG177" s="276" t="str">
        <f t="shared" si="256"/>
        <v>Not an Offer</v>
      </c>
      <c r="AH177" s="150"/>
      <c r="AI177" s="254">
        <v>161</v>
      </c>
      <c r="AJ177" s="149" t="str">
        <f t="shared" si="257"/>
        <v>00-TAG</v>
      </c>
      <c r="AK177" s="254" t="b">
        <f t="shared" si="15"/>
        <v>0</v>
      </c>
      <c r="AL177" s="254">
        <f t="shared" si="230"/>
        <v>0</v>
      </c>
      <c r="AM177" s="254">
        <f t="shared" si="258"/>
        <v>0</v>
      </c>
      <c r="AN177" s="288">
        <f t="shared" si="231"/>
        <v>0</v>
      </c>
      <c r="AO177" s="288">
        <f>IF(AND($BU177=$BV177,BU177=AO$13),$J177&amp;$K177&amp;$L177&amp;$M177&amp;$N177&amp;$O177&amp;$P177&amp;$Q177&amp;$R177&amp;$S177&amp;$T177&amp;$U177,IFERROR(MATCH($AN177,AO$17:AO176,0),-1000))</f>
        <v>1</v>
      </c>
      <c r="AP177" s="288">
        <f>IF(AND($BU177=$BV177,BV177=AP$13),$J177&amp;$K177&amp;$L177&amp;$M177&amp;$N177&amp;$O177&amp;$P177&amp;$Q177&amp;$R177&amp;$S177&amp;$T177&amp;$U177,IFERROR(MATCH($AN177,AP$17:AP176,0),-1000))</f>
        <v>1</v>
      </c>
      <c r="AQ177" s="288">
        <f>IF(AND($BU177=$BV177,BW177=AQ$13),$J177&amp;$K177&amp;$L177&amp;$M177&amp;$N177&amp;$O177&amp;$P177&amp;$Q177&amp;$R177&amp;$S177&amp;$T177&amp;$U177,IFERROR(MATCH($AN177,AQ$17:AQ176,0),-1000))</f>
        <v>1</v>
      </c>
      <c r="AR177" s="288">
        <f>IF(AND($BU177=$BV177,BX177=AR$13),$J177&amp;$K177&amp;$L177&amp;$M177&amp;$N177&amp;$O177&amp;$P177&amp;$Q177&amp;$R177&amp;$S177&amp;$T177&amp;$U177,IFERROR(MATCH($AN177,AR$17:AR176,0),-1000))</f>
        <v>1</v>
      </c>
      <c r="AS177" s="254">
        <f t="shared" si="311"/>
        <v>0</v>
      </c>
      <c r="AT177" s="261" t="str">
        <f t="shared" si="232"/>
        <v/>
      </c>
      <c r="AU177" s="254" t="str">
        <f t="shared" si="233"/>
        <v/>
      </c>
      <c r="AV177" s="254" t="str">
        <f t="shared" si="234"/>
        <v/>
      </c>
      <c r="AW177" s="254" t="str">
        <f t="shared" si="235"/>
        <v/>
      </c>
      <c r="AX177" s="254" t="str">
        <f t="shared" si="236"/>
        <v/>
      </c>
      <c r="AY177" s="254" t="str">
        <f t="shared" si="237"/>
        <v/>
      </c>
      <c r="AZ177" s="254" t="str">
        <f t="shared" si="238"/>
        <v/>
      </c>
      <c r="BA177" s="254" t="str">
        <f t="shared" si="239"/>
        <v/>
      </c>
      <c r="BB177" s="254" t="str">
        <f t="shared" si="240"/>
        <v/>
      </c>
      <c r="BC177" s="254" t="str">
        <f t="shared" si="241"/>
        <v/>
      </c>
      <c r="BD177" s="254" t="str">
        <f t="shared" si="242"/>
        <v/>
      </c>
      <c r="BE177" s="262" t="str">
        <f t="shared" si="243"/>
        <v/>
      </c>
      <c r="BF177" s="263" t="str">
        <f t="shared" si="244"/>
        <v/>
      </c>
      <c r="BG177" s="254" t="str">
        <f t="shared" si="245"/>
        <v/>
      </c>
      <c r="BH177" s="254" t="str">
        <f t="shared" si="246"/>
        <v/>
      </c>
      <c r="BI177" s="254" t="str">
        <f t="shared" si="247"/>
        <v/>
      </c>
      <c r="BJ177" s="254" t="str">
        <f t="shared" si="248"/>
        <v/>
      </c>
      <c r="BK177" s="254" t="str">
        <f t="shared" si="249"/>
        <v/>
      </c>
      <c r="BL177" s="254" t="str">
        <f t="shared" si="250"/>
        <v/>
      </c>
      <c r="BM177" s="254" t="str">
        <f t="shared" si="251"/>
        <v/>
      </c>
      <c r="BN177" s="254" t="str">
        <f t="shared" si="252"/>
        <v/>
      </c>
      <c r="BO177" s="254" t="str">
        <f t="shared" si="253"/>
        <v/>
      </c>
      <c r="BP177" s="254" t="str">
        <f t="shared" si="254"/>
        <v/>
      </c>
      <c r="BQ177" s="264" t="str">
        <f t="shared" si="255"/>
        <v/>
      </c>
      <c r="BR177" s="261" t="str">
        <f t="shared" si="56"/>
        <v/>
      </c>
      <c r="BS177" s="254" t="str">
        <f t="shared" si="57"/>
        <v/>
      </c>
      <c r="BT177" s="254" t="str">
        <f t="shared" si="312"/>
        <v/>
      </c>
      <c r="BU177" s="265" t="str">
        <f t="shared" si="313"/>
        <v/>
      </c>
      <c r="BV177" s="263" t="str">
        <f t="shared" si="58"/>
        <v/>
      </c>
      <c r="BW177" s="254" t="str">
        <f t="shared" si="314"/>
        <v/>
      </c>
      <c r="BX177" s="254" t="str">
        <f t="shared" si="315"/>
        <v/>
      </c>
      <c r="BY177" s="264" t="str">
        <f t="shared" si="59"/>
        <v/>
      </c>
      <c r="BZ177" s="254" t="str">
        <f t="shared" si="60"/>
        <v/>
      </c>
      <c r="CA177" s="254">
        <f t="shared" si="259"/>
        <v>0</v>
      </c>
      <c r="CB177" s="254">
        <f t="shared" si="260"/>
        <v>0</v>
      </c>
      <c r="CC177" s="254">
        <f t="shared" si="261"/>
        <v>0</v>
      </c>
      <c r="CD177" s="254">
        <f t="shared" si="262"/>
        <v>0</v>
      </c>
      <c r="CE177" s="254">
        <f t="shared" si="263"/>
        <v>0</v>
      </c>
      <c r="CF177" s="254">
        <f t="shared" si="264"/>
        <v>0</v>
      </c>
      <c r="CG177" s="254">
        <f t="shared" si="265"/>
        <v>0</v>
      </c>
      <c r="CH177" s="254">
        <f t="shared" si="266"/>
        <v>0</v>
      </c>
      <c r="CI177" s="254">
        <f t="shared" si="267"/>
        <v>0</v>
      </c>
      <c r="CJ177" s="254">
        <f t="shared" si="268"/>
        <v>0</v>
      </c>
      <c r="CK177" s="254">
        <f t="shared" si="269"/>
        <v>0</v>
      </c>
      <c r="CL177" s="254">
        <f t="shared" si="270"/>
        <v>0</v>
      </c>
      <c r="CM177" s="254">
        <f t="shared" si="271"/>
        <v>0</v>
      </c>
      <c r="CN177" s="254">
        <f t="shared" si="272"/>
        <v>0</v>
      </c>
      <c r="CO177" s="254">
        <f t="shared" si="273"/>
        <v>0</v>
      </c>
      <c r="CP177" s="254">
        <f t="shared" si="274"/>
        <v>0</v>
      </c>
      <c r="CQ177" s="254">
        <f t="shared" si="275"/>
        <v>0</v>
      </c>
      <c r="CR177" s="254">
        <f t="shared" si="276"/>
        <v>0</v>
      </c>
      <c r="CS177" s="254">
        <f t="shared" si="277"/>
        <v>0</v>
      </c>
      <c r="CT177" s="254">
        <f t="shared" si="278"/>
        <v>0</v>
      </c>
      <c r="CU177" s="254">
        <f t="shared" si="279"/>
        <v>0</v>
      </c>
      <c r="CV177" s="254">
        <f t="shared" si="280"/>
        <v>0</v>
      </c>
      <c r="CW177" s="254">
        <f t="shared" si="281"/>
        <v>0</v>
      </c>
      <c r="CX177" s="254">
        <f t="shared" si="282"/>
        <v>0</v>
      </c>
      <c r="CY177" s="254">
        <f t="shared" si="283"/>
        <v>0</v>
      </c>
      <c r="CZ177" s="254">
        <f t="shared" si="284"/>
        <v>0</v>
      </c>
      <c r="DA177" s="254">
        <f t="shared" si="285"/>
        <v>0</v>
      </c>
      <c r="DB177" s="254">
        <f t="shared" si="286"/>
        <v>0</v>
      </c>
      <c r="DC177" s="254">
        <f t="shared" si="287"/>
        <v>0</v>
      </c>
      <c r="DD177" s="254">
        <f t="shared" si="288"/>
        <v>0</v>
      </c>
      <c r="DE177" s="254">
        <f t="shared" si="289"/>
        <v>0</v>
      </c>
      <c r="DF177" s="254">
        <f t="shared" si="290"/>
        <v>0</v>
      </c>
      <c r="DG177" s="254">
        <f t="shared" si="291"/>
        <v>0</v>
      </c>
      <c r="DH177" s="254">
        <f t="shared" si="292"/>
        <v>0</v>
      </c>
      <c r="DI177" s="254">
        <f t="shared" si="293"/>
        <v>0</v>
      </c>
      <c r="DJ177" s="254">
        <f t="shared" si="294"/>
        <v>0</v>
      </c>
      <c r="DK177" s="254">
        <f t="shared" si="295"/>
        <v>0</v>
      </c>
      <c r="DL177" s="254">
        <f t="shared" si="296"/>
        <v>0</v>
      </c>
      <c r="DM177" s="254">
        <f t="shared" si="297"/>
        <v>0</v>
      </c>
      <c r="DN177" s="254">
        <f t="shared" si="298"/>
        <v>0</v>
      </c>
      <c r="DO177" s="254">
        <f t="shared" si="299"/>
        <v>0</v>
      </c>
      <c r="DP177" s="254">
        <f t="shared" si="300"/>
        <v>0</v>
      </c>
      <c r="DQ177" s="254">
        <f t="shared" si="301"/>
        <v>0</v>
      </c>
      <c r="DR177" s="254">
        <f t="shared" si="302"/>
        <v>0</v>
      </c>
      <c r="DS177" s="254">
        <f t="shared" si="303"/>
        <v>0</v>
      </c>
      <c r="DT177" s="254">
        <f t="shared" si="304"/>
        <v>0</v>
      </c>
      <c r="DU177" s="254">
        <f t="shared" si="305"/>
        <v>0</v>
      </c>
      <c r="DV177" s="254">
        <f t="shared" si="306"/>
        <v>0</v>
      </c>
    </row>
    <row r="178" spans="1:126" ht="24" customHeight="1">
      <c r="A178" s="11" t="str">
        <f ca="1">IF(AG178&lt;&gt;"OK","",CONCATENATE(TEXT('Front Page'!$F$33,"000"),TEXT('Front Page'!$F$31,"000"),"-",LEFT('Front Page'!$R$53,5),"-",LEFT(D178,1),AJ178, "-",TEXT(B178,"000")))</f>
        <v/>
      </c>
      <c r="B178" s="12" t="str">
        <f>IFERROR(IF(E178="","",MAX(B$17:B177)+1),"")</f>
        <v/>
      </c>
      <c r="C178" s="13"/>
      <c r="D178" s="29" t="str">
        <f t="shared" si="20"/>
        <v>None</v>
      </c>
      <c r="E178" s="29" t="str">
        <f t="shared" si="21"/>
        <v/>
      </c>
      <c r="F178" s="29" t="str">
        <f t="shared" si="22"/>
        <v/>
      </c>
      <c r="G178" s="363"/>
      <c r="H178" s="364"/>
      <c r="I178" s="325" t="str">
        <f t="shared" si="23"/>
        <v>No</v>
      </c>
      <c r="J178" s="314">
        <v>0</v>
      </c>
      <c r="K178" s="312">
        <v>0</v>
      </c>
      <c r="L178" s="312">
        <v>0</v>
      </c>
      <c r="M178" s="312">
        <v>0</v>
      </c>
      <c r="N178" s="312">
        <v>0</v>
      </c>
      <c r="O178" s="312">
        <v>0</v>
      </c>
      <c r="P178" s="312">
        <v>0</v>
      </c>
      <c r="Q178" s="312">
        <v>0</v>
      </c>
      <c r="R178" s="312">
        <v>0</v>
      </c>
      <c r="S178" s="312">
        <v>0</v>
      </c>
      <c r="T178" s="312">
        <v>0</v>
      </c>
      <c r="U178" s="312">
        <v>0</v>
      </c>
      <c r="V178" s="313">
        <v>1</v>
      </c>
      <c r="W178" s="313">
        <v>1</v>
      </c>
      <c r="X178" s="312">
        <v>0</v>
      </c>
      <c r="Y178" s="312">
        <v>0</v>
      </c>
      <c r="Z178" s="312">
        <v>0</v>
      </c>
      <c r="AA178" s="14">
        <v>0</v>
      </c>
      <c r="AB178" s="317"/>
      <c r="AC178" s="15" t="str">
        <f t="shared" si="227"/>
        <v/>
      </c>
      <c r="AD178" s="15" t="str">
        <f t="shared" si="228"/>
        <v/>
      </c>
      <c r="AE178" s="16" t="str">
        <f t="shared" si="229"/>
        <v>0 - 0</v>
      </c>
      <c r="AF178" s="20" t="str">
        <f t="shared" si="307"/>
        <v>Not an offer</v>
      </c>
      <c r="AG178" s="276" t="str">
        <f t="shared" si="256"/>
        <v>Not an Offer</v>
      </c>
      <c r="AH178" s="150"/>
      <c r="AI178" s="254">
        <v>162</v>
      </c>
      <c r="AJ178" s="149" t="str">
        <f t="shared" si="257"/>
        <v>00-TAG</v>
      </c>
      <c r="AK178" s="254" t="b">
        <f t="shared" si="15"/>
        <v>0</v>
      </c>
      <c r="AL178" s="254">
        <f t="shared" si="230"/>
        <v>0</v>
      </c>
      <c r="AM178" s="254">
        <f t="shared" si="258"/>
        <v>0</v>
      </c>
      <c r="AN178" s="288">
        <f t="shared" si="231"/>
        <v>0</v>
      </c>
      <c r="AO178" s="288">
        <f>IF(AND($BU178=$BV178,BU178=AO$13),$J178&amp;$K178&amp;$L178&amp;$M178&amp;$N178&amp;$O178&amp;$P178&amp;$Q178&amp;$R178&amp;$S178&amp;$T178&amp;$U178,IFERROR(MATCH($AN178,AO$17:AO177,0),-1000))</f>
        <v>1</v>
      </c>
      <c r="AP178" s="288">
        <f>IF(AND($BU178=$BV178,BV178=AP$13),$J178&amp;$K178&amp;$L178&amp;$M178&amp;$N178&amp;$O178&amp;$P178&amp;$Q178&amp;$R178&amp;$S178&amp;$T178&amp;$U178,IFERROR(MATCH($AN178,AP$17:AP177,0),-1000))</f>
        <v>1</v>
      </c>
      <c r="AQ178" s="288">
        <f>IF(AND($BU178=$BV178,BW178=AQ$13),$J178&amp;$K178&amp;$L178&amp;$M178&amp;$N178&amp;$O178&amp;$P178&amp;$Q178&amp;$R178&amp;$S178&amp;$T178&amp;$U178,IFERROR(MATCH($AN178,AQ$17:AQ177,0),-1000))</f>
        <v>1</v>
      </c>
      <c r="AR178" s="288">
        <f>IF(AND($BU178=$BV178,BX178=AR$13),$J178&amp;$K178&amp;$L178&amp;$M178&amp;$N178&amp;$O178&amp;$P178&amp;$Q178&amp;$R178&amp;$S178&amp;$T178&amp;$U178,IFERROR(MATCH($AN178,AR$17:AR177,0),-1000))</f>
        <v>1</v>
      </c>
      <c r="AS178" s="254">
        <f t="shared" si="311"/>
        <v>0</v>
      </c>
      <c r="AT178" s="261" t="str">
        <f t="shared" si="232"/>
        <v/>
      </c>
      <c r="AU178" s="254" t="str">
        <f t="shared" si="233"/>
        <v/>
      </c>
      <c r="AV178" s="254" t="str">
        <f t="shared" si="234"/>
        <v/>
      </c>
      <c r="AW178" s="254" t="str">
        <f t="shared" si="235"/>
        <v/>
      </c>
      <c r="AX178" s="254" t="str">
        <f t="shared" si="236"/>
        <v/>
      </c>
      <c r="AY178" s="254" t="str">
        <f t="shared" si="237"/>
        <v/>
      </c>
      <c r="AZ178" s="254" t="str">
        <f t="shared" si="238"/>
        <v/>
      </c>
      <c r="BA178" s="254" t="str">
        <f t="shared" si="239"/>
        <v/>
      </c>
      <c r="BB178" s="254" t="str">
        <f t="shared" si="240"/>
        <v/>
      </c>
      <c r="BC178" s="254" t="str">
        <f t="shared" si="241"/>
        <v/>
      </c>
      <c r="BD178" s="254" t="str">
        <f t="shared" si="242"/>
        <v/>
      </c>
      <c r="BE178" s="262" t="str">
        <f t="shared" si="243"/>
        <v/>
      </c>
      <c r="BF178" s="263" t="str">
        <f t="shared" si="244"/>
        <v/>
      </c>
      <c r="BG178" s="254" t="str">
        <f t="shared" si="245"/>
        <v/>
      </c>
      <c r="BH178" s="254" t="str">
        <f t="shared" si="246"/>
        <v/>
      </c>
      <c r="BI178" s="254" t="str">
        <f t="shared" si="247"/>
        <v/>
      </c>
      <c r="BJ178" s="254" t="str">
        <f t="shared" si="248"/>
        <v/>
      </c>
      <c r="BK178" s="254" t="str">
        <f t="shared" si="249"/>
        <v/>
      </c>
      <c r="BL178" s="254" t="str">
        <f t="shared" si="250"/>
        <v/>
      </c>
      <c r="BM178" s="254" t="str">
        <f t="shared" si="251"/>
        <v/>
      </c>
      <c r="BN178" s="254" t="str">
        <f t="shared" si="252"/>
        <v/>
      </c>
      <c r="BO178" s="254" t="str">
        <f t="shared" si="253"/>
        <v/>
      </c>
      <c r="BP178" s="254" t="str">
        <f t="shared" si="254"/>
        <v/>
      </c>
      <c r="BQ178" s="264" t="str">
        <f t="shared" si="255"/>
        <v/>
      </c>
      <c r="BR178" s="261" t="str">
        <f t="shared" si="56"/>
        <v/>
      </c>
      <c r="BS178" s="254" t="str">
        <f t="shared" si="57"/>
        <v/>
      </c>
      <c r="BT178" s="254" t="str">
        <f t="shared" si="312"/>
        <v/>
      </c>
      <c r="BU178" s="265" t="str">
        <f t="shared" si="313"/>
        <v/>
      </c>
      <c r="BV178" s="263" t="str">
        <f t="shared" si="58"/>
        <v/>
      </c>
      <c r="BW178" s="254" t="str">
        <f t="shared" si="314"/>
        <v/>
      </c>
      <c r="BX178" s="254" t="str">
        <f t="shared" si="315"/>
        <v/>
      </c>
      <c r="BY178" s="264" t="str">
        <f t="shared" si="59"/>
        <v/>
      </c>
      <c r="BZ178" s="254" t="str">
        <f t="shared" si="60"/>
        <v/>
      </c>
      <c r="CA178" s="254">
        <f t="shared" si="259"/>
        <v>0</v>
      </c>
      <c r="CB178" s="254">
        <f t="shared" si="260"/>
        <v>0</v>
      </c>
      <c r="CC178" s="254">
        <f t="shared" si="261"/>
        <v>0</v>
      </c>
      <c r="CD178" s="254">
        <f t="shared" si="262"/>
        <v>0</v>
      </c>
      <c r="CE178" s="254">
        <f t="shared" si="263"/>
        <v>0</v>
      </c>
      <c r="CF178" s="254">
        <f t="shared" si="264"/>
        <v>0</v>
      </c>
      <c r="CG178" s="254">
        <f t="shared" si="265"/>
        <v>0</v>
      </c>
      <c r="CH178" s="254">
        <f t="shared" si="266"/>
        <v>0</v>
      </c>
      <c r="CI178" s="254">
        <f t="shared" si="267"/>
        <v>0</v>
      </c>
      <c r="CJ178" s="254">
        <f t="shared" si="268"/>
        <v>0</v>
      </c>
      <c r="CK178" s="254">
        <f t="shared" si="269"/>
        <v>0</v>
      </c>
      <c r="CL178" s="254">
        <f t="shared" si="270"/>
        <v>0</v>
      </c>
      <c r="CM178" s="254">
        <f t="shared" si="271"/>
        <v>0</v>
      </c>
      <c r="CN178" s="254">
        <f t="shared" si="272"/>
        <v>0</v>
      </c>
      <c r="CO178" s="254">
        <f t="shared" si="273"/>
        <v>0</v>
      </c>
      <c r="CP178" s="254">
        <f t="shared" si="274"/>
        <v>0</v>
      </c>
      <c r="CQ178" s="254">
        <f t="shared" si="275"/>
        <v>0</v>
      </c>
      <c r="CR178" s="254">
        <f t="shared" si="276"/>
        <v>0</v>
      </c>
      <c r="CS178" s="254">
        <f t="shared" si="277"/>
        <v>0</v>
      </c>
      <c r="CT178" s="254">
        <f t="shared" si="278"/>
        <v>0</v>
      </c>
      <c r="CU178" s="254">
        <f t="shared" si="279"/>
        <v>0</v>
      </c>
      <c r="CV178" s="254">
        <f t="shared" si="280"/>
        <v>0</v>
      </c>
      <c r="CW178" s="254">
        <f t="shared" si="281"/>
        <v>0</v>
      </c>
      <c r="CX178" s="254">
        <f t="shared" si="282"/>
        <v>0</v>
      </c>
      <c r="CY178" s="254">
        <f t="shared" si="283"/>
        <v>0</v>
      </c>
      <c r="CZ178" s="254">
        <f t="shared" si="284"/>
        <v>0</v>
      </c>
      <c r="DA178" s="254">
        <f t="shared" si="285"/>
        <v>0</v>
      </c>
      <c r="DB178" s="254">
        <f t="shared" si="286"/>
        <v>0</v>
      </c>
      <c r="DC178" s="254">
        <f t="shared" si="287"/>
        <v>0</v>
      </c>
      <c r="DD178" s="254">
        <f t="shared" si="288"/>
        <v>0</v>
      </c>
      <c r="DE178" s="254">
        <f t="shared" si="289"/>
        <v>0</v>
      </c>
      <c r="DF178" s="254">
        <f t="shared" si="290"/>
        <v>0</v>
      </c>
      <c r="DG178" s="254">
        <f t="shared" si="291"/>
        <v>0</v>
      </c>
      <c r="DH178" s="254">
        <f t="shared" si="292"/>
        <v>0</v>
      </c>
      <c r="DI178" s="254">
        <f t="shared" si="293"/>
        <v>0</v>
      </c>
      <c r="DJ178" s="254">
        <f t="shared" si="294"/>
        <v>0</v>
      </c>
      <c r="DK178" s="254">
        <f t="shared" si="295"/>
        <v>0</v>
      </c>
      <c r="DL178" s="254">
        <f t="shared" si="296"/>
        <v>0</v>
      </c>
      <c r="DM178" s="254">
        <f t="shared" si="297"/>
        <v>0</v>
      </c>
      <c r="DN178" s="254">
        <f t="shared" si="298"/>
        <v>0</v>
      </c>
      <c r="DO178" s="254">
        <f t="shared" si="299"/>
        <v>0</v>
      </c>
      <c r="DP178" s="254">
        <f t="shared" si="300"/>
        <v>0</v>
      </c>
      <c r="DQ178" s="254">
        <f t="shared" si="301"/>
        <v>0</v>
      </c>
      <c r="DR178" s="254">
        <f t="shared" si="302"/>
        <v>0</v>
      </c>
      <c r="DS178" s="254">
        <f t="shared" si="303"/>
        <v>0</v>
      </c>
      <c r="DT178" s="254">
        <f t="shared" si="304"/>
        <v>0</v>
      </c>
      <c r="DU178" s="254">
        <f t="shared" si="305"/>
        <v>0</v>
      </c>
      <c r="DV178" s="254">
        <f t="shared" si="306"/>
        <v>0</v>
      </c>
    </row>
    <row r="179" spans="1:126" ht="24" customHeight="1">
      <c r="A179" s="11" t="str">
        <f ca="1">IF(AG179&lt;&gt;"OK","",CONCATENATE(TEXT('Front Page'!$F$33,"000"),TEXT('Front Page'!$F$31,"000"),"-",LEFT('Front Page'!$R$53,5),"-",LEFT(D179,1),AJ179, "-",TEXT(B179,"000")))</f>
        <v/>
      </c>
      <c r="B179" s="12" t="str">
        <f>IFERROR(IF(E179="","",MAX(B$17:B178)+1),"")</f>
        <v/>
      </c>
      <c r="C179" s="13"/>
      <c r="D179" s="29" t="str">
        <f t="shared" si="20"/>
        <v>None</v>
      </c>
      <c r="E179" s="29" t="str">
        <f t="shared" si="21"/>
        <v/>
      </c>
      <c r="F179" s="29" t="str">
        <f t="shared" si="22"/>
        <v/>
      </c>
      <c r="G179" s="363"/>
      <c r="H179" s="364"/>
      <c r="I179" s="325" t="str">
        <f t="shared" si="23"/>
        <v>No</v>
      </c>
      <c r="J179" s="314">
        <v>0</v>
      </c>
      <c r="K179" s="312">
        <v>0</v>
      </c>
      <c r="L179" s="312">
        <v>0</v>
      </c>
      <c r="M179" s="312">
        <v>0</v>
      </c>
      <c r="N179" s="312">
        <v>0</v>
      </c>
      <c r="O179" s="312">
        <v>0</v>
      </c>
      <c r="P179" s="312">
        <v>0</v>
      </c>
      <c r="Q179" s="312">
        <v>0</v>
      </c>
      <c r="R179" s="312">
        <v>0</v>
      </c>
      <c r="S179" s="312">
        <v>0</v>
      </c>
      <c r="T179" s="312">
        <v>0</v>
      </c>
      <c r="U179" s="312">
        <v>0</v>
      </c>
      <c r="V179" s="313">
        <v>1</v>
      </c>
      <c r="W179" s="313">
        <v>1</v>
      </c>
      <c r="X179" s="312">
        <v>0</v>
      </c>
      <c r="Y179" s="312">
        <v>0</v>
      </c>
      <c r="Z179" s="312">
        <v>0</v>
      </c>
      <c r="AA179" s="14">
        <v>0</v>
      </c>
      <c r="AB179" s="317"/>
      <c r="AC179" s="15" t="str">
        <f t="shared" si="227"/>
        <v/>
      </c>
      <c r="AD179" s="15" t="str">
        <f t="shared" si="228"/>
        <v/>
      </c>
      <c r="AE179" s="16" t="str">
        <f t="shared" si="229"/>
        <v>0 - 0</v>
      </c>
      <c r="AF179" s="20" t="str">
        <f t="shared" si="307"/>
        <v>Not an offer</v>
      </c>
      <c r="AG179" s="276" t="str">
        <f t="shared" si="256"/>
        <v>Not an Offer</v>
      </c>
      <c r="AH179" s="150"/>
      <c r="AI179" s="254">
        <v>163</v>
      </c>
      <c r="AJ179" s="149" t="str">
        <f t="shared" si="257"/>
        <v>00-TAG</v>
      </c>
      <c r="AK179" s="254" t="b">
        <f t="shared" si="15"/>
        <v>0</v>
      </c>
      <c r="AL179" s="254">
        <f t="shared" si="230"/>
        <v>0</v>
      </c>
      <c r="AM179" s="254">
        <f t="shared" si="258"/>
        <v>0</v>
      </c>
      <c r="AN179" s="288">
        <f t="shared" si="231"/>
        <v>0</v>
      </c>
      <c r="AO179" s="288">
        <f>IF(AND($BU179=$BV179,BU179=AO$13),$J179&amp;$K179&amp;$L179&amp;$M179&amp;$N179&amp;$O179&amp;$P179&amp;$Q179&amp;$R179&amp;$S179&amp;$T179&amp;$U179,IFERROR(MATCH($AN179,AO$17:AO178,0),-1000))</f>
        <v>1</v>
      </c>
      <c r="AP179" s="288">
        <f>IF(AND($BU179=$BV179,BV179=AP$13),$J179&amp;$K179&amp;$L179&amp;$M179&amp;$N179&amp;$O179&amp;$P179&amp;$Q179&amp;$R179&amp;$S179&amp;$T179&amp;$U179,IFERROR(MATCH($AN179,AP$17:AP178,0),-1000))</f>
        <v>1</v>
      </c>
      <c r="AQ179" s="288">
        <f>IF(AND($BU179=$BV179,BW179=AQ$13),$J179&amp;$K179&amp;$L179&amp;$M179&amp;$N179&amp;$O179&amp;$P179&amp;$Q179&amp;$R179&amp;$S179&amp;$T179&amp;$U179,IFERROR(MATCH($AN179,AQ$17:AQ178,0),-1000))</f>
        <v>1</v>
      </c>
      <c r="AR179" s="288">
        <f>IF(AND($BU179=$BV179,BX179=AR$13),$J179&amp;$K179&amp;$L179&amp;$M179&amp;$N179&amp;$O179&amp;$P179&amp;$Q179&amp;$R179&amp;$S179&amp;$T179&amp;$U179,IFERROR(MATCH($AN179,AR$17:AR178,0),-1000))</f>
        <v>1</v>
      </c>
      <c r="AS179" s="254">
        <f t="shared" si="311"/>
        <v>0</v>
      </c>
      <c r="AT179" s="261" t="str">
        <f t="shared" si="232"/>
        <v/>
      </c>
      <c r="AU179" s="254" t="str">
        <f t="shared" si="233"/>
        <v/>
      </c>
      <c r="AV179" s="254" t="str">
        <f t="shared" si="234"/>
        <v/>
      </c>
      <c r="AW179" s="254" t="str">
        <f t="shared" si="235"/>
        <v/>
      </c>
      <c r="AX179" s="254" t="str">
        <f t="shared" si="236"/>
        <v/>
      </c>
      <c r="AY179" s="254" t="str">
        <f t="shared" si="237"/>
        <v/>
      </c>
      <c r="AZ179" s="254" t="str">
        <f t="shared" si="238"/>
        <v/>
      </c>
      <c r="BA179" s="254" t="str">
        <f t="shared" si="239"/>
        <v/>
      </c>
      <c r="BB179" s="254" t="str">
        <f t="shared" si="240"/>
        <v/>
      </c>
      <c r="BC179" s="254" t="str">
        <f t="shared" si="241"/>
        <v/>
      </c>
      <c r="BD179" s="254" t="str">
        <f t="shared" si="242"/>
        <v/>
      </c>
      <c r="BE179" s="262" t="str">
        <f t="shared" si="243"/>
        <v/>
      </c>
      <c r="BF179" s="263" t="str">
        <f t="shared" si="244"/>
        <v/>
      </c>
      <c r="BG179" s="254" t="str">
        <f t="shared" si="245"/>
        <v/>
      </c>
      <c r="BH179" s="254" t="str">
        <f t="shared" si="246"/>
        <v/>
      </c>
      <c r="BI179" s="254" t="str">
        <f t="shared" si="247"/>
        <v/>
      </c>
      <c r="BJ179" s="254" t="str">
        <f t="shared" si="248"/>
        <v/>
      </c>
      <c r="BK179" s="254" t="str">
        <f t="shared" si="249"/>
        <v/>
      </c>
      <c r="BL179" s="254" t="str">
        <f t="shared" si="250"/>
        <v/>
      </c>
      <c r="BM179" s="254" t="str">
        <f t="shared" si="251"/>
        <v/>
      </c>
      <c r="BN179" s="254" t="str">
        <f t="shared" si="252"/>
        <v/>
      </c>
      <c r="BO179" s="254" t="str">
        <f t="shared" si="253"/>
        <v/>
      </c>
      <c r="BP179" s="254" t="str">
        <f t="shared" si="254"/>
        <v/>
      </c>
      <c r="BQ179" s="264" t="str">
        <f t="shared" si="255"/>
        <v/>
      </c>
      <c r="BR179" s="261" t="str">
        <f t="shared" si="56"/>
        <v/>
      </c>
      <c r="BS179" s="254" t="str">
        <f t="shared" si="57"/>
        <v/>
      </c>
      <c r="BT179" s="254" t="str">
        <f t="shared" si="312"/>
        <v/>
      </c>
      <c r="BU179" s="265" t="str">
        <f t="shared" si="313"/>
        <v/>
      </c>
      <c r="BV179" s="263" t="str">
        <f t="shared" si="58"/>
        <v/>
      </c>
      <c r="BW179" s="254" t="str">
        <f t="shared" si="314"/>
        <v/>
      </c>
      <c r="BX179" s="254" t="str">
        <f t="shared" si="315"/>
        <v/>
      </c>
      <c r="BY179" s="264" t="str">
        <f t="shared" si="59"/>
        <v/>
      </c>
      <c r="BZ179" s="254" t="str">
        <f t="shared" si="60"/>
        <v/>
      </c>
      <c r="CA179" s="254">
        <f t="shared" si="259"/>
        <v>0</v>
      </c>
      <c r="CB179" s="254">
        <f t="shared" si="260"/>
        <v>0</v>
      </c>
      <c r="CC179" s="254">
        <f t="shared" si="261"/>
        <v>0</v>
      </c>
      <c r="CD179" s="254">
        <f t="shared" si="262"/>
        <v>0</v>
      </c>
      <c r="CE179" s="254">
        <f t="shared" si="263"/>
        <v>0</v>
      </c>
      <c r="CF179" s="254">
        <f t="shared" si="264"/>
        <v>0</v>
      </c>
      <c r="CG179" s="254">
        <f t="shared" si="265"/>
        <v>0</v>
      </c>
      <c r="CH179" s="254">
        <f t="shared" si="266"/>
        <v>0</v>
      </c>
      <c r="CI179" s="254">
        <f t="shared" si="267"/>
        <v>0</v>
      </c>
      <c r="CJ179" s="254">
        <f t="shared" si="268"/>
        <v>0</v>
      </c>
      <c r="CK179" s="254">
        <f t="shared" si="269"/>
        <v>0</v>
      </c>
      <c r="CL179" s="254">
        <f t="shared" si="270"/>
        <v>0</v>
      </c>
      <c r="CM179" s="254">
        <f t="shared" si="271"/>
        <v>0</v>
      </c>
      <c r="CN179" s="254">
        <f t="shared" si="272"/>
        <v>0</v>
      </c>
      <c r="CO179" s="254">
        <f t="shared" si="273"/>
        <v>0</v>
      </c>
      <c r="CP179" s="254">
        <f t="shared" si="274"/>
        <v>0</v>
      </c>
      <c r="CQ179" s="254">
        <f t="shared" si="275"/>
        <v>0</v>
      </c>
      <c r="CR179" s="254">
        <f t="shared" si="276"/>
        <v>0</v>
      </c>
      <c r="CS179" s="254">
        <f t="shared" si="277"/>
        <v>0</v>
      </c>
      <c r="CT179" s="254">
        <f t="shared" si="278"/>
        <v>0</v>
      </c>
      <c r="CU179" s="254">
        <f t="shared" si="279"/>
        <v>0</v>
      </c>
      <c r="CV179" s="254">
        <f t="shared" si="280"/>
        <v>0</v>
      </c>
      <c r="CW179" s="254">
        <f t="shared" si="281"/>
        <v>0</v>
      </c>
      <c r="CX179" s="254">
        <f t="shared" si="282"/>
        <v>0</v>
      </c>
      <c r="CY179" s="254">
        <f t="shared" si="283"/>
        <v>0</v>
      </c>
      <c r="CZ179" s="254">
        <f t="shared" si="284"/>
        <v>0</v>
      </c>
      <c r="DA179" s="254">
        <f t="shared" si="285"/>
        <v>0</v>
      </c>
      <c r="DB179" s="254">
        <f t="shared" si="286"/>
        <v>0</v>
      </c>
      <c r="DC179" s="254">
        <f t="shared" si="287"/>
        <v>0</v>
      </c>
      <c r="DD179" s="254">
        <f t="shared" si="288"/>
        <v>0</v>
      </c>
      <c r="DE179" s="254">
        <f t="shared" si="289"/>
        <v>0</v>
      </c>
      <c r="DF179" s="254">
        <f t="shared" si="290"/>
        <v>0</v>
      </c>
      <c r="DG179" s="254">
        <f t="shared" si="291"/>
        <v>0</v>
      </c>
      <c r="DH179" s="254">
        <f t="shared" si="292"/>
        <v>0</v>
      </c>
      <c r="DI179" s="254">
        <f t="shared" si="293"/>
        <v>0</v>
      </c>
      <c r="DJ179" s="254">
        <f t="shared" si="294"/>
        <v>0</v>
      </c>
      <c r="DK179" s="254">
        <f t="shared" si="295"/>
        <v>0</v>
      </c>
      <c r="DL179" s="254">
        <f t="shared" si="296"/>
        <v>0</v>
      </c>
      <c r="DM179" s="254">
        <f t="shared" si="297"/>
        <v>0</v>
      </c>
      <c r="DN179" s="254">
        <f t="shared" si="298"/>
        <v>0</v>
      </c>
      <c r="DO179" s="254">
        <f t="shared" si="299"/>
        <v>0</v>
      </c>
      <c r="DP179" s="254">
        <f t="shared" si="300"/>
        <v>0</v>
      </c>
      <c r="DQ179" s="254">
        <f t="shared" si="301"/>
        <v>0</v>
      </c>
      <c r="DR179" s="254">
        <f t="shared" si="302"/>
        <v>0</v>
      </c>
      <c r="DS179" s="254">
        <f t="shared" si="303"/>
        <v>0</v>
      </c>
      <c r="DT179" s="254">
        <f t="shared" si="304"/>
        <v>0</v>
      </c>
      <c r="DU179" s="254">
        <f t="shared" si="305"/>
        <v>0</v>
      </c>
      <c r="DV179" s="254">
        <f t="shared" si="306"/>
        <v>0</v>
      </c>
    </row>
    <row r="180" spans="1:126" ht="24" customHeight="1">
      <c r="A180" s="11" t="str">
        <f ca="1">IF(AG180&lt;&gt;"OK","",CONCATENATE(TEXT('Front Page'!$F$33,"000"),TEXT('Front Page'!$F$31,"000"),"-",LEFT('Front Page'!$R$53,5),"-",LEFT(D180,1),AJ180, "-",TEXT(B180,"000")))</f>
        <v/>
      </c>
      <c r="B180" s="12" t="str">
        <f>IFERROR(IF(E180="","",MAX(B$17:B179)+1),"")</f>
        <v/>
      </c>
      <c r="C180" s="13"/>
      <c r="D180" s="29" t="str">
        <f t="shared" si="20"/>
        <v>None</v>
      </c>
      <c r="E180" s="29" t="str">
        <f t="shared" si="21"/>
        <v/>
      </c>
      <c r="F180" s="29" t="str">
        <f t="shared" si="22"/>
        <v/>
      </c>
      <c r="G180" s="363"/>
      <c r="H180" s="364"/>
      <c r="I180" s="325" t="str">
        <f t="shared" si="23"/>
        <v>No</v>
      </c>
      <c r="J180" s="314">
        <v>0</v>
      </c>
      <c r="K180" s="312">
        <v>0</v>
      </c>
      <c r="L180" s="312">
        <v>0</v>
      </c>
      <c r="M180" s="312">
        <v>0</v>
      </c>
      <c r="N180" s="312">
        <v>0</v>
      </c>
      <c r="O180" s="312">
        <v>0</v>
      </c>
      <c r="P180" s="312">
        <v>0</v>
      </c>
      <c r="Q180" s="312">
        <v>0</v>
      </c>
      <c r="R180" s="312">
        <v>0</v>
      </c>
      <c r="S180" s="312">
        <v>0</v>
      </c>
      <c r="T180" s="312">
        <v>0</v>
      </c>
      <c r="U180" s="312">
        <v>0</v>
      </c>
      <c r="V180" s="313">
        <v>1</v>
      </c>
      <c r="W180" s="313">
        <v>1</v>
      </c>
      <c r="X180" s="312">
        <v>0</v>
      </c>
      <c r="Y180" s="312">
        <v>0</v>
      </c>
      <c r="Z180" s="312">
        <v>0</v>
      </c>
      <c r="AA180" s="14">
        <v>0</v>
      </c>
      <c r="AB180" s="317"/>
      <c r="AC180" s="15" t="str">
        <f t="shared" si="227"/>
        <v/>
      </c>
      <c r="AD180" s="15" t="str">
        <f t="shared" si="228"/>
        <v/>
      </c>
      <c r="AE180" s="16" t="str">
        <f t="shared" si="229"/>
        <v>0 - 0</v>
      </c>
      <c r="AF180" s="20" t="str">
        <f t="shared" si="307"/>
        <v>Not an offer</v>
      </c>
      <c r="AG180" s="276" t="str">
        <f t="shared" si="256"/>
        <v>Not an Offer</v>
      </c>
      <c r="AH180" s="150"/>
      <c r="AI180" s="254">
        <v>164</v>
      </c>
      <c r="AJ180" s="149" t="str">
        <f t="shared" si="257"/>
        <v>00-TAG</v>
      </c>
      <c r="AK180" s="254" t="b">
        <f t="shared" si="15"/>
        <v>0</v>
      </c>
      <c r="AL180" s="254">
        <f t="shared" si="230"/>
        <v>0</v>
      </c>
      <c r="AM180" s="254">
        <f t="shared" si="258"/>
        <v>0</v>
      </c>
      <c r="AN180" s="288">
        <f t="shared" si="231"/>
        <v>0</v>
      </c>
      <c r="AO180" s="288">
        <f>IF(AND($BU180=$BV180,BU180=AO$13),$J180&amp;$K180&amp;$L180&amp;$M180&amp;$N180&amp;$O180&amp;$P180&amp;$Q180&amp;$R180&amp;$S180&amp;$T180&amp;$U180,IFERROR(MATCH($AN180,AO$17:AO179,0),-1000))</f>
        <v>1</v>
      </c>
      <c r="AP180" s="288">
        <f>IF(AND($BU180=$BV180,BV180=AP$13),$J180&amp;$K180&amp;$L180&amp;$M180&amp;$N180&amp;$O180&amp;$P180&amp;$Q180&amp;$R180&amp;$S180&amp;$T180&amp;$U180,IFERROR(MATCH($AN180,AP$17:AP179,0),-1000))</f>
        <v>1</v>
      </c>
      <c r="AQ180" s="288">
        <f>IF(AND($BU180=$BV180,BW180=AQ$13),$J180&amp;$K180&amp;$L180&amp;$M180&amp;$N180&amp;$O180&amp;$P180&amp;$Q180&amp;$R180&amp;$S180&amp;$T180&amp;$U180,IFERROR(MATCH($AN180,AQ$17:AQ179,0),-1000))</f>
        <v>1</v>
      </c>
      <c r="AR180" s="288">
        <f>IF(AND($BU180=$BV180,BX180=AR$13),$J180&amp;$K180&amp;$L180&amp;$M180&amp;$N180&amp;$O180&amp;$P180&amp;$Q180&amp;$R180&amp;$S180&amp;$T180&amp;$U180,IFERROR(MATCH($AN180,AR$17:AR179,0),-1000))</f>
        <v>1</v>
      </c>
      <c r="AS180" s="254">
        <f t="shared" si="311"/>
        <v>0</v>
      </c>
      <c r="AT180" s="261" t="str">
        <f t="shared" si="232"/>
        <v/>
      </c>
      <c r="AU180" s="254" t="str">
        <f t="shared" si="233"/>
        <v/>
      </c>
      <c r="AV180" s="254" t="str">
        <f t="shared" si="234"/>
        <v/>
      </c>
      <c r="AW180" s="254" t="str">
        <f t="shared" si="235"/>
        <v/>
      </c>
      <c r="AX180" s="254" t="str">
        <f t="shared" si="236"/>
        <v/>
      </c>
      <c r="AY180" s="254" t="str">
        <f t="shared" si="237"/>
        <v/>
      </c>
      <c r="AZ180" s="254" t="str">
        <f t="shared" si="238"/>
        <v/>
      </c>
      <c r="BA180" s="254" t="str">
        <f t="shared" si="239"/>
        <v/>
      </c>
      <c r="BB180" s="254" t="str">
        <f t="shared" si="240"/>
        <v/>
      </c>
      <c r="BC180" s="254" t="str">
        <f t="shared" si="241"/>
        <v/>
      </c>
      <c r="BD180" s="254" t="str">
        <f t="shared" si="242"/>
        <v/>
      </c>
      <c r="BE180" s="262" t="str">
        <f t="shared" si="243"/>
        <v/>
      </c>
      <c r="BF180" s="263" t="str">
        <f t="shared" si="244"/>
        <v/>
      </c>
      <c r="BG180" s="254" t="str">
        <f t="shared" si="245"/>
        <v/>
      </c>
      <c r="BH180" s="254" t="str">
        <f t="shared" si="246"/>
        <v/>
      </c>
      <c r="BI180" s="254" t="str">
        <f t="shared" si="247"/>
        <v/>
      </c>
      <c r="BJ180" s="254" t="str">
        <f t="shared" si="248"/>
        <v/>
      </c>
      <c r="BK180" s="254" t="str">
        <f t="shared" si="249"/>
        <v/>
      </c>
      <c r="BL180" s="254" t="str">
        <f t="shared" si="250"/>
        <v/>
      </c>
      <c r="BM180" s="254" t="str">
        <f t="shared" si="251"/>
        <v/>
      </c>
      <c r="BN180" s="254" t="str">
        <f t="shared" si="252"/>
        <v/>
      </c>
      <c r="BO180" s="254" t="str">
        <f t="shared" si="253"/>
        <v/>
      </c>
      <c r="BP180" s="254" t="str">
        <f t="shared" si="254"/>
        <v/>
      </c>
      <c r="BQ180" s="264" t="str">
        <f t="shared" si="255"/>
        <v/>
      </c>
      <c r="BR180" s="261" t="str">
        <f t="shared" si="56"/>
        <v/>
      </c>
      <c r="BS180" s="254" t="str">
        <f t="shared" si="57"/>
        <v/>
      </c>
      <c r="BT180" s="254" t="str">
        <f t="shared" si="312"/>
        <v/>
      </c>
      <c r="BU180" s="265" t="str">
        <f t="shared" si="313"/>
        <v/>
      </c>
      <c r="BV180" s="263" t="str">
        <f t="shared" si="58"/>
        <v/>
      </c>
      <c r="BW180" s="254" t="str">
        <f t="shared" si="314"/>
        <v/>
      </c>
      <c r="BX180" s="254" t="str">
        <f t="shared" si="315"/>
        <v/>
      </c>
      <c r="BY180" s="264" t="str">
        <f t="shared" si="59"/>
        <v/>
      </c>
      <c r="BZ180" s="254" t="str">
        <f t="shared" si="60"/>
        <v/>
      </c>
      <c r="CA180" s="254">
        <f t="shared" si="259"/>
        <v>0</v>
      </c>
      <c r="CB180" s="254">
        <f t="shared" si="260"/>
        <v>0</v>
      </c>
      <c r="CC180" s="254">
        <f t="shared" si="261"/>
        <v>0</v>
      </c>
      <c r="CD180" s="254">
        <f t="shared" si="262"/>
        <v>0</v>
      </c>
      <c r="CE180" s="254">
        <f t="shared" si="263"/>
        <v>0</v>
      </c>
      <c r="CF180" s="254">
        <f t="shared" si="264"/>
        <v>0</v>
      </c>
      <c r="CG180" s="254">
        <f t="shared" si="265"/>
        <v>0</v>
      </c>
      <c r="CH180" s="254">
        <f t="shared" si="266"/>
        <v>0</v>
      </c>
      <c r="CI180" s="254">
        <f t="shared" si="267"/>
        <v>0</v>
      </c>
      <c r="CJ180" s="254">
        <f t="shared" si="268"/>
        <v>0</v>
      </c>
      <c r="CK180" s="254">
        <f t="shared" si="269"/>
        <v>0</v>
      </c>
      <c r="CL180" s="254">
        <f t="shared" si="270"/>
        <v>0</v>
      </c>
      <c r="CM180" s="254">
        <f t="shared" si="271"/>
        <v>0</v>
      </c>
      <c r="CN180" s="254">
        <f t="shared" si="272"/>
        <v>0</v>
      </c>
      <c r="CO180" s="254">
        <f t="shared" si="273"/>
        <v>0</v>
      </c>
      <c r="CP180" s="254">
        <f t="shared" si="274"/>
        <v>0</v>
      </c>
      <c r="CQ180" s="254">
        <f t="shared" si="275"/>
        <v>0</v>
      </c>
      <c r="CR180" s="254">
        <f t="shared" si="276"/>
        <v>0</v>
      </c>
      <c r="CS180" s="254">
        <f t="shared" si="277"/>
        <v>0</v>
      </c>
      <c r="CT180" s="254">
        <f t="shared" si="278"/>
        <v>0</v>
      </c>
      <c r="CU180" s="254">
        <f t="shared" si="279"/>
        <v>0</v>
      </c>
      <c r="CV180" s="254">
        <f t="shared" si="280"/>
        <v>0</v>
      </c>
      <c r="CW180" s="254">
        <f t="shared" si="281"/>
        <v>0</v>
      </c>
      <c r="CX180" s="254">
        <f t="shared" si="282"/>
        <v>0</v>
      </c>
      <c r="CY180" s="254">
        <f t="shared" si="283"/>
        <v>0</v>
      </c>
      <c r="CZ180" s="254">
        <f t="shared" si="284"/>
        <v>0</v>
      </c>
      <c r="DA180" s="254">
        <f t="shared" si="285"/>
        <v>0</v>
      </c>
      <c r="DB180" s="254">
        <f t="shared" si="286"/>
        <v>0</v>
      </c>
      <c r="DC180" s="254">
        <f t="shared" si="287"/>
        <v>0</v>
      </c>
      <c r="DD180" s="254">
        <f t="shared" si="288"/>
        <v>0</v>
      </c>
      <c r="DE180" s="254">
        <f t="shared" si="289"/>
        <v>0</v>
      </c>
      <c r="DF180" s="254">
        <f t="shared" si="290"/>
        <v>0</v>
      </c>
      <c r="DG180" s="254">
        <f t="shared" si="291"/>
        <v>0</v>
      </c>
      <c r="DH180" s="254">
        <f t="shared" si="292"/>
        <v>0</v>
      </c>
      <c r="DI180" s="254">
        <f t="shared" si="293"/>
        <v>0</v>
      </c>
      <c r="DJ180" s="254">
        <f t="shared" si="294"/>
        <v>0</v>
      </c>
      <c r="DK180" s="254">
        <f t="shared" si="295"/>
        <v>0</v>
      </c>
      <c r="DL180" s="254">
        <f t="shared" si="296"/>
        <v>0</v>
      </c>
      <c r="DM180" s="254">
        <f t="shared" si="297"/>
        <v>0</v>
      </c>
      <c r="DN180" s="254">
        <f t="shared" si="298"/>
        <v>0</v>
      </c>
      <c r="DO180" s="254">
        <f t="shared" si="299"/>
        <v>0</v>
      </c>
      <c r="DP180" s="254">
        <f t="shared" si="300"/>
        <v>0</v>
      </c>
      <c r="DQ180" s="254">
        <f t="shared" si="301"/>
        <v>0</v>
      </c>
      <c r="DR180" s="254">
        <f t="shared" si="302"/>
        <v>0</v>
      </c>
      <c r="DS180" s="254">
        <f t="shared" si="303"/>
        <v>0</v>
      </c>
      <c r="DT180" s="254">
        <f t="shared" si="304"/>
        <v>0</v>
      </c>
      <c r="DU180" s="254">
        <f t="shared" si="305"/>
        <v>0</v>
      </c>
      <c r="DV180" s="254">
        <f t="shared" si="306"/>
        <v>0</v>
      </c>
    </row>
    <row r="181" spans="1:126" ht="24" customHeight="1">
      <c r="A181" s="11" t="str">
        <f ca="1">IF(AG181&lt;&gt;"OK","",CONCATENATE(TEXT('Front Page'!$F$33,"000"),TEXT('Front Page'!$F$31,"000"),"-",LEFT('Front Page'!$R$53,5),"-",LEFT(D181,1),AJ181, "-",TEXT(B181,"000")))</f>
        <v/>
      </c>
      <c r="B181" s="12" t="str">
        <f>IFERROR(IF(E181="","",MAX(B$17:B180)+1),"")</f>
        <v/>
      </c>
      <c r="C181" s="13"/>
      <c r="D181" s="29" t="str">
        <f t="shared" si="20"/>
        <v>None</v>
      </c>
      <c r="E181" s="29" t="str">
        <f t="shared" si="21"/>
        <v/>
      </c>
      <c r="F181" s="29" t="str">
        <f t="shared" si="22"/>
        <v/>
      </c>
      <c r="G181" s="363"/>
      <c r="H181" s="364"/>
      <c r="I181" s="325" t="str">
        <f t="shared" si="23"/>
        <v>No</v>
      </c>
      <c r="J181" s="314">
        <v>0</v>
      </c>
      <c r="K181" s="312">
        <v>0</v>
      </c>
      <c r="L181" s="312">
        <v>0</v>
      </c>
      <c r="M181" s="312">
        <v>0</v>
      </c>
      <c r="N181" s="312">
        <v>0</v>
      </c>
      <c r="O181" s="312">
        <v>0</v>
      </c>
      <c r="P181" s="312">
        <v>0</v>
      </c>
      <c r="Q181" s="312">
        <v>0</v>
      </c>
      <c r="R181" s="312">
        <v>0</v>
      </c>
      <c r="S181" s="312">
        <v>0</v>
      </c>
      <c r="T181" s="312">
        <v>0</v>
      </c>
      <c r="U181" s="312">
        <v>0</v>
      </c>
      <c r="V181" s="313">
        <v>1</v>
      </c>
      <c r="W181" s="313">
        <v>1</v>
      </c>
      <c r="X181" s="312">
        <v>0</v>
      </c>
      <c r="Y181" s="312">
        <v>0</v>
      </c>
      <c r="Z181" s="312">
        <v>0</v>
      </c>
      <c r="AA181" s="14">
        <v>0</v>
      </c>
      <c r="AB181" s="317"/>
      <c r="AC181" s="15" t="str">
        <f t="shared" si="227"/>
        <v/>
      </c>
      <c r="AD181" s="15" t="str">
        <f t="shared" si="228"/>
        <v/>
      </c>
      <c r="AE181" s="16" t="str">
        <f t="shared" si="229"/>
        <v>0 - 0</v>
      </c>
      <c r="AF181" s="20" t="str">
        <f t="shared" si="307"/>
        <v>Not an offer</v>
      </c>
      <c r="AG181" s="276" t="str">
        <f t="shared" si="256"/>
        <v>Not an Offer</v>
      </c>
      <c r="AH181" s="150"/>
      <c r="AI181" s="254">
        <v>165</v>
      </c>
      <c r="AJ181" s="149" t="str">
        <f t="shared" si="257"/>
        <v>00-TAG</v>
      </c>
      <c r="AK181" s="254" t="b">
        <f t="shared" si="15"/>
        <v>0</v>
      </c>
      <c r="AL181" s="254">
        <f t="shared" si="230"/>
        <v>0</v>
      </c>
      <c r="AM181" s="254">
        <f t="shared" si="258"/>
        <v>0</v>
      </c>
      <c r="AN181" s="288">
        <f t="shared" si="231"/>
        <v>0</v>
      </c>
      <c r="AO181" s="288">
        <f>IF(AND($BU181=$BV181,BU181=AO$13),$J181&amp;$K181&amp;$L181&amp;$M181&amp;$N181&amp;$O181&amp;$P181&amp;$Q181&amp;$R181&amp;$S181&amp;$T181&amp;$U181,IFERROR(MATCH($AN181,AO$17:AO180,0),-1000))</f>
        <v>1</v>
      </c>
      <c r="AP181" s="288">
        <f>IF(AND($BU181=$BV181,BV181=AP$13),$J181&amp;$K181&amp;$L181&amp;$M181&amp;$N181&amp;$O181&amp;$P181&amp;$Q181&amp;$R181&amp;$S181&amp;$T181&amp;$U181,IFERROR(MATCH($AN181,AP$17:AP180,0),-1000))</f>
        <v>1</v>
      </c>
      <c r="AQ181" s="288">
        <f>IF(AND($BU181=$BV181,BW181=AQ$13),$J181&amp;$K181&amp;$L181&amp;$M181&amp;$N181&amp;$O181&amp;$P181&amp;$Q181&amp;$R181&amp;$S181&amp;$T181&amp;$U181,IFERROR(MATCH($AN181,AQ$17:AQ180,0),-1000))</f>
        <v>1</v>
      </c>
      <c r="AR181" s="288">
        <f>IF(AND($BU181=$BV181,BX181=AR$13),$J181&amp;$K181&amp;$L181&amp;$M181&amp;$N181&amp;$O181&amp;$P181&amp;$Q181&amp;$R181&amp;$S181&amp;$T181&amp;$U181,IFERROR(MATCH($AN181,AR$17:AR180,0),-1000))</f>
        <v>1</v>
      </c>
      <c r="AS181" s="254">
        <f t="shared" si="311"/>
        <v>0</v>
      </c>
      <c r="AT181" s="261" t="str">
        <f t="shared" si="232"/>
        <v/>
      </c>
      <c r="AU181" s="254" t="str">
        <f t="shared" si="233"/>
        <v/>
      </c>
      <c r="AV181" s="254" t="str">
        <f t="shared" si="234"/>
        <v/>
      </c>
      <c r="AW181" s="254" t="str">
        <f t="shared" si="235"/>
        <v/>
      </c>
      <c r="AX181" s="254" t="str">
        <f t="shared" si="236"/>
        <v/>
      </c>
      <c r="AY181" s="254" t="str">
        <f t="shared" si="237"/>
        <v/>
      </c>
      <c r="AZ181" s="254" t="str">
        <f t="shared" si="238"/>
        <v/>
      </c>
      <c r="BA181" s="254" t="str">
        <f t="shared" si="239"/>
        <v/>
      </c>
      <c r="BB181" s="254" t="str">
        <f t="shared" si="240"/>
        <v/>
      </c>
      <c r="BC181" s="254" t="str">
        <f t="shared" si="241"/>
        <v/>
      </c>
      <c r="BD181" s="254" t="str">
        <f t="shared" si="242"/>
        <v/>
      </c>
      <c r="BE181" s="262" t="str">
        <f t="shared" si="243"/>
        <v/>
      </c>
      <c r="BF181" s="263" t="str">
        <f t="shared" si="244"/>
        <v/>
      </c>
      <c r="BG181" s="254" t="str">
        <f t="shared" si="245"/>
        <v/>
      </c>
      <c r="BH181" s="254" t="str">
        <f t="shared" si="246"/>
        <v/>
      </c>
      <c r="BI181" s="254" t="str">
        <f t="shared" si="247"/>
        <v/>
      </c>
      <c r="BJ181" s="254" t="str">
        <f t="shared" si="248"/>
        <v/>
      </c>
      <c r="BK181" s="254" t="str">
        <f t="shared" si="249"/>
        <v/>
      </c>
      <c r="BL181" s="254" t="str">
        <f t="shared" si="250"/>
        <v/>
      </c>
      <c r="BM181" s="254" t="str">
        <f t="shared" si="251"/>
        <v/>
      </c>
      <c r="BN181" s="254" t="str">
        <f t="shared" si="252"/>
        <v/>
      </c>
      <c r="BO181" s="254" t="str">
        <f t="shared" si="253"/>
        <v/>
      </c>
      <c r="BP181" s="254" t="str">
        <f t="shared" si="254"/>
        <v/>
      </c>
      <c r="BQ181" s="264" t="str">
        <f t="shared" si="255"/>
        <v/>
      </c>
      <c r="BR181" s="261" t="str">
        <f t="shared" si="56"/>
        <v/>
      </c>
      <c r="BS181" s="254" t="str">
        <f t="shared" si="57"/>
        <v/>
      </c>
      <c r="BT181" s="254" t="str">
        <f t="shared" si="312"/>
        <v/>
      </c>
      <c r="BU181" s="265" t="str">
        <f t="shared" si="313"/>
        <v/>
      </c>
      <c r="BV181" s="263" t="str">
        <f t="shared" si="58"/>
        <v/>
      </c>
      <c r="BW181" s="254" t="str">
        <f t="shared" si="314"/>
        <v/>
      </c>
      <c r="BX181" s="254" t="str">
        <f t="shared" si="315"/>
        <v/>
      </c>
      <c r="BY181" s="264" t="str">
        <f t="shared" si="59"/>
        <v/>
      </c>
      <c r="BZ181" s="254" t="str">
        <f t="shared" si="60"/>
        <v/>
      </c>
      <c r="CA181" s="254">
        <f t="shared" si="259"/>
        <v>0</v>
      </c>
      <c r="CB181" s="254">
        <f t="shared" si="260"/>
        <v>0</v>
      </c>
      <c r="CC181" s="254">
        <f t="shared" si="261"/>
        <v>0</v>
      </c>
      <c r="CD181" s="254">
        <f t="shared" si="262"/>
        <v>0</v>
      </c>
      <c r="CE181" s="254">
        <f t="shared" si="263"/>
        <v>0</v>
      </c>
      <c r="CF181" s="254">
        <f t="shared" si="264"/>
        <v>0</v>
      </c>
      <c r="CG181" s="254">
        <f t="shared" si="265"/>
        <v>0</v>
      </c>
      <c r="CH181" s="254">
        <f t="shared" si="266"/>
        <v>0</v>
      </c>
      <c r="CI181" s="254">
        <f t="shared" si="267"/>
        <v>0</v>
      </c>
      <c r="CJ181" s="254">
        <f t="shared" si="268"/>
        <v>0</v>
      </c>
      <c r="CK181" s="254">
        <f t="shared" si="269"/>
        <v>0</v>
      </c>
      <c r="CL181" s="254">
        <f t="shared" si="270"/>
        <v>0</v>
      </c>
      <c r="CM181" s="254">
        <f t="shared" si="271"/>
        <v>0</v>
      </c>
      <c r="CN181" s="254">
        <f t="shared" si="272"/>
        <v>0</v>
      </c>
      <c r="CO181" s="254">
        <f t="shared" si="273"/>
        <v>0</v>
      </c>
      <c r="CP181" s="254">
        <f t="shared" si="274"/>
        <v>0</v>
      </c>
      <c r="CQ181" s="254">
        <f t="shared" si="275"/>
        <v>0</v>
      </c>
      <c r="CR181" s="254">
        <f t="shared" si="276"/>
        <v>0</v>
      </c>
      <c r="CS181" s="254">
        <f t="shared" si="277"/>
        <v>0</v>
      </c>
      <c r="CT181" s="254">
        <f t="shared" si="278"/>
        <v>0</v>
      </c>
      <c r="CU181" s="254">
        <f t="shared" si="279"/>
        <v>0</v>
      </c>
      <c r="CV181" s="254">
        <f t="shared" si="280"/>
        <v>0</v>
      </c>
      <c r="CW181" s="254">
        <f t="shared" si="281"/>
        <v>0</v>
      </c>
      <c r="CX181" s="254">
        <f t="shared" si="282"/>
        <v>0</v>
      </c>
      <c r="CY181" s="254">
        <f t="shared" si="283"/>
        <v>0</v>
      </c>
      <c r="CZ181" s="254">
        <f t="shared" si="284"/>
        <v>0</v>
      </c>
      <c r="DA181" s="254">
        <f t="shared" si="285"/>
        <v>0</v>
      </c>
      <c r="DB181" s="254">
        <f t="shared" si="286"/>
        <v>0</v>
      </c>
      <c r="DC181" s="254">
        <f t="shared" si="287"/>
        <v>0</v>
      </c>
      <c r="DD181" s="254">
        <f t="shared" si="288"/>
        <v>0</v>
      </c>
      <c r="DE181" s="254">
        <f t="shared" si="289"/>
        <v>0</v>
      </c>
      <c r="DF181" s="254">
        <f t="shared" si="290"/>
        <v>0</v>
      </c>
      <c r="DG181" s="254">
        <f t="shared" si="291"/>
        <v>0</v>
      </c>
      <c r="DH181" s="254">
        <f t="shared" si="292"/>
        <v>0</v>
      </c>
      <c r="DI181" s="254">
        <f t="shared" si="293"/>
        <v>0</v>
      </c>
      <c r="DJ181" s="254">
        <f t="shared" si="294"/>
        <v>0</v>
      </c>
      <c r="DK181" s="254">
        <f t="shared" si="295"/>
        <v>0</v>
      </c>
      <c r="DL181" s="254">
        <f t="shared" si="296"/>
        <v>0</v>
      </c>
      <c r="DM181" s="254">
        <f t="shared" si="297"/>
        <v>0</v>
      </c>
      <c r="DN181" s="254">
        <f t="shared" si="298"/>
        <v>0</v>
      </c>
      <c r="DO181" s="254">
        <f t="shared" si="299"/>
        <v>0</v>
      </c>
      <c r="DP181" s="254">
        <f t="shared" si="300"/>
        <v>0</v>
      </c>
      <c r="DQ181" s="254">
        <f t="shared" si="301"/>
        <v>0</v>
      </c>
      <c r="DR181" s="254">
        <f t="shared" si="302"/>
        <v>0</v>
      </c>
      <c r="DS181" s="254">
        <f t="shared" si="303"/>
        <v>0</v>
      </c>
      <c r="DT181" s="254">
        <f t="shared" si="304"/>
        <v>0</v>
      </c>
      <c r="DU181" s="254">
        <f t="shared" si="305"/>
        <v>0</v>
      </c>
      <c r="DV181" s="254">
        <f t="shared" si="306"/>
        <v>0</v>
      </c>
    </row>
    <row r="182" spans="1:126" ht="24" customHeight="1">
      <c r="A182" s="11" t="str">
        <f ca="1">IF(AG182&lt;&gt;"OK","",CONCATENATE(TEXT('Front Page'!$F$33,"000"),TEXT('Front Page'!$F$31,"000"),"-",LEFT('Front Page'!$R$53,5),"-",LEFT(D182,1),AJ182, "-",TEXT(B182,"000")))</f>
        <v/>
      </c>
      <c r="B182" s="12" t="str">
        <f>IFERROR(IF(E182="","",MAX(B$17:B181)+1),"")</f>
        <v/>
      </c>
      <c r="C182" s="13"/>
      <c r="D182" s="29" t="str">
        <f t="shared" si="20"/>
        <v>None</v>
      </c>
      <c r="E182" s="29" t="str">
        <f t="shared" si="21"/>
        <v/>
      </c>
      <c r="F182" s="29" t="str">
        <f t="shared" si="22"/>
        <v/>
      </c>
      <c r="G182" s="363"/>
      <c r="H182" s="364"/>
      <c r="I182" s="325" t="str">
        <f t="shared" si="23"/>
        <v>No</v>
      </c>
      <c r="J182" s="314">
        <v>0</v>
      </c>
      <c r="K182" s="312">
        <v>0</v>
      </c>
      <c r="L182" s="312">
        <v>0</v>
      </c>
      <c r="M182" s="312">
        <v>0</v>
      </c>
      <c r="N182" s="312">
        <v>0</v>
      </c>
      <c r="O182" s="312">
        <v>0</v>
      </c>
      <c r="P182" s="312">
        <v>0</v>
      </c>
      <c r="Q182" s="312">
        <v>0</v>
      </c>
      <c r="R182" s="312">
        <v>0</v>
      </c>
      <c r="S182" s="312">
        <v>0</v>
      </c>
      <c r="T182" s="312">
        <v>0</v>
      </c>
      <c r="U182" s="312">
        <v>0</v>
      </c>
      <c r="V182" s="313">
        <v>1</v>
      </c>
      <c r="W182" s="313">
        <v>1</v>
      </c>
      <c r="X182" s="312">
        <v>0</v>
      </c>
      <c r="Y182" s="312">
        <v>0</v>
      </c>
      <c r="Z182" s="312">
        <v>0</v>
      </c>
      <c r="AA182" s="14">
        <v>0</v>
      </c>
      <c r="AB182" s="317"/>
      <c r="AC182" s="15" t="str">
        <f t="shared" si="227"/>
        <v/>
      </c>
      <c r="AD182" s="15" t="str">
        <f t="shared" si="228"/>
        <v/>
      </c>
      <c r="AE182" s="16" t="str">
        <f t="shared" si="229"/>
        <v>0 - 0</v>
      </c>
      <c r="AF182" s="20" t="str">
        <f t="shared" si="307"/>
        <v>Not an offer</v>
      </c>
      <c r="AG182" s="276" t="str">
        <f t="shared" si="256"/>
        <v>Not an Offer</v>
      </c>
      <c r="AH182" s="150"/>
      <c r="AI182" s="254">
        <v>166</v>
      </c>
      <c r="AJ182" s="149" t="str">
        <f t="shared" si="257"/>
        <v>00-TAG</v>
      </c>
      <c r="AK182" s="254" t="b">
        <f t="shared" si="15"/>
        <v>0</v>
      </c>
      <c r="AL182" s="254">
        <f t="shared" si="230"/>
        <v>0</v>
      </c>
      <c r="AM182" s="254">
        <f t="shared" si="258"/>
        <v>0</v>
      </c>
      <c r="AN182" s="288">
        <f t="shared" si="231"/>
        <v>0</v>
      </c>
      <c r="AO182" s="288">
        <f>IF(AND($BU182=$BV182,BU182=AO$13),$J182&amp;$K182&amp;$L182&amp;$M182&amp;$N182&amp;$O182&amp;$P182&amp;$Q182&amp;$R182&amp;$S182&amp;$T182&amp;$U182,IFERROR(MATCH($AN182,AO$17:AO181,0),-1000))</f>
        <v>1</v>
      </c>
      <c r="AP182" s="288">
        <f>IF(AND($BU182=$BV182,BV182=AP$13),$J182&amp;$K182&amp;$L182&amp;$M182&amp;$N182&amp;$O182&amp;$P182&amp;$Q182&amp;$R182&amp;$S182&amp;$T182&amp;$U182,IFERROR(MATCH($AN182,AP$17:AP181,0),-1000))</f>
        <v>1</v>
      </c>
      <c r="AQ182" s="288">
        <f>IF(AND($BU182=$BV182,BW182=AQ$13),$J182&amp;$K182&amp;$L182&amp;$M182&amp;$N182&amp;$O182&amp;$P182&amp;$Q182&amp;$R182&amp;$S182&amp;$T182&amp;$U182,IFERROR(MATCH($AN182,AQ$17:AQ181,0),-1000))</f>
        <v>1</v>
      </c>
      <c r="AR182" s="288">
        <f>IF(AND($BU182=$BV182,BX182=AR$13),$J182&amp;$K182&amp;$L182&amp;$M182&amp;$N182&amp;$O182&amp;$P182&amp;$Q182&amp;$R182&amp;$S182&amp;$T182&amp;$U182,IFERROR(MATCH($AN182,AR$17:AR181,0),-1000))</f>
        <v>1</v>
      </c>
      <c r="AS182" s="254">
        <f t="shared" si="311"/>
        <v>0</v>
      </c>
      <c r="AT182" s="261" t="str">
        <f t="shared" si="232"/>
        <v/>
      </c>
      <c r="AU182" s="254" t="str">
        <f t="shared" si="233"/>
        <v/>
      </c>
      <c r="AV182" s="254" t="str">
        <f t="shared" si="234"/>
        <v/>
      </c>
      <c r="AW182" s="254" t="str">
        <f t="shared" si="235"/>
        <v/>
      </c>
      <c r="AX182" s="254" t="str">
        <f t="shared" si="236"/>
        <v/>
      </c>
      <c r="AY182" s="254" t="str">
        <f t="shared" si="237"/>
        <v/>
      </c>
      <c r="AZ182" s="254" t="str">
        <f t="shared" si="238"/>
        <v/>
      </c>
      <c r="BA182" s="254" t="str">
        <f t="shared" si="239"/>
        <v/>
      </c>
      <c r="BB182" s="254" t="str">
        <f t="shared" si="240"/>
        <v/>
      </c>
      <c r="BC182" s="254" t="str">
        <f t="shared" si="241"/>
        <v/>
      </c>
      <c r="BD182" s="254" t="str">
        <f t="shared" si="242"/>
        <v/>
      </c>
      <c r="BE182" s="262" t="str">
        <f t="shared" si="243"/>
        <v/>
      </c>
      <c r="BF182" s="263" t="str">
        <f t="shared" si="244"/>
        <v/>
      </c>
      <c r="BG182" s="254" t="str">
        <f t="shared" si="245"/>
        <v/>
      </c>
      <c r="BH182" s="254" t="str">
        <f t="shared" si="246"/>
        <v/>
      </c>
      <c r="BI182" s="254" t="str">
        <f t="shared" si="247"/>
        <v/>
      </c>
      <c r="BJ182" s="254" t="str">
        <f t="shared" si="248"/>
        <v/>
      </c>
      <c r="BK182" s="254" t="str">
        <f t="shared" si="249"/>
        <v/>
      </c>
      <c r="BL182" s="254" t="str">
        <f t="shared" si="250"/>
        <v/>
      </c>
      <c r="BM182" s="254" t="str">
        <f t="shared" si="251"/>
        <v/>
      </c>
      <c r="BN182" s="254" t="str">
        <f t="shared" si="252"/>
        <v/>
      </c>
      <c r="BO182" s="254" t="str">
        <f t="shared" si="253"/>
        <v/>
      </c>
      <c r="BP182" s="254" t="str">
        <f t="shared" si="254"/>
        <v/>
      </c>
      <c r="BQ182" s="264" t="str">
        <f t="shared" si="255"/>
        <v/>
      </c>
      <c r="BR182" s="261" t="str">
        <f t="shared" si="56"/>
        <v/>
      </c>
      <c r="BS182" s="254" t="str">
        <f t="shared" si="57"/>
        <v/>
      </c>
      <c r="BT182" s="254" t="str">
        <f t="shared" si="312"/>
        <v/>
      </c>
      <c r="BU182" s="265" t="str">
        <f t="shared" si="313"/>
        <v/>
      </c>
      <c r="BV182" s="263" t="str">
        <f t="shared" si="58"/>
        <v/>
      </c>
      <c r="BW182" s="254" t="str">
        <f t="shared" si="314"/>
        <v/>
      </c>
      <c r="BX182" s="254" t="str">
        <f t="shared" si="315"/>
        <v/>
      </c>
      <c r="BY182" s="264" t="str">
        <f t="shared" si="59"/>
        <v/>
      </c>
      <c r="BZ182" s="254" t="str">
        <f t="shared" si="60"/>
        <v/>
      </c>
      <c r="CA182" s="254">
        <f t="shared" si="259"/>
        <v>0</v>
      </c>
      <c r="CB182" s="254">
        <f t="shared" si="260"/>
        <v>0</v>
      </c>
      <c r="CC182" s="254">
        <f t="shared" si="261"/>
        <v>0</v>
      </c>
      <c r="CD182" s="254">
        <f t="shared" si="262"/>
        <v>0</v>
      </c>
      <c r="CE182" s="254">
        <f t="shared" si="263"/>
        <v>0</v>
      </c>
      <c r="CF182" s="254">
        <f t="shared" si="264"/>
        <v>0</v>
      </c>
      <c r="CG182" s="254">
        <f t="shared" si="265"/>
        <v>0</v>
      </c>
      <c r="CH182" s="254">
        <f t="shared" si="266"/>
        <v>0</v>
      </c>
      <c r="CI182" s="254">
        <f t="shared" si="267"/>
        <v>0</v>
      </c>
      <c r="CJ182" s="254">
        <f t="shared" si="268"/>
        <v>0</v>
      </c>
      <c r="CK182" s="254">
        <f t="shared" si="269"/>
        <v>0</v>
      </c>
      <c r="CL182" s="254">
        <f t="shared" si="270"/>
        <v>0</v>
      </c>
      <c r="CM182" s="254">
        <f t="shared" si="271"/>
        <v>0</v>
      </c>
      <c r="CN182" s="254">
        <f t="shared" si="272"/>
        <v>0</v>
      </c>
      <c r="CO182" s="254">
        <f t="shared" si="273"/>
        <v>0</v>
      </c>
      <c r="CP182" s="254">
        <f t="shared" si="274"/>
        <v>0</v>
      </c>
      <c r="CQ182" s="254">
        <f t="shared" si="275"/>
        <v>0</v>
      </c>
      <c r="CR182" s="254">
        <f t="shared" si="276"/>
        <v>0</v>
      </c>
      <c r="CS182" s="254">
        <f t="shared" si="277"/>
        <v>0</v>
      </c>
      <c r="CT182" s="254">
        <f t="shared" si="278"/>
        <v>0</v>
      </c>
      <c r="CU182" s="254">
        <f t="shared" si="279"/>
        <v>0</v>
      </c>
      <c r="CV182" s="254">
        <f t="shared" si="280"/>
        <v>0</v>
      </c>
      <c r="CW182" s="254">
        <f t="shared" si="281"/>
        <v>0</v>
      </c>
      <c r="CX182" s="254">
        <f t="shared" si="282"/>
        <v>0</v>
      </c>
      <c r="CY182" s="254">
        <f t="shared" si="283"/>
        <v>0</v>
      </c>
      <c r="CZ182" s="254">
        <f t="shared" si="284"/>
        <v>0</v>
      </c>
      <c r="DA182" s="254">
        <f t="shared" si="285"/>
        <v>0</v>
      </c>
      <c r="DB182" s="254">
        <f t="shared" si="286"/>
        <v>0</v>
      </c>
      <c r="DC182" s="254">
        <f t="shared" si="287"/>
        <v>0</v>
      </c>
      <c r="DD182" s="254">
        <f t="shared" si="288"/>
        <v>0</v>
      </c>
      <c r="DE182" s="254">
        <f t="shared" si="289"/>
        <v>0</v>
      </c>
      <c r="DF182" s="254">
        <f t="shared" si="290"/>
        <v>0</v>
      </c>
      <c r="DG182" s="254">
        <f t="shared" si="291"/>
        <v>0</v>
      </c>
      <c r="DH182" s="254">
        <f t="shared" si="292"/>
        <v>0</v>
      </c>
      <c r="DI182" s="254">
        <f t="shared" si="293"/>
        <v>0</v>
      </c>
      <c r="DJ182" s="254">
        <f t="shared" si="294"/>
        <v>0</v>
      </c>
      <c r="DK182" s="254">
        <f t="shared" si="295"/>
        <v>0</v>
      </c>
      <c r="DL182" s="254">
        <f t="shared" si="296"/>
        <v>0</v>
      </c>
      <c r="DM182" s="254">
        <f t="shared" si="297"/>
        <v>0</v>
      </c>
      <c r="DN182" s="254">
        <f t="shared" si="298"/>
        <v>0</v>
      </c>
      <c r="DO182" s="254">
        <f t="shared" si="299"/>
        <v>0</v>
      </c>
      <c r="DP182" s="254">
        <f t="shared" si="300"/>
        <v>0</v>
      </c>
      <c r="DQ182" s="254">
        <f t="shared" si="301"/>
        <v>0</v>
      </c>
      <c r="DR182" s="254">
        <f t="shared" si="302"/>
        <v>0</v>
      </c>
      <c r="DS182" s="254">
        <f t="shared" si="303"/>
        <v>0</v>
      </c>
      <c r="DT182" s="254">
        <f t="shared" si="304"/>
        <v>0</v>
      </c>
      <c r="DU182" s="254">
        <f t="shared" si="305"/>
        <v>0</v>
      </c>
      <c r="DV182" s="254">
        <f t="shared" si="306"/>
        <v>0</v>
      </c>
    </row>
    <row r="183" spans="1:126" ht="24" customHeight="1">
      <c r="A183" s="11" t="str">
        <f ca="1">IF(AG183&lt;&gt;"OK","",CONCATENATE(TEXT('Front Page'!$F$33,"000"),TEXT('Front Page'!$F$31,"000"),"-",LEFT('Front Page'!$R$53,5),"-",LEFT(D183,1),AJ183, "-",TEXT(B183,"000")))</f>
        <v/>
      </c>
      <c r="B183" s="12" t="str">
        <f>IFERROR(IF(E183="","",MAX(B$17:B182)+1),"")</f>
        <v/>
      </c>
      <c r="C183" s="13"/>
      <c r="D183" s="29" t="str">
        <f t="shared" si="20"/>
        <v>None</v>
      </c>
      <c r="E183" s="29" t="str">
        <f t="shared" si="21"/>
        <v/>
      </c>
      <c r="F183" s="29" t="str">
        <f t="shared" si="22"/>
        <v/>
      </c>
      <c r="G183" s="363"/>
      <c r="H183" s="364"/>
      <c r="I183" s="325" t="str">
        <f t="shared" si="23"/>
        <v>No</v>
      </c>
      <c r="J183" s="314">
        <v>0</v>
      </c>
      <c r="K183" s="312">
        <v>0</v>
      </c>
      <c r="L183" s="312">
        <v>0</v>
      </c>
      <c r="M183" s="312">
        <v>0</v>
      </c>
      <c r="N183" s="312">
        <v>0</v>
      </c>
      <c r="O183" s="312">
        <v>0</v>
      </c>
      <c r="P183" s="312">
        <v>0</v>
      </c>
      <c r="Q183" s="312">
        <v>0</v>
      </c>
      <c r="R183" s="312">
        <v>0</v>
      </c>
      <c r="S183" s="312">
        <v>0</v>
      </c>
      <c r="T183" s="312">
        <v>0</v>
      </c>
      <c r="U183" s="312">
        <v>0</v>
      </c>
      <c r="V183" s="313">
        <v>1</v>
      </c>
      <c r="W183" s="313">
        <v>1</v>
      </c>
      <c r="X183" s="312">
        <v>0</v>
      </c>
      <c r="Y183" s="312">
        <v>0</v>
      </c>
      <c r="Z183" s="312">
        <v>0</v>
      </c>
      <c r="AA183" s="14">
        <v>0</v>
      </c>
      <c r="AB183" s="317"/>
      <c r="AC183" s="15" t="str">
        <f t="shared" si="227"/>
        <v/>
      </c>
      <c r="AD183" s="15" t="str">
        <f t="shared" si="228"/>
        <v/>
      </c>
      <c r="AE183" s="16" t="str">
        <f t="shared" si="229"/>
        <v>0 - 0</v>
      </c>
      <c r="AF183" s="20" t="str">
        <f t="shared" si="307"/>
        <v>Not an offer</v>
      </c>
      <c r="AG183" s="276" t="str">
        <f t="shared" si="256"/>
        <v>Not an Offer</v>
      </c>
      <c r="AH183" s="150"/>
      <c r="AI183" s="254">
        <v>167</v>
      </c>
      <c r="AJ183" s="149" t="str">
        <f t="shared" si="257"/>
        <v>00-TAG</v>
      </c>
      <c r="AK183" s="254" t="b">
        <f t="shared" si="15"/>
        <v>0</v>
      </c>
      <c r="AL183" s="254">
        <f t="shared" si="230"/>
        <v>0</v>
      </c>
      <c r="AM183" s="254">
        <f t="shared" si="258"/>
        <v>0</v>
      </c>
      <c r="AN183" s="288">
        <f t="shared" si="231"/>
        <v>0</v>
      </c>
      <c r="AO183" s="288">
        <f>IF(AND($BU183=$BV183,BU183=AO$13),$J183&amp;$K183&amp;$L183&amp;$M183&amp;$N183&amp;$O183&amp;$P183&amp;$Q183&amp;$R183&amp;$S183&amp;$T183&amp;$U183,IFERROR(MATCH($AN183,AO$17:AO182,0),-1000))</f>
        <v>1</v>
      </c>
      <c r="AP183" s="288">
        <f>IF(AND($BU183=$BV183,BV183=AP$13),$J183&amp;$K183&amp;$L183&amp;$M183&amp;$N183&amp;$O183&amp;$P183&amp;$Q183&amp;$R183&amp;$S183&amp;$T183&amp;$U183,IFERROR(MATCH($AN183,AP$17:AP182,0),-1000))</f>
        <v>1</v>
      </c>
      <c r="AQ183" s="288">
        <f>IF(AND($BU183=$BV183,BW183=AQ$13),$J183&amp;$K183&amp;$L183&amp;$M183&amp;$N183&amp;$O183&amp;$P183&amp;$Q183&amp;$R183&amp;$S183&amp;$T183&amp;$U183,IFERROR(MATCH($AN183,AQ$17:AQ182,0),-1000))</f>
        <v>1</v>
      </c>
      <c r="AR183" s="288">
        <f>IF(AND($BU183=$BV183,BX183=AR$13),$J183&amp;$K183&amp;$L183&amp;$M183&amp;$N183&amp;$O183&amp;$P183&amp;$Q183&amp;$R183&amp;$S183&amp;$T183&amp;$U183,IFERROR(MATCH($AN183,AR$17:AR182,0),-1000))</f>
        <v>1</v>
      </c>
      <c r="AS183" s="254">
        <f t="shared" si="311"/>
        <v>0</v>
      </c>
      <c r="AT183" s="261" t="str">
        <f t="shared" si="232"/>
        <v/>
      </c>
      <c r="AU183" s="254" t="str">
        <f t="shared" si="233"/>
        <v/>
      </c>
      <c r="AV183" s="254" t="str">
        <f t="shared" si="234"/>
        <v/>
      </c>
      <c r="AW183" s="254" t="str">
        <f t="shared" si="235"/>
        <v/>
      </c>
      <c r="AX183" s="254" t="str">
        <f t="shared" si="236"/>
        <v/>
      </c>
      <c r="AY183" s="254" t="str">
        <f t="shared" si="237"/>
        <v/>
      </c>
      <c r="AZ183" s="254" t="str">
        <f t="shared" si="238"/>
        <v/>
      </c>
      <c r="BA183" s="254" t="str">
        <f t="shared" si="239"/>
        <v/>
      </c>
      <c r="BB183" s="254" t="str">
        <f t="shared" si="240"/>
        <v/>
      </c>
      <c r="BC183" s="254" t="str">
        <f t="shared" si="241"/>
        <v/>
      </c>
      <c r="BD183" s="254" t="str">
        <f t="shared" si="242"/>
        <v/>
      </c>
      <c r="BE183" s="262" t="str">
        <f t="shared" si="243"/>
        <v/>
      </c>
      <c r="BF183" s="263" t="str">
        <f t="shared" si="244"/>
        <v/>
      </c>
      <c r="BG183" s="254" t="str">
        <f t="shared" si="245"/>
        <v/>
      </c>
      <c r="BH183" s="254" t="str">
        <f t="shared" si="246"/>
        <v/>
      </c>
      <c r="BI183" s="254" t="str">
        <f t="shared" si="247"/>
        <v/>
      </c>
      <c r="BJ183" s="254" t="str">
        <f t="shared" si="248"/>
        <v/>
      </c>
      <c r="BK183" s="254" t="str">
        <f t="shared" si="249"/>
        <v/>
      </c>
      <c r="BL183" s="254" t="str">
        <f t="shared" si="250"/>
        <v/>
      </c>
      <c r="BM183" s="254" t="str">
        <f t="shared" si="251"/>
        <v/>
      </c>
      <c r="BN183" s="254" t="str">
        <f t="shared" si="252"/>
        <v/>
      </c>
      <c r="BO183" s="254" t="str">
        <f t="shared" si="253"/>
        <v/>
      </c>
      <c r="BP183" s="254" t="str">
        <f t="shared" si="254"/>
        <v/>
      </c>
      <c r="BQ183" s="264" t="str">
        <f t="shared" si="255"/>
        <v/>
      </c>
      <c r="BR183" s="261" t="str">
        <f t="shared" si="56"/>
        <v/>
      </c>
      <c r="BS183" s="254" t="str">
        <f t="shared" si="57"/>
        <v/>
      </c>
      <c r="BT183" s="254" t="str">
        <f t="shared" si="312"/>
        <v/>
      </c>
      <c r="BU183" s="265" t="str">
        <f t="shared" si="313"/>
        <v/>
      </c>
      <c r="BV183" s="263" t="str">
        <f t="shared" si="58"/>
        <v/>
      </c>
      <c r="BW183" s="254" t="str">
        <f t="shared" si="314"/>
        <v/>
      </c>
      <c r="BX183" s="254" t="str">
        <f t="shared" si="315"/>
        <v/>
      </c>
      <c r="BY183" s="264" t="str">
        <f t="shared" si="59"/>
        <v/>
      </c>
      <c r="BZ183" s="254" t="str">
        <f t="shared" si="60"/>
        <v/>
      </c>
      <c r="CA183" s="254">
        <f t="shared" si="259"/>
        <v>0</v>
      </c>
      <c r="CB183" s="254">
        <f t="shared" si="260"/>
        <v>0</v>
      </c>
      <c r="CC183" s="254">
        <f t="shared" si="261"/>
        <v>0</v>
      </c>
      <c r="CD183" s="254">
        <f t="shared" si="262"/>
        <v>0</v>
      </c>
      <c r="CE183" s="254">
        <f t="shared" si="263"/>
        <v>0</v>
      </c>
      <c r="CF183" s="254">
        <f t="shared" si="264"/>
        <v>0</v>
      </c>
      <c r="CG183" s="254">
        <f t="shared" si="265"/>
        <v>0</v>
      </c>
      <c r="CH183" s="254">
        <f t="shared" si="266"/>
        <v>0</v>
      </c>
      <c r="CI183" s="254">
        <f t="shared" si="267"/>
        <v>0</v>
      </c>
      <c r="CJ183" s="254">
        <f t="shared" si="268"/>
        <v>0</v>
      </c>
      <c r="CK183" s="254">
        <f t="shared" si="269"/>
        <v>0</v>
      </c>
      <c r="CL183" s="254">
        <f t="shared" si="270"/>
        <v>0</v>
      </c>
      <c r="CM183" s="254">
        <f t="shared" si="271"/>
        <v>0</v>
      </c>
      <c r="CN183" s="254">
        <f t="shared" si="272"/>
        <v>0</v>
      </c>
      <c r="CO183" s="254">
        <f t="shared" si="273"/>
        <v>0</v>
      </c>
      <c r="CP183" s="254">
        <f t="shared" si="274"/>
        <v>0</v>
      </c>
      <c r="CQ183" s="254">
        <f t="shared" si="275"/>
        <v>0</v>
      </c>
      <c r="CR183" s="254">
        <f t="shared" si="276"/>
        <v>0</v>
      </c>
      <c r="CS183" s="254">
        <f t="shared" si="277"/>
        <v>0</v>
      </c>
      <c r="CT183" s="254">
        <f t="shared" si="278"/>
        <v>0</v>
      </c>
      <c r="CU183" s="254">
        <f t="shared" si="279"/>
        <v>0</v>
      </c>
      <c r="CV183" s="254">
        <f t="shared" si="280"/>
        <v>0</v>
      </c>
      <c r="CW183" s="254">
        <f t="shared" si="281"/>
        <v>0</v>
      </c>
      <c r="CX183" s="254">
        <f t="shared" si="282"/>
        <v>0</v>
      </c>
      <c r="CY183" s="254">
        <f t="shared" si="283"/>
        <v>0</v>
      </c>
      <c r="CZ183" s="254">
        <f t="shared" si="284"/>
        <v>0</v>
      </c>
      <c r="DA183" s="254">
        <f t="shared" si="285"/>
        <v>0</v>
      </c>
      <c r="DB183" s="254">
        <f t="shared" si="286"/>
        <v>0</v>
      </c>
      <c r="DC183" s="254">
        <f t="shared" si="287"/>
        <v>0</v>
      </c>
      <c r="DD183" s="254">
        <f t="shared" si="288"/>
        <v>0</v>
      </c>
      <c r="DE183" s="254">
        <f t="shared" si="289"/>
        <v>0</v>
      </c>
      <c r="DF183" s="254">
        <f t="shared" si="290"/>
        <v>0</v>
      </c>
      <c r="DG183" s="254">
        <f t="shared" si="291"/>
        <v>0</v>
      </c>
      <c r="DH183" s="254">
        <f t="shared" si="292"/>
        <v>0</v>
      </c>
      <c r="DI183" s="254">
        <f t="shared" si="293"/>
        <v>0</v>
      </c>
      <c r="DJ183" s="254">
        <f t="shared" si="294"/>
        <v>0</v>
      </c>
      <c r="DK183" s="254">
        <f t="shared" si="295"/>
        <v>0</v>
      </c>
      <c r="DL183" s="254">
        <f t="shared" si="296"/>
        <v>0</v>
      </c>
      <c r="DM183" s="254">
        <f t="shared" si="297"/>
        <v>0</v>
      </c>
      <c r="DN183" s="254">
        <f t="shared" si="298"/>
        <v>0</v>
      </c>
      <c r="DO183" s="254">
        <f t="shared" si="299"/>
        <v>0</v>
      </c>
      <c r="DP183" s="254">
        <f t="shared" si="300"/>
        <v>0</v>
      </c>
      <c r="DQ183" s="254">
        <f t="shared" si="301"/>
        <v>0</v>
      </c>
      <c r="DR183" s="254">
        <f t="shared" si="302"/>
        <v>0</v>
      </c>
      <c r="DS183" s="254">
        <f t="shared" si="303"/>
        <v>0</v>
      </c>
      <c r="DT183" s="254">
        <f t="shared" si="304"/>
        <v>0</v>
      </c>
      <c r="DU183" s="254">
        <f t="shared" si="305"/>
        <v>0</v>
      </c>
      <c r="DV183" s="254">
        <f t="shared" si="306"/>
        <v>0</v>
      </c>
    </row>
    <row r="184" spans="1:126" ht="24" customHeight="1">
      <c r="A184" s="11" t="str">
        <f ca="1">IF(AG184&lt;&gt;"OK","",CONCATENATE(TEXT('Front Page'!$F$33,"000"),TEXT('Front Page'!$F$31,"000"),"-",LEFT('Front Page'!$R$53,5),"-",LEFT(D184,1),AJ184, "-",TEXT(B184,"000")))</f>
        <v/>
      </c>
      <c r="B184" s="12" t="str">
        <f>IFERROR(IF(E184="","",MAX(B$17:B183)+1),"")</f>
        <v/>
      </c>
      <c r="C184" s="13"/>
      <c r="D184" s="29" t="str">
        <f t="shared" si="20"/>
        <v>None</v>
      </c>
      <c r="E184" s="29" t="str">
        <f t="shared" si="21"/>
        <v/>
      </c>
      <c r="F184" s="29" t="str">
        <f t="shared" si="22"/>
        <v/>
      </c>
      <c r="G184" s="363"/>
      <c r="H184" s="364"/>
      <c r="I184" s="325" t="str">
        <f t="shared" si="23"/>
        <v>No</v>
      </c>
      <c r="J184" s="314">
        <v>0</v>
      </c>
      <c r="K184" s="312">
        <v>0</v>
      </c>
      <c r="L184" s="312">
        <v>0</v>
      </c>
      <c r="M184" s="312">
        <v>0</v>
      </c>
      <c r="N184" s="312">
        <v>0</v>
      </c>
      <c r="O184" s="312">
        <v>0</v>
      </c>
      <c r="P184" s="312">
        <v>0</v>
      </c>
      <c r="Q184" s="312">
        <v>0</v>
      </c>
      <c r="R184" s="312">
        <v>0</v>
      </c>
      <c r="S184" s="312">
        <v>0</v>
      </c>
      <c r="T184" s="312">
        <v>0</v>
      </c>
      <c r="U184" s="312">
        <v>0</v>
      </c>
      <c r="V184" s="313">
        <v>1</v>
      </c>
      <c r="W184" s="313">
        <v>1</v>
      </c>
      <c r="X184" s="312">
        <v>0</v>
      </c>
      <c r="Y184" s="312">
        <v>0</v>
      </c>
      <c r="Z184" s="312">
        <v>0</v>
      </c>
      <c r="AA184" s="14">
        <v>0</v>
      </c>
      <c r="AB184" s="317"/>
      <c r="AC184" s="15" t="str">
        <f t="shared" si="227"/>
        <v/>
      </c>
      <c r="AD184" s="15" t="str">
        <f t="shared" si="228"/>
        <v/>
      </c>
      <c r="AE184" s="16" t="str">
        <f t="shared" si="229"/>
        <v>0 - 0</v>
      </c>
      <c r="AF184" s="20" t="str">
        <f t="shared" si="307"/>
        <v>Not an offer</v>
      </c>
      <c r="AG184" s="276" t="str">
        <f t="shared" si="256"/>
        <v>Not an Offer</v>
      </c>
      <c r="AH184" s="150"/>
      <c r="AI184" s="254">
        <v>168</v>
      </c>
      <c r="AJ184" s="149" t="str">
        <f t="shared" si="257"/>
        <v>00-TAG</v>
      </c>
      <c r="AK184" s="254" t="b">
        <f t="shared" si="15"/>
        <v>0</v>
      </c>
      <c r="AL184" s="254">
        <f t="shared" si="230"/>
        <v>0</v>
      </c>
      <c r="AM184" s="254">
        <f t="shared" si="258"/>
        <v>0</v>
      </c>
      <c r="AN184" s="288">
        <f t="shared" si="231"/>
        <v>0</v>
      </c>
      <c r="AO184" s="288">
        <f>IF(AND($BU184=$BV184,BU184=AO$13),$J184&amp;$K184&amp;$L184&amp;$M184&amp;$N184&amp;$O184&amp;$P184&amp;$Q184&amp;$R184&amp;$S184&amp;$T184&amp;$U184,IFERROR(MATCH($AN184,AO$17:AO183,0),-1000))</f>
        <v>1</v>
      </c>
      <c r="AP184" s="288">
        <f>IF(AND($BU184=$BV184,BV184=AP$13),$J184&amp;$K184&amp;$L184&amp;$M184&amp;$N184&amp;$O184&amp;$P184&amp;$Q184&amp;$R184&amp;$S184&amp;$T184&amp;$U184,IFERROR(MATCH($AN184,AP$17:AP183,0),-1000))</f>
        <v>1</v>
      </c>
      <c r="AQ184" s="288">
        <f>IF(AND($BU184=$BV184,BW184=AQ$13),$J184&amp;$K184&amp;$L184&amp;$M184&amp;$N184&amp;$O184&amp;$P184&amp;$Q184&amp;$R184&amp;$S184&amp;$T184&amp;$U184,IFERROR(MATCH($AN184,AQ$17:AQ183,0),-1000))</f>
        <v>1</v>
      </c>
      <c r="AR184" s="288">
        <f>IF(AND($BU184=$BV184,BX184=AR$13),$J184&amp;$K184&amp;$L184&amp;$M184&amp;$N184&amp;$O184&amp;$P184&amp;$Q184&amp;$R184&amp;$S184&amp;$T184&amp;$U184,IFERROR(MATCH($AN184,AR$17:AR183,0),-1000))</f>
        <v>1</v>
      </c>
      <c r="AS184" s="254">
        <f t="shared" si="311"/>
        <v>0</v>
      </c>
      <c r="AT184" s="261" t="str">
        <f t="shared" si="232"/>
        <v/>
      </c>
      <c r="AU184" s="254" t="str">
        <f t="shared" si="233"/>
        <v/>
      </c>
      <c r="AV184" s="254" t="str">
        <f t="shared" si="234"/>
        <v/>
      </c>
      <c r="AW184" s="254" t="str">
        <f t="shared" si="235"/>
        <v/>
      </c>
      <c r="AX184" s="254" t="str">
        <f t="shared" si="236"/>
        <v/>
      </c>
      <c r="AY184" s="254" t="str">
        <f t="shared" si="237"/>
        <v/>
      </c>
      <c r="AZ184" s="254" t="str">
        <f t="shared" si="238"/>
        <v/>
      </c>
      <c r="BA184" s="254" t="str">
        <f t="shared" si="239"/>
        <v/>
      </c>
      <c r="BB184" s="254" t="str">
        <f t="shared" si="240"/>
        <v/>
      </c>
      <c r="BC184" s="254" t="str">
        <f t="shared" si="241"/>
        <v/>
      </c>
      <c r="BD184" s="254" t="str">
        <f t="shared" si="242"/>
        <v/>
      </c>
      <c r="BE184" s="262" t="str">
        <f t="shared" si="243"/>
        <v/>
      </c>
      <c r="BF184" s="263" t="str">
        <f t="shared" si="244"/>
        <v/>
      </c>
      <c r="BG184" s="254" t="str">
        <f t="shared" si="245"/>
        <v/>
      </c>
      <c r="BH184" s="254" t="str">
        <f t="shared" si="246"/>
        <v/>
      </c>
      <c r="BI184" s="254" t="str">
        <f t="shared" si="247"/>
        <v/>
      </c>
      <c r="BJ184" s="254" t="str">
        <f t="shared" si="248"/>
        <v/>
      </c>
      <c r="BK184" s="254" t="str">
        <f t="shared" si="249"/>
        <v/>
      </c>
      <c r="BL184" s="254" t="str">
        <f t="shared" si="250"/>
        <v/>
      </c>
      <c r="BM184" s="254" t="str">
        <f t="shared" si="251"/>
        <v/>
      </c>
      <c r="BN184" s="254" t="str">
        <f t="shared" si="252"/>
        <v/>
      </c>
      <c r="BO184" s="254" t="str">
        <f t="shared" si="253"/>
        <v/>
      </c>
      <c r="BP184" s="254" t="str">
        <f t="shared" si="254"/>
        <v/>
      </c>
      <c r="BQ184" s="264" t="str">
        <f t="shared" si="255"/>
        <v/>
      </c>
      <c r="BR184" s="261" t="str">
        <f t="shared" si="56"/>
        <v/>
      </c>
      <c r="BS184" s="254" t="str">
        <f t="shared" si="57"/>
        <v/>
      </c>
      <c r="BT184" s="254" t="str">
        <f t="shared" si="312"/>
        <v/>
      </c>
      <c r="BU184" s="265" t="str">
        <f t="shared" si="313"/>
        <v/>
      </c>
      <c r="BV184" s="263" t="str">
        <f t="shared" si="58"/>
        <v/>
      </c>
      <c r="BW184" s="254" t="str">
        <f t="shared" si="314"/>
        <v/>
      </c>
      <c r="BX184" s="254" t="str">
        <f t="shared" si="315"/>
        <v/>
      </c>
      <c r="BY184" s="264" t="str">
        <f t="shared" si="59"/>
        <v/>
      </c>
      <c r="BZ184" s="254" t="str">
        <f t="shared" si="60"/>
        <v/>
      </c>
      <c r="CA184" s="254">
        <f t="shared" si="259"/>
        <v>0</v>
      </c>
      <c r="CB184" s="254">
        <f t="shared" si="260"/>
        <v>0</v>
      </c>
      <c r="CC184" s="254">
        <f t="shared" si="261"/>
        <v>0</v>
      </c>
      <c r="CD184" s="254">
        <f t="shared" si="262"/>
        <v>0</v>
      </c>
      <c r="CE184" s="254">
        <f t="shared" si="263"/>
        <v>0</v>
      </c>
      <c r="CF184" s="254">
        <f t="shared" si="264"/>
        <v>0</v>
      </c>
      <c r="CG184" s="254">
        <f t="shared" si="265"/>
        <v>0</v>
      </c>
      <c r="CH184" s="254">
        <f t="shared" si="266"/>
        <v>0</v>
      </c>
      <c r="CI184" s="254">
        <f t="shared" si="267"/>
        <v>0</v>
      </c>
      <c r="CJ184" s="254">
        <f t="shared" si="268"/>
        <v>0</v>
      </c>
      <c r="CK184" s="254">
        <f t="shared" si="269"/>
        <v>0</v>
      </c>
      <c r="CL184" s="254">
        <f t="shared" si="270"/>
        <v>0</v>
      </c>
      <c r="CM184" s="254">
        <f t="shared" si="271"/>
        <v>0</v>
      </c>
      <c r="CN184" s="254">
        <f t="shared" si="272"/>
        <v>0</v>
      </c>
      <c r="CO184" s="254">
        <f t="shared" si="273"/>
        <v>0</v>
      </c>
      <c r="CP184" s="254">
        <f t="shared" si="274"/>
        <v>0</v>
      </c>
      <c r="CQ184" s="254">
        <f t="shared" si="275"/>
        <v>0</v>
      </c>
      <c r="CR184" s="254">
        <f t="shared" si="276"/>
        <v>0</v>
      </c>
      <c r="CS184" s="254">
        <f t="shared" si="277"/>
        <v>0</v>
      </c>
      <c r="CT184" s="254">
        <f t="shared" si="278"/>
        <v>0</v>
      </c>
      <c r="CU184" s="254">
        <f t="shared" si="279"/>
        <v>0</v>
      </c>
      <c r="CV184" s="254">
        <f t="shared" si="280"/>
        <v>0</v>
      </c>
      <c r="CW184" s="254">
        <f t="shared" si="281"/>
        <v>0</v>
      </c>
      <c r="CX184" s="254">
        <f t="shared" si="282"/>
        <v>0</v>
      </c>
      <c r="CY184" s="254">
        <f t="shared" si="283"/>
        <v>0</v>
      </c>
      <c r="CZ184" s="254">
        <f t="shared" si="284"/>
        <v>0</v>
      </c>
      <c r="DA184" s="254">
        <f t="shared" si="285"/>
        <v>0</v>
      </c>
      <c r="DB184" s="254">
        <f t="shared" si="286"/>
        <v>0</v>
      </c>
      <c r="DC184" s="254">
        <f t="shared" si="287"/>
        <v>0</v>
      </c>
      <c r="DD184" s="254">
        <f t="shared" si="288"/>
        <v>0</v>
      </c>
      <c r="DE184" s="254">
        <f t="shared" si="289"/>
        <v>0</v>
      </c>
      <c r="DF184" s="254">
        <f t="shared" si="290"/>
        <v>0</v>
      </c>
      <c r="DG184" s="254">
        <f t="shared" si="291"/>
        <v>0</v>
      </c>
      <c r="DH184" s="254">
        <f t="shared" si="292"/>
        <v>0</v>
      </c>
      <c r="DI184" s="254">
        <f t="shared" si="293"/>
        <v>0</v>
      </c>
      <c r="DJ184" s="254">
        <f t="shared" si="294"/>
        <v>0</v>
      </c>
      <c r="DK184" s="254">
        <f t="shared" si="295"/>
        <v>0</v>
      </c>
      <c r="DL184" s="254">
        <f t="shared" si="296"/>
        <v>0</v>
      </c>
      <c r="DM184" s="254">
        <f t="shared" si="297"/>
        <v>0</v>
      </c>
      <c r="DN184" s="254">
        <f t="shared" si="298"/>
        <v>0</v>
      </c>
      <c r="DO184" s="254">
        <f t="shared" si="299"/>
        <v>0</v>
      </c>
      <c r="DP184" s="254">
        <f t="shared" si="300"/>
        <v>0</v>
      </c>
      <c r="DQ184" s="254">
        <f t="shared" si="301"/>
        <v>0</v>
      </c>
      <c r="DR184" s="254">
        <f t="shared" si="302"/>
        <v>0</v>
      </c>
      <c r="DS184" s="254">
        <f t="shared" si="303"/>
        <v>0</v>
      </c>
      <c r="DT184" s="254">
        <f t="shared" si="304"/>
        <v>0</v>
      </c>
      <c r="DU184" s="254">
        <f t="shared" si="305"/>
        <v>0</v>
      </c>
      <c r="DV184" s="254">
        <f t="shared" si="306"/>
        <v>0</v>
      </c>
    </row>
    <row r="185" spans="1:126" ht="24" customHeight="1">
      <c r="A185" s="11" t="str">
        <f ca="1">IF(AG185&lt;&gt;"OK","",CONCATENATE(TEXT('Front Page'!$F$33,"000"),TEXT('Front Page'!$F$31,"000"),"-",LEFT('Front Page'!$R$53,5),"-",LEFT(D185,1),AJ185, "-",TEXT(B185,"000")))</f>
        <v/>
      </c>
      <c r="B185" s="12" t="str">
        <f>IFERROR(IF(E185="","",MAX(B$17:B184)+1),"")</f>
        <v/>
      </c>
      <c r="C185" s="13"/>
      <c r="D185" s="29" t="str">
        <f t="shared" si="20"/>
        <v>None</v>
      </c>
      <c r="E185" s="29" t="str">
        <f t="shared" si="21"/>
        <v/>
      </c>
      <c r="F185" s="29" t="str">
        <f t="shared" si="22"/>
        <v/>
      </c>
      <c r="G185" s="363"/>
      <c r="H185" s="364"/>
      <c r="I185" s="325" t="str">
        <f t="shared" si="23"/>
        <v>No</v>
      </c>
      <c r="J185" s="314">
        <v>0</v>
      </c>
      <c r="K185" s="312">
        <v>0</v>
      </c>
      <c r="L185" s="312">
        <v>0</v>
      </c>
      <c r="M185" s="312">
        <v>0</v>
      </c>
      <c r="N185" s="312">
        <v>0</v>
      </c>
      <c r="O185" s="312">
        <v>0</v>
      </c>
      <c r="P185" s="312">
        <v>0</v>
      </c>
      <c r="Q185" s="312">
        <v>0</v>
      </c>
      <c r="R185" s="312">
        <v>0</v>
      </c>
      <c r="S185" s="312">
        <v>0</v>
      </c>
      <c r="T185" s="312">
        <v>0</v>
      </c>
      <c r="U185" s="312">
        <v>0</v>
      </c>
      <c r="V185" s="313">
        <v>1</v>
      </c>
      <c r="W185" s="313">
        <v>1</v>
      </c>
      <c r="X185" s="312">
        <v>0</v>
      </c>
      <c r="Y185" s="312">
        <v>0</v>
      </c>
      <c r="Z185" s="312">
        <v>0</v>
      </c>
      <c r="AA185" s="14">
        <v>0</v>
      </c>
      <c r="AB185" s="317"/>
      <c r="AC185" s="15" t="str">
        <f t="shared" si="227"/>
        <v/>
      </c>
      <c r="AD185" s="15" t="str">
        <f t="shared" si="228"/>
        <v/>
      </c>
      <c r="AE185" s="16" t="str">
        <f t="shared" si="229"/>
        <v>0 - 0</v>
      </c>
      <c r="AF185" s="20" t="str">
        <f t="shared" si="307"/>
        <v>Not an offer</v>
      </c>
      <c r="AG185" s="276" t="str">
        <f t="shared" si="256"/>
        <v>Not an Offer</v>
      </c>
      <c r="AH185" s="150"/>
      <c r="AI185" s="254">
        <v>169</v>
      </c>
      <c r="AJ185" s="149" t="str">
        <f t="shared" si="257"/>
        <v>00-TAG</v>
      </c>
      <c r="AK185" s="254" t="b">
        <f t="shared" si="15"/>
        <v>0</v>
      </c>
      <c r="AL185" s="254">
        <f t="shared" si="230"/>
        <v>0</v>
      </c>
      <c r="AM185" s="254">
        <f t="shared" si="258"/>
        <v>0</v>
      </c>
      <c r="AN185" s="288">
        <f t="shared" si="231"/>
        <v>0</v>
      </c>
      <c r="AO185" s="288">
        <f>IF(AND($BU185=$BV185,BU185=AO$13),$J185&amp;$K185&amp;$L185&amp;$M185&amp;$N185&amp;$O185&amp;$P185&amp;$Q185&amp;$R185&amp;$S185&amp;$T185&amp;$U185,IFERROR(MATCH($AN185,AO$17:AO184,0),-1000))</f>
        <v>1</v>
      </c>
      <c r="AP185" s="288">
        <f>IF(AND($BU185=$BV185,BV185=AP$13),$J185&amp;$K185&amp;$L185&amp;$M185&amp;$N185&amp;$O185&amp;$P185&amp;$Q185&amp;$R185&amp;$S185&amp;$T185&amp;$U185,IFERROR(MATCH($AN185,AP$17:AP184,0),-1000))</f>
        <v>1</v>
      </c>
      <c r="AQ185" s="288">
        <f>IF(AND($BU185=$BV185,BW185=AQ$13),$J185&amp;$K185&amp;$L185&amp;$M185&amp;$N185&amp;$O185&amp;$P185&amp;$Q185&amp;$R185&amp;$S185&amp;$T185&amp;$U185,IFERROR(MATCH($AN185,AQ$17:AQ184,0),-1000))</f>
        <v>1</v>
      </c>
      <c r="AR185" s="288">
        <f>IF(AND($BU185=$BV185,BX185=AR$13),$J185&amp;$K185&amp;$L185&amp;$M185&amp;$N185&amp;$O185&amp;$P185&amp;$Q185&amp;$R185&amp;$S185&amp;$T185&amp;$U185,IFERROR(MATCH($AN185,AR$17:AR184,0),-1000))</f>
        <v>1</v>
      </c>
      <c r="AS185" s="254">
        <f t="shared" si="311"/>
        <v>0</v>
      </c>
      <c r="AT185" s="261" t="str">
        <f t="shared" si="232"/>
        <v/>
      </c>
      <c r="AU185" s="254" t="str">
        <f t="shared" si="233"/>
        <v/>
      </c>
      <c r="AV185" s="254" t="str">
        <f t="shared" si="234"/>
        <v/>
      </c>
      <c r="AW185" s="254" t="str">
        <f t="shared" si="235"/>
        <v/>
      </c>
      <c r="AX185" s="254" t="str">
        <f t="shared" si="236"/>
        <v/>
      </c>
      <c r="AY185" s="254" t="str">
        <f t="shared" si="237"/>
        <v/>
      </c>
      <c r="AZ185" s="254" t="str">
        <f t="shared" si="238"/>
        <v/>
      </c>
      <c r="BA185" s="254" t="str">
        <f t="shared" si="239"/>
        <v/>
      </c>
      <c r="BB185" s="254" t="str">
        <f t="shared" si="240"/>
        <v/>
      </c>
      <c r="BC185" s="254" t="str">
        <f t="shared" si="241"/>
        <v/>
      </c>
      <c r="BD185" s="254" t="str">
        <f t="shared" si="242"/>
        <v/>
      </c>
      <c r="BE185" s="262" t="str">
        <f t="shared" si="243"/>
        <v/>
      </c>
      <c r="BF185" s="263" t="str">
        <f t="shared" si="244"/>
        <v/>
      </c>
      <c r="BG185" s="254" t="str">
        <f t="shared" si="245"/>
        <v/>
      </c>
      <c r="BH185" s="254" t="str">
        <f t="shared" si="246"/>
        <v/>
      </c>
      <c r="BI185" s="254" t="str">
        <f t="shared" si="247"/>
        <v/>
      </c>
      <c r="BJ185" s="254" t="str">
        <f t="shared" si="248"/>
        <v/>
      </c>
      <c r="BK185" s="254" t="str">
        <f t="shared" si="249"/>
        <v/>
      </c>
      <c r="BL185" s="254" t="str">
        <f t="shared" si="250"/>
        <v/>
      </c>
      <c r="BM185" s="254" t="str">
        <f t="shared" si="251"/>
        <v/>
      </c>
      <c r="BN185" s="254" t="str">
        <f t="shared" si="252"/>
        <v/>
      </c>
      <c r="BO185" s="254" t="str">
        <f t="shared" si="253"/>
        <v/>
      </c>
      <c r="BP185" s="254" t="str">
        <f t="shared" si="254"/>
        <v/>
      </c>
      <c r="BQ185" s="264" t="str">
        <f t="shared" si="255"/>
        <v/>
      </c>
      <c r="BR185" s="261" t="str">
        <f t="shared" si="56"/>
        <v/>
      </c>
      <c r="BS185" s="254" t="str">
        <f t="shared" si="57"/>
        <v/>
      </c>
      <c r="BT185" s="254" t="str">
        <f t="shared" si="312"/>
        <v/>
      </c>
      <c r="BU185" s="265" t="str">
        <f t="shared" si="313"/>
        <v/>
      </c>
      <c r="BV185" s="263" t="str">
        <f t="shared" si="58"/>
        <v/>
      </c>
      <c r="BW185" s="254" t="str">
        <f t="shared" si="314"/>
        <v/>
      </c>
      <c r="BX185" s="254" t="str">
        <f t="shared" si="315"/>
        <v/>
      </c>
      <c r="BY185" s="264" t="str">
        <f t="shared" si="59"/>
        <v/>
      </c>
      <c r="BZ185" s="254" t="str">
        <f t="shared" si="60"/>
        <v/>
      </c>
      <c r="CA185" s="254">
        <f t="shared" si="259"/>
        <v>0</v>
      </c>
      <c r="CB185" s="254">
        <f t="shared" si="260"/>
        <v>0</v>
      </c>
      <c r="CC185" s="254">
        <f t="shared" si="261"/>
        <v>0</v>
      </c>
      <c r="CD185" s="254">
        <f t="shared" si="262"/>
        <v>0</v>
      </c>
      <c r="CE185" s="254">
        <f t="shared" si="263"/>
        <v>0</v>
      </c>
      <c r="CF185" s="254">
        <f t="shared" si="264"/>
        <v>0</v>
      </c>
      <c r="CG185" s="254">
        <f t="shared" si="265"/>
        <v>0</v>
      </c>
      <c r="CH185" s="254">
        <f t="shared" si="266"/>
        <v>0</v>
      </c>
      <c r="CI185" s="254">
        <f t="shared" si="267"/>
        <v>0</v>
      </c>
      <c r="CJ185" s="254">
        <f t="shared" si="268"/>
        <v>0</v>
      </c>
      <c r="CK185" s="254">
        <f t="shared" si="269"/>
        <v>0</v>
      </c>
      <c r="CL185" s="254">
        <f t="shared" si="270"/>
        <v>0</v>
      </c>
      <c r="CM185" s="254">
        <f t="shared" si="271"/>
        <v>0</v>
      </c>
      <c r="CN185" s="254">
        <f t="shared" si="272"/>
        <v>0</v>
      </c>
      <c r="CO185" s="254">
        <f t="shared" si="273"/>
        <v>0</v>
      </c>
      <c r="CP185" s="254">
        <f t="shared" si="274"/>
        <v>0</v>
      </c>
      <c r="CQ185" s="254">
        <f t="shared" si="275"/>
        <v>0</v>
      </c>
      <c r="CR185" s="254">
        <f t="shared" si="276"/>
        <v>0</v>
      </c>
      <c r="CS185" s="254">
        <f t="shared" si="277"/>
        <v>0</v>
      </c>
      <c r="CT185" s="254">
        <f t="shared" si="278"/>
        <v>0</v>
      </c>
      <c r="CU185" s="254">
        <f t="shared" si="279"/>
        <v>0</v>
      </c>
      <c r="CV185" s="254">
        <f t="shared" si="280"/>
        <v>0</v>
      </c>
      <c r="CW185" s="254">
        <f t="shared" si="281"/>
        <v>0</v>
      </c>
      <c r="CX185" s="254">
        <f t="shared" si="282"/>
        <v>0</v>
      </c>
      <c r="CY185" s="254">
        <f t="shared" si="283"/>
        <v>0</v>
      </c>
      <c r="CZ185" s="254">
        <f t="shared" si="284"/>
        <v>0</v>
      </c>
      <c r="DA185" s="254">
        <f t="shared" si="285"/>
        <v>0</v>
      </c>
      <c r="DB185" s="254">
        <f t="shared" si="286"/>
        <v>0</v>
      </c>
      <c r="DC185" s="254">
        <f t="shared" si="287"/>
        <v>0</v>
      </c>
      <c r="DD185" s="254">
        <f t="shared" si="288"/>
        <v>0</v>
      </c>
      <c r="DE185" s="254">
        <f t="shared" si="289"/>
        <v>0</v>
      </c>
      <c r="DF185" s="254">
        <f t="shared" si="290"/>
        <v>0</v>
      </c>
      <c r="DG185" s="254">
        <f t="shared" si="291"/>
        <v>0</v>
      </c>
      <c r="DH185" s="254">
        <f t="shared" si="292"/>
        <v>0</v>
      </c>
      <c r="DI185" s="254">
        <f t="shared" si="293"/>
        <v>0</v>
      </c>
      <c r="DJ185" s="254">
        <f t="shared" si="294"/>
        <v>0</v>
      </c>
      <c r="DK185" s="254">
        <f t="shared" si="295"/>
        <v>0</v>
      </c>
      <c r="DL185" s="254">
        <f t="shared" si="296"/>
        <v>0</v>
      </c>
      <c r="DM185" s="254">
        <f t="shared" si="297"/>
        <v>0</v>
      </c>
      <c r="DN185" s="254">
        <f t="shared" si="298"/>
        <v>0</v>
      </c>
      <c r="DO185" s="254">
        <f t="shared" si="299"/>
        <v>0</v>
      </c>
      <c r="DP185" s="254">
        <f t="shared" si="300"/>
        <v>0</v>
      </c>
      <c r="DQ185" s="254">
        <f t="shared" si="301"/>
        <v>0</v>
      </c>
      <c r="DR185" s="254">
        <f t="shared" si="302"/>
        <v>0</v>
      </c>
      <c r="DS185" s="254">
        <f t="shared" si="303"/>
        <v>0</v>
      </c>
      <c r="DT185" s="254">
        <f t="shared" si="304"/>
        <v>0</v>
      </c>
      <c r="DU185" s="254">
        <f t="shared" si="305"/>
        <v>0</v>
      </c>
      <c r="DV185" s="254">
        <f t="shared" si="306"/>
        <v>0</v>
      </c>
    </row>
    <row r="186" spans="1:126" ht="24" customHeight="1">
      <c r="A186" s="11" t="str">
        <f ca="1">IF(AG186&lt;&gt;"OK","",CONCATENATE(TEXT('Front Page'!$F$33,"000"),TEXT('Front Page'!$F$31,"000"),"-",LEFT('Front Page'!$R$53,5),"-",LEFT(D186,1),AJ186, "-",TEXT(B186,"000")))</f>
        <v/>
      </c>
      <c r="B186" s="12" t="str">
        <f>IFERROR(IF(E186="","",MAX(B$17:B185)+1),"")</f>
        <v/>
      </c>
      <c r="C186" s="13"/>
      <c r="D186" s="29" t="str">
        <f t="shared" si="20"/>
        <v>None</v>
      </c>
      <c r="E186" s="29" t="str">
        <f t="shared" si="21"/>
        <v/>
      </c>
      <c r="F186" s="29" t="str">
        <f t="shared" si="22"/>
        <v/>
      </c>
      <c r="G186" s="363"/>
      <c r="H186" s="364"/>
      <c r="I186" s="325" t="str">
        <f t="shared" si="23"/>
        <v>No</v>
      </c>
      <c r="J186" s="314">
        <v>0</v>
      </c>
      <c r="K186" s="312">
        <v>0</v>
      </c>
      <c r="L186" s="312">
        <v>0</v>
      </c>
      <c r="M186" s="312">
        <v>0</v>
      </c>
      <c r="N186" s="312">
        <v>0</v>
      </c>
      <c r="O186" s="312">
        <v>0</v>
      </c>
      <c r="P186" s="312">
        <v>0</v>
      </c>
      <c r="Q186" s="312">
        <v>0</v>
      </c>
      <c r="R186" s="312">
        <v>0</v>
      </c>
      <c r="S186" s="312">
        <v>0</v>
      </c>
      <c r="T186" s="312">
        <v>0</v>
      </c>
      <c r="U186" s="312">
        <v>0</v>
      </c>
      <c r="V186" s="313">
        <v>1</v>
      </c>
      <c r="W186" s="313">
        <v>1</v>
      </c>
      <c r="X186" s="312">
        <v>0</v>
      </c>
      <c r="Y186" s="312">
        <v>0</v>
      </c>
      <c r="Z186" s="312">
        <v>0</v>
      </c>
      <c r="AA186" s="14">
        <v>0</v>
      </c>
      <c r="AB186" s="317"/>
      <c r="AC186" s="15" t="str">
        <f t="shared" si="227"/>
        <v/>
      </c>
      <c r="AD186" s="15" t="str">
        <f t="shared" si="228"/>
        <v/>
      </c>
      <c r="AE186" s="16" t="str">
        <f t="shared" si="229"/>
        <v>0 - 0</v>
      </c>
      <c r="AF186" s="20" t="str">
        <f t="shared" si="307"/>
        <v>Not an offer</v>
      </c>
      <c r="AG186" s="276" t="str">
        <f t="shared" si="256"/>
        <v>Not an Offer</v>
      </c>
      <c r="AH186" s="150"/>
      <c r="AI186" s="254">
        <v>170</v>
      </c>
      <c r="AJ186" s="149" t="str">
        <f t="shared" si="257"/>
        <v>00-TAG</v>
      </c>
      <c r="AK186" s="254" t="b">
        <f t="shared" si="15"/>
        <v>0</v>
      </c>
      <c r="AL186" s="254">
        <f t="shared" si="230"/>
        <v>0</v>
      </c>
      <c r="AM186" s="254">
        <f t="shared" si="258"/>
        <v>0</v>
      </c>
      <c r="AN186" s="288">
        <f t="shared" si="231"/>
        <v>0</v>
      </c>
      <c r="AO186" s="288">
        <f>IF(AND($BU186=$BV186,BU186=AO$13),$J186&amp;$K186&amp;$L186&amp;$M186&amp;$N186&amp;$O186&amp;$P186&amp;$Q186&amp;$R186&amp;$S186&amp;$T186&amp;$U186,IFERROR(MATCH($AN186,AO$17:AO185,0),-1000))</f>
        <v>1</v>
      </c>
      <c r="AP186" s="288">
        <f>IF(AND($BU186=$BV186,BV186=AP$13),$J186&amp;$K186&amp;$L186&amp;$M186&amp;$N186&amp;$O186&amp;$P186&amp;$Q186&amp;$R186&amp;$S186&amp;$T186&amp;$U186,IFERROR(MATCH($AN186,AP$17:AP185,0),-1000))</f>
        <v>1</v>
      </c>
      <c r="AQ186" s="288">
        <f>IF(AND($BU186=$BV186,BW186=AQ$13),$J186&amp;$K186&amp;$L186&amp;$M186&amp;$N186&amp;$O186&amp;$P186&amp;$Q186&amp;$R186&amp;$S186&amp;$T186&amp;$U186,IFERROR(MATCH($AN186,AQ$17:AQ185,0),-1000))</f>
        <v>1</v>
      </c>
      <c r="AR186" s="288">
        <f>IF(AND($BU186=$BV186,BX186=AR$13),$J186&amp;$K186&amp;$L186&amp;$M186&amp;$N186&amp;$O186&amp;$P186&amp;$Q186&amp;$R186&amp;$S186&amp;$T186&amp;$U186,IFERROR(MATCH($AN186,AR$17:AR185,0),-1000))</f>
        <v>1</v>
      </c>
      <c r="AS186" s="254">
        <f t="shared" si="311"/>
        <v>0</v>
      </c>
      <c r="AT186" s="261" t="str">
        <f t="shared" si="232"/>
        <v/>
      </c>
      <c r="AU186" s="254" t="str">
        <f t="shared" si="233"/>
        <v/>
      </c>
      <c r="AV186" s="254" t="str">
        <f t="shared" si="234"/>
        <v/>
      </c>
      <c r="AW186" s="254" t="str">
        <f t="shared" si="235"/>
        <v/>
      </c>
      <c r="AX186" s="254" t="str">
        <f t="shared" si="236"/>
        <v/>
      </c>
      <c r="AY186" s="254" t="str">
        <f t="shared" si="237"/>
        <v/>
      </c>
      <c r="AZ186" s="254" t="str">
        <f t="shared" si="238"/>
        <v/>
      </c>
      <c r="BA186" s="254" t="str">
        <f t="shared" si="239"/>
        <v/>
      </c>
      <c r="BB186" s="254" t="str">
        <f t="shared" si="240"/>
        <v/>
      </c>
      <c r="BC186" s="254" t="str">
        <f t="shared" si="241"/>
        <v/>
      </c>
      <c r="BD186" s="254" t="str">
        <f t="shared" si="242"/>
        <v/>
      </c>
      <c r="BE186" s="262" t="str">
        <f t="shared" si="243"/>
        <v/>
      </c>
      <c r="BF186" s="263" t="str">
        <f t="shared" si="244"/>
        <v/>
      </c>
      <c r="BG186" s="254" t="str">
        <f t="shared" si="245"/>
        <v/>
      </c>
      <c r="BH186" s="254" t="str">
        <f t="shared" si="246"/>
        <v/>
      </c>
      <c r="BI186" s="254" t="str">
        <f t="shared" si="247"/>
        <v/>
      </c>
      <c r="BJ186" s="254" t="str">
        <f t="shared" si="248"/>
        <v/>
      </c>
      <c r="BK186" s="254" t="str">
        <f t="shared" si="249"/>
        <v/>
      </c>
      <c r="BL186" s="254" t="str">
        <f t="shared" si="250"/>
        <v/>
      </c>
      <c r="BM186" s="254" t="str">
        <f t="shared" si="251"/>
        <v/>
      </c>
      <c r="BN186" s="254" t="str">
        <f t="shared" si="252"/>
        <v/>
      </c>
      <c r="BO186" s="254" t="str">
        <f t="shared" si="253"/>
        <v/>
      </c>
      <c r="BP186" s="254" t="str">
        <f t="shared" si="254"/>
        <v/>
      </c>
      <c r="BQ186" s="264" t="str">
        <f t="shared" si="255"/>
        <v/>
      </c>
      <c r="BR186" s="261" t="str">
        <f t="shared" si="56"/>
        <v/>
      </c>
      <c r="BS186" s="254" t="str">
        <f t="shared" si="57"/>
        <v/>
      </c>
      <c r="BT186" s="254" t="str">
        <f t="shared" si="312"/>
        <v/>
      </c>
      <c r="BU186" s="265" t="str">
        <f t="shared" si="313"/>
        <v/>
      </c>
      <c r="BV186" s="263" t="str">
        <f t="shared" si="58"/>
        <v/>
      </c>
      <c r="BW186" s="254" t="str">
        <f t="shared" si="314"/>
        <v/>
      </c>
      <c r="BX186" s="254" t="str">
        <f t="shared" si="315"/>
        <v/>
      </c>
      <c r="BY186" s="264" t="str">
        <f t="shared" si="59"/>
        <v/>
      </c>
      <c r="BZ186" s="254" t="str">
        <f t="shared" si="60"/>
        <v/>
      </c>
      <c r="CA186" s="254">
        <f t="shared" si="259"/>
        <v>0</v>
      </c>
      <c r="CB186" s="254">
        <f t="shared" si="260"/>
        <v>0</v>
      </c>
      <c r="CC186" s="254">
        <f t="shared" si="261"/>
        <v>0</v>
      </c>
      <c r="CD186" s="254">
        <f t="shared" si="262"/>
        <v>0</v>
      </c>
      <c r="CE186" s="254">
        <f t="shared" si="263"/>
        <v>0</v>
      </c>
      <c r="CF186" s="254">
        <f t="shared" si="264"/>
        <v>0</v>
      </c>
      <c r="CG186" s="254">
        <f t="shared" si="265"/>
        <v>0</v>
      </c>
      <c r="CH186" s="254">
        <f t="shared" si="266"/>
        <v>0</v>
      </c>
      <c r="CI186" s="254">
        <f t="shared" si="267"/>
        <v>0</v>
      </c>
      <c r="CJ186" s="254">
        <f t="shared" si="268"/>
        <v>0</v>
      </c>
      <c r="CK186" s="254">
        <f t="shared" si="269"/>
        <v>0</v>
      </c>
      <c r="CL186" s="254">
        <f t="shared" si="270"/>
        <v>0</v>
      </c>
      <c r="CM186" s="254">
        <f t="shared" si="271"/>
        <v>0</v>
      </c>
      <c r="CN186" s="254">
        <f t="shared" si="272"/>
        <v>0</v>
      </c>
      <c r="CO186" s="254">
        <f t="shared" si="273"/>
        <v>0</v>
      </c>
      <c r="CP186" s="254">
        <f t="shared" si="274"/>
        <v>0</v>
      </c>
      <c r="CQ186" s="254">
        <f t="shared" si="275"/>
        <v>0</v>
      </c>
      <c r="CR186" s="254">
        <f t="shared" si="276"/>
        <v>0</v>
      </c>
      <c r="CS186" s="254">
        <f t="shared" si="277"/>
        <v>0</v>
      </c>
      <c r="CT186" s="254">
        <f t="shared" si="278"/>
        <v>0</v>
      </c>
      <c r="CU186" s="254">
        <f t="shared" si="279"/>
        <v>0</v>
      </c>
      <c r="CV186" s="254">
        <f t="shared" si="280"/>
        <v>0</v>
      </c>
      <c r="CW186" s="254">
        <f t="shared" si="281"/>
        <v>0</v>
      </c>
      <c r="CX186" s="254">
        <f t="shared" si="282"/>
        <v>0</v>
      </c>
      <c r="CY186" s="254">
        <f t="shared" si="283"/>
        <v>0</v>
      </c>
      <c r="CZ186" s="254">
        <f t="shared" si="284"/>
        <v>0</v>
      </c>
      <c r="DA186" s="254">
        <f t="shared" si="285"/>
        <v>0</v>
      </c>
      <c r="DB186" s="254">
        <f t="shared" si="286"/>
        <v>0</v>
      </c>
      <c r="DC186" s="254">
        <f t="shared" si="287"/>
        <v>0</v>
      </c>
      <c r="DD186" s="254">
        <f t="shared" si="288"/>
        <v>0</v>
      </c>
      <c r="DE186" s="254">
        <f t="shared" si="289"/>
        <v>0</v>
      </c>
      <c r="DF186" s="254">
        <f t="shared" si="290"/>
        <v>0</v>
      </c>
      <c r="DG186" s="254">
        <f t="shared" si="291"/>
        <v>0</v>
      </c>
      <c r="DH186" s="254">
        <f t="shared" si="292"/>
        <v>0</v>
      </c>
      <c r="DI186" s="254">
        <f t="shared" si="293"/>
        <v>0</v>
      </c>
      <c r="DJ186" s="254">
        <f t="shared" si="294"/>
        <v>0</v>
      </c>
      <c r="DK186" s="254">
        <f t="shared" si="295"/>
        <v>0</v>
      </c>
      <c r="DL186" s="254">
        <f t="shared" si="296"/>
        <v>0</v>
      </c>
      <c r="DM186" s="254">
        <f t="shared" si="297"/>
        <v>0</v>
      </c>
      <c r="DN186" s="254">
        <f t="shared" si="298"/>
        <v>0</v>
      </c>
      <c r="DO186" s="254">
        <f t="shared" si="299"/>
        <v>0</v>
      </c>
      <c r="DP186" s="254">
        <f t="shared" si="300"/>
        <v>0</v>
      </c>
      <c r="DQ186" s="254">
        <f t="shared" si="301"/>
        <v>0</v>
      </c>
      <c r="DR186" s="254">
        <f t="shared" si="302"/>
        <v>0</v>
      </c>
      <c r="DS186" s="254">
        <f t="shared" si="303"/>
        <v>0</v>
      </c>
      <c r="DT186" s="254">
        <f t="shared" si="304"/>
        <v>0</v>
      </c>
      <c r="DU186" s="254">
        <f t="shared" si="305"/>
        <v>0</v>
      </c>
      <c r="DV186" s="254">
        <f t="shared" si="306"/>
        <v>0</v>
      </c>
    </row>
    <row r="187" spans="1:126" ht="24" customHeight="1">
      <c r="A187" s="11" t="str">
        <f ca="1">IF(AG187&lt;&gt;"OK","",CONCATENATE(TEXT('Front Page'!$F$33,"000"),TEXT('Front Page'!$F$31,"000"),"-",LEFT('Front Page'!$R$53,5),"-",LEFT(D187,1),AJ187, "-",TEXT(B187,"000")))</f>
        <v/>
      </c>
      <c r="B187" s="12" t="str">
        <f>IFERROR(IF(E187="","",MAX(B$17:B186)+1),"")</f>
        <v/>
      </c>
      <c r="C187" s="13"/>
      <c r="D187" s="29" t="str">
        <f t="shared" si="20"/>
        <v>None</v>
      </c>
      <c r="E187" s="29" t="str">
        <f t="shared" si="21"/>
        <v/>
      </c>
      <c r="F187" s="29" t="str">
        <f t="shared" si="22"/>
        <v/>
      </c>
      <c r="G187" s="363"/>
      <c r="H187" s="364"/>
      <c r="I187" s="325" t="str">
        <f t="shared" si="23"/>
        <v>No</v>
      </c>
      <c r="J187" s="314">
        <v>0</v>
      </c>
      <c r="K187" s="312">
        <v>0</v>
      </c>
      <c r="L187" s="312">
        <v>0</v>
      </c>
      <c r="M187" s="312">
        <v>0</v>
      </c>
      <c r="N187" s="312">
        <v>0</v>
      </c>
      <c r="O187" s="312">
        <v>0</v>
      </c>
      <c r="P187" s="312">
        <v>0</v>
      </c>
      <c r="Q187" s="312">
        <v>0</v>
      </c>
      <c r="R187" s="312">
        <v>0</v>
      </c>
      <c r="S187" s="312">
        <v>0</v>
      </c>
      <c r="T187" s="312">
        <v>0</v>
      </c>
      <c r="U187" s="312">
        <v>0</v>
      </c>
      <c r="V187" s="313">
        <v>1</v>
      </c>
      <c r="W187" s="313">
        <v>1</v>
      </c>
      <c r="X187" s="312">
        <v>0</v>
      </c>
      <c r="Y187" s="312">
        <v>0</v>
      </c>
      <c r="Z187" s="312">
        <v>0</v>
      </c>
      <c r="AA187" s="14">
        <v>0</v>
      </c>
      <c r="AB187" s="317"/>
      <c r="AC187" s="15" t="str">
        <f t="shared" si="227"/>
        <v/>
      </c>
      <c r="AD187" s="15" t="str">
        <f t="shared" si="228"/>
        <v/>
      </c>
      <c r="AE187" s="16" t="str">
        <f t="shared" si="229"/>
        <v>0 - 0</v>
      </c>
      <c r="AF187" s="20" t="str">
        <f t="shared" si="307"/>
        <v>Not an offer</v>
      </c>
      <c r="AG187" s="276" t="str">
        <f t="shared" si="256"/>
        <v>Not an Offer</v>
      </c>
      <c r="AH187" s="150"/>
      <c r="AI187" s="254">
        <v>171</v>
      </c>
      <c r="AJ187" s="149" t="str">
        <f t="shared" si="257"/>
        <v>00-TAG</v>
      </c>
      <c r="AK187" s="254" t="b">
        <f t="shared" si="15"/>
        <v>0</v>
      </c>
      <c r="AL187" s="254">
        <f t="shared" si="230"/>
        <v>0</v>
      </c>
      <c r="AM187" s="254">
        <f t="shared" si="258"/>
        <v>0</v>
      </c>
      <c r="AN187" s="288">
        <f t="shared" si="231"/>
        <v>0</v>
      </c>
      <c r="AO187" s="288">
        <f>IF(AND($BU187=$BV187,BU187=AO$13),$J187&amp;$K187&amp;$L187&amp;$M187&amp;$N187&amp;$O187&amp;$P187&amp;$Q187&amp;$R187&amp;$S187&amp;$T187&amp;$U187,IFERROR(MATCH($AN187,AO$17:AO186,0),-1000))</f>
        <v>1</v>
      </c>
      <c r="AP187" s="288">
        <f>IF(AND($BU187=$BV187,BV187=AP$13),$J187&amp;$K187&amp;$L187&amp;$M187&amp;$N187&amp;$O187&amp;$P187&amp;$Q187&amp;$R187&amp;$S187&amp;$T187&amp;$U187,IFERROR(MATCH($AN187,AP$17:AP186,0),-1000))</f>
        <v>1</v>
      </c>
      <c r="AQ187" s="288">
        <f>IF(AND($BU187=$BV187,BW187=AQ$13),$J187&amp;$K187&amp;$L187&amp;$M187&amp;$N187&amp;$O187&amp;$P187&amp;$Q187&amp;$R187&amp;$S187&amp;$T187&amp;$U187,IFERROR(MATCH($AN187,AQ$17:AQ186,0),-1000))</f>
        <v>1</v>
      </c>
      <c r="AR187" s="288">
        <f>IF(AND($BU187=$BV187,BX187=AR$13),$J187&amp;$K187&amp;$L187&amp;$M187&amp;$N187&amp;$O187&amp;$P187&amp;$Q187&amp;$R187&amp;$S187&amp;$T187&amp;$U187,IFERROR(MATCH($AN187,AR$17:AR186,0),-1000))</f>
        <v>1</v>
      </c>
      <c r="AS187" s="254">
        <f t="shared" si="311"/>
        <v>0</v>
      </c>
      <c r="AT187" s="261" t="str">
        <f t="shared" si="232"/>
        <v/>
      </c>
      <c r="AU187" s="254" t="str">
        <f t="shared" si="233"/>
        <v/>
      </c>
      <c r="AV187" s="254" t="str">
        <f t="shared" si="234"/>
        <v/>
      </c>
      <c r="AW187" s="254" t="str">
        <f t="shared" si="235"/>
        <v/>
      </c>
      <c r="AX187" s="254" t="str">
        <f t="shared" si="236"/>
        <v/>
      </c>
      <c r="AY187" s="254" t="str">
        <f t="shared" si="237"/>
        <v/>
      </c>
      <c r="AZ187" s="254" t="str">
        <f t="shared" si="238"/>
        <v/>
      </c>
      <c r="BA187" s="254" t="str">
        <f t="shared" si="239"/>
        <v/>
      </c>
      <c r="BB187" s="254" t="str">
        <f t="shared" si="240"/>
        <v/>
      </c>
      <c r="BC187" s="254" t="str">
        <f t="shared" si="241"/>
        <v/>
      </c>
      <c r="BD187" s="254" t="str">
        <f t="shared" si="242"/>
        <v/>
      </c>
      <c r="BE187" s="262" t="str">
        <f t="shared" si="243"/>
        <v/>
      </c>
      <c r="BF187" s="263" t="str">
        <f t="shared" si="244"/>
        <v/>
      </c>
      <c r="BG187" s="254" t="str">
        <f t="shared" si="245"/>
        <v/>
      </c>
      <c r="BH187" s="254" t="str">
        <f t="shared" si="246"/>
        <v/>
      </c>
      <c r="BI187" s="254" t="str">
        <f t="shared" si="247"/>
        <v/>
      </c>
      <c r="BJ187" s="254" t="str">
        <f t="shared" si="248"/>
        <v/>
      </c>
      <c r="BK187" s="254" t="str">
        <f t="shared" si="249"/>
        <v/>
      </c>
      <c r="BL187" s="254" t="str">
        <f t="shared" si="250"/>
        <v/>
      </c>
      <c r="BM187" s="254" t="str">
        <f t="shared" si="251"/>
        <v/>
      </c>
      <c r="BN187" s="254" t="str">
        <f t="shared" si="252"/>
        <v/>
      </c>
      <c r="BO187" s="254" t="str">
        <f t="shared" si="253"/>
        <v/>
      </c>
      <c r="BP187" s="254" t="str">
        <f t="shared" si="254"/>
        <v/>
      </c>
      <c r="BQ187" s="264" t="str">
        <f t="shared" si="255"/>
        <v/>
      </c>
      <c r="BR187" s="261" t="str">
        <f t="shared" si="56"/>
        <v/>
      </c>
      <c r="BS187" s="254" t="str">
        <f t="shared" si="57"/>
        <v/>
      </c>
      <c r="BT187" s="254" t="str">
        <f t="shared" si="312"/>
        <v/>
      </c>
      <c r="BU187" s="265" t="str">
        <f t="shared" si="313"/>
        <v/>
      </c>
      <c r="BV187" s="263" t="str">
        <f t="shared" si="58"/>
        <v/>
      </c>
      <c r="BW187" s="254" t="str">
        <f t="shared" si="314"/>
        <v/>
      </c>
      <c r="BX187" s="254" t="str">
        <f t="shared" si="315"/>
        <v/>
      </c>
      <c r="BY187" s="264" t="str">
        <f t="shared" si="59"/>
        <v/>
      </c>
      <c r="BZ187" s="254" t="str">
        <f t="shared" si="60"/>
        <v/>
      </c>
      <c r="CA187" s="254">
        <f t="shared" si="259"/>
        <v>0</v>
      </c>
      <c r="CB187" s="254">
        <f t="shared" si="260"/>
        <v>0</v>
      </c>
      <c r="CC187" s="254">
        <f t="shared" si="261"/>
        <v>0</v>
      </c>
      <c r="CD187" s="254">
        <f t="shared" si="262"/>
        <v>0</v>
      </c>
      <c r="CE187" s="254">
        <f t="shared" si="263"/>
        <v>0</v>
      </c>
      <c r="CF187" s="254">
        <f t="shared" si="264"/>
        <v>0</v>
      </c>
      <c r="CG187" s="254">
        <f t="shared" si="265"/>
        <v>0</v>
      </c>
      <c r="CH187" s="254">
        <f t="shared" si="266"/>
        <v>0</v>
      </c>
      <c r="CI187" s="254">
        <f t="shared" si="267"/>
        <v>0</v>
      </c>
      <c r="CJ187" s="254">
        <f t="shared" si="268"/>
        <v>0</v>
      </c>
      <c r="CK187" s="254">
        <f t="shared" si="269"/>
        <v>0</v>
      </c>
      <c r="CL187" s="254">
        <f t="shared" si="270"/>
        <v>0</v>
      </c>
      <c r="CM187" s="254">
        <f t="shared" si="271"/>
        <v>0</v>
      </c>
      <c r="CN187" s="254">
        <f t="shared" si="272"/>
        <v>0</v>
      </c>
      <c r="CO187" s="254">
        <f t="shared" si="273"/>
        <v>0</v>
      </c>
      <c r="CP187" s="254">
        <f t="shared" si="274"/>
        <v>0</v>
      </c>
      <c r="CQ187" s="254">
        <f t="shared" si="275"/>
        <v>0</v>
      </c>
      <c r="CR187" s="254">
        <f t="shared" si="276"/>
        <v>0</v>
      </c>
      <c r="CS187" s="254">
        <f t="shared" si="277"/>
        <v>0</v>
      </c>
      <c r="CT187" s="254">
        <f t="shared" si="278"/>
        <v>0</v>
      </c>
      <c r="CU187" s="254">
        <f t="shared" si="279"/>
        <v>0</v>
      </c>
      <c r="CV187" s="254">
        <f t="shared" si="280"/>
        <v>0</v>
      </c>
      <c r="CW187" s="254">
        <f t="shared" si="281"/>
        <v>0</v>
      </c>
      <c r="CX187" s="254">
        <f t="shared" si="282"/>
        <v>0</v>
      </c>
      <c r="CY187" s="254">
        <f t="shared" si="283"/>
        <v>0</v>
      </c>
      <c r="CZ187" s="254">
        <f t="shared" si="284"/>
        <v>0</v>
      </c>
      <c r="DA187" s="254">
        <f t="shared" si="285"/>
        <v>0</v>
      </c>
      <c r="DB187" s="254">
        <f t="shared" si="286"/>
        <v>0</v>
      </c>
      <c r="DC187" s="254">
        <f t="shared" si="287"/>
        <v>0</v>
      </c>
      <c r="DD187" s="254">
        <f t="shared" si="288"/>
        <v>0</v>
      </c>
      <c r="DE187" s="254">
        <f t="shared" si="289"/>
        <v>0</v>
      </c>
      <c r="DF187" s="254">
        <f t="shared" si="290"/>
        <v>0</v>
      </c>
      <c r="DG187" s="254">
        <f t="shared" si="291"/>
        <v>0</v>
      </c>
      <c r="DH187" s="254">
        <f t="shared" si="292"/>
        <v>0</v>
      </c>
      <c r="DI187" s="254">
        <f t="shared" si="293"/>
        <v>0</v>
      </c>
      <c r="DJ187" s="254">
        <f t="shared" si="294"/>
        <v>0</v>
      </c>
      <c r="DK187" s="254">
        <f t="shared" si="295"/>
        <v>0</v>
      </c>
      <c r="DL187" s="254">
        <f t="shared" si="296"/>
        <v>0</v>
      </c>
      <c r="DM187" s="254">
        <f t="shared" si="297"/>
        <v>0</v>
      </c>
      <c r="DN187" s="254">
        <f t="shared" si="298"/>
        <v>0</v>
      </c>
      <c r="DO187" s="254">
        <f t="shared" si="299"/>
        <v>0</v>
      </c>
      <c r="DP187" s="254">
        <f t="shared" si="300"/>
        <v>0</v>
      </c>
      <c r="DQ187" s="254">
        <f t="shared" si="301"/>
        <v>0</v>
      </c>
      <c r="DR187" s="254">
        <f t="shared" si="302"/>
        <v>0</v>
      </c>
      <c r="DS187" s="254">
        <f t="shared" si="303"/>
        <v>0</v>
      </c>
      <c r="DT187" s="254">
        <f t="shared" si="304"/>
        <v>0</v>
      </c>
      <c r="DU187" s="254">
        <f t="shared" si="305"/>
        <v>0</v>
      </c>
      <c r="DV187" s="254">
        <f t="shared" si="306"/>
        <v>0</v>
      </c>
    </row>
    <row r="188" spans="1:126" ht="24" customHeight="1">
      <c r="A188" s="11" t="str">
        <f ca="1">IF(AG188&lt;&gt;"OK","",CONCATENATE(TEXT('Front Page'!$F$33,"000"),TEXT('Front Page'!$F$31,"000"),"-",LEFT('Front Page'!$R$53,5),"-",LEFT(D188,1),AJ188, "-",TEXT(B188,"000")))</f>
        <v/>
      </c>
      <c r="B188" s="12" t="str">
        <f>IFERROR(IF(E188="","",MAX(B$17:B187)+1),"")</f>
        <v/>
      </c>
      <c r="C188" s="13"/>
      <c r="D188" s="29" t="str">
        <f t="shared" si="20"/>
        <v>None</v>
      </c>
      <c r="E188" s="29" t="str">
        <f t="shared" si="21"/>
        <v/>
      </c>
      <c r="F188" s="29" t="str">
        <f t="shared" si="22"/>
        <v/>
      </c>
      <c r="G188" s="363"/>
      <c r="H188" s="364"/>
      <c r="I188" s="325" t="str">
        <f t="shared" si="23"/>
        <v>No</v>
      </c>
      <c r="J188" s="314">
        <v>0</v>
      </c>
      <c r="K188" s="312">
        <v>0</v>
      </c>
      <c r="L188" s="312">
        <v>0</v>
      </c>
      <c r="M188" s="312">
        <v>0</v>
      </c>
      <c r="N188" s="312">
        <v>0</v>
      </c>
      <c r="O188" s="312">
        <v>0</v>
      </c>
      <c r="P188" s="312">
        <v>0</v>
      </c>
      <c r="Q188" s="312">
        <v>0</v>
      </c>
      <c r="R188" s="312">
        <v>0</v>
      </c>
      <c r="S188" s="312">
        <v>0</v>
      </c>
      <c r="T188" s="312">
        <v>0</v>
      </c>
      <c r="U188" s="312">
        <v>0</v>
      </c>
      <c r="V188" s="313">
        <v>1</v>
      </c>
      <c r="W188" s="313">
        <v>1</v>
      </c>
      <c r="X188" s="312">
        <v>0</v>
      </c>
      <c r="Y188" s="312">
        <v>0</v>
      </c>
      <c r="Z188" s="312">
        <v>0</v>
      </c>
      <c r="AA188" s="14">
        <v>0</v>
      </c>
      <c r="AB188" s="317"/>
      <c r="AC188" s="15" t="str">
        <f t="shared" si="227"/>
        <v/>
      </c>
      <c r="AD188" s="15" t="str">
        <f t="shared" si="228"/>
        <v/>
      </c>
      <c r="AE188" s="16" t="str">
        <f t="shared" si="229"/>
        <v>0 - 0</v>
      </c>
      <c r="AF188" s="20" t="str">
        <f t="shared" si="307"/>
        <v>Not an offer</v>
      </c>
      <c r="AG188" s="276" t="str">
        <f t="shared" si="256"/>
        <v>Not an Offer</v>
      </c>
      <c r="AH188" s="150"/>
      <c r="AI188" s="254">
        <v>172</v>
      </c>
      <c r="AJ188" s="149" t="str">
        <f t="shared" si="257"/>
        <v>00-TAG</v>
      </c>
      <c r="AK188" s="254" t="b">
        <f t="shared" si="15"/>
        <v>0</v>
      </c>
      <c r="AL188" s="254">
        <f t="shared" si="230"/>
        <v>0</v>
      </c>
      <c r="AM188" s="254">
        <f t="shared" si="258"/>
        <v>0</v>
      </c>
      <c r="AN188" s="288">
        <f t="shared" si="231"/>
        <v>0</v>
      </c>
      <c r="AO188" s="288">
        <f>IF(AND($BU188=$BV188,BU188=AO$13),$J188&amp;$K188&amp;$L188&amp;$M188&amp;$N188&amp;$O188&amp;$P188&amp;$Q188&amp;$R188&amp;$S188&amp;$T188&amp;$U188,IFERROR(MATCH($AN188,AO$17:AO187,0),-1000))</f>
        <v>1</v>
      </c>
      <c r="AP188" s="288">
        <f>IF(AND($BU188=$BV188,BV188=AP$13),$J188&amp;$K188&amp;$L188&amp;$M188&amp;$N188&amp;$O188&amp;$P188&amp;$Q188&amp;$R188&amp;$S188&amp;$T188&amp;$U188,IFERROR(MATCH($AN188,AP$17:AP187,0),-1000))</f>
        <v>1</v>
      </c>
      <c r="AQ188" s="288">
        <f>IF(AND($BU188=$BV188,BW188=AQ$13),$J188&amp;$K188&amp;$L188&amp;$M188&amp;$N188&amp;$O188&amp;$P188&amp;$Q188&amp;$R188&amp;$S188&amp;$T188&amp;$U188,IFERROR(MATCH($AN188,AQ$17:AQ187,0),-1000))</f>
        <v>1</v>
      </c>
      <c r="AR188" s="288">
        <f>IF(AND($BU188=$BV188,BX188=AR$13),$J188&amp;$K188&amp;$L188&amp;$M188&amp;$N188&amp;$O188&amp;$P188&amp;$Q188&amp;$R188&amp;$S188&amp;$T188&amp;$U188,IFERROR(MATCH($AN188,AR$17:AR187,0),-1000))</f>
        <v>1</v>
      </c>
      <c r="AS188" s="254">
        <f t="shared" si="311"/>
        <v>0</v>
      </c>
      <c r="AT188" s="261" t="str">
        <f t="shared" si="232"/>
        <v/>
      </c>
      <c r="AU188" s="254" t="str">
        <f t="shared" si="233"/>
        <v/>
      </c>
      <c r="AV188" s="254" t="str">
        <f t="shared" si="234"/>
        <v/>
      </c>
      <c r="AW188" s="254" t="str">
        <f t="shared" si="235"/>
        <v/>
      </c>
      <c r="AX188" s="254" t="str">
        <f t="shared" si="236"/>
        <v/>
      </c>
      <c r="AY188" s="254" t="str">
        <f t="shared" si="237"/>
        <v/>
      </c>
      <c r="AZ188" s="254" t="str">
        <f t="shared" si="238"/>
        <v/>
      </c>
      <c r="BA188" s="254" t="str">
        <f t="shared" si="239"/>
        <v/>
      </c>
      <c r="BB188" s="254" t="str">
        <f t="shared" si="240"/>
        <v/>
      </c>
      <c r="BC188" s="254" t="str">
        <f t="shared" si="241"/>
        <v/>
      </c>
      <c r="BD188" s="254" t="str">
        <f t="shared" si="242"/>
        <v/>
      </c>
      <c r="BE188" s="262" t="str">
        <f t="shared" si="243"/>
        <v/>
      </c>
      <c r="BF188" s="263" t="str">
        <f t="shared" si="244"/>
        <v/>
      </c>
      <c r="BG188" s="254" t="str">
        <f t="shared" si="245"/>
        <v/>
      </c>
      <c r="BH188" s="254" t="str">
        <f t="shared" si="246"/>
        <v/>
      </c>
      <c r="BI188" s="254" t="str">
        <f t="shared" si="247"/>
        <v/>
      </c>
      <c r="BJ188" s="254" t="str">
        <f t="shared" si="248"/>
        <v/>
      </c>
      <c r="BK188" s="254" t="str">
        <f t="shared" si="249"/>
        <v/>
      </c>
      <c r="BL188" s="254" t="str">
        <f t="shared" si="250"/>
        <v/>
      </c>
      <c r="BM188" s="254" t="str">
        <f t="shared" si="251"/>
        <v/>
      </c>
      <c r="BN188" s="254" t="str">
        <f t="shared" si="252"/>
        <v/>
      </c>
      <c r="BO188" s="254" t="str">
        <f t="shared" si="253"/>
        <v/>
      </c>
      <c r="BP188" s="254" t="str">
        <f t="shared" si="254"/>
        <v/>
      </c>
      <c r="BQ188" s="264" t="str">
        <f t="shared" si="255"/>
        <v/>
      </c>
      <c r="BR188" s="261" t="str">
        <f t="shared" si="56"/>
        <v/>
      </c>
      <c r="BS188" s="254" t="str">
        <f t="shared" si="57"/>
        <v/>
      </c>
      <c r="BT188" s="254" t="str">
        <f t="shared" si="312"/>
        <v/>
      </c>
      <c r="BU188" s="265" t="str">
        <f t="shared" si="313"/>
        <v/>
      </c>
      <c r="BV188" s="263" t="str">
        <f t="shared" si="58"/>
        <v/>
      </c>
      <c r="BW188" s="254" t="str">
        <f t="shared" si="314"/>
        <v/>
      </c>
      <c r="BX188" s="254" t="str">
        <f t="shared" si="315"/>
        <v/>
      </c>
      <c r="BY188" s="264" t="str">
        <f t="shared" si="59"/>
        <v/>
      </c>
      <c r="BZ188" s="254" t="str">
        <f t="shared" si="60"/>
        <v/>
      </c>
      <c r="CA188" s="254">
        <f t="shared" si="259"/>
        <v>0</v>
      </c>
      <c r="CB188" s="254">
        <f t="shared" si="260"/>
        <v>0</v>
      </c>
      <c r="CC188" s="254">
        <f t="shared" si="261"/>
        <v>0</v>
      </c>
      <c r="CD188" s="254">
        <f t="shared" si="262"/>
        <v>0</v>
      </c>
      <c r="CE188" s="254">
        <f t="shared" si="263"/>
        <v>0</v>
      </c>
      <c r="CF188" s="254">
        <f t="shared" si="264"/>
        <v>0</v>
      </c>
      <c r="CG188" s="254">
        <f t="shared" si="265"/>
        <v>0</v>
      </c>
      <c r="CH188" s="254">
        <f t="shared" si="266"/>
        <v>0</v>
      </c>
      <c r="CI188" s="254">
        <f t="shared" si="267"/>
        <v>0</v>
      </c>
      <c r="CJ188" s="254">
        <f t="shared" si="268"/>
        <v>0</v>
      </c>
      <c r="CK188" s="254">
        <f t="shared" si="269"/>
        <v>0</v>
      </c>
      <c r="CL188" s="254">
        <f t="shared" si="270"/>
        <v>0</v>
      </c>
      <c r="CM188" s="254">
        <f t="shared" si="271"/>
        <v>0</v>
      </c>
      <c r="CN188" s="254">
        <f t="shared" si="272"/>
        <v>0</v>
      </c>
      <c r="CO188" s="254">
        <f t="shared" si="273"/>
        <v>0</v>
      </c>
      <c r="CP188" s="254">
        <f t="shared" si="274"/>
        <v>0</v>
      </c>
      <c r="CQ188" s="254">
        <f t="shared" si="275"/>
        <v>0</v>
      </c>
      <c r="CR188" s="254">
        <f t="shared" si="276"/>
        <v>0</v>
      </c>
      <c r="CS188" s="254">
        <f t="shared" si="277"/>
        <v>0</v>
      </c>
      <c r="CT188" s="254">
        <f t="shared" si="278"/>
        <v>0</v>
      </c>
      <c r="CU188" s="254">
        <f t="shared" si="279"/>
        <v>0</v>
      </c>
      <c r="CV188" s="254">
        <f t="shared" si="280"/>
        <v>0</v>
      </c>
      <c r="CW188" s="254">
        <f t="shared" si="281"/>
        <v>0</v>
      </c>
      <c r="CX188" s="254">
        <f t="shared" si="282"/>
        <v>0</v>
      </c>
      <c r="CY188" s="254">
        <f t="shared" si="283"/>
        <v>0</v>
      </c>
      <c r="CZ188" s="254">
        <f t="shared" si="284"/>
        <v>0</v>
      </c>
      <c r="DA188" s="254">
        <f t="shared" si="285"/>
        <v>0</v>
      </c>
      <c r="DB188" s="254">
        <f t="shared" si="286"/>
        <v>0</v>
      </c>
      <c r="DC188" s="254">
        <f t="shared" si="287"/>
        <v>0</v>
      </c>
      <c r="DD188" s="254">
        <f t="shared" si="288"/>
        <v>0</v>
      </c>
      <c r="DE188" s="254">
        <f t="shared" si="289"/>
        <v>0</v>
      </c>
      <c r="DF188" s="254">
        <f t="shared" si="290"/>
        <v>0</v>
      </c>
      <c r="DG188" s="254">
        <f t="shared" si="291"/>
        <v>0</v>
      </c>
      <c r="DH188" s="254">
        <f t="shared" si="292"/>
        <v>0</v>
      </c>
      <c r="DI188" s="254">
        <f t="shared" si="293"/>
        <v>0</v>
      </c>
      <c r="DJ188" s="254">
        <f t="shared" si="294"/>
        <v>0</v>
      </c>
      <c r="DK188" s="254">
        <f t="shared" si="295"/>
        <v>0</v>
      </c>
      <c r="DL188" s="254">
        <f t="shared" si="296"/>
        <v>0</v>
      </c>
      <c r="DM188" s="254">
        <f t="shared" si="297"/>
        <v>0</v>
      </c>
      <c r="DN188" s="254">
        <f t="shared" si="298"/>
        <v>0</v>
      </c>
      <c r="DO188" s="254">
        <f t="shared" si="299"/>
        <v>0</v>
      </c>
      <c r="DP188" s="254">
        <f t="shared" si="300"/>
        <v>0</v>
      </c>
      <c r="DQ188" s="254">
        <f t="shared" si="301"/>
        <v>0</v>
      </c>
      <c r="DR188" s="254">
        <f t="shared" si="302"/>
        <v>0</v>
      </c>
      <c r="DS188" s="254">
        <f t="shared" si="303"/>
        <v>0</v>
      </c>
      <c r="DT188" s="254">
        <f t="shared" si="304"/>
        <v>0</v>
      </c>
      <c r="DU188" s="254">
        <f t="shared" si="305"/>
        <v>0</v>
      </c>
      <c r="DV188" s="254">
        <f t="shared" si="306"/>
        <v>0</v>
      </c>
    </row>
    <row r="189" spans="1:126" ht="24" customHeight="1">
      <c r="A189" s="11" t="str">
        <f ca="1">IF(AG189&lt;&gt;"OK","",CONCATENATE(TEXT('Front Page'!$F$33,"000"),TEXT('Front Page'!$F$31,"000"),"-",LEFT('Front Page'!$R$53,5),"-",LEFT(D189,1),AJ189, "-",TEXT(B189,"000")))</f>
        <v/>
      </c>
      <c r="B189" s="12" t="str">
        <f>IFERROR(IF(E189="","",MAX(B$17:B188)+1),"")</f>
        <v/>
      </c>
      <c r="C189" s="13"/>
      <c r="D189" s="29" t="str">
        <f t="shared" si="20"/>
        <v>None</v>
      </c>
      <c r="E189" s="29" t="str">
        <f t="shared" si="21"/>
        <v/>
      </c>
      <c r="F189" s="29" t="str">
        <f t="shared" si="22"/>
        <v/>
      </c>
      <c r="G189" s="363"/>
      <c r="H189" s="364"/>
      <c r="I189" s="325" t="str">
        <f t="shared" si="23"/>
        <v>No</v>
      </c>
      <c r="J189" s="314">
        <v>0</v>
      </c>
      <c r="K189" s="312">
        <v>0</v>
      </c>
      <c r="L189" s="312">
        <v>0</v>
      </c>
      <c r="M189" s="312">
        <v>0</v>
      </c>
      <c r="N189" s="312">
        <v>0</v>
      </c>
      <c r="O189" s="312">
        <v>0</v>
      </c>
      <c r="P189" s="312">
        <v>0</v>
      </c>
      <c r="Q189" s="312">
        <v>0</v>
      </c>
      <c r="R189" s="312">
        <v>0</v>
      </c>
      <c r="S189" s="312">
        <v>0</v>
      </c>
      <c r="T189" s="312">
        <v>0</v>
      </c>
      <c r="U189" s="312">
        <v>0</v>
      </c>
      <c r="V189" s="313">
        <v>1</v>
      </c>
      <c r="W189" s="313">
        <v>1</v>
      </c>
      <c r="X189" s="312">
        <v>0</v>
      </c>
      <c r="Y189" s="312">
        <v>0</v>
      </c>
      <c r="Z189" s="312">
        <v>0</v>
      </c>
      <c r="AA189" s="14">
        <v>0</v>
      </c>
      <c r="AB189" s="317"/>
      <c r="AC189" s="15" t="str">
        <f t="shared" si="227"/>
        <v/>
      </c>
      <c r="AD189" s="15" t="str">
        <f t="shared" si="228"/>
        <v/>
      </c>
      <c r="AE189" s="16" t="str">
        <f t="shared" si="229"/>
        <v>0 - 0</v>
      </c>
      <c r="AF189" s="20" t="str">
        <f t="shared" si="307"/>
        <v>Not an offer</v>
      </c>
      <c r="AG189" s="276" t="str">
        <f t="shared" si="256"/>
        <v>Not an Offer</v>
      </c>
      <c r="AH189" s="150"/>
      <c r="AI189" s="254">
        <v>173</v>
      </c>
      <c r="AJ189" s="149" t="str">
        <f t="shared" si="257"/>
        <v>00-TAG</v>
      </c>
      <c r="AK189" s="254" t="b">
        <f t="shared" si="15"/>
        <v>0</v>
      </c>
      <c r="AL189" s="254">
        <f t="shared" si="230"/>
        <v>0</v>
      </c>
      <c r="AM189" s="254">
        <f t="shared" si="258"/>
        <v>0</v>
      </c>
      <c r="AN189" s="288">
        <f t="shared" si="231"/>
        <v>0</v>
      </c>
      <c r="AO189" s="288">
        <f>IF(AND($BU189=$BV189,BU189=AO$13),$J189&amp;$K189&amp;$L189&amp;$M189&amp;$N189&amp;$O189&amp;$P189&amp;$Q189&amp;$R189&amp;$S189&amp;$T189&amp;$U189,IFERROR(MATCH($AN189,AO$17:AO188,0),-1000))</f>
        <v>1</v>
      </c>
      <c r="AP189" s="288">
        <f>IF(AND($BU189=$BV189,BV189=AP$13),$J189&amp;$K189&amp;$L189&amp;$M189&amp;$N189&amp;$O189&amp;$P189&amp;$Q189&amp;$R189&amp;$S189&amp;$T189&amp;$U189,IFERROR(MATCH($AN189,AP$17:AP188,0),-1000))</f>
        <v>1</v>
      </c>
      <c r="AQ189" s="288">
        <f>IF(AND($BU189=$BV189,BW189=AQ$13),$J189&amp;$K189&amp;$L189&amp;$M189&amp;$N189&amp;$O189&amp;$P189&amp;$Q189&amp;$R189&amp;$S189&amp;$T189&amp;$U189,IFERROR(MATCH($AN189,AQ$17:AQ188,0),-1000))</f>
        <v>1</v>
      </c>
      <c r="AR189" s="288">
        <f>IF(AND($BU189=$BV189,BX189=AR$13),$J189&amp;$K189&amp;$L189&amp;$M189&amp;$N189&amp;$O189&amp;$P189&amp;$Q189&amp;$R189&amp;$S189&amp;$T189&amp;$U189,IFERROR(MATCH($AN189,AR$17:AR188,0),-1000))</f>
        <v>1</v>
      </c>
      <c r="AS189" s="254">
        <f t="shared" si="311"/>
        <v>0</v>
      </c>
      <c r="AT189" s="261" t="str">
        <f t="shared" si="232"/>
        <v/>
      </c>
      <c r="AU189" s="254" t="str">
        <f t="shared" si="233"/>
        <v/>
      </c>
      <c r="AV189" s="254" t="str">
        <f t="shared" si="234"/>
        <v/>
      </c>
      <c r="AW189" s="254" t="str">
        <f t="shared" si="235"/>
        <v/>
      </c>
      <c r="AX189" s="254" t="str">
        <f t="shared" si="236"/>
        <v/>
      </c>
      <c r="AY189" s="254" t="str">
        <f t="shared" si="237"/>
        <v/>
      </c>
      <c r="AZ189" s="254" t="str">
        <f t="shared" si="238"/>
        <v/>
      </c>
      <c r="BA189" s="254" t="str">
        <f t="shared" si="239"/>
        <v/>
      </c>
      <c r="BB189" s="254" t="str">
        <f t="shared" si="240"/>
        <v/>
      </c>
      <c r="BC189" s="254" t="str">
        <f t="shared" si="241"/>
        <v/>
      </c>
      <c r="BD189" s="254" t="str">
        <f t="shared" si="242"/>
        <v/>
      </c>
      <c r="BE189" s="262" t="str">
        <f t="shared" si="243"/>
        <v/>
      </c>
      <c r="BF189" s="263" t="str">
        <f t="shared" si="244"/>
        <v/>
      </c>
      <c r="BG189" s="254" t="str">
        <f t="shared" si="245"/>
        <v/>
      </c>
      <c r="BH189" s="254" t="str">
        <f t="shared" si="246"/>
        <v/>
      </c>
      <c r="BI189" s="254" t="str">
        <f t="shared" si="247"/>
        <v/>
      </c>
      <c r="BJ189" s="254" t="str">
        <f t="shared" si="248"/>
        <v/>
      </c>
      <c r="BK189" s="254" t="str">
        <f t="shared" si="249"/>
        <v/>
      </c>
      <c r="BL189" s="254" t="str">
        <f t="shared" si="250"/>
        <v/>
      </c>
      <c r="BM189" s="254" t="str">
        <f t="shared" si="251"/>
        <v/>
      </c>
      <c r="BN189" s="254" t="str">
        <f t="shared" si="252"/>
        <v/>
      </c>
      <c r="BO189" s="254" t="str">
        <f t="shared" si="253"/>
        <v/>
      </c>
      <c r="BP189" s="254" t="str">
        <f t="shared" si="254"/>
        <v/>
      </c>
      <c r="BQ189" s="264" t="str">
        <f t="shared" si="255"/>
        <v/>
      </c>
      <c r="BR189" s="261" t="str">
        <f t="shared" si="56"/>
        <v/>
      </c>
      <c r="BS189" s="254" t="str">
        <f t="shared" si="57"/>
        <v/>
      </c>
      <c r="BT189" s="254" t="str">
        <f t="shared" si="312"/>
        <v/>
      </c>
      <c r="BU189" s="265" t="str">
        <f t="shared" si="313"/>
        <v/>
      </c>
      <c r="BV189" s="263" t="str">
        <f t="shared" si="58"/>
        <v/>
      </c>
      <c r="BW189" s="254" t="str">
        <f t="shared" si="314"/>
        <v/>
      </c>
      <c r="BX189" s="254" t="str">
        <f t="shared" si="315"/>
        <v/>
      </c>
      <c r="BY189" s="264" t="str">
        <f t="shared" si="59"/>
        <v/>
      </c>
      <c r="BZ189" s="254" t="str">
        <f t="shared" si="60"/>
        <v/>
      </c>
      <c r="CA189" s="254">
        <f t="shared" si="259"/>
        <v>0</v>
      </c>
      <c r="CB189" s="254">
        <f t="shared" si="260"/>
        <v>0</v>
      </c>
      <c r="CC189" s="254">
        <f t="shared" si="261"/>
        <v>0</v>
      </c>
      <c r="CD189" s="254">
        <f t="shared" si="262"/>
        <v>0</v>
      </c>
      <c r="CE189" s="254">
        <f t="shared" si="263"/>
        <v>0</v>
      </c>
      <c r="CF189" s="254">
        <f t="shared" si="264"/>
        <v>0</v>
      </c>
      <c r="CG189" s="254">
        <f t="shared" si="265"/>
        <v>0</v>
      </c>
      <c r="CH189" s="254">
        <f t="shared" si="266"/>
        <v>0</v>
      </c>
      <c r="CI189" s="254">
        <f t="shared" si="267"/>
        <v>0</v>
      </c>
      <c r="CJ189" s="254">
        <f t="shared" si="268"/>
        <v>0</v>
      </c>
      <c r="CK189" s="254">
        <f t="shared" si="269"/>
        <v>0</v>
      </c>
      <c r="CL189" s="254">
        <f t="shared" si="270"/>
        <v>0</v>
      </c>
      <c r="CM189" s="254">
        <f t="shared" si="271"/>
        <v>0</v>
      </c>
      <c r="CN189" s="254">
        <f t="shared" si="272"/>
        <v>0</v>
      </c>
      <c r="CO189" s="254">
        <f t="shared" si="273"/>
        <v>0</v>
      </c>
      <c r="CP189" s="254">
        <f t="shared" si="274"/>
        <v>0</v>
      </c>
      <c r="CQ189" s="254">
        <f t="shared" si="275"/>
        <v>0</v>
      </c>
      <c r="CR189" s="254">
        <f t="shared" si="276"/>
        <v>0</v>
      </c>
      <c r="CS189" s="254">
        <f t="shared" si="277"/>
        <v>0</v>
      </c>
      <c r="CT189" s="254">
        <f t="shared" si="278"/>
        <v>0</v>
      </c>
      <c r="CU189" s="254">
        <f t="shared" si="279"/>
        <v>0</v>
      </c>
      <c r="CV189" s="254">
        <f t="shared" si="280"/>
        <v>0</v>
      </c>
      <c r="CW189" s="254">
        <f t="shared" si="281"/>
        <v>0</v>
      </c>
      <c r="CX189" s="254">
        <f t="shared" si="282"/>
        <v>0</v>
      </c>
      <c r="CY189" s="254">
        <f t="shared" si="283"/>
        <v>0</v>
      </c>
      <c r="CZ189" s="254">
        <f t="shared" si="284"/>
        <v>0</v>
      </c>
      <c r="DA189" s="254">
        <f t="shared" si="285"/>
        <v>0</v>
      </c>
      <c r="DB189" s="254">
        <f t="shared" si="286"/>
        <v>0</v>
      </c>
      <c r="DC189" s="254">
        <f t="shared" si="287"/>
        <v>0</v>
      </c>
      <c r="DD189" s="254">
        <f t="shared" si="288"/>
        <v>0</v>
      </c>
      <c r="DE189" s="254">
        <f t="shared" si="289"/>
        <v>0</v>
      </c>
      <c r="DF189" s="254">
        <f t="shared" si="290"/>
        <v>0</v>
      </c>
      <c r="DG189" s="254">
        <f t="shared" si="291"/>
        <v>0</v>
      </c>
      <c r="DH189" s="254">
        <f t="shared" si="292"/>
        <v>0</v>
      </c>
      <c r="DI189" s="254">
        <f t="shared" si="293"/>
        <v>0</v>
      </c>
      <c r="DJ189" s="254">
        <f t="shared" si="294"/>
        <v>0</v>
      </c>
      <c r="DK189" s="254">
        <f t="shared" si="295"/>
        <v>0</v>
      </c>
      <c r="DL189" s="254">
        <f t="shared" si="296"/>
        <v>0</v>
      </c>
      <c r="DM189" s="254">
        <f t="shared" si="297"/>
        <v>0</v>
      </c>
      <c r="DN189" s="254">
        <f t="shared" si="298"/>
        <v>0</v>
      </c>
      <c r="DO189" s="254">
        <f t="shared" si="299"/>
        <v>0</v>
      </c>
      <c r="DP189" s="254">
        <f t="shared" si="300"/>
        <v>0</v>
      </c>
      <c r="DQ189" s="254">
        <f t="shared" si="301"/>
        <v>0</v>
      </c>
      <c r="DR189" s="254">
        <f t="shared" si="302"/>
        <v>0</v>
      </c>
      <c r="DS189" s="254">
        <f t="shared" si="303"/>
        <v>0</v>
      </c>
      <c r="DT189" s="254">
        <f t="shared" si="304"/>
        <v>0</v>
      </c>
      <c r="DU189" s="254">
        <f t="shared" si="305"/>
        <v>0</v>
      </c>
      <c r="DV189" s="254">
        <f t="shared" si="306"/>
        <v>0</v>
      </c>
    </row>
    <row r="190" spans="1:126" ht="24" customHeight="1">
      <c r="A190" s="11" t="str">
        <f ca="1">IF(AG190&lt;&gt;"OK","",CONCATENATE(TEXT('Front Page'!$F$33,"000"),TEXT('Front Page'!$F$31,"000"),"-",LEFT('Front Page'!$R$53,5),"-",LEFT(D190,1),AJ190, "-",TEXT(B190,"000")))</f>
        <v/>
      </c>
      <c r="B190" s="12" t="str">
        <f>IFERROR(IF(E190="","",MAX(B$17:B189)+1),"")</f>
        <v/>
      </c>
      <c r="C190" s="13"/>
      <c r="D190" s="29" t="str">
        <f t="shared" si="20"/>
        <v>None</v>
      </c>
      <c r="E190" s="29" t="str">
        <f t="shared" si="21"/>
        <v/>
      </c>
      <c r="F190" s="29" t="str">
        <f t="shared" si="22"/>
        <v/>
      </c>
      <c r="G190" s="363"/>
      <c r="H190" s="364"/>
      <c r="I190" s="325" t="str">
        <f t="shared" si="23"/>
        <v>No</v>
      </c>
      <c r="J190" s="314">
        <v>0</v>
      </c>
      <c r="K190" s="312">
        <v>0</v>
      </c>
      <c r="L190" s="312">
        <v>0</v>
      </c>
      <c r="M190" s="312">
        <v>0</v>
      </c>
      <c r="N190" s="312">
        <v>0</v>
      </c>
      <c r="O190" s="312">
        <v>0</v>
      </c>
      <c r="P190" s="312">
        <v>0</v>
      </c>
      <c r="Q190" s="312">
        <v>0</v>
      </c>
      <c r="R190" s="312">
        <v>0</v>
      </c>
      <c r="S190" s="312">
        <v>0</v>
      </c>
      <c r="T190" s="312">
        <v>0</v>
      </c>
      <c r="U190" s="312">
        <v>0</v>
      </c>
      <c r="V190" s="313">
        <v>1</v>
      </c>
      <c r="W190" s="313">
        <v>1</v>
      </c>
      <c r="X190" s="312">
        <v>0</v>
      </c>
      <c r="Y190" s="312">
        <v>0</v>
      </c>
      <c r="Z190" s="312">
        <v>0</v>
      </c>
      <c r="AA190" s="14">
        <v>0</v>
      </c>
      <c r="AB190" s="317"/>
      <c r="AC190" s="15" t="str">
        <f t="shared" si="227"/>
        <v/>
      </c>
      <c r="AD190" s="15" t="str">
        <f t="shared" si="228"/>
        <v/>
      </c>
      <c r="AE190" s="16" t="str">
        <f t="shared" si="229"/>
        <v>0 - 0</v>
      </c>
      <c r="AF190" s="20" t="str">
        <f t="shared" si="307"/>
        <v>Not an offer</v>
      </c>
      <c r="AG190" s="276" t="str">
        <f t="shared" si="256"/>
        <v>Not an Offer</v>
      </c>
      <c r="AH190" s="150"/>
      <c r="AI190" s="254">
        <v>174</v>
      </c>
      <c r="AJ190" s="149" t="str">
        <f t="shared" si="257"/>
        <v>00-TAG</v>
      </c>
      <c r="AK190" s="254" t="b">
        <f t="shared" si="15"/>
        <v>0</v>
      </c>
      <c r="AL190" s="254">
        <f t="shared" si="230"/>
        <v>0</v>
      </c>
      <c r="AM190" s="254">
        <f t="shared" si="258"/>
        <v>0</v>
      </c>
      <c r="AN190" s="288">
        <f t="shared" si="231"/>
        <v>0</v>
      </c>
      <c r="AO190" s="288">
        <f>IF(AND($BU190=$BV190,BU190=AO$13),$J190&amp;$K190&amp;$L190&amp;$M190&amp;$N190&amp;$O190&amp;$P190&amp;$Q190&amp;$R190&amp;$S190&amp;$T190&amp;$U190,IFERROR(MATCH($AN190,AO$17:AO189,0),-1000))</f>
        <v>1</v>
      </c>
      <c r="AP190" s="288">
        <f>IF(AND($BU190=$BV190,BV190=AP$13),$J190&amp;$K190&amp;$L190&amp;$M190&amp;$N190&amp;$O190&amp;$P190&amp;$Q190&amp;$R190&amp;$S190&amp;$T190&amp;$U190,IFERROR(MATCH($AN190,AP$17:AP189,0),-1000))</f>
        <v>1</v>
      </c>
      <c r="AQ190" s="288">
        <f>IF(AND($BU190=$BV190,BW190=AQ$13),$J190&amp;$K190&amp;$L190&amp;$M190&amp;$N190&amp;$O190&amp;$P190&amp;$Q190&amp;$R190&amp;$S190&amp;$T190&amp;$U190,IFERROR(MATCH($AN190,AQ$17:AQ189,0),-1000))</f>
        <v>1</v>
      </c>
      <c r="AR190" s="288">
        <f>IF(AND($BU190=$BV190,BX190=AR$13),$J190&amp;$K190&amp;$L190&amp;$M190&amp;$N190&amp;$O190&amp;$P190&amp;$Q190&amp;$R190&amp;$S190&amp;$T190&amp;$U190,IFERROR(MATCH($AN190,AR$17:AR189,0),-1000))</f>
        <v>1</v>
      </c>
      <c r="AS190" s="254">
        <f t="shared" si="311"/>
        <v>0</v>
      </c>
      <c r="AT190" s="261" t="str">
        <f t="shared" si="232"/>
        <v/>
      </c>
      <c r="AU190" s="254" t="str">
        <f t="shared" si="233"/>
        <v/>
      </c>
      <c r="AV190" s="254" t="str">
        <f t="shared" si="234"/>
        <v/>
      </c>
      <c r="AW190" s="254" t="str">
        <f t="shared" si="235"/>
        <v/>
      </c>
      <c r="AX190" s="254" t="str">
        <f t="shared" si="236"/>
        <v/>
      </c>
      <c r="AY190" s="254" t="str">
        <f t="shared" si="237"/>
        <v/>
      </c>
      <c r="AZ190" s="254" t="str">
        <f t="shared" si="238"/>
        <v/>
      </c>
      <c r="BA190" s="254" t="str">
        <f t="shared" si="239"/>
        <v/>
      </c>
      <c r="BB190" s="254" t="str">
        <f t="shared" si="240"/>
        <v/>
      </c>
      <c r="BC190" s="254" t="str">
        <f t="shared" si="241"/>
        <v/>
      </c>
      <c r="BD190" s="254" t="str">
        <f t="shared" si="242"/>
        <v/>
      </c>
      <c r="BE190" s="262" t="str">
        <f t="shared" si="243"/>
        <v/>
      </c>
      <c r="BF190" s="263" t="str">
        <f t="shared" si="244"/>
        <v/>
      </c>
      <c r="BG190" s="254" t="str">
        <f t="shared" si="245"/>
        <v/>
      </c>
      <c r="BH190" s="254" t="str">
        <f t="shared" si="246"/>
        <v/>
      </c>
      <c r="BI190" s="254" t="str">
        <f t="shared" si="247"/>
        <v/>
      </c>
      <c r="BJ190" s="254" t="str">
        <f t="shared" si="248"/>
        <v/>
      </c>
      <c r="BK190" s="254" t="str">
        <f t="shared" si="249"/>
        <v/>
      </c>
      <c r="BL190" s="254" t="str">
        <f t="shared" si="250"/>
        <v/>
      </c>
      <c r="BM190" s="254" t="str">
        <f t="shared" si="251"/>
        <v/>
      </c>
      <c r="BN190" s="254" t="str">
        <f t="shared" si="252"/>
        <v/>
      </c>
      <c r="BO190" s="254" t="str">
        <f t="shared" si="253"/>
        <v/>
      </c>
      <c r="BP190" s="254" t="str">
        <f t="shared" si="254"/>
        <v/>
      </c>
      <c r="BQ190" s="264" t="str">
        <f t="shared" si="255"/>
        <v/>
      </c>
      <c r="BR190" s="261" t="str">
        <f t="shared" si="56"/>
        <v/>
      </c>
      <c r="BS190" s="254" t="str">
        <f t="shared" si="57"/>
        <v/>
      </c>
      <c r="BT190" s="254" t="str">
        <f t="shared" si="312"/>
        <v/>
      </c>
      <c r="BU190" s="265" t="str">
        <f t="shared" si="313"/>
        <v/>
      </c>
      <c r="BV190" s="263" t="str">
        <f t="shared" si="58"/>
        <v/>
      </c>
      <c r="BW190" s="254" t="str">
        <f t="shared" si="314"/>
        <v/>
      </c>
      <c r="BX190" s="254" t="str">
        <f t="shared" si="315"/>
        <v/>
      </c>
      <c r="BY190" s="264" t="str">
        <f t="shared" si="59"/>
        <v/>
      </c>
      <c r="BZ190" s="254" t="str">
        <f t="shared" si="60"/>
        <v/>
      </c>
      <c r="CA190" s="254">
        <f t="shared" si="259"/>
        <v>0</v>
      </c>
      <c r="CB190" s="254">
        <f t="shared" si="260"/>
        <v>0</v>
      </c>
      <c r="CC190" s="254">
        <f t="shared" si="261"/>
        <v>0</v>
      </c>
      <c r="CD190" s="254">
        <f t="shared" si="262"/>
        <v>0</v>
      </c>
      <c r="CE190" s="254">
        <f t="shared" si="263"/>
        <v>0</v>
      </c>
      <c r="CF190" s="254">
        <f t="shared" si="264"/>
        <v>0</v>
      </c>
      <c r="CG190" s="254">
        <f t="shared" si="265"/>
        <v>0</v>
      </c>
      <c r="CH190" s="254">
        <f t="shared" si="266"/>
        <v>0</v>
      </c>
      <c r="CI190" s="254">
        <f t="shared" si="267"/>
        <v>0</v>
      </c>
      <c r="CJ190" s="254">
        <f t="shared" si="268"/>
        <v>0</v>
      </c>
      <c r="CK190" s="254">
        <f t="shared" si="269"/>
        <v>0</v>
      </c>
      <c r="CL190" s="254">
        <f t="shared" si="270"/>
        <v>0</v>
      </c>
      <c r="CM190" s="254">
        <f t="shared" si="271"/>
        <v>0</v>
      </c>
      <c r="CN190" s="254">
        <f t="shared" si="272"/>
        <v>0</v>
      </c>
      <c r="CO190" s="254">
        <f t="shared" si="273"/>
        <v>0</v>
      </c>
      <c r="CP190" s="254">
        <f t="shared" si="274"/>
        <v>0</v>
      </c>
      <c r="CQ190" s="254">
        <f t="shared" si="275"/>
        <v>0</v>
      </c>
      <c r="CR190" s="254">
        <f t="shared" si="276"/>
        <v>0</v>
      </c>
      <c r="CS190" s="254">
        <f t="shared" si="277"/>
        <v>0</v>
      </c>
      <c r="CT190" s="254">
        <f t="shared" si="278"/>
        <v>0</v>
      </c>
      <c r="CU190" s="254">
        <f t="shared" si="279"/>
        <v>0</v>
      </c>
      <c r="CV190" s="254">
        <f t="shared" si="280"/>
        <v>0</v>
      </c>
      <c r="CW190" s="254">
        <f t="shared" si="281"/>
        <v>0</v>
      </c>
      <c r="CX190" s="254">
        <f t="shared" si="282"/>
        <v>0</v>
      </c>
      <c r="CY190" s="254">
        <f t="shared" si="283"/>
        <v>0</v>
      </c>
      <c r="CZ190" s="254">
        <f t="shared" si="284"/>
        <v>0</v>
      </c>
      <c r="DA190" s="254">
        <f t="shared" si="285"/>
        <v>0</v>
      </c>
      <c r="DB190" s="254">
        <f t="shared" si="286"/>
        <v>0</v>
      </c>
      <c r="DC190" s="254">
        <f t="shared" si="287"/>
        <v>0</v>
      </c>
      <c r="DD190" s="254">
        <f t="shared" si="288"/>
        <v>0</v>
      </c>
      <c r="DE190" s="254">
        <f t="shared" si="289"/>
        <v>0</v>
      </c>
      <c r="DF190" s="254">
        <f t="shared" si="290"/>
        <v>0</v>
      </c>
      <c r="DG190" s="254">
        <f t="shared" si="291"/>
        <v>0</v>
      </c>
      <c r="DH190" s="254">
        <f t="shared" si="292"/>
        <v>0</v>
      </c>
      <c r="DI190" s="254">
        <f t="shared" si="293"/>
        <v>0</v>
      </c>
      <c r="DJ190" s="254">
        <f t="shared" si="294"/>
        <v>0</v>
      </c>
      <c r="DK190" s="254">
        <f t="shared" si="295"/>
        <v>0</v>
      </c>
      <c r="DL190" s="254">
        <f t="shared" si="296"/>
        <v>0</v>
      </c>
      <c r="DM190" s="254">
        <f t="shared" si="297"/>
        <v>0</v>
      </c>
      <c r="DN190" s="254">
        <f t="shared" si="298"/>
        <v>0</v>
      </c>
      <c r="DO190" s="254">
        <f t="shared" si="299"/>
        <v>0</v>
      </c>
      <c r="DP190" s="254">
        <f t="shared" si="300"/>
        <v>0</v>
      </c>
      <c r="DQ190" s="254">
        <f t="shared" si="301"/>
        <v>0</v>
      </c>
      <c r="DR190" s="254">
        <f t="shared" si="302"/>
        <v>0</v>
      </c>
      <c r="DS190" s="254">
        <f t="shared" si="303"/>
        <v>0</v>
      </c>
      <c r="DT190" s="254">
        <f t="shared" si="304"/>
        <v>0</v>
      </c>
      <c r="DU190" s="254">
        <f t="shared" si="305"/>
        <v>0</v>
      </c>
      <c r="DV190" s="254">
        <f t="shared" si="306"/>
        <v>0</v>
      </c>
    </row>
    <row r="191" spans="1:126" ht="24" customHeight="1">
      <c r="A191" s="11" t="str">
        <f ca="1">IF(AG191&lt;&gt;"OK","",CONCATENATE(TEXT('Front Page'!$F$33,"000"),TEXT('Front Page'!$F$31,"000"),"-",LEFT('Front Page'!$R$53,5),"-",LEFT(D191,1),AJ191, "-",TEXT(B191,"000")))</f>
        <v/>
      </c>
      <c r="B191" s="12" t="str">
        <f>IFERROR(IF(E191="","",MAX(B$17:B190)+1),"")</f>
        <v/>
      </c>
      <c r="C191" s="13"/>
      <c r="D191" s="29" t="str">
        <f t="shared" si="20"/>
        <v>None</v>
      </c>
      <c r="E191" s="29" t="str">
        <f t="shared" si="21"/>
        <v/>
      </c>
      <c r="F191" s="29" t="str">
        <f t="shared" si="22"/>
        <v/>
      </c>
      <c r="G191" s="363"/>
      <c r="H191" s="364"/>
      <c r="I191" s="325" t="str">
        <f t="shared" si="23"/>
        <v>No</v>
      </c>
      <c r="J191" s="314">
        <v>0</v>
      </c>
      <c r="K191" s="312">
        <v>0</v>
      </c>
      <c r="L191" s="312">
        <v>0</v>
      </c>
      <c r="M191" s="312">
        <v>0</v>
      </c>
      <c r="N191" s="312">
        <v>0</v>
      </c>
      <c r="O191" s="312">
        <v>0</v>
      </c>
      <c r="P191" s="312">
        <v>0</v>
      </c>
      <c r="Q191" s="312">
        <v>0</v>
      </c>
      <c r="R191" s="312">
        <v>0</v>
      </c>
      <c r="S191" s="312">
        <v>0</v>
      </c>
      <c r="T191" s="312">
        <v>0</v>
      </c>
      <c r="U191" s="312">
        <v>0</v>
      </c>
      <c r="V191" s="313">
        <v>1</v>
      </c>
      <c r="W191" s="313">
        <v>1</v>
      </c>
      <c r="X191" s="312">
        <v>0</v>
      </c>
      <c r="Y191" s="312">
        <v>0</v>
      </c>
      <c r="Z191" s="312">
        <v>0</v>
      </c>
      <c r="AA191" s="14">
        <v>0</v>
      </c>
      <c r="AB191" s="317"/>
      <c r="AC191" s="15" t="str">
        <f t="shared" si="227"/>
        <v/>
      </c>
      <c r="AD191" s="15" t="str">
        <f t="shared" si="228"/>
        <v/>
      </c>
      <c r="AE191" s="16" t="str">
        <f t="shared" si="229"/>
        <v>0 - 0</v>
      </c>
      <c r="AF191" s="20" t="str">
        <f t="shared" si="307"/>
        <v>Not an offer</v>
      </c>
      <c r="AG191" s="276" t="str">
        <f t="shared" si="256"/>
        <v>Not an Offer</v>
      </c>
      <c r="AH191" s="150"/>
      <c r="AI191" s="254">
        <v>175</v>
      </c>
      <c r="AJ191" s="149" t="str">
        <f t="shared" si="257"/>
        <v>00-TAG</v>
      </c>
      <c r="AK191" s="254" t="b">
        <f t="shared" si="15"/>
        <v>0</v>
      </c>
      <c r="AL191" s="254">
        <f t="shared" si="230"/>
        <v>0</v>
      </c>
      <c r="AM191" s="254">
        <f t="shared" si="258"/>
        <v>0</v>
      </c>
      <c r="AN191" s="288">
        <f t="shared" si="231"/>
        <v>0</v>
      </c>
      <c r="AO191" s="288">
        <f>IF(AND($BU191=$BV191,BU191=AO$13),$J191&amp;$K191&amp;$L191&amp;$M191&amp;$N191&amp;$O191&amp;$P191&amp;$Q191&amp;$R191&amp;$S191&amp;$T191&amp;$U191,IFERROR(MATCH($AN191,AO$17:AO190,0),-1000))</f>
        <v>1</v>
      </c>
      <c r="AP191" s="288">
        <f>IF(AND($BU191=$BV191,BV191=AP$13),$J191&amp;$K191&amp;$L191&amp;$M191&amp;$N191&amp;$O191&amp;$P191&amp;$Q191&amp;$R191&amp;$S191&amp;$T191&amp;$U191,IFERROR(MATCH($AN191,AP$17:AP190,0),-1000))</f>
        <v>1</v>
      </c>
      <c r="AQ191" s="288">
        <f>IF(AND($BU191=$BV191,BW191=AQ$13),$J191&amp;$K191&amp;$L191&amp;$M191&amp;$N191&amp;$O191&amp;$P191&amp;$Q191&amp;$R191&amp;$S191&amp;$T191&amp;$U191,IFERROR(MATCH($AN191,AQ$17:AQ190,0),-1000))</f>
        <v>1</v>
      </c>
      <c r="AR191" s="288">
        <f>IF(AND($BU191=$BV191,BX191=AR$13),$J191&amp;$K191&amp;$L191&amp;$M191&amp;$N191&amp;$O191&amp;$P191&amp;$Q191&amp;$R191&amp;$S191&amp;$T191&amp;$U191,IFERROR(MATCH($AN191,AR$17:AR190,0),-1000))</f>
        <v>1</v>
      </c>
      <c r="AS191" s="254">
        <f t="shared" si="311"/>
        <v>0</v>
      </c>
      <c r="AT191" s="261" t="str">
        <f t="shared" si="232"/>
        <v/>
      </c>
      <c r="AU191" s="254" t="str">
        <f t="shared" si="233"/>
        <v/>
      </c>
      <c r="AV191" s="254" t="str">
        <f t="shared" si="234"/>
        <v/>
      </c>
      <c r="AW191" s="254" t="str">
        <f t="shared" si="235"/>
        <v/>
      </c>
      <c r="AX191" s="254" t="str">
        <f t="shared" si="236"/>
        <v/>
      </c>
      <c r="AY191" s="254" t="str">
        <f t="shared" si="237"/>
        <v/>
      </c>
      <c r="AZ191" s="254" t="str">
        <f t="shared" si="238"/>
        <v/>
      </c>
      <c r="BA191" s="254" t="str">
        <f t="shared" si="239"/>
        <v/>
      </c>
      <c r="BB191" s="254" t="str">
        <f t="shared" si="240"/>
        <v/>
      </c>
      <c r="BC191" s="254" t="str">
        <f t="shared" si="241"/>
        <v/>
      </c>
      <c r="BD191" s="254" t="str">
        <f t="shared" si="242"/>
        <v/>
      </c>
      <c r="BE191" s="262" t="str">
        <f t="shared" si="243"/>
        <v/>
      </c>
      <c r="BF191" s="263" t="str">
        <f t="shared" si="244"/>
        <v/>
      </c>
      <c r="BG191" s="254" t="str">
        <f t="shared" si="245"/>
        <v/>
      </c>
      <c r="BH191" s="254" t="str">
        <f t="shared" si="246"/>
        <v/>
      </c>
      <c r="BI191" s="254" t="str">
        <f t="shared" si="247"/>
        <v/>
      </c>
      <c r="BJ191" s="254" t="str">
        <f t="shared" si="248"/>
        <v/>
      </c>
      <c r="BK191" s="254" t="str">
        <f t="shared" si="249"/>
        <v/>
      </c>
      <c r="BL191" s="254" t="str">
        <f t="shared" si="250"/>
        <v/>
      </c>
      <c r="BM191" s="254" t="str">
        <f t="shared" si="251"/>
        <v/>
      </c>
      <c r="BN191" s="254" t="str">
        <f t="shared" si="252"/>
        <v/>
      </c>
      <c r="BO191" s="254" t="str">
        <f t="shared" si="253"/>
        <v/>
      </c>
      <c r="BP191" s="254" t="str">
        <f t="shared" si="254"/>
        <v/>
      </c>
      <c r="BQ191" s="264" t="str">
        <f t="shared" si="255"/>
        <v/>
      </c>
      <c r="BR191" s="261" t="str">
        <f t="shared" si="56"/>
        <v/>
      </c>
      <c r="BS191" s="254" t="str">
        <f t="shared" si="57"/>
        <v/>
      </c>
      <c r="BT191" s="254" t="str">
        <f t="shared" si="312"/>
        <v/>
      </c>
      <c r="BU191" s="265" t="str">
        <f t="shared" si="313"/>
        <v/>
      </c>
      <c r="BV191" s="263" t="str">
        <f t="shared" si="58"/>
        <v/>
      </c>
      <c r="BW191" s="254" t="str">
        <f t="shared" si="314"/>
        <v/>
      </c>
      <c r="BX191" s="254" t="str">
        <f t="shared" si="315"/>
        <v/>
      </c>
      <c r="BY191" s="264" t="str">
        <f t="shared" si="59"/>
        <v/>
      </c>
      <c r="BZ191" s="254" t="str">
        <f t="shared" si="60"/>
        <v/>
      </c>
      <c r="CA191" s="254">
        <f t="shared" si="259"/>
        <v>0</v>
      </c>
      <c r="CB191" s="254">
        <f t="shared" si="260"/>
        <v>0</v>
      </c>
      <c r="CC191" s="254">
        <f t="shared" si="261"/>
        <v>0</v>
      </c>
      <c r="CD191" s="254">
        <f t="shared" si="262"/>
        <v>0</v>
      </c>
      <c r="CE191" s="254">
        <f t="shared" si="263"/>
        <v>0</v>
      </c>
      <c r="CF191" s="254">
        <f t="shared" si="264"/>
        <v>0</v>
      </c>
      <c r="CG191" s="254">
        <f t="shared" si="265"/>
        <v>0</v>
      </c>
      <c r="CH191" s="254">
        <f t="shared" si="266"/>
        <v>0</v>
      </c>
      <c r="CI191" s="254">
        <f t="shared" si="267"/>
        <v>0</v>
      </c>
      <c r="CJ191" s="254">
        <f t="shared" si="268"/>
        <v>0</v>
      </c>
      <c r="CK191" s="254">
        <f t="shared" si="269"/>
        <v>0</v>
      </c>
      <c r="CL191" s="254">
        <f t="shared" si="270"/>
        <v>0</v>
      </c>
      <c r="CM191" s="254">
        <f t="shared" si="271"/>
        <v>0</v>
      </c>
      <c r="CN191" s="254">
        <f t="shared" si="272"/>
        <v>0</v>
      </c>
      <c r="CO191" s="254">
        <f t="shared" si="273"/>
        <v>0</v>
      </c>
      <c r="CP191" s="254">
        <f t="shared" si="274"/>
        <v>0</v>
      </c>
      <c r="CQ191" s="254">
        <f t="shared" si="275"/>
        <v>0</v>
      </c>
      <c r="CR191" s="254">
        <f t="shared" si="276"/>
        <v>0</v>
      </c>
      <c r="CS191" s="254">
        <f t="shared" si="277"/>
        <v>0</v>
      </c>
      <c r="CT191" s="254">
        <f t="shared" si="278"/>
        <v>0</v>
      </c>
      <c r="CU191" s="254">
        <f t="shared" si="279"/>
        <v>0</v>
      </c>
      <c r="CV191" s="254">
        <f t="shared" si="280"/>
        <v>0</v>
      </c>
      <c r="CW191" s="254">
        <f t="shared" si="281"/>
        <v>0</v>
      </c>
      <c r="CX191" s="254">
        <f t="shared" si="282"/>
        <v>0</v>
      </c>
      <c r="CY191" s="254">
        <f t="shared" si="283"/>
        <v>0</v>
      </c>
      <c r="CZ191" s="254">
        <f t="shared" si="284"/>
        <v>0</v>
      </c>
      <c r="DA191" s="254">
        <f t="shared" si="285"/>
        <v>0</v>
      </c>
      <c r="DB191" s="254">
        <f t="shared" si="286"/>
        <v>0</v>
      </c>
      <c r="DC191" s="254">
        <f t="shared" si="287"/>
        <v>0</v>
      </c>
      <c r="DD191" s="254">
        <f t="shared" si="288"/>
        <v>0</v>
      </c>
      <c r="DE191" s="254">
        <f t="shared" si="289"/>
        <v>0</v>
      </c>
      <c r="DF191" s="254">
        <f t="shared" si="290"/>
        <v>0</v>
      </c>
      <c r="DG191" s="254">
        <f t="shared" si="291"/>
        <v>0</v>
      </c>
      <c r="DH191" s="254">
        <f t="shared" si="292"/>
        <v>0</v>
      </c>
      <c r="DI191" s="254">
        <f t="shared" si="293"/>
        <v>0</v>
      </c>
      <c r="DJ191" s="254">
        <f t="shared" si="294"/>
        <v>0</v>
      </c>
      <c r="DK191" s="254">
        <f t="shared" si="295"/>
        <v>0</v>
      </c>
      <c r="DL191" s="254">
        <f t="shared" si="296"/>
        <v>0</v>
      </c>
      <c r="DM191" s="254">
        <f t="shared" si="297"/>
        <v>0</v>
      </c>
      <c r="DN191" s="254">
        <f t="shared" si="298"/>
        <v>0</v>
      </c>
      <c r="DO191" s="254">
        <f t="shared" si="299"/>
        <v>0</v>
      </c>
      <c r="DP191" s="254">
        <f t="shared" si="300"/>
        <v>0</v>
      </c>
      <c r="DQ191" s="254">
        <f t="shared" si="301"/>
        <v>0</v>
      </c>
      <c r="DR191" s="254">
        <f t="shared" si="302"/>
        <v>0</v>
      </c>
      <c r="DS191" s="254">
        <f t="shared" si="303"/>
        <v>0</v>
      </c>
      <c r="DT191" s="254">
        <f t="shared" si="304"/>
        <v>0</v>
      </c>
      <c r="DU191" s="254">
        <f t="shared" si="305"/>
        <v>0</v>
      </c>
      <c r="DV191" s="254">
        <f t="shared" si="306"/>
        <v>0</v>
      </c>
    </row>
    <row r="192" spans="1:126" ht="24" customHeight="1">
      <c r="A192" s="11" t="str">
        <f ca="1">IF(AG192&lt;&gt;"OK","",CONCATENATE(TEXT('Front Page'!$F$33,"000"),TEXT('Front Page'!$F$31,"000"),"-",LEFT('Front Page'!$R$53,5),"-",LEFT(D192,1),AJ192, "-",TEXT(B192,"000")))</f>
        <v/>
      </c>
      <c r="B192" s="12" t="str">
        <f>IFERROR(IF(E192="","",MAX(B$17:B191)+1),"")</f>
        <v/>
      </c>
      <c r="C192" s="13"/>
      <c r="D192" s="29" t="str">
        <f t="shared" si="20"/>
        <v>None</v>
      </c>
      <c r="E192" s="29" t="str">
        <f t="shared" si="21"/>
        <v/>
      </c>
      <c r="F192" s="29" t="str">
        <f t="shared" si="22"/>
        <v/>
      </c>
      <c r="G192" s="363"/>
      <c r="H192" s="364"/>
      <c r="I192" s="325" t="str">
        <f t="shared" si="23"/>
        <v>No</v>
      </c>
      <c r="J192" s="314">
        <v>0</v>
      </c>
      <c r="K192" s="312">
        <v>0</v>
      </c>
      <c r="L192" s="312">
        <v>0</v>
      </c>
      <c r="M192" s="312">
        <v>0</v>
      </c>
      <c r="N192" s="312">
        <v>0</v>
      </c>
      <c r="O192" s="312">
        <v>0</v>
      </c>
      <c r="P192" s="312">
        <v>0</v>
      </c>
      <c r="Q192" s="312">
        <v>0</v>
      </c>
      <c r="R192" s="312">
        <v>0</v>
      </c>
      <c r="S192" s="312">
        <v>0</v>
      </c>
      <c r="T192" s="312">
        <v>0</v>
      </c>
      <c r="U192" s="312">
        <v>0</v>
      </c>
      <c r="V192" s="313">
        <v>1</v>
      </c>
      <c r="W192" s="313">
        <v>1</v>
      </c>
      <c r="X192" s="312">
        <v>0</v>
      </c>
      <c r="Y192" s="312">
        <v>0</v>
      </c>
      <c r="Z192" s="312">
        <v>0</v>
      </c>
      <c r="AA192" s="14">
        <v>0</v>
      </c>
      <c r="AB192" s="317"/>
      <c r="AC192" s="15" t="str">
        <f t="shared" si="227"/>
        <v/>
      </c>
      <c r="AD192" s="15" t="str">
        <f t="shared" si="228"/>
        <v/>
      </c>
      <c r="AE192" s="16" t="str">
        <f t="shared" si="229"/>
        <v>0 - 0</v>
      </c>
      <c r="AF192" s="20" t="str">
        <f t="shared" si="307"/>
        <v>Not an offer</v>
      </c>
      <c r="AG192" s="276" t="str">
        <f t="shared" si="256"/>
        <v>Not an Offer</v>
      </c>
      <c r="AH192" s="150"/>
      <c r="AI192" s="254">
        <v>176</v>
      </c>
      <c r="AJ192" s="149" t="str">
        <f t="shared" si="257"/>
        <v>00-TAG</v>
      </c>
      <c r="AK192" s="254" t="b">
        <f t="shared" si="15"/>
        <v>0</v>
      </c>
      <c r="AL192" s="254">
        <f t="shared" si="230"/>
        <v>0</v>
      </c>
      <c r="AM192" s="254">
        <f t="shared" si="258"/>
        <v>0</v>
      </c>
      <c r="AN192" s="288">
        <f t="shared" si="231"/>
        <v>0</v>
      </c>
      <c r="AO192" s="288">
        <f>IF(AND($BU192=$BV192,BU192=AO$13),$J192&amp;$K192&amp;$L192&amp;$M192&amp;$N192&amp;$O192&amp;$P192&amp;$Q192&amp;$R192&amp;$S192&amp;$T192&amp;$U192,IFERROR(MATCH($AN192,AO$17:AO191,0),-1000))</f>
        <v>1</v>
      </c>
      <c r="AP192" s="288">
        <f>IF(AND($BU192=$BV192,BV192=AP$13),$J192&amp;$K192&amp;$L192&amp;$M192&amp;$N192&amp;$O192&amp;$P192&amp;$Q192&amp;$R192&amp;$S192&amp;$T192&amp;$U192,IFERROR(MATCH($AN192,AP$17:AP191,0),-1000))</f>
        <v>1</v>
      </c>
      <c r="AQ192" s="288">
        <f>IF(AND($BU192=$BV192,BW192=AQ$13),$J192&amp;$K192&amp;$L192&amp;$M192&amp;$N192&amp;$O192&amp;$P192&amp;$Q192&amp;$R192&amp;$S192&amp;$T192&amp;$U192,IFERROR(MATCH($AN192,AQ$17:AQ191,0),-1000))</f>
        <v>1</v>
      </c>
      <c r="AR192" s="288">
        <f>IF(AND($BU192=$BV192,BX192=AR$13),$J192&amp;$K192&amp;$L192&amp;$M192&amp;$N192&amp;$O192&amp;$P192&amp;$Q192&amp;$R192&amp;$S192&amp;$T192&amp;$U192,IFERROR(MATCH($AN192,AR$17:AR191,0),-1000))</f>
        <v>1</v>
      </c>
      <c r="AS192" s="254">
        <f t="shared" si="311"/>
        <v>0</v>
      </c>
      <c r="AT192" s="261" t="str">
        <f t="shared" si="232"/>
        <v/>
      </c>
      <c r="AU192" s="254" t="str">
        <f t="shared" si="233"/>
        <v/>
      </c>
      <c r="AV192" s="254" t="str">
        <f t="shared" si="234"/>
        <v/>
      </c>
      <c r="AW192" s="254" t="str">
        <f t="shared" si="235"/>
        <v/>
      </c>
      <c r="AX192" s="254" t="str">
        <f t="shared" si="236"/>
        <v/>
      </c>
      <c r="AY192" s="254" t="str">
        <f t="shared" si="237"/>
        <v/>
      </c>
      <c r="AZ192" s="254" t="str">
        <f t="shared" si="238"/>
        <v/>
      </c>
      <c r="BA192" s="254" t="str">
        <f t="shared" si="239"/>
        <v/>
      </c>
      <c r="BB192" s="254" t="str">
        <f t="shared" si="240"/>
        <v/>
      </c>
      <c r="BC192" s="254" t="str">
        <f t="shared" si="241"/>
        <v/>
      </c>
      <c r="BD192" s="254" t="str">
        <f t="shared" si="242"/>
        <v/>
      </c>
      <c r="BE192" s="262" t="str">
        <f t="shared" si="243"/>
        <v/>
      </c>
      <c r="BF192" s="263" t="str">
        <f t="shared" si="244"/>
        <v/>
      </c>
      <c r="BG192" s="254" t="str">
        <f t="shared" si="245"/>
        <v/>
      </c>
      <c r="BH192" s="254" t="str">
        <f t="shared" si="246"/>
        <v/>
      </c>
      <c r="BI192" s="254" t="str">
        <f t="shared" si="247"/>
        <v/>
      </c>
      <c r="BJ192" s="254" t="str">
        <f t="shared" si="248"/>
        <v/>
      </c>
      <c r="BK192" s="254" t="str">
        <f t="shared" si="249"/>
        <v/>
      </c>
      <c r="BL192" s="254" t="str">
        <f t="shared" si="250"/>
        <v/>
      </c>
      <c r="BM192" s="254" t="str">
        <f t="shared" si="251"/>
        <v/>
      </c>
      <c r="BN192" s="254" t="str">
        <f t="shared" si="252"/>
        <v/>
      </c>
      <c r="BO192" s="254" t="str">
        <f t="shared" si="253"/>
        <v/>
      </c>
      <c r="BP192" s="254" t="str">
        <f t="shared" si="254"/>
        <v/>
      </c>
      <c r="BQ192" s="264" t="str">
        <f t="shared" si="255"/>
        <v/>
      </c>
      <c r="BR192" s="261" t="str">
        <f t="shared" si="56"/>
        <v/>
      </c>
      <c r="BS192" s="254" t="str">
        <f t="shared" si="57"/>
        <v/>
      </c>
      <c r="BT192" s="254" t="str">
        <f t="shared" si="312"/>
        <v/>
      </c>
      <c r="BU192" s="265" t="str">
        <f t="shared" si="313"/>
        <v/>
      </c>
      <c r="BV192" s="263" t="str">
        <f t="shared" si="58"/>
        <v/>
      </c>
      <c r="BW192" s="254" t="str">
        <f t="shared" si="314"/>
        <v/>
      </c>
      <c r="BX192" s="254" t="str">
        <f t="shared" si="315"/>
        <v/>
      </c>
      <c r="BY192" s="264" t="str">
        <f t="shared" si="59"/>
        <v/>
      </c>
      <c r="BZ192" s="254" t="str">
        <f t="shared" si="60"/>
        <v/>
      </c>
      <c r="CA192" s="254">
        <f t="shared" si="259"/>
        <v>0</v>
      </c>
      <c r="CB192" s="254">
        <f t="shared" si="260"/>
        <v>0</v>
      </c>
      <c r="CC192" s="254">
        <f t="shared" si="261"/>
        <v>0</v>
      </c>
      <c r="CD192" s="254">
        <f t="shared" si="262"/>
        <v>0</v>
      </c>
      <c r="CE192" s="254">
        <f t="shared" si="263"/>
        <v>0</v>
      </c>
      <c r="CF192" s="254">
        <f t="shared" si="264"/>
        <v>0</v>
      </c>
      <c r="CG192" s="254">
        <f t="shared" si="265"/>
        <v>0</v>
      </c>
      <c r="CH192" s="254">
        <f t="shared" si="266"/>
        <v>0</v>
      </c>
      <c r="CI192" s="254">
        <f t="shared" si="267"/>
        <v>0</v>
      </c>
      <c r="CJ192" s="254">
        <f t="shared" si="268"/>
        <v>0</v>
      </c>
      <c r="CK192" s="254">
        <f t="shared" si="269"/>
        <v>0</v>
      </c>
      <c r="CL192" s="254">
        <f t="shared" si="270"/>
        <v>0</v>
      </c>
      <c r="CM192" s="254">
        <f t="shared" si="271"/>
        <v>0</v>
      </c>
      <c r="CN192" s="254">
        <f t="shared" si="272"/>
        <v>0</v>
      </c>
      <c r="CO192" s="254">
        <f t="shared" si="273"/>
        <v>0</v>
      </c>
      <c r="CP192" s="254">
        <f t="shared" si="274"/>
        <v>0</v>
      </c>
      <c r="CQ192" s="254">
        <f t="shared" si="275"/>
        <v>0</v>
      </c>
      <c r="CR192" s="254">
        <f t="shared" si="276"/>
        <v>0</v>
      </c>
      <c r="CS192" s="254">
        <f t="shared" si="277"/>
        <v>0</v>
      </c>
      <c r="CT192" s="254">
        <f t="shared" si="278"/>
        <v>0</v>
      </c>
      <c r="CU192" s="254">
        <f t="shared" si="279"/>
        <v>0</v>
      </c>
      <c r="CV192" s="254">
        <f t="shared" si="280"/>
        <v>0</v>
      </c>
      <c r="CW192" s="254">
        <f t="shared" si="281"/>
        <v>0</v>
      </c>
      <c r="CX192" s="254">
        <f t="shared" si="282"/>
        <v>0</v>
      </c>
      <c r="CY192" s="254">
        <f t="shared" si="283"/>
        <v>0</v>
      </c>
      <c r="CZ192" s="254">
        <f t="shared" si="284"/>
        <v>0</v>
      </c>
      <c r="DA192" s="254">
        <f t="shared" si="285"/>
        <v>0</v>
      </c>
      <c r="DB192" s="254">
        <f t="shared" si="286"/>
        <v>0</v>
      </c>
      <c r="DC192" s="254">
        <f t="shared" si="287"/>
        <v>0</v>
      </c>
      <c r="DD192" s="254">
        <f t="shared" si="288"/>
        <v>0</v>
      </c>
      <c r="DE192" s="254">
        <f t="shared" si="289"/>
        <v>0</v>
      </c>
      <c r="DF192" s="254">
        <f t="shared" si="290"/>
        <v>0</v>
      </c>
      <c r="DG192" s="254">
        <f t="shared" si="291"/>
        <v>0</v>
      </c>
      <c r="DH192" s="254">
        <f t="shared" si="292"/>
        <v>0</v>
      </c>
      <c r="DI192" s="254">
        <f t="shared" si="293"/>
        <v>0</v>
      </c>
      <c r="DJ192" s="254">
        <f t="shared" si="294"/>
        <v>0</v>
      </c>
      <c r="DK192" s="254">
        <f t="shared" si="295"/>
        <v>0</v>
      </c>
      <c r="DL192" s="254">
        <f t="shared" si="296"/>
        <v>0</v>
      </c>
      <c r="DM192" s="254">
        <f t="shared" si="297"/>
        <v>0</v>
      </c>
      <c r="DN192" s="254">
        <f t="shared" si="298"/>
        <v>0</v>
      </c>
      <c r="DO192" s="254">
        <f t="shared" si="299"/>
        <v>0</v>
      </c>
      <c r="DP192" s="254">
        <f t="shared" si="300"/>
        <v>0</v>
      </c>
      <c r="DQ192" s="254">
        <f t="shared" si="301"/>
        <v>0</v>
      </c>
      <c r="DR192" s="254">
        <f t="shared" si="302"/>
        <v>0</v>
      </c>
      <c r="DS192" s="254">
        <f t="shared" si="303"/>
        <v>0</v>
      </c>
      <c r="DT192" s="254">
        <f t="shared" si="304"/>
        <v>0</v>
      </c>
      <c r="DU192" s="254">
        <f t="shared" si="305"/>
        <v>0</v>
      </c>
      <c r="DV192" s="254">
        <f t="shared" si="306"/>
        <v>0</v>
      </c>
    </row>
    <row r="193" spans="1:126" ht="24" customHeight="1">
      <c r="A193" s="11" t="str">
        <f ca="1">IF(AG193&lt;&gt;"OK","",CONCATENATE(TEXT('Front Page'!$F$33,"000"),TEXT('Front Page'!$F$31,"000"),"-",LEFT('Front Page'!$R$53,5),"-",LEFT(D193,1),AJ193, "-",TEXT(B193,"000")))</f>
        <v/>
      </c>
      <c r="B193" s="12" t="str">
        <f>IFERROR(IF(E193="","",MAX(B$17:B192)+1),"")</f>
        <v/>
      </c>
      <c r="C193" s="13"/>
      <c r="D193" s="29" t="str">
        <f t="shared" si="20"/>
        <v>None</v>
      </c>
      <c r="E193" s="29" t="str">
        <f t="shared" si="21"/>
        <v/>
      </c>
      <c r="F193" s="29" t="str">
        <f t="shared" si="22"/>
        <v/>
      </c>
      <c r="G193" s="363"/>
      <c r="H193" s="364"/>
      <c r="I193" s="325" t="str">
        <f t="shared" si="23"/>
        <v>No</v>
      </c>
      <c r="J193" s="314">
        <v>0</v>
      </c>
      <c r="K193" s="312">
        <v>0</v>
      </c>
      <c r="L193" s="312">
        <v>0</v>
      </c>
      <c r="M193" s="312">
        <v>0</v>
      </c>
      <c r="N193" s="312">
        <v>0</v>
      </c>
      <c r="O193" s="312">
        <v>0</v>
      </c>
      <c r="P193" s="312">
        <v>0</v>
      </c>
      <c r="Q193" s="312">
        <v>0</v>
      </c>
      <c r="R193" s="312">
        <v>0</v>
      </c>
      <c r="S193" s="312">
        <v>0</v>
      </c>
      <c r="T193" s="312">
        <v>0</v>
      </c>
      <c r="U193" s="312">
        <v>0</v>
      </c>
      <c r="V193" s="313">
        <v>1</v>
      </c>
      <c r="W193" s="313">
        <v>1</v>
      </c>
      <c r="X193" s="312">
        <v>0</v>
      </c>
      <c r="Y193" s="312">
        <v>0</v>
      </c>
      <c r="Z193" s="312">
        <v>0</v>
      </c>
      <c r="AA193" s="14">
        <v>0</v>
      </c>
      <c r="AB193" s="317"/>
      <c r="AC193" s="15" t="str">
        <f t="shared" si="227"/>
        <v/>
      </c>
      <c r="AD193" s="15" t="str">
        <f t="shared" si="228"/>
        <v/>
      </c>
      <c r="AE193" s="16" t="str">
        <f t="shared" si="229"/>
        <v>0 - 0</v>
      </c>
      <c r="AF193" s="20" t="str">
        <f t="shared" si="307"/>
        <v>Not an offer</v>
      </c>
      <c r="AG193" s="276" t="str">
        <f t="shared" si="256"/>
        <v>Not an Offer</v>
      </c>
      <c r="AH193" s="150"/>
      <c r="AI193" s="254">
        <v>177</v>
      </c>
      <c r="AJ193" s="149" t="str">
        <f t="shared" si="257"/>
        <v>00-TAG</v>
      </c>
      <c r="AK193" s="254" t="b">
        <f t="shared" si="15"/>
        <v>0</v>
      </c>
      <c r="AL193" s="254">
        <f t="shared" si="230"/>
        <v>0</v>
      </c>
      <c r="AM193" s="254">
        <f t="shared" si="258"/>
        <v>0</v>
      </c>
      <c r="AN193" s="288">
        <f t="shared" si="231"/>
        <v>0</v>
      </c>
      <c r="AO193" s="288">
        <f>IF(AND($BU193=$BV193,BU193=AO$13),$J193&amp;$K193&amp;$L193&amp;$M193&amp;$N193&amp;$O193&amp;$P193&amp;$Q193&amp;$R193&amp;$S193&amp;$T193&amp;$U193,IFERROR(MATCH($AN193,AO$17:AO192,0),-1000))</f>
        <v>1</v>
      </c>
      <c r="AP193" s="288">
        <f>IF(AND($BU193=$BV193,BV193=AP$13),$J193&amp;$K193&amp;$L193&amp;$M193&amp;$N193&amp;$O193&amp;$P193&amp;$Q193&amp;$R193&amp;$S193&amp;$T193&amp;$U193,IFERROR(MATCH($AN193,AP$17:AP192,0),-1000))</f>
        <v>1</v>
      </c>
      <c r="AQ193" s="288">
        <f>IF(AND($BU193=$BV193,BW193=AQ$13),$J193&amp;$K193&amp;$L193&amp;$M193&amp;$N193&amp;$O193&amp;$P193&amp;$Q193&amp;$R193&amp;$S193&amp;$T193&amp;$U193,IFERROR(MATCH($AN193,AQ$17:AQ192,0),-1000))</f>
        <v>1</v>
      </c>
      <c r="AR193" s="288">
        <f>IF(AND($BU193=$BV193,BX193=AR$13),$J193&amp;$K193&amp;$L193&amp;$M193&amp;$N193&amp;$O193&amp;$P193&amp;$Q193&amp;$R193&amp;$S193&amp;$T193&amp;$U193,IFERROR(MATCH($AN193,AR$17:AR192,0),-1000))</f>
        <v>1</v>
      </c>
      <c r="AS193" s="254">
        <f t="shared" si="311"/>
        <v>0</v>
      </c>
      <c r="AT193" s="261" t="str">
        <f t="shared" si="232"/>
        <v/>
      </c>
      <c r="AU193" s="254" t="str">
        <f t="shared" si="233"/>
        <v/>
      </c>
      <c r="AV193" s="254" t="str">
        <f t="shared" si="234"/>
        <v/>
      </c>
      <c r="AW193" s="254" t="str">
        <f t="shared" si="235"/>
        <v/>
      </c>
      <c r="AX193" s="254" t="str">
        <f t="shared" si="236"/>
        <v/>
      </c>
      <c r="AY193" s="254" t="str">
        <f t="shared" si="237"/>
        <v/>
      </c>
      <c r="AZ193" s="254" t="str">
        <f t="shared" si="238"/>
        <v/>
      </c>
      <c r="BA193" s="254" t="str">
        <f t="shared" si="239"/>
        <v/>
      </c>
      <c r="BB193" s="254" t="str">
        <f t="shared" si="240"/>
        <v/>
      </c>
      <c r="BC193" s="254" t="str">
        <f t="shared" si="241"/>
        <v/>
      </c>
      <c r="BD193" s="254" t="str">
        <f t="shared" si="242"/>
        <v/>
      </c>
      <c r="BE193" s="262" t="str">
        <f t="shared" si="243"/>
        <v/>
      </c>
      <c r="BF193" s="263" t="str">
        <f t="shared" si="244"/>
        <v/>
      </c>
      <c r="BG193" s="254" t="str">
        <f t="shared" si="245"/>
        <v/>
      </c>
      <c r="BH193" s="254" t="str">
        <f t="shared" si="246"/>
        <v/>
      </c>
      <c r="BI193" s="254" t="str">
        <f t="shared" si="247"/>
        <v/>
      </c>
      <c r="BJ193" s="254" t="str">
        <f t="shared" si="248"/>
        <v/>
      </c>
      <c r="BK193" s="254" t="str">
        <f t="shared" si="249"/>
        <v/>
      </c>
      <c r="BL193" s="254" t="str">
        <f t="shared" si="250"/>
        <v/>
      </c>
      <c r="BM193" s="254" t="str">
        <f t="shared" si="251"/>
        <v/>
      </c>
      <c r="BN193" s="254" t="str">
        <f t="shared" si="252"/>
        <v/>
      </c>
      <c r="BO193" s="254" t="str">
        <f t="shared" si="253"/>
        <v/>
      </c>
      <c r="BP193" s="254" t="str">
        <f t="shared" si="254"/>
        <v/>
      </c>
      <c r="BQ193" s="264" t="str">
        <f t="shared" si="255"/>
        <v/>
      </c>
      <c r="BR193" s="261" t="str">
        <f t="shared" si="56"/>
        <v/>
      </c>
      <c r="BS193" s="254" t="str">
        <f t="shared" si="57"/>
        <v/>
      </c>
      <c r="BT193" s="254" t="str">
        <f t="shared" si="312"/>
        <v/>
      </c>
      <c r="BU193" s="265" t="str">
        <f t="shared" si="313"/>
        <v/>
      </c>
      <c r="BV193" s="263" t="str">
        <f t="shared" si="58"/>
        <v/>
      </c>
      <c r="BW193" s="254" t="str">
        <f t="shared" si="314"/>
        <v/>
      </c>
      <c r="BX193" s="254" t="str">
        <f t="shared" si="315"/>
        <v/>
      </c>
      <c r="BY193" s="264" t="str">
        <f t="shared" si="59"/>
        <v/>
      </c>
      <c r="BZ193" s="254" t="str">
        <f t="shared" si="60"/>
        <v/>
      </c>
      <c r="CA193" s="254">
        <f t="shared" si="259"/>
        <v>0</v>
      </c>
      <c r="CB193" s="254">
        <f t="shared" si="260"/>
        <v>0</v>
      </c>
      <c r="CC193" s="254">
        <f t="shared" si="261"/>
        <v>0</v>
      </c>
      <c r="CD193" s="254">
        <f t="shared" si="262"/>
        <v>0</v>
      </c>
      <c r="CE193" s="254">
        <f t="shared" si="263"/>
        <v>0</v>
      </c>
      <c r="CF193" s="254">
        <f t="shared" si="264"/>
        <v>0</v>
      </c>
      <c r="CG193" s="254">
        <f t="shared" si="265"/>
        <v>0</v>
      </c>
      <c r="CH193" s="254">
        <f t="shared" si="266"/>
        <v>0</v>
      </c>
      <c r="CI193" s="254">
        <f t="shared" si="267"/>
        <v>0</v>
      </c>
      <c r="CJ193" s="254">
        <f t="shared" si="268"/>
        <v>0</v>
      </c>
      <c r="CK193" s="254">
        <f t="shared" si="269"/>
        <v>0</v>
      </c>
      <c r="CL193" s="254">
        <f t="shared" si="270"/>
        <v>0</v>
      </c>
      <c r="CM193" s="254">
        <f t="shared" si="271"/>
        <v>0</v>
      </c>
      <c r="CN193" s="254">
        <f t="shared" si="272"/>
        <v>0</v>
      </c>
      <c r="CO193" s="254">
        <f t="shared" si="273"/>
        <v>0</v>
      </c>
      <c r="CP193" s="254">
        <f t="shared" si="274"/>
        <v>0</v>
      </c>
      <c r="CQ193" s="254">
        <f t="shared" si="275"/>
        <v>0</v>
      </c>
      <c r="CR193" s="254">
        <f t="shared" si="276"/>
        <v>0</v>
      </c>
      <c r="CS193" s="254">
        <f t="shared" si="277"/>
        <v>0</v>
      </c>
      <c r="CT193" s="254">
        <f t="shared" si="278"/>
        <v>0</v>
      </c>
      <c r="CU193" s="254">
        <f t="shared" si="279"/>
        <v>0</v>
      </c>
      <c r="CV193" s="254">
        <f t="shared" si="280"/>
        <v>0</v>
      </c>
      <c r="CW193" s="254">
        <f t="shared" si="281"/>
        <v>0</v>
      </c>
      <c r="CX193" s="254">
        <f t="shared" si="282"/>
        <v>0</v>
      </c>
      <c r="CY193" s="254">
        <f t="shared" si="283"/>
        <v>0</v>
      </c>
      <c r="CZ193" s="254">
        <f t="shared" si="284"/>
        <v>0</v>
      </c>
      <c r="DA193" s="254">
        <f t="shared" si="285"/>
        <v>0</v>
      </c>
      <c r="DB193" s="254">
        <f t="shared" si="286"/>
        <v>0</v>
      </c>
      <c r="DC193" s="254">
        <f t="shared" si="287"/>
        <v>0</v>
      </c>
      <c r="DD193" s="254">
        <f t="shared" si="288"/>
        <v>0</v>
      </c>
      <c r="DE193" s="254">
        <f t="shared" si="289"/>
        <v>0</v>
      </c>
      <c r="DF193" s="254">
        <f t="shared" si="290"/>
        <v>0</v>
      </c>
      <c r="DG193" s="254">
        <f t="shared" si="291"/>
        <v>0</v>
      </c>
      <c r="DH193" s="254">
        <f t="shared" si="292"/>
        <v>0</v>
      </c>
      <c r="DI193" s="254">
        <f t="shared" si="293"/>
        <v>0</v>
      </c>
      <c r="DJ193" s="254">
        <f t="shared" si="294"/>
        <v>0</v>
      </c>
      <c r="DK193" s="254">
        <f t="shared" si="295"/>
        <v>0</v>
      </c>
      <c r="DL193" s="254">
        <f t="shared" si="296"/>
        <v>0</v>
      </c>
      <c r="DM193" s="254">
        <f t="shared" si="297"/>
        <v>0</v>
      </c>
      <c r="DN193" s="254">
        <f t="shared" si="298"/>
        <v>0</v>
      </c>
      <c r="DO193" s="254">
        <f t="shared" si="299"/>
        <v>0</v>
      </c>
      <c r="DP193" s="254">
        <f t="shared" si="300"/>
        <v>0</v>
      </c>
      <c r="DQ193" s="254">
        <f t="shared" si="301"/>
        <v>0</v>
      </c>
      <c r="DR193" s="254">
        <f t="shared" si="302"/>
        <v>0</v>
      </c>
      <c r="DS193" s="254">
        <f t="shared" si="303"/>
        <v>0</v>
      </c>
      <c r="DT193" s="254">
        <f t="shared" si="304"/>
        <v>0</v>
      </c>
      <c r="DU193" s="254">
        <f t="shared" si="305"/>
        <v>0</v>
      </c>
      <c r="DV193" s="254">
        <f t="shared" si="306"/>
        <v>0</v>
      </c>
    </row>
    <row r="194" spans="1:126" ht="24" customHeight="1">
      <c r="A194" s="11" t="str">
        <f ca="1">IF(AG194&lt;&gt;"OK","",CONCATENATE(TEXT('Front Page'!$F$33,"000"),TEXT('Front Page'!$F$31,"000"),"-",LEFT('Front Page'!$R$53,5),"-",LEFT(D194,1),AJ194, "-",TEXT(B194,"000")))</f>
        <v/>
      </c>
      <c r="B194" s="12" t="str">
        <f>IFERROR(IF(E194="","",MAX(B$17:B193)+1),"")</f>
        <v/>
      </c>
      <c r="C194" s="13"/>
      <c r="D194" s="29" t="str">
        <f t="shared" si="20"/>
        <v>None</v>
      </c>
      <c r="E194" s="29" t="str">
        <f t="shared" si="21"/>
        <v/>
      </c>
      <c r="F194" s="29" t="str">
        <f t="shared" si="22"/>
        <v/>
      </c>
      <c r="G194" s="363"/>
      <c r="H194" s="364"/>
      <c r="I194" s="325" t="str">
        <f t="shared" si="23"/>
        <v>No</v>
      </c>
      <c r="J194" s="314">
        <v>0</v>
      </c>
      <c r="K194" s="312">
        <v>0</v>
      </c>
      <c r="L194" s="312">
        <v>0</v>
      </c>
      <c r="M194" s="312">
        <v>0</v>
      </c>
      <c r="N194" s="312">
        <v>0</v>
      </c>
      <c r="O194" s="312">
        <v>0</v>
      </c>
      <c r="P194" s="312">
        <v>0</v>
      </c>
      <c r="Q194" s="312">
        <v>0</v>
      </c>
      <c r="R194" s="312">
        <v>0</v>
      </c>
      <c r="S194" s="312">
        <v>0</v>
      </c>
      <c r="T194" s="312">
        <v>0</v>
      </c>
      <c r="U194" s="312">
        <v>0</v>
      </c>
      <c r="V194" s="313">
        <v>1</v>
      </c>
      <c r="W194" s="313">
        <v>1</v>
      </c>
      <c r="X194" s="312">
        <v>0</v>
      </c>
      <c r="Y194" s="312">
        <v>0</v>
      </c>
      <c r="Z194" s="312">
        <v>0</v>
      </c>
      <c r="AA194" s="14">
        <v>0</v>
      </c>
      <c r="AB194" s="317"/>
      <c r="AC194" s="15" t="str">
        <f t="shared" si="227"/>
        <v/>
      </c>
      <c r="AD194" s="15" t="str">
        <f t="shared" si="228"/>
        <v/>
      </c>
      <c r="AE194" s="16" t="str">
        <f t="shared" si="229"/>
        <v>0 - 0</v>
      </c>
      <c r="AF194" s="20" t="str">
        <f t="shared" si="307"/>
        <v>Not an offer</v>
      </c>
      <c r="AG194" s="276" t="str">
        <f t="shared" si="256"/>
        <v>Not an Offer</v>
      </c>
      <c r="AH194" s="150"/>
      <c r="AI194" s="254">
        <v>178</v>
      </c>
      <c r="AJ194" s="149" t="str">
        <f t="shared" si="257"/>
        <v>00-TAG</v>
      </c>
      <c r="AK194" s="254" t="b">
        <f t="shared" si="15"/>
        <v>0</v>
      </c>
      <c r="AL194" s="254">
        <f t="shared" si="230"/>
        <v>0</v>
      </c>
      <c r="AM194" s="254">
        <f t="shared" si="258"/>
        <v>0</v>
      </c>
      <c r="AN194" s="288">
        <f t="shared" si="231"/>
        <v>0</v>
      </c>
      <c r="AO194" s="288">
        <f>IF(AND($BU194=$BV194,BU194=AO$13),$J194&amp;$K194&amp;$L194&amp;$M194&amp;$N194&amp;$O194&amp;$P194&amp;$Q194&amp;$R194&amp;$S194&amp;$T194&amp;$U194,IFERROR(MATCH($AN194,AO$17:AO193,0),-1000))</f>
        <v>1</v>
      </c>
      <c r="AP194" s="288">
        <f>IF(AND($BU194=$BV194,BV194=AP$13),$J194&amp;$K194&amp;$L194&amp;$M194&amp;$N194&amp;$O194&amp;$P194&amp;$Q194&amp;$R194&amp;$S194&amp;$T194&amp;$U194,IFERROR(MATCH($AN194,AP$17:AP193,0),-1000))</f>
        <v>1</v>
      </c>
      <c r="AQ194" s="288">
        <f>IF(AND($BU194=$BV194,BW194=AQ$13),$J194&amp;$K194&amp;$L194&amp;$M194&amp;$N194&amp;$O194&amp;$P194&amp;$Q194&amp;$R194&amp;$S194&amp;$T194&amp;$U194,IFERROR(MATCH($AN194,AQ$17:AQ193,0),-1000))</f>
        <v>1</v>
      </c>
      <c r="AR194" s="288">
        <f>IF(AND($BU194=$BV194,BX194=AR$13),$J194&amp;$K194&amp;$L194&amp;$M194&amp;$N194&amp;$O194&amp;$P194&amp;$Q194&amp;$R194&amp;$S194&amp;$T194&amp;$U194,IFERROR(MATCH($AN194,AR$17:AR193,0),-1000))</f>
        <v>1</v>
      </c>
      <c r="AS194" s="254">
        <f t="shared" si="311"/>
        <v>0</v>
      </c>
      <c r="AT194" s="261" t="str">
        <f t="shared" si="232"/>
        <v/>
      </c>
      <c r="AU194" s="254" t="str">
        <f t="shared" si="233"/>
        <v/>
      </c>
      <c r="AV194" s="254" t="str">
        <f t="shared" si="234"/>
        <v/>
      </c>
      <c r="AW194" s="254" t="str">
        <f t="shared" si="235"/>
        <v/>
      </c>
      <c r="AX194" s="254" t="str">
        <f t="shared" si="236"/>
        <v/>
      </c>
      <c r="AY194" s="254" t="str">
        <f t="shared" si="237"/>
        <v/>
      </c>
      <c r="AZ194" s="254" t="str">
        <f t="shared" si="238"/>
        <v/>
      </c>
      <c r="BA194" s="254" t="str">
        <f t="shared" si="239"/>
        <v/>
      </c>
      <c r="BB194" s="254" t="str">
        <f t="shared" si="240"/>
        <v/>
      </c>
      <c r="BC194" s="254" t="str">
        <f t="shared" si="241"/>
        <v/>
      </c>
      <c r="BD194" s="254" t="str">
        <f t="shared" si="242"/>
        <v/>
      </c>
      <c r="BE194" s="262" t="str">
        <f t="shared" si="243"/>
        <v/>
      </c>
      <c r="BF194" s="263" t="str">
        <f t="shared" si="244"/>
        <v/>
      </c>
      <c r="BG194" s="254" t="str">
        <f t="shared" si="245"/>
        <v/>
      </c>
      <c r="BH194" s="254" t="str">
        <f t="shared" si="246"/>
        <v/>
      </c>
      <c r="BI194" s="254" t="str">
        <f t="shared" si="247"/>
        <v/>
      </c>
      <c r="BJ194" s="254" t="str">
        <f t="shared" si="248"/>
        <v/>
      </c>
      <c r="BK194" s="254" t="str">
        <f t="shared" si="249"/>
        <v/>
      </c>
      <c r="BL194" s="254" t="str">
        <f t="shared" si="250"/>
        <v/>
      </c>
      <c r="BM194" s="254" t="str">
        <f t="shared" si="251"/>
        <v/>
      </c>
      <c r="BN194" s="254" t="str">
        <f t="shared" si="252"/>
        <v/>
      </c>
      <c r="BO194" s="254" t="str">
        <f t="shared" si="253"/>
        <v/>
      </c>
      <c r="BP194" s="254" t="str">
        <f t="shared" si="254"/>
        <v/>
      </c>
      <c r="BQ194" s="264" t="str">
        <f t="shared" si="255"/>
        <v/>
      </c>
      <c r="BR194" s="261" t="str">
        <f t="shared" si="56"/>
        <v/>
      </c>
      <c r="BS194" s="254" t="str">
        <f t="shared" si="57"/>
        <v/>
      </c>
      <c r="BT194" s="254" t="str">
        <f t="shared" si="312"/>
        <v/>
      </c>
      <c r="BU194" s="265" t="str">
        <f t="shared" si="313"/>
        <v/>
      </c>
      <c r="BV194" s="263" t="str">
        <f t="shared" si="58"/>
        <v/>
      </c>
      <c r="BW194" s="254" t="str">
        <f t="shared" si="314"/>
        <v/>
      </c>
      <c r="BX194" s="254" t="str">
        <f t="shared" si="315"/>
        <v/>
      </c>
      <c r="BY194" s="264" t="str">
        <f t="shared" si="59"/>
        <v/>
      </c>
      <c r="BZ194" s="254" t="str">
        <f t="shared" si="60"/>
        <v/>
      </c>
      <c r="CA194" s="254">
        <f t="shared" si="259"/>
        <v>0</v>
      </c>
      <c r="CB194" s="254">
        <f t="shared" si="260"/>
        <v>0</v>
      </c>
      <c r="CC194" s="254">
        <f t="shared" si="261"/>
        <v>0</v>
      </c>
      <c r="CD194" s="254">
        <f t="shared" si="262"/>
        <v>0</v>
      </c>
      <c r="CE194" s="254">
        <f t="shared" si="263"/>
        <v>0</v>
      </c>
      <c r="CF194" s="254">
        <f t="shared" si="264"/>
        <v>0</v>
      </c>
      <c r="CG194" s="254">
        <f t="shared" si="265"/>
        <v>0</v>
      </c>
      <c r="CH194" s="254">
        <f t="shared" si="266"/>
        <v>0</v>
      </c>
      <c r="CI194" s="254">
        <f t="shared" si="267"/>
        <v>0</v>
      </c>
      <c r="CJ194" s="254">
        <f t="shared" si="268"/>
        <v>0</v>
      </c>
      <c r="CK194" s="254">
        <f t="shared" si="269"/>
        <v>0</v>
      </c>
      <c r="CL194" s="254">
        <f t="shared" si="270"/>
        <v>0</v>
      </c>
      <c r="CM194" s="254">
        <f t="shared" si="271"/>
        <v>0</v>
      </c>
      <c r="CN194" s="254">
        <f t="shared" si="272"/>
        <v>0</v>
      </c>
      <c r="CO194" s="254">
        <f t="shared" si="273"/>
        <v>0</v>
      </c>
      <c r="CP194" s="254">
        <f t="shared" si="274"/>
        <v>0</v>
      </c>
      <c r="CQ194" s="254">
        <f t="shared" si="275"/>
        <v>0</v>
      </c>
      <c r="CR194" s="254">
        <f t="shared" si="276"/>
        <v>0</v>
      </c>
      <c r="CS194" s="254">
        <f t="shared" si="277"/>
        <v>0</v>
      </c>
      <c r="CT194" s="254">
        <f t="shared" si="278"/>
        <v>0</v>
      </c>
      <c r="CU194" s="254">
        <f t="shared" si="279"/>
        <v>0</v>
      </c>
      <c r="CV194" s="254">
        <f t="shared" si="280"/>
        <v>0</v>
      </c>
      <c r="CW194" s="254">
        <f t="shared" si="281"/>
        <v>0</v>
      </c>
      <c r="CX194" s="254">
        <f t="shared" si="282"/>
        <v>0</v>
      </c>
      <c r="CY194" s="254">
        <f t="shared" si="283"/>
        <v>0</v>
      </c>
      <c r="CZ194" s="254">
        <f t="shared" si="284"/>
        <v>0</v>
      </c>
      <c r="DA194" s="254">
        <f t="shared" si="285"/>
        <v>0</v>
      </c>
      <c r="DB194" s="254">
        <f t="shared" si="286"/>
        <v>0</v>
      </c>
      <c r="DC194" s="254">
        <f t="shared" si="287"/>
        <v>0</v>
      </c>
      <c r="DD194" s="254">
        <f t="shared" si="288"/>
        <v>0</v>
      </c>
      <c r="DE194" s="254">
        <f t="shared" si="289"/>
        <v>0</v>
      </c>
      <c r="DF194" s="254">
        <f t="shared" si="290"/>
        <v>0</v>
      </c>
      <c r="DG194" s="254">
        <f t="shared" si="291"/>
        <v>0</v>
      </c>
      <c r="DH194" s="254">
        <f t="shared" si="292"/>
        <v>0</v>
      </c>
      <c r="DI194" s="254">
        <f t="shared" si="293"/>
        <v>0</v>
      </c>
      <c r="DJ194" s="254">
        <f t="shared" si="294"/>
        <v>0</v>
      </c>
      <c r="DK194" s="254">
        <f t="shared" si="295"/>
        <v>0</v>
      </c>
      <c r="DL194" s="254">
        <f t="shared" si="296"/>
        <v>0</v>
      </c>
      <c r="DM194" s="254">
        <f t="shared" si="297"/>
        <v>0</v>
      </c>
      <c r="DN194" s="254">
        <f t="shared" si="298"/>
        <v>0</v>
      </c>
      <c r="DO194" s="254">
        <f t="shared" si="299"/>
        <v>0</v>
      </c>
      <c r="DP194" s="254">
        <f t="shared" si="300"/>
        <v>0</v>
      </c>
      <c r="DQ194" s="254">
        <f t="shared" si="301"/>
        <v>0</v>
      </c>
      <c r="DR194" s="254">
        <f t="shared" si="302"/>
        <v>0</v>
      </c>
      <c r="DS194" s="254">
        <f t="shared" si="303"/>
        <v>0</v>
      </c>
      <c r="DT194" s="254">
        <f t="shared" si="304"/>
        <v>0</v>
      </c>
      <c r="DU194" s="254">
        <f t="shared" si="305"/>
        <v>0</v>
      </c>
      <c r="DV194" s="254">
        <f t="shared" si="306"/>
        <v>0</v>
      </c>
    </row>
    <row r="195" spans="1:126" ht="24" customHeight="1">
      <c r="A195" s="11" t="str">
        <f ca="1">IF(AG195&lt;&gt;"OK","",CONCATENATE(TEXT('Front Page'!$F$33,"000"),TEXT('Front Page'!$F$31,"000"),"-",LEFT('Front Page'!$R$53,5),"-",LEFT(D195,1),AJ195, "-",TEXT(B195,"000")))</f>
        <v/>
      </c>
      <c r="B195" s="12" t="str">
        <f>IFERROR(IF(E195="","",MAX(B$17:B194)+1),"")</f>
        <v/>
      </c>
      <c r="C195" s="13"/>
      <c r="D195" s="29" t="str">
        <f t="shared" si="20"/>
        <v>None</v>
      </c>
      <c r="E195" s="29" t="str">
        <f t="shared" si="21"/>
        <v/>
      </c>
      <c r="F195" s="29" t="str">
        <f t="shared" si="22"/>
        <v/>
      </c>
      <c r="G195" s="363"/>
      <c r="H195" s="364"/>
      <c r="I195" s="325" t="str">
        <f t="shared" si="23"/>
        <v>No</v>
      </c>
      <c r="J195" s="314">
        <v>0</v>
      </c>
      <c r="K195" s="312">
        <v>0</v>
      </c>
      <c r="L195" s="312">
        <v>0</v>
      </c>
      <c r="M195" s="312">
        <v>0</v>
      </c>
      <c r="N195" s="312">
        <v>0</v>
      </c>
      <c r="O195" s="312">
        <v>0</v>
      </c>
      <c r="P195" s="312">
        <v>0</v>
      </c>
      <c r="Q195" s="312">
        <v>0</v>
      </c>
      <c r="R195" s="312">
        <v>0</v>
      </c>
      <c r="S195" s="312">
        <v>0</v>
      </c>
      <c r="T195" s="312">
        <v>0</v>
      </c>
      <c r="U195" s="312">
        <v>0</v>
      </c>
      <c r="V195" s="313">
        <v>1</v>
      </c>
      <c r="W195" s="313">
        <v>1</v>
      </c>
      <c r="X195" s="312">
        <v>0</v>
      </c>
      <c r="Y195" s="312">
        <v>0</v>
      </c>
      <c r="Z195" s="312">
        <v>0</v>
      </c>
      <c r="AA195" s="14">
        <v>0</v>
      </c>
      <c r="AB195" s="317"/>
      <c r="AC195" s="15" t="str">
        <f t="shared" si="227"/>
        <v/>
      </c>
      <c r="AD195" s="15" t="str">
        <f t="shared" si="228"/>
        <v/>
      </c>
      <c r="AE195" s="16" t="str">
        <f t="shared" si="229"/>
        <v>0 - 0</v>
      </c>
      <c r="AF195" s="20" t="str">
        <f t="shared" si="307"/>
        <v>Not an offer</v>
      </c>
      <c r="AG195" s="276" t="str">
        <f t="shared" si="256"/>
        <v>Not an Offer</v>
      </c>
      <c r="AH195" s="150"/>
      <c r="AI195" s="254">
        <v>179</v>
      </c>
      <c r="AJ195" s="149" t="str">
        <f t="shared" si="257"/>
        <v>00-TAG</v>
      </c>
      <c r="AK195" s="254" t="b">
        <f t="shared" si="15"/>
        <v>0</v>
      </c>
      <c r="AL195" s="254">
        <f t="shared" si="230"/>
        <v>0</v>
      </c>
      <c r="AM195" s="254">
        <f t="shared" si="258"/>
        <v>0</v>
      </c>
      <c r="AN195" s="288">
        <f t="shared" si="231"/>
        <v>0</v>
      </c>
      <c r="AO195" s="288">
        <f>IF(AND($BU195=$BV195,BU195=AO$13),$J195&amp;$K195&amp;$L195&amp;$M195&amp;$N195&amp;$O195&amp;$P195&amp;$Q195&amp;$R195&amp;$S195&amp;$T195&amp;$U195,IFERROR(MATCH($AN195,AO$17:AO194,0),-1000))</f>
        <v>1</v>
      </c>
      <c r="AP195" s="288">
        <f>IF(AND($BU195=$BV195,BV195=AP$13),$J195&amp;$K195&amp;$L195&amp;$M195&amp;$N195&amp;$O195&amp;$P195&amp;$Q195&amp;$R195&amp;$S195&amp;$T195&amp;$U195,IFERROR(MATCH($AN195,AP$17:AP194,0),-1000))</f>
        <v>1</v>
      </c>
      <c r="AQ195" s="288">
        <f>IF(AND($BU195=$BV195,BW195=AQ$13),$J195&amp;$K195&amp;$L195&amp;$M195&amp;$N195&amp;$O195&amp;$P195&amp;$Q195&amp;$R195&amp;$S195&amp;$T195&amp;$U195,IFERROR(MATCH($AN195,AQ$17:AQ194,0),-1000))</f>
        <v>1</v>
      </c>
      <c r="AR195" s="288">
        <f>IF(AND($BU195=$BV195,BX195=AR$13),$J195&amp;$K195&amp;$L195&amp;$M195&amp;$N195&amp;$O195&amp;$P195&amp;$Q195&amp;$R195&amp;$S195&amp;$T195&amp;$U195,IFERROR(MATCH($AN195,AR$17:AR194,0),-1000))</f>
        <v>1</v>
      </c>
      <c r="AS195" s="254">
        <f t="shared" si="311"/>
        <v>0</v>
      </c>
      <c r="AT195" s="261" t="str">
        <f t="shared" si="232"/>
        <v/>
      </c>
      <c r="AU195" s="254" t="str">
        <f t="shared" si="233"/>
        <v/>
      </c>
      <c r="AV195" s="254" t="str">
        <f t="shared" si="234"/>
        <v/>
      </c>
      <c r="AW195" s="254" t="str">
        <f t="shared" si="235"/>
        <v/>
      </c>
      <c r="AX195" s="254" t="str">
        <f t="shared" si="236"/>
        <v/>
      </c>
      <c r="AY195" s="254" t="str">
        <f t="shared" si="237"/>
        <v/>
      </c>
      <c r="AZ195" s="254" t="str">
        <f t="shared" si="238"/>
        <v/>
      </c>
      <c r="BA195" s="254" t="str">
        <f t="shared" si="239"/>
        <v/>
      </c>
      <c r="BB195" s="254" t="str">
        <f t="shared" si="240"/>
        <v/>
      </c>
      <c r="BC195" s="254" t="str">
        <f t="shared" si="241"/>
        <v/>
      </c>
      <c r="BD195" s="254" t="str">
        <f t="shared" si="242"/>
        <v/>
      </c>
      <c r="BE195" s="262" t="str">
        <f t="shared" si="243"/>
        <v/>
      </c>
      <c r="BF195" s="263" t="str">
        <f t="shared" si="244"/>
        <v/>
      </c>
      <c r="BG195" s="254" t="str">
        <f t="shared" si="245"/>
        <v/>
      </c>
      <c r="BH195" s="254" t="str">
        <f t="shared" si="246"/>
        <v/>
      </c>
      <c r="BI195" s="254" t="str">
        <f t="shared" si="247"/>
        <v/>
      </c>
      <c r="BJ195" s="254" t="str">
        <f t="shared" si="248"/>
        <v/>
      </c>
      <c r="BK195" s="254" t="str">
        <f t="shared" si="249"/>
        <v/>
      </c>
      <c r="BL195" s="254" t="str">
        <f t="shared" si="250"/>
        <v/>
      </c>
      <c r="BM195" s="254" t="str">
        <f t="shared" si="251"/>
        <v/>
      </c>
      <c r="BN195" s="254" t="str">
        <f t="shared" si="252"/>
        <v/>
      </c>
      <c r="BO195" s="254" t="str">
        <f t="shared" si="253"/>
        <v/>
      </c>
      <c r="BP195" s="254" t="str">
        <f t="shared" si="254"/>
        <v/>
      </c>
      <c r="BQ195" s="264" t="str">
        <f t="shared" si="255"/>
        <v/>
      </c>
      <c r="BR195" s="261" t="str">
        <f t="shared" si="56"/>
        <v/>
      </c>
      <c r="BS195" s="254" t="str">
        <f t="shared" si="57"/>
        <v/>
      </c>
      <c r="BT195" s="254" t="str">
        <f t="shared" si="312"/>
        <v/>
      </c>
      <c r="BU195" s="265" t="str">
        <f t="shared" si="313"/>
        <v/>
      </c>
      <c r="BV195" s="263" t="str">
        <f t="shared" si="58"/>
        <v/>
      </c>
      <c r="BW195" s="254" t="str">
        <f t="shared" si="314"/>
        <v/>
      </c>
      <c r="BX195" s="254" t="str">
        <f t="shared" si="315"/>
        <v/>
      </c>
      <c r="BY195" s="264" t="str">
        <f t="shared" si="59"/>
        <v/>
      </c>
      <c r="BZ195" s="254" t="str">
        <f t="shared" si="60"/>
        <v/>
      </c>
      <c r="CA195" s="254">
        <f t="shared" si="259"/>
        <v>0</v>
      </c>
      <c r="CB195" s="254">
        <f t="shared" si="260"/>
        <v>0</v>
      </c>
      <c r="CC195" s="254">
        <f t="shared" si="261"/>
        <v>0</v>
      </c>
      <c r="CD195" s="254">
        <f t="shared" si="262"/>
        <v>0</v>
      </c>
      <c r="CE195" s="254">
        <f t="shared" si="263"/>
        <v>0</v>
      </c>
      <c r="CF195" s="254">
        <f t="shared" si="264"/>
        <v>0</v>
      </c>
      <c r="CG195" s="254">
        <f t="shared" si="265"/>
        <v>0</v>
      </c>
      <c r="CH195" s="254">
        <f t="shared" si="266"/>
        <v>0</v>
      </c>
      <c r="CI195" s="254">
        <f t="shared" si="267"/>
        <v>0</v>
      </c>
      <c r="CJ195" s="254">
        <f t="shared" si="268"/>
        <v>0</v>
      </c>
      <c r="CK195" s="254">
        <f t="shared" si="269"/>
        <v>0</v>
      </c>
      <c r="CL195" s="254">
        <f t="shared" si="270"/>
        <v>0</v>
      </c>
      <c r="CM195" s="254">
        <f t="shared" si="271"/>
        <v>0</v>
      </c>
      <c r="CN195" s="254">
        <f t="shared" si="272"/>
        <v>0</v>
      </c>
      <c r="CO195" s="254">
        <f t="shared" si="273"/>
        <v>0</v>
      </c>
      <c r="CP195" s="254">
        <f t="shared" si="274"/>
        <v>0</v>
      </c>
      <c r="CQ195" s="254">
        <f t="shared" si="275"/>
        <v>0</v>
      </c>
      <c r="CR195" s="254">
        <f t="shared" si="276"/>
        <v>0</v>
      </c>
      <c r="CS195" s="254">
        <f t="shared" si="277"/>
        <v>0</v>
      </c>
      <c r="CT195" s="254">
        <f t="shared" si="278"/>
        <v>0</v>
      </c>
      <c r="CU195" s="254">
        <f t="shared" si="279"/>
        <v>0</v>
      </c>
      <c r="CV195" s="254">
        <f t="shared" si="280"/>
        <v>0</v>
      </c>
      <c r="CW195" s="254">
        <f t="shared" si="281"/>
        <v>0</v>
      </c>
      <c r="CX195" s="254">
        <f t="shared" si="282"/>
        <v>0</v>
      </c>
      <c r="CY195" s="254">
        <f t="shared" si="283"/>
        <v>0</v>
      </c>
      <c r="CZ195" s="254">
        <f t="shared" si="284"/>
        <v>0</v>
      </c>
      <c r="DA195" s="254">
        <f t="shared" si="285"/>
        <v>0</v>
      </c>
      <c r="DB195" s="254">
        <f t="shared" si="286"/>
        <v>0</v>
      </c>
      <c r="DC195" s="254">
        <f t="shared" si="287"/>
        <v>0</v>
      </c>
      <c r="DD195" s="254">
        <f t="shared" si="288"/>
        <v>0</v>
      </c>
      <c r="DE195" s="254">
        <f t="shared" si="289"/>
        <v>0</v>
      </c>
      <c r="DF195" s="254">
        <f t="shared" si="290"/>
        <v>0</v>
      </c>
      <c r="DG195" s="254">
        <f t="shared" si="291"/>
        <v>0</v>
      </c>
      <c r="DH195" s="254">
        <f t="shared" si="292"/>
        <v>0</v>
      </c>
      <c r="DI195" s="254">
        <f t="shared" si="293"/>
        <v>0</v>
      </c>
      <c r="DJ195" s="254">
        <f t="shared" si="294"/>
        <v>0</v>
      </c>
      <c r="DK195" s="254">
        <f t="shared" si="295"/>
        <v>0</v>
      </c>
      <c r="DL195" s="254">
        <f t="shared" si="296"/>
        <v>0</v>
      </c>
      <c r="DM195" s="254">
        <f t="shared" si="297"/>
        <v>0</v>
      </c>
      <c r="DN195" s="254">
        <f t="shared" si="298"/>
        <v>0</v>
      </c>
      <c r="DO195" s="254">
        <f t="shared" si="299"/>
        <v>0</v>
      </c>
      <c r="DP195" s="254">
        <f t="shared" si="300"/>
        <v>0</v>
      </c>
      <c r="DQ195" s="254">
        <f t="shared" si="301"/>
        <v>0</v>
      </c>
      <c r="DR195" s="254">
        <f t="shared" si="302"/>
        <v>0</v>
      </c>
      <c r="DS195" s="254">
        <f t="shared" si="303"/>
        <v>0</v>
      </c>
      <c r="DT195" s="254">
        <f t="shared" si="304"/>
        <v>0</v>
      </c>
      <c r="DU195" s="254">
        <f t="shared" si="305"/>
        <v>0</v>
      </c>
      <c r="DV195" s="254">
        <f t="shared" si="306"/>
        <v>0</v>
      </c>
    </row>
    <row r="196" spans="1:126" ht="24" customHeight="1">
      <c r="A196" s="11" t="str">
        <f ca="1">IF(AG196&lt;&gt;"OK","",CONCATENATE(TEXT('Front Page'!$F$33,"000"),TEXT('Front Page'!$F$31,"000"),"-",LEFT('Front Page'!$R$53,5),"-",LEFT(D196,1),AJ196, "-",TEXT(B196,"000")))</f>
        <v/>
      </c>
      <c r="B196" s="12" t="str">
        <f>IFERROR(IF(E196="","",MAX(B$17:B195)+1),"")</f>
        <v/>
      </c>
      <c r="C196" s="13"/>
      <c r="D196" s="29" t="str">
        <f t="shared" si="20"/>
        <v>None</v>
      </c>
      <c r="E196" s="29" t="str">
        <f t="shared" si="21"/>
        <v/>
      </c>
      <c r="F196" s="29" t="str">
        <f t="shared" si="22"/>
        <v/>
      </c>
      <c r="G196" s="363"/>
      <c r="H196" s="364"/>
      <c r="I196" s="325" t="str">
        <f t="shared" si="23"/>
        <v>No</v>
      </c>
      <c r="J196" s="314">
        <v>0</v>
      </c>
      <c r="K196" s="312">
        <v>0</v>
      </c>
      <c r="L196" s="312">
        <v>0</v>
      </c>
      <c r="M196" s="312">
        <v>0</v>
      </c>
      <c r="N196" s="312">
        <v>0</v>
      </c>
      <c r="O196" s="312">
        <v>0</v>
      </c>
      <c r="P196" s="312">
        <v>0</v>
      </c>
      <c r="Q196" s="312">
        <v>0</v>
      </c>
      <c r="R196" s="312">
        <v>0</v>
      </c>
      <c r="S196" s="312">
        <v>0</v>
      </c>
      <c r="T196" s="312">
        <v>0</v>
      </c>
      <c r="U196" s="312">
        <v>0</v>
      </c>
      <c r="V196" s="313">
        <v>1</v>
      </c>
      <c r="W196" s="313">
        <v>1</v>
      </c>
      <c r="X196" s="312">
        <v>0</v>
      </c>
      <c r="Y196" s="312">
        <v>0</v>
      </c>
      <c r="Z196" s="312">
        <v>0</v>
      </c>
      <c r="AA196" s="14">
        <v>0</v>
      </c>
      <c r="AB196" s="317"/>
      <c r="AC196" s="15" t="str">
        <f t="shared" si="227"/>
        <v/>
      </c>
      <c r="AD196" s="15" t="str">
        <f t="shared" si="228"/>
        <v/>
      </c>
      <c r="AE196" s="16" t="str">
        <f t="shared" si="229"/>
        <v>0 - 0</v>
      </c>
      <c r="AF196" s="20" t="str">
        <f t="shared" si="307"/>
        <v>Not an offer</v>
      </c>
      <c r="AG196" s="276" t="str">
        <f t="shared" si="256"/>
        <v>Not an Offer</v>
      </c>
      <c r="AH196" s="150"/>
      <c r="AI196" s="254">
        <v>180</v>
      </c>
      <c r="AJ196" s="149" t="str">
        <f t="shared" si="257"/>
        <v>00-TAG</v>
      </c>
      <c r="AK196" s="254" t="b">
        <f t="shared" si="15"/>
        <v>0</v>
      </c>
      <c r="AL196" s="254">
        <f t="shared" si="230"/>
        <v>0</v>
      </c>
      <c r="AM196" s="254">
        <f t="shared" si="258"/>
        <v>0</v>
      </c>
      <c r="AN196" s="288">
        <f t="shared" si="231"/>
        <v>0</v>
      </c>
      <c r="AO196" s="288">
        <f>IF(AND($BU196=$BV196,BU196=AO$13),$J196&amp;$K196&amp;$L196&amp;$M196&amp;$N196&amp;$O196&amp;$P196&amp;$Q196&amp;$R196&amp;$S196&amp;$T196&amp;$U196,IFERROR(MATCH($AN196,AO$17:AO195,0),-1000))</f>
        <v>1</v>
      </c>
      <c r="AP196" s="288">
        <f>IF(AND($BU196=$BV196,BV196=AP$13),$J196&amp;$K196&amp;$L196&amp;$M196&amp;$N196&amp;$O196&amp;$P196&amp;$Q196&amp;$R196&amp;$S196&amp;$T196&amp;$U196,IFERROR(MATCH($AN196,AP$17:AP195,0),-1000))</f>
        <v>1</v>
      </c>
      <c r="AQ196" s="288">
        <f>IF(AND($BU196=$BV196,BW196=AQ$13),$J196&amp;$K196&amp;$L196&amp;$M196&amp;$N196&amp;$O196&amp;$P196&amp;$Q196&amp;$R196&amp;$S196&amp;$T196&amp;$U196,IFERROR(MATCH($AN196,AQ$17:AQ195,0),-1000))</f>
        <v>1</v>
      </c>
      <c r="AR196" s="288">
        <f>IF(AND($BU196=$BV196,BX196=AR$13),$J196&amp;$K196&amp;$L196&amp;$M196&amp;$N196&amp;$O196&amp;$P196&amp;$Q196&amp;$R196&amp;$S196&amp;$T196&amp;$U196,IFERROR(MATCH($AN196,AR$17:AR195,0),-1000))</f>
        <v>1</v>
      </c>
      <c r="AS196" s="254">
        <f t="shared" si="311"/>
        <v>0</v>
      </c>
      <c r="AT196" s="261" t="str">
        <f t="shared" si="232"/>
        <v/>
      </c>
      <c r="AU196" s="254" t="str">
        <f t="shared" si="233"/>
        <v/>
      </c>
      <c r="AV196" s="254" t="str">
        <f t="shared" si="234"/>
        <v/>
      </c>
      <c r="AW196" s="254" t="str">
        <f t="shared" si="235"/>
        <v/>
      </c>
      <c r="AX196" s="254" t="str">
        <f t="shared" si="236"/>
        <v/>
      </c>
      <c r="AY196" s="254" t="str">
        <f t="shared" si="237"/>
        <v/>
      </c>
      <c r="AZ196" s="254" t="str">
        <f t="shared" si="238"/>
        <v/>
      </c>
      <c r="BA196" s="254" t="str">
        <f t="shared" si="239"/>
        <v/>
      </c>
      <c r="BB196" s="254" t="str">
        <f t="shared" si="240"/>
        <v/>
      </c>
      <c r="BC196" s="254" t="str">
        <f t="shared" si="241"/>
        <v/>
      </c>
      <c r="BD196" s="254" t="str">
        <f t="shared" si="242"/>
        <v/>
      </c>
      <c r="BE196" s="262" t="str">
        <f t="shared" si="243"/>
        <v/>
      </c>
      <c r="BF196" s="263" t="str">
        <f t="shared" si="244"/>
        <v/>
      </c>
      <c r="BG196" s="254" t="str">
        <f t="shared" si="245"/>
        <v/>
      </c>
      <c r="BH196" s="254" t="str">
        <f t="shared" si="246"/>
        <v/>
      </c>
      <c r="BI196" s="254" t="str">
        <f t="shared" si="247"/>
        <v/>
      </c>
      <c r="BJ196" s="254" t="str">
        <f t="shared" si="248"/>
        <v/>
      </c>
      <c r="BK196" s="254" t="str">
        <f t="shared" si="249"/>
        <v/>
      </c>
      <c r="BL196" s="254" t="str">
        <f t="shared" si="250"/>
        <v/>
      </c>
      <c r="BM196" s="254" t="str">
        <f t="shared" si="251"/>
        <v/>
      </c>
      <c r="BN196" s="254" t="str">
        <f t="shared" si="252"/>
        <v/>
      </c>
      <c r="BO196" s="254" t="str">
        <f t="shared" si="253"/>
        <v/>
      </c>
      <c r="BP196" s="254" t="str">
        <f t="shared" si="254"/>
        <v/>
      </c>
      <c r="BQ196" s="264" t="str">
        <f t="shared" si="255"/>
        <v/>
      </c>
      <c r="BR196" s="261" t="str">
        <f t="shared" si="56"/>
        <v/>
      </c>
      <c r="BS196" s="254" t="str">
        <f t="shared" si="57"/>
        <v/>
      </c>
      <c r="BT196" s="254" t="str">
        <f t="shared" si="312"/>
        <v/>
      </c>
      <c r="BU196" s="265" t="str">
        <f t="shared" si="313"/>
        <v/>
      </c>
      <c r="BV196" s="263" t="str">
        <f t="shared" si="58"/>
        <v/>
      </c>
      <c r="BW196" s="254" t="str">
        <f t="shared" si="314"/>
        <v/>
      </c>
      <c r="BX196" s="254" t="str">
        <f t="shared" si="315"/>
        <v/>
      </c>
      <c r="BY196" s="264" t="str">
        <f t="shared" si="59"/>
        <v/>
      </c>
      <c r="BZ196" s="254" t="str">
        <f t="shared" si="60"/>
        <v/>
      </c>
      <c r="CA196" s="254">
        <f t="shared" si="259"/>
        <v>0</v>
      </c>
      <c r="CB196" s="254">
        <f t="shared" si="260"/>
        <v>0</v>
      </c>
      <c r="CC196" s="254">
        <f t="shared" si="261"/>
        <v>0</v>
      </c>
      <c r="CD196" s="254">
        <f t="shared" si="262"/>
        <v>0</v>
      </c>
      <c r="CE196" s="254">
        <f t="shared" si="263"/>
        <v>0</v>
      </c>
      <c r="CF196" s="254">
        <f t="shared" si="264"/>
        <v>0</v>
      </c>
      <c r="CG196" s="254">
        <f t="shared" si="265"/>
        <v>0</v>
      </c>
      <c r="CH196" s="254">
        <f t="shared" si="266"/>
        <v>0</v>
      </c>
      <c r="CI196" s="254">
        <f t="shared" si="267"/>
        <v>0</v>
      </c>
      <c r="CJ196" s="254">
        <f t="shared" si="268"/>
        <v>0</v>
      </c>
      <c r="CK196" s="254">
        <f t="shared" si="269"/>
        <v>0</v>
      </c>
      <c r="CL196" s="254">
        <f t="shared" si="270"/>
        <v>0</v>
      </c>
      <c r="CM196" s="254">
        <f t="shared" si="271"/>
        <v>0</v>
      </c>
      <c r="CN196" s="254">
        <f t="shared" si="272"/>
        <v>0</v>
      </c>
      <c r="CO196" s="254">
        <f t="shared" si="273"/>
        <v>0</v>
      </c>
      <c r="CP196" s="254">
        <f t="shared" si="274"/>
        <v>0</v>
      </c>
      <c r="CQ196" s="254">
        <f t="shared" si="275"/>
        <v>0</v>
      </c>
      <c r="CR196" s="254">
        <f t="shared" si="276"/>
        <v>0</v>
      </c>
      <c r="CS196" s="254">
        <f t="shared" si="277"/>
        <v>0</v>
      </c>
      <c r="CT196" s="254">
        <f t="shared" si="278"/>
        <v>0</v>
      </c>
      <c r="CU196" s="254">
        <f t="shared" si="279"/>
        <v>0</v>
      </c>
      <c r="CV196" s="254">
        <f t="shared" si="280"/>
        <v>0</v>
      </c>
      <c r="CW196" s="254">
        <f t="shared" si="281"/>
        <v>0</v>
      </c>
      <c r="CX196" s="254">
        <f t="shared" si="282"/>
        <v>0</v>
      </c>
      <c r="CY196" s="254">
        <f t="shared" si="283"/>
        <v>0</v>
      </c>
      <c r="CZ196" s="254">
        <f t="shared" si="284"/>
        <v>0</v>
      </c>
      <c r="DA196" s="254">
        <f t="shared" si="285"/>
        <v>0</v>
      </c>
      <c r="DB196" s="254">
        <f t="shared" si="286"/>
        <v>0</v>
      </c>
      <c r="DC196" s="254">
        <f t="shared" si="287"/>
        <v>0</v>
      </c>
      <c r="DD196" s="254">
        <f t="shared" si="288"/>
        <v>0</v>
      </c>
      <c r="DE196" s="254">
        <f t="shared" si="289"/>
        <v>0</v>
      </c>
      <c r="DF196" s="254">
        <f t="shared" si="290"/>
        <v>0</v>
      </c>
      <c r="DG196" s="254">
        <f t="shared" si="291"/>
        <v>0</v>
      </c>
      <c r="DH196" s="254">
        <f t="shared" si="292"/>
        <v>0</v>
      </c>
      <c r="DI196" s="254">
        <f t="shared" si="293"/>
        <v>0</v>
      </c>
      <c r="DJ196" s="254">
        <f t="shared" si="294"/>
        <v>0</v>
      </c>
      <c r="DK196" s="254">
        <f t="shared" si="295"/>
        <v>0</v>
      </c>
      <c r="DL196" s="254">
        <f t="shared" si="296"/>
        <v>0</v>
      </c>
      <c r="DM196" s="254">
        <f t="shared" si="297"/>
        <v>0</v>
      </c>
      <c r="DN196" s="254">
        <f t="shared" si="298"/>
        <v>0</v>
      </c>
      <c r="DO196" s="254">
        <f t="shared" si="299"/>
        <v>0</v>
      </c>
      <c r="DP196" s="254">
        <f t="shared" si="300"/>
        <v>0</v>
      </c>
      <c r="DQ196" s="254">
        <f t="shared" si="301"/>
        <v>0</v>
      </c>
      <c r="DR196" s="254">
        <f t="shared" si="302"/>
        <v>0</v>
      </c>
      <c r="DS196" s="254">
        <f t="shared" si="303"/>
        <v>0</v>
      </c>
      <c r="DT196" s="254">
        <f t="shared" si="304"/>
        <v>0</v>
      </c>
      <c r="DU196" s="254">
        <f t="shared" si="305"/>
        <v>0</v>
      </c>
      <c r="DV196" s="254">
        <f t="shared" si="306"/>
        <v>0</v>
      </c>
    </row>
    <row r="197" spans="1:126" ht="24" customHeight="1">
      <c r="A197" s="11" t="str">
        <f ca="1">IF(AG197&lt;&gt;"OK","",CONCATENATE(TEXT('Front Page'!$F$33,"000"),TEXT('Front Page'!$F$31,"000"),"-",LEFT('Front Page'!$R$53,5),"-",LEFT(D197,1),AJ197, "-",TEXT(B197,"000")))</f>
        <v/>
      </c>
      <c r="B197" s="12" t="str">
        <f>IFERROR(IF(E197="","",MAX(B$17:B196)+1),"")</f>
        <v/>
      </c>
      <c r="C197" s="13"/>
      <c r="D197" s="29" t="str">
        <f t="shared" si="20"/>
        <v>None</v>
      </c>
      <c r="E197" s="29" t="str">
        <f t="shared" si="21"/>
        <v/>
      </c>
      <c r="F197" s="29" t="str">
        <f t="shared" si="22"/>
        <v/>
      </c>
      <c r="G197" s="363"/>
      <c r="H197" s="364"/>
      <c r="I197" s="325" t="str">
        <f t="shared" si="23"/>
        <v>No</v>
      </c>
      <c r="J197" s="314">
        <v>0</v>
      </c>
      <c r="K197" s="312">
        <v>0</v>
      </c>
      <c r="L197" s="312">
        <v>0</v>
      </c>
      <c r="M197" s="312">
        <v>0</v>
      </c>
      <c r="N197" s="312">
        <v>0</v>
      </c>
      <c r="O197" s="312">
        <v>0</v>
      </c>
      <c r="P197" s="312">
        <v>0</v>
      </c>
      <c r="Q197" s="312">
        <v>0</v>
      </c>
      <c r="R197" s="312">
        <v>0</v>
      </c>
      <c r="S197" s="312">
        <v>0</v>
      </c>
      <c r="T197" s="312">
        <v>0</v>
      </c>
      <c r="U197" s="312">
        <v>0</v>
      </c>
      <c r="V197" s="313">
        <v>1</v>
      </c>
      <c r="W197" s="313">
        <v>1</v>
      </c>
      <c r="X197" s="312">
        <v>0</v>
      </c>
      <c r="Y197" s="312">
        <v>0</v>
      </c>
      <c r="Z197" s="312">
        <v>0</v>
      </c>
      <c r="AA197" s="14">
        <v>0</v>
      </c>
      <c r="AB197" s="317"/>
      <c r="AC197" s="15" t="str">
        <f t="shared" si="227"/>
        <v/>
      </c>
      <c r="AD197" s="15" t="str">
        <f t="shared" si="228"/>
        <v/>
      </c>
      <c r="AE197" s="16" t="str">
        <f t="shared" si="229"/>
        <v>0 - 0</v>
      </c>
      <c r="AF197" s="20" t="str">
        <f t="shared" si="307"/>
        <v>Not an offer</v>
      </c>
      <c r="AG197" s="276" t="str">
        <f t="shared" si="256"/>
        <v>Not an Offer</v>
      </c>
      <c r="AH197" s="150"/>
      <c r="AI197" s="254">
        <v>181</v>
      </c>
      <c r="AJ197" s="149" t="str">
        <f t="shared" si="257"/>
        <v>00-TAG</v>
      </c>
      <c r="AK197" s="254" t="b">
        <f t="shared" si="15"/>
        <v>0</v>
      </c>
      <c r="AL197" s="254">
        <f t="shared" si="230"/>
        <v>0</v>
      </c>
      <c r="AM197" s="254">
        <f t="shared" si="258"/>
        <v>0</v>
      </c>
      <c r="AN197" s="288">
        <f t="shared" si="231"/>
        <v>0</v>
      </c>
      <c r="AO197" s="288">
        <f>IF(AND($BU197=$BV197,BU197=AO$13),$J197&amp;$K197&amp;$L197&amp;$M197&amp;$N197&amp;$O197&amp;$P197&amp;$Q197&amp;$R197&amp;$S197&amp;$T197&amp;$U197,IFERROR(MATCH($AN197,AO$17:AO196,0),-1000))</f>
        <v>1</v>
      </c>
      <c r="AP197" s="288">
        <f>IF(AND($BU197=$BV197,BV197=AP$13),$J197&amp;$K197&amp;$L197&amp;$M197&amp;$N197&amp;$O197&amp;$P197&amp;$Q197&amp;$R197&amp;$S197&amp;$T197&amp;$U197,IFERROR(MATCH($AN197,AP$17:AP196,0),-1000))</f>
        <v>1</v>
      </c>
      <c r="AQ197" s="288">
        <f>IF(AND($BU197=$BV197,BW197=AQ$13),$J197&amp;$K197&amp;$L197&amp;$M197&amp;$N197&amp;$O197&amp;$P197&amp;$Q197&amp;$R197&amp;$S197&amp;$T197&amp;$U197,IFERROR(MATCH($AN197,AQ$17:AQ196,0),-1000))</f>
        <v>1</v>
      </c>
      <c r="AR197" s="288">
        <f>IF(AND($BU197=$BV197,BX197=AR$13),$J197&amp;$K197&amp;$L197&amp;$M197&amp;$N197&amp;$O197&amp;$P197&amp;$Q197&amp;$R197&amp;$S197&amp;$T197&amp;$U197,IFERROR(MATCH($AN197,AR$17:AR196,0),-1000))</f>
        <v>1</v>
      </c>
      <c r="AS197" s="254">
        <f t="shared" si="311"/>
        <v>0</v>
      </c>
      <c r="AT197" s="261" t="str">
        <f t="shared" si="232"/>
        <v/>
      </c>
      <c r="AU197" s="254" t="str">
        <f t="shared" si="233"/>
        <v/>
      </c>
      <c r="AV197" s="254" t="str">
        <f t="shared" si="234"/>
        <v/>
      </c>
      <c r="AW197" s="254" t="str">
        <f t="shared" si="235"/>
        <v/>
      </c>
      <c r="AX197" s="254" t="str">
        <f t="shared" si="236"/>
        <v/>
      </c>
      <c r="AY197" s="254" t="str">
        <f t="shared" si="237"/>
        <v/>
      </c>
      <c r="AZ197" s="254" t="str">
        <f t="shared" si="238"/>
        <v/>
      </c>
      <c r="BA197" s="254" t="str">
        <f t="shared" si="239"/>
        <v/>
      </c>
      <c r="BB197" s="254" t="str">
        <f t="shared" si="240"/>
        <v/>
      </c>
      <c r="BC197" s="254" t="str">
        <f t="shared" si="241"/>
        <v/>
      </c>
      <c r="BD197" s="254" t="str">
        <f t="shared" si="242"/>
        <v/>
      </c>
      <c r="BE197" s="262" t="str">
        <f t="shared" si="243"/>
        <v/>
      </c>
      <c r="BF197" s="263" t="str">
        <f t="shared" si="244"/>
        <v/>
      </c>
      <c r="BG197" s="254" t="str">
        <f t="shared" si="245"/>
        <v/>
      </c>
      <c r="BH197" s="254" t="str">
        <f t="shared" si="246"/>
        <v/>
      </c>
      <c r="BI197" s="254" t="str">
        <f t="shared" si="247"/>
        <v/>
      </c>
      <c r="BJ197" s="254" t="str">
        <f t="shared" si="248"/>
        <v/>
      </c>
      <c r="BK197" s="254" t="str">
        <f t="shared" si="249"/>
        <v/>
      </c>
      <c r="BL197" s="254" t="str">
        <f t="shared" si="250"/>
        <v/>
      </c>
      <c r="BM197" s="254" t="str">
        <f t="shared" si="251"/>
        <v/>
      </c>
      <c r="BN197" s="254" t="str">
        <f t="shared" si="252"/>
        <v/>
      </c>
      <c r="BO197" s="254" t="str">
        <f t="shared" si="253"/>
        <v/>
      </c>
      <c r="BP197" s="254" t="str">
        <f t="shared" si="254"/>
        <v/>
      </c>
      <c r="BQ197" s="264" t="str">
        <f t="shared" si="255"/>
        <v/>
      </c>
      <c r="BR197" s="261" t="str">
        <f t="shared" si="56"/>
        <v/>
      </c>
      <c r="BS197" s="254" t="str">
        <f t="shared" si="57"/>
        <v/>
      </c>
      <c r="BT197" s="254" t="str">
        <f t="shared" si="312"/>
        <v/>
      </c>
      <c r="BU197" s="265" t="str">
        <f t="shared" si="313"/>
        <v/>
      </c>
      <c r="BV197" s="263" t="str">
        <f t="shared" si="58"/>
        <v/>
      </c>
      <c r="BW197" s="254" t="str">
        <f t="shared" si="314"/>
        <v/>
      </c>
      <c r="BX197" s="254" t="str">
        <f t="shared" si="315"/>
        <v/>
      </c>
      <c r="BY197" s="264" t="str">
        <f t="shared" si="59"/>
        <v/>
      </c>
      <c r="BZ197" s="254" t="str">
        <f t="shared" si="60"/>
        <v/>
      </c>
      <c r="CA197" s="254">
        <f t="shared" si="259"/>
        <v>0</v>
      </c>
      <c r="CB197" s="254">
        <f t="shared" si="260"/>
        <v>0</v>
      </c>
      <c r="CC197" s="254">
        <f t="shared" si="261"/>
        <v>0</v>
      </c>
      <c r="CD197" s="254">
        <f t="shared" si="262"/>
        <v>0</v>
      </c>
      <c r="CE197" s="254">
        <f t="shared" si="263"/>
        <v>0</v>
      </c>
      <c r="CF197" s="254">
        <f t="shared" si="264"/>
        <v>0</v>
      </c>
      <c r="CG197" s="254">
        <f t="shared" si="265"/>
        <v>0</v>
      </c>
      <c r="CH197" s="254">
        <f t="shared" si="266"/>
        <v>0</v>
      </c>
      <c r="CI197" s="254">
        <f t="shared" si="267"/>
        <v>0</v>
      </c>
      <c r="CJ197" s="254">
        <f t="shared" si="268"/>
        <v>0</v>
      </c>
      <c r="CK197" s="254">
        <f t="shared" si="269"/>
        <v>0</v>
      </c>
      <c r="CL197" s="254">
        <f t="shared" si="270"/>
        <v>0</v>
      </c>
      <c r="CM197" s="254">
        <f t="shared" si="271"/>
        <v>0</v>
      </c>
      <c r="CN197" s="254">
        <f t="shared" si="272"/>
        <v>0</v>
      </c>
      <c r="CO197" s="254">
        <f t="shared" si="273"/>
        <v>0</v>
      </c>
      <c r="CP197" s="254">
        <f t="shared" si="274"/>
        <v>0</v>
      </c>
      <c r="CQ197" s="254">
        <f t="shared" si="275"/>
        <v>0</v>
      </c>
      <c r="CR197" s="254">
        <f t="shared" si="276"/>
        <v>0</v>
      </c>
      <c r="CS197" s="254">
        <f t="shared" si="277"/>
        <v>0</v>
      </c>
      <c r="CT197" s="254">
        <f t="shared" si="278"/>
        <v>0</v>
      </c>
      <c r="CU197" s="254">
        <f t="shared" si="279"/>
        <v>0</v>
      </c>
      <c r="CV197" s="254">
        <f t="shared" si="280"/>
        <v>0</v>
      </c>
      <c r="CW197" s="254">
        <f t="shared" si="281"/>
        <v>0</v>
      </c>
      <c r="CX197" s="254">
        <f t="shared" si="282"/>
        <v>0</v>
      </c>
      <c r="CY197" s="254">
        <f t="shared" si="283"/>
        <v>0</v>
      </c>
      <c r="CZ197" s="254">
        <f t="shared" si="284"/>
        <v>0</v>
      </c>
      <c r="DA197" s="254">
        <f t="shared" si="285"/>
        <v>0</v>
      </c>
      <c r="DB197" s="254">
        <f t="shared" si="286"/>
        <v>0</v>
      </c>
      <c r="DC197" s="254">
        <f t="shared" si="287"/>
        <v>0</v>
      </c>
      <c r="DD197" s="254">
        <f t="shared" si="288"/>
        <v>0</v>
      </c>
      <c r="DE197" s="254">
        <f t="shared" si="289"/>
        <v>0</v>
      </c>
      <c r="DF197" s="254">
        <f t="shared" si="290"/>
        <v>0</v>
      </c>
      <c r="DG197" s="254">
        <f t="shared" si="291"/>
        <v>0</v>
      </c>
      <c r="DH197" s="254">
        <f t="shared" si="292"/>
        <v>0</v>
      </c>
      <c r="DI197" s="254">
        <f t="shared" si="293"/>
        <v>0</v>
      </c>
      <c r="DJ197" s="254">
        <f t="shared" si="294"/>
        <v>0</v>
      </c>
      <c r="DK197" s="254">
        <f t="shared" si="295"/>
        <v>0</v>
      </c>
      <c r="DL197" s="254">
        <f t="shared" si="296"/>
        <v>0</v>
      </c>
      <c r="DM197" s="254">
        <f t="shared" si="297"/>
        <v>0</v>
      </c>
      <c r="DN197" s="254">
        <f t="shared" si="298"/>
        <v>0</v>
      </c>
      <c r="DO197" s="254">
        <f t="shared" si="299"/>
        <v>0</v>
      </c>
      <c r="DP197" s="254">
        <f t="shared" si="300"/>
        <v>0</v>
      </c>
      <c r="DQ197" s="254">
        <f t="shared" si="301"/>
        <v>0</v>
      </c>
      <c r="DR197" s="254">
        <f t="shared" si="302"/>
        <v>0</v>
      </c>
      <c r="DS197" s="254">
        <f t="shared" si="303"/>
        <v>0</v>
      </c>
      <c r="DT197" s="254">
        <f t="shared" si="304"/>
        <v>0</v>
      </c>
      <c r="DU197" s="254">
        <f t="shared" si="305"/>
        <v>0</v>
      </c>
      <c r="DV197" s="254">
        <f t="shared" si="306"/>
        <v>0</v>
      </c>
    </row>
    <row r="198" spans="1:126" ht="24" customHeight="1">
      <c r="A198" s="11" t="str">
        <f ca="1">IF(AG198&lt;&gt;"OK","",CONCATENATE(TEXT('Front Page'!$F$33,"000"),TEXT('Front Page'!$F$31,"000"),"-",LEFT('Front Page'!$R$53,5),"-",LEFT(D198,1),AJ198, "-",TEXT(B198,"000")))</f>
        <v/>
      </c>
      <c r="B198" s="12" t="str">
        <f>IFERROR(IF(E198="","",MAX(B$17:B197)+1),"")</f>
        <v/>
      </c>
      <c r="C198" s="13"/>
      <c r="D198" s="29" t="str">
        <f t="shared" si="20"/>
        <v>None</v>
      </c>
      <c r="E198" s="29" t="str">
        <f t="shared" si="21"/>
        <v/>
      </c>
      <c r="F198" s="29" t="str">
        <f t="shared" si="22"/>
        <v/>
      </c>
      <c r="G198" s="363"/>
      <c r="H198" s="364"/>
      <c r="I198" s="325" t="str">
        <f t="shared" si="23"/>
        <v>No</v>
      </c>
      <c r="J198" s="314">
        <v>0</v>
      </c>
      <c r="K198" s="312">
        <v>0</v>
      </c>
      <c r="L198" s="312">
        <v>0</v>
      </c>
      <c r="M198" s="312">
        <v>0</v>
      </c>
      <c r="N198" s="312">
        <v>0</v>
      </c>
      <c r="O198" s="312">
        <v>0</v>
      </c>
      <c r="P198" s="312">
        <v>0</v>
      </c>
      <c r="Q198" s="312">
        <v>0</v>
      </c>
      <c r="R198" s="312">
        <v>0</v>
      </c>
      <c r="S198" s="312">
        <v>0</v>
      </c>
      <c r="T198" s="312">
        <v>0</v>
      </c>
      <c r="U198" s="312">
        <v>0</v>
      </c>
      <c r="V198" s="313">
        <v>1</v>
      </c>
      <c r="W198" s="313">
        <v>1</v>
      </c>
      <c r="X198" s="312">
        <v>0</v>
      </c>
      <c r="Y198" s="312">
        <v>0</v>
      </c>
      <c r="Z198" s="312">
        <v>0</v>
      </c>
      <c r="AA198" s="14">
        <v>0</v>
      </c>
      <c r="AB198" s="317"/>
      <c r="AC198" s="15" t="str">
        <f t="shared" si="227"/>
        <v/>
      </c>
      <c r="AD198" s="15" t="str">
        <f t="shared" si="228"/>
        <v/>
      </c>
      <c r="AE198" s="16" t="str">
        <f t="shared" si="229"/>
        <v>0 - 0</v>
      </c>
      <c r="AF198" s="20" t="str">
        <f t="shared" si="307"/>
        <v>Not an offer</v>
      </c>
      <c r="AG198" s="276" t="str">
        <f t="shared" si="256"/>
        <v>Not an Offer</v>
      </c>
      <c r="AH198" s="150"/>
      <c r="AI198" s="254">
        <v>182</v>
      </c>
      <c r="AJ198" s="149" t="str">
        <f t="shared" si="257"/>
        <v>00-TAG</v>
      </c>
      <c r="AK198" s="254" t="b">
        <f t="shared" si="15"/>
        <v>0</v>
      </c>
      <c r="AL198" s="254">
        <f t="shared" si="230"/>
        <v>0</v>
      </c>
      <c r="AM198" s="254">
        <f t="shared" si="258"/>
        <v>0</v>
      </c>
      <c r="AN198" s="288">
        <f t="shared" si="231"/>
        <v>0</v>
      </c>
      <c r="AO198" s="288">
        <f>IF(AND($BU198=$BV198,BU198=AO$13),$J198&amp;$K198&amp;$L198&amp;$M198&amp;$N198&amp;$O198&amp;$P198&amp;$Q198&amp;$R198&amp;$S198&amp;$T198&amp;$U198,IFERROR(MATCH($AN198,AO$17:AO197,0),-1000))</f>
        <v>1</v>
      </c>
      <c r="AP198" s="288">
        <f>IF(AND($BU198=$BV198,BV198=AP$13),$J198&amp;$K198&amp;$L198&amp;$M198&amp;$N198&amp;$O198&amp;$P198&amp;$Q198&amp;$R198&amp;$S198&amp;$T198&amp;$U198,IFERROR(MATCH($AN198,AP$17:AP197,0),-1000))</f>
        <v>1</v>
      </c>
      <c r="AQ198" s="288">
        <f>IF(AND($BU198=$BV198,BW198=AQ$13),$J198&amp;$K198&amp;$L198&amp;$M198&amp;$N198&amp;$O198&amp;$P198&amp;$Q198&amp;$R198&amp;$S198&amp;$T198&amp;$U198,IFERROR(MATCH($AN198,AQ$17:AQ197,0),-1000))</f>
        <v>1</v>
      </c>
      <c r="AR198" s="288">
        <f>IF(AND($BU198=$BV198,BX198=AR$13),$J198&amp;$K198&amp;$L198&amp;$M198&amp;$N198&amp;$O198&amp;$P198&amp;$Q198&amp;$R198&amp;$S198&amp;$T198&amp;$U198,IFERROR(MATCH($AN198,AR$17:AR197,0),-1000))</f>
        <v>1</v>
      </c>
      <c r="AS198" s="254">
        <f t="shared" si="311"/>
        <v>0</v>
      </c>
      <c r="AT198" s="261" t="str">
        <f t="shared" si="232"/>
        <v/>
      </c>
      <c r="AU198" s="254" t="str">
        <f t="shared" si="233"/>
        <v/>
      </c>
      <c r="AV198" s="254" t="str">
        <f t="shared" si="234"/>
        <v/>
      </c>
      <c r="AW198" s="254" t="str">
        <f t="shared" si="235"/>
        <v/>
      </c>
      <c r="AX198" s="254" t="str">
        <f t="shared" si="236"/>
        <v/>
      </c>
      <c r="AY198" s="254" t="str">
        <f t="shared" si="237"/>
        <v/>
      </c>
      <c r="AZ198" s="254" t="str">
        <f t="shared" si="238"/>
        <v/>
      </c>
      <c r="BA198" s="254" t="str">
        <f t="shared" si="239"/>
        <v/>
      </c>
      <c r="BB198" s="254" t="str">
        <f t="shared" si="240"/>
        <v/>
      </c>
      <c r="BC198" s="254" t="str">
        <f t="shared" si="241"/>
        <v/>
      </c>
      <c r="BD198" s="254" t="str">
        <f t="shared" si="242"/>
        <v/>
      </c>
      <c r="BE198" s="262" t="str">
        <f t="shared" si="243"/>
        <v/>
      </c>
      <c r="BF198" s="263" t="str">
        <f t="shared" si="244"/>
        <v/>
      </c>
      <c r="BG198" s="254" t="str">
        <f t="shared" si="245"/>
        <v/>
      </c>
      <c r="BH198" s="254" t="str">
        <f t="shared" si="246"/>
        <v/>
      </c>
      <c r="BI198" s="254" t="str">
        <f t="shared" si="247"/>
        <v/>
      </c>
      <c r="BJ198" s="254" t="str">
        <f t="shared" si="248"/>
        <v/>
      </c>
      <c r="BK198" s="254" t="str">
        <f t="shared" si="249"/>
        <v/>
      </c>
      <c r="BL198" s="254" t="str">
        <f t="shared" si="250"/>
        <v/>
      </c>
      <c r="BM198" s="254" t="str">
        <f t="shared" si="251"/>
        <v/>
      </c>
      <c r="BN198" s="254" t="str">
        <f t="shared" si="252"/>
        <v/>
      </c>
      <c r="BO198" s="254" t="str">
        <f t="shared" si="253"/>
        <v/>
      </c>
      <c r="BP198" s="254" t="str">
        <f t="shared" si="254"/>
        <v/>
      </c>
      <c r="BQ198" s="264" t="str">
        <f t="shared" si="255"/>
        <v/>
      </c>
      <c r="BR198" s="261" t="str">
        <f t="shared" si="56"/>
        <v/>
      </c>
      <c r="BS198" s="254" t="str">
        <f t="shared" si="57"/>
        <v/>
      </c>
      <c r="BT198" s="254" t="str">
        <f t="shared" si="312"/>
        <v/>
      </c>
      <c r="BU198" s="265" t="str">
        <f t="shared" si="313"/>
        <v/>
      </c>
      <c r="BV198" s="263" t="str">
        <f t="shared" si="58"/>
        <v/>
      </c>
      <c r="BW198" s="254" t="str">
        <f t="shared" si="314"/>
        <v/>
      </c>
      <c r="BX198" s="254" t="str">
        <f t="shared" si="315"/>
        <v/>
      </c>
      <c r="BY198" s="264" t="str">
        <f t="shared" si="59"/>
        <v/>
      </c>
      <c r="BZ198" s="254" t="str">
        <f t="shared" si="60"/>
        <v/>
      </c>
      <c r="CA198" s="254">
        <f t="shared" si="259"/>
        <v>0</v>
      </c>
      <c r="CB198" s="254">
        <f t="shared" si="260"/>
        <v>0</v>
      </c>
      <c r="CC198" s="254">
        <f t="shared" si="261"/>
        <v>0</v>
      </c>
      <c r="CD198" s="254">
        <f t="shared" si="262"/>
        <v>0</v>
      </c>
      <c r="CE198" s="254">
        <f t="shared" si="263"/>
        <v>0</v>
      </c>
      <c r="CF198" s="254">
        <f t="shared" si="264"/>
        <v>0</v>
      </c>
      <c r="CG198" s="254">
        <f t="shared" si="265"/>
        <v>0</v>
      </c>
      <c r="CH198" s="254">
        <f t="shared" si="266"/>
        <v>0</v>
      </c>
      <c r="CI198" s="254">
        <f t="shared" si="267"/>
        <v>0</v>
      </c>
      <c r="CJ198" s="254">
        <f t="shared" si="268"/>
        <v>0</v>
      </c>
      <c r="CK198" s="254">
        <f t="shared" si="269"/>
        <v>0</v>
      </c>
      <c r="CL198" s="254">
        <f t="shared" si="270"/>
        <v>0</v>
      </c>
      <c r="CM198" s="254">
        <f t="shared" si="271"/>
        <v>0</v>
      </c>
      <c r="CN198" s="254">
        <f t="shared" si="272"/>
        <v>0</v>
      </c>
      <c r="CO198" s="254">
        <f t="shared" si="273"/>
        <v>0</v>
      </c>
      <c r="CP198" s="254">
        <f t="shared" si="274"/>
        <v>0</v>
      </c>
      <c r="CQ198" s="254">
        <f t="shared" si="275"/>
        <v>0</v>
      </c>
      <c r="CR198" s="254">
        <f t="shared" si="276"/>
        <v>0</v>
      </c>
      <c r="CS198" s="254">
        <f t="shared" si="277"/>
        <v>0</v>
      </c>
      <c r="CT198" s="254">
        <f t="shared" si="278"/>
        <v>0</v>
      </c>
      <c r="CU198" s="254">
        <f t="shared" si="279"/>
        <v>0</v>
      </c>
      <c r="CV198" s="254">
        <f t="shared" si="280"/>
        <v>0</v>
      </c>
      <c r="CW198" s="254">
        <f t="shared" si="281"/>
        <v>0</v>
      </c>
      <c r="CX198" s="254">
        <f t="shared" si="282"/>
        <v>0</v>
      </c>
      <c r="CY198" s="254">
        <f t="shared" si="283"/>
        <v>0</v>
      </c>
      <c r="CZ198" s="254">
        <f t="shared" si="284"/>
        <v>0</v>
      </c>
      <c r="DA198" s="254">
        <f t="shared" si="285"/>
        <v>0</v>
      </c>
      <c r="DB198" s="254">
        <f t="shared" si="286"/>
        <v>0</v>
      </c>
      <c r="DC198" s="254">
        <f t="shared" si="287"/>
        <v>0</v>
      </c>
      <c r="DD198" s="254">
        <f t="shared" si="288"/>
        <v>0</v>
      </c>
      <c r="DE198" s="254">
        <f t="shared" si="289"/>
        <v>0</v>
      </c>
      <c r="DF198" s="254">
        <f t="shared" si="290"/>
        <v>0</v>
      </c>
      <c r="DG198" s="254">
        <f t="shared" si="291"/>
        <v>0</v>
      </c>
      <c r="DH198" s="254">
        <f t="shared" si="292"/>
        <v>0</v>
      </c>
      <c r="DI198" s="254">
        <f t="shared" si="293"/>
        <v>0</v>
      </c>
      <c r="DJ198" s="254">
        <f t="shared" si="294"/>
        <v>0</v>
      </c>
      <c r="DK198" s="254">
        <f t="shared" si="295"/>
        <v>0</v>
      </c>
      <c r="DL198" s="254">
        <f t="shared" si="296"/>
        <v>0</v>
      </c>
      <c r="DM198" s="254">
        <f t="shared" si="297"/>
        <v>0</v>
      </c>
      <c r="DN198" s="254">
        <f t="shared" si="298"/>
        <v>0</v>
      </c>
      <c r="DO198" s="254">
        <f t="shared" si="299"/>
        <v>0</v>
      </c>
      <c r="DP198" s="254">
        <f t="shared" si="300"/>
        <v>0</v>
      </c>
      <c r="DQ198" s="254">
        <f t="shared" si="301"/>
        <v>0</v>
      </c>
      <c r="DR198" s="254">
        <f t="shared" si="302"/>
        <v>0</v>
      </c>
      <c r="DS198" s="254">
        <f t="shared" si="303"/>
        <v>0</v>
      </c>
      <c r="DT198" s="254">
        <f t="shared" si="304"/>
        <v>0</v>
      </c>
      <c r="DU198" s="254">
        <f t="shared" si="305"/>
        <v>0</v>
      </c>
      <c r="DV198" s="254">
        <f t="shared" si="306"/>
        <v>0</v>
      </c>
    </row>
    <row r="199" spans="1:126" ht="24" customHeight="1">
      <c r="A199" s="11" t="str">
        <f ca="1">IF(AG199&lt;&gt;"OK","",CONCATENATE(TEXT('Front Page'!$F$33,"000"),TEXT('Front Page'!$F$31,"000"),"-",LEFT('Front Page'!$R$53,5),"-",LEFT(D199,1),AJ199, "-",TEXT(B199,"000")))</f>
        <v/>
      </c>
      <c r="B199" s="12" t="str">
        <f>IFERROR(IF(E199="","",MAX(B$17:B198)+1),"")</f>
        <v/>
      </c>
      <c r="C199" s="13"/>
      <c r="D199" s="29" t="str">
        <f t="shared" si="20"/>
        <v>None</v>
      </c>
      <c r="E199" s="29" t="str">
        <f t="shared" si="21"/>
        <v/>
      </c>
      <c r="F199" s="29" t="str">
        <f t="shared" si="22"/>
        <v/>
      </c>
      <c r="G199" s="363"/>
      <c r="H199" s="364"/>
      <c r="I199" s="325" t="str">
        <f t="shared" si="23"/>
        <v>No</v>
      </c>
      <c r="J199" s="314">
        <v>0</v>
      </c>
      <c r="K199" s="312">
        <v>0</v>
      </c>
      <c r="L199" s="312">
        <v>0</v>
      </c>
      <c r="M199" s="312">
        <v>0</v>
      </c>
      <c r="N199" s="312">
        <v>0</v>
      </c>
      <c r="O199" s="312">
        <v>0</v>
      </c>
      <c r="P199" s="312">
        <v>0</v>
      </c>
      <c r="Q199" s="312">
        <v>0</v>
      </c>
      <c r="R199" s="312">
        <v>0</v>
      </c>
      <c r="S199" s="312">
        <v>0</v>
      </c>
      <c r="T199" s="312">
        <v>0</v>
      </c>
      <c r="U199" s="312">
        <v>0</v>
      </c>
      <c r="V199" s="313">
        <v>1</v>
      </c>
      <c r="W199" s="313">
        <v>1</v>
      </c>
      <c r="X199" s="312">
        <v>0</v>
      </c>
      <c r="Y199" s="312">
        <v>0</v>
      </c>
      <c r="Z199" s="312">
        <v>0</v>
      </c>
      <c r="AA199" s="14">
        <v>0</v>
      </c>
      <c r="AB199" s="317"/>
      <c r="AC199" s="15" t="str">
        <f t="shared" si="227"/>
        <v/>
      </c>
      <c r="AD199" s="15" t="str">
        <f t="shared" si="228"/>
        <v/>
      </c>
      <c r="AE199" s="16" t="str">
        <f t="shared" si="229"/>
        <v>0 - 0</v>
      </c>
      <c r="AF199" s="20" t="str">
        <f t="shared" si="307"/>
        <v>Not an offer</v>
      </c>
      <c r="AG199" s="276" t="str">
        <f t="shared" si="256"/>
        <v>Not an Offer</v>
      </c>
      <c r="AH199" s="150"/>
      <c r="AI199" s="254">
        <v>183</v>
      </c>
      <c r="AJ199" s="149" t="str">
        <f t="shared" si="257"/>
        <v>00-TAG</v>
      </c>
      <c r="AK199" s="254" t="b">
        <f t="shared" si="15"/>
        <v>0</v>
      </c>
      <c r="AL199" s="254">
        <f t="shared" si="230"/>
        <v>0</v>
      </c>
      <c r="AM199" s="254">
        <f t="shared" si="258"/>
        <v>0</v>
      </c>
      <c r="AN199" s="288">
        <f t="shared" si="231"/>
        <v>0</v>
      </c>
      <c r="AO199" s="288">
        <f>IF(AND($BU199=$BV199,BU199=AO$13),$J199&amp;$K199&amp;$L199&amp;$M199&amp;$N199&amp;$O199&amp;$P199&amp;$Q199&amp;$R199&amp;$S199&amp;$T199&amp;$U199,IFERROR(MATCH($AN199,AO$17:AO198,0),-1000))</f>
        <v>1</v>
      </c>
      <c r="AP199" s="288">
        <f>IF(AND($BU199=$BV199,BV199=AP$13),$J199&amp;$K199&amp;$L199&amp;$M199&amp;$N199&amp;$O199&amp;$P199&amp;$Q199&amp;$R199&amp;$S199&amp;$T199&amp;$U199,IFERROR(MATCH($AN199,AP$17:AP198,0),-1000))</f>
        <v>1</v>
      </c>
      <c r="AQ199" s="288">
        <f>IF(AND($BU199=$BV199,BW199=AQ$13),$J199&amp;$K199&amp;$L199&amp;$M199&amp;$N199&amp;$O199&amp;$P199&amp;$Q199&amp;$R199&amp;$S199&amp;$T199&amp;$U199,IFERROR(MATCH($AN199,AQ$17:AQ198,0),-1000))</f>
        <v>1</v>
      </c>
      <c r="AR199" s="288">
        <f>IF(AND($BU199=$BV199,BX199=AR$13),$J199&amp;$K199&amp;$L199&amp;$M199&amp;$N199&amp;$O199&amp;$P199&amp;$Q199&amp;$R199&amp;$S199&amp;$T199&amp;$U199,IFERROR(MATCH($AN199,AR$17:AR198,0),-1000))</f>
        <v>1</v>
      </c>
      <c r="AS199" s="254">
        <f t="shared" si="311"/>
        <v>0</v>
      </c>
      <c r="AT199" s="261" t="str">
        <f t="shared" si="232"/>
        <v/>
      </c>
      <c r="AU199" s="254" t="str">
        <f t="shared" si="233"/>
        <v/>
      </c>
      <c r="AV199" s="254" t="str">
        <f t="shared" si="234"/>
        <v/>
      </c>
      <c r="AW199" s="254" t="str">
        <f t="shared" si="235"/>
        <v/>
      </c>
      <c r="AX199" s="254" t="str">
        <f t="shared" si="236"/>
        <v/>
      </c>
      <c r="AY199" s="254" t="str">
        <f t="shared" si="237"/>
        <v/>
      </c>
      <c r="AZ199" s="254" t="str">
        <f t="shared" si="238"/>
        <v/>
      </c>
      <c r="BA199" s="254" t="str">
        <f t="shared" si="239"/>
        <v/>
      </c>
      <c r="BB199" s="254" t="str">
        <f t="shared" si="240"/>
        <v/>
      </c>
      <c r="BC199" s="254" t="str">
        <f t="shared" si="241"/>
        <v/>
      </c>
      <c r="BD199" s="254" t="str">
        <f t="shared" si="242"/>
        <v/>
      </c>
      <c r="BE199" s="262" t="str">
        <f t="shared" si="243"/>
        <v/>
      </c>
      <c r="BF199" s="263" t="str">
        <f t="shared" si="244"/>
        <v/>
      </c>
      <c r="BG199" s="254" t="str">
        <f t="shared" si="245"/>
        <v/>
      </c>
      <c r="BH199" s="254" t="str">
        <f t="shared" si="246"/>
        <v/>
      </c>
      <c r="BI199" s="254" t="str">
        <f t="shared" si="247"/>
        <v/>
      </c>
      <c r="BJ199" s="254" t="str">
        <f t="shared" si="248"/>
        <v/>
      </c>
      <c r="BK199" s="254" t="str">
        <f t="shared" si="249"/>
        <v/>
      </c>
      <c r="BL199" s="254" t="str">
        <f t="shared" si="250"/>
        <v/>
      </c>
      <c r="BM199" s="254" t="str">
        <f t="shared" si="251"/>
        <v/>
      </c>
      <c r="BN199" s="254" t="str">
        <f t="shared" si="252"/>
        <v/>
      </c>
      <c r="BO199" s="254" t="str">
        <f t="shared" si="253"/>
        <v/>
      </c>
      <c r="BP199" s="254" t="str">
        <f t="shared" si="254"/>
        <v/>
      </c>
      <c r="BQ199" s="264" t="str">
        <f t="shared" si="255"/>
        <v/>
      </c>
      <c r="BR199" s="261" t="str">
        <f t="shared" si="56"/>
        <v/>
      </c>
      <c r="BS199" s="254" t="str">
        <f t="shared" si="57"/>
        <v/>
      </c>
      <c r="BT199" s="254" t="str">
        <f t="shared" si="312"/>
        <v/>
      </c>
      <c r="BU199" s="265" t="str">
        <f t="shared" si="313"/>
        <v/>
      </c>
      <c r="BV199" s="263" t="str">
        <f t="shared" si="58"/>
        <v/>
      </c>
      <c r="BW199" s="254" t="str">
        <f t="shared" si="314"/>
        <v/>
      </c>
      <c r="BX199" s="254" t="str">
        <f t="shared" si="315"/>
        <v/>
      </c>
      <c r="BY199" s="264" t="str">
        <f t="shared" si="59"/>
        <v/>
      </c>
      <c r="BZ199" s="254" t="str">
        <f t="shared" si="60"/>
        <v/>
      </c>
      <c r="CA199" s="254">
        <f t="shared" si="259"/>
        <v>0</v>
      </c>
      <c r="CB199" s="254">
        <f t="shared" si="260"/>
        <v>0</v>
      </c>
      <c r="CC199" s="254">
        <f t="shared" si="261"/>
        <v>0</v>
      </c>
      <c r="CD199" s="254">
        <f t="shared" si="262"/>
        <v>0</v>
      </c>
      <c r="CE199" s="254">
        <f t="shared" si="263"/>
        <v>0</v>
      </c>
      <c r="CF199" s="254">
        <f t="shared" si="264"/>
        <v>0</v>
      </c>
      <c r="CG199" s="254">
        <f t="shared" si="265"/>
        <v>0</v>
      </c>
      <c r="CH199" s="254">
        <f t="shared" si="266"/>
        <v>0</v>
      </c>
      <c r="CI199" s="254">
        <f t="shared" si="267"/>
        <v>0</v>
      </c>
      <c r="CJ199" s="254">
        <f t="shared" si="268"/>
        <v>0</v>
      </c>
      <c r="CK199" s="254">
        <f t="shared" si="269"/>
        <v>0</v>
      </c>
      <c r="CL199" s="254">
        <f t="shared" si="270"/>
        <v>0</v>
      </c>
      <c r="CM199" s="254">
        <f t="shared" si="271"/>
        <v>0</v>
      </c>
      <c r="CN199" s="254">
        <f t="shared" si="272"/>
        <v>0</v>
      </c>
      <c r="CO199" s="254">
        <f t="shared" si="273"/>
        <v>0</v>
      </c>
      <c r="CP199" s="254">
        <f t="shared" si="274"/>
        <v>0</v>
      </c>
      <c r="CQ199" s="254">
        <f t="shared" si="275"/>
        <v>0</v>
      </c>
      <c r="CR199" s="254">
        <f t="shared" si="276"/>
        <v>0</v>
      </c>
      <c r="CS199" s="254">
        <f t="shared" si="277"/>
        <v>0</v>
      </c>
      <c r="CT199" s="254">
        <f t="shared" si="278"/>
        <v>0</v>
      </c>
      <c r="CU199" s="254">
        <f t="shared" si="279"/>
        <v>0</v>
      </c>
      <c r="CV199" s="254">
        <f t="shared" si="280"/>
        <v>0</v>
      </c>
      <c r="CW199" s="254">
        <f t="shared" si="281"/>
        <v>0</v>
      </c>
      <c r="CX199" s="254">
        <f t="shared" si="282"/>
        <v>0</v>
      </c>
      <c r="CY199" s="254">
        <f t="shared" si="283"/>
        <v>0</v>
      </c>
      <c r="CZ199" s="254">
        <f t="shared" si="284"/>
        <v>0</v>
      </c>
      <c r="DA199" s="254">
        <f t="shared" si="285"/>
        <v>0</v>
      </c>
      <c r="DB199" s="254">
        <f t="shared" si="286"/>
        <v>0</v>
      </c>
      <c r="DC199" s="254">
        <f t="shared" si="287"/>
        <v>0</v>
      </c>
      <c r="DD199" s="254">
        <f t="shared" si="288"/>
        <v>0</v>
      </c>
      <c r="DE199" s="254">
        <f t="shared" si="289"/>
        <v>0</v>
      </c>
      <c r="DF199" s="254">
        <f t="shared" si="290"/>
        <v>0</v>
      </c>
      <c r="DG199" s="254">
        <f t="shared" si="291"/>
        <v>0</v>
      </c>
      <c r="DH199" s="254">
        <f t="shared" si="292"/>
        <v>0</v>
      </c>
      <c r="DI199" s="254">
        <f t="shared" si="293"/>
        <v>0</v>
      </c>
      <c r="DJ199" s="254">
        <f t="shared" si="294"/>
        <v>0</v>
      </c>
      <c r="DK199" s="254">
        <f t="shared" si="295"/>
        <v>0</v>
      </c>
      <c r="DL199" s="254">
        <f t="shared" si="296"/>
        <v>0</v>
      </c>
      <c r="DM199" s="254">
        <f t="shared" si="297"/>
        <v>0</v>
      </c>
      <c r="DN199" s="254">
        <f t="shared" si="298"/>
        <v>0</v>
      </c>
      <c r="DO199" s="254">
        <f t="shared" si="299"/>
        <v>0</v>
      </c>
      <c r="DP199" s="254">
        <f t="shared" si="300"/>
        <v>0</v>
      </c>
      <c r="DQ199" s="254">
        <f t="shared" si="301"/>
        <v>0</v>
      </c>
      <c r="DR199" s="254">
        <f t="shared" si="302"/>
        <v>0</v>
      </c>
      <c r="DS199" s="254">
        <f t="shared" si="303"/>
        <v>0</v>
      </c>
      <c r="DT199" s="254">
        <f t="shared" si="304"/>
        <v>0</v>
      </c>
      <c r="DU199" s="254">
        <f t="shared" si="305"/>
        <v>0</v>
      </c>
      <c r="DV199" s="254">
        <f t="shared" si="306"/>
        <v>0</v>
      </c>
    </row>
    <row r="200" spans="1:126" ht="24" customHeight="1">
      <c r="A200" s="11" t="str">
        <f ca="1">IF(AG200&lt;&gt;"OK","",CONCATENATE(TEXT('Front Page'!$F$33,"000"),TEXT('Front Page'!$F$31,"000"),"-",LEFT('Front Page'!$R$53,5),"-",LEFT(D200,1),AJ200, "-",TEXT(B200,"000")))</f>
        <v/>
      </c>
      <c r="B200" s="12" t="str">
        <f>IFERROR(IF(E200="","",MAX(B$17:B199)+1),"")</f>
        <v/>
      </c>
      <c r="C200" s="13"/>
      <c r="D200" s="29" t="str">
        <f t="shared" si="20"/>
        <v>None</v>
      </c>
      <c r="E200" s="29" t="str">
        <f t="shared" si="21"/>
        <v/>
      </c>
      <c r="F200" s="29" t="str">
        <f t="shared" si="22"/>
        <v/>
      </c>
      <c r="G200" s="363"/>
      <c r="H200" s="364"/>
      <c r="I200" s="325" t="str">
        <f t="shared" si="23"/>
        <v>No</v>
      </c>
      <c r="J200" s="314">
        <v>0</v>
      </c>
      <c r="K200" s="312">
        <v>0</v>
      </c>
      <c r="L200" s="312">
        <v>0</v>
      </c>
      <c r="M200" s="312">
        <v>0</v>
      </c>
      <c r="N200" s="312">
        <v>0</v>
      </c>
      <c r="O200" s="312">
        <v>0</v>
      </c>
      <c r="P200" s="312">
        <v>0</v>
      </c>
      <c r="Q200" s="312">
        <v>0</v>
      </c>
      <c r="R200" s="312">
        <v>0</v>
      </c>
      <c r="S200" s="312">
        <v>0</v>
      </c>
      <c r="T200" s="312">
        <v>0</v>
      </c>
      <c r="U200" s="312">
        <v>0</v>
      </c>
      <c r="V200" s="313">
        <v>1</v>
      </c>
      <c r="W200" s="313">
        <v>1</v>
      </c>
      <c r="X200" s="312">
        <v>0</v>
      </c>
      <c r="Y200" s="312">
        <v>0</v>
      </c>
      <c r="Z200" s="312">
        <v>0</v>
      </c>
      <c r="AA200" s="14">
        <v>0</v>
      </c>
      <c r="AB200" s="317"/>
      <c r="AC200" s="15" t="str">
        <f t="shared" si="227"/>
        <v/>
      </c>
      <c r="AD200" s="15" t="str">
        <f t="shared" si="228"/>
        <v/>
      </c>
      <c r="AE200" s="16" t="str">
        <f t="shared" si="229"/>
        <v>0 - 0</v>
      </c>
      <c r="AF200" s="20" t="str">
        <f t="shared" si="307"/>
        <v>Not an offer</v>
      </c>
      <c r="AG200" s="276" t="str">
        <f t="shared" si="256"/>
        <v>Not an Offer</v>
      </c>
      <c r="AH200" s="150"/>
      <c r="AI200" s="254">
        <v>184</v>
      </c>
      <c r="AJ200" s="149" t="str">
        <f t="shared" si="257"/>
        <v>00-TAG</v>
      </c>
      <c r="AK200" s="254" t="b">
        <f t="shared" si="15"/>
        <v>0</v>
      </c>
      <c r="AL200" s="254">
        <f t="shared" si="230"/>
        <v>0</v>
      </c>
      <c r="AM200" s="254">
        <f t="shared" si="258"/>
        <v>0</v>
      </c>
      <c r="AN200" s="288">
        <f t="shared" si="231"/>
        <v>0</v>
      </c>
      <c r="AO200" s="288">
        <f>IF(AND($BU200=$BV200,BU200=AO$13),$J200&amp;$K200&amp;$L200&amp;$M200&amp;$N200&amp;$O200&amp;$P200&amp;$Q200&amp;$R200&amp;$S200&amp;$T200&amp;$U200,IFERROR(MATCH($AN200,AO$17:AO199,0),-1000))</f>
        <v>1</v>
      </c>
      <c r="AP200" s="288">
        <f>IF(AND($BU200=$BV200,BV200=AP$13),$J200&amp;$K200&amp;$L200&amp;$M200&amp;$N200&amp;$O200&amp;$P200&amp;$Q200&amp;$R200&amp;$S200&amp;$T200&amp;$U200,IFERROR(MATCH($AN200,AP$17:AP199,0),-1000))</f>
        <v>1</v>
      </c>
      <c r="AQ200" s="288">
        <f>IF(AND($BU200=$BV200,BW200=AQ$13),$J200&amp;$K200&amp;$L200&amp;$M200&amp;$N200&amp;$O200&amp;$P200&amp;$Q200&amp;$R200&amp;$S200&amp;$T200&amp;$U200,IFERROR(MATCH($AN200,AQ$17:AQ199,0),-1000))</f>
        <v>1</v>
      </c>
      <c r="AR200" s="288">
        <f>IF(AND($BU200=$BV200,BX200=AR$13),$J200&amp;$K200&amp;$L200&amp;$M200&amp;$N200&amp;$O200&amp;$P200&amp;$Q200&amp;$R200&amp;$S200&amp;$T200&amp;$U200,IFERROR(MATCH($AN200,AR$17:AR199,0),-1000))</f>
        <v>1</v>
      </c>
      <c r="AS200" s="254">
        <f t="shared" si="311"/>
        <v>0</v>
      </c>
      <c r="AT200" s="261" t="str">
        <f t="shared" si="232"/>
        <v/>
      </c>
      <c r="AU200" s="254" t="str">
        <f t="shared" si="233"/>
        <v/>
      </c>
      <c r="AV200" s="254" t="str">
        <f t="shared" si="234"/>
        <v/>
      </c>
      <c r="AW200" s="254" t="str">
        <f t="shared" si="235"/>
        <v/>
      </c>
      <c r="AX200" s="254" t="str">
        <f t="shared" si="236"/>
        <v/>
      </c>
      <c r="AY200" s="254" t="str">
        <f t="shared" si="237"/>
        <v/>
      </c>
      <c r="AZ200" s="254" t="str">
        <f t="shared" si="238"/>
        <v/>
      </c>
      <c r="BA200" s="254" t="str">
        <f t="shared" si="239"/>
        <v/>
      </c>
      <c r="BB200" s="254" t="str">
        <f t="shared" si="240"/>
        <v/>
      </c>
      <c r="BC200" s="254" t="str">
        <f t="shared" si="241"/>
        <v/>
      </c>
      <c r="BD200" s="254" t="str">
        <f t="shared" si="242"/>
        <v/>
      </c>
      <c r="BE200" s="262" t="str">
        <f t="shared" si="243"/>
        <v/>
      </c>
      <c r="BF200" s="263" t="str">
        <f t="shared" si="244"/>
        <v/>
      </c>
      <c r="BG200" s="254" t="str">
        <f t="shared" si="245"/>
        <v/>
      </c>
      <c r="BH200" s="254" t="str">
        <f t="shared" si="246"/>
        <v/>
      </c>
      <c r="BI200" s="254" t="str">
        <f t="shared" si="247"/>
        <v/>
      </c>
      <c r="BJ200" s="254" t="str">
        <f t="shared" si="248"/>
        <v/>
      </c>
      <c r="BK200" s="254" t="str">
        <f t="shared" si="249"/>
        <v/>
      </c>
      <c r="BL200" s="254" t="str">
        <f t="shared" si="250"/>
        <v/>
      </c>
      <c r="BM200" s="254" t="str">
        <f t="shared" si="251"/>
        <v/>
      </c>
      <c r="BN200" s="254" t="str">
        <f t="shared" si="252"/>
        <v/>
      </c>
      <c r="BO200" s="254" t="str">
        <f t="shared" si="253"/>
        <v/>
      </c>
      <c r="BP200" s="254" t="str">
        <f t="shared" si="254"/>
        <v/>
      </c>
      <c r="BQ200" s="264" t="str">
        <f t="shared" si="255"/>
        <v/>
      </c>
      <c r="BR200" s="261" t="str">
        <f t="shared" si="56"/>
        <v/>
      </c>
      <c r="BS200" s="254" t="str">
        <f t="shared" si="57"/>
        <v/>
      </c>
      <c r="BT200" s="254" t="str">
        <f t="shared" si="312"/>
        <v/>
      </c>
      <c r="BU200" s="265" t="str">
        <f t="shared" si="313"/>
        <v/>
      </c>
      <c r="BV200" s="263" t="str">
        <f t="shared" si="58"/>
        <v/>
      </c>
      <c r="BW200" s="254" t="str">
        <f t="shared" si="314"/>
        <v/>
      </c>
      <c r="BX200" s="254" t="str">
        <f t="shared" si="315"/>
        <v/>
      </c>
      <c r="BY200" s="264" t="str">
        <f t="shared" si="59"/>
        <v/>
      </c>
      <c r="BZ200" s="254" t="str">
        <f t="shared" si="60"/>
        <v/>
      </c>
      <c r="CA200" s="254">
        <f t="shared" si="259"/>
        <v>0</v>
      </c>
      <c r="CB200" s="254">
        <f t="shared" si="260"/>
        <v>0</v>
      </c>
      <c r="CC200" s="254">
        <f t="shared" si="261"/>
        <v>0</v>
      </c>
      <c r="CD200" s="254">
        <f t="shared" si="262"/>
        <v>0</v>
      </c>
      <c r="CE200" s="254">
        <f t="shared" si="263"/>
        <v>0</v>
      </c>
      <c r="CF200" s="254">
        <f t="shared" si="264"/>
        <v>0</v>
      </c>
      <c r="CG200" s="254">
        <f t="shared" si="265"/>
        <v>0</v>
      </c>
      <c r="CH200" s="254">
        <f t="shared" si="266"/>
        <v>0</v>
      </c>
      <c r="CI200" s="254">
        <f t="shared" si="267"/>
        <v>0</v>
      </c>
      <c r="CJ200" s="254">
        <f t="shared" si="268"/>
        <v>0</v>
      </c>
      <c r="CK200" s="254">
        <f t="shared" si="269"/>
        <v>0</v>
      </c>
      <c r="CL200" s="254">
        <f t="shared" si="270"/>
        <v>0</v>
      </c>
      <c r="CM200" s="254">
        <f t="shared" si="271"/>
        <v>0</v>
      </c>
      <c r="CN200" s="254">
        <f t="shared" si="272"/>
        <v>0</v>
      </c>
      <c r="CO200" s="254">
        <f t="shared" si="273"/>
        <v>0</v>
      </c>
      <c r="CP200" s="254">
        <f t="shared" si="274"/>
        <v>0</v>
      </c>
      <c r="CQ200" s="254">
        <f t="shared" si="275"/>
        <v>0</v>
      </c>
      <c r="CR200" s="254">
        <f t="shared" si="276"/>
        <v>0</v>
      </c>
      <c r="CS200" s="254">
        <f t="shared" si="277"/>
        <v>0</v>
      </c>
      <c r="CT200" s="254">
        <f t="shared" si="278"/>
        <v>0</v>
      </c>
      <c r="CU200" s="254">
        <f t="shared" si="279"/>
        <v>0</v>
      </c>
      <c r="CV200" s="254">
        <f t="shared" si="280"/>
        <v>0</v>
      </c>
      <c r="CW200" s="254">
        <f t="shared" si="281"/>
        <v>0</v>
      </c>
      <c r="CX200" s="254">
        <f t="shared" si="282"/>
        <v>0</v>
      </c>
      <c r="CY200" s="254">
        <f t="shared" si="283"/>
        <v>0</v>
      </c>
      <c r="CZ200" s="254">
        <f t="shared" si="284"/>
        <v>0</v>
      </c>
      <c r="DA200" s="254">
        <f t="shared" si="285"/>
        <v>0</v>
      </c>
      <c r="DB200" s="254">
        <f t="shared" si="286"/>
        <v>0</v>
      </c>
      <c r="DC200" s="254">
        <f t="shared" si="287"/>
        <v>0</v>
      </c>
      <c r="DD200" s="254">
        <f t="shared" si="288"/>
        <v>0</v>
      </c>
      <c r="DE200" s="254">
        <f t="shared" si="289"/>
        <v>0</v>
      </c>
      <c r="DF200" s="254">
        <f t="shared" si="290"/>
        <v>0</v>
      </c>
      <c r="DG200" s="254">
        <f t="shared" si="291"/>
        <v>0</v>
      </c>
      <c r="DH200" s="254">
        <f t="shared" si="292"/>
        <v>0</v>
      </c>
      <c r="DI200" s="254">
        <f t="shared" si="293"/>
        <v>0</v>
      </c>
      <c r="DJ200" s="254">
        <f t="shared" si="294"/>
        <v>0</v>
      </c>
      <c r="DK200" s="254">
        <f t="shared" si="295"/>
        <v>0</v>
      </c>
      <c r="DL200" s="254">
        <f t="shared" si="296"/>
        <v>0</v>
      </c>
      <c r="DM200" s="254">
        <f t="shared" si="297"/>
        <v>0</v>
      </c>
      <c r="DN200" s="254">
        <f t="shared" si="298"/>
        <v>0</v>
      </c>
      <c r="DO200" s="254">
        <f t="shared" si="299"/>
        <v>0</v>
      </c>
      <c r="DP200" s="254">
        <f t="shared" si="300"/>
        <v>0</v>
      </c>
      <c r="DQ200" s="254">
        <f t="shared" si="301"/>
        <v>0</v>
      </c>
      <c r="DR200" s="254">
        <f t="shared" si="302"/>
        <v>0</v>
      </c>
      <c r="DS200" s="254">
        <f t="shared" si="303"/>
        <v>0</v>
      </c>
      <c r="DT200" s="254">
        <f t="shared" si="304"/>
        <v>0</v>
      </c>
      <c r="DU200" s="254">
        <f t="shared" si="305"/>
        <v>0</v>
      </c>
      <c r="DV200" s="254">
        <f t="shared" si="306"/>
        <v>0</v>
      </c>
    </row>
    <row r="201" spans="1:126" ht="24" customHeight="1">
      <c r="A201" s="11" t="str">
        <f ca="1">IF(AG201&lt;&gt;"OK","",CONCATENATE(TEXT('Front Page'!$F$33,"000"),TEXT('Front Page'!$F$31,"000"),"-",LEFT('Front Page'!$R$53,5),"-",LEFT(D201,1),AJ201, "-",TEXT(B201,"000")))</f>
        <v/>
      </c>
      <c r="B201" s="12" t="str">
        <f>IFERROR(IF(E201="","",MAX(B$17:B200)+1),"")</f>
        <v/>
      </c>
      <c r="C201" s="13"/>
      <c r="D201" s="29" t="str">
        <f t="shared" si="20"/>
        <v>None</v>
      </c>
      <c r="E201" s="29" t="str">
        <f t="shared" si="21"/>
        <v/>
      </c>
      <c r="F201" s="29" t="str">
        <f t="shared" si="22"/>
        <v/>
      </c>
      <c r="G201" s="363"/>
      <c r="H201" s="364"/>
      <c r="I201" s="325" t="str">
        <f t="shared" si="23"/>
        <v>No</v>
      </c>
      <c r="J201" s="314">
        <v>0</v>
      </c>
      <c r="K201" s="312">
        <v>0</v>
      </c>
      <c r="L201" s="312">
        <v>0</v>
      </c>
      <c r="M201" s="312">
        <v>0</v>
      </c>
      <c r="N201" s="312">
        <v>0</v>
      </c>
      <c r="O201" s="312">
        <v>0</v>
      </c>
      <c r="P201" s="312">
        <v>0</v>
      </c>
      <c r="Q201" s="312">
        <v>0</v>
      </c>
      <c r="R201" s="312">
        <v>0</v>
      </c>
      <c r="S201" s="312">
        <v>0</v>
      </c>
      <c r="T201" s="312">
        <v>0</v>
      </c>
      <c r="U201" s="312">
        <v>0</v>
      </c>
      <c r="V201" s="313">
        <v>1</v>
      </c>
      <c r="W201" s="313">
        <v>1</v>
      </c>
      <c r="X201" s="312">
        <v>0</v>
      </c>
      <c r="Y201" s="312">
        <v>0</v>
      </c>
      <c r="Z201" s="312">
        <v>0</v>
      </c>
      <c r="AA201" s="14">
        <v>0</v>
      </c>
      <c r="AB201" s="317"/>
      <c r="AC201" s="15" t="str">
        <f t="shared" si="227"/>
        <v/>
      </c>
      <c r="AD201" s="15" t="str">
        <f t="shared" si="228"/>
        <v/>
      </c>
      <c r="AE201" s="16" t="str">
        <f t="shared" si="229"/>
        <v>0 - 0</v>
      </c>
      <c r="AF201" s="20" t="str">
        <f t="shared" si="307"/>
        <v>Not an offer</v>
      </c>
      <c r="AG201" s="276" t="str">
        <f t="shared" si="256"/>
        <v>Not an Offer</v>
      </c>
      <c r="AH201" s="150"/>
      <c r="AI201" s="254">
        <v>185</v>
      </c>
      <c r="AJ201" s="149" t="str">
        <f t="shared" si="257"/>
        <v>00-TAG</v>
      </c>
      <c r="AK201" s="254" t="b">
        <f t="shared" si="15"/>
        <v>0</v>
      </c>
      <c r="AL201" s="254">
        <f t="shared" si="230"/>
        <v>0</v>
      </c>
      <c r="AM201" s="254">
        <f t="shared" si="258"/>
        <v>0</v>
      </c>
      <c r="AN201" s="288">
        <f t="shared" si="231"/>
        <v>0</v>
      </c>
      <c r="AO201" s="288">
        <f>IF(AND($BU201=$BV201,BU201=AO$13),$J201&amp;$K201&amp;$L201&amp;$M201&amp;$N201&amp;$O201&amp;$P201&amp;$Q201&amp;$R201&amp;$S201&amp;$T201&amp;$U201,IFERROR(MATCH($AN201,AO$17:AO200,0),-1000))</f>
        <v>1</v>
      </c>
      <c r="AP201" s="288">
        <f>IF(AND($BU201=$BV201,BV201=AP$13),$J201&amp;$K201&amp;$L201&amp;$M201&amp;$N201&amp;$O201&amp;$P201&amp;$Q201&amp;$R201&amp;$S201&amp;$T201&amp;$U201,IFERROR(MATCH($AN201,AP$17:AP200,0),-1000))</f>
        <v>1</v>
      </c>
      <c r="AQ201" s="288">
        <f>IF(AND($BU201=$BV201,BW201=AQ$13),$J201&amp;$K201&amp;$L201&amp;$M201&amp;$N201&amp;$O201&amp;$P201&amp;$Q201&amp;$R201&amp;$S201&amp;$T201&amp;$U201,IFERROR(MATCH($AN201,AQ$17:AQ200,0),-1000))</f>
        <v>1</v>
      </c>
      <c r="AR201" s="288">
        <f>IF(AND($BU201=$BV201,BX201=AR$13),$J201&amp;$K201&amp;$L201&amp;$M201&amp;$N201&amp;$O201&amp;$P201&amp;$Q201&amp;$R201&amp;$S201&amp;$T201&amp;$U201,IFERROR(MATCH($AN201,AR$17:AR200,0),-1000))</f>
        <v>1</v>
      </c>
      <c r="AS201" s="254">
        <f t="shared" si="311"/>
        <v>0</v>
      </c>
      <c r="AT201" s="261" t="str">
        <f t="shared" si="232"/>
        <v/>
      </c>
      <c r="AU201" s="254" t="str">
        <f t="shared" si="233"/>
        <v/>
      </c>
      <c r="AV201" s="254" t="str">
        <f t="shared" si="234"/>
        <v/>
      </c>
      <c r="AW201" s="254" t="str">
        <f t="shared" si="235"/>
        <v/>
      </c>
      <c r="AX201" s="254" t="str">
        <f t="shared" si="236"/>
        <v/>
      </c>
      <c r="AY201" s="254" t="str">
        <f t="shared" si="237"/>
        <v/>
      </c>
      <c r="AZ201" s="254" t="str">
        <f t="shared" si="238"/>
        <v/>
      </c>
      <c r="BA201" s="254" t="str">
        <f t="shared" si="239"/>
        <v/>
      </c>
      <c r="BB201" s="254" t="str">
        <f t="shared" si="240"/>
        <v/>
      </c>
      <c r="BC201" s="254" t="str">
        <f t="shared" si="241"/>
        <v/>
      </c>
      <c r="BD201" s="254" t="str">
        <f t="shared" si="242"/>
        <v/>
      </c>
      <c r="BE201" s="262" t="str">
        <f t="shared" si="243"/>
        <v/>
      </c>
      <c r="BF201" s="263" t="str">
        <f t="shared" si="244"/>
        <v/>
      </c>
      <c r="BG201" s="254" t="str">
        <f t="shared" si="245"/>
        <v/>
      </c>
      <c r="BH201" s="254" t="str">
        <f t="shared" si="246"/>
        <v/>
      </c>
      <c r="BI201" s="254" t="str">
        <f t="shared" si="247"/>
        <v/>
      </c>
      <c r="BJ201" s="254" t="str">
        <f t="shared" si="248"/>
        <v/>
      </c>
      <c r="BK201" s="254" t="str">
        <f t="shared" si="249"/>
        <v/>
      </c>
      <c r="BL201" s="254" t="str">
        <f t="shared" si="250"/>
        <v/>
      </c>
      <c r="BM201" s="254" t="str">
        <f t="shared" si="251"/>
        <v/>
      </c>
      <c r="BN201" s="254" t="str">
        <f t="shared" si="252"/>
        <v/>
      </c>
      <c r="BO201" s="254" t="str">
        <f t="shared" si="253"/>
        <v/>
      </c>
      <c r="BP201" s="254" t="str">
        <f t="shared" si="254"/>
        <v/>
      </c>
      <c r="BQ201" s="264" t="str">
        <f t="shared" si="255"/>
        <v/>
      </c>
      <c r="BR201" s="261" t="str">
        <f t="shared" si="56"/>
        <v/>
      </c>
      <c r="BS201" s="254" t="str">
        <f t="shared" si="57"/>
        <v/>
      </c>
      <c r="BT201" s="254" t="str">
        <f t="shared" si="312"/>
        <v/>
      </c>
      <c r="BU201" s="265" t="str">
        <f t="shared" si="313"/>
        <v/>
      </c>
      <c r="BV201" s="263" t="str">
        <f t="shared" si="58"/>
        <v/>
      </c>
      <c r="BW201" s="254" t="str">
        <f t="shared" si="314"/>
        <v/>
      </c>
      <c r="BX201" s="254" t="str">
        <f t="shared" si="315"/>
        <v/>
      </c>
      <c r="BY201" s="264" t="str">
        <f t="shared" si="59"/>
        <v/>
      </c>
      <c r="BZ201" s="254" t="str">
        <f t="shared" si="60"/>
        <v/>
      </c>
      <c r="CA201" s="254">
        <f t="shared" si="259"/>
        <v>0</v>
      </c>
      <c r="CB201" s="254">
        <f t="shared" si="260"/>
        <v>0</v>
      </c>
      <c r="CC201" s="254">
        <f t="shared" si="261"/>
        <v>0</v>
      </c>
      <c r="CD201" s="254">
        <f t="shared" si="262"/>
        <v>0</v>
      </c>
      <c r="CE201" s="254">
        <f t="shared" si="263"/>
        <v>0</v>
      </c>
      <c r="CF201" s="254">
        <f t="shared" si="264"/>
        <v>0</v>
      </c>
      <c r="CG201" s="254">
        <f t="shared" si="265"/>
        <v>0</v>
      </c>
      <c r="CH201" s="254">
        <f t="shared" si="266"/>
        <v>0</v>
      </c>
      <c r="CI201" s="254">
        <f t="shared" si="267"/>
        <v>0</v>
      </c>
      <c r="CJ201" s="254">
        <f t="shared" si="268"/>
        <v>0</v>
      </c>
      <c r="CK201" s="254">
        <f t="shared" si="269"/>
        <v>0</v>
      </c>
      <c r="CL201" s="254">
        <f t="shared" si="270"/>
        <v>0</v>
      </c>
      <c r="CM201" s="254">
        <f t="shared" si="271"/>
        <v>0</v>
      </c>
      <c r="CN201" s="254">
        <f t="shared" si="272"/>
        <v>0</v>
      </c>
      <c r="CO201" s="254">
        <f t="shared" si="273"/>
        <v>0</v>
      </c>
      <c r="CP201" s="254">
        <f t="shared" si="274"/>
        <v>0</v>
      </c>
      <c r="CQ201" s="254">
        <f t="shared" si="275"/>
        <v>0</v>
      </c>
      <c r="CR201" s="254">
        <f t="shared" si="276"/>
        <v>0</v>
      </c>
      <c r="CS201" s="254">
        <f t="shared" si="277"/>
        <v>0</v>
      </c>
      <c r="CT201" s="254">
        <f t="shared" si="278"/>
        <v>0</v>
      </c>
      <c r="CU201" s="254">
        <f t="shared" si="279"/>
        <v>0</v>
      </c>
      <c r="CV201" s="254">
        <f t="shared" si="280"/>
        <v>0</v>
      </c>
      <c r="CW201" s="254">
        <f t="shared" si="281"/>
        <v>0</v>
      </c>
      <c r="CX201" s="254">
        <f t="shared" si="282"/>
        <v>0</v>
      </c>
      <c r="CY201" s="254">
        <f t="shared" si="283"/>
        <v>0</v>
      </c>
      <c r="CZ201" s="254">
        <f t="shared" si="284"/>
        <v>0</v>
      </c>
      <c r="DA201" s="254">
        <f t="shared" si="285"/>
        <v>0</v>
      </c>
      <c r="DB201" s="254">
        <f t="shared" si="286"/>
        <v>0</v>
      </c>
      <c r="DC201" s="254">
        <f t="shared" si="287"/>
        <v>0</v>
      </c>
      <c r="DD201" s="254">
        <f t="shared" si="288"/>
        <v>0</v>
      </c>
      <c r="DE201" s="254">
        <f t="shared" si="289"/>
        <v>0</v>
      </c>
      <c r="DF201" s="254">
        <f t="shared" si="290"/>
        <v>0</v>
      </c>
      <c r="DG201" s="254">
        <f t="shared" si="291"/>
        <v>0</v>
      </c>
      <c r="DH201" s="254">
        <f t="shared" si="292"/>
        <v>0</v>
      </c>
      <c r="DI201" s="254">
        <f t="shared" si="293"/>
        <v>0</v>
      </c>
      <c r="DJ201" s="254">
        <f t="shared" si="294"/>
        <v>0</v>
      </c>
      <c r="DK201" s="254">
        <f t="shared" si="295"/>
        <v>0</v>
      </c>
      <c r="DL201" s="254">
        <f t="shared" si="296"/>
        <v>0</v>
      </c>
      <c r="DM201" s="254">
        <f t="shared" si="297"/>
        <v>0</v>
      </c>
      <c r="DN201" s="254">
        <f t="shared" si="298"/>
        <v>0</v>
      </c>
      <c r="DO201" s="254">
        <f t="shared" si="299"/>
        <v>0</v>
      </c>
      <c r="DP201" s="254">
        <f t="shared" si="300"/>
        <v>0</v>
      </c>
      <c r="DQ201" s="254">
        <f t="shared" si="301"/>
        <v>0</v>
      </c>
      <c r="DR201" s="254">
        <f t="shared" si="302"/>
        <v>0</v>
      </c>
      <c r="DS201" s="254">
        <f t="shared" si="303"/>
        <v>0</v>
      </c>
      <c r="DT201" s="254">
        <f t="shared" si="304"/>
        <v>0</v>
      </c>
      <c r="DU201" s="254">
        <f t="shared" si="305"/>
        <v>0</v>
      </c>
      <c r="DV201" s="254">
        <f t="shared" si="306"/>
        <v>0</v>
      </c>
    </row>
    <row r="202" spans="1:126" ht="24" customHeight="1">
      <c r="A202" s="11" t="str">
        <f ca="1">IF(AG202&lt;&gt;"OK","",CONCATENATE(TEXT('Front Page'!$F$33,"000"),TEXT('Front Page'!$F$31,"000"),"-",LEFT('Front Page'!$R$53,5),"-",LEFT(D202,1),AJ202, "-",TEXT(B202,"000")))</f>
        <v/>
      </c>
      <c r="B202" s="12" t="str">
        <f>IFERROR(IF(E202="","",MAX(B$17:B201)+1),"")</f>
        <v/>
      </c>
      <c r="C202" s="13"/>
      <c r="D202" s="29" t="str">
        <f t="shared" si="20"/>
        <v>None</v>
      </c>
      <c r="E202" s="29" t="str">
        <f t="shared" si="21"/>
        <v/>
      </c>
      <c r="F202" s="29" t="str">
        <f t="shared" si="22"/>
        <v/>
      </c>
      <c r="G202" s="363"/>
      <c r="H202" s="364"/>
      <c r="I202" s="325" t="str">
        <f t="shared" si="23"/>
        <v>No</v>
      </c>
      <c r="J202" s="314">
        <v>0</v>
      </c>
      <c r="K202" s="312">
        <v>0</v>
      </c>
      <c r="L202" s="312">
        <v>0</v>
      </c>
      <c r="M202" s="312">
        <v>0</v>
      </c>
      <c r="N202" s="312">
        <v>0</v>
      </c>
      <c r="O202" s="312">
        <v>0</v>
      </c>
      <c r="P202" s="312">
        <v>0</v>
      </c>
      <c r="Q202" s="312">
        <v>0</v>
      </c>
      <c r="R202" s="312">
        <v>0</v>
      </c>
      <c r="S202" s="312">
        <v>0</v>
      </c>
      <c r="T202" s="312">
        <v>0</v>
      </c>
      <c r="U202" s="312">
        <v>0</v>
      </c>
      <c r="V202" s="313">
        <v>1</v>
      </c>
      <c r="W202" s="313">
        <v>1</v>
      </c>
      <c r="X202" s="312">
        <v>0</v>
      </c>
      <c r="Y202" s="312">
        <v>0</v>
      </c>
      <c r="Z202" s="312">
        <v>0</v>
      </c>
      <c r="AA202" s="14">
        <v>0</v>
      </c>
      <c r="AB202" s="317"/>
      <c r="AC202" s="15" t="str">
        <f t="shared" si="227"/>
        <v/>
      </c>
      <c r="AD202" s="15" t="str">
        <f t="shared" si="228"/>
        <v/>
      </c>
      <c r="AE202" s="16" t="str">
        <f t="shared" si="229"/>
        <v>0 - 0</v>
      </c>
      <c r="AF202" s="20" t="str">
        <f t="shared" si="307"/>
        <v>Not an offer</v>
      </c>
      <c r="AG202" s="276" t="str">
        <f t="shared" si="256"/>
        <v>Not an Offer</v>
      </c>
      <c r="AH202" s="150"/>
      <c r="AI202" s="254">
        <v>186</v>
      </c>
      <c r="AJ202" s="149" t="str">
        <f t="shared" si="257"/>
        <v>00-TAG</v>
      </c>
      <c r="AK202" s="254" t="b">
        <f t="shared" si="15"/>
        <v>0</v>
      </c>
      <c r="AL202" s="254">
        <f t="shared" si="230"/>
        <v>0</v>
      </c>
      <c r="AM202" s="254">
        <f t="shared" si="258"/>
        <v>0</v>
      </c>
      <c r="AN202" s="288">
        <f t="shared" si="231"/>
        <v>0</v>
      </c>
      <c r="AO202" s="288">
        <f>IF(AND($BU202=$BV202,BU202=AO$13),$J202&amp;$K202&amp;$L202&amp;$M202&amp;$N202&amp;$O202&amp;$P202&amp;$Q202&amp;$R202&amp;$S202&amp;$T202&amp;$U202,IFERROR(MATCH($AN202,AO$17:AO201,0),-1000))</f>
        <v>1</v>
      </c>
      <c r="AP202" s="288">
        <f>IF(AND($BU202=$BV202,BV202=AP$13),$J202&amp;$K202&amp;$L202&amp;$M202&amp;$N202&amp;$O202&amp;$P202&amp;$Q202&amp;$R202&amp;$S202&amp;$T202&amp;$U202,IFERROR(MATCH($AN202,AP$17:AP201,0),-1000))</f>
        <v>1</v>
      </c>
      <c r="AQ202" s="288">
        <f>IF(AND($BU202=$BV202,BW202=AQ$13),$J202&amp;$K202&amp;$L202&amp;$M202&amp;$N202&amp;$O202&amp;$P202&amp;$Q202&amp;$R202&amp;$S202&amp;$T202&amp;$U202,IFERROR(MATCH($AN202,AQ$17:AQ201,0),-1000))</f>
        <v>1</v>
      </c>
      <c r="AR202" s="288">
        <f>IF(AND($BU202=$BV202,BX202=AR$13),$J202&amp;$K202&amp;$L202&amp;$M202&amp;$N202&amp;$O202&amp;$P202&amp;$Q202&amp;$R202&amp;$S202&amp;$T202&amp;$U202,IFERROR(MATCH($AN202,AR$17:AR201,0),-1000))</f>
        <v>1</v>
      </c>
      <c r="AS202" s="254">
        <f t="shared" si="311"/>
        <v>0</v>
      </c>
      <c r="AT202" s="261" t="str">
        <f t="shared" si="232"/>
        <v/>
      </c>
      <c r="AU202" s="254" t="str">
        <f t="shared" si="233"/>
        <v/>
      </c>
      <c r="AV202" s="254" t="str">
        <f t="shared" si="234"/>
        <v/>
      </c>
      <c r="AW202" s="254" t="str">
        <f t="shared" si="235"/>
        <v/>
      </c>
      <c r="AX202" s="254" t="str">
        <f t="shared" si="236"/>
        <v/>
      </c>
      <c r="AY202" s="254" t="str">
        <f t="shared" si="237"/>
        <v/>
      </c>
      <c r="AZ202" s="254" t="str">
        <f t="shared" si="238"/>
        <v/>
      </c>
      <c r="BA202" s="254" t="str">
        <f t="shared" si="239"/>
        <v/>
      </c>
      <c r="BB202" s="254" t="str">
        <f t="shared" si="240"/>
        <v/>
      </c>
      <c r="BC202" s="254" t="str">
        <f t="shared" si="241"/>
        <v/>
      </c>
      <c r="BD202" s="254" t="str">
        <f t="shared" si="242"/>
        <v/>
      </c>
      <c r="BE202" s="262" t="str">
        <f t="shared" si="243"/>
        <v/>
      </c>
      <c r="BF202" s="263" t="str">
        <f t="shared" si="244"/>
        <v/>
      </c>
      <c r="BG202" s="254" t="str">
        <f t="shared" si="245"/>
        <v/>
      </c>
      <c r="BH202" s="254" t="str">
        <f t="shared" si="246"/>
        <v/>
      </c>
      <c r="BI202" s="254" t="str">
        <f t="shared" si="247"/>
        <v/>
      </c>
      <c r="BJ202" s="254" t="str">
        <f t="shared" si="248"/>
        <v/>
      </c>
      <c r="BK202" s="254" t="str">
        <f t="shared" si="249"/>
        <v/>
      </c>
      <c r="BL202" s="254" t="str">
        <f t="shared" si="250"/>
        <v/>
      </c>
      <c r="BM202" s="254" t="str">
        <f t="shared" si="251"/>
        <v/>
      </c>
      <c r="BN202" s="254" t="str">
        <f t="shared" si="252"/>
        <v/>
      </c>
      <c r="BO202" s="254" t="str">
        <f t="shared" si="253"/>
        <v/>
      </c>
      <c r="BP202" s="254" t="str">
        <f t="shared" si="254"/>
        <v/>
      </c>
      <c r="BQ202" s="264" t="str">
        <f t="shared" si="255"/>
        <v/>
      </c>
      <c r="BR202" s="261" t="str">
        <f t="shared" si="56"/>
        <v/>
      </c>
      <c r="BS202" s="254" t="str">
        <f t="shared" si="57"/>
        <v/>
      </c>
      <c r="BT202" s="254" t="str">
        <f t="shared" si="312"/>
        <v/>
      </c>
      <c r="BU202" s="265" t="str">
        <f t="shared" si="313"/>
        <v/>
      </c>
      <c r="BV202" s="263" t="str">
        <f t="shared" si="58"/>
        <v/>
      </c>
      <c r="BW202" s="254" t="str">
        <f t="shared" si="314"/>
        <v/>
      </c>
      <c r="BX202" s="254" t="str">
        <f t="shared" si="315"/>
        <v/>
      </c>
      <c r="BY202" s="264" t="str">
        <f t="shared" si="59"/>
        <v/>
      </c>
      <c r="BZ202" s="254" t="str">
        <f t="shared" si="60"/>
        <v/>
      </c>
      <c r="CA202" s="254">
        <f t="shared" si="259"/>
        <v>0</v>
      </c>
      <c r="CB202" s="254">
        <f t="shared" si="260"/>
        <v>0</v>
      </c>
      <c r="CC202" s="254">
        <f t="shared" si="261"/>
        <v>0</v>
      </c>
      <c r="CD202" s="254">
        <f t="shared" si="262"/>
        <v>0</v>
      </c>
      <c r="CE202" s="254">
        <f t="shared" si="263"/>
        <v>0</v>
      </c>
      <c r="CF202" s="254">
        <f t="shared" si="264"/>
        <v>0</v>
      </c>
      <c r="CG202" s="254">
        <f t="shared" si="265"/>
        <v>0</v>
      </c>
      <c r="CH202" s="254">
        <f t="shared" si="266"/>
        <v>0</v>
      </c>
      <c r="CI202" s="254">
        <f t="shared" si="267"/>
        <v>0</v>
      </c>
      <c r="CJ202" s="254">
        <f t="shared" si="268"/>
        <v>0</v>
      </c>
      <c r="CK202" s="254">
        <f t="shared" si="269"/>
        <v>0</v>
      </c>
      <c r="CL202" s="254">
        <f t="shared" si="270"/>
        <v>0</v>
      </c>
      <c r="CM202" s="254">
        <f t="shared" si="271"/>
        <v>0</v>
      </c>
      <c r="CN202" s="254">
        <f t="shared" si="272"/>
        <v>0</v>
      </c>
      <c r="CO202" s="254">
        <f t="shared" si="273"/>
        <v>0</v>
      </c>
      <c r="CP202" s="254">
        <f t="shared" si="274"/>
        <v>0</v>
      </c>
      <c r="CQ202" s="254">
        <f t="shared" si="275"/>
        <v>0</v>
      </c>
      <c r="CR202" s="254">
        <f t="shared" si="276"/>
        <v>0</v>
      </c>
      <c r="CS202" s="254">
        <f t="shared" si="277"/>
        <v>0</v>
      </c>
      <c r="CT202" s="254">
        <f t="shared" si="278"/>
        <v>0</v>
      </c>
      <c r="CU202" s="254">
        <f t="shared" si="279"/>
        <v>0</v>
      </c>
      <c r="CV202" s="254">
        <f t="shared" si="280"/>
        <v>0</v>
      </c>
      <c r="CW202" s="254">
        <f t="shared" si="281"/>
        <v>0</v>
      </c>
      <c r="CX202" s="254">
        <f t="shared" si="282"/>
        <v>0</v>
      </c>
      <c r="CY202" s="254">
        <f t="shared" si="283"/>
        <v>0</v>
      </c>
      <c r="CZ202" s="254">
        <f t="shared" si="284"/>
        <v>0</v>
      </c>
      <c r="DA202" s="254">
        <f t="shared" si="285"/>
        <v>0</v>
      </c>
      <c r="DB202" s="254">
        <f t="shared" si="286"/>
        <v>0</v>
      </c>
      <c r="DC202" s="254">
        <f t="shared" si="287"/>
        <v>0</v>
      </c>
      <c r="DD202" s="254">
        <f t="shared" si="288"/>
        <v>0</v>
      </c>
      <c r="DE202" s="254">
        <f t="shared" si="289"/>
        <v>0</v>
      </c>
      <c r="DF202" s="254">
        <f t="shared" si="290"/>
        <v>0</v>
      </c>
      <c r="DG202" s="254">
        <f t="shared" si="291"/>
        <v>0</v>
      </c>
      <c r="DH202" s="254">
        <f t="shared" si="292"/>
        <v>0</v>
      </c>
      <c r="DI202" s="254">
        <f t="shared" si="293"/>
        <v>0</v>
      </c>
      <c r="DJ202" s="254">
        <f t="shared" si="294"/>
        <v>0</v>
      </c>
      <c r="DK202" s="254">
        <f t="shared" si="295"/>
        <v>0</v>
      </c>
      <c r="DL202" s="254">
        <f t="shared" si="296"/>
        <v>0</v>
      </c>
      <c r="DM202" s="254">
        <f t="shared" si="297"/>
        <v>0</v>
      </c>
      <c r="DN202" s="254">
        <f t="shared" si="298"/>
        <v>0</v>
      </c>
      <c r="DO202" s="254">
        <f t="shared" si="299"/>
        <v>0</v>
      </c>
      <c r="DP202" s="254">
        <f t="shared" si="300"/>
        <v>0</v>
      </c>
      <c r="DQ202" s="254">
        <f t="shared" si="301"/>
        <v>0</v>
      </c>
      <c r="DR202" s="254">
        <f t="shared" si="302"/>
        <v>0</v>
      </c>
      <c r="DS202" s="254">
        <f t="shared" si="303"/>
        <v>0</v>
      </c>
      <c r="DT202" s="254">
        <f t="shared" si="304"/>
        <v>0</v>
      </c>
      <c r="DU202" s="254">
        <f t="shared" si="305"/>
        <v>0</v>
      </c>
      <c r="DV202" s="254">
        <f t="shared" si="306"/>
        <v>0</v>
      </c>
    </row>
    <row r="203" spans="1:126" ht="24" customHeight="1">
      <c r="A203" s="11" t="str">
        <f ca="1">IF(AG203&lt;&gt;"OK","",CONCATENATE(TEXT('Front Page'!$F$33,"000"),TEXT('Front Page'!$F$31,"000"),"-",LEFT('Front Page'!$R$53,5),"-",LEFT(D203,1),AJ203, "-",TEXT(B203,"000")))</f>
        <v/>
      </c>
      <c r="B203" s="12" t="str">
        <f>IFERROR(IF(E203="","",MAX(B$17:B202)+1),"")</f>
        <v/>
      </c>
      <c r="C203" s="13"/>
      <c r="D203" s="29" t="str">
        <f t="shared" si="20"/>
        <v>None</v>
      </c>
      <c r="E203" s="29" t="str">
        <f t="shared" si="21"/>
        <v/>
      </c>
      <c r="F203" s="29" t="str">
        <f t="shared" si="22"/>
        <v/>
      </c>
      <c r="G203" s="363"/>
      <c r="H203" s="364"/>
      <c r="I203" s="325" t="str">
        <f t="shared" si="23"/>
        <v>No</v>
      </c>
      <c r="J203" s="314">
        <v>0</v>
      </c>
      <c r="K203" s="312">
        <v>0</v>
      </c>
      <c r="L203" s="312">
        <v>0</v>
      </c>
      <c r="M203" s="312">
        <v>0</v>
      </c>
      <c r="N203" s="312">
        <v>0</v>
      </c>
      <c r="O203" s="312">
        <v>0</v>
      </c>
      <c r="P203" s="312">
        <v>0</v>
      </c>
      <c r="Q203" s="312">
        <v>0</v>
      </c>
      <c r="R203" s="312">
        <v>0</v>
      </c>
      <c r="S203" s="312">
        <v>0</v>
      </c>
      <c r="T203" s="312">
        <v>0</v>
      </c>
      <c r="U203" s="312">
        <v>0</v>
      </c>
      <c r="V203" s="313">
        <v>1</v>
      </c>
      <c r="W203" s="313">
        <v>1</v>
      </c>
      <c r="X203" s="312">
        <v>0</v>
      </c>
      <c r="Y203" s="312">
        <v>0</v>
      </c>
      <c r="Z203" s="312">
        <v>0</v>
      </c>
      <c r="AA203" s="14">
        <v>0</v>
      </c>
      <c r="AB203" s="317"/>
      <c r="AC203" s="15" t="str">
        <f t="shared" si="227"/>
        <v/>
      </c>
      <c r="AD203" s="15" t="str">
        <f t="shared" si="228"/>
        <v/>
      </c>
      <c r="AE203" s="16" t="str">
        <f t="shared" si="229"/>
        <v>0 - 0</v>
      </c>
      <c r="AF203" s="20" t="str">
        <f t="shared" si="307"/>
        <v>Not an offer</v>
      </c>
      <c r="AG203" s="276" t="str">
        <f t="shared" si="256"/>
        <v>Not an Offer</v>
      </c>
      <c r="AH203" s="150"/>
      <c r="AI203" s="254">
        <v>187</v>
      </c>
      <c r="AJ203" s="149" t="str">
        <f t="shared" si="257"/>
        <v>00-TAG</v>
      </c>
      <c r="AK203" s="254" t="b">
        <f t="shared" si="15"/>
        <v>0</v>
      </c>
      <c r="AL203" s="254">
        <f t="shared" si="230"/>
        <v>0</v>
      </c>
      <c r="AM203" s="254">
        <f t="shared" si="258"/>
        <v>0</v>
      </c>
      <c r="AN203" s="288">
        <f t="shared" si="231"/>
        <v>0</v>
      </c>
      <c r="AO203" s="288">
        <f>IF(AND($BU203=$BV203,BU203=AO$13),$J203&amp;$K203&amp;$L203&amp;$M203&amp;$N203&amp;$O203&amp;$P203&amp;$Q203&amp;$R203&amp;$S203&amp;$T203&amp;$U203,IFERROR(MATCH($AN203,AO$17:AO202,0),-1000))</f>
        <v>1</v>
      </c>
      <c r="AP203" s="288">
        <f>IF(AND($BU203=$BV203,BV203=AP$13),$J203&amp;$K203&amp;$L203&amp;$M203&amp;$N203&amp;$O203&amp;$P203&amp;$Q203&amp;$R203&amp;$S203&amp;$T203&amp;$U203,IFERROR(MATCH($AN203,AP$17:AP202,0),-1000))</f>
        <v>1</v>
      </c>
      <c r="AQ203" s="288">
        <f>IF(AND($BU203=$BV203,BW203=AQ$13),$J203&amp;$K203&amp;$L203&amp;$M203&amp;$N203&amp;$O203&amp;$P203&amp;$Q203&amp;$R203&amp;$S203&amp;$T203&amp;$U203,IFERROR(MATCH($AN203,AQ$17:AQ202,0),-1000))</f>
        <v>1</v>
      </c>
      <c r="AR203" s="288">
        <f>IF(AND($BU203=$BV203,BX203=AR$13),$J203&amp;$K203&amp;$L203&amp;$M203&amp;$N203&amp;$O203&amp;$P203&amp;$Q203&amp;$R203&amp;$S203&amp;$T203&amp;$U203,IFERROR(MATCH($AN203,AR$17:AR202,0),-1000))</f>
        <v>1</v>
      </c>
      <c r="AS203" s="254">
        <f t="shared" si="311"/>
        <v>0</v>
      </c>
      <c r="AT203" s="261" t="str">
        <f t="shared" si="232"/>
        <v/>
      </c>
      <c r="AU203" s="254" t="str">
        <f t="shared" si="233"/>
        <v/>
      </c>
      <c r="AV203" s="254" t="str">
        <f t="shared" si="234"/>
        <v/>
      </c>
      <c r="AW203" s="254" t="str">
        <f t="shared" si="235"/>
        <v/>
      </c>
      <c r="AX203" s="254" t="str">
        <f t="shared" si="236"/>
        <v/>
      </c>
      <c r="AY203" s="254" t="str">
        <f t="shared" si="237"/>
        <v/>
      </c>
      <c r="AZ203" s="254" t="str">
        <f t="shared" si="238"/>
        <v/>
      </c>
      <c r="BA203" s="254" t="str">
        <f t="shared" si="239"/>
        <v/>
      </c>
      <c r="BB203" s="254" t="str">
        <f t="shared" si="240"/>
        <v/>
      </c>
      <c r="BC203" s="254" t="str">
        <f t="shared" si="241"/>
        <v/>
      </c>
      <c r="BD203" s="254" t="str">
        <f t="shared" si="242"/>
        <v/>
      </c>
      <c r="BE203" s="262" t="str">
        <f t="shared" si="243"/>
        <v/>
      </c>
      <c r="BF203" s="263" t="str">
        <f t="shared" si="244"/>
        <v/>
      </c>
      <c r="BG203" s="254" t="str">
        <f t="shared" si="245"/>
        <v/>
      </c>
      <c r="BH203" s="254" t="str">
        <f t="shared" si="246"/>
        <v/>
      </c>
      <c r="BI203" s="254" t="str">
        <f t="shared" si="247"/>
        <v/>
      </c>
      <c r="BJ203" s="254" t="str">
        <f t="shared" si="248"/>
        <v/>
      </c>
      <c r="BK203" s="254" t="str">
        <f t="shared" si="249"/>
        <v/>
      </c>
      <c r="BL203" s="254" t="str">
        <f t="shared" si="250"/>
        <v/>
      </c>
      <c r="BM203" s="254" t="str">
        <f t="shared" si="251"/>
        <v/>
      </c>
      <c r="BN203" s="254" t="str">
        <f t="shared" si="252"/>
        <v/>
      </c>
      <c r="BO203" s="254" t="str">
        <f t="shared" si="253"/>
        <v/>
      </c>
      <c r="BP203" s="254" t="str">
        <f t="shared" si="254"/>
        <v/>
      </c>
      <c r="BQ203" s="264" t="str">
        <f t="shared" si="255"/>
        <v/>
      </c>
      <c r="BR203" s="261" t="str">
        <f t="shared" si="56"/>
        <v/>
      </c>
      <c r="BS203" s="254" t="str">
        <f t="shared" si="57"/>
        <v/>
      </c>
      <c r="BT203" s="254" t="str">
        <f t="shared" si="312"/>
        <v/>
      </c>
      <c r="BU203" s="265" t="str">
        <f t="shared" si="313"/>
        <v/>
      </c>
      <c r="BV203" s="263" t="str">
        <f t="shared" si="58"/>
        <v/>
      </c>
      <c r="BW203" s="254" t="str">
        <f t="shared" si="314"/>
        <v/>
      </c>
      <c r="BX203" s="254" t="str">
        <f t="shared" si="315"/>
        <v/>
      </c>
      <c r="BY203" s="264" t="str">
        <f t="shared" si="59"/>
        <v/>
      </c>
      <c r="BZ203" s="254" t="str">
        <f t="shared" si="60"/>
        <v/>
      </c>
      <c r="CA203" s="254">
        <f t="shared" si="259"/>
        <v>0</v>
      </c>
      <c r="CB203" s="254">
        <f t="shared" si="260"/>
        <v>0</v>
      </c>
      <c r="CC203" s="254">
        <f t="shared" si="261"/>
        <v>0</v>
      </c>
      <c r="CD203" s="254">
        <f t="shared" si="262"/>
        <v>0</v>
      </c>
      <c r="CE203" s="254">
        <f t="shared" si="263"/>
        <v>0</v>
      </c>
      <c r="CF203" s="254">
        <f t="shared" si="264"/>
        <v>0</v>
      </c>
      <c r="CG203" s="254">
        <f t="shared" si="265"/>
        <v>0</v>
      </c>
      <c r="CH203" s="254">
        <f t="shared" si="266"/>
        <v>0</v>
      </c>
      <c r="CI203" s="254">
        <f t="shared" si="267"/>
        <v>0</v>
      </c>
      <c r="CJ203" s="254">
        <f t="shared" si="268"/>
        <v>0</v>
      </c>
      <c r="CK203" s="254">
        <f t="shared" si="269"/>
        <v>0</v>
      </c>
      <c r="CL203" s="254">
        <f t="shared" si="270"/>
        <v>0</v>
      </c>
      <c r="CM203" s="254">
        <f t="shared" si="271"/>
        <v>0</v>
      </c>
      <c r="CN203" s="254">
        <f t="shared" si="272"/>
        <v>0</v>
      </c>
      <c r="CO203" s="254">
        <f t="shared" si="273"/>
        <v>0</v>
      </c>
      <c r="CP203" s="254">
        <f t="shared" si="274"/>
        <v>0</v>
      </c>
      <c r="CQ203" s="254">
        <f t="shared" si="275"/>
        <v>0</v>
      </c>
      <c r="CR203" s="254">
        <f t="shared" si="276"/>
        <v>0</v>
      </c>
      <c r="CS203" s="254">
        <f t="shared" si="277"/>
        <v>0</v>
      </c>
      <c r="CT203" s="254">
        <f t="shared" si="278"/>
        <v>0</v>
      </c>
      <c r="CU203" s="254">
        <f t="shared" si="279"/>
        <v>0</v>
      </c>
      <c r="CV203" s="254">
        <f t="shared" si="280"/>
        <v>0</v>
      </c>
      <c r="CW203" s="254">
        <f t="shared" si="281"/>
        <v>0</v>
      </c>
      <c r="CX203" s="254">
        <f t="shared" si="282"/>
        <v>0</v>
      </c>
      <c r="CY203" s="254">
        <f t="shared" si="283"/>
        <v>0</v>
      </c>
      <c r="CZ203" s="254">
        <f t="shared" si="284"/>
        <v>0</v>
      </c>
      <c r="DA203" s="254">
        <f t="shared" si="285"/>
        <v>0</v>
      </c>
      <c r="DB203" s="254">
        <f t="shared" si="286"/>
        <v>0</v>
      </c>
      <c r="DC203" s="254">
        <f t="shared" si="287"/>
        <v>0</v>
      </c>
      <c r="DD203" s="254">
        <f t="shared" si="288"/>
        <v>0</v>
      </c>
      <c r="DE203" s="254">
        <f t="shared" si="289"/>
        <v>0</v>
      </c>
      <c r="DF203" s="254">
        <f t="shared" si="290"/>
        <v>0</v>
      </c>
      <c r="DG203" s="254">
        <f t="shared" si="291"/>
        <v>0</v>
      </c>
      <c r="DH203" s="254">
        <f t="shared" si="292"/>
        <v>0</v>
      </c>
      <c r="DI203" s="254">
        <f t="shared" si="293"/>
        <v>0</v>
      </c>
      <c r="DJ203" s="254">
        <f t="shared" si="294"/>
        <v>0</v>
      </c>
      <c r="DK203" s="254">
        <f t="shared" si="295"/>
        <v>0</v>
      </c>
      <c r="DL203" s="254">
        <f t="shared" si="296"/>
        <v>0</v>
      </c>
      <c r="DM203" s="254">
        <f t="shared" si="297"/>
        <v>0</v>
      </c>
      <c r="DN203" s="254">
        <f t="shared" si="298"/>
        <v>0</v>
      </c>
      <c r="DO203" s="254">
        <f t="shared" si="299"/>
        <v>0</v>
      </c>
      <c r="DP203" s="254">
        <f t="shared" si="300"/>
        <v>0</v>
      </c>
      <c r="DQ203" s="254">
        <f t="shared" si="301"/>
        <v>0</v>
      </c>
      <c r="DR203" s="254">
        <f t="shared" si="302"/>
        <v>0</v>
      </c>
      <c r="DS203" s="254">
        <f t="shared" si="303"/>
        <v>0</v>
      </c>
      <c r="DT203" s="254">
        <f t="shared" si="304"/>
        <v>0</v>
      </c>
      <c r="DU203" s="254">
        <f t="shared" si="305"/>
        <v>0</v>
      </c>
      <c r="DV203" s="254">
        <f t="shared" si="306"/>
        <v>0</v>
      </c>
    </row>
    <row r="204" spans="1:126" ht="24" customHeight="1">
      <c r="A204" s="11" t="str">
        <f ca="1">IF(AG204&lt;&gt;"OK","",CONCATENATE(TEXT('Front Page'!$F$33,"000"),TEXT('Front Page'!$F$31,"000"),"-",LEFT('Front Page'!$R$53,5),"-",LEFT(D204,1),AJ204, "-",TEXT(B204,"000")))</f>
        <v/>
      </c>
      <c r="B204" s="12" t="str">
        <f>IFERROR(IF(E204="","",MAX(B$17:B203)+1),"")</f>
        <v/>
      </c>
      <c r="C204" s="13"/>
      <c r="D204" s="29" t="str">
        <f t="shared" si="20"/>
        <v>None</v>
      </c>
      <c r="E204" s="29" t="str">
        <f t="shared" si="21"/>
        <v/>
      </c>
      <c r="F204" s="29" t="str">
        <f t="shared" si="22"/>
        <v/>
      </c>
      <c r="G204" s="363"/>
      <c r="H204" s="364"/>
      <c r="I204" s="325" t="str">
        <f t="shared" si="23"/>
        <v>No</v>
      </c>
      <c r="J204" s="314">
        <v>0</v>
      </c>
      <c r="K204" s="312">
        <v>0</v>
      </c>
      <c r="L204" s="312">
        <v>0</v>
      </c>
      <c r="M204" s="312">
        <v>0</v>
      </c>
      <c r="N204" s="312">
        <v>0</v>
      </c>
      <c r="O204" s="312">
        <v>0</v>
      </c>
      <c r="P204" s="312">
        <v>0</v>
      </c>
      <c r="Q204" s="312">
        <v>0</v>
      </c>
      <c r="R204" s="312">
        <v>0</v>
      </c>
      <c r="S204" s="312">
        <v>0</v>
      </c>
      <c r="T204" s="312">
        <v>0</v>
      </c>
      <c r="U204" s="312">
        <v>0</v>
      </c>
      <c r="V204" s="313">
        <v>1</v>
      </c>
      <c r="W204" s="313">
        <v>1</v>
      </c>
      <c r="X204" s="312">
        <v>0</v>
      </c>
      <c r="Y204" s="312">
        <v>0</v>
      </c>
      <c r="Z204" s="312">
        <v>0</v>
      </c>
      <c r="AA204" s="14">
        <v>0</v>
      </c>
      <c r="AB204" s="317"/>
      <c r="AC204" s="15" t="str">
        <f t="shared" si="227"/>
        <v/>
      </c>
      <c r="AD204" s="15" t="str">
        <f t="shared" si="228"/>
        <v/>
      </c>
      <c r="AE204" s="16" t="str">
        <f t="shared" si="229"/>
        <v>0 - 0</v>
      </c>
      <c r="AF204" s="20" t="str">
        <f t="shared" si="307"/>
        <v>Not an offer</v>
      </c>
      <c r="AG204" s="276" t="str">
        <f t="shared" si="256"/>
        <v>Not an Offer</v>
      </c>
      <c r="AH204" s="150"/>
      <c r="AI204" s="254">
        <v>188</v>
      </c>
      <c r="AJ204" s="149" t="str">
        <f t="shared" si="257"/>
        <v>00-TAG</v>
      </c>
      <c r="AK204" s="254" t="b">
        <f t="shared" si="15"/>
        <v>0</v>
      </c>
      <c r="AL204" s="254">
        <f t="shared" si="230"/>
        <v>0</v>
      </c>
      <c r="AM204" s="254">
        <f t="shared" si="258"/>
        <v>0</v>
      </c>
      <c r="AN204" s="288">
        <f t="shared" si="231"/>
        <v>0</v>
      </c>
      <c r="AO204" s="288">
        <f>IF(AND($BU204=$BV204,BU204=AO$13),$J204&amp;$K204&amp;$L204&amp;$M204&amp;$N204&amp;$O204&amp;$P204&amp;$Q204&amp;$R204&amp;$S204&amp;$T204&amp;$U204,IFERROR(MATCH($AN204,AO$17:AO203,0),-1000))</f>
        <v>1</v>
      </c>
      <c r="AP204" s="288">
        <f>IF(AND($BU204=$BV204,BV204=AP$13),$J204&amp;$K204&amp;$L204&amp;$M204&amp;$N204&amp;$O204&amp;$P204&amp;$Q204&amp;$R204&amp;$S204&amp;$T204&amp;$U204,IFERROR(MATCH($AN204,AP$17:AP203,0),-1000))</f>
        <v>1</v>
      </c>
      <c r="AQ204" s="288">
        <f>IF(AND($BU204=$BV204,BW204=AQ$13),$J204&amp;$K204&amp;$L204&amp;$M204&amp;$N204&amp;$O204&amp;$P204&amp;$Q204&amp;$R204&amp;$S204&amp;$T204&amp;$U204,IFERROR(MATCH($AN204,AQ$17:AQ203,0),-1000))</f>
        <v>1</v>
      </c>
      <c r="AR204" s="288">
        <f>IF(AND($BU204=$BV204,BX204=AR$13),$J204&amp;$K204&amp;$L204&amp;$M204&amp;$N204&amp;$O204&amp;$P204&amp;$Q204&amp;$R204&amp;$S204&amp;$T204&amp;$U204,IFERROR(MATCH($AN204,AR$17:AR203,0),-1000))</f>
        <v>1</v>
      </c>
      <c r="AS204" s="254">
        <f t="shared" si="311"/>
        <v>0</v>
      </c>
      <c r="AT204" s="261" t="str">
        <f t="shared" si="232"/>
        <v/>
      </c>
      <c r="AU204" s="254" t="str">
        <f t="shared" si="233"/>
        <v/>
      </c>
      <c r="AV204" s="254" t="str">
        <f t="shared" si="234"/>
        <v/>
      </c>
      <c r="AW204" s="254" t="str">
        <f t="shared" si="235"/>
        <v/>
      </c>
      <c r="AX204" s="254" t="str">
        <f t="shared" si="236"/>
        <v/>
      </c>
      <c r="AY204" s="254" t="str">
        <f t="shared" si="237"/>
        <v/>
      </c>
      <c r="AZ204" s="254" t="str">
        <f t="shared" si="238"/>
        <v/>
      </c>
      <c r="BA204" s="254" t="str">
        <f t="shared" si="239"/>
        <v/>
      </c>
      <c r="BB204" s="254" t="str">
        <f t="shared" si="240"/>
        <v/>
      </c>
      <c r="BC204" s="254" t="str">
        <f t="shared" si="241"/>
        <v/>
      </c>
      <c r="BD204" s="254" t="str">
        <f t="shared" si="242"/>
        <v/>
      </c>
      <c r="BE204" s="262" t="str">
        <f t="shared" si="243"/>
        <v/>
      </c>
      <c r="BF204" s="263" t="str">
        <f t="shared" si="244"/>
        <v/>
      </c>
      <c r="BG204" s="254" t="str">
        <f t="shared" si="245"/>
        <v/>
      </c>
      <c r="BH204" s="254" t="str">
        <f t="shared" si="246"/>
        <v/>
      </c>
      <c r="BI204" s="254" t="str">
        <f t="shared" si="247"/>
        <v/>
      </c>
      <c r="BJ204" s="254" t="str">
        <f t="shared" si="248"/>
        <v/>
      </c>
      <c r="BK204" s="254" t="str">
        <f t="shared" si="249"/>
        <v/>
      </c>
      <c r="BL204" s="254" t="str">
        <f t="shared" si="250"/>
        <v/>
      </c>
      <c r="BM204" s="254" t="str">
        <f t="shared" si="251"/>
        <v/>
      </c>
      <c r="BN204" s="254" t="str">
        <f t="shared" si="252"/>
        <v/>
      </c>
      <c r="BO204" s="254" t="str">
        <f t="shared" si="253"/>
        <v/>
      </c>
      <c r="BP204" s="254" t="str">
        <f t="shared" si="254"/>
        <v/>
      </c>
      <c r="BQ204" s="264" t="str">
        <f t="shared" si="255"/>
        <v/>
      </c>
      <c r="BR204" s="261" t="str">
        <f t="shared" si="56"/>
        <v/>
      </c>
      <c r="BS204" s="254" t="str">
        <f t="shared" si="57"/>
        <v/>
      </c>
      <c r="BT204" s="254" t="str">
        <f t="shared" si="312"/>
        <v/>
      </c>
      <c r="BU204" s="265" t="str">
        <f t="shared" si="313"/>
        <v/>
      </c>
      <c r="BV204" s="263" t="str">
        <f t="shared" si="58"/>
        <v/>
      </c>
      <c r="BW204" s="254" t="str">
        <f t="shared" si="314"/>
        <v/>
      </c>
      <c r="BX204" s="254" t="str">
        <f t="shared" si="315"/>
        <v/>
      </c>
      <c r="BY204" s="264" t="str">
        <f t="shared" si="59"/>
        <v/>
      </c>
      <c r="BZ204" s="254" t="str">
        <f t="shared" si="60"/>
        <v/>
      </c>
      <c r="CA204" s="254">
        <f t="shared" si="259"/>
        <v>0</v>
      </c>
      <c r="CB204" s="254">
        <f t="shared" si="260"/>
        <v>0</v>
      </c>
      <c r="CC204" s="254">
        <f t="shared" si="261"/>
        <v>0</v>
      </c>
      <c r="CD204" s="254">
        <f t="shared" si="262"/>
        <v>0</v>
      </c>
      <c r="CE204" s="254">
        <f t="shared" si="263"/>
        <v>0</v>
      </c>
      <c r="CF204" s="254">
        <f t="shared" si="264"/>
        <v>0</v>
      </c>
      <c r="CG204" s="254">
        <f t="shared" si="265"/>
        <v>0</v>
      </c>
      <c r="CH204" s="254">
        <f t="shared" si="266"/>
        <v>0</v>
      </c>
      <c r="CI204" s="254">
        <f t="shared" si="267"/>
        <v>0</v>
      </c>
      <c r="CJ204" s="254">
        <f t="shared" si="268"/>
        <v>0</v>
      </c>
      <c r="CK204" s="254">
        <f t="shared" si="269"/>
        <v>0</v>
      </c>
      <c r="CL204" s="254">
        <f t="shared" si="270"/>
        <v>0</v>
      </c>
      <c r="CM204" s="254">
        <f t="shared" si="271"/>
        <v>0</v>
      </c>
      <c r="CN204" s="254">
        <f t="shared" si="272"/>
        <v>0</v>
      </c>
      <c r="CO204" s="254">
        <f t="shared" si="273"/>
        <v>0</v>
      </c>
      <c r="CP204" s="254">
        <f t="shared" si="274"/>
        <v>0</v>
      </c>
      <c r="CQ204" s="254">
        <f t="shared" si="275"/>
        <v>0</v>
      </c>
      <c r="CR204" s="254">
        <f t="shared" si="276"/>
        <v>0</v>
      </c>
      <c r="CS204" s="254">
        <f t="shared" si="277"/>
        <v>0</v>
      </c>
      <c r="CT204" s="254">
        <f t="shared" si="278"/>
        <v>0</v>
      </c>
      <c r="CU204" s="254">
        <f t="shared" si="279"/>
        <v>0</v>
      </c>
      <c r="CV204" s="254">
        <f t="shared" si="280"/>
        <v>0</v>
      </c>
      <c r="CW204" s="254">
        <f t="shared" si="281"/>
        <v>0</v>
      </c>
      <c r="CX204" s="254">
        <f t="shared" si="282"/>
        <v>0</v>
      </c>
      <c r="CY204" s="254">
        <f t="shared" si="283"/>
        <v>0</v>
      </c>
      <c r="CZ204" s="254">
        <f t="shared" si="284"/>
        <v>0</v>
      </c>
      <c r="DA204" s="254">
        <f t="shared" si="285"/>
        <v>0</v>
      </c>
      <c r="DB204" s="254">
        <f t="shared" si="286"/>
        <v>0</v>
      </c>
      <c r="DC204" s="254">
        <f t="shared" si="287"/>
        <v>0</v>
      </c>
      <c r="DD204" s="254">
        <f t="shared" si="288"/>
        <v>0</v>
      </c>
      <c r="DE204" s="254">
        <f t="shared" si="289"/>
        <v>0</v>
      </c>
      <c r="DF204" s="254">
        <f t="shared" si="290"/>
        <v>0</v>
      </c>
      <c r="DG204" s="254">
        <f t="shared" si="291"/>
        <v>0</v>
      </c>
      <c r="DH204" s="254">
        <f t="shared" si="292"/>
        <v>0</v>
      </c>
      <c r="DI204" s="254">
        <f t="shared" si="293"/>
        <v>0</v>
      </c>
      <c r="DJ204" s="254">
        <f t="shared" si="294"/>
        <v>0</v>
      </c>
      <c r="DK204" s="254">
        <f t="shared" si="295"/>
        <v>0</v>
      </c>
      <c r="DL204" s="254">
        <f t="shared" si="296"/>
        <v>0</v>
      </c>
      <c r="DM204" s="254">
        <f t="shared" si="297"/>
        <v>0</v>
      </c>
      <c r="DN204" s="254">
        <f t="shared" si="298"/>
        <v>0</v>
      </c>
      <c r="DO204" s="254">
        <f t="shared" si="299"/>
        <v>0</v>
      </c>
      <c r="DP204" s="254">
        <f t="shared" si="300"/>
        <v>0</v>
      </c>
      <c r="DQ204" s="254">
        <f t="shared" si="301"/>
        <v>0</v>
      </c>
      <c r="DR204" s="254">
        <f t="shared" si="302"/>
        <v>0</v>
      </c>
      <c r="DS204" s="254">
        <f t="shared" si="303"/>
        <v>0</v>
      </c>
      <c r="DT204" s="254">
        <f t="shared" si="304"/>
        <v>0</v>
      </c>
      <c r="DU204" s="254">
        <f t="shared" si="305"/>
        <v>0</v>
      </c>
      <c r="DV204" s="254">
        <f t="shared" si="306"/>
        <v>0</v>
      </c>
    </row>
    <row r="205" spans="1:126" ht="24" customHeight="1">
      <c r="A205" s="11" t="str">
        <f ca="1">IF(AG205&lt;&gt;"OK","",CONCATENATE(TEXT('Front Page'!$F$33,"000"),TEXT('Front Page'!$F$31,"000"),"-",LEFT('Front Page'!$R$53,5),"-",LEFT(D205,1),AJ205, "-",TEXT(B205,"000")))</f>
        <v/>
      </c>
      <c r="B205" s="12" t="str">
        <f>IFERROR(IF(E205="","",MAX(B$17:B204)+1),"")</f>
        <v/>
      </c>
      <c r="C205" s="13"/>
      <c r="D205" s="29" t="str">
        <f t="shared" si="20"/>
        <v>None</v>
      </c>
      <c r="E205" s="29" t="str">
        <f t="shared" si="21"/>
        <v/>
      </c>
      <c r="F205" s="29" t="str">
        <f t="shared" si="22"/>
        <v/>
      </c>
      <c r="G205" s="363"/>
      <c r="H205" s="364"/>
      <c r="I205" s="325" t="str">
        <f t="shared" si="23"/>
        <v>No</v>
      </c>
      <c r="J205" s="314">
        <v>0</v>
      </c>
      <c r="K205" s="312">
        <v>0</v>
      </c>
      <c r="L205" s="312">
        <v>0</v>
      </c>
      <c r="M205" s="312">
        <v>0</v>
      </c>
      <c r="N205" s="312">
        <v>0</v>
      </c>
      <c r="O205" s="312">
        <v>0</v>
      </c>
      <c r="P205" s="312">
        <v>0</v>
      </c>
      <c r="Q205" s="312">
        <v>0</v>
      </c>
      <c r="R205" s="312">
        <v>0</v>
      </c>
      <c r="S205" s="312">
        <v>0</v>
      </c>
      <c r="T205" s="312">
        <v>0</v>
      </c>
      <c r="U205" s="312">
        <v>0</v>
      </c>
      <c r="V205" s="313">
        <v>1</v>
      </c>
      <c r="W205" s="313">
        <v>1</v>
      </c>
      <c r="X205" s="312">
        <v>0</v>
      </c>
      <c r="Y205" s="312">
        <v>0</v>
      </c>
      <c r="Z205" s="312">
        <v>0</v>
      </c>
      <c r="AA205" s="14">
        <v>0</v>
      </c>
      <c r="AB205" s="317"/>
      <c r="AC205" s="15" t="str">
        <f t="shared" si="227"/>
        <v/>
      </c>
      <c r="AD205" s="15" t="str">
        <f t="shared" si="228"/>
        <v/>
      </c>
      <c r="AE205" s="16" t="str">
        <f t="shared" si="229"/>
        <v>0 - 0</v>
      </c>
      <c r="AF205" s="20" t="str">
        <f t="shared" si="307"/>
        <v>Not an offer</v>
      </c>
      <c r="AG205" s="276" t="str">
        <f t="shared" si="256"/>
        <v>Not an Offer</v>
      </c>
      <c r="AH205" s="150"/>
      <c r="AI205" s="254">
        <v>189</v>
      </c>
      <c r="AJ205" s="149" t="str">
        <f t="shared" si="257"/>
        <v>00-TAG</v>
      </c>
      <c r="AK205" s="254" t="b">
        <f t="shared" si="15"/>
        <v>0</v>
      </c>
      <c r="AL205" s="254">
        <f t="shared" si="230"/>
        <v>0</v>
      </c>
      <c r="AM205" s="254">
        <f t="shared" si="258"/>
        <v>0</v>
      </c>
      <c r="AN205" s="288">
        <f t="shared" si="231"/>
        <v>0</v>
      </c>
      <c r="AO205" s="288">
        <f>IF(AND($BU205=$BV205,BU205=AO$13),$J205&amp;$K205&amp;$L205&amp;$M205&amp;$N205&amp;$O205&amp;$P205&amp;$Q205&amp;$R205&amp;$S205&amp;$T205&amp;$U205,IFERROR(MATCH($AN205,AO$17:AO204,0),-1000))</f>
        <v>1</v>
      </c>
      <c r="AP205" s="288">
        <f>IF(AND($BU205=$BV205,BV205=AP$13),$J205&amp;$K205&amp;$L205&amp;$M205&amp;$N205&amp;$O205&amp;$P205&amp;$Q205&amp;$R205&amp;$S205&amp;$T205&amp;$U205,IFERROR(MATCH($AN205,AP$17:AP204,0),-1000))</f>
        <v>1</v>
      </c>
      <c r="AQ205" s="288">
        <f>IF(AND($BU205=$BV205,BW205=AQ$13),$J205&amp;$K205&amp;$L205&amp;$M205&amp;$N205&amp;$O205&amp;$P205&amp;$Q205&amp;$R205&amp;$S205&amp;$T205&amp;$U205,IFERROR(MATCH($AN205,AQ$17:AQ204,0),-1000))</f>
        <v>1</v>
      </c>
      <c r="AR205" s="288">
        <f>IF(AND($BU205=$BV205,BX205=AR$13),$J205&amp;$K205&amp;$L205&amp;$M205&amp;$N205&amp;$O205&amp;$P205&amp;$Q205&amp;$R205&amp;$S205&amp;$T205&amp;$U205,IFERROR(MATCH($AN205,AR$17:AR204,0),-1000))</f>
        <v>1</v>
      </c>
      <c r="AS205" s="254">
        <f t="shared" si="311"/>
        <v>0</v>
      </c>
      <c r="AT205" s="261" t="str">
        <f t="shared" si="232"/>
        <v/>
      </c>
      <c r="AU205" s="254" t="str">
        <f t="shared" si="233"/>
        <v/>
      </c>
      <c r="AV205" s="254" t="str">
        <f t="shared" si="234"/>
        <v/>
      </c>
      <c r="AW205" s="254" t="str">
        <f t="shared" si="235"/>
        <v/>
      </c>
      <c r="AX205" s="254" t="str">
        <f t="shared" si="236"/>
        <v/>
      </c>
      <c r="AY205" s="254" t="str">
        <f t="shared" si="237"/>
        <v/>
      </c>
      <c r="AZ205" s="254" t="str">
        <f t="shared" si="238"/>
        <v/>
      </c>
      <c r="BA205" s="254" t="str">
        <f t="shared" si="239"/>
        <v/>
      </c>
      <c r="BB205" s="254" t="str">
        <f t="shared" si="240"/>
        <v/>
      </c>
      <c r="BC205" s="254" t="str">
        <f t="shared" si="241"/>
        <v/>
      </c>
      <c r="BD205" s="254" t="str">
        <f t="shared" si="242"/>
        <v/>
      </c>
      <c r="BE205" s="262" t="str">
        <f t="shared" si="243"/>
        <v/>
      </c>
      <c r="BF205" s="263" t="str">
        <f t="shared" si="244"/>
        <v/>
      </c>
      <c r="BG205" s="254" t="str">
        <f t="shared" si="245"/>
        <v/>
      </c>
      <c r="BH205" s="254" t="str">
        <f t="shared" si="246"/>
        <v/>
      </c>
      <c r="BI205" s="254" t="str">
        <f t="shared" si="247"/>
        <v/>
      </c>
      <c r="BJ205" s="254" t="str">
        <f t="shared" si="248"/>
        <v/>
      </c>
      <c r="BK205" s="254" t="str">
        <f t="shared" si="249"/>
        <v/>
      </c>
      <c r="BL205" s="254" t="str">
        <f t="shared" si="250"/>
        <v/>
      </c>
      <c r="BM205" s="254" t="str">
        <f t="shared" si="251"/>
        <v/>
      </c>
      <c r="BN205" s="254" t="str">
        <f t="shared" si="252"/>
        <v/>
      </c>
      <c r="BO205" s="254" t="str">
        <f t="shared" si="253"/>
        <v/>
      </c>
      <c r="BP205" s="254" t="str">
        <f t="shared" si="254"/>
        <v/>
      </c>
      <c r="BQ205" s="264" t="str">
        <f t="shared" si="255"/>
        <v/>
      </c>
      <c r="BR205" s="261" t="str">
        <f t="shared" si="56"/>
        <v/>
      </c>
      <c r="BS205" s="254" t="str">
        <f t="shared" si="57"/>
        <v/>
      </c>
      <c r="BT205" s="254" t="str">
        <f t="shared" si="312"/>
        <v/>
      </c>
      <c r="BU205" s="265" t="str">
        <f t="shared" si="313"/>
        <v/>
      </c>
      <c r="BV205" s="263" t="str">
        <f t="shared" si="58"/>
        <v/>
      </c>
      <c r="BW205" s="254" t="str">
        <f t="shared" si="314"/>
        <v/>
      </c>
      <c r="BX205" s="254" t="str">
        <f t="shared" si="315"/>
        <v/>
      </c>
      <c r="BY205" s="264" t="str">
        <f t="shared" si="59"/>
        <v/>
      </c>
      <c r="BZ205" s="254" t="str">
        <f t="shared" si="60"/>
        <v/>
      </c>
      <c r="CA205" s="254">
        <f t="shared" si="259"/>
        <v>0</v>
      </c>
      <c r="CB205" s="254">
        <f t="shared" si="260"/>
        <v>0</v>
      </c>
      <c r="CC205" s="254">
        <f t="shared" si="261"/>
        <v>0</v>
      </c>
      <c r="CD205" s="254">
        <f t="shared" si="262"/>
        <v>0</v>
      </c>
      <c r="CE205" s="254">
        <f t="shared" si="263"/>
        <v>0</v>
      </c>
      <c r="CF205" s="254">
        <f t="shared" si="264"/>
        <v>0</v>
      </c>
      <c r="CG205" s="254">
        <f t="shared" si="265"/>
        <v>0</v>
      </c>
      <c r="CH205" s="254">
        <f t="shared" si="266"/>
        <v>0</v>
      </c>
      <c r="CI205" s="254">
        <f t="shared" si="267"/>
        <v>0</v>
      </c>
      <c r="CJ205" s="254">
        <f t="shared" si="268"/>
        <v>0</v>
      </c>
      <c r="CK205" s="254">
        <f t="shared" si="269"/>
        <v>0</v>
      </c>
      <c r="CL205" s="254">
        <f t="shared" si="270"/>
        <v>0</v>
      </c>
      <c r="CM205" s="254">
        <f t="shared" si="271"/>
        <v>0</v>
      </c>
      <c r="CN205" s="254">
        <f t="shared" si="272"/>
        <v>0</v>
      </c>
      <c r="CO205" s="254">
        <f t="shared" si="273"/>
        <v>0</v>
      </c>
      <c r="CP205" s="254">
        <f t="shared" si="274"/>
        <v>0</v>
      </c>
      <c r="CQ205" s="254">
        <f t="shared" si="275"/>
        <v>0</v>
      </c>
      <c r="CR205" s="254">
        <f t="shared" si="276"/>
        <v>0</v>
      </c>
      <c r="CS205" s="254">
        <f t="shared" si="277"/>
        <v>0</v>
      </c>
      <c r="CT205" s="254">
        <f t="shared" si="278"/>
        <v>0</v>
      </c>
      <c r="CU205" s="254">
        <f t="shared" si="279"/>
        <v>0</v>
      </c>
      <c r="CV205" s="254">
        <f t="shared" si="280"/>
        <v>0</v>
      </c>
      <c r="CW205" s="254">
        <f t="shared" si="281"/>
        <v>0</v>
      </c>
      <c r="CX205" s="254">
        <f t="shared" si="282"/>
        <v>0</v>
      </c>
      <c r="CY205" s="254">
        <f t="shared" si="283"/>
        <v>0</v>
      </c>
      <c r="CZ205" s="254">
        <f t="shared" si="284"/>
        <v>0</v>
      </c>
      <c r="DA205" s="254">
        <f t="shared" si="285"/>
        <v>0</v>
      </c>
      <c r="DB205" s="254">
        <f t="shared" si="286"/>
        <v>0</v>
      </c>
      <c r="DC205" s="254">
        <f t="shared" si="287"/>
        <v>0</v>
      </c>
      <c r="DD205" s="254">
        <f t="shared" si="288"/>
        <v>0</v>
      </c>
      <c r="DE205" s="254">
        <f t="shared" si="289"/>
        <v>0</v>
      </c>
      <c r="DF205" s="254">
        <f t="shared" si="290"/>
        <v>0</v>
      </c>
      <c r="DG205" s="254">
        <f t="shared" si="291"/>
        <v>0</v>
      </c>
      <c r="DH205" s="254">
        <f t="shared" si="292"/>
        <v>0</v>
      </c>
      <c r="DI205" s="254">
        <f t="shared" si="293"/>
        <v>0</v>
      </c>
      <c r="DJ205" s="254">
        <f t="shared" si="294"/>
        <v>0</v>
      </c>
      <c r="DK205" s="254">
        <f t="shared" si="295"/>
        <v>0</v>
      </c>
      <c r="DL205" s="254">
        <f t="shared" si="296"/>
        <v>0</v>
      </c>
      <c r="DM205" s="254">
        <f t="shared" si="297"/>
        <v>0</v>
      </c>
      <c r="DN205" s="254">
        <f t="shared" si="298"/>
        <v>0</v>
      </c>
      <c r="DO205" s="254">
        <f t="shared" si="299"/>
        <v>0</v>
      </c>
      <c r="DP205" s="254">
        <f t="shared" si="300"/>
        <v>0</v>
      </c>
      <c r="DQ205" s="254">
        <f t="shared" si="301"/>
        <v>0</v>
      </c>
      <c r="DR205" s="254">
        <f t="shared" si="302"/>
        <v>0</v>
      </c>
      <c r="DS205" s="254">
        <f t="shared" si="303"/>
        <v>0</v>
      </c>
      <c r="DT205" s="254">
        <f t="shared" si="304"/>
        <v>0</v>
      </c>
      <c r="DU205" s="254">
        <f t="shared" si="305"/>
        <v>0</v>
      </c>
      <c r="DV205" s="254">
        <f t="shared" si="306"/>
        <v>0</v>
      </c>
    </row>
    <row r="206" spans="1:126" ht="24" customHeight="1">
      <c r="A206" s="11" t="str">
        <f ca="1">IF(AG206&lt;&gt;"OK","",CONCATENATE(TEXT('Front Page'!$F$33,"000"),TEXT('Front Page'!$F$31,"000"),"-",LEFT('Front Page'!$R$53,5),"-",LEFT(D206,1),AJ206, "-",TEXT(B206,"000")))</f>
        <v/>
      </c>
      <c r="B206" s="12" t="str">
        <f>IFERROR(IF(E206="","",MAX(B$17:B205)+1),"")</f>
        <v/>
      </c>
      <c r="C206" s="13"/>
      <c r="D206" s="29" t="str">
        <f t="shared" si="20"/>
        <v>None</v>
      </c>
      <c r="E206" s="29" t="str">
        <f t="shared" si="21"/>
        <v/>
      </c>
      <c r="F206" s="29" t="str">
        <f t="shared" si="22"/>
        <v/>
      </c>
      <c r="G206" s="363"/>
      <c r="H206" s="364"/>
      <c r="I206" s="325" t="str">
        <f t="shared" si="23"/>
        <v>No</v>
      </c>
      <c r="J206" s="314">
        <v>0</v>
      </c>
      <c r="K206" s="312">
        <v>0</v>
      </c>
      <c r="L206" s="312">
        <v>0</v>
      </c>
      <c r="M206" s="312">
        <v>0</v>
      </c>
      <c r="N206" s="312">
        <v>0</v>
      </c>
      <c r="O206" s="312">
        <v>0</v>
      </c>
      <c r="P206" s="312">
        <v>0</v>
      </c>
      <c r="Q206" s="312">
        <v>0</v>
      </c>
      <c r="R206" s="312">
        <v>0</v>
      </c>
      <c r="S206" s="312">
        <v>0</v>
      </c>
      <c r="T206" s="312">
        <v>0</v>
      </c>
      <c r="U206" s="312">
        <v>0</v>
      </c>
      <c r="V206" s="313">
        <v>1</v>
      </c>
      <c r="W206" s="313">
        <v>1</v>
      </c>
      <c r="X206" s="312">
        <v>0</v>
      </c>
      <c r="Y206" s="312">
        <v>0</v>
      </c>
      <c r="Z206" s="312">
        <v>0</v>
      </c>
      <c r="AA206" s="14">
        <v>0</v>
      </c>
      <c r="AB206" s="317"/>
      <c r="AC206" s="15" t="str">
        <f t="shared" si="227"/>
        <v/>
      </c>
      <c r="AD206" s="15" t="str">
        <f t="shared" si="228"/>
        <v/>
      </c>
      <c r="AE206" s="16" t="str">
        <f t="shared" si="229"/>
        <v>0 - 0</v>
      </c>
      <c r="AF206" s="20" t="str">
        <f t="shared" si="307"/>
        <v>Not an offer</v>
      </c>
      <c r="AG206" s="276" t="str">
        <f t="shared" si="256"/>
        <v>Not an Offer</v>
      </c>
      <c r="AH206" s="150"/>
      <c r="AI206" s="254">
        <v>190</v>
      </c>
      <c r="AJ206" s="149" t="str">
        <f t="shared" si="257"/>
        <v>00-TAG</v>
      </c>
      <c r="AK206" s="254" t="b">
        <f t="shared" si="15"/>
        <v>0</v>
      </c>
      <c r="AL206" s="254">
        <f t="shared" si="230"/>
        <v>0</v>
      </c>
      <c r="AM206" s="254">
        <f t="shared" si="258"/>
        <v>0</v>
      </c>
      <c r="AN206" s="288">
        <f t="shared" si="231"/>
        <v>0</v>
      </c>
      <c r="AO206" s="288">
        <f>IF(AND($BU206=$BV206,BU206=AO$13),$J206&amp;$K206&amp;$L206&amp;$M206&amp;$N206&amp;$O206&amp;$P206&amp;$Q206&amp;$R206&amp;$S206&amp;$T206&amp;$U206,IFERROR(MATCH($AN206,AO$17:AO205,0),-1000))</f>
        <v>1</v>
      </c>
      <c r="AP206" s="288">
        <f>IF(AND($BU206=$BV206,BV206=AP$13),$J206&amp;$K206&amp;$L206&amp;$M206&amp;$N206&amp;$O206&amp;$P206&amp;$Q206&amp;$R206&amp;$S206&amp;$T206&amp;$U206,IFERROR(MATCH($AN206,AP$17:AP205,0),-1000))</f>
        <v>1</v>
      </c>
      <c r="AQ206" s="288">
        <f>IF(AND($BU206=$BV206,BW206=AQ$13),$J206&amp;$K206&amp;$L206&amp;$M206&amp;$N206&amp;$O206&amp;$P206&amp;$Q206&amp;$R206&amp;$S206&amp;$T206&amp;$U206,IFERROR(MATCH($AN206,AQ$17:AQ205,0),-1000))</f>
        <v>1</v>
      </c>
      <c r="AR206" s="288">
        <f>IF(AND($BU206=$BV206,BX206=AR$13),$J206&amp;$K206&amp;$L206&amp;$M206&amp;$N206&amp;$O206&amp;$P206&amp;$Q206&amp;$R206&amp;$S206&amp;$T206&amp;$U206,IFERROR(MATCH($AN206,AR$17:AR205,0),-1000))</f>
        <v>1</v>
      </c>
      <c r="AS206" s="254">
        <f t="shared" si="311"/>
        <v>0</v>
      </c>
      <c r="AT206" s="261" t="str">
        <f t="shared" si="232"/>
        <v/>
      </c>
      <c r="AU206" s="254" t="str">
        <f t="shared" si="233"/>
        <v/>
      </c>
      <c r="AV206" s="254" t="str">
        <f t="shared" si="234"/>
        <v/>
      </c>
      <c r="AW206" s="254" t="str">
        <f t="shared" si="235"/>
        <v/>
      </c>
      <c r="AX206" s="254" t="str">
        <f t="shared" si="236"/>
        <v/>
      </c>
      <c r="AY206" s="254" t="str">
        <f t="shared" si="237"/>
        <v/>
      </c>
      <c r="AZ206" s="254" t="str">
        <f t="shared" si="238"/>
        <v/>
      </c>
      <c r="BA206" s="254" t="str">
        <f t="shared" si="239"/>
        <v/>
      </c>
      <c r="BB206" s="254" t="str">
        <f t="shared" si="240"/>
        <v/>
      </c>
      <c r="BC206" s="254" t="str">
        <f t="shared" si="241"/>
        <v/>
      </c>
      <c r="BD206" s="254" t="str">
        <f t="shared" si="242"/>
        <v/>
      </c>
      <c r="BE206" s="262" t="str">
        <f t="shared" si="243"/>
        <v/>
      </c>
      <c r="BF206" s="263" t="str">
        <f t="shared" si="244"/>
        <v/>
      </c>
      <c r="BG206" s="254" t="str">
        <f t="shared" si="245"/>
        <v/>
      </c>
      <c r="BH206" s="254" t="str">
        <f t="shared" si="246"/>
        <v/>
      </c>
      <c r="BI206" s="254" t="str">
        <f t="shared" si="247"/>
        <v/>
      </c>
      <c r="BJ206" s="254" t="str">
        <f t="shared" si="248"/>
        <v/>
      </c>
      <c r="BK206" s="254" t="str">
        <f t="shared" si="249"/>
        <v/>
      </c>
      <c r="BL206" s="254" t="str">
        <f t="shared" si="250"/>
        <v/>
      </c>
      <c r="BM206" s="254" t="str">
        <f t="shared" si="251"/>
        <v/>
      </c>
      <c r="BN206" s="254" t="str">
        <f t="shared" si="252"/>
        <v/>
      </c>
      <c r="BO206" s="254" t="str">
        <f t="shared" si="253"/>
        <v/>
      </c>
      <c r="BP206" s="254" t="str">
        <f t="shared" si="254"/>
        <v/>
      </c>
      <c r="BQ206" s="264" t="str">
        <f t="shared" si="255"/>
        <v/>
      </c>
      <c r="BR206" s="261" t="str">
        <f t="shared" si="56"/>
        <v/>
      </c>
      <c r="BS206" s="254" t="str">
        <f t="shared" si="57"/>
        <v/>
      </c>
      <c r="BT206" s="254" t="str">
        <f t="shared" si="312"/>
        <v/>
      </c>
      <c r="BU206" s="265" t="str">
        <f t="shared" si="313"/>
        <v/>
      </c>
      <c r="BV206" s="263" t="str">
        <f t="shared" si="58"/>
        <v/>
      </c>
      <c r="BW206" s="254" t="str">
        <f t="shared" si="314"/>
        <v/>
      </c>
      <c r="BX206" s="254" t="str">
        <f t="shared" si="315"/>
        <v/>
      </c>
      <c r="BY206" s="264" t="str">
        <f t="shared" si="59"/>
        <v/>
      </c>
      <c r="BZ206" s="254" t="str">
        <f t="shared" si="60"/>
        <v/>
      </c>
      <c r="CA206" s="254">
        <f t="shared" si="259"/>
        <v>0</v>
      </c>
      <c r="CB206" s="254">
        <f t="shared" si="260"/>
        <v>0</v>
      </c>
      <c r="CC206" s="254">
        <f t="shared" si="261"/>
        <v>0</v>
      </c>
      <c r="CD206" s="254">
        <f t="shared" si="262"/>
        <v>0</v>
      </c>
      <c r="CE206" s="254">
        <f t="shared" si="263"/>
        <v>0</v>
      </c>
      <c r="CF206" s="254">
        <f t="shared" si="264"/>
        <v>0</v>
      </c>
      <c r="CG206" s="254">
        <f t="shared" si="265"/>
        <v>0</v>
      </c>
      <c r="CH206" s="254">
        <f t="shared" si="266"/>
        <v>0</v>
      </c>
      <c r="CI206" s="254">
        <f t="shared" si="267"/>
        <v>0</v>
      </c>
      <c r="CJ206" s="254">
        <f t="shared" si="268"/>
        <v>0</v>
      </c>
      <c r="CK206" s="254">
        <f t="shared" si="269"/>
        <v>0</v>
      </c>
      <c r="CL206" s="254">
        <f t="shared" si="270"/>
        <v>0</v>
      </c>
      <c r="CM206" s="254">
        <f t="shared" si="271"/>
        <v>0</v>
      </c>
      <c r="CN206" s="254">
        <f t="shared" si="272"/>
        <v>0</v>
      </c>
      <c r="CO206" s="254">
        <f t="shared" si="273"/>
        <v>0</v>
      </c>
      <c r="CP206" s="254">
        <f t="shared" si="274"/>
        <v>0</v>
      </c>
      <c r="CQ206" s="254">
        <f t="shared" si="275"/>
        <v>0</v>
      </c>
      <c r="CR206" s="254">
        <f t="shared" si="276"/>
        <v>0</v>
      </c>
      <c r="CS206" s="254">
        <f t="shared" si="277"/>
        <v>0</v>
      </c>
      <c r="CT206" s="254">
        <f t="shared" si="278"/>
        <v>0</v>
      </c>
      <c r="CU206" s="254">
        <f t="shared" si="279"/>
        <v>0</v>
      </c>
      <c r="CV206" s="254">
        <f t="shared" si="280"/>
        <v>0</v>
      </c>
      <c r="CW206" s="254">
        <f t="shared" si="281"/>
        <v>0</v>
      </c>
      <c r="CX206" s="254">
        <f t="shared" si="282"/>
        <v>0</v>
      </c>
      <c r="CY206" s="254">
        <f t="shared" si="283"/>
        <v>0</v>
      </c>
      <c r="CZ206" s="254">
        <f t="shared" si="284"/>
        <v>0</v>
      </c>
      <c r="DA206" s="254">
        <f t="shared" si="285"/>
        <v>0</v>
      </c>
      <c r="DB206" s="254">
        <f t="shared" si="286"/>
        <v>0</v>
      </c>
      <c r="DC206" s="254">
        <f t="shared" si="287"/>
        <v>0</v>
      </c>
      <c r="DD206" s="254">
        <f t="shared" si="288"/>
        <v>0</v>
      </c>
      <c r="DE206" s="254">
        <f t="shared" si="289"/>
        <v>0</v>
      </c>
      <c r="DF206" s="254">
        <f t="shared" si="290"/>
        <v>0</v>
      </c>
      <c r="DG206" s="254">
        <f t="shared" si="291"/>
        <v>0</v>
      </c>
      <c r="DH206" s="254">
        <f t="shared" si="292"/>
        <v>0</v>
      </c>
      <c r="DI206" s="254">
        <f t="shared" si="293"/>
        <v>0</v>
      </c>
      <c r="DJ206" s="254">
        <f t="shared" si="294"/>
        <v>0</v>
      </c>
      <c r="DK206" s="254">
        <f t="shared" si="295"/>
        <v>0</v>
      </c>
      <c r="DL206" s="254">
        <f t="shared" si="296"/>
        <v>0</v>
      </c>
      <c r="DM206" s="254">
        <f t="shared" si="297"/>
        <v>0</v>
      </c>
      <c r="DN206" s="254">
        <f t="shared" si="298"/>
        <v>0</v>
      </c>
      <c r="DO206" s="254">
        <f t="shared" si="299"/>
        <v>0</v>
      </c>
      <c r="DP206" s="254">
        <f t="shared" si="300"/>
        <v>0</v>
      </c>
      <c r="DQ206" s="254">
        <f t="shared" si="301"/>
        <v>0</v>
      </c>
      <c r="DR206" s="254">
        <f t="shared" si="302"/>
        <v>0</v>
      </c>
      <c r="DS206" s="254">
        <f t="shared" si="303"/>
        <v>0</v>
      </c>
      <c r="DT206" s="254">
        <f t="shared" si="304"/>
        <v>0</v>
      </c>
      <c r="DU206" s="254">
        <f t="shared" si="305"/>
        <v>0</v>
      </c>
      <c r="DV206" s="254">
        <f t="shared" si="306"/>
        <v>0</v>
      </c>
    </row>
    <row r="207" spans="1:126" ht="24" customHeight="1">
      <c r="A207" s="11" t="str">
        <f ca="1">IF(AG207&lt;&gt;"OK","",CONCATENATE(TEXT('Front Page'!$F$33,"000"),TEXT('Front Page'!$F$31,"000"),"-",LEFT('Front Page'!$R$53,5),"-",LEFT(D207,1),AJ207, "-",TEXT(B207,"000")))</f>
        <v/>
      </c>
      <c r="B207" s="12" t="str">
        <f>IFERROR(IF(E207="","",MAX(B$17:B206)+1),"")</f>
        <v/>
      </c>
      <c r="C207" s="13"/>
      <c r="D207" s="29" t="str">
        <f t="shared" si="20"/>
        <v>None</v>
      </c>
      <c r="E207" s="29" t="str">
        <f t="shared" si="21"/>
        <v/>
      </c>
      <c r="F207" s="29" t="str">
        <f t="shared" si="22"/>
        <v/>
      </c>
      <c r="G207" s="363"/>
      <c r="H207" s="364"/>
      <c r="I207" s="325" t="str">
        <f t="shared" si="23"/>
        <v>No</v>
      </c>
      <c r="J207" s="314">
        <v>0</v>
      </c>
      <c r="K207" s="312">
        <v>0</v>
      </c>
      <c r="L207" s="312">
        <v>0</v>
      </c>
      <c r="M207" s="312">
        <v>0</v>
      </c>
      <c r="N207" s="312">
        <v>0</v>
      </c>
      <c r="O207" s="312">
        <v>0</v>
      </c>
      <c r="P207" s="312">
        <v>0</v>
      </c>
      <c r="Q207" s="312">
        <v>0</v>
      </c>
      <c r="R207" s="312">
        <v>0</v>
      </c>
      <c r="S207" s="312">
        <v>0</v>
      </c>
      <c r="T207" s="312">
        <v>0</v>
      </c>
      <c r="U207" s="312">
        <v>0</v>
      </c>
      <c r="V207" s="313">
        <v>1</v>
      </c>
      <c r="W207" s="313">
        <v>1</v>
      </c>
      <c r="X207" s="312">
        <v>0</v>
      </c>
      <c r="Y207" s="312">
        <v>0</v>
      </c>
      <c r="Z207" s="312">
        <v>0</v>
      </c>
      <c r="AA207" s="14">
        <v>0</v>
      </c>
      <c r="AB207" s="317"/>
      <c r="AC207" s="15" t="str">
        <f t="shared" si="227"/>
        <v/>
      </c>
      <c r="AD207" s="15" t="str">
        <f t="shared" si="228"/>
        <v/>
      </c>
      <c r="AE207" s="16" t="str">
        <f t="shared" si="229"/>
        <v>0 - 0</v>
      </c>
      <c r="AF207" s="20" t="str">
        <f t="shared" si="307"/>
        <v>Not an offer</v>
      </c>
      <c r="AG207" s="276" t="str">
        <f t="shared" si="256"/>
        <v>Not an Offer</v>
      </c>
      <c r="AH207" s="150"/>
      <c r="AI207" s="254">
        <v>191</v>
      </c>
      <c r="AJ207" s="149" t="str">
        <f t="shared" si="257"/>
        <v>00-TAG</v>
      </c>
      <c r="AK207" s="254" t="b">
        <f t="shared" si="15"/>
        <v>0</v>
      </c>
      <c r="AL207" s="254">
        <f t="shared" si="230"/>
        <v>0</v>
      </c>
      <c r="AM207" s="254">
        <f t="shared" si="258"/>
        <v>0</v>
      </c>
      <c r="AN207" s="288">
        <f t="shared" si="231"/>
        <v>0</v>
      </c>
      <c r="AO207" s="288">
        <f>IF(AND($BU207=$BV207,BU207=AO$13),$J207&amp;$K207&amp;$L207&amp;$M207&amp;$N207&amp;$O207&amp;$P207&amp;$Q207&amp;$R207&amp;$S207&amp;$T207&amp;$U207,IFERROR(MATCH($AN207,AO$17:AO206,0),-1000))</f>
        <v>1</v>
      </c>
      <c r="AP207" s="288">
        <f>IF(AND($BU207=$BV207,BV207=AP$13),$J207&amp;$K207&amp;$L207&amp;$M207&amp;$N207&amp;$O207&amp;$P207&amp;$Q207&amp;$R207&amp;$S207&amp;$T207&amp;$U207,IFERROR(MATCH($AN207,AP$17:AP206,0),-1000))</f>
        <v>1</v>
      </c>
      <c r="AQ207" s="288">
        <f>IF(AND($BU207=$BV207,BW207=AQ$13),$J207&amp;$K207&amp;$L207&amp;$M207&amp;$N207&amp;$O207&amp;$P207&amp;$Q207&amp;$R207&amp;$S207&amp;$T207&amp;$U207,IFERROR(MATCH($AN207,AQ$17:AQ206,0),-1000))</f>
        <v>1</v>
      </c>
      <c r="AR207" s="288">
        <f>IF(AND($BU207=$BV207,BX207=AR$13),$J207&amp;$K207&amp;$L207&amp;$M207&amp;$N207&amp;$O207&amp;$P207&amp;$Q207&amp;$R207&amp;$S207&amp;$T207&amp;$U207,IFERROR(MATCH($AN207,AR$17:AR206,0),-1000))</f>
        <v>1</v>
      </c>
      <c r="AS207" s="254">
        <f t="shared" si="311"/>
        <v>0</v>
      </c>
      <c r="AT207" s="261" t="str">
        <f t="shared" si="232"/>
        <v/>
      </c>
      <c r="AU207" s="254" t="str">
        <f t="shared" si="233"/>
        <v/>
      </c>
      <c r="AV207" s="254" t="str">
        <f t="shared" si="234"/>
        <v/>
      </c>
      <c r="AW207" s="254" t="str">
        <f t="shared" si="235"/>
        <v/>
      </c>
      <c r="AX207" s="254" t="str">
        <f t="shared" si="236"/>
        <v/>
      </c>
      <c r="AY207" s="254" t="str">
        <f t="shared" si="237"/>
        <v/>
      </c>
      <c r="AZ207" s="254" t="str">
        <f t="shared" si="238"/>
        <v/>
      </c>
      <c r="BA207" s="254" t="str">
        <f t="shared" si="239"/>
        <v/>
      </c>
      <c r="BB207" s="254" t="str">
        <f t="shared" si="240"/>
        <v/>
      </c>
      <c r="BC207" s="254" t="str">
        <f t="shared" si="241"/>
        <v/>
      </c>
      <c r="BD207" s="254" t="str">
        <f t="shared" si="242"/>
        <v/>
      </c>
      <c r="BE207" s="262" t="str">
        <f t="shared" si="243"/>
        <v/>
      </c>
      <c r="BF207" s="263" t="str">
        <f t="shared" si="244"/>
        <v/>
      </c>
      <c r="BG207" s="254" t="str">
        <f t="shared" si="245"/>
        <v/>
      </c>
      <c r="BH207" s="254" t="str">
        <f t="shared" si="246"/>
        <v/>
      </c>
      <c r="BI207" s="254" t="str">
        <f t="shared" si="247"/>
        <v/>
      </c>
      <c r="BJ207" s="254" t="str">
        <f t="shared" si="248"/>
        <v/>
      </c>
      <c r="BK207" s="254" t="str">
        <f t="shared" si="249"/>
        <v/>
      </c>
      <c r="BL207" s="254" t="str">
        <f t="shared" si="250"/>
        <v/>
      </c>
      <c r="BM207" s="254" t="str">
        <f t="shared" si="251"/>
        <v/>
      </c>
      <c r="BN207" s="254" t="str">
        <f t="shared" si="252"/>
        <v/>
      </c>
      <c r="BO207" s="254" t="str">
        <f t="shared" si="253"/>
        <v/>
      </c>
      <c r="BP207" s="254" t="str">
        <f t="shared" si="254"/>
        <v/>
      </c>
      <c r="BQ207" s="264" t="str">
        <f t="shared" si="255"/>
        <v/>
      </c>
      <c r="BR207" s="261" t="str">
        <f t="shared" si="56"/>
        <v/>
      </c>
      <c r="BS207" s="254" t="str">
        <f t="shared" si="57"/>
        <v/>
      </c>
      <c r="BT207" s="254" t="str">
        <f t="shared" si="312"/>
        <v/>
      </c>
      <c r="BU207" s="265" t="str">
        <f t="shared" si="313"/>
        <v/>
      </c>
      <c r="BV207" s="263" t="str">
        <f t="shared" si="58"/>
        <v/>
      </c>
      <c r="BW207" s="254" t="str">
        <f t="shared" si="314"/>
        <v/>
      </c>
      <c r="BX207" s="254" t="str">
        <f t="shared" si="315"/>
        <v/>
      </c>
      <c r="BY207" s="264" t="str">
        <f t="shared" si="59"/>
        <v/>
      </c>
      <c r="BZ207" s="254" t="str">
        <f t="shared" si="60"/>
        <v/>
      </c>
      <c r="CA207" s="254">
        <f t="shared" si="259"/>
        <v>0</v>
      </c>
      <c r="CB207" s="254">
        <f t="shared" si="260"/>
        <v>0</v>
      </c>
      <c r="CC207" s="254">
        <f t="shared" si="261"/>
        <v>0</v>
      </c>
      <c r="CD207" s="254">
        <f t="shared" si="262"/>
        <v>0</v>
      </c>
      <c r="CE207" s="254">
        <f t="shared" si="263"/>
        <v>0</v>
      </c>
      <c r="CF207" s="254">
        <f t="shared" si="264"/>
        <v>0</v>
      </c>
      <c r="CG207" s="254">
        <f t="shared" si="265"/>
        <v>0</v>
      </c>
      <c r="CH207" s="254">
        <f t="shared" si="266"/>
        <v>0</v>
      </c>
      <c r="CI207" s="254">
        <f t="shared" si="267"/>
        <v>0</v>
      </c>
      <c r="CJ207" s="254">
        <f t="shared" si="268"/>
        <v>0</v>
      </c>
      <c r="CK207" s="254">
        <f t="shared" si="269"/>
        <v>0</v>
      </c>
      <c r="CL207" s="254">
        <f t="shared" si="270"/>
        <v>0</v>
      </c>
      <c r="CM207" s="254">
        <f t="shared" si="271"/>
        <v>0</v>
      </c>
      <c r="CN207" s="254">
        <f t="shared" si="272"/>
        <v>0</v>
      </c>
      <c r="CO207" s="254">
        <f t="shared" si="273"/>
        <v>0</v>
      </c>
      <c r="CP207" s="254">
        <f t="shared" si="274"/>
        <v>0</v>
      </c>
      <c r="CQ207" s="254">
        <f t="shared" si="275"/>
        <v>0</v>
      </c>
      <c r="CR207" s="254">
        <f t="shared" si="276"/>
        <v>0</v>
      </c>
      <c r="CS207" s="254">
        <f t="shared" si="277"/>
        <v>0</v>
      </c>
      <c r="CT207" s="254">
        <f t="shared" si="278"/>
        <v>0</v>
      </c>
      <c r="CU207" s="254">
        <f t="shared" si="279"/>
        <v>0</v>
      </c>
      <c r="CV207" s="254">
        <f t="shared" si="280"/>
        <v>0</v>
      </c>
      <c r="CW207" s="254">
        <f t="shared" si="281"/>
        <v>0</v>
      </c>
      <c r="CX207" s="254">
        <f t="shared" si="282"/>
        <v>0</v>
      </c>
      <c r="CY207" s="254">
        <f t="shared" si="283"/>
        <v>0</v>
      </c>
      <c r="CZ207" s="254">
        <f t="shared" si="284"/>
        <v>0</v>
      </c>
      <c r="DA207" s="254">
        <f t="shared" si="285"/>
        <v>0</v>
      </c>
      <c r="DB207" s="254">
        <f t="shared" si="286"/>
        <v>0</v>
      </c>
      <c r="DC207" s="254">
        <f t="shared" si="287"/>
        <v>0</v>
      </c>
      <c r="DD207" s="254">
        <f t="shared" si="288"/>
        <v>0</v>
      </c>
      <c r="DE207" s="254">
        <f t="shared" si="289"/>
        <v>0</v>
      </c>
      <c r="DF207" s="254">
        <f t="shared" si="290"/>
        <v>0</v>
      </c>
      <c r="DG207" s="254">
        <f t="shared" si="291"/>
        <v>0</v>
      </c>
      <c r="DH207" s="254">
        <f t="shared" si="292"/>
        <v>0</v>
      </c>
      <c r="DI207" s="254">
        <f t="shared" si="293"/>
        <v>0</v>
      </c>
      <c r="DJ207" s="254">
        <f t="shared" si="294"/>
        <v>0</v>
      </c>
      <c r="DK207" s="254">
        <f t="shared" si="295"/>
        <v>0</v>
      </c>
      <c r="DL207" s="254">
        <f t="shared" si="296"/>
        <v>0</v>
      </c>
      <c r="DM207" s="254">
        <f t="shared" si="297"/>
        <v>0</v>
      </c>
      <c r="DN207" s="254">
        <f t="shared" si="298"/>
        <v>0</v>
      </c>
      <c r="DO207" s="254">
        <f t="shared" si="299"/>
        <v>0</v>
      </c>
      <c r="DP207" s="254">
        <f t="shared" si="300"/>
        <v>0</v>
      </c>
      <c r="DQ207" s="254">
        <f t="shared" si="301"/>
        <v>0</v>
      </c>
      <c r="DR207" s="254">
        <f t="shared" si="302"/>
        <v>0</v>
      </c>
      <c r="DS207" s="254">
        <f t="shared" si="303"/>
        <v>0</v>
      </c>
      <c r="DT207" s="254">
        <f t="shared" si="304"/>
        <v>0</v>
      </c>
      <c r="DU207" s="254">
        <f t="shared" si="305"/>
        <v>0</v>
      </c>
      <c r="DV207" s="254">
        <f t="shared" si="306"/>
        <v>0</v>
      </c>
    </row>
    <row r="208" spans="1:126" ht="24" customHeight="1">
      <c r="A208" s="11" t="str">
        <f ca="1">IF(AG208&lt;&gt;"OK","",CONCATENATE(TEXT('Front Page'!$F$33,"000"),TEXT('Front Page'!$F$31,"000"),"-",LEFT('Front Page'!$R$53,5),"-",LEFT(D208,1),AJ208, "-",TEXT(B208,"000")))</f>
        <v/>
      </c>
      <c r="B208" s="12" t="str">
        <f>IFERROR(IF(E208="","",MAX(B$17:B207)+1),"")</f>
        <v/>
      </c>
      <c r="C208" s="13"/>
      <c r="D208" s="29" t="str">
        <f t="shared" si="20"/>
        <v>None</v>
      </c>
      <c r="E208" s="29" t="str">
        <f t="shared" si="21"/>
        <v/>
      </c>
      <c r="F208" s="29" t="str">
        <f t="shared" si="22"/>
        <v/>
      </c>
      <c r="G208" s="363"/>
      <c r="H208" s="364"/>
      <c r="I208" s="325" t="str">
        <f t="shared" si="23"/>
        <v>No</v>
      </c>
      <c r="J208" s="314">
        <v>0</v>
      </c>
      <c r="K208" s="312">
        <v>0</v>
      </c>
      <c r="L208" s="312">
        <v>0</v>
      </c>
      <c r="M208" s="312">
        <v>0</v>
      </c>
      <c r="N208" s="312">
        <v>0</v>
      </c>
      <c r="O208" s="312">
        <v>0</v>
      </c>
      <c r="P208" s="312">
        <v>0</v>
      </c>
      <c r="Q208" s="312">
        <v>0</v>
      </c>
      <c r="R208" s="312">
        <v>0</v>
      </c>
      <c r="S208" s="312">
        <v>0</v>
      </c>
      <c r="T208" s="312">
        <v>0</v>
      </c>
      <c r="U208" s="312">
        <v>0</v>
      </c>
      <c r="V208" s="313">
        <v>1</v>
      </c>
      <c r="W208" s="313">
        <v>1</v>
      </c>
      <c r="X208" s="312">
        <v>0</v>
      </c>
      <c r="Y208" s="312">
        <v>0</v>
      </c>
      <c r="Z208" s="312">
        <v>0</v>
      </c>
      <c r="AA208" s="14">
        <v>0</v>
      </c>
      <c r="AB208" s="317"/>
      <c r="AC208" s="15" t="str">
        <f t="shared" si="227"/>
        <v/>
      </c>
      <c r="AD208" s="15" t="str">
        <f t="shared" si="228"/>
        <v/>
      </c>
      <c r="AE208" s="16" t="str">
        <f t="shared" si="229"/>
        <v>0 - 0</v>
      </c>
      <c r="AF208" s="20" t="str">
        <f t="shared" si="307"/>
        <v>Not an offer</v>
      </c>
      <c r="AG208" s="276" t="str">
        <f t="shared" si="256"/>
        <v>Not an Offer</v>
      </c>
      <c r="AH208" s="150"/>
      <c r="AI208" s="254">
        <v>192</v>
      </c>
      <c r="AJ208" s="149" t="str">
        <f t="shared" si="257"/>
        <v>00-TAG</v>
      </c>
      <c r="AK208" s="254" t="b">
        <f t="shared" si="15"/>
        <v>0</v>
      </c>
      <c r="AL208" s="254">
        <f t="shared" si="230"/>
        <v>0</v>
      </c>
      <c r="AM208" s="254">
        <f t="shared" si="258"/>
        <v>0</v>
      </c>
      <c r="AN208" s="288">
        <f t="shared" si="231"/>
        <v>0</v>
      </c>
      <c r="AO208" s="288">
        <f>IF(AND($BU208=$BV208,BU208=AO$13),$J208&amp;$K208&amp;$L208&amp;$M208&amp;$N208&amp;$O208&amp;$P208&amp;$Q208&amp;$R208&amp;$S208&amp;$T208&amp;$U208,IFERROR(MATCH($AN208,AO$17:AO207,0),-1000))</f>
        <v>1</v>
      </c>
      <c r="AP208" s="288">
        <f>IF(AND($BU208=$BV208,BV208=AP$13),$J208&amp;$K208&amp;$L208&amp;$M208&amp;$N208&amp;$O208&amp;$P208&amp;$Q208&amp;$R208&amp;$S208&amp;$T208&amp;$U208,IFERROR(MATCH($AN208,AP$17:AP207,0),-1000))</f>
        <v>1</v>
      </c>
      <c r="AQ208" s="288">
        <f>IF(AND($BU208=$BV208,BW208=AQ$13),$J208&amp;$K208&amp;$L208&amp;$M208&amp;$N208&amp;$O208&amp;$P208&amp;$Q208&amp;$R208&amp;$S208&amp;$T208&amp;$U208,IFERROR(MATCH($AN208,AQ$17:AQ207,0),-1000))</f>
        <v>1</v>
      </c>
      <c r="AR208" s="288">
        <f>IF(AND($BU208=$BV208,BX208=AR$13),$J208&amp;$K208&amp;$L208&amp;$M208&amp;$N208&amp;$O208&amp;$P208&amp;$Q208&amp;$R208&amp;$S208&amp;$T208&amp;$U208,IFERROR(MATCH($AN208,AR$17:AR207,0),-1000))</f>
        <v>1</v>
      </c>
      <c r="AS208" s="254">
        <f t="shared" si="311"/>
        <v>0</v>
      </c>
      <c r="AT208" s="261" t="str">
        <f t="shared" si="232"/>
        <v/>
      </c>
      <c r="AU208" s="254" t="str">
        <f t="shared" si="233"/>
        <v/>
      </c>
      <c r="AV208" s="254" t="str">
        <f t="shared" si="234"/>
        <v/>
      </c>
      <c r="AW208" s="254" t="str">
        <f t="shared" si="235"/>
        <v/>
      </c>
      <c r="AX208" s="254" t="str">
        <f t="shared" si="236"/>
        <v/>
      </c>
      <c r="AY208" s="254" t="str">
        <f t="shared" si="237"/>
        <v/>
      </c>
      <c r="AZ208" s="254" t="str">
        <f t="shared" si="238"/>
        <v/>
      </c>
      <c r="BA208" s="254" t="str">
        <f t="shared" si="239"/>
        <v/>
      </c>
      <c r="BB208" s="254" t="str">
        <f t="shared" si="240"/>
        <v/>
      </c>
      <c r="BC208" s="254" t="str">
        <f t="shared" si="241"/>
        <v/>
      </c>
      <c r="BD208" s="254" t="str">
        <f t="shared" si="242"/>
        <v/>
      </c>
      <c r="BE208" s="262" t="str">
        <f t="shared" si="243"/>
        <v/>
      </c>
      <c r="BF208" s="263" t="str">
        <f t="shared" si="244"/>
        <v/>
      </c>
      <c r="BG208" s="254" t="str">
        <f t="shared" si="245"/>
        <v/>
      </c>
      <c r="BH208" s="254" t="str">
        <f t="shared" si="246"/>
        <v/>
      </c>
      <c r="BI208" s="254" t="str">
        <f t="shared" si="247"/>
        <v/>
      </c>
      <c r="BJ208" s="254" t="str">
        <f t="shared" si="248"/>
        <v/>
      </c>
      <c r="BK208" s="254" t="str">
        <f t="shared" si="249"/>
        <v/>
      </c>
      <c r="BL208" s="254" t="str">
        <f t="shared" si="250"/>
        <v/>
      </c>
      <c r="BM208" s="254" t="str">
        <f t="shared" si="251"/>
        <v/>
      </c>
      <c r="BN208" s="254" t="str">
        <f t="shared" si="252"/>
        <v/>
      </c>
      <c r="BO208" s="254" t="str">
        <f t="shared" si="253"/>
        <v/>
      </c>
      <c r="BP208" s="254" t="str">
        <f t="shared" si="254"/>
        <v/>
      </c>
      <c r="BQ208" s="264" t="str">
        <f t="shared" si="255"/>
        <v/>
      </c>
      <c r="BR208" s="261" t="str">
        <f t="shared" si="56"/>
        <v/>
      </c>
      <c r="BS208" s="254" t="str">
        <f t="shared" si="57"/>
        <v/>
      </c>
      <c r="BT208" s="254" t="str">
        <f t="shared" si="312"/>
        <v/>
      </c>
      <c r="BU208" s="265" t="str">
        <f t="shared" si="313"/>
        <v/>
      </c>
      <c r="BV208" s="263" t="str">
        <f t="shared" si="58"/>
        <v/>
      </c>
      <c r="BW208" s="254" t="str">
        <f t="shared" si="314"/>
        <v/>
      </c>
      <c r="BX208" s="254" t="str">
        <f t="shared" si="315"/>
        <v/>
      </c>
      <c r="BY208" s="264" t="str">
        <f t="shared" si="59"/>
        <v/>
      </c>
      <c r="BZ208" s="254" t="str">
        <f t="shared" si="60"/>
        <v/>
      </c>
      <c r="CA208" s="254">
        <f t="shared" si="259"/>
        <v>0</v>
      </c>
      <c r="CB208" s="254">
        <f t="shared" si="260"/>
        <v>0</v>
      </c>
      <c r="CC208" s="254">
        <f t="shared" si="261"/>
        <v>0</v>
      </c>
      <c r="CD208" s="254">
        <f t="shared" si="262"/>
        <v>0</v>
      </c>
      <c r="CE208" s="254">
        <f t="shared" si="263"/>
        <v>0</v>
      </c>
      <c r="CF208" s="254">
        <f t="shared" si="264"/>
        <v>0</v>
      </c>
      <c r="CG208" s="254">
        <f t="shared" si="265"/>
        <v>0</v>
      </c>
      <c r="CH208" s="254">
        <f t="shared" si="266"/>
        <v>0</v>
      </c>
      <c r="CI208" s="254">
        <f t="shared" si="267"/>
        <v>0</v>
      </c>
      <c r="CJ208" s="254">
        <f t="shared" si="268"/>
        <v>0</v>
      </c>
      <c r="CK208" s="254">
        <f t="shared" si="269"/>
        <v>0</v>
      </c>
      <c r="CL208" s="254">
        <f t="shared" si="270"/>
        <v>0</v>
      </c>
      <c r="CM208" s="254">
        <f t="shared" si="271"/>
        <v>0</v>
      </c>
      <c r="CN208" s="254">
        <f t="shared" si="272"/>
        <v>0</v>
      </c>
      <c r="CO208" s="254">
        <f t="shared" si="273"/>
        <v>0</v>
      </c>
      <c r="CP208" s="254">
        <f t="shared" si="274"/>
        <v>0</v>
      </c>
      <c r="CQ208" s="254">
        <f t="shared" si="275"/>
        <v>0</v>
      </c>
      <c r="CR208" s="254">
        <f t="shared" si="276"/>
        <v>0</v>
      </c>
      <c r="CS208" s="254">
        <f t="shared" si="277"/>
        <v>0</v>
      </c>
      <c r="CT208" s="254">
        <f t="shared" si="278"/>
        <v>0</v>
      </c>
      <c r="CU208" s="254">
        <f t="shared" si="279"/>
        <v>0</v>
      </c>
      <c r="CV208" s="254">
        <f t="shared" si="280"/>
        <v>0</v>
      </c>
      <c r="CW208" s="254">
        <f t="shared" si="281"/>
        <v>0</v>
      </c>
      <c r="CX208" s="254">
        <f t="shared" si="282"/>
        <v>0</v>
      </c>
      <c r="CY208" s="254">
        <f t="shared" si="283"/>
        <v>0</v>
      </c>
      <c r="CZ208" s="254">
        <f t="shared" si="284"/>
        <v>0</v>
      </c>
      <c r="DA208" s="254">
        <f t="shared" si="285"/>
        <v>0</v>
      </c>
      <c r="DB208" s="254">
        <f t="shared" si="286"/>
        <v>0</v>
      </c>
      <c r="DC208" s="254">
        <f t="shared" si="287"/>
        <v>0</v>
      </c>
      <c r="DD208" s="254">
        <f t="shared" si="288"/>
        <v>0</v>
      </c>
      <c r="DE208" s="254">
        <f t="shared" si="289"/>
        <v>0</v>
      </c>
      <c r="DF208" s="254">
        <f t="shared" si="290"/>
        <v>0</v>
      </c>
      <c r="DG208" s="254">
        <f t="shared" si="291"/>
        <v>0</v>
      </c>
      <c r="DH208" s="254">
        <f t="shared" si="292"/>
        <v>0</v>
      </c>
      <c r="DI208" s="254">
        <f t="shared" si="293"/>
        <v>0</v>
      </c>
      <c r="DJ208" s="254">
        <f t="shared" si="294"/>
        <v>0</v>
      </c>
      <c r="DK208" s="254">
        <f t="shared" si="295"/>
        <v>0</v>
      </c>
      <c r="DL208" s="254">
        <f t="shared" si="296"/>
        <v>0</v>
      </c>
      <c r="DM208" s="254">
        <f t="shared" si="297"/>
        <v>0</v>
      </c>
      <c r="DN208" s="254">
        <f t="shared" si="298"/>
        <v>0</v>
      </c>
      <c r="DO208" s="254">
        <f t="shared" si="299"/>
        <v>0</v>
      </c>
      <c r="DP208" s="254">
        <f t="shared" si="300"/>
        <v>0</v>
      </c>
      <c r="DQ208" s="254">
        <f t="shared" si="301"/>
        <v>0</v>
      </c>
      <c r="DR208" s="254">
        <f t="shared" si="302"/>
        <v>0</v>
      </c>
      <c r="DS208" s="254">
        <f t="shared" si="303"/>
        <v>0</v>
      </c>
      <c r="DT208" s="254">
        <f t="shared" si="304"/>
        <v>0</v>
      </c>
      <c r="DU208" s="254">
        <f t="shared" si="305"/>
        <v>0</v>
      </c>
      <c r="DV208" s="254">
        <f t="shared" si="306"/>
        <v>0</v>
      </c>
    </row>
    <row r="209" spans="1:126" ht="24" customHeight="1">
      <c r="A209" s="11" t="str">
        <f ca="1">IF(AG209&lt;&gt;"OK","",CONCATENATE(TEXT('Front Page'!$F$33,"000"),TEXT('Front Page'!$F$31,"000"),"-",LEFT('Front Page'!$R$53,5),"-",LEFT(D209,1),AJ209, "-",TEXT(B209,"000")))</f>
        <v/>
      </c>
      <c r="B209" s="12" t="str">
        <f>IFERROR(IF(E209="","",MAX(B$17:B208)+1),"")</f>
        <v/>
      </c>
      <c r="C209" s="13"/>
      <c r="D209" s="29" t="str">
        <f t="shared" si="20"/>
        <v>None</v>
      </c>
      <c r="E209" s="29" t="str">
        <f t="shared" si="21"/>
        <v/>
      </c>
      <c r="F209" s="29" t="str">
        <f t="shared" si="22"/>
        <v/>
      </c>
      <c r="G209" s="363"/>
      <c r="H209" s="364"/>
      <c r="I209" s="325" t="str">
        <f t="shared" si="23"/>
        <v>No</v>
      </c>
      <c r="J209" s="314">
        <v>0</v>
      </c>
      <c r="K209" s="312">
        <v>0</v>
      </c>
      <c r="L209" s="312">
        <v>0</v>
      </c>
      <c r="M209" s="312">
        <v>0</v>
      </c>
      <c r="N209" s="312">
        <v>0</v>
      </c>
      <c r="O209" s="312">
        <v>0</v>
      </c>
      <c r="P209" s="312">
        <v>0</v>
      </c>
      <c r="Q209" s="312">
        <v>0</v>
      </c>
      <c r="R209" s="312">
        <v>0</v>
      </c>
      <c r="S209" s="312">
        <v>0</v>
      </c>
      <c r="T209" s="312">
        <v>0</v>
      </c>
      <c r="U209" s="312">
        <v>0</v>
      </c>
      <c r="V209" s="313">
        <v>1</v>
      </c>
      <c r="W209" s="313">
        <v>1</v>
      </c>
      <c r="X209" s="312">
        <v>0</v>
      </c>
      <c r="Y209" s="312">
        <v>0</v>
      </c>
      <c r="Z209" s="312">
        <v>0</v>
      </c>
      <c r="AA209" s="14">
        <v>0</v>
      </c>
      <c r="AB209" s="317"/>
      <c r="AC209" s="15" t="str">
        <f t="shared" ref="AC209:AC272" si="316">IF(SUM(X209:AA209)=0,"",SUM(J209:U209)*V209*SUM(X209:AA209)/1000)</f>
        <v/>
      </c>
      <c r="AD209" s="15" t="str">
        <f t="shared" ref="AD209:AD272" si="317">IF(SUM(X209:AA209)=0,"",SUM(J209:U209)*V209*SUM(X209:AA209)/1000)</f>
        <v/>
      </c>
      <c r="AE209" s="16" t="str">
        <f t="shared" ref="AE209:AE272" si="318">ROUND(SUM($J209:$U209),0)*V209&amp;" - "&amp;ROUND(SUM($J209:$U209)*W209,0)</f>
        <v>0 - 0</v>
      </c>
      <c r="AF209" s="20" t="str">
        <f t="shared" si="307"/>
        <v>Not an offer</v>
      </c>
      <c r="AG209" s="276" t="str">
        <f t="shared" si="256"/>
        <v>Not an Offer</v>
      </c>
      <c r="AH209" s="150"/>
      <c r="AI209" s="254">
        <v>193</v>
      </c>
      <c r="AJ209" s="149" t="str">
        <f t="shared" si="257"/>
        <v>00-TAG</v>
      </c>
      <c r="AK209" s="254" t="b">
        <f t="shared" si="15"/>
        <v>0</v>
      </c>
      <c r="AL209" s="254">
        <f t="shared" ref="AL209:AL272" si="319">IF(B209&lt;&gt;"",IF(AG209&lt;&gt;"OK",1,0),IF(AG209="Not an Offer",0,1))</f>
        <v>0</v>
      </c>
      <c r="AM209" s="254">
        <f t="shared" si="258"/>
        <v>0</v>
      </c>
      <c r="AN209" s="288">
        <f t="shared" ref="AN209:AN272" si="320">IF($BU209&lt;&gt;$BV209,$J209&amp;$K209&amp;$L209&amp;$M209&amp;$N209&amp;$O209&amp;$P209&amp;$Q209&amp;$R209&amp;$S209&amp;$T209&amp;$U209,0)</f>
        <v>0</v>
      </c>
      <c r="AO209" s="288">
        <f>IF(AND($BU209=$BV209,BU209=AO$13),$J209&amp;$K209&amp;$L209&amp;$M209&amp;$N209&amp;$O209&amp;$P209&amp;$Q209&amp;$R209&amp;$S209&amp;$T209&amp;$U209,IFERROR(MATCH($AN209,AO$17:AO208,0),-1000))</f>
        <v>1</v>
      </c>
      <c r="AP209" s="288">
        <f>IF(AND($BU209=$BV209,BV209=AP$13),$J209&amp;$K209&amp;$L209&amp;$M209&amp;$N209&amp;$O209&amp;$P209&amp;$Q209&amp;$R209&amp;$S209&amp;$T209&amp;$U209,IFERROR(MATCH($AN209,AP$17:AP208,0),-1000))</f>
        <v>1</v>
      </c>
      <c r="AQ209" s="288">
        <f>IF(AND($BU209=$BV209,BW209=AQ$13),$J209&amp;$K209&amp;$L209&amp;$M209&amp;$N209&amp;$O209&amp;$P209&amp;$Q209&amp;$R209&amp;$S209&amp;$T209&amp;$U209,IFERROR(MATCH($AN209,AQ$17:AQ208,0),-1000))</f>
        <v>1</v>
      </c>
      <c r="AR209" s="288">
        <f>IF(AND($BU209=$BV209,BX209=AR$13),$J209&amp;$K209&amp;$L209&amp;$M209&amp;$N209&amp;$O209&amp;$P209&amp;$Q209&amp;$R209&amp;$S209&amp;$T209&amp;$U209,IFERROR(MATCH($AN209,AR$17:AR208,0),-1000))</f>
        <v>1</v>
      </c>
      <c r="AS209" s="254">
        <f t="shared" si="311"/>
        <v>0</v>
      </c>
      <c r="AT209" s="261" t="str">
        <f t="shared" ref="AT209:AT272" si="321">IF(J209&lt;&gt;0,AT$14,"")</f>
        <v/>
      </c>
      <c r="AU209" s="254" t="str">
        <f t="shared" ref="AU209:AU272" si="322">IF(K209&lt;&gt;0,MIN(AT209,AU$14),AT209)</f>
        <v/>
      </c>
      <c r="AV209" s="254" t="str">
        <f t="shared" ref="AV209:AV272" si="323">IF(L209&lt;&gt;0,MIN(AU209,AV$14),AU209)</f>
        <v/>
      </c>
      <c r="AW209" s="254" t="str">
        <f t="shared" ref="AW209:AW272" si="324">IF(M209&lt;&gt;0,MIN(AV209,AW$14),AV209)</f>
        <v/>
      </c>
      <c r="AX209" s="254" t="str">
        <f t="shared" ref="AX209:AX272" si="325">IF(N209&lt;&gt;0,MIN(AW209,AX$14),AW209)</f>
        <v/>
      </c>
      <c r="AY209" s="254" t="str">
        <f t="shared" ref="AY209:AY272" si="326">IF(O209&lt;&gt;0,MIN(AX209,AY$14),AX209)</f>
        <v/>
      </c>
      <c r="AZ209" s="254" t="str">
        <f t="shared" ref="AZ209:AZ272" si="327">IF(P209&lt;&gt;0,MIN(AY209,AZ$14),AY209)</f>
        <v/>
      </c>
      <c r="BA209" s="254" t="str">
        <f t="shared" ref="BA209:BA272" si="328">IF(Q209&lt;&gt;0,MIN(AZ209,BA$14),AZ209)</f>
        <v/>
      </c>
      <c r="BB209" s="254" t="str">
        <f t="shared" ref="BB209:BB272" si="329">IF(R209&lt;&gt;0,MIN(BA209,BB$14),BA209)</f>
        <v/>
      </c>
      <c r="BC209" s="254" t="str">
        <f t="shared" ref="BC209:BC272" si="330">IF(S209&lt;&gt;0,MIN(BB209,BC$14),BB209)</f>
        <v/>
      </c>
      <c r="BD209" s="254" t="str">
        <f t="shared" ref="BD209:BD272" si="331">IF(T209&lt;&gt;0,MIN(BC209,BD$14),BC209)</f>
        <v/>
      </c>
      <c r="BE209" s="262" t="str">
        <f t="shared" ref="BE209:BE272" si="332">IF(U209&lt;&gt;0,MIN(BD209,BE$14),BD209)</f>
        <v/>
      </c>
      <c r="BF209" s="263" t="str">
        <f t="shared" ref="BF209:BF272" si="333">IF(J209&lt;&gt;0,MAX(BG209,BF$14),BG209)</f>
        <v/>
      </c>
      <c r="BG209" s="254" t="str">
        <f t="shared" ref="BG209:BG272" si="334">IF(K209&lt;&gt;0,MAX(BH209,BG$14),BH209)</f>
        <v/>
      </c>
      <c r="BH209" s="254" t="str">
        <f t="shared" ref="BH209:BH272" si="335">IF(L209&lt;&gt;0,MAX(BI209,BH$14),BI209)</f>
        <v/>
      </c>
      <c r="BI209" s="254" t="str">
        <f t="shared" ref="BI209:BI272" si="336">IF(M209&lt;&gt;0,MAX(BJ209,BI$14),BJ209)</f>
        <v/>
      </c>
      <c r="BJ209" s="254" t="str">
        <f t="shared" ref="BJ209:BJ272" si="337">IF(N209&lt;&gt;0,MAX(BK209,BJ$14),BK209)</f>
        <v/>
      </c>
      <c r="BK209" s="254" t="str">
        <f t="shared" ref="BK209:BK272" si="338">IF(O209&lt;&gt;0,MAX(BL209,BK$14),BL209)</f>
        <v/>
      </c>
      <c r="BL209" s="254" t="str">
        <f t="shared" ref="BL209:BL272" si="339">IF(P209&lt;&gt;0,MAX(BM209,BL$14),BM209)</f>
        <v/>
      </c>
      <c r="BM209" s="254" t="str">
        <f t="shared" ref="BM209:BM272" si="340">IF(Q209&lt;&gt;0,MAX(BN209,BM$14),BN209)</f>
        <v/>
      </c>
      <c r="BN209" s="254" t="str">
        <f t="shared" ref="BN209:BN272" si="341">IF(R209&lt;&gt;0,MAX(BO209,BN$14),BO209)</f>
        <v/>
      </c>
      <c r="BO209" s="254" t="str">
        <f t="shared" ref="BO209:BO272" si="342">IF(S209&lt;&gt;0,MAX(BP209,BO$14),BP209)</f>
        <v/>
      </c>
      <c r="BP209" s="254" t="str">
        <f t="shared" ref="BP209:BP272" si="343">IF(T209&lt;&gt;0,MAX(BQ209,BP$14),BQ209)</f>
        <v/>
      </c>
      <c r="BQ209" s="264" t="str">
        <f t="shared" ref="BQ209:BQ272" si="344">IF(U209&lt;&gt;0,BQ$14,"")</f>
        <v/>
      </c>
      <c r="BR209" s="261" t="str">
        <f t="shared" si="56"/>
        <v/>
      </c>
      <c r="BS209" s="254" t="str">
        <f t="shared" si="57"/>
        <v/>
      </c>
      <c r="BT209" s="254" t="str">
        <f t="shared" si="312"/>
        <v/>
      </c>
      <c r="BU209" s="265" t="str">
        <f t="shared" si="313"/>
        <v/>
      </c>
      <c r="BV209" s="263" t="str">
        <f t="shared" si="58"/>
        <v/>
      </c>
      <c r="BW209" s="254" t="str">
        <f t="shared" si="314"/>
        <v/>
      </c>
      <c r="BX209" s="254" t="str">
        <f t="shared" si="315"/>
        <v/>
      </c>
      <c r="BY209" s="264" t="str">
        <f t="shared" si="59"/>
        <v/>
      </c>
      <c r="BZ209" s="254" t="str">
        <f t="shared" si="60"/>
        <v/>
      </c>
      <c r="CA209" s="254">
        <f t="shared" si="259"/>
        <v>0</v>
      </c>
      <c r="CB209" s="254">
        <f t="shared" si="260"/>
        <v>0</v>
      </c>
      <c r="CC209" s="254">
        <f t="shared" si="261"/>
        <v>0</v>
      </c>
      <c r="CD209" s="254">
        <f t="shared" si="262"/>
        <v>0</v>
      </c>
      <c r="CE209" s="254">
        <f t="shared" si="263"/>
        <v>0</v>
      </c>
      <c r="CF209" s="254">
        <f t="shared" si="264"/>
        <v>0</v>
      </c>
      <c r="CG209" s="254">
        <f t="shared" si="265"/>
        <v>0</v>
      </c>
      <c r="CH209" s="254">
        <f t="shared" si="266"/>
        <v>0</v>
      </c>
      <c r="CI209" s="254">
        <f t="shared" si="267"/>
        <v>0</v>
      </c>
      <c r="CJ209" s="254">
        <f t="shared" si="268"/>
        <v>0</v>
      </c>
      <c r="CK209" s="254">
        <f t="shared" si="269"/>
        <v>0</v>
      </c>
      <c r="CL209" s="254">
        <f t="shared" si="270"/>
        <v>0</v>
      </c>
      <c r="CM209" s="254">
        <f t="shared" si="271"/>
        <v>0</v>
      </c>
      <c r="CN209" s="254">
        <f t="shared" si="272"/>
        <v>0</v>
      </c>
      <c r="CO209" s="254">
        <f t="shared" si="273"/>
        <v>0</v>
      </c>
      <c r="CP209" s="254">
        <f t="shared" si="274"/>
        <v>0</v>
      </c>
      <c r="CQ209" s="254">
        <f t="shared" si="275"/>
        <v>0</v>
      </c>
      <c r="CR209" s="254">
        <f t="shared" si="276"/>
        <v>0</v>
      </c>
      <c r="CS209" s="254">
        <f t="shared" si="277"/>
        <v>0</v>
      </c>
      <c r="CT209" s="254">
        <f t="shared" si="278"/>
        <v>0</v>
      </c>
      <c r="CU209" s="254">
        <f t="shared" si="279"/>
        <v>0</v>
      </c>
      <c r="CV209" s="254">
        <f t="shared" si="280"/>
        <v>0</v>
      </c>
      <c r="CW209" s="254">
        <f t="shared" si="281"/>
        <v>0</v>
      </c>
      <c r="CX209" s="254">
        <f t="shared" si="282"/>
        <v>0</v>
      </c>
      <c r="CY209" s="254">
        <f t="shared" si="283"/>
        <v>0</v>
      </c>
      <c r="CZ209" s="254">
        <f t="shared" si="284"/>
        <v>0</v>
      </c>
      <c r="DA209" s="254">
        <f t="shared" si="285"/>
        <v>0</v>
      </c>
      <c r="DB209" s="254">
        <f t="shared" si="286"/>
        <v>0</v>
      </c>
      <c r="DC209" s="254">
        <f t="shared" si="287"/>
        <v>0</v>
      </c>
      <c r="DD209" s="254">
        <f t="shared" si="288"/>
        <v>0</v>
      </c>
      <c r="DE209" s="254">
        <f t="shared" si="289"/>
        <v>0</v>
      </c>
      <c r="DF209" s="254">
        <f t="shared" si="290"/>
        <v>0</v>
      </c>
      <c r="DG209" s="254">
        <f t="shared" si="291"/>
        <v>0</v>
      </c>
      <c r="DH209" s="254">
        <f t="shared" si="292"/>
        <v>0</v>
      </c>
      <c r="DI209" s="254">
        <f t="shared" si="293"/>
        <v>0</v>
      </c>
      <c r="DJ209" s="254">
        <f t="shared" si="294"/>
        <v>0</v>
      </c>
      <c r="DK209" s="254">
        <f t="shared" si="295"/>
        <v>0</v>
      </c>
      <c r="DL209" s="254">
        <f t="shared" si="296"/>
        <v>0</v>
      </c>
      <c r="DM209" s="254">
        <f t="shared" si="297"/>
        <v>0</v>
      </c>
      <c r="DN209" s="254">
        <f t="shared" si="298"/>
        <v>0</v>
      </c>
      <c r="DO209" s="254">
        <f t="shared" si="299"/>
        <v>0</v>
      </c>
      <c r="DP209" s="254">
        <f t="shared" si="300"/>
        <v>0</v>
      </c>
      <c r="DQ209" s="254">
        <f t="shared" si="301"/>
        <v>0</v>
      </c>
      <c r="DR209" s="254">
        <f t="shared" si="302"/>
        <v>0</v>
      </c>
      <c r="DS209" s="254">
        <f t="shared" si="303"/>
        <v>0</v>
      </c>
      <c r="DT209" s="254">
        <f t="shared" si="304"/>
        <v>0</v>
      </c>
      <c r="DU209" s="254">
        <f t="shared" si="305"/>
        <v>0</v>
      </c>
      <c r="DV209" s="254">
        <f t="shared" si="306"/>
        <v>0</v>
      </c>
    </row>
    <row r="210" spans="1:126" ht="24" customHeight="1">
      <c r="A210" s="11" t="str">
        <f ca="1">IF(AG210&lt;&gt;"OK","",CONCATENATE(TEXT('Front Page'!$F$33,"000"),TEXT('Front Page'!$F$31,"000"),"-",LEFT('Front Page'!$R$53,5),"-",LEFT(D210,1),AJ210, "-",TEXT(B210,"000")))</f>
        <v/>
      </c>
      <c r="B210" s="12" t="str">
        <f>IFERROR(IF(E210="","",MAX(B$17:B209)+1),"")</f>
        <v/>
      </c>
      <c r="C210" s="13"/>
      <c r="D210" s="29" t="str">
        <f t="shared" si="20"/>
        <v>None</v>
      </c>
      <c r="E210" s="29" t="str">
        <f t="shared" si="21"/>
        <v/>
      </c>
      <c r="F210" s="29" t="str">
        <f t="shared" si="22"/>
        <v/>
      </c>
      <c r="G210" s="363"/>
      <c r="H210" s="364"/>
      <c r="I210" s="325" t="str">
        <f t="shared" si="23"/>
        <v>No</v>
      </c>
      <c r="J210" s="314">
        <v>0</v>
      </c>
      <c r="K210" s="312">
        <v>0</v>
      </c>
      <c r="L210" s="312">
        <v>0</v>
      </c>
      <c r="M210" s="312">
        <v>0</v>
      </c>
      <c r="N210" s="312">
        <v>0</v>
      </c>
      <c r="O210" s="312">
        <v>0</v>
      </c>
      <c r="P210" s="312">
        <v>0</v>
      </c>
      <c r="Q210" s="312">
        <v>0</v>
      </c>
      <c r="R210" s="312">
        <v>0</v>
      </c>
      <c r="S210" s="312">
        <v>0</v>
      </c>
      <c r="T210" s="312">
        <v>0</v>
      </c>
      <c r="U210" s="312">
        <v>0</v>
      </c>
      <c r="V210" s="313">
        <v>1</v>
      </c>
      <c r="W210" s="313">
        <v>1</v>
      </c>
      <c r="X210" s="312">
        <v>0</v>
      </c>
      <c r="Y210" s="312">
        <v>0</v>
      </c>
      <c r="Z210" s="312">
        <v>0</v>
      </c>
      <c r="AA210" s="14">
        <v>0</v>
      </c>
      <c r="AB210" s="317"/>
      <c r="AC210" s="15" t="str">
        <f t="shared" si="316"/>
        <v/>
      </c>
      <c r="AD210" s="15" t="str">
        <f t="shared" si="317"/>
        <v/>
      </c>
      <c r="AE210" s="16" t="str">
        <f t="shared" si="318"/>
        <v>0 - 0</v>
      </c>
      <c r="AF210" s="20" t="str">
        <f t="shared" si="307"/>
        <v>Not an offer</v>
      </c>
      <c r="AG210" s="276" t="str">
        <f t="shared" ref="AG210:AG273" si="345">IF(SUM(X210:AA210)&lt;&gt;0,IF(OR(MOD(ROUND(SUM(J210:AA210),10),ROUND(SUM(J210:AA210),2))&gt;0,COUNT(J210:W210)&lt;14),"Check that entries are numbers rounded to two decimal points",IF(B210="","Enter Capacity",IF(AK210,"Capacity Price has to span the entire term, no gap years",IF(AS210=0,IF(W210&lt;V210,"Check Blocks","OK"),AS210)))),"Not an Offer")</f>
        <v>Not an Offer</v>
      </c>
      <c r="AH210" s="150"/>
      <c r="AI210" s="254">
        <v>194</v>
      </c>
      <c r="AJ210" s="149" t="str">
        <f t="shared" ref="AJ210:AJ273" si="346">IF(AND(X210&lt;&gt;0,Y210&lt;&gt;0),90,IF(X210&lt;&gt;0,19,IF(Y210&lt;&gt;0,20,"00")))&amp;"-TAG"</f>
        <v>00-TAG</v>
      </c>
      <c r="AK210" s="254" t="b">
        <f t="shared" si="15"/>
        <v>0</v>
      </c>
      <c r="AL210" s="254">
        <f t="shared" si="319"/>
        <v>0</v>
      </c>
      <c r="AM210" s="254">
        <f t="shared" ref="AM210:AM273" si="347">IF(AG210="OK",IF(ROW(B210)-16=B210,0,1),0)</f>
        <v>0</v>
      </c>
      <c r="AN210" s="288">
        <f t="shared" si="320"/>
        <v>0</v>
      </c>
      <c r="AO210" s="288">
        <f>IF(AND($BU210=$BV210,BU210=AO$13),$J210&amp;$K210&amp;$L210&amp;$M210&amp;$N210&amp;$O210&amp;$P210&amp;$Q210&amp;$R210&amp;$S210&amp;$T210&amp;$U210,IFERROR(MATCH($AN210,AO$17:AO209,0),-1000))</f>
        <v>1</v>
      </c>
      <c r="AP210" s="288">
        <f>IF(AND($BU210=$BV210,BV210=AP$13),$J210&amp;$K210&amp;$L210&amp;$M210&amp;$N210&amp;$O210&amp;$P210&amp;$Q210&amp;$R210&amp;$S210&amp;$T210&amp;$U210,IFERROR(MATCH($AN210,AP$17:AP209,0),-1000))</f>
        <v>1</v>
      </c>
      <c r="AQ210" s="288">
        <f>IF(AND($BU210=$BV210,BW210=AQ$13),$J210&amp;$K210&amp;$L210&amp;$M210&amp;$N210&amp;$O210&amp;$P210&amp;$Q210&amp;$R210&amp;$S210&amp;$T210&amp;$U210,IFERROR(MATCH($AN210,AQ$17:AQ209,0),-1000))</f>
        <v>1</v>
      </c>
      <c r="AR210" s="288">
        <f>IF(AND($BU210=$BV210,BX210=AR$13),$J210&amp;$K210&amp;$L210&amp;$M210&amp;$N210&amp;$O210&amp;$P210&amp;$Q210&amp;$R210&amp;$S210&amp;$T210&amp;$U210,IFERROR(MATCH($AN210,AR$17:AR209,0),-1000))</f>
        <v>1</v>
      </c>
      <c r="AS210" s="254">
        <f t="shared" si="311"/>
        <v>0</v>
      </c>
      <c r="AT210" s="261" t="str">
        <f t="shared" si="321"/>
        <v/>
      </c>
      <c r="AU210" s="254" t="str">
        <f t="shared" si="322"/>
        <v/>
      </c>
      <c r="AV210" s="254" t="str">
        <f t="shared" si="323"/>
        <v/>
      </c>
      <c r="AW210" s="254" t="str">
        <f t="shared" si="324"/>
        <v/>
      </c>
      <c r="AX210" s="254" t="str">
        <f t="shared" si="325"/>
        <v/>
      </c>
      <c r="AY210" s="254" t="str">
        <f t="shared" si="326"/>
        <v/>
      </c>
      <c r="AZ210" s="254" t="str">
        <f t="shared" si="327"/>
        <v/>
      </c>
      <c r="BA210" s="254" t="str">
        <f t="shared" si="328"/>
        <v/>
      </c>
      <c r="BB210" s="254" t="str">
        <f t="shared" si="329"/>
        <v/>
      </c>
      <c r="BC210" s="254" t="str">
        <f t="shared" si="330"/>
        <v/>
      </c>
      <c r="BD210" s="254" t="str">
        <f t="shared" si="331"/>
        <v/>
      </c>
      <c r="BE210" s="262" t="str">
        <f t="shared" si="332"/>
        <v/>
      </c>
      <c r="BF210" s="263" t="str">
        <f t="shared" si="333"/>
        <v/>
      </c>
      <c r="BG210" s="254" t="str">
        <f t="shared" si="334"/>
        <v/>
      </c>
      <c r="BH210" s="254" t="str">
        <f t="shared" si="335"/>
        <v/>
      </c>
      <c r="BI210" s="254" t="str">
        <f t="shared" si="336"/>
        <v/>
      </c>
      <c r="BJ210" s="254" t="str">
        <f t="shared" si="337"/>
        <v/>
      </c>
      <c r="BK210" s="254" t="str">
        <f t="shared" si="338"/>
        <v/>
      </c>
      <c r="BL210" s="254" t="str">
        <f t="shared" si="339"/>
        <v/>
      </c>
      <c r="BM210" s="254" t="str">
        <f t="shared" si="340"/>
        <v/>
      </c>
      <c r="BN210" s="254" t="str">
        <f t="shared" si="341"/>
        <v/>
      </c>
      <c r="BO210" s="254" t="str">
        <f t="shared" si="342"/>
        <v/>
      </c>
      <c r="BP210" s="254" t="str">
        <f t="shared" si="343"/>
        <v/>
      </c>
      <c r="BQ210" s="264" t="str">
        <f t="shared" si="344"/>
        <v/>
      </c>
      <c r="BR210" s="261" t="str">
        <f t="shared" si="56"/>
        <v/>
      </c>
      <c r="BS210" s="254" t="str">
        <f t="shared" si="57"/>
        <v/>
      </c>
      <c r="BT210" s="254" t="str">
        <f t="shared" si="312"/>
        <v/>
      </c>
      <c r="BU210" s="265" t="str">
        <f t="shared" si="313"/>
        <v/>
      </c>
      <c r="BV210" s="263" t="str">
        <f t="shared" si="58"/>
        <v/>
      </c>
      <c r="BW210" s="254" t="str">
        <f t="shared" si="314"/>
        <v/>
      </c>
      <c r="BX210" s="254" t="str">
        <f t="shared" si="315"/>
        <v/>
      </c>
      <c r="BY210" s="264" t="str">
        <f t="shared" si="59"/>
        <v/>
      </c>
      <c r="BZ210" s="254" t="str">
        <f t="shared" si="60"/>
        <v/>
      </c>
      <c r="CA210" s="254">
        <f t="shared" ref="CA210:CA273" si="348">IF($X210&gt;0,J210*$W210,0)</f>
        <v>0</v>
      </c>
      <c r="CB210" s="254">
        <f t="shared" ref="CB210:CB273" si="349">IF($X210&gt;0,K210*$W210,0)</f>
        <v>0</v>
      </c>
      <c r="CC210" s="254">
        <f t="shared" ref="CC210:CC273" si="350">IF($X210&gt;0,L210*$W210,0)</f>
        <v>0</v>
      </c>
      <c r="CD210" s="254">
        <f t="shared" ref="CD210:CD273" si="351">IF($X210&gt;0,M210*$W210,0)</f>
        <v>0</v>
      </c>
      <c r="CE210" s="254">
        <f t="shared" ref="CE210:CE273" si="352">IF($X210&gt;0,N210*$W210,0)</f>
        <v>0</v>
      </c>
      <c r="CF210" s="254">
        <f t="shared" ref="CF210:CF273" si="353">IF($X210&gt;0,O210*$W210,0)</f>
        <v>0</v>
      </c>
      <c r="CG210" s="254">
        <f t="shared" ref="CG210:CG273" si="354">IF($X210&gt;0,P210*$W210,0)</f>
        <v>0</v>
      </c>
      <c r="CH210" s="254">
        <f t="shared" ref="CH210:CH273" si="355">IF($X210&gt;0,Q210*$W210,0)</f>
        <v>0</v>
      </c>
      <c r="CI210" s="254">
        <f t="shared" ref="CI210:CI273" si="356">IF($X210&gt;0,R210*$W210,0)</f>
        <v>0</v>
      </c>
      <c r="CJ210" s="254">
        <f t="shared" ref="CJ210:CJ273" si="357">IF($X210&gt;0,S210*$W210,0)</f>
        <v>0</v>
      </c>
      <c r="CK210" s="254">
        <f t="shared" ref="CK210:CK273" si="358">IF($X210&gt;0,T210*$W210,0)</f>
        <v>0</v>
      </c>
      <c r="CL210" s="254">
        <f t="shared" ref="CL210:CL273" si="359">IF($X210&gt;0,U210*$W210,0)</f>
        <v>0</v>
      </c>
      <c r="CM210" s="254">
        <f t="shared" ref="CM210:CM273" si="360">IF($Y210&gt;0,$J210*$W210,0)</f>
        <v>0</v>
      </c>
      <c r="CN210" s="254">
        <f t="shared" ref="CN210:CN273" si="361">IF($Y210&gt;0,$K210*$W210,0)</f>
        <v>0</v>
      </c>
      <c r="CO210" s="254">
        <f t="shared" ref="CO210:CO273" si="362">IF($Y210&gt;0,$L210*$W210,0)</f>
        <v>0</v>
      </c>
      <c r="CP210" s="254">
        <f t="shared" ref="CP210:CP273" si="363">IF($Y210&gt;0,$M210*$W210,0)</f>
        <v>0</v>
      </c>
      <c r="CQ210" s="254">
        <f t="shared" ref="CQ210:CQ273" si="364">IF($Y210&gt;0,$N210*$W210,0)</f>
        <v>0</v>
      </c>
      <c r="CR210" s="254">
        <f t="shared" ref="CR210:CR273" si="365">IF($Y210&gt;0,$O210*$W210,0)</f>
        <v>0</v>
      </c>
      <c r="CS210" s="254">
        <f t="shared" ref="CS210:CS273" si="366">IF($Y210&gt;0,$P210*$W210,0)</f>
        <v>0</v>
      </c>
      <c r="CT210" s="254">
        <f t="shared" ref="CT210:CT273" si="367">IF($Y210&gt;0,$Q210*$W210,0)</f>
        <v>0</v>
      </c>
      <c r="CU210" s="254">
        <f t="shared" ref="CU210:CU273" si="368">IF($Y210&gt;0,$R210*$W210,0)</f>
        <v>0</v>
      </c>
      <c r="CV210" s="254">
        <f t="shared" ref="CV210:CV273" si="369">IF($Y210&gt;0,$S210*$W210,0)</f>
        <v>0</v>
      </c>
      <c r="CW210" s="254">
        <f t="shared" ref="CW210:CW273" si="370">IF($Y210&gt;0,$T210*$W210,0)</f>
        <v>0</v>
      </c>
      <c r="CX210" s="254">
        <f t="shared" ref="CX210:CX273" si="371">IF($Y210&gt;0,$U210*$W210,0)</f>
        <v>0</v>
      </c>
      <c r="CY210" s="254">
        <f t="shared" ref="CY210:CY273" si="372">IF($Z210&gt;0,$J210*$W210,0)</f>
        <v>0</v>
      </c>
      <c r="CZ210" s="254">
        <f t="shared" ref="CZ210:CZ273" si="373">IF($Z210&gt;0,$K210*$W210,0)</f>
        <v>0</v>
      </c>
      <c r="DA210" s="254">
        <f t="shared" ref="DA210:DA273" si="374">IF($Z210&gt;0,$L210*$W210,0)</f>
        <v>0</v>
      </c>
      <c r="DB210" s="254">
        <f t="shared" ref="DB210:DB273" si="375">IF($Z210&gt;0,$M210*$W210,0)</f>
        <v>0</v>
      </c>
      <c r="DC210" s="254">
        <f t="shared" ref="DC210:DC273" si="376">IF($Z210&gt;0,$N210*$W210,0)</f>
        <v>0</v>
      </c>
      <c r="DD210" s="254">
        <f t="shared" ref="DD210:DD273" si="377">IF($Z210&gt;0,$O210*$W210,0)</f>
        <v>0</v>
      </c>
      <c r="DE210" s="254">
        <f t="shared" ref="DE210:DE273" si="378">IF($Z210&gt;0,$P210*$W210,0)</f>
        <v>0</v>
      </c>
      <c r="DF210" s="254">
        <f t="shared" ref="DF210:DF273" si="379">IF($Z210&gt;0,$Q210*$W210,0)</f>
        <v>0</v>
      </c>
      <c r="DG210" s="254">
        <f t="shared" ref="DG210:DG273" si="380">IF($Z210&gt;0,$R210*$W210,0)</f>
        <v>0</v>
      </c>
      <c r="DH210" s="254">
        <f t="shared" ref="DH210:DH273" si="381">IF($Z210&gt;0,$S210*$W210,0)</f>
        <v>0</v>
      </c>
      <c r="DI210" s="254">
        <f t="shared" ref="DI210:DI273" si="382">IF($Z210&gt;0,$T210*$W210,0)</f>
        <v>0</v>
      </c>
      <c r="DJ210" s="254">
        <f t="shared" ref="DJ210:DJ273" si="383">IF($Z210&gt;0,$U210*$W210,0)</f>
        <v>0</v>
      </c>
      <c r="DK210" s="254">
        <f t="shared" ref="DK210:DK273" si="384">IF($AA210&gt;0,$J210*$W210,0)</f>
        <v>0</v>
      </c>
      <c r="DL210" s="254">
        <f t="shared" ref="DL210:DL273" si="385">IF($AA210&gt;0,$K210*$W210,0)</f>
        <v>0</v>
      </c>
      <c r="DM210" s="254">
        <f t="shared" ref="DM210:DM273" si="386">IF($AA210&gt;0,$L210*$W210,0)</f>
        <v>0</v>
      </c>
      <c r="DN210" s="254">
        <f t="shared" ref="DN210:DN273" si="387">IF($AA210&gt;0,$M210*$W210,0)</f>
        <v>0</v>
      </c>
      <c r="DO210" s="254">
        <f t="shared" ref="DO210:DO273" si="388">IF($AA210&gt;0,$N210*$W210,0)</f>
        <v>0</v>
      </c>
      <c r="DP210" s="254">
        <f t="shared" ref="DP210:DP273" si="389">IF($AA210&gt;0,$O210*$W210,0)</f>
        <v>0</v>
      </c>
      <c r="DQ210" s="254">
        <f t="shared" ref="DQ210:DQ273" si="390">IF($AA210&gt;0,$P210*$W210,0)</f>
        <v>0</v>
      </c>
      <c r="DR210" s="254">
        <f t="shared" ref="DR210:DR273" si="391">IF($AA210&gt;0,$Q210*$W210,0)</f>
        <v>0</v>
      </c>
      <c r="DS210" s="254">
        <f t="shared" ref="DS210:DS273" si="392">IF($AA210&gt;0,$R210*$W210,0)</f>
        <v>0</v>
      </c>
      <c r="DT210" s="254">
        <f t="shared" ref="DT210:DT273" si="393">IF($AA210&gt;0,$S210*$W210,0)</f>
        <v>0</v>
      </c>
      <c r="DU210" s="254">
        <f t="shared" ref="DU210:DU273" si="394">IF($AA210&gt;0,$T210*$W210,0)</f>
        <v>0</v>
      </c>
      <c r="DV210" s="254">
        <f t="shared" ref="DV210:DV273" si="395">IF($AA210&gt;0,$U210*$W210,0)</f>
        <v>0</v>
      </c>
    </row>
    <row r="211" spans="1:126" ht="24" customHeight="1">
      <c r="A211" s="11" t="str">
        <f ca="1">IF(AG211&lt;&gt;"OK","",CONCATENATE(TEXT('Front Page'!$F$33,"000"),TEXT('Front Page'!$F$31,"000"),"-",LEFT('Front Page'!$R$53,5),"-",LEFT(D211,1),AJ211, "-",TEXT(B211,"000")))</f>
        <v/>
      </c>
      <c r="B211" s="12" t="str">
        <f>IFERROR(IF(E211="","",MAX(B$17:B210)+1),"")</f>
        <v/>
      </c>
      <c r="C211" s="13"/>
      <c r="D211" s="29" t="str">
        <f t="shared" si="20"/>
        <v>None</v>
      </c>
      <c r="E211" s="29" t="str">
        <f t="shared" si="21"/>
        <v/>
      </c>
      <c r="F211" s="29" t="str">
        <f t="shared" si="22"/>
        <v/>
      </c>
      <c r="G211" s="363"/>
      <c r="H211" s="364"/>
      <c r="I211" s="325" t="str">
        <f t="shared" si="23"/>
        <v>No</v>
      </c>
      <c r="J211" s="314">
        <v>0</v>
      </c>
      <c r="K211" s="312">
        <v>0</v>
      </c>
      <c r="L211" s="312">
        <v>0</v>
      </c>
      <c r="M211" s="312">
        <v>0</v>
      </c>
      <c r="N211" s="312">
        <v>0</v>
      </c>
      <c r="O211" s="312">
        <v>0</v>
      </c>
      <c r="P211" s="312">
        <v>0</v>
      </c>
      <c r="Q211" s="312">
        <v>0</v>
      </c>
      <c r="R211" s="312">
        <v>0</v>
      </c>
      <c r="S211" s="312">
        <v>0</v>
      </c>
      <c r="T211" s="312">
        <v>0</v>
      </c>
      <c r="U211" s="312">
        <v>0</v>
      </c>
      <c r="V211" s="313">
        <v>1</v>
      </c>
      <c r="W211" s="313">
        <v>1</v>
      </c>
      <c r="X211" s="312">
        <v>0</v>
      </c>
      <c r="Y211" s="312">
        <v>0</v>
      </c>
      <c r="Z211" s="312">
        <v>0</v>
      </c>
      <c r="AA211" s="14">
        <v>0</v>
      </c>
      <c r="AB211" s="317"/>
      <c r="AC211" s="15" t="str">
        <f t="shared" si="316"/>
        <v/>
      </c>
      <c r="AD211" s="15" t="str">
        <f t="shared" si="317"/>
        <v/>
      </c>
      <c r="AE211" s="16" t="str">
        <f t="shared" si="318"/>
        <v>0 - 0</v>
      </c>
      <c r="AF211" s="20" t="str">
        <f t="shared" ref="AF211:AF274" si="396">IF(AG211&lt;&gt;"OK","Not an offer",D211&amp;" offer for "&amp;BU211&amp;IF(BV211&lt;&gt;BU211,"-"&amp;BV211&amp;" ("," (")&amp;COUNTIF(X211:AA211,"&gt;0")&amp;" year(s)) with "&amp;IF(IF(D211="Q3",MIN(P211:R211)=MAX(P211:R211),MIN(J211:U211)=MAX(J211:U211)),"flat capacity","capacity variable by month")&amp;IF(V211&lt;&gt;W211," in blocks",", one block"))</f>
        <v>Not an offer</v>
      </c>
      <c r="AG211" s="276" t="str">
        <f t="shared" si="345"/>
        <v>Not an Offer</v>
      </c>
      <c r="AH211" s="150"/>
      <c r="AI211" s="254">
        <v>195</v>
      </c>
      <c r="AJ211" s="149" t="str">
        <f t="shared" si="346"/>
        <v>00-TAG</v>
      </c>
      <c r="AK211" s="254" t="b">
        <f t="shared" si="15"/>
        <v>0</v>
      </c>
      <c r="AL211" s="254">
        <f t="shared" si="319"/>
        <v>0</v>
      </c>
      <c r="AM211" s="254">
        <f t="shared" si="347"/>
        <v>0</v>
      </c>
      <c r="AN211" s="288">
        <f t="shared" si="320"/>
        <v>0</v>
      </c>
      <c r="AO211" s="288">
        <f>IF(AND($BU211=$BV211,BU211=AO$13),$J211&amp;$K211&amp;$L211&amp;$M211&amp;$N211&amp;$O211&amp;$P211&amp;$Q211&amp;$R211&amp;$S211&amp;$T211&amp;$U211,IFERROR(MATCH($AN211,AO$17:AO210,0),-1000))</f>
        <v>1</v>
      </c>
      <c r="AP211" s="288">
        <f>IF(AND($BU211=$BV211,BV211=AP$13),$J211&amp;$K211&amp;$L211&amp;$M211&amp;$N211&amp;$O211&amp;$P211&amp;$Q211&amp;$R211&amp;$S211&amp;$T211&amp;$U211,IFERROR(MATCH($AN211,AP$17:AP210,0),-1000))</f>
        <v>1</v>
      </c>
      <c r="AQ211" s="288">
        <f>IF(AND($BU211=$BV211,BW211=AQ$13),$J211&amp;$K211&amp;$L211&amp;$M211&amp;$N211&amp;$O211&amp;$P211&amp;$Q211&amp;$R211&amp;$S211&amp;$T211&amp;$U211,IFERROR(MATCH($AN211,AQ$17:AQ210,0),-1000))</f>
        <v>1</v>
      </c>
      <c r="AR211" s="288">
        <f>IF(AND($BU211=$BV211,BX211=AR$13),$J211&amp;$K211&amp;$L211&amp;$M211&amp;$N211&amp;$O211&amp;$P211&amp;$Q211&amp;$R211&amp;$S211&amp;$T211&amp;$U211,IFERROR(MATCH($AN211,AR$17:AR210,0),-1000))</f>
        <v>1</v>
      </c>
      <c r="AS211" s="254">
        <f t="shared" si="311"/>
        <v>0</v>
      </c>
      <c r="AT211" s="261" t="str">
        <f t="shared" si="321"/>
        <v/>
      </c>
      <c r="AU211" s="254" t="str">
        <f t="shared" si="322"/>
        <v/>
      </c>
      <c r="AV211" s="254" t="str">
        <f t="shared" si="323"/>
        <v/>
      </c>
      <c r="AW211" s="254" t="str">
        <f t="shared" si="324"/>
        <v/>
      </c>
      <c r="AX211" s="254" t="str">
        <f t="shared" si="325"/>
        <v/>
      </c>
      <c r="AY211" s="254" t="str">
        <f t="shared" si="326"/>
        <v/>
      </c>
      <c r="AZ211" s="254" t="str">
        <f t="shared" si="327"/>
        <v/>
      </c>
      <c r="BA211" s="254" t="str">
        <f t="shared" si="328"/>
        <v/>
      </c>
      <c r="BB211" s="254" t="str">
        <f t="shared" si="329"/>
        <v/>
      </c>
      <c r="BC211" s="254" t="str">
        <f t="shared" si="330"/>
        <v/>
      </c>
      <c r="BD211" s="254" t="str">
        <f t="shared" si="331"/>
        <v/>
      </c>
      <c r="BE211" s="262" t="str">
        <f t="shared" si="332"/>
        <v/>
      </c>
      <c r="BF211" s="263" t="str">
        <f t="shared" si="333"/>
        <v/>
      </c>
      <c r="BG211" s="254" t="str">
        <f t="shared" si="334"/>
        <v/>
      </c>
      <c r="BH211" s="254" t="str">
        <f t="shared" si="335"/>
        <v/>
      </c>
      <c r="BI211" s="254" t="str">
        <f t="shared" si="336"/>
        <v/>
      </c>
      <c r="BJ211" s="254" t="str">
        <f t="shared" si="337"/>
        <v/>
      </c>
      <c r="BK211" s="254" t="str">
        <f t="shared" si="338"/>
        <v/>
      </c>
      <c r="BL211" s="254" t="str">
        <f t="shared" si="339"/>
        <v/>
      </c>
      <c r="BM211" s="254" t="str">
        <f t="shared" si="340"/>
        <v/>
      </c>
      <c r="BN211" s="254" t="str">
        <f t="shared" si="341"/>
        <v/>
      </c>
      <c r="BO211" s="254" t="str">
        <f t="shared" si="342"/>
        <v/>
      </c>
      <c r="BP211" s="254" t="str">
        <f t="shared" si="343"/>
        <v/>
      </c>
      <c r="BQ211" s="264" t="str">
        <f t="shared" si="344"/>
        <v/>
      </c>
      <c r="BR211" s="261" t="str">
        <f t="shared" si="56"/>
        <v/>
      </c>
      <c r="BS211" s="254" t="str">
        <f t="shared" si="57"/>
        <v/>
      </c>
      <c r="BT211" s="254" t="str">
        <f t="shared" si="312"/>
        <v/>
      </c>
      <c r="BU211" s="265" t="str">
        <f t="shared" si="313"/>
        <v/>
      </c>
      <c r="BV211" s="263" t="str">
        <f t="shared" si="58"/>
        <v/>
      </c>
      <c r="BW211" s="254" t="str">
        <f t="shared" si="314"/>
        <v/>
      </c>
      <c r="BX211" s="254" t="str">
        <f t="shared" si="315"/>
        <v/>
      </c>
      <c r="BY211" s="264" t="str">
        <f t="shared" si="59"/>
        <v/>
      </c>
      <c r="BZ211" s="254" t="str">
        <f t="shared" si="60"/>
        <v/>
      </c>
      <c r="CA211" s="254">
        <f t="shared" si="348"/>
        <v>0</v>
      </c>
      <c r="CB211" s="254">
        <f t="shared" si="349"/>
        <v>0</v>
      </c>
      <c r="CC211" s="254">
        <f t="shared" si="350"/>
        <v>0</v>
      </c>
      <c r="CD211" s="254">
        <f t="shared" si="351"/>
        <v>0</v>
      </c>
      <c r="CE211" s="254">
        <f t="shared" si="352"/>
        <v>0</v>
      </c>
      <c r="CF211" s="254">
        <f t="shared" si="353"/>
        <v>0</v>
      </c>
      <c r="CG211" s="254">
        <f t="shared" si="354"/>
        <v>0</v>
      </c>
      <c r="CH211" s="254">
        <f t="shared" si="355"/>
        <v>0</v>
      </c>
      <c r="CI211" s="254">
        <f t="shared" si="356"/>
        <v>0</v>
      </c>
      <c r="CJ211" s="254">
        <f t="shared" si="357"/>
        <v>0</v>
      </c>
      <c r="CK211" s="254">
        <f t="shared" si="358"/>
        <v>0</v>
      </c>
      <c r="CL211" s="254">
        <f t="shared" si="359"/>
        <v>0</v>
      </c>
      <c r="CM211" s="254">
        <f t="shared" si="360"/>
        <v>0</v>
      </c>
      <c r="CN211" s="254">
        <f t="shared" si="361"/>
        <v>0</v>
      </c>
      <c r="CO211" s="254">
        <f t="shared" si="362"/>
        <v>0</v>
      </c>
      <c r="CP211" s="254">
        <f t="shared" si="363"/>
        <v>0</v>
      </c>
      <c r="CQ211" s="254">
        <f t="shared" si="364"/>
        <v>0</v>
      </c>
      <c r="CR211" s="254">
        <f t="shared" si="365"/>
        <v>0</v>
      </c>
      <c r="CS211" s="254">
        <f t="shared" si="366"/>
        <v>0</v>
      </c>
      <c r="CT211" s="254">
        <f t="shared" si="367"/>
        <v>0</v>
      </c>
      <c r="CU211" s="254">
        <f t="shared" si="368"/>
        <v>0</v>
      </c>
      <c r="CV211" s="254">
        <f t="shared" si="369"/>
        <v>0</v>
      </c>
      <c r="CW211" s="254">
        <f t="shared" si="370"/>
        <v>0</v>
      </c>
      <c r="CX211" s="254">
        <f t="shared" si="371"/>
        <v>0</v>
      </c>
      <c r="CY211" s="254">
        <f t="shared" si="372"/>
        <v>0</v>
      </c>
      <c r="CZ211" s="254">
        <f t="shared" si="373"/>
        <v>0</v>
      </c>
      <c r="DA211" s="254">
        <f t="shared" si="374"/>
        <v>0</v>
      </c>
      <c r="DB211" s="254">
        <f t="shared" si="375"/>
        <v>0</v>
      </c>
      <c r="DC211" s="254">
        <f t="shared" si="376"/>
        <v>0</v>
      </c>
      <c r="DD211" s="254">
        <f t="shared" si="377"/>
        <v>0</v>
      </c>
      <c r="DE211" s="254">
        <f t="shared" si="378"/>
        <v>0</v>
      </c>
      <c r="DF211" s="254">
        <f t="shared" si="379"/>
        <v>0</v>
      </c>
      <c r="DG211" s="254">
        <f t="shared" si="380"/>
        <v>0</v>
      </c>
      <c r="DH211" s="254">
        <f t="shared" si="381"/>
        <v>0</v>
      </c>
      <c r="DI211" s="254">
        <f t="shared" si="382"/>
        <v>0</v>
      </c>
      <c r="DJ211" s="254">
        <f t="shared" si="383"/>
        <v>0</v>
      </c>
      <c r="DK211" s="254">
        <f t="shared" si="384"/>
        <v>0</v>
      </c>
      <c r="DL211" s="254">
        <f t="shared" si="385"/>
        <v>0</v>
      </c>
      <c r="DM211" s="254">
        <f t="shared" si="386"/>
        <v>0</v>
      </c>
      <c r="DN211" s="254">
        <f t="shared" si="387"/>
        <v>0</v>
      </c>
      <c r="DO211" s="254">
        <f t="shared" si="388"/>
        <v>0</v>
      </c>
      <c r="DP211" s="254">
        <f t="shared" si="389"/>
        <v>0</v>
      </c>
      <c r="DQ211" s="254">
        <f t="shared" si="390"/>
        <v>0</v>
      </c>
      <c r="DR211" s="254">
        <f t="shared" si="391"/>
        <v>0</v>
      </c>
      <c r="DS211" s="254">
        <f t="shared" si="392"/>
        <v>0</v>
      </c>
      <c r="DT211" s="254">
        <f t="shared" si="393"/>
        <v>0</v>
      </c>
      <c r="DU211" s="254">
        <f t="shared" si="394"/>
        <v>0</v>
      </c>
      <c r="DV211" s="254">
        <f t="shared" si="395"/>
        <v>0</v>
      </c>
    </row>
    <row r="212" spans="1:126" ht="24" customHeight="1">
      <c r="A212" s="11" t="str">
        <f ca="1">IF(AG212&lt;&gt;"OK","",CONCATENATE(TEXT('Front Page'!$F$33,"000"),TEXT('Front Page'!$F$31,"000"),"-",LEFT('Front Page'!$R$53,5),"-",LEFT(D212,1),AJ212, "-",TEXT(B212,"000")))</f>
        <v/>
      </c>
      <c r="B212" s="12" t="str">
        <f>IFERROR(IF(E212="","",MAX(B$17:B211)+1),"")</f>
        <v/>
      </c>
      <c r="C212" s="13"/>
      <c r="D212" s="29" t="str">
        <f t="shared" si="20"/>
        <v>None</v>
      </c>
      <c r="E212" s="29" t="str">
        <f t="shared" si="21"/>
        <v/>
      </c>
      <c r="F212" s="29" t="str">
        <f t="shared" si="22"/>
        <v/>
      </c>
      <c r="G212" s="363"/>
      <c r="H212" s="364"/>
      <c r="I212" s="325" t="str">
        <f t="shared" si="23"/>
        <v>No</v>
      </c>
      <c r="J212" s="314">
        <v>0</v>
      </c>
      <c r="K212" s="312">
        <v>0</v>
      </c>
      <c r="L212" s="312">
        <v>0</v>
      </c>
      <c r="M212" s="312">
        <v>0</v>
      </c>
      <c r="N212" s="312">
        <v>0</v>
      </c>
      <c r="O212" s="312">
        <v>0</v>
      </c>
      <c r="P212" s="312">
        <v>0</v>
      </c>
      <c r="Q212" s="312">
        <v>0</v>
      </c>
      <c r="R212" s="312">
        <v>0</v>
      </c>
      <c r="S212" s="312">
        <v>0</v>
      </c>
      <c r="T212" s="312">
        <v>0</v>
      </c>
      <c r="U212" s="312">
        <v>0</v>
      </c>
      <c r="V212" s="313">
        <v>1</v>
      </c>
      <c r="W212" s="313">
        <v>1</v>
      </c>
      <c r="X212" s="312">
        <v>0</v>
      </c>
      <c r="Y212" s="312">
        <v>0</v>
      </c>
      <c r="Z212" s="312">
        <v>0</v>
      </c>
      <c r="AA212" s="14">
        <v>0</v>
      </c>
      <c r="AB212" s="317"/>
      <c r="AC212" s="15" t="str">
        <f t="shared" si="316"/>
        <v/>
      </c>
      <c r="AD212" s="15" t="str">
        <f t="shared" si="317"/>
        <v/>
      </c>
      <c r="AE212" s="16" t="str">
        <f t="shared" si="318"/>
        <v>0 - 0</v>
      </c>
      <c r="AF212" s="20" t="str">
        <f t="shared" si="396"/>
        <v>Not an offer</v>
      </c>
      <c r="AG212" s="276" t="str">
        <f t="shared" si="345"/>
        <v>Not an Offer</v>
      </c>
      <c r="AH212" s="150"/>
      <c r="AI212" s="254">
        <v>196</v>
      </c>
      <c r="AJ212" s="149" t="str">
        <f t="shared" si="346"/>
        <v>00-TAG</v>
      </c>
      <c r="AK212" s="254" t="b">
        <f t="shared" si="15"/>
        <v>0</v>
      </c>
      <c r="AL212" s="254">
        <f t="shared" si="319"/>
        <v>0</v>
      </c>
      <c r="AM212" s="254">
        <f t="shared" si="347"/>
        <v>0</v>
      </c>
      <c r="AN212" s="288">
        <f t="shared" si="320"/>
        <v>0</v>
      </c>
      <c r="AO212" s="288">
        <f>IF(AND($BU212=$BV212,BU212=AO$13),$J212&amp;$K212&amp;$L212&amp;$M212&amp;$N212&amp;$O212&amp;$P212&amp;$Q212&amp;$R212&amp;$S212&amp;$T212&amp;$U212,IFERROR(MATCH($AN212,AO$17:AO211,0),-1000))</f>
        <v>1</v>
      </c>
      <c r="AP212" s="288">
        <f>IF(AND($BU212=$BV212,BV212=AP$13),$J212&amp;$K212&amp;$L212&amp;$M212&amp;$N212&amp;$O212&amp;$P212&amp;$Q212&amp;$R212&amp;$S212&amp;$T212&amp;$U212,IFERROR(MATCH($AN212,AP$17:AP211,0),-1000))</f>
        <v>1</v>
      </c>
      <c r="AQ212" s="288">
        <f>IF(AND($BU212=$BV212,BW212=AQ$13),$J212&amp;$K212&amp;$L212&amp;$M212&amp;$N212&amp;$O212&amp;$P212&amp;$Q212&amp;$R212&amp;$S212&amp;$T212&amp;$U212,IFERROR(MATCH($AN212,AQ$17:AQ211,0),-1000))</f>
        <v>1</v>
      </c>
      <c r="AR212" s="288">
        <f>IF(AND($BU212=$BV212,BX212=AR$13),$J212&amp;$K212&amp;$L212&amp;$M212&amp;$N212&amp;$O212&amp;$P212&amp;$Q212&amp;$R212&amp;$S212&amp;$T212&amp;$U212,IFERROR(MATCH($AN212,AR$17:AR211,0),-1000))</f>
        <v>1</v>
      </c>
      <c r="AS212" s="254">
        <f t="shared" si="311"/>
        <v>0</v>
      </c>
      <c r="AT212" s="261" t="str">
        <f t="shared" si="321"/>
        <v/>
      </c>
      <c r="AU212" s="254" t="str">
        <f t="shared" si="322"/>
        <v/>
      </c>
      <c r="AV212" s="254" t="str">
        <f t="shared" si="323"/>
        <v/>
      </c>
      <c r="AW212" s="254" t="str">
        <f t="shared" si="324"/>
        <v/>
      </c>
      <c r="AX212" s="254" t="str">
        <f t="shared" si="325"/>
        <v/>
      </c>
      <c r="AY212" s="254" t="str">
        <f t="shared" si="326"/>
        <v/>
      </c>
      <c r="AZ212" s="254" t="str">
        <f t="shared" si="327"/>
        <v/>
      </c>
      <c r="BA212" s="254" t="str">
        <f t="shared" si="328"/>
        <v/>
      </c>
      <c r="BB212" s="254" t="str">
        <f t="shared" si="329"/>
        <v/>
      </c>
      <c r="BC212" s="254" t="str">
        <f t="shared" si="330"/>
        <v/>
      </c>
      <c r="BD212" s="254" t="str">
        <f t="shared" si="331"/>
        <v/>
      </c>
      <c r="BE212" s="262" t="str">
        <f t="shared" si="332"/>
        <v/>
      </c>
      <c r="BF212" s="263" t="str">
        <f t="shared" si="333"/>
        <v/>
      </c>
      <c r="BG212" s="254" t="str">
        <f t="shared" si="334"/>
        <v/>
      </c>
      <c r="BH212" s="254" t="str">
        <f t="shared" si="335"/>
        <v/>
      </c>
      <c r="BI212" s="254" t="str">
        <f t="shared" si="336"/>
        <v/>
      </c>
      <c r="BJ212" s="254" t="str">
        <f t="shared" si="337"/>
        <v/>
      </c>
      <c r="BK212" s="254" t="str">
        <f t="shared" si="338"/>
        <v/>
      </c>
      <c r="BL212" s="254" t="str">
        <f t="shared" si="339"/>
        <v/>
      </c>
      <c r="BM212" s="254" t="str">
        <f t="shared" si="340"/>
        <v/>
      </c>
      <c r="BN212" s="254" t="str">
        <f t="shared" si="341"/>
        <v/>
      </c>
      <c r="BO212" s="254" t="str">
        <f t="shared" si="342"/>
        <v/>
      </c>
      <c r="BP212" s="254" t="str">
        <f t="shared" si="343"/>
        <v/>
      </c>
      <c r="BQ212" s="264" t="str">
        <f t="shared" si="344"/>
        <v/>
      </c>
      <c r="BR212" s="261" t="str">
        <f t="shared" si="56"/>
        <v/>
      </c>
      <c r="BS212" s="254" t="str">
        <f t="shared" si="57"/>
        <v/>
      </c>
      <c r="BT212" s="254" t="str">
        <f t="shared" si="312"/>
        <v/>
      </c>
      <c r="BU212" s="265" t="str">
        <f t="shared" si="313"/>
        <v/>
      </c>
      <c r="BV212" s="263" t="str">
        <f t="shared" si="58"/>
        <v/>
      </c>
      <c r="BW212" s="254" t="str">
        <f t="shared" si="314"/>
        <v/>
      </c>
      <c r="BX212" s="254" t="str">
        <f t="shared" si="315"/>
        <v/>
      </c>
      <c r="BY212" s="264" t="str">
        <f t="shared" si="59"/>
        <v/>
      </c>
      <c r="BZ212" s="254" t="str">
        <f t="shared" si="60"/>
        <v/>
      </c>
      <c r="CA212" s="254">
        <f t="shared" si="348"/>
        <v>0</v>
      </c>
      <c r="CB212" s="254">
        <f t="shared" si="349"/>
        <v>0</v>
      </c>
      <c r="CC212" s="254">
        <f t="shared" si="350"/>
        <v>0</v>
      </c>
      <c r="CD212" s="254">
        <f t="shared" si="351"/>
        <v>0</v>
      </c>
      <c r="CE212" s="254">
        <f t="shared" si="352"/>
        <v>0</v>
      </c>
      <c r="CF212" s="254">
        <f t="shared" si="353"/>
        <v>0</v>
      </c>
      <c r="CG212" s="254">
        <f t="shared" si="354"/>
        <v>0</v>
      </c>
      <c r="CH212" s="254">
        <f t="shared" si="355"/>
        <v>0</v>
      </c>
      <c r="CI212" s="254">
        <f t="shared" si="356"/>
        <v>0</v>
      </c>
      <c r="CJ212" s="254">
        <f t="shared" si="357"/>
        <v>0</v>
      </c>
      <c r="CK212" s="254">
        <f t="shared" si="358"/>
        <v>0</v>
      </c>
      <c r="CL212" s="254">
        <f t="shared" si="359"/>
        <v>0</v>
      </c>
      <c r="CM212" s="254">
        <f t="shared" si="360"/>
        <v>0</v>
      </c>
      <c r="CN212" s="254">
        <f t="shared" si="361"/>
        <v>0</v>
      </c>
      <c r="CO212" s="254">
        <f t="shared" si="362"/>
        <v>0</v>
      </c>
      <c r="CP212" s="254">
        <f t="shared" si="363"/>
        <v>0</v>
      </c>
      <c r="CQ212" s="254">
        <f t="shared" si="364"/>
        <v>0</v>
      </c>
      <c r="CR212" s="254">
        <f t="shared" si="365"/>
        <v>0</v>
      </c>
      <c r="CS212" s="254">
        <f t="shared" si="366"/>
        <v>0</v>
      </c>
      <c r="CT212" s="254">
        <f t="shared" si="367"/>
        <v>0</v>
      </c>
      <c r="CU212" s="254">
        <f t="shared" si="368"/>
        <v>0</v>
      </c>
      <c r="CV212" s="254">
        <f t="shared" si="369"/>
        <v>0</v>
      </c>
      <c r="CW212" s="254">
        <f t="shared" si="370"/>
        <v>0</v>
      </c>
      <c r="CX212" s="254">
        <f t="shared" si="371"/>
        <v>0</v>
      </c>
      <c r="CY212" s="254">
        <f t="shared" si="372"/>
        <v>0</v>
      </c>
      <c r="CZ212" s="254">
        <f t="shared" si="373"/>
        <v>0</v>
      </c>
      <c r="DA212" s="254">
        <f t="shared" si="374"/>
        <v>0</v>
      </c>
      <c r="DB212" s="254">
        <f t="shared" si="375"/>
        <v>0</v>
      </c>
      <c r="DC212" s="254">
        <f t="shared" si="376"/>
        <v>0</v>
      </c>
      <c r="DD212" s="254">
        <f t="shared" si="377"/>
        <v>0</v>
      </c>
      <c r="DE212" s="254">
        <f t="shared" si="378"/>
        <v>0</v>
      </c>
      <c r="DF212" s="254">
        <f t="shared" si="379"/>
        <v>0</v>
      </c>
      <c r="DG212" s="254">
        <f t="shared" si="380"/>
        <v>0</v>
      </c>
      <c r="DH212" s="254">
        <f t="shared" si="381"/>
        <v>0</v>
      </c>
      <c r="DI212" s="254">
        <f t="shared" si="382"/>
        <v>0</v>
      </c>
      <c r="DJ212" s="254">
        <f t="shared" si="383"/>
        <v>0</v>
      </c>
      <c r="DK212" s="254">
        <f t="shared" si="384"/>
        <v>0</v>
      </c>
      <c r="DL212" s="254">
        <f t="shared" si="385"/>
        <v>0</v>
      </c>
      <c r="DM212" s="254">
        <f t="shared" si="386"/>
        <v>0</v>
      </c>
      <c r="DN212" s="254">
        <f t="shared" si="387"/>
        <v>0</v>
      </c>
      <c r="DO212" s="254">
        <f t="shared" si="388"/>
        <v>0</v>
      </c>
      <c r="DP212" s="254">
        <f t="shared" si="389"/>
        <v>0</v>
      </c>
      <c r="DQ212" s="254">
        <f t="shared" si="390"/>
        <v>0</v>
      </c>
      <c r="DR212" s="254">
        <f t="shared" si="391"/>
        <v>0</v>
      </c>
      <c r="DS212" s="254">
        <f t="shared" si="392"/>
        <v>0</v>
      </c>
      <c r="DT212" s="254">
        <f t="shared" si="393"/>
        <v>0</v>
      </c>
      <c r="DU212" s="254">
        <f t="shared" si="394"/>
        <v>0</v>
      </c>
      <c r="DV212" s="254">
        <f t="shared" si="395"/>
        <v>0</v>
      </c>
    </row>
    <row r="213" spans="1:126" ht="24" customHeight="1">
      <c r="A213" s="11" t="str">
        <f ca="1">IF(AG213&lt;&gt;"OK","",CONCATENATE(TEXT('Front Page'!$F$33,"000"),TEXT('Front Page'!$F$31,"000"),"-",LEFT('Front Page'!$R$53,5),"-",LEFT(D213,1),AJ213, "-",TEXT(B213,"000")))</f>
        <v/>
      </c>
      <c r="B213" s="12" t="str">
        <f>IFERROR(IF(E213="","",MAX(B$17:B212)+1),"")</f>
        <v/>
      </c>
      <c r="C213" s="13"/>
      <c r="D213" s="29" t="str">
        <f t="shared" si="20"/>
        <v>None</v>
      </c>
      <c r="E213" s="29" t="str">
        <f t="shared" si="21"/>
        <v/>
      </c>
      <c r="F213" s="29" t="str">
        <f t="shared" si="22"/>
        <v/>
      </c>
      <c r="G213" s="363"/>
      <c r="H213" s="364"/>
      <c r="I213" s="325" t="str">
        <f t="shared" si="23"/>
        <v>No</v>
      </c>
      <c r="J213" s="314">
        <v>0</v>
      </c>
      <c r="K213" s="312">
        <v>0</v>
      </c>
      <c r="L213" s="312">
        <v>0</v>
      </c>
      <c r="M213" s="312">
        <v>0</v>
      </c>
      <c r="N213" s="312">
        <v>0</v>
      </c>
      <c r="O213" s="312">
        <v>0</v>
      </c>
      <c r="P213" s="312">
        <v>0</v>
      </c>
      <c r="Q213" s="312">
        <v>0</v>
      </c>
      <c r="R213" s="312">
        <v>0</v>
      </c>
      <c r="S213" s="312">
        <v>0</v>
      </c>
      <c r="T213" s="312">
        <v>0</v>
      </c>
      <c r="U213" s="312">
        <v>0</v>
      </c>
      <c r="V213" s="313">
        <v>1</v>
      </c>
      <c r="W213" s="313">
        <v>1</v>
      </c>
      <c r="X213" s="312">
        <v>0</v>
      </c>
      <c r="Y213" s="312">
        <v>0</v>
      </c>
      <c r="Z213" s="312">
        <v>0</v>
      </c>
      <c r="AA213" s="14">
        <v>0</v>
      </c>
      <c r="AB213" s="317"/>
      <c r="AC213" s="15" t="str">
        <f t="shared" si="316"/>
        <v/>
      </c>
      <c r="AD213" s="15" t="str">
        <f t="shared" si="317"/>
        <v/>
      </c>
      <c r="AE213" s="16" t="str">
        <f t="shared" si="318"/>
        <v>0 - 0</v>
      </c>
      <c r="AF213" s="20" t="str">
        <f t="shared" si="396"/>
        <v>Not an offer</v>
      </c>
      <c r="AG213" s="276" t="str">
        <f t="shared" si="345"/>
        <v>Not an Offer</v>
      </c>
      <c r="AH213" s="150"/>
      <c r="AI213" s="254">
        <v>197</v>
      </c>
      <c r="AJ213" s="149" t="str">
        <f t="shared" si="346"/>
        <v>00-TAG</v>
      </c>
      <c r="AK213" s="254" t="b">
        <f t="shared" si="15"/>
        <v>0</v>
      </c>
      <c r="AL213" s="254">
        <f t="shared" si="319"/>
        <v>0</v>
      </c>
      <c r="AM213" s="254">
        <f t="shared" si="347"/>
        <v>0</v>
      </c>
      <c r="AN213" s="288">
        <f t="shared" si="320"/>
        <v>0</v>
      </c>
      <c r="AO213" s="288">
        <f>IF(AND($BU213=$BV213,BU213=AO$13),$J213&amp;$K213&amp;$L213&amp;$M213&amp;$N213&amp;$O213&amp;$P213&amp;$Q213&amp;$R213&amp;$S213&amp;$T213&amp;$U213,IFERROR(MATCH($AN213,AO$17:AO212,0),-1000))</f>
        <v>1</v>
      </c>
      <c r="AP213" s="288">
        <f>IF(AND($BU213=$BV213,BV213=AP$13),$J213&amp;$K213&amp;$L213&amp;$M213&amp;$N213&amp;$O213&amp;$P213&amp;$Q213&amp;$R213&amp;$S213&amp;$T213&amp;$U213,IFERROR(MATCH($AN213,AP$17:AP212,0),-1000))</f>
        <v>1</v>
      </c>
      <c r="AQ213" s="288">
        <f>IF(AND($BU213=$BV213,BW213=AQ$13),$J213&amp;$K213&amp;$L213&amp;$M213&amp;$N213&amp;$O213&amp;$P213&amp;$Q213&amp;$R213&amp;$S213&amp;$T213&amp;$U213,IFERROR(MATCH($AN213,AQ$17:AQ212,0),-1000))</f>
        <v>1</v>
      </c>
      <c r="AR213" s="288">
        <f>IF(AND($BU213=$BV213,BX213=AR$13),$J213&amp;$K213&amp;$L213&amp;$M213&amp;$N213&amp;$O213&amp;$P213&amp;$Q213&amp;$R213&amp;$S213&amp;$T213&amp;$U213,IFERROR(MATCH($AN213,AR$17:AR212,0),-1000))</f>
        <v>1</v>
      </c>
      <c r="AS213" s="254">
        <f t="shared" si="311"/>
        <v>0</v>
      </c>
      <c r="AT213" s="261" t="str">
        <f t="shared" si="321"/>
        <v/>
      </c>
      <c r="AU213" s="254" t="str">
        <f t="shared" si="322"/>
        <v/>
      </c>
      <c r="AV213" s="254" t="str">
        <f t="shared" si="323"/>
        <v/>
      </c>
      <c r="AW213" s="254" t="str">
        <f t="shared" si="324"/>
        <v/>
      </c>
      <c r="AX213" s="254" t="str">
        <f t="shared" si="325"/>
        <v/>
      </c>
      <c r="AY213" s="254" t="str">
        <f t="shared" si="326"/>
        <v/>
      </c>
      <c r="AZ213" s="254" t="str">
        <f t="shared" si="327"/>
        <v/>
      </c>
      <c r="BA213" s="254" t="str">
        <f t="shared" si="328"/>
        <v/>
      </c>
      <c r="BB213" s="254" t="str">
        <f t="shared" si="329"/>
        <v/>
      </c>
      <c r="BC213" s="254" t="str">
        <f t="shared" si="330"/>
        <v/>
      </c>
      <c r="BD213" s="254" t="str">
        <f t="shared" si="331"/>
        <v/>
      </c>
      <c r="BE213" s="262" t="str">
        <f t="shared" si="332"/>
        <v/>
      </c>
      <c r="BF213" s="263" t="str">
        <f t="shared" si="333"/>
        <v/>
      </c>
      <c r="BG213" s="254" t="str">
        <f t="shared" si="334"/>
        <v/>
      </c>
      <c r="BH213" s="254" t="str">
        <f t="shared" si="335"/>
        <v/>
      </c>
      <c r="BI213" s="254" t="str">
        <f t="shared" si="336"/>
        <v/>
      </c>
      <c r="BJ213" s="254" t="str">
        <f t="shared" si="337"/>
        <v/>
      </c>
      <c r="BK213" s="254" t="str">
        <f t="shared" si="338"/>
        <v/>
      </c>
      <c r="BL213" s="254" t="str">
        <f t="shared" si="339"/>
        <v/>
      </c>
      <c r="BM213" s="254" t="str">
        <f t="shared" si="340"/>
        <v/>
      </c>
      <c r="BN213" s="254" t="str">
        <f t="shared" si="341"/>
        <v/>
      </c>
      <c r="BO213" s="254" t="str">
        <f t="shared" si="342"/>
        <v/>
      </c>
      <c r="BP213" s="254" t="str">
        <f t="shared" si="343"/>
        <v/>
      </c>
      <c r="BQ213" s="264" t="str">
        <f t="shared" si="344"/>
        <v/>
      </c>
      <c r="BR213" s="261" t="str">
        <f t="shared" si="56"/>
        <v/>
      </c>
      <c r="BS213" s="254" t="str">
        <f t="shared" si="57"/>
        <v/>
      </c>
      <c r="BT213" s="254" t="str">
        <f t="shared" si="312"/>
        <v/>
      </c>
      <c r="BU213" s="265" t="str">
        <f t="shared" si="313"/>
        <v/>
      </c>
      <c r="BV213" s="263" t="str">
        <f t="shared" si="58"/>
        <v/>
      </c>
      <c r="BW213" s="254" t="str">
        <f t="shared" si="314"/>
        <v/>
      </c>
      <c r="BX213" s="254" t="str">
        <f t="shared" si="315"/>
        <v/>
      </c>
      <c r="BY213" s="264" t="str">
        <f t="shared" si="59"/>
        <v/>
      </c>
      <c r="BZ213" s="254" t="str">
        <f t="shared" si="60"/>
        <v/>
      </c>
      <c r="CA213" s="254">
        <f t="shared" si="348"/>
        <v>0</v>
      </c>
      <c r="CB213" s="254">
        <f t="shared" si="349"/>
        <v>0</v>
      </c>
      <c r="CC213" s="254">
        <f t="shared" si="350"/>
        <v>0</v>
      </c>
      <c r="CD213" s="254">
        <f t="shared" si="351"/>
        <v>0</v>
      </c>
      <c r="CE213" s="254">
        <f t="shared" si="352"/>
        <v>0</v>
      </c>
      <c r="CF213" s="254">
        <f t="shared" si="353"/>
        <v>0</v>
      </c>
      <c r="CG213" s="254">
        <f t="shared" si="354"/>
        <v>0</v>
      </c>
      <c r="CH213" s="254">
        <f t="shared" si="355"/>
        <v>0</v>
      </c>
      <c r="CI213" s="254">
        <f t="shared" si="356"/>
        <v>0</v>
      </c>
      <c r="CJ213" s="254">
        <f t="shared" si="357"/>
        <v>0</v>
      </c>
      <c r="CK213" s="254">
        <f t="shared" si="358"/>
        <v>0</v>
      </c>
      <c r="CL213" s="254">
        <f t="shared" si="359"/>
        <v>0</v>
      </c>
      <c r="CM213" s="254">
        <f t="shared" si="360"/>
        <v>0</v>
      </c>
      <c r="CN213" s="254">
        <f t="shared" si="361"/>
        <v>0</v>
      </c>
      <c r="CO213" s="254">
        <f t="shared" si="362"/>
        <v>0</v>
      </c>
      <c r="CP213" s="254">
        <f t="shared" si="363"/>
        <v>0</v>
      </c>
      <c r="CQ213" s="254">
        <f t="shared" si="364"/>
        <v>0</v>
      </c>
      <c r="CR213" s="254">
        <f t="shared" si="365"/>
        <v>0</v>
      </c>
      <c r="CS213" s="254">
        <f t="shared" si="366"/>
        <v>0</v>
      </c>
      <c r="CT213" s="254">
        <f t="shared" si="367"/>
        <v>0</v>
      </c>
      <c r="CU213" s="254">
        <f t="shared" si="368"/>
        <v>0</v>
      </c>
      <c r="CV213" s="254">
        <f t="shared" si="369"/>
        <v>0</v>
      </c>
      <c r="CW213" s="254">
        <f t="shared" si="370"/>
        <v>0</v>
      </c>
      <c r="CX213" s="254">
        <f t="shared" si="371"/>
        <v>0</v>
      </c>
      <c r="CY213" s="254">
        <f t="shared" si="372"/>
        <v>0</v>
      </c>
      <c r="CZ213" s="254">
        <f t="shared" si="373"/>
        <v>0</v>
      </c>
      <c r="DA213" s="254">
        <f t="shared" si="374"/>
        <v>0</v>
      </c>
      <c r="DB213" s="254">
        <f t="shared" si="375"/>
        <v>0</v>
      </c>
      <c r="DC213" s="254">
        <f t="shared" si="376"/>
        <v>0</v>
      </c>
      <c r="DD213" s="254">
        <f t="shared" si="377"/>
        <v>0</v>
      </c>
      <c r="DE213" s="254">
        <f t="shared" si="378"/>
        <v>0</v>
      </c>
      <c r="DF213" s="254">
        <f t="shared" si="379"/>
        <v>0</v>
      </c>
      <c r="DG213" s="254">
        <f t="shared" si="380"/>
        <v>0</v>
      </c>
      <c r="DH213" s="254">
        <f t="shared" si="381"/>
        <v>0</v>
      </c>
      <c r="DI213" s="254">
        <f t="shared" si="382"/>
        <v>0</v>
      </c>
      <c r="DJ213" s="254">
        <f t="shared" si="383"/>
        <v>0</v>
      </c>
      <c r="DK213" s="254">
        <f t="shared" si="384"/>
        <v>0</v>
      </c>
      <c r="DL213" s="254">
        <f t="shared" si="385"/>
        <v>0</v>
      </c>
      <c r="DM213" s="254">
        <f t="shared" si="386"/>
        <v>0</v>
      </c>
      <c r="DN213" s="254">
        <f t="shared" si="387"/>
        <v>0</v>
      </c>
      <c r="DO213" s="254">
        <f t="shared" si="388"/>
        <v>0</v>
      </c>
      <c r="DP213" s="254">
        <f t="shared" si="389"/>
        <v>0</v>
      </c>
      <c r="DQ213" s="254">
        <f t="shared" si="390"/>
        <v>0</v>
      </c>
      <c r="DR213" s="254">
        <f t="shared" si="391"/>
        <v>0</v>
      </c>
      <c r="DS213" s="254">
        <f t="shared" si="392"/>
        <v>0</v>
      </c>
      <c r="DT213" s="254">
        <f t="shared" si="393"/>
        <v>0</v>
      </c>
      <c r="DU213" s="254">
        <f t="shared" si="394"/>
        <v>0</v>
      </c>
      <c r="DV213" s="254">
        <f t="shared" si="395"/>
        <v>0</v>
      </c>
    </row>
    <row r="214" spans="1:126" ht="24" customHeight="1">
      <c r="A214" s="11" t="str">
        <f ca="1">IF(AG214&lt;&gt;"OK","",CONCATENATE(TEXT('Front Page'!$F$33,"000"),TEXT('Front Page'!$F$31,"000"),"-",LEFT('Front Page'!$R$53,5),"-",LEFT(D214,1),AJ214, "-",TEXT(B214,"000")))</f>
        <v/>
      </c>
      <c r="B214" s="12" t="str">
        <f>IFERROR(IF(E214="","",MAX(B$17:B213)+1),"")</f>
        <v/>
      </c>
      <c r="C214" s="13"/>
      <c r="D214" s="29" t="str">
        <f t="shared" si="20"/>
        <v>None</v>
      </c>
      <c r="E214" s="29" t="str">
        <f t="shared" si="21"/>
        <v/>
      </c>
      <c r="F214" s="29" t="str">
        <f t="shared" si="22"/>
        <v/>
      </c>
      <c r="G214" s="363"/>
      <c r="H214" s="364"/>
      <c r="I214" s="325" t="str">
        <f t="shared" si="23"/>
        <v>No</v>
      </c>
      <c r="J214" s="314">
        <v>0</v>
      </c>
      <c r="K214" s="312">
        <v>0</v>
      </c>
      <c r="L214" s="312">
        <v>0</v>
      </c>
      <c r="M214" s="312">
        <v>0</v>
      </c>
      <c r="N214" s="312">
        <v>0</v>
      </c>
      <c r="O214" s="312">
        <v>0</v>
      </c>
      <c r="P214" s="312">
        <v>0</v>
      </c>
      <c r="Q214" s="312">
        <v>0</v>
      </c>
      <c r="R214" s="312">
        <v>0</v>
      </c>
      <c r="S214" s="312">
        <v>0</v>
      </c>
      <c r="T214" s="312">
        <v>0</v>
      </c>
      <c r="U214" s="312">
        <v>0</v>
      </c>
      <c r="V214" s="313">
        <v>1</v>
      </c>
      <c r="W214" s="313">
        <v>1</v>
      </c>
      <c r="X214" s="312">
        <v>0</v>
      </c>
      <c r="Y214" s="312">
        <v>0</v>
      </c>
      <c r="Z214" s="312">
        <v>0</v>
      </c>
      <c r="AA214" s="14">
        <v>0</v>
      </c>
      <c r="AB214" s="317"/>
      <c r="AC214" s="15" t="str">
        <f t="shared" si="316"/>
        <v/>
      </c>
      <c r="AD214" s="15" t="str">
        <f t="shared" si="317"/>
        <v/>
      </c>
      <c r="AE214" s="16" t="str">
        <f t="shared" si="318"/>
        <v>0 - 0</v>
      </c>
      <c r="AF214" s="20" t="str">
        <f t="shared" si="396"/>
        <v>Not an offer</v>
      </c>
      <c r="AG214" s="276" t="str">
        <f t="shared" si="345"/>
        <v>Not an Offer</v>
      </c>
      <c r="AH214" s="150"/>
      <c r="AI214" s="254">
        <v>198</v>
      </c>
      <c r="AJ214" s="149" t="str">
        <f t="shared" si="346"/>
        <v>00-TAG</v>
      </c>
      <c r="AK214" s="254" t="b">
        <f t="shared" si="15"/>
        <v>0</v>
      </c>
      <c r="AL214" s="254">
        <f t="shared" si="319"/>
        <v>0</v>
      </c>
      <c r="AM214" s="254">
        <f t="shared" si="347"/>
        <v>0</v>
      </c>
      <c r="AN214" s="288">
        <f t="shared" si="320"/>
        <v>0</v>
      </c>
      <c r="AO214" s="288">
        <f>IF(AND($BU214=$BV214,BU214=AO$13),$J214&amp;$K214&amp;$L214&amp;$M214&amp;$N214&amp;$O214&amp;$P214&amp;$Q214&amp;$R214&amp;$S214&amp;$T214&amp;$U214,IFERROR(MATCH($AN214,AO$17:AO213,0),-1000))</f>
        <v>1</v>
      </c>
      <c r="AP214" s="288">
        <f>IF(AND($BU214=$BV214,BV214=AP$13),$J214&amp;$K214&amp;$L214&amp;$M214&amp;$N214&amp;$O214&amp;$P214&amp;$Q214&amp;$R214&amp;$S214&amp;$T214&amp;$U214,IFERROR(MATCH($AN214,AP$17:AP213,0),-1000))</f>
        <v>1</v>
      </c>
      <c r="AQ214" s="288">
        <f>IF(AND($BU214=$BV214,BW214=AQ$13),$J214&amp;$K214&amp;$L214&amp;$M214&amp;$N214&amp;$O214&amp;$P214&amp;$Q214&amp;$R214&amp;$S214&amp;$T214&amp;$U214,IFERROR(MATCH($AN214,AQ$17:AQ213,0),-1000))</f>
        <v>1</v>
      </c>
      <c r="AR214" s="288">
        <f>IF(AND($BU214=$BV214,BX214=AR$13),$J214&amp;$K214&amp;$L214&amp;$M214&amp;$N214&amp;$O214&amp;$P214&amp;$Q214&amp;$R214&amp;$S214&amp;$T214&amp;$U214,IFERROR(MATCH($AN214,AR$17:AR213,0),-1000))</f>
        <v>1</v>
      </c>
      <c r="AS214" s="254">
        <f t="shared" si="311"/>
        <v>0</v>
      </c>
      <c r="AT214" s="261" t="str">
        <f t="shared" si="321"/>
        <v/>
      </c>
      <c r="AU214" s="254" t="str">
        <f t="shared" si="322"/>
        <v/>
      </c>
      <c r="AV214" s="254" t="str">
        <f t="shared" si="323"/>
        <v/>
      </c>
      <c r="AW214" s="254" t="str">
        <f t="shared" si="324"/>
        <v/>
      </c>
      <c r="AX214" s="254" t="str">
        <f t="shared" si="325"/>
        <v/>
      </c>
      <c r="AY214" s="254" t="str">
        <f t="shared" si="326"/>
        <v/>
      </c>
      <c r="AZ214" s="254" t="str">
        <f t="shared" si="327"/>
        <v/>
      </c>
      <c r="BA214" s="254" t="str">
        <f t="shared" si="328"/>
        <v/>
      </c>
      <c r="BB214" s="254" t="str">
        <f t="shared" si="329"/>
        <v/>
      </c>
      <c r="BC214" s="254" t="str">
        <f t="shared" si="330"/>
        <v/>
      </c>
      <c r="BD214" s="254" t="str">
        <f t="shared" si="331"/>
        <v/>
      </c>
      <c r="BE214" s="262" t="str">
        <f t="shared" si="332"/>
        <v/>
      </c>
      <c r="BF214" s="263" t="str">
        <f t="shared" si="333"/>
        <v/>
      </c>
      <c r="BG214" s="254" t="str">
        <f t="shared" si="334"/>
        <v/>
      </c>
      <c r="BH214" s="254" t="str">
        <f t="shared" si="335"/>
        <v/>
      </c>
      <c r="BI214" s="254" t="str">
        <f t="shared" si="336"/>
        <v/>
      </c>
      <c r="BJ214" s="254" t="str">
        <f t="shared" si="337"/>
        <v/>
      </c>
      <c r="BK214" s="254" t="str">
        <f t="shared" si="338"/>
        <v/>
      </c>
      <c r="BL214" s="254" t="str">
        <f t="shared" si="339"/>
        <v/>
      </c>
      <c r="BM214" s="254" t="str">
        <f t="shared" si="340"/>
        <v/>
      </c>
      <c r="BN214" s="254" t="str">
        <f t="shared" si="341"/>
        <v/>
      </c>
      <c r="BO214" s="254" t="str">
        <f t="shared" si="342"/>
        <v/>
      </c>
      <c r="BP214" s="254" t="str">
        <f t="shared" si="343"/>
        <v/>
      </c>
      <c r="BQ214" s="264" t="str">
        <f t="shared" si="344"/>
        <v/>
      </c>
      <c r="BR214" s="261" t="str">
        <f t="shared" si="56"/>
        <v/>
      </c>
      <c r="BS214" s="254" t="str">
        <f t="shared" si="57"/>
        <v/>
      </c>
      <c r="BT214" s="254" t="str">
        <f t="shared" si="312"/>
        <v/>
      </c>
      <c r="BU214" s="265" t="str">
        <f t="shared" si="313"/>
        <v/>
      </c>
      <c r="BV214" s="263" t="str">
        <f t="shared" si="58"/>
        <v/>
      </c>
      <c r="BW214" s="254" t="str">
        <f t="shared" si="314"/>
        <v/>
      </c>
      <c r="BX214" s="254" t="str">
        <f t="shared" si="315"/>
        <v/>
      </c>
      <c r="BY214" s="264" t="str">
        <f t="shared" si="59"/>
        <v/>
      </c>
      <c r="BZ214" s="254" t="str">
        <f t="shared" si="60"/>
        <v/>
      </c>
      <c r="CA214" s="254">
        <f t="shared" si="348"/>
        <v>0</v>
      </c>
      <c r="CB214" s="254">
        <f t="shared" si="349"/>
        <v>0</v>
      </c>
      <c r="CC214" s="254">
        <f t="shared" si="350"/>
        <v>0</v>
      </c>
      <c r="CD214" s="254">
        <f t="shared" si="351"/>
        <v>0</v>
      </c>
      <c r="CE214" s="254">
        <f t="shared" si="352"/>
        <v>0</v>
      </c>
      <c r="CF214" s="254">
        <f t="shared" si="353"/>
        <v>0</v>
      </c>
      <c r="CG214" s="254">
        <f t="shared" si="354"/>
        <v>0</v>
      </c>
      <c r="CH214" s="254">
        <f t="shared" si="355"/>
        <v>0</v>
      </c>
      <c r="CI214" s="254">
        <f t="shared" si="356"/>
        <v>0</v>
      </c>
      <c r="CJ214" s="254">
        <f t="shared" si="357"/>
        <v>0</v>
      </c>
      <c r="CK214" s="254">
        <f t="shared" si="358"/>
        <v>0</v>
      </c>
      <c r="CL214" s="254">
        <f t="shared" si="359"/>
        <v>0</v>
      </c>
      <c r="CM214" s="254">
        <f t="shared" si="360"/>
        <v>0</v>
      </c>
      <c r="CN214" s="254">
        <f t="shared" si="361"/>
        <v>0</v>
      </c>
      <c r="CO214" s="254">
        <f t="shared" si="362"/>
        <v>0</v>
      </c>
      <c r="CP214" s="254">
        <f t="shared" si="363"/>
        <v>0</v>
      </c>
      <c r="CQ214" s="254">
        <f t="shared" si="364"/>
        <v>0</v>
      </c>
      <c r="CR214" s="254">
        <f t="shared" si="365"/>
        <v>0</v>
      </c>
      <c r="CS214" s="254">
        <f t="shared" si="366"/>
        <v>0</v>
      </c>
      <c r="CT214" s="254">
        <f t="shared" si="367"/>
        <v>0</v>
      </c>
      <c r="CU214" s="254">
        <f t="shared" si="368"/>
        <v>0</v>
      </c>
      <c r="CV214" s="254">
        <f t="shared" si="369"/>
        <v>0</v>
      </c>
      <c r="CW214" s="254">
        <f t="shared" si="370"/>
        <v>0</v>
      </c>
      <c r="CX214" s="254">
        <f t="shared" si="371"/>
        <v>0</v>
      </c>
      <c r="CY214" s="254">
        <f t="shared" si="372"/>
        <v>0</v>
      </c>
      <c r="CZ214" s="254">
        <f t="shared" si="373"/>
        <v>0</v>
      </c>
      <c r="DA214" s="254">
        <f t="shared" si="374"/>
        <v>0</v>
      </c>
      <c r="DB214" s="254">
        <f t="shared" si="375"/>
        <v>0</v>
      </c>
      <c r="DC214" s="254">
        <f t="shared" si="376"/>
        <v>0</v>
      </c>
      <c r="DD214" s="254">
        <f t="shared" si="377"/>
        <v>0</v>
      </c>
      <c r="DE214" s="254">
        <f t="shared" si="378"/>
        <v>0</v>
      </c>
      <c r="DF214" s="254">
        <f t="shared" si="379"/>
        <v>0</v>
      </c>
      <c r="DG214" s="254">
        <f t="shared" si="380"/>
        <v>0</v>
      </c>
      <c r="DH214" s="254">
        <f t="shared" si="381"/>
        <v>0</v>
      </c>
      <c r="DI214" s="254">
        <f t="shared" si="382"/>
        <v>0</v>
      </c>
      <c r="DJ214" s="254">
        <f t="shared" si="383"/>
        <v>0</v>
      </c>
      <c r="DK214" s="254">
        <f t="shared" si="384"/>
        <v>0</v>
      </c>
      <c r="DL214" s="254">
        <f t="shared" si="385"/>
        <v>0</v>
      </c>
      <c r="DM214" s="254">
        <f t="shared" si="386"/>
        <v>0</v>
      </c>
      <c r="DN214" s="254">
        <f t="shared" si="387"/>
        <v>0</v>
      </c>
      <c r="DO214" s="254">
        <f t="shared" si="388"/>
        <v>0</v>
      </c>
      <c r="DP214" s="254">
        <f t="shared" si="389"/>
        <v>0</v>
      </c>
      <c r="DQ214" s="254">
        <f t="shared" si="390"/>
        <v>0</v>
      </c>
      <c r="DR214" s="254">
        <f t="shared" si="391"/>
        <v>0</v>
      </c>
      <c r="DS214" s="254">
        <f t="shared" si="392"/>
        <v>0</v>
      </c>
      <c r="DT214" s="254">
        <f t="shared" si="393"/>
        <v>0</v>
      </c>
      <c r="DU214" s="254">
        <f t="shared" si="394"/>
        <v>0</v>
      </c>
      <c r="DV214" s="254">
        <f t="shared" si="395"/>
        <v>0</v>
      </c>
    </row>
    <row r="215" spans="1:126" ht="24" customHeight="1">
      <c r="A215" s="11" t="str">
        <f ca="1">IF(AG215&lt;&gt;"OK","",CONCATENATE(TEXT('Front Page'!$F$33,"000"),TEXT('Front Page'!$F$31,"000"),"-",LEFT('Front Page'!$R$53,5),"-",LEFT(D215,1),AJ215, "-",TEXT(B215,"000")))</f>
        <v/>
      </c>
      <c r="B215" s="12" t="str">
        <f>IFERROR(IF(E215="","",MAX(B$17:B214)+1),"")</f>
        <v/>
      </c>
      <c r="C215" s="13"/>
      <c r="D215" s="29" t="str">
        <f t="shared" si="20"/>
        <v>None</v>
      </c>
      <c r="E215" s="29" t="str">
        <f t="shared" si="21"/>
        <v/>
      </c>
      <c r="F215" s="29" t="str">
        <f t="shared" si="22"/>
        <v/>
      </c>
      <c r="G215" s="363"/>
      <c r="H215" s="364"/>
      <c r="I215" s="325" t="str">
        <f t="shared" si="23"/>
        <v>No</v>
      </c>
      <c r="J215" s="314">
        <v>0</v>
      </c>
      <c r="K215" s="312">
        <v>0</v>
      </c>
      <c r="L215" s="312">
        <v>0</v>
      </c>
      <c r="M215" s="312">
        <v>0</v>
      </c>
      <c r="N215" s="312">
        <v>0</v>
      </c>
      <c r="O215" s="312">
        <v>0</v>
      </c>
      <c r="P215" s="312">
        <v>0</v>
      </c>
      <c r="Q215" s="312">
        <v>0</v>
      </c>
      <c r="R215" s="312">
        <v>0</v>
      </c>
      <c r="S215" s="312">
        <v>0</v>
      </c>
      <c r="T215" s="312">
        <v>0</v>
      </c>
      <c r="U215" s="312">
        <v>0</v>
      </c>
      <c r="V215" s="313">
        <v>1</v>
      </c>
      <c r="W215" s="313">
        <v>1</v>
      </c>
      <c r="X215" s="312">
        <v>0</v>
      </c>
      <c r="Y215" s="312">
        <v>0</v>
      </c>
      <c r="Z215" s="312">
        <v>0</v>
      </c>
      <c r="AA215" s="14">
        <v>0</v>
      </c>
      <c r="AB215" s="317"/>
      <c r="AC215" s="15" t="str">
        <f t="shared" si="316"/>
        <v/>
      </c>
      <c r="AD215" s="15" t="str">
        <f t="shared" si="317"/>
        <v/>
      </c>
      <c r="AE215" s="16" t="str">
        <f t="shared" si="318"/>
        <v>0 - 0</v>
      </c>
      <c r="AF215" s="20" t="str">
        <f t="shared" si="396"/>
        <v>Not an offer</v>
      </c>
      <c r="AG215" s="276" t="str">
        <f t="shared" si="345"/>
        <v>Not an Offer</v>
      </c>
      <c r="AH215" s="150"/>
      <c r="AI215" s="254">
        <v>199</v>
      </c>
      <c r="AJ215" s="149" t="str">
        <f t="shared" si="346"/>
        <v>00-TAG</v>
      </c>
      <c r="AK215" s="254" t="b">
        <f t="shared" si="15"/>
        <v>0</v>
      </c>
      <c r="AL215" s="254">
        <f t="shared" si="319"/>
        <v>0</v>
      </c>
      <c r="AM215" s="254">
        <f t="shared" si="347"/>
        <v>0</v>
      </c>
      <c r="AN215" s="288">
        <f t="shared" si="320"/>
        <v>0</v>
      </c>
      <c r="AO215" s="288">
        <f>IF(AND($BU215=$BV215,BU215=AO$13),$J215&amp;$K215&amp;$L215&amp;$M215&amp;$N215&amp;$O215&amp;$P215&amp;$Q215&amp;$R215&amp;$S215&amp;$T215&amp;$U215,IFERROR(MATCH($AN215,AO$17:AO214,0),-1000))</f>
        <v>1</v>
      </c>
      <c r="AP215" s="288">
        <f>IF(AND($BU215=$BV215,BV215=AP$13),$J215&amp;$K215&amp;$L215&amp;$M215&amp;$N215&amp;$O215&amp;$P215&amp;$Q215&amp;$R215&amp;$S215&amp;$T215&amp;$U215,IFERROR(MATCH($AN215,AP$17:AP214,0),-1000))</f>
        <v>1</v>
      </c>
      <c r="AQ215" s="288">
        <f>IF(AND($BU215=$BV215,BW215=AQ$13),$J215&amp;$K215&amp;$L215&amp;$M215&amp;$N215&amp;$O215&amp;$P215&amp;$Q215&amp;$R215&amp;$S215&amp;$T215&amp;$U215,IFERROR(MATCH($AN215,AQ$17:AQ214,0),-1000))</f>
        <v>1</v>
      </c>
      <c r="AR215" s="288">
        <f>IF(AND($BU215=$BV215,BX215=AR$13),$J215&amp;$K215&amp;$L215&amp;$M215&amp;$N215&amp;$O215&amp;$P215&amp;$Q215&amp;$R215&amp;$S215&amp;$T215&amp;$U215,IFERROR(MATCH($AN215,AR$17:AR214,0),-1000))</f>
        <v>1</v>
      </c>
      <c r="AS215" s="254">
        <f t="shared" si="311"/>
        <v>0</v>
      </c>
      <c r="AT215" s="261" t="str">
        <f t="shared" si="321"/>
        <v/>
      </c>
      <c r="AU215" s="254" t="str">
        <f t="shared" si="322"/>
        <v/>
      </c>
      <c r="AV215" s="254" t="str">
        <f t="shared" si="323"/>
        <v/>
      </c>
      <c r="AW215" s="254" t="str">
        <f t="shared" si="324"/>
        <v/>
      </c>
      <c r="AX215" s="254" t="str">
        <f t="shared" si="325"/>
        <v/>
      </c>
      <c r="AY215" s="254" t="str">
        <f t="shared" si="326"/>
        <v/>
      </c>
      <c r="AZ215" s="254" t="str">
        <f t="shared" si="327"/>
        <v/>
      </c>
      <c r="BA215" s="254" t="str">
        <f t="shared" si="328"/>
        <v/>
      </c>
      <c r="BB215" s="254" t="str">
        <f t="shared" si="329"/>
        <v/>
      </c>
      <c r="BC215" s="254" t="str">
        <f t="shared" si="330"/>
        <v/>
      </c>
      <c r="BD215" s="254" t="str">
        <f t="shared" si="331"/>
        <v/>
      </c>
      <c r="BE215" s="262" t="str">
        <f t="shared" si="332"/>
        <v/>
      </c>
      <c r="BF215" s="263" t="str">
        <f t="shared" si="333"/>
        <v/>
      </c>
      <c r="BG215" s="254" t="str">
        <f t="shared" si="334"/>
        <v/>
      </c>
      <c r="BH215" s="254" t="str">
        <f t="shared" si="335"/>
        <v/>
      </c>
      <c r="BI215" s="254" t="str">
        <f t="shared" si="336"/>
        <v/>
      </c>
      <c r="BJ215" s="254" t="str">
        <f t="shared" si="337"/>
        <v/>
      </c>
      <c r="BK215" s="254" t="str">
        <f t="shared" si="338"/>
        <v/>
      </c>
      <c r="BL215" s="254" t="str">
        <f t="shared" si="339"/>
        <v/>
      </c>
      <c r="BM215" s="254" t="str">
        <f t="shared" si="340"/>
        <v/>
      </c>
      <c r="BN215" s="254" t="str">
        <f t="shared" si="341"/>
        <v/>
      </c>
      <c r="BO215" s="254" t="str">
        <f t="shared" si="342"/>
        <v/>
      </c>
      <c r="BP215" s="254" t="str">
        <f t="shared" si="343"/>
        <v/>
      </c>
      <c r="BQ215" s="264" t="str">
        <f t="shared" si="344"/>
        <v/>
      </c>
      <c r="BR215" s="261" t="str">
        <f t="shared" si="56"/>
        <v/>
      </c>
      <c r="BS215" s="254" t="str">
        <f t="shared" si="57"/>
        <v/>
      </c>
      <c r="BT215" s="254" t="str">
        <f t="shared" si="312"/>
        <v/>
      </c>
      <c r="BU215" s="265" t="str">
        <f t="shared" si="313"/>
        <v/>
      </c>
      <c r="BV215" s="263" t="str">
        <f t="shared" si="58"/>
        <v/>
      </c>
      <c r="BW215" s="254" t="str">
        <f t="shared" si="314"/>
        <v/>
      </c>
      <c r="BX215" s="254" t="str">
        <f t="shared" si="315"/>
        <v/>
      </c>
      <c r="BY215" s="264" t="str">
        <f t="shared" si="59"/>
        <v/>
      </c>
      <c r="BZ215" s="254" t="str">
        <f t="shared" si="60"/>
        <v/>
      </c>
      <c r="CA215" s="254">
        <f t="shared" si="348"/>
        <v>0</v>
      </c>
      <c r="CB215" s="254">
        <f t="shared" si="349"/>
        <v>0</v>
      </c>
      <c r="CC215" s="254">
        <f t="shared" si="350"/>
        <v>0</v>
      </c>
      <c r="CD215" s="254">
        <f t="shared" si="351"/>
        <v>0</v>
      </c>
      <c r="CE215" s="254">
        <f t="shared" si="352"/>
        <v>0</v>
      </c>
      <c r="CF215" s="254">
        <f t="shared" si="353"/>
        <v>0</v>
      </c>
      <c r="CG215" s="254">
        <f t="shared" si="354"/>
        <v>0</v>
      </c>
      <c r="CH215" s="254">
        <f t="shared" si="355"/>
        <v>0</v>
      </c>
      <c r="CI215" s="254">
        <f t="shared" si="356"/>
        <v>0</v>
      </c>
      <c r="CJ215" s="254">
        <f t="shared" si="357"/>
        <v>0</v>
      </c>
      <c r="CK215" s="254">
        <f t="shared" si="358"/>
        <v>0</v>
      </c>
      <c r="CL215" s="254">
        <f t="shared" si="359"/>
        <v>0</v>
      </c>
      <c r="CM215" s="254">
        <f t="shared" si="360"/>
        <v>0</v>
      </c>
      <c r="CN215" s="254">
        <f t="shared" si="361"/>
        <v>0</v>
      </c>
      <c r="CO215" s="254">
        <f t="shared" si="362"/>
        <v>0</v>
      </c>
      <c r="CP215" s="254">
        <f t="shared" si="363"/>
        <v>0</v>
      </c>
      <c r="CQ215" s="254">
        <f t="shared" si="364"/>
        <v>0</v>
      </c>
      <c r="CR215" s="254">
        <f t="shared" si="365"/>
        <v>0</v>
      </c>
      <c r="CS215" s="254">
        <f t="shared" si="366"/>
        <v>0</v>
      </c>
      <c r="CT215" s="254">
        <f t="shared" si="367"/>
        <v>0</v>
      </c>
      <c r="CU215" s="254">
        <f t="shared" si="368"/>
        <v>0</v>
      </c>
      <c r="CV215" s="254">
        <f t="shared" si="369"/>
        <v>0</v>
      </c>
      <c r="CW215" s="254">
        <f t="shared" si="370"/>
        <v>0</v>
      </c>
      <c r="CX215" s="254">
        <f t="shared" si="371"/>
        <v>0</v>
      </c>
      <c r="CY215" s="254">
        <f t="shared" si="372"/>
        <v>0</v>
      </c>
      <c r="CZ215" s="254">
        <f t="shared" si="373"/>
        <v>0</v>
      </c>
      <c r="DA215" s="254">
        <f t="shared" si="374"/>
        <v>0</v>
      </c>
      <c r="DB215" s="254">
        <f t="shared" si="375"/>
        <v>0</v>
      </c>
      <c r="DC215" s="254">
        <f t="shared" si="376"/>
        <v>0</v>
      </c>
      <c r="DD215" s="254">
        <f t="shared" si="377"/>
        <v>0</v>
      </c>
      <c r="DE215" s="254">
        <f t="shared" si="378"/>
        <v>0</v>
      </c>
      <c r="DF215" s="254">
        <f t="shared" si="379"/>
        <v>0</v>
      </c>
      <c r="DG215" s="254">
        <f t="shared" si="380"/>
        <v>0</v>
      </c>
      <c r="DH215" s="254">
        <f t="shared" si="381"/>
        <v>0</v>
      </c>
      <c r="DI215" s="254">
        <f t="shared" si="382"/>
        <v>0</v>
      </c>
      <c r="DJ215" s="254">
        <f t="shared" si="383"/>
        <v>0</v>
      </c>
      <c r="DK215" s="254">
        <f t="shared" si="384"/>
        <v>0</v>
      </c>
      <c r="DL215" s="254">
        <f t="shared" si="385"/>
        <v>0</v>
      </c>
      <c r="DM215" s="254">
        <f t="shared" si="386"/>
        <v>0</v>
      </c>
      <c r="DN215" s="254">
        <f t="shared" si="387"/>
        <v>0</v>
      </c>
      <c r="DO215" s="254">
        <f t="shared" si="388"/>
        <v>0</v>
      </c>
      <c r="DP215" s="254">
        <f t="shared" si="389"/>
        <v>0</v>
      </c>
      <c r="DQ215" s="254">
        <f t="shared" si="390"/>
        <v>0</v>
      </c>
      <c r="DR215" s="254">
        <f t="shared" si="391"/>
        <v>0</v>
      </c>
      <c r="DS215" s="254">
        <f t="shared" si="392"/>
        <v>0</v>
      </c>
      <c r="DT215" s="254">
        <f t="shared" si="393"/>
        <v>0</v>
      </c>
      <c r="DU215" s="254">
        <f t="shared" si="394"/>
        <v>0</v>
      </c>
      <c r="DV215" s="254">
        <f t="shared" si="395"/>
        <v>0</v>
      </c>
    </row>
    <row r="216" spans="1:126" ht="24" customHeight="1">
      <c r="A216" s="11" t="str">
        <f ca="1">IF(AG216&lt;&gt;"OK","",CONCATENATE(TEXT('Front Page'!$F$33,"000"),TEXT('Front Page'!$F$31,"000"),"-",LEFT('Front Page'!$R$53,5),"-",LEFT(D216,1),AJ216, "-",TEXT(B216,"000")))</f>
        <v/>
      </c>
      <c r="B216" s="12" t="str">
        <f>IFERROR(IF(E216="","",MAX(B$17:B215)+1),"")</f>
        <v/>
      </c>
      <c r="C216" s="13"/>
      <c r="D216" s="29" t="str">
        <f t="shared" si="20"/>
        <v>None</v>
      </c>
      <c r="E216" s="29" t="str">
        <f t="shared" si="21"/>
        <v/>
      </c>
      <c r="F216" s="29" t="str">
        <f t="shared" si="22"/>
        <v/>
      </c>
      <c r="G216" s="363"/>
      <c r="H216" s="364"/>
      <c r="I216" s="325" t="str">
        <f t="shared" si="23"/>
        <v>No</v>
      </c>
      <c r="J216" s="314">
        <v>0</v>
      </c>
      <c r="K216" s="312">
        <v>0</v>
      </c>
      <c r="L216" s="312">
        <v>0</v>
      </c>
      <c r="M216" s="312">
        <v>0</v>
      </c>
      <c r="N216" s="312">
        <v>0</v>
      </c>
      <c r="O216" s="312">
        <v>0</v>
      </c>
      <c r="P216" s="312">
        <v>0</v>
      </c>
      <c r="Q216" s="312">
        <v>0</v>
      </c>
      <c r="R216" s="312">
        <v>0</v>
      </c>
      <c r="S216" s="312">
        <v>0</v>
      </c>
      <c r="T216" s="312">
        <v>0</v>
      </c>
      <c r="U216" s="312">
        <v>0</v>
      </c>
      <c r="V216" s="313">
        <v>1</v>
      </c>
      <c r="W216" s="313">
        <v>1</v>
      </c>
      <c r="X216" s="312">
        <v>0</v>
      </c>
      <c r="Y216" s="312">
        <v>0</v>
      </c>
      <c r="Z216" s="312">
        <v>0</v>
      </c>
      <c r="AA216" s="14">
        <v>0</v>
      </c>
      <c r="AB216" s="317"/>
      <c r="AC216" s="15" t="str">
        <f t="shared" si="316"/>
        <v/>
      </c>
      <c r="AD216" s="15" t="str">
        <f t="shared" si="317"/>
        <v/>
      </c>
      <c r="AE216" s="16" t="str">
        <f t="shared" si="318"/>
        <v>0 - 0</v>
      </c>
      <c r="AF216" s="20" t="str">
        <f t="shared" si="396"/>
        <v>Not an offer</v>
      </c>
      <c r="AG216" s="276" t="str">
        <f t="shared" si="345"/>
        <v>Not an Offer</v>
      </c>
      <c r="AH216" s="150"/>
      <c r="AI216" s="254">
        <v>200</v>
      </c>
      <c r="AJ216" s="149" t="str">
        <f t="shared" si="346"/>
        <v>00-TAG</v>
      </c>
      <c r="AK216" s="254" t="b">
        <f t="shared" si="15"/>
        <v>0</v>
      </c>
      <c r="AL216" s="254">
        <f t="shared" si="319"/>
        <v>0</v>
      </c>
      <c r="AM216" s="254">
        <f t="shared" si="347"/>
        <v>0</v>
      </c>
      <c r="AN216" s="288">
        <f t="shared" si="320"/>
        <v>0</v>
      </c>
      <c r="AO216" s="288">
        <f>IF(AND($BU216=$BV216,BU216=AO$13),$J216&amp;$K216&amp;$L216&amp;$M216&amp;$N216&amp;$O216&amp;$P216&amp;$Q216&amp;$R216&amp;$S216&amp;$T216&amp;$U216,IFERROR(MATCH($AN216,AO$17:AO215,0),-1000))</f>
        <v>1</v>
      </c>
      <c r="AP216" s="288">
        <f>IF(AND($BU216=$BV216,BV216=AP$13),$J216&amp;$K216&amp;$L216&amp;$M216&amp;$N216&amp;$O216&amp;$P216&amp;$Q216&amp;$R216&amp;$S216&amp;$T216&amp;$U216,IFERROR(MATCH($AN216,AP$17:AP215,0),-1000))</f>
        <v>1</v>
      </c>
      <c r="AQ216" s="288">
        <f>IF(AND($BU216=$BV216,BW216=AQ$13),$J216&amp;$K216&amp;$L216&amp;$M216&amp;$N216&amp;$O216&amp;$P216&amp;$Q216&amp;$R216&amp;$S216&amp;$T216&amp;$U216,IFERROR(MATCH($AN216,AQ$17:AQ215,0),-1000))</f>
        <v>1</v>
      </c>
      <c r="AR216" s="288">
        <f>IF(AND($BU216=$BV216,BX216=AR$13),$J216&amp;$K216&amp;$L216&amp;$M216&amp;$N216&amp;$O216&amp;$P216&amp;$Q216&amp;$R216&amp;$S216&amp;$T216&amp;$U216,IFERROR(MATCH($AN216,AR$17:AR215,0),-1000))</f>
        <v>1</v>
      </c>
      <c r="AS216" s="254">
        <f t="shared" si="311"/>
        <v>0</v>
      </c>
      <c r="AT216" s="261" t="str">
        <f t="shared" si="321"/>
        <v/>
      </c>
      <c r="AU216" s="254" t="str">
        <f t="shared" si="322"/>
        <v/>
      </c>
      <c r="AV216" s="254" t="str">
        <f t="shared" si="323"/>
        <v/>
      </c>
      <c r="AW216" s="254" t="str">
        <f t="shared" si="324"/>
        <v/>
      </c>
      <c r="AX216" s="254" t="str">
        <f t="shared" si="325"/>
        <v/>
      </c>
      <c r="AY216" s="254" t="str">
        <f t="shared" si="326"/>
        <v/>
      </c>
      <c r="AZ216" s="254" t="str">
        <f t="shared" si="327"/>
        <v/>
      </c>
      <c r="BA216" s="254" t="str">
        <f t="shared" si="328"/>
        <v/>
      </c>
      <c r="BB216" s="254" t="str">
        <f t="shared" si="329"/>
        <v/>
      </c>
      <c r="BC216" s="254" t="str">
        <f t="shared" si="330"/>
        <v/>
      </c>
      <c r="BD216" s="254" t="str">
        <f t="shared" si="331"/>
        <v/>
      </c>
      <c r="BE216" s="262" t="str">
        <f t="shared" si="332"/>
        <v/>
      </c>
      <c r="BF216" s="263" t="str">
        <f t="shared" si="333"/>
        <v/>
      </c>
      <c r="BG216" s="254" t="str">
        <f t="shared" si="334"/>
        <v/>
      </c>
      <c r="BH216" s="254" t="str">
        <f t="shared" si="335"/>
        <v/>
      </c>
      <c r="BI216" s="254" t="str">
        <f t="shared" si="336"/>
        <v/>
      </c>
      <c r="BJ216" s="254" t="str">
        <f t="shared" si="337"/>
        <v/>
      </c>
      <c r="BK216" s="254" t="str">
        <f t="shared" si="338"/>
        <v/>
      </c>
      <c r="BL216" s="254" t="str">
        <f t="shared" si="339"/>
        <v/>
      </c>
      <c r="BM216" s="254" t="str">
        <f t="shared" si="340"/>
        <v/>
      </c>
      <c r="BN216" s="254" t="str">
        <f t="shared" si="341"/>
        <v/>
      </c>
      <c r="BO216" s="254" t="str">
        <f t="shared" si="342"/>
        <v/>
      </c>
      <c r="BP216" s="254" t="str">
        <f t="shared" si="343"/>
        <v/>
      </c>
      <c r="BQ216" s="264" t="str">
        <f t="shared" si="344"/>
        <v/>
      </c>
      <c r="BR216" s="261" t="str">
        <f t="shared" si="56"/>
        <v/>
      </c>
      <c r="BS216" s="254" t="str">
        <f t="shared" si="57"/>
        <v/>
      </c>
      <c r="BT216" s="254" t="str">
        <f t="shared" si="312"/>
        <v/>
      </c>
      <c r="BU216" s="265" t="str">
        <f t="shared" si="313"/>
        <v/>
      </c>
      <c r="BV216" s="263" t="str">
        <f t="shared" si="58"/>
        <v/>
      </c>
      <c r="BW216" s="254" t="str">
        <f t="shared" si="314"/>
        <v/>
      </c>
      <c r="BX216" s="254" t="str">
        <f t="shared" si="315"/>
        <v/>
      </c>
      <c r="BY216" s="264" t="str">
        <f t="shared" si="59"/>
        <v/>
      </c>
      <c r="BZ216" s="254" t="str">
        <f t="shared" si="60"/>
        <v/>
      </c>
      <c r="CA216" s="254">
        <f t="shared" si="348"/>
        <v>0</v>
      </c>
      <c r="CB216" s="254">
        <f t="shared" si="349"/>
        <v>0</v>
      </c>
      <c r="CC216" s="254">
        <f t="shared" si="350"/>
        <v>0</v>
      </c>
      <c r="CD216" s="254">
        <f t="shared" si="351"/>
        <v>0</v>
      </c>
      <c r="CE216" s="254">
        <f t="shared" si="352"/>
        <v>0</v>
      </c>
      <c r="CF216" s="254">
        <f t="shared" si="353"/>
        <v>0</v>
      </c>
      <c r="CG216" s="254">
        <f t="shared" si="354"/>
        <v>0</v>
      </c>
      <c r="CH216" s="254">
        <f t="shared" si="355"/>
        <v>0</v>
      </c>
      <c r="CI216" s="254">
        <f t="shared" si="356"/>
        <v>0</v>
      </c>
      <c r="CJ216" s="254">
        <f t="shared" si="357"/>
        <v>0</v>
      </c>
      <c r="CK216" s="254">
        <f t="shared" si="358"/>
        <v>0</v>
      </c>
      <c r="CL216" s="254">
        <f t="shared" si="359"/>
        <v>0</v>
      </c>
      <c r="CM216" s="254">
        <f t="shared" si="360"/>
        <v>0</v>
      </c>
      <c r="CN216" s="254">
        <f t="shared" si="361"/>
        <v>0</v>
      </c>
      <c r="CO216" s="254">
        <f t="shared" si="362"/>
        <v>0</v>
      </c>
      <c r="CP216" s="254">
        <f t="shared" si="363"/>
        <v>0</v>
      </c>
      <c r="CQ216" s="254">
        <f t="shared" si="364"/>
        <v>0</v>
      </c>
      <c r="CR216" s="254">
        <f t="shared" si="365"/>
        <v>0</v>
      </c>
      <c r="CS216" s="254">
        <f t="shared" si="366"/>
        <v>0</v>
      </c>
      <c r="CT216" s="254">
        <f t="shared" si="367"/>
        <v>0</v>
      </c>
      <c r="CU216" s="254">
        <f t="shared" si="368"/>
        <v>0</v>
      </c>
      <c r="CV216" s="254">
        <f t="shared" si="369"/>
        <v>0</v>
      </c>
      <c r="CW216" s="254">
        <f t="shared" si="370"/>
        <v>0</v>
      </c>
      <c r="CX216" s="254">
        <f t="shared" si="371"/>
        <v>0</v>
      </c>
      <c r="CY216" s="254">
        <f t="shared" si="372"/>
        <v>0</v>
      </c>
      <c r="CZ216" s="254">
        <f t="shared" si="373"/>
        <v>0</v>
      </c>
      <c r="DA216" s="254">
        <f t="shared" si="374"/>
        <v>0</v>
      </c>
      <c r="DB216" s="254">
        <f t="shared" si="375"/>
        <v>0</v>
      </c>
      <c r="DC216" s="254">
        <f t="shared" si="376"/>
        <v>0</v>
      </c>
      <c r="DD216" s="254">
        <f t="shared" si="377"/>
        <v>0</v>
      </c>
      <c r="DE216" s="254">
        <f t="shared" si="378"/>
        <v>0</v>
      </c>
      <c r="DF216" s="254">
        <f t="shared" si="379"/>
        <v>0</v>
      </c>
      <c r="DG216" s="254">
        <f t="shared" si="380"/>
        <v>0</v>
      </c>
      <c r="DH216" s="254">
        <f t="shared" si="381"/>
        <v>0</v>
      </c>
      <c r="DI216" s="254">
        <f t="shared" si="382"/>
        <v>0</v>
      </c>
      <c r="DJ216" s="254">
        <f t="shared" si="383"/>
        <v>0</v>
      </c>
      <c r="DK216" s="254">
        <f t="shared" si="384"/>
        <v>0</v>
      </c>
      <c r="DL216" s="254">
        <f t="shared" si="385"/>
        <v>0</v>
      </c>
      <c r="DM216" s="254">
        <f t="shared" si="386"/>
        <v>0</v>
      </c>
      <c r="DN216" s="254">
        <f t="shared" si="387"/>
        <v>0</v>
      </c>
      <c r="DO216" s="254">
        <f t="shared" si="388"/>
        <v>0</v>
      </c>
      <c r="DP216" s="254">
        <f t="shared" si="389"/>
        <v>0</v>
      </c>
      <c r="DQ216" s="254">
        <f t="shared" si="390"/>
        <v>0</v>
      </c>
      <c r="DR216" s="254">
        <f t="shared" si="391"/>
        <v>0</v>
      </c>
      <c r="DS216" s="254">
        <f t="shared" si="392"/>
        <v>0</v>
      </c>
      <c r="DT216" s="254">
        <f t="shared" si="393"/>
        <v>0</v>
      </c>
      <c r="DU216" s="254">
        <f t="shared" si="394"/>
        <v>0</v>
      </c>
      <c r="DV216" s="254">
        <f t="shared" si="395"/>
        <v>0</v>
      </c>
    </row>
    <row r="217" spans="1:126" ht="24" customHeight="1">
      <c r="A217" s="11" t="str">
        <f ca="1">IF(AG217&lt;&gt;"OK","",CONCATENATE(TEXT('Front Page'!$F$33,"000"),TEXT('Front Page'!$F$31,"000"),"-",LEFT('Front Page'!$R$53,5),"-",LEFT(D217,1),AJ217, "-",TEXT(B217,"000")))</f>
        <v/>
      </c>
      <c r="B217" s="12" t="str">
        <f>IFERROR(IF(E217="","",MAX(B$17:B216)+1),"")</f>
        <v/>
      </c>
      <c r="C217" s="13"/>
      <c r="D217" s="29" t="str">
        <f t="shared" si="20"/>
        <v>None</v>
      </c>
      <c r="E217" s="29" t="str">
        <f t="shared" si="21"/>
        <v/>
      </c>
      <c r="F217" s="29" t="str">
        <f t="shared" si="22"/>
        <v/>
      </c>
      <c r="G217" s="363"/>
      <c r="H217" s="364"/>
      <c r="I217" s="325" t="str">
        <f t="shared" si="23"/>
        <v>No</v>
      </c>
      <c r="J217" s="314">
        <v>0</v>
      </c>
      <c r="K217" s="312">
        <v>0</v>
      </c>
      <c r="L217" s="312">
        <v>0</v>
      </c>
      <c r="M217" s="312">
        <v>0</v>
      </c>
      <c r="N217" s="312">
        <v>0</v>
      </c>
      <c r="O217" s="312">
        <v>0</v>
      </c>
      <c r="P217" s="312">
        <v>0</v>
      </c>
      <c r="Q217" s="312">
        <v>0</v>
      </c>
      <c r="R217" s="312">
        <v>0</v>
      </c>
      <c r="S217" s="312">
        <v>0</v>
      </c>
      <c r="T217" s="312">
        <v>0</v>
      </c>
      <c r="U217" s="312">
        <v>0</v>
      </c>
      <c r="V217" s="313">
        <v>1</v>
      </c>
      <c r="W217" s="313">
        <v>1</v>
      </c>
      <c r="X217" s="312">
        <v>0</v>
      </c>
      <c r="Y217" s="312">
        <v>0</v>
      </c>
      <c r="Z217" s="312">
        <v>0</v>
      </c>
      <c r="AA217" s="14">
        <v>0</v>
      </c>
      <c r="AB217" s="317"/>
      <c r="AC217" s="15" t="str">
        <f t="shared" si="316"/>
        <v/>
      </c>
      <c r="AD217" s="15" t="str">
        <f t="shared" si="317"/>
        <v/>
      </c>
      <c r="AE217" s="16" t="str">
        <f t="shared" si="318"/>
        <v>0 - 0</v>
      </c>
      <c r="AF217" s="20" t="str">
        <f t="shared" si="396"/>
        <v>Not an offer</v>
      </c>
      <c r="AG217" s="276" t="str">
        <f t="shared" si="345"/>
        <v>Not an Offer</v>
      </c>
      <c r="AH217" s="150"/>
      <c r="AI217" s="254">
        <v>201</v>
      </c>
      <c r="AJ217" s="149" t="str">
        <f t="shared" si="346"/>
        <v>00-TAG</v>
      </c>
      <c r="AK217" s="254" t="b">
        <f t="shared" si="15"/>
        <v>0</v>
      </c>
      <c r="AL217" s="254">
        <f t="shared" si="319"/>
        <v>0</v>
      </c>
      <c r="AM217" s="254">
        <f t="shared" si="347"/>
        <v>0</v>
      </c>
      <c r="AN217" s="288">
        <f t="shared" si="320"/>
        <v>0</v>
      </c>
      <c r="AO217" s="288">
        <f>IF(AND($BU217=$BV217,BU217=AO$13),$J217&amp;$K217&amp;$L217&amp;$M217&amp;$N217&amp;$O217&amp;$P217&amp;$Q217&amp;$R217&amp;$S217&amp;$T217&amp;$U217,IFERROR(MATCH($AN217,AO$17:AO216,0),-1000))</f>
        <v>1</v>
      </c>
      <c r="AP217" s="288">
        <f>IF(AND($BU217=$BV217,BV217=AP$13),$J217&amp;$K217&amp;$L217&amp;$M217&amp;$N217&amp;$O217&amp;$P217&amp;$Q217&amp;$R217&amp;$S217&amp;$T217&amp;$U217,IFERROR(MATCH($AN217,AP$17:AP216,0),-1000))</f>
        <v>1</v>
      </c>
      <c r="AQ217" s="288">
        <f>IF(AND($BU217=$BV217,BW217=AQ$13),$J217&amp;$K217&amp;$L217&amp;$M217&amp;$N217&amp;$O217&amp;$P217&amp;$Q217&amp;$R217&amp;$S217&amp;$T217&amp;$U217,IFERROR(MATCH($AN217,AQ$17:AQ216,0),-1000))</f>
        <v>1</v>
      </c>
      <c r="AR217" s="288">
        <f>IF(AND($BU217=$BV217,BX217=AR$13),$J217&amp;$K217&amp;$L217&amp;$M217&amp;$N217&amp;$O217&amp;$P217&amp;$Q217&amp;$R217&amp;$S217&amp;$T217&amp;$U217,IFERROR(MATCH($AN217,AR$17:AR216,0),-1000))</f>
        <v>1</v>
      </c>
      <c r="AS217" s="254">
        <f t="shared" si="311"/>
        <v>0</v>
      </c>
      <c r="AT217" s="261" t="str">
        <f t="shared" si="321"/>
        <v/>
      </c>
      <c r="AU217" s="254" t="str">
        <f t="shared" si="322"/>
        <v/>
      </c>
      <c r="AV217" s="254" t="str">
        <f t="shared" si="323"/>
        <v/>
      </c>
      <c r="AW217" s="254" t="str">
        <f t="shared" si="324"/>
        <v/>
      </c>
      <c r="AX217" s="254" t="str">
        <f t="shared" si="325"/>
        <v/>
      </c>
      <c r="AY217" s="254" t="str">
        <f t="shared" si="326"/>
        <v/>
      </c>
      <c r="AZ217" s="254" t="str">
        <f t="shared" si="327"/>
        <v/>
      </c>
      <c r="BA217" s="254" t="str">
        <f t="shared" si="328"/>
        <v/>
      </c>
      <c r="BB217" s="254" t="str">
        <f t="shared" si="329"/>
        <v/>
      </c>
      <c r="BC217" s="254" t="str">
        <f t="shared" si="330"/>
        <v/>
      </c>
      <c r="BD217" s="254" t="str">
        <f t="shared" si="331"/>
        <v/>
      </c>
      <c r="BE217" s="262" t="str">
        <f t="shared" si="332"/>
        <v/>
      </c>
      <c r="BF217" s="263" t="str">
        <f t="shared" si="333"/>
        <v/>
      </c>
      <c r="BG217" s="254" t="str">
        <f t="shared" si="334"/>
        <v/>
      </c>
      <c r="BH217" s="254" t="str">
        <f t="shared" si="335"/>
        <v/>
      </c>
      <c r="BI217" s="254" t="str">
        <f t="shared" si="336"/>
        <v/>
      </c>
      <c r="BJ217" s="254" t="str">
        <f t="shared" si="337"/>
        <v/>
      </c>
      <c r="BK217" s="254" t="str">
        <f t="shared" si="338"/>
        <v/>
      </c>
      <c r="BL217" s="254" t="str">
        <f t="shared" si="339"/>
        <v/>
      </c>
      <c r="BM217" s="254" t="str">
        <f t="shared" si="340"/>
        <v/>
      </c>
      <c r="BN217" s="254" t="str">
        <f t="shared" si="341"/>
        <v/>
      </c>
      <c r="BO217" s="254" t="str">
        <f t="shared" si="342"/>
        <v/>
      </c>
      <c r="BP217" s="254" t="str">
        <f t="shared" si="343"/>
        <v/>
      </c>
      <c r="BQ217" s="264" t="str">
        <f t="shared" si="344"/>
        <v/>
      </c>
      <c r="BR217" s="261" t="str">
        <f t="shared" si="56"/>
        <v/>
      </c>
      <c r="BS217" s="254" t="str">
        <f t="shared" si="57"/>
        <v/>
      </c>
      <c r="BT217" s="254" t="str">
        <f t="shared" si="312"/>
        <v/>
      </c>
      <c r="BU217" s="265" t="str">
        <f t="shared" si="313"/>
        <v/>
      </c>
      <c r="BV217" s="263" t="str">
        <f t="shared" si="58"/>
        <v/>
      </c>
      <c r="BW217" s="254" t="str">
        <f t="shared" si="314"/>
        <v/>
      </c>
      <c r="BX217" s="254" t="str">
        <f t="shared" si="315"/>
        <v/>
      </c>
      <c r="BY217" s="264" t="str">
        <f t="shared" si="59"/>
        <v/>
      </c>
      <c r="BZ217" s="254" t="str">
        <f t="shared" si="60"/>
        <v/>
      </c>
      <c r="CA217" s="254">
        <f t="shared" si="348"/>
        <v>0</v>
      </c>
      <c r="CB217" s="254">
        <f t="shared" si="349"/>
        <v>0</v>
      </c>
      <c r="CC217" s="254">
        <f t="shared" si="350"/>
        <v>0</v>
      </c>
      <c r="CD217" s="254">
        <f t="shared" si="351"/>
        <v>0</v>
      </c>
      <c r="CE217" s="254">
        <f t="shared" si="352"/>
        <v>0</v>
      </c>
      <c r="CF217" s="254">
        <f t="shared" si="353"/>
        <v>0</v>
      </c>
      <c r="CG217" s="254">
        <f t="shared" si="354"/>
        <v>0</v>
      </c>
      <c r="CH217" s="254">
        <f t="shared" si="355"/>
        <v>0</v>
      </c>
      <c r="CI217" s="254">
        <f t="shared" si="356"/>
        <v>0</v>
      </c>
      <c r="CJ217" s="254">
        <f t="shared" si="357"/>
        <v>0</v>
      </c>
      <c r="CK217" s="254">
        <f t="shared" si="358"/>
        <v>0</v>
      </c>
      <c r="CL217" s="254">
        <f t="shared" si="359"/>
        <v>0</v>
      </c>
      <c r="CM217" s="254">
        <f t="shared" si="360"/>
        <v>0</v>
      </c>
      <c r="CN217" s="254">
        <f t="shared" si="361"/>
        <v>0</v>
      </c>
      <c r="CO217" s="254">
        <f t="shared" si="362"/>
        <v>0</v>
      </c>
      <c r="CP217" s="254">
        <f t="shared" si="363"/>
        <v>0</v>
      </c>
      <c r="CQ217" s="254">
        <f t="shared" si="364"/>
        <v>0</v>
      </c>
      <c r="CR217" s="254">
        <f t="shared" si="365"/>
        <v>0</v>
      </c>
      <c r="CS217" s="254">
        <f t="shared" si="366"/>
        <v>0</v>
      </c>
      <c r="CT217" s="254">
        <f t="shared" si="367"/>
        <v>0</v>
      </c>
      <c r="CU217" s="254">
        <f t="shared" si="368"/>
        <v>0</v>
      </c>
      <c r="CV217" s="254">
        <f t="shared" si="369"/>
        <v>0</v>
      </c>
      <c r="CW217" s="254">
        <f t="shared" si="370"/>
        <v>0</v>
      </c>
      <c r="CX217" s="254">
        <f t="shared" si="371"/>
        <v>0</v>
      </c>
      <c r="CY217" s="254">
        <f t="shared" si="372"/>
        <v>0</v>
      </c>
      <c r="CZ217" s="254">
        <f t="shared" si="373"/>
        <v>0</v>
      </c>
      <c r="DA217" s="254">
        <f t="shared" si="374"/>
        <v>0</v>
      </c>
      <c r="DB217" s="254">
        <f t="shared" si="375"/>
        <v>0</v>
      </c>
      <c r="DC217" s="254">
        <f t="shared" si="376"/>
        <v>0</v>
      </c>
      <c r="DD217" s="254">
        <f t="shared" si="377"/>
        <v>0</v>
      </c>
      <c r="DE217" s="254">
        <f t="shared" si="378"/>
        <v>0</v>
      </c>
      <c r="DF217" s="254">
        <f t="shared" si="379"/>
        <v>0</v>
      </c>
      <c r="DG217" s="254">
        <f t="shared" si="380"/>
        <v>0</v>
      </c>
      <c r="DH217" s="254">
        <f t="shared" si="381"/>
        <v>0</v>
      </c>
      <c r="DI217" s="254">
        <f t="shared" si="382"/>
        <v>0</v>
      </c>
      <c r="DJ217" s="254">
        <f t="shared" si="383"/>
        <v>0</v>
      </c>
      <c r="DK217" s="254">
        <f t="shared" si="384"/>
        <v>0</v>
      </c>
      <c r="DL217" s="254">
        <f t="shared" si="385"/>
        <v>0</v>
      </c>
      <c r="DM217" s="254">
        <f t="shared" si="386"/>
        <v>0</v>
      </c>
      <c r="DN217" s="254">
        <f t="shared" si="387"/>
        <v>0</v>
      </c>
      <c r="DO217" s="254">
        <f t="shared" si="388"/>
        <v>0</v>
      </c>
      <c r="DP217" s="254">
        <f t="shared" si="389"/>
        <v>0</v>
      </c>
      <c r="DQ217" s="254">
        <f t="shared" si="390"/>
        <v>0</v>
      </c>
      <c r="DR217" s="254">
        <f t="shared" si="391"/>
        <v>0</v>
      </c>
      <c r="DS217" s="254">
        <f t="shared" si="392"/>
        <v>0</v>
      </c>
      <c r="DT217" s="254">
        <f t="shared" si="393"/>
        <v>0</v>
      </c>
      <c r="DU217" s="254">
        <f t="shared" si="394"/>
        <v>0</v>
      </c>
      <c r="DV217" s="254">
        <f t="shared" si="395"/>
        <v>0</v>
      </c>
    </row>
    <row r="218" spans="1:126" ht="24" customHeight="1">
      <c r="A218" s="11" t="str">
        <f ca="1">IF(AG218&lt;&gt;"OK","",CONCATENATE(TEXT('Front Page'!$F$33,"000"),TEXT('Front Page'!$F$31,"000"),"-",LEFT('Front Page'!$R$53,5),"-",LEFT(D218,1),AJ218, "-",TEXT(B218,"000")))</f>
        <v/>
      </c>
      <c r="B218" s="12" t="str">
        <f>IFERROR(IF(E218="","",MAX(B$17:B217)+1),"")</f>
        <v/>
      </c>
      <c r="C218" s="13"/>
      <c r="D218" s="29" t="str">
        <f t="shared" si="20"/>
        <v>None</v>
      </c>
      <c r="E218" s="29" t="str">
        <f t="shared" si="21"/>
        <v/>
      </c>
      <c r="F218" s="29" t="str">
        <f t="shared" si="22"/>
        <v/>
      </c>
      <c r="G218" s="363"/>
      <c r="H218" s="364"/>
      <c r="I218" s="325" t="str">
        <f t="shared" si="23"/>
        <v>No</v>
      </c>
      <c r="J218" s="314">
        <v>0</v>
      </c>
      <c r="K218" s="312">
        <v>0</v>
      </c>
      <c r="L218" s="312">
        <v>0</v>
      </c>
      <c r="M218" s="312">
        <v>0</v>
      </c>
      <c r="N218" s="312">
        <v>0</v>
      </c>
      <c r="O218" s="312">
        <v>0</v>
      </c>
      <c r="P218" s="312">
        <v>0</v>
      </c>
      <c r="Q218" s="312">
        <v>0</v>
      </c>
      <c r="R218" s="312">
        <v>0</v>
      </c>
      <c r="S218" s="312">
        <v>0</v>
      </c>
      <c r="T218" s="312">
        <v>0</v>
      </c>
      <c r="U218" s="312">
        <v>0</v>
      </c>
      <c r="V218" s="313">
        <v>1</v>
      </c>
      <c r="W218" s="313">
        <v>1</v>
      </c>
      <c r="X218" s="312">
        <v>0</v>
      </c>
      <c r="Y218" s="312">
        <v>0</v>
      </c>
      <c r="Z218" s="312">
        <v>0</v>
      </c>
      <c r="AA218" s="14">
        <v>0</v>
      </c>
      <c r="AB218" s="317"/>
      <c r="AC218" s="15" t="str">
        <f t="shared" si="316"/>
        <v/>
      </c>
      <c r="AD218" s="15" t="str">
        <f t="shared" si="317"/>
        <v/>
      </c>
      <c r="AE218" s="16" t="str">
        <f t="shared" si="318"/>
        <v>0 - 0</v>
      </c>
      <c r="AF218" s="20" t="str">
        <f t="shared" si="396"/>
        <v>Not an offer</v>
      </c>
      <c r="AG218" s="276" t="str">
        <f t="shared" si="345"/>
        <v>Not an Offer</v>
      </c>
      <c r="AH218" s="150"/>
      <c r="AI218" s="254">
        <v>202</v>
      </c>
      <c r="AJ218" s="149" t="str">
        <f t="shared" si="346"/>
        <v>00-TAG</v>
      </c>
      <c r="AK218" s="254" t="b">
        <f t="shared" si="15"/>
        <v>0</v>
      </c>
      <c r="AL218" s="254">
        <f t="shared" si="319"/>
        <v>0</v>
      </c>
      <c r="AM218" s="254">
        <f t="shared" si="347"/>
        <v>0</v>
      </c>
      <c r="AN218" s="288">
        <f t="shared" si="320"/>
        <v>0</v>
      </c>
      <c r="AO218" s="288">
        <f>IF(AND($BU218=$BV218,BU218=AO$13),$J218&amp;$K218&amp;$L218&amp;$M218&amp;$N218&amp;$O218&amp;$P218&amp;$Q218&amp;$R218&amp;$S218&amp;$T218&amp;$U218,IFERROR(MATCH($AN218,AO$17:AO217,0),-1000))</f>
        <v>1</v>
      </c>
      <c r="AP218" s="288">
        <f>IF(AND($BU218=$BV218,BV218=AP$13),$J218&amp;$K218&amp;$L218&amp;$M218&amp;$N218&amp;$O218&amp;$P218&amp;$Q218&amp;$R218&amp;$S218&amp;$T218&amp;$U218,IFERROR(MATCH($AN218,AP$17:AP217,0),-1000))</f>
        <v>1</v>
      </c>
      <c r="AQ218" s="288">
        <f>IF(AND($BU218=$BV218,BW218=AQ$13),$J218&amp;$K218&amp;$L218&amp;$M218&amp;$N218&amp;$O218&amp;$P218&amp;$Q218&amp;$R218&amp;$S218&amp;$T218&amp;$U218,IFERROR(MATCH($AN218,AQ$17:AQ217,0),-1000))</f>
        <v>1</v>
      </c>
      <c r="AR218" s="288">
        <f>IF(AND($BU218=$BV218,BX218=AR$13),$J218&amp;$K218&amp;$L218&amp;$M218&amp;$N218&amp;$O218&amp;$P218&amp;$Q218&amp;$R218&amp;$S218&amp;$T218&amp;$U218,IFERROR(MATCH($AN218,AR$17:AR217,0),-1000))</f>
        <v>1</v>
      </c>
      <c r="AS218" s="254">
        <f t="shared" si="311"/>
        <v>0</v>
      </c>
      <c r="AT218" s="261" t="str">
        <f t="shared" si="321"/>
        <v/>
      </c>
      <c r="AU218" s="254" t="str">
        <f t="shared" si="322"/>
        <v/>
      </c>
      <c r="AV218" s="254" t="str">
        <f t="shared" si="323"/>
        <v/>
      </c>
      <c r="AW218" s="254" t="str">
        <f t="shared" si="324"/>
        <v/>
      </c>
      <c r="AX218" s="254" t="str">
        <f t="shared" si="325"/>
        <v/>
      </c>
      <c r="AY218" s="254" t="str">
        <f t="shared" si="326"/>
        <v/>
      </c>
      <c r="AZ218" s="254" t="str">
        <f t="shared" si="327"/>
        <v/>
      </c>
      <c r="BA218" s="254" t="str">
        <f t="shared" si="328"/>
        <v/>
      </c>
      <c r="BB218" s="254" t="str">
        <f t="shared" si="329"/>
        <v/>
      </c>
      <c r="BC218" s="254" t="str">
        <f t="shared" si="330"/>
        <v/>
      </c>
      <c r="BD218" s="254" t="str">
        <f t="shared" si="331"/>
        <v/>
      </c>
      <c r="BE218" s="262" t="str">
        <f t="shared" si="332"/>
        <v/>
      </c>
      <c r="BF218" s="263" t="str">
        <f t="shared" si="333"/>
        <v/>
      </c>
      <c r="BG218" s="254" t="str">
        <f t="shared" si="334"/>
        <v/>
      </c>
      <c r="BH218" s="254" t="str">
        <f t="shared" si="335"/>
        <v/>
      </c>
      <c r="BI218" s="254" t="str">
        <f t="shared" si="336"/>
        <v/>
      </c>
      <c r="BJ218" s="254" t="str">
        <f t="shared" si="337"/>
        <v/>
      </c>
      <c r="BK218" s="254" t="str">
        <f t="shared" si="338"/>
        <v/>
      </c>
      <c r="BL218" s="254" t="str">
        <f t="shared" si="339"/>
        <v/>
      </c>
      <c r="BM218" s="254" t="str">
        <f t="shared" si="340"/>
        <v/>
      </c>
      <c r="BN218" s="254" t="str">
        <f t="shared" si="341"/>
        <v/>
      </c>
      <c r="BO218" s="254" t="str">
        <f t="shared" si="342"/>
        <v/>
      </c>
      <c r="BP218" s="254" t="str">
        <f t="shared" si="343"/>
        <v/>
      </c>
      <c r="BQ218" s="264" t="str">
        <f t="shared" si="344"/>
        <v/>
      </c>
      <c r="BR218" s="261" t="str">
        <f t="shared" si="56"/>
        <v/>
      </c>
      <c r="BS218" s="254" t="str">
        <f t="shared" si="57"/>
        <v/>
      </c>
      <c r="BT218" s="254" t="str">
        <f t="shared" si="312"/>
        <v/>
      </c>
      <c r="BU218" s="265" t="str">
        <f t="shared" si="313"/>
        <v/>
      </c>
      <c r="BV218" s="263" t="str">
        <f t="shared" si="58"/>
        <v/>
      </c>
      <c r="BW218" s="254" t="str">
        <f t="shared" si="314"/>
        <v/>
      </c>
      <c r="BX218" s="254" t="str">
        <f t="shared" si="315"/>
        <v/>
      </c>
      <c r="BY218" s="264" t="str">
        <f t="shared" si="59"/>
        <v/>
      </c>
      <c r="BZ218" s="254" t="str">
        <f t="shared" si="60"/>
        <v/>
      </c>
      <c r="CA218" s="254">
        <f t="shared" si="348"/>
        <v>0</v>
      </c>
      <c r="CB218" s="254">
        <f t="shared" si="349"/>
        <v>0</v>
      </c>
      <c r="CC218" s="254">
        <f t="shared" si="350"/>
        <v>0</v>
      </c>
      <c r="CD218" s="254">
        <f t="shared" si="351"/>
        <v>0</v>
      </c>
      <c r="CE218" s="254">
        <f t="shared" si="352"/>
        <v>0</v>
      </c>
      <c r="CF218" s="254">
        <f t="shared" si="353"/>
        <v>0</v>
      </c>
      <c r="CG218" s="254">
        <f t="shared" si="354"/>
        <v>0</v>
      </c>
      <c r="CH218" s="254">
        <f t="shared" si="355"/>
        <v>0</v>
      </c>
      <c r="CI218" s="254">
        <f t="shared" si="356"/>
        <v>0</v>
      </c>
      <c r="CJ218" s="254">
        <f t="shared" si="357"/>
        <v>0</v>
      </c>
      <c r="CK218" s="254">
        <f t="shared" si="358"/>
        <v>0</v>
      </c>
      <c r="CL218" s="254">
        <f t="shared" si="359"/>
        <v>0</v>
      </c>
      <c r="CM218" s="254">
        <f t="shared" si="360"/>
        <v>0</v>
      </c>
      <c r="CN218" s="254">
        <f t="shared" si="361"/>
        <v>0</v>
      </c>
      <c r="CO218" s="254">
        <f t="shared" si="362"/>
        <v>0</v>
      </c>
      <c r="CP218" s="254">
        <f t="shared" si="363"/>
        <v>0</v>
      </c>
      <c r="CQ218" s="254">
        <f t="shared" si="364"/>
        <v>0</v>
      </c>
      <c r="CR218" s="254">
        <f t="shared" si="365"/>
        <v>0</v>
      </c>
      <c r="CS218" s="254">
        <f t="shared" si="366"/>
        <v>0</v>
      </c>
      <c r="CT218" s="254">
        <f t="shared" si="367"/>
        <v>0</v>
      </c>
      <c r="CU218" s="254">
        <f t="shared" si="368"/>
        <v>0</v>
      </c>
      <c r="CV218" s="254">
        <f t="shared" si="369"/>
        <v>0</v>
      </c>
      <c r="CW218" s="254">
        <f t="shared" si="370"/>
        <v>0</v>
      </c>
      <c r="CX218" s="254">
        <f t="shared" si="371"/>
        <v>0</v>
      </c>
      <c r="CY218" s="254">
        <f t="shared" si="372"/>
        <v>0</v>
      </c>
      <c r="CZ218" s="254">
        <f t="shared" si="373"/>
        <v>0</v>
      </c>
      <c r="DA218" s="254">
        <f t="shared" si="374"/>
        <v>0</v>
      </c>
      <c r="DB218" s="254">
        <f t="shared" si="375"/>
        <v>0</v>
      </c>
      <c r="DC218" s="254">
        <f t="shared" si="376"/>
        <v>0</v>
      </c>
      <c r="DD218" s="254">
        <f t="shared" si="377"/>
        <v>0</v>
      </c>
      <c r="DE218" s="254">
        <f t="shared" si="378"/>
        <v>0</v>
      </c>
      <c r="DF218" s="254">
        <f t="shared" si="379"/>
        <v>0</v>
      </c>
      <c r="DG218" s="254">
        <f t="shared" si="380"/>
        <v>0</v>
      </c>
      <c r="DH218" s="254">
        <f t="shared" si="381"/>
        <v>0</v>
      </c>
      <c r="DI218" s="254">
        <f t="shared" si="382"/>
        <v>0</v>
      </c>
      <c r="DJ218" s="254">
        <f t="shared" si="383"/>
        <v>0</v>
      </c>
      <c r="DK218" s="254">
        <f t="shared" si="384"/>
        <v>0</v>
      </c>
      <c r="DL218" s="254">
        <f t="shared" si="385"/>
        <v>0</v>
      </c>
      <c r="DM218" s="254">
        <f t="shared" si="386"/>
        <v>0</v>
      </c>
      <c r="DN218" s="254">
        <f t="shared" si="387"/>
        <v>0</v>
      </c>
      <c r="DO218" s="254">
        <f t="shared" si="388"/>
        <v>0</v>
      </c>
      <c r="DP218" s="254">
        <f t="shared" si="389"/>
        <v>0</v>
      </c>
      <c r="DQ218" s="254">
        <f t="shared" si="390"/>
        <v>0</v>
      </c>
      <c r="DR218" s="254">
        <f t="shared" si="391"/>
        <v>0</v>
      </c>
      <c r="DS218" s="254">
        <f t="shared" si="392"/>
        <v>0</v>
      </c>
      <c r="DT218" s="254">
        <f t="shared" si="393"/>
        <v>0</v>
      </c>
      <c r="DU218" s="254">
        <f t="shared" si="394"/>
        <v>0</v>
      </c>
      <c r="DV218" s="254">
        <f t="shared" si="395"/>
        <v>0</v>
      </c>
    </row>
    <row r="219" spans="1:126" ht="24" customHeight="1">
      <c r="A219" s="11" t="str">
        <f ca="1">IF(AG219&lt;&gt;"OK","",CONCATENATE(TEXT('Front Page'!$F$33,"000"),TEXT('Front Page'!$F$31,"000"),"-",LEFT('Front Page'!$R$53,5),"-",LEFT(D219,1),AJ219, "-",TEXT(B219,"000")))</f>
        <v/>
      </c>
      <c r="B219" s="12" t="str">
        <f>IFERROR(IF(E219="","",MAX(B$17:B218)+1),"")</f>
        <v/>
      </c>
      <c r="C219" s="13"/>
      <c r="D219" s="29" t="str">
        <f t="shared" si="20"/>
        <v>None</v>
      </c>
      <c r="E219" s="29" t="str">
        <f t="shared" si="21"/>
        <v/>
      </c>
      <c r="F219" s="29" t="str">
        <f t="shared" si="22"/>
        <v/>
      </c>
      <c r="G219" s="363"/>
      <c r="H219" s="364"/>
      <c r="I219" s="325" t="str">
        <f t="shared" si="23"/>
        <v>No</v>
      </c>
      <c r="J219" s="314">
        <v>0</v>
      </c>
      <c r="K219" s="312">
        <v>0</v>
      </c>
      <c r="L219" s="312">
        <v>0</v>
      </c>
      <c r="M219" s="312">
        <v>0</v>
      </c>
      <c r="N219" s="312">
        <v>0</v>
      </c>
      <c r="O219" s="312">
        <v>0</v>
      </c>
      <c r="P219" s="312">
        <v>0</v>
      </c>
      <c r="Q219" s="312">
        <v>0</v>
      </c>
      <c r="R219" s="312">
        <v>0</v>
      </c>
      <c r="S219" s="312">
        <v>0</v>
      </c>
      <c r="T219" s="312">
        <v>0</v>
      </c>
      <c r="U219" s="312">
        <v>0</v>
      </c>
      <c r="V219" s="313">
        <v>1</v>
      </c>
      <c r="W219" s="313">
        <v>1</v>
      </c>
      <c r="X219" s="312">
        <v>0</v>
      </c>
      <c r="Y219" s="312">
        <v>0</v>
      </c>
      <c r="Z219" s="312">
        <v>0</v>
      </c>
      <c r="AA219" s="14">
        <v>0</v>
      </c>
      <c r="AB219" s="317"/>
      <c r="AC219" s="15" t="str">
        <f t="shared" si="316"/>
        <v/>
      </c>
      <c r="AD219" s="15" t="str">
        <f t="shared" si="317"/>
        <v/>
      </c>
      <c r="AE219" s="16" t="str">
        <f t="shared" si="318"/>
        <v>0 - 0</v>
      </c>
      <c r="AF219" s="20" t="str">
        <f t="shared" si="396"/>
        <v>Not an offer</v>
      </c>
      <c r="AG219" s="276" t="str">
        <f t="shared" si="345"/>
        <v>Not an Offer</v>
      </c>
      <c r="AH219" s="150"/>
      <c r="AI219" s="254">
        <v>203</v>
      </c>
      <c r="AJ219" s="149" t="str">
        <f t="shared" si="346"/>
        <v>00-TAG</v>
      </c>
      <c r="AK219" s="254" t="b">
        <f t="shared" si="15"/>
        <v>0</v>
      </c>
      <c r="AL219" s="254">
        <f t="shared" si="319"/>
        <v>0</v>
      </c>
      <c r="AM219" s="254">
        <f t="shared" si="347"/>
        <v>0</v>
      </c>
      <c r="AN219" s="288">
        <f t="shared" si="320"/>
        <v>0</v>
      </c>
      <c r="AO219" s="288">
        <f>IF(AND($BU219=$BV219,BU219=AO$13),$J219&amp;$K219&amp;$L219&amp;$M219&amp;$N219&amp;$O219&amp;$P219&amp;$Q219&amp;$R219&amp;$S219&amp;$T219&amp;$U219,IFERROR(MATCH($AN219,AO$17:AO218,0),-1000))</f>
        <v>1</v>
      </c>
      <c r="AP219" s="288">
        <f>IF(AND($BU219=$BV219,BV219=AP$13),$J219&amp;$K219&amp;$L219&amp;$M219&amp;$N219&amp;$O219&amp;$P219&amp;$Q219&amp;$R219&amp;$S219&amp;$T219&amp;$U219,IFERROR(MATCH($AN219,AP$17:AP218,0),-1000))</f>
        <v>1</v>
      </c>
      <c r="AQ219" s="288">
        <f>IF(AND($BU219=$BV219,BW219=AQ$13),$J219&amp;$K219&amp;$L219&amp;$M219&amp;$N219&amp;$O219&amp;$P219&amp;$Q219&amp;$R219&amp;$S219&amp;$T219&amp;$U219,IFERROR(MATCH($AN219,AQ$17:AQ218,0),-1000))</f>
        <v>1</v>
      </c>
      <c r="AR219" s="288">
        <f>IF(AND($BU219=$BV219,BX219=AR$13),$J219&amp;$K219&amp;$L219&amp;$M219&amp;$N219&amp;$O219&amp;$P219&amp;$Q219&amp;$R219&amp;$S219&amp;$T219&amp;$U219,IFERROR(MATCH($AN219,AR$17:AR218,0),-1000))</f>
        <v>1</v>
      </c>
      <c r="AS219" s="254">
        <f t="shared" si="311"/>
        <v>0</v>
      </c>
      <c r="AT219" s="261" t="str">
        <f t="shared" si="321"/>
        <v/>
      </c>
      <c r="AU219" s="254" t="str">
        <f t="shared" si="322"/>
        <v/>
      </c>
      <c r="AV219" s="254" t="str">
        <f t="shared" si="323"/>
        <v/>
      </c>
      <c r="AW219" s="254" t="str">
        <f t="shared" si="324"/>
        <v/>
      </c>
      <c r="AX219" s="254" t="str">
        <f t="shared" si="325"/>
        <v/>
      </c>
      <c r="AY219" s="254" t="str">
        <f t="shared" si="326"/>
        <v/>
      </c>
      <c r="AZ219" s="254" t="str">
        <f t="shared" si="327"/>
        <v/>
      </c>
      <c r="BA219" s="254" t="str">
        <f t="shared" si="328"/>
        <v/>
      </c>
      <c r="BB219" s="254" t="str">
        <f t="shared" si="329"/>
        <v/>
      </c>
      <c r="BC219" s="254" t="str">
        <f t="shared" si="330"/>
        <v/>
      </c>
      <c r="BD219" s="254" t="str">
        <f t="shared" si="331"/>
        <v/>
      </c>
      <c r="BE219" s="262" t="str">
        <f t="shared" si="332"/>
        <v/>
      </c>
      <c r="BF219" s="263" t="str">
        <f t="shared" si="333"/>
        <v/>
      </c>
      <c r="BG219" s="254" t="str">
        <f t="shared" si="334"/>
        <v/>
      </c>
      <c r="BH219" s="254" t="str">
        <f t="shared" si="335"/>
        <v/>
      </c>
      <c r="BI219" s="254" t="str">
        <f t="shared" si="336"/>
        <v/>
      </c>
      <c r="BJ219" s="254" t="str">
        <f t="shared" si="337"/>
        <v/>
      </c>
      <c r="BK219" s="254" t="str">
        <f t="shared" si="338"/>
        <v/>
      </c>
      <c r="BL219" s="254" t="str">
        <f t="shared" si="339"/>
        <v/>
      </c>
      <c r="BM219" s="254" t="str">
        <f t="shared" si="340"/>
        <v/>
      </c>
      <c r="BN219" s="254" t="str">
        <f t="shared" si="341"/>
        <v/>
      </c>
      <c r="BO219" s="254" t="str">
        <f t="shared" si="342"/>
        <v/>
      </c>
      <c r="BP219" s="254" t="str">
        <f t="shared" si="343"/>
        <v/>
      </c>
      <c r="BQ219" s="264" t="str">
        <f t="shared" si="344"/>
        <v/>
      </c>
      <c r="BR219" s="261" t="str">
        <f t="shared" si="56"/>
        <v/>
      </c>
      <c r="BS219" s="254" t="str">
        <f t="shared" si="57"/>
        <v/>
      </c>
      <c r="BT219" s="254" t="str">
        <f t="shared" si="312"/>
        <v/>
      </c>
      <c r="BU219" s="265" t="str">
        <f t="shared" si="313"/>
        <v/>
      </c>
      <c r="BV219" s="263" t="str">
        <f t="shared" si="58"/>
        <v/>
      </c>
      <c r="BW219" s="254" t="str">
        <f t="shared" si="314"/>
        <v/>
      </c>
      <c r="BX219" s="254" t="str">
        <f t="shared" si="315"/>
        <v/>
      </c>
      <c r="BY219" s="264" t="str">
        <f t="shared" si="59"/>
        <v/>
      </c>
      <c r="BZ219" s="254" t="str">
        <f t="shared" si="60"/>
        <v/>
      </c>
      <c r="CA219" s="254">
        <f t="shared" si="348"/>
        <v>0</v>
      </c>
      <c r="CB219" s="254">
        <f t="shared" si="349"/>
        <v>0</v>
      </c>
      <c r="CC219" s="254">
        <f t="shared" si="350"/>
        <v>0</v>
      </c>
      <c r="CD219" s="254">
        <f t="shared" si="351"/>
        <v>0</v>
      </c>
      <c r="CE219" s="254">
        <f t="shared" si="352"/>
        <v>0</v>
      </c>
      <c r="CF219" s="254">
        <f t="shared" si="353"/>
        <v>0</v>
      </c>
      <c r="CG219" s="254">
        <f t="shared" si="354"/>
        <v>0</v>
      </c>
      <c r="CH219" s="254">
        <f t="shared" si="355"/>
        <v>0</v>
      </c>
      <c r="CI219" s="254">
        <f t="shared" si="356"/>
        <v>0</v>
      </c>
      <c r="CJ219" s="254">
        <f t="shared" si="357"/>
        <v>0</v>
      </c>
      <c r="CK219" s="254">
        <f t="shared" si="358"/>
        <v>0</v>
      </c>
      <c r="CL219" s="254">
        <f t="shared" si="359"/>
        <v>0</v>
      </c>
      <c r="CM219" s="254">
        <f t="shared" si="360"/>
        <v>0</v>
      </c>
      <c r="CN219" s="254">
        <f t="shared" si="361"/>
        <v>0</v>
      </c>
      <c r="CO219" s="254">
        <f t="shared" si="362"/>
        <v>0</v>
      </c>
      <c r="CP219" s="254">
        <f t="shared" si="363"/>
        <v>0</v>
      </c>
      <c r="CQ219" s="254">
        <f t="shared" si="364"/>
        <v>0</v>
      </c>
      <c r="CR219" s="254">
        <f t="shared" si="365"/>
        <v>0</v>
      </c>
      <c r="CS219" s="254">
        <f t="shared" si="366"/>
        <v>0</v>
      </c>
      <c r="CT219" s="254">
        <f t="shared" si="367"/>
        <v>0</v>
      </c>
      <c r="CU219" s="254">
        <f t="shared" si="368"/>
        <v>0</v>
      </c>
      <c r="CV219" s="254">
        <f t="shared" si="369"/>
        <v>0</v>
      </c>
      <c r="CW219" s="254">
        <f t="shared" si="370"/>
        <v>0</v>
      </c>
      <c r="CX219" s="254">
        <f t="shared" si="371"/>
        <v>0</v>
      </c>
      <c r="CY219" s="254">
        <f t="shared" si="372"/>
        <v>0</v>
      </c>
      <c r="CZ219" s="254">
        <f t="shared" si="373"/>
        <v>0</v>
      </c>
      <c r="DA219" s="254">
        <f t="shared" si="374"/>
        <v>0</v>
      </c>
      <c r="DB219" s="254">
        <f t="shared" si="375"/>
        <v>0</v>
      </c>
      <c r="DC219" s="254">
        <f t="shared" si="376"/>
        <v>0</v>
      </c>
      <c r="DD219" s="254">
        <f t="shared" si="377"/>
        <v>0</v>
      </c>
      <c r="DE219" s="254">
        <f t="shared" si="378"/>
        <v>0</v>
      </c>
      <c r="DF219" s="254">
        <f t="shared" si="379"/>
        <v>0</v>
      </c>
      <c r="DG219" s="254">
        <f t="shared" si="380"/>
        <v>0</v>
      </c>
      <c r="DH219" s="254">
        <f t="shared" si="381"/>
        <v>0</v>
      </c>
      <c r="DI219" s="254">
        <f t="shared" si="382"/>
        <v>0</v>
      </c>
      <c r="DJ219" s="254">
        <f t="shared" si="383"/>
        <v>0</v>
      </c>
      <c r="DK219" s="254">
        <f t="shared" si="384"/>
        <v>0</v>
      </c>
      <c r="DL219" s="254">
        <f t="shared" si="385"/>
        <v>0</v>
      </c>
      <c r="DM219" s="254">
        <f t="shared" si="386"/>
        <v>0</v>
      </c>
      <c r="DN219" s="254">
        <f t="shared" si="387"/>
        <v>0</v>
      </c>
      <c r="DO219" s="254">
        <f t="shared" si="388"/>
        <v>0</v>
      </c>
      <c r="DP219" s="254">
        <f t="shared" si="389"/>
        <v>0</v>
      </c>
      <c r="DQ219" s="254">
        <f t="shared" si="390"/>
        <v>0</v>
      </c>
      <c r="DR219" s="254">
        <f t="shared" si="391"/>
        <v>0</v>
      </c>
      <c r="DS219" s="254">
        <f t="shared" si="392"/>
        <v>0</v>
      </c>
      <c r="DT219" s="254">
        <f t="shared" si="393"/>
        <v>0</v>
      </c>
      <c r="DU219" s="254">
        <f t="shared" si="394"/>
        <v>0</v>
      </c>
      <c r="DV219" s="254">
        <f t="shared" si="395"/>
        <v>0</v>
      </c>
    </row>
    <row r="220" spans="1:126" ht="24" customHeight="1">
      <c r="A220" s="11" t="str">
        <f ca="1">IF(AG220&lt;&gt;"OK","",CONCATENATE(TEXT('Front Page'!$F$33,"000"),TEXT('Front Page'!$F$31,"000"),"-",LEFT('Front Page'!$R$53,5),"-",LEFT(D220,1),AJ220, "-",TEXT(B220,"000")))</f>
        <v/>
      </c>
      <c r="B220" s="12" t="str">
        <f>IFERROR(IF(E220="","",MAX(B$17:B219)+1),"")</f>
        <v/>
      </c>
      <c r="C220" s="13"/>
      <c r="D220" s="29" t="str">
        <f t="shared" si="20"/>
        <v>None</v>
      </c>
      <c r="E220" s="29" t="str">
        <f t="shared" si="21"/>
        <v/>
      </c>
      <c r="F220" s="29" t="str">
        <f t="shared" si="22"/>
        <v/>
      </c>
      <c r="G220" s="363"/>
      <c r="H220" s="364"/>
      <c r="I220" s="325" t="str">
        <f t="shared" si="23"/>
        <v>No</v>
      </c>
      <c r="J220" s="314">
        <v>0</v>
      </c>
      <c r="K220" s="312">
        <v>0</v>
      </c>
      <c r="L220" s="312">
        <v>0</v>
      </c>
      <c r="M220" s="312">
        <v>0</v>
      </c>
      <c r="N220" s="312">
        <v>0</v>
      </c>
      <c r="O220" s="312">
        <v>0</v>
      </c>
      <c r="P220" s="312">
        <v>0</v>
      </c>
      <c r="Q220" s="312">
        <v>0</v>
      </c>
      <c r="R220" s="312">
        <v>0</v>
      </c>
      <c r="S220" s="312">
        <v>0</v>
      </c>
      <c r="T220" s="312">
        <v>0</v>
      </c>
      <c r="U220" s="312">
        <v>0</v>
      </c>
      <c r="V220" s="313">
        <v>1</v>
      </c>
      <c r="W220" s="313">
        <v>1</v>
      </c>
      <c r="X220" s="312">
        <v>0</v>
      </c>
      <c r="Y220" s="312">
        <v>0</v>
      </c>
      <c r="Z220" s="312">
        <v>0</v>
      </c>
      <c r="AA220" s="14">
        <v>0</v>
      </c>
      <c r="AB220" s="317"/>
      <c r="AC220" s="15" t="str">
        <f t="shared" si="316"/>
        <v/>
      </c>
      <c r="AD220" s="15" t="str">
        <f t="shared" si="317"/>
        <v/>
      </c>
      <c r="AE220" s="16" t="str">
        <f t="shared" si="318"/>
        <v>0 - 0</v>
      </c>
      <c r="AF220" s="20" t="str">
        <f t="shared" si="396"/>
        <v>Not an offer</v>
      </c>
      <c r="AG220" s="276" t="str">
        <f t="shared" si="345"/>
        <v>Not an Offer</v>
      </c>
      <c r="AH220" s="150"/>
      <c r="AI220" s="254">
        <v>204</v>
      </c>
      <c r="AJ220" s="149" t="str">
        <f t="shared" si="346"/>
        <v>00-TAG</v>
      </c>
      <c r="AK220" s="254" t="b">
        <f t="shared" si="15"/>
        <v>0</v>
      </c>
      <c r="AL220" s="254">
        <f t="shared" si="319"/>
        <v>0</v>
      </c>
      <c r="AM220" s="254">
        <f t="shared" si="347"/>
        <v>0</v>
      </c>
      <c r="AN220" s="288">
        <f t="shared" si="320"/>
        <v>0</v>
      </c>
      <c r="AO220" s="288">
        <f>IF(AND($BU220=$BV220,BU220=AO$13),$J220&amp;$K220&amp;$L220&amp;$M220&amp;$N220&amp;$O220&amp;$P220&amp;$Q220&amp;$R220&amp;$S220&amp;$T220&amp;$U220,IFERROR(MATCH($AN220,AO$17:AO219,0),-1000))</f>
        <v>1</v>
      </c>
      <c r="AP220" s="288">
        <f>IF(AND($BU220=$BV220,BV220=AP$13),$J220&amp;$K220&amp;$L220&amp;$M220&amp;$N220&amp;$O220&amp;$P220&amp;$Q220&amp;$R220&amp;$S220&amp;$T220&amp;$U220,IFERROR(MATCH($AN220,AP$17:AP219,0),-1000))</f>
        <v>1</v>
      </c>
      <c r="AQ220" s="288">
        <f>IF(AND($BU220=$BV220,BW220=AQ$13),$J220&amp;$K220&amp;$L220&amp;$M220&amp;$N220&amp;$O220&amp;$P220&amp;$Q220&amp;$R220&amp;$S220&amp;$T220&amp;$U220,IFERROR(MATCH($AN220,AQ$17:AQ219,0),-1000))</f>
        <v>1</v>
      </c>
      <c r="AR220" s="288">
        <f>IF(AND($BU220=$BV220,BX220=AR$13),$J220&amp;$K220&amp;$L220&amp;$M220&amp;$N220&amp;$O220&amp;$P220&amp;$Q220&amp;$R220&amp;$S220&amp;$T220&amp;$U220,IFERROR(MATCH($AN220,AR$17:AR219,0),-1000))</f>
        <v>1</v>
      </c>
      <c r="AS220" s="254">
        <f t="shared" si="311"/>
        <v>0</v>
      </c>
      <c r="AT220" s="261" t="str">
        <f t="shared" si="321"/>
        <v/>
      </c>
      <c r="AU220" s="254" t="str">
        <f t="shared" si="322"/>
        <v/>
      </c>
      <c r="AV220" s="254" t="str">
        <f t="shared" si="323"/>
        <v/>
      </c>
      <c r="AW220" s="254" t="str">
        <f t="shared" si="324"/>
        <v/>
      </c>
      <c r="AX220" s="254" t="str">
        <f t="shared" si="325"/>
        <v/>
      </c>
      <c r="AY220" s="254" t="str">
        <f t="shared" si="326"/>
        <v/>
      </c>
      <c r="AZ220" s="254" t="str">
        <f t="shared" si="327"/>
        <v/>
      </c>
      <c r="BA220" s="254" t="str">
        <f t="shared" si="328"/>
        <v/>
      </c>
      <c r="BB220" s="254" t="str">
        <f t="shared" si="329"/>
        <v/>
      </c>
      <c r="BC220" s="254" t="str">
        <f t="shared" si="330"/>
        <v/>
      </c>
      <c r="BD220" s="254" t="str">
        <f t="shared" si="331"/>
        <v/>
      </c>
      <c r="BE220" s="262" t="str">
        <f t="shared" si="332"/>
        <v/>
      </c>
      <c r="BF220" s="263" t="str">
        <f t="shared" si="333"/>
        <v/>
      </c>
      <c r="BG220" s="254" t="str">
        <f t="shared" si="334"/>
        <v/>
      </c>
      <c r="BH220" s="254" t="str">
        <f t="shared" si="335"/>
        <v/>
      </c>
      <c r="BI220" s="254" t="str">
        <f t="shared" si="336"/>
        <v/>
      </c>
      <c r="BJ220" s="254" t="str">
        <f t="shared" si="337"/>
        <v/>
      </c>
      <c r="BK220" s="254" t="str">
        <f t="shared" si="338"/>
        <v/>
      </c>
      <c r="BL220" s="254" t="str">
        <f t="shared" si="339"/>
        <v/>
      </c>
      <c r="BM220" s="254" t="str">
        <f t="shared" si="340"/>
        <v/>
      </c>
      <c r="BN220" s="254" t="str">
        <f t="shared" si="341"/>
        <v/>
      </c>
      <c r="BO220" s="254" t="str">
        <f t="shared" si="342"/>
        <v/>
      </c>
      <c r="BP220" s="254" t="str">
        <f t="shared" si="343"/>
        <v/>
      </c>
      <c r="BQ220" s="264" t="str">
        <f t="shared" si="344"/>
        <v/>
      </c>
      <c r="BR220" s="261" t="str">
        <f t="shared" si="56"/>
        <v/>
      </c>
      <c r="BS220" s="254" t="str">
        <f t="shared" si="57"/>
        <v/>
      </c>
      <c r="BT220" s="254" t="str">
        <f t="shared" si="312"/>
        <v/>
      </c>
      <c r="BU220" s="265" t="str">
        <f t="shared" si="313"/>
        <v/>
      </c>
      <c r="BV220" s="263" t="str">
        <f t="shared" si="58"/>
        <v/>
      </c>
      <c r="BW220" s="254" t="str">
        <f t="shared" si="314"/>
        <v/>
      </c>
      <c r="BX220" s="254" t="str">
        <f t="shared" si="315"/>
        <v/>
      </c>
      <c r="BY220" s="264" t="str">
        <f t="shared" si="59"/>
        <v/>
      </c>
      <c r="BZ220" s="254" t="str">
        <f t="shared" si="60"/>
        <v/>
      </c>
      <c r="CA220" s="254">
        <f t="shared" si="348"/>
        <v>0</v>
      </c>
      <c r="CB220" s="254">
        <f t="shared" si="349"/>
        <v>0</v>
      </c>
      <c r="CC220" s="254">
        <f t="shared" si="350"/>
        <v>0</v>
      </c>
      <c r="CD220" s="254">
        <f t="shared" si="351"/>
        <v>0</v>
      </c>
      <c r="CE220" s="254">
        <f t="shared" si="352"/>
        <v>0</v>
      </c>
      <c r="CF220" s="254">
        <f t="shared" si="353"/>
        <v>0</v>
      </c>
      <c r="CG220" s="254">
        <f t="shared" si="354"/>
        <v>0</v>
      </c>
      <c r="CH220" s="254">
        <f t="shared" si="355"/>
        <v>0</v>
      </c>
      <c r="CI220" s="254">
        <f t="shared" si="356"/>
        <v>0</v>
      </c>
      <c r="CJ220" s="254">
        <f t="shared" si="357"/>
        <v>0</v>
      </c>
      <c r="CK220" s="254">
        <f t="shared" si="358"/>
        <v>0</v>
      </c>
      <c r="CL220" s="254">
        <f t="shared" si="359"/>
        <v>0</v>
      </c>
      <c r="CM220" s="254">
        <f t="shared" si="360"/>
        <v>0</v>
      </c>
      <c r="CN220" s="254">
        <f t="shared" si="361"/>
        <v>0</v>
      </c>
      <c r="CO220" s="254">
        <f t="shared" si="362"/>
        <v>0</v>
      </c>
      <c r="CP220" s="254">
        <f t="shared" si="363"/>
        <v>0</v>
      </c>
      <c r="CQ220" s="254">
        <f t="shared" si="364"/>
        <v>0</v>
      </c>
      <c r="CR220" s="254">
        <f t="shared" si="365"/>
        <v>0</v>
      </c>
      <c r="CS220" s="254">
        <f t="shared" si="366"/>
        <v>0</v>
      </c>
      <c r="CT220" s="254">
        <f t="shared" si="367"/>
        <v>0</v>
      </c>
      <c r="CU220" s="254">
        <f t="shared" si="368"/>
        <v>0</v>
      </c>
      <c r="CV220" s="254">
        <f t="shared" si="369"/>
        <v>0</v>
      </c>
      <c r="CW220" s="254">
        <f t="shared" si="370"/>
        <v>0</v>
      </c>
      <c r="CX220" s="254">
        <f t="shared" si="371"/>
        <v>0</v>
      </c>
      <c r="CY220" s="254">
        <f t="shared" si="372"/>
        <v>0</v>
      </c>
      <c r="CZ220" s="254">
        <f t="shared" si="373"/>
        <v>0</v>
      </c>
      <c r="DA220" s="254">
        <f t="shared" si="374"/>
        <v>0</v>
      </c>
      <c r="DB220" s="254">
        <f t="shared" si="375"/>
        <v>0</v>
      </c>
      <c r="DC220" s="254">
        <f t="shared" si="376"/>
        <v>0</v>
      </c>
      <c r="DD220" s="254">
        <f t="shared" si="377"/>
        <v>0</v>
      </c>
      <c r="DE220" s="254">
        <f t="shared" si="378"/>
        <v>0</v>
      </c>
      <c r="DF220" s="254">
        <f t="shared" si="379"/>
        <v>0</v>
      </c>
      <c r="DG220" s="254">
        <f t="shared" si="380"/>
        <v>0</v>
      </c>
      <c r="DH220" s="254">
        <f t="shared" si="381"/>
        <v>0</v>
      </c>
      <c r="DI220" s="254">
        <f t="shared" si="382"/>
        <v>0</v>
      </c>
      <c r="DJ220" s="254">
        <f t="shared" si="383"/>
        <v>0</v>
      </c>
      <c r="DK220" s="254">
        <f t="shared" si="384"/>
        <v>0</v>
      </c>
      <c r="DL220" s="254">
        <f t="shared" si="385"/>
        <v>0</v>
      </c>
      <c r="DM220" s="254">
        <f t="shared" si="386"/>
        <v>0</v>
      </c>
      <c r="DN220" s="254">
        <f t="shared" si="387"/>
        <v>0</v>
      </c>
      <c r="DO220" s="254">
        <f t="shared" si="388"/>
        <v>0</v>
      </c>
      <c r="DP220" s="254">
        <f t="shared" si="389"/>
        <v>0</v>
      </c>
      <c r="DQ220" s="254">
        <f t="shared" si="390"/>
        <v>0</v>
      </c>
      <c r="DR220" s="254">
        <f t="shared" si="391"/>
        <v>0</v>
      </c>
      <c r="DS220" s="254">
        <f t="shared" si="392"/>
        <v>0</v>
      </c>
      <c r="DT220" s="254">
        <f t="shared" si="393"/>
        <v>0</v>
      </c>
      <c r="DU220" s="254">
        <f t="shared" si="394"/>
        <v>0</v>
      </c>
      <c r="DV220" s="254">
        <f t="shared" si="395"/>
        <v>0</v>
      </c>
    </row>
    <row r="221" spans="1:126" ht="24" customHeight="1">
      <c r="A221" s="11" t="str">
        <f ca="1">IF(AG221&lt;&gt;"OK","",CONCATENATE(TEXT('Front Page'!$F$33,"000"),TEXT('Front Page'!$F$31,"000"),"-",LEFT('Front Page'!$R$53,5),"-",LEFT(D221,1),AJ221, "-",TEXT(B221,"000")))</f>
        <v/>
      </c>
      <c r="B221" s="12" t="str">
        <f>IFERROR(IF(E221="","",MAX(B$17:B220)+1),"")</f>
        <v/>
      </c>
      <c r="C221" s="13"/>
      <c r="D221" s="29" t="str">
        <f t="shared" si="20"/>
        <v>None</v>
      </c>
      <c r="E221" s="29" t="str">
        <f t="shared" si="21"/>
        <v/>
      </c>
      <c r="F221" s="29" t="str">
        <f t="shared" si="22"/>
        <v/>
      </c>
      <c r="G221" s="363"/>
      <c r="H221" s="364"/>
      <c r="I221" s="325" t="str">
        <f t="shared" si="23"/>
        <v>No</v>
      </c>
      <c r="J221" s="314">
        <v>0</v>
      </c>
      <c r="K221" s="312">
        <v>0</v>
      </c>
      <c r="L221" s="312">
        <v>0</v>
      </c>
      <c r="M221" s="312">
        <v>0</v>
      </c>
      <c r="N221" s="312">
        <v>0</v>
      </c>
      <c r="O221" s="312">
        <v>0</v>
      </c>
      <c r="P221" s="312">
        <v>0</v>
      </c>
      <c r="Q221" s="312">
        <v>0</v>
      </c>
      <c r="R221" s="312">
        <v>0</v>
      </c>
      <c r="S221" s="312">
        <v>0</v>
      </c>
      <c r="T221" s="312">
        <v>0</v>
      </c>
      <c r="U221" s="312">
        <v>0</v>
      </c>
      <c r="V221" s="313">
        <v>1</v>
      </c>
      <c r="W221" s="313">
        <v>1</v>
      </c>
      <c r="X221" s="312">
        <v>0</v>
      </c>
      <c r="Y221" s="312">
        <v>0</v>
      </c>
      <c r="Z221" s="312">
        <v>0</v>
      </c>
      <c r="AA221" s="14">
        <v>0</v>
      </c>
      <c r="AB221" s="317"/>
      <c r="AC221" s="15" t="str">
        <f t="shared" si="316"/>
        <v/>
      </c>
      <c r="AD221" s="15" t="str">
        <f t="shared" si="317"/>
        <v/>
      </c>
      <c r="AE221" s="16" t="str">
        <f t="shared" si="318"/>
        <v>0 - 0</v>
      </c>
      <c r="AF221" s="20" t="str">
        <f t="shared" si="396"/>
        <v>Not an offer</v>
      </c>
      <c r="AG221" s="276" t="str">
        <f t="shared" si="345"/>
        <v>Not an Offer</v>
      </c>
      <c r="AH221" s="150"/>
      <c r="AI221" s="254">
        <v>205</v>
      </c>
      <c r="AJ221" s="149" t="str">
        <f t="shared" si="346"/>
        <v>00-TAG</v>
      </c>
      <c r="AK221" s="254" t="b">
        <f t="shared" si="15"/>
        <v>0</v>
      </c>
      <c r="AL221" s="254">
        <f t="shared" si="319"/>
        <v>0</v>
      </c>
      <c r="AM221" s="254">
        <f t="shared" si="347"/>
        <v>0</v>
      </c>
      <c r="AN221" s="288">
        <f t="shared" si="320"/>
        <v>0</v>
      </c>
      <c r="AO221" s="288">
        <f>IF(AND($BU221=$BV221,BU221=AO$13),$J221&amp;$K221&amp;$L221&amp;$M221&amp;$N221&amp;$O221&amp;$P221&amp;$Q221&amp;$R221&amp;$S221&amp;$T221&amp;$U221,IFERROR(MATCH($AN221,AO$17:AO220,0),-1000))</f>
        <v>1</v>
      </c>
      <c r="AP221" s="288">
        <f>IF(AND($BU221=$BV221,BV221=AP$13),$J221&amp;$K221&amp;$L221&amp;$M221&amp;$N221&amp;$O221&amp;$P221&amp;$Q221&amp;$R221&amp;$S221&amp;$T221&amp;$U221,IFERROR(MATCH($AN221,AP$17:AP220,0),-1000))</f>
        <v>1</v>
      </c>
      <c r="AQ221" s="288">
        <f>IF(AND($BU221=$BV221,BW221=AQ$13),$J221&amp;$K221&amp;$L221&amp;$M221&amp;$N221&amp;$O221&amp;$P221&amp;$Q221&amp;$R221&amp;$S221&amp;$T221&amp;$U221,IFERROR(MATCH($AN221,AQ$17:AQ220,0),-1000))</f>
        <v>1</v>
      </c>
      <c r="AR221" s="288">
        <f>IF(AND($BU221=$BV221,BX221=AR$13),$J221&amp;$K221&amp;$L221&amp;$M221&amp;$N221&amp;$O221&amp;$P221&amp;$Q221&amp;$R221&amp;$S221&amp;$T221&amp;$U221,IFERROR(MATCH($AN221,AR$17:AR220,0),-1000))</f>
        <v>1</v>
      </c>
      <c r="AS221" s="254">
        <f t="shared" si="311"/>
        <v>0</v>
      </c>
      <c r="AT221" s="261" t="str">
        <f t="shared" si="321"/>
        <v/>
      </c>
      <c r="AU221" s="254" t="str">
        <f t="shared" si="322"/>
        <v/>
      </c>
      <c r="AV221" s="254" t="str">
        <f t="shared" si="323"/>
        <v/>
      </c>
      <c r="AW221" s="254" t="str">
        <f t="shared" si="324"/>
        <v/>
      </c>
      <c r="AX221" s="254" t="str">
        <f t="shared" si="325"/>
        <v/>
      </c>
      <c r="AY221" s="254" t="str">
        <f t="shared" si="326"/>
        <v/>
      </c>
      <c r="AZ221" s="254" t="str">
        <f t="shared" si="327"/>
        <v/>
      </c>
      <c r="BA221" s="254" t="str">
        <f t="shared" si="328"/>
        <v/>
      </c>
      <c r="BB221" s="254" t="str">
        <f t="shared" si="329"/>
        <v/>
      </c>
      <c r="BC221" s="254" t="str">
        <f t="shared" si="330"/>
        <v/>
      </c>
      <c r="BD221" s="254" t="str">
        <f t="shared" si="331"/>
        <v/>
      </c>
      <c r="BE221" s="262" t="str">
        <f t="shared" si="332"/>
        <v/>
      </c>
      <c r="BF221" s="263" t="str">
        <f t="shared" si="333"/>
        <v/>
      </c>
      <c r="BG221" s="254" t="str">
        <f t="shared" si="334"/>
        <v/>
      </c>
      <c r="BH221" s="254" t="str">
        <f t="shared" si="335"/>
        <v/>
      </c>
      <c r="BI221" s="254" t="str">
        <f t="shared" si="336"/>
        <v/>
      </c>
      <c r="BJ221" s="254" t="str">
        <f t="shared" si="337"/>
        <v/>
      </c>
      <c r="BK221" s="254" t="str">
        <f t="shared" si="338"/>
        <v/>
      </c>
      <c r="BL221" s="254" t="str">
        <f t="shared" si="339"/>
        <v/>
      </c>
      <c r="BM221" s="254" t="str">
        <f t="shared" si="340"/>
        <v/>
      </c>
      <c r="BN221" s="254" t="str">
        <f t="shared" si="341"/>
        <v/>
      </c>
      <c r="BO221" s="254" t="str">
        <f t="shared" si="342"/>
        <v/>
      </c>
      <c r="BP221" s="254" t="str">
        <f t="shared" si="343"/>
        <v/>
      </c>
      <c r="BQ221" s="264" t="str">
        <f t="shared" si="344"/>
        <v/>
      </c>
      <c r="BR221" s="261" t="str">
        <f t="shared" si="56"/>
        <v/>
      </c>
      <c r="BS221" s="254" t="str">
        <f t="shared" si="57"/>
        <v/>
      </c>
      <c r="BT221" s="254" t="str">
        <f t="shared" si="312"/>
        <v/>
      </c>
      <c r="BU221" s="265" t="str">
        <f t="shared" si="313"/>
        <v/>
      </c>
      <c r="BV221" s="263" t="str">
        <f t="shared" si="58"/>
        <v/>
      </c>
      <c r="BW221" s="254" t="str">
        <f t="shared" si="314"/>
        <v/>
      </c>
      <c r="BX221" s="254" t="str">
        <f t="shared" si="315"/>
        <v/>
      </c>
      <c r="BY221" s="264" t="str">
        <f t="shared" si="59"/>
        <v/>
      </c>
      <c r="BZ221" s="254" t="str">
        <f t="shared" si="60"/>
        <v/>
      </c>
      <c r="CA221" s="254">
        <f t="shared" si="348"/>
        <v>0</v>
      </c>
      <c r="CB221" s="254">
        <f t="shared" si="349"/>
        <v>0</v>
      </c>
      <c r="CC221" s="254">
        <f t="shared" si="350"/>
        <v>0</v>
      </c>
      <c r="CD221" s="254">
        <f t="shared" si="351"/>
        <v>0</v>
      </c>
      <c r="CE221" s="254">
        <f t="shared" si="352"/>
        <v>0</v>
      </c>
      <c r="CF221" s="254">
        <f t="shared" si="353"/>
        <v>0</v>
      </c>
      <c r="CG221" s="254">
        <f t="shared" si="354"/>
        <v>0</v>
      </c>
      <c r="CH221" s="254">
        <f t="shared" si="355"/>
        <v>0</v>
      </c>
      <c r="CI221" s="254">
        <f t="shared" si="356"/>
        <v>0</v>
      </c>
      <c r="CJ221" s="254">
        <f t="shared" si="357"/>
        <v>0</v>
      </c>
      <c r="CK221" s="254">
        <f t="shared" si="358"/>
        <v>0</v>
      </c>
      <c r="CL221" s="254">
        <f t="shared" si="359"/>
        <v>0</v>
      </c>
      <c r="CM221" s="254">
        <f t="shared" si="360"/>
        <v>0</v>
      </c>
      <c r="CN221" s="254">
        <f t="shared" si="361"/>
        <v>0</v>
      </c>
      <c r="CO221" s="254">
        <f t="shared" si="362"/>
        <v>0</v>
      </c>
      <c r="CP221" s="254">
        <f t="shared" si="363"/>
        <v>0</v>
      </c>
      <c r="CQ221" s="254">
        <f t="shared" si="364"/>
        <v>0</v>
      </c>
      <c r="CR221" s="254">
        <f t="shared" si="365"/>
        <v>0</v>
      </c>
      <c r="CS221" s="254">
        <f t="shared" si="366"/>
        <v>0</v>
      </c>
      <c r="CT221" s="254">
        <f t="shared" si="367"/>
        <v>0</v>
      </c>
      <c r="CU221" s="254">
        <f t="shared" si="368"/>
        <v>0</v>
      </c>
      <c r="CV221" s="254">
        <f t="shared" si="369"/>
        <v>0</v>
      </c>
      <c r="CW221" s="254">
        <f t="shared" si="370"/>
        <v>0</v>
      </c>
      <c r="CX221" s="254">
        <f t="shared" si="371"/>
        <v>0</v>
      </c>
      <c r="CY221" s="254">
        <f t="shared" si="372"/>
        <v>0</v>
      </c>
      <c r="CZ221" s="254">
        <f t="shared" si="373"/>
        <v>0</v>
      </c>
      <c r="DA221" s="254">
        <f t="shared" si="374"/>
        <v>0</v>
      </c>
      <c r="DB221" s="254">
        <f t="shared" si="375"/>
        <v>0</v>
      </c>
      <c r="DC221" s="254">
        <f t="shared" si="376"/>
        <v>0</v>
      </c>
      <c r="DD221" s="254">
        <f t="shared" si="377"/>
        <v>0</v>
      </c>
      <c r="DE221" s="254">
        <f t="shared" si="378"/>
        <v>0</v>
      </c>
      <c r="DF221" s="254">
        <f t="shared" si="379"/>
        <v>0</v>
      </c>
      <c r="DG221" s="254">
        <f t="shared" si="380"/>
        <v>0</v>
      </c>
      <c r="DH221" s="254">
        <f t="shared" si="381"/>
        <v>0</v>
      </c>
      <c r="DI221" s="254">
        <f t="shared" si="382"/>
        <v>0</v>
      </c>
      <c r="DJ221" s="254">
        <f t="shared" si="383"/>
        <v>0</v>
      </c>
      <c r="DK221" s="254">
        <f t="shared" si="384"/>
        <v>0</v>
      </c>
      <c r="DL221" s="254">
        <f t="shared" si="385"/>
        <v>0</v>
      </c>
      <c r="DM221" s="254">
        <f t="shared" si="386"/>
        <v>0</v>
      </c>
      <c r="DN221" s="254">
        <f t="shared" si="387"/>
        <v>0</v>
      </c>
      <c r="DO221" s="254">
        <f t="shared" si="388"/>
        <v>0</v>
      </c>
      <c r="DP221" s="254">
        <f t="shared" si="389"/>
        <v>0</v>
      </c>
      <c r="DQ221" s="254">
        <f t="shared" si="390"/>
        <v>0</v>
      </c>
      <c r="DR221" s="254">
        <f t="shared" si="391"/>
        <v>0</v>
      </c>
      <c r="DS221" s="254">
        <f t="shared" si="392"/>
        <v>0</v>
      </c>
      <c r="DT221" s="254">
        <f t="shared" si="393"/>
        <v>0</v>
      </c>
      <c r="DU221" s="254">
        <f t="shared" si="394"/>
        <v>0</v>
      </c>
      <c r="DV221" s="254">
        <f t="shared" si="395"/>
        <v>0</v>
      </c>
    </row>
    <row r="222" spans="1:126" ht="24" customHeight="1">
      <c r="A222" s="11" t="str">
        <f ca="1">IF(AG222&lt;&gt;"OK","",CONCATENATE(TEXT('Front Page'!$F$33,"000"),TEXT('Front Page'!$F$31,"000"),"-",LEFT('Front Page'!$R$53,5),"-",LEFT(D222,1),AJ222, "-",TEXT(B222,"000")))</f>
        <v/>
      </c>
      <c r="B222" s="12" t="str">
        <f>IFERROR(IF(E222="","",MAX(B$17:B221)+1),"")</f>
        <v/>
      </c>
      <c r="C222" s="13"/>
      <c r="D222" s="29" t="str">
        <f t="shared" si="20"/>
        <v>None</v>
      </c>
      <c r="E222" s="29" t="str">
        <f t="shared" si="21"/>
        <v/>
      </c>
      <c r="F222" s="29" t="str">
        <f t="shared" si="22"/>
        <v/>
      </c>
      <c r="G222" s="363"/>
      <c r="H222" s="364"/>
      <c r="I222" s="325" t="str">
        <f t="shared" si="23"/>
        <v>No</v>
      </c>
      <c r="J222" s="314">
        <v>0</v>
      </c>
      <c r="K222" s="312">
        <v>0</v>
      </c>
      <c r="L222" s="312">
        <v>0</v>
      </c>
      <c r="M222" s="312">
        <v>0</v>
      </c>
      <c r="N222" s="312">
        <v>0</v>
      </c>
      <c r="O222" s="312">
        <v>0</v>
      </c>
      <c r="P222" s="312">
        <v>0</v>
      </c>
      <c r="Q222" s="312">
        <v>0</v>
      </c>
      <c r="R222" s="312">
        <v>0</v>
      </c>
      <c r="S222" s="312">
        <v>0</v>
      </c>
      <c r="T222" s="312">
        <v>0</v>
      </c>
      <c r="U222" s="312">
        <v>0</v>
      </c>
      <c r="V222" s="313">
        <v>1</v>
      </c>
      <c r="W222" s="313">
        <v>1</v>
      </c>
      <c r="X222" s="312">
        <v>0</v>
      </c>
      <c r="Y222" s="312">
        <v>0</v>
      </c>
      <c r="Z222" s="312">
        <v>0</v>
      </c>
      <c r="AA222" s="14">
        <v>0</v>
      </c>
      <c r="AB222" s="317"/>
      <c r="AC222" s="15" t="str">
        <f t="shared" si="316"/>
        <v/>
      </c>
      <c r="AD222" s="15" t="str">
        <f t="shared" si="317"/>
        <v/>
      </c>
      <c r="AE222" s="16" t="str">
        <f t="shared" si="318"/>
        <v>0 - 0</v>
      </c>
      <c r="AF222" s="20" t="str">
        <f t="shared" si="396"/>
        <v>Not an offer</v>
      </c>
      <c r="AG222" s="276" t="str">
        <f t="shared" si="345"/>
        <v>Not an Offer</v>
      </c>
      <c r="AH222" s="150"/>
      <c r="AI222" s="254">
        <v>206</v>
      </c>
      <c r="AJ222" s="149" t="str">
        <f t="shared" si="346"/>
        <v>00-TAG</v>
      </c>
      <c r="AK222" s="254" t="b">
        <f t="shared" si="15"/>
        <v>0</v>
      </c>
      <c r="AL222" s="254">
        <f t="shared" si="319"/>
        <v>0</v>
      </c>
      <c r="AM222" s="254">
        <f t="shared" si="347"/>
        <v>0</v>
      </c>
      <c r="AN222" s="288">
        <f t="shared" si="320"/>
        <v>0</v>
      </c>
      <c r="AO222" s="288">
        <f>IF(AND($BU222=$BV222,BU222=AO$13),$J222&amp;$K222&amp;$L222&amp;$M222&amp;$N222&amp;$O222&amp;$P222&amp;$Q222&amp;$R222&amp;$S222&amp;$T222&amp;$U222,IFERROR(MATCH($AN222,AO$17:AO221,0),-1000))</f>
        <v>1</v>
      </c>
      <c r="AP222" s="288">
        <f>IF(AND($BU222=$BV222,BV222=AP$13),$J222&amp;$K222&amp;$L222&amp;$M222&amp;$N222&amp;$O222&amp;$P222&amp;$Q222&amp;$R222&amp;$S222&amp;$T222&amp;$U222,IFERROR(MATCH($AN222,AP$17:AP221,0),-1000))</f>
        <v>1</v>
      </c>
      <c r="AQ222" s="288">
        <f>IF(AND($BU222=$BV222,BW222=AQ$13),$J222&amp;$K222&amp;$L222&amp;$M222&amp;$N222&amp;$O222&amp;$P222&amp;$Q222&amp;$R222&amp;$S222&amp;$T222&amp;$U222,IFERROR(MATCH($AN222,AQ$17:AQ221,0),-1000))</f>
        <v>1</v>
      </c>
      <c r="AR222" s="288">
        <f>IF(AND($BU222=$BV222,BX222=AR$13),$J222&amp;$K222&amp;$L222&amp;$M222&amp;$N222&amp;$O222&amp;$P222&amp;$Q222&amp;$R222&amp;$S222&amp;$T222&amp;$U222,IFERROR(MATCH($AN222,AR$17:AR221,0),-1000))</f>
        <v>1</v>
      </c>
      <c r="AS222" s="254">
        <f t="shared" si="311"/>
        <v>0</v>
      </c>
      <c r="AT222" s="261" t="str">
        <f t="shared" si="321"/>
        <v/>
      </c>
      <c r="AU222" s="254" t="str">
        <f t="shared" si="322"/>
        <v/>
      </c>
      <c r="AV222" s="254" t="str">
        <f t="shared" si="323"/>
        <v/>
      </c>
      <c r="AW222" s="254" t="str">
        <f t="shared" si="324"/>
        <v/>
      </c>
      <c r="AX222" s="254" t="str">
        <f t="shared" si="325"/>
        <v/>
      </c>
      <c r="AY222" s="254" t="str">
        <f t="shared" si="326"/>
        <v/>
      </c>
      <c r="AZ222" s="254" t="str">
        <f t="shared" si="327"/>
        <v/>
      </c>
      <c r="BA222" s="254" t="str">
        <f t="shared" si="328"/>
        <v/>
      </c>
      <c r="BB222" s="254" t="str">
        <f t="shared" si="329"/>
        <v/>
      </c>
      <c r="BC222" s="254" t="str">
        <f t="shared" si="330"/>
        <v/>
      </c>
      <c r="BD222" s="254" t="str">
        <f t="shared" si="331"/>
        <v/>
      </c>
      <c r="BE222" s="262" t="str">
        <f t="shared" si="332"/>
        <v/>
      </c>
      <c r="BF222" s="263" t="str">
        <f t="shared" si="333"/>
        <v/>
      </c>
      <c r="BG222" s="254" t="str">
        <f t="shared" si="334"/>
        <v/>
      </c>
      <c r="BH222" s="254" t="str">
        <f t="shared" si="335"/>
        <v/>
      </c>
      <c r="BI222" s="254" t="str">
        <f t="shared" si="336"/>
        <v/>
      </c>
      <c r="BJ222" s="254" t="str">
        <f t="shared" si="337"/>
        <v/>
      </c>
      <c r="BK222" s="254" t="str">
        <f t="shared" si="338"/>
        <v/>
      </c>
      <c r="BL222" s="254" t="str">
        <f t="shared" si="339"/>
        <v/>
      </c>
      <c r="BM222" s="254" t="str">
        <f t="shared" si="340"/>
        <v/>
      </c>
      <c r="BN222" s="254" t="str">
        <f t="shared" si="341"/>
        <v/>
      </c>
      <c r="BO222" s="254" t="str">
        <f t="shared" si="342"/>
        <v/>
      </c>
      <c r="BP222" s="254" t="str">
        <f t="shared" si="343"/>
        <v/>
      </c>
      <c r="BQ222" s="264" t="str">
        <f t="shared" si="344"/>
        <v/>
      </c>
      <c r="BR222" s="261" t="str">
        <f t="shared" si="56"/>
        <v/>
      </c>
      <c r="BS222" s="254" t="str">
        <f t="shared" si="57"/>
        <v/>
      </c>
      <c r="BT222" s="254" t="str">
        <f t="shared" si="312"/>
        <v/>
      </c>
      <c r="BU222" s="265" t="str">
        <f t="shared" si="313"/>
        <v/>
      </c>
      <c r="BV222" s="263" t="str">
        <f t="shared" si="58"/>
        <v/>
      </c>
      <c r="BW222" s="254" t="str">
        <f t="shared" si="314"/>
        <v/>
      </c>
      <c r="BX222" s="254" t="str">
        <f t="shared" si="315"/>
        <v/>
      </c>
      <c r="BY222" s="264" t="str">
        <f t="shared" si="59"/>
        <v/>
      </c>
      <c r="BZ222" s="254" t="str">
        <f t="shared" si="60"/>
        <v/>
      </c>
      <c r="CA222" s="254">
        <f t="shared" si="348"/>
        <v>0</v>
      </c>
      <c r="CB222" s="254">
        <f t="shared" si="349"/>
        <v>0</v>
      </c>
      <c r="CC222" s="254">
        <f t="shared" si="350"/>
        <v>0</v>
      </c>
      <c r="CD222" s="254">
        <f t="shared" si="351"/>
        <v>0</v>
      </c>
      <c r="CE222" s="254">
        <f t="shared" si="352"/>
        <v>0</v>
      </c>
      <c r="CF222" s="254">
        <f t="shared" si="353"/>
        <v>0</v>
      </c>
      <c r="CG222" s="254">
        <f t="shared" si="354"/>
        <v>0</v>
      </c>
      <c r="CH222" s="254">
        <f t="shared" si="355"/>
        <v>0</v>
      </c>
      <c r="CI222" s="254">
        <f t="shared" si="356"/>
        <v>0</v>
      </c>
      <c r="CJ222" s="254">
        <f t="shared" si="357"/>
        <v>0</v>
      </c>
      <c r="CK222" s="254">
        <f t="shared" si="358"/>
        <v>0</v>
      </c>
      <c r="CL222" s="254">
        <f t="shared" si="359"/>
        <v>0</v>
      </c>
      <c r="CM222" s="254">
        <f t="shared" si="360"/>
        <v>0</v>
      </c>
      <c r="CN222" s="254">
        <f t="shared" si="361"/>
        <v>0</v>
      </c>
      <c r="CO222" s="254">
        <f t="shared" si="362"/>
        <v>0</v>
      </c>
      <c r="CP222" s="254">
        <f t="shared" si="363"/>
        <v>0</v>
      </c>
      <c r="CQ222" s="254">
        <f t="shared" si="364"/>
        <v>0</v>
      </c>
      <c r="CR222" s="254">
        <f t="shared" si="365"/>
        <v>0</v>
      </c>
      <c r="CS222" s="254">
        <f t="shared" si="366"/>
        <v>0</v>
      </c>
      <c r="CT222" s="254">
        <f t="shared" si="367"/>
        <v>0</v>
      </c>
      <c r="CU222" s="254">
        <f t="shared" si="368"/>
        <v>0</v>
      </c>
      <c r="CV222" s="254">
        <f t="shared" si="369"/>
        <v>0</v>
      </c>
      <c r="CW222" s="254">
        <f t="shared" si="370"/>
        <v>0</v>
      </c>
      <c r="CX222" s="254">
        <f t="shared" si="371"/>
        <v>0</v>
      </c>
      <c r="CY222" s="254">
        <f t="shared" si="372"/>
        <v>0</v>
      </c>
      <c r="CZ222" s="254">
        <f t="shared" si="373"/>
        <v>0</v>
      </c>
      <c r="DA222" s="254">
        <f t="shared" si="374"/>
        <v>0</v>
      </c>
      <c r="DB222" s="254">
        <f t="shared" si="375"/>
        <v>0</v>
      </c>
      <c r="DC222" s="254">
        <f t="shared" si="376"/>
        <v>0</v>
      </c>
      <c r="DD222" s="254">
        <f t="shared" si="377"/>
        <v>0</v>
      </c>
      <c r="DE222" s="254">
        <f t="shared" si="378"/>
        <v>0</v>
      </c>
      <c r="DF222" s="254">
        <f t="shared" si="379"/>
        <v>0</v>
      </c>
      <c r="DG222" s="254">
        <f t="shared" si="380"/>
        <v>0</v>
      </c>
      <c r="DH222" s="254">
        <f t="shared" si="381"/>
        <v>0</v>
      </c>
      <c r="DI222" s="254">
        <f t="shared" si="382"/>
        <v>0</v>
      </c>
      <c r="DJ222" s="254">
        <f t="shared" si="383"/>
        <v>0</v>
      </c>
      <c r="DK222" s="254">
        <f t="shared" si="384"/>
        <v>0</v>
      </c>
      <c r="DL222" s="254">
        <f t="shared" si="385"/>
        <v>0</v>
      </c>
      <c r="DM222" s="254">
        <f t="shared" si="386"/>
        <v>0</v>
      </c>
      <c r="DN222" s="254">
        <f t="shared" si="387"/>
        <v>0</v>
      </c>
      <c r="DO222" s="254">
        <f t="shared" si="388"/>
        <v>0</v>
      </c>
      <c r="DP222" s="254">
        <f t="shared" si="389"/>
        <v>0</v>
      </c>
      <c r="DQ222" s="254">
        <f t="shared" si="390"/>
        <v>0</v>
      </c>
      <c r="DR222" s="254">
        <f t="shared" si="391"/>
        <v>0</v>
      </c>
      <c r="DS222" s="254">
        <f t="shared" si="392"/>
        <v>0</v>
      </c>
      <c r="DT222" s="254">
        <f t="shared" si="393"/>
        <v>0</v>
      </c>
      <c r="DU222" s="254">
        <f t="shared" si="394"/>
        <v>0</v>
      </c>
      <c r="DV222" s="254">
        <f t="shared" si="395"/>
        <v>0</v>
      </c>
    </row>
    <row r="223" spans="1:126" ht="24" customHeight="1">
      <c r="A223" s="11" t="str">
        <f ca="1">IF(AG223&lt;&gt;"OK","",CONCATENATE(TEXT('Front Page'!$F$33,"000"),TEXT('Front Page'!$F$31,"000"),"-",LEFT('Front Page'!$R$53,5),"-",LEFT(D223,1),AJ223, "-",TEXT(B223,"000")))</f>
        <v/>
      </c>
      <c r="B223" s="12" t="str">
        <f>IFERROR(IF(E223="","",MAX(B$17:B222)+1),"")</f>
        <v/>
      </c>
      <c r="C223" s="13"/>
      <c r="D223" s="29" t="str">
        <f t="shared" ref="D223:D269" si="397">IF(MIN(J223:U223)=0,IF(MAX(J223:U223)=0,"None",IF(AND(MAX(J223:O223,S223:U223)=0,MIN(P223:R223)&gt;0),"Q3",IF(AND(Q223&gt;0,MAX(J223:P223,R223:U223)=0),"Aug","Monthly"))),"YR")</f>
        <v>None</v>
      </c>
      <c r="E223" s="29" t="str">
        <f t="shared" ref="E223:E269" si="398">IFERROR(DATE(BU223,BE223,1),"")</f>
        <v/>
      </c>
      <c r="F223" s="29" t="str">
        <f t="shared" ref="F223:F269" si="399">IFERROR(DATE(BV223,BF223+1,1)-1,"")</f>
        <v/>
      </c>
      <c r="G223" s="363"/>
      <c r="H223" s="364"/>
      <c r="I223" s="325" t="str">
        <f t="shared" ref="I223:I269" si="400">IF(OR(AND(D223="Q3",MIN(P223:R223)&lt;&gt;MAX(P223:R223)),AND(D223="YR",MIN(J223:U223)&lt;&gt;MAX(J223:U223)),D223="Monthly"),"Yes", "No")</f>
        <v>No</v>
      </c>
      <c r="J223" s="314">
        <v>0</v>
      </c>
      <c r="K223" s="312">
        <v>0</v>
      </c>
      <c r="L223" s="312">
        <v>0</v>
      </c>
      <c r="M223" s="312">
        <v>0</v>
      </c>
      <c r="N223" s="312">
        <v>0</v>
      </c>
      <c r="O223" s="312">
        <v>0</v>
      </c>
      <c r="P223" s="312">
        <v>0</v>
      </c>
      <c r="Q223" s="312">
        <v>0</v>
      </c>
      <c r="R223" s="312">
        <v>0</v>
      </c>
      <c r="S223" s="312">
        <v>0</v>
      </c>
      <c r="T223" s="312">
        <v>0</v>
      </c>
      <c r="U223" s="312">
        <v>0</v>
      </c>
      <c r="V223" s="313">
        <v>1</v>
      </c>
      <c r="W223" s="313">
        <v>1</v>
      </c>
      <c r="X223" s="312">
        <v>0</v>
      </c>
      <c r="Y223" s="312">
        <v>0</v>
      </c>
      <c r="Z223" s="312">
        <v>0</v>
      </c>
      <c r="AA223" s="14">
        <v>0</v>
      </c>
      <c r="AB223" s="317"/>
      <c r="AC223" s="15" t="str">
        <f t="shared" si="316"/>
        <v/>
      </c>
      <c r="AD223" s="15" t="str">
        <f t="shared" si="317"/>
        <v/>
      </c>
      <c r="AE223" s="16" t="str">
        <f t="shared" si="318"/>
        <v>0 - 0</v>
      </c>
      <c r="AF223" s="20" t="str">
        <f t="shared" si="396"/>
        <v>Not an offer</v>
      </c>
      <c r="AG223" s="276" t="str">
        <f t="shared" si="345"/>
        <v>Not an Offer</v>
      </c>
      <c r="AH223" s="150"/>
      <c r="AI223" s="254">
        <v>207</v>
      </c>
      <c r="AJ223" s="149" t="str">
        <f t="shared" si="346"/>
        <v>00-TAG</v>
      </c>
      <c r="AK223" s="254" t="b">
        <f t="shared" ref="AK223:AK269" si="401">IF(BV223&lt;&gt;"",(BV223-BU223+1)&lt;&gt;COUNTIF(X223:AA223,"&gt;0"))</f>
        <v>0</v>
      </c>
      <c r="AL223" s="254">
        <f t="shared" si="319"/>
        <v>0</v>
      </c>
      <c r="AM223" s="254">
        <f t="shared" si="347"/>
        <v>0</v>
      </c>
      <c r="AN223" s="288">
        <f t="shared" si="320"/>
        <v>0</v>
      </c>
      <c r="AO223" s="288">
        <f>IF(AND($BU223=$BV223,BU223=AO$13),$J223&amp;$K223&amp;$L223&amp;$M223&amp;$N223&amp;$O223&amp;$P223&amp;$Q223&amp;$R223&amp;$S223&amp;$T223&amp;$U223,IFERROR(MATCH($AN223,AO$17:AO222,0),-1000))</f>
        <v>1</v>
      </c>
      <c r="AP223" s="288">
        <f>IF(AND($BU223=$BV223,BV223=AP$13),$J223&amp;$K223&amp;$L223&amp;$M223&amp;$N223&amp;$O223&amp;$P223&amp;$Q223&amp;$R223&amp;$S223&amp;$T223&amp;$U223,IFERROR(MATCH($AN223,AP$17:AP222,0),-1000))</f>
        <v>1</v>
      </c>
      <c r="AQ223" s="288">
        <f>IF(AND($BU223=$BV223,BW223=AQ$13),$J223&amp;$K223&amp;$L223&amp;$M223&amp;$N223&amp;$O223&amp;$P223&amp;$Q223&amp;$R223&amp;$S223&amp;$T223&amp;$U223,IFERROR(MATCH($AN223,AQ$17:AQ222,0),-1000))</f>
        <v>1</v>
      </c>
      <c r="AR223" s="288">
        <f>IF(AND($BU223=$BV223,BX223=AR$13),$J223&amp;$K223&amp;$L223&amp;$M223&amp;$N223&amp;$O223&amp;$P223&amp;$Q223&amp;$R223&amp;$S223&amp;$T223&amp;$U223,IFERROR(MATCH($AN223,AR$17:AR222,0),-1000))</f>
        <v>1</v>
      </c>
      <c r="AS223" s="254">
        <f t="shared" ref="AS223:AS269" si="402">IF(AN223&lt;&gt;0,IF(SUMIF($X223:$AA223,"&gt;0",$AO223:$AR223)&lt;0,"Enter discrete year offers first",0),0)</f>
        <v>0</v>
      </c>
      <c r="AT223" s="261" t="str">
        <f t="shared" si="321"/>
        <v/>
      </c>
      <c r="AU223" s="254" t="str">
        <f t="shared" si="322"/>
        <v/>
      </c>
      <c r="AV223" s="254" t="str">
        <f t="shared" si="323"/>
        <v/>
      </c>
      <c r="AW223" s="254" t="str">
        <f t="shared" si="324"/>
        <v/>
      </c>
      <c r="AX223" s="254" t="str">
        <f t="shared" si="325"/>
        <v/>
      </c>
      <c r="AY223" s="254" t="str">
        <f t="shared" si="326"/>
        <v/>
      </c>
      <c r="AZ223" s="254" t="str">
        <f t="shared" si="327"/>
        <v/>
      </c>
      <c r="BA223" s="254" t="str">
        <f t="shared" si="328"/>
        <v/>
      </c>
      <c r="BB223" s="254" t="str">
        <f t="shared" si="329"/>
        <v/>
      </c>
      <c r="BC223" s="254" t="str">
        <f t="shared" si="330"/>
        <v/>
      </c>
      <c r="BD223" s="254" t="str">
        <f t="shared" si="331"/>
        <v/>
      </c>
      <c r="BE223" s="262" t="str">
        <f t="shared" si="332"/>
        <v/>
      </c>
      <c r="BF223" s="263" t="str">
        <f t="shared" si="333"/>
        <v/>
      </c>
      <c r="BG223" s="254" t="str">
        <f t="shared" si="334"/>
        <v/>
      </c>
      <c r="BH223" s="254" t="str">
        <f t="shared" si="335"/>
        <v/>
      </c>
      <c r="BI223" s="254" t="str">
        <f t="shared" si="336"/>
        <v/>
      </c>
      <c r="BJ223" s="254" t="str">
        <f t="shared" si="337"/>
        <v/>
      </c>
      <c r="BK223" s="254" t="str">
        <f t="shared" si="338"/>
        <v/>
      </c>
      <c r="BL223" s="254" t="str">
        <f t="shared" si="339"/>
        <v/>
      </c>
      <c r="BM223" s="254" t="str">
        <f t="shared" si="340"/>
        <v/>
      </c>
      <c r="BN223" s="254" t="str">
        <f t="shared" si="341"/>
        <v/>
      </c>
      <c r="BO223" s="254" t="str">
        <f t="shared" si="342"/>
        <v/>
      </c>
      <c r="BP223" s="254" t="str">
        <f t="shared" si="343"/>
        <v/>
      </c>
      <c r="BQ223" s="264" t="str">
        <f t="shared" si="344"/>
        <v/>
      </c>
      <c r="BR223" s="261" t="str">
        <f t="shared" ref="BR223:BR269" si="403">IF(IFERROR(X223/1&gt;0,0),BR$14,"")</f>
        <v/>
      </c>
      <c r="BS223" s="254" t="str">
        <f t="shared" ref="BS223:BS269" si="404">IF(IFERROR(Y223/1&gt;0,0),MIN(BR223,BS$14),BR223)</f>
        <v/>
      </c>
      <c r="BT223" s="254" t="str">
        <f t="shared" ref="BT223:BT269" si="405">IF(IFERROR(Z223/1&gt;0,0),MIN(BS223,BT$14),BS223)</f>
        <v/>
      </c>
      <c r="BU223" s="265" t="str">
        <f t="shared" ref="BU223:BU269" si="406">IF(IFERROR(AA223/1&gt;0,0),MIN(BT223,BU$14),BT223)</f>
        <v/>
      </c>
      <c r="BV223" s="263" t="str">
        <f t="shared" ref="BV223:BV269" si="407">IF(IFERROR(X223/1&gt;0,0),MAX(BW223,BV$14),BW223)</f>
        <v/>
      </c>
      <c r="BW223" s="254" t="str">
        <f t="shared" ref="BW223:BW269" si="408">IF(IFERROR(Y223/1&gt;0,0),MAX(BX223,BW$14),BX223)</f>
        <v/>
      </c>
      <c r="BX223" s="254" t="str">
        <f t="shared" ref="BX223:BX269" si="409">IF(IFERROR(Z223/1&gt;0,0),MAX(BY223,BX$14),BY223)</f>
        <v/>
      </c>
      <c r="BY223" s="264" t="str">
        <f t="shared" ref="BY223:BY269" si="410">IF(IFERROR(AA223/1&gt;0,0),BY$14,"")</f>
        <v/>
      </c>
      <c r="BZ223" s="254" t="str">
        <f t="shared" ref="BZ223:BZ269" si="411">IF(SUM(CA223:DV223)=0,"",SUM(CA223:DV223))</f>
        <v/>
      </c>
      <c r="CA223" s="254">
        <f t="shared" si="348"/>
        <v>0</v>
      </c>
      <c r="CB223" s="254">
        <f t="shared" si="349"/>
        <v>0</v>
      </c>
      <c r="CC223" s="254">
        <f t="shared" si="350"/>
        <v>0</v>
      </c>
      <c r="CD223" s="254">
        <f t="shared" si="351"/>
        <v>0</v>
      </c>
      <c r="CE223" s="254">
        <f t="shared" si="352"/>
        <v>0</v>
      </c>
      <c r="CF223" s="254">
        <f t="shared" si="353"/>
        <v>0</v>
      </c>
      <c r="CG223" s="254">
        <f t="shared" si="354"/>
        <v>0</v>
      </c>
      <c r="CH223" s="254">
        <f t="shared" si="355"/>
        <v>0</v>
      </c>
      <c r="CI223" s="254">
        <f t="shared" si="356"/>
        <v>0</v>
      </c>
      <c r="CJ223" s="254">
        <f t="shared" si="357"/>
        <v>0</v>
      </c>
      <c r="CK223" s="254">
        <f t="shared" si="358"/>
        <v>0</v>
      </c>
      <c r="CL223" s="254">
        <f t="shared" si="359"/>
        <v>0</v>
      </c>
      <c r="CM223" s="254">
        <f t="shared" si="360"/>
        <v>0</v>
      </c>
      <c r="CN223" s="254">
        <f t="shared" si="361"/>
        <v>0</v>
      </c>
      <c r="CO223" s="254">
        <f t="shared" si="362"/>
        <v>0</v>
      </c>
      <c r="CP223" s="254">
        <f t="shared" si="363"/>
        <v>0</v>
      </c>
      <c r="CQ223" s="254">
        <f t="shared" si="364"/>
        <v>0</v>
      </c>
      <c r="CR223" s="254">
        <f t="shared" si="365"/>
        <v>0</v>
      </c>
      <c r="CS223" s="254">
        <f t="shared" si="366"/>
        <v>0</v>
      </c>
      <c r="CT223" s="254">
        <f t="shared" si="367"/>
        <v>0</v>
      </c>
      <c r="CU223" s="254">
        <f t="shared" si="368"/>
        <v>0</v>
      </c>
      <c r="CV223" s="254">
        <f t="shared" si="369"/>
        <v>0</v>
      </c>
      <c r="CW223" s="254">
        <f t="shared" si="370"/>
        <v>0</v>
      </c>
      <c r="CX223" s="254">
        <f t="shared" si="371"/>
        <v>0</v>
      </c>
      <c r="CY223" s="254">
        <f t="shared" si="372"/>
        <v>0</v>
      </c>
      <c r="CZ223" s="254">
        <f t="shared" si="373"/>
        <v>0</v>
      </c>
      <c r="DA223" s="254">
        <f t="shared" si="374"/>
        <v>0</v>
      </c>
      <c r="DB223" s="254">
        <f t="shared" si="375"/>
        <v>0</v>
      </c>
      <c r="DC223" s="254">
        <f t="shared" si="376"/>
        <v>0</v>
      </c>
      <c r="DD223" s="254">
        <f t="shared" si="377"/>
        <v>0</v>
      </c>
      <c r="DE223" s="254">
        <f t="shared" si="378"/>
        <v>0</v>
      </c>
      <c r="DF223" s="254">
        <f t="shared" si="379"/>
        <v>0</v>
      </c>
      <c r="DG223" s="254">
        <f t="shared" si="380"/>
        <v>0</v>
      </c>
      <c r="DH223" s="254">
        <f t="shared" si="381"/>
        <v>0</v>
      </c>
      <c r="DI223" s="254">
        <f t="shared" si="382"/>
        <v>0</v>
      </c>
      <c r="DJ223" s="254">
        <f t="shared" si="383"/>
        <v>0</v>
      </c>
      <c r="DK223" s="254">
        <f t="shared" si="384"/>
        <v>0</v>
      </c>
      <c r="DL223" s="254">
        <f t="shared" si="385"/>
        <v>0</v>
      </c>
      <c r="DM223" s="254">
        <f t="shared" si="386"/>
        <v>0</v>
      </c>
      <c r="DN223" s="254">
        <f t="shared" si="387"/>
        <v>0</v>
      </c>
      <c r="DO223" s="254">
        <f t="shared" si="388"/>
        <v>0</v>
      </c>
      <c r="DP223" s="254">
        <f t="shared" si="389"/>
        <v>0</v>
      </c>
      <c r="DQ223" s="254">
        <f t="shared" si="390"/>
        <v>0</v>
      </c>
      <c r="DR223" s="254">
        <f t="shared" si="391"/>
        <v>0</v>
      </c>
      <c r="DS223" s="254">
        <f t="shared" si="392"/>
        <v>0</v>
      </c>
      <c r="DT223" s="254">
        <f t="shared" si="393"/>
        <v>0</v>
      </c>
      <c r="DU223" s="254">
        <f t="shared" si="394"/>
        <v>0</v>
      </c>
      <c r="DV223" s="254">
        <f t="shared" si="395"/>
        <v>0</v>
      </c>
    </row>
    <row r="224" spans="1:126" ht="24" customHeight="1">
      <c r="A224" s="11" t="str">
        <f ca="1">IF(AG224&lt;&gt;"OK","",CONCATENATE(TEXT('Front Page'!$F$33,"000"),TEXT('Front Page'!$F$31,"000"),"-",LEFT('Front Page'!$R$53,5),"-",LEFT(D224,1),AJ224, "-",TEXT(B224,"000")))</f>
        <v/>
      </c>
      <c r="B224" s="12" t="str">
        <f>IFERROR(IF(E224="","",MAX(B$17:B223)+1),"")</f>
        <v/>
      </c>
      <c r="C224" s="13"/>
      <c r="D224" s="29" t="str">
        <f t="shared" si="397"/>
        <v>None</v>
      </c>
      <c r="E224" s="29" t="str">
        <f t="shared" si="398"/>
        <v/>
      </c>
      <c r="F224" s="29" t="str">
        <f t="shared" si="399"/>
        <v/>
      </c>
      <c r="G224" s="363"/>
      <c r="H224" s="364"/>
      <c r="I224" s="325" t="str">
        <f t="shared" si="400"/>
        <v>No</v>
      </c>
      <c r="J224" s="314">
        <v>0</v>
      </c>
      <c r="K224" s="312">
        <v>0</v>
      </c>
      <c r="L224" s="312">
        <v>0</v>
      </c>
      <c r="M224" s="312">
        <v>0</v>
      </c>
      <c r="N224" s="312">
        <v>0</v>
      </c>
      <c r="O224" s="312">
        <v>0</v>
      </c>
      <c r="P224" s="312">
        <v>0</v>
      </c>
      <c r="Q224" s="312">
        <v>0</v>
      </c>
      <c r="R224" s="312">
        <v>0</v>
      </c>
      <c r="S224" s="312">
        <v>0</v>
      </c>
      <c r="T224" s="312">
        <v>0</v>
      </c>
      <c r="U224" s="312">
        <v>0</v>
      </c>
      <c r="V224" s="313">
        <v>1</v>
      </c>
      <c r="W224" s="313">
        <v>1</v>
      </c>
      <c r="X224" s="312">
        <v>0</v>
      </c>
      <c r="Y224" s="312">
        <v>0</v>
      </c>
      <c r="Z224" s="312">
        <v>0</v>
      </c>
      <c r="AA224" s="14">
        <v>0</v>
      </c>
      <c r="AB224" s="317"/>
      <c r="AC224" s="15" t="str">
        <f t="shared" si="316"/>
        <v/>
      </c>
      <c r="AD224" s="15" t="str">
        <f t="shared" si="317"/>
        <v/>
      </c>
      <c r="AE224" s="16" t="str">
        <f t="shared" si="318"/>
        <v>0 - 0</v>
      </c>
      <c r="AF224" s="20" t="str">
        <f t="shared" si="396"/>
        <v>Not an offer</v>
      </c>
      <c r="AG224" s="276" t="str">
        <f t="shared" si="345"/>
        <v>Not an Offer</v>
      </c>
      <c r="AH224" s="150"/>
      <c r="AI224" s="254">
        <v>208</v>
      </c>
      <c r="AJ224" s="149" t="str">
        <f t="shared" si="346"/>
        <v>00-TAG</v>
      </c>
      <c r="AK224" s="254" t="b">
        <f t="shared" si="401"/>
        <v>0</v>
      </c>
      <c r="AL224" s="254">
        <f t="shared" si="319"/>
        <v>0</v>
      </c>
      <c r="AM224" s="254">
        <f t="shared" si="347"/>
        <v>0</v>
      </c>
      <c r="AN224" s="288">
        <f t="shared" si="320"/>
        <v>0</v>
      </c>
      <c r="AO224" s="288">
        <f>IF(AND($BU224=$BV224,BU224=AO$13),$J224&amp;$K224&amp;$L224&amp;$M224&amp;$N224&amp;$O224&amp;$P224&amp;$Q224&amp;$R224&amp;$S224&amp;$T224&amp;$U224,IFERROR(MATCH($AN224,AO$17:AO223,0),-1000))</f>
        <v>1</v>
      </c>
      <c r="AP224" s="288">
        <f>IF(AND($BU224=$BV224,BV224=AP$13),$J224&amp;$K224&amp;$L224&amp;$M224&amp;$N224&amp;$O224&amp;$P224&amp;$Q224&amp;$R224&amp;$S224&amp;$T224&amp;$U224,IFERROR(MATCH($AN224,AP$17:AP223,0),-1000))</f>
        <v>1</v>
      </c>
      <c r="AQ224" s="288">
        <f>IF(AND($BU224=$BV224,BW224=AQ$13),$J224&amp;$K224&amp;$L224&amp;$M224&amp;$N224&amp;$O224&amp;$P224&amp;$Q224&amp;$R224&amp;$S224&amp;$T224&amp;$U224,IFERROR(MATCH($AN224,AQ$17:AQ223,0),-1000))</f>
        <v>1</v>
      </c>
      <c r="AR224" s="288">
        <f>IF(AND($BU224=$BV224,BX224=AR$13),$J224&amp;$K224&amp;$L224&amp;$M224&amp;$N224&amp;$O224&amp;$P224&amp;$Q224&amp;$R224&amp;$S224&amp;$T224&amp;$U224,IFERROR(MATCH($AN224,AR$17:AR223,0),-1000))</f>
        <v>1</v>
      </c>
      <c r="AS224" s="254">
        <f t="shared" si="402"/>
        <v>0</v>
      </c>
      <c r="AT224" s="261" t="str">
        <f t="shared" si="321"/>
        <v/>
      </c>
      <c r="AU224" s="254" t="str">
        <f t="shared" si="322"/>
        <v/>
      </c>
      <c r="AV224" s="254" t="str">
        <f t="shared" si="323"/>
        <v/>
      </c>
      <c r="AW224" s="254" t="str">
        <f t="shared" si="324"/>
        <v/>
      </c>
      <c r="AX224" s="254" t="str">
        <f t="shared" si="325"/>
        <v/>
      </c>
      <c r="AY224" s="254" t="str">
        <f t="shared" si="326"/>
        <v/>
      </c>
      <c r="AZ224" s="254" t="str">
        <f t="shared" si="327"/>
        <v/>
      </c>
      <c r="BA224" s="254" t="str">
        <f t="shared" si="328"/>
        <v/>
      </c>
      <c r="BB224" s="254" t="str">
        <f t="shared" si="329"/>
        <v/>
      </c>
      <c r="BC224" s="254" t="str">
        <f t="shared" si="330"/>
        <v/>
      </c>
      <c r="BD224" s="254" t="str">
        <f t="shared" si="331"/>
        <v/>
      </c>
      <c r="BE224" s="262" t="str">
        <f t="shared" si="332"/>
        <v/>
      </c>
      <c r="BF224" s="263" t="str">
        <f t="shared" si="333"/>
        <v/>
      </c>
      <c r="BG224" s="254" t="str">
        <f t="shared" si="334"/>
        <v/>
      </c>
      <c r="BH224" s="254" t="str">
        <f t="shared" si="335"/>
        <v/>
      </c>
      <c r="BI224" s="254" t="str">
        <f t="shared" si="336"/>
        <v/>
      </c>
      <c r="BJ224" s="254" t="str">
        <f t="shared" si="337"/>
        <v/>
      </c>
      <c r="BK224" s="254" t="str">
        <f t="shared" si="338"/>
        <v/>
      </c>
      <c r="BL224" s="254" t="str">
        <f t="shared" si="339"/>
        <v/>
      </c>
      <c r="BM224" s="254" t="str">
        <f t="shared" si="340"/>
        <v/>
      </c>
      <c r="BN224" s="254" t="str">
        <f t="shared" si="341"/>
        <v/>
      </c>
      <c r="BO224" s="254" t="str">
        <f t="shared" si="342"/>
        <v/>
      </c>
      <c r="BP224" s="254" t="str">
        <f t="shared" si="343"/>
        <v/>
      </c>
      <c r="BQ224" s="264" t="str">
        <f t="shared" si="344"/>
        <v/>
      </c>
      <c r="BR224" s="261" t="str">
        <f t="shared" si="403"/>
        <v/>
      </c>
      <c r="BS224" s="254" t="str">
        <f t="shared" si="404"/>
        <v/>
      </c>
      <c r="BT224" s="254" t="str">
        <f t="shared" si="405"/>
        <v/>
      </c>
      <c r="BU224" s="265" t="str">
        <f t="shared" si="406"/>
        <v/>
      </c>
      <c r="BV224" s="263" t="str">
        <f t="shared" si="407"/>
        <v/>
      </c>
      <c r="BW224" s="254" t="str">
        <f t="shared" si="408"/>
        <v/>
      </c>
      <c r="BX224" s="254" t="str">
        <f t="shared" si="409"/>
        <v/>
      </c>
      <c r="BY224" s="264" t="str">
        <f t="shared" si="410"/>
        <v/>
      </c>
      <c r="BZ224" s="254" t="str">
        <f t="shared" si="411"/>
        <v/>
      </c>
      <c r="CA224" s="254">
        <f t="shared" si="348"/>
        <v>0</v>
      </c>
      <c r="CB224" s="254">
        <f t="shared" si="349"/>
        <v>0</v>
      </c>
      <c r="CC224" s="254">
        <f t="shared" si="350"/>
        <v>0</v>
      </c>
      <c r="CD224" s="254">
        <f t="shared" si="351"/>
        <v>0</v>
      </c>
      <c r="CE224" s="254">
        <f t="shared" si="352"/>
        <v>0</v>
      </c>
      <c r="CF224" s="254">
        <f t="shared" si="353"/>
        <v>0</v>
      </c>
      <c r="CG224" s="254">
        <f t="shared" si="354"/>
        <v>0</v>
      </c>
      <c r="CH224" s="254">
        <f t="shared" si="355"/>
        <v>0</v>
      </c>
      <c r="CI224" s="254">
        <f t="shared" si="356"/>
        <v>0</v>
      </c>
      <c r="CJ224" s="254">
        <f t="shared" si="357"/>
        <v>0</v>
      </c>
      <c r="CK224" s="254">
        <f t="shared" si="358"/>
        <v>0</v>
      </c>
      <c r="CL224" s="254">
        <f t="shared" si="359"/>
        <v>0</v>
      </c>
      <c r="CM224" s="254">
        <f t="shared" si="360"/>
        <v>0</v>
      </c>
      <c r="CN224" s="254">
        <f t="shared" si="361"/>
        <v>0</v>
      </c>
      <c r="CO224" s="254">
        <f t="shared" si="362"/>
        <v>0</v>
      </c>
      <c r="CP224" s="254">
        <f t="shared" si="363"/>
        <v>0</v>
      </c>
      <c r="CQ224" s="254">
        <f t="shared" si="364"/>
        <v>0</v>
      </c>
      <c r="CR224" s="254">
        <f t="shared" si="365"/>
        <v>0</v>
      </c>
      <c r="CS224" s="254">
        <f t="shared" si="366"/>
        <v>0</v>
      </c>
      <c r="CT224" s="254">
        <f t="shared" si="367"/>
        <v>0</v>
      </c>
      <c r="CU224" s="254">
        <f t="shared" si="368"/>
        <v>0</v>
      </c>
      <c r="CV224" s="254">
        <f t="shared" si="369"/>
        <v>0</v>
      </c>
      <c r="CW224" s="254">
        <f t="shared" si="370"/>
        <v>0</v>
      </c>
      <c r="CX224" s="254">
        <f t="shared" si="371"/>
        <v>0</v>
      </c>
      <c r="CY224" s="254">
        <f t="shared" si="372"/>
        <v>0</v>
      </c>
      <c r="CZ224" s="254">
        <f t="shared" si="373"/>
        <v>0</v>
      </c>
      <c r="DA224" s="254">
        <f t="shared" si="374"/>
        <v>0</v>
      </c>
      <c r="DB224" s="254">
        <f t="shared" si="375"/>
        <v>0</v>
      </c>
      <c r="DC224" s="254">
        <f t="shared" si="376"/>
        <v>0</v>
      </c>
      <c r="DD224" s="254">
        <f t="shared" si="377"/>
        <v>0</v>
      </c>
      <c r="DE224" s="254">
        <f t="shared" si="378"/>
        <v>0</v>
      </c>
      <c r="DF224" s="254">
        <f t="shared" si="379"/>
        <v>0</v>
      </c>
      <c r="DG224" s="254">
        <f t="shared" si="380"/>
        <v>0</v>
      </c>
      <c r="DH224" s="254">
        <f t="shared" si="381"/>
        <v>0</v>
      </c>
      <c r="DI224" s="254">
        <f t="shared" si="382"/>
        <v>0</v>
      </c>
      <c r="DJ224" s="254">
        <f t="shared" si="383"/>
        <v>0</v>
      </c>
      <c r="DK224" s="254">
        <f t="shared" si="384"/>
        <v>0</v>
      </c>
      <c r="DL224" s="254">
        <f t="shared" si="385"/>
        <v>0</v>
      </c>
      <c r="DM224" s="254">
        <f t="shared" si="386"/>
        <v>0</v>
      </c>
      <c r="DN224" s="254">
        <f t="shared" si="387"/>
        <v>0</v>
      </c>
      <c r="DO224" s="254">
        <f t="shared" si="388"/>
        <v>0</v>
      </c>
      <c r="DP224" s="254">
        <f t="shared" si="389"/>
        <v>0</v>
      </c>
      <c r="DQ224" s="254">
        <f t="shared" si="390"/>
        <v>0</v>
      </c>
      <c r="DR224" s="254">
        <f t="shared" si="391"/>
        <v>0</v>
      </c>
      <c r="DS224" s="254">
        <f t="shared" si="392"/>
        <v>0</v>
      </c>
      <c r="DT224" s="254">
        <f t="shared" si="393"/>
        <v>0</v>
      </c>
      <c r="DU224" s="254">
        <f t="shared" si="394"/>
        <v>0</v>
      </c>
      <c r="DV224" s="254">
        <f t="shared" si="395"/>
        <v>0</v>
      </c>
    </row>
    <row r="225" spans="1:126" ht="24" customHeight="1">
      <c r="A225" s="11" t="str">
        <f ca="1">IF(AG225&lt;&gt;"OK","",CONCATENATE(TEXT('Front Page'!$F$33,"000"),TEXT('Front Page'!$F$31,"000"),"-",LEFT('Front Page'!$R$53,5),"-",LEFT(D225,1),AJ225, "-",TEXT(B225,"000")))</f>
        <v/>
      </c>
      <c r="B225" s="12" t="str">
        <f>IFERROR(IF(E225="","",MAX(B$17:B224)+1),"")</f>
        <v/>
      </c>
      <c r="C225" s="13"/>
      <c r="D225" s="29" t="str">
        <f t="shared" si="397"/>
        <v>None</v>
      </c>
      <c r="E225" s="29" t="str">
        <f t="shared" si="398"/>
        <v/>
      </c>
      <c r="F225" s="29" t="str">
        <f t="shared" si="399"/>
        <v/>
      </c>
      <c r="G225" s="363"/>
      <c r="H225" s="364"/>
      <c r="I225" s="325" t="str">
        <f t="shared" si="400"/>
        <v>No</v>
      </c>
      <c r="J225" s="314">
        <v>0</v>
      </c>
      <c r="K225" s="312">
        <v>0</v>
      </c>
      <c r="L225" s="312">
        <v>0</v>
      </c>
      <c r="M225" s="312">
        <v>0</v>
      </c>
      <c r="N225" s="312">
        <v>0</v>
      </c>
      <c r="O225" s="312">
        <v>0</v>
      </c>
      <c r="P225" s="312">
        <v>0</v>
      </c>
      <c r="Q225" s="312">
        <v>0</v>
      </c>
      <c r="R225" s="312">
        <v>0</v>
      </c>
      <c r="S225" s="312">
        <v>0</v>
      </c>
      <c r="T225" s="312">
        <v>0</v>
      </c>
      <c r="U225" s="312">
        <v>0</v>
      </c>
      <c r="V225" s="313">
        <v>1</v>
      </c>
      <c r="W225" s="313">
        <v>1</v>
      </c>
      <c r="X225" s="312">
        <v>0</v>
      </c>
      <c r="Y225" s="312">
        <v>0</v>
      </c>
      <c r="Z225" s="312">
        <v>0</v>
      </c>
      <c r="AA225" s="14">
        <v>0</v>
      </c>
      <c r="AB225" s="317"/>
      <c r="AC225" s="15" t="str">
        <f t="shared" si="316"/>
        <v/>
      </c>
      <c r="AD225" s="15" t="str">
        <f t="shared" si="317"/>
        <v/>
      </c>
      <c r="AE225" s="16" t="str">
        <f t="shared" si="318"/>
        <v>0 - 0</v>
      </c>
      <c r="AF225" s="20" t="str">
        <f t="shared" si="396"/>
        <v>Not an offer</v>
      </c>
      <c r="AG225" s="276" t="str">
        <f t="shared" si="345"/>
        <v>Not an Offer</v>
      </c>
      <c r="AH225" s="150"/>
      <c r="AI225" s="254">
        <v>209</v>
      </c>
      <c r="AJ225" s="149" t="str">
        <f t="shared" si="346"/>
        <v>00-TAG</v>
      </c>
      <c r="AK225" s="254" t="b">
        <f t="shared" si="401"/>
        <v>0</v>
      </c>
      <c r="AL225" s="254">
        <f t="shared" si="319"/>
        <v>0</v>
      </c>
      <c r="AM225" s="254">
        <f t="shared" si="347"/>
        <v>0</v>
      </c>
      <c r="AN225" s="288">
        <f t="shared" si="320"/>
        <v>0</v>
      </c>
      <c r="AO225" s="288">
        <f>IF(AND($BU225=$BV225,BU225=AO$13),$J225&amp;$K225&amp;$L225&amp;$M225&amp;$N225&amp;$O225&amp;$P225&amp;$Q225&amp;$R225&amp;$S225&amp;$T225&amp;$U225,IFERROR(MATCH($AN225,AO$17:AO224,0),-1000))</f>
        <v>1</v>
      </c>
      <c r="AP225" s="288">
        <f>IF(AND($BU225=$BV225,BV225=AP$13),$J225&amp;$K225&amp;$L225&amp;$M225&amp;$N225&amp;$O225&amp;$P225&amp;$Q225&amp;$R225&amp;$S225&amp;$T225&amp;$U225,IFERROR(MATCH($AN225,AP$17:AP224,0),-1000))</f>
        <v>1</v>
      </c>
      <c r="AQ225" s="288">
        <f>IF(AND($BU225=$BV225,BW225=AQ$13),$J225&amp;$K225&amp;$L225&amp;$M225&amp;$N225&amp;$O225&amp;$P225&amp;$Q225&amp;$R225&amp;$S225&amp;$T225&amp;$U225,IFERROR(MATCH($AN225,AQ$17:AQ224,0),-1000))</f>
        <v>1</v>
      </c>
      <c r="AR225" s="288">
        <f>IF(AND($BU225=$BV225,BX225=AR$13),$J225&amp;$K225&amp;$L225&amp;$M225&amp;$N225&amp;$O225&amp;$P225&amp;$Q225&amp;$R225&amp;$S225&amp;$T225&amp;$U225,IFERROR(MATCH($AN225,AR$17:AR224,0),-1000))</f>
        <v>1</v>
      </c>
      <c r="AS225" s="254">
        <f t="shared" si="402"/>
        <v>0</v>
      </c>
      <c r="AT225" s="261" t="str">
        <f t="shared" si="321"/>
        <v/>
      </c>
      <c r="AU225" s="254" t="str">
        <f t="shared" si="322"/>
        <v/>
      </c>
      <c r="AV225" s="254" t="str">
        <f t="shared" si="323"/>
        <v/>
      </c>
      <c r="AW225" s="254" t="str">
        <f t="shared" si="324"/>
        <v/>
      </c>
      <c r="AX225" s="254" t="str">
        <f t="shared" si="325"/>
        <v/>
      </c>
      <c r="AY225" s="254" t="str">
        <f t="shared" si="326"/>
        <v/>
      </c>
      <c r="AZ225" s="254" t="str">
        <f t="shared" si="327"/>
        <v/>
      </c>
      <c r="BA225" s="254" t="str">
        <f t="shared" si="328"/>
        <v/>
      </c>
      <c r="BB225" s="254" t="str">
        <f t="shared" si="329"/>
        <v/>
      </c>
      <c r="BC225" s="254" t="str">
        <f t="shared" si="330"/>
        <v/>
      </c>
      <c r="BD225" s="254" t="str">
        <f t="shared" si="331"/>
        <v/>
      </c>
      <c r="BE225" s="262" t="str">
        <f t="shared" si="332"/>
        <v/>
      </c>
      <c r="BF225" s="263" t="str">
        <f t="shared" si="333"/>
        <v/>
      </c>
      <c r="BG225" s="254" t="str">
        <f t="shared" si="334"/>
        <v/>
      </c>
      <c r="BH225" s="254" t="str">
        <f t="shared" si="335"/>
        <v/>
      </c>
      <c r="BI225" s="254" t="str">
        <f t="shared" si="336"/>
        <v/>
      </c>
      <c r="BJ225" s="254" t="str">
        <f t="shared" si="337"/>
        <v/>
      </c>
      <c r="BK225" s="254" t="str">
        <f t="shared" si="338"/>
        <v/>
      </c>
      <c r="BL225" s="254" t="str">
        <f t="shared" si="339"/>
        <v/>
      </c>
      <c r="BM225" s="254" t="str">
        <f t="shared" si="340"/>
        <v/>
      </c>
      <c r="BN225" s="254" t="str">
        <f t="shared" si="341"/>
        <v/>
      </c>
      <c r="BO225" s="254" t="str">
        <f t="shared" si="342"/>
        <v/>
      </c>
      <c r="BP225" s="254" t="str">
        <f t="shared" si="343"/>
        <v/>
      </c>
      <c r="BQ225" s="264" t="str">
        <f t="shared" si="344"/>
        <v/>
      </c>
      <c r="BR225" s="261" t="str">
        <f t="shared" si="403"/>
        <v/>
      </c>
      <c r="BS225" s="254" t="str">
        <f t="shared" si="404"/>
        <v/>
      </c>
      <c r="BT225" s="254" t="str">
        <f t="shared" si="405"/>
        <v/>
      </c>
      <c r="BU225" s="265" t="str">
        <f t="shared" si="406"/>
        <v/>
      </c>
      <c r="BV225" s="263" t="str">
        <f t="shared" si="407"/>
        <v/>
      </c>
      <c r="BW225" s="254" t="str">
        <f t="shared" si="408"/>
        <v/>
      </c>
      <c r="BX225" s="254" t="str">
        <f t="shared" si="409"/>
        <v/>
      </c>
      <c r="BY225" s="264" t="str">
        <f t="shared" si="410"/>
        <v/>
      </c>
      <c r="BZ225" s="254" t="str">
        <f t="shared" si="411"/>
        <v/>
      </c>
      <c r="CA225" s="254">
        <f t="shared" si="348"/>
        <v>0</v>
      </c>
      <c r="CB225" s="254">
        <f t="shared" si="349"/>
        <v>0</v>
      </c>
      <c r="CC225" s="254">
        <f t="shared" si="350"/>
        <v>0</v>
      </c>
      <c r="CD225" s="254">
        <f t="shared" si="351"/>
        <v>0</v>
      </c>
      <c r="CE225" s="254">
        <f t="shared" si="352"/>
        <v>0</v>
      </c>
      <c r="CF225" s="254">
        <f t="shared" si="353"/>
        <v>0</v>
      </c>
      <c r="CG225" s="254">
        <f t="shared" si="354"/>
        <v>0</v>
      </c>
      <c r="CH225" s="254">
        <f t="shared" si="355"/>
        <v>0</v>
      </c>
      <c r="CI225" s="254">
        <f t="shared" si="356"/>
        <v>0</v>
      </c>
      <c r="CJ225" s="254">
        <f t="shared" si="357"/>
        <v>0</v>
      </c>
      <c r="CK225" s="254">
        <f t="shared" si="358"/>
        <v>0</v>
      </c>
      <c r="CL225" s="254">
        <f t="shared" si="359"/>
        <v>0</v>
      </c>
      <c r="CM225" s="254">
        <f t="shared" si="360"/>
        <v>0</v>
      </c>
      <c r="CN225" s="254">
        <f t="shared" si="361"/>
        <v>0</v>
      </c>
      <c r="CO225" s="254">
        <f t="shared" si="362"/>
        <v>0</v>
      </c>
      <c r="CP225" s="254">
        <f t="shared" si="363"/>
        <v>0</v>
      </c>
      <c r="CQ225" s="254">
        <f t="shared" si="364"/>
        <v>0</v>
      </c>
      <c r="CR225" s="254">
        <f t="shared" si="365"/>
        <v>0</v>
      </c>
      <c r="CS225" s="254">
        <f t="shared" si="366"/>
        <v>0</v>
      </c>
      <c r="CT225" s="254">
        <f t="shared" si="367"/>
        <v>0</v>
      </c>
      <c r="CU225" s="254">
        <f t="shared" si="368"/>
        <v>0</v>
      </c>
      <c r="CV225" s="254">
        <f t="shared" si="369"/>
        <v>0</v>
      </c>
      <c r="CW225" s="254">
        <f t="shared" si="370"/>
        <v>0</v>
      </c>
      <c r="CX225" s="254">
        <f t="shared" si="371"/>
        <v>0</v>
      </c>
      <c r="CY225" s="254">
        <f t="shared" si="372"/>
        <v>0</v>
      </c>
      <c r="CZ225" s="254">
        <f t="shared" si="373"/>
        <v>0</v>
      </c>
      <c r="DA225" s="254">
        <f t="shared" si="374"/>
        <v>0</v>
      </c>
      <c r="DB225" s="254">
        <f t="shared" si="375"/>
        <v>0</v>
      </c>
      <c r="DC225" s="254">
        <f t="shared" si="376"/>
        <v>0</v>
      </c>
      <c r="DD225" s="254">
        <f t="shared" si="377"/>
        <v>0</v>
      </c>
      <c r="DE225" s="254">
        <f t="shared" si="378"/>
        <v>0</v>
      </c>
      <c r="DF225" s="254">
        <f t="shared" si="379"/>
        <v>0</v>
      </c>
      <c r="DG225" s="254">
        <f t="shared" si="380"/>
        <v>0</v>
      </c>
      <c r="DH225" s="254">
        <f t="shared" si="381"/>
        <v>0</v>
      </c>
      <c r="DI225" s="254">
        <f t="shared" si="382"/>
        <v>0</v>
      </c>
      <c r="DJ225" s="254">
        <f t="shared" si="383"/>
        <v>0</v>
      </c>
      <c r="DK225" s="254">
        <f t="shared" si="384"/>
        <v>0</v>
      </c>
      <c r="DL225" s="254">
        <f t="shared" si="385"/>
        <v>0</v>
      </c>
      <c r="DM225" s="254">
        <f t="shared" si="386"/>
        <v>0</v>
      </c>
      <c r="DN225" s="254">
        <f t="shared" si="387"/>
        <v>0</v>
      </c>
      <c r="DO225" s="254">
        <f t="shared" si="388"/>
        <v>0</v>
      </c>
      <c r="DP225" s="254">
        <f t="shared" si="389"/>
        <v>0</v>
      </c>
      <c r="DQ225" s="254">
        <f t="shared" si="390"/>
        <v>0</v>
      </c>
      <c r="DR225" s="254">
        <f t="shared" si="391"/>
        <v>0</v>
      </c>
      <c r="DS225" s="254">
        <f t="shared" si="392"/>
        <v>0</v>
      </c>
      <c r="DT225" s="254">
        <f t="shared" si="393"/>
        <v>0</v>
      </c>
      <c r="DU225" s="254">
        <f t="shared" si="394"/>
        <v>0</v>
      </c>
      <c r="DV225" s="254">
        <f t="shared" si="395"/>
        <v>0</v>
      </c>
    </row>
    <row r="226" spans="1:126" ht="24" customHeight="1">
      <c r="A226" s="11" t="str">
        <f ca="1">IF(AG226&lt;&gt;"OK","",CONCATENATE(TEXT('Front Page'!$F$33,"000"),TEXT('Front Page'!$F$31,"000"),"-",LEFT('Front Page'!$R$53,5),"-",LEFT(D226,1),AJ226, "-",TEXT(B226,"000")))</f>
        <v/>
      </c>
      <c r="B226" s="12" t="str">
        <f>IFERROR(IF(E226="","",MAX(B$17:B225)+1),"")</f>
        <v/>
      </c>
      <c r="C226" s="13"/>
      <c r="D226" s="29" t="str">
        <f t="shared" si="397"/>
        <v>None</v>
      </c>
      <c r="E226" s="29" t="str">
        <f t="shared" si="398"/>
        <v/>
      </c>
      <c r="F226" s="29" t="str">
        <f t="shared" si="399"/>
        <v/>
      </c>
      <c r="G226" s="363"/>
      <c r="H226" s="364"/>
      <c r="I226" s="325" t="str">
        <f t="shared" si="400"/>
        <v>No</v>
      </c>
      <c r="J226" s="314">
        <v>0</v>
      </c>
      <c r="K226" s="312">
        <v>0</v>
      </c>
      <c r="L226" s="312">
        <v>0</v>
      </c>
      <c r="M226" s="312">
        <v>0</v>
      </c>
      <c r="N226" s="312">
        <v>0</v>
      </c>
      <c r="O226" s="312">
        <v>0</v>
      </c>
      <c r="P226" s="312">
        <v>0</v>
      </c>
      <c r="Q226" s="312">
        <v>0</v>
      </c>
      <c r="R226" s="312">
        <v>0</v>
      </c>
      <c r="S226" s="312">
        <v>0</v>
      </c>
      <c r="T226" s="312">
        <v>0</v>
      </c>
      <c r="U226" s="312">
        <v>0</v>
      </c>
      <c r="V226" s="313">
        <v>1</v>
      </c>
      <c r="W226" s="313">
        <v>1</v>
      </c>
      <c r="X226" s="312">
        <v>0</v>
      </c>
      <c r="Y226" s="312">
        <v>0</v>
      </c>
      <c r="Z226" s="312">
        <v>0</v>
      </c>
      <c r="AA226" s="14">
        <v>0</v>
      </c>
      <c r="AB226" s="317"/>
      <c r="AC226" s="15" t="str">
        <f t="shared" si="316"/>
        <v/>
      </c>
      <c r="AD226" s="15" t="str">
        <f t="shared" si="317"/>
        <v/>
      </c>
      <c r="AE226" s="16" t="str">
        <f t="shared" si="318"/>
        <v>0 - 0</v>
      </c>
      <c r="AF226" s="20" t="str">
        <f t="shared" si="396"/>
        <v>Not an offer</v>
      </c>
      <c r="AG226" s="276" t="str">
        <f t="shared" si="345"/>
        <v>Not an Offer</v>
      </c>
      <c r="AH226" s="150"/>
      <c r="AI226" s="254">
        <v>210</v>
      </c>
      <c r="AJ226" s="149" t="str">
        <f t="shared" si="346"/>
        <v>00-TAG</v>
      </c>
      <c r="AK226" s="254" t="b">
        <f t="shared" si="401"/>
        <v>0</v>
      </c>
      <c r="AL226" s="254">
        <f t="shared" si="319"/>
        <v>0</v>
      </c>
      <c r="AM226" s="254">
        <f t="shared" si="347"/>
        <v>0</v>
      </c>
      <c r="AN226" s="288">
        <f t="shared" si="320"/>
        <v>0</v>
      </c>
      <c r="AO226" s="288">
        <f>IF(AND($BU226=$BV226,BU226=AO$13),$J226&amp;$K226&amp;$L226&amp;$M226&amp;$N226&amp;$O226&amp;$P226&amp;$Q226&amp;$R226&amp;$S226&amp;$T226&amp;$U226,IFERROR(MATCH($AN226,AO$17:AO225,0),-1000))</f>
        <v>1</v>
      </c>
      <c r="AP226" s="288">
        <f>IF(AND($BU226=$BV226,BV226=AP$13),$J226&amp;$K226&amp;$L226&amp;$M226&amp;$N226&amp;$O226&amp;$P226&amp;$Q226&amp;$R226&amp;$S226&amp;$T226&amp;$U226,IFERROR(MATCH($AN226,AP$17:AP225,0),-1000))</f>
        <v>1</v>
      </c>
      <c r="AQ226" s="288">
        <f>IF(AND($BU226=$BV226,BW226=AQ$13),$J226&amp;$K226&amp;$L226&amp;$M226&amp;$N226&amp;$O226&amp;$P226&amp;$Q226&amp;$R226&amp;$S226&amp;$T226&amp;$U226,IFERROR(MATCH($AN226,AQ$17:AQ225,0),-1000))</f>
        <v>1</v>
      </c>
      <c r="AR226" s="288">
        <f>IF(AND($BU226=$BV226,BX226=AR$13),$J226&amp;$K226&amp;$L226&amp;$M226&amp;$N226&amp;$O226&amp;$P226&amp;$Q226&amp;$R226&amp;$S226&amp;$T226&amp;$U226,IFERROR(MATCH($AN226,AR$17:AR225,0),-1000))</f>
        <v>1</v>
      </c>
      <c r="AS226" s="254">
        <f t="shared" si="402"/>
        <v>0</v>
      </c>
      <c r="AT226" s="261" t="str">
        <f t="shared" si="321"/>
        <v/>
      </c>
      <c r="AU226" s="254" t="str">
        <f t="shared" si="322"/>
        <v/>
      </c>
      <c r="AV226" s="254" t="str">
        <f t="shared" si="323"/>
        <v/>
      </c>
      <c r="AW226" s="254" t="str">
        <f t="shared" si="324"/>
        <v/>
      </c>
      <c r="AX226" s="254" t="str">
        <f t="shared" si="325"/>
        <v/>
      </c>
      <c r="AY226" s="254" t="str">
        <f t="shared" si="326"/>
        <v/>
      </c>
      <c r="AZ226" s="254" t="str">
        <f t="shared" si="327"/>
        <v/>
      </c>
      <c r="BA226" s="254" t="str">
        <f t="shared" si="328"/>
        <v/>
      </c>
      <c r="BB226" s="254" t="str">
        <f t="shared" si="329"/>
        <v/>
      </c>
      <c r="BC226" s="254" t="str">
        <f t="shared" si="330"/>
        <v/>
      </c>
      <c r="BD226" s="254" t="str">
        <f t="shared" si="331"/>
        <v/>
      </c>
      <c r="BE226" s="262" t="str">
        <f t="shared" si="332"/>
        <v/>
      </c>
      <c r="BF226" s="263" t="str">
        <f t="shared" si="333"/>
        <v/>
      </c>
      <c r="BG226" s="254" t="str">
        <f t="shared" si="334"/>
        <v/>
      </c>
      <c r="BH226" s="254" t="str">
        <f t="shared" si="335"/>
        <v/>
      </c>
      <c r="BI226" s="254" t="str">
        <f t="shared" si="336"/>
        <v/>
      </c>
      <c r="BJ226" s="254" t="str">
        <f t="shared" si="337"/>
        <v/>
      </c>
      <c r="BK226" s="254" t="str">
        <f t="shared" si="338"/>
        <v/>
      </c>
      <c r="BL226" s="254" t="str">
        <f t="shared" si="339"/>
        <v/>
      </c>
      <c r="BM226" s="254" t="str">
        <f t="shared" si="340"/>
        <v/>
      </c>
      <c r="BN226" s="254" t="str">
        <f t="shared" si="341"/>
        <v/>
      </c>
      <c r="BO226" s="254" t="str">
        <f t="shared" si="342"/>
        <v/>
      </c>
      <c r="BP226" s="254" t="str">
        <f t="shared" si="343"/>
        <v/>
      </c>
      <c r="BQ226" s="264" t="str">
        <f t="shared" si="344"/>
        <v/>
      </c>
      <c r="BR226" s="261" t="str">
        <f t="shared" si="403"/>
        <v/>
      </c>
      <c r="BS226" s="254" t="str">
        <f t="shared" si="404"/>
        <v/>
      </c>
      <c r="BT226" s="254" t="str">
        <f t="shared" si="405"/>
        <v/>
      </c>
      <c r="BU226" s="265" t="str">
        <f t="shared" si="406"/>
        <v/>
      </c>
      <c r="BV226" s="263" t="str">
        <f t="shared" si="407"/>
        <v/>
      </c>
      <c r="BW226" s="254" t="str">
        <f t="shared" si="408"/>
        <v/>
      </c>
      <c r="BX226" s="254" t="str">
        <f t="shared" si="409"/>
        <v/>
      </c>
      <c r="BY226" s="264" t="str">
        <f t="shared" si="410"/>
        <v/>
      </c>
      <c r="BZ226" s="254" t="str">
        <f t="shared" si="411"/>
        <v/>
      </c>
      <c r="CA226" s="254">
        <f t="shared" si="348"/>
        <v>0</v>
      </c>
      <c r="CB226" s="254">
        <f t="shared" si="349"/>
        <v>0</v>
      </c>
      <c r="CC226" s="254">
        <f t="shared" si="350"/>
        <v>0</v>
      </c>
      <c r="CD226" s="254">
        <f t="shared" si="351"/>
        <v>0</v>
      </c>
      <c r="CE226" s="254">
        <f t="shared" si="352"/>
        <v>0</v>
      </c>
      <c r="CF226" s="254">
        <f t="shared" si="353"/>
        <v>0</v>
      </c>
      <c r="CG226" s="254">
        <f t="shared" si="354"/>
        <v>0</v>
      </c>
      <c r="CH226" s="254">
        <f t="shared" si="355"/>
        <v>0</v>
      </c>
      <c r="CI226" s="254">
        <f t="shared" si="356"/>
        <v>0</v>
      </c>
      <c r="CJ226" s="254">
        <f t="shared" si="357"/>
        <v>0</v>
      </c>
      <c r="CK226" s="254">
        <f t="shared" si="358"/>
        <v>0</v>
      </c>
      <c r="CL226" s="254">
        <f t="shared" si="359"/>
        <v>0</v>
      </c>
      <c r="CM226" s="254">
        <f t="shared" si="360"/>
        <v>0</v>
      </c>
      <c r="CN226" s="254">
        <f t="shared" si="361"/>
        <v>0</v>
      </c>
      <c r="CO226" s="254">
        <f t="shared" si="362"/>
        <v>0</v>
      </c>
      <c r="CP226" s="254">
        <f t="shared" si="363"/>
        <v>0</v>
      </c>
      <c r="CQ226" s="254">
        <f t="shared" si="364"/>
        <v>0</v>
      </c>
      <c r="CR226" s="254">
        <f t="shared" si="365"/>
        <v>0</v>
      </c>
      <c r="CS226" s="254">
        <f t="shared" si="366"/>
        <v>0</v>
      </c>
      <c r="CT226" s="254">
        <f t="shared" si="367"/>
        <v>0</v>
      </c>
      <c r="CU226" s="254">
        <f t="shared" si="368"/>
        <v>0</v>
      </c>
      <c r="CV226" s="254">
        <f t="shared" si="369"/>
        <v>0</v>
      </c>
      <c r="CW226" s="254">
        <f t="shared" si="370"/>
        <v>0</v>
      </c>
      <c r="CX226" s="254">
        <f t="shared" si="371"/>
        <v>0</v>
      </c>
      <c r="CY226" s="254">
        <f t="shared" si="372"/>
        <v>0</v>
      </c>
      <c r="CZ226" s="254">
        <f t="shared" si="373"/>
        <v>0</v>
      </c>
      <c r="DA226" s="254">
        <f t="shared" si="374"/>
        <v>0</v>
      </c>
      <c r="DB226" s="254">
        <f t="shared" si="375"/>
        <v>0</v>
      </c>
      <c r="DC226" s="254">
        <f t="shared" si="376"/>
        <v>0</v>
      </c>
      <c r="DD226" s="254">
        <f t="shared" si="377"/>
        <v>0</v>
      </c>
      <c r="DE226" s="254">
        <f t="shared" si="378"/>
        <v>0</v>
      </c>
      <c r="DF226" s="254">
        <f t="shared" si="379"/>
        <v>0</v>
      </c>
      <c r="DG226" s="254">
        <f t="shared" si="380"/>
        <v>0</v>
      </c>
      <c r="DH226" s="254">
        <f t="shared" si="381"/>
        <v>0</v>
      </c>
      <c r="DI226" s="254">
        <f t="shared" si="382"/>
        <v>0</v>
      </c>
      <c r="DJ226" s="254">
        <f t="shared" si="383"/>
        <v>0</v>
      </c>
      <c r="DK226" s="254">
        <f t="shared" si="384"/>
        <v>0</v>
      </c>
      <c r="DL226" s="254">
        <f t="shared" si="385"/>
        <v>0</v>
      </c>
      <c r="DM226" s="254">
        <f t="shared" si="386"/>
        <v>0</v>
      </c>
      <c r="DN226" s="254">
        <f t="shared" si="387"/>
        <v>0</v>
      </c>
      <c r="DO226" s="254">
        <f t="shared" si="388"/>
        <v>0</v>
      </c>
      <c r="DP226" s="254">
        <f t="shared" si="389"/>
        <v>0</v>
      </c>
      <c r="DQ226" s="254">
        <f t="shared" si="390"/>
        <v>0</v>
      </c>
      <c r="DR226" s="254">
        <f t="shared" si="391"/>
        <v>0</v>
      </c>
      <c r="DS226" s="254">
        <f t="shared" si="392"/>
        <v>0</v>
      </c>
      <c r="DT226" s="254">
        <f t="shared" si="393"/>
        <v>0</v>
      </c>
      <c r="DU226" s="254">
        <f t="shared" si="394"/>
        <v>0</v>
      </c>
      <c r="DV226" s="254">
        <f t="shared" si="395"/>
        <v>0</v>
      </c>
    </row>
    <row r="227" spans="1:126" ht="24" customHeight="1">
      <c r="A227" s="11" t="str">
        <f ca="1">IF(AG227&lt;&gt;"OK","",CONCATENATE(TEXT('Front Page'!$F$33,"000"),TEXT('Front Page'!$F$31,"000"),"-",LEFT('Front Page'!$R$53,5),"-",LEFT(D227,1),AJ227, "-",TEXT(B227,"000")))</f>
        <v/>
      </c>
      <c r="B227" s="12" t="str">
        <f>IFERROR(IF(E227="","",MAX(B$17:B226)+1),"")</f>
        <v/>
      </c>
      <c r="C227" s="13"/>
      <c r="D227" s="29" t="str">
        <f t="shared" si="397"/>
        <v>None</v>
      </c>
      <c r="E227" s="29" t="str">
        <f t="shared" si="398"/>
        <v/>
      </c>
      <c r="F227" s="29" t="str">
        <f t="shared" si="399"/>
        <v/>
      </c>
      <c r="G227" s="363"/>
      <c r="H227" s="364"/>
      <c r="I227" s="325" t="str">
        <f t="shared" si="400"/>
        <v>No</v>
      </c>
      <c r="J227" s="314">
        <v>0</v>
      </c>
      <c r="K227" s="312">
        <v>0</v>
      </c>
      <c r="L227" s="312">
        <v>0</v>
      </c>
      <c r="M227" s="312">
        <v>0</v>
      </c>
      <c r="N227" s="312">
        <v>0</v>
      </c>
      <c r="O227" s="312">
        <v>0</v>
      </c>
      <c r="P227" s="312">
        <v>0</v>
      </c>
      <c r="Q227" s="312">
        <v>0</v>
      </c>
      <c r="R227" s="312">
        <v>0</v>
      </c>
      <c r="S227" s="312">
        <v>0</v>
      </c>
      <c r="T227" s="312">
        <v>0</v>
      </c>
      <c r="U227" s="312">
        <v>0</v>
      </c>
      <c r="V227" s="313">
        <v>1</v>
      </c>
      <c r="W227" s="313">
        <v>1</v>
      </c>
      <c r="X227" s="312">
        <v>0</v>
      </c>
      <c r="Y227" s="312">
        <v>0</v>
      </c>
      <c r="Z227" s="312">
        <v>0</v>
      </c>
      <c r="AA227" s="14">
        <v>0</v>
      </c>
      <c r="AB227" s="317"/>
      <c r="AC227" s="15" t="str">
        <f t="shared" si="316"/>
        <v/>
      </c>
      <c r="AD227" s="15" t="str">
        <f t="shared" si="317"/>
        <v/>
      </c>
      <c r="AE227" s="16" t="str">
        <f t="shared" si="318"/>
        <v>0 - 0</v>
      </c>
      <c r="AF227" s="20" t="str">
        <f t="shared" si="396"/>
        <v>Not an offer</v>
      </c>
      <c r="AG227" s="276" t="str">
        <f t="shared" si="345"/>
        <v>Not an Offer</v>
      </c>
      <c r="AH227" s="150"/>
      <c r="AI227" s="254">
        <v>211</v>
      </c>
      <c r="AJ227" s="149" t="str">
        <f t="shared" si="346"/>
        <v>00-TAG</v>
      </c>
      <c r="AK227" s="254" t="b">
        <f t="shared" si="401"/>
        <v>0</v>
      </c>
      <c r="AL227" s="254">
        <f t="shared" si="319"/>
        <v>0</v>
      </c>
      <c r="AM227" s="254">
        <f t="shared" si="347"/>
        <v>0</v>
      </c>
      <c r="AN227" s="288">
        <f t="shared" si="320"/>
        <v>0</v>
      </c>
      <c r="AO227" s="288">
        <f>IF(AND($BU227=$BV227,BU227=AO$13),$J227&amp;$K227&amp;$L227&amp;$M227&amp;$N227&amp;$O227&amp;$P227&amp;$Q227&amp;$R227&amp;$S227&amp;$T227&amp;$U227,IFERROR(MATCH($AN227,AO$17:AO226,0),-1000))</f>
        <v>1</v>
      </c>
      <c r="AP227" s="288">
        <f>IF(AND($BU227=$BV227,BV227=AP$13),$J227&amp;$K227&amp;$L227&amp;$M227&amp;$N227&amp;$O227&amp;$P227&amp;$Q227&amp;$R227&amp;$S227&amp;$T227&amp;$U227,IFERROR(MATCH($AN227,AP$17:AP226,0),-1000))</f>
        <v>1</v>
      </c>
      <c r="AQ227" s="288">
        <f>IF(AND($BU227=$BV227,BW227=AQ$13),$J227&amp;$K227&amp;$L227&amp;$M227&amp;$N227&amp;$O227&amp;$P227&amp;$Q227&amp;$R227&amp;$S227&amp;$T227&amp;$U227,IFERROR(MATCH($AN227,AQ$17:AQ226,0),-1000))</f>
        <v>1</v>
      </c>
      <c r="AR227" s="288">
        <f>IF(AND($BU227=$BV227,BX227=AR$13),$J227&amp;$K227&amp;$L227&amp;$M227&amp;$N227&amp;$O227&amp;$P227&amp;$Q227&amp;$R227&amp;$S227&amp;$T227&amp;$U227,IFERROR(MATCH($AN227,AR$17:AR226,0),-1000))</f>
        <v>1</v>
      </c>
      <c r="AS227" s="254">
        <f t="shared" si="402"/>
        <v>0</v>
      </c>
      <c r="AT227" s="261" t="str">
        <f t="shared" si="321"/>
        <v/>
      </c>
      <c r="AU227" s="254" t="str">
        <f t="shared" si="322"/>
        <v/>
      </c>
      <c r="AV227" s="254" t="str">
        <f t="shared" si="323"/>
        <v/>
      </c>
      <c r="AW227" s="254" t="str">
        <f t="shared" si="324"/>
        <v/>
      </c>
      <c r="AX227" s="254" t="str">
        <f t="shared" si="325"/>
        <v/>
      </c>
      <c r="AY227" s="254" t="str">
        <f t="shared" si="326"/>
        <v/>
      </c>
      <c r="AZ227" s="254" t="str">
        <f t="shared" si="327"/>
        <v/>
      </c>
      <c r="BA227" s="254" t="str">
        <f t="shared" si="328"/>
        <v/>
      </c>
      <c r="BB227" s="254" t="str">
        <f t="shared" si="329"/>
        <v/>
      </c>
      <c r="BC227" s="254" t="str">
        <f t="shared" si="330"/>
        <v/>
      </c>
      <c r="BD227" s="254" t="str">
        <f t="shared" si="331"/>
        <v/>
      </c>
      <c r="BE227" s="262" t="str">
        <f t="shared" si="332"/>
        <v/>
      </c>
      <c r="BF227" s="263" t="str">
        <f t="shared" si="333"/>
        <v/>
      </c>
      <c r="BG227" s="254" t="str">
        <f t="shared" si="334"/>
        <v/>
      </c>
      <c r="BH227" s="254" t="str">
        <f t="shared" si="335"/>
        <v/>
      </c>
      <c r="BI227" s="254" t="str">
        <f t="shared" si="336"/>
        <v/>
      </c>
      <c r="BJ227" s="254" t="str">
        <f t="shared" si="337"/>
        <v/>
      </c>
      <c r="BK227" s="254" t="str">
        <f t="shared" si="338"/>
        <v/>
      </c>
      <c r="BL227" s="254" t="str">
        <f t="shared" si="339"/>
        <v/>
      </c>
      <c r="BM227" s="254" t="str">
        <f t="shared" si="340"/>
        <v/>
      </c>
      <c r="BN227" s="254" t="str">
        <f t="shared" si="341"/>
        <v/>
      </c>
      <c r="BO227" s="254" t="str">
        <f t="shared" si="342"/>
        <v/>
      </c>
      <c r="BP227" s="254" t="str">
        <f t="shared" si="343"/>
        <v/>
      </c>
      <c r="BQ227" s="264" t="str">
        <f t="shared" si="344"/>
        <v/>
      </c>
      <c r="BR227" s="261" t="str">
        <f t="shared" si="403"/>
        <v/>
      </c>
      <c r="BS227" s="254" t="str">
        <f t="shared" si="404"/>
        <v/>
      </c>
      <c r="BT227" s="254" t="str">
        <f t="shared" si="405"/>
        <v/>
      </c>
      <c r="BU227" s="265" t="str">
        <f t="shared" si="406"/>
        <v/>
      </c>
      <c r="BV227" s="263" t="str">
        <f t="shared" si="407"/>
        <v/>
      </c>
      <c r="BW227" s="254" t="str">
        <f t="shared" si="408"/>
        <v/>
      </c>
      <c r="BX227" s="254" t="str">
        <f t="shared" si="409"/>
        <v/>
      </c>
      <c r="BY227" s="264" t="str">
        <f t="shared" si="410"/>
        <v/>
      </c>
      <c r="BZ227" s="254" t="str">
        <f t="shared" si="411"/>
        <v/>
      </c>
      <c r="CA227" s="254">
        <f t="shared" si="348"/>
        <v>0</v>
      </c>
      <c r="CB227" s="254">
        <f t="shared" si="349"/>
        <v>0</v>
      </c>
      <c r="CC227" s="254">
        <f t="shared" si="350"/>
        <v>0</v>
      </c>
      <c r="CD227" s="254">
        <f t="shared" si="351"/>
        <v>0</v>
      </c>
      <c r="CE227" s="254">
        <f t="shared" si="352"/>
        <v>0</v>
      </c>
      <c r="CF227" s="254">
        <f t="shared" si="353"/>
        <v>0</v>
      </c>
      <c r="CG227" s="254">
        <f t="shared" si="354"/>
        <v>0</v>
      </c>
      <c r="CH227" s="254">
        <f t="shared" si="355"/>
        <v>0</v>
      </c>
      <c r="CI227" s="254">
        <f t="shared" si="356"/>
        <v>0</v>
      </c>
      <c r="CJ227" s="254">
        <f t="shared" si="357"/>
        <v>0</v>
      </c>
      <c r="CK227" s="254">
        <f t="shared" si="358"/>
        <v>0</v>
      </c>
      <c r="CL227" s="254">
        <f t="shared" si="359"/>
        <v>0</v>
      </c>
      <c r="CM227" s="254">
        <f t="shared" si="360"/>
        <v>0</v>
      </c>
      <c r="CN227" s="254">
        <f t="shared" si="361"/>
        <v>0</v>
      </c>
      <c r="CO227" s="254">
        <f t="shared" si="362"/>
        <v>0</v>
      </c>
      <c r="CP227" s="254">
        <f t="shared" si="363"/>
        <v>0</v>
      </c>
      <c r="CQ227" s="254">
        <f t="shared" si="364"/>
        <v>0</v>
      </c>
      <c r="CR227" s="254">
        <f t="shared" si="365"/>
        <v>0</v>
      </c>
      <c r="CS227" s="254">
        <f t="shared" si="366"/>
        <v>0</v>
      </c>
      <c r="CT227" s="254">
        <f t="shared" si="367"/>
        <v>0</v>
      </c>
      <c r="CU227" s="254">
        <f t="shared" si="368"/>
        <v>0</v>
      </c>
      <c r="CV227" s="254">
        <f t="shared" si="369"/>
        <v>0</v>
      </c>
      <c r="CW227" s="254">
        <f t="shared" si="370"/>
        <v>0</v>
      </c>
      <c r="CX227" s="254">
        <f t="shared" si="371"/>
        <v>0</v>
      </c>
      <c r="CY227" s="254">
        <f t="shared" si="372"/>
        <v>0</v>
      </c>
      <c r="CZ227" s="254">
        <f t="shared" si="373"/>
        <v>0</v>
      </c>
      <c r="DA227" s="254">
        <f t="shared" si="374"/>
        <v>0</v>
      </c>
      <c r="DB227" s="254">
        <f t="shared" si="375"/>
        <v>0</v>
      </c>
      <c r="DC227" s="254">
        <f t="shared" si="376"/>
        <v>0</v>
      </c>
      <c r="DD227" s="254">
        <f t="shared" si="377"/>
        <v>0</v>
      </c>
      <c r="DE227" s="254">
        <f t="shared" si="378"/>
        <v>0</v>
      </c>
      <c r="DF227" s="254">
        <f t="shared" si="379"/>
        <v>0</v>
      </c>
      <c r="DG227" s="254">
        <f t="shared" si="380"/>
        <v>0</v>
      </c>
      <c r="DH227" s="254">
        <f t="shared" si="381"/>
        <v>0</v>
      </c>
      <c r="DI227" s="254">
        <f t="shared" si="382"/>
        <v>0</v>
      </c>
      <c r="DJ227" s="254">
        <f t="shared" si="383"/>
        <v>0</v>
      </c>
      <c r="DK227" s="254">
        <f t="shared" si="384"/>
        <v>0</v>
      </c>
      <c r="DL227" s="254">
        <f t="shared" si="385"/>
        <v>0</v>
      </c>
      <c r="DM227" s="254">
        <f t="shared" si="386"/>
        <v>0</v>
      </c>
      <c r="DN227" s="254">
        <f t="shared" si="387"/>
        <v>0</v>
      </c>
      <c r="DO227" s="254">
        <f t="shared" si="388"/>
        <v>0</v>
      </c>
      <c r="DP227" s="254">
        <f t="shared" si="389"/>
        <v>0</v>
      </c>
      <c r="DQ227" s="254">
        <f t="shared" si="390"/>
        <v>0</v>
      </c>
      <c r="DR227" s="254">
        <f t="shared" si="391"/>
        <v>0</v>
      </c>
      <c r="DS227" s="254">
        <f t="shared" si="392"/>
        <v>0</v>
      </c>
      <c r="DT227" s="254">
        <f t="shared" si="393"/>
        <v>0</v>
      </c>
      <c r="DU227" s="254">
        <f t="shared" si="394"/>
        <v>0</v>
      </c>
      <c r="DV227" s="254">
        <f t="shared" si="395"/>
        <v>0</v>
      </c>
    </row>
    <row r="228" spans="1:126" ht="24" customHeight="1">
      <c r="A228" s="11" t="str">
        <f ca="1">IF(AG228&lt;&gt;"OK","",CONCATENATE(TEXT('Front Page'!$F$33,"000"),TEXT('Front Page'!$F$31,"000"),"-",LEFT('Front Page'!$R$53,5),"-",LEFT(D228,1),AJ228, "-",TEXT(B228,"000")))</f>
        <v/>
      </c>
      <c r="B228" s="12" t="str">
        <f>IFERROR(IF(E228="","",MAX(B$17:B227)+1),"")</f>
        <v/>
      </c>
      <c r="C228" s="13"/>
      <c r="D228" s="29" t="str">
        <f t="shared" si="397"/>
        <v>None</v>
      </c>
      <c r="E228" s="29" t="str">
        <f t="shared" si="398"/>
        <v/>
      </c>
      <c r="F228" s="29" t="str">
        <f t="shared" si="399"/>
        <v/>
      </c>
      <c r="G228" s="363"/>
      <c r="H228" s="364"/>
      <c r="I228" s="325" t="str">
        <f t="shared" si="400"/>
        <v>No</v>
      </c>
      <c r="J228" s="314">
        <v>0</v>
      </c>
      <c r="K228" s="312">
        <v>0</v>
      </c>
      <c r="L228" s="312">
        <v>0</v>
      </c>
      <c r="M228" s="312">
        <v>0</v>
      </c>
      <c r="N228" s="312">
        <v>0</v>
      </c>
      <c r="O228" s="312">
        <v>0</v>
      </c>
      <c r="P228" s="312">
        <v>0</v>
      </c>
      <c r="Q228" s="312">
        <v>0</v>
      </c>
      <c r="R228" s="312">
        <v>0</v>
      </c>
      <c r="S228" s="312">
        <v>0</v>
      </c>
      <c r="T228" s="312">
        <v>0</v>
      </c>
      <c r="U228" s="312">
        <v>0</v>
      </c>
      <c r="V228" s="313">
        <v>1</v>
      </c>
      <c r="W228" s="313">
        <v>1</v>
      </c>
      <c r="X228" s="312">
        <v>0</v>
      </c>
      <c r="Y228" s="312">
        <v>0</v>
      </c>
      <c r="Z228" s="312">
        <v>0</v>
      </c>
      <c r="AA228" s="14">
        <v>0</v>
      </c>
      <c r="AB228" s="317"/>
      <c r="AC228" s="15" t="str">
        <f t="shared" si="316"/>
        <v/>
      </c>
      <c r="AD228" s="15" t="str">
        <f t="shared" si="317"/>
        <v/>
      </c>
      <c r="AE228" s="16" t="str">
        <f t="shared" si="318"/>
        <v>0 - 0</v>
      </c>
      <c r="AF228" s="20" t="str">
        <f t="shared" si="396"/>
        <v>Not an offer</v>
      </c>
      <c r="AG228" s="276" t="str">
        <f t="shared" si="345"/>
        <v>Not an Offer</v>
      </c>
      <c r="AH228" s="150"/>
      <c r="AI228" s="254">
        <v>212</v>
      </c>
      <c r="AJ228" s="149" t="str">
        <f t="shared" si="346"/>
        <v>00-TAG</v>
      </c>
      <c r="AK228" s="254" t="b">
        <f t="shared" si="401"/>
        <v>0</v>
      </c>
      <c r="AL228" s="254">
        <f t="shared" si="319"/>
        <v>0</v>
      </c>
      <c r="AM228" s="254">
        <f t="shared" si="347"/>
        <v>0</v>
      </c>
      <c r="AN228" s="288">
        <f t="shared" si="320"/>
        <v>0</v>
      </c>
      <c r="AO228" s="288">
        <f>IF(AND($BU228=$BV228,BU228=AO$13),$J228&amp;$K228&amp;$L228&amp;$M228&amp;$N228&amp;$O228&amp;$P228&amp;$Q228&amp;$R228&amp;$S228&amp;$T228&amp;$U228,IFERROR(MATCH($AN228,AO$17:AO227,0),-1000))</f>
        <v>1</v>
      </c>
      <c r="AP228" s="288">
        <f>IF(AND($BU228=$BV228,BV228=AP$13),$J228&amp;$K228&amp;$L228&amp;$M228&amp;$N228&amp;$O228&amp;$P228&amp;$Q228&amp;$R228&amp;$S228&amp;$T228&amp;$U228,IFERROR(MATCH($AN228,AP$17:AP227,0),-1000))</f>
        <v>1</v>
      </c>
      <c r="AQ228" s="288">
        <f>IF(AND($BU228=$BV228,BW228=AQ$13),$J228&amp;$K228&amp;$L228&amp;$M228&amp;$N228&amp;$O228&amp;$P228&amp;$Q228&amp;$R228&amp;$S228&amp;$T228&amp;$U228,IFERROR(MATCH($AN228,AQ$17:AQ227,0),-1000))</f>
        <v>1</v>
      </c>
      <c r="AR228" s="288">
        <f>IF(AND($BU228=$BV228,BX228=AR$13),$J228&amp;$K228&amp;$L228&amp;$M228&amp;$N228&amp;$O228&amp;$P228&amp;$Q228&amp;$R228&amp;$S228&amp;$T228&amp;$U228,IFERROR(MATCH($AN228,AR$17:AR227,0),-1000))</f>
        <v>1</v>
      </c>
      <c r="AS228" s="254">
        <f t="shared" si="402"/>
        <v>0</v>
      </c>
      <c r="AT228" s="261" t="str">
        <f t="shared" si="321"/>
        <v/>
      </c>
      <c r="AU228" s="254" t="str">
        <f t="shared" si="322"/>
        <v/>
      </c>
      <c r="AV228" s="254" t="str">
        <f t="shared" si="323"/>
        <v/>
      </c>
      <c r="AW228" s="254" t="str">
        <f t="shared" si="324"/>
        <v/>
      </c>
      <c r="AX228" s="254" t="str">
        <f t="shared" si="325"/>
        <v/>
      </c>
      <c r="AY228" s="254" t="str">
        <f t="shared" si="326"/>
        <v/>
      </c>
      <c r="AZ228" s="254" t="str">
        <f t="shared" si="327"/>
        <v/>
      </c>
      <c r="BA228" s="254" t="str">
        <f t="shared" si="328"/>
        <v/>
      </c>
      <c r="BB228" s="254" t="str">
        <f t="shared" si="329"/>
        <v/>
      </c>
      <c r="BC228" s="254" t="str">
        <f t="shared" si="330"/>
        <v/>
      </c>
      <c r="BD228" s="254" t="str">
        <f t="shared" si="331"/>
        <v/>
      </c>
      <c r="BE228" s="262" t="str">
        <f t="shared" si="332"/>
        <v/>
      </c>
      <c r="BF228" s="263" t="str">
        <f t="shared" si="333"/>
        <v/>
      </c>
      <c r="BG228" s="254" t="str">
        <f t="shared" si="334"/>
        <v/>
      </c>
      <c r="BH228" s="254" t="str">
        <f t="shared" si="335"/>
        <v/>
      </c>
      <c r="BI228" s="254" t="str">
        <f t="shared" si="336"/>
        <v/>
      </c>
      <c r="BJ228" s="254" t="str">
        <f t="shared" si="337"/>
        <v/>
      </c>
      <c r="BK228" s="254" t="str">
        <f t="shared" si="338"/>
        <v/>
      </c>
      <c r="BL228" s="254" t="str">
        <f t="shared" si="339"/>
        <v/>
      </c>
      <c r="BM228" s="254" t="str">
        <f t="shared" si="340"/>
        <v/>
      </c>
      <c r="BN228" s="254" t="str">
        <f t="shared" si="341"/>
        <v/>
      </c>
      <c r="BO228" s="254" t="str">
        <f t="shared" si="342"/>
        <v/>
      </c>
      <c r="BP228" s="254" t="str">
        <f t="shared" si="343"/>
        <v/>
      </c>
      <c r="BQ228" s="264" t="str">
        <f t="shared" si="344"/>
        <v/>
      </c>
      <c r="BR228" s="261" t="str">
        <f t="shared" si="403"/>
        <v/>
      </c>
      <c r="BS228" s="254" t="str">
        <f t="shared" si="404"/>
        <v/>
      </c>
      <c r="BT228" s="254" t="str">
        <f t="shared" si="405"/>
        <v/>
      </c>
      <c r="BU228" s="265" t="str">
        <f t="shared" si="406"/>
        <v/>
      </c>
      <c r="BV228" s="263" t="str">
        <f t="shared" si="407"/>
        <v/>
      </c>
      <c r="BW228" s="254" t="str">
        <f t="shared" si="408"/>
        <v/>
      </c>
      <c r="BX228" s="254" t="str">
        <f t="shared" si="409"/>
        <v/>
      </c>
      <c r="BY228" s="264" t="str">
        <f t="shared" si="410"/>
        <v/>
      </c>
      <c r="BZ228" s="254" t="str">
        <f t="shared" si="411"/>
        <v/>
      </c>
      <c r="CA228" s="254">
        <f t="shared" si="348"/>
        <v>0</v>
      </c>
      <c r="CB228" s="254">
        <f t="shared" si="349"/>
        <v>0</v>
      </c>
      <c r="CC228" s="254">
        <f t="shared" si="350"/>
        <v>0</v>
      </c>
      <c r="CD228" s="254">
        <f t="shared" si="351"/>
        <v>0</v>
      </c>
      <c r="CE228" s="254">
        <f t="shared" si="352"/>
        <v>0</v>
      </c>
      <c r="CF228" s="254">
        <f t="shared" si="353"/>
        <v>0</v>
      </c>
      <c r="CG228" s="254">
        <f t="shared" si="354"/>
        <v>0</v>
      </c>
      <c r="CH228" s="254">
        <f t="shared" si="355"/>
        <v>0</v>
      </c>
      <c r="CI228" s="254">
        <f t="shared" si="356"/>
        <v>0</v>
      </c>
      <c r="CJ228" s="254">
        <f t="shared" si="357"/>
        <v>0</v>
      </c>
      <c r="CK228" s="254">
        <f t="shared" si="358"/>
        <v>0</v>
      </c>
      <c r="CL228" s="254">
        <f t="shared" si="359"/>
        <v>0</v>
      </c>
      <c r="CM228" s="254">
        <f t="shared" si="360"/>
        <v>0</v>
      </c>
      <c r="CN228" s="254">
        <f t="shared" si="361"/>
        <v>0</v>
      </c>
      <c r="CO228" s="254">
        <f t="shared" si="362"/>
        <v>0</v>
      </c>
      <c r="CP228" s="254">
        <f t="shared" si="363"/>
        <v>0</v>
      </c>
      <c r="CQ228" s="254">
        <f t="shared" si="364"/>
        <v>0</v>
      </c>
      <c r="CR228" s="254">
        <f t="shared" si="365"/>
        <v>0</v>
      </c>
      <c r="CS228" s="254">
        <f t="shared" si="366"/>
        <v>0</v>
      </c>
      <c r="CT228" s="254">
        <f t="shared" si="367"/>
        <v>0</v>
      </c>
      <c r="CU228" s="254">
        <f t="shared" si="368"/>
        <v>0</v>
      </c>
      <c r="CV228" s="254">
        <f t="shared" si="369"/>
        <v>0</v>
      </c>
      <c r="CW228" s="254">
        <f t="shared" si="370"/>
        <v>0</v>
      </c>
      <c r="CX228" s="254">
        <f t="shared" si="371"/>
        <v>0</v>
      </c>
      <c r="CY228" s="254">
        <f t="shared" si="372"/>
        <v>0</v>
      </c>
      <c r="CZ228" s="254">
        <f t="shared" si="373"/>
        <v>0</v>
      </c>
      <c r="DA228" s="254">
        <f t="shared" si="374"/>
        <v>0</v>
      </c>
      <c r="DB228" s="254">
        <f t="shared" si="375"/>
        <v>0</v>
      </c>
      <c r="DC228" s="254">
        <f t="shared" si="376"/>
        <v>0</v>
      </c>
      <c r="DD228" s="254">
        <f t="shared" si="377"/>
        <v>0</v>
      </c>
      <c r="DE228" s="254">
        <f t="shared" si="378"/>
        <v>0</v>
      </c>
      <c r="DF228" s="254">
        <f t="shared" si="379"/>
        <v>0</v>
      </c>
      <c r="DG228" s="254">
        <f t="shared" si="380"/>
        <v>0</v>
      </c>
      <c r="DH228" s="254">
        <f t="shared" si="381"/>
        <v>0</v>
      </c>
      <c r="DI228" s="254">
        <f t="shared" si="382"/>
        <v>0</v>
      </c>
      <c r="DJ228" s="254">
        <f t="shared" si="383"/>
        <v>0</v>
      </c>
      <c r="DK228" s="254">
        <f t="shared" si="384"/>
        <v>0</v>
      </c>
      <c r="DL228" s="254">
        <f t="shared" si="385"/>
        <v>0</v>
      </c>
      <c r="DM228" s="254">
        <f t="shared" si="386"/>
        <v>0</v>
      </c>
      <c r="DN228" s="254">
        <f t="shared" si="387"/>
        <v>0</v>
      </c>
      <c r="DO228" s="254">
        <f t="shared" si="388"/>
        <v>0</v>
      </c>
      <c r="DP228" s="254">
        <f t="shared" si="389"/>
        <v>0</v>
      </c>
      <c r="DQ228" s="254">
        <f t="shared" si="390"/>
        <v>0</v>
      </c>
      <c r="DR228" s="254">
        <f t="shared" si="391"/>
        <v>0</v>
      </c>
      <c r="DS228" s="254">
        <f t="shared" si="392"/>
        <v>0</v>
      </c>
      <c r="DT228" s="254">
        <f t="shared" si="393"/>
        <v>0</v>
      </c>
      <c r="DU228" s="254">
        <f t="shared" si="394"/>
        <v>0</v>
      </c>
      <c r="DV228" s="254">
        <f t="shared" si="395"/>
        <v>0</v>
      </c>
    </row>
    <row r="229" spans="1:126" ht="24" customHeight="1">
      <c r="A229" s="11" t="str">
        <f ca="1">IF(AG229&lt;&gt;"OK","",CONCATENATE(TEXT('Front Page'!$F$33,"000"),TEXT('Front Page'!$F$31,"000"),"-",LEFT('Front Page'!$R$53,5),"-",LEFT(D229,1),AJ229, "-",TEXT(B229,"000")))</f>
        <v/>
      </c>
      <c r="B229" s="12" t="str">
        <f>IFERROR(IF(E229="","",MAX(B$17:B228)+1),"")</f>
        <v/>
      </c>
      <c r="C229" s="13"/>
      <c r="D229" s="29" t="str">
        <f t="shared" si="397"/>
        <v>None</v>
      </c>
      <c r="E229" s="29" t="str">
        <f t="shared" si="398"/>
        <v/>
      </c>
      <c r="F229" s="29" t="str">
        <f t="shared" si="399"/>
        <v/>
      </c>
      <c r="G229" s="363"/>
      <c r="H229" s="364"/>
      <c r="I229" s="325" t="str">
        <f t="shared" si="400"/>
        <v>No</v>
      </c>
      <c r="J229" s="314">
        <v>0</v>
      </c>
      <c r="K229" s="312">
        <v>0</v>
      </c>
      <c r="L229" s="312">
        <v>0</v>
      </c>
      <c r="M229" s="312">
        <v>0</v>
      </c>
      <c r="N229" s="312">
        <v>0</v>
      </c>
      <c r="O229" s="312">
        <v>0</v>
      </c>
      <c r="P229" s="312">
        <v>0</v>
      </c>
      <c r="Q229" s="312">
        <v>0</v>
      </c>
      <c r="R229" s="312">
        <v>0</v>
      </c>
      <c r="S229" s="312">
        <v>0</v>
      </c>
      <c r="T229" s="312">
        <v>0</v>
      </c>
      <c r="U229" s="312">
        <v>0</v>
      </c>
      <c r="V229" s="313">
        <v>1</v>
      </c>
      <c r="W229" s="313">
        <v>1</v>
      </c>
      <c r="X229" s="312">
        <v>0</v>
      </c>
      <c r="Y229" s="312">
        <v>0</v>
      </c>
      <c r="Z229" s="312">
        <v>0</v>
      </c>
      <c r="AA229" s="14">
        <v>0</v>
      </c>
      <c r="AB229" s="317"/>
      <c r="AC229" s="15" t="str">
        <f t="shared" si="316"/>
        <v/>
      </c>
      <c r="AD229" s="15" t="str">
        <f t="shared" si="317"/>
        <v/>
      </c>
      <c r="AE229" s="16" t="str">
        <f t="shared" si="318"/>
        <v>0 - 0</v>
      </c>
      <c r="AF229" s="20" t="str">
        <f t="shared" si="396"/>
        <v>Not an offer</v>
      </c>
      <c r="AG229" s="276" t="str">
        <f t="shared" si="345"/>
        <v>Not an Offer</v>
      </c>
      <c r="AH229" s="150"/>
      <c r="AI229" s="254">
        <v>213</v>
      </c>
      <c r="AJ229" s="149" t="str">
        <f t="shared" si="346"/>
        <v>00-TAG</v>
      </c>
      <c r="AK229" s="254" t="b">
        <f t="shared" si="401"/>
        <v>0</v>
      </c>
      <c r="AL229" s="254">
        <f t="shared" si="319"/>
        <v>0</v>
      </c>
      <c r="AM229" s="254">
        <f t="shared" si="347"/>
        <v>0</v>
      </c>
      <c r="AN229" s="288">
        <f t="shared" si="320"/>
        <v>0</v>
      </c>
      <c r="AO229" s="288">
        <f>IF(AND($BU229=$BV229,BU229=AO$13),$J229&amp;$K229&amp;$L229&amp;$M229&amp;$N229&amp;$O229&amp;$P229&amp;$Q229&amp;$R229&amp;$S229&amp;$T229&amp;$U229,IFERROR(MATCH($AN229,AO$17:AO228,0),-1000))</f>
        <v>1</v>
      </c>
      <c r="AP229" s="288">
        <f>IF(AND($BU229=$BV229,BV229=AP$13),$J229&amp;$K229&amp;$L229&amp;$M229&amp;$N229&amp;$O229&amp;$P229&amp;$Q229&amp;$R229&amp;$S229&amp;$T229&amp;$U229,IFERROR(MATCH($AN229,AP$17:AP228,0),-1000))</f>
        <v>1</v>
      </c>
      <c r="AQ229" s="288">
        <f>IF(AND($BU229=$BV229,BW229=AQ$13),$J229&amp;$K229&amp;$L229&amp;$M229&amp;$N229&amp;$O229&amp;$P229&amp;$Q229&amp;$R229&amp;$S229&amp;$T229&amp;$U229,IFERROR(MATCH($AN229,AQ$17:AQ228,0),-1000))</f>
        <v>1</v>
      </c>
      <c r="AR229" s="288">
        <f>IF(AND($BU229=$BV229,BX229=AR$13),$J229&amp;$K229&amp;$L229&amp;$M229&amp;$N229&amp;$O229&amp;$P229&amp;$Q229&amp;$R229&amp;$S229&amp;$T229&amp;$U229,IFERROR(MATCH($AN229,AR$17:AR228,0),-1000))</f>
        <v>1</v>
      </c>
      <c r="AS229" s="254">
        <f t="shared" si="402"/>
        <v>0</v>
      </c>
      <c r="AT229" s="261" t="str">
        <f t="shared" si="321"/>
        <v/>
      </c>
      <c r="AU229" s="254" t="str">
        <f t="shared" si="322"/>
        <v/>
      </c>
      <c r="AV229" s="254" t="str">
        <f t="shared" si="323"/>
        <v/>
      </c>
      <c r="AW229" s="254" t="str">
        <f t="shared" si="324"/>
        <v/>
      </c>
      <c r="AX229" s="254" t="str">
        <f t="shared" si="325"/>
        <v/>
      </c>
      <c r="AY229" s="254" t="str">
        <f t="shared" si="326"/>
        <v/>
      </c>
      <c r="AZ229" s="254" t="str">
        <f t="shared" si="327"/>
        <v/>
      </c>
      <c r="BA229" s="254" t="str">
        <f t="shared" si="328"/>
        <v/>
      </c>
      <c r="BB229" s="254" t="str">
        <f t="shared" si="329"/>
        <v/>
      </c>
      <c r="BC229" s="254" t="str">
        <f t="shared" si="330"/>
        <v/>
      </c>
      <c r="BD229" s="254" t="str">
        <f t="shared" si="331"/>
        <v/>
      </c>
      <c r="BE229" s="262" t="str">
        <f t="shared" si="332"/>
        <v/>
      </c>
      <c r="BF229" s="263" t="str">
        <f t="shared" si="333"/>
        <v/>
      </c>
      <c r="BG229" s="254" t="str">
        <f t="shared" si="334"/>
        <v/>
      </c>
      <c r="BH229" s="254" t="str">
        <f t="shared" si="335"/>
        <v/>
      </c>
      <c r="BI229" s="254" t="str">
        <f t="shared" si="336"/>
        <v/>
      </c>
      <c r="BJ229" s="254" t="str">
        <f t="shared" si="337"/>
        <v/>
      </c>
      <c r="BK229" s="254" t="str">
        <f t="shared" si="338"/>
        <v/>
      </c>
      <c r="BL229" s="254" t="str">
        <f t="shared" si="339"/>
        <v/>
      </c>
      <c r="BM229" s="254" t="str">
        <f t="shared" si="340"/>
        <v/>
      </c>
      <c r="BN229" s="254" t="str">
        <f t="shared" si="341"/>
        <v/>
      </c>
      <c r="BO229" s="254" t="str">
        <f t="shared" si="342"/>
        <v/>
      </c>
      <c r="BP229" s="254" t="str">
        <f t="shared" si="343"/>
        <v/>
      </c>
      <c r="BQ229" s="264" t="str">
        <f t="shared" si="344"/>
        <v/>
      </c>
      <c r="BR229" s="261" t="str">
        <f t="shared" si="403"/>
        <v/>
      </c>
      <c r="BS229" s="254" t="str">
        <f t="shared" si="404"/>
        <v/>
      </c>
      <c r="BT229" s="254" t="str">
        <f t="shared" si="405"/>
        <v/>
      </c>
      <c r="BU229" s="265" t="str">
        <f t="shared" si="406"/>
        <v/>
      </c>
      <c r="BV229" s="263" t="str">
        <f t="shared" si="407"/>
        <v/>
      </c>
      <c r="BW229" s="254" t="str">
        <f t="shared" si="408"/>
        <v/>
      </c>
      <c r="BX229" s="254" t="str">
        <f t="shared" si="409"/>
        <v/>
      </c>
      <c r="BY229" s="264" t="str">
        <f t="shared" si="410"/>
        <v/>
      </c>
      <c r="BZ229" s="254" t="str">
        <f t="shared" si="411"/>
        <v/>
      </c>
      <c r="CA229" s="254">
        <f t="shared" si="348"/>
        <v>0</v>
      </c>
      <c r="CB229" s="254">
        <f t="shared" si="349"/>
        <v>0</v>
      </c>
      <c r="CC229" s="254">
        <f t="shared" si="350"/>
        <v>0</v>
      </c>
      <c r="CD229" s="254">
        <f t="shared" si="351"/>
        <v>0</v>
      </c>
      <c r="CE229" s="254">
        <f t="shared" si="352"/>
        <v>0</v>
      </c>
      <c r="CF229" s="254">
        <f t="shared" si="353"/>
        <v>0</v>
      </c>
      <c r="CG229" s="254">
        <f t="shared" si="354"/>
        <v>0</v>
      </c>
      <c r="CH229" s="254">
        <f t="shared" si="355"/>
        <v>0</v>
      </c>
      <c r="CI229" s="254">
        <f t="shared" si="356"/>
        <v>0</v>
      </c>
      <c r="CJ229" s="254">
        <f t="shared" si="357"/>
        <v>0</v>
      </c>
      <c r="CK229" s="254">
        <f t="shared" si="358"/>
        <v>0</v>
      </c>
      <c r="CL229" s="254">
        <f t="shared" si="359"/>
        <v>0</v>
      </c>
      <c r="CM229" s="254">
        <f t="shared" si="360"/>
        <v>0</v>
      </c>
      <c r="CN229" s="254">
        <f t="shared" si="361"/>
        <v>0</v>
      </c>
      <c r="CO229" s="254">
        <f t="shared" si="362"/>
        <v>0</v>
      </c>
      <c r="CP229" s="254">
        <f t="shared" si="363"/>
        <v>0</v>
      </c>
      <c r="CQ229" s="254">
        <f t="shared" si="364"/>
        <v>0</v>
      </c>
      <c r="CR229" s="254">
        <f t="shared" si="365"/>
        <v>0</v>
      </c>
      <c r="CS229" s="254">
        <f t="shared" si="366"/>
        <v>0</v>
      </c>
      <c r="CT229" s="254">
        <f t="shared" si="367"/>
        <v>0</v>
      </c>
      <c r="CU229" s="254">
        <f t="shared" si="368"/>
        <v>0</v>
      </c>
      <c r="CV229" s="254">
        <f t="shared" si="369"/>
        <v>0</v>
      </c>
      <c r="CW229" s="254">
        <f t="shared" si="370"/>
        <v>0</v>
      </c>
      <c r="CX229" s="254">
        <f t="shared" si="371"/>
        <v>0</v>
      </c>
      <c r="CY229" s="254">
        <f t="shared" si="372"/>
        <v>0</v>
      </c>
      <c r="CZ229" s="254">
        <f t="shared" si="373"/>
        <v>0</v>
      </c>
      <c r="DA229" s="254">
        <f t="shared" si="374"/>
        <v>0</v>
      </c>
      <c r="DB229" s="254">
        <f t="shared" si="375"/>
        <v>0</v>
      </c>
      <c r="DC229" s="254">
        <f t="shared" si="376"/>
        <v>0</v>
      </c>
      <c r="DD229" s="254">
        <f t="shared" si="377"/>
        <v>0</v>
      </c>
      <c r="DE229" s="254">
        <f t="shared" si="378"/>
        <v>0</v>
      </c>
      <c r="DF229" s="254">
        <f t="shared" si="379"/>
        <v>0</v>
      </c>
      <c r="DG229" s="254">
        <f t="shared" si="380"/>
        <v>0</v>
      </c>
      <c r="DH229" s="254">
        <f t="shared" si="381"/>
        <v>0</v>
      </c>
      <c r="DI229" s="254">
        <f t="shared" si="382"/>
        <v>0</v>
      </c>
      <c r="DJ229" s="254">
        <f t="shared" si="383"/>
        <v>0</v>
      </c>
      <c r="DK229" s="254">
        <f t="shared" si="384"/>
        <v>0</v>
      </c>
      <c r="DL229" s="254">
        <f t="shared" si="385"/>
        <v>0</v>
      </c>
      <c r="DM229" s="254">
        <f t="shared" si="386"/>
        <v>0</v>
      </c>
      <c r="DN229" s="254">
        <f t="shared" si="387"/>
        <v>0</v>
      </c>
      <c r="DO229" s="254">
        <f t="shared" si="388"/>
        <v>0</v>
      </c>
      <c r="DP229" s="254">
        <f t="shared" si="389"/>
        <v>0</v>
      </c>
      <c r="DQ229" s="254">
        <f t="shared" si="390"/>
        <v>0</v>
      </c>
      <c r="DR229" s="254">
        <f t="shared" si="391"/>
        <v>0</v>
      </c>
      <c r="DS229" s="254">
        <f t="shared" si="392"/>
        <v>0</v>
      </c>
      <c r="DT229" s="254">
        <f t="shared" si="393"/>
        <v>0</v>
      </c>
      <c r="DU229" s="254">
        <f t="shared" si="394"/>
        <v>0</v>
      </c>
      <c r="DV229" s="254">
        <f t="shared" si="395"/>
        <v>0</v>
      </c>
    </row>
    <row r="230" spans="1:126" ht="24" customHeight="1">
      <c r="A230" s="11" t="str">
        <f ca="1">IF(AG230&lt;&gt;"OK","",CONCATENATE(TEXT('Front Page'!$F$33,"000"),TEXT('Front Page'!$F$31,"000"),"-",LEFT('Front Page'!$R$53,5),"-",LEFT(D230,1),AJ230, "-",TEXT(B230,"000")))</f>
        <v/>
      </c>
      <c r="B230" s="12" t="str">
        <f>IFERROR(IF(E230="","",MAX(B$17:B229)+1),"")</f>
        <v/>
      </c>
      <c r="C230" s="13"/>
      <c r="D230" s="29" t="str">
        <f t="shared" si="397"/>
        <v>None</v>
      </c>
      <c r="E230" s="29" t="str">
        <f t="shared" si="398"/>
        <v/>
      </c>
      <c r="F230" s="29" t="str">
        <f t="shared" si="399"/>
        <v/>
      </c>
      <c r="G230" s="363"/>
      <c r="H230" s="364"/>
      <c r="I230" s="325" t="str">
        <f t="shared" si="400"/>
        <v>No</v>
      </c>
      <c r="J230" s="314">
        <v>0</v>
      </c>
      <c r="K230" s="312">
        <v>0</v>
      </c>
      <c r="L230" s="312">
        <v>0</v>
      </c>
      <c r="M230" s="312">
        <v>0</v>
      </c>
      <c r="N230" s="312">
        <v>0</v>
      </c>
      <c r="O230" s="312">
        <v>0</v>
      </c>
      <c r="P230" s="312">
        <v>0</v>
      </c>
      <c r="Q230" s="312">
        <v>0</v>
      </c>
      <c r="R230" s="312">
        <v>0</v>
      </c>
      <c r="S230" s="312">
        <v>0</v>
      </c>
      <c r="T230" s="312">
        <v>0</v>
      </c>
      <c r="U230" s="312">
        <v>0</v>
      </c>
      <c r="V230" s="313">
        <v>1</v>
      </c>
      <c r="W230" s="313">
        <v>1</v>
      </c>
      <c r="X230" s="312">
        <v>0</v>
      </c>
      <c r="Y230" s="312">
        <v>0</v>
      </c>
      <c r="Z230" s="312">
        <v>0</v>
      </c>
      <c r="AA230" s="14">
        <v>0</v>
      </c>
      <c r="AB230" s="317"/>
      <c r="AC230" s="15" t="str">
        <f t="shared" si="316"/>
        <v/>
      </c>
      <c r="AD230" s="15" t="str">
        <f t="shared" si="317"/>
        <v/>
      </c>
      <c r="AE230" s="16" t="str">
        <f t="shared" si="318"/>
        <v>0 - 0</v>
      </c>
      <c r="AF230" s="20" t="str">
        <f t="shared" si="396"/>
        <v>Not an offer</v>
      </c>
      <c r="AG230" s="276" t="str">
        <f t="shared" si="345"/>
        <v>Not an Offer</v>
      </c>
      <c r="AH230" s="150"/>
      <c r="AI230" s="254">
        <v>214</v>
      </c>
      <c r="AJ230" s="149" t="str">
        <f t="shared" si="346"/>
        <v>00-TAG</v>
      </c>
      <c r="AK230" s="254" t="b">
        <f t="shared" si="401"/>
        <v>0</v>
      </c>
      <c r="AL230" s="254">
        <f t="shared" si="319"/>
        <v>0</v>
      </c>
      <c r="AM230" s="254">
        <f t="shared" si="347"/>
        <v>0</v>
      </c>
      <c r="AN230" s="288">
        <f t="shared" si="320"/>
        <v>0</v>
      </c>
      <c r="AO230" s="288">
        <f>IF(AND($BU230=$BV230,BU230=AO$13),$J230&amp;$K230&amp;$L230&amp;$M230&amp;$N230&amp;$O230&amp;$P230&amp;$Q230&amp;$R230&amp;$S230&amp;$T230&amp;$U230,IFERROR(MATCH($AN230,AO$17:AO229,0),-1000))</f>
        <v>1</v>
      </c>
      <c r="AP230" s="288">
        <f>IF(AND($BU230=$BV230,BV230=AP$13),$J230&amp;$K230&amp;$L230&amp;$M230&amp;$N230&amp;$O230&amp;$P230&amp;$Q230&amp;$R230&amp;$S230&amp;$T230&amp;$U230,IFERROR(MATCH($AN230,AP$17:AP229,0),-1000))</f>
        <v>1</v>
      </c>
      <c r="AQ230" s="288">
        <f>IF(AND($BU230=$BV230,BW230=AQ$13),$J230&amp;$K230&amp;$L230&amp;$M230&amp;$N230&amp;$O230&amp;$P230&amp;$Q230&amp;$R230&amp;$S230&amp;$T230&amp;$U230,IFERROR(MATCH($AN230,AQ$17:AQ229,0),-1000))</f>
        <v>1</v>
      </c>
      <c r="AR230" s="288">
        <f>IF(AND($BU230=$BV230,BX230=AR$13),$J230&amp;$K230&amp;$L230&amp;$M230&amp;$N230&amp;$O230&amp;$P230&amp;$Q230&amp;$R230&amp;$S230&amp;$T230&amp;$U230,IFERROR(MATCH($AN230,AR$17:AR229,0),-1000))</f>
        <v>1</v>
      </c>
      <c r="AS230" s="254">
        <f t="shared" si="402"/>
        <v>0</v>
      </c>
      <c r="AT230" s="261" t="str">
        <f t="shared" si="321"/>
        <v/>
      </c>
      <c r="AU230" s="254" t="str">
        <f t="shared" si="322"/>
        <v/>
      </c>
      <c r="AV230" s="254" t="str">
        <f t="shared" si="323"/>
        <v/>
      </c>
      <c r="AW230" s="254" t="str">
        <f t="shared" si="324"/>
        <v/>
      </c>
      <c r="AX230" s="254" t="str">
        <f t="shared" si="325"/>
        <v/>
      </c>
      <c r="AY230" s="254" t="str">
        <f t="shared" si="326"/>
        <v/>
      </c>
      <c r="AZ230" s="254" t="str">
        <f t="shared" si="327"/>
        <v/>
      </c>
      <c r="BA230" s="254" t="str">
        <f t="shared" si="328"/>
        <v/>
      </c>
      <c r="BB230" s="254" t="str">
        <f t="shared" si="329"/>
        <v/>
      </c>
      <c r="BC230" s="254" t="str">
        <f t="shared" si="330"/>
        <v/>
      </c>
      <c r="BD230" s="254" t="str">
        <f t="shared" si="331"/>
        <v/>
      </c>
      <c r="BE230" s="262" t="str">
        <f t="shared" si="332"/>
        <v/>
      </c>
      <c r="BF230" s="263" t="str">
        <f t="shared" si="333"/>
        <v/>
      </c>
      <c r="BG230" s="254" t="str">
        <f t="shared" si="334"/>
        <v/>
      </c>
      <c r="BH230" s="254" t="str">
        <f t="shared" si="335"/>
        <v/>
      </c>
      <c r="BI230" s="254" t="str">
        <f t="shared" si="336"/>
        <v/>
      </c>
      <c r="BJ230" s="254" t="str">
        <f t="shared" si="337"/>
        <v/>
      </c>
      <c r="BK230" s="254" t="str">
        <f t="shared" si="338"/>
        <v/>
      </c>
      <c r="BL230" s="254" t="str">
        <f t="shared" si="339"/>
        <v/>
      </c>
      <c r="BM230" s="254" t="str">
        <f t="shared" si="340"/>
        <v/>
      </c>
      <c r="BN230" s="254" t="str">
        <f t="shared" si="341"/>
        <v/>
      </c>
      <c r="BO230" s="254" t="str">
        <f t="shared" si="342"/>
        <v/>
      </c>
      <c r="BP230" s="254" t="str">
        <f t="shared" si="343"/>
        <v/>
      </c>
      <c r="BQ230" s="264" t="str">
        <f t="shared" si="344"/>
        <v/>
      </c>
      <c r="BR230" s="261" t="str">
        <f t="shared" si="403"/>
        <v/>
      </c>
      <c r="BS230" s="254" t="str">
        <f t="shared" si="404"/>
        <v/>
      </c>
      <c r="BT230" s="254" t="str">
        <f t="shared" si="405"/>
        <v/>
      </c>
      <c r="BU230" s="265" t="str">
        <f t="shared" si="406"/>
        <v/>
      </c>
      <c r="BV230" s="263" t="str">
        <f t="shared" si="407"/>
        <v/>
      </c>
      <c r="BW230" s="254" t="str">
        <f t="shared" si="408"/>
        <v/>
      </c>
      <c r="BX230" s="254" t="str">
        <f t="shared" si="409"/>
        <v/>
      </c>
      <c r="BY230" s="264" t="str">
        <f t="shared" si="410"/>
        <v/>
      </c>
      <c r="BZ230" s="254" t="str">
        <f t="shared" si="411"/>
        <v/>
      </c>
      <c r="CA230" s="254">
        <f t="shared" si="348"/>
        <v>0</v>
      </c>
      <c r="CB230" s="254">
        <f t="shared" si="349"/>
        <v>0</v>
      </c>
      <c r="CC230" s="254">
        <f t="shared" si="350"/>
        <v>0</v>
      </c>
      <c r="CD230" s="254">
        <f t="shared" si="351"/>
        <v>0</v>
      </c>
      <c r="CE230" s="254">
        <f t="shared" si="352"/>
        <v>0</v>
      </c>
      <c r="CF230" s="254">
        <f t="shared" si="353"/>
        <v>0</v>
      </c>
      <c r="CG230" s="254">
        <f t="shared" si="354"/>
        <v>0</v>
      </c>
      <c r="CH230" s="254">
        <f t="shared" si="355"/>
        <v>0</v>
      </c>
      <c r="CI230" s="254">
        <f t="shared" si="356"/>
        <v>0</v>
      </c>
      <c r="CJ230" s="254">
        <f t="shared" si="357"/>
        <v>0</v>
      </c>
      <c r="CK230" s="254">
        <f t="shared" si="358"/>
        <v>0</v>
      </c>
      <c r="CL230" s="254">
        <f t="shared" si="359"/>
        <v>0</v>
      </c>
      <c r="CM230" s="254">
        <f t="shared" si="360"/>
        <v>0</v>
      </c>
      <c r="CN230" s="254">
        <f t="shared" si="361"/>
        <v>0</v>
      </c>
      <c r="CO230" s="254">
        <f t="shared" si="362"/>
        <v>0</v>
      </c>
      <c r="CP230" s="254">
        <f t="shared" si="363"/>
        <v>0</v>
      </c>
      <c r="CQ230" s="254">
        <f t="shared" si="364"/>
        <v>0</v>
      </c>
      <c r="CR230" s="254">
        <f t="shared" si="365"/>
        <v>0</v>
      </c>
      <c r="CS230" s="254">
        <f t="shared" si="366"/>
        <v>0</v>
      </c>
      <c r="CT230" s="254">
        <f t="shared" si="367"/>
        <v>0</v>
      </c>
      <c r="CU230" s="254">
        <f t="shared" si="368"/>
        <v>0</v>
      </c>
      <c r="CV230" s="254">
        <f t="shared" si="369"/>
        <v>0</v>
      </c>
      <c r="CW230" s="254">
        <f t="shared" si="370"/>
        <v>0</v>
      </c>
      <c r="CX230" s="254">
        <f t="shared" si="371"/>
        <v>0</v>
      </c>
      <c r="CY230" s="254">
        <f t="shared" si="372"/>
        <v>0</v>
      </c>
      <c r="CZ230" s="254">
        <f t="shared" si="373"/>
        <v>0</v>
      </c>
      <c r="DA230" s="254">
        <f t="shared" si="374"/>
        <v>0</v>
      </c>
      <c r="DB230" s="254">
        <f t="shared" si="375"/>
        <v>0</v>
      </c>
      <c r="DC230" s="254">
        <f t="shared" si="376"/>
        <v>0</v>
      </c>
      <c r="DD230" s="254">
        <f t="shared" si="377"/>
        <v>0</v>
      </c>
      <c r="DE230" s="254">
        <f t="shared" si="378"/>
        <v>0</v>
      </c>
      <c r="DF230" s="254">
        <f t="shared" si="379"/>
        <v>0</v>
      </c>
      <c r="DG230" s="254">
        <f t="shared" si="380"/>
        <v>0</v>
      </c>
      <c r="DH230" s="254">
        <f t="shared" si="381"/>
        <v>0</v>
      </c>
      <c r="DI230" s="254">
        <f t="shared" si="382"/>
        <v>0</v>
      </c>
      <c r="DJ230" s="254">
        <f t="shared" si="383"/>
        <v>0</v>
      </c>
      <c r="DK230" s="254">
        <f t="shared" si="384"/>
        <v>0</v>
      </c>
      <c r="DL230" s="254">
        <f t="shared" si="385"/>
        <v>0</v>
      </c>
      <c r="DM230" s="254">
        <f t="shared" si="386"/>
        <v>0</v>
      </c>
      <c r="DN230" s="254">
        <f t="shared" si="387"/>
        <v>0</v>
      </c>
      <c r="DO230" s="254">
        <f t="shared" si="388"/>
        <v>0</v>
      </c>
      <c r="DP230" s="254">
        <f t="shared" si="389"/>
        <v>0</v>
      </c>
      <c r="DQ230" s="254">
        <f t="shared" si="390"/>
        <v>0</v>
      </c>
      <c r="DR230" s="254">
        <f t="shared" si="391"/>
        <v>0</v>
      </c>
      <c r="DS230" s="254">
        <f t="shared" si="392"/>
        <v>0</v>
      </c>
      <c r="DT230" s="254">
        <f t="shared" si="393"/>
        <v>0</v>
      </c>
      <c r="DU230" s="254">
        <f t="shared" si="394"/>
        <v>0</v>
      </c>
      <c r="DV230" s="254">
        <f t="shared" si="395"/>
        <v>0</v>
      </c>
    </row>
    <row r="231" spans="1:126" ht="24" customHeight="1">
      <c r="A231" s="11" t="str">
        <f ca="1">IF(AG231&lt;&gt;"OK","",CONCATENATE(TEXT('Front Page'!$F$33,"000"),TEXT('Front Page'!$F$31,"000"),"-",LEFT('Front Page'!$R$53,5),"-",LEFT(D231,1),AJ231, "-",TEXT(B231,"000")))</f>
        <v/>
      </c>
      <c r="B231" s="12" t="str">
        <f>IFERROR(IF(E231="","",MAX(B$17:B230)+1),"")</f>
        <v/>
      </c>
      <c r="C231" s="13"/>
      <c r="D231" s="29" t="str">
        <f t="shared" si="397"/>
        <v>None</v>
      </c>
      <c r="E231" s="29" t="str">
        <f t="shared" si="398"/>
        <v/>
      </c>
      <c r="F231" s="29" t="str">
        <f t="shared" si="399"/>
        <v/>
      </c>
      <c r="G231" s="363"/>
      <c r="H231" s="364"/>
      <c r="I231" s="325" t="str">
        <f t="shared" si="400"/>
        <v>No</v>
      </c>
      <c r="J231" s="314">
        <v>0</v>
      </c>
      <c r="K231" s="312">
        <v>0</v>
      </c>
      <c r="L231" s="312">
        <v>0</v>
      </c>
      <c r="M231" s="312">
        <v>0</v>
      </c>
      <c r="N231" s="312">
        <v>0</v>
      </c>
      <c r="O231" s="312">
        <v>0</v>
      </c>
      <c r="P231" s="312">
        <v>0</v>
      </c>
      <c r="Q231" s="312">
        <v>0</v>
      </c>
      <c r="R231" s="312">
        <v>0</v>
      </c>
      <c r="S231" s="312">
        <v>0</v>
      </c>
      <c r="T231" s="312">
        <v>0</v>
      </c>
      <c r="U231" s="312">
        <v>0</v>
      </c>
      <c r="V231" s="313">
        <v>1</v>
      </c>
      <c r="W231" s="313">
        <v>1</v>
      </c>
      <c r="X231" s="312">
        <v>0</v>
      </c>
      <c r="Y231" s="312">
        <v>0</v>
      </c>
      <c r="Z231" s="312">
        <v>0</v>
      </c>
      <c r="AA231" s="14">
        <v>0</v>
      </c>
      <c r="AB231" s="317"/>
      <c r="AC231" s="15" t="str">
        <f t="shared" si="316"/>
        <v/>
      </c>
      <c r="AD231" s="15" t="str">
        <f t="shared" si="317"/>
        <v/>
      </c>
      <c r="AE231" s="16" t="str">
        <f t="shared" si="318"/>
        <v>0 - 0</v>
      </c>
      <c r="AF231" s="20" t="str">
        <f t="shared" si="396"/>
        <v>Not an offer</v>
      </c>
      <c r="AG231" s="276" t="str">
        <f t="shared" si="345"/>
        <v>Not an Offer</v>
      </c>
      <c r="AH231" s="150"/>
      <c r="AI231" s="254">
        <v>215</v>
      </c>
      <c r="AJ231" s="149" t="str">
        <f t="shared" si="346"/>
        <v>00-TAG</v>
      </c>
      <c r="AK231" s="254" t="b">
        <f t="shared" si="401"/>
        <v>0</v>
      </c>
      <c r="AL231" s="254">
        <f t="shared" si="319"/>
        <v>0</v>
      </c>
      <c r="AM231" s="254">
        <f t="shared" si="347"/>
        <v>0</v>
      </c>
      <c r="AN231" s="288">
        <f t="shared" si="320"/>
        <v>0</v>
      </c>
      <c r="AO231" s="288">
        <f>IF(AND($BU231=$BV231,BU231=AO$13),$J231&amp;$K231&amp;$L231&amp;$M231&amp;$N231&amp;$O231&amp;$P231&amp;$Q231&amp;$R231&amp;$S231&amp;$T231&amp;$U231,IFERROR(MATCH($AN231,AO$17:AO230,0),-1000))</f>
        <v>1</v>
      </c>
      <c r="AP231" s="288">
        <f>IF(AND($BU231=$BV231,BV231=AP$13),$J231&amp;$K231&amp;$L231&amp;$M231&amp;$N231&amp;$O231&amp;$P231&amp;$Q231&amp;$R231&amp;$S231&amp;$T231&amp;$U231,IFERROR(MATCH($AN231,AP$17:AP230,0),-1000))</f>
        <v>1</v>
      </c>
      <c r="AQ231" s="288">
        <f>IF(AND($BU231=$BV231,BW231=AQ$13),$J231&amp;$K231&amp;$L231&amp;$M231&amp;$N231&amp;$O231&amp;$P231&amp;$Q231&amp;$R231&amp;$S231&amp;$T231&amp;$U231,IFERROR(MATCH($AN231,AQ$17:AQ230,0),-1000))</f>
        <v>1</v>
      </c>
      <c r="AR231" s="288">
        <f>IF(AND($BU231=$BV231,BX231=AR$13),$J231&amp;$K231&amp;$L231&amp;$M231&amp;$N231&amp;$O231&amp;$P231&amp;$Q231&amp;$R231&amp;$S231&amp;$T231&amp;$U231,IFERROR(MATCH($AN231,AR$17:AR230,0),-1000))</f>
        <v>1</v>
      </c>
      <c r="AS231" s="254">
        <f t="shared" si="402"/>
        <v>0</v>
      </c>
      <c r="AT231" s="261" t="str">
        <f t="shared" si="321"/>
        <v/>
      </c>
      <c r="AU231" s="254" t="str">
        <f t="shared" si="322"/>
        <v/>
      </c>
      <c r="AV231" s="254" t="str">
        <f t="shared" si="323"/>
        <v/>
      </c>
      <c r="AW231" s="254" t="str">
        <f t="shared" si="324"/>
        <v/>
      </c>
      <c r="AX231" s="254" t="str">
        <f t="shared" si="325"/>
        <v/>
      </c>
      <c r="AY231" s="254" t="str">
        <f t="shared" si="326"/>
        <v/>
      </c>
      <c r="AZ231" s="254" t="str">
        <f t="shared" si="327"/>
        <v/>
      </c>
      <c r="BA231" s="254" t="str">
        <f t="shared" si="328"/>
        <v/>
      </c>
      <c r="BB231" s="254" t="str">
        <f t="shared" si="329"/>
        <v/>
      </c>
      <c r="BC231" s="254" t="str">
        <f t="shared" si="330"/>
        <v/>
      </c>
      <c r="BD231" s="254" t="str">
        <f t="shared" si="331"/>
        <v/>
      </c>
      <c r="BE231" s="262" t="str">
        <f t="shared" si="332"/>
        <v/>
      </c>
      <c r="BF231" s="263" t="str">
        <f t="shared" si="333"/>
        <v/>
      </c>
      <c r="BG231" s="254" t="str">
        <f t="shared" si="334"/>
        <v/>
      </c>
      <c r="BH231" s="254" t="str">
        <f t="shared" si="335"/>
        <v/>
      </c>
      <c r="BI231" s="254" t="str">
        <f t="shared" si="336"/>
        <v/>
      </c>
      <c r="BJ231" s="254" t="str">
        <f t="shared" si="337"/>
        <v/>
      </c>
      <c r="BK231" s="254" t="str">
        <f t="shared" si="338"/>
        <v/>
      </c>
      <c r="BL231" s="254" t="str">
        <f t="shared" si="339"/>
        <v/>
      </c>
      <c r="BM231" s="254" t="str">
        <f t="shared" si="340"/>
        <v/>
      </c>
      <c r="BN231" s="254" t="str">
        <f t="shared" si="341"/>
        <v/>
      </c>
      <c r="BO231" s="254" t="str">
        <f t="shared" si="342"/>
        <v/>
      </c>
      <c r="BP231" s="254" t="str">
        <f t="shared" si="343"/>
        <v/>
      </c>
      <c r="BQ231" s="264" t="str">
        <f t="shared" si="344"/>
        <v/>
      </c>
      <c r="BR231" s="261" t="str">
        <f t="shared" si="403"/>
        <v/>
      </c>
      <c r="BS231" s="254" t="str">
        <f t="shared" si="404"/>
        <v/>
      </c>
      <c r="BT231" s="254" t="str">
        <f t="shared" si="405"/>
        <v/>
      </c>
      <c r="BU231" s="265" t="str">
        <f t="shared" si="406"/>
        <v/>
      </c>
      <c r="BV231" s="263" t="str">
        <f t="shared" si="407"/>
        <v/>
      </c>
      <c r="BW231" s="254" t="str">
        <f t="shared" si="408"/>
        <v/>
      </c>
      <c r="BX231" s="254" t="str">
        <f t="shared" si="409"/>
        <v/>
      </c>
      <c r="BY231" s="264" t="str">
        <f t="shared" si="410"/>
        <v/>
      </c>
      <c r="BZ231" s="254" t="str">
        <f t="shared" si="411"/>
        <v/>
      </c>
      <c r="CA231" s="254">
        <f t="shared" si="348"/>
        <v>0</v>
      </c>
      <c r="CB231" s="254">
        <f t="shared" si="349"/>
        <v>0</v>
      </c>
      <c r="CC231" s="254">
        <f t="shared" si="350"/>
        <v>0</v>
      </c>
      <c r="CD231" s="254">
        <f t="shared" si="351"/>
        <v>0</v>
      </c>
      <c r="CE231" s="254">
        <f t="shared" si="352"/>
        <v>0</v>
      </c>
      <c r="CF231" s="254">
        <f t="shared" si="353"/>
        <v>0</v>
      </c>
      <c r="CG231" s="254">
        <f t="shared" si="354"/>
        <v>0</v>
      </c>
      <c r="CH231" s="254">
        <f t="shared" si="355"/>
        <v>0</v>
      </c>
      <c r="CI231" s="254">
        <f t="shared" si="356"/>
        <v>0</v>
      </c>
      <c r="CJ231" s="254">
        <f t="shared" si="357"/>
        <v>0</v>
      </c>
      <c r="CK231" s="254">
        <f t="shared" si="358"/>
        <v>0</v>
      </c>
      <c r="CL231" s="254">
        <f t="shared" si="359"/>
        <v>0</v>
      </c>
      <c r="CM231" s="254">
        <f t="shared" si="360"/>
        <v>0</v>
      </c>
      <c r="CN231" s="254">
        <f t="shared" si="361"/>
        <v>0</v>
      </c>
      <c r="CO231" s="254">
        <f t="shared" si="362"/>
        <v>0</v>
      </c>
      <c r="CP231" s="254">
        <f t="shared" si="363"/>
        <v>0</v>
      </c>
      <c r="CQ231" s="254">
        <f t="shared" si="364"/>
        <v>0</v>
      </c>
      <c r="CR231" s="254">
        <f t="shared" si="365"/>
        <v>0</v>
      </c>
      <c r="CS231" s="254">
        <f t="shared" si="366"/>
        <v>0</v>
      </c>
      <c r="CT231" s="254">
        <f t="shared" si="367"/>
        <v>0</v>
      </c>
      <c r="CU231" s="254">
        <f t="shared" si="368"/>
        <v>0</v>
      </c>
      <c r="CV231" s="254">
        <f t="shared" si="369"/>
        <v>0</v>
      </c>
      <c r="CW231" s="254">
        <f t="shared" si="370"/>
        <v>0</v>
      </c>
      <c r="CX231" s="254">
        <f t="shared" si="371"/>
        <v>0</v>
      </c>
      <c r="CY231" s="254">
        <f t="shared" si="372"/>
        <v>0</v>
      </c>
      <c r="CZ231" s="254">
        <f t="shared" si="373"/>
        <v>0</v>
      </c>
      <c r="DA231" s="254">
        <f t="shared" si="374"/>
        <v>0</v>
      </c>
      <c r="DB231" s="254">
        <f t="shared" si="375"/>
        <v>0</v>
      </c>
      <c r="DC231" s="254">
        <f t="shared" si="376"/>
        <v>0</v>
      </c>
      <c r="DD231" s="254">
        <f t="shared" si="377"/>
        <v>0</v>
      </c>
      <c r="DE231" s="254">
        <f t="shared" si="378"/>
        <v>0</v>
      </c>
      <c r="DF231" s="254">
        <f t="shared" si="379"/>
        <v>0</v>
      </c>
      <c r="DG231" s="254">
        <f t="shared" si="380"/>
        <v>0</v>
      </c>
      <c r="DH231" s="254">
        <f t="shared" si="381"/>
        <v>0</v>
      </c>
      <c r="DI231" s="254">
        <f t="shared" si="382"/>
        <v>0</v>
      </c>
      <c r="DJ231" s="254">
        <f t="shared" si="383"/>
        <v>0</v>
      </c>
      <c r="DK231" s="254">
        <f t="shared" si="384"/>
        <v>0</v>
      </c>
      <c r="DL231" s="254">
        <f t="shared" si="385"/>
        <v>0</v>
      </c>
      <c r="DM231" s="254">
        <f t="shared" si="386"/>
        <v>0</v>
      </c>
      <c r="DN231" s="254">
        <f t="shared" si="387"/>
        <v>0</v>
      </c>
      <c r="DO231" s="254">
        <f t="shared" si="388"/>
        <v>0</v>
      </c>
      <c r="DP231" s="254">
        <f t="shared" si="389"/>
        <v>0</v>
      </c>
      <c r="DQ231" s="254">
        <f t="shared" si="390"/>
        <v>0</v>
      </c>
      <c r="DR231" s="254">
        <f t="shared" si="391"/>
        <v>0</v>
      </c>
      <c r="DS231" s="254">
        <f t="shared" si="392"/>
        <v>0</v>
      </c>
      <c r="DT231" s="254">
        <f t="shared" si="393"/>
        <v>0</v>
      </c>
      <c r="DU231" s="254">
        <f t="shared" si="394"/>
        <v>0</v>
      </c>
      <c r="DV231" s="254">
        <f t="shared" si="395"/>
        <v>0</v>
      </c>
    </row>
    <row r="232" spans="1:126" ht="24" customHeight="1">
      <c r="A232" s="11" t="str">
        <f ca="1">IF(AG232&lt;&gt;"OK","",CONCATENATE(TEXT('Front Page'!$F$33,"000"),TEXT('Front Page'!$F$31,"000"),"-",LEFT('Front Page'!$R$53,5),"-",LEFT(D232,1),AJ232, "-",TEXT(B232,"000")))</f>
        <v/>
      </c>
      <c r="B232" s="12" t="str">
        <f>IFERROR(IF(E232="","",MAX(B$17:B231)+1),"")</f>
        <v/>
      </c>
      <c r="C232" s="13"/>
      <c r="D232" s="29" t="str">
        <f t="shared" si="397"/>
        <v>None</v>
      </c>
      <c r="E232" s="29" t="str">
        <f t="shared" si="398"/>
        <v/>
      </c>
      <c r="F232" s="29" t="str">
        <f t="shared" si="399"/>
        <v/>
      </c>
      <c r="G232" s="363"/>
      <c r="H232" s="364"/>
      <c r="I232" s="325" t="str">
        <f t="shared" si="400"/>
        <v>No</v>
      </c>
      <c r="J232" s="314">
        <v>0</v>
      </c>
      <c r="K232" s="312">
        <v>0</v>
      </c>
      <c r="L232" s="312">
        <v>0</v>
      </c>
      <c r="M232" s="312">
        <v>0</v>
      </c>
      <c r="N232" s="312">
        <v>0</v>
      </c>
      <c r="O232" s="312">
        <v>0</v>
      </c>
      <c r="P232" s="312">
        <v>0</v>
      </c>
      <c r="Q232" s="312">
        <v>0</v>
      </c>
      <c r="R232" s="312">
        <v>0</v>
      </c>
      <c r="S232" s="312">
        <v>0</v>
      </c>
      <c r="T232" s="312">
        <v>0</v>
      </c>
      <c r="U232" s="312">
        <v>0</v>
      </c>
      <c r="V232" s="313">
        <v>1</v>
      </c>
      <c r="W232" s="313">
        <v>1</v>
      </c>
      <c r="X232" s="312">
        <v>0</v>
      </c>
      <c r="Y232" s="312">
        <v>0</v>
      </c>
      <c r="Z232" s="312">
        <v>0</v>
      </c>
      <c r="AA232" s="14">
        <v>0</v>
      </c>
      <c r="AB232" s="317"/>
      <c r="AC232" s="15" t="str">
        <f t="shared" si="316"/>
        <v/>
      </c>
      <c r="AD232" s="15" t="str">
        <f t="shared" si="317"/>
        <v/>
      </c>
      <c r="AE232" s="16" t="str">
        <f t="shared" si="318"/>
        <v>0 - 0</v>
      </c>
      <c r="AF232" s="20" t="str">
        <f t="shared" si="396"/>
        <v>Not an offer</v>
      </c>
      <c r="AG232" s="276" t="str">
        <f t="shared" si="345"/>
        <v>Not an Offer</v>
      </c>
      <c r="AH232" s="150"/>
      <c r="AI232" s="254">
        <v>216</v>
      </c>
      <c r="AJ232" s="149" t="str">
        <f t="shared" si="346"/>
        <v>00-TAG</v>
      </c>
      <c r="AK232" s="254" t="b">
        <f t="shared" si="401"/>
        <v>0</v>
      </c>
      <c r="AL232" s="254">
        <f t="shared" si="319"/>
        <v>0</v>
      </c>
      <c r="AM232" s="254">
        <f t="shared" si="347"/>
        <v>0</v>
      </c>
      <c r="AN232" s="288">
        <f t="shared" si="320"/>
        <v>0</v>
      </c>
      <c r="AO232" s="288">
        <f>IF(AND($BU232=$BV232,BU232=AO$13),$J232&amp;$K232&amp;$L232&amp;$M232&amp;$N232&amp;$O232&amp;$P232&amp;$Q232&amp;$R232&amp;$S232&amp;$T232&amp;$U232,IFERROR(MATCH($AN232,AO$17:AO231,0),-1000))</f>
        <v>1</v>
      </c>
      <c r="AP232" s="288">
        <f>IF(AND($BU232=$BV232,BV232=AP$13),$J232&amp;$K232&amp;$L232&amp;$M232&amp;$N232&amp;$O232&amp;$P232&amp;$Q232&amp;$R232&amp;$S232&amp;$T232&amp;$U232,IFERROR(MATCH($AN232,AP$17:AP231,0),-1000))</f>
        <v>1</v>
      </c>
      <c r="AQ232" s="288">
        <f>IF(AND($BU232=$BV232,BW232=AQ$13),$J232&amp;$K232&amp;$L232&amp;$M232&amp;$N232&amp;$O232&amp;$P232&amp;$Q232&amp;$R232&amp;$S232&amp;$T232&amp;$U232,IFERROR(MATCH($AN232,AQ$17:AQ231,0),-1000))</f>
        <v>1</v>
      </c>
      <c r="AR232" s="288">
        <f>IF(AND($BU232=$BV232,BX232=AR$13),$J232&amp;$K232&amp;$L232&amp;$M232&amp;$N232&amp;$O232&amp;$P232&amp;$Q232&amp;$R232&amp;$S232&amp;$T232&amp;$U232,IFERROR(MATCH($AN232,AR$17:AR231,0),-1000))</f>
        <v>1</v>
      </c>
      <c r="AS232" s="254">
        <f t="shared" si="402"/>
        <v>0</v>
      </c>
      <c r="AT232" s="261" t="str">
        <f t="shared" si="321"/>
        <v/>
      </c>
      <c r="AU232" s="254" t="str">
        <f t="shared" si="322"/>
        <v/>
      </c>
      <c r="AV232" s="254" t="str">
        <f t="shared" si="323"/>
        <v/>
      </c>
      <c r="AW232" s="254" t="str">
        <f t="shared" si="324"/>
        <v/>
      </c>
      <c r="AX232" s="254" t="str">
        <f t="shared" si="325"/>
        <v/>
      </c>
      <c r="AY232" s="254" t="str">
        <f t="shared" si="326"/>
        <v/>
      </c>
      <c r="AZ232" s="254" t="str">
        <f t="shared" si="327"/>
        <v/>
      </c>
      <c r="BA232" s="254" t="str">
        <f t="shared" si="328"/>
        <v/>
      </c>
      <c r="BB232" s="254" t="str">
        <f t="shared" si="329"/>
        <v/>
      </c>
      <c r="BC232" s="254" t="str">
        <f t="shared" si="330"/>
        <v/>
      </c>
      <c r="BD232" s="254" t="str">
        <f t="shared" si="331"/>
        <v/>
      </c>
      <c r="BE232" s="262" t="str">
        <f t="shared" si="332"/>
        <v/>
      </c>
      <c r="BF232" s="263" t="str">
        <f t="shared" si="333"/>
        <v/>
      </c>
      <c r="BG232" s="254" t="str">
        <f t="shared" si="334"/>
        <v/>
      </c>
      <c r="BH232" s="254" t="str">
        <f t="shared" si="335"/>
        <v/>
      </c>
      <c r="BI232" s="254" t="str">
        <f t="shared" si="336"/>
        <v/>
      </c>
      <c r="BJ232" s="254" t="str">
        <f t="shared" si="337"/>
        <v/>
      </c>
      <c r="BK232" s="254" t="str">
        <f t="shared" si="338"/>
        <v/>
      </c>
      <c r="BL232" s="254" t="str">
        <f t="shared" si="339"/>
        <v/>
      </c>
      <c r="BM232" s="254" t="str">
        <f t="shared" si="340"/>
        <v/>
      </c>
      <c r="BN232" s="254" t="str">
        <f t="shared" si="341"/>
        <v/>
      </c>
      <c r="BO232" s="254" t="str">
        <f t="shared" si="342"/>
        <v/>
      </c>
      <c r="BP232" s="254" t="str">
        <f t="shared" si="343"/>
        <v/>
      </c>
      <c r="BQ232" s="264" t="str">
        <f t="shared" si="344"/>
        <v/>
      </c>
      <c r="BR232" s="261" t="str">
        <f t="shared" si="403"/>
        <v/>
      </c>
      <c r="BS232" s="254" t="str">
        <f t="shared" si="404"/>
        <v/>
      </c>
      <c r="BT232" s="254" t="str">
        <f t="shared" si="405"/>
        <v/>
      </c>
      <c r="BU232" s="265" t="str">
        <f t="shared" si="406"/>
        <v/>
      </c>
      <c r="BV232" s="263" t="str">
        <f t="shared" si="407"/>
        <v/>
      </c>
      <c r="BW232" s="254" t="str">
        <f t="shared" si="408"/>
        <v/>
      </c>
      <c r="BX232" s="254" t="str">
        <f t="shared" si="409"/>
        <v/>
      </c>
      <c r="BY232" s="264" t="str">
        <f t="shared" si="410"/>
        <v/>
      </c>
      <c r="BZ232" s="254" t="str">
        <f t="shared" si="411"/>
        <v/>
      </c>
      <c r="CA232" s="254">
        <f t="shared" si="348"/>
        <v>0</v>
      </c>
      <c r="CB232" s="254">
        <f t="shared" si="349"/>
        <v>0</v>
      </c>
      <c r="CC232" s="254">
        <f t="shared" si="350"/>
        <v>0</v>
      </c>
      <c r="CD232" s="254">
        <f t="shared" si="351"/>
        <v>0</v>
      </c>
      <c r="CE232" s="254">
        <f t="shared" si="352"/>
        <v>0</v>
      </c>
      <c r="CF232" s="254">
        <f t="shared" si="353"/>
        <v>0</v>
      </c>
      <c r="CG232" s="254">
        <f t="shared" si="354"/>
        <v>0</v>
      </c>
      <c r="CH232" s="254">
        <f t="shared" si="355"/>
        <v>0</v>
      </c>
      <c r="CI232" s="254">
        <f t="shared" si="356"/>
        <v>0</v>
      </c>
      <c r="CJ232" s="254">
        <f t="shared" si="357"/>
        <v>0</v>
      </c>
      <c r="CK232" s="254">
        <f t="shared" si="358"/>
        <v>0</v>
      </c>
      <c r="CL232" s="254">
        <f t="shared" si="359"/>
        <v>0</v>
      </c>
      <c r="CM232" s="254">
        <f t="shared" si="360"/>
        <v>0</v>
      </c>
      <c r="CN232" s="254">
        <f t="shared" si="361"/>
        <v>0</v>
      </c>
      <c r="CO232" s="254">
        <f t="shared" si="362"/>
        <v>0</v>
      </c>
      <c r="CP232" s="254">
        <f t="shared" si="363"/>
        <v>0</v>
      </c>
      <c r="CQ232" s="254">
        <f t="shared" si="364"/>
        <v>0</v>
      </c>
      <c r="CR232" s="254">
        <f t="shared" si="365"/>
        <v>0</v>
      </c>
      <c r="CS232" s="254">
        <f t="shared" si="366"/>
        <v>0</v>
      </c>
      <c r="CT232" s="254">
        <f t="shared" si="367"/>
        <v>0</v>
      </c>
      <c r="CU232" s="254">
        <f t="shared" si="368"/>
        <v>0</v>
      </c>
      <c r="CV232" s="254">
        <f t="shared" si="369"/>
        <v>0</v>
      </c>
      <c r="CW232" s="254">
        <f t="shared" si="370"/>
        <v>0</v>
      </c>
      <c r="CX232" s="254">
        <f t="shared" si="371"/>
        <v>0</v>
      </c>
      <c r="CY232" s="254">
        <f t="shared" si="372"/>
        <v>0</v>
      </c>
      <c r="CZ232" s="254">
        <f t="shared" si="373"/>
        <v>0</v>
      </c>
      <c r="DA232" s="254">
        <f t="shared" si="374"/>
        <v>0</v>
      </c>
      <c r="DB232" s="254">
        <f t="shared" si="375"/>
        <v>0</v>
      </c>
      <c r="DC232" s="254">
        <f t="shared" si="376"/>
        <v>0</v>
      </c>
      <c r="DD232" s="254">
        <f t="shared" si="377"/>
        <v>0</v>
      </c>
      <c r="DE232" s="254">
        <f t="shared" si="378"/>
        <v>0</v>
      </c>
      <c r="DF232" s="254">
        <f t="shared" si="379"/>
        <v>0</v>
      </c>
      <c r="DG232" s="254">
        <f t="shared" si="380"/>
        <v>0</v>
      </c>
      <c r="DH232" s="254">
        <f t="shared" si="381"/>
        <v>0</v>
      </c>
      <c r="DI232" s="254">
        <f t="shared" si="382"/>
        <v>0</v>
      </c>
      <c r="DJ232" s="254">
        <f t="shared" si="383"/>
        <v>0</v>
      </c>
      <c r="DK232" s="254">
        <f t="shared" si="384"/>
        <v>0</v>
      </c>
      <c r="DL232" s="254">
        <f t="shared" si="385"/>
        <v>0</v>
      </c>
      <c r="DM232" s="254">
        <f t="shared" si="386"/>
        <v>0</v>
      </c>
      <c r="DN232" s="254">
        <f t="shared" si="387"/>
        <v>0</v>
      </c>
      <c r="DO232" s="254">
        <f t="shared" si="388"/>
        <v>0</v>
      </c>
      <c r="DP232" s="254">
        <f t="shared" si="389"/>
        <v>0</v>
      </c>
      <c r="DQ232" s="254">
        <f t="shared" si="390"/>
        <v>0</v>
      </c>
      <c r="DR232" s="254">
        <f t="shared" si="391"/>
        <v>0</v>
      </c>
      <c r="DS232" s="254">
        <f t="shared" si="392"/>
        <v>0</v>
      </c>
      <c r="DT232" s="254">
        <f t="shared" si="393"/>
        <v>0</v>
      </c>
      <c r="DU232" s="254">
        <f t="shared" si="394"/>
        <v>0</v>
      </c>
      <c r="DV232" s="254">
        <f t="shared" si="395"/>
        <v>0</v>
      </c>
    </row>
    <row r="233" spans="1:126" ht="24" customHeight="1">
      <c r="A233" s="11" t="str">
        <f ca="1">IF(AG233&lt;&gt;"OK","",CONCATENATE(TEXT('Front Page'!$F$33,"000"),TEXT('Front Page'!$F$31,"000"),"-",LEFT('Front Page'!$R$53,5),"-",LEFT(D233,1),AJ233, "-",TEXT(B233,"000")))</f>
        <v/>
      </c>
      <c r="B233" s="12" t="str">
        <f>IFERROR(IF(E233="","",MAX(B$17:B232)+1),"")</f>
        <v/>
      </c>
      <c r="C233" s="13"/>
      <c r="D233" s="29" t="str">
        <f t="shared" si="397"/>
        <v>None</v>
      </c>
      <c r="E233" s="29" t="str">
        <f t="shared" si="398"/>
        <v/>
      </c>
      <c r="F233" s="29" t="str">
        <f t="shared" si="399"/>
        <v/>
      </c>
      <c r="G233" s="363"/>
      <c r="H233" s="364"/>
      <c r="I233" s="325" t="str">
        <f t="shared" si="400"/>
        <v>No</v>
      </c>
      <c r="J233" s="314">
        <v>0</v>
      </c>
      <c r="K233" s="312">
        <v>0</v>
      </c>
      <c r="L233" s="312">
        <v>0</v>
      </c>
      <c r="M233" s="312">
        <v>0</v>
      </c>
      <c r="N233" s="312">
        <v>0</v>
      </c>
      <c r="O233" s="312">
        <v>0</v>
      </c>
      <c r="P233" s="312">
        <v>0</v>
      </c>
      <c r="Q233" s="312">
        <v>0</v>
      </c>
      <c r="R233" s="312">
        <v>0</v>
      </c>
      <c r="S233" s="312">
        <v>0</v>
      </c>
      <c r="T233" s="312">
        <v>0</v>
      </c>
      <c r="U233" s="312">
        <v>0</v>
      </c>
      <c r="V233" s="313">
        <v>1</v>
      </c>
      <c r="W233" s="313">
        <v>1</v>
      </c>
      <c r="X233" s="312">
        <v>0</v>
      </c>
      <c r="Y233" s="312">
        <v>0</v>
      </c>
      <c r="Z233" s="312">
        <v>0</v>
      </c>
      <c r="AA233" s="14">
        <v>0</v>
      </c>
      <c r="AB233" s="317"/>
      <c r="AC233" s="15" t="str">
        <f t="shared" si="316"/>
        <v/>
      </c>
      <c r="AD233" s="15" t="str">
        <f t="shared" si="317"/>
        <v/>
      </c>
      <c r="AE233" s="16" t="str">
        <f t="shared" si="318"/>
        <v>0 - 0</v>
      </c>
      <c r="AF233" s="20" t="str">
        <f t="shared" si="396"/>
        <v>Not an offer</v>
      </c>
      <c r="AG233" s="276" t="str">
        <f t="shared" si="345"/>
        <v>Not an Offer</v>
      </c>
      <c r="AH233" s="150"/>
      <c r="AI233" s="254">
        <v>217</v>
      </c>
      <c r="AJ233" s="149" t="str">
        <f t="shared" si="346"/>
        <v>00-TAG</v>
      </c>
      <c r="AK233" s="254" t="b">
        <f t="shared" si="401"/>
        <v>0</v>
      </c>
      <c r="AL233" s="254">
        <f t="shared" si="319"/>
        <v>0</v>
      </c>
      <c r="AM233" s="254">
        <f t="shared" si="347"/>
        <v>0</v>
      </c>
      <c r="AN233" s="288">
        <f t="shared" si="320"/>
        <v>0</v>
      </c>
      <c r="AO233" s="288">
        <f>IF(AND($BU233=$BV233,BU233=AO$13),$J233&amp;$K233&amp;$L233&amp;$M233&amp;$N233&amp;$O233&amp;$P233&amp;$Q233&amp;$R233&amp;$S233&amp;$T233&amp;$U233,IFERROR(MATCH($AN233,AO$17:AO232,0),-1000))</f>
        <v>1</v>
      </c>
      <c r="AP233" s="288">
        <f>IF(AND($BU233=$BV233,BV233=AP$13),$J233&amp;$K233&amp;$L233&amp;$M233&amp;$N233&amp;$O233&amp;$P233&amp;$Q233&amp;$R233&amp;$S233&amp;$T233&amp;$U233,IFERROR(MATCH($AN233,AP$17:AP232,0),-1000))</f>
        <v>1</v>
      </c>
      <c r="AQ233" s="288">
        <f>IF(AND($BU233=$BV233,BW233=AQ$13),$J233&amp;$K233&amp;$L233&amp;$M233&amp;$N233&amp;$O233&amp;$P233&amp;$Q233&amp;$R233&amp;$S233&amp;$T233&amp;$U233,IFERROR(MATCH($AN233,AQ$17:AQ232,0),-1000))</f>
        <v>1</v>
      </c>
      <c r="AR233" s="288">
        <f>IF(AND($BU233=$BV233,BX233=AR$13),$J233&amp;$K233&amp;$L233&amp;$M233&amp;$N233&amp;$O233&amp;$P233&amp;$Q233&amp;$R233&amp;$S233&amp;$T233&amp;$U233,IFERROR(MATCH($AN233,AR$17:AR232,0),-1000))</f>
        <v>1</v>
      </c>
      <c r="AS233" s="254">
        <f t="shared" si="402"/>
        <v>0</v>
      </c>
      <c r="AT233" s="261" t="str">
        <f t="shared" si="321"/>
        <v/>
      </c>
      <c r="AU233" s="254" t="str">
        <f t="shared" si="322"/>
        <v/>
      </c>
      <c r="AV233" s="254" t="str">
        <f t="shared" si="323"/>
        <v/>
      </c>
      <c r="AW233" s="254" t="str">
        <f t="shared" si="324"/>
        <v/>
      </c>
      <c r="AX233" s="254" t="str">
        <f t="shared" si="325"/>
        <v/>
      </c>
      <c r="AY233" s="254" t="str">
        <f t="shared" si="326"/>
        <v/>
      </c>
      <c r="AZ233" s="254" t="str">
        <f t="shared" si="327"/>
        <v/>
      </c>
      <c r="BA233" s="254" t="str">
        <f t="shared" si="328"/>
        <v/>
      </c>
      <c r="BB233" s="254" t="str">
        <f t="shared" si="329"/>
        <v/>
      </c>
      <c r="BC233" s="254" t="str">
        <f t="shared" si="330"/>
        <v/>
      </c>
      <c r="BD233" s="254" t="str">
        <f t="shared" si="331"/>
        <v/>
      </c>
      <c r="BE233" s="262" t="str">
        <f t="shared" si="332"/>
        <v/>
      </c>
      <c r="BF233" s="263" t="str">
        <f t="shared" si="333"/>
        <v/>
      </c>
      <c r="BG233" s="254" t="str">
        <f t="shared" si="334"/>
        <v/>
      </c>
      <c r="BH233" s="254" t="str">
        <f t="shared" si="335"/>
        <v/>
      </c>
      <c r="BI233" s="254" t="str">
        <f t="shared" si="336"/>
        <v/>
      </c>
      <c r="BJ233" s="254" t="str">
        <f t="shared" si="337"/>
        <v/>
      </c>
      <c r="BK233" s="254" t="str">
        <f t="shared" si="338"/>
        <v/>
      </c>
      <c r="BL233" s="254" t="str">
        <f t="shared" si="339"/>
        <v/>
      </c>
      <c r="BM233" s="254" t="str">
        <f t="shared" si="340"/>
        <v/>
      </c>
      <c r="BN233" s="254" t="str">
        <f t="shared" si="341"/>
        <v/>
      </c>
      <c r="BO233" s="254" t="str">
        <f t="shared" si="342"/>
        <v/>
      </c>
      <c r="BP233" s="254" t="str">
        <f t="shared" si="343"/>
        <v/>
      </c>
      <c r="BQ233" s="264" t="str">
        <f t="shared" si="344"/>
        <v/>
      </c>
      <c r="BR233" s="261" t="str">
        <f t="shared" si="403"/>
        <v/>
      </c>
      <c r="BS233" s="254" t="str">
        <f t="shared" si="404"/>
        <v/>
      </c>
      <c r="BT233" s="254" t="str">
        <f t="shared" si="405"/>
        <v/>
      </c>
      <c r="BU233" s="265" t="str">
        <f t="shared" si="406"/>
        <v/>
      </c>
      <c r="BV233" s="263" t="str">
        <f t="shared" si="407"/>
        <v/>
      </c>
      <c r="BW233" s="254" t="str">
        <f t="shared" si="408"/>
        <v/>
      </c>
      <c r="BX233" s="254" t="str">
        <f t="shared" si="409"/>
        <v/>
      </c>
      <c r="BY233" s="264" t="str">
        <f t="shared" si="410"/>
        <v/>
      </c>
      <c r="BZ233" s="254" t="str">
        <f t="shared" si="411"/>
        <v/>
      </c>
      <c r="CA233" s="254">
        <f t="shared" si="348"/>
        <v>0</v>
      </c>
      <c r="CB233" s="254">
        <f t="shared" si="349"/>
        <v>0</v>
      </c>
      <c r="CC233" s="254">
        <f t="shared" si="350"/>
        <v>0</v>
      </c>
      <c r="CD233" s="254">
        <f t="shared" si="351"/>
        <v>0</v>
      </c>
      <c r="CE233" s="254">
        <f t="shared" si="352"/>
        <v>0</v>
      </c>
      <c r="CF233" s="254">
        <f t="shared" si="353"/>
        <v>0</v>
      </c>
      <c r="CG233" s="254">
        <f t="shared" si="354"/>
        <v>0</v>
      </c>
      <c r="CH233" s="254">
        <f t="shared" si="355"/>
        <v>0</v>
      </c>
      <c r="CI233" s="254">
        <f t="shared" si="356"/>
        <v>0</v>
      </c>
      <c r="CJ233" s="254">
        <f t="shared" si="357"/>
        <v>0</v>
      </c>
      <c r="CK233" s="254">
        <f t="shared" si="358"/>
        <v>0</v>
      </c>
      <c r="CL233" s="254">
        <f t="shared" si="359"/>
        <v>0</v>
      </c>
      <c r="CM233" s="254">
        <f t="shared" si="360"/>
        <v>0</v>
      </c>
      <c r="CN233" s="254">
        <f t="shared" si="361"/>
        <v>0</v>
      </c>
      <c r="CO233" s="254">
        <f t="shared" si="362"/>
        <v>0</v>
      </c>
      <c r="CP233" s="254">
        <f t="shared" si="363"/>
        <v>0</v>
      </c>
      <c r="CQ233" s="254">
        <f t="shared" si="364"/>
        <v>0</v>
      </c>
      <c r="CR233" s="254">
        <f t="shared" si="365"/>
        <v>0</v>
      </c>
      <c r="CS233" s="254">
        <f t="shared" si="366"/>
        <v>0</v>
      </c>
      <c r="CT233" s="254">
        <f t="shared" si="367"/>
        <v>0</v>
      </c>
      <c r="CU233" s="254">
        <f t="shared" si="368"/>
        <v>0</v>
      </c>
      <c r="CV233" s="254">
        <f t="shared" si="369"/>
        <v>0</v>
      </c>
      <c r="CW233" s="254">
        <f t="shared" si="370"/>
        <v>0</v>
      </c>
      <c r="CX233" s="254">
        <f t="shared" si="371"/>
        <v>0</v>
      </c>
      <c r="CY233" s="254">
        <f t="shared" si="372"/>
        <v>0</v>
      </c>
      <c r="CZ233" s="254">
        <f t="shared" si="373"/>
        <v>0</v>
      </c>
      <c r="DA233" s="254">
        <f t="shared" si="374"/>
        <v>0</v>
      </c>
      <c r="DB233" s="254">
        <f t="shared" si="375"/>
        <v>0</v>
      </c>
      <c r="DC233" s="254">
        <f t="shared" si="376"/>
        <v>0</v>
      </c>
      <c r="DD233" s="254">
        <f t="shared" si="377"/>
        <v>0</v>
      </c>
      <c r="DE233" s="254">
        <f t="shared" si="378"/>
        <v>0</v>
      </c>
      <c r="DF233" s="254">
        <f t="shared" si="379"/>
        <v>0</v>
      </c>
      <c r="DG233" s="254">
        <f t="shared" si="380"/>
        <v>0</v>
      </c>
      <c r="DH233" s="254">
        <f t="shared" si="381"/>
        <v>0</v>
      </c>
      <c r="DI233" s="254">
        <f t="shared" si="382"/>
        <v>0</v>
      </c>
      <c r="DJ233" s="254">
        <f t="shared" si="383"/>
        <v>0</v>
      </c>
      <c r="DK233" s="254">
        <f t="shared" si="384"/>
        <v>0</v>
      </c>
      <c r="DL233" s="254">
        <f t="shared" si="385"/>
        <v>0</v>
      </c>
      <c r="DM233" s="254">
        <f t="shared" si="386"/>
        <v>0</v>
      </c>
      <c r="DN233" s="254">
        <f t="shared" si="387"/>
        <v>0</v>
      </c>
      <c r="DO233" s="254">
        <f t="shared" si="388"/>
        <v>0</v>
      </c>
      <c r="DP233" s="254">
        <f t="shared" si="389"/>
        <v>0</v>
      </c>
      <c r="DQ233" s="254">
        <f t="shared" si="390"/>
        <v>0</v>
      </c>
      <c r="DR233" s="254">
        <f t="shared" si="391"/>
        <v>0</v>
      </c>
      <c r="DS233" s="254">
        <f t="shared" si="392"/>
        <v>0</v>
      </c>
      <c r="DT233" s="254">
        <f t="shared" si="393"/>
        <v>0</v>
      </c>
      <c r="DU233" s="254">
        <f t="shared" si="394"/>
        <v>0</v>
      </c>
      <c r="DV233" s="254">
        <f t="shared" si="395"/>
        <v>0</v>
      </c>
    </row>
    <row r="234" spans="1:126" ht="24" customHeight="1">
      <c r="A234" s="11" t="str">
        <f ca="1">IF(AG234&lt;&gt;"OK","",CONCATENATE(TEXT('Front Page'!$F$33,"000"),TEXT('Front Page'!$F$31,"000"),"-",LEFT('Front Page'!$R$53,5),"-",LEFT(D234,1),AJ234, "-",TEXT(B234,"000")))</f>
        <v/>
      </c>
      <c r="B234" s="12" t="str">
        <f>IFERROR(IF(E234="","",MAX(B$17:B233)+1),"")</f>
        <v/>
      </c>
      <c r="C234" s="13"/>
      <c r="D234" s="29" t="str">
        <f t="shared" si="397"/>
        <v>None</v>
      </c>
      <c r="E234" s="29" t="str">
        <f t="shared" si="398"/>
        <v/>
      </c>
      <c r="F234" s="29" t="str">
        <f t="shared" si="399"/>
        <v/>
      </c>
      <c r="G234" s="363"/>
      <c r="H234" s="364"/>
      <c r="I234" s="325" t="str">
        <f t="shared" si="400"/>
        <v>No</v>
      </c>
      <c r="J234" s="314">
        <v>0</v>
      </c>
      <c r="K234" s="312">
        <v>0</v>
      </c>
      <c r="L234" s="312">
        <v>0</v>
      </c>
      <c r="M234" s="312">
        <v>0</v>
      </c>
      <c r="N234" s="312">
        <v>0</v>
      </c>
      <c r="O234" s="312">
        <v>0</v>
      </c>
      <c r="P234" s="312">
        <v>0</v>
      </c>
      <c r="Q234" s="312">
        <v>0</v>
      </c>
      <c r="R234" s="312">
        <v>0</v>
      </c>
      <c r="S234" s="312">
        <v>0</v>
      </c>
      <c r="T234" s="312">
        <v>0</v>
      </c>
      <c r="U234" s="312">
        <v>0</v>
      </c>
      <c r="V234" s="313">
        <v>1</v>
      </c>
      <c r="W234" s="313">
        <v>1</v>
      </c>
      <c r="X234" s="312">
        <v>0</v>
      </c>
      <c r="Y234" s="312">
        <v>0</v>
      </c>
      <c r="Z234" s="312">
        <v>0</v>
      </c>
      <c r="AA234" s="14">
        <v>0</v>
      </c>
      <c r="AB234" s="317"/>
      <c r="AC234" s="15" t="str">
        <f t="shared" si="316"/>
        <v/>
      </c>
      <c r="AD234" s="15" t="str">
        <f t="shared" si="317"/>
        <v/>
      </c>
      <c r="AE234" s="16" t="str">
        <f t="shared" si="318"/>
        <v>0 - 0</v>
      </c>
      <c r="AF234" s="20" t="str">
        <f t="shared" si="396"/>
        <v>Not an offer</v>
      </c>
      <c r="AG234" s="276" t="str">
        <f t="shared" si="345"/>
        <v>Not an Offer</v>
      </c>
      <c r="AH234" s="150"/>
      <c r="AI234" s="254">
        <v>218</v>
      </c>
      <c r="AJ234" s="149" t="str">
        <f t="shared" si="346"/>
        <v>00-TAG</v>
      </c>
      <c r="AK234" s="254" t="b">
        <f t="shared" si="401"/>
        <v>0</v>
      </c>
      <c r="AL234" s="254">
        <f t="shared" si="319"/>
        <v>0</v>
      </c>
      <c r="AM234" s="254">
        <f t="shared" si="347"/>
        <v>0</v>
      </c>
      <c r="AN234" s="288">
        <f t="shared" si="320"/>
        <v>0</v>
      </c>
      <c r="AO234" s="288">
        <f>IF(AND($BU234=$BV234,BU234=AO$13),$J234&amp;$K234&amp;$L234&amp;$M234&amp;$N234&amp;$O234&amp;$P234&amp;$Q234&amp;$R234&amp;$S234&amp;$T234&amp;$U234,IFERROR(MATCH($AN234,AO$17:AO233,0),-1000))</f>
        <v>1</v>
      </c>
      <c r="AP234" s="288">
        <f>IF(AND($BU234=$BV234,BV234=AP$13),$J234&amp;$K234&amp;$L234&amp;$M234&amp;$N234&amp;$O234&amp;$P234&amp;$Q234&amp;$R234&amp;$S234&amp;$T234&amp;$U234,IFERROR(MATCH($AN234,AP$17:AP233,0),-1000))</f>
        <v>1</v>
      </c>
      <c r="AQ234" s="288">
        <f>IF(AND($BU234=$BV234,BW234=AQ$13),$J234&amp;$K234&amp;$L234&amp;$M234&amp;$N234&amp;$O234&amp;$P234&amp;$Q234&amp;$R234&amp;$S234&amp;$T234&amp;$U234,IFERROR(MATCH($AN234,AQ$17:AQ233,0),-1000))</f>
        <v>1</v>
      </c>
      <c r="AR234" s="288">
        <f>IF(AND($BU234=$BV234,BX234=AR$13),$J234&amp;$K234&amp;$L234&amp;$M234&amp;$N234&amp;$O234&amp;$P234&amp;$Q234&amp;$R234&amp;$S234&amp;$T234&amp;$U234,IFERROR(MATCH($AN234,AR$17:AR233,0),-1000))</f>
        <v>1</v>
      </c>
      <c r="AS234" s="254">
        <f t="shared" si="402"/>
        <v>0</v>
      </c>
      <c r="AT234" s="261" t="str">
        <f t="shared" si="321"/>
        <v/>
      </c>
      <c r="AU234" s="254" t="str">
        <f t="shared" si="322"/>
        <v/>
      </c>
      <c r="AV234" s="254" t="str">
        <f t="shared" si="323"/>
        <v/>
      </c>
      <c r="AW234" s="254" t="str">
        <f t="shared" si="324"/>
        <v/>
      </c>
      <c r="AX234" s="254" t="str">
        <f t="shared" si="325"/>
        <v/>
      </c>
      <c r="AY234" s="254" t="str">
        <f t="shared" si="326"/>
        <v/>
      </c>
      <c r="AZ234" s="254" t="str">
        <f t="shared" si="327"/>
        <v/>
      </c>
      <c r="BA234" s="254" t="str">
        <f t="shared" si="328"/>
        <v/>
      </c>
      <c r="BB234" s="254" t="str">
        <f t="shared" si="329"/>
        <v/>
      </c>
      <c r="BC234" s="254" t="str">
        <f t="shared" si="330"/>
        <v/>
      </c>
      <c r="BD234" s="254" t="str">
        <f t="shared" si="331"/>
        <v/>
      </c>
      <c r="BE234" s="262" t="str">
        <f t="shared" si="332"/>
        <v/>
      </c>
      <c r="BF234" s="263" t="str">
        <f t="shared" si="333"/>
        <v/>
      </c>
      <c r="BG234" s="254" t="str">
        <f t="shared" si="334"/>
        <v/>
      </c>
      <c r="BH234" s="254" t="str">
        <f t="shared" si="335"/>
        <v/>
      </c>
      <c r="BI234" s="254" t="str">
        <f t="shared" si="336"/>
        <v/>
      </c>
      <c r="BJ234" s="254" t="str">
        <f t="shared" si="337"/>
        <v/>
      </c>
      <c r="BK234" s="254" t="str">
        <f t="shared" si="338"/>
        <v/>
      </c>
      <c r="BL234" s="254" t="str">
        <f t="shared" si="339"/>
        <v/>
      </c>
      <c r="BM234" s="254" t="str">
        <f t="shared" si="340"/>
        <v/>
      </c>
      <c r="BN234" s="254" t="str">
        <f t="shared" si="341"/>
        <v/>
      </c>
      <c r="BO234" s="254" t="str">
        <f t="shared" si="342"/>
        <v/>
      </c>
      <c r="BP234" s="254" t="str">
        <f t="shared" si="343"/>
        <v/>
      </c>
      <c r="BQ234" s="264" t="str">
        <f t="shared" si="344"/>
        <v/>
      </c>
      <c r="BR234" s="261" t="str">
        <f t="shared" si="403"/>
        <v/>
      </c>
      <c r="BS234" s="254" t="str">
        <f t="shared" si="404"/>
        <v/>
      </c>
      <c r="BT234" s="254" t="str">
        <f t="shared" si="405"/>
        <v/>
      </c>
      <c r="BU234" s="265" t="str">
        <f t="shared" si="406"/>
        <v/>
      </c>
      <c r="BV234" s="263" t="str">
        <f t="shared" si="407"/>
        <v/>
      </c>
      <c r="BW234" s="254" t="str">
        <f t="shared" si="408"/>
        <v/>
      </c>
      <c r="BX234" s="254" t="str">
        <f t="shared" si="409"/>
        <v/>
      </c>
      <c r="BY234" s="264" t="str">
        <f t="shared" si="410"/>
        <v/>
      </c>
      <c r="BZ234" s="254" t="str">
        <f t="shared" si="411"/>
        <v/>
      </c>
      <c r="CA234" s="254">
        <f t="shared" si="348"/>
        <v>0</v>
      </c>
      <c r="CB234" s="254">
        <f t="shared" si="349"/>
        <v>0</v>
      </c>
      <c r="CC234" s="254">
        <f t="shared" si="350"/>
        <v>0</v>
      </c>
      <c r="CD234" s="254">
        <f t="shared" si="351"/>
        <v>0</v>
      </c>
      <c r="CE234" s="254">
        <f t="shared" si="352"/>
        <v>0</v>
      </c>
      <c r="CF234" s="254">
        <f t="shared" si="353"/>
        <v>0</v>
      </c>
      <c r="CG234" s="254">
        <f t="shared" si="354"/>
        <v>0</v>
      </c>
      <c r="CH234" s="254">
        <f t="shared" si="355"/>
        <v>0</v>
      </c>
      <c r="CI234" s="254">
        <f t="shared" si="356"/>
        <v>0</v>
      </c>
      <c r="CJ234" s="254">
        <f t="shared" si="357"/>
        <v>0</v>
      </c>
      <c r="CK234" s="254">
        <f t="shared" si="358"/>
        <v>0</v>
      </c>
      <c r="CL234" s="254">
        <f t="shared" si="359"/>
        <v>0</v>
      </c>
      <c r="CM234" s="254">
        <f t="shared" si="360"/>
        <v>0</v>
      </c>
      <c r="CN234" s="254">
        <f t="shared" si="361"/>
        <v>0</v>
      </c>
      <c r="CO234" s="254">
        <f t="shared" si="362"/>
        <v>0</v>
      </c>
      <c r="CP234" s="254">
        <f t="shared" si="363"/>
        <v>0</v>
      </c>
      <c r="CQ234" s="254">
        <f t="shared" si="364"/>
        <v>0</v>
      </c>
      <c r="CR234" s="254">
        <f t="shared" si="365"/>
        <v>0</v>
      </c>
      <c r="CS234" s="254">
        <f t="shared" si="366"/>
        <v>0</v>
      </c>
      <c r="CT234" s="254">
        <f t="shared" si="367"/>
        <v>0</v>
      </c>
      <c r="CU234" s="254">
        <f t="shared" si="368"/>
        <v>0</v>
      </c>
      <c r="CV234" s="254">
        <f t="shared" si="369"/>
        <v>0</v>
      </c>
      <c r="CW234" s="254">
        <f t="shared" si="370"/>
        <v>0</v>
      </c>
      <c r="CX234" s="254">
        <f t="shared" si="371"/>
        <v>0</v>
      </c>
      <c r="CY234" s="254">
        <f t="shared" si="372"/>
        <v>0</v>
      </c>
      <c r="CZ234" s="254">
        <f t="shared" si="373"/>
        <v>0</v>
      </c>
      <c r="DA234" s="254">
        <f t="shared" si="374"/>
        <v>0</v>
      </c>
      <c r="DB234" s="254">
        <f t="shared" si="375"/>
        <v>0</v>
      </c>
      <c r="DC234" s="254">
        <f t="shared" si="376"/>
        <v>0</v>
      </c>
      <c r="DD234" s="254">
        <f t="shared" si="377"/>
        <v>0</v>
      </c>
      <c r="DE234" s="254">
        <f t="shared" si="378"/>
        <v>0</v>
      </c>
      <c r="DF234" s="254">
        <f t="shared" si="379"/>
        <v>0</v>
      </c>
      <c r="DG234" s="254">
        <f t="shared" si="380"/>
        <v>0</v>
      </c>
      <c r="DH234" s="254">
        <f t="shared" si="381"/>
        <v>0</v>
      </c>
      <c r="DI234" s="254">
        <f t="shared" si="382"/>
        <v>0</v>
      </c>
      <c r="DJ234" s="254">
        <f t="shared" si="383"/>
        <v>0</v>
      </c>
      <c r="DK234" s="254">
        <f t="shared" si="384"/>
        <v>0</v>
      </c>
      <c r="DL234" s="254">
        <f t="shared" si="385"/>
        <v>0</v>
      </c>
      <c r="DM234" s="254">
        <f t="shared" si="386"/>
        <v>0</v>
      </c>
      <c r="DN234" s="254">
        <f t="shared" si="387"/>
        <v>0</v>
      </c>
      <c r="DO234" s="254">
        <f t="shared" si="388"/>
        <v>0</v>
      </c>
      <c r="DP234" s="254">
        <f t="shared" si="389"/>
        <v>0</v>
      </c>
      <c r="DQ234" s="254">
        <f t="shared" si="390"/>
        <v>0</v>
      </c>
      <c r="DR234" s="254">
        <f t="shared" si="391"/>
        <v>0</v>
      </c>
      <c r="DS234" s="254">
        <f t="shared" si="392"/>
        <v>0</v>
      </c>
      <c r="DT234" s="254">
        <f t="shared" si="393"/>
        <v>0</v>
      </c>
      <c r="DU234" s="254">
        <f t="shared" si="394"/>
        <v>0</v>
      </c>
      <c r="DV234" s="254">
        <f t="shared" si="395"/>
        <v>0</v>
      </c>
    </row>
    <row r="235" spans="1:126" ht="24" customHeight="1">
      <c r="A235" s="11" t="str">
        <f ca="1">IF(AG235&lt;&gt;"OK","",CONCATENATE(TEXT('Front Page'!$F$33,"000"),TEXT('Front Page'!$F$31,"000"),"-",LEFT('Front Page'!$R$53,5),"-",LEFT(D235,1),AJ235, "-",TEXT(B235,"000")))</f>
        <v/>
      </c>
      <c r="B235" s="12" t="str">
        <f>IFERROR(IF(E235="","",MAX(B$17:B234)+1),"")</f>
        <v/>
      </c>
      <c r="C235" s="13"/>
      <c r="D235" s="29" t="str">
        <f t="shared" si="397"/>
        <v>None</v>
      </c>
      <c r="E235" s="29" t="str">
        <f t="shared" si="398"/>
        <v/>
      </c>
      <c r="F235" s="29" t="str">
        <f t="shared" si="399"/>
        <v/>
      </c>
      <c r="G235" s="363"/>
      <c r="H235" s="364"/>
      <c r="I235" s="325" t="str">
        <f t="shared" si="400"/>
        <v>No</v>
      </c>
      <c r="J235" s="314">
        <v>0</v>
      </c>
      <c r="K235" s="312">
        <v>0</v>
      </c>
      <c r="L235" s="312">
        <v>0</v>
      </c>
      <c r="M235" s="312">
        <v>0</v>
      </c>
      <c r="N235" s="312">
        <v>0</v>
      </c>
      <c r="O235" s="312">
        <v>0</v>
      </c>
      <c r="P235" s="312">
        <v>0</v>
      </c>
      <c r="Q235" s="312">
        <v>0</v>
      </c>
      <c r="R235" s="312">
        <v>0</v>
      </c>
      <c r="S235" s="312">
        <v>0</v>
      </c>
      <c r="T235" s="312">
        <v>0</v>
      </c>
      <c r="U235" s="312">
        <v>0</v>
      </c>
      <c r="V235" s="313">
        <v>1</v>
      </c>
      <c r="W235" s="313">
        <v>1</v>
      </c>
      <c r="X235" s="312">
        <v>0</v>
      </c>
      <c r="Y235" s="312">
        <v>0</v>
      </c>
      <c r="Z235" s="312">
        <v>0</v>
      </c>
      <c r="AA235" s="14">
        <v>0</v>
      </c>
      <c r="AB235" s="317"/>
      <c r="AC235" s="15" t="str">
        <f t="shared" si="316"/>
        <v/>
      </c>
      <c r="AD235" s="15" t="str">
        <f t="shared" si="317"/>
        <v/>
      </c>
      <c r="AE235" s="16" t="str">
        <f t="shared" si="318"/>
        <v>0 - 0</v>
      </c>
      <c r="AF235" s="20" t="str">
        <f t="shared" si="396"/>
        <v>Not an offer</v>
      </c>
      <c r="AG235" s="276" t="str">
        <f t="shared" si="345"/>
        <v>Not an Offer</v>
      </c>
      <c r="AH235" s="150"/>
      <c r="AI235" s="254">
        <v>219</v>
      </c>
      <c r="AJ235" s="149" t="str">
        <f t="shared" si="346"/>
        <v>00-TAG</v>
      </c>
      <c r="AK235" s="254" t="b">
        <f t="shared" si="401"/>
        <v>0</v>
      </c>
      <c r="AL235" s="254">
        <f t="shared" si="319"/>
        <v>0</v>
      </c>
      <c r="AM235" s="254">
        <f t="shared" si="347"/>
        <v>0</v>
      </c>
      <c r="AN235" s="288">
        <f t="shared" si="320"/>
        <v>0</v>
      </c>
      <c r="AO235" s="288">
        <f>IF(AND($BU235=$BV235,BU235=AO$13),$J235&amp;$K235&amp;$L235&amp;$M235&amp;$N235&amp;$O235&amp;$P235&amp;$Q235&amp;$R235&amp;$S235&amp;$T235&amp;$U235,IFERROR(MATCH($AN235,AO$17:AO234,0),-1000))</f>
        <v>1</v>
      </c>
      <c r="AP235" s="288">
        <f>IF(AND($BU235=$BV235,BV235=AP$13),$J235&amp;$K235&amp;$L235&amp;$M235&amp;$N235&amp;$O235&amp;$P235&amp;$Q235&amp;$R235&amp;$S235&amp;$T235&amp;$U235,IFERROR(MATCH($AN235,AP$17:AP234,0),-1000))</f>
        <v>1</v>
      </c>
      <c r="AQ235" s="288">
        <f>IF(AND($BU235=$BV235,BW235=AQ$13),$J235&amp;$K235&amp;$L235&amp;$M235&amp;$N235&amp;$O235&amp;$P235&amp;$Q235&amp;$R235&amp;$S235&amp;$T235&amp;$U235,IFERROR(MATCH($AN235,AQ$17:AQ234,0),-1000))</f>
        <v>1</v>
      </c>
      <c r="AR235" s="288">
        <f>IF(AND($BU235=$BV235,BX235=AR$13),$J235&amp;$K235&amp;$L235&amp;$M235&amp;$N235&amp;$O235&amp;$P235&amp;$Q235&amp;$R235&amp;$S235&amp;$T235&amp;$U235,IFERROR(MATCH($AN235,AR$17:AR234,0),-1000))</f>
        <v>1</v>
      </c>
      <c r="AS235" s="254">
        <f t="shared" si="402"/>
        <v>0</v>
      </c>
      <c r="AT235" s="261" t="str">
        <f t="shared" si="321"/>
        <v/>
      </c>
      <c r="AU235" s="254" t="str">
        <f t="shared" si="322"/>
        <v/>
      </c>
      <c r="AV235" s="254" t="str">
        <f t="shared" si="323"/>
        <v/>
      </c>
      <c r="AW235" s="254" t="str">
        <f t="shared" si="324"/>
        <v/>
      </c>
      <c r="AX235" s="254" t="str">
        <f t="shared" si="325"/>
        <v/>
      </c>
      <c r="AY235" s="254" t="str">
        <f t="shared" si="326"/>
        <v/>
      </c>
      <c r="AZ235" s="254" t="str">
        <f t="shared" si="327"/>
        <v/>
      </c>
      <c r="BA235" s="254" t="str">
        <f t="shared" si="328"/>
        <v/>
      </c>
      <c r="BB235" s="254" t="str">
        <f t="shared" si="329"/>
        <v/>
      </c>
      <c r="BC235" s="254" t="str">
        <f t="shared" si="330"/>
        <v/>
      </c>
      <c r="BD235" s="254" t="str">
        <f t="shared" si="331"/>
        <v/>
      </c>
      <c r="BE235" s="262" t="str">
        <f t="shared" si="332"/>
        <v/>
      </c>
      <c r="BF235" s="263" t="str">
        <f t="shared" si="333"/>
        <v/>
      </c>
      <c r="BG235" s="254" t="str">
        <f t="shared" si="334"/>
        <v/>
      </c>
      <c r="BH235" s="254" t="str">
        <f t="shared" si="335"/>
        <v/>
      </c>
      <c r="BI235" s="254" t="str">
        <f t="shared" si="336"/>
        <v/>
      </c>
      <c r="BJ235" s="254" t="str">
        <f t="shared" si="337"/>
        <v/>
      </c>
      <c r="BK235" s="254" t="str">
        <f t="shared" si="338"/>
        <v/>
      </c>
      <c r="BL235" s="254" t="str">
        <f t="shared" si="339"/>
        <v/>
      </c>
      <c r="BM235" s="254" t="str">
        <f t="shared" si="340"/>
        <v/>
      </c>
      <c r="BN235" s="254" t="str">
        <f t="shared" si="341"/>
        <v/>
      </c>
      <c r="BO235" s="254" t="str">
        <f t="shared" si="342"/>
        <v/>
      </c>
      <c r="BP235" s="254" t="str">
        <f t="shared" si="343"/>
        <v/>
      </c>
      <c r="BQ235" s="264" t="str">
        <f t="shared" si="344"/>
        <v/>
      </c>
      <c r="BR235" s="261" t="str">
        <f t="shared" si="403"/>
        <v/>
      </c>
      <c r="BS235" s="254" t="str">
        <f t="shared" si="404"/>
        <v/>
      </c>
      <c r="BT235" s="254" t="str">
        <f t="shared" si="405"/>
        <v/>
      </c>
      <c r="BU235" s="265" t="str">
        <f t="shared" si="406"/>
        <v/>
      </c>
      <c r="BV235" s="263" t="str">
        <f t="shared" si="407"/>
        <v/>
      </c>
      <c r="BW235" s="254" t="str">
        <f t="shared" si="408"/>
        <v/>
      </c>
      <c r="BX235" s="254" t="str">
        <f t="shared" si="409"/>
        <v/>
      </c>
      <c r="BY235" s="264" t="str">
        <f t="shared" si="410"/>
        <v/>
      </c>
      <c r="BZ235" s="254" t="str">
        <f t="shared" si="411"/>
        <v/>
      </c>
      <c r="CA235" s="254">
        <f t="shared" si="348"/>
        <v>0</v>
      </c>
      <c r="CB235" s="254">
        <f t="shared" si="349"/>
        <v>0</v>
      </c>
      <c r="CC235" s="254">
        <f t="shared" si="350"/>
        <v>0</v>
      </c>
      <c r="CD235" s="254">
        <f t="shared" si="351"/>
        <v>0</v>
      </c>
      <c r="CE235" s="254">
        <f t="shared" si="352"/>
        <v>0</v>
      </c>
      <c r="CF235" s="254">
        <f t="shared" si="353"/>
        <v>0</v>
      </c>
      <c r="CG235" s="254">
        <f t="shared" si="354"/>
        <v>0</v>
      </c>
      <c r="CH235" s="254">
        <f t="shared" si="355"/>
        <v>0</v>
      </c>
      <c r="CI235" s="254">
        <f t="shared" si="356"/>
        <v>0</v>
      </c>
      <c r="CJ235" s="254">
        <f t="shared" si="357"/>
        <v>0</v>
      </c>
      <c r="CK235" s="254">
        <f t="shared" si="358"/>
        <v>0</v>
      </c>
      <c r="CL235" s="254">
        <f t="shared" si="359"/>
        <v>0</v>
      </c>
      <c r="CM235" s="254">
        <f t="shared" si="360"/>
        <v>0</v>
      </c>
      <c r="CN235" s="254">
        <f t="shared" si="361"/>
        <v>0</v>
      </c>
      <c r="CO235" s="254">
        <f t="shared" si="362"/>
        <v>0</v>
      </c>
      <c r="CP235" s="254">
        <f t="shared" si="363"/>
        <v>0</v>
      </c>
      <c r="CQ235" s="254">
        <f t="shared" si="364"/>
        <v>0</v>
      </c>
      <c r="CR235" s="254">
        <f t="shared" si="365"/>
        <v>0</v>
      </c>
      <c r="CS235" s="254">
        <f t="shared" si="366"/>
        <v>0</v>
      </c>
      <c r="CT235" s="254">
        <f t="shared" si="367"/>
        <v>0</v>
      </c>
      <c r="CU235" s="254">
        <f t="shared" si="368"/>
        <v>0</v>
      </c>
      <c r="CV235" s="254">
        <f t="shared" si="369"/>
        <v>0</v>
      </c>
      <c r="CW235" s="254">
        <f t="shared" si="370"/>
        <v>0</v>
      </c>
      <c r="CX235" s="254">
        <f t="shared" si="371"/>
        <v>0</v>
      </c>
      <c r="CY235" s="254">
        <f t="shared" si="372"/>
        <v>0</v>
      </c>
      <c r="CZ235" s="254">
        <f t="shared" si="373"/>
        <v>0</v>
      </c>
      <c r="DA235" s="254">
        <f t="shared" si="374"/>
        <v>0</v>
      </c>
      <c r="DB235" s="254">
        <f t="shared" si="375"/>
        <v>0</v>
      </c>
      <c r="DC235" s="254">
        <f t="shared" si="376"/>
        <v>0</v>
      </c>
      <c r="DD235" s="254">
        <f t="shared" si="377"/>
        <v>0</v>
      </c>
      <c r="DE235" s="254">
        <f t="shared" si="378"/>
        <v>0</v>
      </c>
      <c r="DF235" s="254">
        <f t="shared" si="379"/>
        <v>0</v>
      </c>
      <c r="DG235" s="254">
        <f t="shared" si="380"/>
        <v>0</v>
      </c>
      <c r="DH235" s="254">
        <f t="shared" si="381"/>
        <v>0</v>
      </c>
      <c r="DI235" s="254">
        <f t="shared" si="382"/>
        <v>0</v>
      </c>
      <c r="DJ235" s="254">
        <f t="shared" si="383"/>
        <v>0</v>
      </c>
      <c r="DK235" s="254">
        <f t="shared" si="384"/>
        <v>0</v>
      </c>
      <c r="DL235" s="254">
        <f t="shared" si="385"/>
        <v>0</v>
      </c>
      <c r="DM235" s="254">
        <f t="shared" si="386"/>
        <v>0</v>
      </c>
      <c r="DN235" s="254">
        <f t="shared" si="387"/>
        <v>0</v>
      </c>
      <c r="DO235" s="254">
        <f t="shared" si="388"/>
        <v>0</v>
      </c>
      <c r="DP235" s="254">
        <f t="shared" si="389"/>
        <v>0</v>
      </c>
      <c r="DQ235" s="254">
        <f t="shared" si="390"/>
        <v>0</v>
      </c>
      <c r="DR235" s="254">
        <f t="shared" si="391"/>
        <v>0</v>
      </c>
      <c r="DS235" s="254">
        <f t="shared" si="392"/>
        <v>0</v>
      </c>
      <c r="DT235" s="254">
        <f t="shared" si="393"/>
        <v>0</v>
      </c>
      <c r="DU235" s="254">
        <f t="shared" si="394"/>
        <v>0</v>
      </c>
      <c r="DV235" s="254">
        <f t="shared" si="395"/>
        <v>0</v>
      </c>
    </row>
    <row r="236" spans="1:126" ht="24" customHeight="1">
      <c r="A236" s="11" t="str">
        <f ca="1">IF(AG236&lt;&gt;"OK","",CONCATENATE(TEXT('Front Page'!$F$33,"000"),TEXT('Front Page'!$F$31,"000"),"-",LEFT('Front Page'!$R$53,5),"-",LEFT(D236,1),AJ236, "-",TEXT(B236,"000")))</f>
        <v/>
      </c>
      <c r="B236" s="12" t="str">
        <f>IFERROR(IF(E236="","",MAX(B$17:B235)+1),"")</f>
        <v/>
      </c>
      <c r="C236" s="13"/>
      <c r="D236" s="29" t="str">
        <f t="shared" si="397"/>
        <v>None</v>
      </c>
      <c r="E236" s="29" t="str">
        <f t="shared" si="398"/>
        <v/>
      </c>
      <c r="F236" s="29" t="str">
        <f t="shared" si="399"/>
        <v/>
      </c>
      <c r="G236" s="363"/>
      <c r="H236" s="364"/>
      <c r="I236" s="325" t="str">
        <f t="shared" si="400"/>
        <v>No</v>
      </c>
      <c r="J236" s="314">
        <v>0</v>
      </c>
      <c r="K236" s="312">
        <v>0</v>
      </c>
      <c r="L236" s="312">
        <v>0</v>
      </c>
      <c r="M236" s="312">
        <v>0</v>
      </c>
      <c r="N236" s="312">
        <v>0</v>
      </c>
      <c r="O236" s="312">
        <v>0</v>
      </c>
      <c r="P236" s="312">
        <v>0</v>
      </c>
      <c r="Q236" s="312">
        <v>0</v>
      </c>
      <c r="R236" s="312">
        <v>0</v>
      </c>
      <c r="S236" s="312">
        <v>0</v>
      </c>
      <c r="T236" s="312">
        <v>0</v>
      </c>
      <c r="U236" s="312">
        <v>0</v>
      </c>
      <c r="V236" s="313">
        <v>1</v>
      </c>
      <c r="W236" s="313">
        <v>1</v>
      </c>
      <c r="X236" s="312">
        <v>0</v>
      </c>
      <c r="Y236" s="312">
        <v>0</v>
      </c>
      <c r="Z236" s="312">
        <v>0</v>
      </c>
      <c r="AA236" s="14">
        <v>0</v>
      </c>
      <c r="AB236" s="317"/>
      <c r="AC236" s="15" t="str">
        <f t="shared" si="316"/>
        <v/>
      </c>
      <c r="AD236" s="15" t="str">
        <f t="shared" si="317"/>
        <v/>
      </c>
      <c r="AE236" s="16" t="str">
        <f t="shared" si="318"/>
        <v>0 - 0</v>
      </c>
      <c r="AF236" s="20" t="str">
        <f t="shared" si="396"/>
        <v>Not an offer</v>
      </c>
      <c r="AG236" s="276" t="str">
        <f t="shared" si="345"/>
        <v>Not an Offer</v>
      </c>
      <c r="AH236" s="150"/>
      <c r="AI236" s="254">
        <v>220</v>
      </c>
      <c r="AJ236" s="149" t="str">
        <f t="shared" si="346"/>
        <v>00-TAG</v>
      </c>
      <c r="AK236" s="254" t="b">
        <f t="shared" si="401"/>
        <v>0</v>
      </c>
      <c r="AL236" s="254">
        <f t="shared" si="319"/>
        <v>0</v>
      </c>
      <c r="AM236" s="254">
        <f t="shared" si="347"/>
        <v>0</v>
      </c>
      <c r="AN236" s="288">
        <f t="shared" si="320"/>
        <v>0</v>
      </c>
      <c r="AO236" s="288">
        <f>IF(AND($BU236=$BV236,BU236=AO$13),$J236&amp;$K236&amp;$L236&amp;$M236&amp;$N236&amp;$O236&amp;$P236&amp;$Q236&amp;$R236&amp;$S236&amp;$T236&amp;$U236,IFERROR(MATCH($AN236,AO$17:AO235,0),-1000))</f>
        <v>1</v>
      </c>
      <c r="AP236" s="288">
        <f>IF(AND($BU236=$BV236,BV236=AP$13),$J236&amp;$K236&amp;$L236&amp;$M236&amp;$N236&amp;$O236&amp;$P236&amp;$Q236&amp;$R236&amp;$S236&amp;$T236&amp;$U236,IFERROR(MATCH($AN236,AP$17:AP235,0),-1000))</f>
        <v>1</v>
      </c>
      <c r="AQ236" s="288">
        <f>IF(AND($BU236=$BV236,BW236=AQ$13),$J236&amp;$K236&amp;$L236&amp;$M236&amp;$N236&amp;$O236&amp;$P236&amp;$Q236&amp;$R236&amp;$S236&amp;$T236&amp;$U236,IFERROR(MATCH($AN236,AQ$17:AQ235,0),-1000))</f>
        <v>1</v>
      </c>
      <c r="AR236" s="288">
        <f>IF(AND($BU236=$BV236,BX236=AR$13),$J236&amp;$K236&amp;$L236&amp;$M236&amp;$N236&amp;$O236&amp;$P236&amp;$Q236&amp;$R236&amp;$S236&amp;$T236&amp;$U236,IFERROR(MATCH($AN236,AR$17:AR235,0),-1000))</f>
        <v>1</v>
      </c>
      <c r="AS236" s="254">
        <f t="shared" si="402"/>
        <v>0</v>
      </c>
      <c r="AT236" s="261" t="str">
        <f t="shared" si="321"/>
        <v/>
      </c>
      <c r="AU236" s="254" t="str">
        <f t="shared" si="322"/>
        <v/>
      </c>
      <c r="AV236" s="254" t="str">
        <f t="shared" si="323"/>
        <v/>
      </c>
      <c r="AW236" s="254" t="str">
        <f t="shared" si="324"/>
        <v/>
      </c>
      <c r="AX236" s="254" t="str">
        <f t="shared" si="325"/>
        <v/>
      </c>
      <c r="AY236" s="254" t="str">
        <f t="shared" si="326"/>
        <v/>
      </c>
      <c r="AZ236" s="254" t="str">
        <f t="shared" si="327"/>
        <v/>
      </c>
      <c r="BA236" s="254" t="str">
        <f t="shared" si="328"/>
        <v/>
      </c>
      <c r="BB236" s="254" t="str">
        <f t="shared" si="329"/>
        <v/>
      </c>
      <c r="BC236" s="254" t="str">
        <f t="shared" si="330"/>
        <v/>
      </c>
      <c r="BD236" s="254" t="str">
        <f t="shared" si="331"/>
        <v/>
      </c>
      <c r="BE236" s="262" t="str">
        <f t="shared" si="332"/>
        <v/>
      </c>
      <c r="BF236" s="263" t="str">
        <f t="shared" si="333"/>
        <v/>
      </c>
      <c r="BG236" s="254" t="str">
        <f t="shared" si="334"/>
        <v/>
      </c>
      <c r="BH236" s="254" t="str">
        <f t="shared" si="335"/>
        <v/>
      </c>
      <c r="BI236" s="254" t="str">
        <f t="shared" si="336"/>
        <v/>
      </c>
      <c r="BJ236" s="254" t="str">
        <f t="shared" si="337"/>
        <v/>
      </c>
      <c r="BK236" s="254" t="str">
        <f t="shared" si="338"/>
        <v/>
      </c>
      <c r="BL236" s="254" t="str">
        <f t="shared" si="339"/>
        <v/>
      </c>
      <c r="BM236" s="254" t="str">
        <f t="shared" si="340"/>
        <v/>
      </c>
      <c r="BN236" s="254" t="str">
        <f t="shared" si="341"/>
        <v/>
      </c>
      <c r="BO236" s="254" t="str">
        <f t="shared" si="342"/>
        <v/>
      </c>
      <c r="BP236" s="254" t="str">
        <f t="shared" si="343"/>
        <v/>
      </c>
      <c r="BQ236" s="264" t="str">
        <f t="shared" si="344"/>
        <v/>
      </c>
      <c r="BR236" s="261" t="str">
        <f t="shared" si="403"/>
        <v/>
      </c>
      <c r="BS236" s="254" t="str">
        <f t="shared" si="404"/>
        <v/>
      </c>
      <c r="BT236" s="254" t="str">
        <f t="shared" si="405"/>
        <v/>
      </c>
      <c r="BU236" s="265" t="str">
        <f t="shared" si="406"/>
        <v/>
      </c>
      <c r="BV236" s="263" t="str">
        <f t="shared" si="407"/>
        <v/>
      </c>
      <c r="BW236" s="254" t="str">
        <f t="shared" si="408"/>
        <v/>
      </c>
      <c r="BX236" s="254" t="str">
        <f t="shared" si="409"/>
        <v/>
      </c>
      <c r="BY236" s="264" t="str">
        <f t="shared" si="410"/>
        <v/>
      </c>
      <c r="BZ236" s="254" t="str">
        <f t="shared" si="411"/>
        <v/>
      </c>
      <c r="CA236" s="254">
        <f t="shared" si="348"/>
        <v>0</v>
      </c>
      <c r="CB236" s="254">
        <f t="shared" si="349"/>
        <v>0</v>
      </c>
      <c r="CC236" s="254">
        <f t="shared" si="350"/>
        <v>0</v>
      </c>
      <c r="CD236" s="254">
        <f t="shared" si="351"/>
        <v>0</v>
      </c>
      <c r="CE236" s="254">
        <f t="shared" si="352"/>
        <v>0</v>
      </c>
      <c r="CF236" s="254">
        <f t="shared" si="353"/>
        <v>0</v>
      </c>
      <c r="CG236" s="254">
        <f t="shared" si="354"/>
        <v>0</v>
      </c>
      <c r="CH236" s="254">
        <f t="shared" si="355"/>
        <v>0</v>
      </c>
      <c r="CI236" s="254">
        <f t="shared" si="356"/>
        <v>0</v>
      </c>
      <c r="CJ236" s="254">
        <f t="shared" si="357"/>
        <v>0</v>
      </c>
      <c r="CK236" s="254">
        <f t="shared" si="358"/>
        <v>0</v>
      </c>
      <c r="CL236" s="254">
        <f t="shared" si="359"/>
        <v>0</v>
      </c>
      <c r="CM236" s="254">
        <f t="shared" si="360"/>
        <v>0</v>
      </c>
      <c r="CN236" s="254">
        <f t="shared" si="361"/>
        <v>0</v>
      </c>
      <c r="CO236" s="254">
        <f t="shared" si="362"/>
        <v>0</v>
      </c>
      <c r="CP236" s="254">
        <f t="shared" si="363"/>
        <v>0</v>
      </c>
      <c r="CQ236" s="254">
        <f t="shared" si="364"/>
        <v>0</v>
      </c>
      <c r="CR236" s="254">
        <f t="shared" si="365"/>
        <v>0</v>
      </c>
      <c r="CS236" s="254">
        <f t="shared" si="366"/>
        <v>0</v>
      </c>
      <c r="CT236" s="254">
        <f t="shared" si="367"/>
        <v>0</v>
      </c>
      <c r="CU236" s="254">
        <f t="shared" si="368"/>
        <v>0</v>
      </c>
      <c r="CV236" s="254">
        <f t="shared" si="369"/>
        <v>0</v>
      </c>
      <c r="CW236" s="254">
        <f t="shared" si="370"/>
        <v>0</v>
      </c>
      <c r="CX236" s="254">
        <f t="shared" si="371"/>
        <v>0</v>
      </c>
      <c r="CY236" s="254">
        <f t="shared" si="372"/>
        <v>0</v>
      </c>
      <c r="CZ236" s="254">
        <f t="shared" si="373"/>
        <v>0</v>
      </c>
      <c r="DA236" s="254">
        <f t="shared" si="374"/>
        <v>0</v>
      </c>
      <c r="DB236" s="254">
        <f t="shared" si="375"/>
        <v>0</v>
      </c>
      <c r="DC236" s="254">
        <f t="shared" si="376"/>
        <v>0</v>
      </c>
      <c r="DD236" s="254">
        <f t="shared" si="377"/>
        <v>0</v>
      </c>
      <c r="DE236" s="254">
        <f t="shared" si="378"/>
        <v>0</v>
      </c>
      <c r="DF236" s="254">
        <f t="shared" si="379"/>
        <v>0</v>
      </c>
      <c r="DG236" s="254">
        <f t="shared" si="380"/>
        <v>0</v>
      </c>
      <c r="DH236" s="254">
        <f t="shared" si="381"/>
        <v>0</v>
      </c>
      <c r="DI236" s="254">
        <f t="shared" si="382"/>
        <v>0</v>
      </c>
      <c r="DJ236" s="254">
        <f t="shared" si="383"/>
        <v>0</v>
      </c>
      <c r="DK236" s="254">
        <f t="shared" si="384"/>
        <v>0</v>
      </c>
      <c r="DL236" s="254">
        <f t="shared" si="385"/>
        <v>0</v>
      </c>
      <c r="DM236" s="254">
        <f t="shared" si="386"/>
        <v>0</v>
      </c>
      <c r="DN236" s="254">
        <f t="shared" si="387"/>
        <v>0</v>
      </c>
      <c r="DO236" s="254">
        <f t="shared" si="388"/>
        <v>0</v>
      </c>
      <c r="DP236" s="254">
        <f t="shared" si="389"/>
        <v>0</v>
      </c>
      <c r="DQ236" s="254">
        <f t="shared" si="390"/>
        <v>0</v>
      </c>
      <c r="DR236" s="254">
        <f t="shared" si="391"/>
        <v>0</v>
      </c>
      <c r="DS236" s="254">
        <f t="shared" si="392"/>
        <v>0</v>
      </c>
      <c r="DT236" s="254">
        <f t="shared" si="393"/>
        <v>0</v>
      </c>
      <c r="DU236" s="254">
        <f t="shared" si="394"/>
        <v>0</v>
      </c>
      <c r="DV236" s="254">
        <f t="shared" si="395"/>
        <v>0</v>
      </c>
    </row>
    <row r="237" spans="1:126" ht="24" customHeight="1">
      <c r="A237" s="11" t="str">
        <f ca="1">IF(AG237&lt;&gt;"OK","",CONCATENATE(TEXT('Front Page'!$F$33,"000"),TEXT('Front Page'!$F$31,"000"),"-",LEFT('Front Page'!$R$53,5),"-",LEFT(D237,1),AJ237, "-",TEXT(B237,"000")))</f>
        <v/>
      </c>
      <c r="B237" s="12" t="str">
        <f>IFERROR(IF(E237="","",MAX(B$17:B236)+1),"")</f>
        <v/>
      </c>
      <c r="C237" s="13"/>
      <c r="D237" s="29" t="str">
        <f t="shared" si="397"/>
        <v>None</v>
      </c>
      <c r="E237" s="29" t="str">
        <f t="shared" si="398"/>
        <v/>
      </c>
      <c r="F237" s="29" t="str">
        <f t="shared" si="399"/>
        <v/>
      </c>
      <c r="G237" s="363"/>
      <c r="H237" s="364"/>
      <c r="I237" s="325" t="str">
        <f t="shared" si="400"/>
        <v>No</v>
      </c>
      <c r="J237" s="314">
        <v>0</v>
      </c>
      <c r="K237" s="312">
        <v>0</v>
      </c>
      <c r="L237" s="312">
        <v>0</v>
      </c>
      <c r="M237" s="312">
        <v>0</v>
      </c>
      <c r="N237" s="312">
        <v>0</v>
      </c>
      <c r="O237" s="312">
        <v>0</v>
      </c>
      <c r="P237" s="312">
        <v>0</v>
      </c>
      <c r="Q237" s="312">
        <v>0</v>
      </c>
      <c r="R237" s="312">
        <v>0</v>
      </c>
      <c r="S237" s="312">
        <v>0</v>
      </c>
      <c r="T237" s="312">
        <v>0</v>
      </c>
      <c r="U237" s="312">
        <v>0</v>
      </c>
      <c r="V237" s="313">
        <v>1</v>
      </c>
      <c r="W237" s="313">
        <v>1</v>
      </c>
      <c r="X237" s="312">
        <v>0</v>
      </c>
      <c r="Y237" s="312">
        <v>0</v>
      </c>
      <c r="Z237" s="312">
        <v>0</v>
      </c>
      <c r="AA237" s="14">
        <v>0</v>
      </c>
      <c r="AB237" s="317"/>
      <c r="AC237" s="15" t="str">
        <f t="shared" si="316"/>
        <v/>
      </c>
      <c r="AD237" s="15" t="str">
        <f t="shared" si="317"/>
        <v/>
      </c>
      <c r="AE237" s="16" t="str">
        <f t="shared" si="318"/>
        <v>0 - 0</v>
      </c>
      <c r="AF237" s="20" t="str">
        <f t="shared" si="396"/>
        <v>Not an offer</v>
      </c>
      <c r="AG237" s="276" t="str">
        <f t="shared" si="345"/>
        <v>Not an Offer</v>
      </c>
      <c r="AH237" s="150"/>
      <c r="AI237" s="254">
        <v>221</v>
      </c>
      <c r="AJ237" s="149" t="str">
        <f t="shared" si="346"/>
        <v>00-TAG</v>
      </c>
      <c r="AK237" s="254" t="b">
        <f t="shared" si="401"/>
        <v>0</v>
      </c>
      <c r="AL237" s="254">
        <f t="shared" si="319"/>
        <v>0</v>
      </c>
      <c r="AM237" s="254">
        <f t="shared" si="347"/>
        <v>0</v>
      </c>
      <c r="AN237" s="288">
        <f t="shared" si="320"/>
        <v>0</v>
      </c>
      <c r="AO237" s="288">
        <f>IF(AND($BU237=$BV237,BU237=AO$13),$J237&amp;$K237&amp;$L237&amp;$M237&amp;$N237&amp;$O237&amp;$P237&amp;$Q237&amp;$R237&amp;$S237&amp;$T237&amp;$U237,IFERROR(MATCH($AN237,AO$17:AO236,0),-1000))</f>
        <v>1</v>
      </c>
      <c r="AP237" s="288">
        <f>IF(AND($BU237=$BV237,BV237=AP$13),$J237&amp;$K237&amp;$L237&amp;$M237&amp;$N237&amp;$O237&amp;$P237&amp;$Q237&amp;$R237&amp;$S237&amp;$T237&amp;$U237,IFERROR(MATCH($AN237,AP$17:AP236,0),-1000))</f>
        <v>1</v>
      </c>
      <c r="AQ237" s="288">
        <f>IF(AND($BU237=$BV237,BW237=AQ$13),$J237&amp;$K237&amp;$L237&amp;$M237&amp;$N237&amp;$O237&amp;$P237&amp;$Q237&amp;$R237&amp;$S237&amp;$T237&amp;$U237,IFERROR(MATCH($AN237,AQ$17:AQ236,0),-1000))</f>
        <v>1</v>
      </c>
      <c r="AR237" s="288">
        <f>IF(AND($BU237=$BV237,BX237=AR$13),$J237&amp;$K237&amp;$L237&amp;$M237&amp;$N237&amp;$O237&amp;$P237&amp;$Q237&amp;$R237&amp;$S237&amp;$T237&amp;$U237,IFERROR(MATCH($AN237,AR$17:AR236,0),-1000))</f>
        <v>1</v>
      </c>
      <c r="AS237" s="254">
        <f t="shared" si="402"/>
        <v>0</v>
      </c>
      <c r="AT237" s="261" t="str">
        <f t="shared" si="321"/>
        <v/>
      </c>
      <c r="AU237" s="254" t="str">
        <f t="shared" si="322"/>
        <v/>
      </c>
      <c r="AV237" s="254" t="str">
        <f t="shared" si="323"/>
        <v/>
      </c>
      <c r="AW237" s="254" t="str">
        <f t="shared" si="324"/>
        <v/>
      </c>
      <c r="AX237" s="254" t="str">
        <f t="shared" si="325"/>
        <v/>
      </c>
      <c r="AY237" s="254" t="str">
        <f t="shared" si="326"/>
        <v/>
      </c>
      <c r="AZ237" s="254" t="str">
        <f t="shared" si="327"/>
        <v/>
      </c>
      <c r="BA237" s="254" t="str">
        <f t="shared" si="328"/>
        <v/>
      </c>
      <c r="BB237" s="254" t="str">
        <f t="shared" si="329"/>
        <v/>
      </c>
      <c r="BC237" s="254" t="str">
        <f t="shared" si="330"/>
        <v/>
      </c>
      <c r="BD237" s="254" t="str">
        <f t="shared" si="331"/>
        <v/>
      </c>
      <c r="BE237" s="262" t="str">
        <f t="shared" si="332"/>
        <v/>
      </c>
      <c r="BF237" s="263" t="str">
        <f t="shared" si="333"/>
        <v/>
      </c>
      <c r="BG237" s="254" t="str">
        <f t="shared" si="334"/>
        <v/>
      </c>
      <c r="BH237" s="254" t="str">
        <f t="shared" si="335"/>
        <v/>
      </c>
      <c r="BI237" s="254" t="str">
        <f t="shared" si="336"/>
        <v/>
      </c>
      <c r="BJ237" s="254" t="str">
        <f t="shared" si="337"/>
        <v/>
      </c>
      <c r="BK237" s="254" t="str">
        <f t="shared" si="338"/>
        <v/>
      </c>
      <c r="BL237" s="254" t="str">
        <f t="shared" si="339"/>
        <v/>
      </c>
      <c r="BM237" s="254" t="str">
        <f t="shared" si="340"/>
        <v/>
      </c>
      <c r="BN237" s="254" t="str">
        <f t="shared" si="341"/>
        <v/>
      </c>
      <c r="BO237" s="254" t="str">
        <f t="shared" si="342"/>
        <v/>
      </c>
      <c r="BP237" s="254" t="str">
        <f t="shared" si="343"/>
        <v/>
      </c>
      <c r="BQ237" s="264" t="str">
        <f t="shared" si="344"/>
        <v/>
      </c>
      <c r="BR237" s="261" t="str">
        <f t="shared" si="403"/>
        <v/>
      </c>
      <c r="BS237" s="254" t="str">
        <f t="shared" si="404"/>
        <v/>
      </c>
      <c r="BT237" s="254" t="str">
        <f t="shared" si="405"/>
        <v/>
      </c>
      <c r="BU237" s="265" t="str">
        <f t="shared" si="406"/>
        <v/>
      </c>
      <c r="BV237" s="263" t="str">
        <f t="shared" si="407"/>
        <v/>
      </c>
      <c r="BW237" s="254" t="str">
        <f t="shared" si="408"/>
        <v/>
      </c>
      <c r="BX237" s="254" t="str">
        <f t="shared" si="409"/>
        <v/>
      </c>
      <c r="BY237" s="264" t="str">
        <f t="shared" si="410"/>
        <v/>
      </c>
      <c r="BZ237" s="254" t="str">
        <f t="shared" si="411"/>
        <v/>
      </c>
      <c r="CA237" s="254">
        <f t="shared" si="348"/>
        <v>0</v>
      </c>
      <c r="CB237" s="254">
        <f t="shared" si="349"/>
        <v>0</v>
      </c>
      <c r="CC237" s="254">
        <f t="shared" si="350"/>
        <v>0</v>
      </c>
      <c r="CD237" s="254">
        <f t="shared" si="351"/>
        <v>0</v>
      </c>
      <c r="CE237" s="254">
        <f t="shared" si="352"/>
        <v>0</v>
      </c>
      <c r="CF237" s="254">
        <f t="shared" si="353"/>
        <v>0</v>
      </c>
      <c r="CG237" s="254">
        <f t="shared" si="354"/>
        <v>0</v>
      </c>
      <c r="CH237" s="254">
        <f t="shared" si="355"/>
        <v>0</v>
      </c>
      <c r="CI237" s="254">
        <f t="shared" si="356"/>
        <v>0</v>
      </c>
      <c r="CJ237" s="254">
        <f t="shared" si="357"/>
        <v>0</v>
      </c>
      <c r="CK237" s="254">
        <f t="shared" si="358"/>
        <v>0</v>
      </c>
      <c r="CL237" s="254">
        <f t="shared" si="359"/>
        <v>0</v>
      </c>
      <c r="CM237" s="254">
        <f t="shared" si="360"/>
        <v>0</v>
      </c>
      <c r="CN237" s="254">
        <f t="shared" si="361"/>
        <v>0</v>
      </c>
      <c r="CO237" s="254">
        <f t="shared" si="362"/>
        <v>0</v>
      </c>
      <c r="CP237" s="254">
        <f t="shared" si="363"/>
        <v>0</v>
      </c>
      <c r="CQ237" s="254">
        <f t="shared" si="364"/>
        <v>0</v>
      </c>
      <c r="CR237" s="254">
        <f t="shared" si="365"/>
        <v>0</v>
      </c>
      <c r="CS237" s="254">
        <f t="shared" si="366"/>
        <v>0</v>
      </c>
      <c r="CT237" s="254">
        <f t="shared" si="367"/>
        <v>0</v>
      </c>
      <c r="CU237" s="254">
        <f t="shared" si="368"/>
        <v>0</v>
      </c>
      <c r="CV237" s="254">
        <f t="shared" si="369"/>
        <v>0</v>
      </c>
      <c r="CW237" s="254">
        <f t="shared" si="370"/>
        <v>0</v>
      </c>
      <c r="CX237" s="254">
        <f t="shared" si="371"/>
        <v>0</v>
      </c>
      <c r="CY237" s="254">
        <f t="shared" si="372"/>
        <v>0</v>
      </c>
      <c r="CZ237" s="254">
        <f t="shared" si="373"/>
        <v>0</v>
      </c>
      <c r="DA237" s="254">
        <f t="shared" si="374"/>
        <v>0</v>
      </c>
      <c r="DB237" s="254">
        <f t="shared" si="375"/>
        <v>0</v>
      </c>
      <c r="DC237" s="254">
        <f t="shared" si="376"/>
        <v>0</v>
      </c>
      <c r="DD237" s="254">
        <f t="shared" si="377"/>
        <v>0</v>
      </c>
      <c r="DE237" s="254">
        <f t="shared" si="378"/>
        <v>0</v>
      </c>
      <c r="DF237" s="254">
        <f t="shared" si="379"/>
        <v>0</v>
      </c>
      <c r="DG237" s="254">
        <f t="shared" si="380"/>
        <v>0</v>
      </c>
      <c r="DH237" s="254">
        <f t="shared" si="381"/>
        <v>0</v>
      </c>
      <c r="DI237" s="254">
        <f t="shared" si="382"/>
        <v>0</v>
      </c>
      <c r="DJ237" s="254">
        <f t="shared" si="383"/>
        <v>0</v>
      </c>
      <c r="DK237" s="254">
        <f t="shared" si="384"/>
        <v>0</v>
      </c>
      <c r="DL237" s="254">
        <f t="shared" si="385"/>
        <v>0</v>
      </c>
      <c r="DM237" s="254">
        <f t="shared" si="386"/>
        <v>0</v>
      </c>
      <c r="DN237" s="254">
        <f t="shared" si="387"/>
        <v>0</v>
      </c>
      <c r="DO237" s="254">
        <f t="shared" si="388"/>
        <v>0</v>
      </c>
      <c r="DP237" s="254">
        <f t="shared" si="389"/>
        <v>0</v>
      </c>
      <c r="DQ237" s="254">
        <f t="shared" si="390"/>
        <v>0</v>
      </c>
      <c r="DR237" s="254">
        <f t="shared" si="391"/>
        <v>0</v>
      </c>
      <c r="DS237" s="254">
        <f t="shared" si="392"/>
        <v>0</v>
      </c>
      <c r="DT237" s="254">
        <f t="shared" si="393"/>
        <v>0</v>
      </c>
      <c r="DU237" s="254">
        <f t="shared" si="394"/>
        <v>0</v>
      </c>
      <c r="DV237" s="254">
        <f t="shared" si="395"/>
        <v>0</v>
      </c>
    </row>
    <row r="238" spans="1:126" ht="24" customHeight="1">
      <c r="A238" s="11" t="str">
        <f ca="1">IF(AG238&lt;&gt;"OK","",CONCATENATE(TEXT('Front Page'!$F$33,"000"),TEXT('Front Page'!$F$31,"000"),"-",LEFT('Front Page'!$R$53,5),"-",LEFT(D238,1),AJ238, "-",TEXT(B238,"000")))</f>
        <v/>
      </c>
      <c r="B238" s="12" t="str">
        <f>IFERROR(IF(E238="","",MAX(B$17:B237)+1),"")</f>
        <v/>
      </c>
      <c r="C238" s="13"/>
      <c r="D238" s="29" t="str">
        <f>IF(MIN(J238:U238)=0,IF(MAX(J238:U238)=0,"None",IF(AND(MAX(J238:O238,S238:U238)=0,MIN(P238:R238)&gt;0),"Q3",IF(AND(Q238&gt;0,MAX(J238:P238,R238:U238)=0),"Aug","Monthly"))),"YR")</f>
        <v>None</v>
      </c>
      <c r="E238" s="29" t="str">
        <f t="shared" si="398"/>
        <v/>
      </c>
      <c r="F238" s="29" t="str">
        <f t="shared" si="399"/>
        <v/>
      </c>
      <c r="G238" s="363"/>
      <c r="H238" s="364"/>
      <c r="I238" s="325" t="str">
        <f>IF(OR(AND(D238="Q3",MIN(P238:R238)&lt;&gt;MAX(P238:R238)),AND(D238="YR",MIN(J238:U238)&lt;&gt;MAX(J238:U238)),D238="Monthly"),"Yes", "No")</f>
        <v>No</v>
      </c>
      <c r="J238" s="314">
        <v>0</v>
      </c>
      <c r="K238" s="312">
        <v>0</v>
      </c>
      <c r="L238" s="312">
        <v>0</v>
      </c>
      <c r="M238" s="312">
        <v>0</v>
      </c>
      <c r="N238" s="312">
        <v>0</v>
      </c>
      <c r="O238" s="312">
        <v>0</v>
      </c>
      <c r="P238" s="312">
        <v>0</v>
      </c>
      <c r="Q238" s="312">
        <v>0</v>
      </c>
      <c r="R238" s="312">
        <v>0</v>
      </c>
      <c r="S238" s="312">
        <v>0</v>
      </c>
      <c r="T238" s="312">
        <v>0</v>
      </c>
      <c r="U238" s="312">
        <v>0</v>
      </c>
      <c r="V238" s="313">
        <v>1</v>
      </c>
      <c r="W238" s="313">
        <v>1</v>
      </c>
      <c r="X238" s="312">
        <v>0</v>
      </c>
      <c r="Y238" s="312">
        <v>0</v>
      </c>
      <c r="Z238" s="312">
        <v>0</v>
      </c>
      <c r="AA238" s="14">
        <v>0</v>
      </c>
      <c r="AB238" s="317"/>
      <c r="AC238" s="15" t="str">
        <f>IF(SUM(X238:AA238)=0,"",SUM(J238:U238)*V238*SUM(X238:AA238)/1000)</f>
        <v/>
      </c>
      <c r="AD238" s="15" t="str">
        <f>IF(SUM(X238:AA238)=0,"",SUM(J238:U238)*V238*SUM(X238:AA238)/1000)</f>
        <v/>
      </c>
      <c r="AE238" s="16" t="str">
        <f>ROUND(SUM($J238:$U238),0)*V238&amp;" - "&amp;ROUND(SUM($J238:$U238)*W238,0)</f>
        <v>0 - 0</v>
      </c>
      <c r="AF238" s="20" t="str">
        <f>IF(AG238&lt;&gt;"OK","Not an offer",D238&amp;" offer for "&amp;BU238&amp;IF(BV238&lt;&gt;BU238,"-"&amp;BV238&amp;" ("," (")&amp;COUNTIF(X238:AA238,"&gt;0")&amp;" year(s)) with "&amp;IF(IF(D238="Q3",MIN(P238:R238)=MAX(P238:R238),MIN(J238:U238)=MAX(J238:U238)),"flat capacity","capacity variable by month")&amp;IF(V238&lt;&gt;W238," in blocks",", one block"))</f>
        <v>Not an offer</v>
      </c>
      <c r="AG238" s="276" t="str">
        <f t="shared" si="345"/>
        <v>Not an Offer</v>
      </c>
      <c r="AH238" s="150"/>
      <c r="AI238" s="254">
        <v>222</v>
      </c>
      <c r="AJ238" s="149" t="str">
        <f t="shared" si="346"/>
        <v>00-TAG</v>
      </c>
      <c r="AK238" s="254" t="b">
        <f t="shared" si="401"/>
        <v>0</v>
      </c>
      <c r="AL238" s="254">
        <f t="shared" si="319"/>
        <v>0</v>
      </c>
      <c r="AM238" s="254">
        <f t="shared" si="347"/>
        <v>0</v>
      </c>
      <c r="AN238" s="288">
        <f>IF($BU238&lt;&gt;$BV238,$J238&amp;$K238&amp;$L238&amp;$M238&amp;$N238&amp;$O238&amp;$P238&amp;$Q238&amp;$R238&amp;$S238&amp;$T238&amp;$U238,0)</f>
        <v>0</v>
      </c>
      <c r="AO238" s="288">
        <f>IF(AND($BU238=$BV238,BU238=AO$13),$J238&amp;$K238&amp;$L238&amp;$M238&amp;$N238&amp;$O238&amp;$P238&amp;$Q238&amp;$R238&amp;$S238&amp;$T238&amp;$U238,IFERROR(MATCH($AN238,AO$17:AO237,0),-1000))</f>
        <v>1</v>
      </c>
      <c r="AP238" s="288">
        <f>IF(AND($BU238=$BV238,BV238=AP$13),$J238&amp;$K238&amp;$L238&amp;$M238&amp;$N238&amp;$O238&amp;$P238&amp;$Q238&amp;$R238&amp;$S238&amp;$T238&amp;$U238,IFERROR(MATCH($AN238,AP$17:AP237,0),-1000))</f>
        <v>1</v>
      </c>
      <c r="AQ238" s="288">
        <f>IF(AND($BU238=$BV238,BW238=AQ$13),$J238&amp;$K238&amp;$L238&amp;$M238&amp;$N238&amp;$O238&amp;$P238&amp;$Q238&amp;$R238&amp;$S238&amp;$T238&amp;$U238,IFERROR(MATCH($AN238,AQ$17:AQ237,0),-1000))</f>
        <v>1</v>
      </c>
      <c r="AR238" s="288">
        <f>IF(AND($BU238=$BV238,BX238=AR$13),$J238&amp;$K238&amp;$L238&amp;$M238&amp;$N238&amp;$O238&amp;$P238&amp;$Q238&amp;$R238&amp;$S238&amp;$T238&amp;$U238,IFERROR(MATCH($AN238,AR$17:AR237,0),-1000))</f>
        <v>1</v>
      </c>
      <c r="AS238" s="254">
        <f t="shared" si="402"/>
        <v>0</v>
      </c>
      <c r="AT238" s="261" t="str">
        <f>IF(J238&lt;&gt;0,AT$14,"")</f>
        <v/>
      </c>
      <c r="AU238" s="254" t="str">
        <f t="shared" ref="AU238:BE239" si="412">IF(K238&lt;&gt;0,MIN(AT238,AU$14),AT238)</f>
        <v/>
      </c>
      <c r="AV238" s="254" t="str">
        <f t="shared" si="412"/>
        <v/>
      </c>
      <c r="AW238" s="254" t="str">
        <f t="shared" si="412"/>
        <v/>
      </c>
      <c r="AX238" s="254" t="str">
        <f t="shared" si="412"/>
        <v/>
      </c>
      <c r="AY238" s="254" t="str">
        <f t="shared" si="412"/>
        <v/>
      </c>
      <c r="AZ238" s="254" t="str">
        <f t="shared" si="412"/>
        <v/>
      </c>
      <c r="BA238" s="254" t="str">
        <f t="shared" si="412"/>
        <v/>
      </c>
      <c r="BB238" s="254" t="str">
        <f t="shared" si="412"/>
        <v/>
      </c>
      <c r="BC238" s="254" t="str">
        <f t="shared" si="412"/>
        <v/>
      </c>
      <c r="BD238" s="254" t="str">
        <f t="shared" si="412"/>
        <v/>
      </c>
      <c r="BE238" s="262" t="str">
        <f t="shared" si="412"/>
        <v/>
      </c>
      <c r="BF238" s="263" t="str">
        <f t="shared" ref="BF238:BP239" si="413">IF(J238&lt;&gt;0,MAX(BG238,BF$14),BG238)</f>
        <v/>
      </c>
      <c r="BG238" s="254" t="str">
        <f t="shared" si="413"/>
        <v/>
      </c>
      <c r="BH238" s="254" t="str">
        <f t="shared" si="413"/>
        <v/>
      </c>
      <c r="BI238" s="254" t="str">
        <f t="shared" si="413"/>
        <v/>
      </c>
      <c r="BJ238" s="254" t="str">
        <f t="shared" si="413"/>
        <v/>
      </c>
      <c r="BK238" s="254" t="str">
        <f t="shared" si="413"/>
        <v/>
      </c>
      <c r="BL238" s="254" t="str">
        <f t="shared" si="413"/>
        <v/>
      </c>
      <c r="BM238" s="254" t="str">
        <f t="shared" si="413"/>
        <v/>
      </c>
      <c r="BN238" s="254" t="str">
        <f t="shared" si="413"/>
        <v/>
      </c>
      <c r="BO238" s="254" t="str">
        <f t="shared" si="413"/>
        <v/>
      </c>
      <c r="BP238" s="254" t="str">
        <f t="shared" si="413"/>
        <v/>
      </c>
      <c r="BQ238" s="264" t="str">
        <f>IF(U238&lt;&gt;0,BQ$14,"")</f>
        <v/>
      </c>
      <c r="BR238" s="261" t="str">
        <f t="shared" si="403"/>
        <v/>
      </c>
      <c r="BS238" s="254" t="str">
        <f t="shared" si="404"/>
        <v/>
      </c>
      <c r="BT238" s="254" t="str">
        <f t="shared" si="405"/>
        <v/>
      </c>
      <c r="BU238" s="265" t="str">
        <f t="shared" si="406"/>
        <v/>
      </c>
      <c r="BV238" s="263" t="str">
        <f t="shared" si="407"/>
        <v/>
      </c>
      <c r="BW238" s="254" t="str">
        <f t="shared" si="408"/>
        <v/>
      </c>
      <c r="BX238" s="254" t="str">
        <f t="shared" si="409"/>
        <v/>
      </c>
      <c r="BY238" s="264" t="str">
        <f t="shared" si="410"/>
        <v/>
      </c>
      <c r="BZ238" s="254" t="str">
        <f t="shared" si="411"/>
        <v/>
      </c>
      <c r="CA238" s="254">
        <f t="shared" ref="CA238:CL239" si="414">IF($X238&gt;0,J238*$W238,0)</f>
        <v>0</v>
      </c>
      <c r="CB238" s="254">
        <f t="shared" si="414"/>
        <v>0</v>
      </c>
      <c r="CC238" s="254">
        <f t="shared" si="414"/>
        <v>0</v>
      </c>
      <c r="CD238" s="254">
        <f t="shared" si="414"/>
        <v>0</v>
      </c>
      <c r="CE238" s="254">
        <f t="shared" si="414"/>
        <v>0</v>
      </c>
      <c r="CF238" s="254">
        <f t="shared" si="414"/>
        <v>0</v>
      </c>
      <c r="CG238" s="254">
        <f t="shared" si="414"/>
        <v>0</v>
      </c>
      <c r="CH238" s="254">
        <f t="shared" si="414"/>
        <v>0</v>
      </c>
      <c r="CI238" s="254">
        <f t="shared" si="414"/>
        <v>0</v>
      </c>
      <c r="CJ238" s="254">
        <f t="shared" si="414"/>
        <v>0</v>
      </c>
      <c r="CK238" s="254">
        <f t="shared" si="414"/>
        <v>0</v>
      </c>
      <c r="CL238" s="254">
        <f t="shared" si="414"/>
        <v>0</v>
      </c>
      <c r="CM238" s="254">
        <f>IF($Y238&gt;0,$J238*$W238,0)</f>
        <v>0</v>
      </c>
      <c r="CN238" s="254">
        <f>IF($Y238&gt;0,$K238*$W238,0)</f>
        <v>0</v>
      </c>
      <c r="CO238" s="254">
        <f>IF($Y238&gt;0,$L238*$W238,0)</f>
        <v>0</v>
      </c>
      <c r="CP238" s="254">
        <f>IF($Y238&gt;0,$M238*$W238,0)</f>
        <v>0</v>
      </c>
      <c r="CQ238" s="254">
        <f>IF($Y238&gt;0,$N238*$W238,0)</f>
        <v>0</v>
      </c>
      <c r="CR238" s="254">
        <f>IF($Y238&gt;0,$O238*$W238,0)</f>
        <v>0</v>
      </c>
      <c r="CS238" s="254">
        <f>IF($Y238&gt;0,$P238*$W238,0)</f>
        <v>0</v>
      </c>
      <c r="CT238" s="254">
        <f>IF($Y238&gt;0,$Q238*$W238,0)</f>
        <v>0</v>
      </c>
      <c r="CU238" s="254">
        <f>IF($Y238&gt;0,$R238*$W238,0)</f>
        <v>0</v>
      </c>
      <c r="CV238" s="254">
        <f>IF($Y238&gt;0,$S238*$W238,0)</f>
        <v>0</v>
      </c>
      <c r="CW238" s="254">
        <f>IF($Y238&gt;0,$T238*$W238,0)</f>
        <v>0</v>
      </c>
      <c r="CX238" s="254">
        <f>IF($Y238&gt;0,$U238*$W238,0)</f>
        <v>0</v>
      </c>
      <c r="CY238" s="254">
        <f>IF($Z238&gt;0,$J238*$W238,0)</f>
        <v>0</v>
      </c>
      <c r="CZ238" s="254">
        <f>IF($Z238&gt;0,$K238*$W238,0)</f>
        <v>0</v>
      </c>
      <c r="DA238" s="254">
        <f>IF($Z238&gt;0,$L238*$W238,0)</f>
        <v>0</v>
      </c>
      <c r="DB238" s="254">
        <f>IF($Z238&gt;0,$M238*$W238,0)</f>
        <v>0</v>
      </c>
      <c r="DC238" s="254">
        <f>IF($Z238&gt;0,$N238*$W238,0)</f>
        <v>0</v>
      </c>
      <c r="DD238" s="254">
        <f>IF($Z238&gt;0,$O238*$W238,0)</f>
        <v>0</v>
      </c>
      <c r="DE238" s="254">
        <f>IF($Z238&gt;0,$P238*$W238,0)</f>
        <v>0</v>
      </c>
      <c r="DF238" s="254">
        <f>IF($Z238&gt;0,$Q238*$W238,0)</f>
        <v>0</v>
      </c>
      <c r="DG238" s="254">
        <f>IF($Z238&gt;0,$R238*$W238,0)</f>
        <v>0</v>
      </c>
      <c r="DH238" s="254">
        <f>IF($Z238&gt;0,$S238*$W238,0)</f>
        <v>0</v>
      </c>
      <c r="DI238" s="254">
        <f>IF($Z238&gt;0,$T238*$W238,0)</f>
        <v>0</v>
      </c>
      <c r="DJ238" s="254">
        <f>IF($Z238&gt;0,$U238*$W238,0)</f>
        <v>0</v>
      </c>
      <c r="DK238" s="254">
        <f>IF($AA238&gt;0,$J238*$W238,0)</f>
        <v>0</v>
      </c>
      <c r="DL238" s="254">
        <f>IF($AA238&gt;0,$K238*$W238,0)</f>
        <v>0</v>
      </c>
      <c r="DM238" s="254">
        <f>IF($AA238&gt;0,$L238*$W238,0)</f>
        <v>0</v>
      </c>
      <c r="DN238" s="254">
        <f>IF($AA238&gt;0,$M238*$W238,0)</f>
        <v>0</v>
      </c>
      <c r="DO238" s="254">
        <f>IF($AA238&gt;0,$N238*$W238,0)</f>
        <v>0</v>
      </c>
      <c r="DP238" s="254">
        <f>IF($AA238&gt;0,$O238*$W238,0)</f>
        <v>0</v>
      </c>
      <c r="DQ238" s="254">
        <f>IF($AA238&gt;0,$P238*$W238,0)</f>
        <v>0</v>
      </c>
      <c r="DR238" s="254">
        <f>IF($AA238&gt;0,$Q238*$W238,0)</f>
        <v>0</v>
      </c>
      <c r="DS238" s="254">
        <f>IF($AA238&gt;0,$R238*$W238,0)</f>
        <v>0</v>
      </c>
      <c r="DT238" s="254">
        <f>IF($AA238&gt;0,$S238*$W238,0)</f>
        <v>0</v>
      </c>
      <c r="DU238" s="254">
        <f>IF($AA238&gt;0,$T238*$W238,0)</f>
        <v>0</v>
      </c>
      <c r="DV238" s="254">
        <f>IF($AA238&gt;0,$U238*$W238,0)</f>
        <v>0</v>
      </c>
    </row>
    <row r="239" spans="1:126" ht="24" customHeight="1">
      <c r="A239" s="11" t="str">
        <f ca="1">IF(AG239&lt;&gt;"OK","",CONCATENATE(TEXT('Front Page'!$F$33,"000"),TEXT('Front Page'!$F$31,"000"),"-",LEFT('Front Page'!$R$53,5),"-",LEFT(D239,1),AJ239, "-",TEXT(B239,"000")))</f>
        <v/>
      </c>
      <c r="B239" s="12" t="str">
        <f>IFERROR(IF(E239="","",MAX(B$17:B238)+1),"")</f>
        <v/>
      </c>
      <c r="C239" s="13"/>
      <c r="D239" s="29" t="str">
        <f>IF(MIN(J239:U239)=0,IF(MAX(J239:U239)=0,"None",IF(AND(MAX(J239:O239,S239:U239)=0,MIN(P239:R239)&gt;0),"Q3",IF(AND(Q239&gt;0,MAX(J239:P239,R239:U239)=0),"Aug","Monthly"))),"YR")</f>
        <v>None</v>
      </c>
      <c r="E239" s="29" t="str">
        <f t="shared" si="398"/>
        <v/>
      </c>
      <c r="F239" s="29" t="str">
        <f t="shared" si="399"/>
        <v/>
      </c>
      <c r="G239" s="363"/>
      <c r="H239" s="364"/>
      <c r="I239" s="325" t="str">
        <f>IF(OR(AND(D239="Q3",MIN(P239:R239)&lt;&gt;MAX(P239:R239)),AND(D239="YR",MIN(J239:U239)&lt;&gt;MAX(J239:U239)),D239="Monthly"),"Yes", "No")</f>
        <v>No</v>
      </c>
      <c r="J239" s="314">
        <v>0</v>
      </c>
      <c r="K239" s="312">
        <v>0</v>
      </c>
      <c r="L239" s="312">
        <v>0</v>
      </c>
      <c r="M239" s="312">
        <v>0</v>
      </c>
      <c r="N239" s="312">
        <v>0</v>
      </c>
      <c r="O239" s="312">
        <v>0</v>
      </c>
      <c r="P239" s="312">
        <v>0</v>
      </c>
      <c r="Q239" s="312">
        <v>0</v>
      </c>
      <c r="R239" s="312">
        <v>0</v>
      </c>
      <c r="S239" s="312">
        <v>0</v>
      </c>
      <c r="T239" s="312">
        <v>0</v>
      </c>
      <c r="U239" s="312">
        <v>0</v>
      </c>
      <c r="V239" s="313">
        <v>1</v>
      </c>
      <c r="W239" s="313">
        <v>1</v>
      </c>
      <c r="X239" s="312">
        <v>0</v>
      </c>
      <c r="Y239" s="312">
        <v>0</v>
      </c>
      <c r="Z239" s="312">
        <v>0</v>
      </c>
      <c r="AA239" s="14">
        <v>0</v>
      </c>
      <c r="AB239" s="317"/>
      <c r="AC239" s="15" t="str">
        <f>IF(SUM(X239:AA239)=0,"",SUM(J239:U239)*V239*SUM(X239:AA239)/1000)</f>
        <v/>
      </c>
      <c r="AD239" s="15" t="str">
        <f>IF(SUM(X239:AA239)=0,"",SUM(J239:U239)*V239*SUM(X239:AA239)/1000)</f>
        <v/>
      </c>
      <c r="AE239" s="16" t="str">
        <f>ROUND(SUM($J239:$U239),0)*V239&amp;" - "&amp;ROUND(SUM($J239:$U239)*W239,0)</f>
        <v>0 - 0</v>
      </c>
      <c r="AF239" s="20" t="str">
        <f>IF(AG239&lt;&gt;"OK","Not an offer",D239&amp;" offer for "&amp;BU239&amp;IF(BV239&lt;&gt;BU239,"-"&amp;BV239&amp;" ("," (")&amp;COUNTIF(X239:AA239,"&gt;0")&amp;" year(s)) with "&amp;IF(IF(D239="Q3",MIN(P239:R239)=MAX(P239:R239),MIN(J239:U239)=MAX(J239:U239)),"flat capacity","capacity variable by month")&amp;IF(V239&lt;&gt;W239," in blocks",", one block"))</f>
        <v>Not an offer</v>
      </c>
      <c r="AG239" s="276" t="str">
        <f t="shared" si="345"/>
        <v>Not an Offer</v>
      </c>
      <c r="AH239" s="150"/>
      <c r="AI239" s="254">
        <v>223</v>
      </c>
      <c r="AJ239" s="149" t="str">
        <f t="shared" si="346"/>
        <v>00-TAG</v>
      </c>
      <c r="AK239" s="254" t="b">
        <f t="shared" si="401"/>
        <v>0</v>
      </c>
      <c r="AL239" s="254">
        <f t="shared" si="319"/>
        <v>0</v>
      </c>
      <c r="AM239" s="254">
        <f t="shared" si="347"/>
        <v>0</v>
      </c>
      <c r="AN239" s="288">
        <f>IF($BU239&lt;&gt;$BV239,$J239&amp;$K239&amp;$L239&amp;$M239&amp;$N239&amp;$O239&amp;$P239&amp;$Q239&amp;$R239&amp;$S239&amp;$T239&amp;$U239,0)</f>
        <v>0</v>
      </c>
      <c r="AO239" s="288">
        <f>IF(AND($BU239=$BV239,BU239=AO$13),$J239&amp;$K239&amp;$L239&amp;$M239&amp;$N239&amp;$O239&amp;$P239&amp;$Q239&amp;$R239&amp;$S239&amp;$T239&amp;$U239,IFERROR(MATCH($AN239,AO$17:AO238,0),-1000))</f>
        <v>1</v>
      </c>
      <c r="AP239" s="288">
        <f>IF(AND($BU239=$BV239,BV239=AP$13),$J239&amp;$K239&amp;$L239&amp;$M239&amp;$N239&amp;$O239&amp;$P239&amp;$Q239&amp;$R239&amp;$S239&amp;$T239&amp;$U239,IFERROR(MATCH($AN239,AP$17:AP238,0),-1000))</f>
        <v>1</v>
      </c>
      <c r="AQ239" s="288">
        <f>IF(AND($BU239=$BV239,BW239=AQ$13),$J239&amp;$K239&amp;$L239&amp;$M239&amp;$N239&amp;$O239&amp;$P239&amp;$Q239&amp;$R239&amp;$S239&amp;$T239&amp;$U239,IFERROR(MATCH($AN239,AQ$17:AQ238,0),-1000))</f>
        <v>1</v>
      </c>
      <c r="AR239" s="288">
        <f>IF(AND($BU239=$BV239,BX239=AR$13),$J239&amp;$K239&amp;$L239&amp;$M239&amp;$N239&amp;$O239&amp;$P239&amp;$Q239&amp;$R239&amp;$S239&amp;$T239&amp;$U239,IFERROR(MATCH($AN239,AR$17:AR238,0),-1000))</f>
        <v>1</v>
      </c>
      <c r="AS239" s="254">
        <f t="shared" si="402"/>
        <v>0</v>
      </c>
      <c r="AT239" s="261" t="str">
        <f>IF(J239&lt;&gt;0,AT$14,"")</f>
        <v/>
      </c>
      <c r="AU239" s="254" t="str">
        <f t="shared" si="412"/>
        <v/>
      </c>
      <c r="AV239" s="254" t="str">
        <f t="shared" si="412"/>
        <v/>
      </c>
      <c r="AW239" s="254" t="str">
        <f t="shared" si="412"/>
        <v/>
      </c>
      <c r="AX239" s="254" t="str">
        <f t="shared" si="412"/>
        <v/>
      </c>
      <c r="AY239" s="254" t="str">
        <f t="shared" si="412"/>
        <v/>
      </c>
      <c r="AZ239" s="254" t="str">
        <f t="shared" si="412"/>
        <v/>
      </c>
      <c r="BA239" s="254" t="str">
        <f t="shared" si="412"/>
        <v/>
      </c>
      <c r="BB239" s="254" t="str">
        <f t="shared" si="412"/>
        <v/>
      </c>
      <c r="BC239" s="254" t="str">
        <f t="shared" si="412"/>
        <v/>
      </c>
      <c r="BD239" s="254" t="str">
        <f t="shared" si="412"/>
        <v/>
      </c>
      <c r="BE239" s="262" t="str">
        <f t="shared" si="412"/>
        <v/>
      </c>
      <c r="BF239" s="263" t="str">
        <f t="shared" si="413"/>
        <v/>
      </c>
      <c r="BG239" s="254" t="str">
        <f t="shared" si="413"/>
        <v/>
      </c>
      <c r="BH239" s="254" t="str">
        <f t="shared" si="413"/>
        <v/>
      </c>
      <c r="BI239" s="254" t="str">
        <f t="shared" si="413"/>
        <v/>
      </c>
      <c r="BJ239" s="254" t="str">
        <f t="shared" si="413"/>
        <v/>
      </c>
      <c r="BK239" s="254" t="str">
        <f t="shared" si="413"/>
        <v/>
      </c>
      <c r="BL239" s="254" t="str">
        <f t="shared" si="413"/>
        <v/>
      </c>
      <c r="BM239" s="254" t="str">
        <f t="shared" si="413"/>
        <v/>
      </c>
      <c r="BN239" s="254" t="str">
        <f t="shared" si="413"/>
        <v/>
      </c>
      <c r="BO239" s="254" t="str">
        <f t="shared" si="413"/>
        <v/>
      </c>
      <c r="BP239" s="254" t="str">
        <f t="shared" si="413"/>
        <v/>
      </c>
      <c r="BQ239" s="264" t="str">
        <f>IF(U239&lt;&gt;0,BQ$14,"")</f>
        <v/>
      </c>
      <c r="BR239" s="261" t="str">
        <f t="shared" si="403"/>
        <v/>
      </c>
      <c r="BS239" s="254" t="str">
        <f t="shared" si="404"/>
        <v/>
      </c>
      <c r="BT239" s="254" t="str">
        <f t="shared" si="405"/>
        <v/>
      </c>
      <c r="BU239" s="265" t="str">
        <f t="shared" si="406"/>
        <v/>
      </c>
      <c r="BV239" s="263" t="str">
        <f t="shared" si="407"/>
        <v/>
      </c>
      <c r="BW239" s="254" t="str">
        <f t="shared" si="408"/>
        <v/>
      </c>
      <c r="BX239" s="254" t="str">
        <f t="shared" si="409"/>
        <v/>
      </c>
      <c r="BY239" s="264" t="str">
        <f t="shared" si="410"/>
        <v/>
      </c>
      <c r="BZ239" s="254" t="str">
        <f t="shared" si="411"/>
        <v/>
      </c>
      <c r="CA239" s="254">
        <f t="shared" si="414"/>
        <v>0</v>
      </c>
      <c r="CB239" s="254">
        <f t="shared" si="414"/>
        <v>0</v>
      </c>
      <c r="CC239" s="254">
        <f t="shared" si="414"/>
        <v>0</v>
      </c>
      <c r="CD239" s="254">
        <f t="shared" si="414"/>
        <v>0</v>
      </c>
      <c r="CE239" s="254">
        <f t="shared" si="414"/>
        <v>0</v>
      </c>
      <c r="CF239" s="254">
        <f t="shared" si="414"/>
        <v>0</v>
      </c>
      <c r="CG239" s="254">
        <f t="shared" si="414"/>
        <v>0</v>
      </c>
      <c r="CH239" s="254">
        <f t="shared" si="414"/>
        <v>0</v>
      </c>
      <c r="CI239" s="254">
        <f t="shared" si="414"/>
        <v>0</v>
      </c>
      <c r="CJ239" s="254">
        <f t="shared" si="414"/>
        <v>0</v>
      </c>
      <c r="CK239" s="254">
        <f t="shared" si="414"/>
        <v>0</v>
      </c>
      <c r="CL239" s="254">
        <f t="shared" si="414"/>
        <v>0</v>
      </c>
      <c r="CM239" s="254">
        <f>IF($Y239&gt;0,$J239*$W239,0)</f>
        <v>0</v>
      </c>
      <c r="CN239" s="254">
        <f>IF($Y239&gt;0,$K239*$W239,0)</f>
        <v>0</v>
      </c>
      <c r="CO239" s="254">
        <f>IF($Y239&gt;0,$L239*$W239,0)</f>
        <v>0</v>
      </c>
      <c r="CP239" s="254">
        <f>IF($Y239&gt;0,$M239*$W239,0)</f>
        <v>0</v>
      </c>
      <c r="CQ239" s="254">
        <f>IF($Y239&gt;0,$N239*$W239,0)</f>
        <v>0</v>
      </c>
      <c r="CR239" s="254">
        <f>IF($Y239&gt;0,$O239*$W239,0)</f>
        <v>0</v>
      </c>
      <c r="CS239" s="254">
        <f>IF($Y239&gt;0,$P239*$W239,0)</f>
        <v>0</v>
      </c>
      <c r="CT239" s="254">
        <f>IF($Y239&gt;0,$Q239*$W239,0)</f>
        <v>0</v>
      </c>
      <c r="CU239" s="254">
        <f>IF($Y239&gt;0,$R239*$W239,0)</f>
        <v>0</v>
      </c>
      <c r="CV239" s="254">
        <f>IF($Y239&gt;0,$S239*$W239,0)</f>
        <v>0</v>
      </c>
      <c r="CW239" s="254">
        <f>IF($Y239&gt;0,$T239*$W239,0)</f>
        <v>0</v>
      </c>
      <c r="CX239" s="254">
        <f>IF($Y239&gt;0,$U239*$W239,0)</f>
        <v>0</v>
      </c>
      <c r="CY239" s="254">
        <f>IF($Z239&gt;0,$J239*$W239,0)</f>
        <v>0</v>
      </c>
      <c r="CZ239" s="254">
        <f>IF($Z239&gt;0,$K239*$W239,0)</f>
        <v>0</v>
      </c>
      <c r="DA239" s="254">
        <f>IF($Z239&gt;0,$L239*$W239,0)</f>
        <v>0</v>
      </c>
      <c r="DB239" s="254">
        <f>IF($Z239&gt;0,$M239*$W239,0)</f>
        <v>0</v>
      </c>
      <c r="DC239" s="254">
        <f>IF($Z239&gt;0,$N239*$W239,0)</f>
        <v>0</v>
      </c>
      <c r="DD239" s="254">
        <f>IF($Z239&gt;0,$O239*$W239,0)</f>
        <v>0</v>
      </c>
      <c r="DE239" s="254">
        <f>IF($Z239&gt;0,$P239*$W239,0)</f>
        <v>0</v>
      </c>
      <c r="DF239" s="254">
        <f>IF($Z239&gt;0,$Q239*$W239,0)</f>
        <v>0</v>
      </c>
      <c r="DG239" s="254">
        <f>IF($Z239&gt;0,$R239*$W239,0)</f>
        <v>0</v>
      </c>
      <c r="DH239" s="254">
        <f>IF($Z239&gt;0,$S239*$W239,0)</f>
        <v>0</v>
      </c>
      <c r="DI239" s="254">
        <f>IF($Z239&gt;0,$T239*$W239,0)</f>
        <v>0</v>
      </c>
      <c r="DJ239" s="254">
        <f>IF($Z239&gt;0,$U239*$W239,0)</f>
        <v>0</v>
      </c>
      <c r="DK239" s="254">
        <f>IF($AA239&gt;0,$J239*$W239,0)</f>
        <v>0</v>
      </c>
      <c r="DL239" s="254">
        <f>IF($AA239&gt;0,$K239*$W239,0)</f>
        <v>0</v>
      </c>
      <c r="DM239" s="254">
        <f>IF($AA239&gt;0,$L239*$W239,0)</f>
        <v>0</v>
      </c>
      <c r="DN239" s="254">
        <f>IF($AA239&gt;0,$M239*$W239,0)</f>
        <v>0</v>
      </c>
      <c r="DO239" s="254">
        <f>IF($AA239&gt;0,$N239*$W239,0)</f>
        <v>0</v>
      </c>
      <c r="DP239" s="254">
        <f>IF($AA239&gt;0,$O239*$W239,0)</f>
        <v>0</v>
      </c>
      <c r="DQ239" s="254">
        <f>IF($AA239&gt;0,$P239*$W239,0)</f>
        <v>0</v>
      </c>
      <c r="DR239" s="254">
        <f>IF($AA239&gt;0,$Q239*$W239,0)</f>
        <v>0</v>
      </c>
      <c r="DS239" s="254">
        <f>IF($AA239&gt;0,$R239*$W239,0)</f>
        <v>0</v>
      </c>
      <c r="DT239" s="254">
        <f>IF($AA239&gt;0,$S239*$W239,0)</f>
        <v>0</v>
      </c>
      <c r="DU239" s="254">
        <f>IF($AA239&gt;0,$T239*$W239,0)</f>
        <v>0</v>
      </c>
      <c r="DV239" s="254">
        <f>IF($AA239&gt;0,$U239*$W239,0)</f>
        <v>0</v>
      </c>
    </row>
    <row r="240" spans="1:126" ht="24" customHeight="1">
      <c r="A240" s="11" t="str">
        <f ca="1">IF(AG240&lt;&gt;"OK","",CONCATENATE(TEXT('Front Page'!$F$33,"000"),TEXT('Front Page'!$F$31,"000"),"-",LEFT('Front Page'!$R$53,5),"-",LEFT(D240,1),AJ240, "-",TEXT(B240,"000")))</f>
        <v/>
      </c>
      <c r="B240" s="12" t="str">
        <f>IFERROR(IF(E240="","",MAX(B$17:B239)+1),"")</f>
        <v/>
      </c>
      <c r="C240" s="13"/>
      <c r="D240" s="29" t="str">
        <f t="shared" si="397"/>
        <v>None</v>
      </c>
      <c r="E240" s="29" t="str">
        <f t="shared" si="398"/>
        <v/>
      </c>
      <c r="F240" s="29" t="str">
        <f t="shared" si="399"/>
        <v/>
      </c>
      <c r="G240" s="363"/>
      <c r="H240" s="364"/>
      <c r="I240" s="325" t="str">
        <f t="shared" si="400"/>
        <v>No</v>
      </c>
      <c r="J240" s="314">
        <v>0</v>
      </c>
      <c r="K240" s="312">
        <v>0</v>
      </c>
      <c r="L240" s="312">
        <v>0</v>
      </c>
      <c r="M240" s="312">
        <v>0</v>
      </c>
      <c r="N240" s="312">
        <v>0</v>
      </c>
      <c r="O240" s="312">
        <v>0</v>
      </c>
      <c r="P240" s="312">
        <v>0</v>
      </c>
      <c r="Q240" s="312">
        <v>0</v>
      </c>
      <c r="R240" s="312">
        <v>0</v>
      </c>
      <c r="S240" s="312">
        <v>0</v>
      </c>
      <c r="T240" s="312">
        <v>0</v>
      </c>
      <c r="U240" s="312">
        <v>0</v>
      </c>
      <c r="V240" s="313">
        <v>1</v>
      </c>
      <c r="W240" s="313">
        <v>1</v>
      </c>
      <c r="X240" s="312">
        <v>0</v>
      </c>
      <c r="Y240" s="312">
        <v>0</v>
      </c>
      <c r="Z240" s="312">
        <v>0</v>
      </c>
      <c r="AA240" s="14">
        <v>0</v>
      </c>
      <c r="AB240" s="317"/>
      <c r="AC240" s="15" t="str">
        <f t="shared" si="316"/>
        <v/>
      </c>
      <c r="AD240" s="15" t="str">
        <f t="shared" si="317"/>
        <v/>
      </c>
      <c r="AE240" s="16" t="str">
        <f t="shared" si="318"/>
        <v>0 - 0</v>
      </c>
      <c r="AF240" s="20" t="str">
        <f t="shared" si="396"/>
        <v>Not an offer</v>
      </c>
      <c r="AG240" s="276" t="str">
        <f t="shared" si="345"/>
        <v>Not an Offer</v>
      </c>
      <c r="AH240" s="150"/>
      <c r="AI240" s="254">
        <v>224</v>
      </c>
      <c r="AJ240" s="149" t="str">
        <f t="shared" si="346"/>
        <v>00-TAG</v>
      </c>
      <c r="AK240" s="254" t="b">
        <f t="shared" si="401"/>
        <v>0</v>
      </c>
      <c r="AL240" s="254">
        <f t="shared" si="319"/>
        <v>0</v>
      </c>
      <c r="AM240" s="254">
        <f t="shared" si="347"/>
        <v>0</v>
      </c>
      <c r="AN240" s="288">
        <f t="shared" si="320"/>
        <v>0</v>
      </c>
      <c r="AO240" s="288">
        <f>IF(AND($BU240=$BV240,BU240=AO$13),$J240&amp;$K240&amp;$L240&amp;$M240&amp;$N240&amp;$O240&amp;$P240&amp;$Q240&amp;$R240&amp;$S240&amp;$T240&amp;$U240,IFERROR(MATCH($AN240,AO$17:AO239,0),-1000))</f>
        <v>1</v>
      </c>
      <c r="AP240" s="288">
        <f>IF(AND($BU240=$BV240,BV240=AP$13),$J240&amp;$K240&amp;$L240&amp;$M240&amp;$N240&amp;$O240&amp;$P240&amp;$Q240&amp;$R240&amp;$S240&amp;$T240&amp;$U240,IFERROR(MATCH($AN240,AP$17:AP239,0),-1000))</f>
        <v>1</v>
      </c>
      <c r="AQ240" s="288">
        <f>IF(AND($BU240=$BV240,BW240=AQ$13),$J240&amp;$K240&amp;$L240&amp;$M240&amp;$N240&amp;$O240&amp;$P240&amp;$Q240&amp;$R240&amp;$S240&amp;$T240&amp;$U240,IFERROR(MATCH($AN240,AQ$17:AQ239,0),-1000))</f>
        <v>1</v>
      </c>
      <c r="AR240" s="288">
        <f>IF(AND($BU240=$BV240,BX240=AR$13),$J240&amp;$K240&amp;$L240&amp;$M240&amp;$N240&amp;$O240&amp;$P240&amp;$Q240&amp;$R240&amp;$S240&amp;$T240&amp;$U240,IFERROR(MATCH($AN240,AR$17:AR239,0),-1000))</f>
        <v>1</v>
      </c>
      <c r="AS240" s="254">
        <f t="shared" si="402"/>
        <v>0</v>
      </c>
      <c r="AT240" s="261" t="str">
        <f t="shared" si="321"/>
        <v/>
      </c>
      <c r="AU240" s="254" t="str">
        <f t="shared" si="322"/>
        <v/>
      </c>
      <c r="AV240" s="254" t="str">
        <f t="shared" si="323"/>
        <v/>
      </c>
      <c r="AW240" s="254" t="str">
        <f t="shared" si="324"/>
        <v/>
      </c>
      <c r="AX240" s="254" t="str">
        <f t="shared" si="325"/>
        <v/>
      </c>
      <c r="AY240" s="254" t="str">
        <f t="shared" si="326"/>
        <v/>
      </c>
      <c r="AZ240" s="254" t="str">
        <f t="shared" si="327"/>
        <v/>
      </c>
      <c r="BA240" s="254" t="str">
        <f t="shared" si="328"/>
        <v/>
      </c>
      <c r="BB240" s="254" t="str">
        <f t="shared" si="329"/>
        <v/>
      </c>
      <c r="BC240" s="254" t="str">
        <f t="shared" si="330"/>
        <v/>
      </c>
      <c r="BD240" s="254" t="str">
        <f t="shared" si="331"/>
        <v/>
      </c>
      <c r="BE240" s="262" t="str">
        <f t="shared" si="332"/>
        <v/>
      </c>
      <c r="BF240" s="263" t="str">
        <f t="shared" si="333"/>
        <v/>
      </c>
      <c r="BG240" s="254" t="str">
        <f t="shared" si="334"/>
        <v/>
      </c>
      <c r="BH240" s="254" t="str">
        <f t="shared" si="335"/>
        <v/>
      </c>
      <c r="BI240" s="254" t="str">
        <f t="shared" si="336"/>
        <v/>
      </c>
      <c r="BJ240" s="254" t="str">
        <f t="shared" si="337"/>
        <v/>
      </c>
      <c r="BK240" s="254" t="str">
        <f t="shared" si="338"/>
        <v/>
      </c>
      <c r="BL240" s="254" t="str">
        <f t="shared" si="339"/>
        <v/>
      </c>
      <c r="BM240" s="254" t="str">
        <f t="shared" si="340"/>
        <v/>
      </c>
      <c r="BN240" s="254" t="str">
        <f t="shared" si="341"/>
        <v/>
      </c>
      <c r="BO240" s="254" t="str">
        <f t="shared" si="342"/>
        <v/>
      </c>
      <c r="BP240" s="254" t="str">
        <f t="shared" si="343"/>
        <v/>
      </c>
      <c r="BQ240" s="264" t="str">
        <f t="shared" si="344"/>
        <v/>
      </c>
      <c r="BR240" s="261" t="str">
        <f t="shared" si="403"/>
        <v/>
      </c>
      <c r="BS240" s="254" t="str">
        <f t="shared" si="404"/>
        <v/>
      </c>
      <c r="BT240" s="254" t="str">
        <f t="shared" si="405"/>
        <v/>
      </c>
      <c r="BU240" s="265" t="str">
        <f t="shared" si="406"/>
        <v/>
      </c>
      <c r="BV240" s="263" t="str">
        <f t="shared" si="407"/>
        <v/>
      </c>
      <c r="BW240" s="254" t="str">
        <f t="shared" si="408"/>
        <v/>
      </c>
      <c r="BX240" s="254" t="str">
        <f t="shared" si="409"/>
        <v/>
      </c>
      <c r="BY240" s="264" t="str">
        <f t="shared" si="410"/>
        <v/>
      </c>
      <c r="BZ240" s="254" t="str">
        <f t="shared" si="411"/>
        <v/>
      </c>
      <c r="CA240" s="254">
        <f t="shared" si="348"/>
        <v>0</v>
      </c>
      <c r="CB240" s="254">
        <f t="shared" si="349"/>
        <v>0</v>
      </c>
      <c r="CC240" s="254">
        <f t="shared" si="350"/>
        <v>0</v>
      </c>
      <c r="CD240" s="254">
        <f t="shared" si="351"/>
        <v>0</v>
      </c>
      <c r="CE240" s="254">
        <f t="shared" si="352"/>
        <v>0</v>
      </c>
      <c r="CF240" s="254">
        <f t="shared" si="353"/>
        <v>0</v>
      </c>
      <c r="CG240" s="254">
        <f t="shared" si="354"/>
        <v>0</v>
      </c>
      <c r="CH240" s="254">
        <f t="shared" si="355"/>
        <v>0</v>
      </c>
      <c r="CI240" s="254">
        <f t="shared" si="356"/>
        <v>0</v>
      </c>
      <c r="CJ240" s="254">
        <f t="shared" si="357"/>
        <v>0</v>
      </c>
      <c r="CK240" s="254">
        <f t="shared" si="358"/>
        <v>0</v>
      </c>
      <c r="CL240" s="254">
        <f t="shared" si="359"/>
        <v>0</v>
      </c>
      <c r="CM240" s="254">
        <f t="shared" si="360"/>
        <v>0</v>
      </c>
      <c r="CN240" s="254">
        <f t="shared" si="361"/>
        <v>0</v>
      </c>
      <c r="CO240" s="254">
        <f t="shared" si="362"/>
        <v>0</v>
      </c>
      <c r="CP240" s="254">
        <f t="shared" si="363"/>
        <v>0</v>
      </c>
      <c r="CQ240" s="254">
        <f t="shared" si="364"/>
        <v>0</v>
      </c>
      <c r="CR240" s="254">
        <f t="shared" si="365"/>
        <v>0</v>
      </c>
      <c r="CS240" s="254">
        <f t="shared" si="366"/>
        <v>0</v>
      </c>
      <c r="CT240" s="254">
        <f t="shared" si="367"/>
        <v>0</v>
      </c>
      <c r="CU240" s="254">
        <f t="shared" si="368"/>
        <v>0</v>
      </c>
      <c r="CV240" s="254">
        <f t="shared" si="369"/>
        <v>0</v>
      </c>
      <c r="CW240" s="254">
        <f t="shared" si="370"/>
        <v>0</v>
      </c>
      <c r="CX240" s="254">
        <f t="shared" si="371"/>
        <v>0</v>
      </c>
      <c r="CY240" s="254">
        <f t="shared" si="372"/>
        <v>0</v>
      </c>
      <c r="CZ240" s="254">
        <f t="shared" si="373"/>
        <v>0</v>
      </c>
      <c r="DA240" s="254">
        <f t="shared" si="374"/>
        <v>0</v>
      </c>
      <c r="DB240" s="254">
        <f t="shared" si="375"/>
        <v>0</v>
      </c>
      <c r="DC240" s="254">
        <f t="shared" si="376"/>
        <v>0</v>
      </c>
      <c r="DD240" s="254">
        <f t="shared" si="377"/>
        <v>0</v>
      </c>
      <c r="DE240" s="254">
        <f t="shared" si="378"/>
        <v>0</v>
      </c>
      <c r="DF240" s="254">
        <f t="shared" si="379"/>
        <v>0</v>
      </c>
      <c r="DG240" s="254">
        <f t="shared" si="380"/>
        <v>0</v>
      </c>
      <c r="DH240" s="254">
        <f t="shared" si="381"/>
        <v>0</v>
      </c>
      <c r="DI240" s="254">
        <f t="shared" si="382"/>
        <v>0</v>
      </c>
      <c r="DJ240" s="254">
        <f t="shared" si="383"/>
        <v>0</v>
      </c>
      <c r="DK240" s="254">
        <f t="shared" si="384"/>
        <v>0</v>
      </c>
      <c r="DL240" s="254">
        <f t="shared" si="385"/>
        <v>0</v>
      </c>
      <c r="DM240" s="254">
        <f t="shared" si="386"/>
        <v>0</v>
      </c>
      <c r="DN240" s="254">
        <f t="shared" si="387"/>
        <v>0</v>
      </c>
      <c r="DO240" s="254">
        <f t="shared" si="388"/>
        <v>0</v>
      </c>
      <c r="DP240" s="254">
        <f t="shared" si="389"/>
        <v>0</v>
      </c>
      <c r="DQ240" s="254">
        <f t="shared" si="390"/>
        <v>0</v>
      </c>
      <c r="DR240" s="254">
        <f t="shared" si="391"/>
        <v>0</v>
      </c>
      <c r="DS240" s="254">
        <f t="shared" si="392"/>
        <v>0</v>
      </c>
      <c r="DT240" s="254">
        <f t="shared" si="393"/>
        <v>0</v>
      </c>
      <c r="DU240" s="254">
        <f t="shared" si="394"/>
        <v>0</v>
      </c>
      <c r="DV240" s="254">
        <f t="shared" si="395"/>
        <v>0</v>
      </c>
    </row>
    <row r="241" spans="1:126" ht="24" customHeight="1">
      <c r="A241" s="11" t="str">
        <f ca="1">IF(AG241&lt;&gt;"OK","",CONCATENATE(TEXT('Front Page'!$F$33,"000"),TEXT('Front Page'!$F$31,"000"),"-",LEFT('Front Page'!$R$53,5),"-",LEFT(D241,1),AJ241, "-",TEXT(B241,"000")))</f>
        <v/>
      </c>
      <c r="B241" s="12" t="str">
        <f>IFERROR(IF(E241="","",MAX(B$17:B240)+1),"")</f>
        <v/>
      </c>
      <c r="C241" s="13"/>
      <c r="D241" s="29" t="str">
        <f t="shared" si="397"/>
        <v>None</v>
      </c>
      <c r="E241" s="29" t="str">
        <f t="shared" si="398"/>
        <v/>
      </c>
      <c r="F241" s="29" t="str">
        <f t="shared" si="399"/>
        <v/>
      </c>
      <c r="G241" s="363"/>
      <c r="H241" s="364"/>
      <c r="I241" s="325" t="str">
        <f t="shared" si="400"/>
        <v>No</v>
      </c>
      <c r="J241" s="314">
        <v>0</v>
      </c>
      <c r="K241" s="312">
        <v>0</v>
      </c>
      <c r="L241" s="312">
        <v>0</v>
      </c>
      <c r="M241" s="312">
        <v>0</v>
      </c>
      <c r="N241" s="312">
        <v>0</v>
      </c>
      <c r="O241" s="312">
        <v>0</v>
      </c>
      <c r="P241" s="312">
        <v>0</v>
      </c>
      <c r="Q241" s="312">
        <v>0</v>
      </c>
      <c r="R241" s="312">
        <v>0</v>
      </c>
      <c r="S241" s="312">
        <v>0</v>
      </c>
      <c r="T241" s="312">
        <v>0</v>
      </c>
      <c r="U241" s="312">
        <v>0</v>
      </c>
      <c r="V241" s="313">
        <v>1</v>
      </c>
      <c r="W241" s="313">
        <v>1</v>
      </c>
      <c r="X241" s="312">
        <v>0</v>
      </c>
      <c r="Y241" s="312">
        <v>0</v>
      </c>
      <c r="Z241" s="312">
        <v>0</v>
      </c>
      <c r="AA241" s="14">
        <v>0</v>
      </c>
      <c r="AB241" s="317"/>
      <c r="AC241" s="15" t="str">
        <f t="shared" si="316"/>
        <v/>
      </c>
      <c r="AD241" s="15" t="str">
        <f t="shared" si="317"/>
        <v/>
      </c>
      <c r="AE241" s="16" t="str">
        <f t="shared" si="318"/>
        <v>0 - 0</v>
      </c>
      <c r="AF241" s="20" t="str">
        <f t="shared" si="396"/>
        <v>Not an offer</v>
      </c>
      <c r="AG241" s="276" t="str">
        <f t="shared" si="345"/>
        <v>Not an Offer</v>
      </c>
      <c r="AH241" s="150"/>
      <c r="AI241" s="254">
        <v>225</v>
      </c>
      <c r="AJ241" s="149" t="str">
        <f t="shared" si="346"/>
        <v>00-TAG</v>
      </c>
      <c r="AK241" s="254" t="b">
        <f t="shared" si="401"/>
        <v>0</v>
      </c>
      <c r="AL241" s="254">
        <f t="shared" si="319"/>
        <v>0</v>
      </c>
      <c r="AM241" s="254">
        <f t="shared" si="347"/>
        <v>0</v>
      </c>
      <c r="AN241" s="288">
        <f t="shared" si="320"/>
        <v>0</v>
      </c>
      <c r="AO241" s="288">
        <f>IF(AND($BU241=$BV241,BU241=AO$13),$J241&amp;$K241&amp;$L241&amp;$M241&amp;$N241&amp;$O241&amp;$P241&amp;$Q241&amp;$R241&amp;$S241&amp;$T241&amp;$U241,IFERROR(MATCH($AN241,AO$17:AO240,0),-1000))</f>
        <v>1</v>
      </c>
      <c r="AP241" s="288">
        <f>IF(AND($BU241=$BV241,BV241=AP$13),$J241&amp;$K241&amp;$L241&amp;$M241&amp;$N241&amp;$O241&amp;$P241&amp;$Q241&amp;$R241&amp;$S241&amp;$T241&amp;$U241,IFERROR(MATCH($AN241,AP$17:AP240,0),-1000))</f>
        <v>1</v>
      </c>
      <c r="AQ241" s="288">
        <f>IF(AND($BU241=$BV241,BW241=AQ$13),$J241&amp;$K241&amp;$L241&amp;$M241&amp;$N241&amp;$O241&amp;$P241&amp;$Q241&amp;$R241&amp;$S241&amp;$T241&amp;$U241,IFERROR(MATCH($AN241,AQ$17:AQ240,0),-1000))</f>
        <v>1</v>
      </c>
      <c r="AR241" s="288">
        <f>IF(AND($BU241=$BV241,BX241=AR$13),$J241&amp;$K241&amp;$L241&amp;$M241&amp;$N241&amp;$O241&amp;$P241&amp;$Q241&amp;$R241&amp;$S241&amp;$T241&amp;$U241,IFERROR(MATCH($AN241,AR$17:AR240,0),-1000))</f>
        <v>1</v>
      </c>
      <c r="AS241" s="254">
        <f t="shared" si="402"/>
        <v>0</v>
      </c>
      <c r="AT241" s="261" t="str">
        <f t="shared" si="321"/>
        <v/>
      </c>
      <c r="AU241" s="254" t="str">
        <f t="shared" si="322"/>
        <v/>
      </c>
      <c r="AV241" s="254" t="str">
        <f t="shared" si="323"/>
        <v/>
      </c>
      <c r="AW241" s="254" t="str">
        <f t="shared" si="324"/>
        <v/>
      </c>
      <c r="AX241" s="254" t="str">
        <f t="shared" si="325"/>
        <v/>
      </c>
      <c r="AY241" s="254" t="str">
        <f t="shared" si="326"/>
        <v/>
      </c>
      <c r="AZ241" s="254" t="str">
        <f t="shared" si="327"/>
        <v/>
      </c>
      <c r="BA241" s="254" t="str">
        <f t="shared" si="328"/>
        <v/>
      </c>
      <c r="BB241" s="254" t="str">
        <f t="shared" si="329"/>
        <v/>
      </c>
      <c r="BC241" s="254" t="str">
        <f t="shared" si="330"/>
        <v/>
      </c>
      <c r="BD241" s="254" t="str">
        <f t="shared" si="331"/>
        <v/>
      </c>
      <c r="BE241" s="262" t="str">
        <f t="shared" si="332"/>
        <v/>
      </c>
      <c r="BF241" s="263" t="str">
        <f t="shared" si="333"/>
        <v/>
      </c>
      <c r="BG241" s="254" t="str">
        <f t="shared" si="334"/>
        <v/>
      </c>
      <c r="BH241" s="254" t="str">
        <f t="shared" si="335"/>
        <v/>
      </c>
      <c r="BI241" s="254" t="str">
        <f t="shared" si="336"/>
        <v/>
      </c>
      <c r="BJ241" s="254" t="str">
        <f t="shared" si="337"/>
        <v/>
      </c>
      <c r="BK241" s="254" t="str">
        <f t="shared" si="338"/>
        <v/>
      </c>
      <c r="BL241" s="254" t="str">
        <f t="shared" si="339"/>
        <v/>
      </c>
      <c r="BM241" s="254" t="str">
        <f t="shared" si="340"/>
        <v/>
      </c>
      <c r="BN241" s="254" t="str">
        <f t="shared" si="341"/>
        <v/>
      </c>
      <c r="BO241" s="254" t="str">
        <f t="shared" si="342"/>
        <v/>
      </c>
      <c r="BP241" s="254" t="str">
        <f t="shared" si="343"/>
        <v/>
      </c>
      <c r="BQ241" s="264" t="str">
        <f t="shared" si="344"/>
        <v/>
      </c>
      <c r="BR241" s="261" t="str">
        <f t="shared" si="403"/>
        <v/>
      </c>
      <c r="BS241" s="254" t="str">
        <f t="shared" si="404"/>
        <v/>
      </c>
      <c r="BT241" s="254" t="str">
        <f t="shared" si="405"/>
        <v/>
      </c>
      <c r="BU241" s="265" t="str">
        <f t="shared" si="406"/>
        <v/>
      </c>
      <c r="BV241" s="263" t="str">
        <f t="shared" si="407"/>
        <v/>
      </c>
      <c r="BW241" s="254" t="str">
        <f t="shared" si="408"/>
        <v/>
      </c>
      <c r="BX241" s="254" t="str">
        <f t="shared" si="409"/>
        <v/>
      </c>
      <c r="BY241" s="264" t="str">
        <f t="shared" si="410"/>
        <v/>
      </c>
      <c r="BZ241" s="254" t="str">
        <f t="shared" si="411"/>
        <v/>
      </c>
      <c r="CA241" s="254">
        <f t="shared" si="348"/>
        <v>0</v>
      </c>
      <c r="CB241" s="254">
        <f t="shared" si="349"/>
        <v>0</v>
      </c>
      <c r="CC241" s="254">
        <f t="shared" si="350"/>
        <v>0</v>
      </c>
      <c r="CD241" s="254">
        <f t="shared" si="351"/>
        <v>0</v>
      </c>
      <c r="CE241" s="254">
        <f t="shared" si="352"/>
        <v>0</v>
      </c>
      <c r="CF241" s="254">
        <f t="shared" si="353"/>
        <v>0</v>
      </c>
      <c r="CG241" s="254">
        <f t="shared" si="354"/>
        <v>0</v>
      </c>
      <c r="CH241" s="254">
        <f t="shared" si="355"/>
        <v>0</v>
      </c>
      <c r="CI241" s="254">
        <f t="shared" si="356"/>
        <v>0</v>
      </c>
      <c r="CJ241" s="254">
        <f t="shared" si="357"/>
        <v>0</v>
      </c>
      <c r="CK241" s="254">
        <f t="shared" si="358"/>
        <v>0</v>
      </c>
      <c r="CL241" s="254">
        <f t="shared" si="359"/>
        <v>0</v>
      </c>
      <c r="CM241" s="254">
        <f t="shared" si="360"/>
        <v>0</v>
      </c>
      <c r="CN241" s="254">
        <f t="shared" si="361"/>
        <v>0</v>
      </c>
      <c r="CO241" s="254">
        <f t="shared" si="362"/>
        <v>0</v>
      </c>
      <c r="CP241" s="254">
        <f t="shared" si="363"/>
        <v>0</v>
      </c>
      <c r="CQ241" s="254">
        <f t="shared" si="364"/>
        <v>0</v>
      </c>
      <c r="CR241" s="254">
        <f t="shared" si="365"/>
        <v>0</v>
      </c>
      <c r="CS241" s="254">
        <f t="shared" si="366"/>
        <v>0</v>
      </c>
      <c r="CT241" s="254">
        <f t="shared" si="367"/>
        <v>0</v>
      </c>
      <c r="CU241" s="254">
        <f t="shared" si="368"/>
        <v>0</v>
      </c>
      <c r="CV241" s="254">
        <f t="shared" si="369"/>
        <v>0</v>
      </c>
      <c r="CW241" s="254">
        <f t="shared" si="370"/>
        <v>0</v>
      </c>
      <c r="CX241" s="254">
        <f t="shared" si="371"/>
        <v>0</v>
      </c>
      <c r="CY241" s="254">
        <f t="shared" si="372"/>
        <v>0</v>
      </c>
      <c r="CZ241" s="254">
        <f t="shared" si="373"/>
        <v>0</v>
      </c>
      <c r="DA241" s="254">
        <f t="shared" si="374"/>
        <v>0</v>
      </c>
      <c r="DB241" s="254">
        <f t="shared" si="375"/>
        <v>0</v>
      </c>
      <c r="DC241" s="254">
        <f t="shared" si="376"/>
        <v>0</v>
      </c>
      <c r="DD241" s="254">
        <f t="shared" si="377"/>
        <v>0</v>
      </c>
      <c r="DE241" s="254">
        <f t="shared" si="378"/>
        <v>0</v>
      </c>
      <c r="DF241" s="254">
        <f t="shared" si="379"/>
        <v>0</v>
      </c>
      <c r="DG241" s="254">
        <f t="shared" si="380"/>
        <v>0</v>
      </c>
      <c r="DH241" s="254">
        <f t="shared" si="381"/>
        <v>0</v>
      </c>
      <c r="DI241" s="254">
        <f t="shared" si="382"/>
        <v>0</v>
      </c>
      <c r="DJ241" s="254">
        <f t="shared" si="383"/>
        <v>0</v>
      </c>
      <c r="DK241" s="254">
        <f t="shared" si="384"/>
        <v>0</v>
      </c>
      <c r="DL241" s="254">
        <f t="shared" si="385"/>
        <v>0</v>
      </c>
      <c r="DM241" s="254">
        <f t="shared" si="386"/>
        <v>0</v>
      </c>
      <c r="DN241" s="254">
        <f t="shared" si="387"/>
        <v>0</v>
      </c>
      <c r="DO241" s="254">
        <f t="shared" si="388"/>
        <v>0</v>
      </c>
      <c r="DP241" s="254">
        <f t="shared" si="389"/>
        <v>0</v>
      </c>
      <c r="DQ241" s="254">
        <f t="shared" si="390"/>
        <v>0</v>
      </c>
      <c r="DR241" s="254">
        <f t="shared" si="391"/>
        <v>0</v>
      </c>
      <c r="DS241" s="254">
        <f t="shared" si="392"/>
        <v>0</v>
      </c>
      <c r="DT241" s="254">
        <f t="shared" si="393"/>
        <v>0</v>
      </c>
      <c r="DU241" s="254">
        <f t="shared" si="394"/>
        <v>0</v>
      </c>
      <c r="DV241" s="254">
        <f t="shared" si="395"/>
        <v>0</v>
      </c>
    </row>
    <row r="242" spans="1:126" ht="24" customHeight="1">
      <c r="A242" s="11" t="str">
        <f ca="1">IF(AG242&lt;&gt;"OK","",CONCATENATE(TEXT('Front Page'!$F$33,"000"),TEXT('Front Page'!$F$31,"000"),"-",LEFT('Front Page'!$R$53,5),"-",LEFT(D242,1),AJ242, "-",TEXT(B242,"000")))</f>
        <v/>
      </c>
      <c r="B242" s="12" t="str">
        <f>IFERROR(IF(E242="","",MAX(B$17:B241)+1),"")</f>
        <v/>
      </c>
      <c r="C242" s="13"/>
      <c r="D242" s="29" t="str">
        <f t="shared" si="397"/>
        <v>None</v>
      </c>
      <c r="E242" s="29" t="str">
        <f t="shared" si="398"/>
        <v/>
      </c>
      <c r="F242" s="29" t="str">
        <f t="shared" si="399"/>
        <v/>
      </c>
      <c r="G242" s="363"/>
      <c r="H242" s="364"/>
      <c r="I242" s="325" t="str">
        <f t="shared" si="400"/>
        <v>No</v>
      </c>
      <c r="J242" s="314">
        <v>0</v>
      </c>
      <c r="K242" s="312">
        <v>0</v>
      </c>
      <c r="L242" s="312">
        <v>0</v>
      </c>
      <c r="M242" s="312">
        <v>0</v>
      </c>
      <c r="N242" s="312">
        <v>0</v>
      </c>
      <c r="O242" s="312">
        <v>0</v>
      </c>
      <c r="P242" s="312">
        <v>0</v>
      </c>
      <c r="Q242" s="312">
        <v>0</v>
      </c>
      <c r="R242" s="312">
        <v>0</v>
      </c>
      <c r="S242" s="312">
        <v>0</v>
      </c>
      <c r="T242" s="312">
        <v>0</v>
      </c>
      <c r="U242" s="312">
        <v>0</v>
      </c>
      <c r="V242" s="313">
        <v>1</v>
      </c>
      <c r="W242" s="313">
        <v>1</v>
      </c>
      <c r="X242" s="312">
        <v>0</v>
      </c>
      <c r="Y242" s="312">
        <v>0</v>
      </c>
      <c r="Z242" s="312">
        <v>0</v>
      </c>
      <c r="AA242" s="14">
        <v>0</v>
      </c>
      <c r="AB242" s="317"/>
      <c r="AC242" s="15" t="str">
        <f t="shared" si="316"/>
        <v/>
      </c>
      <c r="AD242" s="15" t="str">
        <f t="shared" si="317"/>
        <v/>
      </c>
      <c r="AE242" s="16" t="str">
        <f t="shared" si="318"/>
        <v>0 - 0</v>
      </c>
      <c r="AF242" s="20" t="str">
        <f t="shared" si="396"/>
        <v>Not an offer</v>
      </c>
      <c r="AG242" s="276" t="str">
        <f t="shared" si="345"/>
        <v>Not an Offer</v>
      </c>
      <c r="AH242" s="150"/>
      <c r="AI242" s="254">
        <v>226</v>
      </c>
      <c r="AJ242" s="149" t="str">
        <f t="shared" si="346"/>
        <v>00-TAG</v>
      </c>
      <c r="AK242" s="254" t="b">
        <f t="shared" si="401"/>
        <v>0</v>
      </c>
      <c r="AL242" s="254">
        <f t="shared" si="319"/>
        <v>0</v>
      </c>
      <c r="AM242" s="254">
        <f t="shared" si="347"/>
        <v>0</v>
      </c>
      <c r="AN242" s="288">
        <f t="shared" si="320"/>
        <v>0</v>
      </c>
      <c r="AO242" s="288">
        <f>IF(AND($BU242=$BV242,BU242=AO$13),$J242&amp;$K242&amp;$L242&amp;$M242&amp;$N242&amp;$O242&amp;$P242&amp;$Q242&amp;$R242&amp;$S242&amp;$T242&amp;$U242,IFERROR(MATCH($AN242,AO$17:AO241,0),-1000))</f>
        <v>1</v>
      </c>
      <c r="AP242" s="288">
        <f>IF(AND($BU242=$BV242,BV242=AP$13),$J242&amp;$K242&amp;$L242&amp;$M242&amp;$N242&amp;$O242&amp;$P242&amp;$Q242&amp;$R242&amp;$S242&amp;$T242&amp;$U242,IFERROR(MATCH($AN242,AP$17:AP241,0),-1000))</f>
        <v>1</v>
      </c>
      <c r="AQ242" s="288">
        <f>IF(AND($BU242=$BV242,BW242=AQ$13),$J242&amp;$K242&amp;$L242&amp;$M242&amp;$N242&amp;$O242&amp;$P242&amp;$Q242&amp;$R242&amp;$S242&amp;$T242&amp;$U242,IFERROR(MATCH($AN242,AQ$17:AQ241,0),-1000))</f>
        <v>1</v>
      </c>
      <c r="AR242" s="288">
        <f>IF(AND($BU242=$BV242,BX242=AR$13),$J242&amp;$K242&amp;$L242&amp;$M242&amp;$N242&amp;$O242&amp;$P242&amp;$Q242&amp;$R242&amp;$S242&amp;$T242&amp;$U242,IFERROR(MATCH($AN242,AR$17:AR241,0),-1000))</f>
        <v>1</v>
      </c>
      <c r="AS242" s="254">
        <f t="shared" si="402"/>
        <v>0</v>
      </c>
      <c r="AT242" s="261" t="str">
        <f t="shared" si="321"/>
        <v/>
      </c>
      <c r="AU242" s="254" t="str">
        <f t="shared" si="322"/>
        <v/>
      </c>
      <c r="AV242" s="254" t="str">
        <f t="shared" si="323"/>
        <v/>
      </c>
      <c r="AW242" s="254" t="str">
        <f t="shared" si="324"/>
        <v/>
      </c>
      <c r="AX242" s="254" t="str">
        <f t="shared" si="325"/>
        <v/>
      </c>
      <c r="AY242" s="254" t="str">
        <f t="shared" si="326"/>
        <v/>
      </c>
      <c r="AZ242" s="254" t="str">
        <f t="shared" si="327"/>
        <v/>
      </c>
      <c r="BA242" s="254" t="str">
        <f t="shared" si="328"/>
        <v/>
      </c>
      <c r="BB242" s="254" t="str">
        <f t="shared" si="329"/>
        <v/>
      </c>
      <c r="BC242" s="254" t="str">
        <f t="shared" si="330"/>
        <v/>
      </c>
      <c r="BD242" s="254" t="str">
        <f t="shared" si="331"/>
        <v/>
      </c>
      <c r="BE242" s="262" t="str">
        <f t="shared" si="332"/>
        <v/>
      </c>
      <c r="BF242" s="263" t="str">
        <f t="shared" si="333"/>
        <v/>
      </c>
      <c r="BG242" s="254" t="str">
        <f t="shared" si="334"/>
        <v/>
      </c>
      <c r="BH242" s="254" t="str">
        <f t="shared" si="335"/>
        <v/>
      </c>
      <c r="BI242" s="254" t="str">
        <f t="shared" si="336"/>
        <v/>
      </c>
      <c r="BJ242" s="254" t="str">
        <f t="shared" si="337"/>
        <v/>
      </c>
      <c r="BK242" s="254" t="str">
        <f t="shared" si="338"/>
        <v/>
      </c>
      <c r="BL242" s="254" t="str">
        <f t="shared" si="339"/>
        <v/>
      </c>
      <c r="BM242" s="254" t="str">
        <f t="shared" si="340"/>
        <v/>
      </c>
      <c r="BN242" s="254" t="str">
        <f t="shared" si="341"/>
        <v/>
      </c>
      <c r="BO242" s="254" t="str">
        <f t="shared" si="342"/>
        <v/>
      </c>
      <c r="BP242" s="254" t="str">
        <f t="shared" si="343"/>
        <v/>
      </c>
      <c r="BQ242" s="264" t="str">
        <f t="shared" si="344"/>
        <v/>
      </c>
      <c r="BR242" s="261" t="str">
        <f t="shared" si="403"/>
        <v/>
      </c>
      <c r="BS242" s="254" t="str">
        <f t="shared" si="404"/>
        <v/>
      </c>
      <c r="BT242" s="254" t="str">
        <f t="shared" si="405"/>
        <v/>
      </c>
      <c r="BU242" s="265" t="str">
        <f t="shared" si="406"/>
        <v/>
      </c>
      <c r="BV242" s="263" t="str">
        <f t="shared" si="407"/>
        <v/>
      </c>
      <c r="BW242" s="254" t="str">
        <f t="shared" si="408"/>
        <v/>
      </c>
      <c r="BX242" s="254" t="str">
        <f t="shared" si="409"/>
        <v/>
      </c>
      <c r="BY242" s="264" t="str">
        <f t="shared" si="410"/>
        <v/>
      </c>
      <c r="BZ242" s="254" t="str">
        <f t="shared" si="411"/>
        <v/>
      </c>
      <c r="CA242" s="254">
        <f t="shared" si="348"/>
        <v>0</v>
      </c>
      <c r="CB242" s="254">
        <f t="shared" si="349"/>
        <v>0</v>
      </c>
      <c r="CC242" s="254">
        <f t="shared" si="350"/>
        <v>0</v>
      </c>
      <c r="CD242" s="254">
        <f t="shared" si="351"/>
        <v>0</v>
      </c>
      <c r="CE242" s="254">
        <f t="shared" si="352"/>
        <v>0</v>
      </c>
      <c r="CF242" s="254">
        <f t="shared" si="353"/>
        <v>0</v>
      </c>
      <c r="CG242" s="254">
        <f t="shared" si="354"/>
        <v>0</v>
      </c>
      <c r="CH242" s="254">
        <f t="shared" si="355"/>
        <v>0</v>
      </c>
      <c r="CI242" s="254">
        <f t="shared" si="356"/>
        <v>0</v>
      </c>
      <c r="CJ242" s="254">
        <f t="shared" si="357"/>
        <v>0</v>
      </c>
      <c r="CK242" s="254">
        <f t="shared" si="358"/>
        <v>0</v>
      </c>
      <c r="CL242" s="254">
        <f t="shared" si="359"/>
        <v>0</v>
      </c>
      <c r="CM242" s="254">
        <f t="shared" si="360"/>
        <v>0</v>
      </c>
      <c r="CN242" s="254">
        <f t="shared" si="361"/>
        <v>0</v>
      </c>
      <c r="CO242" s="254">
        <f t="shared" si="362"/>
        <v>0</v>
      </c>
      <c r="CP242" s="254">
        <f t="shared" si="363"/>
        <v>0</v>
      </c>
      <c r="CQ242" s="254">
        <f t="shared" si="364"/>
        <v>0</v>
      </c>
      <c r="CR242" s="254">
        <f t="shared" si="365"/>
        <v>0</v>
      </c>
      <c r="CS242" s="254">
        <f t="shared" si="366"/>
        <v>0</v>
      </c>
      <c r="CT242" s="254">
        <f t="shared" si="367"/>
        <v>0</v>
      </c>
      <c r="CU242" s="254">
        <f t="shared" si="368"/>
        <v>0</v>
      </c>
      <c r="CV242" s="254">
        <f t="shared" si="369"/>
        <v>0</v>
      </c>
      <c r="CW242" s="254">
        <f t="shared" si="370"/>
        <v>0</v>
      </c>
      <c r="CX242" s="254">
        <f t="shared" si="371"/>
        <v>0</v>
      </c>
      <c r="CY242" s="254">
        <f t="shared" si="372"/>
        <v>0</v>
      </c>
      <c r="CZ242" s="254">
        <f t="shared" si="373"/>
        <v>0</v>
      </c>
      <c r="DA242" s="254">
        <f t="shared" si="374"/>
        <v>0</v>
      </c>
      <c r="DB242" s="254">
        <f t="shared" si="375"/>
        <v>0</v>
      </c>
      <c r="DC242" s="254">
        <f t="shared" si="376"/>
        <v>0</v>
      </c>
      <c r="DD242" s="254">
        <f t="shared" si="377"/>
        <v>0</v>
      </c>
      <c r="DE242" s="254">
        <f t="shared" si="378"/>
        <v>0</v>
      </c>
      <c r="DF242" s="254">
        <f t="shared" si="379"/>
        <v>0</v>
      </c>
      <c r="DG242" s="254">
        <f t="shared" si="380"/>
        <v>0</v>
      </c>
      <c r="DH242" s="254">
        <f t="shared" si="381"/>
        <v>0</v>
      </c>
      <c r="DI242" s="254">
        <f t="shared" si="382"/>
        <v>0</v>
      </c>
      <c r="DJ242" s="254">
        <f t="shared" si="383"/>
        <v>0</v>
      </c>
      <c r="DK242" s="254">
        <f t="shared" si="384"/>
        <v>0</v>
      </c>
      <c r="DL242" s="254">
        <f t="shared" si="385"/>
        <v>0</v>
      </c>
      <c r="DM242" s="254">
        <f t="shared" si="386"/>
        <v>0</v>
      </c>
      <c r="DN242" s="254">
        <f t="shared" si="387"/>
        <v>0</v>
      </c>
      <c r="DO242" s="254">
        <f t="shared" si="388"/>
        <v>0</v>
      </c>
      <c r="DP242" s="254">
        <f t="shared" si="389"/>
        <v>0</v>
      </c>
      <c r="DQ242" s="254">
        <f t="shared" si="390"/>
        <v>0</v>
      </c>
      <c r="DR242" s="254">
        <f t="shared" si="391"/>
        <v>0</v>
      </c>
      <c r="DS242" s="254">
        <f t="shared" si="392"/>
        <v>0</v>
      </c>
      <c r="DT242" s="254">
        <f t="shared" si="393"/>
        <v>0</v>
      </c>
      <c r="DU242" s="254">
        <f t="shared" si="394"/>
        <v>0</v>
      </c>
      <c r="DV242" s="254">
        <f t="shared" si="395"/>
        <v>0</v>
      </c>
    </row>
    <row r="243" spans="1:126" ht="24" customHeight="1">
      <c r="A243" s="11" t="str">
        <f ca="1">IF(AG243&lt;&gt;"OK","",CONCATENATE(TEXT('Front Page'!$F$33,"000"),TEXT('Front Page'!$F$31,"000"),"-",LEFT('Front Page'!$R$53,5),"-",LEFT(D243,1),AJ243, "-",TEXT(B243,"000")))</f>
        <v/>
      </c>
      <c r="B243" s="12" t="str">
        <f>IFERROR(IF(E243="","",MAX(B$17:B242)+1),"")</f>
        <v/>
      </c>
      <c r="C243" s="13"/>
      <c r="D243" s="29" t="str">
        <f t="shared" si="397"/>
        <v>None</v>
      </c>
      <c r="E243" s="29" t="str">
        <f t="shared" si="398"/>
        <v/>
      </c>
      <c r="F243" s="29" t="str">
        <f t="shared" si="399"/>
        <v/>
      </c>
      <c r="G243" s="363"/>
      <c r="H243" s="364"/>
      <c r="I243" s="325" t="str">
        <f t="shared" si="400"/>
        <v>No</v>
      </c>
      <c r="J243" s="314">
        <v>0</v>
      </c>
      <c r="K243" s="312">
        <v>0</v>
      </c>
      <c r="L243" s="312">
        <v>0</v>
      </c>
      <c r="M243" s="312">
        <v>0</v>
      </c>
      <c r="N243" s="312">
        <v>0</v>
      </c>
      <c r="O243" s="312">
        <v>0</v>
      </c>
      <c r="P243" s="312">
        <v>0</v>
      </c>
      <c r="Q243" s="312">
        <v>0</v>
      </c>
      <c r="R243" s="312">
        <v>0</v>
      </c>
      <c r="S243" s="312">
        <v>0</v>
      </c>
      <c r="T243" s="312">
        <v>0</v>
      </c>
      <c r="U243" s="312">
        <v>0</v>
      </c>
      <c r="V243" s="313">
        <v>1</v>
      </c>
      <c r="W243" s="313">
        <v>1</v>
      </c>
      <c r="X243" s="312">
        <v>0</v>
      </c>
      <c r="Y243" s="312">
        <v>0</v>
      </c>
      <c r="Z243" s="312">
        <v>0</v>
      </c>
      <c r="AA243" s="14">
        <v>0</v>
      </c>
      <c r="AB243" s="317"/>
      <c r="AC243" s="15" t="str">
        <f t="shared" si="316"/>
        <v/>
      </c>
      <c r="AD243" s="15" t="str">
        <f t="shared" si="317"/>
        <v/>
      </c>
      <c r="AE243" s="16" t="str">
        <f t="shared" si="318"/>
        <v>0 - 0</v>
      </c>
      <c r="AF243" s="20" t="str">
        <f t="shared" si="396"/>
        <v>Not an offer</v>
      </c>
      <c r="AG243" s="276" t="str">
        <f t="shared" si="345"/>
        <v>Not an Offer</v>
      </c>
      <c r="AH243" s="150"/>
      <c r="AI243" s="254">
        <v>227</v>
      </c>
      <c r="AJ243" s="149" t="str">
        <f t="shared" si="346"/>
        <v>00-TAG</v>
      </c>
      <c r="AK243" s="254" t="b">
        <f t="shared" si="401"/>
        <v>0</v>
      </c>
      <c r="AL243" s="254">
        <f t="shared" si="319"/>
        <v>0</v>
      </c>
      <c r="AM243" s="254">
        <f t="shared" si="347"/>
        <v>0</v>
      </c>
      <c r="AN243" s="288">
        <f t="shared" si="320"/>
        <v>0</v>
      </c>
      <c r="AO243" s="288">
        <f>IF(AND($BU243=$BV243,BU243=AO$13),$J243&amp;$K243&amp;$L243&amp;$M243&amp;$N243&amp;$O243&amp;$P243&amp;$Q243&amp;$R243&amp;$S243&amp;$T243&amp;$U243,IFERROR(MATCH($AN243,AO$17:AO242,0),-1000))</f>
        <v>1</v>
      </c>
      <c r="AP243" s="288">
        <f>IF(AND($BU243=$BV243,BV243=AP$13),$J243&amp;$K243&amp;$L243&amp;$M243&amp;$N243&amp;$O243&amp;$P243&amp;$Q243&amp;$R243&amp;$S243&amp;$T243&amp;$U243,IFERROR(MATCH($AN243,AP$17:AP242,0),-1000))</f>
        <v>1</v>
      </c>
      <c r="AQ243" s="288">
        <f>IF(AND($BU243=$BV243,BW243=AQ$13),$J243&amp;$K243&amp;$L243&amp;$M243&amp;$N243&amp;$O243&amp;$P243&amp;$Q243&amp;$R243&amp;$S243&amp;$T243&amp;$U243,IFERROR(MATCH($AN243,AQ$17:AQ242,0),-1000))</f>
        <v>1</v>
      </c>
      <c r="AR243" s="288">
        <f>IF(AND($BU243=$BV243,BX243=AR$13),$J243&amp;$K243&amp;$L243&amp;$M243&amp;$N243&amp;$O243&amp;$P243&amp;$Q243&amp;$R243&amp;$S243&amp;$T243&amp;$U243,IFERROR(MATCH($AN243,AR$17:AR242,0),-1000))</f>
        <v>1</v>
      </c>
      <c r="AS243" s="254">
        <f t="shared" si="402"/>
        <v>0</v>
      </c>
      <c r="AT243" s="261" t="str">
        <f t="shared" si="321"/>
        <v/>
      </c>
      <c r="AU243" s="254" t="str">
        <f t="shared" si="322"/>
        <v/>
      </c>
      <c r="AV243" s="254" t="str">
        <f t="shared" si="323"/>
        <v/>
      </c>
      <c r="AW243" s="254" t="str">
        <f t="shared" si="324"/>
        <v/>
      </c>
      <c r="AX243" s="254" t="str">
        <f t="shared" si="325"/>
        <v/>
      </c>
      <c r="AY243" s="254" t="str">
        <f t="shared" si="326"/>
        <v/>
      </c>
      <c r="AZ243" s="254" t="str">
        <f t="shared" si="327"/>
        <v/>
      </c>
      <c r="BA243" s="254" t="str">
        <f t="shared" si="328"/>
        <v/>
      </c>
      <c r="BB243" s="254" t="str">
        <f t="shared" si="329"/>
        <v/>
      </c>
      <c r="BC243" s="254" t="str">
        <f t="shared" si="330"/>
        <v/>
      </c>
      <c r="BD243" s="254" t="str">
        <f t="shared" si="331"/>
        <v/>
      </c>
      <c r="BE243" s="262" t="str">
        <f t="shared" si="332"/>
        <v/>
      </c>
      <c r="BF243" s="263" t="str">
        <f t="shared" si="333"/>
        <v/>
      </c>
      <c r="BG243" s="254" t="str">
        <f t="shared" si="334"/>
        <v/>
      </c>
      <c r="BH243" s="254" t="str">
        <f t="shared" si="335"/>
        <v/>
      </c>
      <c r="BI243" s="254" t="str">
        <f t="shared" si="336"/>
        <v/>
      </c>
      <c r="BJ243" s="254" t="str">
        <f t="shared" si="337"/>
        <v/>
      </c>
      <c r="BK243" s="254" t="str">
        <f t="shared" si="338"/>
        <v/>
      </c>
      <c r="BL243" s="254" t="str">
        <f t="shared" si="339"/>
        <v/>
      </c>
      <c r="BM243" s="254" t="str">
        <f t="shared" si="340"/>
        <v/>
      </c>
      <c r="BN243" s="254" t="str">
        <f t="shared" si="341"/>
        <v/>
      </c>
      <c r="BO243" s="254" t="str">
        <f t="shared" si="342"/>
        <v/>
      </c>
      <c r="BP243" s="254" t="str">
        <f t="shared" si="343"/>
        <v/>
      </c>
      <c r="BQ243" s="264" t="str">
        <f t="shared" si="344"/>
        <v/>
      </c>
      <c r="BR243" s="261" t="str">
        <f t="shared" si="403"/>
        <v/>
      </c>
      <c r="BS243" s="254" t="str">
        <f t="shared" si="404"/>
        <v/>
      </c>
      <c r="BT243" s="254" t="str">
        <f t="shared" si="405"/>
        <v/>
      </c>
      <c r="BU243" s="265" t="str">
        <f t="shared" si="406"/>
        <v/>
      </c>
      <c r="BV243" s="263" t="str">
        <f t="shared" si="407"/>
        <v/>
      </c>
      <c r="BW243" s="254" t="str">
        <f t="shared" si="408"/>
        <v/>
      </c>
      <c r="BX243" s="254" t="str">
        <f t="shared" si="409"/>
        <v/>
      </c>
      <c r="BY243" s="264" t="str">
        <f t="shared" si="410"/>
        <v/>
      </c>
      <c r="BZ243" s="254" t="str">
        <f t="shared" si="411"/>
        <v/>
      </c>
      <c r="CA243" s="254">
        <f t="shared" si="348"/>
        <v>0</v>
      </c>
      <c r="CB243" s="254">
        <f t="shared" si="349"/>
        <v>0</v>
      </c>
      <c r="CC243" s="254">
        <f t="shared" si="350"/>
        <v>0</v>
      </c>
      <c r="CD243" s="254">
        <f t="shared" si="351"/>
        <v>0</v>
      </c>
      <c r="CE243" s="254">
        <f t="shared" si="352"/>
        <v>0</v>
      </c>
      <c r="CF243" s="254">
        <f t="shared" si="353"/>
        <v>0</v>
      </c>
      <c r="CG243" s="254">
        <f t="shared" si="354"/>
        <v>0</v>
      </c>
      <c r="CH243" s="254">
        <f t="shared" si="355"/>
        <v>0</v>
      </c>
      <c r="CI243" s="254">
        <f t="shared" si="356"/>
        <v>0</v>
      </c>
      <c r="CJ243" s="254">
        <f t="shared" si="357"/>
        <v>0</v>
      </c>
      <c r="CK243" s="254">
        <f t="shared" si="358"/>
        <v>0</v>
      </c>
      <c r="CL243" s="254">
        <f t="shared" si="359"/>
        <v>0</v>
      </c>
      <c r="CM243" s="254">
        <f t="shared" si="360"/>
        <v>0</v>
      </c>
      <c r="CN243" s="254">
        <f t="shared" si="361"/>
        <v>0</v>
      </c>
      <c r="CO243" s="254">
        <f t="shared" si="362"/>
        <v>0</v>
      </c>
      <c r="CP243" s="254">
        <f t="shared" si="363"/>
        <v>0</v>
      </c>
      <c r="CQ243" s="254">
        <f t="shared" si="364"/>
        <v>0</v>
      </c>
      <c r="CR243" s="254">
        <f t="shared" si="365"/>
        <v>0</v>
      </c>
      <c r="CS243" s="254">
        <f t="shared" si="366"/>
        <v>0</v>
      </c>
      <c r="CT243" s="254">
        <f t="shared" si="367"/>
        <v>0</v>
      </c>
      <c r="CU243" s="254">
        <f t="shared" si="368"/>
        <v>0</v>
      </c>
      <c r="CV243" s="254">
        <f t="shared" si="369"/>
        <v>0</v>
      </c>
      <c r="CW243" s="254">
        <f t="shared" si="370"/>
        <v>0</v>
      </c>
      <c r="CX243" s="254">
        <f t="shared" si="371"/>
        <v>0</v>
      </c>
      <c r="CY243" s="254">
        <f t="shared" si="372"/>
        <v>0</v>
      </c>
      <c r="CZ243" s="254">
        <f t="shared" si="373"/>
        <v>0</v>
      </c>
      <c r="DA243" s="254">
        <f t="shared" si="374"/>
        <v>0</v>
      </c>
      <c r="DB243" s="254">
        <f t="shared" si="375"/>
        <v>0</v>
      </c>
      <c r="DC243" s="254">
        <f t="shared" si="376"/>
        <v>0</v>
      </c>
      <c r="DD243" s="254">
        <f t="shared" si="377"/>
        <v>0</v>
      </c>
      <c r="DE243" s="254">
        <f t="shared" si="378"/>
        <v>0</v>
      </c>
      <c r="DF243" s="254">
        <f t="shared" si="379"/>
        <v>0</v>
      </c>
      <c r="DG243" s="254">
        <f t="shared" si="380"/>
        <v>0</v>
      </c>
      <c r="DH243" s="254">
        <f t="shared" si="381"/>
        <v>0</v>
      </c>
      <c r="DI243" s="254">
        <f t="shared" si="382"/>
        <v>0</v>
      </c>
      <c r="DJ243" s="254">
        <f t="shared" si="383"/>
        <v>0</v>
      </c>
      <c r="DK243" s="254">
        <f t="shared" si="384"/>
        <v>0</v>
      </c>
      <c r="DL243" s="254">
        <f t="shared" si="385"/>
        <v>0</v>
      </c>
      <c r="DM243" s="254">
        <f t="shared" si="386"/>
        <v>0</v>
      </c>
      <c r="DN243" s="254">
        <f t="shared" si="387"/>
        <v>0</v>
      </c>
      <c r="DO243" s="254">
        <f t="shared" si="388"/>
        <v>0</v>
      </c>
      <c r="DP243" s="254">
        <f t="shared" si="389"/>
        <v>0</v>
      </c>
      <c r="DQ243" s="254">
        <f t="shared" si="390"/>
        <v>0</v>
      </c>
      <c r="DR243" s="254">
        <f t="shared" si="391"/>
        <v>0</v>
      </c>
      <c r="DS243" s="254">
        <f t="shared" si="392"/>
        <v>0</v>
      </c>
      <c r="DT243" s="254">
        <f t="shared" si="393"/>
        <v>0</v>
      </c>
      <c r="DU243" s="254">
        <f t="shared" si="394"/>
        <v>0</v>
      </c>
      <c r="DV243" s="254">
        <f t="shared" si="395"/>
        <v>0</v>
      </c>
    </row>
    <row r="244" spans="1:126" ht="24" customHeight="1">
      <c r="A244" s="11" t="str">
        <f ca="1">IF(AG244&lt;&gt;"OK","",CONCATENATE(TEXT('Front Page'!$F$33,"000"),TEXT('Front Page'!$F$31,"000"),"-",LEFT('Front Page'!$R$53,5),"-",LEFT(D244,1),AJ244, "-",TEXT(B244,"000")))</f>
        <v/>
      </c>
      <c r="B244" s="12" t="str">
        <f>IFERROR(IF(E244="","",MAX(B$17:B243)+1),"")</f>
        <v/>
      </c>
      <c r="C244" s="13"/>
      <c r="D244" s="29" t="str">
        <f t="shared" si="397"/>
        <v>None</v>
      </c>
      <c r="E244" s="29" t="str">
        <f t="shared" si="398"/>
        <v/>
      </c>
      <c r="F244" s="29" t="str">
        <f t="shared" si="399"/>
        <v/>
      </c>
      <c r="G244" s="363"/>
      <c r="H244" s="364"/>
      <c r="I244" s="325" t="str">
        <f t="shared" si="400"/>
        <v>No</v>
      </c>
      <c r="J244" s="314">
        <v>0</v>
      </c>
      <c r="K244" s="312">
        <v>0</v>
      </c>
      <c r="L244" s="312">
        <v>0</v>
      </c>
      <c r="M244" s="312">
        <v>0</v>
      </c>
      <c r="N244" s="312">
        <v>0</v>
      </c>
      <c r="O244" s="312">
        <v>0</v>
      </c>
      <c r="P244" s="312">
        <v>0</v>
      </c>
      <c r="Q244" s="312">
        <v>0</v>
      </c>
      <c r="R244" s="312">
        <v>0</v>
      </c>
      <c r="S244" s="312">
        <v>0</v>
      </c>
      <c r="T244" s="312">
        <v>0</v>
      </c>
      <c r="U244" s="312">
        <v>0</v>
      </c>
      <c r="V244" s="313">
        <v>1</v>
      </c>
      <c r="W244" s="313">
        <v>1</v>
      </c>
      <c r="X244" s="312">
        <v>0</v>
      </c>
      <c r="Y244" s="312">
        <v>0</v>
      </c>
      <c r="Z244" s="312">
        <v>0</v>
      </c>
      <c r="AA244" s="14">
        <v>0</v>
      </c>
      <c r="AB244" s="317"/>
      <c r="AC244" s="15" t="str">
        <f t="shared" si="316"/>
        <v/>
      </c>
      <c r="AD244" s="15" t="str">
        <f t="shared" si="317"/>
        <v/>
      </c>
      <c r="AE244" s="16" t="str">
        <f t="shared" si="318"/>
        <v>0 - 0</v>
      </c>
      <c r="AF244" s="20" t="str">
        <f t="shared" si="396"/>
        <v>Not an offer</v>
      </c>
      <c r="AG244" s="276" t="str">
        <f t="shared" si="345"/>
        <v>Not an Offer</v>
      </c>
      <c r="AH244" s="150"/>
      <c r="AI244" s="254">
        <v>228</v>
      </c>
      <c r="AJ244" s="149" t="str">
        <f t="shared" si="346"/>
        <v>00-TAG</v>
      </c>
      <c r="AK244" s="254" t="b">
        <f t="shared" si="401"/>
        <v>0</v>
      </c>
      <c r="AL244" s="254">
        <f t="shared" si="319"/>
        <v>0</v>
      </c>
      <c r="AM244" s="254">
        <f t="shared" si="347"/>
        <v>0</v>
      </c>
      <c r="AN244" s="288">
        <f t="shared" si="320"/>
        <v>0</v>
      </c>
      <c r="AO244" s="288">
        <f>IF(AND($BU244=$BV244,BU244=AO$13),$J244&amp;$K244&amp;$L244&amp;$M244&amp;$N244&amp;$O244&amp;$P244&amp;$Q244&amp;$R244&amp;$S244&amp;$T244&amp;$U244,IFERROR(MATCH($AN244,AO$17:AO243,0),-1000))</f>
        <v>1</v>
      </c>
      <c r="AP244" s="288">
        <f>IF(AND($BU244=$BV244,BV244=AP$13),$J244&amp;$K244&amp;$L244&amp;$M244&amp;$N244&amp;$O244&amp;$P244&amp;$Q244&amp;$R244&amp;$S244&amp;$T244&amp;$U244,IFERROR(MATCH($AN244,AP$17:AP243,0),-1000))</f>
        <v>1</v>
      </c>
      <c r="AQ244" s="288">
        <f>IF(AND($BU244=$BV244,BW244=AQ$13),$J244&amp;$K244&amp;$L244&amp;$M244&amp;$N244&amp;$O244&amp;$P244&amp;$Q244&amp;$R244&amp;$S244&amp;$T244&amp;$U244,IFERROR(MATCH($AN244,AQ$17:AQ243,0),-1000))</f>
        <v>1</v>
      </c>
      <c r="AR244" s="288">
        <f>IF(AND($BU244=$BV244,BX244=AR$13),$J244&amp;$K244&amp;$L244&amp;$M244&amp;$N244&amp;$O244&amp;$P244&amp;$Q244&amp;$R244&amp;$S244&amp;$T244&amp;$U244,IFERROR(MATCH($AN244,AR$17:AR243,0),-1000))</f>
        <v>1</v>
      </c>
      <c r="AS244" s="254">
        <f t="shared" si="402"/>
        <v>0</v>
      </c>
      <c r="AT244" s="261" t="str">
        <f t="shared" si="321"/>
        <v/>
      </c>
      <c r="AU244" s="254" t="str">
        <f t="shared" si="322"/>
        <v/>
      </c>
      <c r="AV244" s="254" t="str">
        <f t="shared" si="323"/>
        <v/>
      </c>
      <c r="AW244" s="254" t="str">
        <f t="shared" si="324"/>
        <v/>
      </c>
      <c r="AX244" s="254" t="str">
        <f t="shared" si="325"/>
        <v/>
      </c>
      <c r="AY244" s="254" t="str">
        <f t="shared" si="326"/>
        <v/>
      </c>
      <c r="AZ244" s="254" t="str">
        <f t="shared" si="327"/>
        <v/>
      </c>
      <c r="BA244" s="254" t="str">
        <f t="shared" si="328"/>
        <v/>
      </c>
      <c r="BB244" s="254" t="str">
        <f t="shared" si="329"/>
        <v/>
      </c>
      <c r="BC244" s="254" t="str">
        <f t="shared" si="330"/>
        <v/>
      </c>
      <c r="BD244" s="254" t="str">
        <f t="shared" si="331"/>
        <v/>
      </c>
      <c r="BE244" s="262" t="str">
        <f t="shared" si="332"/>
        <v/>
      </c>
      <c r="BF244" s="263" t="str">
        <f t="shared" si="333"/>
        <v/>
      </c>
      <c r="BG244" s="254" t="str">
        <f t="shared" si="334"/>
        <v/>
      </c>
      <c r="BH244" s="254" t="str">
        <f t="shared" si="335"/>
        <v/>
      </c>
      <c r="BI244" s="254" t="str">
        <f t="shared" si="336"/>
        <v/>
      </c>
      <c r="BJ244" s="254" t="str">
        <f t="shared" si="337"/>
        <v/>
      </c>
      <c r="BK244" s="254" t="str">
        <f t="shared" si="338"/>
        <v/>
      </c>
      <c r="BL244" s="254" t="str">
        <f t="shared" si="339"/>
        <v/>
      </c>
      <c r="BM244" s="254" t="str">
        <f t="shared" si="340"/>
        <v/>
      </c>
      <c r="BN244" s="254" t="str">
        <f t="shared" si="341"/>
        <v/>
      </c>
      <c r="BO244" s="254" t="str">
        <f t="shared" si="342"/>
        <v/>
      </c>
      <c r="BP244" s="254" t="str">
        <f t="shared" si="343"/>
        <v/>
      </c>
      <c r="BQ244" s="264" t="str">
        <f t="shared" si="344"/>
        <v/>
      </c>
      <c r="BR244" s="261" t="str">
        <f t="shared" si="403"/>
        <v/>
      </c>
      <c r="BS244" s="254" t="str">
        <f t="shared" si="404"/>
        <v/>
      </c>
      <c r="BT244" s="254" t="str">
        <f t="shared" si="405"/>
        <v/>
      </c>
      <c r="BU244" s="265" t="str">
        <f t="shared" si="406"/>
        <v/>
      </c>
      <c r="BV244" s="263" t="str">
        <f t="shared" si="407"/>
        <v/>
      </c>
      <c r="BW244" s="254" t="str">
        <f t="shared" si="408"/>
        <v/>
      </c>
      <c r="BX244" s="254" t="str">
        <f t="shared" si="409"/>
        <v/>
      </c>
      <c r="BY244" s="264" t="str">
        <f t="shared" si="410"/>
        <v/>
      </c>
      <c r="BZ244" s="254" t="str">
        <f t="shared" si="411"/>
        <v/>
      </c>
      <c r="CA244" s="254">
        <f t="shared" si="348"/>
        <v>0</v>
      </c>
      <c r="CB244" s="254">
        <f t="shared" si="349"/>
        <v>0</v>
      </c>
      <c r="CC244" s="254">
        <f t="shared" si="350"/>
        <v>0</v>
      </c>
      <c r="CD244" s="254">
        <f t="shared" si="351"/>
        <v>0</v>
      </c>
      <c r="CE244" s="254">
        <f t="shared" si="352"/>
        <v>0</v>
      </c>
      <c r="CF244" s="254">
        <f t="shared" si="353"/>
        <v>0</v>
      </c>
      <c r="CG244" s="254">
        <f t="shared" si="354"/>
        <v>0</v>
      </c>
      <c r="CH244" s="254">
        <f t="shared" si="355"/>
        <v>0</v>
      </c>
      <c r="CI244" s="254">
        <f t="shared" si="356"/>
        <v>0</v>
      </c>
      <c r="CJ244" s="254">
        <f t="shared" si="357"/>
        <v>0</v>
      </c>
      <c r="CK244" s="254">
        <f t="shared" si="358"/>
        <v>0</v>
      </c>
      <c r="CL244" s="254">
        <f t="shared" si="359"/>
        <v>0</v>
      </c>
      <c r="CM244" s="254">
        <f t="shared" si="360"/>
        <v>0</v>
      </c>
      <c r="CN244" s="254">
        <f t="shared" si="361"/>
        <v>0</v>
      </c>
      <c r="CO244" s="254">
        <f t="shared" si="362"/>
        <v>0</v>
      </c>
      <c r="CP244" s="254">
        <f t="shared" si="363"/>
        <v>0</v>
      </c>
      <c r="CQ244" s="254">
        <f t="shared" si="364"/>
        <v>0</v>
      </c>
      <c r="CR244" s="254">
        <f t="shared" si="365"/>
        <v>0</v>
      </c>
      <c r="CS244" s="254">
        <f t="shared" si="366"/>
        <v>0</v>
      </c>
      <c r="CT244" s="254">
        <f t="shared" si="367"/>
        <v>0</v>
      </c>
      <c r="CU244" s="254">
        <f t="shared" si="368"/>
        <v>0</v>
      </c>
      <c r="CV244" s="254">
        <f t="shared" si="369"/>
        <v>0</v>
      </c>
      <c r="CW244" s="254">
        <f t="shared" si="370"/>
        <v>0</v>
      </c>
      <c r="CX244" s="254">
        <f t="shared" si="371"/>
        <v>0</v>
      </c>
      <c r="CY244" s="254">
        <f t="shared" si="372"/>
        <v>0</v>
      </c>
      <c r="CZ244" s="254">
        <f t="shared" si="373"/>
        <v>0</v>
      </c>
      <c r="DA244" s="254">
        <f t="shared" si="374"/>
        <v>0</v>
      </c>
      <c r="DB244" s="254">
        <f t="shared" si="375"/>
        <v>0</v>
      </c>
      <c r="DC244" s="254">
        <f t="shared" si="376"/>
        <v>0</v>
      </c>
      <c r="DD244" s="254">
        <f t="shared" si="377"/>
        <v>0</v>
      </c>
      <c r="DE244" s="254">
        <f t="shared" si="378"/>
        <v>0</v>
      </c>
      <c r="DF244" s="254">
        <f t="shared" si="379"/>
        <v>0</v>
      </c>
      <c r="DG244" s="254">
        <f t="shared" si="380"/>
        <v>0</v>
      </c>
      <c r="DH244" s="254">
        <f t="shared" si="381"/>
        <v>0</v>
      </c>
      <c r="DI244" s="254">
        <f t="shared" si="382"/>
        <v>0</v>
      </c>
      <c r="DJ244" s="254">
        <f t="shared" si="383"/>
        <v>0</v>
      </c>
      <c r="DK244" s="254">
        <f t="shared" si="384"/>
        <v>0</v>
      </c>
      <c r="DL244" s="254">
        <f t="shared" si="385"/>
        <v>0</v>
      </c>
      <c r="DM244" s="254">
        <f t="shared" si="386"/>
        <v>0</v>
      </c>
      <c r="DN244" s="254">
        <f t="shared" si="387"/>
        <v>0</v>
      </c>
      <c r="DO244" s="254">
        <f t="shared" si="388"/>
        <v>0</v>
      </c>
      <c r="DP244" s="254">
        <f t="shared" si="389"/>
        <v>0</v>
      </c>
      <c r="DQ244" s="254">
        <f t="shared" si="390"/>
        <v>0</v>
      </c>
      <c r="DR244" s="254">
        <f t="shared" si="391"/>
        <v>0</v>
      </c>
      <c r="DS244" s="254">
        <f t="shared" si="392"/>
        <v>0</v>
      </c>
      <c r="DT244" s="254">
        <f t="shared" si="393"/>
        <v>0</v>
      </c>
      <c r="DU244" s="254">
        <f t="shared" si="394"/>
        <v>0</v>
      </c>
      <c r="DV244" s="254">
        <f t="shared" si="395"/>
        <v>0</v>
      </c>
    </row>
    <row r="245" spans="1:126" ht="24" customHeight="1">
      <c r="A245" s="11" t="str">
        <f ca="1">IF(AG245&lt;&gt;"OK","",CONCATENATE(TEXT('Front Page'!$F$33,"000"),TEXT('Front Page'!$F$31,"000"),"-",LEFT('Front Page'!$R$53,5),"-",LEFT(D245,1),AJ245, "-",TEXT(B245,"000")))</f>
        <v/>
      </c>
      <c r="B245" s="12" t="str">
        <f>IFERROR(IF(E245="","",MAX(B$17:B244)+1),"")</f>
        <v/>
      </c>
      <c r="C245" s="13"/>
      <c r="D245" s="29" t="str">
        <f t="shared" si="397"/>
        <v>None</v>
      </c>
      <c r="E245" s="29" t="str">
        <f t="shared" si="398"/>
        <v/>
      </c>
      <c r="F245" s="29" t="str">
        <f t="shared" si="399"/>
        <v/>
      </c>
      <c r="G245" s="363"/>
      <c r="H245" s="364"/>
      <c r="I245" s="325" t="str">
        <f t="shared" si="400"/>
        <v>No</v>
      </c>
      <c r="J245" s="314">
        <v>0</v>
      </c>
      <c r="K245" s="312">
        <v>0</v>
      </c>
      <c r="L245" s="312">
        <v>0</v>
      </c>
      <c r="M245" s="312">
        <v>0</v>
      </c>
      <c r="N245" s="312">
        <v>0</v>
      </c>
      <c r="O245" s="312">
        <v>0</v>
      </c>
      <c r="P245" s="312">
        <v>0</v>
      </c>
      <c r="Q245" s="312">
        <v>0</v>
      </c>
      <c r="R245" s="312">
        <v>0</v>
      </c>
      <c r="S245" s="312">
        <v>0</v>
      </c>
      <c r="T245" s="312">
        <v>0</v>
      </c>
      <c r="U245" s="312">
        <v>0</v>
      </c>
      <c r="V245" s="313">
        <v>1</v>
      </c>
      <c r="W245" s="313">
        <v>1</v>
      </c>
      <c r="X245" s="312">
        <v>0</v>
      </c>
      <c r="Y245" s="312">
        <v>0</v>
      </c>
      <c r="Z245" s="312">
        <v>0</v>
      </c>
      <c r="AA245" s="14">
        <v>0</v>
      </c>
      <c r="AB245" s="317"/>
      <c r="AC245" s="15" t="str">
        <f t="shared" si="316"/>
        <v/>
      </c>
      <c r="AD245" s="15" t="str">
        <f t="shared" si="317"/>
        <v/>
      </c>
      <c r="AE245" s="16" t="str">
        <f t="shared" si="318"/>
        <v>0 - 0</v>
      </c>
      <c r="AF245" s="20" t="str">
        <f t="shared" si="396"/>
        <v>Not an offer</v>
      </c>
      <c r="AG245" s="276" t="str">
        <f t="shared" si="345"/>
        <v>Not an Offer</v>
      </c>
      <c r="AH245" s="150"/>
      <c r="AI245" s="254">
        <v>229</v>
      </c>
      <c r="AJ245" s="149" t="str">
        <f t="shared" si="346"/>
        <v>00-TAG</v>
      </c>
      <c r="AK245" s="254" t="b">
        <f t="shared" si="401"/>
        <v>0</v>
      </c>
      <c r="AL245" s="254">
        <f t="shared" si="319"/>
        <v>0</v>
      </c>
      <c r="AM245" s="254">
        <f t="shared" si="347"/>
        <v>0</v>
      </c>
      <c r="AN245" s="288">
        <f t="shared" si="320"/>
        <v>0</v>
      </c>
      <c r="AO245" s="288">
        <f>IF(AND($BU245=$BV245,BU245=AO$13),$J245&amp;$K245&amp;$L245&amp;$M245&amp;$N245&amp;$O245&amp;$P245&amp;$Q245&amp;$R245&amp;$S245&amp;$T245&amp;$U245,IFERROR(MATCH($AN245,AO$17:AO244,0),-1000))</f>
        <v>1</v>
      </c>
      <c r="AP245" s="288">
        <f>IF(AND($BU245=$BV245,BV245=AP$13),$J245&amp;$K245&amp;$L245&amp;$M245&amp;$N245&amp;$O245&amp;$P245&amp;$Q245&amp;$R245&amp;$S245&amp;$T245&amp;$U245,IFERROR(MATCH($AN245,AP$17:AP244,0),-1000))</f>
        <v>1</v>
      </c>
      <c r="AQ245" s="288">
        <f>IF(AND($BU245=$BV245,BW245=AQ$13),$J245&amp;$K245&amp;$L245&amp;$M245&amp;$N245&amp;$O245&amp;$P245&amp;$Q245&amp;$R245&amp;$S245&amp;$T245&amp;$U245,IFERROR(MATCH($AN245,AQ$17:AQ244,0),-1000))</f>
        <v>1</v>
      </c>
      <c r="AR245" s="288">
        <f>IF(AND($BU245=$BV245,BX245=AR$13),$J245&amp;$K245&amp;$L245&amp;$M245&amp;$N245&amp;$O245&amp;$P245&amp;$Q245&amp;$R245&amp;$S245&amp;$T245&amp;$U245,IFERROR(MATCH($AN245,AR$17:AR244,0),-1000))</f>
        <v>1</v>
      </c>
      <c r="AS245" s="254">
        <f t="shared" si="402"/>
        <v>0</v>
      </c>
      <c r="AT245" s="261" t="str">
        <f t="shared" si="321"/>
        <v/>
      </c>
      <c r="AU245" s="254" t="str">
        <f t="shared" si="322"/>
        <v/>
      </c>
      <c r="AV245" s="254" t="str">
        <f t="shared" si="323"/>
        <v/>
      </c>
      <c r="AW245" s="254" t="str">
        <f t="shared" si="324"/>
        <v/>
      </c>
      <c r="AX245" s="254" t="str">
        <f t="shared" si="325"/>
        <v/>
      </c>
      <c r="AY245" s="254" t="str">
        <f t="shared" si="326"/>
        <v/>
      </c>
      <c r="AZ245" s="254" t="str">
        <f t="shared" si="327"/>
        <v/>
      </c>
      <c r="BA245" s="254" t="str">
        <f t="shared" si="328"/>
        <v/>
      </c>
      <c r="BB245" s="254" t="str">
        <f t="shared" si="329"/>
        <v/>
      </c>
      <c r="BC245" s="254" t="str">
        <f t="shared" si="330"/>
        <v/>
      </c>
      <c r="BD245" s="254" t="str">
        <f t="shared" si="331"/>
        <v/>
      </c>
      <c r="BE245" s="262" t="str">
        <f t="shared" si="332"/>
        <v/>
      </c>
      <c r="BF245" s="263" t="str">
        <f t="shared" si="333"/>
        <v/>
      </c>
      <c r="BG245" s="254" t="str">
        <f t="shared" si="334"/>
        <v/>
      </c>
      <c r="BH245" s="254" t="str">
        <f t="shared" si="335"/>
        <v/>
      </c>
      <c r="BI245" s="254" t="str">
        <f t="shared" si="336"/>
        <v/>
      </c>
      <c r="BJ245" s="254" t="str">
        <f t="shared" si="337"/>
        <v/>
      </c>
      <c r="BK245" s="254" t="str">
        <f t="shared" si="338"/>
        <v/>
      </c>
      <c r="BL245" s="254" t="str">
        <f t="shared" si="339"/>
        <v/>
      </c>
      <c r="BM245" s="254" t="str">
        <f t="shared" si="340"/>
        <v/>
      </c>
      <c r="BN245" s="254" t="str">
        <f t="shared" si="341"/>
        <v/>
      </c>
      <c r="BO245" s="254" t="str">
        <f t="shared" si="342"/>
        <v/>
      </c>
      <c r="BP245" s="254" t="str">
        <f t="shared" si="343"/>
        <v/>
      </c>
      <c r="BQ245" s="264" t="str">
        <f t="shared" si="344"/>
        <v/>
      </c>
      <c r="BR245" s="261" t="str">
        <f t="shared" si="403"/>
        <v/>
      </c>
      <c r="BS245" s="254" t="str">
        <f t="shared" si="404"/>
        <v/>
      </c>
      <c r="BT245" s="254" t="str">
        <f t="shared" si="405"/>
        <v/>
      </c>
      <c r="BU245" s="265" t="str">
        <f t="shared" si="406"/>
        <v/>
      </c>
      <c r="BV245" s="263" t="str">
        <f t="shared" si="407"/>
        <v/>
      </c>
      <c r="BW245" s="254" t="str">
        <f t="shared" si="408"/>
        <v/>
      </c>
      <c r="BX245" s="254" t="str">
        <f t="shared" si="409"/>
        <v/>
      </c>
      <c r="BY245" s="264" t="str">
        <f t="shared" si="410"/>
        <v/>
      </c>
      <c r="BZ245" s="254" t="str">
        <f t="shared" si="411"/>
        <v/>
      </c>
      <c r="CA245" s="254">
        <f t="shared" si="348"/>
        <v>0</v>
      </c>
      <c r="CB245" s="254">
        <f t="shared" si="349"/>
        <v>0</v>
      </c>
      <c r="CC245" s="254">
        <f t="shared" si="350"/>
        <v>0</v>
      </c>
      <c r="CD245" s="254">
        <f t="shared" si="351"/>
        <v>0</v>
      </c>
      <c r="CE245" s="254">
        <f t="shared" si="352"/>
        <v>0</v>
      </c>
      <c r="CF245" s="254">
        <f t="shared" si="353"/>
        <v>0</v>
      </c>
      <c r="CG245" s="254">
        <f t="shared" si="354"/>
        <v>0</v>
      </c>
      <c r="CH245" s="254">
        <f t="shared" si="355"/>
        <v>0</v>
      </c>
      <c r="CI245" s="254">
        <f t="shared" si="356"/>
        <v>0</v>
      </c>
      <c r="CJ245" s="254">
        <f t="shared" si="357"/>
        <v>0</v>
      </c>
      <c r="CK245" s="254">
        <f t="shared" si="358"/>
        <v>0</v>
      </c>
      <c r="CL245" s="254">
        <f t="shared" si="359"/>
        <v>0</v>
      </c>
      <c r="CM245" s="254">
        <f t="shared" si="360"/>
        <v>0</v>
      </c>
      <c r="CN245" s="254">
        <f t="shared" si="361"/>
        <v>0</v>
      </c>
      <c r="CO245" s="254">
        <f t="shared" si="362"/>
        <v>0</v>
      </c>
      <c r="CP245" s="254">
        <f t="shared" si="363"/>
        <v>0</v>
      </c>
      <c r="CQ245" s="254">
        <f t="shared" si="364"/>
        <v>0</v>
      </c>
      <c r="CR245" s="254">
        <f t="shared" si="365"/>
        <v>0</v>
      </c>
      <c r="CS245" s="254">
        <f t="shared" si="366"/>
        <v>0</v>
      </c>
      <c r="CT245" s="254">
        <f t="shared" si="367"/>
        <v>0</v>
      </c>
      <c r="CU245" s="254">
        <f t="shared" si="368"/>
        <v>0</v>
      </c>
      <c r="CV245" s="254">
        <f t="shared" si="369"/>
        <v>0</v>
      </c>
      <c r="CW245" s="254">
        <f t="shared" si="370"/>
        <v>0</v>
      </c>
      <c r="CX245" s="254">
        <f t="shared" si="371"/>
        <v>0</v>
      </c>
      <c r="CY245" s="254">
        <f t="shared" si="372"/>
        <v>0</v>
      </c>
      <c r="CZ245" s="254">
        <f t="shared" si="373"/>
        <v>0</v>
      </c>
      <c r="DA245" s="254">
        <f t="shared" si="374"/>
        <v>0</v>
      </c>
      <c r="DB245" s="254">
        <f t="shared" si="375"/>
        <v>0</v>
      </c>
      <c r="DC245" s="254">
        <f t="shared" si="376"/>
        <v>0</v>
      </c>
      <c r="DD245" s="254">
        <f t="shared" si="377"/>
        <v>0</v>
      </c>
      <c r="DE245" s="254">
        <f t="shared" si="378"/>
        <v>0</v>
      </c>
      <c r="DF245" s="254">
        <f t="shared" si="379"/>
        <v>0</v>
      </c>
      <c r="DG245" s="254">
        <f t="shared" si="380"/>
        <v>0</v>
      </c>
      <c r="DH245" s="254">
        <f t="shared" si="381"/>
        <v>0</v>
      </c>
      <c r="DI245" s="254">
        <f t="shared" si="382"/>
        <v>0</v>
      </c>
      <c r="DJ245" s="254">
        <f t="shared" si="383"/>
        <v>0</v>
      </c>
      <c r="DK245" s="254">
        <f t="shared" si="384"/>
        <v>0</v>
      </c>
      <c r="DL245" s="254">
        <f t="shared" si="385"/>
        <v>0</v>
      </c>
      <c r="DM245" s="254">
        <f t="shared" si="386"/>
        <v>0</v>
      </c>
      <c r="DN245" s="254">
        <f t="shared" si="387"/>
        <v>0</v>
      </c>
      <c r="DO245" s="254">
        <f t="shared" si="388"/>
        <v>0</v>
      </c>
      <c r="DP245" s="254">
        <f t="shared" si="389"/>
        <v>0</v>
      </c>
      <c r="DQ245" s="254">
        <f t="shared" si="390"/>
        <v>0</v>
      </c>
      <c r="DR245" s="254">
        <f t="shared" si="391"/>
        <v>0</v>
      </c>
      <c r="DS245" s="254">
        <f t="shared" si="392"/>
        <v>0</v>
      </c>
      <c r="DT245" s="254">
        <f t="shared" si="393"/>
        <v>0</v>
      </c>
      <c r="DU245" s="254">
        <f t="shared" si="394"/>
        <v>0</v>
      </c>
      <c r="DV245" s="254">
        <f t="shared" si="395"/>
        <v>0</v>
      </c>
    </row>
    <row r="246" spans="1:126" ht="24" customHeight="1">
      <c r="A246" s="11" t="str">
        <f ca="1">IF(AG246&lt;&gt;"OK","",CONCATENATE(TEXT('Front Page'!$F$33,"000"),TEXT('Front Page'!$F$31,"000"),"-",LEFT('Front Page'!$R$53,5),"-",LEFT(D246,1),AJ246, "-",TEXT(B246,"000")))</f>
        <v/>
      </c>
      <c r="B246" s="12" t="str">
        <f>IFERROR(IF(E246="","",MAX(B$17:B245)+1),"")</f>
        <v/>
      </c>
      <c r="C246" s="13"/>
      <c r="D246" s="29" t="str">
        <f t="shared" si="397"/>
        <v>None</v>
      </c>
      <c r="E246" s="29" t="str">
        <f t="shared" si="398"/>
        <v/>
      </c>
      <c r="F246" s="29" t="str">
        <f t="shared" si="399"/>
        <v/>
      </c>
      <c r="G246" s="363"/>
      <c r="H246" s="364"/>
      <c r="I246" s="325" t="str">
        <f t="shared" si="400"/>
        <v>No</v>
      </c>
      <c r="J246" s="314">
        <v>0</v>
      </c>
      <c r="K246" s="312">
        <v>0</v>
      </c>
      <c r="L246" s="312">
        <v>0</v>
      </c>
      <c r="M246" s="312">
        <v>0</v>
      </c>
      <c r="N246" s="312">
        <v>0</v>
      </c>
      <c r="O246" s="312">
        <v>0</v>
      </c>
      <c r="P246" s="312">
        <v>0</v>
      </c>
      <c r="Q246" s="312">
        <v>0</v>
      </c>
      <c r="R246" s="312">
        <v>0</v>
      </c>
      <c r="S246" s="312">
        <v>0</v>
      </c>
      <c r="T246" s="312">
        <v>0</v>
      </c>
      <c r="U246" s="312">
        <v>0</v>
      </c>
      <c r="V246" s="313">
        <v>1</v>
      </c>
      <c r="W246" s="313">
        <v>1</v>
      </c>
      <c r="X246" s="312">
        <v>0</v>
      </c>
      <c r="Y246" s="312">
        <v>0</v>
      </c>
      <c r="Z246" s="312">
        <v>0</v>
      </c>
      <c r="AA246" s="14">
        <v>0</v>
      </c>
      <c r="AB246" s="317"/>
      <c r="AC246" s="15" t="str">
        <f t="shared" si="316"/>
        <v/>
      </c>
      <c r="AD246" s="15" t="str">
        <f t="shared" si="317"/>
        <v/>
      </c>
      <c r="AE246" s="16" t="str">
        <f t="shared" si="318"/>
        <v>0 - 0</v>
      </c>
      <c r="AF246" s="20" t="str">
        <f t="shared" si="396"/>
        <v>Not an offer</v>
      </c>
      <c r="AG246" s="276" t="str">
        <f t="shared" si="345"/>
        <v>Not an Offer</v>
      </c>
      <c r="AH246" s="150"/>
      <c r="AI246" s="254">
        <v>230</v>
      </c>
      <c r="AJ246" s="149" t="str">
        <f t="shared" si="346"/>
        <v>00-TAG</v>
      </c>
      <c r="AK246" s="254" t="b">
        <f t="shared" si="401"/>
        <v>0</v>
      </c>
      <c r="AL246" s="254">
        <f t="shared" si="319"/>
        <v>0</v>
      </c>
      <c r="AM246" s="254">
        <f t="shared" si="347"/>
        <v>0</v>
      </c>
      <c r="AN246" s="288">
        <f t="shared" si="320"/>
        <v>0</v>
      </c>
      <c r="AO246" s="288">
        <f>IF(AND($BU246=$BV246,BU246=AO$13),$J246&amp;$K246&amp;$L246&amp;$M246&amp;$N246&amp;$O246&amp;$P246&amp;$Q246&amp;$R246&amp;$S246&amp;$T246&amp;$U246,IFERROR(MATCH($AN246,AO$17:AO245,0),-1000))</f>
        <v>1</v>
      </c>
      <c r="AP246" s="288">
        <f>IF(AND($BU246=$BV246,BV246=AP$13),$J246&amp;$K246&amp;$L246&amp;$M246&amp;$N246&amp;$O246&amp;$P246&amp;$Q246&amp;$R246&amp;$S246&amp;$T246&amp;$U246,IFERROR(MATCH($AN246,AP$17:AP245,0),-1000))</f>
        <v>1</v>
      </c>
      <c r="AQ246" s="288">
        <f>IF(AND($BU246=$BV246,BW246=AQ$13),$J246&amp;$K246&amp;$L246&amp;$M246&amp;$N246&amp;$O246&amp;$P246&amp;$Q246&amp;$R246&amp;$S246&amp;$T246&amp;$U246,IFERROR(MATCH($AN246,AQ$17:AQ245,0),-1000))</f>
        <v>1</v>
      </c>
      <c r="AR246" s="288">
        <f>IF(AND($BU246=$BV246,BX246=AR$13),$J246&amp;$K246&amp;$L246&amp;$M246&amp;$N246&amp;$O246&amp;$P246&amp;$Q246&amp;$R246&amp;$S246&amp;$T246&amp;$U246,IFERROR(MATCH($AN246,AR$17:AR245,0),-1000))</f>
        <v>1</v>
      </c>
      <c r="AS246" s="254">
        <f t="shared" si="402"/>
        <v>0</v>
      </c>
      <c r="AT246" s="261" t="str">
        <f t="shared" si="321"/>
        <v/>
      </c>
      <c r="AU246" s="254" t="str">
        <f t="shared" si="322"/>
        <v/>
      </c>
      <c r="AV246" s="254" t="str">
        <f t="shared" si="323"/>
        <v/>
      </c>
      <c r="AW246" s="254" t="str">
        <f t="shared" si="324"/>
        <v/>
      </c>
      <c r="AX246" s="254" t="str">
        <f t="shared" si="325"/>
        <v/>
      </c>
      <c r="AY246" s="254" t="str">
        <f t="shared" si="326"/>
        <v/>
      </c>
      <c r="AZ246" s="254" t="str">
        <f t="shared" si="327"/>
        <v/>
      </c>
      <c r="BA246" s="254" t="str">
        <f t="shared" si="328"/>
        <v/>
      </c>
      <c r="BB246" s="254" t="str">
        <f t="shared" si="329"/>
        <v/>
      </c>
      <c r="BC246" s="254" t="str">
        <f t="shared" si="330"/>
        <v/>
      </c>
      <c r="BD246" s="254" t="str">
        <f t="shared" si="331"/>
        <v/>
      </c>
      <c r="BE246" s="262" t="str">
        <f t="shared" si="332"/>
        <v/>
      </c>
      <c r="BF246" s="263" t="str">
        <f t="shared" si="333"/>
        <v/>
      </c>
      <c r="BG246" s="254" t="str">
        <f t="shared" si="334"/>
        <v/>
      </c>
      <c r="BH246" s="254" t="str">
        <f t="shared" si="335"/>
        <v/>
      </c>
      <c r="BI246" s="254" t="str">
        <f t="shared" si="336"/>
        <v/>
      </c>
      <c r="BJ246" s="254" t="str">
        <f t="shared" si="337"/>
        <v/>
      </c>
      <c r="BK246" s="254" t="str">
        <f t="shared" si="338"/>
        <v/>
      </c>
      <c r="BL246" s="254" t="str">
        <f t="shared" si="339"/>
        <v/>
      </c>
      <c r="BM246" s="254" t="str">
        <f t="shared" si="340"/>
        <v/>
      </c>
      <c r="BN246" s="254" t="str">
        <f t="shared" si="341"/>
        <v/>
      </c>
      <c r="BO246" s="254" t="str">
        <f t="shared" si="342"/>
        <v/>
      </c>
      <c r="BP246" s="254" t="str">
        <f t="shared" si="343"/>
        <v/>
      </c>
      <c r="BQ246" s="264" t="str">
        <f t="shared" si="344"/>
        <v/>
      </c>
      <c r="BR246" s="261" t="str">
        <f t="shared" si="403"/>
        <v/>
      </c>
      <c r="BS246" s="254" t="str">
        <f t="shared" si="404"/>
        <v/>
      </c>
      <c r="BT246" s="254" t="str">
        <f t="shared" si="405"/>
        <v/>
      </c>
      <c r="BU246" s="265" t="str">
        <f t="shared" si="406"/>
        <v/>
      </c>
      <c r="BV246" s="263" t="str">
        <f t="shared" si="407"/>
        <v/>
      </c>
      <c r="BW246" s="254" t="str">
        <f t="shared" si="408"/>
        <v/>
      </c>
      <c r="BX246" s="254" t="str">
        <f t="shared" si="409"/>
        <v/>
      </c>
      <c r="BY246" s="264" t="str">
        <f t="shared" si="410"/>
        <v/>
      </c>
      <c r="BZ246" s="254" t="str">
        <f t="shared" si="411"/>
        <v/>
      </c>
      <c r="CA246" s="254">
        <f t="shared" si="348"/>
        <v>0</v>
      </c>
      <c r="CB246" s="254">
        <f t="shared" si="349"/>
        <v>0</v>
      </c>
      <c r="CC246" s="254">
        <f t="shared" si="350"/>
        <v>0</v>
      </c>
      <c r="CD246" s="254">
        <f t="shared" si="351"/>
        <v>0</v>
      </c>
      <c r="CE246" s="254">
        <f t="shared" si="352"/>
        <v>0</v>
      </c>
      <c r="CF246" s="254">
        <f t="shared" si="353"/>
        <v>0</v>
      </c>
      <c r="CG246" s="254">
        <f t="shared" si="354"/>
        <v>0</v>
      </c>
      <c r="CH246" s="254">
        <f t="shared" si="355"/>
        <v>0</v>
      </c>
      <c r="CI246" s="254">
        <f t="shared" si="356"/>
        <v>0</v>
      </c>
      <c r="CJ246" s="254">
        <f t="shared" si="357"/>
        <v>0</v>
      </c>
      <c r="CK246" s="254">
        <f t="shared" si="358"/>
        <v>0</v>
      </c>
      <c r="CL246" s="254">
        <f t="shared" si="359"/>
        <v>0</v>
      </c>
      <c r="CM246" s="254">
        <f t="shared" si="360"/>
        <v>0</v>
      </c>
      <c r="CN246" s="254">
        <f t="shared" si="361"/>
        <v>0</v>
      </c>
      <c r="CO246" s="254">
        <f t="shared" si="362"/>
        <v>0</v>
      </c>
      <c r="CP246" s="254">
        <f t="shared" si="363"/>
        <v>0</v>
      </c>
      <c r="CQ246" s="254">
        <f t="shared" si="364"/>
        <v>0</v>
      </c>
      <c r="CR246" s="254">
        <f t="shared" si="365"/>
        <v>0</v>
      </c>
      <c r="CS246" s="254">
        <f t="shared" si="366"/>
        <v>0</v>
      </c>
      <c r="CT246" s="254">
        <f t="shared" si="367"/>
        <v>0</v>
      </c>
      <c r="CU246" s="254">
        <f t="shared" si="368"/>
        <v>0</v>
      </c>
      <c r="CV246" s="254">
        <f t="shared" si="369"/>
        <v>0</v>
      </c>
      <c r="CW246" s="254">
        <f t="shared" si="370"/>
        <v>0</v>
      </c>
      <c r="CX246" s="254">
        <f t="shared" si="371"/>
        <v>0</v>
      </c>
      <c r="CY246" s="254">
        <f t="shared" si="372"/>
        <v>0</v>
      </c>
      <c r="CZ246" s="254">
        <f t="shared" si="373"/>
        <v>0</v>
      </c>
      <c r="DA246" s="254">
        <f t="shared" si="374"/>
        <v>0</v>
      </c>
      <c r="DB246" s="254">
        <f t="shared" si="375"/>
        <v>0</v>
      </c>
      <c r="DC246" s="254">
        <f t="shared" si="376"/>
        <v>0</v>
      </c>
      <c r="DD246" s="254">
        <f t="shared" si="377"/>
        <v>0</v>
      </c>
      <c r="DE246" s="254">
        <f t="shared" si="378"/>
        <v>0</v>
      </c>
      <c r="DF246" s="254">
        <f t="shared" si="379"/>
        <v>0</v>
      </c>
      <c r="DG246" s="254">
        <f t="shared" si="380"/>
        <v>0</v>
      </c>
      <c r="DH246" s="254">
        <f t="shared" si="381"/>
        <v>0</v>
      </c>
      <c r="DI246" s="254">
        <f t="shared" si="382"/>
        <v>0</v>
      </c>
      <c r="DJ246" s="254">
        <f t="shared" si="383"/>
        <v>0</v>
      </c>
      <c r="DK246" s="254">
        <f t="shared" si="384"/>
        <v>0</v>
      </c>
      <c r="DL246" s="254">
        <f t="shared" si="385"/>
        <v>0</v>
      </c>
      <c r="DM246" s="254">
        <f t="shared" si="386"/>
        <v>0</v>
      </c>
      <c r="DN246" s="254">
        <f t="shared" si="387"/>
        <v>0</v>
      </c>
      <c r="DO246" s="254">
        <f t="shared" si="388"/>
        <v>0</v>
      </c>
      <c r="DP246" s="254">
        <f t="shared" si="389"/>
        <v>0</v>
      </c>
      <c r="DQ246" s="254">
        <f t="shared" si="390"/>
        <v>0</v>
      </c>
      <c r="DR246" s="254">
        <f t="shared" si="391"/>
        <v>0</v>
      </c>
      <c r="DS246" s="254">
        <f t="shared" si="392"/>
        <v>0</v>
      </c>
      <c r="DT246" s="254">
        <f t="shared" si="393"/>
        <v>0</v>
      </c>
      <c r="DU246" s="254">
        <f t="shared" si="394"/>
        <v>0</v>
      </c>
      <c r="DV246" s="254">
        <f t="shared" si="395"/>
        <v>0</v>
      </c>
    </row>
    <row r="247" spans="1:126" ht="24" customHeight="1">
      <c r="A247" s="11" t="str">
        <f ca="1">IF(AG247&lt;&gt;"OK","",CONCATENATE(TEXT('Front Page'!$F$33,"000"),TEXT('Front Page'!$F$31,"000"),"-",LEFT('Front Page'!$R$53,5),"-",LEFT(D247,1),AJ247, "-",TEXT(B247,"000")))</f>
        <v/>
      </c>
      <c r="B247" s="12" t="str">
        <f>IFERROR(IF(E247="","",MAX(B$17:B246)+1),"")</f>
        <v/>
      </c>
      <c r="C247" s="13"/>
      <c r="D247" s="29" t="str">
        <f t="shared" si="397"/>
        <v>None</v>
      </c>
      <c r="E247" s="29" t="str">
        <f t="shared" si="398"/>
        <v/>
      </c>
      <c r="F247" s="29" t="str">
        <f t="shared" si="399"/>
        <v/>
      </c>
      <c r="G247" s="363"/>
      <c r="H247" s="364"/>
      <c r="I247" s="325" t="str">
        <f t="shared" si="400"/>
        <v>No</v>
      </c>
      <c r="J247" s="314">
        <v>0</v>
      </c>
      <c r="K247" s="312">
        <v>0</v>
      </c>
      <c r="L247" s="312">
        <v>0</v>
      </c>
      <c r="M247" s="312">
        <v>0</v>
      </c>
      <c r="N247" s="312">
        <v>0</v>
      </c>
      <c r="O247" s="312">
        <v>0</v>
      </c>
      <c r="P247" s="312">
        <v>0</v>
      </c>
      <c r="Q247" s="312">
        <v>0</v>
      </c>
      <c r="R247" s="312">
        <v>0</v>
      </c>
      <c r="S247" s="312">
        <v>0</v>
      </c>
      <c r="T247" s="312">
        <v>0</v>
      </c>
      <c r="U247" s="312">
        <v>0</v>
      </c>
      <c r="V247" s="313">
        <v>1</v>
      </c>
      <c r="W247" s="313">
        <v>1</v>
      </c>
      <c r="X247" s="312">
        <v>0</v>
      </c>
      <c r="Y247" s="312">
        <v>0</v>
      </c>
      <c r="Z247" s="312">
        <v>0</v>
      </c>
      <c r="AA247" s="14">
        <v>0</v>
      </c>
      <c r="AB247" s="317"/>
      <c r="AC247" s="15" t="str">
        <f t="shared" si="316"/>
        <v/>
      </c>
      <c r="AD247" s="15" t="str">
        <f t="shared" si="317"/>
        <v/>
      </c>
      <c r="AE247" s="16" t="str">
        <f t="shared" si="318"/>
        <v>0 - 0</v>
      </c>
      <c r="AF247" s="20" t="str">
        <f t="shared" si="396"/>
        <v>Not an offer</v>
      </c>
      <c r="AG247" s="276" t="str">
        <f t="shared" si="345"/>
        <v>Not an Offer</v>
      </c>
      <c r="AH247" s="150"/>
      <c r="AI247" s="254">
        <v>231</v>
      </c>
      <c r="AJ247" s="149" t="str">
        <f t="shared" si="346"/>
        <v>00-TAG</v>
      </c>
      <c r="AK247" s="254" t="b">
        <f t="shared" si="401"/>
        <v>0</v>
      </c>
      <c r="AL247" s="254">
        <f t="shared" si="319"/>
        <v>0</v>
      </c>
      <c r="AM247" s="254">
        <f t="shared" si="347"/>
        <v>0</v>
      </c>
      <c r="AN247" s="288">
        <f t="shared" si="320"/>
        <v>0</v>
      </c>
      <c r="AO247" s="288">
        <f>IF(AND($BU247=$BV247,BU247=AO$13),$J247&amp;$K247&amp;$L247&amp;$M247&amp;$N247&amp;$O247&amp;$P247&amp;$Q247&amp;$R247&amp;$S247&amp;$T247&amp;$U247,IFERROR(MATCH($AN247,AO$17:AO246,0),-1000))</f>
        <v>1</v>
      </c>
      <c r="AP247" s="288">
        <f>IF(AND($BU247=$BV247,BV247=AP$13),$J247&amp;$K247&amp;$L247&amp;$M247&amp;$N247&amp;$O247&amp;$P247&amp;$Q247&amp;$R247&amp;$S247&amp;$T247&amp;$U247,IFERROR(MATCH($AN247,AP$17:AP246,0),-1000))</f>
        <v>1</v>
      </c>
      <c r="AQ247" s="288">
        <f>IF(AND($BU247=$BV247,BW247=AQ$13),$J247&amp;$K247&amp;$L247&amp;$M247&amp;$N247&amp;$O247&amp;$P247&amp;$Q247&amp;$R247&amp;$S247&amp;$T247&amp;$U247,IFERROR(MATCH($AN247,AQ$17:AQ246,0),-1000))</f>
        <v>1</v>
      </c>
      <c r="AR247" s="288">
        <f>IF(AND($BU247=$BV247,BX247=AR$13),$J247&amp;$K247&amp;$L247&amp;$M247&amp;$N247&amp;$O247&amp;$P247&amp;$Q247&amp;$R247&amp;$S247&amp;$T247&amp;$U247,IFERROR(MATCH($AN247,AR$17:AR246,0),-1000))</f>
        <v>1</v>
      </c>
      <c r="AS247" s="254">
        <f t="shared" si="402"/>
        <v>0</v>
      </c>
      <c r="AT247" s="261" t="str">
        <f t="shared" si="321"/>
        <v/>
      </c>
      <c r="AU247" s="254" t="str">
        <f t="shared" si="322"/>
        <v/>
      </c>
      <c r="AV247" s="254" t="str">
        <f t="shared" si="323"/>
        <v/>
      </c>
      <c r="AW247" s="254" t="str">
        <f t="shared" si="324"/>
        <v/>
      </c>
      <c r="AX247" s="254" t="str">
        <f t="shared" si="325"/>
        <v/>
      </c>
      <c r="AY247" s="254" t="str">
        <f t="shared" si="326"/>
        <v/>
      </c>
      <c r="AZ247" s="254" t="str">
        <f t="shared" si="327"/>
        <v/>
      </c>
      <c r="BA247" s="254" t="str">
        <f t="shared" si="328"/>
        <v/>
      </c>
      <c r="BB247" s="254" t="str">
        <f t="shared" si="329"/>
        <v/>
      </c>
      <c r="BC247" s="254" t="str">
        <f t="shared" si="330"/>
        <v/>
      </c>
      <c r="BD247" s="254" t="str">
        <f t="shared" si="331"/>
        <v/>
      </c>
      <c r="BE247" s="262" t="str">
        <f t="shared" si="332"/>
        <v/>
      </c>
      <c r="BF247" s="263" t="str">
        <f t="shared" si="333"/>
        <v/>
      </c>
      <c r="BG247" s="254" t="str">
        <f t="shared" si="334"/>
        <v/>
      </c>
      <c r="BH247" s="254" t="str">
        <f t="shared" si="335"/>
        <v/>
      </c>
      <c r="BI247" s="254" t="str">
        <f t="shared" si="336"/>
        <v/>
      </c>
      <c r="BJ247" s="254" t="str">
        <f t="shared" si="337"/>
        <v/>
      </c>
      <c r="BK247" s="254" t="str">
        <f t="shared" si="338"/>
        <v/>
      </c>
      <c r="BL247" s="254" t="str">
        <f t="shared" si="339"/>
        <v/>
      </c>
      <c r="BM247" s="254" t="str">
        <f t="shared" si="340"/>
        <v/>
      </c>
      <c r="BN247" s="254" t="str">
        <f t="shared" si="341"/>
        <v/>
      </c>
      <c r="BO247" s="254" t="str">
        <f t="shared" si="342"/>
        <v/>
      </c>
      <c r="BP247" s="254" t="str">
        <f t="shared" si="343"/>
        <v/>
      </c>
      <c r="BQ247" s="264" t="str">
        <f t="shared" si="344"/>
        <v/>
      </c>
      <c r="BR247" s="261" t="str">
        <f t="shared" si="403"/>
        <v/>
      </c>
      <c r="BS247" s="254" t="str">
        <f t="shared" si="404"/>
        <v/>
      </c>
      <c r="BT247" s="254" t="str">
        <f t="shared" si="405"/>
        <v/>
      </c>
      <c r="BU247" s="265" t="str">
        <f t="shared" si="406"/>
        <v/>
      </c>
      <c r="BV247" s="263" t="str">
        <f t="shared" si="407"/>
        <v/>
      </c>
      <c r="BW247" s="254" t="str">
        <f t="shared" si="408"/>
        <v/>
      </c>
      <c r="BX247" s="254" t="str">
        <f t="shared" si="409"/>
        <v/>
      </c>
      <c r="BY247" s="264" t="str">
        <f t="shared" si="410"/>
        <v/>
      </c>
      <c r="BZ247" s="254" t="str">
        <f t="shared" si="411"/>
        <v/>
      </c>
      <c r="CA247" s="254">
        <f t="shared" si="348"/>
        <v>0</v>
      </c>
      <c r="CB247" s="254">
        <f t="shared" si="349"/>
        <v>0</v>
      </c>
      <c r="CC247" s="254">
        <f t="shared" si="350"/>
        <v>0</v>
      </c>
      <c r="CD247" s="254">
        <f t="shared" si="351"/>
        <v>0</v>
      </c>
      <c r="CE247" s="254">
        <f t="shared" si="352"/>
        <v>0</v>
      </c>
      <c r="CF247" s="254">
        <f t="shared" si="353"/>
        <v>0</v>
      </c>
      <c r="CG247" s="254">
        <f t="shared" si="354"/>
        <v>0</v>
      </c>
      <c r="CH247" s="254">
        <f t="shared" si="355"/>
        <v>0</v>
      </c>
      <c r="CI247" s="254">
        <f t="shared" si="356"/>
        <v>0</v>
      </c>
      <c r="CJ247" s="254">
        <f t="shared" si="357"/>
        <v>0</v>
      </c>
      <c r="CK247" s="254">
        <f t="shared" si="358"/>
        <v>0</v>
      </c>
      <c r="CL247" s="254">
        <f t="shared" si="359"/>
        <v>0</v>
      </c>
      <c r="CM247" s="254">
        <f t="shared" si="360"/>
        <v>0</v>
      </c>
      <c r="CN247" s="254">
        <f t="shared" si="361"/>
        <v>0</v>
      </c>
      <c r="CO247" s="254">
        <f t="shared" si="362"/>
        <v>0</v>
      </c>
      <c r="CP247" s="254">
        <f t="shared" si="363"/>
        <v>0</v>
      </c>
      <c r="CQ247" s="254">
        <f t="shared" si="364"/>
        <v>0</v>
      </c>
      <c r="CR247" s="254">
        <f t="shared" si="365"/>
        <v>0</v>
      </c>
      <c r="CS247" s="254">
        <f t="shared" si="366"/>
        <v>0</v>
      </c>
      <c r="CT247" s="254">
        <f t="shared" si="367"/>
        <v>0</v>
      </c>
      <c r="CU247" s="254">
        <f t="shared" si="368"/>
        <v>0</v>
      </c>
      <c r="CV247" s="254">
        <f t="shared" si="369"/>
        <v>0</v>
      </c>
      <c r="CW247" s="254">
        <f t="shared" si="370"/>
        <v>0</v>
      </c>
      <c r="CX247" s="254">
        <f t="shared" si="371"/>
        <v>0</v>
      </c>
      <c r="CY247" s="254">
        <f t="shared" si="372"/>
        <v>0</v>
      </c>
      <c r="CZ247" s="254">
        <f t="shared" si="373"/>
        <v>0</v>
      </c>
      <c r="DA247" s="254">
        <f t="shared" si="374"/>
        <v>0</v>
      </c>
      <c r="DB247" s="254">
        <f t="shared" si="375"/>
        <v>0</v>
      </c>
      <c r="DC247" s="254">
        <f t="shared" si="376"/>
        <v>0</v>
      </c>
      <c r="DD247" s="254">
        <f t="shared" si="377"/>
        <v>0</v>
      </c>
      <c r="DE247" s="254">
        <f t="shared" si="378"/>
        <v>0</v>
      </c>
      <c r="DF247" s="254">
        <f t="shared" si="379"/>
        <v>0</v>
      </c>
      <c r="DG247" s="254">
        <f t="shared" si="380"/>
        <v>0</v>
      </c>
      <c r="DH247" s="254">
        <f t="shared" si="381"/>
        <v>0</v>
      </c>
      <c r="DI247" s="254">
        <f t="shared" si="382"/>
        <v>0</v>
      </c>
      <c r="DJ247" s="254">
        <f t="shared" si="383"/>
        <v>0</v>
      </c>
      <c r="DK247" s="254">
        <f t="shared" si="384"/>
        <v>0</v>
      </c>
      <c r="DL247" s="254">
        <f t="shared" si="385"/>
        <v>0</v>
      </c>
      <c r="DM247" s="254">
        <f t="shared" si="386"/>
        <v>0</v>
      </c>
      <c r="DN247" s="254">
        <f t="shared" si="387"/>
        <v>0</v>
      </c>
      <c r="DO247" s="254">
        <f t="shared" si="388"/>
        <v>0</v>
      </c>
      <c r="DP247" s="254">
        <f t="shared" si="389"/>
        <v>0</v>
      </c>
      <c r="DQ247" s="254">
        <f t="shared" si="390"/>
        <v>0</v>
      </c>
      <c r="DR247" s="254">
        <f t="shared" si="391"/>
        <v>0</v>
      </c>
      <c r="DS247" s="254">
        <f t="shared" si="392"/>
        <v>0</v>
      </c>
      <c r="DT247" s="254">
        <f t="shared" si="393"/>
        <v>0</v>
      </c>
      <c r="DU247" s="254">
        <f t="shared" si="394"/>
        <v>0</v>
      </c>
      <c r="DV247" s="254">
        <f t="shared" si="395"/>
        <v>0</v>
      </c>
    </row>
    <row r="248" spans="1:126" ht="24" customHeight="1">
      <c r="A248" s="11" t="str">
        <f ca="1">IF(AG248&lt;&gt;"OK","",CONCATENATE(TEXT('Front Page'!$F$33,"000"),TEXT('Front Page'!$F$31,"000"),"-",LEFT('Front Page'!$R$53,5),"-",LEFT(D248,1),AJ248, "-",TEXT(B248,"000")))</f>
        <v/>
      </c>
      <c r="B248" s="12" t="str">
        <f>IFERROR(IF(E248="","",MAX(B$17:B247)+1),"")</f>
        <v/>
      </c>
      <c r="C248" s="13"/>
      <c r="D248" s="29" t="str">
        <f t="shared" si="397"/>
        <v>None</v>
      </c>
      <c r="E248" s="29" t="str">
        <f t="shared" si="398"/>
        <v/>
      </c>
      <c r="F248" s="29" t="str">
        <f t="shared" si="399"/>
        <v/>
      </c>
      <c r="G248" s="363"/>
      <c r="H248" s="364"/>
      <c r="I248" s="325" t="str">
        <f t="shared" si="400"/>
        <v>No</v>
      </c>
      <c r="J248" s="314">
        <v>0</v>
      </c>
      <c r="K248" s="312">
        <v>0</v>
      </c>
      <c r="L248" s="312">
        <v>0</v>
      </c>
      <c r="M248" s="312">
        <v>0</v>
      </c>
      <c r="N248" s="312">
        <v>0</v>
      </c>
      <c r="O248" s="312">
        <v>0</v>
      </c>
      <c r="P248" s="312">
        <v>0</v>
      </c>
      <c r="Q248" s="312">
        <v>0</v>
      </c>
      <c r="R248" s="312">
        <v>0</v>
      </c>
      <c r="S248" s="312">
        <v>0</v>
      </c>
      <c r="T248" s="312">
        <v>0</v>
      </c>
      <c r="U248" s="312">
        <v>0</v>
      </c>
      <c r="V248" s="313">
        <v>1</v>
      </c>
      <c r="W248" s="313">
        <v>1</v>
      </c>
      <c r="X248" s="312">
        <v>0</v>
      </c>
      <c r="Y248" s="312">
        <v>0</v>
      </c>
      <c r="Z248" s="312">
        <v>0</v>
      </c>
      <c r="AA248" s="14">
        <v>0</v>
      </c>
      <c r="AB248" s="317"/>
      <c r="AC248" s="15" t="str">
        <f t="shared" si="316"/>
        <v/>
      </c>
      <c r="AD248" s="15" t="str">
        <f t="shared" si="317"/>
        <v/>
      </c>
      <c r="AE248" s="16" t="str">
        <f t="shared" si="318"/>
        <v>0 - 0</v>
      </c>
      <c r="AF248" s="20" t="str">
        <f t="shared" si="396"/>
        <v>Not an offer</v>
      </c>
      <c r="AG248" s="276" t="str">
        <f t="shared" si="345"/>
        <v>Not an Offer</v>
      </c>
      <c r="AH248" s="150"/>
      <c r="AI248" s="254">
        <v>232</v>
      </c>
      <c r="AJ248" s="149" t="str">
        <f t="shared" si="346"/>
        <v>00-TAG</v>
      </c>
      <c r="AK248" s="254" t="b">
        <f t="shared" si="401"/>
        <v>0</v>
      </c>
      <c r="AL248" s="254">
        <f t="shared" si="319"/>
        <v>0</v>
      </c>
      <c r="AM248" s="254">
        <f t="shared" si="347"/>
        <v>0</v>
      </c>
      <c r="AN248" s="288">
        <f t="shared" si="320"/>
        <v>0</v>
      </c>
      <c r="AO248" s="288">
        <f>IF(AND($BU248=$BV248,BU248=AO$13),$J248&amp;$K248&amp;$L248&amp;$M248&amp;$N248&amp;$O248&amp;$P248&amp;$Q248&amp;$R248&amp;$S248&amp;$T248&amp;$U248,IFERROR(MATCH($AN248,AO$17:AO247,0),-1000))</f>
        <v>1</v>
      </c>
      <c r="AP248" s="288">
        <f>IF(AND($BU248=$BV248,BV248=AP$13),$J248&amp;$K248&amp;$L248&amp;$M248&amp;$N248&amp;$O248&amp;$P248&amp;$Q248&amp;$R248&amp;$S248&amp;$T248&amp;$U248,IFERROR(MATCH($AN248,AP$17:AP247,0),-1000))</f>
        <v>1</v>
      </c>
      <c r="AQ248" s="288">
        <f>IF(AND($BU248=$BV248,BW248=AQ$13),$J248&amp;$K248&amp;$L248&amp;$M248&amp;$N248&amp;$O248&amp;$P248&amp;$Q248&amp;$R248&amp;$S248&amp;$T248&amp;$U248,IFERROR(MATCH($AN248,AQ$17:AQ247,0),-1000))</f>
        <v>1</v>
      </c>
      <c r="AR248" s="288">
        <f>IF(AND($BU248=$BV248,BX248=AR$13),$J248&amp;$K248&amp;$L248&amp;$M248&amp;$N248&amp;$O248&amp;$P248&amp;$Q248&amp;$R248&amp;$S248&amp;$T248&amp;$U248,IFERROR(MATCH($AN248,AR$17:AR247,0),-1000))</f>
        <v>1</v>
      </c>
      <c r="AS248" s="254">
        <f t="shared" si="402"/>
        <v>0</v>
      </c>
      <c r="AT248" s="261" t="str">
        <f t="shared" si="321"/>
        <v/>
      </c>
      <c r="AU248" s="254" t="str">
        <f t="shared" si="322"/>
        <v/>
      </c>
      <c r="AV248" s="254" t="str">
        <f t="shared" si="323"/>
        <v/>
      </c>
      <c r="AW248" s="254" t="str">
        <f t="shared" si="324"/>
        <v/>
      </c>
      <c r="AX248" s="254" t="str">
        <f t="shared" si="325"/>
        <v/>
      </c>
      <c r="AY248" s="254" t="str">
        <f t="shared" si="326"/>
        <v/>
      </c>
      <c r="AZ248" s="254" t="str">
        <f t="shared" si="327"/>
        <v/>
      </c>
      <c r="BA248" s="254" t="str">
        <f t="shared" si="328"/>
        <v/>
      </c>
      <c r="BB248" s="254" t="str">
        <f t="shared" si="329"/>
        <v/>
      </c>
      <c r="BC248" s="254" t="str">
        <f t="shared" si="330"/>
        <v/>
      </c>
      <c r="BD248" s="254" t="str">
        <f t="shared" si="331"/>
        <v/>
      </c>
      <c r="BE248" s="262" t="str">
        <f t="shared" si="332"/>
        <v/>
      </c>
      <c r="BF248" s="263" t="str">
        <f t="shared" si="333"/>
        <v/>
      </c>
      <c r="BG248" s="254" t="str">
        <f t="shared" si="334"/>
        <v/>
      </c>
      <c r="BH248" s="254" t="str">
        <f t="shared" si="335"/>
        <v/>
      </c>
      <c r="BI248" s="254" t="str">
        <f t="shared" si="336"/>
        <v/>
      </c>
      <c r="BJ248" s="254" t="str">
        <f t="shared" si="337"/>
        <v/>
      </c>
      <c r="BK248" s="254" t="str">
        <f t="shared" si="338"/>
        <v/>
      </c>
      <c r="BL248" s="254" t="str">
        <f t="shared" si="339"/>
        <v/>
      </c>
      <c r="BM248" s="254" t="str">
        <f t="shared" si="340"/>
        <v/>
      </c>
      <c r="BN248" s="254" t="str">
        <f t="shared" si="341"/>
        <v/>
      </c>
      <c r="BO248" s="254" t="str">
        <f t="shared" si="342"/>
        <v/>
      </c>
      <c r="BP248" s="254" t="str">
        <f t="shared" si="343"/>
        <v/>
      </c>
      <c r="BQ248" s="264" t="str">
        <f t="shared" si="344"/>
        <v/>
      </c>
      <c r="BR248" s="261" t="str">
        <f t="shared" si="403"/>
        <v/>
      </c>
      <c r="BS248" s="254" t="str">
        <f t="shared" si="404"/>
        <v/>
      </c>
      <c r="BT248" s="254" t="str">
        <f t="shared" si="405"/>
        <v/>
      </c>
      <c r="BU248" s="265" t="str">
        <f t="shared" si="406"/>
        <v/>
      </c>
      <c r="BV248" s="263" t="str">
        <f t="shared" si="407"/>
        <v/>
      </c>
      <c r="BW248" s="254" t="str">
        <f t="shared" si="408"/>
        <v/>
      </c>
      <c r="BX248" s="254" t="str">
        <f t="shared" si="409"/>
        <v/>
      </c>
      <c r="BY248" s="264" t="str">
        <f t="shared" si="410"/>
        <v/>
      </c>
      <c r="BZ248" s="254" t="str">
        <f t="shared" si="411"/>
        <v/>
      </c>
      <c r="CA248" s="254">
        <f t="shared" si="348"/>
        <v>0</v>
      </c>
      <c r="CB248" s="254">
        <f t="shared" si="349"/>
        <v>0</v>
      </c>
      <c r="CC248" s="254">
        <f t="shared" si="350"/>
        <v>0</v>
      </c>
      <c r="CD248" s="254">
        <f t="shared" si="351"/>
        <v>0</v>
      </c>
      <c r="CE248" s="254">
        <f t="shared" si="352"/>
        <v>0</v>
      </c>
      <c r="CF248" s="254">
        <f t="shared" si="353"/>
        <v>0</v>
      </c>
      <c r="CG248" s="254">
        <f t="shared" si="354"/>
        <v>0</v>
      </c>
      <c r="CH248" s="254">
        <f t="shared" si="355"/>
        <v>0</v>
      </c>
      <c r="CI248" s="254">
        <f t="shared" si="356"/>
        <v>0</v>
      </c>
      <c r="CJ248" s="254">
        <f t="shared" si="357"/>
        <v>0</v>
      </c>
      <c r="CK248" s="254">
        <f t="shared" si="358"/>
        <v>0</v>
      </c>
      <c r="CL248" s="254">
        <f t="shared" si="359"/>
        <v>0</v>
      </c>
      <c r="CM248" s="254">
        <f t="shared" si="360"/>
        <v>0</v>
      </c>
      <c r="CN248" s="254">
        <f t="shared" si="361"/>
        <v>0</v>
      </c>
      <c r="CO248" s="254">
        <f t="shared" si="362"/>
        <v>0</v>
      </c>
      <c r="CP248" s="254">
        <f t="shared" si="363"/>
        <v>0</v>
      </c>
      <c r="CQ248" s="254">
        <f t="shared" si="364"/>
        <v>0</v>
      </c>
      <c r="CR248" s="254">
        <f t="shared" si="365"/>
        <v>0</v>
      </c>
      <c r="CS248" s="254">
        <f t="shared" si="366"/>
        <v>0</v>
      </c>
      <c r="CT248" s="254">
        <f t="shared" si="367"/>
        <v>0</v>
      </c>
      <c r="CU248" s="254">
        <f t="shared" si="368"/>
        <v>0</v>
      </c>
      <c r="CV248" s="254">
        <f t="shared" si="369"/>
        <v>0</v>
      </c>
      <c r="CW248" s="254">
        <f t="shared" si="370"/>
        <v>0</v>
      </c>
      <c r="CX248" s="254">
        <f t="shared" si="371"/>
        <v>0</v>
      </c>
      <c r="CY248" s="254">
        <f t="shared" si="372"/>
        <v>0</v>
      </c>
      <c r="CZ248" s="254">
        <f t="shared" si="373"/>
        <v>0</v>
      </c>
      <c r="DA248" s="254">
        <f t="shared" si="374"/>
        <v>0</v>
      </c>
      <c r="DB248" s="254">
        <f t="shared" si="375"/>
        <v>0</v>
      </c>
      <c r="DC248" s="254">
        <f t="shared" si="376"/>
        <v>0</v>
      </c>
      <c r="DD248" s="254">
        <f t="shared" si="377"/>
        <v>0</v>
      </c>
      <c r="DE248" s="254">
        <f t="shared" si="378"/>
        <v>0</v>
      </c>
      <c r="DF248" s="254">
        <f t="shared" si="379"/>
        <v>0</v>
      </c>
      <c r="DG248" s="254">
        <f t="shared" si="380"/>
        <v>0</v>
      </c>
      <c r="DH248" s="254">
        <f t="shared" si="381"/>
        <v>0</v>
      </c>
      <c r="DI248" s="254">
        <f t="shared" si="382"/>
        <v>0</v>
      </c>
      <c r="DJ248" s="254">
        <f t="shared" si="383"/>
        <v>0</v>
      </c>
      <c r="DK248" s="254">
        <f t="shared" si="384"/>
        <v>0</v>
      </c>
      <c r="DL248" s="254">
        <f t="shared" si="385"/>
        <v>0</v>
      </c>
      <c r="DM248" s="254">
        <f t="shared" si="386"/>
        <v>0</v>
      </c>
      <c r="DN248" s="254">
        <f t="shared" si="387"/>
        <v>0</v>
      </c>
      <c r="DO248" s="254">
        <f t="shared" si="388"/>
        <v>0</v>
      </c>
      <c r="DP248" s="254">
        <f t="shared" si="389"/>
        <v>0</v>
      </c>
      <c r="DQ248" s="254">
        <f t="shared" si="390"/>
        <v>0</v>
      </c>
      <c r="DR248" s="254">
        <f t="shared" si="391"/>
        <v>0</v>
      </c>
      <c r="DS248" s="254">
        <f t="shared" si="392"/>
        <v>0</v>
      </c>
      <c r="DT248" s="254">
        <f t="shared" si="393"/>
        <v>0</v>
      </c>
      <c r="DU248" s="254">
        <f t="shared" si="394"/>
        <v>0</v>
      </c>
      <c r="DV248" s="254">
        <f t="shared" si="395"/>
        <v>0</v>
      </c>
    </row>
    <row r="249" spans="1:126" ht="24" customHeight="1">
      <c r="A249" s="11" t="str">
        <f ca="1">IF(AG249&lt;&gt;"OK","",CONCATENATE(TEXT('Front Page'!$F$33,"000"),TEXT('Front Page'!$F$31,"000"),"-",LEFT('Front Page'!$R$53,5),"-",LEFT(D249,1),AJ249, "-",TEXT(B249,"000")))</f>
        <v/>
      </c>
      <c r="B249" s="12" t="str">
        <f>IFERROR(IF(E249="","",MAX(B$17:B248)+1),"")</f>
        <v/>
      </c>
      <c r="C249" s="13"/>
      <c r="D249" s="29" t="str">
        <f t="shared" si="397"/>
        <v>None</v>
      </c>
      <c r="E249" s="29" t="str">
        <f t="shared" si="398"/>
        <v/>
      </c>
      <c r="F249" s="29" t="str">
        <f t="shared" si="399"/>
        <v/>
      </c>
      <c r="G249" s="363"/>
      <c r="H249" s="364"/>
      <c r="I249" s="325" t="str">
        <f t="shared" si="400"/>
        <v>No</v>
      </c>
      <c r="J249" s="314">
        <v>0</v>
      </c>
      <c r="K249" s="312">
        <v>0</v>
      </c>
      <c r="L249" s="312">
        <v>0</v>
      </c>
      <c r="M249" s="312">
        <v>0</v>
      </c>
      <c r="N249" s="312">
        <v>0</v>
      </c>
      <c r="O249" s="312">
        <v>0</v>
      </c>
      <c r="P249" s="312">
        <v>0</v>
      </c>
      <c r="Q249" s="312">
        <v>0</v>
      </c>
      <c r="R249" s="312">
        <v>0</v>
      </c>
      <c r="S249" s="312">
        <v>0</v>
      </c>
      <c r="T249" s="312">
        <v>0</v>
      </c>
      <c r="U249" s="312">
        <v>0</v>
      </c>
      <c r="V249" s="313">
        <v>1</v>
      </c>
      <c r="W249" s="313">
        <v>1</v>
      </c>
      <c r="X249" s="312">
        <v>0</v>
      </c>
      <c r="Y249" s="312">
        <v>0</v>
      </c>
      <c r="Z249" s="312">
        <v>0</v>
      </c>
      <c r="AA249" s="14">
        <v>0</v>
      </c>
      <c r="AB249" s="317"/>
      <c r="AC249" s="15" t="str">
        <f t="shared" si="316"/>
        <v/>
      </c>
      <c r="AD249" s="15" t="str">
        <f t="shared" si="317"/>
        <v/>
      </c>
      <c r="AE249" s="16" t="str">
        <f t="shared" si="318"/>
        <v>0 - 0</v>
      </c>
      <c r="AF249" s="20" t="str">
        <f t="shared" si="396"/>
        <v>Not an offer</v>
      </c>
      <c r="AG249" s="276" t="str">
        <f t="shared" si="345"/>
        <v>Not an Offer</v>
      </c>
      <c r="AH249" s="150"/>
      <c r="AI249" s="254">
        <v>233</v>
      </c>
      <c r="AJ249" s="149" t="str">
        <f t="shared" si="346"/>
        <v>00-TAG</v>
      </c>
      <c r="AK249" s="254" t="b">
        <f t="shared" si="401"/>
        <v>0</v>
      </c>
      <c r="AL249" s="254">
        <f t="shared" si="319"/>
        <v>0</v>
      </c>
      <c r="AM249" s="254">
        <f t="shared" si="347"/>
        <v>0</v>
      </c>
      <c r="AN249" s="288">
        <f t="shared" si="320"/>
        <v>0</v>
      </c>
      <c r="AO249" s="288">
        <f>IF(AND($BU249=$BV249,BU249=AO$13),$J249&amp;$K249&amp;$L249&amp;$M249&amp;$N249&amp;$O249&amp;$P249&amp;$Q249&amp;$R249&amp;$S249&amp;$T249&amp;$U249,IFERROR(MATCH($AN249,AO$17:AO248,0),-1000))</f>
        <v>1</v>
      </c>
      <c r="AP249" s="288">
        <f>IF(AND($BU249=$BV249,BV249=AP$13),$J249&amp;$K249&amp;$L249&amp;$M249&amp;$N249&amp;$O249&amp;$P249&amp;$Q249&amp;$R249&amp;$S249&amp;$T249&amp;$U249,IFERROR(MATCH($AN249,AP$17:AP248,0),-1000))</f>
        <v>1</v>
      </c>
      <c r="AQ249" s="288">
        <f>IF(AND($BU249=$BV249,BW249=AQ$13),$J249&amp;$K249&amp;$L249&amp;$M249&amp;$N249&amp;$O249&amp;$P249&amp;$Q249&amp;$R249&amp;$S249&amp;$T249&amp;$U249,IFERROR(MATCH($AN249,AQ$17:AQ248,0),-1000))</f>
        <v>1</v>
      </c>
      <c r="AR249" s="288">
        <f>IF(AND($BU249=$BV249,BX249=AR$13),$J249&amp;$K249&amp;$L249&amp;$M249&amp;$N249&amp;$O249&amp;$P249&amp;$Q249&amp;$R249&amp;$S249&amp;$T249&amp;$U249,IFERROR(MATCH($AN249,AR$17:AR248,0),-1000))</f>
        <v>1</v>
      </c>
      <c r="AS249" s="254">
        <f t="shared" si="402"/>
        <v>0</v>
      </c>
      <c r="AT249" s="261" t="str">
        <f t="shared" si="321"/>
        <v/>
      </c>
      <c r="AU249" s="254" t="str">
        <f t="shared" si="322"/>
        <v/>
      </c>
      <c r="AV249" s="254" t="str">
        <f t="shared" si="323"/>
        <v/>
      </c>
      <c r="AW249" s="254" t="str">
        <f t="shared" si="324"/>
        <v/>
      </c>
      <c r="AX249" s="254" t="str">
        <f t="shared" si="325"/>
        <v/>
      </c>
      <c r="AY249" s="254" t="str">
        <f t="shared" si="326"/>
        <v/>
      </c>
      <c r="AZ249" s="254" t="str">
        <f t="shared" si="327"/>
        <v/>
      </c>
      <c r="BA249" s="254" t="str">
        <f t="shared" si="328"/>
        <v/>
      </c>
      <c r="BB249" s="254" t="str">
        <f t="shared" si="329"/>
        <v/>
      </c>
      <c r="BC249" s="254" t="str">
        <f t="shared" si="330"/>
        <v/>
      </c>
      <c r="BD249" s="254" t="str">
        <f t="shared" si="331"/>
        <v/>
      </c>
      <c r="BE249" s="262" t="str">
        <f t="shared" si="332"/>
        <v/>
      </c>
      <c r="BF249" s="263" t="str">
        <f t="shared" si="333"/>
        <v/>
      </c>
      <c r="BG249" s="254" t="str">
        <f t="shared" si="334"/>
        <v/>
      </c>
      <c r="BH249" s="254" t="str">
        <f t="shared" si="335"/>
        <v/>
      </c>
      <c r="BI249" s="254" t="str">
        <f t="shared" si="336"/>
        <v/>
      </c>
      <c r="BJ249" s="254" t="str">
        <f t="shared" si="337"/>
        <v/>
      </c>
      <c r="BK249" s="254" t="str">
        <f t="shared" si="338"/>
        <v/>
      </c>
      <c r="BL249" s="254" t="str">
        <f t="shared" si="339"/>
        <v/>
      </c>
      <c r="BM249" s="254" t="str">
        <f t="shared" si="340"/>
        <v/>
      </c>
      <c r="BN249" s="254" t="str">
        <f t="shared" si="341"/>
        <v/>
      </c>
      <c r="BO249" s="254" t="str">
        <f t="shared" si="342"/>
        <v/>
      </c>
      <c r="BP249" s="254" t="str">
        <f t="shared" si="343"/>
        <v/>
      </c>
      <c r="BQ249" s="264" t="str">
        <f t="shared" si="344"/>
        <v/>
      </c>
      <c r="BR249" s="261" t="str">
        <f t="shared" si="403"/>
        <v/>
      </c>
      <c r="BS249" s="254" t="str">
        <f t="shared" si="404"/>
        <v/>
      </c>
      <c r="BT249" s="254" t="str">
        <f t="shared" si="405"/>
        <v/>
      </c>
      <c r="BU249" s="265" t="str">
        <f t="shared" si="406"/>
        <v/>
      </c>
      <c r="BV249" s="263" t="str">
        <f t="shared" si="407"/>
        <v/>
      </c>
      <c r="BW249" s="254" t="str">
        <f t="shared" si="408"/>
        <v/>
      </c>
      <c r="BX249" s="254" t="str">
        <f t="shared" si="409"/>
        <v/>
      </c>
      <c r="BY249" s="264" t="str">
        <f t="shared" si="410"/>
        <v/>
      </c>
      <c r="BZ249" s="254" t="str">
        <f t="shared" si="411"/>
        <v/>
      </c>
      <c r="CA249" s="254">
        <f t="shared" si="348"/>
        <v>0</v>
      </c>
      <c r="CB249" s="254">
        <f t="shared" si="349"/>
        <v>0</v>
      </c>
      <c r="CC249" s="254">
        <f t="shared" si="350"/>
        <v>0</v>
      </c>
      <c r="CD249" s="254">
        <f t="shared" si="351"/>
        <v>0</v>
      </c>
      <c r="CE249" s="254">
        <f t="shared" si="352"/>
        <v>0</v>
      </c>
      <c r="CF249" s="254">
        <f t="shared" si="353"/>
        <v>0</v>
      </c>
      <c r="CG249" s="254">
        <f t="shared" si="354"/>
        <v>0</v>
      </c>
      <c r="CH249" s="254">
        <f t="shared" si="355"/>
        <v>0</v>
      </c>
      <c r="CI249" s="254">
        <f t="shared" si="356"/>
        <v>0</v>
      </c>
      <c r="CJ249" s="254">
        <f t="shared" si="357"/>
        <v>0</v>
      </c>
      <c r="CK249" s="254">
        <f t="shared" si="358"/>
        <v>0</v>
      </c>
      <c r="CL249" s="254">
        <f t="shared" si="359"/>
        <v>0</v>
      </c>
      <c r="CM249" s="254">
        <f t="shared" si="360"/>
        <v>0</v>
      </c>
      <c r="CN249" s="254">
        <f t="shared" si="361"/>
        <v>0</v>
      </c>
      <c r="CO249" s="254">
        <f t="shared" si="362"/>
        <v>0</v>
      </c>
      <c r="CP249" s="254">
        <f t="shared" si="363"/>
        <v>0</v>
      </c>
      <c r="CQ249" s="254">
        <f t="shared" si="364"/>
        <v>0</v>
      </c>
      <c r="CR249" s="254">
        <f t="shared" si="365"/>
        <v>0</v>
      </c>
      <c r="CS249" s="254">
        <f t="shared" si="366"/>
        <v>0</v>
      </c>
      <c r="CT249" s="254">
        <f t="shared" si="367"/>
        <v>0</v>
      </c>
      <c r="CU249" s="254">
        <f t="shared" si="368"/>
        <v>0</v>
      </c>
      <c r="CV249" s="254">
        <f t="shared" si="369"/>
        <v>0</v>
      </c>
      <c r="CW249" s="254">
        <f t="shared" si="370"/>
        <v>0</v>
      </c>
      <c r="CX249" s="254">
        <f t="shared" si="371"/>
        <v>0</v>
      </c>
      <c r="CY249" s="254">
        <f t="shared" si="372"/>
        <v>0</v>
      </c>
      <c r="CZ249" s="254">
        <f t="shared" si="373"/>
        <v>0</v>
      </c>
      <c r="DA249" s="254">
        <f t="shared" si="374"/>
        <v>0</v>
      </c>
      <c r="DB249" s="254">
        <f t="shared" si="375"/>
        <v>0</v>
      </c>
      <c r="DC249" s="254">
        <f t="shared" si="376"/>
        <v>0</v>
      </c>
      <c r="DD249" s="254">
        <f t="shared" si="377"/>
        <v>0</v>
      </c>
      <c r="DE249" s="254">
        <f t="shared" si="378"/>
        <v>0</v>
      </c>
      <c r="DF249" s="254">
        <f t="shared" si="379"/>
        <v>0</v>
      </c>
      <c r="DG249" s="254">
        <f t="shared" si="380"/>
        <v>0</v>
      </c>
      <c r="DH249" s="254">
        <f t="shared" si="381"/>
        <v>0</v>
      </c>
      <c r="DI249" s="254">
        <f t="shared" si="382"/>
        <v>0</v>
      </c>
      <c r="DJ249" s="254">
        <f t="shared" si="383"/>
        <v>0</v>
      </c>
      <c r="DK249" s="254">
        <f t="shared" si="384"/>
        <v>0</v>
      </c>
      <c r="DL249" s="254">
        <f t="shared" si="385"/>
        <v>0</v>
      </c>
      <c r="DM249" s="254">
        <f t="shared" si="386"/>
        <v>0</v>
      </c>
      <c r="DN249" s="254">
        <f t="shared" si="387"/>
        <v>0</v>
      </c>
      <c r="DO249" s="254">
        <f t="shared" si="388"/>
        <v>0</v>
      </c>
      <c r="DP249" s="254">
        <f t="shared" si="389"/>
        <v>0</v>
      </c>
      <c r="DQ249" s="254">
        <f t="shared" si="390"/>
        <v>0</v>
      </c>
      <c r="DR249" s="254">
        <f t="shared" si="391"/>
        <v>0</v>
      </c>
      <c r="DS249" s="254">
        <f t="shared" si="392"/>
        <v>0</v>
      </c>
      <c r="DT249" s="254">
        <f t="shared" si="393"/>
        <v>0</v>
      </c>
      <c r="DU249" s="254">
        <f t="shared" si="394"/>
        <v>0</v>
      </c>
      <c r="DV249" s="254">
        <f t="shared" si="395"/>
        <v>0</v>
      </c>
    </row>
    <row r="250" spans="1:126" ht="24" customHeight="1">
      <c r="A250" s="11" t="str">
        <f ca="1">IF(AG250&lt;&gt;"OK","",CONCATENATE(TEXT('Front Page'!$F$33,"000"),TEXT('Front Page'!$F$31,"000"),"-",LEFT('Front Page'!$R$53,5),"-",LEFT(D250,1),AJ250, "-",TEXT(B250,"000")))</f>
        <v/>
      </c>
      <c r="B250" s="12" t="str">
        <f>IFERROR(IF(E250="","",MAX(B$17:B249)+1),"")</f>
        <v/>
      </c>
      <c r="C250" s="13"/>
      <c r="D250" s="29" t="str">
        <f t="shared" si="397"/>
        <v>None</v>
      </c>
      <c r="E250" s="29" t="str">
        <f t="shared" si="398"/>
        <v/>
      </c>
      <c r="F250" s="29" t="str">
        <f t="shared" si="399"/>
        <v/>
      </c>
      <c r="G250" s="363"/>
      <c r="H250" s="364"/>
      <c r="I250" s="325" t="str">
        <f t="shared" si="400"/>
        <v>No</v>
      </c>
      <c r="J250" s="314">
        <v>0</v>
      </c>
      <c r="K250" s="312">
        <v>0</v>
      </c>
      <c r="L250" s="312">
        <v>0</v>
      </c>
      <c r="M250" s="312">
        <v>0</v>
      </c>
      <c r="N250" s="312">
        <v>0</v>
      </c>
      <c r="O250" s="312">
        <v>0</v>
      </c>
      <c r="P250" s="312">
        <v>0</v>
      </c>
      <c r="Q250" s="312">
        <v>0</v>
      </c>
      <c r="R250" s="312">
        <v>0</v>
      </c>
      <c r="S250" s="312">
        <v>0</v>
      </c>
      <c r="T250" s="312">
        <v>0</v>
      </c>
      <c r="U250" s="312">
        <v>0</v>
      </c>
      <c r="V250" s="313">
        <v>1</v>
      </c>
      <c r="W250" s="313">
        <v>1</v>
      </c>
      <c r="X250" s="312">
        <v>0</v>
      </c>
      <c r="Y250" s="312">
        <v>0</v>
      </c>
      <c r="Z250" s="312">
        <v>0</v>
      </c>
      <c r="AA250" s="14">
        <v>0</v>
      </c>
      <c r="AB250" s="317"/>
      <c r="AC250" s="15" t="str">
        <f t="shared" si="316"/>
        <v/>
      </c>
      <c r="AD250" s="15" t="str">
        <f t="shared" si="317"/>
        <v/>
      </c>
      <c r="AE250" s="16" t="str">
        <f t="shared" si="318"/>
        <v>0 - 0</v>
      </c>
      <c r="AF250" s="20" t="str">
        <f t="shared" si="396"/>
        <v>Not an offer</v>
      </c>
      <c r="AG250" s="276" t="str">
        <f t="shared" si="345"/>
        <v>Not an Offer</v>
      </c>
      <c r="AH250" s="150"/>
      <c r="AI250" s="254">
        <v>234</v>
      </c>
      <c r="AJ250" s="149" t="str">
        <f t="shared" si="346"/>
        <v>00-TAG</v>
      </c>
      <c r="AK250" s="254" t="b">
        <f t="shared" si="401"/>
        <v>0</v>
      </c>
      <c r="AL250" s="254">
        <f t="shared" si="319"/>
        <v>0</v>
      </c>
      <c r="AM250" s="254">
        <f t="shared" si="347"/>
        <v>0</v>
      </c>
      <c r="AN250" s="288">
        <f t="shared" si="320"/>
        <v>0</v>
      </c>
      <c r="AO250" s="288">
        <f>IF(AND($BU250=$BV250,BU250=AO$13),$J250&amp;$K250&amp;$L250&amp;$M250&amp;$N250&amp;$O250&amp;$P250&amp;$Q250&amp;$R250&amp;$S250&amp;$T250&amp;$U250,IFERROR(MATCH($AN250,AO$17:AO249,0),-1000))</f>
        <v>1</v>
      </c>
      <c r="AP250" s="288">
        <f>IF(AND($BU250=$BV250,BV250=AP$13),$J250&amp;$K250&amp;$L250&amp;$M250&amp;$N250&amp;$O250&amp;$P250&amp;$Q250&amp;$R250&amp;$S250&amp;$T250&amp;$U250,IFERROR(MATCH($AN250,AP$17:AP249,0),-1000))</f>
        <v>1</v>
      </c>
      <c r="AQ250" s="288">
        <f>IF(AND($BU250=$BV250,BW250=AQ$13),$J250&amp;$K250&amp;$L250&amp;$M250&amp;$N250&amp;$O250&amp;$P250&amp;$Q250&amp;$R250&amp;$S250&amp;$T250&amp;$U250,IFERROR(MATCH($AN250,AQ$17:AQ249,0),-1000))</f>
        <v>1</v>
      </c>
      <c r="AR250" s="288">
        <f>IF(AND($BU250=$BV250,BX250=AR$13),$J250&amp;$K250&amp;$L250&amp;$M250&amp;$N250&amp;$O250&amp;$P250&amp;$Q250&amp;$R250&amp;$S250&amp;$T250&amp;$U250,IFERROR(MATCH($AN250,AR$17:AR249,0),-1000))</f>
        <v>1</v>
      </c>
      <c r="AS250" s="254">
        <f t="shared" si="402"/>
        <v>0</v>
      </c>
      <c r="AT250" s="261" t="str">
        <f t="shared" si="321"/>
        <v/>
      </c>
      <c r="AU250" s="254" t="str">
        <f t="shared" si="322"/>
        <v/>
      </c>
      <c r="AV250" s="254" t="str">
        <f t="shared" si="323"/>
        <v/>
      </c>
      <c r="AW250" s="254" t="str">
        <f t="shared" si="324"/>
        <v/>
      </c>
      <c r="AX250" s="254" t="str">
        <f t="shared" si="325"/>
        <v/>
      </c>
      <c r="AY250" s="254" t="str">
        <f t="shared" si="326"/>
        <v/>
      </c>
      <c r="AZ250" s="254" t="str">
        <f t="shared" si="327"/>
        <v/>
      </c>
      <c r="BA250" s="254" t="str">
        <f t="shared" si="328"/>
        <v/>
      </c>
      <c r="BB250" s="254" t="str">
        <f t="shared" si="329"/>
        <v/>
      </c>
      <c r="BC250" s="254" t="str">
        <f t="shared" si="330"/>
        <v/>
      </c>
      <c r="BD250" s="254" t="str">
        <f t="shared" si="331"/>
        <v/>
      </c>
      <c r="BE250" s="262" t="str">
        <f t="shared" si="332"/>
        <v/>
      </c>
      <c r="BF250" s="263" t="str">
        <f t="shared" si="333"/>
        <v/>
      </c>
      <c r="BG250" s="254" t="str">
        <f t="shared" si="334"/>
        <v/>
      </c>
      <c r="BH250" s="254" t="str">
        <f t="shared" si="335"/>
        <v/>
      </c>
      <c r="BI250" s="254" t="str">
        <f t="shared" si="336"/>
        <v/>
      </c>
      <c r="BJ250" s="254" t="str">
        <f t="shared" si="337"/>
        <v/>
      </c>
      <c r="BK250" s="254" t="str">
        <f t="shared" si="338"/>
        <v/>
      </c>
      <c r="BL250" s="254" t="str">
        <f t="shared" si="339"/>
        <v/>
      </c>
      <c r="BM250" s="254" t="str">
        <f t="shared" si="340"/>
        <v/>
      </c>
      <c r="BN250" s="254" t="str">
        <f t="shared" si="341"/>
        <v/>
      </c>
      <c r="BO250" s="254" t="str">
        <f t="shared" si="342"/>
        <v/>
      </c>
      <c r="BP250" s="254" t="str">
        <f t="shared" si="343"/>
        <v/>
      </c>
      <c r="BQ250" s="264" t="str">
        <f t="shared" si="344"/>
        <v/>
      </c>
      <c r="BR250" s="261" t="str">
        <f t="shared" si="403"/>
        <v/>
      </c>
      <c r="BS250" s="254" t="str">
        <f t="shared" si="404"/>
        <v/>
      </c>
      <c r="BT250" s="254" t="str">
        <f t="shared" si="405"/>
        <v/>
      </c>
      <c r="BU250" s="265" t="str">
        <f t="shared" si="406"/>
        <v/>
      </c>
      <c r="BV250" s="263" t="str">
        <f t="shared" si="407"/>
        <v/>
      </c>
      <c r="BW250" s="254" t="str">
        <f t="shared" si="408"/>
        <v/>
      </c>
      <c r="BX250" s="254" t="str">
        <f t="shared" si="409"/>
        <v/>
      </c>
      <c r="BY250" s="264" t="str">
        <f t="shared" si="410"/>
        <v/>
      </c>
      <c r="BZ250" s="254" t="str">
        <f t="shared" si="411"/>
        <v/>
      </c>
      <c r="CA250" s="254">
        <f t="shared" si="348"/>
        <v>0</v>
      </c>
      <c r="CB250" s="254">
        <f t="shared" si="349"/>
        <v>0</v>
      </c>
      <c r="CC250" s="254">
        <f t="shared" si="350"/>
        <v>0</v>
      </c>
      <c r="CD250" s="254">
        <f t="shared" si="351"/>
        <v>0</v>
      </c>
      <c r="CE250" s="254">
        <f t="shared" si="352"/>
        <v>0</v>
      </c>
      <c r="CF250" s="254">
        <f t="shared" si="353"/>
        <v>0</v>
      </c>
      <c r="CG250" s="254">
        <f t="shared" si="354"/>
        <v>0</v>
      </c>
      <c r="CH250" s="254">
        <f t="shared" si="355"/>
        <v>0</v>
      </c>
      <c r="CI250" s="254">
        <f t="shared" si="356"/>
        <v>0</v>
      </c>
      <c r="CJ250" s="254">
        <f t="shared" si="357"/>
        <v>0</v>
      </c>
      <c r="CK250" s="254">
        <f t="shared" si="358"/>
        <v>0</v>
      </c>
      <c r="CL250" s="254">
        <f t="shared" si="359"/>
        <v>0</v>
      </c>
      <c r="CM250" s="254">
        <f t="shared" si="360"/>
        <v>0</v>
      </c>
      <c r="CN250" s="254">
        <f t="shared" si="361"/>
        <v>0</v>
      </c>
      <c r="CO250" s="254">
        <f t="shared" si="362"/>
        <v>0</v>
      </c>
      <c r="CP250" s="254">
        <f t="shared" si="363"/>
        <v>0</v>
      </c>
      <c r="CQ250" s="254">
        <f t="shared" si="364"/>
        <v>0</v>
      </c>
      <c r="CR250" s="254">
        <f t="shared" si="365"/>
        <v>0</v>
      </c>
      <c r="CS250" s="254">
        <f t="shared" si="366"/>
        <v>0</v>
      </c>
      <c r="CT250" s="254">
        <f t="shared" si="367"/>
        <v>0</v>
      </c>
      <c r="CU250" s="254">
        <f t="shared" si="368"/>
        <v>0</v>
      </c>
      <c r="CV250" s="254">
        <f t="shared" si="369"/>
        <v>0</v>
      </c>
      <c r="CW250" s="254">
        <f t="shared" si="370"/>
        <v>0</v>
      </c>
      <c r="CX250" s="254">
        <f t="shared" si="371"/>
        <v>0</v>
      </c>
      <c r="CY250" s="254">
        <f t="shared" si="372"/>
        <v>0</v>
      </c>
      <c r="CZ250" s="254">
        <f t="shared" si="373"/>
        <v>0</v>
      </c>
      <c r="DA250" s="254">
        <f t="shared" si="374"/>
        <v>0</v>
      </c>
      <c r="DB250" s="254">
        <f t="shared" si="375"/>
        <v>0</v>
      </c>
      <c r="DC250" s="254">
        <f t="shared" si="376"/>
        <v>0</v>
      </c>
      <c r="DD250" s="254">
        <f t="shared" si="377"/>
        <v>0</v>
      </c>
      <c r="DE250" s="254">
        <f t="shared" si="378"/>
        <v>0</v>
      </c>
      <c r="DF250" s="254">
        <f t="shared" si="379"/>
        <v>0</v>
      </c>
      <c r="DG250" s="254">
        <f t="shared" si="380"/>
        <v>0</v>
      </c>
      <c r="DH250" s="254">
        <f t="shared" si="381"/>
        <v>0</v>
      </c>
      <c r="DI250" s="254">
        <f t="shared" si="382"/>
        <v>0</v>
      </c>
      <c r="DJ250" s="254">
        <f t="shared" si="383"/>
        <v>0</v>
      </c>
      <c r="DK250" s="254">
        <f t="shared" si="384"/>
        <v>0</v>
      </c>
      <c r="DL250" s="254">
        <f t="shared" si="385"/>
        <v>0</v>
      </c>
      <c r="DM250" s="254">
        <f t="shared" si="386"/>
        <v>0</v>
      </c>
      <c r="DN250" s="254">
        <f t="shared" si="387"/>
        <v>0</v>
      </c>
      <c r="DO250" s="254">
        <f t="shared" si="388"/>
        <v>0</v>
      </c>
      <c r="DP250" s="254">
        <f t="shared" si="389"/>
        <v>0</v>
      </c>
      <c r="DQ250" s="254">
        <f t="shared" si="390"/>
        <v>0</v>
      </c>
      <c r="DR250" s="254">
        <f t="shared" si="391"/>
        <v>0</v>
      </c>
      <c r="DS250" s="254">
        <f t="shared" si="392"/>
        <v>0</v>
      </c>
      <c r="DT250" s="254">
        <f t="shared" si="393"/>
        <v>0</v>
      </c>
      <c r="DU250" s="254">
        <f t="shared" si="394"/>
        <v>0</v>
      </c>
      <c r="DV250" s="254">
        <f t="shared" si="395"/>
        <v>0</v>
      </c>
    </row>
    <row r="251" spans="1:126" ht="24" customHeight="1">
      <c r="A251" s="11" t="str">
        <f ca="1">IF(AG251&lt;&gt;"OK","",CONCATENATE(TEXT('Front Page'!$F$33,"000"),TEXT('Front Page'!$F$31,"000"),"-",LEFT('Front Page'!$R$53,5),"-",LEFT(D251,1),AJ251, "-",TEXT(B251,"000")))</f>
        <v/>
      </c>
      <c r="B251" s="12" t="str">
        <f>IFERROR(IF(E251="","",MAX(B$17:B250)+1),"")</f>
        <v/>
      </c>
      <c r="C251" s="13"/>
      <c r="D251" s="29" t="str">
        <f t="shared" si="397"/>
        <v>None</v>
      </c>
      <c r="E251" s="29" t="str">
        <f t="shared" si="398"/>
        <v/>
      </c>
      <c r="F251" s="29" t="str">
        <f t="shared" si="399"/>
        <v/>
      </c>
      <c r="G251" s="363"/>
      <c r="H251" s="364"/>
      <c r="I251" s="325" t="str">
        <f t="shared" si="400"/>
        <v>No</v>
      </c>
      <c r="J251" s="314">
        <v>0</v>
      </c>
      <c r="K251" s="312">
        <v>0</v>
      </c>
      <c r="L251" s="312">
        <v>0</v>
      </c>
      <c r="M251" s="312">
        <v>0</v>
      </c>
      <c r="N251" s="312">
        <v>0</v>
      </c>
      <c r="O251" s="312">
        <v>0</v>
      </c>
      <c r="P251" s="312">
        <v>0</v>
      </c>
      <c r="Q251" s="312">
        <v>0</v>
      </c>
      <c r="R251" s="312">
        <v>0</v>
      </c>
      <c r="S251" s="312">
        <v>0</v>
      </c>
      <c r="T251" s="312">
        <v>0</v>
      </c>
      <c r="U251" s="312">
        <v>0</v>
      </c>
      <c r="V251" s="313">
        <v>1</v>
      </c>
      <c r="W251" s="313">
        <v>1</v>
      </c>
      <c r="X251" s="312">
        <v>0</v>
      </c>
      <c r="Y251" s="312">
        <v>0</v>
      </c>
      <c r="Z251" s="312">
        <v>0</v>
      </c>
      <c r="AA251" s="14">
        <v>0</v>
      </c>
      <c r="AB251" s="317"/>
      <c r="AC251" s="15" t="str">
        <f t="shared" si="316"/>
        <v/>
      </c>
      <c r="AD251" s="15" t="str">
        <f t="shared" si="317"/>
        <v/>
      </c>
      <c r="AE251" s="16" t="str">
        <f t="shared" si="318"/>
        <v>0 - 0</v>
      </c>
      <c r="AF251" s="20" t="str">
        <f t="shared" si="396"/>
        <v>Not an offer</v>
      </c>
      <c r="AG251" s="276" t="str">
        <f t="shared" si="345"/>
        <v>Not an Offer</v>
      </c>
      <c r="AH251" s="150"/>
      <c r="AI251" s="254">
        <v>235</v>
      </c>
      <c r="AJ251" s="149" t="str">
        <f t="shared" si="346"/>
        <v>00-TAG</v>
      </c>
      <c r="AK251" s="254" t="b">
        <f t="shared" si="401"/>
        <v>0</v>
      </c>
      <c r="AL251" s="254">
        <f t="shared" si="319"/>
        <v>0</v>
      </c>
      <c r="AM251" s="254">
        <f t="shared" si="347"/>
        <v>0</v>
      </c>
      <c r="AN251" s="288">
        <f t="shared" si="320"/>
        <v>0</v>
      </c>
      <c r="AO251" s="288">
        <f>IF(AND($BU251=$BV251,BU251=AO$13),$J251&amp;$K251&amp;$L251&amp;$M251&amp;$N251&amp;$O251&amp;$P251&amp;$Q251&amp;$R251&amp;$S251&amp;$T251&amp;$U251,IFERROR(MATCH($AN251,AO$17:AO250,0),-1000))</f>
        <v>1</v>
      </c>
      <c r="AP251" s="288">
        <f>IF(AND($BU251=$BV251,BV251=AP$13),$J251&amp;$K251&amp;$L251&amp;$M251&amp;$N251&amp;$O251&amp;$P251&amp;$Q251&amp;$R251&amp;$S251&amp;$T251&amp;$U251,IFERROR(MATCH($AN251,AP$17:AP250,0),-1000))</f>
        <v>1</v>
      </c>
      <c r="AQ251" s="288">
        <f>IF(AND($BU251=$BV251,BW251=AQ$13),$J251&amp;$K251&amp;$L251&amp;$M251&amp;$N251&amp;$O251&amp;$P251&amp;$Q251&amp;$R251&amp;$S251&amp;$T251&amp;$U251,IFERROR(MATCH($AN251,AQ$17:AQ250,0),-1000))</f>
        <v>1</v>
      </c>
      <c r="AR251" s="288">
        <f>IF(AND($BU251=$BV251,BX251=AR$13),$J251&amp;$K251&amp;$L251&amp;$M251&amp;$N251&amp;$O251&amp;$P251&amp;$Q251&amp;$R251&amp;$S251&amp;$T251&amp;$U251,IFERROR(MATCH($AN251,AR$17:AR250,0),-1000))</f>
        <v>1</v>
      </c>
      <c r="AS251" s="254">
        <f t="shared" si="402"/>
        <v>0</v>
      </c>
      <c r="AT251" s="261" t="str">
        <f t="shared" si="321"/>
        <v/>
      </c>
      <c r="AU251" s="254" t="str">
        <f t="shared" si="322"/>
        <v/>
      </c>
      <c r="AV251" s="254" t="str">
        <f t="shared" si="323"/>
        <v/>
      </c>
      <c r="AW251" s="254" t="str">
        <f t="shared" si="324"/>
        <v/>
      </c>
      <c r="AX251" s="254" t="str">
        <f t="shared" si="325"/>
        <v/>
      </c>
      <c r="AY251" s="254" t="str">
        <f t="shared" si="326"/>
        <v/>
      </c>
      <c r="AZ251" s="254" t="str">
        <f t="shared" si="327"/>
        <v/>
      </c>
      <c r="BA251" s="254" t="str">
        <f t="shared" si="328"/>
        <v/>
      </c>
      <c r="BB251" s="254" t="str">
        <f t="shared" si="329"/>
        <v/>
      </c>
      <c r="BC251" s="254" t="str">
        <f t="shared" si="330"/>
        <v/>
      </c>
      <c r="BD251" s="254" t="str">
        <f t="shared" si="331"/>
        <v/>
      </c>
      <c r="BE251" s="262" t="str">
        <f t="shared" si="332"/>
        <v/>
      </c>
      <c r="BF251" s="263" t="str">
        <f t="shared" si="333"/>
        <v/>
      </c>
      <c r="BG251" s="254" t="str">
        <f t="shared" si="334"/>
        <v/>
      </c>
      <c r="BH251" s="254" t="str">
        <f t="shared" si="335"/>
        <v/>
      </c>
      <c r="BI251" s="254" t="str">
        <f t="shared" si="336"/>
        <v/>
      </c>
      <c r="BJ251" s="254" t="str">
        <f t="shared" si="337"/>
        <v/>
      </c>
      <c r="BK251" s="254" t="str">
        <f t="shared" si="338"/>
        <v/>
      </c>
      <c r="BL251" s="254" t="str">
        <f t="shared" si="339"/>
        <v/>
      </c>
      <c r="BM251" s="254" t="str">
        <f t="shared" si="340"/>
        <v/>
      </c>
      <c r="BN251" s="254" t="str">
        <f t="shared" si="341"/>
        <v/>
      </c>
      <c r="BO251" s="254" t="str">
        <f t="shared" si="342"/>
        <v/>
      </c>
      <c r="BP251" s="254" t="str">
        <f t="shared" si="343"/>
        <v/>
      </c>
      <c r="BQ251" s="264" t="str">
        <f t="shared" si="344"/>
        <v/>
      </c>
      <c r="BR251" s="261" t="str">
        <f t="shared" si="403"/>
        <v/>
      </c>
      <c r="BS251" s="254" t="str">
        <f t="shared" si="404"/>
        <v/>
      </c>
      <c r="BT251" s="254" t="str">
        <f t="shared" si="405"/>
        <v/>
      </c>
      <c r="BU251" s="265" t="str">
        <f t="shared" si="406"/>
        <v/>
      </c>
      <c r="BV251" s="263" t="str">
        <f t="shared" si="407"/>
        <v/>
      </c>
      <c r="BW251" s="254" t="str">
        <f t="shared" si="408"/>
        <v/>
      </c>
      <c r="BX251" s="254" t="str">
        <f t="shared" si="409"/>
        <v/>
      </c>
      <c r="BY251" s="264" t="str">
        <f t="shared" si="410"/>
        <v/>
      </c>
      <c r="BZ251" s="254" t="str">
        <f t="shared" si="411"/>
        <v/>
      </c>
      <c r="CA251" s="254">
        <f t="shared" si="348"/>
        <v>0</v>
      </c>
      <c r="CB251" s="254">
        <f t="shared" si="349"/>
        <v>0</v>
      </c>
      <c r="CC251" s="254">
        <f t="shared" si="350"/>
        <v>0</v>
      </c>
      <c r="CD251" s="254">
        <f t="shared" si="351"/>
        <v>0</v>
      </c>
      <c r="CE251" s="254">
        <f t="shared" si="352"/>
        <v>0</v>
      </c>
      <c r="CF251" s="254">
        <f t="shared" si="353"/>
        <v>0</v>
      </c>
      <c r="CG251" s="254">
        <f t="shared" si="354"/>
        <v>0</v>
      </c>
      <c r="CH251" s="254">
        <f t="shared" si="355"/>
        <v>0</v>
      </c>
      <c r="CI251" s="254">
        <f t="shared" si="356"/>
        <v>0</v>
      </c>
      <c r="CJ251" s="254">
        <f t="shared" si="357"/>
        <v>0</v>
      </c>
      <c r="CK251" s="254">
        <f t="shared" si="358"/>
        <v>0</v>
      </c>
      <c r="CL251" s="254">
        <f t="shared" si="359"/>
        <v>0</v>
      </c>
      <c r="CM251" s="254">
        <f t="shared" si="360"/>
        <v>0</v>
      </c>
      <c r="CN251" s="254">
        <f t="shared" si="361"/>
        <v>0</v>
      </c>
      <c r="CO251" s="254">
        <f t="shared" si="362"/>
        <v>0</v>
      </c>
      <c r="CP251" s="254">
        <f t="shared" si="363"/>
        <v>0</v>
      </c>
      <c r="CQ251" s="254">
        <f t="shared" si="364"/>
        <v>0</v>
      </c>
      <c r="CR251" s="254">
        <f t="shared" si="365"/>
        <v>0</v>
      </c>
      <c r="CS251" s="254">
        <f t="shared" si="366"/>
        <v>0</v>
      </c>
      <c r="CT251" s="254">
        <f t="shared" si="367"/>
        <v>0</v>
      </c>
      <c r="CU251" s="254">
        <f t="shared" si="368"/>
        <v>0</v>
      </c>
      <c r="CV251" s="254">
        <f t="shared" si="369"/>
        <v>0</v>
      </c>
      <c r="CW251" s="254">
        <f t="shared" si="370"/>
        <v>0</v>
      </c>
      <c r="CX251" s="254">
        <f t="shared" si="371"/>
        <v>0</v>
      </c>
      <c r="CY251" s="254">
        <f t="shared" si="372"/>
        <v>0</v>
      </c>
      <c r="CZ251" s="254">
        <f t="shared" si="373"/>
        <v>0</v>
      </c>
      <c r="DA251" s="254">
        <f t="shared" si="374"/>
        <v>0</v>
      </c>
      <c r="DB251" s="254">
        <f t="shared" si="375"/>
        <v>0</v>
      </c>
      <c r="DC251" s="254">
        <f t="shared" si="376"/>
        <v>0</v>
      </c>
      <c r="DD251" s="254">
        <f t="shared" si="377"/>
        <v>0</v>
      </c>
      <c r="DE251" s="254">
        <f t="shared" si="378"/>
        <v>0</v>
      </c>
      <c r="DF251" s="254">
        <f t="shared" si="379"/>
        <v>0</v>
      </c>
      <c r="DG251" s="254">
        <f t="shared" si="380"/>
        <v>0</v>
      </c>
      <c r="DH251" s="254">
        <f t="shared" si="381"/>
        <v>0</v>
      </c>
      <c r="DI251" s="254">
        <f t="shared" si="382"/>
        <v>0</v>
      </c>
      <c r="DJ251" s="254">
        <f t="shared" si="383"/>
        <v>0</v>
      </c>
      <c r="DK251" s="254">
        <f t="shared" si="384"/>
        <v>0</v>
      </c>
      <c r="DL251" s="254">
        <f t="shared" si="385"/>
        <v>0</v>
      </c>
      <c r="DM251" s="254">
        <f t="shared" si="386"/>
        <v>0</v>
      </c>
      <c r="DN251" s="254">
        <f t="shared" si="387"/>
        <v>0</v>
      </c>
      <c r="DO251" s="254">
        <f t="shared" si="388"/>
        <v>0</v>
      </c>
      <c r="DP251" s="254">
        <f t="shared" si="389"/>
        <v>0</v>
      </c>
      <c r="DQ251" s="254">
        <f t="shared" si="390"/>
        <v>0</v>
      </c>
      <c r="DR251" s="254">
        <f t="shared" si="391"/>
        <v>0</v>
      </c>
      <c r="DS251" s="254">
        <f t="shared" si="392"/>
        <v>0</v>
      </c>
      <c r="DT251" s="254">
        <f t="shared" si="393"/>
        <v>0</v>
      </c>
      <c r="DU251" s="254">
        <f t="shared" si="394"/>
        <v>0</v>
      </c>
      <c r="DV251" s="254">
        <f t="shared" si="395"/>
        <v>0</v>
      </c>
    </row>
    <row r="252" spans="1:126" ht="24" customHeight="1">
      <c r="A252" s="11" t="str">
        <f ca="1">IF(AG252&lt;&gt;"OK","",CONCATENATE(TEXT('Front Page'!$F$33,"000"),TEXT('Front Page'!$F$31,"000"),"-",LEFT('Front Page'!$R$53,5),"-",LEFT(D252,1),AJ252, "-",TEXT(B252,"000")))</f>
        <v/>
      </c>
      <c r="B252" s="12" t="str">
        <f>IFERROR(IF(E252="","",MAX(B$17:B251)+1),"")</f>
        <v/>
      </c>
      <c r="C252" s="13"/>
      <c r="D252" s="29" t="str">
        <f t="shared" si="397"/>
        <v>None</v>
      </c>
      <c r="E252" s="29" t="str">
        <f t="shared" si="398"/>
        <v/>
      </c>
      <c r="F252" s="29" t="str">
        <f t="shared" si="399"/>
        <v/>
      </c>
      <c r="G252" s="363"/>
      <c r="H252" s="364"/>
      <c r="I252" s="325" t="str">
        <f t="shared" si="400"/>
        <v>No</v>
      </c>
      <c r="J252" s="314">
        <v>0</v>
      </c>
      <c r="K252" s="312">
        <v>0</v>
      </c>
      <c r="L252" s="312">
        <v>0</v>
      </c>
      <c r="M252" s="312">
        <v>0</v>
      </c>
      <c r="N252" s="312">
        <v>0</v>
      </c>
      <c r="O252" s="312">
        <v>0</v>
      </c>
      <c r="P252" s="312">
        <v>0</v>
      </c>
      <c r="Q252" s="312">
        <v>0</v>
      </c>
      <c r="R252" s="312">
        <v>0</v>
      </c>
      <c r="S252" s="312">
        <v>0</v>
      </c>
      <c r="T252" s="312">
        <v>0</v>
      </c>
      <c r="U252" s="312">
        <v>0</v>
      </c>
      <c r="V252" s="313">
        <v>1</v>
      </c>
      <c r="W252" s="313">
        <v>1</v>
      </c>
      <c r="X252" s="312">
        <v>0</v>
      </c>
      <c r="Y252" s="312">
        <v>0</v>
      </c>
      <c r="Z252" s="312">
        <v>0</v>
      </c>
      <c r="AA252" s="14">
        <v>0</v>
      </c>
      <c r="AB252" s="317"/>
      <c r="AC252" s="15" t="str">
        <f t="shared" si="316"/>
        <v/>
      </c>
      <c r="AD252" s="15" t="str">
        <f t="shared" si="317"/>
        <v/>
      </c>
      <c r="AE252" s="16" t="str">
        <f t="shared" si="318"/>
        <v>0 - 0</v>
      </c>
      <c r="AF252" s="20" t="str">
        <f t="shared" si="396"/>
        <v>Not an offer</v>
      </c>
      <c r="AG252" s="276" t="str">
        <f t="shared" si="345"/>
        <v>Not an Offer</v>
      </c>
      <c r="AH252" s="150"/>
      <c r="AI252" s="254">
        <v>236</v>
      </c>
      <c r="AJ252" s="149" t="str">
        <f t="shared" si="346"/>
        <v>00-TAG</v>
      </c>
      <c r="AK252" s="254" t="b">
        <f t="shared" si="401"/>
        <v>0</v>
      </c>
      <c r="AL252" s="254">
        <f t="shared" si="319"/>
        <v>0</v>
      </c>
      <c r="AM252" s="254">
        <f t="shared" si="347"/>
        <v>0</v>
      </c>
      <c r="AN252" s="288">
        <f t="shared" si="320"/>
        <v>0</v>
      </c>
      <c r="AO252" s="288">
        <f>IF(AND($BU252=$BV252,BU252=AO$13),$J252&amp;$K252&amp;$L252&amp;$M252&amp;$N252&amp;$O252&amp;$P252&amp;$Q252&amp;$R252&amp;$S252&amp;$T252&amp;$U252,IFERROR(MATCH($AN252,AO$17:AO251,0),-1000))</f>
        <v>1</v>
      </c>
      <c r="AP252" s="288">
        <f>IF(AND($BU252=$BV252,BV252=AP$13),$J252&amp;$K252&amp;$L252&amp;$M252&amp;$N252&amp;$O252&amp;$P252&amp;$Q252&amp;$R252&amp;$S252&amp;$T252&amp;$U252,IFERROR(MATCH($AN252,AP$17:AP251,0),-1000))</f>
        <v>1</v>
      </c>
      <c r="AQ252" s="288">
        <f>IF(AND($BU252=$BV252,BW252=AQ$13),$J252&amp;$K252&amp;$L252&amp;$M252&amp;$N252&amp;$O252&amp;$P252&amp;$Q252&amp;$R252&amp;$S252&amp;$T252&amp;$U252,IFERROR(MATCH($AN252,AQ$17:AQ251,0),-1000))</f>
        <v>1</v>
      </c>
      <c r="AR252" s="288">
        <f>IF(AND($BU252=$BV252,BX252=AR$13),$J252&amp;$K252&amp;$L252&amp;$M252&amp;$N252&amp;$O252&amp;$P252&amp;$Q252&amp;$R252&amp;$S252&amp;$T252&amp;$U252,IFERROR(MATCH($AN252,AR$17:AR251,0),-1000))</f>
        <v>1</v>
      </c>
      <c r="AS252" s="254">
        <f t="shared" si="402"/>
        <v>0</v>
      </c>
      <c r="AT252" s="261" t="str">
        <f t="shared" si="321"/>
        <v/>
      </c>
      <c r="AU252" s="254" t="str">
        <f t="shared" si="322"/>
        <v/>
      </c>
      <c r="AV252" s="254" t="str">
        <f t="shared" si="323"/>
        <v/>
      </c>
      <c r="AW252" s="254" t="str">
        <f t="shared" si="324"/>
        <v/>
      </c>
      <c r="AX252" s="254" t="str">
        <f t="shared" si="325"/>
        <v/>
      </c>
      <c r="AY252" s="254" t="str">
        <f t="shared" si="326"/>
        <v/>
      </c>
      <c r="AZ252" s="254" t="str">
        <f t="shared" si="327"/>
        <v/>
      </c>
      <c r="BA252" s="254" t="str">
        <f t="shared" si="328"/>
        <v/>
      </c>
      <c r="BB252" s="254" t="str">
        <f t="shared" si="329"/>
        <v/>
      </c>
      <c r="BC252" s="254" t="str">
        <f t="shared" si="330"/>
        <v/>
      </c>
      <c r="BD252" s="254" t="str">
        <f t="shared" si="331"/>
        <v/>
      </c>
      <c r="BE252" s="262" t="str">
        <f t="shared" si="332"/>
        <v/>
      </c>
      <c r="BF252" s="263" t="str">
        <f t="shared" si="333"/>
        <v/>
      </c>
      <c r="BG252" s="254" t="str">
        <f t="shared" si="334"/>
        <v/>
      </c>
      <c r="BH252" s="254" t="str">
        <f t="shared" si="335"/>
        <v/>
      </c>
      <c r="BI252" s="254" t="str">
        <f t="shared" si="336"/>
        <v/>
      </c>
      <c r="BJ252" s="254" t="str">
        <f t="shared" si="337"/>
        <v/>
      </c>
      <c r="BK252" s="254" t="str">
        <f t="shared" si="338"/>
        <v/>
      </c>
      <c r="BL252" s="254" t="str">
        <f t="shared" si="339"/>
        <v/>
      </c>
      <c r="BM252" s="254" t="str">
        <f t="shared" si="340"/>
        <v/>
      </c>
      <c r="BN252" s="254" t="str">
        <f t="shared" si="341"/>
        <v/>
      </c>
      <c r="BO252" s="254" t="str">
        <f t="shared" si="342"/>
        <v/>
      </c>
      <c r="BP252" s="254" t="str">
        <f t="shared" si="343"/>
        <v/>
      </c>
      <c r="BQ252" s="264" t="str">
        <f t="shared" si="344"/>
        <v/>
      </c>
      <c r="BR252" s="261" t="str">
        <f t="shared" si="403"/>
        <v/>
      </c>
      <c r="BS252" s="254" t="str">
        <f t="shared" si="404"/>
        <v/>
      </c>
      <c r="BT252" s="254" t="str">
        <f t="shared" si="405"/>
        <v/>
      </c>
      <c r="BU252" s="265" t="str">
        <f t="shared" si="406"/>
        <v/>
      </c>
      <c r="BV252" s="263" t="str">
        <f t="shared" si="407"/>
        <v/>
      </c>
      <c r="BW252" s="254" t="str">
        <f t="shared" si="408"/>
        <v/>
      </c>
      <c r="BX252" s="254" t="str">
        <f t="shared" si="409"/>
        <v/>
      </c>
      <c r="BY252" s="264" t="str">
        <f t="shared" si="410"/>
        <v/>
      </c>
      <c r="BZ252" s="254" t="str">
        <f t="shared" si="411"/>
        <v/>
      </c>
      <c r="CA252" s="254">
        <f t="shared" si="348"/>
        <v>0</v>
      </c>
      <c r="CB252" s="254">
        <f t="shared" si="349"/>
        <v>0</v>
      </c>
      <c r="CC252" s="254">
        <f t="shared" si="350"/>
        <v>0</v>
      </c>
      <c r="CD252" s="254">
        <f t="shared" si="351"/>
        <v>0</v>
      </c>
      <c r="CE252" s="254">
        <f t="shared" si="352"/>
        <v>0</v>
      </c>
      <c r="CF252" s="254">
        <f t="shared" si="353"/>
        <v>0</v>
      </c>
      <c r="CG252" s="254">
        <f t="shared" si="354"/>
        <v>0</v>
      </c>
      <c r="CH252" s="254">
        <f t="shared" si="355"/>
        <v>0</v>
      </c>
      <c r="CI252" s="254">
        <f t="shared" si="356"/>
        <v>0</v>
      </c>
      <c r="CJ252" s="254">
        <f t="shared" si="357"/>
        <v>0</v>
      </c>
      <c r="CK252" s="254">
        <f t="shared" si="358"/>
        <v>0</v>
      </c>
      <c r="CL252" s="254">
        <f t="shared" si="359"/>
        <v>0</v>
      </c>
      <c r="CM252" s="254">
        <f t="shared" si="360"/>
        <v>0</v>
      </c>
      <c r="CN252" s="254">
        <f t="shared" si="361"/>
        <v>0</v>
      </c>
      <c r="CO252" s="254">
        <f t="shared" si="362"/>
        <v>0</v>
      </c>
      <c r="CP252" s="254">
        <f t="shared" si="363"/>
        <v>0</v>
      </c>
      <c r="CQ252" s="254">
        <f t="shared" si="364"/>
        <v>0</v>
      </c>
      <c r="CR252" s="254">
        <f t="shared" si="365"/>
        <v>0</v>
      </c>
      <c r="CS252" s="254">
        <f t="shared" si="366"/>
        <v>0</v>
      </c>
      <c r="CT252" s="254">
        <f t="shared" si="367"/>
        <v>0</v>
      </c>
      <c r="CU252" s="254">
        <f t="shared" si="368"/>
        <v>0</v>
      </c>
      <c r="CV252" s="254">
        <f t="shared" si="369"/>
        <v>0</v>
      </c>
      <c r="CW252" s="254">
        <f t="shared" si="370"/>
        <v>0</v>
      </c>
      <c r="CX252" s="254">
        <f t="shared" si="371"/>
        <v>0</v>
      </c>
      <c r="CY252" s="254">
        <f t="shared" si="372"/>
        <v>0</v>
      </c>
      <c r="CZ252" s="254">
        <f t="shared" si="373"/>
        <v>0</v>
      </c>
      <c r="DA252" s="254">
        <f t="shared" si="374"/>
        <v>0</v>
      </c>
      <c r="DB252" s="254">
        <f t="shared" si="375"/>
        <v>0</v>
      </c>
      <c r="DC252" s="254">
        <f t="shared" si="376"/>
        <v>0</v>
      </c>
      <c r="DD252" s="254">
        <f t="shared" si="377"/>
        <v>0</v>
      </c>
      <c r="DE252" s="254">
        <f t="shared" si="378"/>
        <v>0</v>
      </c>
      <c r="DF252" s="254">
        <f t="shared" si="379"/>
        <v>0</v>
      </c>
      <c r="DG252" s="254">
        <f t="shared" si="380"/>
        <v>0</v>
      </c>
      <c r="DH252" s="254">
        <f t="shared" si="381"/>
        <v>0</v>
      </c>
      <c r="DI252" s="254">
        <f t="shared" si="382"/>
        <v>0</v>
      </c>
      <c r="DJ252" s="254">
        <f t="shared" si="383"/>
        <v>0</v>
      </c>
      <c r="DK252" s="254">
        <f t="shared" si="384"/>
        <v>0</v>
      </c>
      <c r="DL252" s="254">
        <f t="shared" si="385"/>
        <v>0</v>
      </c>
      <c r="DM252" s="254">
        <f t="shared" si="386"/>
        <v>0</v>
      </c>
      <c r="DN252" s="254">
        <f t="shared" si="387"/>
        <v>0</v>
      </c>
      <c r="DO252" s="254">
        <f t="shared" si="388"/>
        <v>0</v>
      </c>
      <c r="DP252" s="254">
        <f t="shared" si="389"/>
        <v>0</v>
      </c>
      <c r="DQ252" s="254">
        <f t="shared" si="390"/>
        <v>0</v>
      </c>
      <c r="DR252" s="254">
        <f t="shared" si="391"/>
        <v>0</v>
      </c>
      <c r="DS252" s="254">
        <f t="shared" si="392"/>
        <v>0</v>
      </c>
      <c r="DT252" s="254">
        <f t="shared" si="393"/>
        <v>0</v>
      </c>
      <c r="DU252" s="254">
        <f t="shared" si="394"/>
        <v>0</v>
      </c>
      <c r="DV252" s="254">
        <f t="shared" si="395"/>
        <v>0</v>
      </c>
    </row>
    <row r="253" spans="1:126" ht="24" customHeight="1">
      <c r="A253" s="11" t="str">
        <f ca="1">IF(AG253&lt;&gt;"OK","",CONCATENATE(TEXT('Front Page'!$F$33,"000"),TEXT('Front Page'!$F$31,"000"),"-",LEFT('Front Page'!$R$53,5),"-",LEFT(D253,1),AJ253, "-",TEXT(B253,"000")))</f>
        <v/>
      </c>
      <c r="B253" s="12" t="str">
        <f>IFERROR(IF(E253="","",MAX(B$17:B252)+1),"")</f>
        <v/>
      </c>
      <c r="C253" s="13"/>
      <c r="D253" s="29" t="str">
        <f t="shared" si="397"/>
        <v>None</v>
      </c>
      <c r="E253" s="29" t="str">
        <f t="shared" si="398"/>
        <v/>
      </c>
      <c r="F253" s="29" t="str">
        <f t="shared" si="399"/>
        <v/>
      </c>
      <c r="G253" s="363"/>
      <c r="H253" s="364"/>
      <c r="I253" s="325" t="str">
        <f t="shared" si="400"/>
        <v>No</v>
      </c>
      <c r="J253" s="314">
        <v>0</v>
      </c>
      <c r="K253" s="312">
        <v>0</v>
      </c>
      <c r="L253" s="312">
        <v>0</v>
      </c>
      <c r="M253" s="312">
        <v>0</v>
      </c>
      <c r="N253" s="312">
        <v>0</v>
      </c>
      <c r="O253" s="312">
        <v>0</v>
      </c>
      <c r="P253" s="312">
        <v>0</v>
      </c>
      <c r="Q253" s="312">
        <v>0</v>
      </c>
      <c r="R253" s="312">
        <v>0</v>
      </c>
      <c r="S253" s="312">
        <v>0</v>
      </c>
      <c r="T253" s="312">
        <v>0</v>
      </c>
      <c r="U253" s="312">
        <v>0</v>
      </c>
      <c r="V253" s="313">
        <v>1</v>
      </c>
      <c r="W253" s="313">
        <v>1</v>
      </c>
      <c r="X253" s="312">
        <v>0</v>
      </c>
      <c r="Y253" s="312">
        <v>0</v>
      </c>
      <c r="Z253" s="312">
        <v>0</v>
      </c>
      <c r="AA253" s="14">
        <v>0</v>
      </c>
      <c r="AB253" s="317"/>
      <c r="AC253" s="15" t="str">
        <f t="shared" si="316"/>
        <v/>
      </c>
      <c r="AD253" s="15" t="str">
        <f t="shared" si="317"/>
        <v/>
      </c>
      <c r="AE253" s="16" t="str">
        <f t="shared" si="318"/>
        <v>0 - 0</v>
      </c>
      <c r="AF253" s="20" t="str">
        <f t="shared" si="396"/>
        <v>Not an offer</v>
      </c>
      <c r="AG253" s="276" t="str">
        <f t="shared" si="345"/>
        <v>Not an Offer</v>
      </c>
      <c r="AH253" s="150"/>
      <c r="AI253" s="254">
        <v>237</v>
      </c>
      <c r="AJ253" s="149" t="str">
        <f t="shared" si="346"/>
        <v>00-TAG</v>
      </c>
      <c r="AK253" s="254" t="b">
        <f t="shared" si="401"/>
        <v>0</v>
      </c>
      <c r="AL253" s="254">
        <f t="shared" si="319"/>
        <v>0</v>
      </c>
      <c r="AM253" s="254">
        <f t="shared" si="347"/>
        <v>0</v>
      </c>
      <c r="AN253" s="288">
        <f t="shared" si="320"/>
        <v>0</v>
      </c>
      <c r="AO253" s="288">
        <f>IF(AND($BU253=$BV253,BU253=AO$13),$J253&amp;$K253&amp;$L253&amp;$M253&amp;$N253&amp;$O253&amp;$P253&amp;$Q253&amp;$R253&amp;$S253&amp;$T253&amp;$U253,IFERROR(MATCH($AN253,AO$17:AO252,0),-1000))</f>
        <v>1</v>
      </c>
      <c r="AP253" s="288">
        <f>IF(AND($BU253=$BV253,BV253=AP$13),$J253&amp;$K253&amp;$L253&amp;$M253&amp;$N253&amp;$O253&amp;$P253&amp;$Q253&amp;$R253&amp;$S253&amp;$T253&amp;$U253,IFERROR(MATCH($AN253,AP$17:AP252,0),-1000))</f>
        <v>1</v>
      </c>
      <c r="AQ253" s="288">
        <f>IF(AND($BU253=$BV253,BW253=AQ$13),$J253&amp;$K253&amp;$L253&amp;$M253&amp;$N253&amp;$O253&amp;$P253&amp;$Q253&amp;$R253&amp;$S253&amp;$T253&amp;$U253,IFERROR(MATCH($AN253,AQ$17:AQ252,0),-1000))</f>
        <v>1</v>
      </c>
      <c r="AR253" s="288">
        <f>IF(AND($BU253=$BV253,BX253=AR$13),$J253&amp;$K253&amp;$L253&amp;$M253&amp;$N253&amp;$O253&amp;$P253&amp;$Q253&amp;$R253&amp;$S253&amp;$T253&amp;$U253,IFERROR(MATCH($AN253,AR$17:AR252,0),-1000))</f>
        <v>1</v>
      </c>
      <c r="AS253" s="254">
        <f t="shared" si="402"/>
        <v>0</v>
      </c>
      <c r="AT253" s="261" t="str">
        <f t="shared" si="321"/>
        <v/>
      </c>
      <c r="AU253" s="254" t="str">
        <f t="shared" si="322"/>
        <v/>
      </c>
      <c r="AV253" s="254" t="str">
        <f t="shared" si="323"/>
        <v/>
      </c>
      <c r="AW253" s="254" t="str">
        <f t="shared" si="324"/>
        <v/>
      </c>
      <c r="AX253" s="254" t="str">
        <f t="shared" si="325"/>
        <v/>
      </c>
      <c r="AY253" s="254" t="str">
        <f t="shared" si="326"/>
        <v/>
      </c>
      <c r="AZ253" s="254" t="str">
        <f t="shared" si="327"/>
        <v/>
      </c>
      <c r="BA253" s="254" t="str">
        <f t="shared" si="328"/>
        <v/>
      </c>
      <c r="BB253" s="254" t="str">
        <f t="shared" si="329"/>
        <v/>
      </c>
      <c r="BC253" s="254" t="str">
        <f t="shared" si="330"/>
        <v/>
      </c>
      <c r="BD253" s="254" t="str">
        <f t="shared" si="331"/>
        <v/>
      </c>
      <c r="BE253" s="262" t="str">
        <f t="shared" si="332"/>
        <v/>
      </c>
      <c r="BF253" s="263" t="str">
        <f t="shared" si="333"/>
        <v/>
      </c>
      <c r="BG253" s="254" t="str">
        <f t="shared" si="334"/>
        <v/>
      </c>
      <c r="BH253" s="254" t="str">
        <f t="shared" si="335"/>
        <v/>
      </c>
      <c r="BI253" s="254" t="str">
        <f t="shared" si="336"/>
        <v/>
      </c>
      <c r="BJ253" s="254" t="str">
        <f t="shared" si="337"/>
        <v/>
      </c>
      <c r="BK253" s="254" t="str">
        <f t="shared" si="338"/>
        <v/>
      </c>
      <c r="BL253" s="254" t="str">
        <f t="shared" si="339"/>
        <v/>
      </c>
      <c r="BM253" s="254" t="str">
        <f t="shared" si="340"/>
        <v/>
      </c>
      <c r="BN253" s="254" t="str">
        <f t="shared" si="341"/>
        <v/>
      </c>
      <c r="BO253" s="254" t="str">
        <f t="shared" si="342"/>
        <v/>
      </c>
      <c r="BP253" s="254" t="str">
        <f t="shared" si="343"/>
        <v/>
      </c>
      <c r="BQ253" s="264" t="str">
        <f t="shared" si="344"/>
        <v/>
      </c>
      <c r="BR253" s="261" t="str">
        <f t="shared" si="403"/>
        <v/>
      </c>
      <c r="BS253" s="254" t="str">
        <f t="shared" si="404"/>
        <v/>
      </c>
      <c r="BT253" s="254" t="str">
        <f t="shared" si="405"/>
        <v/>
      </c>
      <c r="BU253" s="265" t="str">
        <f t="shared" si="406"/>
        <v/>
      </c>
      <c r="BV253" s="263" t="str">
        <f t="shared" si="407"/>
        <v/>
      </c>
      <c r="BW253" s="254" t="str">
        <f t="shared" si="408"/>
        <v/>
      </c>
      <c r="BX253" s="254" t="str">
        <f t="shared" si="409"/>
        <v/>
      </c>
      <c r="BY253" s="264" t="str">
        <f t="shared" si="410"/>
        <v/>
      </c>
      <c r="BZ253" s="254" t="str">
        <f t="shared" si="411"/>
        <v/>
      </c>
      <c r="CA253" s="254">
        <f t="shared" si="348"/>
        <v>0</v>
      </c>
      <c r="CB253" s="254">
        <f t="shared" si="349"/>
        <v>0</v>
      </c>
      <c r="CC253" s="254">
        <f t="shared" si="350"/>
        <v>0</v>
      </c>
      <c r="CD253" s="254">
        <f t="shared" si="351"/>
        <v>0</v>
      </c>
      <c r="CE253" s="254">
        <f t="shared" si="352"/>
        <v>0</v>
      </c>
      <c r="CF253" s="254">
        <f t="shared" si="353"/>
        <v>0</v>
      </c>
      <c r="CG253" s="254">
        <f t="shared" si="354"/>
        <v>0</v>
      </c>
      <c r="CH253" s="254">
        <f t="shared" si="355"/>
        <v>0</v>
      </c>
      <c r="CI253" s="254">
        <f t="shared" si="356"/>
        <v>0</v>
      </c>
      <c r="CJ253" s="254">
        <f t="shared" si="357"/>
        <v>0</v>
      </c>
      <c r="CK253" s="254">
        <f t="shared" si="358"/>
        <v>0</v>
      </c>
      <c r="CL253" s="254">
        <f t="shared" si="359"/>
        <v>0</v>
      </c>
      <c r="CM253" s="254">
        <f t="shared" si="360"/>
        <v>0</v>
      </c>
      <c r="CN253" s="254">
        <f t="shared" si="361"/>
        <v>0</v>
      </c>
      <c r="CO253" s="254">
        <f t="shared" si="362"/>
        <v>0</v>
      </c>
      <c r="CP253" s="254">
        <f t="shared" si="363"/>
        <v>0</v>
      </c>
      <c r="CQ253" s="254">
        <f t="shared" si="364"/>
        <v>0</v>
      </c>
      <c r="CR253" s="254">
        <f t="shared" si="365"/>
        <v>0</v>
      </c>
      <c r="CS253" s="254">
        <f t="shared" si="366"/>
        <v>0</v>
      </c>
      <c r="CT253" s="254">
        <f t="shared" si="367"/>
        <v>0</v>
      </c>
      <c r="CU253" s="254">
        <f t="shared" si="368"/>
        <v>0</v>
      </c>
      <c r="CV253" s="254">
        <f t="shared" si="369"/>
        <v>0</v>
      </c>
      <c r="CW253" s="254">
        <f t="shared" si="370"/>
        <v>0</v>
      </c>
      <c r="CX253" s="254">
        <f t="shared" si="371"/>
        <v>0</v>
      </c>
      <c r="CY253" s="254">
        <f t="shared" si="372"/>
        <v>0</v>
      </c>
      <c r="CZ253" s="254">
        <f t="shared" si="373"/>
        <v>0</v>
      </c>
      <c r="DA253" s="254">
        <f t="shared" si="374"/>
        <v>0</v>
      </c>
      <c r="DB253" s="254">
        <f t="shared" si="375"/>
        <v>0</v>
      </c>
      <c r="DC253" s="254">
        <f t="shared" si="376"/>
        <v>0</v>
      </c>
      <c r="DD253" s="254">
        <f t="shared" si="377"/>
        <v>0</v>
      </c>
      <c r="DE253" s="254">
        <f t="shared" si="378"/>
        <v>0</v>
      </c>
      <c r="DF253" s="254">
        <f t="shared" si="379"/>
        <v>0</v>
      </c>
      <c r="DG253" s="254">
        <f t="shared" si="380"/>
        <v>0</v>
      </c>
      <c r="DH253" s="254">
        <f t="shared" si="381"/>
        <v>0</v>
      </c>
      <c r="DI253" s="254">
        <f t="shared" si="382"/>
        <v>0</v>
      </c>
      <c r="DJ253" s="254">
        <f t="shared" si="383"/>
        <v>0</v>
      </c>
      <c r="DK253" s="254">
        <f t="shared" si="384"/>
        <v>0</v>
      </c>
      <c r="DL253" s="254">
        <f t="shared" si="385"/>
        <v>0</v>
      </c>
      <c r="DM253" s="254">
        <f t="shared" si="386"/>
        <v>0</v>
      </c>
      <c r="DN253" s="254">
        <f t="shared" si="387"/>
        <v>0</v>
      </c>
      <c r="DO253" s="254">
        <f t="shared" si="388"/>
        <v>0</v>
      </c>
      <c r="DP253" s="254">
        <f t="shared" si="389"/>
        <v>0</v>
      </c>
      <c r="DQ253" s="254">
        <f t="shared" si="390"/>
        <v>0</v>
      </c>
      <c r="DR253" s="254">
        <f t="shared" si="391"/>
        <v>0</v>
      </c>
      <c r="DS253" s="254">
        <f t="shared" si="392"/>
        <v>0</v>
      </c>
      <c r="DT253" s="254">
        <f t="shared" si="393"/>
        <v>0</v>
      </c>
      <c r="DU253" s="254">
        <f t="shared" si="394"/>
        <v>0</v>
      </c>
      <c r="DV253" s="254">
        <f t="shared" si="395"/>
        <v>0</v>
      </c>
    </row>
    <row r="254" spans="1:126" ht="24" customHeight="1">
      <c r="A254" s="11" t="str">
        <f ca="1">IF(AG254&lt;&gt;"OK","",CONCATENATE(TEXT('Front Page'!$F$33,"000"),TEXT('Front Page'!$F$31,"000"),"-",LEFT('Front Page'!$R$53,5),"-",LEFT(D254,1),AJ254, "-",TEXT(B254,"000")))</f>
        <v/>
      </c>
      <c r="B254" s="12" t="str">
        <f>IFERROR(IF(E254="","",MAX(B$17:B253)+1),"")</f>
        <v/>
      </c>
      <c r="C254" s="13"/>
      <c r="D254" s="29" t="str">
        <f t="shared" si="397"/>
        <v>None</v>
      </c>
      <c r="E254" s="29" t="str">
        <f t="shared" si="398"/>
        <v/>
      </c>
      <c r="F254" s="29" t="str">
        <f t="shared" si="399"/>
        <v/>
      </c>
      <c r="G254" s="363"/>
      <c r="H254" s="364"/>
      <c r="I254" s="325" t="str">
        <f t="shared" si="400"/>
        <v>No</v>
      </c>
      <c r="J254" s="314">
        <v>0</v>
      </c>
      <c r="K254" s="312">
        <v>0</v>
      </c>
      <c r="L254" s="312">
        <v>0</v>
      </c>
      <c r="M254" s="312">
        <v>0</v>
      </c>
      <c r="N254" s="312">
        <v>0</v>
      </c>
      <c r="O254" s="312">
        <v>0</v>
      </c>
      <c r="P254" s="312">
        <v>0</v>
      </c>
      <c r="Q254" s="312">
        <v>0</v>
      </c>
      <c r="R254" s="312">
        <v>0</v>
      </c>
      <c r="S254" s="312">
        <v>0</v>
      </c>
      <c r="T254" s="312">
        <v>0</v>
      </c>
      <c r="U254" s="312">
        <v>0</v>
      </c>
      <c r="V254" s="313">
        <v>1</v>
      </c>
      <c r="W254" s="313">
        <v>1</v>
      </c>
      <c r="X254" s="312">
        <v>0</v>
      </c>
      <c r="Y254" s="312">
        <v>0</v>
      </c>
      <c r="Z254" s="312">
        <v>0</v>
      </c>
      <c r="AA254" s="14">
        <v>0</v>
      </c>
      <c r="AB254" s="317"/>
      <c r="AC254" s="15" t="str">
        <f t="shared" si="316"/>
        <v/>
      </c>
      <c r="AD254" s="15" t="str">
        <f t="shared" si="317"/>
        <v/>
      </c>
      <c r="AE254" s="16" t="str">
        <f t="shared" si="318"/>
        <v>0 - 0</v>
      </c>
      <c r="AF254" s="20" t="str">
        <f t="shared" si="396"/>
        <v>Not an offer</v>
      </c>
      <c r="AG254" s="276" t="str">
        <f t="shared" si="345"/>
        <v>Not an Offer</v>
      </c>
      <c r="AH254" s="150"/>
      <c r="AI254" s="254">
        <v>238</v>
      </c>
      <c r="AJ254" s="149" t="str">
        <f t="shared" si="346"/>
        <v>00-TAG</v>
      </c>
      <c r="AK254" s="254" t="b">
        <f t="shared" si="401"/>
        <v>0</v>
      </c>
      <c r="AL254" s="254">
        <f t="shared" si="319"/>
        <v>0</v>
      </c>
      <c r="AM254" s="254">
        <f t="shared" si="347"/>
        <v>0</v>
      </c>
      <c r="AN254" s="288">
        <f t="shared" si="320"/>
        <v>0</v>
      </c>
      <c r="AO254" s="288">
        <f>IF(AND($BU254=$BV254,BU254=AO$13),$J254&amp;$K254&amp;$L254&amp;$M254&amp;$N254&amp;$O254&amp;$P254&amp;$Q254&amp;$R254&amp;$S254&amp;$T254&amp;$U254,IFERROR(MATCH($AN254,AO$17:AO253,0),-1000))</f>
        <v>1</v>
      </c>
      <c r="AP254" s="288">
        <f>IF(AND($BU254=$BV254,BV254=AP$13),$J254&amp;$K254&amp;$L254&amp;$M254&amp;$N254&amp;$O254&amp;$P254&amp;$Q254&amp;$R254&amp;$S254&amp;$T254&amp;$U254,IFERROR(MATCH($AN254,AP$17:AP253,0),-1000))</f>
        <v>1</v>
      </c>
      <c r="AQ254" s="288">
        <f>IF(AND($BU254=$BV254,BW254=AQ$13),$J254&amp;$K254&amp;$L254&amp;$M254&amp;$N254&amp;$O254&amp;$P254&amp;$Q254&amp;$R254&amp;$S254&amp;$T254&amp;$U254,IFERROR(MATCH($AN254,AQ$17:AQ253,0),-1000))</f>
        <v>1</v>
      </c>
      <c r="AR254" s="288">
        <f>IF(AND($BU254=$BV254,BX254=AR$13),$J254&amp;$K254&amp;$L254&amp;$M254&amp;$N254&amp;$O254&amp;$P254&amp;$Q254&amp;$R254&amp;$S254&amp;$T254&amp;$U254,IFERROR(MATCH($AN254,AR$17:AR253,0),-1000))</f>
        <v>1</v>
      </c>
      <c r="AS254" s="254">
        <f t="shared" si="402"/>
        <v>0</v>
      </c>
      <c r="AT254" s="261" t="str">
        <f t="shared" si="321"/>
        <v/>
      </c>
      <c r="AU254" s="254" t="str">
        <f t="shared" si="322"/>
        <v/>
      </c>
      <c r="AV254" s="254" t="str">
        <f t="shared" si="323"/>
        <v/>
      </c>
      <c r="AW254" s="254" t="str">
        <f t="shared" si="324"/>
        <v/>
      </c>
      <c r="AX254" s="254" t="str">
        <f t="shared" si="325"/>
        <v/>
      </c>
      <c r="AY254" s="254" t="str">
        <f t="shared" si="326"/>
        <v/>
      </c>
      <c r="AZ254" s="254" t="str">
        <f t="shared" si="327"/>
        <v/>
      </c>
      <c r="BA254" s="254" t="str">
        <f t="shared" si="328"/>
        <v/>
      </c>
      <c r="BB254" s="254" t="str">
        <f t="shared" si="329"/>
        <v/>
      </c>
      <c r="BC254" s="254" t="str">
        <f t="shared" si="330"/>
        <v/>
      </c>
      <c r="BD254" s="254" t="str">
        <f t="shared" si="331"/>
        <v/>
      </c>
      <c r="BE254" s="262" t="str">
        <f t="shared" si="332"/>
        <v/>
      </c>
      <c r="BF254" s="263" t="str">
        <f t="shared" si="333"/>
        <v/>
      </c>
      <c r="BG254" s="254" t="str">
        <f t="shared" si="334"/>
        <v/>
      </c>
      <c r="BH254" s="254" t="str">
        <f t="shared" si="335"/>
        <v/>
      </c>
      <c r="BI254" s="254" t="str">
        <f t="shared" si="336"/>
        <v/>
      </c>
      <c r="BJ254" s="254" t="str">
        <f t="shared" si="337"/>
        <v/>
      </c>
      <c r="BK254" s="254" t="str">
        <f t="shared" si="338"/>
        <v/>
      </c>
      <c r="BL254" s="254" t="str">
        <f t="shared" si="339"/>
        <v/>
      </c>
      <c r="BM254" s="254" t="str">
        <f t="shared" si="340"/>
        <v/>
      </c>
      <c r="BN254" s="254" t="str">
        <f t="shared" si="341"/>
        <v/>
      </c>
      <c r="BO254" s="254" t="str">
        <f t="shared" si="342"/>
        <v/>
      </c>
      <c r="BP254" s="254" t="str">
        <f t="shared" si="343"/>
        <v/>
      </c>
      <c r="BQ254" s="264" t="str">
        <f t="shared" si="344"/>
        <v/>
      </c>
      <c r="BR254" s="261" t="str">
        <f t="shared" si="403"/>
        <v/>
      </c>
      <c r="BS254" s="254" t="str">
        <f t="shared" si="404"/>
        <v/>
      </c>
      <c r="BT254" s="254" t="str">
        <f t="shared" si="405"/>
        <v/>
      </c>
      <c r="BU254" s="265" t="str">
        <f t="shared" si="406"/>
        <v/>
      </c>
      <c r="BV254" s="263" t="str">
        <f t="shared" si="407"/>
        <v/>
      </c>
      <c r="BW254" s="254" t="str">
        <f t="shared" si="408"/>
        <v/>
      </c>
      <c r="BX254" s="254" t="str">
        <f t="shared" si="409"/>
        <v/>
      </c>
      <c r="BY254" s="264" t="str">
        <f t="shared" si="410"/>
        <v/>
      </c>
      <c r="BZ254" s="254" t="str">
        <f t="shared" si="411"/>
        <v/>
      </c>
      <c r="CA254" s="254">
        <f t="shared" si="348"/>
        <v>0</v>
      </c>
      <c r="CB254" s="254">
        <f t="shared" si="349"/>
        <v>0</v>
      </c>
      <c r="CC254" s="254">
        <f t="shared" si="350"/>
        <v>0</v>
      </c>
      <c r="CD254" s="254">
        <f t="shared" si="351"/>
        <v>0</v>
      </c>
      <c r="CE254" s="254">
        <f t="shared" si="352"/>
        <v>0</v>
      </c>
      <c r="CF254" s="254">
        <f t="shared" si="353"/>
        <v>0</v>
      </c>
      <c r="CG254" s="254">
        <f t="shared" si="354"/>
        <v>0</v>
      </c>
      <c r="CH254" s="254">
        <f t="shared" si="355"/>
        <v>0</v>
      </c>
      <c r="CI254" s="254">
        <f t="shared" si="356"/>
        <v>0</v>
      </c>
      <c r="CJ254" s="254">
        <f t="shared" si="357"/>
        <v>0</v>
      </c>
      <c r="CK254" s="254">
        <f t="shared" si="358"/>
        <v>0</v>
      </c>
      <c r="CL254" s="254">
        <f t="shared" si="359"/>
        <v>0</v>
      </c>
      <c r="CM254" s="254">
        <f t="shared" si="360"/>
        <v>0</v>
      </c>
      <c r="CN254" s="254">
        <f t="shared" si="361"/>
        <v>0</v>
      </c>
      <c r="CO254" s="254">
        <f t="shared" si="362"/>
        <v>0</v>
      </c>
      <c r="CP254" s="254">
        <f t="shared" si="363"/>
        <v>0</v>
      </c>
      <c r="CQ254" s="254">
        <f t="shared" si="364"/>
        <v>0</v>
      </c>
      <c r="CR254" s="254">
        <f t="shared" si="365"/>
        <v>0</v>
      </c>
      <c r="CS254" s="254">
        <f t="shared" si="366"/>
        <v>0</v>
      </c>
      <c r="CT254" s="254">
        <f t="shared" si="367"/>
        <v>0</v>
      </c>
      <c r="CU254" s="254">
        <f t="shared" si="368"/>
        <v>0</v>
      </c>
      <c r="CV254" s="254">
        <f t="shared" si="369"/>
        <v>0</v>
      </c>
      <c r="CW254" s="254">
        <f t="shared" si="370"/>
        <v>0</v>
      </c>
      <c r="CX254" s="254">
        <f t="shared" si="371"/>
        <v>0</v>
      </c>
      <c r="CY254" s="254">
        <f t="shared" si="372"/>
        <v>0</v>
      </c>
      <c r="CZ254" s="254">
        <f t="shared" si="373"/>
        <v>0</v>
      </c>
      <c r="DA254" s="254">
        <f t="shared" si="374"/>
        <v>0</v>
      </c>
      <c r="DB254" s="254">
        <f t="shared" si="375"/>
        <v>0</v>
      </c>
      <c r="DC254" s="254">
        <f t="shared" si="376"/>
        <v>0</v>
      </c>
      <c r="DD254" s="254">
        <f t="shared" si="377"/>
        <v>0</v>
      </c>
      <c r="DE254" s="254">
        <f t="shared" si="378"/>
        <v>0</v>
      </c>
      <c r="DF254" s="254">
        <f t="shared" si="379"/>
        <v>0</v>
      </c>
      <c r="DG254" s="254">
        <f t="shared" si="380"/>
        <v>0</v>
      </c>
      <c r="DH254" s="254">
        <f t="shared" si="381"/>
        <v>0</v>
      </c>
      <c r="DI254" s="254">
        <f t="shared" si="382"/>
        <v>0</v>
      </c>
      <c r="DJ254" s="254">
        <f t="shared" si="383"/>
        <v>0</v>
      </c>
      <c r="DK254" s="254">
        <f t="shared" si="384"/>
        <v>0</v>
      </c>
      <c r="DL254" s="254">
        <f t="shared" si="385"/>
        <v>0</v>
      </c>
      <c r="DM254" s="254">
        <f t="shared" si="386"/>
        <v>0</v>
      </c>
      <c r="DN254" s="254">
        <f t="shared" si="387"/>
        <v>0</v>
      </c>
      <c r="DO254" s="254">
        <f t="shared" si="388"/>
        <v>0</v>
      </c>
      <c r="DP254" s="254">
        <f t="shared" si="389"/>
        <v>0</v>
      </c>
      <c r="DQ254" s="254">
        <f t="shared" si="390"/>
        <v>0</v>
      </c>
      <c r="DR254" s="254">
        <f t="shared" si="391"/>
        <v>0</v>
      </c>
      <c r="DS254" s="254">
        <f t="shared" si="392"/>
        <v>0</v>
      </c>
      <c r="DT254" s="254">
        <f t="shared" si="393"/>
        <v>0</v>
      </c>
      <c r="DU254" s="254">
        <f t="shared" si="394"/>
        <v>0</v>
      </c>
      <c r="DV254" s="254">
        <f t="shared" si="395"/>
        <v>0</v>
      </c>
    </row>
    <row r="255" spans="1:126" ht="24" customHeight="1">
      <c r="A255" s="11" t="str">
        <f ca="1">IF(AG255&lt;&gt;"OK","",CONCATENATE(TEXT('Front Page'!$F$33,"000"),TEXT('Front Page'!$F$31,"000"),"-",LEFT('Front Page'!$R$53,5),"-",LEFT(D255,1),AJ255, "-",TEXT(B255,"000")))</f>
        <v/>
      </c>
      <c r="B255" s="12" t="str">
        <f>IFERROR(IF(E255="","",MAX(B$17:B254)+1),"")</f>
        <v/>
      </c>
      <c r="C255" s="13"/>
      <c r="D255" s="29" t="str">
        <f t="shared" si="397"/>
        <v>None</v>
      </c>
      <c r="E255" s="29" t="str">
        <f t="shared" si="398"/>
        <v/>
      </c>
      <c r="F255" s="29" t="str">
        <f t="shared" si="399"/>
        <v/>
      </c>
      <c r="G255" s="363"/>
      <c r="H255" s="364"/>
      <c r="I255" s="325" t="str">
        <f t="shared" si="400"/>
        <v>No</v>
      </c>
      <c r="J255" s="314">
        <v>0</v>
      </c>
      <c r="K255" s="312">
        <v>0</v>
      </c>
      <c r="L255" s="312">
        <v>0</v>
      </c>
      <c r="M255" s="312">
        <v>0</v>
      </c>
      <c r="N255" s="312">
        <v>0</v>
      </c>
      <c r="O255" s="312">
        <v>0</v>
      </c>
      <c r="P255" s="312">
        <v>0</v>
      </c>
      <c r="Q255" s="312">
        <v>0</v>
      </c>
      <c r="R255" s="312">
        <v>0</v>
      </c>
      <c r="S255" s="312">
        <v>0</v>
      </c>
      <c r="T255" s="312">
        <v>0</v>
      </c>
      <c r="U255" s="312">
        <v>0</v>
      </c>
      <c r="V255" s="313">
        <v>1</v>
      </c>
      <c r="W255" s="313">
        <v>1</v>
      </c>
      <c r="X255" s="312">
        <v>0</v>
      </c>
      <c r="Y255" s="312">
        <v>0</v>
      </c>
      <c r="Z255" s="312">
        <v>0</v>
      </c>
      <c r="AA255" s="14">
        <v>0</v>
      </c>
      <c r="AB255" s="317"/>
      <c r="AC255" s="15" t="str">
        <f t="shared" si="316"/>
        <v/>
      </c>
      <c r="AD255" s="15" t="str">
        <f t="shared" si="317"/>
        <v/>
      </c>
      <c r="AE255" s="16" t="str">
        <f t="shared" si="318"/>
        <v>0 - 0</v>
      </c>
      <c r="AF255" s="20" t="str">
        <f t="shared" si="396"/>
        <v>Not an offer</v>
      </c>
      <c r="AG255" s="276" t="str">
        <f t="shared" si="345"/>
        <v>Not an Offer</v>
      </c>
      <c r="AH255" s="150"/>
      <c r="AI255" s="254">
        <v>239</v>
      </c>
      <c r="AJ255" s="149" t="str">
        <f t="shared" si="346"/>
        <v>00-TAG</v>
      </c>
      <c r="AK255" s="254" t="b">
        <f t="shared" si="401"/>
        <v>0</v>
      </c>
      <c r="AL255" s="254">
        <f t="shared" si="319"/>
        <v>0</v>
      </c>
      <c r="AM255" s="254">
        <f t="shared" si="347"/>
        <v>0</v>
      </c>
      <c r="AN255" s="288">
        <f t="shared" si="320"/>
        <v>0</v>
      </c>
      <c r="AO255" s="288">
        <f>IF(AND($BU255=$BV255,BU255=AO$13),$J255&amp;$K255&amp;$L255&amp;$M255&amp;$N255&amp;$O255&amp;$P255&amp;$Q255&amp;$R255&amp;$S255&amp;$T255&amp;$U255,IFERROR(MATCH($AN255,AO$17:AO254,0),-1000))</f>
        <v>1</v>
      </c>
      <c r="AP255" s="288">
        <f>IF(AND($BU255=$BV255,BV255=AP$13),$J255&amp;$K255&amp;$L255&amp;$M255&amp;$N255&amp;$O255&amp;$P255&amp;$Q255&amp;$R255&amp;$S255&amp;$T255&amp;$U255,IFERROR(MATCH($AN255,AP$17:AP254,0),-1000))</f>
        <v>1</v>
      </c>
      <c r="AQ255" s="288">
        <f>IF(AND($BU255=$BV255,BW255=AQ$13),$J255&amp;$K255&amp;$L255&amp;$M255&amp;$N255&amp;$O255&amp;$P255&amp;$Q255&amp;$R255&amp;$S255&amp;$T255&amp;$U255,IFERROR(MATCH($AN255,AQ$17:AQ254,0),-1000))</f>
        <v>1</v>
      </c>
      <c r="AR255" s="288">
        <f>IF(AND($BU255=$BV255,BX255=AR$13),$J255&amp;$K255&amp;$L255&amp;$M255&amp;$N255&amp;$O255&amp;$P255&amp;$Q255&amp;$R255&amp;$S255&amp;$T255&amp;$U255,IFERROR(MATCH($AN255,AR$17:AR254,0),-1000))</f>
        <v>1</v>
      </c>
      <c r="AS255" s="254">
        <f t="shared" si="402"/>
        <v>0</v>
      </c>
      <c r="AT255" s="261" t="str">
        <f t="shared" si="321"/>
        <v/>
      </c>
      <c r="AU255" s="254" t="str">
        <f t="shared" si="322"/>
        <v/>
      </c>
      <c r="AV255" s="254" t="str">
        <f t="shared" si="323"/>
        <v/>
      </c>
      <c r="AW255" s="254" t="str">
        <f t="shared" si="324"/>
        <v/>
      </c>
      <c r="AX255" s="254" t="str">
        <f t="shared" si="325"/>
        <v/>
      </c>
      <c r="AY255" s="254" t="str">
        <f t="shared" si="326"/>
        <v/>
      </c>
      <c r="AZ255" s="254" t="str">
        <f t="shared" si="327"/>
        <v/>
      </c>
      <c r="BA255" s="254" t="str">
        <f t="shared" si="328"/>
        <v/>
      </c>
      <c r="BB255" s="254" t="str">
        <f t="shared" si="329"/>
        <v/>
      </c>
      <c r="BC255" s="254" t="str">
        <f t="shared" si="330"/>
        <v/>
      </c>
      <c r="BD255" s="254" t="str">
        <f t="shared" si="331"/>
        <v/>
      </c>
      <c r="BE255" s="262" t="str">
        <f t="shared" si="332"/>
        <v/>
      </c>
      <c r="BF255" s="263" t="str">
        <f t="shared" si="333"/>
        <v/>
      </c>
      <c r="BG255" s="254" t="str">
        <f t="shared" si="334"/>
        <v/>
      </c>
      <c r="BH255" s="254" t="str">
        <f t="shared" si="335"/>
        <v/>
      </c>
      <c r="BI255" s="254" t="str">
        <f t="shared" si="336"/>
        <v/>
      </c>
      <c r="BJ255" s="254" t="str">
        <f t="shared" si="337"/>
        <v/>
      </c>
      <c r="BK255" s="254" t="str">
        <f t="shared" si="338"/>
        <v/>
      </c>
      <c r="BL255" s="254" t="str">
        <f t="shared" si="339"/>
        <v/>
      </c>
      <c r="BM255" s="254" t="str">
        <f t="shared" si="340"/>
        <v/>
      </c>
      <c r="BN255" s="254" t="str">
        <f t="shared" si="341"/>
        <v/>
      </c>
      <c r="BO255" s="254" t="str">
        <f t="shared" si="342"/>
        <v/>
      </c>
      <c r="BP255" s="254" t="str">
        <f t="shared" si="343"/>
        <v/>
      </c>
      <c r="BQ255" s="264" t="str">
        <f t="shared" si="344"/>
        <v/>
      </c>
      <c r="BR255" s="261" t="str">
        <f t="shared" si="403"/>
        <v/>
      </c>
      <c r="BS255" s="254" t="str">
        <f t="shared" si="404"/>
        <v/>
      </c>
      <c r="BT255" s="254" t="str">
        <f t="shared" si="405"/>
        <v/>
      </c>
      <c r="BU255" s="265" t="str">
        <f t="shared" si="406"/>
        <v/>
      </c>
      <c r="BV255" s="263" t="str">
        <f t="shared" si="407"/>
        <v/>
      </c>
      <c r="BW255" s="254" t="str">
        <f t="shared" si="408"/>
        <v/>
      </c>
      <c r="BX255" s="254" t="str">
        <f t="shared" si="409"/>
        <v/>
      </c>
      <c r="BY255" s="264" t="str">
        <f t="shared" si="410"/>
        <v/>
      </c>
      <c r="BZ255" s="254" t="str">
        <f t="shared" si="411"/>
        <v/>
      </c>
      <c r="CA255" s="254">
        <f t="shared" si="348"/>
        <v>0</v>
      </c>
      <c r="CB255" s="254">
        <f t="shared" si="349"/>
        <v>0</v>
      </c>
      <c r="CC255" s="254">
        <f t="shared" si="350"/>
        <v>0</v>
      </c>
      <c r="CD255" s="254">
        <f t="shared" si="351"/>
        <v>0</v>
      </c>
      <c r="CE255" s="254">
        <f t="shared" si="352"/>
        <v>0</v>
      </c>
      <c r="CF255" s="254">
        <f t="shared" si="353"/>
        <v>0</v>
      </c>
      <c r="CG255" s="254">
        <f t="shared" si="354"/>
        <v>0</v>
      </c>
      <c r="CH255" s="254">
        <f t="shared" si="355"/>
        <v>0</v>
      </c>
      <c r="CI255" s="254">
        <f t="shared" si="356"/>
        <v>0</v>
      </c>
      <c r="CJ255" s="254">
        <f t="shared" si="357"/>
        <v>0</v>
      </c>
      <c r="CK255" s="254">
        <f t="shared" si="358"/>
        <v>0</v>
      </c>
      <c r="CL255" s="254">
        <f t="shared" si="359"/>
        <v>0</v>
      </c>
      <c r="CM255" s="254">
        <f t="shared" si="360"/>
        <v>0</v>
      </c>
      <c r="CN255" s="254">
        <f t="shared" si="361"/>
        <v>0</v>
      </c>
      <c r="CO255" s="254">
        <f t="shared" si="362"/>
        <v>0</v>
      </c>
      <c r="CP255" s="254">
        <f t="shared" si="363"/>
        <v>0</v>
      </c>
      <c r="CQ255" s="254">
        <f t="shared" si="364"/>
        <v>0</v>
      </c>
      <c r="CR255" s="254">
        <f t="shared" si="365"/>
        <v>0</v>
      </c>
      <c r="CS255" s="254">
        <f t="shared" si="366"/>
        <v>0</v>
      </c>
      <c r="CT255" s="254">
        <f t="shared" si="367"/>
        <v>0</v>
      </c>
      <c r="CU255" s="254">
        <f t="shared" si="368"/>
        <v>0</v>
      </c>
      <c r="CV255" s="254">
        <f t="shared" si="369"/>
        <v>0</v>
      </c>
      <c r="CW255" s="254">
        <f t="shared" si="370"/>
        <v>0</v>
      </c>
      <c r="CX255" s="254">
        <f t="shared" si="371"/>
        <v>0</v>
      </c>
      <c r="CY255" s="254">
        <f t="shared" si="372"/>
        <v>0</v>
      </c>
      <c r="CZ255" s="254">
        <f t="shared" si="373"/>
        <v>0</v>
      </c>
      <c r="DA255" s="254">
        <f t="shared" si="374"/>
        <v>0</v>
      </c>
      <c r="DB255" s="254">
        <f t="shared" si="375"/>
        <v>0</v>
      </c>
      <c r="DC255" s="254">
        <f t="shared" si="376"/>
        <v>0</v>
      </c>
      <c r="DD255" s="254">
        <f t="shared" si="377"/>
        <v>0</v>
      </c>
      <c r="DE255" s="254">
        <f t="shared" si="378"/>
        <v>0</v>
      </c>
      <c r="DF255" s="254">
        <f t="shared" si="379"/>
        <v>0</v>
      </c>
      <c r="DG255" s="254">
        <f t="shared" si="380"/>
        <v>0</v>
      </c>
      <c r="DH255" s="254">
        <f t="shared" si="381"/>
        <v>0</v>
      </c>
      <c r="DI255" s="254">
        <f t="shared" si="382"/>
        <v>0</v>
      </c>
      <c r="DJ255" s="254">
        <f t="shared" si="383"/>
        <v>0</v>
      </c>
      <c r="DK255" s="254">
        <f t="shared" si="384"/>
        <v>0</v>
      </c>
      <c r="DL255" s="254">
        <f t="shared" si="385"/>
        <v>0</v>
      </c>
      <c r="DM255" s="254">
        <f t="shared" si="386"/>
        <v>0</v>
      </c>
      <c r="DN255" s="254">
        <f t="shared" si="387"/>
        <v>0</v>
      </c>
      <c r="DO255" s="254">
        <f t="shared" si="388"/>
        <v>0</v>
      </c>
      <c r="DP255" s="254">
        <f t="shared" si="389"/>
        <v>0</v>
      </c>
      <c r="DQ255" s="254">
        <f t="shared" si="390"/>
        <v>0</v>
      </c>
      <c r="DR255" s="254">
        <f t="shared" si="391"/>
        <v>0</v>
      </c>
      <c r="DS255" s="254">
        <f t="shared" si="392"/>
        <v>0</v>
      </c>
      <c r="DT255" s="254">
        <f t="shared" si="393"/>
        <v>0</v>
      </c>
      <c r="DU255" s="254">
        <f t="shared" si="394"/>
        <v>0</v>
      </c>
      <c r="DV255" s="254">
        <f t="shared" si="395"/>
        <v>0</v>
      </c>
    </row>
    <row r="256" spans="1:126" ht="24" customHeight="1">
      <c r="A256" s="11" t="str">
        <f ca="1">IF(AG256&lt;&gt;"OK","",CONCATENATE(TEXT('Front Page'!$F$33,"000"),TEXT('Front Page'!$F$31,"000"),"-",LEFT('Front Page'!$R$53,5),"-",LEFT(D256,1),AJ256, "-",TEXT(B256,"000")))</f>
        <v/>
      </c>
      <c r="B256" s="12" t="str">
        <f>IFERROR(IF(E256="","",MAX(B$17:B255)+1),"")</f>
        <v/>
      </c>
      <c r="C256" s="13"/>
      <c r="D256" s="29" t="str">
        <f t="shared" si="397"/>
        <v>None</v>
      </c>
      <c r="E256" s="29" t="str">
        <f t="shared" si="398"/>
        <v/>
      </c>
      <c r="F256" s="29" t="str">
        <f t="shared" si="399"/>
        <v/>
      </c>
      <c r="G256" s="363"/>
      <c r="H256" s="364"/>
      <c r="I256" s="325" t="str">
        <f t="shared" si="400"/>
        <v>No</v>
      </c>
      <c r="J256" s="314">
        <v>0</v>
      </c>
      <c r="K256" s="312">
        <v>0</v>
      </c>
      <c r="L256" s="312">
        <v>0</v>
      </c>
      <c r="M256" s="312">
        <v>0</v>
      </c>
      <c r="N256" s="312">
        <v>0</v>
      </c>
      <c r="O256" s="312">
        <v>0</v>
      </c>
      <c r="P256" s="312">
        <v>0</v>
      </c>
      <c r="Q256" s="312">
        <v>0</v>
      </c>
      <c r="R256" s="312">
        <v>0</v>
      </c>
      <c r="S256" s="312">
        <v>0</v>
      </c>
      <c r="T256" s="312">
        <v>0</v>
      </c>
      <c r="U256" s="312">
        <v>0</v>
      </c>
      <c r="V256" s="313">
        <v>1</v>
      </c>
      <c r="W256" s="313">
        <v>1</v>
      </c>
      <c r="X256" s="312">
        <v>0</v>
      </c>
      <c r="Y256" s="312">
        <v>0</v>
      </c>
      <c r="Z256" s="312">
        <v>0</v>
      </c>
      <c r="AA256" s="14">
        <v>0</v>
      </c>
      <c r="AB256" s="317"/>
      <c r="AC256" s="15" t="str">
        <f t="shared" si="316"/>
        <v/>
      </c>
      <c r="AD256" s="15" t="str">
        <f t="shared" si="317"/>
        <v/>
      </c>
      <c r="AE256" s="16" t="str">
        <f t="shared" si="318"/>
        <v>0 - 0</v>
      </c>
      <c r="AF256" s="20" t="str">
        <f t="shared" si="396"/>
        <v>Not an offer</v>
      </c>
      <c r="AG256" s="276" t="str">
        <f t="shared" si="345"/>
        <v>Not an Offer</v>
      </c>
      <c r="AH256" s="150"/>
      <c r="AI256" s="254">
        <v>240</v>
      </c>
      <c r="AJ256" s="149" t="str">
        <f t="shared" si="346"/>
        <v>00-TAG</v>
      </c>
      <c r="AK256" s="254" t="b">
        <f t="shared" si="401"/>
        <v>0</v>
      </c>
      <c r="AL256" s="254">
        <f t="shared" si="319"/>
        <v>0</v>
      </c>
      <c r="AM256" s="254">
        <f t="shared" si="347"/>
        <v>0</v>
      </c>
      <c r="AN256" s="288">
        <f t="shared" si="320"/>
        <v>0</v>
      </c>
      <c r="AO256" s="288">
        <f>IF(AND($BU256=$BV256,BU256=AO$13),$J256&amp;$K256&amp;$L256&amp;$M256&amp;$N256&amp;$O256&amp;$P256&amp;$Q256&amp;$R256&amp;$S256&amp;$T256&amp;$U256,IFERROR(MATCH($AN256,AO$17:AO255,0),-1000))</f>
        <v>1</v>
      </c>
      <c r="AP256" s="288">
        <f>IF(AND($BU256=$BV256,BV256=AP$13),$J256&amp;$K256&amp;$L256&amp;$M256&amp;$N256&amp;$O256&amp;$P256&amp;$Q256&amp;$R256&amp;$S256&amp;$T256&amp;$U256,IFERROR(MATCH($AN256,AP$17:AP255,0),-1000))</f>
        <v>1</v>
      </c>
      <c r="AQ256" s="288">
        <f>IF(AND($BU256=$BV256,BW256=AQ$13),$J256&amp;$K256&amp;$L256&amp;$M256&amp;$N256&amp;$O256&amp;$P256&amp;$Q256&amp;$R256&amp;$S256&amp;$T256&amp;$U256,IFERROR(MATCH($AN256,AQ$17:AQ255,0),-1000))</f>
        <v>1</v>
      </c>
      <c r="AR256" s="288">
        <f>IF(AND($BU256=$BV256,BX256=AR$13),$J256&amp;$K256&amp;$L256&amp;$M256&amp;$N256&amp;$O256&amp;$P256&amp;$Q256&amp;$R256&amp;$S256&amp;$T256&amp;$U256,IFERROR(MATCH($AN256,AR$17:AR255,0),-1000))</f>
        <v>1</v>
      </c>
      <c r="AS256" s="254">
        <f t="shared" si="402"/>
        <v>0</v>
      </c>
      <c r="AT256" s="261" t="str">
        <f t="shared" si="321"/>
        <v/>
      </c>
      <c r="AU256" s="254" t="str">
        <f t="shared" si="322"/>
        <v/>
      </c>
      <c r="AV256" s="254" t="str">
        <f t="shared" si="323"/>
        <v/>
      </c>
      <c r="AW256" s="254" t="str">
        <f t="shared" si="324"/>
        <v/>
      </c>
      <c r="AX256" s="254" t="str">
        <f t="shared" si="325"/>
        <v/>
      </c>
      <c r="AY256" s="254" t="str">
        <f t="shared" si="326"/>
        <v/>
      </c>
      <c r="AZ256" s="254" t="str">
        <f t="shared" si="327"/>
        <v/>
      </c>
      <c r="BA256" s="254" t="str">
        <f t="shared" si="328"/>
        <v/>
      </c>
      <c r="BB256" s="254" t="str">
        <f t="shared" si="329"/>
        <v/>
      </c>
      <c r="BC256" s="254" t="str">
        <f t="shared" si="330"/>
        <v/>
      </c>
      <c r="BD256" s="254" t="str">
        <f t="shared" si="331"/>
        <v/>
      </c>
      <c r="BE256" s="262" t="str">
        <f t="shared" si="332"/>
        <v/>
      </c>
      <c r="BF256" s="263" t="str">
        <f t="shared" si="333"/>
        <v/>
      </c>
      <c r="BG256" s="254" t="str">
        <f t="shared" si="334"/>
        <v/>
      </c>
      <c r="BH256" s="254" t="str">
        <f t="shared" si="335"/>
        <v/>
      </c>
      <c r="BI256" s="254" t="str">
        <f t="shared" si="336"/>
        <v/>
      </c>
      <c r="BJ256" s="254" t="str">
        <f t="shared" si="337"/>
        <v/>
      </c>
      <c r="BK256" s="254" t="str">
        <f t="shared" si="338"/>
        <v/>
      </c>
      <c r="BL256" s="254" t="str">
        <f t="shared" si="339"/>
        <v/>
      </c>
      <c r="BM256" s="254" t="str">
        <f t="shared" si="340"/>
        <v/>
      </c>
      <c r="BN256" s="254" t="str">
        <f t="shared" si="341"/>
        <v/>
      </c>
      <c r="BO256" s="254" t="str">
        <f t="shared" si="342"/>
        <v/>
      </c>
      <c r="BP256" s="254" t="str">
        <f t="shared" si="343"/>
        <v/>
      </c>
      <c r="BQ256" s="264" t="str">
        <f t="shared" si="344"/>
        <v/>
      </c>
      <c r="BR256" s="261" t="str">
        <f t="shared" si="403"/>
        <v/>
      </c>
      <c r="BS256" s="254" t="str">
        <f t="shared" si="404"/>
        <v/>
      </c>
      <c r="BT256" s="254" t="str">
        <f t="shared" si="405"/>
        <v/>
      </c>
      <c r="BU256" s="265" t="str">
        <f t="shared" si="406"/>
        <v/>
      </c>
      <c r="BV256" s="263" t="str">
        <f t="shared" si="407"/>
        <v/>
      </c>
      <c r="BW256" s="254" t="str">
        <f t="shared" si="408"/>
        <v/>
      </c>
      <c r="BX256" s="254" t="str">
        <f t="shared" si="409"/>
        <v/>
      </c>
      <c r="BY256" s="264" t="str">
        <f t="shared" si="410"/>
        <v/>
      </c>
      <c r="BZ256" s="254" t="str">
        <f t="shared" si="411"/>
        <v/>
      </c>
      <c r="CA256" s="254">
        <f t="shared" si="348"/>
        <v>0</v>
      </c>
      <c r="CB256" s="254">
        <f t="shared" si="349"/>
        <v>0</v>
      </c>
      <c r="CC256" s="254">
        <f t="shared" si="350"/>
        <v>0</v>
      </c>
      <c r="CD256" s="254">
        <f t="shared" si="351"/>
        <v>0</v>
      </c>
      <c r="CE256" s="254">
        <f t="shared" si="352"/>
        <v>0</v>
      </c>
      <c r="CF256" s="254">
        <f t="shared" si="353"/>
        <v>0</v>
      </c>
      <c r="CG256" s="254">
        <f t="shared" si="354"/>
        <v>0</v>
      </c>
      <c r="CH256" s="254">
        <f t="shared" si="355"/>
        <v>0</v>
      </c>
      <c r="CI256" s="254">
        <f t="shared" si="356"/>
        <v>0</v>
      </c>
      <c r="CJ256" s="254">
        <f t="shared" si="357"/>
        <v>0</v>
      </c>
      <c r="CK256" s="254">
        <f t="shared" si="358"/>
        <v>0</v>
      </c>
      <c r="CL256" s="254">
        <f t="shared" si="359"/>
        <v>0</v>
      </c>
      <c r="CM256" s="254">
        <f t="shared" si="360"/>
        <v>0</v>
      </c>
      <c r="CN256" s="254">
        <f t="shared" si="361"/>
        <v>0</v>
      </c>
      <c r="CO256" s="254">
        <f t="shared" si="362"/>
        <v>0</v>
      </c>
      <c r="CP256" s="254">
        <f t="shared" si="363"/>
        <v>0</v>
      </c>
      <c r="CQ256" s="254">
        <f t="shared" si="364"/>
        <v>0</v>
      </c>
      <c r="CR256" s="254">
        <f t="shared" si="365"/>
        <v>0</v>
      </c>
      <c r="CS256" s="254">
        <f t="shared" si="366"/>
        <v>0</v>
      </c>
      <c r="CT256" s="254">
        <f t="shared" si="367"/>
        <v>0</v>
      </c>
      <c r="CU256" s="254">
        <f t="shared" si="368"/>
        <v>0</v>
      </c>
      <c r="CV256" s="254">
        <f t="shared" si="369"/>
        <v>0</v>
      </c>
      <c r="CW256" s="254">
        <f t="shared" si="370"/>
        <v>0</v>
      </c>
      <c r="CX256" s="254">
        <f t="shared" si="371"/>
        <v>0</v>
      </c>
      <c r="CY256" s="254">
        <f t="shared" si="372"/>
        <v>0</v>
      </c>
      <c r="CZ256" s="254">
        <f t="shared" si="373"/>
        <v>0</v>
      </c>
      <c r="DA256" s="254">
        <f t="shared" si="374"/>
        <v>0</v>
      </c>
      <c r="DB256" s="254">
        <f t="shared" si="375"/>
        <v>0</v>
      </c>
      <c r="DC256" s="254">
        <f t="shared" si="376"/>
        <v>0</v>
      </c>
      <c r="DD256" s="254">
        <f t="shared" si="377"/>
        <v>0</v>
      </c>
      <c r="DE256" s="254">
        <f t="shared" si="378"/>
        <v>0</v>
      </c>
      <c r="DF256" s="254">
        <f t="shared" si="379"/>
        <v>0</v>
      </c>
      <c r="DG256" s="254">
        <f t="shared" si="380"/>
        <v>0</v>
      </c>
      <c r="DH256" s="254">
        <f t="shared" si="381"/>
        <v>0</v>
      </c>
      <c r="DI256" s="254">
        <f t="shared" si="382"/>
        <v>0</v>
      </c>
      <c r="DJ256" s="254">
        <f t="shared" si="383"/>
        <v>0</v>
      </c>
      <c r="DK256" s="254">
        <f t="shared" si="384"/>
        <v>0</v>
      </c>
      <c r="DL256" s="254">
        <f t="shared" si="385"/>
        <v>0</v>
      </c>
      <c r="DM256" s="254">
        <f t="shared" si="386"/>
        <v>0</v>
      </c>
      <c r="DN256" s="254">
        <f t="shared" si="387"/>
        <v>0</v>
      </c>
      <c r="DO256" s="254">
        <f t="shared" si="388"/>
        <v>0</v>
      </c>
      <c r="DP256" s="254">
        <f t="shared" si="389"/>
        <v>0</v>
      </c>
      <c r="DQ256" s="254">
        <f t="shared" si="390"/>
        <v>0</v>
      </c>
      <c r="DR256" s="254">
        <f t="shared" si="391"/>
        <v>0</v>
      </c>
      <c r="DS256" s="254">
        <f t="shared" si="392"/>
        <v>0</v>
      </c>
      <c r="DT256" s="254">
        <f t="shared" si="393"/>
        <v>0</v>
      </c>
      <c r="DU256" s="254">
        <f t="shared" si="394"/>
        <v>0</v>
      </c>
      <c r="DV256" s="254">
        <f t="shared" si="395"/>
        <v>0</v>
      </c>
    </row>
    <row r="257" spans="1:126" ht="24" customHeight="1">
      <c r="A257" s="11" t="str">
        <f ca="1">IF(AG257&lt;&gt;"OK","",CONCATENATE(TEXT('Front Page'!$F$33,"000"),TEXT('Front Page'!$F$31,"000"),"-",LEFT('Front Page'!$R$53,5),"-",LEFT(D257,1),AJ257, "-",TEXT(B257,"000")))</f>
        <v/>
      </c>
      <c r="B257" s="12" t="str">
        <f>IFERROR(IF(E257="","",MAX(B$17:B256)+1),"")</f>
        <v/>
      </c>
      <c r="C257" s="13"/>
      <c r="D257" s="29" t="str">
        <f t="shared" si="397"/>
        <v>None</v>
      </c>
      <c r="E257" s="29" t="str">
        <f t="shared" si="398"/>
        <v/>
      </c>
      <c r="F257" s="29" t="str">
        <f t="shared" si="399"/>
        <v/>
      </c>
      <c r="G257" s="363"/>
      <c r="H257" s="364"/>
      <c r="I257" s="325" t="str">
        <f t="shared" si="400"/>
        <v>No</v>
      </c>
      <c r="J257" s="314">
        <v>0</v>
      </c>
      <c r="K257" s="312">
        <v>0</v>
      </c>
      <c r="L257" s="312">
        <v>0</v>
      </c>
      <c r="M257" s="312">
        <v>0</v>
      </c>
      <c r="N257" s="312">
        <v>0</v>
      </c>
      <c r="O257" s="312">
        <v>0</v>
      </c>
      <c r="P257" s="312">
        <v>0</v>
      </c>
      <c r="Q257" s="312">
        <v>0</v>
      </c>
      <c r="R257" s="312">
        <v>0</v>
      </c>
      <c r="S257" s="312">
        <v>0</v>
      </c>
      <c r="T257" s="312">
        <v>0</v>
      </c>
      <c r="U257" s="312">
        <v>0</v>
      </c>
      <c r="V257" s="313">
        <v>1</v>
      </c>
      <c r="W257" s="313">
        <v>1</v>
      </c>
      <c r="X257" s="312">
        <v>0</v>
      </c>
      <c r="Y257" s="312">
        <v>0</v>
      </c>
      <c r="Z257" s="312">
        <v>0</v>
      </c>
      <c r="AA257" s="14">
        <v>0</v>
      </c>
      <c r="AB257" s="317"/>
      <c r="AC257" s="15" t="str">
        <f t="shared" si="316"/>
        <v/>
      </c>
      <c r="AD257" s="15" t="str">
        <f t="shared" si="317"/>
        <v/>
      </c>
      <c r="AE257" s="16" t="str">
        <f t="shared" si="318"/>
        <v>0 - 0</v>
      </c>
      <c r="AF257" s="20" t="str">
        <f t="shared" si="396"/>
        <v>Not an offer</v>
      </c>
      <c r="AG257" s="276" t="str">
        <f t="shared" si="345"/>
        <v>Not an Offer</v>
      </c>
      <c r="AH257" s="150"/>
      <c r="AI257" s="254">
        <v>241</v>
      </c>
      <c r="AJ257" s="149" t="str">
        <f t="shared" si="346"/>
        <v>00-TAG</v>
      </c>
      <c r="AK257" s="254" t="b">
        <f t="shared" si="401"/>
        <v>0</v>
      </c>
      <c r="AL257" s="254">
        <f t="shared" si="319"/>
        <v>0</v>
      </c>
      <c r="AM257" s="254">
        <f t="shared" si="347"/>
        <v>0</v>
      </c>
      <c r="AN257" s="288">
        <f t="shared" si="320"/>
        <v>0</v>
      </c>
      <c r="AO257" s="288">
        <f>IF(AND($BU257=$BV257,BU257=AO$13),$J257&amp;$K257&amp;$L257&amp;$M257&amp;$N257&amp;$O257&amp;$P257&amp;$Q257&amp;$R257&amp;$S257&amp;$T257&amp;$U257,IFERROR(MATCH($AN257,AO$17:AO256,0),-1000))</f>
        <v>1</v>
      </c>
      <c r="AP257" s="288">
        <f>IF(AND($BU257=$BV257,BV257=AP$13),$J257&amp;$K257&amp;$L257&amp;$M257&amp;$N257&amp;$O257&amp;$P257&amp;$Q257&amp;$R257&amp;$S257&amp;$T257&amp;$U257,IFERROR(MATCH($AN257,AP$17:AP256,0),-1000))</f>
        <v>1</v>
      </c>
      <c r="AQ257" s="288">
        <f>IF(AND($BU257=$BV257,BW257=AQ$13),$J257&amp;$K257&amp;$L257&amp;$M257&amp;$N257&amp;$O257&amp;$P257&amp;$Q257&amp;$R257&amp;$S257&amp;$T257&amp;$U257,IFERROR(MATCH($AN257,AQ$17:AQ256,0),-1000))</f>
        <v>1</v>
      </c>
      <c r="AR257" s="288">
        <f>IF(AND($BU257=$BV257,BX257=AR$13),$J257&amp;$K257&amp;$L257&amp;$M257&amp;$N257&amp;$O257&amp;$P257&amp;$Q257&amp;$R257&amp;$S257&amp;$T257&amp;$U257,IFERROR(MATCH($AN257,AR$17:AR256,0),-1000))</f>
        <v>1</v>
      </c>
      <c r="AS257" s="254">
        <f t="shared" si="402"/>
        <v>0</v>
      </c>
      <c r="AT257" s="261" t="str">
        <f t="shared" si="321"/>
        <v/>
      </c>
      <c r="AU257" s="254" t="str">
        <f t="shared" si="322"/>
        <v/>
      </c>
      <c r="AV257" s="254" t="str">
        <f t="shared" si="323"/>
        <v/>
      </c>
      <c r="AW257" s="254" t="str">
        <f t="shared" si="324"/>
        <v/>
      </c>
      <c r="AX257" s="254" t="str">
        <f t="shared" si="325"/>
        <v/>
      </c>
      <c r="AY257" s="254" t="str">
        <f t="shared" si="326"/>
        <v/>
      </c>
      <c r="AZ257" s="254" t="str">
        <f t="shared" si="327"/>
        <v/>
      </c>
      <c r="BA257" s="254" t="str">
        <f t="shared" si="328"/>
        <v/>
      </c>
      <c r="BB257" s="254" t="str">
        <f t="shared" si="329"/>
        <v/>
      </c>
      <c r="BC257" s="254" t="str">
        <f t="shared" si="330"/>
        <v/>
      </c>
      <c r="BD257" s="254" t="str">
        <f t="shared" si="331"/>
        <v/>
      </c>
      <c r="BE257" s="262" t="str">
        <f t="shared" si="332"/>
        <v/>
      </c>
      <c r="BF257" s="263" t="str">
        <f t="shared" si="333"/>
        <v/>
      </c>
      <c r="BG257" s="254" t="str">
        <f t="shared" si="334"/>
        <v/>
      </c>
      <c r="BH257" s="254" t="str">
        <f t="shared" si="335"/>
        <v/>
      </c>
      <c r="BI257" s="254" t="str">
        <f t="shared" si="336"/>
        <v/>
      </c>
      <c r="BJ257" s="254" t="str">
        <f t="shared" si="337"/>
        <v/>
      </c>
      <c r="BK257" s="254" t="str">
        <f t="shared" si="338"/>
        <v/>
      </c>
      <c r="BL257" s="254" t="str">
        <f t="shared" si="339"/>
        <v/>
      </c>
      <c r="BM257" s="254" t="str">
        <f t="shared" si="340"/>
        <v/>
      </c>
      <c r="BN257" s="254" t="str">
        <f t="shared" si="341"/>
        <v/>
      </c>
      <c r="BO257" s="254" t="str">
        <f t="shared" si="342"/>
        <v/>
      </c>
      <c r="BP257" s="254" t="str">
        <f t="shared" si="343"/>
        <v/>
      </c>
      <c r="BQ257" s="264" t="str">
        <f t="shared" si="344"/>
        <v/>
      </c>
      <c r="BR257" s="261" t="str">
        <f t="shared" si="403"/>
        <v/>
      </c>
      <c r="BS257" s="254" t="str">
        <f t="shared" si="404"/>
        <v/>
      </c>
      <c r="BT257" s="254" t="str">
        <f t="shared" si="405"/>
        <v/>
      </c>
      <c r="BU257" s="265" t="str">
        <f t="shared" si="406"/>
        <v/>
      </c>
      <c r="BV257" s="263" t="str">
        <f t="shared" si="407"/>
        <v/>
      </c>
      <c r="BW257" s="254" t="str">
        <f t="shared" si="408"/>
        <v/>
      </c>
      <c r="BX257" s="254" t="str">
        <f t="shared" si="409"/>
        <v/>
      </c>
      <c r="BY257" s="264" t="str">
        <f t="shared" si="410"/>
        <v/>
      </c>
      <c r="BZ257" s="254" t="str">
        <f t="shared" si="411"/>
        <v/>
      </c>
      <c r="CA257" s="254">
        <f t="shared" si="348"/>
        <v>0</v>
      </c>
      <c r="CB257" s="254">
        <f t="shared" si="349"/>
        <v>0</v>
      </c>
      <c r="CC257" s="254">
        <f t="shared" si="350"/>
        <v>0</v>
      </c>
      <c r="CD257" s="254">
        <f t="shared" si="351"/>
        <v>0</v>
      </c>
      <c r="CE257" s="254">
        <f t="shared" si="352"/>
        <v>0</v>
      </c>
      <c r="CF257" s="254">
        <f t="shared" si="353"/>
        <v>0</v>
      </c>
      <c r="CG257" s="254">
        <f t="shared" si="354"/>
        <v>0</v>
      </c>
      <c r="CH257" s="254">
        <f t="shared" si="355"/>
        <v>0</v>
      </c>
      <c r="CI257" s="254">
        <f t="shared" si="356"/>
        <v>0</v>
      </c>
      <c r="CJ257" s="254">
        <f t="shared" si="357"/>
        <v>0</v>
      </c>
      <c r="CK257" s="254">
        <f t="shared" si="358"/>
        <v>0</v>
      </c>
      <c r="CL257" s="254">
        <f t="shared" si="359"/>
        <v>0</v>
      </c>
      <c r="CM257" s="254">
        <f t="shared" si="360"/>
        <v>0</v>
      </c>
      <c r="CN257" s="254">
        <f t="shared" si="361"/>
        <v>0</v>
      </c>
      <c r="CO257" s="254">
        <f t="shared" si="362"/>
        <v>0</v>
      </c>
      <c r="CP257" s="254">
        <f t="shared" si="363"/>
        <v>0</v>
      </c>
      <c r="CQ257" s="254">
        <f t="shared" si="364"/>
        <v>0</v>
      </c>
      <c r="CR257" s="254">
        <f t="shared" si="365"/>
        <v>0</v>
      </c>
      <c r="CS257" s="254">
        <f t="shared" si="366"/>
        <v>0</v>
      </c>
      <c r="CT257" s="254">
        <f t="shared" si="367"/>
        <v>0</v>
      </c>
      <c r="CU257" s="254">
        <f t="shared" si="368"/>
        <v>0</v>
      </c>
      <c r="CV257" s="254">
        <f t="shared" si="369"/>
        <v>0</v>
      </c>
      <c r="CW257" s="254">
        <f t="shared" si="370"/>
        <v>0</v>
      </c>
      <c r="CX257" s="254">
        <f t="shared" si="371"/>
        <v>0</v>
      </c>
      <c r="CY257" s="254">
        <f t="shared" si="372"/>
        <v>0</v>
      </c>
      <c r="CZ257" s="254">
        <f t="shared" si="373"/>
        <v>0</v>
      </c>
      <c r="DA257" s="254">
        <f t="shared" si="374"/>
        <v>0</v>
      </c>
      <c r="DB257" s="254">
        <f t="shared" si="375"/>
        <v>0</v>
      </c>
      <c r="DC257" s="254">
        <f t="shared" si="376"/>
        <v>0</v>
      </c>
      <c r="DD257" s="254">
        <f t="shared" si="377"/>
        <v>0</v>
      </c>
      <c r="DE257" s="254">
        <f t="shared" si="378"/>
        <v>0</v>
      </c>
      <c r="DF257" s="254">
        <f t="shared" si="379"/>
        <v>0</v>
      </c>
      <c r="DG257" s="254">
        <f t="shared" si="380"/>
        <v>0</v>
      </c>
      <c r="DH257" s="254">
        <f t="shared" si="381"/>
        <v>0</v>
      </c>
      <c r="DI257" s="254">
        <f t="shared" si="382"/>
        <v>0</v>
      </c>
      <c r="DJ257" s="254">
        <f t="shared" si="383"/>
        <v>0</v>
      </c>
      <c r="DK257" s="254">
        <f t="shared" si="384"/>
        <v>0</v>
      </c>
      <c r="DL257" s="254">
        <f t="shared" si="385"/>
        <v>0</v>
      </c>
      <c r="DM257" s="254">
        <f t="shared" si="386"/>
        <v>0</v>
      </c>
      <c r="DN257" s="254">
        <f t="shared" si="387"/>
        <v>0</v>
      </c>
      <c r="DO257" s="254">
        <f t="shared" si="388"/>
        <v>0</v>
      </c>
      <c r="DP257" s="254">
        <f t="shared" si="389"/>
        <v>0</v>
      </c>
      <c r="DQ257" s="254">
        <f t="shared" si="390"/>
        <v>0</v>
      </c>
      <c r="DR257" s="254">
        <f t="shared" si="391"/>
        <v>0</v>
      </c>
      <c r="DS257" s="254">
        <f t="shared" si="392"/>
        <v>0</v>
      </c>
      <c r="DT257" s="254">
        <f t="shared" si="393"/>
        <v>0</v>
      </c>
      <c r="DU257" s="254">
        <f t="shared" si="394"/>
        <v>0</v>
      </c>
      <c r="DV257" s="254">
        <f t="shared" si="395"/>
        <v>0</v>
      </c>
    </row>
    <row r="258" spans="1:126" ht="24" customHeight="1">
      <c r="A258" s="11" t="str">
        <f ca="1">IF(AG258&lt;&gt;"OK","",CONCATENATE(TEXT('Front Page'!$F$33,"000"),TEXT('Front Page'!$F$31,"000"),"-",LEFT('Front Page'!$R$53,5),"-",LEFT(D258,1),AJ258, "-",TEXT(B258,"000")))</f>
        <v/>
      </c>
      <c r="B258" s="12" t="str">
        <f>IFERROR(IF(E258="","",MAX(B$17:B257)+1),"")</f>
        <v/>
      </c>
      <c r="C258" s="13"/>
      <c r="D258" s="29" t="str">
        <f t="shared" si="397"/>
        <v>None</v>
      </c>
      <c r="E258" s="29" t="str">
        <f t="shared" si="398"/>
        <v/>
      </c>
      <c r="F258" s="29" t="str">
        <f t="shared" si="399"/>
        <v/>
      </c>
      <c r="G258" s="363"/>
      <c r="H258" s="364"/>
      <c r="I258" s="325" t="str">
        <f t="shared" si="400"/>
        <v>No</v>
      </c>
      <c r="J258" s="314">
        <v>0</v>
      </c>
      <c r="K258" s="312">
        <v>0</v>
      </c>
      <c r="L258" s="312">
        <v>0</v>
      </c>
      <c r="M258" s="312">
        <v>0</v>
      </c>
      <c r="N258" s="312">
        <v>0</v>
      </c>
      <c r="O258" s="312">
        <v>0</v>
      </c>
      <c r="P258" s="312">
        <v>0</v>
      </c>
      <c r="Q258" s="312">
        <v>0</v>
      </c>
      <c r="R258" s="312">
        <v>0</v>
      </c>
      <c r="S258" s="312">
        <v>0</v>
      </c>
      <c r="T258" s="312">
        <v>0</v>
      </c>
      <c r="U258" s="312">
        <v>0</v>
      </c>
      <c r="V258" s="313">
        <v>1</v>
      </c>
      <c r="W258" s="313">
        <v>1</v>
      </c>
      <c r="X258" s="312">
        <v>0</v>
      </c>
      <c r="Y258" s="312">
        <v>0</v>
      </c>
      <c r="Z258" s="312">
        <v>0</v>
      </c>
      <c r="AA258" s="14">
        <v>0</v>
      </c>
      <c r="AB258" s="317"/>
      <c r="AC258" s="15" t="str">
        <f t="shared" si="316"/>
        <v/>
      </c>
      <c r="AD258" s="15" t="str">
        <f t="shared" si="317"/>
        <v/>
      </c>
      <c r="AE258" s="16" t="str">
        <f t="shared" si="318"/>
        <v>0 - 0</v>
      </c>
      <c r="AF258" s="20" t="str">
        <f t="shared" si="396"/>
        <v>Not an offer</v>
      </c>
      <c r="AG258" s="276" t="str">
        <f t="shared" si="345"/>
        <v>Not an Offer</v>
      </c>
      <c r="AH258" s="150"/>
      <c r="AI258" s="254">
        <v>242</v>
      </c>
      <c r="AJ258" s="149" t="str">
        <f t="shared" si="346"/>
        <v>00-TAG</v>
      </c>
      <c r="AK258" s="254" t="b">
        <f t="shared" si="401"/>
        <v>0</v>
      </c>
      <c r="AL258" s="254">
        <f t="shared" si="319"/>
        <v>0</v>
      </c>
      <c r="AM258" s="254">
        <f t="shared" si="347"/>
        <v>0</v>
      </c>
      <c r="AN258" s="288">
        <f t="shared" si="320"/>
        <v>0</v>
      </c>
      <c r="AO258" s="288">
        <f>IF(AND($BU258=$BV258,BU258=AO$13),$J258&amp;$K258&amp;$L258&amp;$M258&amp;$N258&amp;$O258&amp;$P258&amp;$Q258&amp;$R258&amp;$S258&amp;$T258&amp;$U258,IFERROR(MATCH($AN258,AO$17:AO257,0),-1000))</f>
        <v>1</v>
      </c>
      <c r="AP258" s="288">
        <f>IF(AND($BU258=$BV258,BV258=AP$13),$J258&amp;$K258&amp;$L258&amp;$M258&amp;$N258&amp;$O258&amp;$P258&amp;$Q258&amp;$R258&amp;$S258&amp;$T258&amp;$U258,IFERROR(MATCH($AN258,AP$17:AP257,0),-1000))</f>
        <v>1</v>
      </c>
      <c r="AQ258" s="288">
        <f>IF(AND($BU258=$BV258,BW258=AQ$13),$J258&amp;$K258&amp;$L258&amp;$M258&amp;$N258&amp;$O258&amp;$P258&amp;$Q258&amp;$R258&amp;$S258&amp;$T258&amp;$U258,IFERROR(MATCH($AN258,AQ$17:AQ257,0),-1000))</f>
        <v>1</v>
      </c>
      <c r="AR258" s="288">
        <f>IF(AND($BU258=$BV258,BX258=AR$13),$J258&amp;$K258&amp;$L258&amp;$M258&amp;$N258&amp;$O258&amp;$P258&amp;$Q258&amp;$R258&amp;$S258&amp;$T258&amp;$U258,IFERROR(MATCH($AN258,AR$17:AR257,0),-1000))</f>
        <v>1</v>
      </c>
      <c r="AS258" s="254">
        <f t="shared" si="402"/>
        <v>0</v>
      </c>
      <c r="AT258" s="261" t="str">
        <f t="shared" si="321"/>
        <v/>
      </c>
      <c r="AU258" s="254" t="str">
        <f t="shared" si="322"/>
        <v/>
      </c>
      <c r="AV258" s="254" t="str">
        <f t="shared" si="323"/>
        <v/>
      </c>
      <c r="AW258" s="254" t="str">
        <f t="shared" si="324"/>
        <v/>
      </c>
      <c r="AX258" s="254" t="str">
        <f t="shared" si="325"/>
        <v/>
      </c>
      <c r="AY258" s="254" t="str">
        <f t="shared" si="326"/>
        <v/>
      </c>
      <c r="AZ258" s="254" t="str">
        <f t="shared" si="327"/>
        <v/>
      </c>
      <c r="BA258" s="254" t="str">
        <f t="shared" si="328"/>
        <v/>
      </c>
      <c r="BB258" s="254" t="str">
        <f t="shared" si="329"/>
        <v/>
      </c>
      <c r="BC258" s="254" t="str">
        <f t="shared" si="330"/>
        <v/>
      </c>
      <c r="BD258" s="254" t="str">
        <f t="shared" si="331"/>
        <v/>
      </c>
      <c r="BE258" s="262" t="str">
        <f t="shared" si="332"/>
        <v/>
      </c>
      <c r="BF258" s="263" t="str">
        <f t="shared" si="333"/>
        <v/>
      </c>
      <c r="BG258" s="254" t="str">
        <f t="shared" si="334"/>
        <v/>
      </c>
      <c r="BH258" s="254" t="str">
        <f t="shared" si="335"/>
        <v/>
      </c>
      <c r="BI258" s="254" t="str">
        <f t="shared" si="336"/>
        <v/>
      </c>
      <c r="BJ258" s="254" t="str">
        <f t="shared" si="337"/>
        <v/>
      </c>
      <c r="BK258" s="254" t="str">
        <f t="shared" si="338"/>
        <v/>
      </c>
      <c r="BL258" s="254" t="str">
        <f t="shared" si="339"/>
        <v/>
      </c>
      <c r="BM258" s="254" t="str">
        <f t="shared" si="340"/>
        <v/>
      </c>
      <c r="BN258" s="254" t="str">
        <f t="shared" si="341"/>
        <v/>
      </c>
      <c r="BO258" s="254" t="str">
        <f t="shared" si="342"/>
        <v/>
      </c>
      <c r="BP258" s="254" t="str">
        <f t="shared" si="343"/>
        <v/>
      </c>
      <c r="BQ258" s="264" t="str">
        <f t="shared" si="344"/>
        <v/>
      </c>
      <c r="BR258" s="261" t="str">
        <f t="shared" si="403"/>
        <v/>
      </c>
      <c r="BS258" s="254" t="str">
        <f t="shared" si="404"/>
        <v/>
      </c>
      <c r="BT258" s="254" t="str">
        <f t="shared" si="405"/>
        <v/>
      </c>
      <c r="BU258" s="265" t="str">
        <f t="shared" si="406"/>
        <v/>
      </c>
      <c r="BV258" s="263" t="str">
        <f t="shared" si="407"/>
        <v/>
      </c>
      <c r="BW258" s="254" t="str">
        <f t="shared" si="408"/>
        <v/>
      </c>
      <c r="BX258" s="254" t="str">
        <f t="shared" si="409"/>
        <v/>
      </c>
      <c r="BY258" s="264" t="str">
        <f t="shared" si="410"/>
        <v/>
      </c>
      <c r="BZ258" s="254" t="str">
        <f t="shared" si="411"/>
        <v/>
      </c>
      <c r="CA258" s="254">
        <f t="shared" si="348"/>
        <v>0</v>
      </c>
      <c r="CB258" s="254">
        <f t="shared" si="349"/>
        <v>0</v>
      </c>
      <c r="CC258" s="254">
        <f t="shared" si="350"/>
        <v>0</v>
      </c>
      <c r="CD258" s="254">
        <f t="shared" si="351"/>
        <v>0</v>
      </c>
      <c r="CE258" s="254">
        <f t="shared" si="352"/>
        <v>0</v>
      </c>
      <c r="CF258" s="254">
        <f t="shared" si="353"/>
        <v>0</v>
      </c>
      <c r="CG258" s="254">
        <f t="shared" si="354"/>
        <v>0</v>
      </c>
      <c r="CH258" s="254">
        <f t="shared" si="355"/>
        <v>0</v>
      </c>
      <c r="CI258" s="254">
        <f t="shared" si="356"/>
        <v>0</v>
      </c>
      <c r="CJ258" s="254">
        <f t="shared" si="357"/>
        <v>0</v>
      </c>
      <c r="CK258" s="254">
        <f t="shared" si="358"/>
        <v>0</v>
      </c>
      <c r="CL258" s="254">
        <f t="shared" si="359"/>
        <v>0</v>
      </c>
      <c r="CM258" s="254">
        <f t="shared" si="360"/>
        <v>0</v>
      </c>
      <c r="CN258" s="254">
        <f t="shared" si="361"/>
        <v>0</v>
      </c>
      <c r="CO258" s="254">
        <f t="shared" si="362"/>
        <v>0</v>
      </c>
      <c r="CP258" s="254">
        <f t="shared" si="363"/>
        <v>0</v>
      </c>
      <c r="CQ258" s="254">
        <f t="shared" si="364"/>
        <v>0</v>
      </c>
      <c r="CR258" s="254">
        <f t="shared" si="365"/>
        <v>0</v>
      </c>
      <c r="CS258" s="254">
        <f t="shared" si="366"/>
        <v>0</v>
      </c>
      <c r="CT258" s="254">
        <f t="shared" si="367"/>
        <v>0</v>
      </c>
      <c r="CU258" s="254">
        <f t="shared" si="368"/>
        <v>0</v>
      </c>
      <c r="CV258" s="254">
        <f t="shared" si="369"/>
        <v>0</v>
      </c>
      <c r="CW258" s="254">
        <f t="shared" si="370"/>
        <v>0</v>
      </c>
      <c r="CX258" s="254">
        <f t="shared" si="371"/>
        <v>0</v>
      </c>
      <c r="CY258" s="254">
        <f t="shared" si="372"/>
        <v>0</v>
      </c>
      <c r="CZ258" s="254">
        <f t="shared" si="373"/>
        <v>0</v>
      </c>
      <c r="DA258" s="254">
        <f t="shared" si="374"/>
        <v>0</v>
      </c>
      <c r="DB258" s="254">
        <f t="shared" si="375"/>
        <v>0</v>
      </c>
      <c r="DC258" s="254">
        <f t="shared" si="376"/>
        <v>0</v>
      </c>
      <c r="DD258" s="254">
        <f t="shared" si="377"/>
        <v>0</v>
      </c>
      <c r="DE258" s="254">
        <f t="shared" si="378"/>
        <v>0</v>
      </c>
      <c r="DF258" s="254">
        <f t="shared" si="379"/>
        <v>0</v>
      </c>
      <c r="DG258" s="254">
        <f t="shared" si="380"/>
        <v>0</v>
      </c>
      <c r="DH258" s="254">
        <f t="shared" si="381"/>
        <v>0</v>
      </c>
      <c r="DI258" s="254">
        <f t="shared" si="382"/>
        <v>0</v>
      </c>
      <c r="DJ258" s="254">
        <f t="shared" si="383"/>
        <v>0</v>
      </c>
      <c r="DK258" s="254">
        <f t="shared" si="384"/>
        <v>0</v>
      </c>
      <c r="DL258" s="254">
        <f t="shared" si="385"/>
        <v>0</v>
      </c>
      <c r="DM258" s="254">
        <f t="shared" si="386"/>
        <v>0</v>
      </c>
      <c r="DN258" s="254">
        <f t="shared" si="387"/>
        <v>0</v>
      </c>
      <c r="DO258" s="254">
        <f t="shared" si="388"/>
        <v>0</v>
      </c>
      <c r="DP258" s="254">
        <f t="shared" si="389"/>
        <v>0</v>
      </c>
      <c r="DQ258" s="254">
        <f t="shared" si="390"/>
        <v>0</v>
      </c>
      <c r="DR258" s="254">
        <f t="shared" si="391"/>
        <v>0</v>
      </c>
      <c r="DS258" s="254">
        <f t="shared" si="392"/>
        <v>0</v>
      </c>
      <c r="DT258" s="254">
        <f t="shared" si="393"/>
        <v>0</v>
      </c>
      <c r="DU258" s="254">
        <f t="shared" si="394"/>
        <v>0</v>
      </c>
      <c r="DV258" s="254">
        <f t="shared" si="395"/>
        <v>0</v>
      </c>
    </row>
    <row r="259" spans="1:126" ht="24" customHeight="1">
      <c r="A259" s="11" t="str">
        <f ca="1">IF(AG259&lt;&gt;"OK","",CONCATENATE(TEXT('Front Page'!$F$33,"000"),TEXT('Front Page'!$F$31,"000"),"-",LEFT('Front Page'!$R$53,5),"-",LEFT(D259,1),AJ259, "-",TEXT(B259,"000")))</f>
        <v/>
      </c>
      <c r="B259" s="12" t="str">
        <f>IFERROR(IF(E259="","",MAX(B$17:B258)+1),"")</f>
        <v/>
      </c>
      <c r="C259" s="13"/>
      <c r="D259" s="29" t="str">
        <f t="shared" si="397"/>
        <v>None</v>
      </c>
      <c r="E259" s="29" t="str">
        <f t="shared" si="398"/>
        <v/>
      </c>
      <c r="F259" s="29" t="str">
        <f t="shared" si="399"/>
        <v/>
      </c>
      <c r="G259" s="363"/>
      <c r="H259" s="364"/>
      <c r="I259" s="325" t="str">
        <f t="shared" si="400"/>
        <v>No</v>
      </c>
      <c r="J259" s="314">
        <v>0</v>
      </c>
      <c r="K259" s="312">
        <v>0</v>
      </c>
      <c r="L259" s="312">
        <v>0</v>
      </c>
      <c r="M259" s="312">
        <v>0</v>
      </c>
      <c r="N259" s="312">
        <v>0</v>
      </c>
      <c r="O259" s="312">
        <v>0</v>
      </c>
      <c r="P259" s="312">
        <v>0</v>
      </c>
      <c r="Q259" s="312">
        <v>0</v>
      </c>
      <c r="R259" s="312">
        <v>0</v>
      </c>
      <c r="S259" s="312">
        <v>0</v>
      </c>
      <c r="T259" s="312">
        <v>0</v>
      </c>
      <c r="U259" s="312">
        <v>0</v>
      </c>
      <c r="V259" s="313">
        <v>1</v>
      </c>
      <c r="W259" s="313">
        <v>1</v>
      </c>
      <c r="X259" s="312">
        <v>0</v>
      </c>
      <c r="Y259" s="312">
        <v>0</v>
      </c>
      <c r="Z259" s="312">
        <v>0</v>
      </c>
      <c r="AA259" s="14">
        <v>0</v>
      </c>
      <c r="AB259" s="317"/>
      <c r="AC259" s="15" t="str">
        <f t="shared" si="316"/>
        <v/>
      </c>
      <c r="AD259" s="15" t="str">
        <f t="shared" si="317"/>
        <v/>
      </c>
      <c r="AE259" s="16" t="str">
        <f t="shared" si="318"/>
        <v>0 - 0</v>
      </c>
      <c r="AF259" s="20" t="str">
        <f t="shared" si="396"/>
        <v>Not an offer</v>
      </c>
      <c r="AG259" s="276" t="str">
        <f t="shared" si="345"/>
        <v>Not an Offer</v>
      </c>
      <c r="AH259" s="150"/>
      <c r="AI259" s="254">
        <v>243</v>
      </c>
      <c r="AJ259" s="149" t="str">
        <f t="shared" si="346"/>
        <v>00-TAG</v>
      </c>
      <c r="AK259" s="254" t="b">
        <f t="shared" si="401"/>
        <v>0</v>
      </c>
      <c r="AL259" s="254">
        <f t="shared" si="319"/>
        <v>0</v>
      </c>
      <c r="AM259" s="254">
        <f t="shared" si="347"/>
        <v>0</v>
      </c>
      <c r="AN259" s="288">
        <f t="shared" si="320"/>
        <v>0</v>
      </c>
      <c r="AO259" s="288">
        <f>IF(AND($BU259=$BV259,BU259=AO$13),$J259&amp;$K259&amp;$L259&amp;$M259&amp;$N259&amp;$O259&amp;$P259&amp;$Q259&amp;$R259&amp;$S259&amp;$T259&amp;$U259,IFERROR(MATCH($AN259,AO$17:AO258,0),-1000))</f>
        <v>1</v>
      </c>
      <c r="AP259" s="288">
        <f>IF(AND($BU259=$BV259,BV259=AP$13),$J259&amp;$K259&amp;$L259&amp;$M259&amp;$N259&amp;$O259&amp;$P259&amp;$Q259&amp;$R259&amp;$S259&amp;$T259&amp;$U259,IFERROR(MATCH($AN259,AP$17:AP258,0),-1000))</f>
        <v>1</v>
      </c>
      <c r="AQ259" s="288">
        <f>IF(AND($BU259=$BV259,BW259=AQ$13),$J259&amp;$K259&amp;$L259&amp;$M259&amp;$N259&amp;$O259&amp;$P259&amp;$Q259&amp;$R259&amp;$S259&amp;$T259&amp;$U259,IFERROR(MATCH($AN259,AQ$17:AQ258,0),-1000))</f>
        <v>1</v>
      </c>
      <c r="AR259" s="288">
        <f>IF(AND($BU259=$BV259,BX259=AR$13),$J259&amp;$K259&amp;$L259&amp;$M259&amp;$N259&amp;$O259&amp;$P259&amp;$Q259&amp;$R259&amp;$S259&amp;$T259&amp;$U259,IFERROR(MATCH($AN259,AR$17:AR258,0),-1000))</f>
        <v>1</v>
      </c>
      <c r="AS259" s="254">
        <f t="shared" si="402"/>
        <v>0</v>
      </c>
      <c r="AT259" s="261" t="str">
        <f t="shared" si="321"/>
        <v/>
      </c>
      <c r="AU259" s="254" t="str">
        <f t="shared" si="322"/>
        <v/>
      </c>
      <c r="AV259" s="254" t="str">
        <f t="shared" si="323"/>
        <v/>
      </c>
      <c r="AW259" s="254" t="str">
        <f t="shared" si="324"/>
        <v/>
      </c>
      <c r="AX259" s="254" t="str">
        <f t="shared" si="325"/>
        <v/>
      </c>
      <c r="AY259" s="254" t="str">
        <f t="shared" si="326"/>
        <v/>
      </c>
      <c r="AZ259" s="254" t="str">
        <f t="shared" si="327"/>
        <v/>
      </c>
      <c r="BA259" s="254" t="str">
        <f t="shared" si="328"/>
        <v/>
      </c>
      <c r="BB259" s="254" t="str">
        <f t="shared" si="329"/>
        <v/>
      </c>
      <c r="BC259" s="254" t="str">
        <f t="shared" si="330"/>
        <v/>
      </c>
      <c r="BD259" s="254" t="str">
        <f t="shared" si="331"/>
        <v/>
      </c>
      <c r="BE259" s="262" t="str">
        <f t="shared" si="332"/>
        <v/>
      </c>
      <c r="BF259" s="263" t="str">
        <f t="shared" si="333"/>
        <v/>
      </c>
      <c r="BG259" s="254" t="str">
        <f t="shared" si="334"/>
        <v/>
      </c>
      <c r="BH259" s="254" t="str">
        <f t="shared" si="335"/>
        <v/>
      </c>
      <c r="BI259" s="254" t="str">
        <f t="shared" si="336"/>
        <v/>
      </c>
      <c r="BJ259" s="254" t="str">
        <f t="shared" si="337"/>
        <v/>
      </c>
      <c r="BK259" s="254" t="str">
        <f t="shared" si="338"/>
        <v/>
      </c>
      <c r="BL259" s="254" t="str">
        <f t="shared" si="339"/>
        <v/>
      </c>
      <c r="BM259" s="254" t="str">
        <f t="shared" si="340"/>
        <v/>
      </c>
      <c r="BN259" s="254" t="str">
        <f t="shared" si="341"/>
        <v/>
      </c>
      <c r="BO259" s="254" t="str">
        <f t="shared" si="342"/>
        <v/>
      </c>
      <c r="BP259" s="254" t="str">
        <f t="shared" si="343"/>
        <v/>
      </c>
      <c r="BQ259" s="264" t="str">
        <f t="shared" si="344"/>
        <v/>
      </c>
      <c r="BR259" s="261" t="str">
        <f t="shared" si="403"/>
        <v/>
      </c>
      <c r="BS259" s="254" t="str">
        <f t="shared" si="404"/>
        <v/>
      </c>
      <c r="BT259" s="254" t="str">
        <f t="shared" si="405"/>
        <v/>
      </c>
      <c r="BU259" s="265" t="str">
        <f t="shared" si="406"/>
        <v/>
      </c>
      <c r="BV259" s="263" t="str">
        <f t="shared" si="407"/>
        <v/>
      </c>
      <c r="BW259" s="254" t="str">
        <f t="shared" si="408"/>
        <v/>
      </c>
      <c r="BX259" s="254" t="str">
        <f t="shared" si="409"/>
        <v/>
      </c>
      <c r="BY259" s="264" t="str">
        <f t="shared" si="410"/>
        <v/>
      </c>
      <c r="BZ259" s="254" t="str">
        <f t="shared" si="411"/>
        <v/>
      </c>
      <c r="CA259" s="254">
        <f t="shared" si="348"/>
        <v>0</v>
      </c>
      <c r="CB259" s="254">
        <f t="shared" si="349"/>
        <v>0</v>
      </c>
      <c r="CC259" s="254">
        <f t="shared" si="350"/>
        <v>0</v>
      </c>
      <c r="CD259" s="254">
        <f t="shared" si="351"/>
        <v>0</v>
      </c>
      <c r="CE259" s="254">
        <f t="shared" si="352"/>
        <v>0</v>
      </c>
      <c r="CF259" s="254">
        <f t="shared" si="353"/>
        <v>0</v>
      </c>
      <c r="CG259" s="254">
        <f t="shared" si="354"/>
        <v>0</v>
      </c>
      <c r="CH259" s="254">
        <f t="shared" si="355"/>
        <v>0</v>
      </c>
      <c r="CI259" s="254">
        <f t="shared" si="356"/>
        <v>0</v>
      </c>
      <c r="CJ259" s="254">
        <f t="shared" si="357"/>
        <v>0</v>
      </c>
      <c r="CK259" s="254">
        <f t="shared" si="358"/>
        <v>0</v>
      </c>
      <c r="CL259" s="254">
        <f t="shared" si="359"/>
        <v>0</v>
      </c>
      <c r="CM259" s="254">
        <f t="shared" si="360"/>
        <v>0</v>
      </c>
      <c r="CN259" s="254">
        <f t="shared" si="361"/>
        <v>0</v>
      </c>
      <c r="CO259" s="254">
        <f t="shared" si="362"/>
        <v>0</v>
      </c>
      <c r="CP259" s="254">
        <f t="shared" si="363"/>
        <v>0</v>
      </c>
      <c r="CQ259" s="254">
        <f t="shared" si="364"/>
        <v>0</v>
      </c>
      <c r="CR259" s="254">
        <f t="shared" si="365"/>
        <v>0</v>
      </c>
      <c r="CS259" s="254">
        <f t="shared" si="366"/>
        <v>0</v>
      </c>
      <c r="CT259" s="254">
        <f t="shared" si="367"/>
        <v>0</v>
      </c>
      <c r="CU259" s="254">
        <f t="shared" si="368"/>
        <v>0</v>
      </c>
      <c r="CV259" s="254">
        <f t="shared" si="369"/>
        <v>0</v>
      </c>
      <c r="CW259" s="254">
        <f t="shared" si="370"/>
        <v>0</v>
      </c>
      <c r="CX259" s="254">
        <f t="shared" si="371"/>
        <v>0</v>
      </c>
      <c r="CY259" s="254">
        <f t="shared" si="372"/>
        <v>0</v>
      </c>
      <c r="CZ259" s="254">
        <f t="shared" si="373"/>
        <v>0</v>
      </c>
      <c r="DA259" s="254">
        <f t="shared" si="374"/>
        <v>0</v>
      </c>
      <c r="DB259" s="254">
        <f t="shared" si="375"/>
        <v>0</v>
      </c>
      <c r="DC259" s="254">
        <f t="shared" si="376"/>
        <v>0</v>
      </c>
      <c r="DD259" s="254">
        <f t="shared" si="377"/>
        <v>0</v>
      </c>
      <c r="DE259" s="254">
        <f t="shared" si="378"/>
        <v>0</v>
      </c>
      <c r="DF259" s="254">
        <f t="shared" si="379"/>
        <v>0</v>
      </c>
      <c r="DG259" s="254">
        <f t="shared" si="380"/>
        <v>0</v>
      </c>
      <c r="DH259" s="254">
        <f t="shared" si="381"/>
        <v>0</v>
      </c>
      <c r="DI259" s="254">
        <f t="shared" si="382"/>
        <v>0</v>
      </c>
      <c r="DJ259" s="254">
        <f t="shared" si="383"/>
        <v>0</v>
      </c>
      <c r="DK259" s="254">
        <f t="shared" si="384"/>
        <v>0</v>
      </c>
      <c r="DL259" s="254">
        <f t="shared" si="385"/>
        <v>0</v>
      </c>
      <c r="DM259" s="254">
        <f t="shared" si="386"/>
        <v>0</v>
      </c>
      <c r="DN259" s="254">
        <f t="shared" si="387"/>
        <v>0</v>
      </c>
      <c r="DO259" s="254">
        <f t="shared" si="388"/>
        <v>0</v>
      </c>
      <c r="DP259" s="254">
        <f t="shared" si="389"/>
        <v>0</v>
      </c>
      <c r="DQ259" s="254">
        <f t="shared" si="390"/>
        <v>0</v>
      </c>
      <c r="DR259" s="254">
        <f t="shared" si="391"/>
        <v>0</v>
      </c>
      <c r="DS259" s="254">
        <f t="shared" si="392"/>
        <v>0</v>
      </c>
      <c r="DT259" s="254">
        <f t="shared" si="393"/>
        <v>0</v>
      </c>
      <c r="DU259" s="254">
        <f t="shared" si="394"/>
        <v>0</v>
      </c>
      <c r="DV259" s="254">
        <f t="shared" si="395"/>
        <v>0</v>
      </c>
    </row>
    <row r="260" spans="1:126" ht="24" customHeight="1">
      <c r="A260" s="11" t="str">
        <f ca="1">IF(AG260&lt;&gt;"OK","",CONCATENATE(TEXT('Front Page'!$F$33,"000"),TEXT('Front Page'!$F$31,"000"),"-",LEFT('Front Page'!$R$53,5),"-",LEFT(D260,1),AJ260, "-",TEXT(B260,"000")))</f>
        <v/>
      </c>
      <c r="B260" s="12" t="str">
        <f>IFERROR(IF(E260="","",MAX(B$17:B259)+1),"")</f>
        <v/>
      </c>
      <c r="C260" s="13"/>
      <c r="D260" s="29" t="str">
        <f t="shared" si="397"/>
        <v>None</v>
      </c>
      <c r="E260" s="29" t="str">
        <f t="shared" si="398"/>
        <v/>
      </c>
      <c r="F260" s="29" t="str">
        <f t="shared" si="399"/>
        <v/>
      </c>
      <c r="G260" s="363"/>
      <c r="H260" s="364"/>
      <c r="I260" s="325" t="str">
        <f t="shared" si="400"/>
        <v>No</v>
      </c>
      <c r="J260" s="314">
        <v>0</v>
      </c>
      <c r="K260" s="312">
        <v>0</v>
      </c>
      <c r="L260" s="312">
        <v>0</v>
      </c>
      <c r="M260" s="312">
        <v>0</v>
      </c>
      <c r="N260" s="312">
        <v>0</v>
      </c>
      <c r="O260" s="312">
        <v>0</v>
      </c>
      <c r="P260" s="312">
        <v>0</v>
      </c>
      <c r="Q260" s="312">
        <v>0</v>
      </c>
      <c r="R260" s="312">
        <v>0</v>
      </c>
      <c r="S260" s="312">
        <v>0</v>
      </c>
      <c r="T260" s="312">
        <v>0</v>
      </c>
      <c r="U260" s="312">
        <v>0</v>
      </c>
      <c r="V260" s="313">
        <v>1</v>
      </c>
      <c r="W260" s="313">
        <v>1</v>
      </c>
      <c r="X260" s="312">
        <v>0</v>
      </c>
      <c r="Y260" s="312">
        <v>0</v>
      </c>
      <c r="Z260" s="312">
        <v>0</v>
      </c>
      <c r="AA260" s="14">
        <v>0</v>
      </c>
      <c r="AB260" s="317"/>
      <c r="AC260" s="15" t="str">
        <f t="shared" si="316"/>
        <v/>
      </c>
      <c r="AD260" s="15" t="str">
        <f t="shared" si="317"/>
        <v/>
      </c>
      <c r="AE260" s="16" t="str">
        <f t="shared" si="318"/>
        <v>0 - 0</v>
      </c>
      <c r="AF260" s="20" t="str">
        <f t="shared" si="396"/>
        <v>Not an offer</v>
      </c>
      <c r="AG260" s="276" t="str">
        <f t="shared" si="345"/>
        <v>Not an Offer</v>
      </c>
      <c r="AH260" s="150"/>
      <c r="AI260" s="254">
        <v>244</v>
      </c>
      <c r="AJ260" s="149" t="str">
        <f t="shared" si="346"/>
        <v>00-TAG</v>
      </c>
      <c r="AK260" s="254" t="b">
        <f t="shared" si="401"/>
        <v>0</v>
      </c>
      <c r="AL260" s="254">
        <f t="shared" si="319"/>
        <v>0</v>
      </c>
      <c r="AM260" s="254">
        <f t="shared" si="347"/>
        <v>0</v>
      </c>
      <c r="AN260" s="288">
        <f t="shared" si="320"/>
        <v>0</v>
      </c>
      <c r="AO260" s="288">
        <f>IF(AND($BU260=$BV260,BU260=AO$13),$J260&amp;$K260&amp;$L260&amp;$M260&amp;$N260&amp;$O260&amp;$P260&amp;$Q260&amp;$R260&amp;$S260&amp;$T260&amp;$U260,IFERROR(MATCH($AN260,AO$17:AO259,0),-1000))</f>
        <v>1</v>
      </c>
      <c r="AP260" s="288">
        <f>IF(AND($BU260=$BV260,BV260=AP$13),$J260&amp;$K260&amp;$L260&amp;$M260&amp;$N260&amp;$O260&amp;$P260&amp;$Q260&amp;$R260&amp;$S260&amp;$T260&amp;$U260,IFERROR(MATCH($AN260,AP$17:AP259,0),-1000))</f>
        <v>1</v>
      </c>
      <c r="AQ260" s="288">
        <f>IF(AND($BU260=$BV260,BW260=AQ$13),$J260&amp;$K260&amp;$L260&amp;$M260&amp;$N260&amp;$O260&amp;$P260&amp;$Q260&amp;$R260&amp;$S260&amp;$T260&amp;$U260,IFERROR(MATCH($AN260,AQ$17:AQ259,0),-1000))</f>
        <v>1</v>
      </c>
      <c r="AR260" s="288">
        <f>IF(AND($BU260=$BV260,BX260=AR$13),$J260&amp;$K260&amp;$L260&amp;$M260&amp;$N260&amp;$O260&amp;$P260&amp;$Q260&amp;$R260&amp;$S260&amp;$T260&amp;$U260,IFERROR(MATCH($AN260,AR$17:AR259,0),-1000))</f>
        <v>1</v>
      </c>
      <c r="AS260" s="254">
        <f t="shared" si="402"/>
        <v>0</v>
      </c>
      <c r="AT260" s="261" t="str">
        <f t="shared" si="321"/>
        <v/>
      </c>
      <c r="AU260" s="254" t="str">
        <f t="shared" si="322"/>
        <v/>
      </c>
      <c r="AV260" s="254" t="str">
        <f t="shared" si="323"/>
        <v/>
      </c>
      <c r="AW260" s="254" t="str">
        <f t="shared" si="324"/>
        <v/>
      </c>
      <c r="AX260" s="254" t="str">
        <f t="shared" si="325"/>
        <v/>
      </c>
      <c r="AY260" s="254" t="str">
        <f t="shared" si="326"/>
        <v/>
      </c>
      <c r="AZ260" s="254" t="str">
        <f t="shared" si="327"/>
        <v/>
      </c>
      <c r="BA260" s="254" t="str">
        <f t="shared" si="328"/>
        <v/>
      </c>
      <c r="BB260" s="254" t="str">
        <f t="shared" si="329"/>
        <v/>
      </c>
      <c r="BC260" s="254" t="str">
        <f t="shared" si="330"/>
        <v/>
      </c>
      <c r="BD260" s="254" t="str">
        <f t="shared" si="331"/>
        <v/>
      </c>
      <c r="BE260" s="262" t="str">
        <f t="shared" si="332"/>
        <v/>
      </c>
      <c r="BF260" s="263" t="str">
        <f t="shared" si="333"/>
        <v/>
      </c>
      <c r="BG260" s="254" t="str">
        <f t="shared" si="334"/>
        <v/>
      </c>
      <c r="BH260" s="254" t="str">
        <f t="shared" si="335"/>
        <v/>
      </c>
      <c r="BI260" s="254" t="str">
        <f t="shared" si="336"/>
        <v/>
      </c>
      <c r="BJ260" s="254" t="str">
        <f t="shared" si="337"/>
        <v/>
      </c>
      <c r="BK260" s="254" t="str">
        <f t="shared" si="338"/>
        <v/>
      </c>
      <c r="BL260" s="254" t="str">
        <f t="shared" si="339"/>
        <v/>
      </c>
      <c r="BM260" s="254" t="str">
        <f t="shared" si="340"/>
        <v/>
      </c>
      <c r="BN260" s="254" t="str">
        <f t="shared" si="341"/>
        <v/>
      </c>
      <c r="BO260" s="254" t="str">
        <f t="shared" si="342"/>
        <v/>
      </c>
      <c r="BP260" s="254" t="str">
        <f t="shared" si="343"/>
        <v/>
      </c>
      <c r="BQ260" s="264" t="str">
        <f t="shared" si="344"/>
        <v/>
      </c>
      <c r="BR260" s="261" t="str">
        <f t="shared" si="403"/>
        <v/>
      </c>
      <c r="BS260" s="254" t="str">
        <f t="shared" si="404"/>
        <v/>
      </c>
      <c r="BT260" s="254" t="str">
        <f t="shared" si="405"/>
        <v/>
      </c>
      <c r="BU260" s="265" t="str">
        <f t="shared" si="406"/>
        <v/>
      </c>
      <c r="BV260" s="263" t="str">
        <f t="shared" si="407"/>
        <v/>
      </c>
      <c r="BW260" s="254" t="str">
        <f t="shared" si="408"/>
        <v/>
      </c>
      <c r="BX260" s="254" t="str">
        <f t="shared" si="409"/>
        <v/>
      </c>
      <c r="BY260" s="264" t="str">
        <f t="shared" si="410"/>
        <v/>
      </c>
      <c r="BZ260" s="254" t="str">
        <f t="shared" si="411"/>
        <v/>
      </c>
      <c r="CA260" s="254">
        <f t="shared" si="348"/>
        <v>0</v>
      </c>
      <c r="CB260" s="254">
        <f t="shared" si="349"/>
        <v>0</v>
      </c>
      <c r="CC260" s="254">
        <f t="shared" si="350"/>
        <v>0</v>
      </c>
      <c r="CD260" s="254">
        <f t="shared" si="351"/>
        <v>0</v>
      </c>
      <c r="CE260" s="254">
        <f t="shared" si="352"/>
        <v>0</v>
      </c>
      <c r="CF260" s="254">
        <f t="shared" si="353"/>
        <v>0</v>
      </c>
      <c r="CG260" s="254">
        <f t="shared" si="354"/>
        <v>0</v>
      </c>
      <c r="CH260" s="254">
        <f t="shared" si="355"/>
        <v>0</v>
      </c>
      <c r="CI260" s="254">
        <f t="shared" si="356"/>
        <v>0</v>
      </c>
      <c r="CJ260" s="254">
        <f t="shared" si="357"/>
        <v>0</v>
      </c>
      <c r="CK260" s="254">
        <f t="shared" si="358"/>
        <v>0</v>
      </c>
      <c r="CL260" s="254">
        <f t="shared" si="359"/>
        <v>0</v>
      </c>
      <c r="CM260" s="254">
        <f t="shared" si="360"/>
        <v>0</v>
      </c>
      <c r="CN260" s="254">
        <f t="shared" si="361"/>
        <v>0</v>
      </c>
      <c r="CO260" s="254">
        <f t="shared" si="362"/>
        <v>0</v>
      </c>
      <c r="CP260" s="254">
        <f t="shared" si="363"/>
        <v>0</v>
      </c>
      <c r="CQ260" s="254">
        <f t="shared" si="364"/>
        <v>0</v>
      </c>
      <c r="CR260" s="254">
        <f t="shared" si="365"/>
        <v>0</v>
      </c>
      <c r="CS260" s="254">
        <f t="shared" si="366"/>
        <v>0</v>
      </c>
      <c r="CT260" s="254">
        <f t="shared" si="367"/>
        <v>0</v>
      </c>
      <c r="CU260" s="254">
        <f t="shared" si="368"/>
        <v>0</v>
      </c>
      <c r="CV260" s="254">
        <f t="shared" si="369"/>
        <v>0</v>
      </c>
      <c r="CW260" s="254">
        <f t="shared" si="370"/>
        <v>0</v>
      </c>
      <c r="CX260" s="254">
        <f t="shared" si="371"/>
        <v>0</v>
      </c>
      <c r="CY260" s="254">
        <f t="shared" si="372"/>
        <v>0</v>
      </c>
      <c r="CZ260" s="254">
        <f t="shared" si="373"/>
        <v>0</v>
      </c>
      <c r="DA260" s="254">
        <f t="shared" si="374"/>
        <v>0</v>
      </c>
      <c r="DB260" s="254">
        <f t="shared" si="375"/>
        <v>0</v>
      </c>
      <c r="DC260" s="254">
        <f t="shared" si="376"/>
        <v>0</v>
      </c>
      <c r="DD260" s="254">
        <f t="shared" si="377"/>
        <v>0</v>
      </c>
      <c r="DE260" s="254">
        <f t="shared" si="378"/>
        <v>0</v>
      </c>
      <c r="DF260" s="254">
        <f t="shared" si="379"/>
        <v>0</v>
      </c>
      <c r="DG260" s="254">
        <f t="shared" si="380"/>
        <v>0</v>
      </c>
      <c r="DH260" s="254">
        <f t="shared" si="381"/>
        <v>0</v>
      </c>
      <c r="DI260" s="254">
        <f t="shared" si="382"/>
        <v>0</v>
      </c>
      <c r="DJ260" s="254">
        <f t="shared" si="383"/>
        <v>0</v>
      </c>
      <c r="DK260" s="254">
        <f t="shared" si="384"/>
        <v>0</v>
      </c>
      <c r="DL260" s="254">
        <f t="shared" si="385"/>
        <v>0</v>
      </c>
      <c r="DM260" s="254">
        <f t="shared" si="386"/>
        <v>0</v>
      </c>
      <c r="DN260" s="254">
        <f t="shared" si="387"/>
        <v>0</v>
      </c>
      <c r="DO260" s="254">
        <f t="shared" si="388"/>
        <v>0</v>
      </c>
      <c r="DP260" s="254">
        <f t="shared" si="389"/>
        <v>0</v>
      </c>
      <c r="DQ260" s="254">
        <f t="shared" si="390"/>
        <v>0</v>
      </c>
      <c r="DR260" s="254">
        <f t="shared" si="391"/>
        <v>0</v>
      </c>
      <c r="DS260" s="254">
        <f t="shared" si="392"/>
        <v>0</v>
      </c>
      <c r="DT260" s="254">
        <f t="shared" si="393"/>
        <v>0</v>
      </c>
      <c r="DU260" s="254">
        <f t="shared" si="394"/>
        <v>0</v>
      </c>
      <c r="DV260" s="254">
        <f t="shared" si="395"/>
        <v>0</v>
      </c>
    </row>
    <row r="261" spans="1:126" ht="24" customHeight="1">
      <c r="A261" s="11" t="str">
        <f ca="1">IF(AG261&lt;&gt;"OK","",CONCATENATE(TEXT('Front Page'!$F$33,"000"),TEXT('Front Page'!$F$31,"000"),"-",LEFT('Front Page'!$R$53,5),"-",LEFT(D261,1),AJ261, "-",TEXT(B261,"000")))</f>
        <v/>
      </c>
      <c r="B261" s="12" t="str">
        <f>IFERROR(IF(E261="","",MAX(B$17:B260)+1),"")</f>
        <v/>
      </c>
      <c r="C261" s="13"/>
      <c r="D261" s="29" t="str">
        <f t="shared" si="397"/>
        <v>None</v>
      </c>
      <c r="E261" s="29" t="str">
        <f t="shared" si="398"/>
        <v/>
      </c>
      <c r="F261" s="29" t="str">
        <f t="shared" si="399"/>
        <v/>
      </c>
      <c r="G261" s="363"/>
      <c r="H261" s="364"/>
      <c r="I261" s="325" t="str">
        <f t="shared" si="400"/>
        <v>No</v>
      </c>
      <c r="J261" s="314">
        <v>0</v>
      </c>
      <c r="K261" s="312">
        <v>0</v>
      </c>
      <c r="L261" s="312">
        <v>0</v>
      </c>
      <c r="M261" s="312">
        <v>0</v>
      </c>
      <c r="N261" s="312">
        <v>0</v>
      </c>
      <c r="O261" s="312">
        <v>0</v>
      </c>
      <c r="P261" s="312">
        <v>0</v>
      </c>
      <c r="Q261" s="312">
        <v>0</v>
      </c>
      <c r="R261" s="312">
        <v>0</v>
      </c>
      <c r="S261" s="312">
        <v>0</v>
      </c>
      <c r="T261" s="312">
        <v>0</v>
      </c>
      <c r="U261" s="312">
        <v>0</v>
      </c>
      <c r="V261" s="313">
        <v>1</v>
      </c>
      <c r="W261" s="313">
        <v>1</v>
      </c>
      <c r="X261" s="312">
        <v>0</v>
      </c>
      <c r="Y261" s="312">
        <v>0</v>
      </c>
      <c r="Z261" s="312">
        <v>0</v>
      </c>
      <c r="AA261" s="14">
        <v>0</v>
      </c>
      <c r="AB261" s="317"/>
      <c r="AC261" s="15" t="str">
        <f t="shared" si="316"/>
        <v/>
      </c>
      <c r="AD261" s="15" t="str">
        <f t="shared" si="317"/>
        <v/>
      </c>
      <c r="AE261" s="16" t="str">
        <f t="shared" si="318"/>
        <v>0 - 0</v>
      </c>
      <c r="AF261" s="20" t="str">
        <f t="shared" si="396"/>
        <v>Not an offer</v>
      </c>
      <c r="AG261" s="276" t="str">
        <f t="shared" si="345"/>
        <v>Not an Offer</v>
      </c>
      <c r="AH261" s="150"/>
      <c r="AI261" s="254">
        <v>245</v>
      </c>
      <c r="AJ261" s="149" t="str">
        <f t="shared" si="346"/>
        <v>00-TAG</v>
      </c>
      <c r="AK261" s="254" t="b">
        <f t="shared" si="401"/>
        <v>0</v>
      </c>
      <c r="AL261" s="254">
        <f t="shared" si="319"/>
        <v>0</v>
      </c>
      <c r="AM261" s="254">
        <f t="shared" si="347"/>
        <v>0</v>
      </c>
      <c r="AN261" s="288">
        <f t="shared" si="320"/>
        <v>0</v>
      </c>
      <c r="AO261" s="288">
        <f>IF(AND($BU261=$BV261,BU261=AO$13),$J261&amp;$K261&amp;$L261&amp;$M261&amp;$N261&amp;$O261&amp;$P261&amp;$Q261&amp;$R261&amp;$S261&amp;$T261&amp;$U261,IFERROR(MATCH($AN261,AO$17:AO260,0),-1000))</f>
        <v>1</v>
      </c>
      <c r="AP261" s="288">
        <f>IF(AND($BU261=$BV261,BV261=AP$13),$J261&amp;$K261&amp;$L261&amp;$M261&amp;$N261&amp;$O261&amp;$P261&amp;$Q261&amp;$R261&amp;$S261&amp;$T261&amp;$U261,IFERROR(MATCH($AN261,AP$17:AP260,0),-1000))</f>
        <v>1</v>
      </c>
      <c r="AQ261" s="288">
        <f>IF(AND($BU261=$BV261,BW261=AQ$13),$J261&amp;$K261&amp;$L261&amp;$M261&amp;$N261&amp;$O261&amp;$P261&amp;$Q261&amp;$R261&amp;$S261&amp;$T261&amp;$U261,IFERROR(MATCH($AN261,AQ$17:AQ260,0),-1000))</f>
        <v>1</v>
      </c>
      <c r="AR261" s="288">
        <f>IF(AND($BU261=$BV261,BX261=AR$13),$J261&amp;$K261&amp;$L261&amp;$M261&amp;$N261&amp;$O261&amp;$P261&amp;$Q261&amp;$R261&amp;$S261&amp;$T261&amp;$U261,IFERROR(MATCH($AN261,AR$17:AR260,0),-1000))</f>
        <v>1</v>
      </c>
      <c r="AS261" s="254">
        <f t="shared" si="402"/>
        <v>0</v>
      </c>
      <c r="AT261" s="261" t="str">
        <f t="shared" si="321"/>
        <v/>
      </c>
      <c r="AU261" s="254" t="str">
        <f t="shared" si="322"/>
        <v/>
      </c>
      <c r="AV261" s="254" t="str">
        <f t="shared" si="323"/>
        <v/>
      </c>
      <c r="AW261" s="254" t="str">
        <f t="shared" si="324"/>
        <v/>
      </c>
      <c r="AX261" s="254" t="str">
        <f t="shared" si="325"/>
        <v/>
      </c>
      <c r="AY261" s="254" t="str">
        <f t="shared" si="326"/>
        <v/>
      </c>
      <c r="AZ261" s="254" t="str">
        <f t="shared" si="327"/>
        <v/>
      </c>
      <c r="BA261" s="254" t="str">
        <f t="shared" si="328"/>
        <v/>
      </c>
      <c r="BB261" s="254" t="str">
        <f t="shared" si="329"/>
        <v/>
      </c>
      <c r="BC261" s="254" t="str">
        <f t="shared" si="330"/>
        <v/>
      </c>
      <c r="BD261" s="254" t="str">
        <f t="shared" si="331"/>
        <v/>
      </c>
      <c r="BE261" s="262" t="str">
        <f t="shared" si="332"/>
        <v/>
      </c>
      <c r="BF261" s="263" t="str">
        <f t="shared" si="333"/>
        <v/>
      </c>
      <c r="BG261" s="254" t="str">
        <f t="shared" si="334"/>
        <v/>
      </c>
      <c r="BH261" s="254" t="str">
        <f t="shared" si="335"/>
        <v/>
      </c>
      <c r="BI261" s="254" t="str">
        <f t="shared" si="336"/>
        <v/>
      </c>
      <c r="BJ261" s="254" t="str">
        <f t="shared" si="337"/>
        <v/>
      </c>
      <c r="BK261" s="254" t="str">
        <f t="shared" si="338"/>
        <v/>
      </c>
      <c r="BL261" s="254" t="str">
        <f t="shared" si="339"/>
        <v/>
      </c>
      <c r="BM261" s="254" t="str">
        <f t="shared" si="340"/>
        <v/>
      </c>
      <c r="BN261" s="254" t="str">
        <f t="shared" si="341"/>
        <v/>
      </c>
      <c r="BO261" s="254" t="str">
        <f t="shared" si="342"/>
        <v/>
      </c>
      <c r="BP261" s="254" t="str">
        <f t="shared" si="343"/>
        <v/>
      </c>
      <c r="BQ261" s="264" t="str">
        <f t="shared" si="344"/>
        <v/>
      </c>
      <c r="BR261" s="261" t="str">
        <f t="shared" si="403"/>
        <v/>
      </c>
      <c r="BS261" s="254" t="str">
        <f t="shared" si="404"/>
        <v/>
      </c>
      <c r="BT261" s="254" t="str">
        <f t="shared" si="405"/>
        <v/>
      </c>
      <c r="BU261" s="265" t="str">
        <f t="shared" si="406"/>
        <v/>
      </c>
      <c r="BV261" s="263" t="str">
        <f t="shared" si="407"/>
        <v/>
      </c>
      <c r="BW261" s="254" t="str">
        <f t="shared" si="408"/>
        <v/>
      </c>
      <c r="BX261" s="254" t="str">
        <f t="shared" si="409"/>
        <v/>
      </c>
      <c r="BY261" s="264" t="str">
        <f t="shared" si="410"/>
        <v/>
      </c>
      <c r="BZ261" s="254" t="str">
        <f t="shared" si="411"/>
        <v/>
      </c>
      <c r="CA261" s="254">
        <f t="shared" si="348"/>
        <v>0</v>
      </c>
      <c r="CB261" s="254">
        <f t="shared" si="349"/>
        <v>0</v>
      </c>
      <c r="CC261" s="254">
        <f t="shared" si="350"/>
        <v>0</v>
      </c>
      <c r="CD261" s="254">
        <f t="shared" si="351"/>
        <v>0</v>
      </c>
      <c r="CE261" s="254">
        <f t="shared" si="352"/>
        <v>0</v>
      </c>
      <c r="CF261" s="254">
        <f t="shared" si="353"/>
        <v>0</v>
      </c>
      <c r="CG261" s="254">
        <f t="shared" si="354"/>
        <v>0</v>
      </c>
      <c r="CH261" s="254">
        <f t="shared" si="355"/>
        <v>0</v>
      </c>
      <c r="CI261" s="254">
        <f t="shared" si="356"/>
        <v>0</v>
      </c>
      <c r="CJ261" s="254">
        <f t="shared" si="357"/>
        <v>0</v>
      </c>
      <c r="CK261" s="254">
        <f t="shared" si="358"/>
        <v>0</v>
      </c>
      <c r="CL261" s="254">
        <f t="shared" si="359"/>
        <v>0</v>
      </c>
      <c r="CM261" s="254">
        <f t="shared" si="360"/>
        <v>0</v>
      </c>
      <c r="CN261" s="254">
        <f t="shared" si="361"/>
        <v>0</v>
      </c>
      <c r="CO261" s="254">
        <f t="shared" si="362"/>
        <v>0</v>
      </c>
      <c r="CP261" s="254">
        <f t="shared" si="363"/>
        <v>0</v>
      </c>
      <c r="CQ261" s="254">
        <f t="shared" si="364"/>
        <v>0</v>
      </c>
      <c r="CR261" s="254">
        <f t="shared" si="365"/>
        <v>0</v>
      </c>
      <c r="CS261" s="254">
        <f t="shared" si="366"/>
        <v>0</v>
      </c>
      <c r="CT261" s="254">
        <f t="shared" si="367"/>
        <v>0</v>
      </c>
      <c r="CU261" s="254">
        <f t="shared" si="368"/>
        <v>0</v>
      </c>
      <c r="CV261" s="254">
        <f t="shared" si="369"/>
        <v>0</v>
      </c>
      <c r="CW261" s="254">
        <f t="shared" si="370"/>
        <v>0</v>
      </c>
      <c r="CX261" s="254">
        <f t="shared" si="371"/>
        <v>0</v>
      </c>
      <c r="CY261" s="254">
        <f t="shared" si="372"/>
        <v>0</v>
      </c>
      <c r="CZ261" s="254">
        <f t="shared" si="373"/>
        <v>0</v>
      </c>
      <c r="DA261" s="254">
        <f t="shared" si="374"/>
        <v>0</v>
      </c>
      <c r="DB261" s="254">
        <f t="shared" si="375"/>
        <v>0</v>
      </c>
      <c r="DC261" s="254">
        <f t="shared" si="376"/>
        <v>0</v>
      </c>
      <c r="DD261" s="254">
        <f t="shared" si="377"/>
        <v>0</v>
      </c>
      <c r="DE261" s="254">
        <f t="shared" si="378"/>
        <v>0</v>
      </c>
      <c r="DF261" s="254">
        <f t="shared" si="379"/>
        <v>0</v>
      </c>
      <c r="DG261" s="254">
        <f t="shared" si="380"/>
        <v>0</v>
      </c>
      <c r="DH261" s="254">
        <f t="shared" si="381"/>
        <v>0</v>
      </c>
      <c r="DI261" s="254">
        <f t="shared" si="382"/>
        <v>0</v>
      </c>
      <c r="DJ261" s="254">
        <f t="shared" si="383"/>
        <v>0</v>
      </c>
      <c r="DK261" s="254">
        <f t="shared" si="384"/>
        <v>0</v>
      </c>
      <c r="DL261" s="254">
        <f t="shared" si="385"/>
        <v>0</v>
      </c>
      <c r="DM261" s="254">
        <f t="shared" si="386"/>
        <v>0</v>
      </c>
      <c r="DN261" s="254">
        <f t="shared" si="387"/>
        <v>0</v>
      </c>
      <c r="DO261" s="254">
        <f t="shared" si="388"/>
        <v>0</v>
      </c>
      <c r="DP261" s="254">
        <f t="shared" si="389"/>
        <v>0</v>
      </c>
      <c r="DQ261" s="254">
        <f t="shared" si="390"/>
        <v>0</v>
      </c>
      <c r="DR261" s="254">
        <f t="shared" si="391"/>
        <v>0</v>
      </c>
      <c r="DS261" s="254">
        <f t="shared" si="392"/>
        <v>0</v>
      </c>
      <c r="DT261" s="254">
        <f t="shared" si="393"/>
        <v>0</v>
      </c>
      <c r="DU261" s="254">
        <f t="shared" si="394"/>
        <v>0</v>
      </c>
      <c r="DV261" s="254">
        <f t="shared" si="395"/>
        <v>0</v>
      </c>
    </row>
    <row r="262" spans="1:126" ht="24" customHeight="1">
      <c r="A262" s="11" t="str">
        <f ca="1">IF(AG262&lt;&gt;"OK","",CONCATENATE(TEXT('Front Page'!$F$33,"000"),TEXT('Front Page'!$F$31,"000"),"-",LEFT('Front Page'!$R$53,5),"-",LEFT(D262,1),AJ262, "-",TEXT(B262,"000")))</f>
        <v/>
      </c>
      <c r="B262" s="12" t="str">
        <f>IFERROR(IF(E262="","",MAX(B$17:B261)+1),"")</f>
        <v/>
      </c>
      <c r="C262" s="13"/>
      <c r="D262" s="29" t="str">
        <f t="shared" si="397"/>
        <v>None</v>
      </c>
      <c r="E262" s="29" t="str">
        <f t="shared" si="398"/>
        <v/>
      </c>
      <c r="F262" s="29" t="str">
        <f t="shared" si="399"/>
        <v/>
      </c>
      <c r="G262" s="363"/>
      <c r="H262" s="364"/>
      <c r="I262" s="325" t="str">
        <f t="shared" si="400"/>
        <v>No</v>
      </c>
      <c r="J262" s="314">
        <v>0</v>
      </c>
      <c r="K262" s="312">
        <v>0</v>
      </c>
      <c r="L262" s="312">
        <v>0</v>
      </c>
      <c r="M262" s="312">
        <v>0</v>
      </c>
      <c r="N262" s="312">
        <v>0</v>
      </c>
      <c r="O262" s="312">
        <v>0</v>
      </c>
      <c r="P262" s="312">
        <v>0</v>
      </c>
      <c r="Q262" s="312">
        <v>0</v>
      </c>
      <c r="R262" s="312">
        <v>0</v>
      </c>
      <c r="S262" s="312">
        <v>0</v>
      </c>
      <c r="T262" s="312">
        <v>0</v>
      </c>
      <c r="U262" s="312">
        <v>0</v>
      </c>
      <c r="V262" s="313">
        <v>1</v>
      </c>
      <c r="W262" s="313">
        <v>1</v>
      </c>
      <c r="X262" s="312">
        <v>0</v>
      </c>
      <c r="Y262" s="312">
        <v>0</v>
      </c>
      <c r="Z262" s="312">
        <v>0</v>
      </c>
      <c r="AA262" s="14">
        <v>0</v>
      </c>
      <c r="AB262" s="317"/>
      <c r="AC262" s="15" t="str">
        <f t="shared" si="316"/>
        <v/>
      </c>
      <c r="AD262" s="15" t="str">
        <f t="shared" si="317"/>
        <v/>
      </c>
      <c r="AE262" s="16" t="str">
        <f t="shared" si="318"/>
        <v>0 - 0</v>
      </c>
      <c r="AF262" s="20" t="str">
        <f t="shared" si="396"/>
        <v>Not an offer</v>
      </c>
      <c r="AG262" s="276" t="str">
        <f t="shared" si="345"/>
        <v>Not an Offer</v>
      </c>
      <c r="AH262" s="150"/>
      <c r="AI262" s="254">
        <v>246</v>
      </c>
      <c r="AJ262" s="149" t="str">
        <f t="shared" si="346"/>
        <v>00-TAG</v>
      </c>
      <c r="AK262" s="254" t="b">
        <f t="shared" si="401"/>
        <v>0</v>
      </c>
      <c r="AL262" s="254">
        <f t="shared" si="319"/>
        <v>0</v>
      </c>
      <c r="AM262" s="254">
        <f t="shared" si="347"/>
        <v>0</v>
      </c>
      <c r="AN262" s="288">
        <f t="shared" si="320"/>
        <v>0</v>
      </c>
      <c r="AO262" s="288">
        <f>IF(AND($BU262=$BV262,BU262=AO$13),$J262&amp;$K262&amp;$L262&amp;$M262&amp;$N262&amp;$O262&amp;$P262&amp;$Q262&amp;$R262&amp;$S262&amp;$T262&amp;$U262,IFERROR(MATCH($AN262,AO$17:AO261,0),-1000))</f>
        <v>1</v>
      </c>
      <c r="AP262" s="288">
        <f>IF(AND($BU262=$BV262,BV262=AP$13),$J262&amp;$K262&amp;$L262&amp;$M262&amp;$N262&amp;$O262&amp;$P262&amp;$Q262&amp;$R262&amp;$S262&amp;$T262&amp;$U262,IFERROR(MATCH($AN262,AP$17:AP261,0),-1000))</f>
        <v>1</v>
      </c>
      <c r="AQ262" s="288">
        <f>IF(AND($BU262=$BV262,BW262=AQ$13),$J262&amp;$K262&amp;$L262&amp;$M262&amp;$N262&amp;$O262&amp;$P262&amp;$Q262&amp;$R262&amp;$S262&amp;$T262&amp;$U262,IFERROR(MATCH($AN262,AQ$17:AQ261,0),-1000))</f>
        <v>1</v>
      </c>
      <c r="AR262" s="288">
        <f>IF(AND($BU262=$BV262,BX262=AR$13),$J262&amp;$K262&amp;$L262&amp;$M262&amp;$N262&amp;$O262&amp;$P262&amp;$Q262&amp;$R262&amp;$S262&amp;$T262&amp;$U262,IFERROR(MATCH($AN262,AR$17:AR261,0),-1000))</f>
        <v>1</v>
      </c>
      <c r="AS262" s="254">
        <f t="shared" si="402"/>
        <v>0</v>
      </c>
      <c r="AT262" s="261" t="str">
        <f t="shared" si="321"/>
        <v/>
      </c>
      <c r="AU262" s="254" t="str">
        <f t="shared" si="322"/>
        <v/>
      </c>
      <c r="AV262" s="254" t="str">
        <f t="shared" si="323"/>
        <v/>
      </c>
      <c r="AW262" s="254" t="str">
        <f t="shared" si="324"/>
        <v/>
      </c>
      <c r="AX262" s="254" t="str">
        <f t="shared" si="325"/>
        <v/>
      </c>
      <c r="AY262" s="254" t="str">
        <f t="shared" si="326"/>
        <v/>
      </c>
      <c r="AZ262" s="254" t="str">
        <f t="shared" si="327"/>
        <v/>
      </c>
      <c r="BA262" s="254" t="str">
        <f t="shared" si="328"/>
        <v/>
      </c>
      <c r="BB262" s="254" t="str">
        <f t="shared" si="329"/>
        <v/>
      </c>
      <c r="BC262" s="254" t="str">
        <f t="shared" si="330"/>
        <v/>
      </c>
      <c r="BD262" s="254" t="str">
        <f t="shared" si="331"/>
        <v/>
      </c>
      <c r="BE262" s="262" t="str">
        <f t="shared" si="332"/>
        <v/>
      </c>
      <c r="BF262" s="263" t="str">
        <f t="shared" si="333"/>
        <v/>
      </c>
      <c r="BG262" s="254" t="str">
        <f t="shared" si="334"/>
        <v/>
      </c>
      <c r="BH262" s="254" t="str">
        <f t="shared" si="335"/>
        <v/>
      </c>
      <c r="BI262" s="254" t="str">
        <f t="shared" si="336"/>
        <v/>
      </c>
      <c r="BJ262" s="254" t="str">
        <f t="shared" si="337"/>
        <v/>
      </c>
      <c r="BK262" s="254" t="str">
        <f t="shared" si="338"/>
        <v/>
      </c>
      <c r="BL262" s="254" t="str">
        <f t="shared" si="339"/>
        <v/>
      </c>
      <c r="BM262" s="254" t="str">
        <f t="shared" si="340"/>
        <v/>
      </c>
      <c r="BN262" s="254" t="str">
        <f t="shared" si="341"/>
        <v/>
      </c>
      <c r="BO262" s="254" t="str">
        <f t="shared" si="342"/>
        <v/>
      </c>
      <c r="BP262" s="254" t="str">
        <f t="shared" si="343"/>
        <v/>
      </c>
      <c r="BQ262" s="264" t="str">
        <f t="shared" si="344"/>
        <v/>
      </c>
      <c r="BR262" s="261" t="str">
        <f t="shared" si="403"/>
        <v/>
      </c>
      <c r="BS262" s="254" t="str">
        <f t="shared" si="404"/>
        <v/>
      </c>
      <c r="BT262" s="254" t="str">
        <f t="shared" si="405"/>
        <v/>
      </c>
      <c r="BU262" s="265" t="str">
        <f t="shared" si="406"/>
        <v/>
      </c>
      <c r="BV262" s="263" t="str">
        <f t="shared" si="407"/>
        <v/>
      </c>
      <c r="BW262" s="254" t="str">
        <f t="shared" si="408"/>
        <v/>
      </c>
      <c r="BX262" s="254" t="str">
        <f t="shared" si="409"/>
        <v/>
      </c>
      <c r="BY262" s="264" t="str">
        <f t="shared" si="410"/>
        <v/>
      </c>
      <c r="BZ262" s="254" t="str">
        <f t="shared" si="411"/>
        <v/>
      </c>
      <c r="CA262" s="254">
        <f t="shared" si="348"/>
        <v>0</v>
      </c>
      <c r="CB262" s="254">
        <f t="shared" si="349"/>
        <v>0</v>
      </c>
      <c r="CC262" s="254">
        <f t="shared" si="350"/>
        <v>0</v>
      </c>
      <c r="CD262" s="254">
        <f t="shared" si="351"/>
        <v>0</v>
      </c>
      <c r="CE262" s="254">
        <f t="shared" si="352"/>
        <v>0</v>
      </c>
      <c r="CF262" s="254">
        <f t="shared" si="353"/>
        <v>0</v>
      </c>
      <c r="CG262" s="254">
        <f t="shared" si="354"/>
        <v>0</v>
      </c>
      <c r="CH262" s="254">
        <f t="shared" si="355"/>
        <v>0</v>
      </c>
      <c r="CI262" s="254">
        <f t="shared" si="356"/>
        <v>0</v>
      </c>
      <c r="CJ262" s="254">
        <f t="shared" si="357"/>
        <v>0</v>
      </c>
      <c r="CK262" s="254">
        <f t="shared" si="358"/>
        <v>0</v>
      </c>
      <c r="CL262" s="254">
        <f t="shared" si="359"/>
        <v>0</v>
      </c>
      <c r="CM262" s="254">
        <f t="shared" si="360"/>
        <v>0</v>
      </c>
      <c r="CN262" s="254">
        <f t="shared" si="361"/>
        <v>0</v>
      </c>
      <c r="CO262" s="254">
        <f t="shared" si="362"/>
        <v>0</v>
      </c>
      <c r="CP262" s="254">
        <f t="shared" si="363"/>
        <v>0</v>
      </c>
      <c r="CQ262" s="254">
        <f t="shared" si="364"/>
        <v>0</v>
      </c>
      <c r="CR262" s="254">
        <f t="shared" si="365"/>
        <v>0</v>
      </c>
      <c r="CS262" s="254">
        <f t="shared" si="366"/>
        <v>0</v>
      </c>
      <c r="CT262" s="254">
        <f t="shared" si="367"/>
        <v>0</v>
      </c>
      <c r="CU262" s="254">
        <f t="shared" si="368"/>
        <v>0</v>
      </c>
      <c r="CV262" s="254">
        <f t="shared" si="369"/>
        <v>0</v>
      </c>
      <c r="CW262" s="254">
        <f t="shared" si="370"/>
        <v>0</v>
      </c>
      <c r="CX262" s="254">
        <f t="shared" si="371"/>
        <v>0</v>
      </c>
      <c r="CY262" s="254">
        <f t="shared" si="372"/>
        <v>0</v>
      </c>
      <c r="CZ262" s="254">
        <f t="shared" si="373"/>
        <v>0</v>
      </c>
      <c r="DA262" s="254">
        <f t="shared" si="374"/>
        <v>0</v>
      </c>
      <c r="DB262" s="254">
        <f t="shared" si="375"/>
        <v>0</v>
      </c>
      <c r="DC262" s="254">
        <f t="shared" si="376"/>
        <v>0</v>
      </c>
      <c r="DD262" s="254">
        <f t="shared" si="377"/>
        <v>0</v>
      </c>
      <c r="DE262" s="254">
        <f t="shared" si="378"/>
        <v>0</v>
      </c>
      <c r="DF262" s="254">
        <f t="shared" si="379"/>
        <v>0</v>
      </c>
      <c r="DG262" s="254">
        <f t="shared" si="380"/>
        <v>0</v>
      </c>
      <c r="DH262" s="254">
        <f t="shared" si="381"/>
        <v>0</v>
      </c>
      <c r="DI262" s="254">
        <f t="shared" si="382"/>
        <v>0</v>
      </c>
      <c r="DJ262" s="254">
        <f t="shared" si="383"/>
        <v>0</v>
      </c>
      <c r="DK262" s="254">
        <f t="shared" si="384"/>
        <v>0</v>
      </c>
      <c r="DL262" s="254">
        <f t="shared" si="385"/>
        <v>0</v>
      </c>
      <c r="DM262" s="254">
        <f t="shared" si="386"/>
        <v>0</v>
      </c>
      <c r="DN262" s="254">
        <f t="shared" si="387"/>
        <v>0</v>
      </c>
      <c r="DO262" s="254">
        <f t="shared" si="388"/>
        <v>0</v>
      </c>
      <c r="DP262" s="254">
        <f t="shared" si="389"/>
        <v>0</v>
      </c>
      <c r="DQ262" s="254">
        <f t="shared" si="390"/>
        <v>0</v>
      </c>
      <c r="DR262" s="254">
        <f t="shared" si="391"/>
        <v>0</v>
      </c>
      <c r="DS262" s="254">
        <f t="shared" si="392"/>
        <v>0</v>
      </c>
      <c r="DT262" s="254">
        <f t="shared" si="393"/>
        <v>0</v>
      </c>
      <c r="DU262" s="254">
        <f t="shared" si="394"/>
        <v>0</v>
      </c>
      <c r="DV262" s="254">
        <f t="shared" si="395"/>
        <v>0</v>
      </c>
    </row>
    <row r="263" spans="1:126" ht="24" customHeight="1">
      <c r="A263" s="11" t="str">
        <f ca="1">IF(AG263&lt;&gt;"OK","",CONCATENATE(TEXT('Front Page'!$F$33,"000"),TEXT('Front Page'!$F$31,"000"),"-",LEFT('Front Page'!$R$53,5),"-",LEFT(D263,1),AJ263, "-",TEXT(B263,"000")))</f>
        <v/>
      </c>
      <c r="B263" s="12" t="str">
        <f>IFERROR(IF(E263="","",MAX(B$17:B262)+1),"")</f>
        <v/>
      </c>
      <c r="C263" s="13"/>
      <c r="D263" s="29" t="str">
        <f t="shared" si="397"/>
        <v>None</v>
      </c>
      <c r="E263" s="29" t="str">
        <f t="shared" si="398"/>
        <v/>
      </c>
      <c r="F263" s="29" t="str">
        <f t="shared" si="399"/>
        <v/>
      </c>
      <c r="G263" s="363"/>
      <c r="H263" s="364"/>
      <c r="I263" s="325" t="str">
        <f t="shared" si="400"/>
        <v>No</v>
      </c>
      <c r="J263" s="314">
        <v>0</v>
      </c>
      <c r="K263" s="312">
        <v>0</v>
      </c>
      <c r="L263" s="312">
        <v>0</v>
      </c>
      <c r="M263" s="312">
        <v>0</v>
      </c>
      <c r="N263" s="312">
        <v>0</v>
      </c>
      <c r="O263" s="312">
        <v>0</v>
      </c>
      <c r="P263" s="312">
        <v>0</v>
      </c>
      <c r="Q263" s="312">
        <v>0</v>
      </c>
      <c r="R263" s="312">
        <v>0</v>
      </c>
      <c r="S263" s="312">
        <v>0</v>
      </c>
      <c r="T263" s="312">
        <v>0</v>
      </c>
      <c r="U263" s="312">
        <v>0</v>
      </c>
      <c r="V263" s="313">
        <v>1</v>
      </c>
      <c r="W263" s="313">
        <v>1</v>
      </c>
      <c r="X263" s="312">
        <v>0</v>
      </c>
      <c r="Y263" s="312">
        <v>0</v>
      </c>
      <c r="Z263" s="312">
        <v>0</v>
      </c>
      <c r="AA263" s="14">
        <v>0</v>
      </c>
      <c r="AB263" s="317"/>
      <c r="AC263" s="15" t="str">
        <f t="shared" si="316"/>
        <v/>
      </c>
      <c r="AD263" s="15" t="str">
        <f t="shared" si="317"/>
        <v/>
      </c>
      <c r="AE263" s="16" t="str">
        <f t="shared" si="318"/>
        <v>0 - 0</v>
      </c>
      <c r="AF263" s="20" t="str">
        <f t="shared" si="396"/>
        <v>Not an offer</v>
      </c>
      <c r="AG263" s="276" t="str">
        <f t="shared" si="345"/>
        <v>Not an Offer</v>
      </c>
      <c r="AH263" s="150"/>
      <c r="AI263" s="254">
        <v>247</v>
      </c>
      <c r="AJ263" s="149" t="str">
        <f t="shared" si="346"/>
        <v>00-TAG</v>
      </c>
      <c r="AK263" s="254" t="b">
        <f t="shared" si="401"/>
        <v>0</v>
      </c>
      <c r="AL263" s="254">
        <f t="shared" si="319"/>
        <v>0</v>
      </c>
      <c r="AM263" s="254">
        <f t="shared" si="347"/>
        <v>0</v>
      </c>
      <c r="AN263" s="288">
        <f t="shared" si="320"/>
        <v>0</v>
      </c>
      <c r="AO263" s="288">
        <f>IF(AND($BU263=$BV263,BU263=AO$13),$J263&amp;$K263&amp;$L263&amp;$M263&amp;$N263&amp;$O263&amp;$P263&amp;$Q263&amp;$R263&amp;$S263&amp;$T263&amp;$U263,IFERROR(MATCH($AN263,AO$17:AO262,0),-1000))</f>
        <v>1</v>
      </c>
      <c r="AP263" s="288">
        <f>IF(AND($BU263=$BV263,BV263=AP$13),$J263&amp;$K263&amp;$L263&amp;$M263&amp;$N263&amp;$O263&amp;$P263&amp;$Q263&amp;$R263&amp;$S263&amp;$T263&amp;$U263,IFERROR(MATCH($AN263,AP$17:AP262,0),-1000))</f>
        <v>1</v>
      </c>
      <c r="AQ263" s="288">
        <f>IF(AND($BU263=$BV263,BW263=AQ$13),$J263&amp;$K263&amp;$L263&amp;$M263&amp;$N263&amp;$O263&amp;$P263&amp;$Q263&amp;$R263&amp;$S263&amp;$T263&amp;$U263,IFERROR(MATCH($AN263,AQ$17:AQ262,0),-1000))</f>
        <v>1</v>
      </c>
      <c r="AR263" s="288">
        <f>IF(AND($BU263=$BV263,BX263=AR$13),$J263&amp;$K263&amp;$L263&amp;$M263&amp;$N263&amp;$O263&amp;$P263&amp;$Q263&amp;$R263&amp;$S263&amp;$T263&amp;$U263,IFERROR(MATCH($AN263,AR$17:AR262,0),-1000))</f>
        <v>1</v>
      </c>
      <c r="AS263" s="254">
        <f t="shared" si="402"/>
        <v>0</v>
      </c>
      <c r="AT263" s="261" t="str">
        <f t="shared" si="321"/>
        <v/>
      </c>
      <c r="AU263" s="254" t="str">
        <f t="shared" si="322"/>
        <v/>
      </c>
      <c r="AV263" s="254" t="str">
        <f t="shared" si="323"/>
        <v/>
      </c>
      <c r="AW263" s="254" t="str">
        <f t="shared" si="324"/>
        <v/>
      </c>
      <c r="AX263" s="254" t="str">
        <f t="shared" si="325"/>
        <v/>
      </c>
      <c r="AY263" s="254" t="str">
        <f t="shared" si="326"/>
        <v/>
      </c>
      <c r="AZ263" s="254" t="str">
        <f t="shared" si="327"/>
        <v/>
      </c>
      <c r="BA263" s="254" t="str">
        <f t="shared" si="328"/>
        <v/>
      </c>
      <c r="BB263" s="254" t="str">
        <f t="shared" si="329"/>
        <v/>
      </c>
      <c r="BC263" s="254" t="str">
        <f t="shared" si="330"/>
        <v/>
      </c>
      <c r="BD263" s="254" t="str">
        <f t="shared" si="331"/>
        <v/>
      </c>
      <c r="BE263" s="262" t="str">
        <f t="shared" si="332"/>
        <v/>
      </c>
      <c r="BF263" s="263" t="str">
        <f t="shared" si="333"/>
        <v/>
      </c>
      <c r="BG263" s="254" t="str">
        <f t="shared" si="334"/>
        <v/>
      </c>
      <c r="BH263" s="254" t="str">
        <f t="shared" si="335"/>
        <v/>
      </c>
      <c r="BI263" s="254" t="str">
        <f t="shared" si="336"/>
        <v/>
      </c>
      <c r="BJ263" s="254" t="str">
        <f t="shared" si="337"/>
        <v/>
      </c>
      <c r="BK263" s="254" t="str">
        <f t="shared" si="338"/>
        <v/>
      </c>
      <c r="BL263" s="254" t="str">
        <f t="shared" si="339"/>
        <v/>
      </c>
      <c r="BM263" s="254" t="str">
        <f t="shared" si="340"/>
        <v/>
      </c>
      <c r="BN263" s="254" t="str">
        <f t="shared" si="341"/>
        <v/>
      </c>
      <c r="BO263" s="254" t="str">
        <f t="shared" si="342"/>
        <v/>
      </c>
      <c r="BP263" s="254" t="str">
        <f t="shared" si="343"/>
        <v/>
      </c>
      <c r="BQ263" s="264" t="str">
        <f t="shared" si="344"/>
        <v/>
      </c>
      <c r="BR263" s="261" t="str">
        <f t="shared" si="403"/>
        <v/>
      </c>
      <c r="BS263" s="254" t="str">
        <f t="shared" si="404"/>
        <v/>
      </c>
      <c r="BT263" s="254" t="str">
        <f t="shared" si="405"/>
        <v/>
      </c>
      <c r="BU263" s="265" t="str">
        <f t="shared" si="406"/>
        <v/>
      </c>
      <c r="BV263" s="263" t="str">
        <f t="shared" si="407"/>
        <v/>
      </c>
      <c r="BW263" s="254" t="str">
        <f t="shared" si="408"/>
        <v/>
      </c>
      <c r="BX263" s="254" t="str">
        <f t="shared" si="409"/>
        <v/>
      </c>
      <c r="BY263" s="264" t="str">
        <f t="shared" si="410"/>
        <v/>
      </c>
      <c r="BZ263" s="254" t="str">
        <f t="shared" si="411"/>
        <v/>
      </c>
      <c r="CA263" s="254">
        <f t="shared" si="348"/>
        <v>0</v>
      </c>
      <c r="CB263" s="254">
        <f t="shared" si="349"/>
        <v>0</v>
      </c>
      <c r="CC263" s="254">
        <f t="shared" si="350"/>
        <v>0</v>
      </c>
      <c r="CD263" s="254">
        <f t="shared" si="351"/>
        <v>0</v>
      </c>
      <c r="CE263" s="254">
        <f t="shared" si="352"/>
        <v>0</v>
      </c>
      <c r="CF263" s="254">
        <f t="shared" si="353"/>
        <v>0</v>
      </c>
      <c r="CG263" s="254">
        <f t="shared" si="354"/>
        <v>0</v>
      </c>
      <c r="CH263" s="254">
        <f t="shared" si="355"/>
        <v>0</v>
      </c>
      <c r="CI263" s="254">
        <f t="shared" si="356"/>
        <v>0</v>
      </c>
      <c r="CJ263" s="254">
        <f t="shared" si="357"/>
        <v>0</v>
      </c>
      <c r="CK263" s="254">
        <f t="shared" si="358"/>
        <v>0</v>
      </c>
      <c r="CL263" s="254">
        <f t="shared" si="359"/>
        <v>0</v>
      </c>
      <c r="CM263" s="254">
        <f t="shared" si="360"/>
        <v>0</v>
      </c>
      <c r="CN263" s="254">
        <f t="shared" si="361"/>
        <v>0</v>
      </c>
      <c r="CO263" s="254">
        <f t="shared" si="362"/>
        <v>0</v>
      </c>
      <c r="CP263" s="254">
        <f t="shared" si="363"/>
        <v>0</v>
      </c>
      <c r="CQ263" s="254">
        <f t="shared" si="364"/>
        <v>0</v>
      </c>
      <c r="CR263" s="254">
        <f t="shared" si="365"/>
        <v>0</v>
      </c>
      <c r="CS263" s="254">
        <f t="shared" si="366"/>
        <v>0</v>
      </c>
      <c r="CT263" s="254">
        <f t="shared" si="367"/>
        <v>0</v>
      </c>
      <c r="CU263" s="254">
        <f t="shared" si="368"/>
        <v>0</v>
      </c>
      <c r="CV263" s="254">
        <f t="shared" si="369"/>
        <v>0</v>
      </c>
      <c r="CW263" s="254">
        <f t="shared" si="370"/>
        <v>0</v>
      </c>
      <c r="CX263" s="254">
        <f t="shared" si="371"/>
        <v>0</v>
      </c>
      <c r="CY263" s="254">
        <f t="shared" si="372"/>
        <v>0</v>
      </c>
      <c r="CZ263" s="254">
        <f t="shared" si="373"/>
        <v>0</v>
      </c>
      <c r="DA263" s="254">
        <f t="shared" si="374"/>
        <v>0</v>
      </c>
      <c r="DB263" s="254">
        <f t="shared" si="375"/>
        <v>0</v>
      </c>
      <c r="DC263" s="254">
        <f t="shared" si="376"/>
        <v>0</v>
      </c>
      <c r="DD263" s="254">
        <f t="shared" si="377"/>
        <v>0</v>
      </c>
      <c r="DE263" s="254">
        <f t="shared" si="378"/>
        <v>0</v>
      </c>
      <c r="DF263" s="254">
        <f t="shared" si="379"/>
        <v>0</v>
      </c>
      <c r="DG263" s="254">
        <f t="shared" si="380"/>
        <v>0</v>
      </c>
      <c r="DH263" s="254">
        <f t="shared" si="381"/>
        <v>0</v>
      </c>
      <c r="DI263" s="254">
        <f t="shared" si="382"/>
        <v>0</v>
      </c>
      <c r="DJ263" s="254">
        <f t="shared" si="383"/>
        <v>0</v>
      </c>
      <c r="DK263" s="254">
        <f t="shared" si="384"/>
        <v>0</v>
      </c>
      <c r="DL263" s="254">
        <f t="shared" si="385"/>
        <v>0</v>
      </c>
      <c r="DM263" s="254">
        <f t="shared" si="386"/>
        <v>0</v>
      </c>
      <c r="DN263" s="254">
        <f t="shared" si="387"/>
        <v>0</v>
      </c>
      <c r="DO263" s="254">
        <f t="shared" si="388"/>
        <v>0</v>
      </c>
      <c r="DP263" s="254">
        <f t="shared" si="389"/>
        <v>0</v>
      </c>
      <c r="DQ263" s="254">
        <f t="shared" si="390"/>
        <v>0</v>
      </c>
      <c r="DR263" s="254">
        <f t="shared" si="391"/>
        <v>0</v>
      </c>
      <c r="DS263" s="254">
        <f t="shared" si="392"/>
        <v>0</v>
      </c>
      <c r="DT263" s="254">
        <f t="shared" si="393"/>
        <v>0</v>
      </c>
      <c r="DU263" s="254">
        <f t="shared" si="394"/>
        <v>0</v>
      </c>
      <c r="DV263" s="254">
        <f t="shared" si="395"/>
        <v>0</v>
      </c>
    </row>
    <row r="264" spans="1:126" ht="24" customHeight="1">
      <c r="A264" s="11" t="str">
        <f ca="1">IF(AG264&lt;&gt;"OK","",CONCATENATE(TEXT('Front Page'!$F$33,"000"),TEXT('Front Page'!$F$31,"000"),"-",LEFT('Front Page'!$R$53,5),"-",LEFT(D264,1),AJ264, "-",TEXT(B264,"000")))</f>
        <v/>
      </c>
      <c r="B264" s="12" t="str">
        <f>IFERROR(IF(E264="","",MAX(B$17:B263)+1),"")</f>
        <v/>
      </c>
      <c r="C264" s="13"/>
      <c r="D264" s="29" t="str">
        <f t="shared" si="397"/>
        <v>None</v>
      </c>
      <c r="E264" s="29" t="str">
        <f t="shared" si="398"/>
        <v/>
      </c>
      <c r="F264" s="29" t="str">
        <f t="shared" si="399"/>
        <v/>
      </c>
      <c r="G264" s="363"/>
      <c r="H264" s="364"/>
      <c r="I264" s="325" t="str">
        <f t="shared" si="400"/>
        <v>No</v>
      </c>
      <c r="J264" s="314">
        <v>0</v>
      </c>
      <c r="K264" s="312">
        <v>0</v>
      </c>
      <c r="L264" s="312">
        <v>0</v>
      </c>
      <c r="M264" s="312">
        <v>0</v>
      </c>
      <c r="N264" s="312">
        <v>0</v>
      </c>
      <c r="O264" s="312">
        <v>0</v>
      </c>
      <c r="P264" s="312">
        <v>0</v>
      </c>
      <c r="Q264" s="312">
        <v>0</v>
      </c>
      <c r="R264" s="312">
        <v>0</v>
      </c>
      <c r="S264" s="312">
        <v>0</v>
      </c>
      <c r="T264" s="312">
        <v>0</v>
      </c>
      <c r="U264" s="312">
        <v>0</v>
      </c>
      <c r="V264" s="313">
        <v>1</v>
      </c>
      <c r="W264" s="313">
        <v>1</v>
      </c>
      <c r="X264" s="312">
        <v>0</v>
      </c>
      <c r="Y264" s="312">
        <v>0</v>
      </c>
      <c r="Z264" s="312">
        <v>0</v>
      </c>
      <c r="AA264" s="14">
        <v>0</v>
      </c>
      <c r="AB264" s="317"/>
      <c r="AC264" s="15" t="str">
        <f t="shared" si="316"/>
        <v/>
      </c>
      <c r="AD264" s="15" t="str">
        <f t="shared" si="317"/>
        <v/>
      </c>
      <c r="AE264" s="16" t="str">
        <f t="shared" si="318"/>
        <v>0 - 0</v>
      </c>
      <c r="AF264" s="20" t="str">
        <f t="shared" si="396"/>
        <v>Not an offer</v>
      </c>
      <c r="AG264" s="276" t="str">
        <f t="shared" si="345"/>
        <v>Not an Offer</v>
      </c>
      <c r="AH264" s="150"/>
      <c r="AI264" s="254">
        <v>248</v>
      </c>
      <c r="AJ264" s="149" t="str">
        <f t="shared" si="346"/>
        <v>00-TAG</v>
      </c>
      <c r="AK264" s="254" t="b">
        <f t="shared" si="401"/>
        <v>0</v>
      </c>
      <c r="AL264" s="254">
        <f t="shared" si="319"/>
        <v>0</v>
      </c>
      <c r="AM264" s="254">
        <f t="shared" si="347"/>
        <v>0</v>
      </c>
      <c r="AN264" s="288">
        <f t="shared" si="320"/>
        <v>0</v>
      </c>
      <c r="AO264" s="288">
        <f>IF(AND($BU264=$BV264,BU264=AO$13),$J264&amp;$K264&amp;$L264&amp;$M264&amp;$N264&amp;$O264&amp;$P264&amp;$Q264&amp;$R264&amp;$S264&amp;$T264&amp;$U264,IFERROR(MATCH($AN264,AO$17:AO263,0),-1000))</f>
        <v>1</v>
      </c>
      <c r="AP264" s="288">
        <f>IF(AND($BU264=$BV264,BV264=AP$13),$J264&amp;$K264&amp;$L264&amp;$M264&amp;$N264&amp;$O264&amp;$P264&amp;$Q264&amp;$R264&amp;$S264&amp;$T264&amp;$U264,IFERROR(MATCH($AN264,AP$17:AP263,0),-1000))</f>
        <v>1</v>
      </c>
      <c r="AQ264" s="288">
        <f>IF(AND($BU264=$BV264,BW264=AQ$13),$J264&amp;$K264&amp;$L264&amp;$M264&amp;$N264&amp;$O264&amp;$P264&amp;$Q264&amp;$R264&amp;$S264&amp;$T264&amp;$U264,IFERROR(MATCH($AN264,AQ$17:AQ263,0),-1000))</f>
        <v>1</v>
      </c>
      <c r="AR264" s="288">
        <f>IF(AND($BU264=$BV264,BX264=AR$13),$J264&amp;$K264&amp;$L264&amp;$M264&amp;$N264&amp;$O264&amp;$P264&amp;$Q264&amp;$R264&amp;$S264&amp;$T264&amp;$U264,IFERROR(MATCH($AN264,AR$17:AR263,0),-1000))</f>
        <v>1</v>
      </c>
      <c r="AS264" s="254">
        <f t="shared" si="402"/>
        <v>0</v>
      </c>
      <c r="AT264" s="261" t="str">
        <f t="shared" si="321"/>
        <v/>
      </c>
      <c r="AU264" s="254" t="str">
        <f t="shared" si="322"/>
        <v/>
      </c>
      <c r="AV264" s="254" t="str">
        <f t="shared" si="323"/>
        <v/>
      </c>
      <c r="AW264" s="254" t="str">
        <f t="shared" si="324"/>
        <v/>
      </c>
      <c r="AX264" s="254" t="str">
        <f t="shared" si="325"/>
        <v/>
      </c>
      <c r="AY264" s="254" t="str">
        <f t="shared" si="326"/>
        <v/>
      </c>
      <c r="AZ264" s="254" t="str">
        <f t="shared" si="327"/>
        <v/>
      </c>
      <c r="BA264" s="254" t="str">
        <f t="shared" si="328"/>
        <v/>
      </c>
      <c r="BB264" s="254" t="str">
        <f t="shared" si="329"/>
        <v/>
      </c>
      <c r="BC264" s="254" t="str">
        <f t="shared" si="330"/>
        <v/>
      </c>
      <c r="BD264" s="254" t="str">
        <f t="shared" si="331"/>
        <v/>
      </c>
      <c r="BE264" s="262" t="str">
        <f t="shared" si="332"/>
        <v/>
      </c>
      <c r="BF264" s="263" t="str">
        <f t="shared" si="333"/>
        <v/>
      </c>
      <c r="BG264" s="254" t="str">
        <f t="shared" si="334"/>
        <v/>
      </c>
      <c r="BH264" s="254" t="str">
        <f t="shared" si="335"/>
        <v/>
      </c>
      <c r="BI264" s="254" t="str">
        <f t="shared" si="336"/>
        <v/>
      </c>
      <c r="BJ264" s="254" t="str">
        <f t="shared" si="337"/>
        <v/>
      </c>
      <c r="BK264" s="254" t="str">
        <f t="shared" si="338"/>
        <v/>
      </c>
      <c r="BL264" s="254" t="str">
        <f t="shared" si="339"/>
        <v/>
      </c>
      <c r="BM264" s="254" t="str">
        <f t="shared" si="340"/>
        <v/>
      </c>
      <c r="BN264" s="254" t="str">
        <f t="shared" si="341"/>
        <v/>
      </c>
      <c r="BO264" s="254" t="str">
        <f t="shared" si="342"/>
        <v/>
      </c>
      <c r="BP264" s="254" t="str">
        <f t="shared" si="343"/>
        <v/>
      </c>
      <c r="BQ264" s="264" t="str">
        <f t="shared" si="344"/>
        <v/>
      </c>
      <c r="BR264" s="261" t="str">
        <f t="shared" si="403"/>
        <v/>
      </c>
      <c r="BS264" s="254" t="str">
        <f t="shared" si="404"/>
        <v/>
      </c>
      <c r="BT264" s="254" t="str">
        <f t="shared" si="405"/>
        <v/>
      </c>
      <c r="BU264" s="265" t="str">
        <f t="shared" si="406"/>
        <v/>
      </c>
      <c r="BV264" s="263" t="str">
        <f t="shared" si="407"/>
        <v/>
      </c>
      <c r="BW264" s="254" t="str">
        <f t="shared" si="408"/>
        <v/>
      </c>
      <c r="BX264" s="254" t="str">
        <f t="shared" si="409"/>
        <v/>
      </c>
      <c r="BY264" s="264" t="str">
        <f t="shared" si="410"/>
        <v/>
      </c>
      <c r="BZ264" s="254" t="str">
        <f t="shared" si="411"/>
        <v/>
      </c>
      <c r="CA264" s="254">
        <f t="shared" si="348"/>
        <v>0</v>
      </c>
      <c r="CB264" s="254">
        <f t="shared" si="349"/>
        <v>0</v>
      </c>
      <c r="CC264" s="254">
        <f t="shared" si="350"/>
        <v>0</v>
      </c>
      <c r="CD264" s="254">
        <f t="shared" si="351"/>
        <v>0</v>
      </c>
      <c r="CE264" s="254">
        <f t="shared" si="352"/>
        <v>0</v>
      </c>
      <c r="CF264" s="254">
        <f t="shared" si="353"/>
        <v>0</v>
      </c>
      <c r="CG264" s="254">
        <f t="shared" si="354"/>
        <v>0</v>
      </c>
      <c r="CH264" s="254">
        <f t="shared" si="355"/>
        <v>0</v>
      </c>
      <c r="CI264" s="254">
        <f t="shared" si="356"/>
        <v>0</v>
      </c>
      <c r="CJ264" s="254">
        <f t="shared" si="357"/>
        <v>0</v>
      </c>
      <c r="CK264" s="254">
        <f t="shared" si="358"/>
        <v>0</v>
      </c>
      <c r="CL264" s="254">
        <f t="shared" si="359"/>
        <v>0</v>
      </c>
      <c r="CM264" s="254">
        <f t="shared" si="360"/>
        <v>0</v>
      </c>
      <c r="CN264" s="254">
        <f t="shared" si="361"/>
        <v>0</v>
      </c>
      <c r="CO264" s="254">
        <f t="shared" si="362"/>
        <v>0</v>
      </c>
      <c r="CP264" s="254">
        <f t="shared" si="363"/>
        <v>0</v>
      </c>
      <c r="CQ264" s="254">
        <f t="shared" si="364"/>
        <v>0</v>
      </c>
      <c r="CR264" s="254">
        <f t="shared" si="365"/>
        <v>0</v>
      </c>
      <c r="CS264" s="254">
        <f t="shared" si="366"/>
        <v>0</v>
      </c>
      <c r="CT264" s="254">
        <f t="shared" si="367"/>
        <v>0</v>
      </c>
      <c r="CU264" s="254">
        <f t="shared" si="368"/>
        <v>0</v>
      </c>
      <c r="CV264" s="254">
        <f t="shared" si="369"/>
        <v>0</v>
      </c>
      <c r="CW264" s="254">
        <f t="shared" si="370"/>
        <v>0</v>
      </c>
      <c r="CX264" s="254">
        <f t="shared" si="371"/>
        <v>0</v>
      </c>
      <c r="CY264" s="254">
        <f t="shared" si="372"/>
        <v>0</v>
      </c>
      <c r="CZ264" s="254">
        <f t="shared" si="373"/>
        <v>0</v>
      </c>
      <c r="DA264" s="254">
        <f t="shared" si="374"/>
        <v>0</v>
      </c>
      <c r="DB264" s="254">
        <f t="shared" si="375"/>
        <v>0</v>
      </c>
      <c r="DC264" s="254">
        <f t="shared" si="376"/>
        <v>0</v>
      </c>
      <c r="DD264" s="254">
        <f t="shared" si="377"/>
        <v>0</v>
      </c>
      <c r="DE264" s="254">
        <f t="shared" si="378"/>
        <v>0</v>
      </c>
      <c r="DF264" s="254">
        <f t="shared" si="379"/>
        <v>0</v>
      </c>
      <c r="DG264" s="254">
        <f t="shared" si="380"/>
        <v>0</v>
      </c>
      <c r="DH264" s="254">
        <f t="shared" si="381"/>
        <v>0</v>
      </c>
      <c r="DI264" s="254">
        <f t="shared" si="382"/>
        <v>0</v>
      </c>
      <c r="DJ264" s="254">
        <f t="shared" si="383"/>
        <v>0</v>
      </c>
      <c r="DK264" s="254">
        <f t="shared" si="384"/>
        <v>0</v>
      </c>
      <c r="DL264" s="254">
        <f t="shared" si="385"/>
        <v>0</v>
      </c>
      <c r="DM264" s="254">
        <f t="shared" si="386"/>
        <v>0</v>
      </c>
      <c r="DN264" s="254">
        <f t="shared" si="387"/>
        <v>0</v>
      </c>
      <c r="DO264" s="254">
        <f t="shared" si="388"/>
        <v>0</v>
      </c>
      <c r="DP264" s="254">
        <f t="shared" si="389"/>
        <v>0</v>
      </c>
      <c r="DQ264" s="254">
        <f t="shared" si="390"/>
        <v>0</v>
      </c>
      <c r="DR264" s="254">
        <f t="shared" si="391"/>
        <v>0</v>
      </c>
      <c r="DS264" s="254">
        <f t="shared" si="392"/>
        <v>0</v>
      </c>
      <c r="DT264" s="254">
        <f t="shared" si="393"/>
        <v>0</v>
      </c>
      <c r="DU264" s="254">
        <f t="shared" si="394"/>
        <v>0</v>
      </c>
      <c r="DV264" s="254">
        <f t="shared" si="395"/>
        <v>0</v>
      </c>
    </row>
    <row r="265" spans="1:126" ht="24" customHeight="1">
      <c r="A265" s="11" t="str">
        <f ca="1">IF(AG265&lt;&gt;"OK","",CONCATENATE(TEXT('Front Page'!$F$33,"000"),TEXT('Front Page'!$F$31,"000"),"-",LEFT('Front Page'!$R$53,5),"-",LEFT(D265,1),AJ265, "-",TEXT(B265,"000")))</f>
        <v/>
      </c>
      <c r="B265" s="12" t="str">
        <f>IFERROR(IF(E265="","",MAX(B$17:B264)+1),"")</f>
        <v/>
      </c>
      <c r="C265" s="13"/>
      <c r="D265" s="29" t="str">
        <f t="shared" si="397"/>
        <v>None</v>
      </c>
      <c r="E265" s="29" t="str">
        <f t="shared" si="398"/>
        <v/>
      </c>
      <c r="F265" s="29" t="str">
        <f t="shared" si="399"/>
        <v/>
      </c>
      <c r="G265" s="363"/>
      <c r="H265" s="364"/>
      <c r="I265" s="325" t="str">
        <f t="shared" si="400"/>
        <v>No</v>
      </c>
      <c r="J265" s="314">
        <v>0</v>
      </c>
      <c r="K265" s="312">
        <v>0</v>
      </c>
      <c r="L265" s="312">
        <v>0</v>
      </c>
      <c r="M265" s="312">
        <v>0</v>
      </c>
      <c r="N265" s="312">
        <v>0</v>
      </c>
      <c r="O265" s="312">
        <v>0</v>
      </c>
      <c r="P265" s="312">
        <v>0</v>
      </c>
      <c r="Q265" s="312">
        <v>0</v>
      </c>
      <c r="R265" s="312">
        <v>0</v>
      </c>
      <c r="S265" s="312">
        <v>0</v>
      </c>
      <c r="T265" s="312">
        <v>0</v>
      </c>
      <c r="U265" s="312">
        <v>0</v>
      </c>
      <c r="V265" s="313">
        <v>1</v>
      </c>
      <c r="W265" s="313">
        <v>1</v>
      </c>
      <c r="X265" s="312">
        <v>0</v>
      </c>
      <c r="Y265" s="312">
        <v>0</v>
      </c>
      <c r="Z265" s="312">
        <v>0</v>
      </c>
      <c r="AA265" s="14">
        <v>0</v>
      </c>
      <c r="AB265" s="317"/>
      <c r="AC265" s="15" t="str">
        <f t="shared" si="316"/>
        <v/>
      </c>
      <c r="AD265" s="15" t="str">
        <f t="shared" si="317"/>
        <v/>
      </c>
      <c r="AE265" s="16" t="str">
        <f t="shared" si="318"/>
        <v>0 - 0</v>
      </c>
      <c r="AF265" s="20" t="str">
        <f t="shared" si="396"/>
        <v>Not an offer</v>
      </c>
      <c r="AG265" s="276" t="str">
        <f t="shared" si="345"/>
        <v>Not an Offer</v>
      </c>
      <c r="AH265" s="150"/>
      <c r="AI265" s="254">
        <v>249</v>
      </c>
      <c r="AJ265" s="149" t="str">
        <f t="shared" si="346"/>
        <v>00-TAG</v>
      </c>
      <c r="AK265" s="254" t="b">
        <f t="shared" si="401"/>
        <v>0</v>
      </c>
      <c r="AL265" s="254">
        <f t="shared" si="319"/>
        <v>0</v>
      </c>
      <c r="AM265" s="254">
        <f t="shared" si="347"/>
        <v>0</v>
      </c>
      <c r="AN265" s="288">
        <f t="shared" si="320"/>
        <v>0</v>
      </c>
      <c r="AO265" s="288">
        <f>IF(AND($BU265=$BV265,BU265=AO$13),$J265&amp;$K265&amp;$L265&amp;$M265&amp;$N265&amp;$O265&amp;$P265&amp;$Q265&amp;$R265&amp;$S265&amp;$T265&amp;$U265,IFERROR(MATCH($AN265,AO$17:AO264,0),-1000))</f>
        <v>1</v>
      </c>
      <c r="AP265" s="288">
        <f>IF(AND($BU265=$BV265,BV265=AP$13),$J265&amp;$K265&amp;$L265&amp;$M265&amp;$N265&amp;$O265&amp;$P265&amp;$Q265&amp;$R265&amp;$S265&amp;$T265&amp;$U265,IFERROR(MATCH($AN265,AP$17:AP264,0),-1000))</f>
        <v>1</v>
      </c>
      <c r="AQ265" s="288">
        <f>IF(AND($BU265=$BV265,BW265=AQ$13),$J265&amp;$K265&amp;$L265&amp;$M265&amp;$N265&amp;$O265&amp;$P265&amp;$Q265&amp;$R265&amp;$S265&amp;$T265&amp;$U265,IFERROR(MATCH($AN265,AQ$17:AQ264,0),-1000))</f>
        <v>1</v>
      </c>
      <c r="AR265" s="288">
        <f>IF(AND($BU265=$BV265,BX265=AR$13),$J265&amp;$K265&amp;$L265&amp;$M265&amp;$N265&amp;$O265&amp;$P265&amp;$Q265&amp;$R265&amp;$S265&amp;$T265&amp;$U265,IFERROR(MATCH($AN265,AR$17:AR264,0),-1000))</f>
        <v>1</v>
      </c>
      <c r="AS265" s="254">
        <f t="shared" si="402"/>
        <v>0</v>
      </c>
      <c r="AT265" s="261" t="str">
        <f t="shared" si="321"/>
        <v/>
      </c>
      <c r="AU265" s="254" t="str">
        <f t="shared" si="322"/>
        <v/>
      </c>
      <c r="AV265" s="254" t="str">
        <f t="shared" si="323"/>
        <v/>
      </c>
      <c r="AW265" s="254" t="str">
        <f t="shared" si="324"/>
        <v/>
      </c>
      <c r="AX265" s="254" t="str">
        <f t="shared" si="325"/>
        <v/>
      </c>
      <c r="AY265" s="254" t="str">
        <f t="shared" si="326"/>
        <v/>
      </c>
      <c r="AZ265" s="254" t="str">
        <f t="shared" si="327"/>
        <v/>
      </c>
      <c r="BA265" s="254" t="str">
        <f t="shared" si="328"/>
        <v/>
      </c>
      <c r="BB265" s="254" t="str">
        <f t="shared" si="329"/>
        <v/>
      </c>
      <c r="BC265" s="254" t="str">
        <f t="shared" si="330"/>
        <v/>
      </c>
      <c r="BD265" s="254" t="str">
        <f t="shared" si="331"/>
        <v/>
      </c>
      <c r="BE265" s="262" t="str">
        <f t="shared" si="332"/>
        <v/>
      </c>
      <c r="BF265" s="263" t="str">
        <f t="shared" si="333"/>
        <v/>
      </c>
      <c r="BG265" s="254" t="str">
        <f t="shared" si="334"/>
        <v/>
      </c>
      <c r="BH265" s="254" t="str">
        <f t="shared" si="335"/>
        <v/>
      </c>
      <c r="BI265" s="254" t="str">
        <f t="shared" si="336"/>
        <v/>
      </c>
      <c r="BJ265" s="254" t="str">
        <f t="shared" si="337"/>
        <v/>
      </c>
      <c r="BK265" s="254" t="str">
        <f t="shared" si="338"/>
        <v/>
      </c>
      <c r="BL265" s="254" t="str">
        <f t="shared" si="339"/>
        <v/>
      </c>
      <c r="BM265" s="254" t="str">
        <f t="shared" si="340"/>
        <v/>
      </c>
      <c r="BN265" s="254" t="str">
        <f t="shared" si="341"/>
        <v/>
      </c>
      <c r="BO265" s="254" t="str">
        <f t="shared" si="342"/>
        <v/>
      </c>
      <c r="BP265" s="254" t="str">
        <f t="shared" si="343"/>
        <v/>
      </c>
      <c r="BQ265" s="264" t="str">
        <f t="shared" si="344"/>
        <v/>
      </c>
      <c r="BR265" s="261" t="str">
        <f t="shared" si="403"/>
        <v/>
      </c>
      <c r="BS265" s="254" t="str">
        <f t="shared" si="404"/>
        <v/>
      </c>
      <c r="BT265" s="254" t="str">
        <f t="shared" si="405"/>
        <v/>
      </c>
      <c r="BU265" s="265" t="str">
        <f t="shared" si="406"/>
        <v/>
      </c>
      <c r="BV265" s="263" t="str">
        <f t="shared" si="407"/>
        <v/>
      </c>
      <c r="BW265" s="254" t="str">
        <f t="shared" si="408"/>
        <v/>
      </c>
      <c r="BX265" s="254" t="str">
        <f t="shared" si="409"/>
        <v/>
      </c>
      <c r="BY265" s="264" t="str">
        <f t="shared" si="410"/>
        <v/>
      </c>
      <c r="BZ265" s="254" t="str">
        <f t="shared" si="411"/>
        <v/>
      </c>
      <c r="CA265" s="254">
        <f t="shared" si="348"/>
        <v>0</v>
      </c>
      <c r="CB265" s="254">
        <f t="shared" si="349"/>
        <v>0</v>
      </c>
      <c r="CC265" s="254">
        <f t="shared" si="350"/>
        <v>0</v>
      </c>
      <c r="CD265" s="254">
        <f t="shared" si="351"/>
        <v>0</v>
      </c>
      <c r="CE265" s="254">
        <f t="shared" si="352"/>
        <v>0</v>
      </c>
      <c r="CF265" s="254">
        <f t="shared" si="353"/>
        <v>0</v>
      </c>
      <c r="CG265" s="254">
        <f t="shared" si="354"/>
        <v>0</v>
      </c>
      <c r="CH265" s="254">
        <f t="shared" si="355"/>
        <v>0</v>
      </c>
      <c r="CI265" s="254">
        <f t="shared" si="356"/>
        <v>0</v>
      </c>
      <c r="CJ265" s="254">
        <f t="shared" si="357"/>
        <v>0</v>
      </c>
      <c r="CK265" s="254">
        <f t="shared" si="358"/>
        <v>0</v>
      </c>
      <c r="CL265" s="254">
        <f t="shared" si="359"/>
        <v>0</v>
      </c>
      <c r="CM265" s="254">
        <f t="shared" si="360"/>
        <v>0</v>
      </c>
      <c r="CN265" s="254">
        <f t="shared" si="361"/>
        <v>0</v>
      </c>
      <c r="CO265" s="254">
        <f t="shared" si="362"/>
        <v>0</v>
      </c>
      <c r="CP265" s="254">
        <f t="shared" si="363"/>
        <v>0</v>
      </c>
      <c r="CQ265" s="254">
        <f t="shared" si="364"/>
        <v>0</v>
      </c>
      <c r="CR265" s="254">
        <f t="shared" si="365"/>
        <v>0</v>
      </c>
      <c r="CS265" s="254">
        <f t="shared" si="366"/>
        <v>0</v>
      </c>
      <c r="CT265" s="254">
        <f t="shared" si="367"/>
        <v>0</v>
      </c>
      <c r="CU265" s="254">
        <f t="shared" si="368"/>
        <v>0</v>
      </c>
      <c r="CV265" s="254">
        <f t="shared" si="369"/>
        <v>0</v>
      </c>
      <c r="CW265" s="254">
        <f t="shared" si="370"/>
        <v>0</v>
      </c>
      <c r="CX265" s="254">
        <f t="shared" si="371"/>
        <v>0</v>
      </c>
      <c r="CY265" s="254">
        <f t="shared" si="372"/>
        <v>0</v>
      </c>
      <c r="CZ265" s="254">
        <f t="shared" si="373"/>
        <v>0</v>
      </c>
      <c r="DA265" s="254">
        <f t="shared" si="374"/>
        <v>0</v>
      </c>
      <c r="DB265" s="254">
        <f t="shared" si="375"/>
        <v>0</v>
      </c>
      <c r="DC265" s="254">
        <f t="shared" si="376"/>
        <v>0</v>
      </c>
      <c r="DD265" s="254">
        <f t="shared" si="377"/>
        <v>0</v>
      </c>
      <c r="DE265" s="254">
        <f t="shared" si="378"/>
        <v>0</v>
      </c>
      <c r="DF265" s="254">
        <f t="shared" si="379"/>
        <v>0</v>
      </c>
      <c r="DG265" s="254">
        <f t="shared" si="380"/>
        <v>0</v>
      </c>
      <c r="DH265" s="254">
        <f t="shared" si="381"/>
        <v>0</v>
      </c>
      <c r="DI265" s="254">
        <f t="shared" si="382"/>
        <v>0</v>
      </c>
      <c r="DJ265" s="254">
        <f t="shared" si="383"/>
        <v>0</v>
      </c>
      <c r="DK265" s="254">
        <f t="shared" si="384"/>
        <v>0</v>
      </c>
      <c r="DL265" s="254">
        <f t="shared" si="385"/>
        <v>0</v>
      </c>
      <c r="DM265" s="254">
        <f t="shared" si="386"/>
        <v>0</v>
      </c>
      <c r="DN265" s="254">
        <f t="shared" si="387"/>
        <v>0</v>
      </c>
      <c r="DO265" s="254">
        <f t="shared" si="388"/>
        <v>0</v>
      </c>
      <c r="DP265" s="254">
        <f t="shared" si="389"/>
        <v>0</v>
      </c>
      <c r="DQ265" s="254">
        <f t="shared" si="390"/>
        <v>0</v>
      </c>
      <c r="DR265" s="254">
        <f t="shared" si="391"/>
        <v>0</v>
      </c>
      <c r="DS265" s="254">
        <f t="shared" si="392"/>
        <v>0</v>
      </c>
      <c r="DT265" s="254">
        <f t="shared" si="393"/>
        <v>0</v>
      </c>
      <c r="DU265" s="254">
        <f t="shared" si="394"/>
        <v>0</v>
      </c>
      <c r="DV265" s="254">
        <f t="shared" si="395"/>
        <v>0</v>
      </c>
    </row>
    <row r="266" spans="1:126" ht="24" customHeight="1">
      <c r="A266" s="11" t="str">
        <f ca="1">IF(AG266&lt;&gt;"OK","",CONCATENATE(TEXT('Front Page'!$F$33,"000"),TEXT('Front Page'!$F$31,"000"),"-",LEFT('Front Page'!$R$53,5),"-",LEFT(D266,1),AJ266, "-",TEXT(B266,"000")))</f>
        <v/>
      </c>
      <c r="B266" s="12" t="str">
        <f>IFERROR(IF(E266="","",MAX(B$17:B265)+1),"")</f>
        <v/>
      </c>
      <c r="C266" s="13"/>
      <c r="D266" s="29" t="str">
        <f t="shared" si="397"/>
        <v>None</v>
      </c>
      <c r="E266" s="29" t="str">
        <f t="shared" si="398"/>
        <v/>
      </c>
      <c r="F266" s="29" t="str">
        <f t="shared" si="399"/>
        <v/>
      </c>
      <c r="G266" s="363"/>
      <c r="H266" s="364"/>
      <c r="I266" s="325" t="str">
        <f t="shared" si="400"/>
        <v>No</v>
      </c>
      <c r="J266" s="314">
        <v>0</v>
      </c>
      <c r="K266" s="312">
        <v>0</v>
      </c>
      <c r="L266" s="312">
        <v>0</v>
      </c>
      <c r="M266" s="312">
        <v>0</v>
      </c>
      <c r="N266" s="312">
        <v>0</v>
      </c>
      <c r="O266" s="312">
        <v>0</v>
      </c>
      <c r="P266" s="312">
        <v>0</v>
      </c>
      <c r="Q266" s="312">
        <v>0</v>
      </c>
      <c r="R266" s="312">
        <v>0</v>
      </c>
      <c r="S266" s="312">
        <v>0</v>
      </c>
      <c r="T266" s="312">
        <v>0</v>
      </c>
      <c r="U266" s="312">
        <v>0</v>
      </c>
      <c r="V266" s="313">
        <v>1</v>
      </c>
      <c r="W266" s="313">
        <v>1</v>
      </c>
      <c r="X266" s="312">
        <v>0</v>
      </c>
      <c r="Y266" s="312">
        <v>0</v>
      </c>
      <c r="Z266" s="312">
        <v>0</v>
      </c>
      <c r="AA266" s="14">
        <v>0</v>
      </c>
      <c r="AB266" s="317"/>
      <c r="AC266" s="15" t="str">
        <f t="shared" si="316"/>
        <v/>
      </c>
      <c r="AD266" s="15" t="str">
        <f t="shared" si="317"/>
        <v/>
      </c>
      <c r="AE266" s="16" t="str">
        <f t="shared" si="318"/>
        <v>0 - 0</v>
      </c>
      <c r="AF266" s="20" t="str">
        <f t="shared" si="396"/>
        <v>Not an offer</v>
      </c>
      <c r="AG266" s="276" t="str">
        <f t="shared" si="345"/>
        <v>Not an Offer</v>
      </c>
      <c r="AH266" s="150"/>
      <c r="AI266" s="254">
        <v>250</v>
      </c>
      <c r="AJ266" s="149" t="str">
        <f t="shared" si="346"/>
        <v>00-TAG</v>
      </c>
      <c r="AK266" s="254" t="b">
        <f t="shared" si="401"/>
        <v>0</v>
      </c>
      <c r="AL266" s="254">
        <f t="shared" si="319"/>
        <v>0</v>
      </c>
      <c r="AM266" s="254">
        <f t="shared" si="347"/>
        <v>0</v>
      </c>
      <c r="AN266" s="288">
        <f t="shared" si="320"/>
        <v>0</v>
      </c>
      <c r="AO266" s="288">
        <f>IF(AND($BU266=$BV266,BU266=AO$13),$J266&amp;$K266&amp;$L266&amp;$M266&amp;$N266&amp;$O266&amp;$P266&amp;$Q266&amp;$R266&amp;$S266&amp;$T266&amp;$U266,IFERROR(MATCH($AN266,AO$17:AO265,0),-1000))</f>
        <v>1</v>
      </c>
      <c r="AP266" s="288">
        <f>IF(AND($BU266=$BV266,BV266=AP$13),$J266&amp;$K266&amp;$L266&amp;$M266&amp;$N266&amp;$O266&amp;$P266&amp;$Q266&amp;$R266&amp;$S266&amp;$T266&amp;$U266,IFERROR(MATCH($AN266,AP$17:AP265,0),-1000))</f>
        <v>1</v>
      </c>
      <c r="AQ266" s="288">
        <f>IF(AND($BU266=$BV266,BW266=AQ$13),$J266&amp;$K266&amp;$L266&amp;$M266&amp;$N266&amp;$O266&amp;$P266&amp;$Q266&amp;$R266&amp;$S266&amp;$T266&amp;$U266,IFERROR(MATCH($AN266,AQ$17:AQ265,0),-1000))</f>
        <v>1</v>
      </c>
      <c r="AR266" s="288">
        <f>IF(AND($BU266=$BV266,BX266=AR$13),$J266&amp;$K266&amp;$L266&amp;$M266&amp;$N266&amp;$O266&amp;$P266&amp;$Q266&amp;$R266&amp;$S266&amp;$T266&amp;$U266,IFERROR(MATCH($AN266,AR$17:AR265,0),-1000))</f>
        <v>1</v>
      </c>
      <c r="AS266" s="254">
        <f t="shared" si="402"/>
        <v>0</v>
      </c>
      <c r="AT266" s="261" t="str">
        <f t="shared" si="321"/>
        <v/>
      </c>
      <c r="AU266" s="254" t="str">
        <f t="shared" si="322"/>
        <v/>
      </c>
      <c r="AV266" s="254" t="str">
        <f t="shared" si="323"/>
        <v/>
      </c>
      <c r="AW266" s="254" t="str">
        <f t="shared" si="324"/>
        <v/>
      </c>
      <c r="AX266" s="254" t="str">
        <f t="shared" si="325"/>
        <v/>
      </c>
      <c r="AY266" s="254" t="str">
        <f t="shared" si="326"/>
        <v/>
      </c>
      <c r="AZ266" s="254" t="str">
        <f t="shared" si="327"/>
        <v/>
      </c>
      <c r="BA266" s="254" t="str">
        <f t="shared" si="328"/>
        <v/>
      </c>
      <c r="BB266" s="254" t="str">
        <f t="shared" si="329"/>
        <v/>
      </c>
      <c r="BC266" s="254" t="str">
        <f t="shared" si="330"/>
        <v/>
      </c>
      <c r="BD266" s="254" t="str">
        <f t="shared" si="331"/>
        <v/>
      </c>
      <c r="BE266" s="262" t="str">
        <f t="shared" si="332"/>
        <v/>
      </c>
      <c r="BF266" s="263" t="str">
        <f t="shared" si="333"/>
        <v/>
      </c>
      <c r="BG266" s="254" t="str">
        <f t="shared" si="334"/>
        <v/>
      </c>
      <c r="BH266" s="254" t="str">
        <f t="shared" si="335"/>
        <v/>
      </c>
      <c r="BI266" s="254" t="str">
        <f t="shared" si="336"/>
        <v/>
      </c>
      <c r="BJ266" s="254" t="str">
        <f t="shared" si="337"/>
        <v/>
      </c>
      <c r="BK266" s="254" t="str">
        <f t="shared" si="338"/>
        <v/>
      </c>
      <c r="BL266" s="254" t="str">
        <f t="shared" si="339"/>
        <v/>
      </c>
      <c r="BM266" s="254" t="str">
        <f t="shared" si="340"/>
        <v/>
      </c>
      <c r="BN266" s="254" t="str">
        <f t="shared" si="341"/>
        <v/>
      </c>
      <c r="BO266" s="254" t="str">
        <f t="shared" si="342"/>
        <v/>
      </c>
      <c r="BP266" s="254" t="str">
        <f t="shared" si="343"/>
        <v/>
      </c>
      <c r="BQ266" s="264" t="str">
        <f t="shared" si="344"/>
        <v/>
      </c>
      <c r="BR266" s="261" t="str">
        <f t="shared" si="403"/>
        <v/>
      </c>
      <c r="BS266" s="254" t="str">
        <f t="shared" si="404"/>
        <v/>
      </c>
      <c r="BT266" s="254" t="str">
        <f t="shared" si="405"/>
        <v/>
      </c>
      <c r="BU266" s="265" t="str">
        <f t="shared" si="406"/>
        <v/>
      </c>
      <c r="BV266" s="263" t="str">
        <f t="shared" si="407"/>
        <v/>
      </c>
      <c r="BW266" s="254" t="str">
        <f t="shared" si="408"/>
        <v/>
      </c>
      <c r="BX266" s="254" t="str">
        <f t="shared" si="409"/>
        <v/>
      </c>
      <c r="BY266" s="264" t="str">
        <f t="shared" si="410"/>
        <v/>
      </c>
      <c r="BZ266" s="254" t="str">
        <f t="shared" si="411"/>
        <v/>
      </c>
      <c r="CA266" s="254">
        <f t="shared" si="348"/>
        <v>0</v>
      </c>
      <c r="CB266" s="254">
        <f t="shared" si="349"/>
        <v>0</v>
      </c>
      <c r="CC266" s="254">
        <f t="shared" si="350"/>
        <v>0</v>
      </c>
      <c r="CD266" s="254">
        <f t="shared" si="351"/>
        <v>0</v>
      </c>
      <c r="CE266" s="254">
        <f t="shared" si="352"/>
        <v>0</v>
      </c>
      <c r="CF266" s="254">
        <f t="shared" si="353"/>
        <v>0</v>
      </c>
      <c r="CG266" s="254">
        <f t="shared" si="354"/>
        <v>0</v>
      </c>
      <c r="CH266" s="254">
        <f t="shared" si="355"/>
        <v>0</v>
      </c>
      <c r="CI266" s="254">
        <f t="shared" si="356"/>
        <v>0</v>
      </c>
      <c r="CJ266" s="254">
        <f t="shared" si="357"/>
        <v>0</v>
      </c>
      <c r="CK266" s="254">
        <f t="shared" si="358"/>
        <v>0</v>
      </c>
      <c r="CL266" s="254">
        <f t="shared" si="359"/>
        <v>0</v>
      </c>
      <c r="CM266" s="254">
        <f t="shared" si="360"/>
        <v>0</v>
      </c>
      <c r="CN266" s="254">
        <f t="shared" si="361"/>
        <v>0</v>
      </c>
      <c r="CO266" s="254">
        <f t="shared" si="362"/>
        <v>0</v>
      </c>
      <c r="CP266" s="254">
        <f t="shared" si="363"/>
        <v>0</v>
      </c>
      <c r="CQ266" s="254">
        <f t="shared" si="364"/>
        <v>0</v>
      </c>
      <c r="CR266" s="254">
        <f t="shared" si="365"/>
        <v>0</v>
      </c>
      <c r="CS266" s="254">
        <f t="shared" si="366"/>
        <v>0</v>
      </c>
      <c r="CT266" s="254">
        <f t="shared" si="367"/>
        <v>0</v>
      </c>
      <c r="CU266" s="254">
        <f t="shared" si="368"/>
        <v>0</v>
      </c>
      <c r="CV266" s="254">
        <f t="shared" si="369"/>
        <v>0</v>
      </c>
      <c r="CW266" s="254">
        <f t="shared" si="370"/>
        <v>0</v>
      </c>
      <c r="CX266" s="254">
        <f t="shared" si="371"/>
        <v>0</v>
      </c>
      <c r="CY266" s="254">
        <f t="shared" si="372"/>
        <v>0</v>
      </c>
      <c r="CZ266" s="254">
        <f t="shared" si="373"/>
        <v>0</v>
      </c>
      <c r="DA266" s="254">
        <f t="shared" si="374"/>
        <v>0</v>
      </c>
      <c r="DB266" s="254">
        <f t="shared" si="375"/>
        <v>0</v>
      </c>
      <c r="DC266" s="254">
        <f t="shared" si="376"/>
        <v>0</v>
      </c>
      <c r="DD266" s="254">
        <f t="shared" si="377"/>
        <v>0</v>
      </c>
      <c r="DE266" s="254">
        <f t="shared" si="378"/>
        <v>0</v>
      </c>
      <c r="DF266" s="254">
        <f t="shared" si="379"/>
        <v>0</v>
      </c>
      <c r="DG266" s="254">
        <f t="shared" si="380"/>
        <v>0</v>
      </c>
      <c r="DH266" s="254">
        <f t="shared" si="381"/>
        <v>0</v>
      </c>
      <c r="DI266" s="254">
        <f t="shared" si="382"/>
        <v>0</v>
      </c>
      <c r="DJ266" s="254">
        <f t="shared" si="383"/>
        <v>0</v>
      </c>
      <c r="DK266" s="254">
        <f t="shared" si="384"/>
        <v>0</v>
      </c>
      <c r="DL266" s="254">
        <f t="shared" si="385"/>
        <v>0</v>
      </c>
      <c r="DM266" s="254">
        <f t="shared" si="386"/>
        <v>0</v>
      </c>
      <c r="DN266" s="254">
        <f t="shared" si="387"/>
        <v>0</v>
      </c>
      <c r="DO266" s="254">
        <f t="shared" si="388"/>
        <v>0</v>
      </c>
      <c r="DP266" s="254">
        <f t="shared" si="389"/>
        <v>0</v>
      </c>
      <c r="DQ266" s="254">
        <f t="shared" si="390"/>
        <v>0</v>
      </c>
      <c r="DR266" s="254">
        <f t="shared" si="391"/>
        <v>0</v>
      </c>
      <c r="DS266" s="254">
        <f t="shared" si="392"/>
        <v>0</v>
      </c>
      <c r="DT266" s="254">
        <f t="shared" si="393"/>
        <v>0</v>
      </c>
      <c r="DU266" s="254">
        <f t="shared" si="394"/>
        <v>0</v>
      </c>
      <c r="DV266" s="254">
        <f t="shared" si="395"/>
        <v>0</v>
      </c>
    </row>
    <row r="267" spans="1:126" ht="24" customHeight="1">
      <c r="A267" s="11" t="str">
        <f ca="1">IF(AG267&lt;&gt;"OK","",CONCATENATE(TEXT('Front Page'!$F$33,"000"),TEXT('Front Page'!$F$31,"000"),"-",LEFT('Front Page'!$R$53,5),"-",LEFT(D267,1),AJ267, "-",TEXT(B267,"000")))</f>
        <v/>
      </c>
      <c r="B267" s="12" t="str">
        <f>IFERROR(IF(E267="","",MAX(B$17:B266)+1),"")</f>
        <v/>
      </c>
      <c r="C267" s="13"/>
      <c r="D267" s="29" t="str">
        <f t="shared" si="397"/>
        <v>None</v>
      </c>
      <c r="E267" s="29" t="str">
        <f t="shared" si="398"/>
        <v/>
      </c>
      <c r="F267" s="29" t="str">
        <f t="shared" si="399"/>
        <v/>
      </c>
      <c r="G267" s="363"/>
      <c r="H267" s="364"/>
      <c r="I267" s="325" t="str">
        <f t="shared" si="400"/>
        <v>No</v>
      </c>
      <c r="J267" s="314">
        <v>0</v>
      </c>
      <c r="K267" s="312">
        <v>0</v>
      </c>
      <c r="L267" s="312">
        <v>0</v>
      </c>
      <c r="M267" s="312">
        <v>0</v>
      </c>
      <c r="N267" s="312">
        <v>0</v>
      </c>
      <c r="O267" s="312">
        <v>0</v>
      </c>
      <c r="P267" s="312">
        <v>0</v>
      </c>
      <c r="Q267" s="312">
        <v>0</v>
      </c>
      <c r="R267" s="312">
        <v>0</v>
      </c>
      <c r="S267" s="312">
        <v>0</v>
      </c>
      <c r="T267" s="312">
        <v>0</v>
      </c>
      <c r="U267" s="312">
        <v>0</v>
      </c>
      <c r="V267" s="313">
        <v>1</v>
      </c>
      <c r="W267" s="313">
        <v>1</v>
      </c>
      <c r="X267" s="312">
        <v>0</v>
      </c>
      <c r="Y267" s="312">
        <v>0</v>
      </c>
      <c r="Z267" s="312">
        <v>0</v>
      </c>
      <c r="AA267" s="14">
        <v>0</v>
      </c>
      <c r="AB267" s="317"/>
      <c r="AC267" s="15" t="str">
        <f t="shared" si="316"/>
        <v/>
      </c>
      <c r="AD267" s="15" t="str">
        <f t="shared" si="317"/>
        <v/>
      </c>
      <c r="AE267" s="16" t="str">
        <f t="shared" si="318"/>
        <v>0 - 0</v>
      </c>
      <c r="AF267" s="20" t="str">
        <f t="shared" si="396"/>
        <v>Not an offer</v>
      </c>
      <c r="AG267" s="276" t="str">
        <f t="shared" si="345"/>
        <v>Not an Offer</v>
      </c>
      <c r="AH267" s="150"/>
      <c r="AI267" s="254">
        <v>251</v>
      </c>
      <c r="AJ267" s="149" t="str">
        <f t="shared" si="346"/>
        <v>00-TAG</v>
      </c>
      <c r="AK267" s="254" t="b">
        <f t="shared" si="401"/>
        <v>0</v>
      </c>
      <c r="AL267" s="254">
        <f t="shared" si="319"/>
        <v>0</v>
      </c>
      <c r="AM267" s="254">
        <f t="shared" si="347"/>
        <v>0</v>
      </c>
      <c r="AN267" s="288">
        <f t="shared" si="320"/>
        <v>0</v>
      </c>
      <c r="AO267" s="288">
        <f>IF(AND($BU267=$BV267,BU267=AO$13),$J267&amp;$K267&amp;$L267&amp;$M267&amp;$N267&amp;$O267&amp;$P267&amp;$Q267&amp;$R267&amp;$S267&amp;$T267&amp;$U267,IFERROR(MATCH($AN267,AO$17:AO266,0),-1000))</f>
        <v>1</v>
      </c>
      <c r="AP267" s="288">
        <f>IF(AND($BU267=$BV267,BV267=AP$13),$J267&amp;$K267&amp;$L267&amp;$M267&amp;$N267&amp;$O267&amp;$P267&amp;$Q267&amp;$R267&amp;$S267&amp;$T267&amp;$U267,IFERROR(MATCH($AN267,AP$17:AP266,0),-1000))</f>
        <v>1</v>
      </c>
      <c r="AQ267" s="288">
        <f>IF(AND($BU267=$BV267,BW267=AQ$13),$J267&amp;$K267&amp;$L267&amp;$M267&amp;$N267&amp;$O267&amp;$P267&amp;$Q267&amp;$R267&amp;$S267&amp;$T267&amp;$U267,IFERROR(MATCH($AN267,AQ$17:AQ266,0),-1000))</f>
        <v>1</v>
      </c>
      <c r="AR267" s="288">
        <f>IF(AND($BU267=$BV267,BX267=AR$13),$J267&amp;$K267&amp;$L267&amp;$M267&amp;$N267&amp;$O267&amp;$P267&amp;$Q267&amp;$R267&amp;$S267&amp;$T267&amp;$U267,IFERROR(MATCH($AN267,AR$17:AR266,0),-1000))</f>
        <v>1</v>
      </c>
      <c r="AS267" s="254">
        <f t="shared" si="402"/>
        <v>0</v>
      </c>
      <c r="AT267" s="261" t="str">
        <f t="shared" si="321"/>
        <v/>
      </c>
      <c r="AU267" s="254" t="str">
        <f t="shared" si="322"/>
        <v/>
      </c>
      <c r="AV267" s="254" t="str">
        <f t="shared" si="323"/>
        <v/>
      </c>
      <c r="AW267" s="254" t="str">
        <f t="shared" si="324"/>
        <v/>
      </c>
      <c r="AX267" s="254" t="str">
        <f t="shared" si="325"/>
        <v/>
      </c>
      <c r="AY267" s="254" t="str">
        <f t="shared" si="326"/>
        <v/>
      </c>
      <c r="AZ267" s="254" t="str">
        <f t="shared" si="327"/>
        <v/>
      </c>
      <c r="BA267" s="254" t="str">
        <f t="shared" si="328"/>
        <v/>
      </c>
      <c r="BB267" s="254" t="str">
        <f t="shared" si="329"/>
        <v/>
      </c>
      <c r="BC267" s="254" t="str">
        <f t="shared" si="330"/>
        <v/>
      </c>
      <c r="BD267" s="254" t="str">
        <f t="shared" si="331"/>
        <v/>
      </c>
      <c r="BE267" s="262" t="str">
        <f t="shared" si="332"/>
        <v/>
      </c>
      <c r="BF267" s="263" t="str">
        <f t="shared" si="333"/>
        <v/>
      </c>
      <c r="BG267" s="254" t="str">
        <f t="shared" si="334"/>
        <v/>
      </c>
      <c r="BH267" s="254" t="str">
        <f t="shared" si="335"/>
        <v/>
      </c>
      <c r="BI267" s="254" t="str">
        <f t="shared" si="336"/>
        <v/>
      </c>
      <c r="BJ267" s="254" t="str">
        <f t="shared" si="337"/>
        <v/>
      </c>
      <c r="BK267" s="254" t="str">
        <f t="shared" si="338"/>
        <v/>
      </c>
      <c r="BL267" s="254" t="str">
        <f t="shared" si="339"/>
        <v/>
      </c>
      <c r="BM267" s="254" t="str">
        <f t="shared" si="340"/>
        <v/>
      </c>
      <c r="BN267" s="254" t="str">
        <f t="shared" si="341"/>
        <v/>
      </c>
      <c r="BO267" s="254" t="str">
        <f t="shared" si="342"/>
        <v/>
      </c>
      <c r="BP267" s="254" t="str">
        <f t="shared" si="343"/>
        <v/>
      </c>
      <c r="BQ267" s="264" t="str">
        <f t="shared" si="344"/>
        <v/>
      </c>
      <c r="BR267" s="261" t="str">
        <f t="shared" si="403"/>
        <v/>
      </c>
      <c r="BS267" s="254" t="str">
        <f t="shared" si="404"/>
        <v/>
      </c>
      <c r="BT267" s="254" t="str">
        <f t="shared" si="405"/>
        <v/>
      </c>
      <c r="BU267" s="265" t="str">
        <f t="shared" si="406"/>
        <v/>
      </c>
      <c r="BV267" s="263" t="str">
        <f t="shared" si="407"/>
        <v/>
      </c>
      <c r="BW267" s="254" t="str">
        <f t="shared" si="408"/>
        <v/>
      </c>
      <c r="BX267" s="254" t="str">
        <f t="shared" si="409"/>
        <v/>
      </c>
      <c r="BY267" s="264" t="str">
        <f t="shared" si="410"/>
        <v/>
      </c>
      <c r="BZ267" s="254" t="str">
        <f t="shared" si="411"/>
        <v/>
      </c>
      <c r="CA267" s="254">
        <f t="shared" si="348"/>
        <v>0</v>
      </c>
      <c r="CB267" s="254">
        <f t="shared" si="349"/>
        <v>0</v>
      </c>
      <c r="CC267" s="254">
        <f t="shared" si="350"/>
        <v>0</v>
      </c>
      <c r="CD267" s="254">
        <f t="shared" si="351"/>
        <v>0</v>
      </c>
      <c r="CE267" s="254">
        <f t="shared" si="352"/>
        <v>0</v>
      </c>
      <c r="CF267" s="254">
        <f t="shared" si="353"/>
        <v>0</v>
      </c>
      <c r="CG267" s="254">
        <f t="shared" si="354"/>
        <v>0</v>
      </c>
      <c r="CH267" s="254">
        <f t="shared" si="355"/>
        <v>0</v>
      </c>
      <c r="CI267" s="254">
        <f t="shared" si="356"/>
        <v>0</v>
      </c>
      <c r="CJ267" s="254">
        <f t="shared" si="357"/>
        <v>0</v>
      </c>
      <c r="CK267" s="254">
        <f t="shared" si="358"/>
        <v>0</v>
      </c>
      <c r="CL267" s="254">
        <f t="shared" si="359"/>
        <v>0</v>
      </c>
      <c r="CM267" s="254">
        <f t="shared" si="360"/>
        <v>0</v>
      </c>
      <c r="CN267" s="254">
        <f t="shared" si="361"/>
        <v>0</v>
      </c>
      <c r="CO267" s="254">
        <f t="shared" si="362"/>
        <v>0</v>
      </c>
      <c r="CP267" s="254">
        <f t="shared" si="363"/>
        <v>0</v>
      </c>
      <c r="CQ267" s="254">
        <f t="shared" si="364"/>
        <v>0</v>
      </c>
      <c r="CR267" s="254">
        <f t="shared" si="365"/>
        <v>0</v>
      </c>
      <c r="CS267" s="254">
        <f t="shared" si="366"/>
        <v>0</v>
      </c>
      <c r="CT267" s="254">
        <f t="shared" si="367"/>
        <v>0</v>
      </c>
      <c r="CU267" s="254">
        <f t="shared" si="368"/>
        <v>0</v>
      </c>
      <c r="CV267" s="254">
        <f t="shared" si="369"/>
        <v>0</v>
      </c>
      <c r="CW267" s="254">
        <f t="shared" si="370"/>
        <v>0</v>
      </c>
      <c r="CX267" s="254">
        <f t="shared" si="371"/>
        <v>0</v>
      </c>
      <c r="CY267" s="254">
        <f t="shared" si="372"/>
        <v>0</v>
      </c>
      <c r="CZ267" s="254">
        <f t="shared" si="373"/>
        <v>0</v>
      </c>
      <c r="DA267" s="254">
        <f t="shared" si="374"/>
        <v>0</v>
      </c>
      <c r="DB267" s="254">
        <f t="shared" si="375"/>
        <v>0</v>
      </c>
      <c r="DC267" s="254">
        <f t="shared" si="376"/>
        <v>0</v>
      </c>
      <c r="DD267" s="254">
        <f t="shared" si="377"/>
        <v>0</v>
      </c>
      <c r="DE267" s="254">
        <f t="shared" si="378"/>
        <v>0</v>
      </c>
      <c r="DF267" s="254">
        <f t="shared" si="379"/>
        <v>0</v>
      </c>
      <c r="DG267" s="254">
        <f t="shared" si="380"/>
        <v>0</v>
      </c>
      <c r="DH267" s="254">
        <f t="shared" si="381"/>
        <v>0</v>
      </c>
      <c r="DI267" s="254">
        <f t="shared" si="382"/>
        <v>0</v>
      </c>
      <c r="DJ267" s="254">
        <f t="shared" si="383"/>
        <v>0</v>
      </c>
      <c r="DK267" s="254">
        <f t="shared" si="384"/>
        <v>0</v>
      </c>
      <c r="DL267" s="254">
        <f t="shared" si="385"/>
        <v>0</v>
      </c>
      <c r="DM267" s="254">
        <f t="shared" si="386"/>
        <v>0</v>
      </c>
      <c r="DN267" s="254">
        <f t="shared" si="387"/>
        <v>0</v>
      </c>
      <c r="DO267" s="254">
        <f t="shared" si="388"/>
        <v>0</v>
      </c>
      <c r="DP267" s="254">
        <f t="shared" si="389"/>
        <v>0</v>
      </c>
      <c r="DQ267" s="254">
        <f t="shared" si="390"/>
        <v>0</v>
      </c>
      <c r="DR267" s="254">
        <f t="shared" si="391"/>
        <v>0</v>
      </c>
      <c r="DS267" s="254">
        <f t="shared" si="392"/>
        <v>0</v>
      </c>
      <c r="DT267" s="254">
        <f t="shared" si="393"/>
        <v>0</v>
      </c>
      <c r="DU267" s="254">
        <f t="shared" si="394"/>
        <v>0</v>
      </c>
      <c r="DV267" s="254">
        <f t="shared" si="395"/>
        <v>0</v>
      </c>
    </row>
    <row r="268" spans="1:126" ht="24" customHeight="1">
      <c r="A268" s="11" t="str">
        <f ca="1">IF(AG268&lt;&gt;"OK","",CONCATENATE(TEXT('Front Page'!$F$33,"000"),TEXT('Front Page'!$F$31,"000"),"-",LEFT('Front Page'!$R$53,5),"-",LEFT(D268,1),AJ268, "-",TEXT(B268,"000")))</f>
        <v/>
      </c>
      <c r="B268" s="12" t="str">
        <f>IFERROR(IF(E268="","",MAX(B$17:B267)+1),"")</f>
        <v/>
      </c>
      <c r="C268" s="13"/>
      <c r="D268" s="29" t="str">
        <f t="shared" si="397"/>
        <v>None</v>
      </c>
      <c r="E268" s="29" t="str">
        <f t="shared" si="398"/>
        <v/>
      </c>
      <c r="F268" s="29" t="str">
        <f t="shared" si="399"/>
        <v/>
      </c>
      <c r="G268" s="363"/>
      <c r="H268" s="364"/>
      <c r="I268" s="325" t="str">
        <f t="shared" si="400"/>
        <v>No</v>
      </c>
      <c r="J268" s="314">
        <v>0</v>
      </c>
      <c r="K268" s="312">
        <v>0</v>
      </c>
      <c r="L268" s="312">
        <v>0</v>
      </c>
      <c r="M268" s="312">
        <v>0</v>
      </c>
      <c r="N268" s="312">
        <v>0</v>
      </c>
      <c r="O268" s="312">
        <v>0</v>
      </c>
      <c r="P268" s="312">
        <v>0</v>
      </c>
      <c r="Q268" s="312">
        <v>0</v>
      </c>
      <c r="R268" s="312">
        <v>0</v>
      </c>
      <c r="S268" s="312">
        <v>0</v>
      </c>
      <c r="T268" s="312">
        <v>0</v>
      </c>
      <c r="U268" s="312">
        <v>0</v>
      </c>
      <c r="V268" s="313">
        <v>1</v>
      </c>
      <c r="W268" s="313">
        <v>1</v>
      </c>
      <c r="X268" s="312">
        <v>0</v>
      </c>
      <c r="Y268" s="312">
        <v>0</v>
      </c>
      <c r="Z268" s="312">
        <v>0</v>
      </c>
      <c r="AA268" s="14">
        <v>0</v>
      </c>
      <c r="AB268" s="317"/>
      <c r="AC268" s="15" t="str">
        <f t="shared" si="316"/>
        <v/>
      </c>
      <c r="AD268" s="15" t="str">
        <f t="shared" si="317"/>
        <v/>
      </c>
      <c r="AE268" s="16" t="str">
        <f t="shared" si="318"/>
        <v>0 - 0</v>
      </c>
      <c r="AF268" s="20" t="str">
        <f t="shared" si="396"/>
        <v>Not an offer</v>
      </c>
      <c r="AG268" s="276" t="str">
        <f t="shared" si="345"/>
        <v>Not an Offer</v>
      </c>
      <c r="AH268" s="150"/>
      <c r="AI268" s="254">
        <v>252</v>
      </c>
      <c r="AJ268" s="149" t="str">
        <f t="shared" si="346"/>
        <v>00-TAG</v>
      </c>
      <c r="AK268" s="254" t="b">
        <f t="shared" si="401"/>
        <v>0</v>
      </c>
      <c r="AL268" s="254">
        <f t="shared" si="319"/>
        <v>0</v>
      </c>
      <c r="AM268" s="254">
        <f t="shared" si="347"/>
        <v>0</v>
      </c>
      <c r="AN268" s="288">
        <f t="shared" si="320"/>
        <v>0</v>
      </c>
      <c r="AO268" s="288">
        <f>IF(AND($BU268=$BV268,BU268=AO$13),$J268&amp;$K268&amp;$L268&amp;$M268&amp;$N268&amp;$O268&amp;$P268&amp;$Q268&amp;$R268&amp;$S268&amp;$T268&amp;$U268,IFERROR(MATCH($AN268,AO$17:AO267,0),-1000))</f>
        <v>1</v>
      </c>
      <c r="AP268" s="288">
        <f>IF(AND($BU268=$BV268,BV268=AP$13),$J268&amp;$K268&amp;$L268&amp;$M268&amp;$N268&amp;$O268&amp;$P268&amp;$Q268&amp;$R268&amp;$S268&amp;$T268&amp;$U268,IFERROR(MATCH($AN268,AP$17:AP267,0),-1000))</f>
        <v>1</v>
      </c>
      <c r="AQ268" s="288">
        <f>IF(AND($BU268=$BV268,BW268=AQ$13),$J268&amp;$K268&amp;$L268&amp;$M268&amp;$N268&amp;$O268&amp;$P268&amp;$Q268&amp;$R268&amp;$S268&amp;$T268&amp;$U268,IFERROR(MATCH($AN268,AQ$17:AQ267,0),-1000))</f>
        <v>1</v>
      </c>
      <c r="AR268" s="288">
        <f>IF(AND($BU268=$BV268,BX268=AR$13),$J268&amp;$K268&amp;$L268&amp;$M268&amp;$N268&amp;$O268&amp;$P268&amp;$Q268&amp;$R268&amp;$S268&amp;$T268&amp;$U268,IFERROR(MATCH($AN268,AR$17:AR267,0),-1000))</f>
        <v>1</v>
      </c>
      <c r="AS268" s="254">
        <f t="shared" si="402"/>
        <v>0</v>
      </c>
      <c r="AT268" s="261" t="str">
        <f t="shared" si="321"/>
        <v/>
      </c>
      <c r="AU268" s="254" t="str">
        <f t="shared" si="322"/>
        <v/>
      </c>
      <c r="AV268" s="254" t="str">
        <f t="shared" si="323"/>
        <v/>
      </c>
      <c r="AW268" s="254" t="str">
        <f t="shared" si="324"/>
        <v/>
      </c>
      <c r="AX268" s="254" t="str">
        <f t="shared" si="325"/>
        <v/>
      </c>
      <c r="AY268" s="254" t="str">
        <f t="shared" si="326"/>
        <v/>
      </c>
      <c r="AZ268" s="254" t="str">
        <f t="shared" si="327"/>
        <v/>
      </c>
      <c r="BA268" s="254" t="str">
        <f t="shared" si="328"/>
        <v/>
      </c>
      <c r="BB268" s="254" t="str">
        <f t="shared" si="329"/>
        <v/>
      </c>
      <c r="BC268" s="254" t="str">
        <f t="shared" si="330"/>
        <v/>
      </c>
      <c r="BD268" s="254" t="str">
        <f t="shared" si="331"/>
        <v/>
      </c>
      <c r="BE268" s="262" t="str">
        <f t="shared" si="332"/>
        <v/>
      </c>
      <c r="BF268" s="263" t="str">
        <f t="shared" si="333"/>
        <v/>
      </c>
      <c r="BG268" s="254" t="str">
        <f t="shared" si="334"/>
        <v/>
      </c>
      <c r="BH268" s="254" t="str">
        <f t="shared" si="335"/>
        <v/>
      </c>
      <c r="BI268" s="254" t="str">
        <f t="shared" si="336"/>
        <v/>
      </c>
      <c r="BJ268" s="254" t="str">
        <f t="shared" si="337"/>
        <v/>
      </c>
      <c r="BK268" s="254" t="str">
        <f t="shared" si="338"/>
        <v/>
      </c>
      <c r="BL268" s="254" t="str">
        <f t="shared" si="339"/>
        <v/>
      </c>
      <c r="BM268" s="254" t="str">
        <f t="shared" si="340"/>
        <v/>
      </c>
      <c r="BN268" s="254" t="str">
        <f t="shared" si="341"/>
        <v/>
      </c>
      <c r="BO268" s="254" t="str">
        <f t="shared" si="342"/>
        <v/>
      </c>
      <c r="BP268" s="254" t="str">
        <f t="shared" si="343"/>
        <v/>
      </c>
      <c r="BQ268" s="264" t="str">
        <f t="shared" si="344"/>
        <v/>
      </c>
      <c r="BR268" s="261" t="str">
        <f t="shared" si="403"/>
        <v/>
      </c>
      <c r="BS268" s="254" t="str">
        <f t="shared" si="404"/>
        <v/>
      </c>
      <c r="BT268" s="254" t="str">
        <f t="shared" si="405"/>
        <v/>
      </c>
      <c r="BU268" s="265" t="str">
        <f t="shared" si="406"/>
        <v/>
      </c>
      <c r="BV268" s="263" t="str">
        <f t="shared" si="407"/>
        <v/>
      </c>
      <c r="BW268" s="254" t="str">
        <f t="shared" si="408"/>
        <v/>
      </c>
      <c r="BX268" s="254" t="str">
        <f t="shared" si="409"/>
        <v/>
      </c>
      <c r="BY268" s="264" t="str">
        <f t="shared" si="410"/>
        <v/>
      </c>
      <c r="BZ268" s="254" t="str">
        <f t="shared" si="411"/>
        <v/>
      </c>
      <c r="CA268" s="254">
        <f t="shared" si="348"/>
        <v>0</v>
      </c>
      <c r="CB268" s="254">
        <f t="shared" si="349"/>
        <v>0</v>
      </c>
      <c r="CC268" s="254">
        <f t="shared" si="350"/>
        <v>0</v>
      </c>
      <c r="CD268" s="254">
        <f t="shared" si="351"/>
        <v>0</v>
      </c>
      <c r="CE268" s="254">
        <f t="shared" si="352"/>
        <v>0</v>
      </c>
      <c r="CF268" s="254">
        <f t="shared" si="353"/>
        <v>0</v>
      </c>
      <c r="CG268" s="254">
        <f t="shared" si="354"/>
        <v>0</v>
      </c>
      <c r="CH268" s="254">
        <f t="shared" si="355"/>
        <v>0</v>
      </c>
      <c r="CI268" s="254">
        <f t="shared" si="356"/>
        <v>0</v>
      </c>
      <c r="CJ268" s="254">
        <f t="shared" si="357"/>
        <v>0</v>
      </c>
      <c r="CK268" s="254">
        <f t="shared" si="358"/>
        <v>0</v>
      </c>
      <c r="CL268" s="254">
        <f t="shared" si="359"/>
        <v>0</v>
      </c>
      <c r="CM268" s="254">
        <f t="shared" si="360"/>
        <v>0</v>
      </c>
      <c r="CN268" s="254">
        <f t="shared" si="361"/>
        <v>0</v>
      </c>
      <c r="CO268" s="254">
        <f t="shared" si="362"/>
        <v>0</v>
      </c>
      <c r="CP268" s="254">
        <f t="shared" si="363"/>
        <v>0</v>
      </c>
      <c r="CQ268" s="254">
        <f t="shared" si="364"/>
        <v>0</v>
      </c>
      <c r="CR268" s="254">
        <f t="shared" si="365"/>
        <v>0</v>
      </c>
      <c r="CS268" s="254">
        <f t="shared" si="366"/>
        <v>0</v>
      </c>
      <c r="CT268" s="254">
        <f t="shared" si="367"/>
        <v>0</v>
      </c>
      <c r="CU268" s="254">
        <f t="shared" si="368"/>
        <v>0</v>
      </c>
      <c r="CV268" s="254">
        <f t="shared" si="369"/>
        <v>0</v>
      </c>
      <c r="CW268" s="254">
        <f t="shared" si="370"/>
        <v>0</v>
      </c>
      <c r="CX268" s="254">
        <f t="shared" si="371"/>
        <v>0</v>
      </c>
      <c r="CY268" s="254">
        <f t="shared" si="372"/>
        <v>0</v>
      </c>
      <c r="CZ268" s="254">
        <f t="shared" si="373"/>
        <v>0</v>
      </c>
      <c r="DA268" s="254">
        <f t="shared" si="374"/>
        <v>0</v>
      </c>
      <c r="DB268" s="254">
        <f t="shared" si="375"/>
        <v>0</v>
      </c>
      <c r="DC268" s="254">
        <f t="shared" si="376"/>
        <v>0</v>
      </c>
      <c r="DD268" s="254">
        <f t="shared" si="377"/>
        <v>0</v>
      </c>
      <c r="DE268" s="254">
        <f t="shared" si="378"/>
        <v>0</v>
      </c>
      <c r="DF268" s="254">
        <f t="shared" si="379"/>
        <v>0</v>
      </c>
      <c r="DG268" s="254">
        <f t="shared" si="380"/>
        <v>0</v>
      </c>
      <c r="DH268" s="254">
        <f t="shared" si="381"/>
        <v>0</v>
      </c>
      <c r="DI268" s="254">
        <f t="shared" si="382"/>
        <v>0</v>
      </c>
      <c r="DJ268" s="254">
        <f t="shared" si="383"/>
        <v>0</v>
      </c>
      <c r="DK268" s="254">
        <f t="shared" si="384"/>
        <v>0</v>
      </c>
      <c r="DL268" s="254">
        <f t="shared" si="385"/>
        <v>0</v>
      </c>
      <c r="DM268" s="254">
        <f t="shared" si="386"/>
        <v>0</v>
      </c>
      <c r="DN268" s="254">
        <f t="shared" si="387"/>
        <v>0</v>
      </c>
      <c r="DO268" s="254">
        <f t="shared" si="388"/>
        <v>0</v>
      </c>
      <c r="DP268" s="254">
        <f t="shared" si="389"/>
        <v>0</v>
      </c>
      <c r="DQ268" s="254">
        <f t="shared" si="390"/>
        <v>0</v>
      </c>
      <c r="DR268" s="254">
        <f t="shared" si="391"/>
        <v>0</v>
      </c>
      <c r="DS268" s="254">
        <f t="shared" si="392"/>
        <v>0</v>
      </c>
      <c r="DT268" s="254">
        <f t="shared" si="393"/>
        <v>0</v>
      </c>
      <c r="DU268" s="254">
        <f t="shared" si="394"/>
        <v>0</v>
      </c>
      <c r="DV268" s="254">
        <f t="shared" si="395"/>
        <v>0</v>
      </c>
    </row>
    <row r="269" spans="1:126" ht="24" customHeight="1">
      <c r="A269" s="11" t="str">
        <f ca="1">IF(AG269&lt;&gt;"OK","",CONCATENATE(TEXT('Front Page'!$F$33,"000"),TEXT('Front Page'!$F$31,"000"),"-",LEFT('Front Page'!$R$53,5),"-",LEFT(D269,1),AJ269, "-",TEXT(B269,"000")))</f>
        <v/>
      </c>
      <c r="B269" s="12" t="str">
        <f>IFERROR(IF(E269="","",MAX(B$17:B268)+1),"")</f>
        <v/>
      </c>
      <c r="C269" s="13"/>
      <c r="D269" s="29" t="str">
        <f t="shared" si="397"/>
        <v>None</v>
      </c>
      <c r="E269" s="29" t="str">
        <f t="shared" si="398"/>
        <v/>
      </c>
      <c r="F269" s="29" t="str">
        <f t="shared" si="399"/>
        <v/>
      </c>
      <c r="G269" s="363"/>
      <c r="H269" s="364"/>
      <c r="I269" s="325" t="str">
        <f t="shared" si="400"/>
        <v>No</v>
      </c>
      <c r="J269" s="314">
        <v>0</v>
      </c>
      <c r="K269" s="312">
        <v>0</v>
      </c>
      <c r="L269" s="312">
        <v>0</v>
      </c>
      <c r="M269" s="312">
        <v>0</v>
      </c>
      <c r="N269" s="312">
        <v>0</v>
      </c>
      <c r="O269" s="312">
        <v>0</v>
      </c>
      <c r="P269" s="312">
        <v>0</v>
      </c>
      <c r="Q269" s="312">
        <v>0</v>
      </c>
      <c r="R269" s="312">
        <v>0</v>
      </c>
      <c r="S269" s="312">
        <v>0</v>
      </c>
      <c r="T269" s="312">
        <v>0</v>
      </c>
      <c r="U269" s="312">
        <v>0</v>
      </c>
      <c r="V269" s="313">
        <v>1</v>
      </c>
      <c r="W269" s="313">
        <v>1</v>
      </c>
      <c r="X269" s="312">
        <v>0</v>
      </c>
      <c r="Y269" s="312">
        <v>0</v>
      </c>
      <c r="Z269" s="312">
        <v>0</v>
      </c>
      <c r="AA269" s="14">
        <v>0</v>
      </c>
      <c r="AB269" s="317"/>
      <c r="AC269" s="15" t="str">
        <f t="shared" si="316"/>
        <v/>
      </c>
      <c r="AD269" s="15" t="str">
        <f t="shared" si="317"/>
        <v/>
      </c>
      <c r="AE269" s="16" t="str">
        <f t="shared" si="318"/>
        <v>0 - 0</v>
      </c>
      <c r="AF269" s="20" t="str">
        <f t="shared" si="396"/>
        <v>Not an offer</v>
      </c>
      <c r="AG269" s="276" t="str">
        <f t="shared" si="345"/>
        <v>Not an Offer</v>
      </c>
      <c r="AH269" s="150"/>
      <c r="AI269" s="254">
        <v>253</v>
      </c>
      <c r="AJ269" s="149" t="str">
        <f t="shared" si="346"/>
        <v>00-TAG</v>
      </c>
      <c r="AK269" s="254" t="b">
        <f t="shared" si="401"/>
        <v>0</v>
      </c>
      <c r="AL269" s="254">
        <f t="shared" si="319"/>
        <v>0</v>
      </c>
      <c r="AM269" s="254">
        <f t="shared" si="347"/>
        <v>0</v>
      </c>
      <c r="AN269" s="288">
        <f t="shared" si="320"/>
        <v>0</v>
      </c>
      <c r="AO269" s="288">
        <f>IF(AND($BU269=$BV269,BU269=AO$13),$J269&amp;$K269&amp;$L269&amp;$M269&amp;$N269&amp;$O269&amp;$P269&amp;$Q269&amp;$R269&amp;$S269&amp;$T269&amp;$U269,IFERROR(MATCH($AN269,AO$17:AO268,0),-1000))</f>
        <v>1</v>
      </c>
      <c r="AP269" s="288">
        <f>IF(AND($BU269=$BV269,BV269=AP$13),$J269&amp;$K269&amp;$L269&amp;$M269&amp;$N269&amp;$O269&amp;$P269&amp;$Q269&amp;$R269&amp;$S269&amp;$T269&amp;$U269,IFERROR(MATCH($AN269,AP$17:AP268,0),-1000))</f>
        <v>1</v>
      </c>
      <c r="AQ269" s="288">
        <f>IF(AND($BU269=$BV269,BW269=AQ$13),$J269&amp;$K269&amp;$L269&amp;$M269&amp;$N269&amp;$O269&amp;$P269&amp;$Q269&amp;$R269&amp;$S269&amp;$T269&amp;$U269,IFERROR(MATCH($AN269,AQ$17:AQ268,0),-1000))</f>
        <v>1</v>
      </c>
      <c r="AR269" s="288">
        <f>IF(AND($BU269=$BV269,BX269=AR$13),$J269&amp;$K269&amp;$L269&amp;$M269&amp;$N269&amp;$O269&amp;$P269&amp;$Q269&amp;$R269&amp;$S269&amp;$T269&amp;$U269,IFERROR(MATCH($AN269,AR$17:AR268,0),-1000))</f>
        <v>1</v>
      </c>
      <c r="AS269" s="254">
        <f t="shared" si="402"/>
        <v>0</v>
      </c>
      <c r="AT269" s="261" t="str">
        <f t="shared" si="321"/>
        <v/>
      </c>
      <c r="AU269" s="254" t="str">
        <f t="shared" si="322"/>
        <v/>
      </c>
      <c r="AV269" s="254" t="str">
        <f t="shared" si="323"/>
        <v/>
      </c>
      <c r="AW269" s="254" t="str">
        <f t="shared" si="324"/>
        <v/>
      </c>
      <c r="AX269" s="254" t="str">
        <f t="shared" si="325"/>
        <v/>
      </c>
      <c r="AY269" s="254" t="str">
        <f t="shared" si="326"/>
        <v/>
      </c>
      <c r="AZ269" s="254" t="str">
        <f t="shared" si="327"/>
        <v/>
      </c>
      <c r="BA269" s="254" t="str">
        <f t="shared" si="328"/>
        <v/>
      </c>
      <c r="BB269" s="254" t="str">
        <f t="shared" si="329"/>
        <v/>
      </c>
      <c r="BC269" s="254" t="str">
        <f t="shared" si="330"/>
        <v/>
      </c>
      <c r="BD269" s="254" t="str">
        <f t="shared" si="331"/>
        <v/>
      </c>
      <c r="BE269" s="262" t="str">
        <f t="shared" si="332"/>
        <v/>
      </c>
      <c r="BF269" s="263" t="str">
        <f t="shared" si="333"/>
        <v/>
      </c>
      <c r="BG269" s="254" t="str">
        <f t="shared" si="334"/>
        <v/>
      </c>
      <c r="BH269" s="254" t="str">
        <f t="shared" si="335"/>
        <v/>
      </c>
      <c r="BI269" s="254" t="str">
        <f t="shared" si="336"/>
        <v/>
      </c>
      <c r="BJ269" s="254" t="str">
        <f t="shared" si="337"/>
        <v/>
      </c>
      <c r="BK269" s="254" t="str">
        <f t="shared" si="338"/>
        <v/>
      </c>
      <c r="BL269" s="254" t="str">
        <f t="shared" si="339"/>
        <v/>
      </c>
      <c r="BM269" s="254" t="str">
        <f t="shared" si="340"/>
        <v/>
      </c>
      <c r="BN269" s="254" t="str">
        <f t="shared" si="341"/>
        <v/>
      </c>
      <c r="BO269" s="254" t="str">
        <f t="shared" si="342"/>
        <v/>
      </c>
      <c r="BP269" s="254" t="str">
        <f t="shared" si="343"/>
        <v/>
      </c>
      <c r="BQ269" s="264" t="str">
        <f t="shared" si="344"/>
        <v/>
      </c>
      <c r="BR269" s="261" t="str">
        <f t="shared" si="403"/>
        <v/>
      </c>
      <c r="BS269" s="254" t="str">
        <f t="shared" si="404"/>
        <v/>
      </c>
      <c r="BT269" s="254" t="str">
        <f t="shared" si="405"/>
        <v/>
      </c>
      <c r="BU269" s="265" t="str">
        <f t="shared" si="406"/>
        <v/>
      </c>
      <c r="BV269" s="263" t="str">
        <f t="shared" si="407"/>
        <v/>
      </c>
      <c r="BW269" s="254" t="str">
        <f t="shared" si="408"/>
        <v/>
      </c>
      <c r="BX269" s="254" t="str">
        <f t="shared" si="409"/>
        <v/>
      </c>
      <c r="BY269" s="264" t="str">
        <f t="shared" si="410"/>
        <v/>
      </c>
      <c r="BZ269" s="254" t="str">
        <f t="shared" si="411"/>
        <v/>
      </c>
      <c r="CA269" s="254">
        <f t="shared" si="348"/>
        <v>0</v>
      </c>
      <c r="CB269" s="254">
        <f t="shared" si="349"/>
        <v>0</v>
      </c>
      <c r="CC269" s="254">
        <f t="shared" si="350"/>
        <v>0</v>
      </c>
      <c r="CD269" s="254">
        <f t="shared" si="351"/>
        <v>0</v>
      </c>
      <c r="CE269" s="254">
        <f t="shared" si="352"/>
        <v>0</v>
      </c>
      <c r="CF269" s="254">
        <f t="shared" si="353"/>
        <v>0</v>
      </c>
      <c r="CG269" s="254">
        <f t="shared" si="354"/>
        <v>0</v>
      </c>
      <c r="CH269" s="254">
        <f t="shared" si="355"/>
        <v>0</v>
      </c>
      <c r="CI269" s="254">
        <f t="shared" si="356"/>
        <v>0</v>
      </c>
      <c r="CJ269" s="254">
        <f t="shared" si="357"/>
        <v>0</v>
      </c>
      <c r="CK269" s="254">
        <f t="shared" si="358"/>
        <v>0</v>
      </c>
      <c r="CL269" s="254">
        <f t="shared" si="359"/>
        <v>0</v>
      </c>
      <c r="CM269" s="254">
        <f t="shared" si="360"/>
        <v>0</v>
      </c>
      <c r="CN269" s="254">
        <f t="shared" si="361"/>
        <v>0</v>
      </c>
      <c r="CO269" s="254">
        <f t="shared" si="362"/>
        <v>0</v>
      </c>
      <c r="CP269" s="254">
        <f t="shared" si="363"/>
        <v>0</v>
      </c>
      <c r="CQ269" s="254">
        <f t="shared" si="364"/>
        <v>0</v>
      </c>
      <c r="CR269" s="254">
        <f t="shared" si="365"/>
        <v>0</v>
      </c>
      <c r="CS269" s="254">
        <f t="shared" si="366"/>
        <v>0</v>
      </c>
      <c r="CT269" s="254">
        <f t="shared" si="367"/>
        <v>0</v>
      </c>
      <c r="CU269" s="254">
        <f t="shared" si="368"/>
        <v>0</v>
      </c>
      <c r="CV269" s="254">
        <f t="shared" si="369"/>
        <v>0</v>
      </c>
      <c r="CW269" s="254">
        <f t="shared" si="370"/>
        <v>0</v>
      </c>
      <c r="CX269" s="254">
        <f t="shared" si="371"/>
        <v>0</v>
      </c>
      <c r="CY269" s="254">
        <f t="shared" si="372"/>
        <v>0</v>
      </c>
      <c r="CZ269" s="254">
        <f t="shared" si="373"/>
        <v>0</v>
      </c>
      <c r="DA269" s="254">
        <f t="shared" si="374"/>
        <v>0</v>
      </c>
      <c r="DB269" s="254">
        <f t="shared" si="375"/>
        <v>0</v>
      </c>
      <c r="DC269" s="254">
        <f t="shared" si="376"/>
        <v>0</v>
      </c>
      <c r="DD269" s="254">
        <f t="shared" si="377"/>
        <v>0</v>
      </c>
      <c r="DE269" s="254">
        <f t="shared" si="378"/>
        <v>0</v>
      </c>
      <c r="DF269" s="254">
        <f t="shared" si="379"/>
        <v>0</v>
      </c>
      <c r="DG269" s="254">
        <f t="shared" si="380"/>
        <v>0</v>
      </c>
      <c r="DH269" s="254">
        <f t="shared" si="381"/>
        <v>0</v>
      </c>
      <c r="DI269" s="254">
        <f t="shared" si="382"/>
        <v>0</v>
      </c>
      <c r="DJ269" s="254">
        <f t="shared" si="383"/>
        <v>0</v>
      </c>
      <c r="DK269" s="254">
        <f t="shared" si="384"/>
        <v>0</v>
      </c>
      <c r="DL269" s="254">
        <f t="shared" si="385"/>
        <v>0</v>
      </c>
      <c r="DM269" s="254">
        <f t="shared" si="386"/>
        <v>0</v>
      </c>
      <c r="DN269" s="254">
        <f t="shared" si="387"/>
        <v>0</v>
      </c>
      <c r="DO269" s="254">
        <f t="shared" si="388"/>
        <v>0</v>
      </c>
      <c r="DP269" s="254">
        <f t="shared" si="389"/>
        <v>0</v>
      </c>
      <c r="DQ269" s="254">
        <f t="shared" si="390"/>
        <v>0</v>
      </c>
      <c r="DR269" s="254">
        <f t="shared" si="391"/>
        <v>0</v>
      </c>
      <c r="DS269" s="254">
        <f t="shared" si="392"/>
        <v>0</v>
      </c>
      <c r="DT269" s="254">
        <f t="shared" si="393"/>
        <v>0</v>
      </c>
      <c r="DU269" s="254">
        <f t="shared" si="394"/>
        <v>0</v>
      </c>
      <c r="DV269" s="254">
        <f t="shared" si="395"/>
        <v>0</v>
      </c>
    </row>
    <row r="270" spans="1:126" ht="24" customHeight="1">
      <c r="A270" s="11" t="str">
        <f ca="1">IF(AG270&lt;&gt;"OK","",CONCATENATE(TEXT('Front Page'!$F$33,"000"),TEXT('Front Page'!$F$31,"000"),"-",LEFT('Front Page'!$R$53,5),"-",LEFT(D270,1),AJ270, "-",TEXT(B270,"000")))</f>
        <v/>
      </c>
      <c r="B270" s="12" t="str">
        <f>IFERROR(IF(E270="","",MAX(B$17:B269)+1),"")</f>
        <v/>
      </c>
      <c r="C270" s="13"/>
      <c r="D270" s="29" t="str">
        <f t="shared" si="20"/>
        <v>None</v>
      </c>
      <c r="E270" s="29" t="str">
        <f t="shared" si="21"/>
        <v/>
      </c>
      <c r="F270" s="29" t="str">
        <f t="shared" si="22"/>
        <v/>
      </c>
      <c r="G270" s="363"/>
      <c r="H270" s="364"/>
      <c r="I270" s="325" t="str">
        <f t="shared" si="23"/>
        <v>No</v>
      </c>
      <c r="J270" s="314">
        <v>0</v>
      </c>
      <c r="K270" s="312">
        <v>0</v>
      </c>
      <c r="L270" s="312">
        <v>0</v>
      </c>
      <c r="M270" s="312">
        <v>0</v>
      </c>
      <c r="N270" s="312">
        <v>0</v>
      </c>
      <c r="O270" s="312">
        <v>0</v>
      </c>
      <c r="P270" s="312">
        <v>0</v>
      </c>
      <c r="Q270" s="312">
        <v>0</v>
      </c>
      <c r="R270" s="312">
        <v>0</v>
      </c>
      <c r="S270" s="312">
        <v>0</v>
      </c>
      <c r="T270" s="312">
        <v>0</v>
      </c>
      <c r="U270" s="312">
        <v>0</v>
      </c>
      <c r="V270" s="313">
        <v>1</v>
      </c>
      <c r="W270" s="313">
        <v>1</v>
      </c>
      <c r="X270" s="312">
        <v>0</v>
      </c>
      <c r="Y270" s="312">
        <v>0</v>
      </c>
      <c r="Z270" s="312">
        <v>0</v>
      </c>
      <c r="AA270" s="14">
        <v>0</v>
      </c>
      <c r="AB270" s="317"/>
      <c r="AC270" s="15" t="str">
        <f t="shared" si="316"/>
        <v/>
      </c>
      <c r="AD270" s="15" t="str">
        <f t="shared" si="317"/>
        <v/>
      </c>
      <c r="AE270" s="16" t="str">
        <f t="shared" si="318"/>
        <v>0 - 0</v>
      </c>
      <c r="AF270" s="20" t="str">
        <f t="shared" si="396"/>
        <v>Not an offer</v>
      </c>
      <c r="AG270" s="276" t="str">
        <f t="shared" si="345"/>
        <v>Not an Offer</v>
      </c>
      <c r="AH270" s="150"/>
      <c r="AI270" s="254">
        <v>254</v>
      </c>
      <c r="AJ270" s="149" t="str">
        <f t="shared" si="346"/>
        <v>00-TAG</v>
      </c>
      <c r="AK270" s="254" t="b">
        <f t="shared" si="15"/>
        <v>0</v>
      </c>
      <c r="AL270" s="254">
        <f t="shared" si="319"/>
        <v>0</v>
      </c>
      <c r="AM270" s="254">
        <f t="shared" si="347"/>
        <v>0</v>
      </c>
      <c r="AN270" s="288">
        <f t="shared" si="320"/>
        <v>0</v>
      </c>
      <c r="AO270" s="288">
        <f>IF(AND($BU270=$BV270,BU270=AO$13),$J270&amp;$K270&amp;$L270&amp;$M270&amp;$N270&amp;$O270&amp;$P270&amp;$Q270&amp;$R270&amp;$S270&amp;$T270&amp;$U270,IFERROR(MATCH($AN270,AO$17:AO269,0),-1000))</f>
        <v>1</v>
      </c>
      <c r="AP270" s="288">
        <f>IF(AND($BU270=$BV270,BV270=AP$13),$J270&amp;$K270&amp;$L270&amp;$M270&amp;$N270&amp;$O270&amp;$P270&amp;$Q270&amp;$R270&amp;$S270&amp;$T270&amp;$U270,IFERROR(MATCH($AN270,AP$17:AP269,0),-1000))</f>
        <v>1</v>
      </c>
      <c r="AQ270" s="288">
        <f>IF(AND($BU270=$BV270,BW270=AQ$13),$J270&amp;$K270&amp;$L270&amp;$M270&amp;$N270&amp;$O270&amp;$P270&amp;$Q270&amp;$R270&amp;$S270&amp;$T270&amp;$U270,IFERROR(MATCH($AN270,AQ$17:AQ269,0),-1000))</f>
        <v>1</v>
      </c>
      <c r="AR270" s="288">
        <f>IF(AND($BU270=$BV270,BX270=AR$13),$J270&amp;$K270&amp;$L270&amp;$M270&amp;$N270&amp;$O270&amp;$P270&amp;$Q270&amp;$R270&amp;$S270&amp;$T270&amp;$U270,IFERROR(MATCH($AN270,AR$17:AR269,0),-1000))</f>
        <v>1</v>
      </c>
      <c r="AS270" s="254">
        <f t="shared" si="311"/>
        <v>0</v>
      </c>
      <c r="AT270" s="261" t="str">
        <f t="shared" si="321"/>
        <v/>
      </c>
      <c r="AU270" s="254" t="str">
        <f t="shared" si="322"/>
        <v/>
      </c>
      <c r="AV270" s="254" t="str">
        <f t="shared" si="323"/>
        <v/>
      </c>
      <c r="AW270" s="254" t="str">
        <f t="shared" si="324"/>
        <v/>
      </c>
      <c r="AX270" s="254" t="str">
        <f t="shared" si="325"/>
        <v/>
      </c>
      <c r="AY270" s="254" t="str">
        <f t="shared" si="326"/>
        <v/>
      </c>
      <c r="AZ270" s="254" t="str">
        <f t="shared" si="327"/>
        <v/>
      </c>
      <c r="BA270" s="254" t="str">
        <f t="shared" si="328"/>
        <v/>
      </c>
      <c r="BB270" s="254" t="str">
        <f t="shared" si="329"/>
        <v/>
      </c>
      <c r="BC270" s="254" t="str">
        <f t="shared" si="330"/>
        <v/>
      </c>
      <c r="BD270" s="254" t="str">
        <f t="shared" si="331"/>
        <v/>
      </c>
      <c r="BE270" s="262" t="str">
        <f t="shared" si="332"/>
        <v/>
      </c>
      <c r="BF270" s="263" t="str">
        <f t="shared" si="333"/>
        <v/>
      </c>
      <c r="BG270" s="254" t="str">
        <f t="shared" si="334"/>
        <v/>
      </c>
      <c r="BH270" s="254" t="str">
        <f t="shared" si="335"/>
        <v/>
      </c>
      <c r="BI270" s="254" t="str">
        <f t="shared" si="336"/>
        <v/>
      </c>
      <c r="BJ270" s="254" t="str">
        <f t="shared" si="337"/>
        <v/>
      </c>
      <c r="BK270" s="254" t="str">
        <f t="shared" si="338"/>
        <v/>
      </c>
      <c r="BL270" s="254" t="str">
        <f t="shared" si="339"/>
        <v/>
      </c>
      <c r="BM270" s="254" t="str">
        <f t="shared" si="340"/>
        <v/>
      </c>
      <c r="BN270" s="254" t="str">
        <f t="shared" si="341"/>
        <v/>
      </c>
      <c r="BO270" s="254" t="str">
        <f t="shared" si="342"/>
        <v/>
      </c>
      <c r="BP270" s="254" t="str">
        <f t="shared" si="343"/>
        <v/>
      </c>
      <c r="BQ270" s="264" t="str">
        <f t="shared" si="344"/>
        <v/>
      </c>
      <c r="BR270" s="261" t="str">
        <f t="shared" si="56"/>
        <v/>
      </c>
      <c r="BS270" s="254" t="str">
        <f t="shared" si="57"/>
        <v/>
      </c>
      <c r="BT270" s="254" t="str">
        <f t="shared" si="312"/>
        <v/>
      </c>
      <c r="BU270" s="265" t="str">
        <f t="shared" si="313"/>
        <v/>
      </c>
      <c r="BV270" s="263" t="str">
        <f t="shared" si="58"/>
        <v/>
      </c>
      <c r="BW270" s="254" t="str">
        <f t="shared" si="314"/>
        <v/>
      </c>
      <c r="BX270" s="254" t="str">
        <f t="shared" si="315"/>
        <v/>
      </c>
      <c r="BY270" s="264" t="str">
        <f t="shared" si="59"/>
        <v/>
      </c>
      <c r="BZ270" s="254" t="str">
        <f t="shared" si="60"/>
        <v/>
      </c>
      <c r="CA270" s="254">
        <f t="shared" si="348"/>
        <v>0</v>
      </c>
      <c r="CB270" s="254">
        <f t="shared" si="349"/>
        <v>0</v>
      </c>
      <c r="CC270" s="254">
        <f t="shared" si="350"/>
        <v>0</v>
      </c>
      <c r="CD270" s="254">
        <f t="shared" si="351"/>
        <v>0</v>
      </c>
      <c r="CE270" s="254">
        <f t="shared" si="352"/>
        <v>0</v>
      </c>
      <c r="CF270" s="254">
        <f t="shared" si="353"/>
        <v>0</v>
      </c>
      <c r="CG270" s="254">
        <f t="shared" si="354"/>
        <v>0</v>
      </c>
      <c r="CH270" s="254">
        <f t="shared" si="355"/>
        <v>0</v>
      </c>
      <c r="CI270" s="254">
        <f t="shared" si="356"/>
        <v>0</v>
      </c>
      <c r="CJ270" s="254">
        <f t="shared" si="357"/>
        <v>0</v>
      </c>
      <c r="CK270" s="254">
        <f t="shared" si="358"/>
        <v>0</v>
      </c>
      <c r="CL270" s="254">
        <f t="shared" si="359"/>
        <v>0</v>
      </c>
      <c r="CM270" s="254">
        <f t="shared" si="360"/>
        <v>0</v>
      </c>
      <c r="CN270" s="254">
        <f t="shared" si="361"/>
        <v>0</v>
      </c>
      <c r="CO270" s="254">
        <f t="shared" si="362"/>
        <v>0</v>
      </c>
      <c r="CP270" s="254">
        <f t="shared" si="363"/>
        <v>0</v>
      </c>
      <c r="CQ270" s="254">
        <f t="shared" si="364"/>
        <v>0</v>
      </c>
      <c r="CR270" s="254">
        <f t="shared" si="365"/>
        <v>0</v>
      </c>
      <c r="CS270" s="254">
        <f t="shared" si="366"/>
        <v>0</v>
      </c>
      <c r="CT270" s="254">
        <f t="shared" si="367"/>
        <v>0</v>
      </c>
      <c r="CU270" s="254">
        <f t="shared" si="368"/>
        <v>0</v>
      </c>
      <c r="CV270" s="254">
        <f t="shared" si="369"/>
        <v>0</v>
      </c>
      <c r="CW270" s="254">
        <f t="shared" si="370"/>
        <v>0</v>
      </c>
      <c r="CX270" s="254">
        <f t="shared" si="371"/>
        <v>0</v>
      </c>
      <c r="CY270" s="254">
        <f t="shared" si="372"/>
        <v>0</v>
      </c>
      <c r="CZ270" s="254">
        <f t="shared" si="373"/>
        <v>0</v>
      </c>
      <c r="DA270" s="254">
        <f t="shared" si="374"/>
        <v>0</v>
      </c>
      <c r="DB270" s="254">
        <f t="shared" si="375"/>
        <v>0</v>
      </c>
      <c r="DC270" s="254">
        <f t="shared" si="376"/>
        <v>0</v>
      </c>
      <c r="DD270" s="254">
        <f t="shared" si="377"/>
        <v>0</v>
      </c>
      <c r="DE270" s="254">
        <f t="shared" si="378"/>
        <v>0</v>
      </c>
      <c r="DF270" s="254">
        <f t="shared" si="379"/>
        <v>0</v>
      </c>
      <c r="DG270" s="254">
        <f t="shared" si="380"/>
        <v>0</v>
      </c>
      <c r="DH270" s="254">
        <f t="shared" si="381"/>
        <v>0</v>
      </c>
      <c r="DI270" s="254">
        <f t="shared" si="382"/>
        <v>0</v>
      </c>
      <c r="DJ270" s="254">
        <f t="shared" si="383"/>
        <v>0</v>
      </c>
      <c r="DK270" s="254">
        <f t="shared" si="384"/>
        <v>0</v>
      </c>
      <c r="DL270" s="254">
        <f t="shared" si="385"/>
        <v>0</v>
      </c>
      <c r="DM270" s="254">
        <f t="shared" si="386"/>
        <v>0</v>
      </c>
      <c r="DN270" s="254">
        <f t="shared" si="387"/>
        <v>0</v>
      </c>
      <c r="DO270" s="254">
        <f t="shared" si="388"/>
        <v>0</v>
      </c>
      <c r="DP270" s="254">
        <f t="shared" si="389"/>
        <v>0</v>
      </c>
      <c r="DQ270" s="254">
        <f t="shared" si="390"/>
        <v>0</v>
      </c>
      <c r="DR270" s="254">
        <f t="shared" si="391"/>
        <v>0</v>
      </c>
      <c r="DS270" s="254">
        <f t="shared" si="392"/>
        <v>0</v>
      </c>
      <c r="DT270" s="254">
        <f t="shared" si="393"/>
        <v>0</v>
      </c>
      <c r="DU270" s="254">
        <f t="shared" si="394"/>
        <v>0</v>
      </c>
      <c r="DV270" s="254">
        <f t="shared" si="395"/>
        <v>0</v>
      </c>
    </row>
    <row r="271" spans="1:126" ht="24" customHeight="1">
      <c r="A271" s="11" t="str">
        <f ca="1">IF(AG271&lt;&gt;"OK","",CONCATENATE(TEXT('Front Page'!$F$33,"000"),TEXT('Front Page'!$F$31,"000"),"-",LEFT('Front Page'!$R$53,5),"-",LEFT(D271,1),AJ271, "-",TEXT(B271,"000")))</f>
        <v/>
      </c>
      <c r="B271" s="12" t="str">
        <f>IFERROR(IF(E271="","",MAX(B$17:B270)+1),"")</f>
        <v/>
      </c>
      <c r="C271" s="13"/>
      <c r="D271" s="29" t="str">
        <f t="shared" si="20"/>
        <v>None</v>
      </c>
      <c r="E271" s="29" t="str">
        <f t="shared" si="21"/>
        <v/>
      </c>
      <c r="F271" s="29" t="str">
        <f t="shared" si="22"/>
        <v/>
      </c>
      <c r="G271" s="363"/>
      <c r="H271" s="364"/>
      <c r="I271" s="325" t="str">
        <f t="shared" si="23"/>
        <v>No</v>
      </c>
      <c r="J271" s="314">
        <v>0</v>
      </c>
      <c r="K271" s="312">
        <v>0</v>
      </c>
      <c r="L271" s="312">
        <v>0</v>
      </c>
      <c r="M271" s="312">
        <v>0</v>
      </c>
      <c r="N271" s="312">
        <v>0</v>
      </c>
      <c r="O271" s="312">
        <v>0</v>
      </c>
      <c r="P271" s="312">
        <v>0</v>
      </c>
      <c r="Q271" s="312">
        <v>0</v>
      </c>
      <c r="R271" s="312">
        <v>0</v>
      </c>
      <c r="S271" s="312">
        <v>0</v>
      </c>
      <c r="T271" s="312">
        <v>0</v>
      </c>
      <c r="U271" s="312">
        <v>0</v>
      </c>
      <c r="V271" s="313">
        <v>1</v>
      </c>
      <c r="W271" s="313">
        <v>1</v>
      </c>
      <c r="X271" s="312">
        <v>0</v>
      </c>
      <c r="Y271" s="312">
        <v>0</v>
      </c>
      <c r="Z271" s="312">
        <v>0</v>
      </c>
      <c r="AA271" s="14">
        <v>0</v>
      </c>
      <c r="AB271" s="317"/>
      <c r="AC271" s="15" t="str">
        <f t="shared" si="316"/>
        <v/>
      </c>
      <c r="AD271" s="15" t="str">
        <f t="shared" si="317"/>
        <v/>
      </c>
      <c r="AE271" s="16" t="str">
        <f t="shared" si="318"/>
        <v>0 - 0</v>
      </c>
      <c r="AF271" s="20" t="str">
        <f t="shared" si="396"/>
        <v>Not an offer</v>
      </c>
      <c r="AG271" s="276" t="str">
        <f t="shared" si="345"/>
        <v>Not an Offer</v>
      </c>
      <c r="AH271" s="150"/>
      <c r="AI271" s="254">
        <v>255</v>
      </c>
      <c r="AJ271" s="149" t="str">
        <f t="shared" si="346"/>
        <v>00-TAG</v>
      </c>
      <c r="AK271" s="254" t="b">
        <f t="shared" si="15"/>
        <v>0</v>
      </c>
      <c r="AL271" s="254">
        <f t="shared" si="319"/>
        <v>0</v>
      </c>
      <c r="AM271" s="254">
        <f t="shared" si="347"/>
        <v>0</v>
      </c>
      <c r="AN271" s="288">
        <f t="shared" si="320"/>
        <v>0</v>
      </c>
      <c r="AO271" s="288">
        <f>IF(AND($BU271=$BV271,BU271=AO$13),$J271&amp;$K271&amp;$L271&amp;$M271&amp;$N271&amp;$O271&amp;$P271&amp;$Q271&amp;$R271&amp;$S271&amp;$T271&amp;$U271,IFERROR(MATCH($AN271,AO$17:AO270,0),-1000))</f>
        <v>1</v>
      </c>
      <c r="AP271" s="288">
        <f>IF(AND($BU271=$BV271,BV271=AP$13),$J271&amp;$K271&amp;$L271&amp;$M271&amp;$N271&amp;$O271&amp;$P271&amp;$Q271&amp;$R271&amp;$S271&amp;$T271&amp;$U271,IFERROR(MATCH($AN271,AP$17:AP270,0),-1000))</f>
        <v>1</v>
      </c>
      <c r="AQ271" s="288">
        <f>IF(AND($BU271=$BV271,BW271=AQ$13),$J271&amp;$K271&amp;$L271&amp;$M271&amp;$N271&amp;$O271&amp;$P271&amp;$Q271&amp;$R271&amp;$S271&amp;$T271&amp;$U271,IFERROR(MATCH($AN271,AQ$17:AQ270,0),-1000))</f>
        <v>1</v>
      </c>
      <c r="AR271" s="288">
        <f>IF(AND($BU271=$BV271,BX271=AR$13),$J271&amp;$K271&amp;$L271&amp;$M271&amp;$N271&amp;$O271&amp;$P271&amp;$Q271&amp;$R271&amp;$S271&amp;$T271&amp;$U271,IFERROR(MATCH($AN271,AR$17:AR270,0),-1000))</f>
        <v>1</v>
      </c>
      <c r="AS271" s="254">
        <f t="shared" si="311"/>
        <v>0</v>
      </c>
      <c r="AT271" s="261" t="str">
        <f t="shared" si="321"/>
        <v/>
      </c>
      <c r="AU271" s="254" t="str">
        <f t="shared" si="322"/>
        <v/>
      </c>
      <c r="AV271" s="254" t="str">
        <f t="shared" si="323"/>
        <v/>
      </c>
      <c r="AW271" s="254" t="str">
        <f t="shared" si="324"/>
        <v/>
      </c>
      <c r="AX271" s="254" t="str">
        <f t="shared" si="325"/>
        <v/>
      </c>
      <c r="AY271" s="254" t="str">
        <f t="shared" si="326"/>
        <v/>
      </c>
      <c r="AZ271" s="254" t="str">
        <f t="shared" si="327"/>
        <v/>
      </c>
      <c r="BA271" s="254" t="str">
        <f t="shared" si="328"/>
        <v/>
      </c>
      <c r="BB271" s="254" t="str">
        <f t="shared" si="329"/>
        <v/>
      </c>
      <c r="BC271" s="254" t="str">
        <f t="shared" si="330"/>
        <v/>
      </c>
      <c r="BD271" s="254" t="str">
        <f t="shared" si="331"/>
        <v/>
      </c>
      <c r="BE271" s="262" t="str">
        <f t="shared" si="332"/>
        <v/>
      </c>
      <c r="BF271" s="263" t="str">
        <f t="shared" si="333"/>
        <v/>
      </c>
      <c r="BG271" s="254" t="str">
        <f t="shared" si="334"/>
        <v/>
      </c>
      <c r="BH271" s="254" t="str">
        <f t="shared" si="335"/>
        <v/>
      </c>
      <c r="BI271" s="254" t="str">
        <f t="shared" si="336"/>
        <v/>
      </c>
      <c r="BJ271" s="254" t="str">
        <f t="shared" si="337"/>
        <v/>
      </c>
      <c r="BK271" s="254" t="str">
        <f t="shared" si="338"/>
        <v/>
      </c>
      <c r="BL271" s="254" t="str">
        <f t="shared" si="339"/>
        <v/>
      </c>
      <c r="BM271" s="254" t="str">
        <f t="shared" si="340"/>
        <v/>
      </c>
      <c r="BN271" s="254" t="str">
        <f t="shared" si="341"/>
        <v/>
      </c>
      <c r="BO271" s="254" t="str">
        <f t="shared" si="342"/>
        <v/>
      </c>
      <c r="BP271" s="254" t="str">
        <f t="shared" si="343"/>
        <v/>
      </c>
      <c r="BQ271" s="264" t="str">
        <f t="shared" si="344"/>
        <v/>
      </c>
      <c r="BR271" s="261" t="str">
        <f t="shared" si="56"/>
        <v/>
      </c>
      <c r="BS271" s="254" t="str">
        <f t="shared" si="57"/>
        <v/>
      </c>
      <c r="BT271" s="254" t="str">
        <f t="shared" si="312"/>
        <v/>
      </c>
      <c r="BU271" s="265" t="str">
        <f t="shared" si="313"/>
        <v/>
      </c>
      <c r="BV271" s="263" t="str">
        <f t="shared" si="58"/>
        <v/>
      </c>
      <c r="BW271" s="254" t="str">
        <f t="shared" si="314"/>
        <v/>
      </c>
      <c r="BX271" s="254" t="str">
        <f t="shared" si="315"/>
        <v/>
      </c>
      <c r="BY271" s="264" t="str">
        <f t="shared" si="59"/>
        <v/>
      </c>
      <c r="BZ271" s="254" t="str">
        <f t="shared" si="60"/>
        <v/>
      </c>
      <c r="CA271" s="254">
        <f t="shared" si="348"/>
        <v>0</v>
      </c>
      <c r="CB271" s="254">
        <f t="shared" si="349"/>
        <v>0</v>
      </c>
      <c r="CC271" s="254">
        <f t="shared" si="350"/>
        <v>0</v>
      </c>
      <c r="CD271" s="254">
        <f t="shared" si="351"/>
        <v>0</v>
      </c>
      <c r="CE271" s="254">
        <f t="shared" si="352"/>
        <v>0</v>
      </c>
      <c r="CF271" s="254">
        <f t="shared" si="353"/>
        <v>0</v>
      </c>
      <c r="CG271" s="254">
        <f t="shared" si="354"/>
        <v>0</v>
      </c>
      <c r="CH271" s="254">
        <f t="shared" si="355"/>
        <v>0</v>
      </c>
      <c r="CI271" s="254">
        <f t="shared" si="356"/>
        <v>0</v>
      </c>
      <c r="CJ271" s="254">
        <f t="shared" si="357"/>
        <v>0</v>
      </c>
      <c r="CK271" s="254">
        <f t="shared" si="358"/>
        <v>0</v>
      </c>
      <c r="CL271" s="254">
        <f t="shared" si="359"/>
        <v>0</v>
      </c>
      <c r="CM271" s="254">
        <f t="shared" si="360"/>
        <v>0</v>
      </c>
      <c r="CN271" s="254">
        <f t="shared" si="361"/>
        <v>0</v>
      </c>
      <c r="CO271" s="254">
        <f t="shared" si="362"/>
        <v>0</v>
      </c>
      <c r="CP271" s="254">
        <f t="shared" si="363"/>
        <v>0</v>
      </c>
      <c r="CQ271" s="254">
        <f t="shared" si="364"/>
        <v>0</v>
      </c>
      <c r="CR271" s="254">
        <f t="shared" si="365"/>
        <v>0</v>
      </c>
      <c r="CS271" s="254">
        <f t="shared" si="366"/>
        <v>0</v>
      </c>
      <c r="CT271" s="254">
        <f t="shared" si="367"/>
        <v>0</v>
      </c>
      <c r="CU271" s="254">
        <f t="shared" si="368"/>
        <v>0</v>
      </c>
      <c r="CV271" s="254">
        <f t="shared" si="369"/>
        <v>0</v>
      </c>
      <c r="CW271" s="254">
        <f t="shared" si="370"/>
        <v>0</v>
      </c>
      <c r="CX271" s="254">
        <f t="shared" si="371"/>
        <v>0</v>
      </c>
      <c r="CY271" s="254">
        <f t="shared" si="372"/>
        <v>0</v>
      </c>
      <c r="CZ271" s="254">
        <f t="shared" si="373"/>
        <v>0</v>
      </c>
      <c r="DA271" s="254">
        <f t="shared" si="374"/>
        <v>0</v>
      </c>
      <c r="DB271" s="254">
        <f t="shared" si="375"/>
        <v>0</v>
      </c>
      <c r="DC271" s="254">
        <f t="shared" si="376"/>
        <v>0</v>
      </c>
      <c r="DD271" s="254">
        <f t="shared" si="377"/>
        <v>0</v>
      </c>
      <c r="DE271" s="254">
        <f t="shared" si="378"/>
        <v>0</v>
      </c>
      <c r="DF271" s="254">
        <f t="shared" si="379"/>
        <v>0</v>
      </c>
      <c r="DG271" s="254">
        <f t="shared" si="380"/>
        <v>0</v>
      </c>
      <c r="DH271" s="254">
        <f t="shared" si="381"/>
        <v>0</v>
      </c>
      <c r="DI271" s="254">
        <f t="shared" si="382"/>
        <v>0</v>
      </c>
      <c r="DJ271" s="254">
        <f t="shared" si="383"/>
        <v>0</v>
      </c>
      <c r="DK271" s="254">
        <f t="shared" si="384"/>
        <v>0</v>
      </c>
      <c r="DL271" s="254">
        <f t="shared" si="385"/>
        <v>0</v>
      </c>
      <c r="DM271" s="254">
        <f t="shared" si="386"/>
        <v>0</v>
      </c>
      <c r="DN271" s="254">
        <f t="shared" si="387"/>
        <v>0</v>
      </c>
      <c r="DO271" s="254">
        <f t="shared" si="388"/>
        <v>0</v>
      </c>
      <c r="DP271" s="254">
        <f t="shared" si="389"/>
        <v>0</v>
      </c>
      <c r="DQ271" s="254">
        <f t="shared" si="390"/>
        <v>0</v>
      </c>
      <c r="DR271" s="254">
        <f t="shared" si="391"/>
        <v>0</v>
      </c>
      <c r="DS271" s="254">
        <f t="shared" si="392"/>
        <v>0</v>
      </c>
      <c r="DT271" s="254">
        <f t="shared" si="393"/>
        <v>0</v>
      </c>
      <c r="DU271" s="254">
        <f t="shared" si="394"/>
        <v>0</v>
      </c>
      <c r="DV271" s="254">
        <f t="shared" si="395"/>
        <v>0</v>
      </c>
    </row>
    <row r="272" spans="1:126" ht="24" customHeight="1">
      <c r="A272" s="11" t="str">
        <f ca="1">IF(AG272&lt;&gt;"OK","",CONCATENATE(TEXT('Front Page'!$F$33,"000"),TEXT('Front Page'!$F$31,"000"),"-",LEFT('Front Page'!$R$53,5),"-",LEFT(D272,1),AJ272, "-",TEXT(B272,"000")))</f>
        <v/>
      </c>
      <c r="B272" s="12" t="str">
        <f>IFERROR(IF(E272="","",MAX(B$17:B271)+1),"")</f>
        <v/>
      </c>
      <c r="C272" s="13"/>
      <c r="D272" s="29" t="str">
        <f t="shared" si="20"/>
        <v>None</v>
      </c>
      <c r="E272" s="29" t="str">
        <f t="shared" si="21"/>
        <v/>
      </c>
      <c r="F272" s="29" t="str">
        <f t="shared" si="22"/>
        <v/>
      </c>
      <c r="G272" s="363"/>
      <c r="H272" s="364"/>
      <c r="I272" s="325" t="str">
        <f t="shared" si="23"/>
        <v>No</v>
      </c>
      <c r="J272" s="314">
        <v>0</v>
      </c>
      <c r="K272" s="312">
        <v>0</v>
      </c>
      <c r="L272" s="312">
        <v>0</v>
      </c>
      <c r="M272" s="312">
        <v>0</v>
      </c>
      <c r="N272" s="312">
        <v>0</v>
      </c>
      <c r="O272" s="312">
        <v>0</v>
      </c>
      <c r="P272" s="312">
        <v>0</v>
      </c>
      <c r="Q272" s="312">
        <v>0</v>
      </c>
      <c r="R272" s="312">
        <v>0</v>
      </c>
      <c r="S272" s="312">
        <v>0</v>
      </c>
      <c r="T272" s="312">
        <v>0</v>
      </c>
      <c r="U272" s="312">
        <v>0</v>
      </c>
      <c r="V272" s="313">
        <v>1</v>
      </c>
      <c r="W272" s="313">
        <v>1</v>
      </c>
      <c r="X272" s="312">
        <v>0</v>
      </c>
      <c r="Y272" s="312">
        <v>0</v>
      </c>
      <c r="Z272" s="312">
        <v>0</v>
      </c>
      <c r="AA272" s="14">
        <v>0</v>
      </c>
      <c r="AB272" s="317"/>
      <c r="AC272" s="15" t="str">
        <f t="shared" si="316"/>
        <v/>
      </c>
      <c r="AD272" s="15" t="str">
        <f t="shared" si="317"/>
        <v/>
      </c>
      <c r="AE272" s="16" t="str">
        <f t="shared" si="318"/>
        <v>0 - 0</v>
      </c>
      <c r="AF272" s="20" t="str">
        <f t="shared" si="396"/>
        <v>Not an offer</v>
      </c>
      <c r="AG272" s="276" t="str">
        <f t="shared" si="345"/>
        <v>Not an Offer</v>
      </c>
      <c r="AH272" s="150"/>
      <c r="AI272" s="254">
        <v>256</v>
      </c>
      <c r="AJ272" s="149" t="str">
        <f t="shared" si="346"/>
        <v>00-TAG</v>
      </c>
      <c r="AK272" s="254" t="b">
        <f t="shared" si="15"/>
        <v>0</v>
      </c>
      <c r="AL272" s="254">
        <f t="shared" si="319"/>
        <v>0</v>
      </c>
      <c r="AM272" s="254">
        <f t="shared" si="347"/>
        <v>0</v>
      </c>
      <c r="AN272" s="288">
        <f t="shared" si="320"/>
        <v>0</v>
      </c>
      <c r="AO272" s="288">
        <f>IF(AND($BU272=$BV272,BU272=AO$13),$J272&amp;$K272&amp;$L272&amp;$M272&amp;$N272&amp;$O272&amp;$P272&amp;$Q272&amp;$R272&amp;$S272&amp;$T272&amp;$U272,IFERROR(MATCH($AN272,AO$17:AO271,0),-1000))</f>
        <v>1</v>
      </c>
      <c r="AP272" s="288">
        <f>IF(AND($BU272=$BV272,BV272=AP$13),$J272&amp;$K272&amp;$L272&amp;$M272&amp;$N272&amp;$O272&amp;$P272&amp;$Q272&amp;$R272&amp;$S272&amp;$T272&amp;$U272,IFERROR(MATCH($AN272,AP$17:AP271,0),-1000))</f>
        <v>1</v>
      </c>
      <c r="AQ272" s="288">
        <f>IF(AND($BU272=$BV272,BW272=AQ$13),$J272&amp;$K272&amp;$L272&amp;$M272&amp;$N272&amp;$O272&amp;$P272&amp;$Q272&amp;$R272&amp;$S272&amp;$T272&amp;$U272,IFERROR(MATCH($AN272,AQ$17:AQ271,0),-1000))</f>
        <v>1</v>
      </c>
      <c r="AR272" s="288">
        <f>IF(AND($BU272=$BV272,BX272=AR$13),$J272&amp;$K272&amp;$L272&amp;$M272&amp;$N272&amp;$O272&amp;$P272&amp;$Q272&amp;$R272&amp;$S272&amp;$T272&amp;$U272,IFERROR(MATCH($AN272,AR$17:AR271,0),-1000))</f>
        <v>1</v>
      </c>
      <c r="AS272" s="254">
        <f t="shared" si="311"/>
        <v>0</v>
      </c>
      <c r="AT272" s="261" t="str">
        <f t="shared" si="321"/>
        <v/>
      </c>
      <c r="AU272" s="254" t="str">
        <f t="shared" si="322"/>
        <v/>
      </c>
      <c r="AV272" s="254" t="str">
        <f t="shared" si="323"/>
        <v/>
      </c>
      <c r="AW272" s="254" t="str">
        <f t="shared" si="324"/>
        <v/>
      </c>
      <c r="AX272" s="254" t="str">
        <f t="shared" si="325"/>
        <v/>
      </c>
      <c r="AY272" s="254" t="str">
        <f t="shared" si="326"/>
        <v/>
      </c>
      <c r="AZ272" s="254" t="str">
        <f t="shared" si="327"/>
        <v/>
      </c>
      <c r="BA272" s="254" t="str">
        <f t="shared" si="328"/>
        <v/>
      </c>
      <c r="BB272" s="254" t="str">
        <f t="shared" si="329"/>
        <v/>
      </c>
      <c r="BC272" s="254" t="str">
        <f t="shared" si="330"/>
        <v/>
      </c>
      <c r="BD272" s="254" t="str">
        <f t="shared" si="331"/>
        <v/>
      </c>
      <c r="BE272" s="262" t="str">
        <f t="shared" si="332"/>
        <v/>
      </c>
      <c r="BF272" s="263" t="str">
        <f t="shared" si="333"/>
        <v/>
      </c>
      <c r="BG272" s="254" t="str">
        <f t="shared" si="334"/>
        <v/>
      </c>
      <c r="BH272" s="254" t="str">
        <f t="shared" si="335"/>
        <v/>
      </c>
      <c r="BI272" s="254" t="str">
        <f t="shared" si="336"/>
        <v/>
      </c>
      <c r="BJ272" s="254" t="str">
        <f t="shared" si="337"/>
        <v/>
      </c>
      <c r="BK272" s="254" t="str">
        <f t="shared" si="338"/>
        <v/>
      </c>
      <c r="BL272" s="254" t="str">
        <f t="shared" si="339"/>
        <v/>
      </c>
      <c r="BM272" s="254" t="str">
        <f t="shared" si="340"/>
        <v/>
      </c>
      <c r="BN272" s="254" t="str">
        <f t="shared" si="341"/>
        <v/>
      </c>
      <c r="BO272" s="254" t="str">
        <f t="shared" si="342"/>
        <v/>
      </c>
      <c r="BP272" s="254" t="str">
        <f t="shared" si="343"/>
        <v/>
      </c>
      <c r="BQ272" s="264" t="str">
        <f t="shared" si="344"/>
        <v/>
      </c>
      <c r="BR272" s="261" t="str">
        <f t="shared" si="56"/>
        <v/>
      </c>
      <c r="BS272" s="254" t="str">
        <f t="shared" si="57"/>
        <v/>
      </c>
      <c r="BT272" s="254" t="str">
        <f t="shared" si="312"/>
        <v/>
      </c>
      <c r="BU272" s="265" t="str">
        <f t="shared" si="313"/>
        <v/>
      </c>
      <c r="BV272" s="263" t="str">
        <f t="shared" si="58"/>
        <v/>
      </c>
      <c r="BW272" s="254" t="str">
        <f t="shared" si="314"/>
        <v/>
      </c>
      <c r="BX272" s="254" t="str">
        <f t="shared" si="315"/>
        <v/>
      </c>
      <c r="BY272" s="264" t="str">
        <f t="shared" si="59"/>
        <v/>
      </c>
      <c r="BZ272" s="254" t="str">
        <f t="shared" si="60"/>
        <v/>
      </c>
      <c r="CA272" s="254">
        <f t="shared" si="348"/>
        <v>0</v>
      </c>
      <c r="CB272" s="254">
        <f t="shared" si="349"/>
        <v>0</v>
      </c>
      <c r="CC272" s="254">
        <f t="shared" si="350"/>
        <v>0</v>
      </c>
      <c r="CD272" s="254">
        <f t="shared" si="351"/>
        <v>0</v>
      </c>
      <c r="CE272" s="254">
        <f t="shared" si="352"/>
        <v>0</v>
      </c>
      <c r="CF272" s="254">
        <f t="shared" si="353"/>
        <v>0</v>
      </c>
      <c r="CG272" s="254">
        <f t="shared" si="354"/>
        <v>0</v>
      </c>
      <c r="CH272" s="254">
        <f t="shared" si="355"/>
        <v>0</v>
      </c>
      <c r="CI272" s="254">
        <f t="shared" si="356"/>
        <v>0</v>
      </c>
      <c r="CJ272" s="254">
        <f t="shared" si="357"/>
        <v>0</v>
      </c>
      <c r="CK272" s="254">
        <f t="shared" si="358"/>
        <v>0</v>
      </c>
      <c r="CL272" s="254">
        <f t="shared" si="359"/>
        <v>0</v>
      </c>
      <c r="CM272" s="254">
        <f t="shared" si="360"/>
        <v>0</v>
      </c>
      <c r="CN272" s="254">
        <f t="shared" si="361"/>
        <v>0</v>
      </c>
      <c r="CO272" s="254">
        <f t="shared" si="362"/>
        <v>0</v>
      </c>
      <c r="CP272" s="254">
        <f t="shared" si="363"/>
        <v>0</v>
      </c>
      <c r="CQ272" s="254">
        <f t="shared" si="364"/>
        <v>0</v>
      </c>
      <c r="CR272" s="254">
        <f t="shared" si="365"/>
        <v>0</v>
      </c>
      <c r="CS272" s="254">
        <f t="shared" si="366"/>
        <v>0</v>
      </c>
      <c r="CT272" s="254">
        <f t="shared" si="367"/>
        <v>0</v>
      </c>
      <c r="CU272" s="254">
        <f t="shared" si="368"/>
        <v>0</v>
      </c>
      <c r="CV272" s="254">
        <f t="shared" si="369"/>
        <v>0</v>
      </c>
      <c r="CW272" s="254">
        <f t="shared" si="370"/>
        <v>0</v>
      </c>
      <c r="CX272" s="254">
        <f t="shared" si="371"/>
        <v>0</v>
      </c>
      <c r="CY272" s="254">
        <f t="shared" si="372"/>
        <v>0</v>
      </c>
      <c r="CZ272" s="254">
        <f t="shared" si="373"/>
        <v>0</v>
      </c>
      <c r="DA272" s="254">
        <f t="shared" si="374"/>
        <v>0</v>
      </c>
      <c r="DB272" s="254">
        <f t="shared" si="375"/>
        <v>0</v>
      </c>
      <c r="DC272" s="254">
        <f t="shared" si="376"/>
        <v>0</v>
      </c>
      <c r="DD272" s="254">
        <f t="shared" si="377"/>
        <v>0</v>
      </c>
      <c r="DE272" s="254">
        <f t="shared" si="378"/>
        <v>0</v>
      </c>
      <c r="DF272" s="254">
        <f t="shared" si="379"/>
        <v>0</v>
      </c>
      <c r="DG272" s="254">
        <f t="shared" si="380"/>
        <v>0</v>
      </c>
      <c r="DH272" s="254">
        <f t="shared" si="381"/>
        <v>0</v>
      </c>
      <c r="DI272" s="254">
        <f t="shared" si="382"/>
        <v>0</v>
      </c>
      <c r="DJ272" s="254">
        <f t="shared" si="383"/>
        <v>0</v>
      </c>
      <c r="DK272" s="254">
        <f t="shared" si="384"/>
        <v>0</v>
      </c>
      <c r="DL272" s="254">
        <f t="shared" si="385"/>
        <v>0</v>
      </c>
      <c r="DM272" s="254">
        <f t="shared" si="386"/>
        <v>0</v>
      </c>
      <c r="DN272" s="254">
        <f t="shared" si="387"/>
        <v>0</v>
      </c>
      <c r="DO272" s="254">
        <f t="shared" si="388"/>
        <v>0</v>
      </c>
      <c r="DP272" s="254">
        <f t="shared" si="389"/>
        <v>0</v>
      </c>
      <c r="DQ272" s="254">
        <f t="shared" si="390"/>
        <v>0</v>
      </c>
      <c r="DR272" s="254">
        <f t="shared" si="391"/>
        <v>0</v>
      </c>
      <c r="DS272" s="254">
        <f t="shared" si="392"/>
        <v>0</v>
      </c>
      <c r="DT272" s="254">
        <f t="shared" si="393"/>
        <v>0</v>
      </c>
      <c r="DU272" s="254">
        <f t="shared" si="394"/>
        <v>0</v>
      </c>
      <c r="DV272" s="254">
        <f t="shared" si="395"/>
        <v>0</v>
      </c>
    </row>
    <row r="273" spans="1:126" ht="24" customHeight="1">
      <c r="A273" s="11" t="str">
        <f ca="1">IF(AG273&lt;&gt;"OK","",CONCATENATE(TEXT('Front Page'!$F$33,"000"),TEXT('Front Page'!$F$31,"000"),"-",LEFT('Front Page'!$R$53,5),"-",LEFT(D273,1),AJ273, "-",TEXT(B273,"000")))</f>
        <v/>
      </c>
      <c r="B273" s="12" t="str">
        <f>IFERROR(IF(E273="","",MAX(B$17:B272)+1),"")</f>
        <v/>
      </c>
      <c r="C273" s="13"/>
      <c r="D273" s="29" t="str">
        <f t="shared" si="20"/>
        <v>None</v>
      </c>
      <c r="E273" s="29" t="str">
        <f t="shared" si="21"/>
        <v/>
      </c>
      <c r="F273" s="29" t="str">
        <f t="shared" si="22"/>
        <v/>
      </c>
      <c r="G273" s="363"/>
      <c r="H273" s="364"/>
      <c r="I273" s="325" t="str">
        <f t="shared" si="23"/>
        <v>No</v>
      </c>
      <c r="J273" s="314">
        <v>0</v>
      </c>
      <c r="K273" s="312">
        <v>0</v>
      </c>
      <c r="L273" s="312">
        <v>0</v>
      </c>
      <c r="M273" s="312">
        <v>0</v>
      </c>
      <c r="N273" s="312">
        <v>0</v>
      </c>
      <c r="O273" s="312">
        <v>0</v>
      </c>
      <c r="P273" s="312">
        <v>0</v>
      </c>
      <c r="Q273" s="312">
        <v>0</v>
      </c>
      <c r="R273" s="312">
        <v>0</v>
      </c>
      <c r="S273" s="312">
        <v>0</v>
      </c>
      <c r="T273" s="312">
        <v>0</v>
      </c>
      <c r="U273" s="312">
        <v>0</v>
      </c>
      <c r="V273" s="313">
        <v>1</v>
      </c>
      <c r="W273" s="313">
        <v>1</v>
      </c>
      <c r="X273" s="312">
        <v>0</v>
      </c>
      <c r="Y273" s="312">
        <v>0</v>
      </c>
      <c r="Z273" s="312">
        <v>0</v>
      </c>
      <c r="AA273" s="14">
        <v>0</v>
      </c>
      <c r="AB273" s="317"/>
      <c r="AC273" s="15" t="str">
        <f t="shared" ref="AC273:AC316" si="415">IF(SUM(X273:AA273)=0,"",SUM(J273:U273)*V273*SUM(X273:AA273)/1000)</f>
        <v/>
      </c>
      <c r="AD273" s="15" t="str">
        <f t="shared" ref="AD273:AD316" si="416">IF(SUM(X273:AA273)=0,"",SUM(J273:U273)*V273*SUM(X273:AA273)/1000)</f>
        <v/>
      </c>
      <c r="AE273" s="16" t="str">
        <f t="shared" ref="AE273:AE316" si="417">ROUND(SUM($J273:$U273),0)*V273&amp;" - "&amp;ROUND(SUM($J273:$U273)*W273,0)</f>
        <v>0 - 0</v>
      </c>
      <c r="AF273" s="20" t="str">
        <f t="shared" si="396"/>
        <v>Not an offer</v>
      </c>
      <c r="AG273" s="276" t="str">
        <f t="shared" si="345"/>
        <v>Not an Offer</v>
      </c>
      <c r="AH273" s="150"/>
      <c r="AI273" s="254">
        <v>257</v>
      </c>
      <c r="AJ273" s="149" t="str">
        <f t="shared" si="346"/>
        <v>00-TAG</v>
      </c>
      <c r="AK273" s="254" t="b">
        <f t="shared" si="15"/>
        <v>0</v>
      </c>
      <c r="AL273" s="254">
        <f t="shared" ref="AL273:AL316" si="418">IF(B273&lt;&gt;"",IF(AG273&lt;&gt;"OK",1,0),IF(AG273="Not an Offer",0,1))</f>
        <v>0</v>
      </c>
      <c r="AM273" s="254">
        <f t="shared" si="347"/>
        <v>0</v>
      </c>
      <c r="AN273" s="288">
        <f t="shared" ref="AN273:AN316" si="419">IF($BU273&lt;&gt;$BV273,$J273&amp;$K273&amp;$L273&amp;$M273&amp;$N273&amp;$O273&amp;$P273&amp;$Q273&amp;$R273&amp;$S273&amp;$T273&amp;$U273,0)</f>
        <v>0</v>
      </c>
      <c r="AO273" s="288">
        <f>IF(AND($BU273=$BV273,BU273=AO$13),$J273&amp;$K273&amp;$L273&amp;$M273&amp;$N273&amp;$O273&amp;$P273&amp;$Q273&amp;$R273&amp;$S273&amp;$T273&amp;$U273,IFERROR(MATCH($AN273,AO$17:AO272,0),-1000))</f>
        <v>1</v>
      </c>
      <c r="AP273" s="288">
        <f>IF(AND($BU273=$BV273,BV273=AP$13),$J273&amp;$K273&amp;$L273&amp;$M273&amp;$N273&amp;$O273&amp;$P273&amp;$Q273&amp;$R273&amp;$S273&amp;$T273&amp;$U273,IFERROR(MATCH($AN273,AP$17:AP272,0),-1000))</f>
        <v>1</v>
      </c>
      <c r="AQ273" s="288">
        <f>IF(AND($BU273=$BV273,BW273=AQ$13),$J273&amp;$K273&amp;$L273&amp;$M273&amp;$N273&amp;$O273&amp;$P273&amp;$Q273&amp;$R273&amp;$S273&amp;$T273&amp;$U273,IFERROR(MATCH($AN273,AQ$17:AQ272,0),-1000))</f>
        <v>1</v>
      </c>
      <c r="AR273" s="288">
        <f>IF(AND($BU273=$BV273,BX273=AR$13),$J273&amp;$K273&amp;$L273&amp;$M273&amp;$N273&amp;$O273&amp;$P273&amp;$Q273&amp;$R273&amp;$S273&amp;$T273&amp;$U273,IFERROR(MATCH($AN273,AR$17:AR272,0),-1000))</f>
        <v>1</v>
      </c>
      <c r="AS273" s="254">
        <f t="shared" si="311"/>
        <v>0</v>
      </c>
      <c r="AT273" s="261" t="str">
        <f t="shared" ref="AT273:AT316" si="420">IF(J273&lt;&gt;0,AT$14,"")</f>
        <v/>
      </c>
      <c r="AU273" s="254" t="str">
        <f t="shared" ref="AU273:AU316" si="421">IF(K273&lt;&gt;0,MIN(AT273,AU$14),AT273)</f>
        <v/>
      </c>
      <c r="AV273" s="254" t="str">
        <f t="shared" ref="AV273:AV316" si="422">IF(L273&lt;&gt;0,MIN(AU273,AV$14),AU273)</f>
        <v/>
      </c>
      <c r="AW273" s="254" t="str">
        <f t="shared" ref="AW273:AW316" si="423">IF(M273&lt;&gt;0,MIN(AV273,AW$14),AV273)</f>
        <v/>
      </c>
      <c r="AX273" s="254" t="str">
        <f t="shared" ref="AX273:AX316" si="424">IF(N273&lt;&gt;0,MIN(AW273,AX$14),AW273)</f>
        <v/>
      </c>
      <c r="AY273" s="254" t="str">
        <f t="shared" ref="AY273:AY316" si="425">IF(O273&lt;&gt;0,MIN(AX273,AY$14),AX273)</f>
        <v/>
      </c>
      <c r="AZ273" s="254" t="str">
        <f t="shared" ref="AZ273:AZ316" si="426">IF(P273&lt;&gt;0,MIN(AY273,AZ$14),AY273)</f>
        <v/>
      </c>
      <c r="BA273" s="254" t="str">
        <f t="shared" ref="BA273:BA316" si="427">IF(Q273&lt;&gt;0,MIN(AZ273,BA$14),AZ273)</f>
        <v/>
      </c>
      <c r="BB273" s="254" t="str">
        <f t="shared" ref="BB273:BB316" si="428">IF(R273&lt;&gt;0,MIN(BA273,BB$14),BA273)</f>
        <v/>
      </c>
      <c r="BC273" s="254" t="str">
        <f t="shared" ref="BC273:BC316" si="429">IF(S273&lt;&gt;0,MIN(BB273,BC$14),BB273)</f>
        <v/>
      </c>
      <c r="BD273" s="254" t="str">
        <f t="shared" ref="BD273:BD316" si="430">IF(T273&lt;&gt;0,MIN(BC273,BD$14),BC273)</f>
        <v/>
      </c>
      <c r="BE273" s="262" t="str">
        <f t="shared" ref="BE273:BE316" si="431">IF(U273&lt;&gt;0,MIN(BD273,BE$14),BD273)</f>
        <v/>
      </c>
      <c r="BF273" s="263" t="str">
        <f t="shared" ref="BF273:BF316" si="432">IF(J273&lt;&gt;0,MAX(BG273,BF$14),BG273)</f>
        <v/>
      </c>
      <c r="BG273" s="254" t="str">
        <f t="shared" ref="BG273:BG316" si="433">IF(K273&lt;&gt;0,MAX(BH273,BG$14),BH273)</f>
        <v/>
      </c>
      <c r="BH273" s="254" t="str">
        <f t="shared" ref="BH273:BH316" si="434">IF(L273&lt;&gt;0,MAX(BI273,BH$14),BI273)</f>
        <v/>
      </c>
      <c r="BI273" s="254" t="str">
        <f t="shared" ref="BI273:BI316" si="435">IF(M273&lt;&gt;0,MAX(BJ273,BI$14),BJ273)</f>
        <v/>
      </c>
      <c r="BJ273" s="254" t="str">
        <f t="shared" ref="BJ273:BJ316" si="436">IF(N273&lt;&gt;0,MAX(BK273,BJ$14),BK273)</f>
        <v/>
      </c>
      <c r="BK273" s="254" t="str">
        <f t="shared" ref="BK273:BK316" si="437">IF(O273&lt;&gt;0,MAX(BL273,BK$14),BL273)</f>
        <v/>
      </c>
      <c r="BL273" s="254" t="str">
        <f t="shared" ref="BL273:BL316" si="438">IF(P273&lt;&gt;0,MAX(BM273,BL$14),BM273)</f>
        <v/>
      </c>
      <c r="BM273" s="254" t="str">
        <f t="shared" ref="BM273:BM316" si="439">IF(Q273&lt;&gt;0,MAX(BN273,BM$14),BN273)</f>
        <v/>
      </c>
      <c r="BN273" s="254" t="str">
        <f t="shared" ref="BN273:BN316" si="440">IF(R273&lt;&gt;0,MAX(BO273,BN$14),BO273)</f>
        <v/>
      </c>
      <c r="BO273" s="254" t="str">
        <f t="shared" ref="BO273:BO316" si="441">IF(S273&lt;&gt;0,MAX(BP273,BO$14),BP273)</f>
        <v/>
      </c>
      <c r="BP273" s="254" t="str">
        <f t="shared" ref="BP273:BP316" si="442">IF(T273&lt;&gt;0,MAX(BQ273,BP$14),BQ273)</f>
        <v/>
      </c>
      <c r="BQ273" s="264" t="str">
        <f t="shared" ref="BQ273:BQ316" si="443">IF(U273&lt;&gt;0,BQ$14,"")</f>
        <v/>
      </c>
      <c r="BR273" s="261" t="str">
        <f t="shared" si="56"/>
        <v/>
      </c>
      <c r="BS273" s="254" t="str">
        <f t="shared" si="57"/>
        <v/>
      </c>
      <c r="BT273" s="254" t="str">
        <f t="shared" si="312"/>
        <v/>
      </c>
      <c r="BU273" s="265" t="str">
        <f t="shared" si="313"/>
        <v/>
      </c>
      <c r="BV273" s="263" t="str">
        <f t="shared" si="58"/>
        <v/>
      </c>
      <c r="BW273" s="254" t="str">
        <f t="shared" si="314"/>
        <v/>
      </c>
      <c r="BX273" s="254" t="str">
        <f t="shared" si="315"/>
        <v/>
      </c>
      <c r="BY273" s="264" t="str">
        <f t="shared" si="59"/>
        <v/>
      </c>
      <c r="BZ273" s="254" t="str">
        <f t="shared" si="60"/>
        <v/>
      </c>
      <c r="CA273" s="254">
        <f t="shared" si="348"/>
        <v>0</v>
      </c>
      <c r="CB273" s="254">
        <f t="shared" si="349"/>
        <v>0</v>
      </c>
      <c r="CC273" s="254">
        <f t="shared" si="350"/>
        <v>0</v>
      </c>
      <c r="CD273" s="254">
        <f t="shared" si="351"/>
        <v>0</v>
      </c>
      <c r="CE273" s="254">
        <f t="shared" si="352"/>
        <v>0</v>
      </c>
      <c r="CF273" s="254">
        <f t="shared" si="353"/>
        <v>0</v>
      </c>
      <c r="CG273" s="254">
        <f t="shared" si="354"/>
        <v>0</v>
      </c>
      <c r="CH273" s="254">
        <f t="shared" si="355"/>
        <v>0</v>
      </c>
      <c r="CI273" s="254">
        <f t="shared" si="356"/>
        <v>0</v>
      </c>
      <c r="CJ273" s="254">
        <f t="shared" si="357"/>
        <v>0</v>
      </c>
      <c r="CK273" s="254">
        <f t="shared" si="358"/>
        <v>0</v>
      </c>
      <c r="CL273" s="254">
        <f t="shared" si="359"/>
        <v>0</v>
      </c>
      <c r="CM273" s="254">
        <f t="shared" si="360"/>
        <v>0</v>
      </c>
      <c r="CN273" s="254">
        <f t="shared" si="361"/>
        <v>0</v>
      </c>
      <c r="CO273" s="254">
        <f t="shared" si="362"/>
        <v>0</v>
      </c>
      <c r="CP273" s="254">
        <f t="shared" si="363"/>
        <v>0</v>
      </c>
      <c r="CQ273" s="254">
        <f t="shared" si="364"/>
        <v>0</v>
      </c>
      <c r="CR273" s="254">
        <f t="shared" si="365"/>
        <v>0</v>
      </c>
      <c r="CS273" s="254">
        <f t="shared" si="366"/>
        <v>0</v>
      </c>
      <c r="CT273" s="254">
        <f t="shared" si="367"/>
        <v>0</v>
      </c>
      <c r="CU273" s="254">
        <f t="shared" si="368"/>
        <v>0</v>
      </c>
      <c r="CV273" s="254">
        <f t="shared" si="369"/>
        <v>0</v>
      </c>
      <c r="CW273" s="254">
        <f t="shared" si="370"/>
        <v>0</v>
      </c>
      <c r="CX273" s="254">
        <f t="shared" si="371"/>
        <v>0</v>
      </c>
      <c r="CY273" s="254">
        <f t="shared" si="372"/>
        <v>0</v>
      </c>
      <c r="CZ273" s="254">
        <f t="shared" si="373"/>
        <v>0</v>
      </c>
      <c r="DA273" s="254">
        <f t="shared" si="374"/>
        <v>0</v>
      </c>
      <c r="DB273" s="254">
        <f t="shared" si="375"/>
        <v>0</v>
      </c>
      <c r="DC273" s="254">
        <f t="shared" si="376"/>
        <v>0</v>
      </c>
      <c r="DD273" s="254">
        <f t="shared" si="377"/>
        <v>0</v>
      </c>
      <c r="DE273" s="254">
        <f t="shared" si="378"/>
        <v>0</v>
      </c>
      <c r="DF273" s="254">
        <f t="shared" si="379"/>
        <v>0</v>
      </c>
      <c r="DG273" s="254">
        <f t="shared" si="380"/>
        <v>0</v>
      </c>
      <c r="DH273" s="254">
        <f t="shared" si="381"/>
        <v>0</v>
      </c>
      <c r="DI273" s="254">
        <f t="shared" si="382"/>
        <v>0</v>
      </c>
      <c r="DJ273" s="254">
        <f t="shared" si="383"/>
        <v>0</v>
      </c>
      <c r="DK273" s="254">
        <f t="shared" si="384"/>
        <v>0</v>
      </c>
      <c r="DL273" s="254">
        <f t="shared" si="385"/>
        <v>0</v>
      </c>
      <c r="DM273" s="254">
        <f t="shared" si="386"/>
        <v>0</v>
      </c>
      <c r="DN273" s="254">
        <f t="shared" si="387"/>
        <v>0</v>
      </c>
      <c r="DO273" s="254">
        <f t="shared" si="388"/>
        <v>0</v>
      </c>
      <c r="DP273" s="254">
        <f t="shared" si="389"/>
        <v>0</v>
      </c>
      <c r="DQ273" s="254">
        <f t="shared" si="390"/>
        <v>0</v>
      </c>
      <c r="DR273" s="254">
        <f t="shared" si="391"/>
        <v>0</v>
      </c>
      <c r="DS273" s="254">
        <f t="shared" si="392"/>
        <v>0</v>
      </c>
      <c r="DT273" s="254">
        <f t="shared" si="393"/>
        <v>0</v>
      </c>
      <c r="DU273" s="254">
        <f t="shared" si="394"/>
        <v>0</v>
      </c>
      <c r="DV273" s="254">
        <f t="shared" si="395"/>
        <v>0</v>
      </c>
    </row>
    <row r="274" spans="1:126" ht="24" customHeight="1">
      <c r="A274" s="11" t="str">
        <f ca="1">IF(AG274&lt;&gt;"OK","",CONCATENATE(TEXT('Front Page'!$F$33,"000"),TEXT('Front Page'!$F$31,"000"),"-",LEFT('Front Page'!$R$53,5),"-",LEFT(D274,1),AJ274, "-",TEXT(B274,"000")))</f>
        <v/>
      </c>
      <c r="B274" s="12" t="str">
        <f>IFERROR(IF(E274="","",MAX(B$17:B273)+1),"")</f>
        <v/>
      </c>
      <c r="C274" s="13"/>
      <c r="D274" s="29" t="str">
        <f t="shared" si="20"/>
        <v>None</v>
      </c>
      <c r="E274" s="29" t="str">
        <f t="shared" si="21"/>
        <v/>
      </c>
      <c r="F274" s="29" t="str">
        <f t="shared" si="22"/>
        <v/>
      </c>
      <c r="G274" s="363"/>
      <c r="H274" s="364"/>
      <c r="I274" s="325" t="str">
        <f t="shared" si="23"/>
        <v>No</v>
      </c>
      <c r="J274" s="314">
        <v>0</v>
      </c>
      <c r="K274" s="312">
        <v>0</v>
      </c>
      <c r="L274" s="312">
        <v>0</v>
      </c>
      <c r="M274" s="312">
        <v>0</v>
      </c>
      <c r="N274" s="312">
        <v>0</v>
      </c>
      <c r="O274" s="312">
        <v>0</v>
      </c>
      <c r="P274" s="312">
        <v>0</v>
      </c>
      <c r="Q274" s="312">
        <v>0</v>
      </c>
      <c r="R274" s="312">
        <v>0</v>
      </c>
      <c r="S274" s="312">
        <v>0</v>
      </c>
      <c r="T274" s="312">
        <v>0</v>
      </c>
      <c r="U274" s="312">
        <v>0</v>
      </c>
      <c r="V274" s="313">
        <v>1</v>
      </c>
      <c r="W274" s="313">
        <v>1</v>
      </c>
      <c r="X274" s="312">
        <v>0</v>
      </c>
      <c r="Y274" s="312">
        <v>0</v>
      </c>
      <c r="Z274" s="312">
        <v>0</v>
      </c>
      <c r="AA274" s="14">
        <v>0</v>
      </c>
      <c r="AB274" s="317"/>
      <c r="AC274" s="15" t="str">
        <f t="shared" si="415"/>
        <v/>
      </c>
      <c r="AD274" s="15" t="str">
        <f t="shared" si="416"/>
        <v/>
      </c>
      <c r="AE274" s="16" t="str">
        <f t="shared" si="417"/>
        <v>0 - 0</v>
      </c>
      <c r="AF274" s="20" t="str">
        <f t="shared" si="396"/>
        <v>Not an offer</v>
      </c>
      <c r="AG274" s="276" t="str">
        <f t="shared" ref="AG274:AG316" si="444">IF(SUM(X274:AA274)&lt;&gt;0,IF(OR(MOD(ROUND(SUM(J274:AA274),10),ROUND(SUM(J274:AA274),2))&gt;0,COUNT(J274:W274)&lt;14),"Check that entries are numbers rounded to two decimal points",IF(B274="","Enter Capacity",IF(AK274,"Capacity Price has to span the entire term, no gap years",IF(AS274=0,IF(W274&lt;V274,"Check Blocks","OK"),AS274)))),"Not an Offer")</f>
        <v>Not an Offer</v>
      </c>
      <c r="AH274" s="150"/>
      <c r="AI274" s="254">
        <v>258</v>
      </c>
      <c r="AJ274" s="149" t="str">
        <f t="shared" ref="AJ274:AJ316" si="445">IF(AND(X274&lt;&gt;0,Y274&lt;&gt;0),90,IF(X274&lt;&gt;0,19,IF(Y274&lt;&gt;0,20,"00")))&amp;"-TAG"</f>
        <v>00-TAG</v>
      </c>
      <c r="AK274" s="254" t="b">
        <f t="shared" si="15"/>
        <v>0</v>
      </c>
      <c r="AL274" s="254">
        <f t="shared" si="418"/>
        <v>0</v>
      </c>
      <c r="AM274" s="254">
        <f t="shared" ref="AM274:AM316" si="446">IF(AG274="OK",IF(ROW(B274)-16=B274,0,1),0)</f>
        <v>0</v>
      </c>
      <c r="AN274" s="288">
        <f t="shared" si="419"/>
        <v>0</v>
      </c>
      <c r="AO274" s="288">
        <f>IF(AND($BU274=$BV274,BU274=AO$13),$J274&amp;$K274&amp;$L274&amp;$M274&amp;$N274&amp;$O274&amp;$P274&amp;$Q274&amp;$R274&amp;$S274&amp;$T274&amp;$U274,IFERROR(MATCH($AN274,AO$17:AO273,0),-1000))</f>
        <v>1</v>
      </c>
      <c r="AP274" s="288">
        <f>IF(AND($BU274=$BV274,BV274=AP$13),$J274&amp;$K274&amp;$L274&amp;$M274&amp;$N274&amp;$O274&amp;$P274&amp;$Q274&amp;$R274&amp;$S274&amp;$T274&amp;$U274,IFERROR(MATCH($AN274,AP$17:AP273,0),-1000))</f>
        <v>1</v>
      </c>
      <c r="AQ274" s="288">
        <f>IF(AND($BU274=$BV274,BW274=AQ$13),$J274&amp;$K274&amp;$L274&amp;$M274&amp;$N274&amp;$O274&amp;$P274&amp;$Q274&amp;$R274&amp;$S274&amp;$T274&amp;$U274,IFERROR(MATCH($AN274,AQ$17:AQ273,0),-1000))</f>
        <v>1</v>
      </c>
      <c r="AR274" s="288">
        <f>IF(AND($BU274=$BV274,BX274=AR$13),$J274&amp;$K274&amp;$L274&amp;$M274&amp;$N274&amp;$O274&amp;$P274&amp;$Q274&amp;$R274&amp;$S274&amp;$T274&amp;$U274,IFERROR(MATCH($AN274,AR$17:AR273,0),-1000))</f>
        <v>1</v>
      </c>
      <c r="AS274" s="254">
        <f t="shared" si="311"/>
        <v>0</v>
      </c>
      <c r="AT274" s="261" t="str">
        <f t="shared" si="420"/>
        <v/>
      </c>
      <c r="AU274" s="254" t="str">
        <f t="shared" si="421"/>
        <v/>
      </c>
      <c r="AV274" s="254" t="str">
        <f t="shared" si="422"/>
        <v/>
      </c>
      <c r="AW274" s="254" t="str">
        <f t="shared" si="423"/>
        <v/>
      </c>
      <c r="AX274" s="254" t="str">
        <f t="shared" si="424"/>
        <v/>
      </c>
      <c r="AY274" s="254" t="str">
        <f t="shared" si="425"/>
        <v/>
      </c>
      <c r="AZ274" s="254" t="str">
        <f t="shared" si="426"/>
        <v/>
      </c>
      <c r="BA274" s="254" t="str">
        <f t="shared" si="427"/>
        <v/>
      </c>
      <c r="BB274" s="254" t="str">
        <f t="shared" si="428"/>
        <v/>
      </c>
      <c r="BC274" s="254" t="str">
        <f t="shared" si="429"/>
        <v/>
      </c>
      <c r="BD274" s="254" t="str">
        <f t="shared" si="430"/>
        <v/>
      </c>
      <c r="BE274" s="262" t="str">
        <f t="shared" si="431"/>
        <v/>
      </c>
      <c r="BF274" s="263" t="str">
        <f t="shared" si="432"/>
        <v/>
      </c>
      <c r="BG274" s="254" t="str">
        <f t="shared" si="433"/>
        <v/>
      </c>
      <c r="BH274" s="254" t="str">
        <f t="shared" si="434"/>
        <v/>
      </c>
      <c r="BI274" s="254" t="str">
        <f t="shared" si="435"/>
        <v/>
      </c>
      <c r="BJ274" s="254" t="str">
        <f t="shared" si="436"/>
        <v/>
      </c>
      <c r="BK274" s="254" t="str">
        <f t="shared" si="437"/>
        <v/>
      </c>
      <c r="BL274" s="254" t="str">
        <f t="shared" si="438"/>
        <v/>
      </c>
      <c r="BM274" s="254" t="str">
        <f t="shared" si="439"/>
        <v/>
      </c>
      <c r="BN274" s="254" t="str">
        <f t="shared" si="440"/>
        <v/>
      </c>
      <c r="BO274" s="254" t="str">
        <f t="shared" si="441"/>
        <v/>
      </c>
      <c r="BP274" s="254" t="str">
        <f t="shared" si="442"/>
        <v/>
      </c>
      <c r="BQ274" s="264" t="str">
        <f t="shared" si="443"/>
        <v/>
      </c>
      <c r="BR274" s="261" t="str">
        <f t="shared" si="56"/>
        <v/>
      </c>
      <c r="BS274" s="254" t="str">
        <f t="shared" si="57"/>
        <v/>
      </c>
      <c r="BT274" s="254" t="str">
        <f t="shared" si="312"/>
        <v/>
      </c>
      <c r="BU274" s="265" t="str">
        <f t="shared" si="313"/>
        <v/>
      </c>
      <c r="BV274" s="263" t="str">
        <f t="shared" si="58"/>
        <v/>
      </c>
      <c r="BW274" s="254" t="str">
        <f t="shared" si="314"/>
        <v/>
      </c>
      <c r="BX274" s="254" t="str">
        <f t="shared" si="315"/>
        <v/>
      </c>
      <c r="BY274" s="264" t="str">
        <f t="shared" si="59"/>
        <v/>
      </c>
      <c r="BZ274" s="254" t="str">
        <f t="shared" si="60"/>
        <v/>
      </c>
      <c r="CA274" s="254">
        <f t="shared" ref="CA274:CA316" si="447">IF($X274&gt;0,J274*$W274,0)</f>
        <v>0</v>
      </c>
      <c r="CB274" s="254">
        <f t="shared" ref="CB274:CB316" si="448">IF($X274&gt;0,K274*$W274,0)</f>
        <v>0</v>
      </c>
      <c r="CC274" s="254">
        <f t="shared" ref="CC274:CC316" si="449">IF($X274&gt;0,L274*$W274,0)</f>
        <v>0</v>
      </c>
      <c r="CD274" s="254">
        <f t="shared" ref="CD274:CD316" si="450">IF($X274&gt;0,M274*$W274,0)</f>
        <v>0</v>
      </c>
      <c r="CE274" s="254">
        <f t="shared" ref="CE274:CE316" si="451">IF($X274&gt;0,N274*$W274,0)</f>
        <v>0</v>
      </c>
      <c r="CF274" s="254">
        <f t="shared" ref="CF274:CF316" si="452">IF($X274&gt;0,O274*$W274,0)</f>
        <v>0</v>
      </c>
      <c r="CG274" s="254">
        <f t="shared" ref="CG274:CG316" si="453">IF($X274&gt;0,P274*$W274,0)</f>
        <v>0</v>
      </c>
      <c r="CH274" s="254">
        <f t="shared" ref="CH274:CH316" si="454">IF($X274&gt;0,Q274*$W274,0)</f>
        <v>0</v>
      </c>
      <c r="CI274" s="254">
        <f t="shared" ref="CI274:CI316" si="455">IF($X274&gt;0,R274*$W274,0)</f>
        <v>0</v>
      </c>
      <c r="CJ274" s="254">
        <f t="shared" ref="CJ274:CJ316" si="456">IF($X274&gt;0,S274*$W274,0)</f>
        <v>0</v>
      </c>
      <c r="CK274" s="254">
        <f t="shared" ref="CK274:CK316" si="457">IF($X274&gt;0,T274*$W274,0)</f>
        <v>0</v>
      </c>
      <c r="CL274" s="254">
        <f t="shared" ref="CL274:CL316" si="458">IF($X274&gt;0,U274*$W274,0)</f>
        <v>0</v>
      </c>
      <c r="CM274" s="254">
        <f t="shared" ref="CM274:CM316" si="459">IF($Y274&gt;0,$J274*$W274,0)</f>
        <v>0</v>
      </c>
      <c r="CN274" s="254">
        <f t="shared" ref="CN274:CN316" si="460">IF($Y274&gt;0,$K274*$W274,0)</f>
        <v>0</v>
      </c>
      <c r="CO274" s="254">
        <f t="shared" ref="CO274:CO316" si="461">IF($Y274&gt;0,$L274*$W274,0)</f>
        <v>0</v>
      </c>
      <c r="CP274" s="254">
        <f t="shared" ref="CP274:CP316" si="462">IF($Y274&gt;0,$M274*$W274,0)</f>
        <v>0</v>
      </c>
      <c r="CQ274" s="254">
        <f t="shared" ref="CQ274:CQ316" si="463">IF($Y274&gt;0,$N274*$W274,0)</f>
        <v>0</v>
      </c>
      <c r="CR274" s="254">
        <f t="shared" ref="CR274:CR316" si="464">IF($Y274&gt;0,$O274*$W274,0)</f>
        <v>0</v>
      </c>
      <c r="CS274" s="254">
        <f t="shared" ref="CS274:CS316" si="465">IF($Y274&gt;0,$P274*$W274,0)</f>
        <v>0</v>
      </c>
      <c r="CT274" s="254">
        <f t="shared" ref="CT274:CT316" si="466">IF($Y274&gt;0,$Q274*$W274,0)</f>
        <v>0</v>
      </c>
      <c r="CU274" s="254">
        <f t="shared" ref="CU274:CU316" si="467">IF($Y274&gt;0,$R274*$W274,0)</f>
        <v>0</v>
      </c>
      <c r="CV274" s="254">
        <f t="shared" ref="CV274:CV316" si="468">IF($Y274&gt;0,$S274*$W274,0)</f>
        <v>0</v>
      </c>
      <c r="CW274" s="254">
        <f t="shared" ref="CW274:CW316" si="469">IF($Y274&gt;0,$T274*$W274,0)</f>
        <v>0</v>
      </c>
      <c r="CX274" s="254">
        <f t="shared" ref="CX274:CX316" si="470">IF($Y274&gt;0,$U274*$W274,0)</f>
        <v>0</v>
      </c>
      <c r="CY274" s="254">
        <f t="shared" ref="CY274:CY316" si="471">IF($Z274&gt;0,$J274*$W274,0)</f>
        <v>0</v>
      </c>
      <c r="CZ274" s="254">
        <f t="shared" ref="CZ274:CZ316" si="472">IF($Z274&gt;0,$K274*$W274,0)</f>
        <v>0</v>
      </c>
      <c r="DA274" s="254">
        <f t="shared" ref="DA274:DA316" si="473">IF($Z274&gt;0,$L274*$W274,0)</f>
        <v>0</v>
      </c>
      <c r="DB274" s="254">
        <f t="shared" ref="DB274:DB316" si="474">IF($Z274&gt;0,$M274*$W274,0)</f>
        <v>0</v>
      </c>
      <c r="DC274" s="254">
        <f t="shared" ref="DC274:DC316" si="475">IF($Z274&gt;0,$N274*$W274,0)</f>
        <v>0</v>
      </c>
      <c r="DD274" s="254">
        <f t="shared" ref="DD274:DD316" si="476">IF($Z274&gt;0,$O274*$W274,0)</f>
        <v>0</v>
      </c>
      <c r="DE274" s="254">
        <f t="shared" ref="DE274:DE316" si="477">IF($Z274&gt;0,$P274*$W274,0)</f>
        <v>0</v>
      </c>
      <c r="DF274" s="254">
        <f t="shared" ref="DF274:DF316" si="478">IF($Z274&gt;0,$Q274*$W274,0)</f>
        <v>0</v>
      </c>
      <c r="DG274" s="254">
        <f t="shared" ref="DG274:DG316" si="479">IF($Z274&gt;0,$R274*$W274,0)</f>
        <v>0</v>
      </c>
      <c r="DH274" s="254">
        <f t="shared" ref="DH274:DH316" si="480">IF($Z274&gt;0,$S274*$W274,0)</f>
        <v>0</v>
      </c>
      <c r="DI274" s="254">
        <f t="shared" ref="DI274:DI316" si="481">IF($Z274&gt;0,$T274*$W274,0)</f>
        <v>0</v>
      </c>
      <c r="DJ274" s="254">
        <f t="shared" ref="DJ274:DJ316" si="482">IF($Z274&gt;0,$U274*$W274,0)</f>
        <v>0</v>
      </c>
      <c r="DK274" s="254">
        <f t="shared" ref="DK274:DK316" si="483">IF($AA274&gt;0,$J274*$W274,0)</f>
        <v>0</v>
      </c>
      <c r="DL274" s="254">
        <f t="shared" ref="DL274:DL316" si="484">IF($AA274&gt;0,$K274*$W274,0)</f>
        <v>0</v>
      </c>
      <c r="DM274" s="254">
        <f t="shared" ref="DM274:DM316" si="485">IF($AA274&gt;0,$L274*$W274,0)</f>
        <v>0</v>
      </c>
      <c r="DN274" s="254">
        <f t="shared" ref="DN274:DN316" si="486">IF($AA274&gt;0,$M274*$W274,0)</f>
        <v>0</v>
      </c>
      <c r="DO274" s="254">
        <f t="shared" ref="DO274:DO316" si="487">IF($AA274&gt;0,$N274*$W274,0)</f>
        <v>0</v>
      </c>
      <c r="DP274" s="254">
        <f t="shared" ref="DP274:DP316" si="488">IF($AA274&gt;0,$O274*$W274,0)</f>
        <v>0</v>
      </c>
      <c r="DQ274" s="254">
        <f t="shared" ref="DQ274:DQ316" si="489">IF($AA274&gt;0,$P274*$W274,0)</f>
        <v>0</v>
      </c>
      <c r="DR274" s="254">
        <f t="shared" ref="DR274:DR316" si="490">IF($AA274&gt;0,$Q274*$W274,0)</f>
        <v>0</v>
      </c>
      <c r="DS274" s="254">
        <f t="shared" ref="DS274:DS316" si="491">IF($AA274&gt;0,$R274*$W274,0)</f>
        <v>0</v>
      </c>
      <c r="DT274" s="254">
        <f t="shared" ref="DT274:DT316" si="492">IF($AA274&gt;0,$S274*$W274,0)</f>
        <v>0</v>
      </c>
      <c r="DU274" s="254">
        <f t="shared" ref="DU274:DU316" si="493">IF($AA274&gt;0,$T274*$W274,0)</f>
        <v>0</v>
      </c>
      <c r="DV274" s="254">
        <f t="shared" ref="DV274:DV316" si="494">IF($AA274&gt;0,$U274*$W274,0)</f>
        <v>0</v>
      </c>
    </row>
    <row r="275" spans="1:126" ht="24" customHeight="1">
      <c r="A275" s="11" t="str">
        <f ca="1">IF(AG275&lt;&gt;"OK","",CONCATENATE(TEXT('Front Page'!$F$33,"000"),TEXT('Front Page'!$F$31,"000"),"-",LEFT('Front Page'!$R$53,5),"-",LEFT(D275,1),AJ275, "-",TEXT(B275,"000")))</f>
        <v/>
      </c>
      <c r="B275" s="12" t="str">
        <f>IFERROR(IF(E275="","",MAX(B$17:B274)+1),"")</f>
        <v/>
      </c>
      <c r="C275" s="13"/>
      <c r="D275" s="29" t="str">
        <f t="shared" si="20"/>
        <v>None</v>
      </c>
      <c r="E275" s="29" t="str">
        <f t="shared" si="21"/>
        <v/>
      </c>
      <c r="F275" s="29" t="str">
        <f t="shared" si="22"/>
        <v/>
      </c>
      <c r="G275" s="363"/>
      <c r="H275" s="364"/>
      <c r="I275" s="325" t="str">
        <f t="shared" si="23"/>
        <v>No</v>
      </c>
      <c r="J275" s="314">
        <v>0</v>
      </c>
      <c r="K275" s="312">
        <v>0</v>
      </c>
      <c r="L275" s="312">
        <v>0</v>
      </c>
      <c r="M275" s="312">
        <v>0</v>
      </c>
      <c r="N275" s="312">
        <v>0</v>
      </c>
      <c r="O275" s="312">
        <v>0</v>
      </c>
      <c r="P275" s="312">
        <v>0</v>
      </c>
      <c r="Q275" s="312">
        <v>0</v>
      </c>
      <c r="R275" s="312">
        <v>0</v>
      </c>
      <c r="S275" s="312">
        <v>0</v>
      </c>
      <c r="T275" s="312">
        <v>0</v>
      </c>
      <c r="U275" s="312">
        <v>0</v>
      </c>
      <c r="V275" s="313">
        <v>1</v>
      </c>
      <c r="W275" s="313">
        <v>1</v>
      </c>
      <c r="X275" s="312">
        <v>0</v>
      </c>
      <c r="Y275" s="312">
        <v>0</v>
      </c>
      <c r="Z275" s="312">
        <v>0</v>
      </c>
      <c r="AA275" s="14">
        <v>0</v>
      </c>
      <c r="AB275" s="317"/>
      <c r="AC275" s="15" t="str">
        <f t="shared" si="415"/>
        <v/>
      </c>
      <c r="AD275" s="15" t="str">
        <f t="shared" si="416"/>
        <v/>
      </c>
      <c r="AE275" s="16" t="str">
        <f t="shared" si="417"/>
        <v>0 - 0</v>
      </c>
      <c r="AF275" s="20" t="str">
        <f t="shared" ref="AF275:AF316" si="495">IF(AG275&lt;&gt;"OK","Not an offer",D275&amp;" offer for "&amp;BU275&amp;IF(BV275&lt;&gt;BU275,"-"&amp;BV275&amp;" ("," (")&amp;COUNTIF(X275:AA275,"&gt;0")&amp;" year(s)) with "&amp;IF(IF(D275="Q3",MIN(P275:R275)=MAX(P275:R275),MIN(J275:U275)=MAX(J275:U275)),"flat capacity","capacity variable by month")&amp;IF(V275&lt;&gt;W275," in blocks",", one block"))</f>
        <v>Not an offer</v>
      </c>
      <c r="AG275" s="276" t="str">
        <f t="shared" si="444"/>
        <v>Not an Offer</v>
      </c>
      <c r="AH275" s="150"/>
      <c r="AI275" s="254">
        <v>259</v>
      </c>
      <c r="AJ275" s="149" t="str">
        <f t="shared" si="445"/>
        <v>00-TAG</v>
      </c>
      <c r="AK275" s="254" t="b">
        <f t="shared" si="15"/>
        <v>0</v>
      </c>
      <c r="AL275" s="254">
        <f t="shared" si="418"/>
        <v>0</v>
      </c>
      <c r="AM275" s="254">
        <f t="shared" si="446"/>
        <v>0</v>
      </c>
      <c r="AN275" s="288">
        <f t="shared" si="419"/>
        <v>0</v>
      </c>
      <c r="AO275" s="288">
        <f>IF(AND($BU275=$BV275,BU275=AO$13),$J275&amp;$K275&amp;$L275&amp;$M275&amp;$N275&amp;$O275&amp;$P275&amp;$Q275&amp;$R275&amp;$S275&amp;$T275&amp;$U275,IFERROR(MATCH($AN275,AO$17:AO274,0),-1000))</f>
        <v>1</v>
      </c>
      <c r="AP275" s="288">
        <f>IF(AND($BU275=$BV275,BV275=AP$13),$J275&amp;$K275&amp;$L275&amp;$M275&amp;$N275&amp;$O275&amp;$P275&amp;$Q275&amp;$R275&amp;$S275&amp;$T275&amp;$U275,IFERROR(MATCH($AN275,AP$17:AP274,0),-1000))</f>
        <v>1</v>
      </c>
      <c r="AQ275" s="288">
        <f>IF(AND($BU275=$BV275,BW275=AQ$13),$J275&amp;$K275&amp;$L275&amp;$M275&amp;$N275&amp;$O275&amp;$P275&amp;$Q275&amp;$R275&amp;$S275&amp;$T275&amp;$U275,IFERROR(MATCH($AN275,AQ$17:AQ274,0),-1000))</f>
        <v>1</v>
      </c>
      <c r="AR275" s="288">
        <f>IF(AND($BU275=$BV275,BX275=AR$13),$J275&amp;$K275&amp;$L275&amp;$M275&amp;$N275&amp;$O275&amp;$P275&amp;$Q275&amp;$R275&amp;$S275&amp;$T275&amp;$U275,IFERROR(MATCH($AN275,AR$17:AR274,0),-1000))</f>
        <v>1</v>
      </c>
      <c r="AS275" s="254">
        <f t="shared" si="311"/>
        <v>0</v>
      </c>
      <c r="AT275" s="261" t="str">
        <f t="shared" si="420"/>
        <v/>
      </c>
      <c r="AU275" s="254" t="str">
        <f t="shared" si="421"/>
        <v/>
      </c>
      <c r="AV275" s="254" t="str">
        <f t="shared" si="422"/>
        <v/>
      </c>
      <c r="AW275" s="254" t="str">
        <f t="shared" si="423"/>
        <v/>
      </c>
      <c r="AX275" s="254" t="str">
        <f t="shared" si="424"/>
        <v/>
      </c>
      <c r="AY275" s="254" t="str">
        <f t="shared" si="425"/>
        <v/>
      </c>
      <c r="AZ275" s="254" t="str">
        <f t="shared" si="426"/>
        <v/>
      </c>
      <c r="BA275" s="254" t="str">
        <f t="shared" si="427"/>
        <v/>
      </c>
      <c r="BB275" s="254" t="str">
        <f t="shared" si="428"/>
        <v/>
      </c>
      <c r="BC275" s="254" t="str">
        <f t="shared" si="429"/>
        <v/>
      </c>
      <c r="BD275" s="254" t="str">
        <f t="shared" si="430"/>
        <v/>
      </c>
      <c r="BE275" s="262" t="str">
        <f t="shared" si="431"/>
        <v/>
      </c>
      <c r="BF275" s="263" t="str">
        <f t="shared" si="432"/>
        <v/>
      </c>
      <c r="BG275" s="254" t="str">
        <f t="shared" si="433"/>
        <v/>
      </c>
      <c r="BH275" s="254" t="str">
        <f t="shared" si="434"/>
        <v/>
      </c>
      <c r="BI275" s="254" t="str">
        <f t="shared" si="435"/>
        <v/>
      </c>
      <c r="BJ275" s="254" t="str">
        <f t="shared" si="436"/>
        <v/>
      </c>
      <c r="BK275" s="254" t="str">
        <f t="shared" si="437"/>
        <v/>
      </c>
      <c r="BL275" s="254" t="str">
        <f t="shared" si="438"/>
        <v/>
      </c>
      <c r="BM275" s="254" t="str">
        <f t="shared" si="439"/>
        <v/>
      </c>
      <c r="BN275" s="254" t="str">
        <f t="shared" si="440"/>
        <v/>
      </c>
      <c r="BO275" s="254" t="str">
        <f t="shared" si="441"/>
        <v/>
      </c>
      <c r="BP275" s="254" t="str">
        <f t="shared" si="442"/>
        <v/>
      </c>
      <c r="BQ275" s="264" t="str">
        <f t="shared" si="443"/>
        <v/>
      </c>
      <c r="BR275" s="261" t="str">
        <f t="shared" si="56"/>
        <v/>
      </c>
      <c r="BS275" s="254" t="str">
        <f t="shared" si="57"/>
        <v/>
      </c>
      <c r="BT275" s="254" t="str">
        <f t="shared" si="312"/>
        <v/>
      </c>
      <c r="BU275" s="265" t="str">
        <f t="shared" si="313"/>
        <v/>
      </c>
      <c r="BV275" s="263" t="str">
        <f t="shared" si="58"/>
        <v/>
      </c>
      <c r="BW275" s="254" t="str">
        <f t="shared" si="314"/>
        <v/>
      </c>
      <c r="BX275" s="254" t="str">
        <f t="shared" si="315"/>
        <v/>
      </c>
      <c r="BY275" s="264" t="str">
        <f t="shared" si="59"/>
        <v/>
      </c>
      <c r="BZ275" s="254" t="str">
        <f t="shared" si="60"/>
        <v/>
      </c>
      <c r="CA275" s="254">
        <f t="shared" si="447"/>
        <v>0</v>
      </c>
      <c r="CB275" s="254">
        <f t="shared" si="448"/>
        <v>0</v>
      </c>
      <c r="CC275" s="254">
        <f t="shared" si="449"/>
        <v>0</v>
      </c>
      <c r="CD275" s="254">
        <f t="shared" si="450"/>
        <v>0</v>
      </c>
      <c r="CE275" s="254">
        <f t="shared" si="451"/>
        <v>0</v>
      </c>
      <c r="CF275" s="254">
        <f t="shared" si="452"/>
        <v>0</v>
      </c>
      <c r="CG275" s="254">
        <f t="shared" si="453"/>
        <v>0</v>
      </c>
      <c r="CH275" s="254">
        <f t="shared" si="454"/>
        <v>0</v>
      </c>
      <c r="CI275" s="254">
        <f t="shared" si="455"/>
        <v>0</v>
      </c>
      <c r="CJ275" s="254">
        <f t="shared" si="456"/>
        <v>0</v>
      </c>
      <c r="CK275" s="254">
        <f t="shared" si="457"/>
        <v>0</v>
      </c>
      <c r="CL275" s="254">
        <f t="shared" si="458"/>
        <v>0</v>
      </c>
      <c r="CM275" s="254">
        <f t="shared" si="459"/>
        <v>0</v>
      </c>
      <c r="CN275" s="254">
        <f t="shared" si="460"/>
        <v>0</v>
      </c>
      <c r="CO275" s="254">
        <f t="shared" si="461"/>
        <v>0</v>
      </c>
      <c r="CP275" s="254">
        <f t="shared" si="462"/>
        <v>0</v>
      </c>
      <c r="CQ275" s="254">
        <f t="shared" si="463"/>
        <v>0</v>
      </c>
      <c r="CR275" s="254">
        <f t="shared" si="464"/>
        <v>0</v>
      </c>
      <c r="CS275" s="254">
        <f t="shared" si="465"/>
        <v>0</v>
      </c>
      <c r="CT275" s="254">
        <f t="shared" si="466"/>
        <v>0</v>
      </c>
      <c r="CU275" s="254">
        <f t="shared" si="467"/>
        <v>0</v>
      </c>
      <c r="CV275" s="254">
        <f t="shared" si="468"/>
        <v>0</v>
      </c>
      <c r="CW275" s="254">
        <f t="shared" si="469"/>
        <v>0</v>
      </c>
      <c r="CX275" s="254">
        <f t="shared" si="470"/>
        <v>0</v>
      </c>
      <c r="CY275" s="254">
        <f t="shared" si="471"/>
        <v>0</v>
      </c>
      <c r="CZ275" s="254">
        <f t="shared" si="472"/>
        <v>0</v>
      </c>
      <c r="DA275" s="254">
        <f t="shared" si="473"/>
        <v>0</v>
      </c>
      <c r="DB275" s="254">
        <f t="shared" si="474"/>
        <v>0</v>
      </c>
      <c r="DC275" s="254">
        <f t="shared" si="475"/>
        <v>0</v>
      </c>
      <c r="DD275" s="254">
        <f t="shared" si="476"/>
        <v>0</v>
      </c>
      <c r="DE275" s="254">
        <f t="shared" si="477"/>
        <v>0</v>
      </c>
      <c r="DF275" s="254">
        <f t="shared" si="478"/>
        <v>0</v>
      </c>
      <c r="DG275" s="254">
        <f t="shared" si="479"/>
        <v>0</v>
      </c>
      <c r="DH275" s="254">
        <f t="shared" si="480"/>
        <v>0</v>
      </c>
      <c r="DI275" s="254">
        <f t="shared" si="481"/>
        <v>0</v>
      </c>
      <c r="DJ275" s="254">
        <f t="shared" si="482"/>
        <v>0</v>
      </c>
      <c r="DK275" s="254">
        <f t="shared" si="483"/>
        <v>0</v>
      </c>
      <c r="DL275" s="254">
        <f t="shared" si="484"/>
        <v>0</v>
      </c>
      <c r="DM275" s="254">
        <f t="shared" si="485"/>
        <v>0</v>
      </c>
      <c r="DN275" s="254">
        <f t="shared" si="486"/>
        <v>0</v>
      </c>
      <c r="DO275" s="254">
        <f t="shared" si="487"/>
        <v>0</v>
      </c>
      <c r="DP275" s="254">
        <f t="shared" si="488"/>
        <v>0</v>
      </c>
      <c r="DQ275" s="254">
        <f t="shared" si="489"/>
        <v>0</v>
      </c>
      <c r="DR275" s="254">
        <f t="shared" si="490"/>
        <v>0</v>
      </c>
      <c r="DS275" s="254">
        <f t="shared" si="491"/>
        <v>0</v>
      </c>
      <c r="DT275" s="254">
        <f t="shared" si="492"/>
        <v>0</v>
      </c>
      <c r="DU275" s="254">
        <f t="shared" si="493"/>
        <v>0</v>
      </c>
      <c r="DV275" s="254">
        <f t="shared" si="494"/>
        <v>0</v>
      </c>
    </row>
    <row r="276" spans="1:126" ht="24" customHeight="1">
      <c r="A276" s="11" t="str">
        <f ca="1">IF(AG276&lt;&gt;"OK","",CONCATENATE(TEXT('Front Page'!$F$33,"000"),TEXT('Front Page'!$F$31,"000"),"-",LEFT('Front Page'!$R$53,5),"-",LEFT(D276,1),AJ276, "-",TEXT(B276,"000")))</f>
        <v/>
      </c>
      <c r="B276" s="12" t="str">
        <f>IFERROR(IF(E276="","",MAX(B$17:B275)+1),"")</f>
        <v/>
      </c>
      <c r="C276" s="13"/>
      <c r="D276" s="29" t="str">
        <f t="shared" si="20"/>
        <v>None</v>
      </c>
      <c r="E276" s="29" t="str">
        <f t="shared" si="21"/>
        <v/>
      </c>
      <c r="F276" s="29" t="str">
        <f t="shared" si="22"/>
        <v/>
      </c>
      <c r="G276" s="363"/>
      <c r="H276" s="364"/>
      <c r="I276" s="325" t="str">
        <f t="shared" si="23"/>
        <v>No</v>
      </c>
      <c r="J276" s="314">
        <v>0</v>
      </c>
      <c r="K276" s="312">
        <v>0</v>
      </c>
      <c r="L276" s="312">
        <v>0</v>
      </c>
      <c r="M276" s="312">
        <v>0</v>
      </c>
      <c r="N276" s="312">
        <v>0</v>
      </c>
      <c r="O276" s="312">
        <v>0</v>
      </c>
      <c r="P276" s="312">
        <v>0</v>
      </c>
      <c r="Q276" s="312">
        <v>0</v>
      </c>
      <c r="R276" s="312">
        <v>0</v>
      </c>
      <c r="S276" s="312">
        <v>0</v>
      </c>
      <c r="T276" s="312">
        <v>0</v>
      </c>
      <c r="U276" s="312">
        <v>0</v>
      </c>
      <c r="V276" s="313">
        <v>1</v>
      </c>
      <c r="W276" s="313">
        <v>1</v>
      </c>
      <c r="X276" s="312">
        <v>0</v>
      </c>
      <c r="Y276" s="312">
        <v>0</v>
      </c>
      <c r="Z276" s="312">
        <v>0</v>
      </c>
      <c r="AA276" s="14">
        <v>0</v>
      </c>
      <c r="AB276" s="317"/>
      <c r="AC276" s="15" t="str">
        <f t="shared" si="415"/>
        <v/>
      </c>
      <c r="AD276" s="15" t="str">
        <f t="shared" si="416"/>
        <v/>
      </c>
      <c r="AE276" s="16" t="str">
        <f t="shared" si="417"/>
        <v>0 - 0</v>
      </c>
      <c r="AF276" s="20" t="str">
        <f t="shared" si="495"/>
        <v>Not an offer</v>
      </c>
      <c r="AG276" s="276" t="str">
        <f t="shared" si="444"/>
        <v>Not an Offer</v>
      </c>
      <c r="AH276" s="150"/>
      <c r="AI276" s="254">
        <v>260</v>
      </c>
      <c r="AJ276" s="149" t="str">
        <f t="shared" si="445"/>
        <v>00-TAG</v>
      </c>
      <c r="AK276" s="254" t="b">
        <f t="shared" si="15"/>
        <v>0</v>
      </c>
      <c r="AL276" s="254">
        <f t="shared" si="418"/>
        <v>0</v>
      </c>
      <c r="AM276" s="254">
        <f t="shared" si="446"/>
        <v>0</v>
      </c>
      <c r="AN276" s="288">
        <f t="shared" si="419"/>
        <v>0</v>
      </c>
      <c r="AO276" s="288">
        <f>IF(AND($BU276=$BV276,BU276=AO$13),$J276&amp;$K276&amp;$L276&amp;$M276&amp;$N276&amp;$O276&amp;$P276&amp;$Q276&amp;$R276&amp;$S276&amp;$T276&amp;$U276,IFERROR(MATCH($AN276,AO$17:AO275,0),-1000))</f>
        <v>1</v>
      </c>
      <c r="AP276" s="288">
        <f>IF(AND($BU276=$BV276,BV276=AP$13),$J276&amp;$K276&amp;$L276&amp;$M276&amp;$N276&amp;$O276&amp;$P276&amp;$Q276&amp;$R276&amp;$S276&amp;$T276&amp;$U276,IFERROR(MATCH($AN276,AP$17:AP275,0),-1000))</f>
        <v>1</v>
      </c>
      <c r="AQ276" s="288">
        <f>IF(AND($BU276=$BV276,BW276=AQ$13),$J276&amp;$K276&amp;$L276&amp;$M276&amp;$N276&amp;$O276&amp;$P276&amp;$Q276&amp;$R276&amp;$S276&amp;$T276&amp;$U276,IFERROR(MATCH($AN276,AQ$17:AQ275,0),-1000))</f>
        <v>1</v>
      </c>
      <c r="AR276" s="288">
        <f>IF(AND($BU276=$BV276,BX276=AR$13),$J276&amp;$K276&amp;$L276&amp;$M276&amp;$N276&amp;$O276&amp;$P276&amp;$Q276&amp;$R276&amp;$S276&amp;$T276&amp;$U276,IFERROR(MATCH($AN276,AR$17:AR275,0),-1000))</f>
        <v>1</v>
      </c>
      <c r="AS276" s="254">
        <f t="shared" si="311"/>
        <v>0</v>
      </c>
      <c r="AT276" s="261" t="str">
        <f t="shared" si="420"/>
        <v/>
      </c>
      <c r="AU276" s="254" t="str">
        <f t="shared" si="421"/>
        <v/>
      </c>
      <c r="AV276" s="254" t="str">
        <f t="shared" si="422"/>
        <v/>
      </c>
      <c r="AW276" s="254" t="str">
        <f t="shared" si="423"/>
        <v/>
      </c>
      <c r="AX276" s="254" t="str">
        <f t="shared" si="424"/>
        <v/>
      </c>
      <c r="AY276" s="254" t="str">
        <f t="shared" si="425"/>
        <v/>
      </c>
      <c r="AZ276" s="254" t="str">
        <f t="shared" si="426"/>
        <v/>
      </c>
      <c r="BA276" s="254" t="str">
        <f t="shared" si="427"/>
        <v/>
      </c>
      <c r="BB276" s="254" t="str">
        <f t="shared" si="428"/>
        <v/>
      </c>
      <c r="BC276" s="254" t="str">
        <f t="shared" si="429"/>
        <v/>
      </c>
      <c r="BD276" s="254" t="str">
        <f t="shared" si="430"/>
        <v/>
      </c>
      <c r="BE276" s="262" t="str">
        <f t="shared" si="431"/>
        <v/>
      </c>
      <c r="BF276" s="263" t="str">
        <f t="shared" si="432"/>
        <v/>
      </c>
      <c r="BG276" s="254" t="str">
        <f t="shared" si="433"/>
        <v/>
      </c>
      <c r="BH276" s="254" t="str">
        <f t="shared" si="434"/>
        <v/>
      </c>
      <c r="BI276" s="254" t="str">
        <f t="shared" si="435"/>
        <v/>
      </c>
      <c r="BJ276" s="254" t="str">
        <f t="shared" si="436"/>
        <v/>
      </c>
      <c r="BK276" s="254" t="str">
        <f t="shared" si="437"/>
        <v/>
      </c>
      <c r="BL276" s="254" t="str">
        <f t="shared" si="438"/>
        <v/>
      </c>
      <c r="BM276" s="254" t="str">
        <f t="shared" si="439"/>
        <v/>
      </c>
      <c r="BN276" s="254" t="str">
        <f t="shared" si="440"/>
        <v/>
      </c>
      <c r="BO276" s="254" t="str">
        <f t="shared" si="441"/>
        <v/>
      </c>
      <c r="BP276" s="254" t="str">
        <f t="shared" si="442"/>
        <v/>
      </c>
      <c r="BQ276" s="264" t="str">
        <f t="shared" si="443"/>
        <v/>
      </c>
      <c r="BR276" s="261" t="str">
        <f t="shared" si="56"/>
        <v/>
      </c>
      <c r="BS276" s="254" t="str">
        <f t="shared" si="57"/>
        <v/>
      </c>
      <c r="BT276" s="254" t="str">
        <f t="shared" si="312"/>
        <v/>
      </c>
      <c r="BU276" s="265" t="str">
        <f t="shared" si="313"/>
        <v/>
      </c>
      <c r="BV276" s="263" t="str">
        <f t="shared" si="58"/>
        <v/>
      </c>
      <c r="BW276" s="254" t="str">
        <f t="shared" si="314"/>
        <v/>
      </c>
      <c r="BX276" s="254" t="str">
        <f t="shared" si="315"/>
        <v/>
      </c>
      <c r="BY276" s="264" t="str">
        <f t="shared" si="59"/>
        <v/>
      </c>
      <c r="BZ276" s="254" t="str">
        <f t="shared" si="60"/>
        <v/>
      </c>
      <c r="CA276" s="254">
        <f t="shared" si="447"/>
        <v>0</v>
      </c>
      <c r="CB276" s="254">
        <f t="shared" si="448"/>
        <v>0</v>
      </c>
      <c r="CC276" s="254">
        <f t="shared" si="449"/>
        <v>0</v>
      </c>
      <c r="CD276" s="254">
        <f t="shared" si="450"/>
        <v>0</v>
      </c>
      <c r="CE276" s="254">
        <f t="shared" si="451"/>
        <v>0</v>
      </c>
      <c r="CF276" s="254">
        <f t="shared" si="452"/>
        <v>0</v>
      </c>
      <c r="CG276" s="254">
        <f t="shared" si="453"/>
        <v>0</v>
      </c>
      <c r="CH276" s="254">
        <f t="shared" si="454"/>
        <v>0</v>
      </c>
      <c r="CI276" s="254">
        <f t="shared" si="455"/>
        <v>0</v>
      </c>
      <c r="CJ276" s="254">
        <f t="shared" si="456"/>
        <v>0</v>
      </c>
      <c r="CK276" s="254">
        <f t="shared" si="457"/>
        <v>0</v>
      </c>
      <c r="CL276" s="254">
        <f t="shared" si="458"/>
        <v>0</v>
      </c>
      <c r="CM276" s="254">
        <f t="shared" si="459"/>
        <v>0</v>
      </c>
      <c r="CN276" s="254">
        <f t="shared" si="460"/>
        <v>0</v>
      </c>
      <c r="CO276" s="254">
        <f t="shared" si="461"/>
        <v>0</v>
      </c>
      <c r="CP276" s="254">
        <f t="shared" si="462"/>
        <v>0</v>
      </c>
      <c r="CQ276" s="254">
        <f t="shared" si="463"/>
        <v>0</v>
      </c>
      <c r="CR276" s="254">
        <f t="shared" si="464"/>
        <v>0</v>
      </c>
      <c r="CS276" s="254">
        <f t="shared" si="465"/>
        <v>0</v>
      </c>
      <c r="CT276" s="254">
        <f t="shared" si="466"/>
        <v>0</v>
      </c>
      <c r="CU276" s="254">
        <f t="shared" si="467"/>
        <v>0</v>
      </c>
      <c r="CV276" s="254">
        <f t="shared" si="468"/>
        <v>0</v>
      </c>
      <c r="CW276" s="254">
        <f t="shared" si="469"/>
        <v>0</v>
      </c>
      <c r="CX276" s="254">
        <f t="shared" si="470"/>
        <v>0</v>
      </c>
      <c r="CY276" s="254">
        <f t="shared" si="471"/>
        <v>0</v>
      </c>
      <c r="CZ276" s="254">
        <f t="shared" si="472"/>
        <v>0</v>
      </c>
      <c r="DA276" s="254">
        <f t="shared" si="473"/>
        <v>0</v>
      </c>
      <c r="DB276" s="254">
        <f t="shared" si="474"/>
        <v>0</v>
      </c>
      <c r="DC276" s="254">
        <f t="shared" si="475"/>
        <v>0</v>
      </c>
      <c r="DD276" s="254">
        <f t="shared" si="476"/>
        <v>0</v>
      </c>
      <c r="DE276" s="254">
        <f t="shared" si="477"/>
        <v>0</v>
      </c>
      <c r="DF276" s="254">
        <f t="shared" si="478"/>
        <v>0</v>
      </c>
      <c r="DG276" s="254">
        <f t="shared" si="479"/>
        <v>0</v>
      </c>
      <c r="DH276" s="254">
        <f t="shared" si="480"/>
        <v>0</v>
      </c>
      <c r="DI276" s="254">
        <f t="shared" si="481"/>
        <v>0</v>
      </c>
      <c r="DJ276" s="254">
        <f t="shared" si="482"/>
        <v>0</v>
      </c>
      <c r="DK276" s="254">
        <f t="shared" si="483"/>
        <v>0</v>
      </c>
      <c r="DL276" s="254">
        <f t="shared" si="484"/>
        <v>0</v>
      </c>
      <c r="DM276" s="254">
        <f t="shared" si="485"/>
        <v>0</v>
      </c>
      <c r="DN276" s="254">
        <f t="shared" si="486"/>
        <v>0</v>
      </c>
      <c r="DO276" s="254">
        <f t="shared" si="487"/>
        <v>0</v>
      </c>
      <c r="DP276" s="254">
        <f t="shared" si="488"/>
        <v>0</v>
      </c>
      <c r="DQ276" s="254">
        <f t="shared" si="489"/>
        <v>0</v>
      </c>
      <c r="DR276" s="254">
        <f t="shared" si="490"/>
        <v>0</v>
      </c>
      <c r="DS276" s="254">
        <f t="shared" si="491"/>
        <v>0</v>
      </c>
      <c r="DT276" s="254">
        <f t="shared" si="492"/>
        <v>0</v>
      </c>
      <c r="DU276" s="254">
        <f t="shared" si="493"/>
        <v>0</v>
      </c>
      <c r="DV276" s="254">
        <f t="shared" si="494"/>
        <v>0</v>
      </c>
    </row>
    <row r="277" spans="1:126" ht="24" customHeight="1">
      <c r="A277" s="11" t="str">
        <f ca="1">IF(AG277&lt;&gt;"OK","",CONCATENATE(TEXT('Front Page'!$F$33,"000"),TEXT('Front Page'!$F$31,"000"),"-",LEFT('Front Page'!$R$53,5),"-",LEFT(D277,1),AJ277, "-",TEXT(B277,"000")))</f>
        <v/>
      </c>
      <c r="B277" s="12" t="str">
        <f>IFERROR(IF(E277="","",MAX(B$17:B276)+1),"")</f>
        <v/>
      </c>
      <c r="C277" s="13"/>
      <c r="D277" s="29" t="str">
        <f t="shared" si="20"/>
        <v>None</v>
      </c>
      <c r="E277" s="29" t="str">
        <f t="shared" si="21"/>
        <v/>
      </c>
      <c r="F277" s="29" t="str">
        <f t="shared" si="22"/>
        <v/>
      </c>
      <c r="G277" s="363"/>
      <c r="H277" s="364"/>
      <c r="I277" s="325" t="str">
        <f t="shared" si="23"/>
        <v>No</v>
      </c>
      <c r="J277" s="314">
        <v>0</v>
      </c>
      <c r="K277" s="312">
        <v>0</v>
      </c>
      <c r="L277" s="312">
        <v>0</v>
      </c>
      <c r="M277" s="312">
        <v>0</v>
      </c>
      <c r="N277" s="312">
        <v>0</v>
      </c>
      <c r="O277" s="312">
        <v>0</v>
      </c>
      <c r="P277" s="312">
        <v>0</v>
      </c>
      <c r="Q277" s="312">
        <v>0</v>
      </c>
      <c r="R277" s="312">
        <v>0</v>
      </c>
      <c r="S277" s="312">
        <v>0</v>
      </c>
      <c r="T277" s="312">
        <v>0</v>
      </c>
      <c r="U277" s="312">
        <v>0</v>
      </c>
      <c r="V277" s="313">
        <v>1</v>
      </c>
      <c r="W277" s="313">
        <v>1</v>
      </c>
      <c r="X277" s="312">
        <v>0</v>
      </c>
      <c r="Y277" s="312">
        <v>0</v>
      </c>
      <c r="Z277" s="312">
        <v>0</v>
      </c>
      <c r="AA277" s="14">
        <v>0</v>
      </c>
      <c r="AB277" s="317"/>
      <c r="AC277" s="15" t="str">
        <f t="shared" si="415"/>
        <v/>
      </c>
      <c r="AD277" s="15" t="str">
        <f t="shared" si="416"/>
        <v/>
      </c>
      <c r="AE277" s="16" t="str">
        <f t="shared" si="417"/>
        <v>0 - 0</v>
      </c>
      <c r="AF277" s="20" t="str">
        <f t="shared" si="495"/>
        <v>Not an offer</v>
      </c>
      <c r="AG277" s="276" t="str">
        <f t="shared" si="444"/>
        <v>Not an Offer</v>
      </c>
      <c r="AH277" s="150"/>
      <c r="AI277" s="254">
        <v>261</v>
      </c>
      <c r="AJ277" s="149" t="str">
        <f t="shared" si="445"/>
        <v>00-TAG</v>
      </c>
      <c r="AK277" s="254" t="b">
        <f t="shared" si="15"/>
        <v>0</v>
      </c>
      <c r="AL277" s="254">
        <f t="shared" si="418"/>
        <v>0</v>
      </c>
      <c r="AM277" s="254">
        <f t="shared" si="446"/>
        <v>0</v>
      </c>
      <c r="AN277" s="288">
        <f t="shared" si="419"/>
        <v>0</v>
      </c>
      <c r="AO277" s="288">
        <f>IF(AND($BU277=$BV277,BU277=AO$13),$J277&amp;$K277&amp;$L277&amp;$M277&amp;$N277&amp;$O277&amp;$P277&amp;$Q277&amp;$R277&amp;$S277&amp;$T277&amp;$U277,IFERROR(MATCH($AN277,AO$17:AO276,0),-1000))</f>
        <v>1</v>
      </c>
      <c r="AP277" s="288">
        <f>IF(AND($BU277=$BV277,BV277=AP$13),$J277&amp;$K277&amp;$L277&amp;$M277&amp;$N277&amp;$O277&amp;$P277&amp;$Q277&amp;$R277&amp;$S277&amp;$T277&amp;$U277,IFERROR(MATCH($AN277,AP$17:AP276,0),-1000))</f>
        <v>1</v>
      </c>
      <c r="AQ277" s="288">
        <f>IF(AND($BU277=$BV277,BW277=AQ$13),$J277&amp;$K277&amp;$L277&amp;$M277&amp;$N277&amp;$O277&amp;$P277&amp;$Q277&amp;$R277&amp;$S277&amp;$T277&amp;$U277,IFERROR(MATCH($AN277,AQ$17:AQ276,0),-1000))</f>
        <v>1</v>
      </c>
      <c r="AR277" s="288">
        <f>IF(AND($BU277=$BV277,BX277=AR$13),$J277&amp;$K277&amp;$L277&amp;$M277&amp;$N277&amp;$O277&amp;$P277&amp;$Q277&amp;$R277&amp;$S277&amp;$T277&amp;$U277,IFERROR(MATCH($AN277,AR$17:AR276,0),-1000))</f>
        <v>1</v>
      </c>
      <c r="AS277" s="254">
        <f t="shared" si="311"/>
        <v>0</v>
      </c>
      <c r="AT277" s="261" t="str">
        <f t="shared" si="420"/>
        <v/>
      </c>
      <c r="AU277" s="254" t="str">
        <f t="shared" si="421"/>
        <v/>
      </c>
      <c r="AV277" s="254" t="str">
        <f t="shared" si="422"/>
        <v/>
      </c>
      <c r="AW277" s="254" t="str">
        <f t="shared" si="423"/>
        <v/>
      </c>
      <c r="AX277" s="254" t="str">
        <f t="shared" si="424"/>
        <v/>
      </c>
      <c r="AY277" s="254" t="str">
        <f t="shared" si="425"/>
        <v/>
      </c>
      <c r="AZ277" s="254" t="str">
        <f t="shared" si="426"/>
        <v/>
      </c>
      <c r="BA277" s="254" t="str">
        <f t="shared" si="427"/>
        <v/>
      </c>
      <c r="BB277" s="254" t="str">
        <f t="shared" si="428"/>
        <v/>
      </c>
      <c r="BC277" s="254" t="str">
        <f t="shared" si="429"/>
        <v/>
      </c>
      <c r="BD277" s="254" t="str">
        <f t="shared" si="430"/>
        <v/>
      </c>
      <c r="BE277" s="262" t="str">
        <f t="shared" si="431"/>
        <v/>
      </c>
      <c r="BF277" s="263" t="str">
        <f t="shared" si="432"/>
        <v/>
      </c>
      <c r="BG277" s="254" t="str">
        <f t="shared" si="433"/>
        <v/>
      </c>
      <c r="BH277" s="254" t="str">
        <f t="shared" si="434"/>
        <v/>
      </c>
      <c r="BI277" s="254" t="str">
        <f t="shared" si="435"/>
        <v/>
      </c>
      <c r="BJ277" s="254" t="str">
        <f t="shared" si="436"/>
        <v/>
      </c>
      <c r="BK277" s="254" t="str">
        <f t="shared" si="437"/>
        <v/>
      </c>
      <c r="BL277" s="254" t="str">
        <f t="shared" si="438"/>
        <v/>
      </c>
      <c r="BM277" s="254" t="str">
        <f t="shared" si="439"/>
        <v/>
      </c>
      <c r="BN277" s="254" t="str">
        <f t="shared" si="440"/>
        <v/>
      </c>
      <c r="BO277" s="254" t="str">
        <f t="shared" si="441"/>
        <v/>
      </c>
      <c r="BP277" s="254" t="str">
        <f t="shared" si="442"/>
        <v/>
      </c>
      <c r="BQ277" s="264" t="str">
        <f t="shared" si="443"/>
        <v/>
      </c>
      <c r="BR277" s="261" t="str">
        <f t="shared" si="56"/>
        <v/>
      </c>
      <c r="BS277" s="254" t="str">
        <f t="shared" si="57"/>
        <v/>
      </c>
      <c r="BT277" s="254" t="str">
        <f t="shared" si="312"/>
        <v/>
      </c>
      <c r="BU277" s="265" t="str">
        <f t="shared" si="313"/>
        <v/>
      </c>
      <c r="BV277" s="263" t="str">
        <f t="shared" si="58"/>
        <v/>
      </c>
      <c r="BW277" s="254" t="str">
        <f t="shared" si="314"/>
        <v/>
      </c>
      <c r="BX277" s="254" t="str">
        <f t="shared" si="315"/>
        <v/>
      </c>
      <c r="BY277" s="264" t="str">
        <f t="shared" si="59"/>
        <v/>
      </c>
      <c r="BZ277" s="254" t="str">
        <f t="shared" si="60"/>
        <v/>
      </c>
      <c r="CA277" s="254">
        <f t="shared" si="447"/>
        <v>0</v>
      </c>
      <c r="CB277" s="254">
        <f t="shared" si="448"/>
        <v>0</v>
      </c>
      <c r="CC277" s="254">
        <f t="shared" si="449"/>
        <v>0</v>
      </c>
      <c r="CD277" s="254">
        <f t="shared" si="450"/>
        <v>0</v>
      </c>
      <c r="CE277" s="254">
        <f t="shared" si="451"/>
        <v>0</v>
      </c>
      <c r="CF277" s="254">
        <f t="shared" si="452"/>
        <v>0</v>
      </c>
      <c r="CG277" s="254">
        <f t="shared" si="453"/>
        <v>0</v>
      </c>
      <c r="CH277" s="254">
        <f t="shared" si="454"/>
        <v>0</v>
      </c>
      <c r="CI277" s="254">
        <f t="shared" si="455"/>
        <v>0</v>
      </c>
      <c r="CJ277" s="254">
        <f t="shared" si="456"/>
        <v>0</v>
      </c>
      <c r="CK277" s="254">
        <f t="shared" si="457"/>
        <v>0</v>
      </c>
      <c r="CL277" s="254">
        <f t="shared" si="458"/>
        <v>0</v>
      </c>
      <c r="CM277" s="254">
        <f t="shared" si="459"/>
        <v>0</v>
      </c>
      <c r="CN277" s="254">
        <f t="shared" si="460"/>
        <v>0</v>
      </c>
      <c r="CO277" s="254">
        <f t="shared" si="461"/>
        <v>0</v>
      </c>
      <c r="CP277" s="254">
        <f t="shared" si="462"/>
        <v>0</v>
      </c>
      <c r="CQ277" s="254">
        <f t="shared" si="463"/>
        <v>0</v>
      </c>
      <c r="CR277" s="254">
        <f t="shared" si="464"/>
        <v>0</v>
      </c>
      <c r="CS277" s="254">
        <f t="shared" si="465"/>
        <v>0</v>
      </c>
      <c r="CT277" s="254">
        <f t="shared" si="466"/>
        <v>0</v>
      </c>
      <c r="CU277" s="254">
        <f t="shared" si="467"/>
        <v>0</v>
      </c>
      <c r="CV277" s="254">
        <f t="shared" si="468"/>
        <v>0</v>
      </c>
      <c r="CW277" s="254">
        <f t="shared" si="469"/>
        <v>0</v>
      </c>
      <c r="CX277" s="254">
        <f t="shared" si="470"/>
        <v>0</v>
      </c>
      <c r="CY277" s="254">
        <f t="shared" si="471"/>
        <v>0</v>
      </c>
      <c r="CZ277" s="254">
        <f t="shared" si="472"/>
        <v>0</v>
      </c>
      <c r="DA277" s="254">
        <f t="shared" si="473"/>
        <v>0</v>
      </c>
      <c r="DB277" s="254">
        <f t="shared" si="474"/>
        <v>0</v>
      </c>
      <c r="DC277" s="254">
        <f t="shared" si="475"/>
        <v>0</v>
      </c>
      <c r="DD277" s="254">
        <f t="shared" si="476"/>
        <v>0</v>
      </c>
      <c r="DE277" s="254">
        <f t="shared" si="477"/>
        <v>0</v>
      </c>
      <c r="DF277" s="254">
        <f t="shared" si="478"/>
        <v>0</v>
      </c>
      <c r="DG277" s="254">
        <f t="shared" si="479"/>
        <v>0</v>
      </c>
      <c r="DH277" s="254">
        <f t="shared" si="480"/>
        <v>0</v>
      </c>
      <c r="DI277" s="254">
        <f t="shared" si="481"/>
        <v>0</v>
      </c>
      <c r="DJ277" s="254">
        <f t="shared" si="482"/>
        <v>0</v>
      </c>
      <c r="DK277" s="254">
        <f t="shared" si="483"/>
        <v>0</v>
      </c>
      <c r="DL277" s="254">
        <f t="shared" si="484"/>
        <v>0</v>
      </c>
      <c r="DM277" s="254">
        <f t="shared" si="485"/>
        <v>0</v>
      </c>
      <c r="DN277" s="254">
        <f t="shared" si="486"/>
        <v>0</v>
      </c>
      <c r="DO277" s="254">
        <f t="shared" si="487"/>
        <v>0</v>
      </c>
      <c r="DP277" s="254">
        <f t="shared" si="488"/>
        <v>0</v>
      </c>
      <c r="DQ277" s="254">
        <f t="shared" si="489"/>
        <v>0</v>
      </c>
      <c r="DR277" s="254">
        <f t="shared" si="490"/>
        <v>0</v>
      </c>
      <c r="DS277" s="254">
        <f t="shared" si="491"/>
        <v>0</v>
      </c>
      <c r="DT277" s="254">
        <f t="shared" si="492"/>
        <v>0</v>
      </c>
      <c r="DU277" s="254">
        <f t="shared" si="493"/>
        <v>0</v>
      </c>
      <c r="DV277" s="254">
        <f t="shared" si="494"/>
        <v>0</v>
      </c>
    </row>
    <row r="278" spans="1:126" ht="24" customHeight="1">
      <c r="A278" s="11" t="str">
        <f ca="1">IF(AG278&lt;&gt;"OK","",CONCATENATE(TEXT('Front Page'!$F$33,"000"),TEXT('Front Page'!$F$31,"000"),"-",LEFT('Front Page'!$R$53,5),"-",LEFT(D278,1),AJ278, "-",TEXT(B278,"000")))</f>
        <v/>
      </c>
      <c r="B278" s="12" t="str">
        <f>IFERROR(IF(E278="","",MAX(B$17:B277)+1),"")</f>
        <v/>
      </c>
      <c r="C278" s="13"/>
      <c r="D278" s="29" t="str">
        <f t="shared" si="20"/>
        <v>None</v>
      </c>
      <c r="E278" s="29" t="str">
        <f t="shared" si="21"/>
        <v/>
      </c>
      <c r="F278" s="29" t="str">
        <f t="shared" si="22"/>
        <v/>
      </c>
      <c r="G278" s="363"/>
      <c r="H278" s="364"/>
      <c r="I278" s="325" t="str">
        <f t="shared" si="23"/>
        <v>No</v>
      </c>
      <c r="J278" s="314">
        <v>0</v>
      </c>
      <c r="K278" s="312">
        <v>0</v>
      </c>
      <c r="L278" s="312">
        <v>0</v>
      </c>
      <c r="M278" s="312">
        <v>0</v>
      </c>
      <c r="N278" s="312">
        <v>0</v>
      </c>
      <c r="O278" s="312">
        <v>0</v>
      </c>
      <c r="P278" s="312">
        <v>0</v>
      </c>
      <c r="Q278" s="312">
        <v>0</v>
      </c>
      <c r="R278" s="312">
        <v>0</v>
      </c>
      <c r="S278" s="312">
        <v>0</v>
      </c>
      <c r="T278" s="312">
        <v>0</v>
      </c>
      <c r="U278" s="312">
        <v>0</v>
      </c>
      <c r="V278" s="313">
        <v>1</v>
      </c>
      <c r="W278" s="313">
        <v>1</v>
      </c>
      <c r="X278" s="312">
        <v>0</v>
      </c>
      <c r="Y278" s="312">
        <v>0</v>
      </c>
      <c r="Z278" s="312">
        <v>0</v>
      </c>
      <c r="AA278" s="14">
        <v>0</v>
      </c>
      <c r="AB278" s="317"/>
      <c r="AC278" s="15" t="str">
        <f t="shared" si="415"/>
        <v/>
      </c>
      <c r="AD278" s="15" t="str">
        <f t="shared" si="416"/>
        <v/>
      </c>
      <c r="AE278" s="16" t="str">
        <f t="shared" si="417"/>
        <v>0 - 0</v>
      </c>
      <c r="AF278" s="20" t="str">
        <f t="shared" si="495"/>
        <v>Not an offer</v>
      </c>
      <c r="AG278" s="276" t="str">
        <f t="shared" si="444"/>
        <v>Not an Offer</v>
      </c>
      <c r="AH278" s="150"/>
      <c r="AI278" s="254">
        <v>262</v>
      </c>
      <c r="AJ278" s="149" t="str">
        <f t="shared" si="445"/>
        <v>00-TAG</v>
      </c>
      <c r="AK278" s="254" t="b">
        <f t="shared" si="15"/>
        <v>0</v>
      </c>
      <c r="AL278" s="254">
        <f t="shared" si="418"/>
        <v>0</v>
      </c>
      <c r="AM278" s="254">
        <f t="shared" si="446"/>
        <v>0</v>
      </c>
      <c r="AN278" s="288">
        <f t="shared" si="419"/>
        <v>0</v>
      </c>
      <c r="AO278" s="288">
        <f>IF(AND($BU278=$BV278,BU278=AO$13),$J278&amp;$K278&amp;$L278&amp;$M278&amp;$N278&amp;$O278&amp;$P278&amp;$Q278&amp;$R278&amp;$S278&amp;$T278&amp;$U278,IFERROR(MATCH($AN278,AO$17:AO277,0),-1000))</f>
        <v>1</v>
      </c>
      <c r="AP278" s="288">
        <f>IF(AND($BU278=$BV278,BV278=AP$13),$J278&amp;$K278&amp;$L278&amp;$M278&amp;$N278&amp;$O278&amp;$P278&amp;$Q278&amp;$R278&amp;$S278&amp;$T278&amp;$U278,IFERROR(MATCH($AN278,AP$17:AP277,0),-1000))</f>
        <v>1</v>
      </c>
      <c r="AQ278" s="288">
        <f>IF(AND($BU278=$BV278,BW278=AQ$13),$J278&amp;$K278&amp;$L278&amp;$M278&amp;$N278&amp;$O278&amp;$P278&amp;$Q278&amp;$R278&amp;$S278&amp;$T278&amp;$U278,IFERROR(MATCH($AN278,AQ$17:AQ277,0),-1000))</f>
        <v>1</v>
      </c>
      <c r="AR278" s="288">
        <f>IF(AND($BU278=$BV278,BX278=AR$13),$J278&amp;$K278&amp;$L278&amp;$M278&amp;$N278&amp;$O278&amp;$P278&amp;$Q278&amp;$R278&amp;$S278&amp;$T278&amp;$U278,IFERROR(MATCH($AN278,AR$17:AR277,0),-1000))</f>
        <v>1</v>
      </c>
      <c r="AS278" s="254">
        <f t="shared" si="311"/>
        <v>0</v>
      </c>
      <c r="AT278" s="261" t="str">
        <f t="shared" si="420"/>
        <v/>
      </c>
      <c r="AU278" s="254" t="str">
        <f t="shared" si="421"/>
        <v/>
      </c>
      <c r="AV278" s="254" t="str">
        <f t="shared" si="422"/>
        <v/>
      </c>
      <c r="AW278" s="254" t="str">
        <f t="shared" si="423"/>
        <v/>
      </c>
      <c r="AX278" s="254" t="str">
        <f t="shared" si="424"/>
        <v/>
      </c>
      <c r="AY278" s="254" t="str">
        <f t="shared" si="425"/>
        <v/>
      </c>
      <c r="AZ278" s="254" t="str">
        <f t="shared" si="426"/>
        <v/>
      </c>
      <c r="BA278" s="254" t="str">
        <f t="shared" si="427"/>
        <v/>
      </c>
      <c r="BB278" s="254" t="str">
        <f t="shared" si="428"/>
        <v/>
      </c>
      <c r="BC278" s="254" t="str">
        <f t="shared" si="429"/>
        <v/>
      </c>
      <c r="BD278" s="254" t="str">
        <f t="shared" si="430"/>
        <v/>
      </c>
      <c r="BE278" s="262" t="str">
        <f t="shared" si="431"/>
        <v/>
      </c>
      <c r="BF278" s="263" t="str">
        <f t="shared" si="432"/>
        <v/>
      </c>
      <c r="BG278" s="254" t="str">
        <f t="shared" si="433"/>
        <v/>
      </c>
      <c r="BH278" s="254" t="str">
        <f t="shared" si="434"/>
        <v/>
      </c>
      <c r="BI278" s="254" t="str">
        <f t="shared" si="435"/>
        <v/>
      </c>
      <c r="BJ278" s="254" t="str">
        <f t="shared" si="436"/>
        <v/>
      </c>
      <c r="BK278" s="254" t="str">
        <f t="shared" si="437"/>
        <v/>
      </c>
      <c r="BL278" s="254" t="str">
        <f t="shared" si="438"/>
        <v/>
      </c>
      <c r="BM278" s="254" t="str">
        <f t="shared" si="439"/>
        <v/>
      </c>
      <c r="BN278" s="254" t="str">
        <f t="shared" si="440"/>
        <v/>
      </c>
      <c r="BO278" s="254" t="str">
        <f t="shared" si="441"/>
        <v/>
      </c>
      <c r="BP278" s="254" t="str">
        <f t="shared" si="442"/>
        <v/>
      </c>
      <c r="BQ278" s="264" t="str">
        <f t="shared" si="443"/>
        <v/>
      </c>
      <c r="BR278" s="261" t="str">
        <f t="shared" si="56"/>
        <v/>
      </c>
      <c r="BS278" s="254" t="str">
        <f t="shared" si="57"/>
        <v/>
      </c>
      <c r="BT278" s="254" t="str">
        <f t="shared" si="312"/>
        <v/>
      </c>
      <c r="BU278" s="265" t="str">
        <f t="shared" si="313"/>
        <v/>
      </c>
      <c r="BV278" s="263" t="str">
        <f t="shared" si="58"/>
        <v/>
      </c>
      <c r="BW278" s="254" t="str">
        <f t="shared" si="314"/>
        <v/>
      </c>
      <c r="BX278" s="254" t="str">
        <f t="shared" si="315"/>
        <v/>
      </c>
      <c r="BY278" s="264" t="str">
        <f t="shared" si="59"/>
        <v/>
      </c>
      <c r="BZ278" s="254" t="str">
        <f t="shared" si="60"/>
        <v/>
      </c>
      <c r="CA278" s="254">
        <f t="shared" si="447"/>
        <v>0</v>
      </c>
      <c r="CB278" s="254">
        <f t="shared" si="448"/>
        <v>0</v>
      </c>
      <c r="CC278" s="254">
        <f t="shared" si="449"/>
        <v>0</v>
      </c>
      <c r="CD278" s="254">
        <f t="shared" si="450"/>
        <v>0</v>
      </c>
      <c r="CE278" s="254">
        <f t="shared" si="451"/>
        <v>0</v>
      </c>
      <c r="CF278" s="254">
        <f t="shared" si="452"/>
        <v>0</v>
      </c>
      <c r="CG278" s="254">
        <f t="shared" si="453"/>
        <v>0</v>
      </c>
      <c r="CH278" s="254">
        <f t="shared" si="454"/>
        <v>0</v>
      </c>
      <c r="CI278" s="254">
        <f t="shared" si="455"/>
        <v>0</v>
      </c>
      <c r="CJ278" s="254">
        <f t="shared" si="456"/>
        <v>0</v>
      </c>
      <c r="CK278" s="254">
        <f t="shared" si="457"/>
        <v>0</v>
      </c>
      <c r="CL278" s="254">
        <f t="shared" si="458"/>
        <v>0</v>
      </c>
      <c r="CM278" s="254">
        <f t="shared" si="459"/>
        <v>0</v>
      </c>
      <c r="CN278" s="254">
        <f t="shared" si="460"/>
        <v>0</v>
      </c>
      <c r="CO278" s="254">
        <f t="shared" si="461"/>
        <v>0</v>
      </c>
      <c r="CP278" s="254">
        <f t="shared" si="462"/>
        <v>0</v>
      </c>
      <c r="CQ278" s="254">
        <f t="shared" si="463"/>
        <v>0</v>
      </c>
      <c r="CR278" s="254">
        <f t="shared" si="464"/>
        <v>0</v>
      </c>
      <c r="CS278" s="254">
        <f t="shared" si="465"/>
        <v>0</v>
      </c>
      <c r="CT278" s="254">
        <f t="shared" si="466"/>
        <v>0</v>
      </c>
      <c r="CU278" s="254">
        <f t="shared" si="467"/>
        <v>0</v>
      </c>
      <c r="CV278" s="254">
        <f t="shared" si="468"/>
        <v>0</v>
      </c>
      <c r="CW278" s="254">
        <f t="shared" si="469"/>
        <v>0</v>
      </c>
      <c r="CX278" s="254">
        <f t="shared" si="470"/>
        <v>0</v>
      </c>
      <c r="CY278" s="254">
        <f t="shared" si="471"/>
        <v>0</v>
      </c>
      <c r="CZ278" s="254">
        <f t="shared" si="472"/>
        <v>0</v>
      </c>
      <c r="DA278" s="254">
        <f t="shared" si="473"/>
        <v>0</v>
      </c>
      <c r="DB278" s="254">
        <f t="shared" si="474"/>
        <v>0</v>
      </c>
      <c r="DC278" s="254">
        <f t="shared" si="475"/>
        <v>0</v>
      </c>
      <c r="DD278" s="254">
        <f t="shared" si="476"/>
        <v>0</v>
      </c>
      <c r="DE278" s="254">
        <f t="shared" si="477"/>
        <v>0</v>
      </c>
      <c r="DF278" s="254">
        <f t="shared" si="478"/>
        <v>0</v>
      </c>
      <c r="DG278" s="254">
        <f t="shared" si="479"/>
        <v>0</v>
      </c>
      <c r="DH278" s="254">
        <f t="shared" si="480"/>
        <v>0</v>
      </c>
      <c r="DI278" s="254">
        <f t="shared" si="481"/>
        <v>0</v>
      </c>
      <c r="DJ278" s="254">
        <f t="shared" si="482"/>
        <v>0</v>
      </c>
      <c r="DK278" s="254">
        <f t="shared" si="483"/>
        <v>0</v>
      </c>
      <c r="DL278" s="254">
        <f t="shared" si="484"/>
        <v>0</v>
      </c>
      <c r="DM278" s="254">
        <f t="shared" si="485"/>
        <v>0</v>
      </c>
      <c r="DN278" s="254">
        <f t="shared" si="486"/>
        <v>0</v>
      </c>
      <c r="DO278" s="254">
        <f t="shared" si="487"/>
        <v>0</v>
      </c>
      <c r="DP278" s="254">
        <f t="shared" si="488"/>
        <v>0</v>
      </c>
      <c r="DQ278" s="254">
        <f t="shared" si="489"/>
        <v>0</v>
      </c>
      <c r="DR278" s="254">
        <f t="shared" si="490"/>
        <v>0</v>
      </c>
      <c r="DS278" s="254">
        <f t="shared" si="491"/>
        <v>0</v>
      </c>
      <c r="DT278" s="254">
        <f t="shared" si="492"/>
        <v>0</v>
      </c>
      <c r="DU278" s="254">
        <f t="shared" si="493"/>
        <v>0</v>
      </c>
      <c r="DV278" s="254">
        <f t="shared" si="494"/>
        <v>0</v>
      </c>
    </row>
    <row r="279" spans="1:126" ht="24" customHeight="1">
      <c r="A279" s="11" t="str">
        <f ca="1">IF(AG279&lt;&gt;"OK","",CONCATENATE(TEXT('Front Page'!$F$33,"000"),TEXT('Front Page'!$F$31,"000"),"-",LEFT('Front Page'!$R$53,5),"-",LEFT(D279,1),AJ279, "-",TEXT(B279,"000")))</f>
        <v/>
      </c>
      <c r="B279" s="12" t="str">
        <f>IFERROR(IF(E279="","",MAX(B$17:B278)+1),"")</f>
        <v/>
      </c>
      <c r="C279" s="13"/>
      <c r="D279" s="29" t="str">
        <f t="shared" si="20"/>
        <v>None</v>
      </c>
      <c r="E279" s="29" t="str">
        <f t="shared" si="21"/>
        <v/>
      </c>
      <c r="F279" s="29" t="str">
        <f t="shared" si="22"/>
        <v/>
      </c>
      <c r="G279" s="363"/>
      <c r="H279" s="364"/>
      <c r="I279" s="325" t="str">
        <f t="shared" si="23"/>
        <v>No</v>
      </c>
      <c r="J279" s="314">
        <v>0</v>
      </c>
      <c r="K279" s="312">
        <v>0</v>
      </c>
      <c r="L279" s="312">
        <v>0</v>
      </c>
      <c r="M279" s="312">
        <v>0</v>
      </c>
      <c r="N279" s="312">
        <v>0</v>
      </c>
      <c r="O279" s="312">
        <v>0</v>
      </c>
      <c r="P279" s="312">
        <v>0</v>
      </c>
      <c r="Q279" s="312">
        <v>0</v>
      </c>
      <c r="R279" s="312">
        <v>0</v>
      </c>
      <c r="S279" s="312">
        <v>0</v>
      </c>
      <c r="T279" s="312">
        <v>0</v>
      </c>
      <c r="U279" s="312">
        <v>0</v>
      </c>
      <c r="V279" s="313">
        <v>1</v>
      </c>
      <c r="W279" s="313">
        <v>1</v>
      </c>
      <c r="X279" s="312">
        <v>0</v>
      </c>
      <c r="Y279" s="312">
        <v>0</v>
      </c>
      <c r="Z279" s="312">
        <v>0</v>
      </c>
      <c r="AA279" s="14">
        <v>0</v>
      </c>
      <c r="AB279" s="317"/>
      <c r="AC279" s="15" t="str">
        <f t="shared" si="415"/>
        <v/>
      </c>
      <c r="AD279" s="15" t="str">
        <f t="shared" si="416"/>
        <v/>
      </c>
      <c r="AE279" s="16" t="str">
        <f t="shared" si="417"/>
        <v>0 - 0</v>
      </c>
      <c r="AF279" s="20" t="str">
        <f t="shared" si="495"/>
        <v>Not an offer</v>
      </c>
      <c r="AG279" s="276" t="str">
        <f t="shared" si="444"/>
        <v>Not an Offer</v>
      </c>
      <c r="AH279" s="150"/>
      <c r="AI279" s="254">
        <v>263</v>
      </c>
      <c r="AJ279" s="149" t="str">
        <f t="shared" si="445"/>
        <v>00-TAG</v>
      </c>
      <c r="AK279" s="254" t="b">
        <f t="shared" si="15"/>
        <v>0</v>
      </c>
      <c r="AL279" s="254">
        <f t="shared" si="418"/>
        <v>0</v>
      </c>
      <c r="AM279" s="254">
        <f t="shared" si="446"/>
        <v>0</v>
      </c>
      <c r="AN279" s="288">
        <f t="shared" si="419"/>
        <v>0</v>
      </c>
      <c r="AO279" s="288">
        <f>IF(AND($BU279=$BV279,BU279=AO$13),$J279&amp;$K279&amp;$L279&amp;$M279&amp;$N279&amp;$O279&amp;$P279&amp;$Q279&amp;$R279&amp;$S279&amp;$T279&amp;$U279,IFERROR(MATCH($AN279,AO$17:AO278,0),-1000))</f>
        <v>1</v>
      </c>
      <c r="AP279" s="288">
        <f>IF(AND($BU279=$BV279,BV279=AP$13),$J279&amp;$K279&amp;$L279&amp;$M279&amp;$N279&amp;$O279&amp;$P279&amp;$Q279&amp;$R279&amp;$S279&amp;$T279&amp;$U279,IFERROR(MATCH($AN279,AP$17:AP278,0),-1000))</f>
        <v>1</v>
      </c>
      <c r="AQ279" s="288">
        <f>IF(AND($BU279=$BV279,BW279=AQ$13),$J279&amp;$K279&amp;$L279&amp;$M279&amp;$N279&amp;$O279&amp;$P279&amp;$Q279&amp;$R279&amp;$S279&amp;$T279&amp;$U279,IFERROR(MATCH($AN279,AQ$17:AQ278,0),-1000))</f>
        <v>1</v>
      </c>
      <c r="AR279" s="288">
        <f>IF(AND($BU279=$BV279,BX279=AR$13),$J279&amp;$K279&amp;$L279&amp;$M279&amp;$N279&amp;$O279&amp;$P279&amp;$Q279&amp;$R279&amp;$S279&amp;$T279&amp;$U279,IFERROR(MATCH($AN279,AR$17:AR278,0),-1000))</f>
        <v>1</v>
      </c>
      <c r="AS279" s="254">
        <f t="shared" si="311"/>
        <v>0</v>
      </c>
      <c r="AT279" s="261" t="str">
        <f t="shared" si="420"/>
        <v/>
      </c>
      <c r="AU279" s="254" t="str">
        <f t="shared" si="421"/>
        <v/>
      </c>
      <c r="AV279" s="254" t="str">
        <f t="shared" si="422"/>
        <v/>
      </c>
      <c r="AW279" s="254" t="str">
        <f t="shared" si="423"/>
        <v/>
      </c>
      <c r="AX279" s="254" t="str">
        <f t="shared" si="424"/>
        <v/>
      </c>
      <c r="AY279" s="254" t="str">
        <f t="shared" si="425"/>
        <v/>
      </c>
      <c r="AZ279" s="254" t="str">
        <f t="shared" si="426"/>
        <v/>
      </c>
      <c r="BA279" s="254" t="str">
        <f t="shared" si="427"/>
        <v/>
      </c>
      <c r="BB279" s="254" t="str">
        <f t="shared" si="428"/>
        <v/>
      </c>
      <c r="BC279" s="254" t="str">
        <f t="shared" si="429"/>
        <v/>
      </c>
      <c r="BD279" s="254" t="str">
        <f t="shared" si="430"/>
        <v/>
      </c>
      <c r="BE279" s="262" t="str">
        <f t="shared" si="431"/>
        <v/>
      </c>
      <c r="BF279" s="263" t="str">
        <f t="shared" si="432"/>
        <v/>
      </c>
      <c r="BG279" s="254" t="str">
        <f t="shared" si="433"/>
        <v/>
      </c>
      <c r="BH279" s="254" t="str">
        <f t="shared" si="434"/>
        <v/>
      </c>
      <c r="BI279" s="254" t="str">
        <f t="shared" si="435"/>
        <v/>
      </c>
      <c r="BJ279" s="254" t="str">
        <f t="shared" si="436"/>
        <v/>
      </c>
      <c r="BK279" s="254" t="str">
        <f t="shared" si="437"/>
        <v/>
      </c>
      <c r="BL279" s="254" t="str">
        <f t="shared" si="438"/>
        <v/>
      </c>
      <c r="BM279" s="254" t="str">
        <f t="shared" si="439"/>
        <v/>
      </c>
      <c r="BN279" s="254" t="str">
        <f t="shared" si="440"/>
        <v/>
      </c>
      <c r="BO279" s="254" t="str">
        <f t="shared" si="441"/>
        <v/>
      </c>
      <c r="BP279" s="254" t="str">
        <f t="shared" si="442"/>
        <v/>
      </c>
      <c r="BQ279" s="264" t="str">
        <f t="shared" si="443"/>
        <v/>
      </c>
      <c r="BR279" s="261" t="str">
        <f t="shared" si="56"/>
        <v/>
      </c>
      <c r="BS279" s="254" t="str">
        <f t="shared" si="57"/>
        <v/>
      </c>
      <c r="BT279" s="254" t="str">
        <f t="shared" si="312"/>
        <v/>
      </c>
      <c r="BU279" s="265" t="str">
        <f t="shared" si="313"/>
        <v/>
      </c>
      <c r="BV279" s="263" t="str">
        <f t="shared" si="58"/>
        <v/>
      </c>
      <c r="BW279" s="254" t="str">
        <f t="shared" si="314"/>
        <v/>
      </c>
      <c r="BX279" s="254" t="str">
        <f t="shared" si="315"/>
        <v/>
      </c>
      <c r="BY279" s="264" t="str">
        <f t="shared" si="59"/>
        <v/>
      </c>
      <c r="BZ279" s="254" t="str">
        <f t="shared" si="60"/>
        <v/>
      </c>
      <c r="CA279" s="254">
        <f t="shared" si="447"/>
        <v>0</v>
      </c>
      <c r="CB279" s="254">
        <f t="shared" si="448"/>
        <v>0</v>
      </c>
      <c r="CC279" s="254">
        <f t="shared" si="449"/>
        <v>0</v>
      </c>
      <c r="CD279" s="254">
        <f t="shared" si="450"/>
        <v>0</v>
      </c>
      <c r="CE279" s="254">
        <f t="shared" si="451"/>
        <v>0</v>
      </c>
      <c r="CF279" s="254">
        <f t="shared" si="452"/>
        <v>0</v>
      </c>
      <c r="CG279" s="254">
        <f t="shared" si="453"/>
        <v>0</v>
      </c>
      <c r="CH279" s="254">
        <f t="shared" si="454"/>
        <v>0</v>
      </c>
      <c r="CI279" s="254">
        <f t="shared" si="455"/>
        <v>0</v>
      </c>
      <c r="CJ279" s="254">
        <f t="shared" si="456"/>
        <v>0</v>
      </c>
      <c r="CK279" s="254">
        <f t="shared" si="457"/>
        <v>0</v>
      </c>
      <c r="CL279" s="254">
        <f t="shared" si="458"/>
        <v>0</v>
      </c>
      <c r="CM279" s="254">
        <f t="shared" si="459"/>
        <v>0</v>
      </c>
      <c r="CN279" s="254">
        <f t="shared" si="460"/>
        <v>0</v>
      </c>
      <c r="CO279" s="254">
        <f t="shared" si="461"/>
        <v>0</v>
      </c>
      <c r="CP279" s="254">
        <f t="shared" si="462"/>
        <v>0</v>
      </c>
      <c r="CQ279" s="254">
        <f t="shared" si="463"/>
        <v>0</v>
      </c>
      <c r="CR279" s="254">
        <f t="shared" si="464"/>
        <v>0</v>
      </c>
      <c r="CS279" s="254">
        <f t="shared" si="465"/>
        <v>0</v>
      </c>
      <c r="CT279" s="254">
        <f t="shared" si="466"/>
        <v>0</v>
      </c>
      <c r="CU279" s="254">
        <f t="shared" si="467"/>
        <v>0</v>
      </c>
      <c r="CV279" s="254">
        <f t="shared" si="468"/>
        <v>0</v>
      </c>
      <c r="CW279" s="254">
        <f t="shared" si="469"/>
        <v>0</v>
      </c>
      <c r="CX279" s="254">
        <f t="shared" si="470"/>
        <v>0</v>
      </c>
      <c r="CY279" s="254">
        <f t="shared" si="471"/>
        <v>0</v>
      </c>
      <c r="CZ279" s="254">
        <f t="shared" si="472"/>
        <v>0</v>
      </c>
      <c r="DA279" s="254">
        <f t="shared" si="473"/>
        <v>0</v>
      </c>
      <c r="DB279" s="254">
        <f t="shared" si="474"/>
        <v>0</v>
      </c>
      <c r="DC279" s="254">
        <f t="shared" si="475"/>
        <v>0</v>
      </c>
      <c r="DD279" s="254">
        <f t="shared" si="476"/>
        <v>0</v>
      </c>
      <c r="DE279" s="254">
        <f t="shared" si="477"/>
        <v>0</v>
      </c>
      <c r="DF279" s="254">
        <f t="shared" si="478"/>
        <v>0</v>
      </c>
      <c r="DG279" s="254">
        <f t="shared" si="479"/>
        <v>0</v>
      </c>
      <c r="DH279" s="254">
        <f t="shared" si="480"/>
        <v>0</v>
      </c>
      <c r="DI279" s="254">
        <f t="shared" si="481"/>
        <v>0</v>
      </c>
      <c r="DJ279" s="254">
        <f t="shared" si="482"/>
        <v>0</v>
      </c>
      <c r="DK279" s="254">
        <f t="shared" si="483"/>
        <v>0</v>
      </c>
      <c r="DL279" s="254">
        <f t="shared" si="484"/>
        <v>0</v>
      </c>
      <c r="DM279" s="254">
        <f t="shared" si="485"/>
        <v>0</v>
      </c>
      <c r="DN279" s="254">
        <f t="shared" si="486"/>
        <v>0</v>
      </c>
      <c r="DO279" s="254">
        <f t="shared" si="487"/>
        <v>0</v>
      </c>
      <c r="DP279" s="254">
        <f t="shared" si="488"/>
        <v>0</v>
      </c>
      <c r="DQ279" s="254">
        <f t="shared" si="489"/>
        <v>0</v>
      </c>
      <c r="DR279" s="254">
        <f t="shared" si="490"/>
        <v>0</v>
      </c>
      <c r="DS279" s="254">
        <f t="shared" si="491"/>
        <v>0</v>
      </c>
      <c r="DT279" s="254">
        <f t="shared" si="492"/>
        <v>0</v>
      </c>
      <c r="DU279" s="254">
        <f t="shared" si="493"/>
        <v>0</v>
      </c>
      <c r="DV279" s="254">
        <f t="shared" si="494"/>
        <v>0</v>
      </c>
    </row>
    <row r="280" spans="1:126" ht="24" customHeight="1">
      <c r="A280" s="11" t="str">
        <f ca="1">IF(AG280&lt;&gt;"OK","",CONCATENATE(TEXT('Front Page'!$F$33,"000"),TEXT('Front Page'!$F$31,"000"),"-",LEFT('Front Page'!$R$53,5),"-",LEFT(D280,1),AJ280, "-",TEXT(B280,"000")))</f>
        <v/>
      </c>
      <c r="B280" s="12" t="str">
        <f>IFERROR(IF(E280="","",MAX(B$17:B279)+1),"")</f>
        <v/>
      </c>
      <c r="C280" s="13"/>
      <c r="D280" s="29" t="str">
        <f t="shared" si="20"/>
        <v>None</v>
      </c>
      <c r="E280" s="29" t="str">
        <f t="shared" si="21"/>
        <v/>
      </c>
      <c r="F280" s="29" t="str">
        <f t="shared" si="22"/>
        <v/>
      </c>
      <c r="G280" s="363"/>
      <c r="H280" s="364"/>
      <c r="I280" s="325" t="str">
        <f t="shared" si="23"/>
        <v>No</v>
      </c>
      <c r="J280" s="314">
        <v>0</v>
      </c>
      <c r="K280" s="312">
        <v>0</v>
      </c>
      <c r="L280" s="312">
        <v>0</v>
      </c>
      <c r="M280" s="312">
        <v>0</v>
      </c>
      <c r="N280" s="312">
        <v>0</v>
      </c>
      <c r="O280" s="312">
        <v>0</v>
      </c>
      <c r="P280" s="312">
        <v>0</v>
      </c>
      <c r="Q280" s="312">
        <v>0</v>
      </c>
      <c r="R280" s="312">
        <v>0</v>
      </c>
      <c r="S280" s="312">
        <v>0</v>
      </c>
      <c r="T280" s="312">
        <v>0</v>
      </c>
      <c r="U280" s="312">
        <v>0</v>
      </c>
      <c r="V280" s="313">
        <v>1</v>
      </c>
      <c r="W280" s="313">
        <v>1</v>
      </c>
      <c r="X280" s="312">
        <v>0</v>
      </c>
      <c r="Y280" s="312">
        <v>0</v>
      </c>
      <c r="Z280" s="312">
        <v>0</v>
      </c>
      <c r="AA280" s="14">
        <v>0</v>
      </c>
      <c r="AB280" s="317"/>
      <c r="AC280" s="15" t="str">
        <f t="shared" si="415"/>
        <v/>
      </c>
      <c r="AD280" s="15" t="str">
        <f t="shared" si="416"/>
        <v/>
      </c>
      <c r="AE280" s="16" t="str">
        <f t="shared" si="417"/>
        <v>0 - 0</v>
      </c>
      <c r="AF280" s="20" t="str">
        <f t="shared" si="495"/>
        <v>Not an offer</v>
      </c>
      <c r="AG280" s="276" t="str">
        <f t="shared" si="444"/>
        <v>Not an Offer</v>
      </c>
      <c r="AH280" s="150"/>
      <c r="AI280" s="254">
        <v>264</v>
      </c>
      <c r="AJ280" s="149" t="str">
        <f t="shared" si="445"/>
        <v>00-TAG</v>
      </c>
      <c r="AK280" s="254" t="b">
        <f t="shared" si="15"/>
        <v>0</v>
      </c>
      <c r="AL280" s="254">
        <f t="shared" si="418"/>
        <v>0</v>
      </c>
      <c r="AM280" s="254">
        <f t="shared" si="446"/>
        <v>0</v>
      </c>
      <c r="AN280" s="288">
        <f t="shared" si="419"/>
        <v>0</v>
      </c>
      <c r="AO280" s="288">
        <f>IF(AND($BU280=$BV280,BU280=AO$13),$J280&amp;$K280&amp;$L280&amp;$M280&amp;$N280&amp;$O280&amp;$P280&amp;$Q280&amp;$R280&amp;$S280&amp;$T280&amp;$U280,IFERROR(MATCH($AN280,AO$17:AO279,0),-1000))</f>
        <v>1</v>
      </c>
      <c r="AP280" s="288">
        <f>IF(AND($BU280=$BV280,BV280=AP$13),$J280&amp;$K280&amp;$L280&amp;$M280&amp;$N280&amp;$O280&amp;$P280&amp;$Q280&amp;$R280&amp;$S280&amp;$T280&amp;$U280,IFERROR(MATCH($AN280,AP$17:AP279,0),-1000))</f>
        <v>1</v>
      </c>
      <c r="AQ280" s="288">
        <f>IF(AND($BU280=$BV280,BW280=AQ$13),$J280&amp;$K280&amp;$L280&amp;$M280&amp;$N280&amp;$O280&amp;$P280&amp;$Q280&amp;$R280&amp;$S280&amp;$T280&amp;$U280,IFERROR(MATCH($AN280,AQ$17:AQ279,0),-1000))</f>
        <v>1</v>
      </c>
      <c r="AR280" s="288">
        <f>IF(AND($BU280=$BV280,BX280=AR$13),$J280&amp;$K280&amp;$L280&amp;$M280&amp;$N280&amp;$O280&amp;$P280&amp;$Q280&amp;$R280&amp;$S280&amp;$T280&amp;$U280,IFERROR(MATCH($AN280,AR$17:AR279,0),-1000))</f>
        <v>1</v>
      </c>
      <c r="AS280" s="254">
        <f t="shared" si="311"/>
        <v>0</v>
      </c>
      <c r="AT280" s="261" t="str">
        <f t="shared" si="420"/>
        <v/>
      </c>
      <c r="AU280" s="254" t="str">
        <f t="shared" si="421"/>
        <v/>
      </c>
      <c r="AV280" s="254" t="str">
        <f t="shared" si="422"/>
        <v/>
      </c>
      <c r="AW280" s="254" t="str">
        <f t="shared" si="423"/>
        <v/>
      </c>
      <c r="AX280" s="254" t="str">
        <f t="shared" si="424"/>
        <v/>
      </c>
      <c r="AY280" s="254" t="str">
        <f t="shared" si="425"/>
        <v/>
      </c>
      <c r="AZ280" s="254" t="str">
        <f t="shared" si="426"/>
        <v/>
      </c>
      <c r="BA280" s="254" t="str">
        <f t="shared" si="427"/>
        <v/>
      </c>
      <c r="BB280" s="254" t="str">
        <f t="shared" si="428"/>
        <v/>
      </c>
      <c r="BC280" s="254" t="str">
        <f t="shared" si="429"/>
        <v/>
      </c>
      <c r="BD280" s="254" t="str">
        <f t="shared" si="430"/>
        <v/>
      </c>
      <c r="BE280" s="262" t="str">
        <f t="shared" si="431"/>
        <v/>
      </c>
      <c r="BF280" s="263" t="str">
        <f t="shared" si="432"/>
        <v/>
      </c>
      <c r="BG280" s="254" t="str">
        <f t="shared" si="433"/>
        <v/>
      </c>
      <c r="BH280" s="254" t="str">
        <f t="shared" si="434"/>
        <v/>
      </c>
      <c r="BI280" s="254" t="str">
        <f t="shared" si="435"/>
        <v/>
      </c>
      <c r="BJ280" s="254" t="str">
        <f t="shared" si="436"/>
        <v/>
      </c>
      <c r="BK280" s="254" t="str">
        <f t="shared" si="437"/>
        <v/>
      </c>
      <c r="BL280" s="254" t="str">
        <f t="shared" si="438"/>
        <v/>
      </c>
      <c r="BM280" s="254" t="str">
        <f t="shared" si="439"/>
        <v/>
      </c>
      <c r="BN280" s="254" t="str">
        <f t="shared" si="440"/>
        <v/>
      </c>
      <c r="BO280" s="254" t="str">
        <f t="shared" si="441"/>
        <v/>
      </c>
      <c r="BP280" s="254" t="str">
        <f t="shared" si="442"/>
        <v/>
      </c>
      <c r="BQ280" s="264" t="str">
        <f t="shared" si="443"/>
        <v/>
      </c>
      <c r="BR280" s="261" t="str">
        <f t="shared" si="56"/>
        <v/>
      </c>
      <c r="BS280" s="254" t="str">
        <f t="shared" si="57"/>
        <v/>
      </c>
      <c r="BT280" s="254" t="str">
        <f t="shared" si="312"/>
        <v/>
      </c>
      <c r="BU280" s="265" t="str">
        <f t="shared" si="313"/>
        <v/>
      </c>
      <c r="BV280" s="263" t="str">
        <f t="shared" si="58"/>
        <v/>
      </c>
      <c r="BW280" s="254" t="str">
        <f t="shared" si="314"/>
        <v/>
      </c>
      <c r="BX280" s="254" t="str">
        <f t="shared" si="315"/>
        <v/>
      </c>
      <c r="BY280" s="264" t="str">
        <f t="shared" si="59"/>
        <v/>
      </c>
      <c r="BZ280" s="254" t="str">
        <f t="shared" si="60"/>
        <v/>
      </c>
      <c r="CA280" s="254">
        <f t="shared" si="447"/>
        <v>0</v>
      </c>
      <c r="CB280" s="254">
        <f t="shared" si="448"/>
        <v>0</v>
      </c>
      <c r="CC280" s="254">
        <f t="shared" si="449"/>
        <v>0</v>
      </c>
      <c r="CD280" s="254">
        <f t="shared" si="450"/>
        <v>0</v>
      </c>
      <c r="CE280" s="254">
        <f t="shared" si="451"/>
        <v>0</v>
      </c>
      <c r="CF280" s="254">
        <f t="shared" si="452"/>
        <v>0</v>
      </c>
      <c r="CG280" s="254">
        <f t="shared" si="453"/>
        <v>0</v>
      </c>
      <c r="CH280" s="254">
        <f t="shared" si="454"/>
        <v>0</v>
      </c>
      <c r="CI280" s="254">
        <f t="shared" si="455"/>
        <v>0</v>
      </c>
      <c r="CJ280" s="254">
        <f t="shared" si="456"/>
        <v>0</v>
      </c>
      <c r="CK280" s="254">
        <f t="shared" si="457"/>
        <v>0</v>
      </c>
      <c r="CL280" s="254">
        <f t="shared" si="458"/>
        <v>0</v>
      </c>
      <c r="CM280" s="254">
        <f t="shared" si="459"/>
        <v>0</v>
      </c>
      <c r="CN280" s="254">
        <f t="shared" si="460"/>
        <v>0</v>
      </c>
      <c r="CO280" s="254">
        <f t="shared" si="461"/>
        <v>0</v>
      </c>
      <c r="CP280" s="254">
        <f t="shared" si="462"/>
        <v>0</v>
      </c>
      <c r="CQ280" s="254">
        <f t="shared" si="463"/>
        <v>0</v>
      </c>
      <c r="CR280" s="254">
        <f t="shared" si="464"/>
        <v>0</v>
      </c>
      <c r="CS280" s="254">
        <f t="shared" si="465"/>
        <v>0</v>
      </c>
      <c r="CT280" s="254">
        <f t="shared" si="466"/>
        <v>0</v>
      </c>
      <c r="CU280" s="254">
        <f t="shared" si="467"/>
        <v>0</v>
      </c>
      <c r="CV280" s="254">
        <f t="shared" si="468"/>
        <v>0</v>
      </c>
      <c r="CW280" s="254">
        <f t="shared" si="469"/>
        <v>0</v>
      </c>
      <c r="CX280" s="254">
        <f t="shared" si="470"/>
        <v>0</v>
      </c>
      <c r="CY280" s="254">
        <f t="shared" si="471"/>
        <v>0</v>
      </c>
      <c r="CZ280" s="254">
        <f t="shared" si="472"/>
        <v>0</v>
      </c>
      <c r="DA280" s="254">
        <f t="shared" si="473"/>
        <v>0</v>
      </c>
      <c r="DB280" s="254">
        <f t="shared" si="474"/>
        <v>0</v>
      </c>
      <c r="DC280" s="254">
        <f t="shared" si="475"/>
        <v>0</v>
      </c>
      <c r="DD280" s="254">
        <f t="shared" si="476"/>
        <v>0</v>
      </c>
      <c r="DE280" s="254">
        <f t="shared" si="477"/>
        <v>0</v>
      </c>
      <c r="DF280" s="254">
        <f t="shared" si="478"/>
        <v>0</v>
      </c>
      <c r="DG280" s="254">
        <f t="shared" si="479"/>
        <v>0</v>
      </c>
      <c r="DH280" s="254">
        <f t="shared" si="480"/>
        <v>0</v>
      </c>
      <c r="DI280" s="254">
        <f t="shared" si="481"/>
        <v>0</v>
      </c>
      <c r="DJ280" s="254">
        <f t="shared" si="482"/>
        <v>0</v>
      </c>
      <c r="DK280" s="254">
        <f t="shared" si="483"/>
        <v>0</v>
      </c>
      <c r="DL280" s="254">
        <f t="shared" si="484"/>
        <v>0</v>
      </c>
      <c r="DM280" s="254">
        <f t="shared" si="485"/>
        <v>0</v>
      </c>
      <c r="DN280" s="254">
        <f t="shared" si="486"/>
        <v>0</v>
      </c>
      <c r="DO280" s="254">
        <f t="shared" si="487"/>
        <v>0</v>
      </c>
      <c r="DP280" s="254">
        <f t="shared" si="488"/>
        <v>0</v>
      </c>
      <c r="DQ280" s="254">
        <f t="shared" si="489"/>
        <v>0</v>
      </c>
      <c r="DR280" s="254">
        <f t="shared" si="490"/>
        <v>0</v>
      </c>
      <c r="DS280" s="254">
        <f t="shared" si="491"/>
        <v>0</v>
      </c>
      <c r="DT280" s="254">
        <f t="shared" si="492"/>
        <v>0</v>
      </c>
      <c r="DU280" s="254">
        <f t="shared" si="493"/>
        <v>0</v>
      </c>
      <c r="DV280" s="254">
        <f t="shared" si="494"/>
        <v>0</v>
      </c>
    </row>
    <row r="281" spans="1:126" ht="24" customHeight="1">
      <c r="A281" s="11" t="str">
        <f ca="1">IF(AG281&lt;&gt;"OK","",CONCATENATE(TEXT('Front Page'!$F$33,"000"),TEXT('Front Page'!$F$31,"000"),"-",LEFT('Front Page'!$R$53,5),"-",LEFT(D281,1),AJ281, "-",TEXT(B281,"000")))</f>
        <v/>
      </c>
      <c r="B281" s="12" t="str">
        <f>IFERROR(IF(E281="","",MAX(B$17:B280)+1),"")</f>
        <v/>
      </c>
      <c r="C281" s="13"/>
      <c r="D281" s="29" t="str">
        <f t="shared" si="20"/>
        <v>None</v>
      </c>
      <c r="E281" s="29" t="str">
        <f t="shared" si="21"/>
        <v/>
      </c>
      <c r="F281" s="29" t="str">
        <f t="shared" si="22"/>
        <v/>
      </c>
      <c r="G281" s="363"/>
      <c r="H281" s="364"/>
      <c r="I281" s="325" t="str">
        <f t="shared" si="23"/>
        <v>No</v>
      </c>
      <c r="J281" s="314">
        <v>0</v>
      </c>
      <c r="K281" s="312">
        <v>0</v>
      </c>
      <c r="L281" s="312">
        <v>0</v>
      </c>
      <c r="M281" s="312">
        <v>0</v>
      </c>
      <c r="N281" s="312">
        <v>0</v>
      </c>
      <c r="O281" s="312">
        <v>0</v>
      </c>
      <c r="P281" s="312">
        <v>0</v>
      </c>
      <c r="Q281" s="312">
        <v>0</v>
      </c>
      <c r="R281" s="312">
        <v>0</v>
      </c>
      <c r="S281" s="312">
        <v>0</v>
      </c>
      <c r="T281" s="312">
        <v>0</v>
      </c>
      <c r="U281" s="312">
        <v>0</v>
      </c>
      <c r="V281" s="313">
        <v>1</v>
      </c>
      <c r="W281" s="313">
        <v>1</v>
      </c>
      <c r="X281" s="312">
        <v>0</v>
      </c>
      <c r="Y281" s="312">
        <v>0</v>
      </c>
      <c r="Z281" s="312">
        <v>0</v>
      </c>
      <c r="AA281" s="14">
        <v>0</v>
      </c>
      <c r="AB281" s="317"/>
      <c r="AC281" s="15" t="str">
        <f t="shared" si="415"/>
        <v/>
      </c>
      <c r="AD281" s="15" t="str">
        <f t="shared" si="416"/>
        <v/>
      </c>
      <c r="AE281" s="16" t="str">
        <f t="shared" si="417"/>
        <v>0 - 0</v>
      </c>
      <c r="AF281" s="20" t="str">
        <f t="shared" si="495"/>
        <v>Not an offer</v>
      </c>
      <c r="AG281" s="276" t="str">
        <f t="shared" si="444"/>
        <v>Not an Offer</v>
      </c>
      <c r="AH281" s="150"/>
      <c r="AI281" s="254">
        <v>265</v>
      </c>
      <c r="AJ281" s="149" t="str">
        <f t="shared" si="445"/>
        <v>00-TAG</v>
      </c>
      <c r="AK281" s="254" t="b">
        <f t="shared" si="15"/>
        <v>0</v>
      </c>
      <c r="AL281" s="254">
        <f t="shared" si="418"/>
        <v>0</v>
      </c>
      <c r="AM281" s="254">
        <f t="shared" si="446"/>
        <v>0</v>
      </c>
      <c r="AN281" s="288">
        <f t="shared" si="419"/>
        <v>0</v>
      </c>
      <c r="AO281" s="288">
        <f>IF(AND($BU281=$BV281,BU281=AO$13),$J281&amp;$K281&amp;$L281&amp;$M281&amp;$N281&amp;$O281&amp;$P281&amp;$Q281&amp;$R281&amp;$S281&amp;$T281&amp;$U281,IFERROR(MATCH($AN281,AO$17:AO280,0),-1000))</f>
        <v>1</v>
      </c>
      <c r="AP281" s="288">
        <f>IF(AND($BU281=$BV281,BV281=AP$13),$J281&amp;$K281&amp;$L281&amp;$M281&amp;$N281&amp;$O281&amp;$P281&amp;$Q281&amp;$R281&amp;$S281&amp;$T281&amp;$U281,IFERROR(MATCH($AN281,AP$17:AP280,0),-1000))</f>
        <v>1</v>
      </c>
      <c r="AQ281" s="288">
        <f>IF(AND($BU281=$BV281,BW281=AQ$13),$J281&amp;$K281&amp;$L281&amp;$M281&amp;$N281&amp;$O281&amp;$P281&amp;$Q281&amp;$R281&amp;$S281&amp;$T281&amp;$U281,IFERROR(MATCH($AN281,AQ$17:AQ280,0),-1000))</f>
        <v>1</v>
      </c>
      <c r="AR281" s="288">
        <f>IF(AND($BU281=$BV281,BX281=AR$13),$J281&amp;$K281&amp;$L281&amp;$M281&amp;$N281&amp;$O281&amp;$P281&amp;$Q281&amp;$R281&amp;$S281&amp;$T281&amp;$U281,IFERROR(MATCH($AN281,AR$17:AR280,0),-1000))</f>
        <v>1</v>
      </c>
      <c r="AS281" s="254">
        <f t="shared" si="311"/>
        <v>0</v>
      </c>
      <c r="AT281" s="261" t="str">
        <f t="shared" si="420"/>
        <v/>
      </c>
      <c r="AU281" s="254" t="str">
        <f t="shared" si="421"/>
        <v/>
      </c>
      <c r="AV281" s="254" t="str">
        <f t="shared" si="422"/>
        <v/>
      </c>
      <c r="AW281" s="254" t="str">
        <f t="shared" si="423"/>
        <v/>
      </c>
      <c r="AX281" s="254" t="str">
        <f t="shared" si="424"/>
        <v/>
      </c>
      <c r="AY281" s="254" t="str">
        <f t="shared" si="425"/>
        <v/>
      </c>
      <c r="AZ281" s="254" t="str">
        <f t="shared" si="426"/>
        <v/>
      </c>
      <c r="BA281" s="254" t="str">
        <f t="shared" si="427"/>
        <v/>
      </c>
      <c r="BB281" s="254" t="str">
        <f t="shared" si="428"/>
        <v/>
      </c>
      <c r="BC281" s="254" t="str">
        <f t="shared" si="429"/>
        <v/>
      </c>
      <c r="BD281" s="254" t="str">
        <f t="shared" si="430"/>
        <v/>
      </c>
      <c r="BE281" s="262" t="str">
        <f t="shared" si="431"/>
        <v/>
      </c>
      <c r="BF281" s="263" t="str">
        <f t="shared" si="432"/>
        <v/>
      </c>
      <c r="BG281" s="254" t="str">
        <f t="shared" si="433"/>
        <v/>
      </c>
      <c r="BH281" s="254" t="str">
        <f t="shared" si="434"/>
        <v/>
      </c>
      <c r="BI281" s="254" t="str">
        <f t="shared" si="435"/>
        <v/>
      </c>
      <c r="BJ281" s="254" t="str">
        <f t="shared" si="436"/>
        <v/>
      </c>
      <c r="BK281" s="254" t="str">
        <f t="shared" si="437"/>
        <v/>
      </c>
      <c r="BL281" s="254" t="str">
        <f t="shared" si="438"/>
        <v/>
      </c>
      <c r="BM281" s="254" t="str">
        <f t="shared" si="439"/>
        <v/>
      </c>
      <c r="BN281" s="254" t="str">
        <f t="shared" si="440"/>
        <v/>
      </c>
      <c r="BO281" s="254" t="str">
        <f t="shared" si="441"/>
        <v/>
      </c>
      <c r="BP281" s="254" t="str">
        <f t="shared" si="442"/>
        <v/>
      </c>
      <c r="BQ281" s="264" t="str">
        <f t="shared" si="443"/>
        <v/>
      </c>
      <c r="BR281" s="261" t="str">
        <f t="shared" si="56"/>
        <v/>
      </c>
      <c r="BS281" s="254" t="str">
        <f t="shared" si="57"/>
        <v/>
      </c>
      <c r="BT281" s="254" t="str">
        <f t="shared" si="312"/>
        <v/>
      </c>
      <c r="BU281" s="265" t="str">
        <f t="shared" si="313"/>
        <v/>
      </c>
      <c r="BV281" s="263" t="str">
        <f t="shared" si="58"/>
        <v/>
      </c>
      <c r="BW281" s="254" t="str">
        <f t="shared" si="314"/>
        <v/>
      </c>
      <c r="BX281" s="254" t="str">
        <f t="shared" si="315"/>
        <v/>
      </c>
      <c r="BY281" s="264" t="str">
        <f t="shared" si="59"/>
        <v/>
      </c>
      <c r="BZ281" s="254" t="str">
        <f t="shared" si="60"/>
        <v/>
      </c>
      <c r="CA281" s="254">
        <f t="shared" si="447"/>
        <v>0</v>
      </c>
      <c r="CB281" s="254">
        <f t="shared" si="448"/>
        <v>0</v>
      </c>
      <c r="CC281" s="254">
        <f t="shared" si="449"/>
        <v>0</v>
      </c>
      <c r="CD281" s="254">
        <f t="shared" si="450"/>
        <v>0</v>
      </c>
      <c r="CE281" s="254">
        <f t="shared" si="451"/>
        <v>0</v>
      </c>
      <c r="CF281" s="254">
        <f t="shared" si="452"/>
        <v>0</v>
      </c>
      <c r="CG281" s="254">
        <f t="shared" si="453"/>
        <v>0</v>
      </c>
      <c r="CH281" s="254">
        <f t="shared" si="454"/>
        <v>0</v>
      </c>
      <c r="CI281" s="254">
        <f t="shared" si="455"/>
        <v>0</v>
      </c>
      <c r="CJ281" s="254">
        <f t="shared" si="456"/>
        <v>0</v>
      </c>
      <c r="CK281" s="254">
        <f t="shared" si="457"/>
        <v>0</v>
      </c>
      <c r="CL281" s="254">
        <f t="shared" si="458"/>
        <v>0</v>
      </c>
      <c r="CM281" s="254">
        <f t="shared" si="459"/>
        <v>0</v>
      </c>
      <c r="CN281" s="254">
        <f t="shared" si="460"/>
        <v>0</v>
      </c>
      <c r="CO281" s="254">
        <f t="shared" si="461"/>
        <v>0</v>
      </c>
      <c r="CP281" s="254">
        <f t="shared" si="462"/>
        <v>0</v>
      </c>
      <c r="CQ281" s="254">
        <f t="shared" si="463"/>
        <v>0</v>
      </c>
      <c r="CR281" s="254">
        <f t="shared" si="464"/>
        <v>0</v>
      </c>
      <c r="CS281" s="254">
        <f t="shared" si="465"/>
        <v>0</v>
      </c>
      <c r="CT281" s="254">
        <f t="shared" si="466"/>
        <v>0</v>
      </c>
      <c r="CU281" s="254">
        <f t="shared" si="467"/>
        <v>0</v>
      </c>
      <c r="CV281" s="254">
        <f t="shared" si="468"/>
        <v>0</v>
      </c>
      <c r="CW281" s="254">
        <f t="shared" si="469"/>
        <v>0</v>
      </c>
      <c r="CX281" s="254">
        <f t="shared" si="470"/>
        <v>0</v>
      </c>
      <c r="CY281" s="254">
        <f t="shared" si="471"/>
        <v>0</v>
      </c>
      <c r="CZ281" s="254">
        <f t="shared" si="472"/>
        <v>0</v>
      </c>
      <c r="DA281" s="254">
        <f t="shared" si="473"/>
        <v>0</v>
      </c>
      <c r="DB281" s="254">
        <f t="shared" si="474"/>
        <v>0</v>
      </c>
      <c r="DC281" s="254">
        <f t="shared" si="475"/>
        <v>0</v>
      </c>
      <c r="DD281" s="254">
        <f t="shared" si="476"/>
        <v>0</v>
      </c>
      <c r="DE281" s="254">
        <f t="shared" si="477"/>
        <v>0</v>
      </c>
      <c r="DF281" s="254">
        <f t="shared" si="478"/>
        <v>0</v>
      </c>
      <c r="DG281" s="254">
        <f t="shared" si="479"/>
        <v>0</v>
      </c>
      <c r="DH281" s="254">
        <f t="shared" si="480"/>
        <v>0</v>
      </c>
      <c r="DI281" s="254">
        <f t="shared" si="481"/>
        <v>0</v>
      </c>
      <c r="DJ281" s="254">
        <f t="shared" si="482"/>
        <v>0</v>
      </c>
      <c r="DK281" s="254">
        <f t="shared" si="483"/>
        <v>0</v>
      </c>
      <c r="DL281" s="254">
        <f t="shared" si="484"/>
        <v>0</v>
      </c>
      <c r="DM281" s="254">
        <f t="shared" si="485"/>
        <v>0</v>
      </c>
      <c r="DN281" s="254">
        <f t="shared" si="486"/>
        <v>0</v>
      </c>
      <c r="DO281" s="254">
        <f t="shared" si="487"/>
        <v>0</v>
      </c>
      <c r="DP281" s="254">
        <f t="shared" si="488"/>
        <v>0</v>
      </c>
      <c r="DQ281" s="254">
        <f t="shared" si="489"/>
        <v>0</v>
      </c>
      <c r="DR281" s="254">
        <f t="shared" si="490"/>
        <v>0</v>
      </c>
      <c r="DS281" s="254">
        <f t="shared" si="491"/>
        <v>0</v>
      </c>
      <c r="DT281" s="254">
        <f t="shared" si="492"/>
        <v>0</v>
      </c>
      <c r="DU281" s="254">
        <f t="shared" si="493"/>
        <v>0</v>
      </c>
      <c r="DV281" s="254">
        <f t="shared" si="494"/>
        <v>0</v>
      </c>
    </row>
    <row r="282" spans="1:126" ht="24" customHeight="1">
      <c r="A282" s="11" t="str">
        <f ca="1">IF(AG282&lt;&gt;"OK","",CONCATENATE(TEXT('Front Page'!$F$33,"000"),TEXT('Front Page'!$F$31,"000"),"-",LEFT('Front Page'!$R$53,5),"-",LEFT(D282,1),AJ282, "-",TEXT(B282,"000")))</f>
        <v/>
      </c>
      <c r="B282" s="12" t="str">
        <f>IFERROR(IF(E282="","",MAX(B$17:B281)+1),"")</f>
        <v/>
      </c>
      <c r="C282" s="13"/>
      <c r="D282" s="29" t="str">
        <f t="shared" si="20"/>
        <v>None</v>
      </c>
      <c r="E282" s="29" t="str">
        <f t="shared" si="21"/>
        <v/>
      </c>
      <c r="F282" s="29" t="str">
        <f t="shared" si="22"/>
        <v/>
      </c>
      <c r="G282" s="363"/>
      <c r="H282" s="364"/>
      <c r="I282" s="325" t="str">
        <f t="shared" si="23"/>
        <v>No</v>
      </c>
      <c r="J282" s="314">
        <v>0</v>
      </c>
      <c r="K282" s="312">
        <v>0</v>
      </c>
      <c r="L282" s="312">
        <v>0</v>
      </c>
      <c r="M282" s="312">
        <v>0</v>
      </c>
      <c r="N282" s="312">
        <v>0</v>
      </c>
      <c r="O282" s="312">
        <v>0</v>
      </c>
      <c r="P282" s="312">
        <v>0</v>
      </c>
      <c r="Q282" s="312">
        <v>0</v>
      </c>
      <c r="R282" s="312">
        <v>0</v>
      </c>
      <c r="S282" s="312">
        <v>0</v>
      </c>
      <c r="T282" s="312">
        <v>0</v>
      </c>
      <c r="U282" s="312">
        <v>0</v>
      </c>
      <c r="V282" s="313">
        <v>1</v>
      </c>
      <c r="W282" s="313">
        <v>1</v>
      </c>
      <c r="X282" s="312">
        <v>0</v>
      </c>
      <c r="Y282" s="312">
        <v>0</v>
      </c>
      <c r="Z282" s="312">
        <v>0</v>
      </c>
      <c r="AA282" s="14">
        <v>0</v>
      </c>
      <c r="AB282" s="317"/>
      <c r="AC282" s="15" t="str">
        <f t="shared" si="415"/>
        <v/>
      </c>
      <c r="AD282" s="15" t="str">
        <f t="shared" si="416"/>
        <v/>
      </c>
      <c r="AE282" s="16" t="str">
        <f t="shared" si="417"/>
        <v>0 - 0</v>
      </c>
      <c r="AF282" s="20" t="str">
        <f t="shared" si="495"/>
        <v>Not an offer</v>
      </c>
      <c r="AG282" s="276" t="str">
        <f t="shared" si="444"/>
        <v>Not an Offer</v>
      </c>
      <c r="AH282" s="150"/>
      <c r="AI282" s="254">
        <v>266</v>
      </c>
      <c r="AJ282" s="149" t="str">
        <f t="shared" si="445"/>
        <v>00-TAG</v>
      </c>
      <c r="AK282" s="254" t="b">
        <f t="shared" si="15"/>
        <v>0</v>
      </c>
      <c r="AL282" s="254">
        <f t="shared" si="418"/>
        <v>0</v>
      </c>
      <c r="AM282" s="254">
        <f t="shared" si="446"/>
        <v>0</v>
      </c>
      <c r="AN282" s="288">
        <f t="shared" si="419"/>
        <v>0</v>
      </c>
      <c r="AO282" s="288">
        <f>IF(AND($BU282=$BV282,BU282=AO$13),$J282&amp;$K282&amp;$L282&amp;$M282&amp;$N282&amp;$O282&amp;$P282&amp;$Q282&amp;$R282&amp;$S282&amp;$T282&amp;$U282,IFERROR(MATCH($AN282,AO$17:AO281,0),-1000))</f>
        <v>1</v>
      </c>
      <c r="AP282" s="288">
        <f>IF(AND($BU282=$BV282,BV282=AP$13),$J282&amp;$K282&amp;$L282&amp;$M282&amp;$N282&amp;$O282&amp;$P282&amp;$Q282&amp;$R282&amp;$S282&amp;$T282&amp;$U282,IFERROR(MATCH($AN282,AP$17:AP281,0),-1000))</f>
        <v>1</v>
      </c>
      <c r="AQ282" s="288">
        <f>IF(AND($BU282=$BV282,BW282=AQ$13),$J282&amp;$K282&amp;$L282&amp;$M282&amp;$N282&amp;$O282&amp;$P282&amp;$Q282&amp;$R282&amp;$S282&amp;$T282&amp;$U282,IFERROR(MATCH($AN282,AQ$17:AQ281,0),-1000))</f>
        <v>1</v>
      </c>
      <c r="AR282" s="288">
        <f>IF(AND($BU282=$BV282,BX282=AR$13),$J282&amp;$K282&amp;$L282&amp;$M282&amp;$N282&amp;$O282&amp;$P282&amp;$Q282&amp;$R282&amp;$S282&amp;$T282&amp;$U282,IFERROR(MATCH($AN282,AR$17:AR281,0),-1000))</f>
        <v>1</v>
      </c>
      <c r="AS282" s="254">
        <f t="shared" si="311"/>
        <v>0</v>
      </c>
      <c r="AT282" s="261" t="str">
        <f t="shared" si="420"/>
        <v/>
      </c>
      <c r="AU282" s="254" t="str">
        <f t="shared" si="421"/>
        <v/>
      </c>
      <c r="AV282" s="254" t="str">
        <f t="shared" si="422"/>
        <v/>
      </c>
      <c r="AW282" s="254" t="str">
        <f t="shared" si="423"/>
        <v/>
      </c>
      <c r="AX282" s="254" t="str">
        <f t="shared" si="424"/>
        <v/>
      </c>
      <c r="AY282" s="254" t="str">
        <f t="shared" si="425"/>
        <v/>
      </c>
      <c r="AZ282" s="254" t="str">
        <f t="shared" si="426"/>
        <v/>
      </c>
      <c r="BA282" s="254" t="str">
        <f t="shared" si="427"/>
        <v/>
      </c>
      <c r="BB282" s="254" t="str">
        <f t="shared" si="428"/>
        <v/>
      </c>
      <c r="BC282" s="254" t="str">
        <f t="shared" si="429"/>
        <v/>
      </c>
      <c r="BD282" s="254" t="str">
        <f t="shared" si="430"/>
        <v/>
      </c>
      <c r="BE282" s="262" t="str">
        <f t="shared" si="431"/>
        <v/>
      </c>
      <c r="BF282" s="263" t="str">
        <f t="shared" si="432"/>
        <v/>
      </c>
      <c r="BG282" s="254" t="str">
        <f t="shared" si="433"/>
        <v/>
      </c>
      <c r="BH282" s="254" t="str">
        <f t="shared" si="434"/>
        <v/>
      </c>
      <c r="BI282" s="254" t="str">
        <f t="shared" si="435"/>
        <v/>
      </c>
      <c r="BJ282" s="254" t="str">
        <f t="shared" si="436"/>
        <v/>
      </c>
      <c r="BK282" s="254" t="str">
        <f t="shared" si="437"/>
        <v/>
      </c>
      <c r="BL282" s="254" t="str">
        <f t="shared" si="438"/>
        <v/>
      </c>
      <c r="BM282" s="254" t="str">
        <f t="shared" si="439"/>
        <v/>
      </c>
      <c r="BN282" s="254" t="str">
        <f t="shared" si="440"/>
        <v/>
      </c>
      <c r="BO282" s="254" t="str">
        <f t="shared" si="441"/>
        <v/>
      </c>
      <c r="BP282" s="254" t="str">
        <f t="shared" si="442"/>
        <v/>
      </c>
      <c r="BQ282" s="264" t="str">
        <f t="shared" si="443"/>
        <v/>
      </c>
      <c r="BR282" s="261" t="str">
        <f t="shared" si="56"/>
        <v/>
      </c>
      <c r="BS282" s="254" t="str">
        <f t="shared" si="57"/>
        <v/>
      </c>
      <c r="BT282" s="254" t="str">
        <f t="shared" si="312"/>
        <v/>
      </c>
      <c r="BU282" s="265" t="str">
        <f t="shared" si="313"/>
        <v/>
      </c>
      <c r="BV282" s="263" t="str">
        <f t="shared" si="58"/>
        <v/>
      </c>
      <c r="BW282" s="254" t="str">
        <f t="shared" si="314"/>
        <v/>
      </c>
      <c r="BX282" s="254" t="str">
        <f t="shared" si="315"/>
        <v/>
      </c>
      <c r="BY282" s="264" t="str">
        <f t="shared" si="59"/>
        <v/>
      </c>
      <c r="BZ282" s="254" t="str">
        <f t="shared" si="60"/>
        <v/>
      </c>
      <c r="CA282" s="254">
        <f t="shared" si="447"/>
        <v>0</v>
      </c>
      <c r="CB282" s="254">
        <f t="shared" si="448"/>
        <v>0</v>
      </c>
      <c r="CC282" s="254">
        <f t="shared" si="449"/>
        <v>0</v>
      </c>
      <c r="CD282" s="254">
        <f t="shared" si="450"/>
        <v>0</v>
      </c>
      <c r="CE282" s="254">
        <f t="shared" si="451"/>
        <v>0</v>
      </c>
      <c r="CF282" s="254">
        <f t="shared" si="452"/>
        <v>0</v>
      </c>
      <c r="CG282" s="254">
        <f t="shared" si="453"/>
        <v>0</v>
      </c>
      <c r="CH282" s="254">
        <f t="shared" si="454"/>
        <v>0</v>
      </c>
      <c r="CI282" s="254">
        <f t="shared" si="455"/>
        <v>0</v>
      </c>
      <c r="CJ282" s="254">
        <f t="shared" si="456"/>
        <v>0</v>
      </c>
      <c r="CK282" s="254">
        <f t="shared" si="457"/>
        <v>0</v>
      </c>
      <c r="CL282" s="254">
        <f t="shared" si="458"/>
        <v>0</v>
      </c>
      <c r="CM282" s="254">
        <f t="shared" si="459"/>
        <v>0</v>
      </c>
      <c r="CN282" s="254">
        <f t="shared" si="460"/>
        <v>0</v>
      </c>
      <c r="CO282" s="254">
        <f t="shared" si="461"/>
        <v>0</v>
      </c>
      <c r="CP282" s="254">
        <f t="shared" si="462"/>
        <v>0</v>
      </c>
      <c r="CQ282" s="254">
        <f t="shared" si="463"/>
        <v>0</v>
      </c>
      <c r="CR282" s="254">
        <f t="shared" si="464"/>
        <v>0</v>
      </c>
      <c r="CS282" s="254">
        <f t="shared" si="465"/>
        <v>0</v>
      </c>
      <c r="CT282" s="254">
        <f t="shared" si="466"/>
        <v>0</v>
      </c>
      <c r="CU282" s="254">
        <f t="shared" si="467"/>
        <v>0</v>
      </c>
      <c r="CV282" s="254">
        <f t="shared" si="468"/>
        <v>0</v>
      </c>
      <c r="CW282" s="254">
        <f t="shared" si="469"/>
        <v>0</v>
      </c>
      <c r="CX282" s="254">
        <f t="shared" si="470"/>
        <v>0</v>
      </c>
      <c r="CY282" s="254">
        <f t="shared" si="471"/>
        <v>0</v>
      </c>
      <c r="CZ282" s="254">
        <f t="shared" si="472"/>
        <v>0</v>
      </c>
      <c r="DA282" s="254">
        <f t="shared" si="473"/>
        <v>0</v>
      </c>
      <c r="DB282" s="254">
        <f t="shared" si="474"/>
        <v>0</v>
      </c>
      <c r="DC282" s="254">
        <f t="shared" si="475"/>
        <v>0</v>
      </c>
      <c r="DD282" s="254">
        <f t="shared" si="476"/>
        <v>0</v>
      </c>
      <c r="DE282" s="254">
        <f t="shared" si="477"/>
        <v>0</v>
      </c>
      <c r="DF282" s="254">
        <f t="shared" si="478"/>
        <v>0</v>
      </c>
      <c r="DG282" s="254">
        <f t="shared" si="479"/>
        <v>0</v>
      </c>
      <c r="DH282" s="254">
        <f t="shared" si="480"/>
        <v>0</v>
      </c>
      <c r="DI282" s="254">
        <f t="shared" si="481"/>
        <v>0</v>
      </c>
      <c r="DJ282" s="254">
        <f t="shared" si="482"/>
        <v>0</v>
      </c>
      <c r="DK282" s="254">
        <f t="shared" si="483"/>
        <v>0</v>
      </c>
      <c r="DL282" s="254">
        <f t="shared" si="484"/>
        <v>0</v>
      </c>
      <c r="DM282" s="254">
        <f t="shared" si="485"/>
        <v>0</v>
      </c>
      <c r="DN282" s="254">
        <f t="shared" si="486"/>
        <v>0</v>
      </c>
      <c r="DO282" s="254">
        <f t="shared" si="487"/>
        <v>0</v>
      </c>
      <c r="DP282" s="254">
        <f t="shared" si="488"/>
        <v>0</v>
      </c>
      <c r="DQ282" s="254">
        <f t="shared" si="489"/>
        <v>0</v>
      </c>
      <c r="DR282" s="254">
        <f t="shared" si="490"/>
        <v>0</v>
      </c>
      <c r="DS282" s="254">
        <f t="shared" si="491"/>
        <v>0</v>
      </c>
      <c r="DT282" s="254">
        <f t="shared" si="492"/>
        <v>0</v>
      </c>
      <c r="DU282" s="254">
        <f t="shared" si="493"/>
        <v>0</v>
      </c>
      <c r="DV282" s="254">
        <f t="shared" si="494"/>
        <v>0</v>
      </c>
    </row>
    <row r="283" spans="1:126" ht="24" customHeight="1">
      <c r="A283" s="11" t="str">
        <f ca="1">IF(AG283&lt;&gt;"OK","",CONCATENATE(TEXT('Front Page'!$F$33,"000"),TEXT('Front Page'!$F$31,"000"),"-",LEFT('Front Page'!$R$53,5),"-",LEFT(D283,1),AJ283, "-",TEXT(B283,"000")))</f>
        <v/>
      </c>
      <c r="B283" s="12" t="str">
        <f>IFERROR(IF(E283="","",MAX(B$17:B282)+1),"")</f>
        <v/>
      </c>
      <c r="C283" s="13"/>
      <c r="D283" s="29" t="str">
        <f t="shared" si="20"/>
        <v>None</v>
      </c>
      <c r="E283" s="29" t="str">
        <f t="shared" si="21"/>
        <v/>
      </c>
      <c r="F283" s="29" t="str">
        <f t="shared" si="22"/>
        <v/>
      </c>
      <c r="G283" s="363"/>
      <c r="H283" s="364"/>
      <c r="I283" s="325" t="str">
        <f t="shared" si="23"/>
        <v>No</v>
      </c>
      <c r="J283" s="314">
        <v>0</v>
      </c>
      <c r="K283" s="312">
        <v>0</v>
      </c>
      <c r="L283" s="312">
        <v>0</v>
      </c>
      <c r="M283" s="312">
        <v>0</v>
      </c>
      <c r="N283" s="312">
        <v>0</v>
      </c>
      <c r="O283" s="312">
        <v>0</v>
      </c>
      <c r="P283" s="312">
        <v>0</v>
      </c>
      <c r="Q283" s="312">
        <v>0</v>
      </c>
      <c r="R283" s="312">
        <v>0</v>
      </c>
      <c r="S283" s="312">
        <v>0</v>
      </c>
      <c r="T283" s="312">
        <v>0</v>
      </c>
      <c r="U283" s="312">
        <v>0</v>
      </c>
      <c r="V283" s="313">
        <v>1</v>
      </c>
      <c r="W283" s="313">
        <v>1</v>
      </c>
      <c r="X283" s="312">
        <v>0</v>
      </c>
      <c r="Y283" s="312">
        <v>0</v>
      </c>
      <c r="Z283" s="312">
        <v>0</v>
      </c>
      <c r="AA283" s="14">
        <v>0</v>
      </c>
      <c r="AB283" s="317"/>
      <c r="AC283" s="15" t="str">
        <f t="shared" si="415"/>
        <v/>
      </c>
      <c r="AD283" s="15" t="str">
        <f t="shared" si="416"/>
        <v/>
      </c>
      <c r="AE283" s="16" t="str">
        <f t="shared" si="417"/>
        <v>0 - 0</v>
      </c>
      <c r="AF283" s="20" t="str">
        <f t="shared" si="495"/>
        <v>Not an offer</v>
      </c>
      <c r="AG283" s="276" t="str">
        <f t="shared" si="444"/>
        <v>Not an Offer</v>
      </c>
      <c r="AH283" s="150"/>
      <c r="AI283" s="254">
        <v>267</v>
      </c>
      <c r="AJ283" s="149" t="str">
        <f t="shared" si="445"/>
        <v>00-TAG</v>
      </c>
      <c r="AK283" s="254" t="b">
        <f t="shared" si="15"/>
        <v>0</v>
      </c>
      <c r="AL283" s="254">
        <f t="shared" si="418"/>
        <v>0</v>
      </c>
      <c r="AM283" s="254">
        <f t="shared" si="446"/>
        <v>0</v>
      </c>
      <c r="AN283" s="288">
        <f t="shared" si="419"/>
        <v>0</v>
      </c>
      <c r="AO283" s="288">
        <f>IF(AND($BU283=$BV283,BU283=AO$13),$J283&amp;$K283&amp;$L283&amp;$M283&amp;$N283&amp;$O283&amp;$P283&amp;$Q283&amp;$R283&amp;$S283&amp;$T283&amp;$U283,IFERROR(MATCH($AN283,AO$17:AO282,0),-1000))</f>
        <v>1</v>
      </c>
      <c r="AP283" s="288">
        <f>IF(AND($BU283=$BV283,BV283=AP$13),$J283&amp;$K283&amp;$L283&amp;$M283&amp;$N283&amp;$O283&amp;$P283&amp;$Q283&amp;$R283&amp;$S283&amp;$T283&amp;$U283,IFERROR(MATCH($AN283,AP$17:AP282,0),-1000))</f>
        <v>1</v>
      </c>
      <c r="AQ283" s="288">
        <f>IF(AND($BU283=$BV283,BW283=AQ$13),$J283&amp;$K283&amp;$L283&amp;$M283&amp;$N283&amp;$O283&amp;$P283&amp;$Q283&amp;$R283&amp;$S283&amp;$T283&amp;$U283,IFERROR(MATCH($AN283,AQ$17:AQ282,0),-1000))</f>
        <v>1</v>
      </c>
      <c r="AR283" s="288">
        <f>IF(AND($BU283=$BV283,BX283=AR$13),$J283&amp;$K283&amp;$L283&amp;$M283&amp;$N283&amp;$O283&amp;$P283&amp;$Q283&amp;$R283&amp;$S283&amp;$T283&amp;$U283,IFERROR(MATCH($AN283,AR$17:AR282,0),-1000))</f>
        <v>1</v>
      </c>
      <c r="AS283" s="254">
        <f t="shared" si="311"/>
        <v>0</v>
      </c>
      <c r="AT283" s="261" t="str">
        <f t="shared" si="420"/>
        <v/>
      </c>
      <c r="AU283" s="254" t="str">
        <f t="shared" si="421"/>
        <v/>
      </c>
      <c r="AV283" s="254" t="str">
        <f t="shared" si="422"/>
        <v/>
      </c>
      <c r="AW283" s="254" t="str">
        <f t="shared" si="423"/>
        <v/>
      </c>
      <c r="AX283" s="254" t="str">
        <f t="shared" si="424"/>
        <v/>
      </c>
      <c r="AY283" s="254" t="str">
        <f t="shared" si="425"/>
        <v/>
      </c>
      <c r="AZ283" s="254" t="str">
        <f t="shared" si="426"/>
        <v/>
      </c>
      <c r="BA283" s="254" t="str">
        <f t="shared" si="427"/>
        <v/>
      </c>
      <c r="BB283" s="254" t="str">
        <f t="shared" si="428"/>
        <v/>
      </c>
      <c r="BC283" s="254" t="str">
        <f t="shared" si="429"/>
        <v/>
      </c>
      <c r="BD283" s="254" t="str">
        <f t="shared" si="430"/>
        <v/>
      </c>
      <c r="BE283" s="262" t="str">
        <f t="shared" si="431"/>
        <v/>
      </c>
      <c r="BF283" s="263" t="str">
        <f t="shared" si="432"/>
        <v/>
      </c>
      <c r="BG283" s="254" t="str">
        <f t="shared" si="433"/>
        <v/>
      </c>
      <c r="BH283" s="254" t="str">
        <f t="shared" si="434"/>
        <v/>
      </c>
      <c r="BI283" s="254" t="str">
        <f t="shared" si="435"/>
        <v/>
      </c>
      <c r="BJ283" s="254" t="str">
        <f t="shared" si="436"/>
        <v/>
      </c>
      <c r="BK283" s="254" t="str">
        <f t="shared" si="437"/>
        <v/>
      </c>
      <c r="BL283" s="254" t="str">
        <f t="shared" si="438"/>
        <v/>
      </c>
      <c r="BM283" s="254" t="str">
        <f t="shared" si="439"/>
        <v/>
      </c>
      <c r="BN283" s="254" t="str">
        <f t="shared" si="440"/>
        <v/>
      </c>
      <c r="BO283" s="254" t="str">
        <f t="shared" si="441"/>
        <v/>
      </c>
      <c r="BP283" s="254" t="str">
        <f t="shared" si="442"/>
        <v/>
      </c>
      <c r="BQ283" s="264" t="str">
        <f t="shared" si="443"/>
        <v/>
      </c>
      <c r="BR283" s="261" t="str">
        <f t="shared" si="56"/>
        <v/>
      </c>
      <c r="BS283" s="254" t="str">
        <f t="shared" si="57"/>
        <v/>
      </c>
      <c r="BT283" s="254" t="str">
        <f t="shared" si="312"/>
        <v/>
      </c>
      <c r="BU283" s="265" t="str">
        <f t="shared" si="313"/>
        <v/>
      </c>
      <c r="BV283" s="263" t="str">
        <f t="shared" si="58"/>
        <v/>
      </c>
      <c r="BW283" s="254" t="str">
        <f t="shared" si="314"/>
        <v/>
      </c>
      <c r="BX283" s="254" t="str">
        <f t="shared" si="315"/>
        <v/>
      </c>
      <c r="BY283" s="264" t="str">
        <f t="shared" si="59"/>
        <v/>
      </c>
      <c r="BZ283" s="254" t="str">
        <f t="shared" si="60"/>
        <v/>
      </c>
      <c r="CA283" s="254">
        <f t="shared" si="447"/>
        <v>0</v>
      </c>
      <c r="CB283" s="254">
        <f t="shared" si="448"/>
        <v>0</v>
      </c>
      <c r="CC283" s="254">
        <f t="shared" si="449"/>
        <v>0</v>
      </c>
      <c r="CD283" s="254">
        <f t="shared" si="450"/>
        <v>0</v>
      </c>
      <c r="CE283" s="254">
        <f t="shared" si="451"/>
        <v>0</v>
      </c>
      <c r="CF283" s="254">
        <f t="shared" si="452"/>
        <v>0</v>
      </c>
      <c r="CG283" s="254">
        <f t="shared" si="453"/>
        <v>0</v>
      </c>
      <c r="CH283" s="254">
        <f t="shared" si="454"/>
        <v>0</v>
      </c>
      <c r="CI283" s="254">
        <f t="shared" si="455"/>
        <v>0</v>
      </c>
      <c r="CJ283" s="254">
        <f t="shared" si="456"/>
        <v>0</v>
      </c>
      <c r="CK283" s="254">
        <f t="shared" si="457"/>
        <v>0</v>
      </c>
      <c r="CL283" s="254">
        <f t="shared" si="458"/>
        <v>0</v>
      </c>
      <c r="CM283" s="254">
        <f t="shared" si="459"/>
        <v>0</v>
      </c>
      <c r="CN283" s="254">
        <f t="shared" si="460"/>
        <v>0</v>
      </c>
      <c r="CO283" s="254">
        <f t="shared" si="461"/>
        <v>0</v>
      </c>
      <c r="CP283" s="254">
        <f t="shared" si="462"/>
        <v>0</v>
      </c>
      <c r="CQ283" s="254">
        <f t="shared" si="463"/>
        <v>0</v>
      </c>
      <c r="CR283" s="254">
        <f t="shared" si="464"/>
        <v>0</v>
      </c>
      <c r="CS283" s="254">
        <f t="shared" si="465"/>
        <v>0</v>
      </c>
      <c r="CT283" s="254">
        <f t="shared" si="466"/>
        <v>0</v>
      </c>
      <c r="CU283" s="254">
        <f t="shared" si="467"/>
        <v>0</v>
      </c>
      <c r="CV283" s="254">
        <f t="shared" si="468"/>
        <v>0</v>
      </c>
      <c r="CW283" s="254">
        <f t="shared" si="469"/>
        <v>0</v>
      </c>
      <c r="CX283" s="254">
        <f t="shared" si="470"/>
        <v>0</v>
      </c>
      <c r="CY283" s="254">
        <f t="shared" si="471"/>
        <v>0</v>
      </c>
      <c r="CZ283" s="254">
        <f t="shared" si="472"/>
        <v>0</v>
      </c>
      <c r="DA283" s="254">
        <f t="shared" si="473"/>
        <v>0</v>
      </c>
      <c r="DB283" s="254">
        <f t="shared" si="474"/>
        <v>0</v>
      </c>
      <c r="DC283" s="254">
        <f t="shared" si="475"/>
        <v>0</v>
      </c>
      <c r="DD283" s="254">
        <f t="shared" si="476"/>
        <v>0</v>
      </c>
      <c r="DE283" s="254">
        <f t="shared" si="477"/>
        <v>0</v>
      </c>
      <c r="DF283" s="254">
        <f t="shared" si="478"/>
        <v>0</v>
      </c>
      <c r="DG283" s="254">
        <f t="shared" si="479"/>
        <v>0</v>
      </c>
      <c r="DH283" s="254">
        <f t="shared" si="480"/>
        <v>0</v>
      </c>
      <c r="DI283" s="254">
        <f t="shared" si="481"/>
        <v>0</v>
      </c>
      <c r="DJ283" s="254">
        <f t="shared" si="482"/>
        <v>0</v>
      </c>
      <c r="DK283" s="254">
        <f t="shared" si="483"/>
        <v>0</v>
      </c>
      <c r="DL283" s="254">
        <f t="shared" si="484"/>
        <v>0</v>
      </c>
      <c r="DM283" s="254">
        <f t="shared" si="485"/>
        <v>0</v>
      </c>
      <c r="DN283" s="254">
        <f t="shared" si="486"/>
        <v>0</v>
      </c>
      <c r="DO283" s="254">
        <f t="shared" si="487"/>
        <v>0</v>
      </c>
      <c r="DP283" s="254">
        <f t="shared" si="488"/>
        <v>0</v>
      </c>
      <c r="DQ283" s="254">
        <f t="shared" si="489"/>
        <v>0</v>
      </c>
      <c r="DR283" s="254">
        <f t="shared" si="490"/>
        <v>0</v>
      </c>
      <c r="DS283" s="254">
        <f t="shared" si="491"/>
        <v>0</v>
      </c>
      <c r="DT283" s="254">
        <f t="shared" si="492"/>
        <v>0</v>
      </c>
      <c r="DU283" s="254">
        <f t="shared" si="493"/>
        <v>0</v>
      </c>
      <c r="DV283" s="254">
        <f t="shared" si="494"/>
        <v>0</v>
      </c>
    </row>
    <row r="284" spans="1:126" ht="24" customHeight="1">
      <c r="A284" s="11" t="str">
        <f ca="1">IF(AG284&lt;&gt;"OK","",CONCATENATE(TEXT('Front Page'!$F$33,"000"),TEXT('Front Page'!$F$31,"000"),"-",LEFT('Front Page'!$R$53,5),"-",LEFT(D284,1),AJ284, "-",TEXT(B284,"000")))</f>
        <v/>
      </c>
      <c r="B284" s="12" t="str">
        <f>IFERROR(IF(E284="","",MAX(B$17:B283)+1),"")</f>
        <v/>
      </c>
      <c r="C284" s="13"/>
      <c r="D284" s="29" t="str">
        <f t="shared" si="20"/>
        <v>None</v>
      </c>
      <c r="E284" s="29" t="str">
        <f t="shared" si="21"/>
        <v/>
      </c>
      <c r="F284" s="29" t="str">
        <f t="shared" si="22"/>
        <v/>
      </c>
      <c r="G284" s="363"/>
      <c r="H284" s="364"/>
      <c r="I284" s="325" t="str">
        <f t="shared" si="23"/>
        <v>No</v>
      </c>
      <c r="J284" s="314">
        <v>0</v>
      </c>
      <c r="K284" s="312">
        <v>0</v>
      </c>
      <c r="L284" s="312">
        <v>0</v>
      </c>
      <c r="M284" s="312">
        <v>0</v>
      </c>
      <c r="N284" s="312">
        <v>0</v>
      </c>
      <c r="O284" s="312">
        <v>0</v>
      </c>
      <c r="P284" s="312">
        <v>0</v>
      </c>
      <c r="Q284" s="312">
        <v>0</v>
      </c>
      <c r="R284" s="312">
        <v>0</v>
      </c>
      <c r="S284" s="312">
        <v>0</v>
      </c>
      <c r="T284" s="312">
        <v>0</v>
      </c>
      <c r="U284" s="312">
        <v>0</v>
      </c>
      <c r="V284" s="313">
        <v>1</v>
      </c>
      <c r="W284" s="313">
        <v>1</v>
      </c>
      <c r="X284" s="312">
        <v>0</v>
      </c>
      <c r="Y284" s="312">
        <v>0</v>
      </c>
      <c r="Z284" s="312">
        <v>0</v>
      </c>
      <c r="AA284" s="14">
        <v>0</v>
      </c>
      <c r="AB284" s="317"/>
      <c r="AC284" s="15" t="str">
        <f t="shared" si="415"/>
        <v/>
      </c>
      <c r="AD284" s="15" t="str">
        <f t="shared" si="416"/>
        <v/>
      </c>
      <c r="AE284" s="16" t="str">
        <f t="shared" si="417"/>
        <v>0 - 0</v>
      </c>
      <c r="AF284" s="20" t="str">
        <f t="shared" si="495"/>
        <v>Not an offer</v>
      </c>
      <c r="AG284" s="276" t="str">
        <f t="shared" si="444"/>
        <v>Not an Offer</v>
      </c>
      <c r="AH284" s="150"/>
      <c r="AI284" s="254">
        <v>268</v>
      </c>
      <c r="AJ284" s="149" t="str">
        <f t="shared" si="445"/>
        <v>00-TAG</v>
      </c>
      <c r="AK284" s="254" t="b">
        <f t="shared" si="15"/>
        <v>0</v>
      </c>
      <c r="AL284" s="254">
        <f t="shared" si="418"/>
        <v>0</v>
      </c>
      <c r="AM284" s="254">
        <f t="shared" si="446"/>
        <v>0</v>
      </c>
      <c r="AN284" s="288">
        <f t="shared" si="419"/>
        <v>0</v>
      </c>
      <c r="AO284" s="288">
        <f>IF(AND($BU284=$BV284,BU284=AO$13),$J284&amp;$K284&amp;$L284&amp;$M284&amp;$N284&amp;$O284&amp;$P284&amp;$Q284&amp;$R284&amp;$S284&amp;$T284&amp;$U284,IFERROR(MATCH($AN284,AO$17:AO283,0),-1000))</f>
        <v>1</v>
      </c>
      <c r="AP284" s="288">
        <f>IF(AND($BU284=$BV284,BV284=AP$13),$J284&amp;$K284&amp;$L284&amp;$M284&amp;$N284&amp;$O284&amp;$P284&amp;$Q284&amp;$R284&amp;$S284&amp;$T284&amp;$U284,IFERROR(MATCH($AN284,AP$17:AP283,0),-1000))</f>
        <v>1</v>
      </c>
      <c r="AQ284" s="288">
        <f>IF(AND($BU284=$BV284,BW284=AQ$13),$J284&amp;$K284&amp;$L284&amp;$M284&amp;$N284&amp;$O284&amp;$P284&amp;$Q284&amp;$R284&amp;$S284&amp;$T284&amp;$U284,IFERROR(MATCH($AN284,AQ$17:AQ283,0),-1000))</f>
        <v>1</v>
      </c>
      <c r="AR284" s="288">
        <f>IF(AND($BU284=$BV284,BX284=AR$13),$J284&amp;$K284&amp;$L284&amp;$M284&amp;$N284&amp;$O284&amp;$P284&amp;$Q284&amp;$R284&amp;$S284&amp;$T284&amp;$U284,IFERROR(MATCH($AN284,AR$17:AR283,0),-1000))</f>
        <v>1</v>
      </c>
      <c r="AS284" s="254">
        <f t="shared" si="311"/>
        <v>0</v>
      </c>
      <c r="AT284" s="261" t="str">
        <f t="shared" si="420"/>
        <v/>
      </c>
      <c r="AU284" s="254" t="str">
        <f t="shared" si="421"/>
        <v/>
      </c>
      <c r="AV284" s="254" t="str">
        <f t="shared" si="422"/>
        <v/>
      </c>
      <c r="AW284" s="254" t="str">
        <f t="shared" si="423"/>
        <v/>
      </c>
      <c r="AX284" s="254" t="str">
        <f t="shared" si="424"/>
        <v/>
      </c>
      <c r="AY284" s="254" t="str">
        <f t="shared" si="425"/>
        <v/>
      </c>
      <c r="AZ284" s="254" t="str">
        <f t="shared" si="426"/>
        <v/>
      </c>
      <c r="BA284" s="254" t="str">
        <f t="shared" si="427"/>
        <v/>
      </c>
      <c r="BB284" s="254" t="str">
        <f t="shared" si="428"/>
        <v/>
      </c>
      <c r="BC284" s="254" t="str">
        <f t="shared" si="429"/>
        <v/>
      </c>
      <c r="BD284" s="254" t="str">
        <f t="shared" si="430"/>
        <v/>
      </c>
      <c r="BE284" s="262" t="str">
        <f t="shared" si="431"/>
        <v/>
      </c>
      <c r="BF284" s="263" t="str">
        <f t="shared" si="432"/>
        <v/>
      </c>
      <c r="BG284" s="254" t="str">
        <f t="shared" si="433"/>
        <v/>
      </c>
      <c r="BH284" s="254" t="str">
        <f t="shared" si="434"/>
        <v/>
      </c>
      <c r="BI284" s="254" t="str">
        <f t="shared" si="435"/>
        <v/>
      </c>
      <c r="BJ284" s="254" t="str">
        <f t="shared" si="436"/>
        <v/>
      </c>
      <c r="BK284" s="254" t="str">
        <f t="shared" si="437"/>
        <v/>
      </c>
      <c r="BL284" s="254" t="str">
        <f t="shared" si="438"/>
        <v/>
      </c>
      <c r="BM284" s="254" t="str">
        <f t="shared" si="439"/>
        <v/>
      </c>
      <c r="BN284" s="254" t="str">
        <f t="shared" si="440"/>
        <v/>
      </c>
      <c r="BO284" s="254" t="str">
        <f t="shared" si="441"/>
        <v/>
      </c>
      <c r="BP284" s="254" t="str">
        <f t="shared" si="442"/>
        <v/>
      </c>
      <c r="BQ284" s="264" t="str">
        <f t="shared" si="443"/>
        <v/>
      </c>
      <c r="BR284" s="261" t="str">
        <f t="shared" si="56"/>
        <v/>
      </c>
      <c r="BS284" s="254" t="str">
        <f t="shared" si="57"/>
        <v/>
      </c>
      <c r="BT284" s="254" t="str">
        <f t="shared" ref="BT284:BT316" si="496">IF(IFERROR(Z284/1&gt;0,0),MIN(BS284,BT$14),BS284)</f>
        <v/>
      </c>
      <c r="BU284" s="265" t="str">
        <f t="shared" si="313"/>
        <v/>
      </c>
      <c r="BV284" s="263" t="str">
        <f t="shared" si="58"/>
        <v/>
      </c>
      <c r="BW284" s="254" t="str">
        <f t="shared" ref="BW284:BW316" si="497">IF(IFERROR(Y284/1&gt;0,0),MAX(BX284,BW$14),BX284)</f>
        <v/>
      </c>
      <c r="BX284" s="254" t="str">
        <f t="shared" si="315"/>
        <v/>
      </c>
      <c r="BY284" s="264" t="str">
        <f t="shared" si="59"/>
        <v/>
      </c>
      <c r="BZ284" s="254" t="str">
        <f t="shared" si="60"/>
        <v/>
      </c>
      <c r="CA284" s="254">
        <f t="shared" si="447"/>
        <v>0</v>
      </c>
      <c r="CB284" s="254">
        <f t="shared" si="448"/>
        <v>0</v>
      </c>
      <c r="CC284" s="254">
        <f t="shared" si="449"/>
        <v>0</v>
      </c>
      <c r="CD284" s="254">
        <f t="shared" si="450"/>
        <v>0</v>
      </c>
      <c r="CE284" s="254">
        <f t="shared" si="451"/>
        <v>0</v>
      </c>
      <c r="CF284" s="254">
        <f t="shared" si="452"/>
        <v>0</v>
      </c>
      <c r="CG284" s="254">
        <f t="shared" si="453"/>
        <v>0</v>
      </c>
      <c r="CH284" s="254">
        <f t="shared" si="454"/>
        <v>0</v>
      </c>
      <c r="CI284" s="254">
        <f t="shared" si="455"/>
        <v>0</v>
      </c>
      <c r="CJ284" s="254">
        <f t="shared" si="456"/>
        <v>0</v>
      </c>
      <c r="CK284" s="254">
        <f t="shared" si="457"/>
        <v>0</v>
      </c>
      <c r="CL284" s="254">
        <f t="shared" si="458"/>
        <v>0</v>
      </c>
      <c r="CM284" s="254">
        <f t="shared" si="459"/>
        <v>0</v>
      </c>
      <c r="CN284" s="254">
        <f t="shared" si="460"/>
        <v>0</v>
      </c>
      <c r="CO284" s="254">
        <f t="shared" si="461"/>
        <v>0</v>
      </c>
      <c r="CP284" s="254">
        <f t="shared" si="462"/>
        <v>0</v>
      </c>
      <c r="CQ284" s="254">
        <f t="shared" si="463"/>
        <v>0</v>
      </c>
      <c r="CR284" s="254">
        <f t="shared" si="464"/>
        <v>0</v>
      </c>
      <c r="CS284" s="254">
        <f t="shared" si="465"/>
        <v>0</v>
      </c>
      <c r="CT284" s="254">
        <f t="shared" si="466"/>
        <v>0</v>
      </c>
      <c r="CU284" s="254">
        <f t="shared" si="467"/>
        <v>0</v>
      </c>
      <c r="CV284" s="254">
        <f t="shared" si="468"/>
        <v>0</v>
      </c>
      <c r="CW284" s="254">
        <f t="shared" si="469"/>
        <v>0</v>
      </c>
      <c r="CX284" s="254">
        <f t="shared" si="470"/>
        <v>0</v>
      </c>
      <c r="CY284" s="254">
        <f t="shared" si="471"/>
        <v>0</v>
      </c>
      <c r="CZ284" s="254">
        <f t="shared" si="472"/>
        <v>0</v>
      </c>
      <c r="DA284" s="254">
        <f t="shared" si="473"/>
        <v>0</v>
      </c>
      <c r="DB284" s="254">
        <f t="shared" si="474"/>
        <v>0</v>
      </c>
      <c r="DC284" s="254">
        <f t="shared" si="475"/>
        <v>0</v>
      </c>
      <c r="DD284" s="254">
        <f t="shared" si="476"/>
        <v>0</v>
      </c>
      <c r="DE284" s="254">
        <f t="shared" si="477"/>
        <v>0</v>
      </c>
      <c r="DF284" s="254">
        <f t="shared" si="478"/>
        <v>0</v>
      </c>
      <c r="DG284" s="254">
        <f t="shared" si="479"/>
        <v>0</v>
      </c>
      <c r="DH284" s="254">
        <f t="shared" si="480"/>
        <v>0</v>
      </c>
      <c r="DI284" s="254">
        <f t="shared" si="481"/>
        <v>0</v>
      </c>
      <c r="DJ284" s="254">
        <f t="shared" si="482"/>
        <v>0</v>
      </c>
      <c r="DK284" s="254">
        <f t="shared" si="483"/>
        <v>0</v>
      </c>
      <c r="DL284" s="254">
        <f t="shared" si="484"/>
        <v>0</v>
      </c>
      <c r="DM284" s="254">
        <f t="shared" si="485"/>
        <v>0</v>
      </c>
      <c r="DN284" s="254">
        <f t="shared" si="486"/>
        <v>0</v>
      </c>
      <c r="DO284" s="254">
        <f t="shared" si="487"/>
        <v>0</v>
      </c>
      <c r="DP284" s="254">
        <f t="shared" si="488"/>
        <v>0</v>
      </c>
      <c r="DQ284" s="254">
        <f t="shared" si="489"/>
        <v>0</v>
      </c>
      <c r="DR284" s="254">
        <f t="shared" si="490"/>
        <v>0</v>
      </c>
      <c r="DS284" s="254">
        <f t="shared" si="491"/>
        <v>0</v>
      </c>
      <c r="DT284" s="254">
        <f t="shared" si="492"/>
        <v>0</v>
      </c>
      <c r="DU284" s="254">
        <f t="shared" si="493"/>
        <v>0</v>
      </c>
      <c r="DV284" s="254">
        <f t="shared" si="494"/>
        <v>0</v>
      </c>
    </row>
    <row r="285" spans="1:126" ht="24" customHeight="1">
      <c r="A285" s="11" t="str">
        <f ca="1">IF(AG285&lt;&gt;"OK","",CONCATENATE(TEXT('Front Page'!$F$33,"000"),TEXT('Front Page'!$F$31,"000"),"-",LEFT('Front Page'!$R$53,5),"-",LEFT(D285,1),AJ285, "-",TEXT(B285,"000")))</f>
        <v/>
      </c>
      <c r="B285" s="12" t="str">
        <f>IFERROR(IF(E285="","",MAX(B$17:B284)+1),"")</f>
        <v/>
      </c>
      <c r="C285" s="13"/>
      <c r="D285" s="29" t="str">
        <f t="shared" si="20"/>
        <v>None</v>
      </c>
      <c r="E285" s="29" t="str">
        <f t="shared" si="21"/>
        <v/>
      </c>
      <c r="F285" s="29" t="str">
        <f t="shared" si="22"/>
        <v/>
      </c>
      <c r="G285" s="363"/>
      <c r="H285" s="364"/>
      <c r="I285" s="325" t="str">
        <f t="shared" si="23"/>
        <v>No</v>
      </c>
      <c r="J285" s="314">
        <v>0</v>
      </c>
      <c r="K285" s="312">
        <v>0</v>
      </c>
      <c r="L285" s="312">
        <v>0</v>
      </c>
      <c r="M285" s="312">
        <v>0</v>
      </c>
      <c r="N285" s="312">
        <v>0</v>
      </c>
      <c r="O285" s="312">
        <v>0</v>
      </c>
      <c r="P285" s="312">
        <v>0</v>
      </c>
      <c r="Q285" s="312">
        <v>0</v>
      </c>
      <c r="R285" s="312">
        <v>0</v>
      </c>
      <c r="S285" s="312">
        <v>0</v>
      </c>
      <c r="T285" s="312">
        <v>0</v>
      </c>
      <c r="U285" s="312">
        <v>0</v>
      </c>
      <c r="V285" s="313">
        <v>1</v>
      </c>
      <c r="W285" s="313">
        <v>1</v>
      </c>
      <c r="X285" s="312">
        <v>0</v>
      </c>
      <c r="Y285" s="312">
        <v>0</v>
      </c>
      <c r="Z285" s="312">
        <v>0</v>
      </c>
      <c r="AA285" s="14">
        <v>0</v>
      </c>
      <c r="AB285" s="317"/>
      <c r="AC285" s="15" t="str">
        <f t="shared" si="415"/>
        <v/>
      </c>
      <c r="AD285" s="15" t="str">
        <f t="shared" si="416"/>
        <v/>
      </c>
      <c r="AE285" s="16" t="str">
        <f t="shared" si="417"/>
        <v>0 - 0</v>
      </c>
      <c r="AF285" s="20" t="str">
        <f t="shared" si="495"/>
        <v>Not an offer</v>
      </c>
      <c r="AG285" s="276" t="str">
        <f t="shared" si="444"/>
        <v>Not an Offer</v>
      </c>
      <c r="AH285" s="150"/>
      <c r="AI285" s="254">
        <v>269</v>
      </c>
      <c r="AJ285" s="149" t="str">
        <f t="shared" si="445"/>
        <v>00-TAG</v>
      </c>
      <c r="AK285" s="254" t="b">
        <f t="shared" si="15"/>
        <v>0</v>
      </c>
      <c r="AL285" s="254">
        <f t="shared" si="418"/>
        <v>0</v>
      </c>
      <c r="AM285" s="254">
        <f t="shared" si="446"/>
        <v>0</v>
      </c>
      <c r="AN285" s="288">
        <f t="shared" si="419"/>
        <v>0</v>
      </c>
      <c r="AO285" s="288">
        <f>IF(AND($BU285=$BV285,BU285=AO$13),$J285&amp;$K285&amp;$L285&amp;$M285&amp;$N285&amp;$O285&amp;$P285&amp;$Q285&amp;$R285&amp;$S285&amp;$T285&amp;$U285,IFERROR(MATCH($AN285,AO$17:AO284,0),-1000))</f>
        <v>1</v>
      </c>
      <c r="AP285" s="288">
        <f>IF(AND($BU285=$BV285,BV285=AP$13),$J285&amp;$K285&amp;$L285&amp;$M285&amp;$N285&amp;$O285&amp;$P285&amp;$Q285&amp;$R285&amp;$S285&amp;$T285&amp;$U285,IFERROR(MATCH($AN285,AP$17:AP284,0),-1000))</f>
        <v>1</v>
      </c>
      <c r="AQ285" s="288">
        <f>IF(AND($BU285=$BV285,BW285=AQ$13),$J285&amp;$K285&amp;$L285&amp;$M285&amp;$N285&amp;$O285&amp;$P285&amp;$Q285&amp;$R285&amp;$S285&amp;$T285&amp;$U285,IFERROR(MATCH($AN285,AQ$17:AQ284,0),-1000))</f>
        <v>1</v>
      </c>
      <c r="AR285" s="288">
        <f>IF(AND($BU285=$BV285,BX285=AR$13),$J285&amp;$K285&amp;$L285&amp;$M285&amp;$N285&amp;$O285&amp;$P285&amp;$Q285&amp;$R285&amp;$S285&amp;$T285&amp;$U285,IFERROR(MATCH($AN285,AR$17:AR284,0),-1000))</f>
        <v>1</v>
      </c>
      <c r="AS285" s="254">
        <f t="shared" si="311"/>
        <v>0</v>
      </c>
      <c r="AT285" s="261" t="str">
        <f t="shared" si="420"/>
        <v/>
      </c>
      <c r="AU285" s="254" t="str">
        <f t="shared" si="421"/>
        <v/>
      </c>
      <c r="AV285" s="254" t="str">
        <f t="shared" si="422"/>
        <v/>
      </c>
      <c r="AW285" s="254" t="str">
        <f t="shared" si="423"/>
        <v/>
      </c>
      <c r="AX285" s="254" t="str">
        <f t="shared" si="424"/>
        <v/>
      </c>
      <c r="AY285" s="254" t="str">
        <f t="shared" si="425"/>
        <v/>
      </c>
      <c r="AZ285" s="254" t="str">
        <f t="shared" si="426"/>
        <v/>
      </c>
      <c r="BA285" s="254" t="str">
        <f t="shared" si="427"/>
        <v/>
      </c>
      <c r="BB285" s="254" t="str">
        <f t="shared" si="428"/>
        <v/>
      </c>
      <c r="BC285" s="254" t="str">
        <f t="shared" si="429"/>
        <v/>
      </c>
      <c r="BD285" s="254" t="str">
        <f t="shared" si="430"/>
        <v/>
      </c>
      <c r="BE285" s="262" t="str">
        <f t="shared" si="431"/>
        <v/>
      </c>
      <c r="BF285" s="263" t="str">
        <f t="shared" si="432"/>
        <v/>
      </c>
      <c r="BG285" s="254" t="str">
        <f t="shared" si="433"/>
        <v/>
      </c>
      <c r="BH285" s="254" t="str">
        <f t="shared" si="434"/>
        <v/>
      </c>
      <c r="BI285" s="254" t="str">
        <f t="shared" si="435"/>
        <v/>
      </c>
      <c r="BJ285" s="254" t="str">
        <f t="shared" si="436"/>
        <v/>
      </c>
      <c r="BK285" s="254" t="str">
        <f t="shared" si="437"/>
        <v/>
      </c>
      <c r="BL285" s="254" t="str">
        <f t="shared" si="438"/>
        <v/>
      </c>
      <c r="BM285" s="254" t="str">
        <f t="shared" si="439"/>
        <v/>
      </c>
      <c r="BN285" s="254" t="str">
        <f t="shared" si="440"/>
        <v/>
      </c>
      <c r="BO285" s="254" t="str">
        <f t="shared" si="441"/>
        <v/>
      </c>
      <c r="BP285" s="254" t="str">
        <f t="shared" si="442"/>
        <v/>
      </c>
      <c r="BQ285" s="264" t="str">
        <f t="shared" si="443"/>
        <v/>
      </c>
      <c r="BR285" s="261" t="str">
        <f t="shared" si="56"/>
        <v/>
      </c>
      <c r="BS285" s="254" t="str">
        <f t="shared" si="57"/>
        <v/>
      </c>
      <c r="BT285" s="254" t="str">
        <f t="shared" si="496"/>
        <v/>
      </c>
      <c r="BU285" s="265" t="str">
        <f t="shared" si="313"/>
        <v/>
      </c>
      <c r="BV285" s="263" t="str">
        <f t="shared" si="58"/>
        <v/>
      </c>
      <c r="BW285" s="254" t="str">
        <f t="shared" si="497"/>
        <v/>
      </c>
      <c r="BX285" s="254" t="str">
        <f t="shared" si="315"/>
        <v/>
      </c>
      <c r="BY285" s="264" t="str">
        <f t="shared" si="59"/>
        <v/>
      </c>
      <c r="BZ285" s="254" t="str">
        <f t="shared" si="60"/>
        <v/>
      </c>
      <c r="CA285" s="254">
        <f t="shared" si="447"/>
        <v>0</v>
      </c>
      <c r="CB285" s="254">
        <f t="shared" si="448"/>
        <v>0</v>
      </c>
      <c r="CC285" s="254">
        <f t="shared" si="449"/>
        <v>0</v>
      </c>
      <c r="CD285" s="254">
        <f t="shared" si="450"/>
        <v>0</v>
      </c>
      <c r="CE285" s="254">
        <f t="shared" si="451"/>
        <v>0</v>
      </c>
      <c r="CF285" s="254">
        <f t="shared" si="452"/>
        <v>0</v>
      </c>
      <c r="CG285" s="254">
        <f t="shared" si="453"/>
        <v>0</v>
      </c>
      <c r="CH285" s="254">
        <f t="shared" si="454"/>
        <v>0</v>
      </c>
      <c r="CI285" s="254">
        <f t="shared" si="455"/>
        <v>0</v>
      </c>
      <c r="CJ285" s="254">
        <f t="shared" si="456"/>
        <v>0</v>
      </c>
      <c r="CK285" s="254">
        <f t="shared" si="457"/>
        <v>0</v>
      </c>
      <c r="CL285" s="254">
        <f t="shared" si="458"/>
        <v>0</v>
      </c>
      <c r="CM285" s="254">
        <f t="shared" si="459"/>
        <v>0</v>
      </c>
      <c r="CN285" s="254">
        <f t="shared" si="460"/>
        <v>0</v>
      </c>
      <c r="CO285" s="254">
        <f t="shared" si="461"/>
        <v>0</v>
      </c>
      <c r="CP285" s="254">
        <f t="shared" si="462"/>
        <v>0</v>
      </c>
      <c r="CQ285" s="254">
        <f t="shared" si="463"/>
        <v>0</v>
      </c>
      <c r="CR285" s="254">
        <f t="shared" si="464"/>
        <v>0</v>
      </c>
      <c r="CS285" s="254">
        <f t="shared" si="465"/>
        <v>0</v>
      </c>
      <c r="CT285" s="254">
        <f t="shared" si="466"/>
        <v>0</v>
      </c>
      <c r="CU285" s="254">
        <f t="shared" si="467"/>
        <v>0</v>
      </c>
      <c r="CV285" s="254">
        <f t="shared" si="468"/>
        <v>0</v>
      </c>
      <c r="CW285" s="254">
        <f t="shared" si="469"/>
        <v>0</v>
      </c>
      <c r="CX285" s="254">
        <f t="shared" si="470"/>
        <v>0</v>
      </c>
      <c r="CY285" s="254">
        <f t="shared" si="471"/>
        <v>0</v>
      </c>
      <c r="CZ285" s="254">
        <f t="shared" si="472"/>
        <v>0</v>
      </c>
      <c r="DA285" s="254">
        <f t="shared" si="473"/>
        <v>0</v>
      </c>
      <c r="DB285" s="254">
        <f t="shared" si="474"/>
        <v>0</v>
      </c>
      <c r="DC285" s="254">
        <f t="shared" si="475"/>
        <v>0</v>
      </c>
      <c r="DD285" s="254">
        <f t="shared" si="476"/>
        <v>0</v>
      </c>
      <c r="DE285" s="254">
        <f t="shared" si="477"/>
        <v>0</v>
      </c>
      <c r="DF285" s="254">
        <f t="shared" si="478"/>
        <v>0</v>
      </c>
      <c r="DG285" s="254">
        <f t="shared" si="479"/>
        <v>0</v>
      </c>
      <c r="DH285" s="254">
        <f t="shared" si="480"/>
        <v>0</v>
      </c>
      <c r="DI285" s="254">
        <f t="shared" si="481"/>
        <v>0</v>
      </c>
      <c r="DJ285" s="254">
        <f t="shared" si="482"/>
        <v>0</v>
      </c>
      <c r="DK285" s="254">
        <f t="shared" si="483"/>
        <v>0</v>
      </c>
      <c r="DL285" s="254">
        <f t="shared" si="484"/>
        <v>0</v>
      </c>
      <c r="DM285" s="254">
        <f t="shared" si="485"/>
        <v>0</v>
      </c>
      <c r="DN285" s="254">
        <f t="shared" si="486"/>
        <v>0</v>
      </c>
      <c r="DO285" s="254">
        <f t="shared" si="487"/>
        <v>0</v>
      </c>
      <c r="DP285" s="254">
        <f t="shared" si="488"/>
        <v>0</v>
      </c>
      <c r="DQ285" s="254">
        <f t="shared" si="489"/>
        <v>0</v>
      </c>
      <c r="DR285" s="254">
        <f t="shared" si="490"/>
        <v>0</v>
      </c>
      <c r="DS285" s="254">
        <f t="shared" si="491"/>
        <v>0</v>
      </c>
      <c r="DT285" s="254">
        <f t="shared" si="492"/>
        <v>0</v>
      </c>
      <c r="DU285" s="254">
        <f t="shared" si="493"/>
        <v>0</v>
      </c>
      <c r="DV285" s="254">
        <f t="shared" si="494"/>
        <v>0</v>
      </c>
    </row>
    <row r="286" spans="1:126" ht="24" customHeight="1">
      <c r="A286" s="11" t="str">
        <f ca="1">IF(AG286&lt;&gt;"OK","",CONCATENATE(TEXT('Front Page'!$F$33,"000"),TEXT('Front Page'!$F$31,"000"),"-",LEFT('Front Page'!$R$53,5),"-",LEFT(D286,1),AJ286, "-",TEXT(B286,"000")))</f>
        <v/>
      </c>
      <c r="B286" s="12" t="str">
        <f>IFERROR(IF(E286="","",MAX(B$17:B285)+1),"")</f>
        <v/>
      </c>
      <c r="C286" s="13"/>
      <c r="D286" s="29" t="str">
        <f t="shared" si="20"/>
        <v>None</v>
      </c>
      <c r="E286" s="29" t="str">
        <f t="shared" si="21"/>
        <v/>
      </c>
      <c r="F286" s="29" t="str">
        <f t="shared" si="22"/>
        <v/>
      </c>
      <c r="G286" s="363"/>
      <c r="H286" s="364"/>
      <c r="I286" s="325" t="str">
        <f t="shared" si="23"/>
        <v>No</v>
      </c>
      <c r="J286" s="314">
        <v>0</v>
      </c>
      <c r="K286" s="312">
        <v>0</v>
      </c>
      <c r="L286" s="312">
        <v>0</v>
      </c>
      <c r="M286" s="312">
        <v>0</v>
      </c>
      <c r="N286" s="312">
        <v>0</v>
      </c>
      <c r="O286" s="312">
        <v>0</v>
      </c>
      <c r="P286" s="312">
        <v>0</v>
      </c>
      <c r="Q286" s="312">
        <v>0</v>
      </c>
      <c r="R286" s="312">
        <v>0</v>
      </c>
      <c r="S286" s="312">
        <v>0</v>
      </c>
      <c r="T286" s="312">
        <v>0</v>
      </c>
      <c r="U286" s="312">
        <v>0</v>
      </c>
      <c r="V286" s="313">
        <v>1</v>
      </c>
      <c r="W286" s="313">
        <v>1</v>
      </c>
      <c r="X286" s="312">
        <v>0</v>
      </c>
      <c r="Y286" s="312">
        <v>0</v>
      </c>
      <c r="Z286" s="312">
        <v>0</v>
      </c>
      <c r="AA286" s="14">
        <v>0</v>
      </c>
      <c r="AB286" s="317"/>
      <c r="AC286" s="15" t="str">
        <f t="shared" si="415"/>
        <v/>
      </c>
      <c r="AD286" s="15" t="str">
        <f t="shared" si="416"/>
        <v/>
      </c>
      <c r="AE286" s="16" t="str">
        <f t="shared" si="417"/>
        <v>0 - 0</v>
      </c>
      <c r="AF286" s="20" t="str">
        <f t="shared" si="495"/>
        <v>Not an offer</v>
      </c>
      <c r="AG286" s="276" t="str">
        <f t="shared" si="444"/>
        <v>Not an Offer</v>
      </c>
      <c r="AH286" s="150"/>
      <c r="AI286" s="254">
        <v>270</v>
      </c>
      <c r="AJ286" s="149" t="str">
        <f t="shared" si="445"/>
        <v>00-TAG</v>
      </c>
      <c r="AK286" s="254" t="b">
        <f t="shared" si="15"/>
        <v>0</v>
      </c>
      <c r="AL286" s="254">
        <f t="shared" si="418"/>
        <v>0</v>
      </c>
      <c r="AM286" s="254">
        <f t="shared" si="446"/>
        <v>0</v>
      </c>
      <c r="AN286" s="288">
        <f t="shared" si="419"/>
        <v>0</v>
      </c>
      <c r="AO286" s="288">
        <f>IF(AND($BU286=$BV286,BU286=AO$13),$J286&amp;$K286&amp;$L286&amp;$M286&amp;$N286&amp;$O286&amp;$P286&amp;$Q286&amp;$R286&amp;$S286&amp;$T286&amp;$U286,IFERROR(MATCH($AN286,AO$17:AO285,0),-1000))</f>
        <v>1</v>
      </c>
      <c r="AP286" s="288">
        <f>IF(AND($BU286=$BV286,BV286=AP$13),$J286&amp;$K286&amp;$L286&amp;$M286&amp;$N286&amp;$O286&amp;$P286&amp;$Q286&amp;$R286&amp;$S286&amp;$T286&amp;$U286,IFERROR(MATCH($AN286,AP$17:AP285,0),-1000))</f>
        <v>1</v>
      </c>
      <c r="AQ286" s="288">
        <f>IF(AND($BU286=$BV286,BW286=AQ$13),$J286&amp;$K286&amp;$L286&amp;$M286&amp;$N286&amp;$O286&amp;$P286&amp;$Q286&amp;$R286&amp;$S286&amp;$T286&amp;$U286,IFERROR(MATCH($AN286,AQ$17:AQ285,0),-1000))</f>
        <v>1</v>
      </c>
      <c r="AR286" s="288">
        <f>IF(AND($BU286=$BV286,BX286=AR$13),$J286&amp;$K286&amp;$L286&amp;$M286&amp;$N286&amp;$O286&amp;$P286&amp;$Q286&amp;$R286&amp;$S286&amp;$T286&amp;$U286,IFERROR(MATCH($AN286,AR$17:AR285,0),-1000))</f>
        <v>1</v>
      </c>
      <c r="AS286" s="254">
        <f t="shared" si="311"/>
        <v>0</v>
      </c>
      <c r="AT286" s="261" t="str">
        <f t="shared" si="420"/>
        <v/>
      </c>
      <c r="AU286" s="254" t="str">
        <f t="shared" si="421"/>
        <v/>
      </c>
      <c r="AV286" s="254" t="str">
        <f t="shared" si="422"/>
        <v/>
      </c>
      <c r="AW286" s="254" t="str">
        <f t="shared" si="423"/>
        <v/>
      </c>
      <c r="AX286" s="254" t="str">
        <f t="shared" si="424"/>
        <v/>
      </c>
      <c r="AY286" s="254" t="str">
        <f t="shared" si="425"/>
        <v/>
      </c>
      <c r="AZ286" s="254" t="str">
        <f t="shared" si="426"/>
        <v/>
      </c>
      <c r="BA286" s="254" t="str">
        <f t="shared" si="427"/>
        <v/>
      </c>
      <c r="BB286" s="254" t="str">
        <f t="shared" si="428"/>
        <v/>
      </c>
      <c r="BC286" s="254" t="str">
        <f t="shared" si="429"/>
        <v/>
      </c>
      <c r="BD286" s="254" t="str">
        <f t="shared" si="430"/>
        <v/>
      </c>
      <c r="BE286" s="262" t="str">
        <f t="shared" si="431"/>
        <v/>
      </c>
      <c r="BF286" s="263" t="str">
        <f t="shared" si="432"/>
        <v/>
      </c>
      <c r="BG286" s="254" t="str">
        <f t="shared" si="433"/>
        <v/>
      </c>
      <c r="BH286" s="254" t="str">
        <f t="shared" si="434"/>
        <v/>
      </c>
      <c r="BI286" s="254" t="str">
        <f t="shared" si="435"/>
        <v/>
      </c>
      <c r="BJ286" s="254" t="str">
        <f t="shared" si="436"/>
        <v/>
      </c>
      <c r="BK286" s="254" t="str">
        <f t="shared" si="437"/>
        <v/>
      </c>
      <c r="BL286" s="254" t="str">
        <f t="shared" si="438"/>
        <v/>
      </c>
      <c r="BM286" s="254" t="str">
        <f t="shared" si="439"/>
        <v/>
      </c>
      <c r="BN286" s="254" t="str">
        <f t="shared" si="440"/>
        <v/>
      </c>
      <c r="BO286" s="254" t="str">
        <f t="shared" si="441"/>
        <v/>
      </c>
      <c r="BP286" s="254" t="str">
        <f t="shared" si="442"/>
        <v/>
      </c>
      <c r="BQ286" s="264" t="str">
        <f t="shared" si="443"/>
        <v/>
      </c>
      <c r="BR286" s="261" t="str">
        <f t="shared" si="56"/>
        <v/>
      </c>
      <c r="BS286" s="254" t="str">
        <f t="shared" si="57"/>
        <v/>
      </c>
      <c r="BT286" s="254" t="str">
        <f t="shared" si="496"/>
        <v/>
      </c>
      <c r="BU286" s="265" t="str">
        <f t="shared" si="313"/>
        <v/>
      </c>
      <c r="BV286" s="263" t="str">
        <f t="shared" si="58"/>
        <v/>
      </c>
      <c r="BW286" s="254" t="str">
        <f t="shared" si="497"/>
        <v/>
      </c>
      <c r="BX286" s="254" t="str">
        <f t="shared" si="315"/>
        <v/>
      </c>
      <c r="BY286" s="264" t="str">
        <f t="shared" si="59"/>
        <v/>
      </c>
      <c r="BZ286" s="254" t="str">
        <f t="shared" si="60"/>
        <v/>
      </c>
      <c r="CA286" s="254">
        <f t="shared" si="447"/>
        <v>0</v>
      </c>
      <c r="CB286" s="254">
        <f t="shared" si="448"/>
        <v>0</v>
      </c>
      <c r="CC286" s="254">
        <f t="shared" si="449"/>
        <v>0</v>
      </c>
      <c r="CD286" s="254">
        <f t="shared" si="450"/>
        <v>0</v>
      </c>
      <c r="CE286" s="254">
        <f t="shared" si="451"/>
        <v>0</v>
      </c>
      <c r="CF286" s="254">
        <f t="shared" si="452"/>
        <v>0</v>
      </c>
      <c r="CG286" s="254">
        <f t="shared" si="453"/>
        <v>0</v>
      </c>
      <c r="CH286" s="254">
        <f t="shared" si="454"/>
        <v>0</v>
      </c>
      <c r="CI286" s="254">
        <f t="shared" si="455"/>
        <v>0</v>
      </c>
      <c r="CJ286" s="254">
        <f t="shared" si="456"/>
        <v>0</v>
      </c>
      <c r="CK286" s="254">
        <f t="shared" si="457"/>
        <v>0</v>
      </c>
      <c r="CL286" s="254">
        <f t="shared" si="458"/>
        <v>0</v>
      </c>
      <c r="CM286" s="254">
        <f t="shared" si="459"/>
        <v>0</v>
      </c>
      <c r="CN286" s="254">
        <f t="shared" si="460"/>
        <v>0</v>
      </c>
      <c r="CO286" s="254">
        <f t="shared" si="461"/>
        <v>0</v>
      </c>
      <c r="CP286" s="254">
        <f t="shared" si="462"/>
        <v>0</v>
      </c>
      <c r="CQ286" s="254">
        <f t="shared" si="463"/>
        <v>0</v>
      </c>
      <c r="CR286" s="254">
        <f t="shared" si="464"/>
        <v>0</v>
      </c>
      <c r="CS286" s="254">
        <f t="shared" si="465"/>
        <v>0</v>
      </c>
      <c r="CT286" s="254">
        <f t="shared" si="466"/>
        <v>0</v>
      </c>
      <c r="CU286" s="254">
        <f t="shared" si="467"/>
        <v>0</v>
      </c>
      <c r="CV286" s="254">
        <f t="shared" si="468"/>
        <v>0</v>
      </c>
      <c r="CW286" s="254">
        <f t="shared" si="469"/>
        <v>0</v>
      </c>
      <c r="CX286" s="254">
        <f t="shared" si="470"/>
        <v>0</v>
      </c>
      <c r="CY286" s="254">
        <f t="shared" si="471"/>
        <v>0</v>
      </c>
      <c r="CZ286" s="254">
        <f t="shared" si="472"/>
        <v>0</v>
      </c>
      <c r="DA286" s="254">
        <f t="shared" si="473"/>
        <v>0</v>
      </c>
      <c r="DB286" s="254">
        <f t="shared" si="474"/>
        <v>0</v>
      </c>
      <c r="DC286" s="254">
        <f t="shared" si="475"/>
        <v>0</v>
      </c>
      <c r="DD286" s="254">
        <f t="shared" si="476"/>
        <v>0</v>
      </c>
      <c r="DE286" s="254">
        <f t="shared" si="477"/>
        <v>0</v>
      </c>
      <c r="DF286" s="254">
        <f t="shared" si="478"/>
        <v>0</v>
      </c>
      <c r="DG286" s="254">
        <f t="shared" si="479"/>
        <v>0</v>
      </c>
      <c r="DH286" s="254">
        <f t="shared" si="480"/>
        <v>0</v>
      </c>
      <c r="DI286" s="254">
        <f t="shared" si="481"/>
        <v>0</v>
      </c>
      <c r="DJ286" s="254">
        <f t="shared" si="482"/>
        <v>0</v>
      </c>
      <c r="DK286" s="254">
        <f t="shared" si="483"/>
        <v>0</v>
      </c>
      <c r="DL286" s="254">
        <f t="shared" si="484"/>
        <v>0</v>
      </c>
      <c r="DM286" s="254">
        <f t="shared" si="485"/>
        <v>0</v>
      </c>
      <c r="DN286" s="254">
        <f t="shared" si="486"/>
        <v>0</v>
      </c>
      <c r="DO286" s="254">
        <f t="shared" si="487"/>
        <v>0</v>
      </c>
      <c r="DP286" s="254">
        <f t="shared" si="488"/>
        <v>0</v>
      </c>
      <c r="DQ286" s="254">
        <f t="shared" si="489"/>
        <v>0</v>
      </c>
      <c r="DR286" s="254">
        <f t="shared" si="490"/>
        <v>0</v>
      </c>
      <c r="DS286" s="254">
        <f t="shared" si="491"/>
        <v>0</v>
      </c>
      <c r="DT286" s="254">
        <f t="shared" si="492"/>
        <v>0</v>
      </c>
      <c r="DU286" s="254">
        <f t="shared" si="493"/>
        <v>0</v>
      </c>
      <c r="DV286" s="254">
        <f t="shared" si="494"/>
        <v>0</v>
      </c>
    </row>
    <row r="287" spans="1:126" ht="24" customHeight="1">
      <c r="A287" s="11" t="str">
        <f ca="1">IF(AG287&lt;&gt;"OK","",CONCATENATE(TEXT('Front Page'!$F$33,"000"),TEXT('Front Page'!$F$31,"000"),"-",LEFT('Front Page'!$R$53,5),"-",LEFT(D287,1),AJ287, "-",TEXT(B287,"000")))</f>
        <v/>
      </c>
      <c r="B287" s="12" t="str">
        <f>IFERROR(IF(E287="","",MAX(B$17:B286)+1),"")</f>
        <v/>
      </c>
      <c r="C287" s="13"/>
      <c r="D287" s="29" t="str">
        <f t="shared" si="20"/>
        <v>None</v>
      </c>
      <c r="E287" s="29" t="str">
        <f t="shared" si="21"/>
        <v/>
      </c>
      <c r="F287" s="29" t="str">
        <f t="shared" si="22"/>
        <v/>
      </c>
      <c r="G287" s="363"/>
      <c r="H287" s="364"/>
      <c r="I287" s="325" t="str">
        <f t="shared" si="23"/>
        <v>No</v>
      </c>
      <c r="J287" s="314">
        <v>0</v>
      </c>
      <c r="K287" s="312">
        <v>0</v>
      </c>
      <c r="L287" s="312">
        <v>0</v>
      </c>
      <c r="M287" s="312">
        <v>0</v>
      </c>
      <c r="N287" s="312">
        <v>0</v>
      </c>
      <c r="O287" s="312">
        <v>0</v>
      </c>
      <c r="P287" s="312">
        <v>0</v>
      </c>
      <c r="Q287" s="312">
        <v>0</v>
      </c>
      <c r="R287" s="312">
        <v>0</v>
      </c>
      <c r="S287" s="312">
        <v>0</v>
      </c>
      <c r="T287" s="312">
        <v>0</v>
      </c>
      <c r="U287" s="312">
        <v>0</v>
      </c>
      <c r="V287" s="313">
        <v>1</v>
      </c>
      <c r="W287" s="313">
        <v>1</v>
      </c>
      <c r="X287" s="312">
        <v>0</v>
      </c>
      <c r="Y287" s="312">
        <v>0</v>
      </c>
      <c r="Z287" s="312">
        <v>0</v>
      </c>
      <c r="AA287" s="14">
        <v>0</v>
      </c>
      <c r="AB287" s="317"/>
      <c r="AC287" s="15" t="str">
        <f t="shared" si="415"/>
        <v/>
      </c>
      <c r="AD287" s="15" t="str">
        <f t="shared" si="416"/>
        <v/>
      </c>
      <c r="AE287" s="16" t="str">
        <f t="shared" si="417"/>
        <v>0 - 0</v>
      </c>
      <c r="AF287" s="20" t="str">
        <f t="shared" si="495"/>
        <v>Not an offer</v>
      </c>
      <c r="AG287" s="276" t="str">
        <f t="shared" si="444"/>
        <v>Not an Offer</v>
      </c>
      <c r="AH287" s="150"/>
      <c r="AI287" s="254">
        <v>271</v>
      </c>
      <c r="AJ287" s="149" t="str">
        <f t="shared" si="445"/>
        <v>00-TAG</v>
      </c>
      <c r="AK287" s="254" t="b">
        <f t="shared" si="15"/>
        <v>0</v>
      </c>
      <c r="AL287" s="254">
        <f t="shared" si="418"/>
        <v>0</v>
      </c>
      <c r="AM287" s="254">
        <f t="shared" si="446"/>
        <v>0</v>
      </c>
      <c r="AN287" s="288">
        <f t="shared" si="419"/>
        <v>0</v>
      </c>
      <c r="AO287" s="288">
        <f>IF(AND($BU287=$BV287,BU287=AO$13),$J287&amp;$K287&amp;$L287&amp;$M287&amp;$N287&amp;$O287&amp;$P287&amp;$Q287&amp;$R287&amp;$S287&amp;$T287&amp;$U287,IFERROR(MATCH($AN287,AO$17:AO286,0),-1000))</f>
        <v>1</v>
      </c>
      <c r="AP287" s="288">
        <f>IF(AND($BU287=$BV287,BV287=AP$13),$J287&amp;$K287&amp;$L287&amp;$M287&amp;$N287&amp;$O287&amp;$P287&amp;$Q287&amp;$R287&amp;$S287&amp;$T287&amp;$U287,IFERROR(MATCH($AN287,AP$17:AP286,0),-1000))</f>
        <v>1</v>
      </c>
      <c r="AQ287" s="288">
        <f>IF(AND($BU287=$BV287,BW287=AQ$13),$J287&amp;$K287&amp;$L287&amp;$M287&amp;$N287&amp;$O287&amp;$P287&amp;$Q287&amp;$R287&amp;$S287&amp;$T287&amp;$U287,IFERROR(MATCH($AN287,AQ$17:AQ286,0),-1000))</f>
        <v>1</v>
      </c>
      <c r="AR287" s="288">
        <f>IF(AND($BU287=$BV287,BX287=AR$13),$J287&amp;$K287&amp;$L287&amp;$M287&amp;$N287&amp;$O287&amp;$P287&amp;$Q287&amp;$R287&amp;$S287&amp;$T287&amp;$U287,IFERROR(MATCH($AN287,AR$17:AR286,0),-1000))</f>
        <v>1</v>
      </c>
      <c r="AS287" s="254">
        <f t="shared" si="311"/>
        <v>0</v>
      </c>
      <c r="AT287" s="261" t="str">
        <f t="shared" si="420"/>
        <v/>
      </c>
      <c r="AU287" s="254" t="str">
        <f t="shared" si="421"/>
        <v/>
      </c>
      <c r="AV287" s="254" t="str">
        <f t="shared" si="422"/>
        <v/>
      </c>
      <c r="AW287" s="254" t="str">
        <f t="shared" si="423"/>
        <v/>
      </c>
      <c r="AX287" s="254" t="str">
        <f t="shared" si="424"/>
        <v/>
      </c>
      <c r="AY287" s="254" t="str">
        <f t="shared" si="425"/>
        <v/>
      </c>
      <c r="AZ287" s="254" t="str">
        <f t="shared" si="426"/>
        <v/>
      </c>
      <c r="BA287" s="254" t="str">
        <f t="shared" si="427"/>
        <v/>
      </c>
      <c r="BB287" s="254" t="str">
        <f t="shared" si="428"/>
        <v/>
      </c>
      <c r="BC287" s="254" t="str">
        <f t="shared" si="429"/>
        <v/>
      </c>
      <c r="BD287" s="254" t="str">
        <f t="shared" si="430"/>
        <v/>
      </c>
      <c r="BE287" s="262" t="str">
        <f t="shared" si="431"/>
        <v/>
      </c>
      <c r="BF287" s="263" t="str">
        <f t="shared" si="432"/>
        <v/>
      </c>
      <c r="BG287" s="254" t="str">
        <f t="shared" si="433"/>
        <v/>
      </c>
      <c r="BH287" s="254" t="str">
        <f t="shared" si="434"/>
        <v/>
      </c>
      <c r="BI287" s="254" t="str">
        <f t="shared" si="435"/>
        <v/>
      </c>
      <c r="BJ287" s="254" t="str">
        <f t="shared" si="436"/>
        <v/>
      </c>
      <c r="BK287" s="254" t="str">
        <f t="shared" si="437"/>
        <v/>
      </c>
      <c r="BL287" s="254" t="str">
        <f t="shared" si="438"/>
        <v/>
      </c>
      <c r="BM287" s="254" t="str">
        <f t="shared" si="439"/>
        <v/>
      </c>
      <c r="BN287" s="254" t="str">
        <f t="shared" si="440"/>
        <v/>
      </c>
      <c r="BO287" s="254" t="str">
        <f t="shared" si="441"/>
        <v/>
      </c>
      <c r="BP287" s="254" t="str">
        <f t="shared" si="442"/>
        <v/>
      </c>
      <c r="BQ287" s="264" t="str">
        <f t="shared" si="443"/>
        <v/>
      </c>
      <c r="BR287" s="261" t="str">
        <f t="shared" si="56"/>
        <v/>
      </c>
      <c r="BS287" s="254" t="str">
        <f t="shared" si="57"/>
        <v/>
      </c>
      <c r="BT287" s="254" t="str">
        <f t="shared" si="496"/>
        <v/>
      </c>
      <c r="BU287" s="265" t="str">
        <f t="shared" si="313"/>
        <v/>
      </c>
      <c r="BV287" s="263" t="str">
        <f t="shared" si="58"/>
        <v/>
      </c>
      <c r="BW287" s="254" t="str">
        <f t="shared" si="497"/>
        <v/>
      </c>
      <c r="BX287" s="254" t="str">
        <f t="shared" si="315"/>
        <v/>
      </c>
      <c r="BY287" s="264" t="str">
        <f t="shared" si="59"/>
        <v/>
      </c>
      <c r="BZ287" s="254" t="str">
        <f t="shared" si="60"/>
        <v/>
      </c>
      <c r="CA287" s="254">
        <f t="shared" si="447"/>
        <v>0</v>
      </c>
      <c r="CB287" s="254">
        <f t="shared" si="448"/>
        <v>0</v>
      </c>
      <c r="CC287" s="254">
        <f t="shared" si="449"/>
        <v>0</v>
      </c>
      <c r="CD287" s="254">
        <f t="shared" si="450"/>
        <v>0</v>
      </c>
      <c r="CE287" s="254">
        <f t="shared" si="451"/>
        <v>0</v>
      </c>
      <c r="CF287" s="254">
        <f t="shared" si="452"/>
        <v>0</v>
      </c>
      <c r="CG287" s="254">
        <f t="shared" si="453"/>
        <v>0</v>
      </c>
      <c r="CH287" s="254">
        <f t="shared" si="454"/>
        <v>0</v>
      </c>
      <c r="CI287" s="254">
        <f t="shared" si="455"/>
        <v>0</v>
      </c>
      <c r="CJ287" s="254">
        <f t="shared" si="456"/>
        <v>0</v>
      </c>
      <c r="CK287" s="254">
        <f t="shared" si="457"/>
        <v>0</v>
      </c>
      <c r="CL287" s="254">
        <f t="shared" si="458"/>
        <v>0</v>
      </c>
      <c r="CM287" s="254">
        <f t="shared" si="459"/>
        <v>0</v>
      </c>
      <c r="CN287" s="254">
        <f t="shared" si="460"/>
        <v>0</v>
      </c>
      <c r="CO287" s="254">
        <f t="shared" si="461"/>
        <v>0</v>
      </c>
      <c r="CP287" s="254">
        <f t="shared" si="462"/>
        <v>0</v>
      </c>
      <c r="CQ287" s="254">
        <f t="shared" si="463"/>
        <v>0</v>
      </c>
      <c r="CR287" s="254">
        <f t="shared" si="464"/>
        <v>0</v>
      </c>
      <c r="CS287" s="254">
        <f t="shared" si="465"/>
        <v>0</v>
      </c>
      <c r="CT287" s="254">
        <f t="shared" si="466"/>
        <v>0</v>
      </c>
      <c r="CU287" s="254">
        <f t="shared" si="467"/>
        <v>0</v>
      </c>
      <c r="CV287" s="254">
        <f t="shared" si="468"/>
        <v>0</v>
      </c>
      <c r="CW287" s="254">
        <f t="shared" si="469"/>
        <v>0</v>
      </c>
      <c r="CX287" s="254">
        <f t="shared" si="470"/>
        <v>0</v>
      </c>
      <c r="CY287" s="254">
        <f t="shared" si="471"/>
        <v>0</v>
      </c>
      <c r="CZ287" s="254">
        <f t="shared" si="472"/>
        <v>0</v>
      </c>
      <c r="DA287" s="254">
        <f t="shared" si="473"/>
        <v>0</v>
      </c>
      <c r="DB287" s="254">
        <f t="shared" si="474"/>
        <v>0</v>
      </c>
      <c r="DC287" s="254">
        <f t="shared" si="475"/>
        <v>0</v>
      </c>
      <c r="DD287" s="254">
        <f t="shared" si="476"/>
        <v>0</v>
      </c>
      <c r="DE287" s="254">
        <f t="shared" si="477"/>
        <v>0</v>
      </c>
      <c r="DF287" s="254">
        <f t="shared" si="478"/>
        <v>0</v>
      </c>
      <c r="DG287" s="254">
        <f t="shared" si="479"/>
        <v>0</v>
      </c>
      <c r="DH287" s="254">
        <f t="shared" si="480"/>
        <v>0</v>
      </c>
      <c r="DI287" s="254">
        <f t="shared" si="481"/>
        <v>0</v>
      </c>
      <c r="DJ287" s="254">
        <f t="shared" si="482"/>
        <v>0</v>
      </c>
      <c r="DK287" s="254">
        <f t="shared" si="483"/>
        <v>0</v>
      </c>
      <c r="DL287" s="254">
        <f t="shared" si="484"/>
        <v>0</v>
      </c>
      <c r="DM287" s="254">
        <f t="shared" si="485"/>
        <v>0</v>
      </c>
      <c r="DN287" s="254">
        <f t="shared" si="486"/>
        <v>0</v>
      </c>
      <c r="DO287" s="254">
        <f t="shared" si="487"/>
        <v>0</v>
      </c>
      <c r="DP287" s="254">
        <f t="shared" si="488"/>
        <v>0</v>
      </c>
      <c r="DQ287" s="254">
        <f t="shared" si="489"/>
        <v>0</v>
      </c>
      <c r="DR287" s="254">
        <f t="shared" si="490"/>
        <v>0</v>
      </c>
      <c r="DS287" s="254">
        <f t="shared" si="491"/>
        <v>0</v>
      </c>
      <c r="DT287" s="254">
        <f t="shared" si="492"/>
        <v>0</v>
      </c>
      <c r="DU287" s="254">
        <f t="shared" si="493"/>
        <v>0</v>
      </c>
      <c r="DV287" s="254">
        <f t="shared" si="494"/>
        <v>0</v>
      </c>
    </row>
    <row r="288" spans="1:126" ht="24" customHeight="1">
      <c r="A288" s="11" t="str">
        <f ca="1">IF(AG288&lt;&gt;"OK","",CONCATENATE(TEXT('Front Page'!$F$33,"000"),TEXT('Front Page'!$F$31,"000"),"-",LEFT('Front Page'!$R$53,5),"-",LEFT(D288,1),AJ288, "-",TEXT(B288,"000")))</f>
        <v/>
      </c>
      <c r="B288" s="12" t="str">
        <f>IFERROR(IF(E288="","",MAX(B$17:B287)+1),"")</f>
        <v/>
      </c>
      <c r="C288" s="13"/>
      <c r="D288" s="29" t="str">
        <f t="shared" si="20"/>
        <v>None</v>
      </c>
      <c r="E288" s="29" t="str">
        <f t="shared" si="21"/>
        <v/>
      </c>
      <c r="F288" s="29" t="str">
        <f t="shared" si="22"/>
        <v/>
      </c>
      <c r="G288" s="363"/>
      <c r="H288" s="364"/>
      <c r="I288" s="325" t="str">
        <f t="shared" si="23"/>
        <v>No</v>
      </c>
      <c r="J288" s="314">
        <v>0</v>
      </c>
      <c r="K288" s="312">
        <v>0</v>
      </c>
      <c r="L288" s="312">
        <v>0</v>
      </c>
      <c r="M288" s="312">
        <v>0</v>
      </c>
      <c r="N288" s="312">
        <v>0</v>
      </c>
      <c r="O288" s="312">
        <v>0</v>
      </c>
      <c r="P288" s="312">
        <v>0</v>
      </c>
      <c r="Q288" s="312">
        <v>0</v>
      </c>
      <c r="R288" s="312">
        <v>0</v>
      </c>
      <c r="S288" s="312">
        <v>0</v>
      </c>
      <c r="T288" s="312">
        <v>0</v>
      </c>
      <c r="U288" s="312">
        <v>0</v>
      </c>
      <c r="V288" s="313">
        <v>1</v>
      </c>
      <c r="W288" s="313">
        <v>1</v>
      </c>
      <c r="X288" s="312">
        <v>0</v>
      </c>
      <c r="Y288" s="312">
        <v>0</v>
      </c>
      <c r="Z288" s="312">
        <v>0</v>
      </c>
      <c r="AA288" s="14">
        <v>0</v>
      </c>
      <c r="AB288" s="317"/>
      <c r="AC288" s="15" t="str">
        <f t="shared" si="415"/>
        <v/>
      </c>
      <c r="AD288" s="15" t="str">
        <f t="shared" si="416"/>
        <v/>
      </c>
      <c r="AE288" s="16" t="str">
        <f t="shared" si="417"/>
        <v>0 - 0</v>
      </c>
      <c r="AF288" s="20" t="str">
        <f t="shared" si="495"/>
        <v>Not an offer</v>
      </c>
      <c r="AG288" s="276" t="str">
        <f t="shared" si="444"/>
        <v>Not an Offer</v>
      </c>
      <c r="AH288" s="150"/>
      <c r="AI288" s="254">
        <v>272</v>
      </c>
      <c r="AJ288" s="149" t="str">
        <f t="shared" si="445"/>
        <v>00-TAG</v>
      </c>
      <c r="AK288" s="254" t="b">
        <f t="shared" si="15"/>
        <v>0</v>
      </c>
      <c r="AL288" s="254">
        <f t="shared" si="418"/>
        <v>0</v>
      </c>
      <c r="AM288" s="254">
        <f t="shared" si="446"/>
        <v>0</v>
      </c>
      <c r="AN288" s="288">
        <f t="shared" si="419"/>
        <v>0</v>
      </c>
      <c r="AO288" s="288">
        <f>IF(AND($BU288=$BV288,BU288=AO$13),$J288&amp;$K288&amp;$L288&amp;$M288&amp;$N288&amp;$O288&amp;$P288&amp;$Q288&amp;$R288&amp;$S288&amp;$T288&amp;$U288,IFERROR(MATCH($AN288,AO$17:AO287,0),-1000))</f>
        <v>1</v>
      </c>
      <c r="AP288" s="288">
        <f>IF(AND($BU288=$BV288,BV288=AP$13),$J288&amp;$K288&amp;$L288&amp;$M288&amp;$N288&amp;$O288&amp;$P288&amp;$Q288&amp;$R288&amp;$S288&amp;$T288&amp;$U288,IFERROR(MATCH($AN288,AP$17:AP287,0),-1000))</f>
        <v>1</v>
      </c>
      <c r="AQ288" s="288">
        <f>IF(AND($BU288=$BV288,BW288=AQ$13),$J288&amp;$K288&amp;$L288&amp;$M288&amp;$N288&amp;$O288&amp;$P288&amp;$Q288&amp;$R288&amp;$S288&amp;$T288&amp;$U288,IFERROR(MATCH($AN288,AQ$17:AQ287,0),-1000))</f>
        <v>1</v>
      </c>
      <c r="AR288" s="288">
        <f>IF(AND($BU288=$BV288,BX288=AR$13),$J288&amp;$K288&amp;$L288&amp;$M288&amp;$N288&amp;$O288&amp;$P288&amp;$Q288&amp;$R288&amp;$S288&amp;$T288&amp;$U288,IFERROR(MATCH($AN288,AR$17:AR287,0),-1000))</f>
        <v>1</v>
      </c>
      <c r="AS288" s="254">
        <f t="shared" si="311"/>
        <v>0</v>
      </c>
      <c r="AT288" s="261" t="str">
        <f t="shared" si="420"/>
        <v/>
      </c>
      <c r="AU288" s="254" t="str">
        <f t="shared" si="421"/>
        <v/>
      </c>
      <c r="AV288" s="254" t="str">
        <f t="shared" si="422"/>
        <v/>
      </c>
      <c r="AW288" s="254" t="str">
        <f t="shared" si="423"/>
        <v/>
      </c>
      <c r="AX288" s="254" t="str">
        <f t="shared" si="424"/>
        <v/>
      </c>
      <c r="AY288" s="254" t="str">
        <f t="shared" si="425"/>
        <v/>
      </c>
      <c r="AZ288" s="254" t="str">
        <f t="shared" si="426"/>
        <v/>
      </c>
      <c r="BA288" s="254" t="str">
        <f t="shared" si="427"/>
        <v/>
      </c>
      <c r="BB288" s="254" t="str">
        <f t="shared" si="428"/>
        <v/>
      </c>
      <c r="BC288" s="254" t="str">
        <f t="shared" si="429"/>
        <v/>
      </c>
      <c r="BD288" s="254" t="str">
        <f t="shared" si="430"/>
        <v/>
      </c>
      <c r="BE288" s="262" t="str">
        <f t="shared" si="431"/>
        <v/>
      </c>
      <c r="BF288" s="263" t="str">
        <f t="shared" si="432"/>
        <v/>
      </c>
      <c r="BG288" s="254" t="str">
        <f t="shared" si="433"/>
        <v/>
      </c>
      <c r="BH288" s="254" t="str">
        <f t="shared" si="434"/>
        <v/>
      </c>
      <c r="BI288" s="254" t="str">
        <f t="shared" si="435"/>
        <v/>
      </c>
      <c r="BJ288" s="254" t="str">
        <f t="shared" si="436"/>
        <v/>
      </c>
      <c r="BK288" s="254" t="str">
        <f t="shared" si="437"/>
        <v/>
      </c>
      <c r="BL288" s="254" t="str">
        <f t="shared" si="438"/>
        <v/>
      </c>
      <c r="BM288" s="254" t="str">
        <f t="shared" si="439"/>
        <v/>
      </c>
      <c r="BN288" s="254" t="str">
        <f t="shared" si="440"/>
        <v/>
      </c>
      <c r="BO288" s="254" t="str">
        <f t="shared" si="441"/>
        <v/>
      </c>
      <c r="BP288" s="254" t="str">
        <f t="shared" si="442"/>
        <v/>
      </c>
      <c r="BQ288" s="264" t="str">
        <f t="shared" si="443"/>
        <v/>
      </c>
      <c r="BR288" s="261" t="str">
        <f t="shared" si="56"/>
        <v/>
      </c>
      <c r="BS288" s="254" t="str">
        <f t="shared" si="57"/>
        <v/>
      </c>
      <c r="BT288" s="254" t="str">
        <f t="shared" si="496"/>
        <v/>
      </c>
      <c r="BU288" s="265" t="str">
        <f t="shared" si="313"/>
        <v/>
      </c>
      <c r="BV288" s="263" t="str">
        <f t="shared" si="58"/>
        <v/>
      </c>
      <c r="BW288" s="254" t="str">
        <f t="shared" si="497"/>
        <v/>
      </c>
      <c r="BX288" s="254" t="str">
        <f t="shared" si="315"/>
        <v/>
      </c>
      <c r="BY288" s="264" t="str">
        <f t="shared" si="59"/>
        <v/>
      </c>
      <c r="BZ288" s="254" t="str">
        <f t="shared" si="60"/>
        <v/>
      </c>
      <c r="CA288" s="254">
        <f t="shared" si="447"/>
        <v>0</v>
      </c>
      <c r="CB288" s="254">
        <f t="shared" si="448"/>
        <v>0</v>
      </c>
      <c r="CC288" s="254">
        <f t="shared" si="449"/>
        <v>0</v>
      </c>
      <c r="CD288" s="254">
        <f t="shared" si="450"/>
        <v>0</v>
      </c>
      <c r="CE288" s="254">
        <f t="shared" si="451"/>
        <v>0</v>
      </c>
      <c r="CF288" s="254">
        <f t="shared" si="452"/>
        <v>0</v>
      </c>
      <c r="CG288" s="254">
        <f t="shared" si="453"/>
        <v>0</v>
      </c>
      <c r="CH288" s="254">
        <f t="shared" si="454"/>
        <v>0</v>
      </c>
      <c r="CI288" s="254">
        <f t="shared" si="455"/>
        <v>0</v>
      </c>
      <c r="CJ288" s="254">
        <f t="shared" si="456"/>
        <v>0</v>
      </c>
      <c r="CK288" s="254">
        <f t="shared" si="457"/>
        <v>0</v>
      </c>
      <c r="CL288" s="254">
        <f t="shared" si="458"/>
        <v>0</v>
      </c>
      <c r="CM288" s="254">
        <f t="shared" si="459"/>
        <v>0</v>
      </c>
      <c r="CN288" s="254">
        <f t="shared" si="460"/>
        <v>0</v>
      </c>
      <c r="CO288" s="254">
        <f t="shared" si="461"/>
        <v>0</v>
      </c>
      <c r="CP288" s="254">
        <f t="shared" si="462"/>
        <v>0</v>
      </c>
      <c r="CQ288" s="254">
        <f t="shared" si="463"/>
        <v>0</v>
      </c>
      <c r="CR288" s="254">
        <f t="shared" si="464"/>
        <v>0</v>
      </c>
      <c r="CS288" s="254">
        <f t="shared" si="465"/>
        <v>0</v>
      </c>
      <c r="CT288" s="254">
        <f t="shared" si="466"/>
        <v>0</v>
      </c>
      <c r="CU288" s="254">
        <f t="shared" si="467"/>
        <v>0</v>
      </c>
      <c r="CV288" s="254">
        <f t="shared" si="468"/>
        <v>0</v>
      </c>
      <c r="CW288" s="254">
        <f t="shared" si="469"/>
        <v>0</v>
      </c>
      <c r="CX288" s="254">
        <f t="shared" si="470"/>
        <v>0</v>
      </c>
      <c r="CY288" s="254">
        <f t="shared" si="471"/>
        <v>0</v>
      </c>
      <c r="CZ288" s="254">
        <f t="shared" si="472"/>
        <v>0</v>
      </c>
      <c r="DA288" s="254">
        <f t="shared" si="473"/>
        <v>0</v>
      </c>
      <c r="DB288" s="254">
        <f t="shared" si="474"/>
        <v>0</v>
      </c>
      <c r="DC288" s="254">
        <f t="shared" si="475"/>
        <v>0</v>
      </c>
      <c r="DD288" s="254">
        <f t="shared" si="476"/>
        <v>0</v>
      </c>
      <c r="DE288" s="254">
        <f t="shared" si="477"/>
        <v>0</v>
      </c>
      <c r="DF288" s="254">
        <f t="shared" si="478"/>
        <v>0</v>
      </c>
      <c r="DG288" s="254">
        <f t="shared" si="479"/>
        <v>0</v>
      </c>
      <c r="DH288" s="254">
        <f t="shared" si="480"/>
        <v>0</v>
      </c>
      <c r="DI288" s="254">
        <f t="shared" si="481"/>
        <v>0</v>
      </c>
      <c r="DJ288" s="254">
        <f t="shared" si="482"/>
        <v>0</v>
      </c>
      <c r="DK288" s="254">
        <f t="shared" si="483"/>
        <v>0</v>
      </c>
      <c r="DL288" s="254">
        <f t="shared" si="484"/>
        <v>0</v>
      </c>
      <c r="DM288" s="254">
        <f t="shared" si="485"/>
        <v>0</v>
      </c>
      <c r="DN288" s="254">
        <f t="shared" si="486"/>
        <v>0</v>
      </c>
      <c r="DO288" s="254">
        <f t="shared" si="487"/>
        <v>0</v>
      </c>
      <c r="DP288" s="254">
        <f t="shared" si="488"/>
        <v>0</v>
      </c>
      <c r="DQ288" s="254">
        <f t="shared" si="489"/>
        <v>0</v>
      </c>
      <c r="DR288" s="254">
        <f t="shared" si="490"/>
        <v>0</v>
      </c>
      <c r="DS288" s="254">
        <f t="shared" si="491"/>
        <v>0</v>
      </c>
      <c r="DT288" s="254">
        <f t="shared" si="492"/>
        <v>0</v>
      </c>
      <c r="DU288" s="254">
        <f t="shared" si="493"/>
        <v>0</v>
      </c>
      <c r="DV288" s="254">
        <f t="shared" si="494"/>
        <v>0</v>
      </c>
    </row>
    <row r="289" spans="1:126" ht="24" customHeight="1">
      <c r="A289" s="11" t="str">
        <f ca="1">IF(AG289&lt;&gt;"OK","",CONCATENATE(TEXT('Front Page'!$F$33,"000"),TEXT('Front Page'!$F$31,"000"),"-",LEFT('Front Page'!$R$53,5),"-",LEFT(D289,1),AJ289, "-",TEXT(B289,"000")))</f>
        <v/>
      </c>
      <c r="B289" s="12" t="str">
        <f>IFERROR(IF(E289="","",MAX(B$17:B288)+1),"")</f>
        <v/>
      </c>
      <c r="C289" s="13"/>
      <c r="D289" s="29" t="str">
        <f t="shared" si="20"/>
        <v>None</v>
      </c>
      <c r="E289" s="29" t="str">
        <f t="shared" si="21"/>
        <v/>
      </c>
      <c r="F289" s="29" t="str">
        <f t="shared" si="22"/>
        <v/>
      </c>
      <c r="G289" s="363"/>
      <c r="H289" s="364"/>
      <c r="I289" s="325" t="str">
        <f t="shared" si="23"/>
        <v>No</v>
      </c>
      <c r="J289" s="314">
        <v>0</v>
      </c>
      <c r="K289" s="312">
        <v>0</v>
      </c>
      <c r="L289" s="312">
        <v>0</v>
      </c>
      <c r="M289" s="312">
        <v>0</v>
      </c>
      <c r="N289" s="312">
        <v>0</v>
      </c>
      <c r="O289" s="312">
        <v>0</v>
      </c>
      <c r="P289" s="312">
        <v>0</v>
      </c>
      <c r="Q289" s="312">
        <v>0</v>
      </c>
      <c r="R289" s="312">
        <v>0</v>
      </c>
      <c r="S289" s="312">
        <v>0</v>
      </c>
      <c r="T289" s="312">
        <v>0</v>
      </c>
      <c r="U289" s="312">
        <v>0</v>
      </c>
      <c r="V289" s="313">
        <v>1</v>
      </c>
      <c r="W289" s="313">
        <v>1</v>
      </c>
      <c r="X289" s="312">
        <v>0</v>
      </c>
      <c r="Y289" s="312">
        <v>0</v>
      </c>
      <c r="Z289" s="312">
        <v>0</v>
      </c>
      <c r="AA289" s="14">
        <v>0</v>
      </c>
      <c r="AB289" s="317"/>
      <c r="AC289" s="15" t="str">
        <f t="shared" si="415"/>
        <v/>
      </c>
      <c r="AD289" s="15" t="str">
        <f t="shared" si="416"/>
        <v/>
      </c>
      <c r="AE289" s="16" t="str">
        <f t="shared" si="417"/>
        <v>0 - 0</v>
      </c>
      <c r="AF289" s="20" t="str">
        <f t="shared" si="495"/>
        <v>Not an offer</v>
      </c>
      <c r="AG289" s="276" t="str">
        <f t="shared" si="444"/>
        <v>Not an Offer</v>
      </c>
      <c r="AH289" s="150"/>
      <c r="AI289" s="254">
        <v>273</v>
      </c>
      <c r="AJ289" s="149" t="str">
        <f t="shared" si="445"/>
        <v>00-TAG</v>
      </c>
      <c r="AK289" s="254" t="b">
        <f t="shared" si="15"/>
        <v>0</v>
      </c>
      <c r="AL289" s="254">
        <f t="shared" si="418"/>
        <v>0</v>
      </c>
      <c r="AM289" s="254">
        <f t="shared" si="446"/>
        <v>0</v>
      </c>
      <c r="AN289" s="288">
        <f t="shared" si="419"/>
        <v>0</v>
      </c>
      <c r="AO289" s="288">
        <f>IF(AND($BU289=$BV289,BU289=AO$13),$J289&amp;$K289&amp;$L289&amp;$M289&amp;$N289&amp;$O289&amp;$P289&amp;$Q289&amp;$R289&amp;$S289&amp;$T289&amp;$U289,IFERROR(MATCH($AN289,AO$17:AO288,0),-1000))</f>
        <v>1</v>
      </c>
      <c r="AP289" s="288">
        <f>IF(AND($BU289=$BV289,BV289=AP$13),$J289&amp;$K289&amp;$L289&amp;$M289&amp;$N289&amp;$O289&amp;$P289&amp;$Q289&amp;$R289&amp;$S289&amp;$T289&amp;$U289,IFERROR(MATCH($AN289,AP$17:AP288,0),-1000))</f>
        <v>1</v>
      </c>
      <c r="AQ289" s="288">
        <f>IF(AND($BU289=$BV289,BW289=AQ$13),$J289&amp;$K289&amp;$L289&amp;$M289&amp;$N289&amp;$O289&amp;$P289&amp;$Q289&amp;$R289&amp;$S289&amp;$T289&amp;$U289,IFERROR(MATCH($AN289,AQ$17:AQ288,0),-1000))</f>
        <v>1</v>
      </c>
      <c r="AR289" s="288">
        <f>IF(AND($BU289=$BV289,BX289=AR$13),$J289&amp;$K289&amp;$L289&amp;$M289&amp;$N289&amp;$O289&amp;$P289&amp;$Q289&amp;$R289&amp;$S289&amp;$T289&amp;$U289,IFERROR(MATCH($AN289,AR$17:AR288,0),-1000))</f>
        <v>1</v>
      </c>
      <c r="AS289" s="254">
        <f t="shared" si="311"/>
        <v>0</v>
      </c>
      <c r="AT289" s="261" t="str">
        <f t="shared" si="420"/>
        <v/>
      </c>
      <c r="AU289" s="254" t="str">
        <f t="shared" si="421"/>
        <v/>
      </c>
      <c r="AV289" s="254" t="str">
        <f t="shared" si="422"/>
        <v/>
      </c>
      <c r="AW289" s="254" t="str">
        <f t="shared" si="423"/>
        <v/>
      </c>
      <c r="AX289" s="254" t="str">
        <f t="shared" si="424"/>
        <v/>
      </c>
      <c r="AY289" s="254" t="str">
        <f t="shared" si="425"/>
        <v/>
      </c>
      <c r="AZ289" s="254" t="str">
        <f t="shared" si="426"/>
        <v/>
      </c>
      <c r="BA289" s="254" t="str">
        <f t="shared" si="427"/>
        <v/>
      </c>
      <c r="BB289" s="254" t="str">
        <f t="shared" si="428"/>
        <v/>
      </c>
      <c r="BC289" s="254" t="str">
        <f t="shared" si="429"/>
        <v/>
      </c>
      <c r="BD289" s="254" t="str">
        <f t="shared" si="430"/>
        <v/>
      </c>
      <c r="BE289" s="262" t="str">
        <f t="shared" si="431"/>
        <v/>
      </c>
      <c r="BF289" s="263" t="str">
        <f t="shared" si="432"/>
        <v/>
      </c>
      <c r="BG289" s="254" t="str">
        <f t="shared" si="433"/>
        <v/>
      </c>
      <c r="BH289" s="254" t="str">
        <f t="shared" si="434"/>
        <v/>
      </c>
      <c r="BI289" s="254" t="str">
        <f t="shared" si="435"/>
        <v/>
      </c>
      <c r="BJ289" s="254" t="str">
        <f t="shared" si="436"/>
        <v/>
      </c>
      <c r="BK289" s="254" t="str">
        <f t="shared" si="437"/>
        <v/>
      </c>
      <c r="BL289" s="254" t="str">
        <f t="shared" si="438"/>
        <v/>
      </c>
      <c r="BM289" s="254" t="str">
        <f t="shared" si="439"/>
        <v/>
      </c>
      <c r="BN289" s="254" t="str">
        <f t="shared" si="440"/>
        <v/>
      </c>
      <c r="BO289" s="254" t="str">
        <f t="shared" si="441"/>
        <v/>
      </c>
      <c r="BP289" s="254" t="str">
        <f t="shared" si="442"/>
        <v/>
      </c>
      <c r="BQ289" s="264" t="str">
        <f t="shared" si="443"/>
        <v/>
      </c>
      <c r="BR289" s="261" t="str">
        <f t="shared" si="56"/>
        <v/>
      </c>
      <c r="BS289" s="254" t="str">
        <f t="shared" si="57"/>
        <v/>
      </c>
      <c r="BT289" s="254" t="str">
        <f t="shared" si="496"/>
        <v/>
      </c>
      <c r="BU289" s="265" t="str">
        <f t="shared" si="313"/>
        <v/>
      </c>
      <c r="BV289" s="263" t="str">
        <f t="shared" si="58"/>
        <v/>
      </c>
      <c r="BW289" s="254" t="str">
        <f t="shared" si="497"/>
        <v/>
      </c>
      <c r="BX289" s="254" t="str">
        <f t="shared" si="315"/>
        <v/>
      </c>
      <c r="BY289" s="264" t="str">
        <f t="shared" si="59"/>
        <v/>
      </c>
      <c r="BZ289" s="254" t="str">
        <f t="shared" si="60"/>
        <v/>
      </c>
      <c r="CA289" s="254">
        <f t="shared" si="447"/>
        <v>0</v>
      </c>
      <c r="CB289" s="254">
        <f t="shared" si="448"/>
        <v>0</v>
      </c>
      <c r="CC289" s="254">
        <f t="shared" si="449"/>
        <v>0</v>
      </c>
      <c r="CD289" s="254">
        <f t="shared" si="450"/>
        <v>0</v>
      </c>
      <c r="CE289" s="254">
        <f t="shared" si="451"/>
        <v>0</v>
      </c>
      <c r="CF289" s="254">
        <f t="shared" si="452"/>
        <v>0</v>
      </c>
      <c r="CG289" s="254">
        <f t="shared" si="453"/>
        <v>0</v>
      </c>
      <c r="CH289" s="254">
        <f t="shared" si="454"/>
        <v>0</v>
      </c>
      <c r="CI289" s="254">
        <f t="shared" si="455"/>
        <v>0</v>
      </c>
      <c r="CJ289" s="254">
        <f t="shared" si="456"/>
        <v>0</v>
      </c>
      <c r="CK289" s="254">
        <f t="shared" si="457"/>
        <v>0</v>
      </c>
      <c r="CL289" s="254">
        <f t="shared" si="458"/>
        <v>0</v>
      </c>
      <c r="CM289" s="254">
        <f t="shared" si="459"/>
        <v>0</v>
      </c>
      <c r="CN289" s="254">
        <f t="shared" si="460"/>
        <v>0</v>
      </c>
      <c r="CO289" s="254">
        <f t="shared" si="461"/>
        <v>0</v>
      </c>
      <c r="CP289" s="254">
        <f t="shared" si="462"/>
        <v>0</v>
      </c>
      <c r="CQ289" s="254">
        <f t="shared" si="463"/>
        <v>0</v>
      </c>
      <c r="CR289" s="254">
        <f t="shared" si="464"/>
        <v>0</v>
      </c>
      <c r="CS289" s="254">
        <f t="shared" si="465"/>
        <v>0</v>
      </c>
      <c r="CT289" s="254">
        <f t="shared" si="466"/>
        <v>0</v>
      </c>
      <c r="CU289" s="254">
        <f t="shared" si="467"/>
        <v>0</v>
      </c>
      <c r="CV289" s="254">
        <f t="shared" si="468"/>
        <v>0</v>
      </c>
      <c r="CW289" s="254">
        <f t="shared" si="469"/>
        <v>0</v>
      </c>
      <c r="CX289" s="254">
        <f t="shared" si="470"/>
        <v>0</v>
      </c>
      <c r="CY289" s="254">
        <f t="shared" si="471"/>
        <v>0</v>
      </c>
      <c r="CZ289" s="254">
        <f t="shared" si="472"/>
        <v>0</v>
      </c>
      <c r="DA289" s="254">
        <f t="shared" si="473"/>
        <v>0</v>
      </c>
      <c r="DB289" s="254">
        <f t="shared" si="474"/>
        <v>0</v>
      </c>
      <c r="DC289" s="254">
        <f t="shared" si="475"/>
        <v>0</v>
      </c>
      <c r="DD289" s="254">
        <f t="shared" si="476"/>
        <v>0</v>
      </c>
      <c r="DE289" s="254">
        <f t="shared" si="477"/>
        <v>0</v>
      </c>
      <c r="DF289" s="254">
        <f t="shared" si="478"/>
        <v>0</v>
      </c>
      <c r="DG289" s="254">
        <f t="shared" si="479"/>
        <v>0</v>
      </c>
      <c r="DH289" s="254">
        <f t="shared" si="480"/>
        <v>0</v>
      </c>
      <c r="DI289" s="254">
        <f t="shared" si="481"/>
        <v>0</v>
      </c>
      <c r="DJ289" s="254">
        <f t="shared" si="482"/>
        <v>0</v>
      </c>
      <c r="DK289" s="254">
        <f t="shared" si="483"/>
        <v>0</v>
      </c>
      <c r="DL289" s="254">
        <f t="shared" si="484"/>
        <v>0</v>
      </c>
      <c r="DM289" s="254">
        <f t="shared" si="485"/>
        <v>0</v>
      </c>
      <c r="DN289" s="254">
        <f t="shared" si="486"/>
        <v>0</v>
      </c>
      <c r="DO289" s="254">
        <f t="shared" si="487"/>
        <v>0</v>
      </c>
      <c r="DP289" s="254">
        <f t="shared" si="488"/>
        <v>0</v>
      </c>
      <c r="DQ289" s="254">
        <f t="shared" si="489"/>
        <v>0</v>
      </c>
      <c r="DR289" s="254">
        <f t="shared" si="490"/>
        <v>0</v>
      </c>
      <c r="DS289" s="254">
        <f t="shared" si="491"/>
        <v>0</v>
      </c>
      <c r="DT289" s="254">
        <f t="shared" si="492"/>
        <v>0</v>
      </c>
      <c r="DU289" s="254">
        <f t="shared" si="493"/>
        <v>0</v>
      </c>
      <c r="DV289" s="254">
        <f t="shared" si="494"/>
        <v>0</v>
      </c>
    </row>
    <row r="290" spans="1:126" ht="24" customHeight="1">
      <c r="A290" s="11" t="str">
        <f ca="1">IF(AG290&lt;&gt;"OK","",CONCATENATE(TEXT('Front Page'!$F$33,"000"),TEXT('Front Page'!$F$31,"000"),"-",LEFT('Front Page'!$R$53,5),"-",LEFT(D290,1),AJ290, "-",TEXT(B290,"000")))</f>
        <v/>
      </c>
      <c r="B290" s="12" t="str">
        <f>IFERROR(IF(E290="","",MAX(B$17:B289)+1),"")</f>
        <v/>
      </c>
      <c r="C290" s="13"/>
      <c r="D290" s="29" t="str">
        <f t="shared" si="20"/>
        <v>None</v>
      </c>
      <c r="E290" s="29" t="str">
        <f t="shared" si="21"/>
        <v/>
      </c>
      <c r="F290" s="29" t="str">
        <f t="shared" si="22"/>
        <v/>
      </c>
      <c r="G290" s="363"/>
      <c r="H290" s="364"/>
      <c r="I290" s="325" t="str">
        <f t="shared" si="23"/>
        <v>No</v>
      </c>
      <c r="J290" s="314">
        <v>0</v>
      </c>
      <c r="K290" s="312">
        <v>0</v>
      </c>
      <c r="L290" s="312">
        <v>0</v>
      </c>
      <c r="M290" s="312">
        <v>0</v>
      </c>
      <c r="N290" s="312">
        <v>0</v>
      </c>
      <c r="O290" s="312">
        <v>0</v>
      </c>
      <c r="P290" s="312">
        <v>0</v>
      </c>
      <c r="Q290" s="312">
        <v>0</v>
      </c>
      <c r="R290" s="312">
        <v>0</v>
      </c>
      <c r="S290" s="312">
        <v>0</v>
      </c>
      <c r="T290" s="312">
        <v>0</v>
      </c>
      <c r="U290" s="312">
        <v>0</v>
      </c>
      <c r="V290" s="313">
        <v>1</v>
      </c>
      <c r="W290" s="313">
        <v>1</v>
      </c>
      <c r="X290" s="312">
        <v>0</v>
      </c>
      <c r="Y290" s="312">
        <v>0</v>
      </c>
      <c r="Z290" s="312">
        <v>0</v>
      </c>
      <c r="AA290" s="14">
        <v>0</v>
      </c>
      <c r="AB290" s="317"/>
      <c r="AC290" s="15" t="str">
        <f t="shared" si="415"/>
        <v/>
      </c>
      <c r="AD290" s="15" t="str">
        <f t="shared" si="416"/>
        <v/>
      </c>
      <c r="AE290" s="16" t="str">
        <f t="shared" si="417"/>
        <v>0 - 0</v>
      </c>
      <c r="AF290" s="20" t="str">
        <f t="shared" si="495"/>
        <v>Not an offer</v>
      </c>
      <c r="AG290" s="276" t="str">
        <f t="shared" si="444"/>
        <v>Not an Offer</v>
      </c>
      <c r="AH290" s="150"/>
      <c r="AI290" s="254">
        <v>274</v>
      </c>
      <c r="AJ290" s="149" t="str">
        <f t="shared" si="445"/>
        <v>00-TAG</v>
      </c>
      <c r="AK290" s="254" t="b">
        <f t="shared" si="15"/>
        <v>0</v>
      </c>
      <c r="AL290" s="254">
        <f t="shared" si="418"/>
        <v>0</v>
      </c>
      <c r="AM290" s="254">
        <f t="shared" si="446"/>
        <v>0</v>
      </c>
      <c r="AN290" s="288">
        <f t="shared" si="419"/>
        <v>0</v>
      </c>
      <c r="AO290" s="288">
        <f>IF(AND($BU290=$BV290,BU290=AO$13),$J290&amp;$K290&amp;$L290&amp;$M290&amp;$N290&amp;$O290&amp;$P290&amp;$Q290&amp;$R290&amp;$S290&amp;$T290&amp;$U290,IFERROR(MATCH($AN290,AO$17:AO289,0),-1000))</f>
        <v>1</v>
      </c>
      <c r="AP290" s="288">
        <f>IF(AND($BU290=$BV290,BV290=AP$13),$J290&amp;$K290&amp;$L290&amp;$M290&amp;$N290&amp;$O290&amp;$P290&amp;$Q290&amp;$R290&amp;$S290&amp;$T290&amp;$U290,IFERROR(MATCH($AN290,AP$17:AP289,0),-1000))</f>
        <v>1</v>
      </c>
      <c r="AQ290" s="288">
        <f>IF(AND($BU290=$BV290,BW290=AQ$13),$J290&amp;$K290&amp;$L290&amp;$M290&amp;$N290&amp;$O290&amp;$P290&amp;$Q290&amp;$R290&amp;$S290&amp;$T290&amp;$U290,IFERROR(MATCH($AN290,AQ$17:AQ289,0),-1000))</f>
        <v>1</v>
      </c>
      <c r="AR290" s="288">
        <f>IF(AND($BU290=$BV290,BX290=AR$13),$J290&amp;$K290&amp;$L290&amp;$M290&amp;$N290&amp;$O290&amp;$P290&amp;$Q290&amp;$R290&amp;$S290&amp;$T290&amp;$U290,IFERROR(MATCH($AN290,AR$17:AR289,0),-1000))</f>
        <v>1</v>
      </c>
      <c r="AS290" s="254">
        <f t="shared" si="311"/>
        <v>0</v>
      </c>
      <c r="AT290" s="261" t="str">
        <f t="shared" si="420"/>
        <v/>
      </c>
      <c r="AU290" s="254" t="str">
        <f t="shared" si="421"/>
        <v/>
      </c>
      <c r="AV290" s="254" t="str">
        <f t="shared" si="422"/>
        <v/>
      </c>
      <c r="AW290" s="254" t="str">
        <f t="shared" si="423"/>
        <v/>
      </c>
      <c r="AX290" s="254" t="str">
        <f t="shared" si="424"/>
        <v/>
      </c>
      <c r="AY290" s="254" t="str">
        <f t="shared" si="425"/>
        <v/>
      </c>
      <c r="AZ290" s="254" t="str">
        <f t="shared" si="426"/>
        <v/>
      </c>
      <c r="BA290" s="254" t="str">
        <f t="shared" si="427"/>
        <v/>
      </c>
      <c r="BB290" s="254" t="str">
        <f t="shared" si="428"/>
        <v/>
      </c>
      <c r="BC290" s="254" t="str">
        <f t="shared" si="429"/>
        <v/>
      </c>
      <c r="BD290" s="254" t="str">
        <f t="shared" si="430"/>
        <v/>
      </c>
      <c r="BE290" s="262" t="str">
        <f t="shared" si="431"/>
        <v/>
      </c>
      <c r="BF290" s="263" t="str">
        <f t="shared" si="432"/>
        <v/>
      </c>
      <c r="BG290" s="254" t="str">
        <f t="shared" si="433"/>
        <v/>
      </c>
      <c r="BH290" s="254" t="str">
        <f t="shared" si="434"/>
        <v/>
      </c>
      <c r="BI290" s="254" t="str">
        <f t="shared" si="435"/>
        <v/>
      </c>
      <c r="BJ290" s="254" t="str">
        <f t="shared" si="436"/>
        <v/>
      </c>
      <c r="BK290" s="254" t="str">
        <f t="shared" si="437"/>
        <v/>
      </c>
      <c r="BL290" s="254" t="str">
        <f t="shared" si="438"/>
        <v/>
      </c>
      <c r="BM290" s="254" t="str">
        <f t="shared" si="439"/>
        <v/>
      </c>
      <c r="BN290" s="254" t="str">
        <f t="shared" si="440"/>
        <v/>
      </c>
      <c r="BO290" s="254" t="str">
        <f t="shared" si="441"/>
        <v/>
      </c>
      <c r="BP290" s="254" t="str">
        <f t="shared" si="442"/>
        <v/>
      </c>
      <c r="BQ290" s="264" t="str">
        <f t="shared" si="443"/>
        <v/>
      </c>
      <c r="BR290" s="261" t="str">
        <f t="shared" si="56"/>
        <v/>
      </c>
      <c r="BS290" s="254" t="str">
        <f t="shared" si="57"/>
        <v/>
      </c>
      <c r="BT290" s="254" t="str">
        <f t="shared" si="496"/>
        <v/>
      </c>
      <c r="BU290" s="265" t="str">
        <f t="shared" si="313"/>
        <v/>
      </c>
      <c r="BV290" s="263" t="str">
        <f t="shared" si="58"/>
        <v/>
      </c>
      <c r="BW290" s="254" t="str">
        <f t="shared" si="497"/>
        <v/>
      </c>
      <c r="BX290" s="254" t="str">
        <f t="shared" si="315"/>
        <v/>
      </c>
      <c r="BY290" s="264" t="str">
        <f t="shared" si="59"/>
        <v/>
      </c>
      <c r="BZ290" s="254" t="str">
        <f t="shared" si="60"/>
        <v/>
      </c>
      <c r="CA290" s="254">
        <f t="shared" si="447"/>
        <v>0</v>
      </c>
      <c r="CB290" s="254">
        <f t="shared" si="448"/>
        <v>0</v>
      </c>
      <c r="CC290" s="254">
        <f t="shared" si="449"/>
        <v>0</v>
      </c>
      <c r="CD290" s="254">
        <f t="shared" si="450"/>
        <v>0</v>
      </c>
      <c r="CE290" s="254">
        <f t="shared" si="451"/>
        <v>0</v>
      </c>
      <c r="CF290" s="254">
        <f t="shared" si="452"/>
        <v>0</v>
      </c>
      <c r="CG290" s="254">
        <f t="shared" si="453"/>
        <v>0</v>
      </c>
      <c r="CH290" s="254">
        <f t="shared" si="454"/>
        <v>0</v>
      </c>
      <c r="CI290" s="254">
        <f t="shared" si="455"/>
        <v>0</v>
      </c>
      <c r="CJ290" s="254">
        <f t="shared" si="456"/>
        <v>0</v>
      </c>
      <c r="CK290" s="254">
        <f t="shared" si="457"/>
        <v>0</v>
      </c>
      <c r="CL290" s="254">
        <f t="shared" si="458"/>
        <v>0</v>
      </c>
      <c r="CM290" s="254">
        <f t="shared" si="459"/>
        <v>0</v>
      </c>
      <c r="CN290" s="254">
        <f t="shared" si="460"/>
        <v>0</v>
      </c>
      <c r="CO290" s="254">
        <f t="shared" si="461"/>
        <v>0</v>
      </c>
      <c r="CP290" s="254">
        <f t="shared" si="462"/>
        <v>0</v>
      </c>
      <c r="CQ290" s="254">
        <f t="shared" si="463"/>
        <v>0</v>
      </c>
      <c r="CR290" s="254">
        <f t="shared" si="464"/>
        <v>0</v>
      </c>
      <c r="CS290" s="254">
        <f t="shared" si="465"/>
        <v>0</v>
      </c>
      <c r="CT290" s="254">
        <f t="shared" si="466"/>
        <v>0</v>
      </c>
      <c r="CU290" s="254">
        <f t="shared" si="467"/>
        <v>0</v>
      </c>
      <c r="CV290" s="254">
        <f t="shared" si="468"/>
        <v>0</v>
      </c>
      <c r="CW290" s="254">
        <f t="shared" si="469"/>
        <v>0</v>
      </c>
      <c r="CX290" s="254">
        <f t="shared" si="470"/>
        <v>0</v>
      </c>
      <c r="CY290" s="254">
        <f t="shared" si="471"/>
        <v>0</v>
      </c>
      <c r="CZ290" s="254">
        <f t="shared" si="472"/>
        <v>0</v>
      </c>
      <c r="DA290" s="254">
        <f t="shared" si="473"/>
        <v>0</v>
      </c>
      <c r="DB290" s="254">
        <f t="shared" si="474"/>
        <v>0</v>
      </c>
      <c r="DC290" s="254">
        <f t="shared" si="475"/>
        <v>0</v>
      </c>
      <c r="DD290" s="254">
        <f t="shared" si="476"/>
        <v>0</v>
      </c>
      <c r="DE290" s="254">
        <f t="shared" si="477"/>
        <v>0</v>
      </c>
      <c r="DF290" s="254">
        <f t="shared" si="478"/>
        <v>0</v>
      </c>
      <c r="DG290" s="254">
        <f t="shared" si="479"/>
        <v>0</v>
      </c>
      <c r="DH290" s="254">
        <f t="shared" si="480"/>
        <v>0</v>
      </c>
      <c r="DI290" s="254">
        <f t="shared" si="481"/>
        <v>0</v>
      </c>
      <c r="DJ290" s="254">
        <f t="shared" si="482"/>
        <v>0</v>
      </c>
      <c r="DK290" s="254">
        <f t="shared" si="483"/>
        <v>0</v>
      </c>
      <c r="DL290" s="254">
        <f t="shared" si="484"/>
        <v>0</v>
      </c>
      <c r="DM290" s="254">
        <f t="shared" si="485"/>
        <v>0</v>
      </c>
      <c r="DN290" s="254">
        <f t="shared" si="486"/>
        <v>0</v>
      </c>
      <c r="DO290" s="254">
        <f t="shared" si="487"/>
        <v>0</v>
      </c>
      <c r="DP290" s="254">
        <f t="shared" si="488"/>
        <v>0</v>
      </c>
      <c r="DQ290" s="254">
        <f t="shared" si="489"/>
        <v>0</v>
      </c>
      <c r="DR290" s="254">
        <f t="shared" si="490"/>
        <v>0</v>
      </c>
      <c r="DS290" s="254">
        <f t="shared" si="491"/>
        <v>0</v>
      </c>
      <c r="DT290" s="254">
        <f t="shared" si="492"/>
        <v>0</v>
      </c>
      <c r="DU290" s="254">
        <f t="shared" si="493"/>
        <v>0</v>
      </c>
      <c r="DV290" s="254">
        <f t="shared" si="494"/>
        <v>0</v>
      </c>
    </row>
    <row r="291" spans="1:126" ht="24" customHeight="1">
      <c r="A291" s="11" t="str">
        <f ca="1">IF(AG291&lt;&gt;"OK","",CONCATENATE(TEXT('Front Page'!$F$33,"000"),TEXT('Front Page'!$F$31,"000"),"-",LEFT('Front Page'!$R$53,5),"-",LEFT(D291,1),AJ291, "-",TEXT(B291,"000")))</f>
        <v/>
      </c>
      <c r="B291" s="12" t="str">
        <f>IFERROR(IF(E291="","",MAX(B$17:B290)+1),"")</f>
        <v/>
      </c>
      <c r="C291" s="13"/>
      <c r="D291" s="29" t="str">
        <f t="shared" si="20"/>
        <v>None</v>
      </c>
      <c r="E291" s="29" t="str">
        <f t="shared" si="21"/>
        <v/>
      </c>
      <c r="F291" s="29" t="str">
        <f t="shared" si="22"/>
        <v/>
      </c>
      <c r="G291" s="363"/>
      <c r="H291" s="364"/>
      <c r="I291" s="325" t="str">
        <f t="shared" si="23"/>
        <v>No</v>
      </c>
      <c r="J291" s="314">
        <v>0</v>
      </c>
      <c r="K291" s="312">
        <v>0</v>
      </c>
      <c r="L291" s="312">
        <v>0</v>
      </c>
      <c r="M291" s="312">
        <v>0</v>
      </c>
      <c r="N291" s="312">
        <v>0</v>
      </c>
      <c r="O291" s="312">
        <v>0</v>
      </c>
      <c r="P291" s="312">
        <v>0</v>
      </c>
      <c r="Q291" s="312">
        <v>0</v>
      </c>
      <c r="R291" s="312">
        <v>0</v>
      </c>
      <c r="S291" s="312">
        <v>0</v>
      </c>
      <c r="T291" s="312">
        <v>0</v>
      </c>
      <c r="U291" s="312">
        <v>0</v>
      </c>
      <c r="V291" s="313">
        <v>1</v>
      </c>
      <c r="W291" s="313">
        <v>1</v>
      </c>
      <c r="X291" s="312">
        <v>0</v>
      </c>
      <c r="Y291" s="312">
        <v>0</v>
      </c>
      <c r="Z291" s="312">
        <v>0</v>
      </c>
      <c r="AA291" s="14">
        <v>0</v>
      </c>
      <c r="AB291" s="317"/>
      <c r="AC291" s="15" t="str">
        <f t="shared" si="415"/>
        <v/>
      </c>
      <c r="AD291" s="15" t="str">
        <f t="shared" si="416"/>
        <v/>
      </c>
      <c r="AE291" s="16" t="str">
        <f t="shared" si="417"/>
        <v>0 - 0</v>
      </c>
      <c r="AF291" s="20" t="str">
        <f t="shared" si="495"/>
        <v>Not an offer</v>
      </c>
      <c r="AG291" s="276" t="str">
        <f t="shared" si="444"/>
        <v>Not an Offer</v>
      </c>
      <c r="AH291" s="150"/>
      <c r="AI291" s="254">
        <v>275</v>
      </c>
      <c r="AJ291" s="149" t="str">
        <f t="shared" si="445"/>
        <v>00-TAG</v>
      </c>
      <c r="AK291" s="254" t="b">
        <f t="shared" si="15"/>
        <v>0</v>
      </c>
      <c r="AL291" s="254">
        <f t="shared" si="418"/>
        <v>0</v>
      </c>
      <c r="AM291" s="254">
        <f t="shared" si="446"/>
        <v>0</v>
      </c>
      <c r="AN291" s="288">
        <f t="shared" si="419"/>
        <v>0</v>
      </c>
      <c r="AO291" s="288">
        <f>IF(AND($BU291=$BV291,BU291=AO$13),$J291&amp;$K291&amp;$L291&amp;$M291&amp;$N291&amp;$O291&amp;$P291&amp;$Q291&amp;$R291&amp;$S291&amp;$T291&amp;$U291,IFERROR(MATCH($AN291,AO$17:AO290,0),-1000))</f>
        <v>1</v>
      </c>
      <c r="AP291" s="288">
        <f>IF(AND($BU291=$BV291,BV291=AP$13),$J291&amp;$K291&amp;$L291&amp;$M291&amp;$N291&amp;$O291&amp;$P291&amp;$Q291&amp;$R291&amp;$S291&amp;$T291&amp;$U291,IFERROR(MATCH($AN291,AP$17:AP290,0),-1000))</f>
        <v>1</v>
      </c>
      <c r="AQ291" s="288">
        <f>IF(AND($BU291=$BV291,BW291=AQ$13),$J291&amp;$K291&amp;$L291&amp;$M291&amp;$N291&amp;$O291&amp;$P291&amp;$Q291&amp;$R291&amp;$S291&amp;$T291&amp;$U291,IFERROR(MATCH($AN291,AQ$17:AQ290,0),-1000))</f>
        <v>1</v>
      </c>
      <c r="AR291" s="288">
        <f>IF(AND($BU291=$BV291,BX291=AR$13),$J291&amp;$K291&amp;$L291&amp;$M291&amp;$N291&amp;$O291&amp;$P291&amp;$Q291&amp;$R291&amp;$S291&amp;$T291&amp;$U291,IFERROR(MATCH($AN291,AR$17:AR290,0),-1000))</f>
        <v>1</v>
      </c>
      <c r="AS291" s="254">
        <f t="shared" si="311"/>
        <v>0</v>
      </c>
      <c r="AT291" s="261" t="str">
        <f t="shared" si="420"/>
        <v/>
      </c>
      <c r="AU291" s="254" t="str">
        <f t="shared" si="421"/>
        <v/>
      </c>
      <c r="AV291" s="254" t="str">
        <f t="shared" si="422"/>
        <v/>
      </c>
      <c r="AW291" s="254" t="str">
        <f t="shared" si="423"/>
        <v/>
      </c>
      <c r="AX291" s="254" t="str">
        <f t="shared" si="424"/>
        <v/>
      </c>
      <c r="AY291" s="254" t="str">
        <f t="shared" si="425"/>
        <v/>
      </c>
      <c r="AZ291" s="254" t="str">
        <f t="shared" si="426"/>
        <v/>
      </c>
      <c r="BA291" s="254" t="str">
        <f t="shared" si="427"/>
        <v/>
      </c>
      <c r="BB291" s="254" t="str">
        <f t="shared" si="428"/>
        <v/>
      </c>
      <c r="BC291" s="254" t="str">
        <f t="shared" si="429"/>
        <v/>
      </c>
      <c r="BD291" s="254" t="str">
        <f t="shared" si="430"/>
        <v/>
      </c>
      <c r="BE291" s="262" t="str">
        <f t="shared" si="431"/>
        <v/>
      </c>
      <c r="BF291" s="263" t="str">
        <f t="shared" si="432"/>
        <v/>
      </c>
      <c r="BG291" s="254" t="str">
        <f t="shared" si="433"/>
        <v/>
      </c>
      <c r="BH291" s="254" t="str">
        <f t="shared" si="434"/>
        <v/>
      </c>
      <c r="BI291" s="254" t="str">
        <f t="shared" si="435"/>
        <v/>
      </c>
      <c r="BJ291" s="254" t="str">
        <f t="shared" si="436"/>
        <v/>
      </c>
      <c r="BK291" s="254" t="str">
        <f t="shared" si="437"/>
        <v/>
      </c>
      <c r="BL291" s="254" t="str">
        <f t="shared" si="438"/>
        <v/>
      </c>
      <c r="BM291" s="254" t="str">
        <f t="shared" si="439"/>
        <v/>
      </c>
      <c r="BN291" s="254" t="str">
        <f t="shared" si="440"/>
        <v/>
      </c>
      <c r="BO291" s="254" t="str">
        <f t="shared" si="441"/>
        <v/>
      </c>
      <c r="BP291" s="254" t="str">
        <f t="shared" si="442"/>
        <v/>
      </c>
      <c r="BQ291" s="264" t="str">
        <f t="shared" si="443"/>
        <v/>
      </c>
      <c r="BR291" s="261" t="str">
        <f t="shared" si="56"/>
        <v/>
      </c>
      <c r="BS291" s="254" t="str">
        <f t="shared" si="57"/>
        <v/>
      </c>
      <c r="BT291" s="254" t="str">
        <f t="shared" si="496"/>
        <v/>
      </c>
      <c r="BU291" s="265" t="str">
        <f t="shared" si="313"/>
        <v/>
      </c>
      <c r="BV291" s="263" t="str">
        <f t="shared" si="58"/>
        <v/>
      </c>
      <c r="BW291" s="254" t="str">
        <f t="shared" si="497"/>
        <v/>
      </c>
      <c r="BX291" s="254" t="str">
        <f t="shared" si="315"/>
        <v/>
      </c>
      <c r="BY291" s="264" t="str">
        <f t="shared" si="59"/>
        <v/>
      </c>
      <c r="BZ291" s="254" t="str">
        <f t="shared" si="60"/>
        <v/>
      </c>
      <c r="CA291" s="254">
        <f t="shared" si="447"/>
        <v>0</v>
      </c>
      <c r="CB291" s="254">
        <f t="shared" si="448"/>
        <v>0</v>
      </c>
      <c r="CC291" s="254">
        <f t="shared" si="449"/>
        <v>0</v>
      </c>
      <c r="CD291" s="254">
        <f t="shared" si="450"/>
        <v>0</v>
      </c>
      <c r="CE291" s="254">
        <f t="shared" si="451"/>
        <v>0</v>
      </c>
      <c r="CF291" s="254">
        <f t="shared" si="452"/>
        <v>0</v>
      </c>
      <c r="CG291" s="254">
        <f t="shared" si="453"/>
        <v>0</v>
      </c>
      <c r="CH291" s="254">
        <f t="shared" si="454"/>
        <v>0</v>
      </c>
      <c r="CI291" s="254">
        <f t="shared" si="455"/>
        <v>0</v>
      </c>
      <c r="CJ291" s="254">
        <f t="shared" si="456"/>
        <v>0</v>
      </c>
      <c r="CK291" s="254">
        <f t="shared" si="457"/>
        <v>0</v>
      </c>
      <c r="CL291" s="254">
        <f t="shared" si="458"/>
        <v>0</v>
      </c>
      <c r="CM291" s="254">
        <f t="shared" si="459"/>
        <v>0</v>
      </c>
      <c r="CN291" s="254">
        <f t="shared" si="460"/>
        <v>0</v>
      </c>
      <c r="CO291" s="254">
        <f t="shared" si="461"/>
        <v>0</v>
      </c>
      <c r="CP291" s="254">
        <f t="shared" si="462"/>
        <v>0</v>
      </c>
      <c r="CQ291" s="254">
        <f t="shared" si="463"/>
        <v>0</v>
      </c>
      <c r="CR291" s="254">
        <f t="shared" si="464"/>
        <v>0</v>
      </c>
      <c r="CS291" s="254">
        <f t="shared" si="465"/>
        <v>0</v>
      </c>
      <c r="CT291" s="254">
        <f t="shared" si="466"/>
        <v>0</v>
      </c>
      <c r="CU291" s="254">
        <f t="shared" si="467"/>
        <v>0</v>
      </c>
      <c r="CV291" s="254">
        <f t="shared" si="468"/>
        <v>0</v>
      </c>
      <c r="CW291" s="254">
        <f t="shared" si="469"/>
        <v>0</v>
      </c>
      <c r="CX291" s="254">
        <f t="shared" si="470"/>
        <v>0</v>
      </c>
      <c r="CY291" s="254">
        <f t="shared" si="471"/>
        <v>0</v>
      </c>
      <c r="CZ291" s="254">
        <f t="shared" si="472"/>
        <v>0</v>
      </c>
      <c r="DA291" s="254">
        <f t="shared" si="473"/>
        <v>0</v>
      </c>
      <c r="DB291" s="254">
        <f t="shared" si="474"/>
        <v>0</v>
      </c>
      <c r="DC291" s="254">
        <f t="shared" si="475"/>
        <v>0</v>
      </c>
      <c r="DD291" s="254">
        <f t="shared" si="476"/>
        <v>0</v>
      </c>
      <c r="DE291" s="254">
        <f t="shared" si="477"/>
        <v>0</v>
      </c>
      <c r="DF291" s="254">
        <f t="shared" si="478"/>
        <v>0</v>
      </c>
      <c r="DG291" s="254">
        <f t="shared" si="479"/>
        <v>0</v>
      </c>
      <c r="DH291" s="254">
        <f t="shared" si="480"/>
        <v>0</v>
      </c>
      <c r="DI291" s="254">
        <f t="shared" si="481"/>
        <v>0</v>
      </c>
      <c r="DJ291" s="254">
        <f t="shared" si="482"/>
        <v>0</v>
      </c>
      <c r="DK291" s="254">
        <f t="shared" si="483"/>
        <v>0</v>
      </c>
      <c r="DL291" s="254">
        <f t="shared" si="484"/>
        <v>0</v>
      </c>
      <c r="DM291" s="254">
        <f t="shared" si="485"/>
        <v>0</v>
      </c>
      <c r="DN291" s="254">
        <f t="shared" si="486"/>
        <v>0</v>
      </c>
      <c r="DO291" s="254">
        <f t="shared" si="487"/>
        <v>0</v>
      </c>
      <c r="DP291" s="254">
        <f t="shared" si="488"/>
        <v>0</v>
      </c>
      <c r="DQ291" s="254">
        <f t="shared" si="489"/>
        <v>0</v>
      </c>
      <c r="DR291" s="254">
        <f t="shared" si="490"/>
        <v>0</v>
      </c>
      <c r="DS291" s="254">
        <f t="shared" si="491"/>
        <v>0</v>
      </c>
      <c r="DT291" s="254">
        <f t="shared" si="492"/>
        <v>0</v>
      </c>
      <c r="DU291" s="254">
        <f t="shared" si="493"/>
        <v>0</v>
      </c>
      <c r="DV291" s="254">
        <f t="shared" si="494"/>
        <v>0</v>
      </c>
    </row>
    <row r="292" spans="1:126" ht="24" customHeight="1">
      <c r="A292" s="11" t="str">
        <f ca="1">IF(AG292&lt;&gt;"OK","",CONCATENATE(TEXT('Front Page'!$F$33,"000"),TEXT('Front Page'!$F$31,"000"),"-",LEFT('Front Page'!$R$53,5),"-",LEFT(D292,1),AJ292, "-",TEXT(B292,"000")))</f>
        <v/>
      </c>
      <c r="B292" s="12" t="str">
        <f>IFERROR(IF(E292="","",MAX(B$17:B291)+1),"")</f>
        <v/>
      </c>
      <c r="C292" s="13"/>
      <c r="D292" s="29" t="str">
        <f t="shared" si="20"/>
        <v>None</v>
      </c>
      <c r="E292" s="29" t="str">
        <f t="shared" si="21"/>
        <v/>
      </c>
      <c r="F292" s="29" t="str">
        <f t="shared" si="22"/>
        <v/>
      </c>
      <c r="G292" s="363"/>
      <c r="H292" s="364"/>
      <c r="I292" s="325" t="str">
        <f t="shared" si="23"/>
        <v>No</v>
      </c>
      <c r="J292" s="314">
        <v>0</v>
      </c>
      <c r="K292" s="312">
        <v>0</v>
      </c>
      <c r="L292" s="312">
        <v>0</v>
      </c>
      <c r="M292" s="312">
        <v>0</v>
      </c>
      <c r="N292" s="312">
        <v>0</v>
      </c>
      <c r="O292" s="312">
        <v>0</v>
      </c>
      <c r="P292" s="312">
        <v>0</v>
      </c>
      <c r="Q292" s="312">
        <v>0</v>
      </c>
      <c r="R292" s="312">
        <v>0</v>
      </c>
      <c r="S292" s="312">
        <v>0</v>
      </c>
      <c r="T292" s="312">
        <v>0</v>
      </c>
      <c r="U292" s="312">
        <v>0</v>
      </c>
      <c r="V292" s="313">
        <v>1</v>
      </c>
      <c r="W292" s="313">
        <v>1</v>
      </c>
      <c r="X292" s="312">
        <v>0</v>
      </c>
      <c r="Y292" s="312">
        <v>0</v>
      </c>
      <c r="Z292" s="312">
        <v>0</v>
      </c>
      <c r="AA292" s="14">
        <v>0</v>
      </c>
      <c r="AB292" s="317"/>
      <c r="AC292" s="15" t="str">
        <f t="shared" si="415"/>
        <v/>
      </c>
      <c r="AD292" s="15" t="str">
        <f t="shared" si="416"/>
        <v/>
      </c>
      <c r="AE292" s="16" t="str">
        <f t="shared" si="417"/>
        <v>0 - 0</v>
      </c>
      <c r="AF292" s="20" t="str">
        <f t="shared" si="495"/>
        <v>Not an offer</v>
      </c>
      <c r="AG292" s="276" t="str">
        <f t="shared" si="444"/>
        <v>Not an Offer</v>
      </c>
      <c r="AH292" s="150"/>
      <c r="AI292" s="254">
        <v>276</v>
      </c>
      <c r="AJ292" s="149" t="str">
        <f t="shared" si="445"/>
        <v>00-TAG</v>
      </c>
      <c r="AK292" s="254" t="b">
        <f t="shared" si="15"/>
        <v>0</v>
      </c>
      <c r="AL292" s="254">
        <f t="shared" si="418"/>
        <v>0</v>
      </c>
      <c r="AM292" s="254">
        <f t="shared" si="446"/>
        <v>0</v>
      </c>
      <c r="AN292" s="288">
        <f t="shared" si="419"/>
        <v>0</v>
      </c>
      <c r="AO292" s="288">
        <f>IF(AND($BU292=$BV292,BU292=AO$13),$J292&amp;$K292&amp;$L292&amp;$M292&amp;$N292&amp;$O292&amp;$P292&amp;$Q292&amp;$R292&amp;$S292&amp;$T292&amp;$U292,IFERROR(MATCH($AN292,AO$17:AO291,0),-1000))</f>
        <v>1</v>
      </c>
      <c r="AP292" s="288">
        <f>IF(AND($BU292=$BV292,BV292=AP$13),$J292&amp;$K292&amp;$L292&amp;$M292&amp;$N292&amp;$O292&amp;$P292&amp;$Q292&amp;$R292&amp;$S292&amp;$T292&amp;$U292,IFERROR(MATCH($AN292,AP$17:AP291,0),-1000))</f>
        <v>1</v>
      </c>
      <c r="AQ292" s="288">
        <f>IF(AND($BU292=$BV292,BW292=AQ$13),$J292&amp;$K292&amp;$L292&amp;$M292&amp;$N292&amp;$O292&amp;$P292&amp;$Q292&amp;$R292&amp;$S292&amp;$T292&amp;$U292,IFERROR(MATCH($AN292,AQ$17:AQ291,0),-1000))</f>
        <v>1</v>
      </c>
      <c r="AR292" s="288">
        <f>IF(AND($BU292=$BV292,BX292=AR$13),$J292&amp;$K292&amp;$L292&amp;$M292&amp;$N292&amp;$O292&amp;$P292&amp;$Q292&amp;$R292&amp;$S292&amp;$T292&amp;$U292,IFERROR(MATCH($AN292,AR$17:AR291,0),-1000))</f>
        <v>1</v>
      </c>
      <c r="AS292" s="254">
        <f t="shared" si="311"/>
        <v>0</v>
      </c>
      <c r="AT292" s="261" t="str">
        <f t="shared" si="420"/>
        <v/>
      </c>
      <c r="AU292" s="254" t="str">
        <f t="shared" si="421"/>
        <v/>
      </c>
      <c r="AV292" s="254" t="str">
        <f t="shared" si="422"/>
        <v/>
      </c>
      <c r="AW292" s="254" t="str">
        <f t="shared" si="423"/>
        <v/>
      </c>
      <c r="AX292" s="254" t="str">
        <f t="shared" si="424"/>
        <v/>
      </c>
      <c r="AY292" s="254" t="str">
        <f t="shared" si="425"/>
        <v/>
      </c>
      <c r="AZ292" s="254" t="str">
        <f t="shared" si="426"/>
        <v/>
      </c>
      <c r="BA292" s="254" t="str">
        <f t="shared" si="427"/>
        <v/>
      </c>
      <c r="BB292" s="254" t="str">
        <f t="shared" si="428"/>
        <v/>
      </c>
      <c r="BC292" s="254" t="str">
        <f t="shared" si="429"/>
        <v/>
      </c>
      <c r="BD292" s="254" t="str">
        <f t="shared" si="430"/>
        <v/>
      </c>
      <c r="BE292" s="262" t="str">
        <f t="shared" si="431"/>
        <v/>
      </c>
      <c r="BF292" s="263" t="str">
        <f t="shared" si="432"/>
        <v/>
      </c>
      <c r="BG292" s="254" t="str">
        <f t="shared" si="433"/>
        <v/>
      </c>
      <c r="BH292" s="254" t="str">
        <f t="shared" si="434"/>
        <v/>
      </c>
      <c r="BI292" s="254" t="str">
        <f t="shared" si="435"/>
        <v/>
      </c>
      <c r="BJ292" s="254" t="str">
        <f t="shared" si="436"/>
        <v/>
      </c>
      <c r="BK292" s="254" t="str">
        <f t="shared" si="437"/>
        <v/>
      </c>
      <c r="BL292" s="254" t="str">
        <f t="shared" si="438"/>
        <v/>
      </c>
      <c r="BM292" s="254" t="str">
        <f t="shared" si="439"/>
        <v/>
      </c>
      <c r="BN292" s="254" t="str">
        <f t="shared" si="440"/>
        <v/>
      </c>
      <c r="BO292" s="254" t="str">
        <f t="shared" si="441"/>
        <v/>
      </c>
      <c r="BP292" s="254" t="str">
        <f t="shared" si="442"/>
        <v/>
      </c>
      <c r="BQ292" s="264" t="str">
        <f t="shared" si="443"/>
        <v/>
      </c>
      <c r="BR292" s="261" t="str">
        <f t="shared" si="56"/>
        <v/>
      </c>
      <c r="BS292" s="254" t="str">
        <f t="shared" si="57"/>
        <v/>
      </c>
      <c r="BT292" s="254" t="str">
        <f t="shared" si="496"/>
        <v/>
      </c>
      <c r="BU292" s="265" t="str">
        <f t="shared" si="313"/>
        <v/>
      </c>
      <c r="BV292" s="263" t="str">
        <f t="shared" si="58"/>
        <v/>
      </c>
      <c r="BW292" s="254" t="str">
        <f t="shared" si="497"/>
        <v/>
      </c>
      <c r="BX292" s="254" t="str">
        <f t="shared" si="315"/>
        <v/>
      </c>
      <c r="BY292" s="264" t="str">
        <f t="shared" si="59"/>
        <v/>
      </c>
      <c r="BZ292" s="254" t="str">
        <f t="shared" si="60"/>
        <v/>
      </c>
      <c r="CA292" s="254">
        <f t="shared" si="447"/>
        <v>0</v>
      </c>
      <c r="CB292" s="254">
        <f t="shared" si="448"/>
        <v>0</v>
      </c>
      <c r="CC292" s="254">
        <f t="shared" si="449"/>
        <v>0</v>
      </c>
      <c r="CD292" s="254">
        <f t="shared" si="450"/>
        <v>0</v>
      </c>
      <c r="CE292" s="254">
        <f t="shared" si="451"/>
        <v>0</v>
      </c>
      <c r="CF292" s="254">
        <f t="shared" si="452"/>
        <v>0</v>
      </c>
      <c r="CG292" s="254">
        <f t="shared" si="453"/>
        <v>0</v>
      </c>
      <c r="CH292" s="254">
        <f t="shared" si="454"/>
        <v>0</v>
      </c>
      <c r="CI292" s="254">
        <f t="shared" si="455"/>
        <v>0</v>
      </c>
      <c r="CJ292" s="254">
        <f t="shared" si="456"/>
        <v>0</v>
      </c>
      <c r="CK292" s="254">
        <f t="shared" si="457"/>
        <v>0</v>
      </c>
      <c r="CL292" s="254">
        <f t="shared" si="458"/>
        <v>0</v>
      </c>
      <c r="CM292" s="254">
        <f t="shared" si="459"/>
        <v>0</v>
      </c>
      <c r="CN292" s="254">
        <f t="shared" si="460"/>
        <v>0</v>
      </c>
      <c r="CO292" s="254">
        <f t="shared" si="461"/>
        <v>0</v>
      </c>
      <c r="CP292" s="254">
        <f t="shared" si="462"/>
        <v>0</v>
      </c>
      <c r="CQ292" s="254">
        <f t="shared" si="463"/>
        <v>0</v>
      </c>
      <c r="CR292" s="254">
        <f t="shared" si="464"/>
        <v>0</v>
      </c>
      <c r="CS292" s="254">
        <f t="shared" si="465"/>
        <v>0</v>
      </c>
      <c r="CT292" s="254">
        <f t="shared" si="466"/>
        <v>0</v>
      </c>
      <c r="CU292" s="254">
        <f t="shared" si="467"/>
        <v>0</v>
      </c>
      <c r="CV292" s="254">
        <f t="shared" si="468"/>
        <v>0</v>
      </c>
      <c r="CW292" s="254">
        <f t="shared" si="469"/>
        <v>0</v>
      </c>
      <c r="CX292" s="254">
        <f t="shared" si="470"/>
        <v>0</v>
      </c>
      <c r="CY292" s="254">
        <f t="shared" si="471"/>
        <v>0</v>
      </c>
      <c r="CZ292" s="254">
        <f t="shared" si="472"/>
        <v>0</v>
      </c>
      <c r="DA292" s="254">
        <f t="shared" si="473"/>
        <v>0</v>
      </c>
      <c r="DB292" s="254">
        <f t="shared" si="474"/>
        <v>0</v>
      </c>
      <c r="DC292" s="254">
        <f t="shared" si="475"/>
        <v>0</v>
      </c>
      <c r="DD292" s="254">
        <f t="shared" si="476"/>
        <v>0</v>
      </c>
      <c r="DE292" s="254">
        <f t="shared" si="477"/>
        <v>0</v>
      </c>
      <c r="DF292" s="254">
        <f t="shared" si="478"/>
        <v>0</v>
      </c>
      <c r="DG292" s="254">
        <f t="shared" si="479"/>
        <v>0</v>
      </c>
      <c r="DH292" s="254">
        <f t="shared" si="480"/>
        <v>0</v>
      </c>
      <c r="DI292" s="254">
        <f t="shared" si="481"/>
        <v>0</v>
      </c>
      <c r="DJ292" s="254">
        <f t="shared" si="482"/>
        <v>0</v>
      </c>
      <c r="DK292" s="254">
        <f t="shared" si="483"/>
        <v>0</v>
      </c>
      <c r="DL292" s="254">
        <f t="shared" si="484"/>
        <v>0</v>
      </c>
      <c r="DM292" s="254">
        <f t="shared" si="485"/>
        <v>0</v>
      </c>
      <c r="DN292" s="254">
        <f t="shared" si="486"/>
        <v>0</v>
      </c>
      <c r="DO292" s="254">
        <f t="shared" si="487"/>
        <v>0</v>
      </c>
      <c r="DP292" s="254">
        <f t="shared" si="488"/>
        <v>0</v>
      </c>
      <c r="DQ292" s="254">
        <f t="shared" si="489"/>
        <v>0</v>
      </c>
      <c r="DR292" s="254">
        <f t="shared" si="490"/>
        <v>0</v>
      </c>
      <c r="DS292" s="254">
        <f t="shared" si="491"/>
        <v>0</v>
      </c>
      <c r="DT292" s="254">
        <f t="shared" si="492"/>
        <v>0</v>
      </c>
      <c r="DU292" s="254">
        <f t="shared" si="493"/>
        <v>0</v>
      </c>
      <c r="DV292" s="254">
        <f t="shared" si="494"/>
        <v>0</v>
      </c>
    </row>
    <row r="293" spans="1:126" ht="24" customHeight="1">
      <c r="A293" s="11" t="str">
        <f ca="1">IF(AG293&lt;&gt;"OK","",CONCATENATE(TEXT('Front Page'!$F$33,"000"),TEXT('Front Page'!$F$31,"000"),"-",LEFT('Front Page'!$R$53,5),"-",LEFT(D293,1),AJ293, "-",TEXT(B293,"000")))</f>
        <v/>
      </c>
      <c r="B293" s="12" t="str">
        <f>IFERROR(IF(E293="","",MAX(B$17:B292)+1),"")</f>
        <v/>
      </c>
      <c r="C293" s="13"/>
      <c r="D293" s="29" t="str">
        <f t="shared" si="20"/>
        <v>None</v>
      </c>
      <c r="E293" s="29" t="str">
        <f t="shared" si="21"/>
        <v/>
      </c>
      <c r="F293" s="29" t="str">
        <f t="shared" si="22"/>
        <v/>
      </c>
      <c r="G293" s="363"/>
      <c r="H293" s="364"/>
      <c r="I293" s="325" t="str">
        <f t="shared" si="23"/>
        <v>No</v>
      </c>
      <c r="J293" s="314">
        <v>0</v>
      </c>
      <c r="K293" s="312">
        <v>0</v>
      </c>
      <c r="L293" s="312">
        <v>0</v>
      </c>
      <c r="M293" s="312">
        <v>0</v>
      </c>
      <c r="N293" s="312">
        <v>0</v>
      </c>
      <c r="O293" s="312">
        <v>0</v>
      </c>
      <c r="P293" s="312">
        <v>0</v>
      </c>
      <c r="Q293" s="312">
        <v>0</v>
      </c>
      <c r="R293" s="312">
        <v>0</v>
      </c>
      <c r="S293" s="312">
        <v>0</v>
      </c>
      <c r="T293" s="312">
        <v>0</v>
      </c>
      <c r="U293" s="312">
        <v>0</v>
      </c>
      <c r="V293" s="313">
        <v>1</v>
      </c>
      <c r="W293" s="313">
        <v>1</v>
      </c>
      <c r="X293" s="312">
        <v>0</v>
      </c>
      <c r="Y293" s="312">
        <v>0</v>
      </c>
      <c r="Z293" s="312">
        <v>0</v>
      </c>
      <c r="AA293" s="14">
        <v>0</v>
      </c>
      <c r="AB293" s="317"/>
      <c r="AC293" s="15" t="str">
        <f t="shared" si="415"/>
        <v/>
      </c>
      <c r="AD293" s="15" t="str">
        <f t="shared" si="416"/>
        <v/>
      </c>
      <c r="AE293" s="16" t="str">
        <f t="shared" si="417"/>
        <v>0 - 0</v>
      </c>
      <c r="AF293" s="20" t="str">
        <f t="shared" si="495"/>
        <v>Not an offer</v>
      </c>
      <c r="AG293" s="276" t="str">
        <f t="shared" si="444"/>
        <v>Not an Offer</v>
      </c>
      <c r="AH293" s="150"/>
      <c r="AI293" s="254">
        <v>277</v>
      </c>
      <c r="AJ293" s="149" t="str">
        <f t="shared" si="445"/>
        <v>00-TAG</v>
      </c>
      <c r="AK293" s="254" t="b">
        <f t="shared" si="15"/>
        <v>0</v>
      </c>
      <c r="AL293" s="254">
        <f t="shared" si="418"/>
        <v>0</v>
      </c>
      <c r="AM293" s="254">
        <f t="shared" si="446"/>
        <v>0</v>
      </c>
      <c r="AN293" s="288">
        <f t="shared" si="419"/>
        <v>0</v>
      </c>
      <c r="AO293" s="288">
        <f>IF(AND($BU293=$BV293,BU293=AO$13),$J293&amp;$K293&amp;$L293&amp;$M293&amp;$N293&amp;$O293&amp;$P293&amp;$Q293&amp;$R293&amp;$S293&amp;$T293&amp;$U293,IFERROR(MATCH($AN293,AO$17:AO292,0),-1000))</f>
        <v>1</v>
      </c>
      <c r="AP293" s="288">
        <f>IF(AND($BU293=$BV293,BV293=AP$13),$J293&amp;$K293&amp;$L293&amp;$M293&amp;$N293&amp;$O293&amp;$P293&amp;$Q293&amp;$R293&amp;$S293&amp;$T293&amp;$U293,IFERROR(MATCH($AN293,AP$17:AP292,0),-1000))</f>
        <v>1</v>
      </c>
      <c r="AQ293" s="288">
        <f>IF(AND($BU293=$BV293,BW293=AQ$13),$J293&amp;$K293&amp;$L293&amp;$M293&amp;$N293&amp;$O293&amp;$P293&amp;$Q293&amp;$R293&amp;$S293&amp;$T293&amp;$U293,IFERROR(MATCH($AN293,AQ$17:AQ292,0),-1000))</f>
        <v>1</v>
      </c>
      <c r="AR293" s="288">
        <f>IF(AND($BU293=$BV293,BX293=AR$13),$J293&amp;$K293&amp;$L293&amp;$M293&amp;$N293&amp;$O293&amp;$P293&amp;$Q293&amp;$R293&amp;$S293&amp;$T293&amp;$U293,IFERROR(MATCH($AN293,AR$17:AR292,0),-1000))</f>
        <v>1</v>
      </c>
      <c r="AS293" s="254">
        <f t="shared" si="311"/>
        <v>0</v>
      </c>
      <c r="AT293" s="261" t="str">
        <f t="shared" si="420"/>
        <v/>
      </c>
      <c r="AU293" s="254" t="str">
        <f t="shared" si="421"/>
        <v/>
      </c>
      <c r="AV293" s="254" t="str">
        <f t="shared" si="422"/>
        <v/>
      </c>
      <c r="AW293" s="254" t="str">
        <f t="shared" si="423"/>
        <v/>
      </c>
      <c r="AX293" s="254" t="str">
        <f t="shared" si="424"/>
        <v/>
      </c>
      <c r="AY293" s="254" t="str">
        <f t="shared" si="425"/>
        <v/>
      </c>
      <c r="AZ293" s="254" t="str">
        <f t="shared" si="426"/>
        <v/>
      </c>
      <c r="BA293" s="254" t="str">
        <f t="shared" si="427"/>
        <v/>
      </c>
      <c r="BB293" s="254" t="str">
        <f t="shared" si="428"/>
        <v/>
      </c>
      <c r="BC293" s="254" t="str">
        <f t="shared" si="429"/>
        <v/>
      </c>
      <c r="BD293" s="254" t="str">
        <f t="shared" si="430"/>
        <v/>
      </c>
      <c r="BE293" s="262" t="str">
        <f t="shared" si="431"/>
        <v/>
      </c>
      <c r="BF293" s="263" t="str">
        <f t="shared" si="432"/>
        <v/>
      </c>
      <c r="BG293" s="254" t="str">
        <f t="shared" si="433"/>
        <v/>
      </c>
      <c r="BH293" s="254" t="str">
        <f t="shared" si="434"/>
        <v/>
      </c>
      <c r="BI293" s="254" t="str">
        <f t="shared" si="435"/>
        <v/>
      </c>
      <c r="BJ293" s="254" t="str">
        <f t="shared" si="436"/>
        <v/>
      </c>
      <c r="BK293" s="254" t="str">
        <f t="shared" si="437"/>
        <v/>
      </c>
      <c r="BL293" s="254" t="str">
        <f t="shared" si="438"/>
        <v/>
      </c>
      <c r="BM293" s="254" t="str">
        <f t="shared" si="439"/>
        <v/>
      </c>
      <c r="BN293" s="254" t="str">
        <f t="shared" si="440"/>
        <v/>
      </c>
      <c r="BO293" s="254" t="str">
        <f t="shared" si="441"/>
        <v/>
      </c>
      <c r="BP293" s="254" t="str">
        <f t="shared" si="442"/>
        <v/>
      </c>
      <c r="BQ293" s="264" t="str">
        <f t="shared" si="443"/>
        <v/>
      </c>
      <c r="BR293" s="261" t="str">
        <f t="shared" si="56"/>
        <v/>
      </c>
      <c r="BS293" s="254" t="str">
        <f t="shared" si="57"/>
        <v/>
      </c>
      <c r="BT293" s="254" t="str">
        <f t="shared" si="496"/>
        <v/>
      </c>
      <c r="BU293" s="265" t="str">
        <f t="shared" si="313"/>
        <v/>
      </c>
      <c r="BV293" s="263" t="str">
        <f t="shared" si="58"/>
        <v/>
      </c>
      <c r="BW293" s="254" t="str">
        <f t="shared" si="497"/>
        <v/>
      </c>
      <c r="BX293" s="254" t="str">
        <f t="shared" si="315"/>
        <v/>
      </c>
      <c r="BY293" s="264" t="str">
        <f t="shared" si="59"/>
        <v/>
      </c>
      <c r="BZ293" s="254" t="str">
        <f t="shared" si="60"/>
        <v/>
      </c>
      <c r="CA293" s="254">
        <f t="shared" si="447"/>
        <v>0</v>
      </c>
      <c r="CB293" s="254">
        <f t="shared" si="448"/>
        <v>0</v>
      </c>
      <c r="CC293" s="254">
        <f t="shared" si="449"/>
        <v>0</v>
      </c>
      <c r="CD293" s="254">
        <f t="shared" si="450"/>
        <v>0</v>
      </c>
      <c r="CE293" s="254">
        <f t="shared" si="451"/>
        <v>0</v>
      </c>
      <c r="CF293" s="254">
        <f t="shared" si="452"/>
        <v>0</v>
      </c>
      <c r="CG293" s="254">
        <f t="shared" si="453"/>
        <v>0</v>
      </c>
      <c r="CH293" s="254">
        <f t="shared" si="454"/>
        <v>0</v>
      </c>
      <c r="CI293" s="254">
        <f t="shared" si="455"/>
        <v>0</v>
      </c>
      <c r="CJ293" s="254">
        <f t="shared" si="456"/>
        <v>0</v>
      </c>
      <c r="CK293" s="254">
        <f t="shared" si="457"/>
        <v>0</v>
      </c>
      <c r="CL293" s="254">
        <f t="shared" si="458"/>
        <v>0</v>
      </c>
      <c r="CM293" s="254">
        <f t="shared" si="459"/>
        <v>0</v>
      </c>
      <c r="CN293" s="254">
        <f t="shared" si="460"/>
        <v>0</v>
      </c>
      <c r="CO293" s="254">
        <f t="shared" si="461"/>
        <v>0</v>
      </c>
      <c r="CP293" s="254">
        <f t="shared" si="462"/>
        <v>0</v>
      </c>
      <c r="CQ293" s="254">
        <f t="shared" si="463"/>
        <v>0</v>
      </c>
      <c r="CR293" s="254">
        <f t="shared" si="464"/>
        <v>0</v>
      </c>
      <c r="CS293" s="254">
        <f t="shared" si="465"/>
        <v>0</v>
      </c>
      <c r="CT293" s="254">
        <f t="shared" si="466"/>
        <v>0</v>
      </c>
      <c r="CU293" s="254">
        <f t="shared" si="467"/>
        <v>0</v>
      </c>
      <c r="CV293" s="254">
        <f t="shared" si="468"/>
        <v>0</v>
      </c>
      <c r="CW293" s="254">
        <f t="shared" si="469"/>
        <v>0</v>
      </c>
      <c r="CX293" s="254">
        <f t="shared" si="470"/>
        <v>0</v>
      </c>
      <c r="CY293" s="254">
        <f t="shared" si="471"/>
        <v>0</v>
      </c>
      <c r="CZ293" s="254">
        <f t="shared" si="472"/>
        <v>0</v>
      </c>
      <c r="DA293" s="254">
        <f t="shared" si="473"/>
        <v>0</v>
      </c>
      <c r="DB293" s="254">
        <f t="shared" si="474"/>
        <v>0</v>
      </c>
      <c r="DC293" s="254">
        <f t="shared" si="475"/>
        <v>0</v>
      </c>
      <c r="DD293" s="254">
        <f t="shared" si="476"/>
        <v>0</v>
      </c>
      <c r="DE293" s="254">
        <f t="shared" si="477"/>
        <v>0</v>
      </c>
      <c r="DF293" s="254">
        <f t="shared" si="478"/>
        <v>0</v>
      </c>
      <c r="DG293" s="254">
        <f t="shared" si="479"/>
        <v>0</v>
      </c>
      <c r="DH293" s="254">
        <f t="shared" si="480"/>
        <v>0</v>
      </c>
      <c r="DI293" s="254">
        <f t="shared" si="481"/>
        <v>0</v>
      </c>
      <c r="DJ293" s="254">
        <f t="shared" si="482"/>
        <v>0</v>
      </c>
      <c r="DK293" s="254">
        <f t="shared" si="483"/>
        <v>0</v>
      </c>
      <c r="DL293" s="254">
        <f t="shared" si="484"/>
        <v>0</v>
      </c>
      <c r="DM293" s="254">
        <f t="shared" si="485"/>
        <v>0</v>
      </c>
      <c r="DN293" s="254">
        <f t="shared" si="486"/>
        <v>0</v>
      </c>
      <c r="DO293" s="254">
        <f t="shared" si="487"/>
        <v>0</v>
      </c>
      <c r="DP293" s="254">
        <f t="shared" si="488"/>
        <v>0</v>
      </c>
      <c r="DQ293" s="254">
        <f t="shared" si="489"/>
        <v>0</v>
      </c>
      <c r="DR293" s="254">
        <f t="shared" si="490"/>
        <v>0</v>
      </c>
      <c r="DS293" s="254">
        <f t="shared" si="491"/>
        <v>0</v>
      </c>
      <c r="DT293" s="254">
        <f t="shared" si="492"/>
        <v>0</v>
      </c>
      <c r="DU293" s="254">
        <f t="shared" si="493"/>
        <v>0</v>
      </c>
      <c r="DV293" s="254">
        <f t="shared" si="494"/>
        <v>0</v>
      </c>
    </row>
    <row r="294" spans="1:126" ht="24" customHeight="1">
      <c r="A294" s="11" t="str">
        <f ca="1">IF(AG294&lt;&gt;"OK","",CONCATENATE(TEXT('Front Page'!$F$33,"000"),TEXT('Front Page'!$F$31,"000"),"-",LEFT('Front Page'!$R$53,5),"-",LEFT(D294,1),AJ294, "-",TEXT(B294,"000")))</f>
        <v/>
      </c>
      <c r="B294" s="12" t="str">
        <f>IFERROR(IF(E294="","",MAX(B$17:B293)+1),"")</f>
        <v/>
      </c>
      <c r="C294" s="13"/>
      <c r="D294" s="29" t="str">
        <f t="shared" si="20"/>
        <v>None</v>
      </c>
      <c r="E294" s="29" t="str">
        <f t="shared" si="21"/>
        <v/>
      </c>
      <c r="F294" s="29" t="str">
        <f t="shared" si="22"/>
        <v/>
      </c>
      <c r="G294" s="363"/>
      <c r="H294" s="364"/>
      <c r="I294" s="325" t="str">
        <f t="shared" si="23"/>
        <v>No</v>
      </c>
      <c r="J294" s="314">
        <v>0</v>
      </c>
      <c r="K294" s="312">
        <v>0</v>
      </c>
      <c r="L294" s="312">
        <v>0</v>
      </c>
      <c r="M294" s="312">
        <v>0</v>
      </c>
      <c r="N294" s="312">
        <v>0</v>
      </c>
      <c r="O294" s="312">
        <v>0</v>
      </c>
      <c r="P294" s="312">
        <v>0</v>
      </c>
      <c r="Q294" s="312">
        <v>0</v>
      </c>
      <c r="R294" s="312">
        <v>0</v>
      </c>
      <c r="S294" s="312">
        <v>0</v>
      </c>
      <c r="T294" s="312">
        <v>0</v>
      </c>
      <c r="U294" s="312">
        <v>0</v>
      </c>
      <c r="V294" s="313">
        <v>1</v>
      </c>
      <c r="W294" s="313">
        <v>1</v>
      </c>
      <c r="X294" s="312">
        <v>0</v>
      </c>
      <c r="Y294" s="312">
        <v>0</v>
      </c>
      <c r="Z294" s="312">
        <v>0</v>
      </c>
      <c r="AA294" s="14">
        <v>0</v>
      </c>
      <c r="AB294" s="317"/>
      <c r="AC294" s="15" t="str">
        <f t="shared" si="415"/>
        <v/>
      </c>
      <c r="AD294" s="15" t="str">
        <f t="shared" si="416"/>
        <v/>
      </c>
      <c r="AE294" s="16" t="str">
        <f t="shared" si="417"/>
        <v>0 - 0</v>
      </c>
      <c r="AF294" s="20" t="str">
        <f t="shared" si="495"/>
        <v>Not an offer</v>
      </c>
      <c r="AG294" s="276" t="str">
        <f t="shared" si="444"/>
        <v>Not an Offer</v>
      </c>
      <c r="AH294" s="150"/>
      <c r="AI294" s="254">
        <v>278</v>
      </c>
      <c r="AJ294" s="149" t="str">
        <f t="shared" si="445"/>
        <v>00-TAG</v>
      </c>
      <c r="AK294" s="254" t="b">
        <f t="shared" si="15"/>
        <v>0</v>
      </c>
      <c r="AL294" s="254">
        <f t="shared" si="418"/>
        <v>0</v>
      </c>
      <c r="AM294" s="254">
        <f t="shared" si="446"/>
        <v>0</v>
      </c>
      <c r="AN294" s="288">
        <f t="shared" si="419"/>
        <v>0</v>
      </c>
      <c r="AO294" s="288">
        <f>IF(AND($BU294=$BV294,BU294=AO$13),$J294&amp;$K294&amp;$L294&amp;$M294&amp;$N294&amp;$O294&amp;$P294&amp;$Q294&amp;$R294&amp;$S294&amp;$T294&amp;$U294,IFERROR(MATCH($AN294,AO$17:AO293,0),-1000))</f>
        <v>1</v>
      </c>
      <c r="AP294" s="288">
        <f>IF(AND($BU294=$BV294,BV294=AP$13),$J294&amp;$K294&amp;$L294&amp;$M294&amp;$N294&amp;$O294&amp;$P294&amp;$Q294&amp;$R294&amp;$S294&amp;$T294&amp;$U294,IFERROR(MATCH($AN294,AP$17:AP293,0),-1000))</f>
        <v>1</v>
      </c>
      <c r="AQ294" s="288">
        <f>IF(AND($BU294=$BV294,BW294=AQ$13),$J294&amp;$K294&amp;$L294&amp;$M294&amp;$N294&amp;$O294&amp;$P294&amp;$Q294&amp;$R294&amp;$S294&amp;$T294&amp;$U294,IFERROR(MATCH($AN294,AQ$17:AQ293,0),-1000))</f>
        <v>1</v>
      </c>
      <c r="AR294" s="288">
        <f>IF(AND($BU294=$BV294,BX294=AR$13),$J294&amp;$K294&amp;$L294&amp;$M294&amp;$N294&amp;$O294&amp;$P294&amp;$Q294&amp;$R294&amp;$S294&amp;$T294&amp;$U294,IFERROR(MATCH($AN294,AR$17:AR293,0),-1000))</f>
        <v>1</v>
      </c>
      <c r="AS294" s="254">
        <f t="shared" si="311"/>
        <v>0</v>
      </c>
      <c r="AT294" s="261" t="str">
        <f t="shared" si="420"/>
        <v/>
      </c>
      <c r="AU294" s="254" t="str">
        <f t="shared" si="421"/>
        <v/>
      </c>
      <c r="AV294" s="254" t="str">
        <f t="shared" si="422"/>
        <v/>
      </c>
      <c r="AW294" s="254" t="str">
        <f t="shared" si="423"/>
        <v/>
      </c>
      <c r="AX294" s="254" t="str">
        <f t="shared" si="424"/>
        <v/>
      </c>
      <c r="AY294" s="254" t="str">
        <f t="shared" si="425"/>
        <v/>
      </c>
      <c r="AZ294" s="254" t="str">
        <f t="shared" si="426"/>
        <v/>
      </c>
      <c r="BA294" s="254" t="str">
        <f t="shared" si="427"/>
        <v/>
      </c>
      <c r="BB294" s="254" t="str">
        <f t="shared" si="428"/>
        <v/>
      </c>
      <c r="BC294" s="254" t="str">
        <f t="shared" si="429"/>
        <v/>
      </c>
      <c r="BD294" s="254" t="str">
        <f t="shared" si="430"/>
        <v/>
      </c>
      <c r="BE294" s="262" t="str">
        <f t="shared" si="431"/>
        <v/>
      </c>
      <c r="BF294" s="263" t="str">
        <f t="shared" si="432"/>
        <v/>
      </c>
      <c r="BG294" s="254" t="str">
        <f t="shared" si="433"/>
        <v/>
      </c>
      <c r="BH294" s="254" t="str">
        <f t="shared" si="434"/>
        <v/>
      </c>
      <c r="BI294" s="254" t="str">
        <f t="shared" si="435"/>
        <v/>
      </c>
      <c r="BJ294" s="254" t="str">
        <f t="shared" si="436"/>
        <v/>
      </c>
      <c r="BK294" s="254" t="str">
        <f t="shared" si="437"/>
        <v/>
      </c>
      <c r="BL294" s="254" t="str">
        <f t="shared" si="438"/>
        <v/>
      </c>
      <c r="BM294" s="254" t="str">
        <f t="shared" si="439"/>
        <v/>
      </c>
      <c r="BN294" s="254" t="str">
        <f t="shared" si="440"/>
        <v/>
      </c>
      <c r="BO294" s="254" t="str">
        <f t="shared" si="441"/>
        <v/>
      </c>
      <c r="BP294" s="254" t="str">
        <f t="shared" si="442"/>
        <v/>
      </c>
      <c r="BQ294" s="264" t="str">
        <f t="shared" si="443"/>
        <v/>
      </c>
      <c r="BR294" s="261" t="str">
        <f t="shared" si="56"/>
        <v/>
      </c>
      <c r="BS294" s="254" t="str">
        <f t="shared" si="57"/>
        <v/>
      </c>
      <c r="BT294" s="254" t="str">
        <f t="shared" si="496"/>
        <v/>
      </c>
      <c r="BU294" s="265" t="str">
        <f t="shared" si="313"/>
        <v/>
      </c>
      <c r="BV294" s="263" t="str">
        <f t="shared" si="58"/>
        <v/>
      </c>
      <c r="BW294" s="254" t="str">
        <f t="shared" si="497"/>
        <v/>
      </c>
      <c r="BX294" s="254" t="str">
        <f t="shared" si="315"/>
        <v/>
      </c>
      <c r="BY294" s="264" t="str">
        <f t="shared" si="59"/>
        <v/>
      </c>
      <c r="BZ294" s="254" t="str">
        <f t="shared" si="60"/>
        <v/>
      </c>
      <c r="CA294" s="254">
        <f t="shared" si="447"/>
        <v>0</v>
      </c>
      <c r="CB294" s="254">
        <f t="shared" si="448"/>
        <v>0</v>
      </c>
      <c r="CC294" s="254">
        <f t="shared" si="449"/>
        <v>0</v>
      </c>
      <c r="CD294" s="254">
        <f t="shared" si="450"/>
        <v>0</v>
      </c>
      <c r="CE294" s="254">
        <f t="shared" si="451"/>
        <v>0</v>
      </c>
      <c r="CF294" s="254">
        <f t="shared" si="452"/>
        <v>0</v>
      </c>
      <c r="CG294" s="254">
        <f t="shared" si="453"/>
        <v>0</v>
      </c>
      <c r="CH294" s="254">
        <f t="shared" si="454"/>
        <v>0</v>
      </c>
      <c r="CI294" s="254">
        <f t="shared" si="455"/>
        <v>0</v>
      </c>
      <c r="CJ294" s="254">
        <f t="shared" si="456"/>
        <v>0</v>
      </c>
      <c r="CK294" s="254">
        <f t="shared" si="457"/>
        <v>0</v>
      </c>
      <c r="CL294" s="254">
        <f t="shared" si="458"/>
        <v>0</v>
      </c>
      <c r="CM294" s="254">
        <f t="shared" si="459"/>
        <v>0</v>
      </c>
      <c r="CN294" s="254">
        <f t="shared" si="460"/>
        <v>0</v>
      </c>
      <c r="CO294" s="254">
        <f t="shared" si="461"/>
        <v>0</v>
      </c>
      <c r="CP294" s="254">
        <f t="shared" si="462"/>
        <v>0</v>
      </c>
      <c r="CQ294" s="254">
        <f t="shared" si="463"/>
        <v>0</v>
      </c>
      <c r="CR294" s="254">
        <f t="shared" si="464"/>
        <v>0</v>
      </c>
      <c r="CS294" s="254">
        <f t="shared" si="465"/>
        <v>0</v>
      </c>
      <c r="CT294" s="254">
        <f t="shared" si="466"/>
        <v>0</v>
      </c>
      <c r="CU294" s="254">
        <f t="shared" si="467"/>
        <v>0</v>
      </c>
      <c r="CV294" s="254">
        <f t="shared" si="468"/>
        <v>0</v>
      </c>
      <c r="CW294" s="254">
        <f t="shared" si="469"/>
        <v>0</v>
      </c>
      <c r="CX294" s="254">
        <f t="shared" si="470"/>
        <v>0</v>
      </c>
      <c r="CY294" s="254">
        <f t="shared" si="471"/>
        <v>0</v>
      </c>
      <c r="CZ294" s="254">
        <f t="shared" si="472"/>
        <v>0</v>
      </c>
      <c r="DA294" s="254">
        <f t="shared" si="473"/>
        <v>0</v>
      </c>
      <c r="DB294" s="254">
        <f t="shared" si="474"/>
        <v>0</v>
      </c>
      <c r="DC294" s="254">
        <f t="shared" si="475"/>
        <v>0</v>
      </c>
      <c r="DD294" s="254">
        <f t="shared" si="476"/>
        <v>0</v>
      </c>
      <c r="DE294" s="254">
        <f t="shared" si="477"/>
        <v>0</v>
      </c>
      <c r="DF294" s="254">
        <f t="shared" si="478"/>
        <v>0</v>
      </c>
      <c r="DG294" s="254">
        <f t="shared" si="479"/>
        <v>0</v>
      </c>
      <c r="DH294" s="254">
        <f t="shared" si="480"/>
        <v>0</v>
      </c>
      <c r="DI294" s="254">
        <f t="shared" si="481"/>
        <v>0</v>
      </c>
      <c r="DJ294" s="254">
        <f t="shared" si="482"/>
        <v>0</v>
      </c>
      <c r="DK294" s="254">
        <f t="shared" si="483"/>
        <v>0</v>
      </c>
      <c r="DL294" s="254">
        <f t="shared" si="484"/>
        <v>0</v>
      </c>
      <c r="DM294" s="254">
        <f t="shared" si="485"/>
        <v>0</v>
      </c>
      <c r="DN294" s="254">
        <f t="shared" si="486"/>
        <v>0</v>
      </c>
      <c r="DO294" s="254">
        <f t="shared" si="487"/>
        <v>0</v>
      </c>
      <c r="DP294" s="254">
        <f t="shared" si="488"/>
        <v>0</v>
      </c>
      <c r="DQ294" s="254">
        <f t="shared" si="489"/>
        <v>0</v>
      </c>
      <c r="DR294" s="254">
        <f t="shared" si="490"/>
        <v>0</v>
      </c>
      <c r="DS294" s="254">
        <f t="shared" si="491"/>
        <v>0</v>
      </c>
      <c r="DT294" s="254">
        <f t="shared" si="492"/>
        <v>0</v>
      </c>
      <c r="DU294" s="254">
        <f t="shared" si="493"/>
        <v>0</v>
      </c>
      <c r="DV294" s="254">
        <f t="shared" si="494"/>
        <v>0</v>
      </c>
    </row>
    <row r="295" spans="1:126" ht="24" customHeight="1">
      <c r="A295" s="11" t="str">
        <f ca="1">IF(AG295&lt;&gt;"OK","",CONCATENATE(TEXT('Front Page'!$F$33,"000"),TEXT('Front Page'!$F$31,"000"),"-",LEFT('Front Page'!$R$53,5),"-",LEFT(D295,1),AJ295, "-",TEXT(B295,"000")))</f>
        <v/>
      </c>
      <c r="B295" s="12" t="str">
        <f>IFERROR(IF(E295="","",MAX(B$17:B294)+1),"")</f>
        <v/>
      </c>
      <c r="C295" s="13"/>
      <c r="D295" s="29" t="str">
        <f t="shared" si="20"/>
        <v>None</v>
      </c>
      <c r="E295" s="29" t="str">
        <f t="shared" si="21"/>
        <v/>
      </c>
      <c r="F295" s="29" t="str">
        <f t="shared" si="22"/>
        <v/>
      </c>
      <c r="G295" s="363"/>
      <c r="H295" s="364"/>
      <c r="I295" s="325" t="str">
        <f t="shared" si="23"/>
        <v>No</v>
      </c>
      <c r="J295" s="314">
        <v>0</v>
      </c>
      <c r="K295" s="312">
        <v>0</v>
      </c>
      <c r="L295" s="312">
        <v>0</v>
      </c>
      <c r="M295" s="312">
        <v>0</v>
      </c>
      <c r="N295" s="312">
        <v>0</v>
      </c>
      <c r="O295" s="312">
        <v>0</v>
      </c>
      <c r="P295" s="312">
        <v>0</v>
      </c>
      <c r="Q295" s="312">
        <v>0</v>
      </c>
      <c r="R295" s="312">
        <v>0</v>
      </c>
      <c r="S295" s="312">
        <v>0</v>
      </c>
      <c r="T295" s="312">
        <v>0</v>
      </c>
      <c r="U295" s="312">
        <v>0</v>
      </c>
      <c r="V295" s="313">
        <v>1</v>
      </c>
      <c r="W295" s="313">
        <v>1</v>
      </c>
      <c r="X295" s="312">
        <v>0</v>
      </c>
      <c r="Y295" s="312">
        <v>0</v>
      </c>
      <c r="Z295" s="312">
        <v>0</v>
      </c>
      <c r="AA295" s="14">
        <v>0</v>
      </c>
      <c r="AB295" s="317"/>
      <c r="AC295" s="15" t="str">
        <f t="shared" si="415"/>
        <v/>
      </c>
      <c r="AD295" s="15" t="str">
        <f t="shared" si="416"/>
        <v/>
      </c>
      <c r="AE295" s="16" t="str">
        <f t="shared" si="417"/>
        <v>0 - 0</v>
      </c>
      <c r="AF295" s="20" t="str">
        <f t="shared" si="495"/>
        <v>Not an offer</v>
      </c>
      <c r="AG295" s="276" t="str">
        <f t="shared" si="444"/>
        <v>Not an Offer</v>
      </c>
      <c r="AH295" s="150"/>
      <c r="AI295" s="254">
        <v>279</v>
      </c>
      <c r="AJ295" s="149" t="str">
        <f t="shared" si="445"/>
        <v>00-TAG</v>
      </c>
      <c r="AK295" s="254" t="b">
        <f t="shared" si="15"/>
        <v>0</v>
      </c>
      <c r="AL295" s="254">
        <f t="shared" si="418"/>
        <v>0</v>
      </c>
      <c r="AM295" s="254">
        <f t="shared" si="446"/>
        <v>0</v>
      </c>
      <c r="AN295" s="288">
        <f t="shared" si="419"/>
        <v>0</v>
      </c>
      <c r="AO295" s="288">
        <f>IF(AND($BU295=$BV295,BU295=AO$13),$J295&amp;$K295&amp;$L295&amp;$M295&amp;$N295&amp;$O295&amp;$P295&amp;$Q295&amp;$R295&amp;$S295&amp;$T295&amp;$U295,IFERROR(MATCH($AN295,AO$17:AO294,0),-1000))</f>
        <v>1</v>
      </c>
      <c r="AP295" s="288">
        <f>IF(AND($BU295=$BV295,BV295=AP$13),$J295&amp;$K295&amp;$L295&amp;$M295&amp;$N295&amp;$O295&amp;$P295&amp;$Q295&amp;$R295&amp;$S295&amp;$T295&amp;$U295,IFERROR(MATCH($AN295,AP$17:AP294,0),-1000))</f>
        <v>1</v>
      </c>
      <c r="AQ295" s="288">
        <f>IF(AND($BU295=$BV295,BW295=AQ$13),$J295&amp;$K295&amp;$L295&amp;$M295&amp;$N295&amp;$O295&amp;$P295&amp;$Q295&amp;$R295&amp;$S295&amp;$T295&amp;$U295,IFERROR(MATCH($AN295,AQ$17:AQ294,0),-1000))</f>
        <v>1</v>
      </c>
      <c r="AR295" s="288">
        <f>IF(AND($BU295=$BV295,BX295=AR$13),$J295&amp;$K295&amp;$L295&amp;$M295&amp;$N295&amp;$O295&amp;$P295&amp;$Q295&amp;$R295&amp;$S295&amp;$T295&amp;$U295,IFERROR(MATCH($AN295,AR$17:AR294,0),-1000))</f>
        <v>1</v>
      </c>
      <c r="AS295" s="254">
        <f t="shared" si="311"/>
        <v>0</v>
      </c>
      <c r="AT295" s="261" t="str">
        <f t="shared" si="420"/>
        <v/>
      </c>
      <c r="AU295" s="254" t="str">
        <f t="shared" si="421"/>
        <v/>
      </c>
      <c r="AV295" s="254" t="str">
        <f t="shared" si="422"/>
        <v/>
      </c>
      <c r="AW295" s="254" t="str">
        <f t="shared" si="423"/>
        <v/>
      </c>
      <c r="AX295" s="254" t="str">
        <f t="shared" si="424"/>
        <v/>
      </c>
      <c r="AY295" s="254" t="str">
        <f t="shared" si="425"/>
        <v/>
      </c>
      <c r="AZ295" s="254" t="str">
        <f t="shared" si="426"/>
        <v/>
      </c>
      <c r="BA295" s="254" t="str">
        <f t="shared" si="427"/>
        <v/>
      </c>
      <c r="BB295" s="254" t="str">
        <f t="shared" si="428"/>
        <v/>
      </c>
      <c r="BC295" s="254" t="str">
        <f t="shared" si="429"/>
        <v/>
      </c>
      <c r="BD295" s="254" t="str">
        <f t="shared" si="430"/>
        <v/>
      </c>
      <c r="BE295" s="262" t="str">
        <f t="shared" si="431"/>
        <v/>
      </c>
      <c r="BF295" s="263" t="str">
        <f t="shared" si="432"/>
        <v/>
      </c>
      <c r="BG295" s="254" t="str">
        <f t="shared" si="433"/>
        <v/>
      </c>
      <c r="BH295" s="254" t="str">
        <f t="shared" si="434"/>
        <v/>
      </c>
      <c r="BI295" s="254" t="str">
        <f t="shared" si="435"/>
        <v/>
      </c>
      <c r="BJ295" s="254" t="str">
        <f t="shared" si="436"/>
        <v/>
      </c>
      <c r="BK295" s="254" t="str">
        <f t="shared" si="437"/>
        <v/>
      </c>
      <c r="BL295" s="254" t="str">
        <f t="shared" si="438"/>
        <v/>
      </c>
      <c r="BM295" s="254" t="str">
        <f t="shared" si="439"/>
        <v/>
      </c>
      <c r="BN295" s="254" t="str">
        <f t="shared" si="440"/>
        <v/>
      </c>
      <c r="BO295" s="254" t="str">
        <f t="shared" si="441"/>
        <v/>
      </c>
      <c r="BP295" s="254" t="str">
        <f t="shared" si="442"/>
        <v/>
      </c>
      <c r="BQ295" s="264" t="str">
        <f t="shared" si="443"/>
        <v/>
      </c>
      <c r="BR295" s="261" t="str">
        <f t="shared" si="56"/>
        <v/>
      </c>
      <c r="BS295" s="254" t="str">
        <f t="shared" si="57"/>
        <v/>
      </c>
      <c r="BT295" s="254" t="str">
        <f t="shared" si="496"/>
        <v/>
      </c>
      <c r="BU295" s="265" t="str">
        <f t="shared" si="313"/>
        <v/>
      </c>
      <c r="BV295" s="263" t="str">
        <f t="shared" si="58"/>
        <v/>
      </c>
      <c r="BW295" s="254" t="str">
        <f t="shared" si="497"/>
        <v/>
      </c>
      <c r="BX295" s="254" t="str">
        <f t="shared" si="315"/>
        <v/>
      </c>
      <c r="BY295" s="264" t="str">
        <f t="shared" si="59"/>
        <v/>
      </c>
      <c r="BZ295" s="254" t="str">
        <f t="shared" si="60"/>
        <v/>
      </c>
      <c r="CA295" s="254">
        <f t="shared" si="447"/>
        <v>0</v>
      </c>
      <c r="CB295" s="254">
        <f t="shared" si="448"/>
        <v>0</v>
      </c>
      <c r="CC295" s="254">
        <f t="shared" si="449"/>
        <v>0</v>
      </c>
      <c r="CD295" s="254">
        <f t="shared" si="450"/>
        <v>0</v>
      </c>
      <c r="CE295" s="254">
        <f t="shared" si="451"/>
        <v>0</v>
      </c>
      <c r="CF295" s="254">
        <f t="shared" si="452"/>
        <v>0</v>
      </c>
      <c r="CG295" s="254">
        <f t="shared" si="453"/>
        <v>0</v>
      </c>
      <c r="CH295" s="254">
        <f t="shared" si="454"/>
        <v>0</v>
      </c>
      <c r="CI295" s="254">
        <f t="shared" si="455"/>
        <v>0</v>
      </c>
      <c r="CJ295" s="254">
        <f t="shared" si="456"/>
        <v>0</v>
      </c>
      <c r="CK295" s="254">
        <f t="shared" si="457"/>
        <v>0</v>
      </c>
      <c r="CL295" s="254">
        <f t="shared" si="458"/>
        <v>0</v>
      </c>
      <c r="CM295" s="254">
        <f t="shared" si="459"/>
        <v>0</v>
      </c>
      <c r="CN295" s="254">
        <f t="shared" si="460"/>
        <v>0</v>
      </c>
      <c r="CO295" s="254">
        <f t="shared" si="461"/>
        <v>0</v>
      </c>
      <c r="CP295" s="254">
        <f t="shared" si="462"/>
        <v>0</v>
      </c>
      <c r="CQ295" s="254">
        <f t="shared" si="463"/>
        <v>0</v>
      </c>
      <c r="CR295" s="254">
        <f t="shared" si="464"/>
        <v>0</v>
      </c>
      <c r="CS295" s="254">
        <f t="shared" si="465"/>
        <v>0</v>
      </c>
      <c r="CT295" s="254">
        <f t="shared" si="466"/>
        <v>0</v>
      </c>
      <c r="CU295" s="254">
        <f t="shared" si="467"/>
        <v>0</v>
      </c>
      <c r="CV295" s="254">
        <f t="shared" si="468"/>
        <v>0</v>
      </c>
      <c r="CW295" s="254">
        <f t="shared" si="469"/>
        <v>0</v>
      </c>
      <c r="CX295" s="254">
        <f t="shared" si="470"/>
        <v>0</v>
      </c>
      <c r="CY295" s="254">
        <f t="shared" si="471"/>
        <v>0</v>
      </c>
      <c r="CZ295" s="254">
        <f t="shared" si="472"/>
        <v>0</v>
      </c>
      <c r="DA295" s="254">
        <f t="shared" si="473"/>
        <v>0</v>
      </c>
      <c r="DB295" s="254">
        <f t="shared" si="474"/>
        <v>0</v>
      </c>
      <c r="DC295" s="254">
        <f t="shared" si="475"/>
        <v>0</v>
      </c>
      <c r="DD295" s="254">
        <f t="shared" si="476"/>
        <v>0</v>
      </c>
      <c r="DE295" s="254">
        <f t="shared" si="477"/>
        <v>0</v>
      </c>
      <c r="DF295" s="254">
        <f t="shared" si="478"/>
        <v>0</v>
      </c>
      <c r="DG295" s="254">
        <f t="shared" si="479"/>
        <v>0</v>
      </c>
      <c r="DH295" s="254">
        <f t="shared" si="480"/>
        <v>0</v>
      </c>
      <c r="DI295" s="254">
        <f t="shared" si="481"/>
        <v>0</v>
      </c>
      <c r="DJ295" s="254">
        <f t="shared" si="482"/>
        <v>0</v>
      </c>
      <c r="DK295" s="254">
        <f t="shared" si="483"/>
        <v>0</v>
      </c>
      <c r="DL295" s="254">
        <f t="shared" si="484"/>
        <v>0</v>
      </c>
      <c r="DM295" s="254">
        <f t="shared" si="485"/>
        <v>0</v>
      </c>
      <c r="DN295" s="254">
        <f t="shared" si="486"/>
        <v>0</v>
      </c>
      <c r="DO295" s="254">
        <f t="shared" si="487"/>
        <v>0</v>
      </c>
      <c r="DP295" s="254">
        <f t="shared" si="488"/>
        <v>0</v>
      </c>
      <c r="DQ295" s="254">
        <f t="shared" si="489"/>
        <v>0</v>
      </c>
      <c r="DR295" s="254">
        <f t="shared" si="490"/>
        <v>0</v>
      </c>
      <c r="DS295" s="254">
        <f t="shared" si="491"/>
        <v>0</v>
      </c>
      <c r="DT295" s="254">
        <f t="shared" si="492"/>
        <v>0</v>
      </c>
      <c r="DU295" s="254">
        <f t="shared" si="493"/>
        <v>0</v>
      </c>
      <c r="DV295" s="254">
        <f t="shared" si="494"/>
        <v>0</v>
      </c>
    </row>
    <row r="296" spans="1:126" ht="24" customHeight="1">
      <c r="A296" s="11" t="str">
        <f ca="1">IF(AG296&lt;&gt;"OK","",CONCATENATE(TEXT('Front Page'!$F$33,"000"),TEXT('Front Page'!$F$31,"000"),"-",LEFT('Front Page'!$R$53,5),"-",LEFT(D296,1),AJ296, "-",TEXT(B296,"000")))</f>
        <v/>
      </c>
      <c r="B296" s="12" t="str">
        <f>IFERROR(IF(E296="","",MAX(B$17:B295)+1),"")</f>
        <v/>
      </c>
      <c r="C296" s="13"/>
      <c r="D296" s="29" t="str">
        <f t="shared" si="20"/>
        <v>None</v>
      </c>
      <c r="E296" s="29" t="str">
        <f t="shared" si="21"/>
        <v/>
      </c>
      <c r="F296" s="29" t="str">
        <f t="shared" si="22"/>
        <v/>
      </c>
      <c r="G296" s="363"/>
      <c r="H296" s="364"/>
      <c r="I296" s="325" t="str">
        <f t="shared" si="23"/>
        <v>No</v>
      </c>
      <c r="J296" s="314">
        <v>0</v>
      </c>
      <c r="K296" s="312">
        <v>0</v>
      </c>
      <c r="L296" s="312">
        <v>0</v>
      </c>
      <c r="M296" s="312">
        <v>0</v>
      </c>
      <c r="N296" s="312">
        <v>0</v>
      </c>
      <c r="O296" s="312">
        <v>0</v>
      </c>
      <c r="P296" s="312">
        <v>0</v>
      </c>
      <c r="Q296" s="312">
        <v>0</v>
      </c>
      <c r="R296" s="312">
        <v>0</v>
      </c>
      <c r="S296" s="312">
        <v>0</v>
      </c>
      <c r="T296" s="312">
        <v>0</v>
      </c>
      <c r="U296" s="312">
        <v>0</v>
      </c>
      <c r="V296" s="313">
        <v>1</v>
      </c>
      <c r="W296" s="313">
        <v>1</v>
      </c>
      <c r="X296" s="312">
        <v>0</v>
      </c>
      <c r="Y296" s="312">
        <v>0</v>
      </c>
      <c r="Z296" s="312">
        <v>0</v>
      </c>
      <c r="AA296" s="14">
        <v>0</v>
      </c>
      <c r="AB296" s="317"/>
      <c r="AC296" s="15" t="str">
        <f t="shared" si="415"/>
        <v/>
      </c>
      <c r="AD296" s="15" t="str">
        <f t="shared" si="416"/>
        <v/>
      </c>
      <c r="AE296" s="16" t="str">
        <f t="shared" si="417"/>
        <v>0 - 0</v>
      </c>
      <c r="AF296" s="20" t="str">
        <f t="shared" si="495"/>
        <v>Not an offer</v>
      </c>
      <c r="AG296" s="276" t="str">
        <f t="shared" si="444"/>
        <v>Not an Offer</v>
      </c>
      <c r="AH296" s="150"/>
      <c r="AI296" s="254">
        <v>280</v>
      </c>
      <c r="AJ296" s="149" t="str">
        <f t="shared" si="445"/>
        <v>00-TAG</v>
      </c>
      <c r="AK296" s="254" t="b">
        <f t="shared" si="15"/>
        <v>0</v>
      </c>
      <c r="AL296" s="254">
        <f t="shared" si="418"/>
        <v>0</v>
      </c>
      <c r="AM296" s="254">
        <f t="shared" si="446"/>
        <v>0</v>
      </c>
      <c r="AN296" s="288">
        <f t="shared" si="419"/>
        <v>0</v>
      </c>
      <c r="AO296" s="288">
        <f>IF(AND($BU296=$BV296,BU296=AO$13),$J296&amp;$K296&amp;$L296&amp;$M296&amp;$N296&amp;$O296&amp;$P296&amp;$Q296&amp;$R296&amp;$S296&amp;$T296&amp;$U296,IFERROR(MATCH($AN296,AO$17:AO295,0),-1000))</f>
        <v>1</v>
      </c>
      <c r="AP296" s="288">
        <f>IF(AND($BU296=$BV296,BV296=AP$13),$J296&amp;$K296&amp;$L296&amp;$M296&amp;$N296&amp;$O296&amp;$P296&amp;$Q296&amp;$R296&amp;$S296&amp;$T296&amp;$U296,IFERROR(MATCH($AN296,AP$17:AP295,0),-1000))</f>
        <v>1</v>
      </c>
      <c r="AQ296" s="288">
        <f>IF(AND($BU296=$BV296,BW296=AQ$13),$J296&amp;$K296&amp;$L296&amp;$M296&amp;$N296&amp;$O296&amp;$P296&amp;$Q296&amp;$R296&amp;$S296&amp;$T296&amp;$U296,IFERROR(MATCH($AN296,AQ$17:AQ295,0),-1000))</f>
        <v>1</v>
      </c>
      <c r="AR296" s="288">
        <f>IF(AND($BU296=$BV296,BX296=AR$13),$J296&amp;$K296&amp;$L296&amp;$M296&amp;$N296&amp;$O296&amp;$P296&amp;$Q296&amp;$R296&amp;$S296&amp;$T296&amp;$U296,IFERROR(MATCH($AN296,AR$17:AR295,0),-1000))</f>
        <v>1</v>
      </c>
      <c r="AS296" s="254">
        <f t="shared" si="311"/>
        <v>0</v>
      </c>
      <c r="AT296" s="261" t="str">
        <f t="shared" si="420"/>
        <v/>
      </c>
      <c r="AU296" s="254" t="str">
        <f t="shared" si="421"/>
        <v/>
      </c>
      <c r="AV296" s="254" t="str">
        <f t="shared" si="422"/>
        <v/>
      </c>
      <c r="AW296" s="254" t="str">
        <f t="shared" si="423"/>
        <v/>
      </c>
      <c r="AX296" s="254" t="str">
        <f t="shared" si="424"/>
        <v/>
      </c>
      <c r="AY296" s="254" t="str">
        <f t="shared" si="425"/>
        <v/>
      </c>
      <c r="AZ296" s="254" t="str">
        <f t="shared" si="426"/>
        <v/>
      </c>
      <c r="BA296" s="254" t="str">
        <f t="shared" si="427"/>
        <v/>
      </c>
      <c r="BB296" s="254" t="str">
        <f t="shared" si="428"/>
        <v/>
      </c>
      <c r="BC296" s="254" t="str">
        <f t="shared" si="429"/>
        <v/>
      </c>
      <c r="BD296" s="254" t="str">
        <f t="shared" si="430"/>
        <v/>
      </c>
      <c r="BE296" s="262" t="str">
        <f t="shared" si="431"/>
        <v/>
      </c>
      <c r="BF296" s="263" t="str">
        <f t="shared" si="432"/>
        <v/>
      </c>
      <c r="BG296" s="254" t="str">
        <f t="shared" si="433"/>
        <v/>
      </c>
      <c r="BH296" s="254" t="str">
        <f t="shared" si="434"/>
        <v/>
      </c>
      <c r="BI296" s="254" t="str">
        <f t="shared" si="435"/>
        <v/>
      </c>
      <c r="BJ296" s="254" t="str">
        <f t="shared" si="436"/>
        <v/>
      </c>
      <c r="BK296" s="254" t="str">
        <f t="shared" si="437"/>
        <v/>
      </c>
      <c r="BL296" s="254" t="str">
        <f t="shared" si="438"/>
        <v/>
      </c>
      <c r="BM296" s="254" t="str">
        <f t="shared" si="439"/>
        <v/>
      </c>
      <c r="BN296" s="254" t="str">
        <f t="shared" si="440"/>
        <v/>
      </c>
      <c r="BO296" s="254" t="str">
        <f t="shared" si="441"/>
        <v/>
      </c>
      <c r="BP296" s="254" t="str">
        <f t="shared" si="442"/>
        <v/>
      </c>
      <c r="BQ296" s="264" t="str">
        <f t="shared" si="443"/>
        <v/>
      </c>
      <c r="BR296" s="261" t="str">
        <f t="shared" si="56"/>
        <v/>
      </c>
      <c r="BS296" s="254" t="str">
        <f t="shared" si="57"/>
        <v/>
      </c>
      <c r="BT296" s="254" t="str">
        <f t="shared" si="496"/>
        <v/>
      </c>
      <c r="BU296" s="265" t="str">
        <f t="shared" si="313"/>
        <v/>
      </c>
      <c r="BV296" s="263" t="str">
        <f t="shared" si="58"/>
        <v/>
      </c>
      <c r="BW296" s="254" t="str">
        <f t="shared" si="497"/>
        <v/>
      </c>
      <c r="BX296" s="254" t="str">
        <f t="shared" si="315"/>
        <v/>
      </c>
      <c r="BY296" s="264" t="str">
        <f t="shared" si="59"/>
        <v/>
      </c>
      <c r="BZ296" s="254" t="str">
        <f t="shared" si="60"/>
        <v/>
      </c>
      <c r="CA296" s="254">
        <f t="shared" si="447"/>
        <v>0</v>
      </c>
      <c r="CB296" s="254">
        <f t="shared" si="448"/>
        <v>0</v>
      </c>
      <c r="CC296" s="254">
        <f t="shared" si="449"/>
        <v>0</v>
      </c>
      <c r="CD296" s="254">
        <f t="shared" si="450"/>
        <v>0</v>
      </c>
      <c r="CE296" s="254">
        <f t="shared" si="451"/>
        <v>0</v>
      </c>
      <c r="CF296" s="254">
        <f t="shared" si="452"/>
        <v>0</v>
      </c>
      <c r="CG296" s="254">
        <f t="shared" si="453"/>
        <v>0</v>
      </c>
      <c r="CH296" s="254">
        <f t="shared" si="454"/>
        <v>0</v>
      </c>
      <c r="CI296" s="254">
        <f t="shared" si="455"/>
        <v>0</v>
      </c>
      <c r="CJ296" s="254">
        <f t="shared" si="456"/>
        <v>0</v>
      </c>
      <c r="CK296" s="254">
        <f t="shared" si="457"/>
        <v>0</v>
      </c>
      <c r="CL296" s="254">
        <f t="shared" si="458"/>
        <v>0</v>
      </c>
      <c r="CM296" s="254">
        <f t="shared" si="459"/>
        <v>0</v>
      </c>
      <c r="CN296" s="254">
        <f t="shared" si="460"/>
        <v>0</v>
      </c>
      <c r="CO296" s="254">
        <f t="shared" si="461"/>
        <v>0</v>
      </c>
      <c r="CP296" s="254">
        <f t="shared" si="462"/>
        <v>0</v>
      </c>
      <c r="CQ296" s="254">
        <f t="shared" si="463"/>
        <v>0</v>
      </c>
      <c r="CR296" s="254">
        <f t="shared" si="464"/>
        <v>0</v>
      </c>
      <c r="CS296" s="254">
        <f t="shared" si="465"/>
        <v>0</v>
      </c>
      <c r="CT296" s="254">
        <f t="shared" si="466"/>
        <v>0</v>
      </c>
      <c r="CU296" s="254">
        <f t="shared" si="467"/>
        <v>0</v>
      </c>
      <c r="CV296" s="254">
        <f t="shared" si="468"/>
        <v>0</v>
      </c>
      <c r="CW296" s="254">
        <f t="shared" si="469"/>
        <v>0</v>
      </c>
      <c r="CX296" s="254">
        <f t="shared" si="470"/>
        <v>0</v>
      </c>
      <c r="CY296" s="254">
        <f t="shared" si="471"/>
        <v>0</v>
      </c>
      <c r="CZ296" s="254">
        <f t="shared" si="472"/>
        <v>0</v>
      </c>
      <c r="DA296" s="254">
        <f t="shared" si="473"/>
        <v>0</v>
      </c>
      <c r="DB296" s="254">
        <f t="shared" si="474"/>
        <v>0</v>
      </c>
      <c r="DC296" s="254">
        <f t="shared" si="475"/>
        <v>0</v>
      </c>
      <c r="DD296" s="254">
        <f t="shared" si="476"/>
        <v>0</v>
      </c>
      <c r="DE296" s="254">
        <f t="shared" si="477"/>
        <v>0</v>
      </c>
      <c r="DF296" s="254">
        <f t="shared" si="478"/>
        <v>0</v>
      </c>
      <c r="DG296" s="254">
        <f t="shared" si="479"/>
        <v>0</v>
      </c>
      <c r="DH296" s="254">
        <f t="shared" si="480"/>
        <v>0</v>
      </c>
      <c r="DI296" s="254">
        <f t="shared" si="481"/>
        <v>0</v>
      </c>
      <c r="DJ296" s="254">
        <f t="shared" si="482"/>
        <v>0</v>
      </c>
      <c r="DK296" s="254">
        <f t="shared" si="483"/>
        <v>0</v>
      </c>
      <c r="DL296" s="254">
        <f t="shared" si="484"/>
        <v>0</v>
      </c>
      <c r="DM296" s="254">
        <f t="shared" si="485"/>
        <v>0</v>
      </c>
      <c r="DN296" s="254">
        <f t="shared" si="486"/>
        <v>0</v>
      </c>
      <c r="DO296" s="254">
        <f t="shared" si="487"/>
        <v>0</v>
      </c>
      <c r="DP296" s="254">
        <f t="shared" si="488"/>
        <v>0</v>
      </c>
      <c r="DQ296" s="254">
        <f t="shared" si="489"/>
        <v>0</v>
      </c>
      <c r="DR296" s="254">
        <f t="shared" si="490"/>
        <v>0</v>
      </c>
      <c r="DS296" s="254">
        <f t="shared" si="491"/>
        <v>0</v>
      </c>
      <c r="DT296" s="254">
        <f t="shared" si="492"/>
        <v>0</v>
      </c>
      <c r="DU296" s="254">
        <f t="shared" si="493"/>
        <v>0</v>
      </c>
      <c r="DV296" s="254">
        <f t="shared" si="494"/>
        <v>0</v>
      </c>
    </row>
    <row r="297" spans="1:126" ht="24" customHeight="1">
      <c r="A297" s="11" t="str">
        <f ca="1">IF(AG297&lt;&gt;"OK","",CONCATENATE(TEXT('Front Page'!$F$33,"000"),TEXT('Front Page'!$F$31,"000"),"-",LEFT('Front Page'!$R$53,5),"-",LEFT(D297,1),AJ297, "-",TEXT(B297,"000")))</f>
        <v/>
      </c>
      <c r="B297" s="12" t="str">
        <f>IFERROR(IF(E297="","",MAX(B$17:B296)+1),"")</f>
        <v/>
      </c>
      <c r="C297" s="13"/>
      <c r="D297" s="29" t="str">
        <f t="shared" si="20"/>
        <v>None</v>
      </c>
      <c r="E297" s="29" t="str">
        <f t="shared" si="21"/>
        <v/>
      </c>
      <c r="F297" s="29" t="str">
        <f t="shared" si="22"/>
        <v/>
      </c>
      <c r="G297" s="363"/>
      <c r="H297" s="364"/>
      <c r="I297" s="325" t="str">
        <f t="shared" si="23"/>
        <v>No</v>
      </c>
      <c r="J297" s="314">
        <v>0</v>
      </c>
      <c r="K297" s="312">
        <v>0</v>
      </c>
      <c r="L297" s="312">
        <v>0</v>
      </c>
      <c r="M297" s="312">
        <v>0</v>
      </c>
      <c r="N297" s="312">
        <v>0</v>
      </c>
      <c r="O297" s="312">
        <v>0</v>
      </c>
      <c r="P297" s="312">
        <v>0</v>
      </c>
      <c r="Q297" s="312">
        <v>0</v>
      </c>
      <c r="R297" s="312">
        <v>0</v>
      </c>
      <c r="S297" s="312">
        <v>0</v>
      </c>
      <c r="T297" s="312">
        <v>0</v>
      </c>
      <c r="U297" s="312">
        <v>0</v>
      </c>
      <c r="V297" s="313">
        <v>1</v>
      </c>
      <c r="W297" s="313">
        <v>1</v>
      </c>
      <c r="X297" s="312">
        <v>0</v>
      </c>
      <c r="Y297" s="312">
        <v>0</v>
      </c>
      <c r="Z297" s="312">
        <v>0</v>
      </c>
      <c r="AA297" s="14">
        <v>0</v>
      </c>
      <c r="AB297" s="317"/>
      <c r="AC297" s="15" t="str">
        <f t="shared" si="415"/>
        <v/>
      </c>
      <c r="AD297" s="15" t="str">
        <f t="shared" si="416"/>
        <v/>
      </c>
      <c r="AE297" s="16" t="str">
        <f t="shared" si="417"/>
        <v>0 - 0</v>
      </c>
      <c r="AF297" s="20" t="str">
        <f t="shared" si="495"/>
        <v>Not an offer</v>
      </c>
      <c r="AG297" s="276" t="str">
        <f t="shared" si="444"/>
        <v>Not an Offer</v>
      </c>
      <c r="AH297" s="150"/>
      <c r="AI297" s="254">
        <v>281</v>
      </c>
      <c r="AJ297" s="149" t="str">
        <f t="shared" si="445"/>
        <v>00-TAG</v>
      </c>
      <c r="AK297" s="254" t="b">
        <f t="shared" si="15"/>
        <v>0</v>
      </c>
      <c r="AL297" s="254">
        <f t="shared" si="418"/>
        <v>0</v>
      </c>
      <c r="AM297" s="254">
        <f t="shared" si="446"/>
        <v>0</v>
      </c>
      <c r="AN297" s="288">
        <f t="shared" si="419"/>
        <v>0</v>
      </c>
      <c r="AO297" s="288">
        <f>IF(AND($BU297=$BV297,BU297=AO$13),$J297&amp;$K297&amp;$L297&amp;$M297&amp;$N297&amp;$O297&amp;$P297&amp;$Q297&amp;$R297&amp;$S297&amp;$T297&amp;$U297,IFERROR(MATCH($AN297,AO$17:AO296,0),-1000))</f>
        <v>1</v>
      </c>
      <c r="AP297" s="288">
        <f>IF(AND($BU297=$BV297,BV297=AP$13),$J297&amp;$K297&amp;$L297&amp;$M297&amp;$N297&amp;$O297&amp;$P297&amp;$Q297&amp;$R297&amp;$S297&amp;$T297&amp;$U297,IFERROR(MATCH($AN297,AP$17:AP296,0),-1000))</f>
        <v>1</v>
      </c>
      <c r="AQ297" s="288">
        <f>IF(AND($BU297=$BV297,BW297=AQ$13),$J297&amp;$K297&amp;$L297&amp;$M297&amp;$N297&amp;$O297&amp;$P297&amp;$Q297&amp;$R297&amp;$S297&amp;$T297&amp;$U297,IFERROR(MATCH($AN297,AQ$17:AQ296,0),-1000))</f>
        <v>1</v>
      </c>
      <c r="AR297" s="288">
        <f>IF(AND($BU297=$BV297,BX297=AR$13),$J297&amp;$K297&amp;$L297&amp;$M297&amp;$N297&amp;$O297&amp;$P297&amp;$Q297&amp;$R297&amp;$S297&amp;$T297&amp;$U297,IFERROR(MATCH($AN297,AR$17:AR296,0),-1000))</f>
        <v>1</v>
      </c>
      <c r="AS297" s="254">
        <f t="shared" si="311"/>
        <v>0</v>
      </c>
      <c r="AT297" s="261" t="str">
        <f t="shared" si="420"/>
        <v/>
      </c>
      <c r="AU297" s="254" t="str">
        <f t="shared" si="421"/>
        <v/>
      </c>
      <c r="AV297" s="254" t="str">
        <f t="shared" si="422"/>
        <v/>
      </c>
      <c r="AW297" s="254" t="str">
        <f t="shared" si="423"/>
        <v/>
      </c>
      <c r="AX297" s="254" t="str">
        <f t="shared" si="424"/>
        <v/>
      </c>
      <c r="AY297" s="254" t="str">
        <f t="shared" si="425"/>
        <v/>
      </c>
      <c r="AZ297" s="254" t="str">
        <f t="shared" si="426"/>
        <v/>
      </c>
      <c r="BA297" s="254" t="str">
        <f t="shared" si="427"/>
        <v/>
      </c>
      <c r="BB297" s="254" t="str">
        <f t="shared" si="428"/>
        <v/>
      </c>
      <c r="BC297" s="254" t="str">
        <f t="shared" si="429"/>
        <v/>
      </c>
      <c r="BD297" s="254" t="str">
        <f t="shared" si="430"/>
        <v/>
      </c>
      <c r="BE297" s="262" t="str">
        <f t="shared" si="431"/>
        <v/>
      </c>
      <c r="BF297" s="263" t="str">
        <f t="shared" si="432"/>
        <v/>
      </c>
      <c r="BG297" s="254" t="str">
        <f t="shared" si="433"/>
        <v/>
      </c>
      <c r="BH297" s="254" t="str">
        <f t="shared" si="434"/>
        <v/>
      </c>
      <c r="BI297" s="254" t="str">
        <f t="shared" si="435"/>
        <v/>
      </c>
      <c r="BJ297" s="254" t="str">
        <f t="shared" si="436"/>
        <v/>
      </c>
      <c r="BK297" s="254" t="str">
        <f t="shared" si="437"/>
        <v/>
      </c>
      <c r="BL297" s="254" t="str">
        <f t="shared" si="438"/>
        <v/>
      </c>
      <c r="BM297" s="254" t="str">
        <f t="shared" si="439"/>
        <v/>
      </c>
      <c r="BN297" s="254" t="str">
        <f t="shared" si="440"/>
        <v/>
      </c>
      <c r="BO297" s="254" t="str">
        <f t="shared" si="441"/>
        <v/>
      </c>
      <c r="BP297" s="254" t="str">
        <f t="shared" si="442"/>
        <v/>
      </c>
      <c r="BQ297" s="264" t="str">
        <f t="shared" si="443"/>
        <v/>
      </c>
      <c r="BR297" s="261" t="str">
        <f t="shared" si="56"/>
        <v/>
      </c>
      <c r="BS297" s="254" t="str">
        <f t="shared" si="57"/>
        <v/>
      </c>
      <c r="BT297" s="254" t="str">
        <f t="shared" si="496"/>
        <v/>
      </c>
      <c r="BU297" s="265" t="str">
        <f t="shared" si="313"/>
        <v/>
      </c>
      <c r="BV297" s="263" t="str">
        <f t="shared" si="58"/>
        <v/>
      </c>
      <c r="BW297" s="254" t="str">
        <f t="shared" si="497"/>
        <v/>
      </c>
      <c r="BX297" s="254" t="str">
        <f t="shared" si="315"/>
        <v/>
      </c>
      <c r="BY297" s="264" t="str">
        <f t="shared" si="59"/>
        <v/>
      </c>
      <c r="BZ297" s="254" t="str">
        <f t="shared" si="60"/>
        <v/>
      </c>
      <c r="CA297" s="254">
        <f t="shared" si="447"/>
        <v>0</v>
      </c>
      <c r="CB297" s="254">
        <f t="shared" si="448"/>
        <v>0</v>
      </c>
      <c r="CC297" s="254">
        <f t="shared" si="449"/>
        <v>0</v>
      </c>
      <c r="CD297" s="254">
        <f t="shared" si="450"/>
        <v>0</v>
      </c>
      <c r="CE297" s="254">
        <f t="shared" si="451"/>
        <v>0</v>
      </c>
      <c r="CF297" s="254">
        <f t="shared" si="452"/>
        <v>0</v>
      </c>
      <c r="CG297" s="254">
        <f t="shared" si="453"/>
        <v>0</v>
      </c>
      <c r="CH297" s="254">
        <f t="shared" si="454"/>
        <v>0</v>
      </c>
      <c r="CI297" s="254">
        <f t="shared" si="455"/>
        <v>0</v>
      </c>
      <c r="CJ297" s="254">
        <f t="shared" si="456"/>
        <v>0</v>
      </c>
      <c r="CK297" s="254">
        <f t="shared" si="457"/>
        <v>0</v>
      </c>
      <c r="CL297" s="254">
        <f t="shared" si="458"/>
        <v>0</v>
      </c>
      <c r="CM297" s="254">
        <f t="shared" si="459"/>
        <v>0</v>
      </c>
      <c r="CN297" s="254">
        <f t="shared" si="460"/>
        <v>0</v>
      </c>
      <c r="CO297" s="254">
        <f t="shared" si="461"/>
        <v>0</v>
      </c>
      <c r="CP297" s="254">
        <f t="shared" si="462"/>
        <v>0</v>
      </c>
      <c r="CQ297" s="254">
        <f t="shared" si="463"/>
        <v>0</v>
      </c>
      <c r="CR297" s="254">
        <f t="shared" si="464"/>
        <v>0</v>
      </c>
      <c r="CS297" s="254">
        <f t="shared" si="465"/>
        <v>0</v>
      </c>
      <c r="CT297" s="254">
        <f t="shared" si="466"/>
        <v>0</v>
      </c>
      <c r="CU297" s="254">
        <f t="shared" si="467"/>
        <v>0</v>
      </c>
      <c r="CV297" s="254">
        <f t="shared" si="468"/>
        <v>0</v>
      </c>
      <c r="CW297" s="254">
        <f t="shared" si="469"/>
        <v>0</v>
      </c>
      <c r="CX297" s="254">
        <f t="shared" si="470"/>
        <v>0</v>
      </c>
      <c r="CY297" s="254">
        <f t="shared" si="471"/>
        <v>0</v>
      </c>
      <c r="CZ297" s="254">
        <f t="shared" si="472"/>
        <v>0</v>
      </c>
      <c r="DA297" s="254">
        <f t="shared" si="473"/>
        <v>0</v>
      </c>
      <c r="DB297" s="254">
        <f t="shared" si="474"/>
        <v>0</v>
      </c>
      <c r="DC297" s="254">
        <f t="shared" si="475"/>
        <v>0</v>
      </c>
      <c r="DD297" s="254">
        <f t="shared" si="476"/>
        <v>0</v>
      </c>
      <c r="DE297" s="254">
        <f t="shared" si="477"/>
        <v>0</v>
      </c>
      <c r="DF297" s="254">
        <f t="shared" si="478"/>
        <v>0</v>
      </c>
      <c r="DG297" s="254">
        <f t="shared" si="479"/>
        <v>0</v>
      </c>
      <c r="DH297" s="254">
        <f t="shared" si="480"/>
        <v>0</v>
      </c>
      <c r="DI297" s="254">
        <f t="shared" si="481"/>
        <v>0</v>
      </c>
      <c r="DJ297" s="254">
        <f t="shared" si="482"/>
        <v>0</v>
      </c>
      <c r="DK297" s="254">
        <f t="shared" si="483"/>
        <v>0</v>
      </c>
      <c r="DL297" s="254">
        <f t="shared" si="484"/>
        <v>0</v>
      </c>
      <c r="DM297" s="254">
        <f t="shared" si="485"/>
        <v>0</v>
      </c>
      <c r="DN297" s="254">
        <f t="shared" si="486"/>
        <v>0</v>
      </c>
      <c r="DO297" s="254">
        <f t="shared" si="487"/>
        <v>0</v>
      </c>
      <c r="DP297" s="254">
        <f t="shared" si="488"/>
        <v>0</v>
      </c>
      <c r="DQ297" s="254">
        <f t="shared" si="489"/>
        <v>0</v>
      </c>
      <c r="DR297" s="254">
        <f t="shared" si="490"/>
        <v>0</v>
      </c>
      <c r="DS297" s="254">
        <f t="shared" si="491"/>
        <v>0</v>
      </c>
      <c r="DT297" s="254">
        <f t="shared" si="492"/>
        <v>0</v>
      </c>
      <c r="DU297" s="254">
        <f t="shared" si="493"/>
        <v>0</v>
      </c>
      <c r="DV297" s="254">
        <f t="shared" si="494"/>
        <v>0</v>
      </c>
    </row>
    <row r="298" spans="1:126" ht="24" customHeight="1">
      <c r="A298" s="11" t="str">
        <f ca="1">IF(AG298&lt;&gt;"OK","",CONCATENATE(TEXT('Front Page'!$F$33,"000"),TEXT('Front Page'!$F$31,"000"),"-",LEFT('Front Page'!$R$53,5),"-",LEFT(D298,1),AJ298, "-",TEXT(B298,"000")))</f>
        <v/>
      </c>
      <c r="B298" s="12" t="str">
        <f>IFERROR(IF(E298="","",MAX(B$17:B297)+1),"")</f>
        <v/>
      </c>
      <c r="C298" s="13"/>
      <c r="D298" s="29" t="str">
        <f t="shared" si="20"/>
        <v>None</v>
      </c>
      <c r="E298" s="29" t="str">
        <f t="shared" si="21"/>
        <v/>
      </c>
      <c r="F298" s="29" t="str">
        <f t="shared" si="22"/>
        <v/>
      </c>
      <c r="G298" s="363"/>
      <c r="H298" s="364"/>
      <c r="I298" s="325" t="str">
        <f t="shared" si="23"/>
        <v>No</v>
      </c>
      <c r="J298" s="314">
        <v>0</v>
      </c>
      <c r="K298" s="312">
        <v>0</v>
      </c>
      <c r="L298" s="312">
        <v>0</v>
      </c>
      <c r="M298" s="312">
        <v>0</v>
      </c>
      <c r="N298" s="312">
        <v>0</v>
      </c>
      <c r="O298" s="312">
        <v>0</v>
      </c>
      <c r="P298" s="312">
        <v>0</v>
      </c>
      <c r="Q298" s="312">
        <v>0</v>
      </c>
      <c r="R298" s="312">
        <v>0</v>
      </c>
      <c r="S298" s="312">
        <v>0</v>
      </c>
      <c r="T298" s="312">
        <v>0</v>
      </c>
      <c r="U298" s="312">
        <v>0</v>
      </c>
      <c r="V298" s="313">
        <v>1</v>
      </c>
      <c r="W298" s="313">
        <v>1</v>
      </c>
      <c r="X298" s="312">
        <v>0</v>
      </c>
      <c r="Y298" s="312">
        <v>0</v>
      </c>
      <c r="Z298" s="312">
        <v>0</v>
      </c>
      <c r="AA298" s="14">
        <v>0</v>
      </c>
      <c r="AB298" s="317"/>
      <c r="AC298" s="15" t="str">
        <f t="shared" si="415"/>
        <v/>
      </c>
      <c r="AD298" s="15" t="str">
        <f t="shared" si="416"/>
        <v/>
      </c>
      <c r="AE298" s="16" t="str">
        <f t="shared" si="417"/>
        <v>0 - 0</v>
      </c>
      <c r="AF298" s="20" t="str">
        <f t="shared" si="495"/>
        <v>Not an offer</v>
      </c>
      <c r="AG298" s="276" t="str">
        <f t="shared" si="444"/>
        <v>Not an Offer</v>
      </c>
      <c r="AH298" s="150"/>
      <c r="AI298" s="254">
        <v>282</v>
      </c>
      <c r="AJ298" s="149" t="str">
        <f t="shared" si="445"/>
        <v>00-TAG</v>
      </c>
      <c r="AK298" s="254" t="b">
        <f t="shared" si="15"/>
        <v>0</v>
      </c>
      <c r="AL298" s="254">
        <f t="shared" si="418"/>
        <v>0</v>
      </c>
      <c r="AM298" s="254">
        <f t="shared" si="446"/>
        <v>0</v>
      </c>
      <c r="AN298" s="288">
        <f t="shared" si="419"/>
        <v>0</v>
      </c>
      <c r="AO298" s="288">
        <f>IF(AND($BU298=$BV298,BU298=AO$13),$J298&amp;$K298&amp;$L298&amp;$M298&amp;$N298&amp;$O298&amp;$P298&amp;$Q298&amp;$R298&amp;$S298&amp;$T298&amp;$U298,IFERROR(MATCH($AN298,AO$17:AO297,0),-1000))</f>
        <v>1</v>
      </c>
      <c r="AP298" s="288">
        <f>IF(AND($BU298=$BV298,BV298=AP$13),$J298&amp;$K298&amp;$L298&amp;$M298&amp;$N298&amp;$O298&amp;$P298&amp;$Q298&amp;$R298&amp;$S298&amp;$T298&amp;$U298,IFERROR(MATCH($AN298,AP$17:AP297,0),-1000))</f>
        <v>1</v>
      </c>
      <c r="AQ298" s="288">
        <f>IF(AND($BU298=$BV298,BW298=AQ$13),$J298&amp;$K298&amp;$L298&amp;$M298&amp;$N298&amp;$O298&amp;$P298&amp;$Q298&amp;$R298&amp;$S298&amp;$T298&amp;$U298,IFERROR(MATCH($AN298,AQ$17:AQ297,0),-1000))</f>
        <v>1</v>
      </c>
      <c r="AR298" s="288">
        <f>IF(AND($BU298=$BV298,BX298=AR$13),$J298&amp;$K298&amp;$L298&amp;$M298&amp;$N298&amp;$O298&amp;$P298&amp;$Q298&amp;$R298&amp;$S298&amp;$T298&amp;$U298,IFERROR(MATCH($AN298,AR$17:AR297,0),-1000))</f>
        <v>1</v>
      </c>
      <c r="AS298" s="254">
        <f t="shared" si="311"/>
        <v>0</v>
      </c>
      <c r="AT298" s="261" t="str">
        <f t="shared" si="420"/>
        <v/>
      </c>
      <c r="AU298" s="254" t="str">
        <f t="shared" si="421"/>
        <v/>
      </c>
      <c r="AV298" s="254" t="str">
        <f t="shared" si="422"/>
        <v/>
      </c>
      <c r="AW298" s="254" t="str">
        <f t="shared" si="423"/>
        <v/>
      </c>
      <c r="AX298" s="254" t="str">
        <f t="shared" si="424"/>
        <v/>
      </c>
      <c r="AY298" s="254" t="str">
        <f t="shared" si="425"/>
        <v/>
      </c>
      <c r="AZ298" s="254" t="str">
        <f t="shared" si="426"/>
        <v/>
      </c>
      <c r="BA298" s="254" t="str">
        <f t="shared" si="427"/>
        <v/>
      </c>
      <c r="BB298" s="254" t="str">
        <f t="shared" si="428"/>
        <v/>
      </c>
      <c r="BC298" s="254" t="str">
        <f t="shared" si="429"/>
        <v/>
      </c>
      <c r="BD298" s="254" t="str">
        <f t="shared" si="430"/>
        <v/>
      </c>
      <c r="BE298" s="262" t="str">
        <f t="shared" si="431"/>
        <v/>
      </c>
      <c r="BF298" s="263" t="str">
        <f t="shared" si="432"/>
        <v/>
      </c>
      <c r="BG298" s="254" t="str">
        <f t="shared" si="433"/>
        <v/>
      </c>
      <c r="BH298" s="254" t="str">
        <f t="shared" si="434"/>
        <v/>
      </c>
      <c r="BI298" s="254" t="str">
        <f t="shared" si="435"/>
        <v/>
      </c>
      <c r="BJ298" s="254" t="str">
        <f t="shared" si="436"/>
        <v/>
      </c>
      <c r="BK298" s="254" t="str">
        <f t="shared" si="437"/>
        <v/>
      </c>
      <c r="BL298" s="254" t="str">
        <f t="shared" si="438"/>
        <v/>
      </c>
      <c r="BM298" s="254" t="str">
        <f t="shared" si="439"/>
        <v/>
      </c>
      <c r="BN298" s="254" t="str">
        <f t="shared" si="440"/>
        <v/>
      </c>
      <c r="BO298" s="254" t="str">
        <f t="shared" si="441"/>
        <v/>
      </c>
      <c r="BP298" s="254" t="str">
        <f t="shared" si="442"/>
        <v/>
      </c>
      <c r="BQ298" s="264" t="str">
        <f t="shared" si="443"/>
        <v/>
      </c>
      <c r="BR298" s="261" t="str">
        <f t="shared" si="56"/>
        <v/>
      </c>
      <c r="BS298" s="254" t="str">
        <f t="shared" si="57"/>
        <v/>
      </c>
      <c r="BT298" s="254" t="str">
        <f t="shared" si="496"/>
        <v/>
      </c>
      <c r="BU298" s="265" t="str">
        <f t="shared" si="313"/>
        <v/>
      </c>
      <c r="BV298" s="263" t="str">
        <f t="shared" si="58"/>
        <v/>
      </c>
      <c r="BW298" s="254" t="str">
        <f t="shared" si="497"/>
        <v/>
      </c>
      <c r="BX298" s="254" t="str">
        <f t="shared" si="315"/>
        <v/>
      </c>
      <c r="BY298" s="264" t="str">
        <f t="shared" si="59"/>
        <v/>
      </c>
      <c r="BZ298" s="254" t="str">
        <f t="shared" si="60"/>
        <v/>
      </c>
      <c r="CA298" s="254">
        <f t="shared" si="447"/>
        <v>0</v>
      </c>
      <c r="CB298" s="254">
        <f t="shared" si="448"/>
        <v>0</v>
      </c>
      <c r="CC298" s="254">
        <f t="shared" si="449"/>
        <v>0</v>
      </c>
      <c r="CD298" s="254">
        <f t="shared" si="450"/>
        <v>0</v>
      </c>
      <c r="CE298" s="254">
        <f t="shared" si="451"/>
        <v>0</v>
      </c>
      <c r="CF298" s="254">
        <f t="shared" si="452"/>
        <v>0</v>
      </c>
      <c r="CG298" s="254">
        <f t="shared" si="453"/>
        <v>0</v>
      </c>
      <c r="CH298" s="254">
        <f t="shared" si="454"/>
        <v>0</v>
      </c>
      <c r="CI298" s="254">
        <f t="shared" si="455"/>
        <v>0</v>
      </c>
      <c r="CJ298" s="254">
        <f t="shared" si="456"/>
        <v>0</v>
      </c>
      <c r="CK298" s="254">
        <f t="shared" si="457"/>
        <v>0</v>
      </c>
      <c r="CL298" s="254">
        <f t="shared" si="458"/>
        <v>0</v>
      </c>
      <c r="CM298" s="254">
        <f t="shared" si="459"/>
        <v>0</v>
      </c>
      <c r="CN298" s="254">
        <f t="shared" si="460"/>
        <v>0</v>
      </c>
      <c r="CO298" s="254">
        <f t="shared" si="461"/>
        <v>0</v>
      </c>
      <c r="CP298" s="254">
        <f t="shared" si="462"/>
        <v>0</v>
      </c>
      <c r="CQ298" s="254">
        <f t="shared" si="463"/>
        <v>0</v>
      </c>
      <c r="CR298" s="254">
        <f t="shared" si="464"/>
        <v>0</v>
      </c>
      <c r="CS298" s="254">
        <f t="shared" si="465"/>
        <v>0</v>
      </c>
      <c r="CT298" s="254">
        <f t="shared" si="466"/>
        <v>0</v>
      </c>
      <c r="CU298" s="254">
        <f t="shared" si="467"/>
        <v>0</v>
      </c>
      <c r="CV298" s="254">
        <f t="shared" si="468"/>
        <v>0</v>
      </c>
      <c r="CW298" s="254">
        <f t="shared" si="469"/>
        <v>0</v>
      </c>
      <c r="CX298" s="254">
        <f t="shared" si="470"/>
        <v>0</v>
      </c>
      <c r="CY298" s="254">
        <f t="shared" si="471"/>
        <v>0</v>
      </c>
      <c r="CZ298" s="254">
        <f t="shared" si="472"/>
        <v>0</v>
      </c>
      <c r="DA298" s="254">
        <f t="shared" si="473"/>
        <v>0</v>
      </c>
      <c r="DB298" s="254">
        <f t="shared" si="474"/>
        <v>0</v>
      </c>
      <c r="DC298" s="254">
        <f t="shared" si="475"/>
        <v>0</v>
      </c>
      <c r="DD298" s="254">
        <f t="shared" si="476"/>
        <v>0</v>
      </c>
      <c r="DE298" s="254">
        <f t="shared" si="477"/>
        <v>0</v>
      </c>
      <c r="DF298" s="254">
        <f t="shared" si="478"/>
        <v>0</v>
      </c>
      <c r="DG298" s="254">
        <f t="shared" si="479"/>
        <v>0</v>
      </c>
      <c r="DH298" s="254">
        <f t="shared" si="480"/>
        <v>0</v>
      </c>
      <c r="DI298" s="254">
        <f t="shared" si="481"/>
        <v>0</v>
      </c>
      <c r="DJ298" s="254">
        <f t="shared" si="482"/>
        <v>0</v>
      </c>
      <c r="DK298" s="254">
        <f t="shared" si="483"/>
        <v>0</v>
      </c>
      <c r="DL298" s="254">
        <f t="shared" si="484"/>
        <v>0</v>
      </c>
      <c r="DM298" s="254">
        <f t="shared" si="485"/>
        <v>0</v>
      </c>
      <c r="DN298" s="254">
        <f t="shared" si="486"/>
        <v>0</v>
      </c>
      <c r="DO298" s="254">
        <f t="shared" si="487"/>
        <v>0</v>
      </c>
      <c r="DP298" s="254">
        <f t="shared" si="488"/>
        <v>0</v>
      </c>
      <c r="DQ298" s="254">
        <f t="shared" si="489"/>
        <v>0</v>
      </c>
      <c r="DR298" s="254">
        <f t="shared" si="490"/>
        <v>0</v>
      </c>
      <c r="DS298" s="254">
        <f t="shared" si="491"/>
        <v>0</v>
      </c>
      <c r="DT298" s="254">
        <f t="shared" si="492"/>
        <v>0</v>
      </c>
      <c r="DU298" s="254">
        <f t="shared" si="493"/>
        <v>0</v>
      </c>
      <c r="DV298" s="254">
        <f t="shared" si="494"/>
        <v>0</v>
      </c>
    </row>
    <row r="299" spans="1:126" ht="24" customHeight="1">
      <c r="A299" s="11" t="str">
        <f ca="1">IF(AG299&lt;&gt;"OK","",CONCATENATE(TEXT('Front Page'!$F$33,"000"),TEXT('Front Page'!$F$31,"000"),"-",LEFT('Front Page'!$R$53,5),"-",LEFT(D299,1),AJ299, "-",TEXT(B299,"000")))</f>
        <v/>
      </c>
      <c r="B299" s="12" t="str">
        <f>IFERROR(IF(E299="","",MAX(B$17:B298)+1),"")</f>
        <v/>
      </c>
      <c r="C299" s="13"/>
      <c r="D299" s="29" t="str">
        <f t="shared" si="20"/>
        <v>None</v>
      </c>
      <c r="E299" s="29" t="str">
        <f t="shared" si="21"/>
        <v/>
      </c>
      <c r="F299" s="29" t="str">
        <f t="shared" si="22"/>
        <v/>
      </c>
      <c r="G299" s="363"/>
      <c r="H299" s="364"/>
      <c r="I299" s="325" t="str">
        <f t="shared" si="23"/>
        <v>No</v>
      </c>
      <c r="J299" s="314">
        <v>0</v>
      </c>
      <c r="K299" s="312">
        <v>0</v>
      </c>
      <c r="L299" s="312">
        <v>0</v>
      </c>
      <c r="M299" s="312">
        <v>0</v>
      </c>
      <c r="N299" s="312">
        <v>0</v>
      </c>
      <c r="O299" s="312">
        <v>0</v>
      </c>
      <c r="P299" s="312">
        <v>0</v>
      </c>
      <c r="Q299" s="312">
        <v>0</v>
      </c>
      <c r="R299" s="312">
        <v>0</v>
      </c>
      <c r="S299" s="312">
        <v>0</v>
      </c>
      <c r="T299" s="312">
        <v>0</v>
      </c>
      <c r="U299" s="312">
        <v>0</v>
      </c>
      <c r="V299" s="313">
        <v>1</v>
      </c>
      <c r="W299" s="313">
        <v>1</v>
      </c>
      <c r="X299" s="312">
        <v>0</v>
      </c>
      <c r="Y299" s="312">
        <v>0</v>
      </c>
      <c r="Z299" s="312">
        <v>0</v>
      </c>
      <c r="AA299" s="14">
        <v>0</v>
      </c>
      <c r="AB299" s="317"/>
      <c r="AC299" s="15" t="str">
        <f t="shared" si="415"/>
        <v/>
      </c>
      <c r="AD299" s="15" t="str">
        <f t="shared" si="416"/>
        <v/>
      </c>
      <c r="AE299" s="16" t="str">
        <f t="shared" si="417"/>
        <v>0 - 0</v>
      </c>
      <c r="AF299" s="20" t="str">
        <f t="shared" si="495"/>
        <v>Not an offer</v>
      </c>
      <c r="AG299" s="276" t="str">
        <f t="shared" si="444"/>
        <v>Not an Offer</v>
      </c>
      <c r="AH299" s="150"/>
      <c r="AI299" s="254">
        <v>283</v>
      </c>
      <c r="AJ299" s="149" t="str">
        <f t="shared" si="445"/>
        <v>00-TAG</v>
      </c>
      <c r="AK299" s="254" t="b">
        <f t="shared" ref="AK299:AK316" si="498">IF(BV299&lt;&gt;"",(BV299-BU299+1)&lt;&gt;COUNTIF(X299:AA299,"&gt;0"))</f>
        <v>0</v>
      </c>
      <c r="AL299" s="254">
        <f t="shared" si="418"/>
        <v>0</v>
      </c>
      <c r="AM299" s="254">
        <f t="shared" si="446"/>
        <v>0</v>
      </c>
      <c r="AN299" s="288">
        <f t="shared" si="419"/>
        <v>0</v>
      </c>
      <c r="AO299" s="288">
        <f>IF(AND($BU299=$BV299,BU299=AO$13),$J299&amp;$K299&amp;$L299&amp;$M299&amp;$N299&amp;$O299&amp;$P299&amp;$Q299&amp;$R299&amp;$S299&amp;$T299&amp;$U299,IFERROR(MATCH($AN299,AO$17:AO298,0),-1000))</f>
        <v>1</v>
      </c>
      <c r="AP299" s="288">
        <f>IF(AND($BU299=$BV299,BV299=AP$13),$J299&amp;$K299&amp;$L299&amp;$M299&amp;$N299&amp;$O299&amp;$P299&amp;$Q299&amp;$R299&amp;$S299&amp;$T299&amp;$U299,IFERROR(MATCH($AN299,AP$17:AP298,0),-1000))</f>
        <v>1</v>
      </c>
      <c r="AQ299" s="288">
        <f>IF(AND($BU299=$BV299,BW299=AQ$13),$J299&amp;$K299&amp;$L299&amp;$M299&amp;$N299&amp;$O299&amp;$P299&amp;$Q299&amp;$R299&amp;$S299&amp;$T299&amp;$U299,IFERROR(MATCH($AN299,AQ$17:AQ298,0),-1000))</f>
        <v>1</v>
      </c>
      <c r="AR299" s="288">
        <f>IF(AND($BU299=$BV299,BX299=AR$13),$J299&amp;$K299&amp;$L299&amp;$M299&amp;$N299&amp;$O299&amp;$P299&amp;$Q299&amp;$R299&amp;$S299&amp;$T299&amp;$U299,IFERROR(MATCH($AN299,AR$17:AR298,0),-1000))</f>
        <v>1</v>
      </c>
      <c r="AS299" s="254">
        <f t="shared" si="311"/>
        <v>0</v>
      </c>
      <c r="AT299" s="261" t="str">
        <f t="shared" si="420"/>
        <v/>
      </c>
      <c r="AU299" s="254" t="str">
        <f t="shared" si="421"/>
        <v/>
      </c>
      <c r="AV299" s="254" t="str">
        <f t="shared" si="422"/>
        <v/>
      </c>
      <c r="AW299" s="254" t="str">
        <f t="shared" si="423"/>
        <v/>
      </c>
      <c r="AX299" s="254" t="str">
        <f t="shared" si="424"/>
        <v/>
      </c>
      <c r="AY299" s="254" t="str">
        <f t="shared" si="425"/>
        <v/>
      </c>
      <c r="AZ299" s="254" t="str">
        <f t="shared" si="426"/>
        <v/>
      </c>
      <c r="BA299" s="254" t="str">
        <f t="shared" si="427"/>
        <v/>
      </c>
      <c r="BB299" s="254" t="str">
        <f t="shared" si="428"/>
        <v/>
      </c>
      <c r="BC299" s="254" t="str">
        <f t="shared" si="429"/>
        <v/>
      </c>
      <c r="BD299" s="254" t="str">
        <f t="shared" si="430"/>
        <v/>
      </c>
      <c r="BE299" s="262" t="str">
        <f t="shared" si="431"/>
        <v/>
      </c>
      <c r="BF299" s="263" t="str">
        <f t="shared" si="432"/>
        <v/>
      </c>
      <c r="BG299" s="254" t="str">
        <f t="shared" si="433"/>
        <v/>
      </c>
      <c r="BH299" s="254" t="str">
        <f t="shared" si="434"/>
        <v/>
      </c>
      <c r="BI299" s="254" t="str">
        <f t="shared" si="435"/>
        <v/>
      </c>
      <c r="BJ299" s="254" t="str">
        <f t="shared" si="436"/>
        <v/>
      </c>
      <c r="BK299" s="254" t="str">
        <f t="shared" si="437"/>
        <v/>
      </c>
      <c r="BL299" s="254" t="str">
        <f t="shared" si="438"/>
        <v/>
      </c>
      <c r="BM299" s="254" t="str">
        <f t="shared" si="439"/>
        <v/>
      </c>
      <c r="BN299" s="254" t="str">
        <f t="shared" si="440"/>
        <v/>
      </c>
      <c r="BO299" s="254" t="str">
        <f t="shared" si="441"/>
        <v/>
      </c>
      <c r="BP299" s="254" t="str">
        <f t="shared" si="442"/>
        <v/>
      </c>
      <c r="BQ299" s="264" t="str">
        <f t="shared" si="443"/>
        <v/>
      </c>
      <c r="BR299" s="261" t="str">
        <f t="shared" si="56"/>
        <v/>
      </c>
      <c r="BS299" s="254" t="str">
        <f t="shared" si="57"/>
        <v/>
      </c>
      <c r="BT299" s="254" t="str">
        <f t="shared" si="496"/>
        <v/>
      </c>
      <c r="BU299" s="265" t="str">
        <f t="shared" si="313"/>
        <v/>
      </c>
      <c r="BV299" s="263" t="str">
        <f t="shared" si="58"/>
        <v/>
      </c>
      <c r="BW299" s="254" t="str">
        <f t="shared" si="497"/>
        <v/>
      </c>
      <c r="BX299" s="254" t="str">
        <f t="shared" si="315"/>
        <v/>
      </c>
      <c r="BY299" s="264" t="str">
        <f t="shared" si="59"/>
        <v/>
      </c>
      <c r="BZ299" s="254" t="str">
        <f t="shared" si="60"/>
        <v/>
      </c>
      <c r="CA299" s="254">
        <f t="shared" si="447"/>
        <v>0</v>
      </c>
      <c r="CB299" s="254">
        <f t="shared" si="448"/>
        <v>0</v>
      </c>
      <c r="CC299" s="254">
        <f t="shared" si="449"/>
        <v>0</v>
      </c>
      <c r="CD299" s="254">
        <f t="shared" si="450"/>
        <v>0</v>
      </c>
      <c r="CE299" s="254">
        <f t="shared" si="451"/>
        <v>0</v>
      </c>
      <c r="CF299" s="254">
        <f t="shared" si="452"/>
        <v>0</v>
      </c>
      <c r="CG299" s="254">
        <f t="shared" si="453"/>
        <v>0</v>
      </c>
      <c r="CH299" s="254">
        <f t="shared" si="454"/>
        <v>0</v>
      </c>
      <c r="CI299" s="254">
        <f t="shared" si="455"/>
        <v>0</v>
      </c>
      <c r="CJ299" s="254">
        <f t="shared" si="456"/>
        <v>0</v>
      </c>
      <c r="CK299" s="254">
        <f t="shared" si="457"/>
        <v>0</v>
      </c>
      <c r="CL299" s="254">
        <f t="shared" si="458"/>
        <v>0</v>
      </c>
      <c r="CM299" s="254">
        <f t="shared" si="459"/>
        <v>0</v>
      </c>
      <c r="CN299" s="254">
        <f t="shared" si="460"/>
        <v>0</v>
      </c>
      <c r="CO299" s="254">
        <f t="shared" si="461"/>
        <v>0</v>
      </c>
      <c r="CP299" s="254">
        <f t="shared" si="462"/>
        <v>0</v>
      </c>
      <c r="CQ299" s="254">
        <f t="shared" si="463"/>
        <v>0</v>
      </c>
      <c r="CR299" s="254">
        <f t="shared" si="464"/>
        <v>0</v>
      </c>
      <c r="CS299" s="254">
        <f t="shared" si="465"/>
        <v>0</v>
      </c>
      <c r="CT299" s="254">
        <f t="shared" si="466"/>
        <v>0</v>
      </c>
      <c r="CU299" s="254">
        <f t="shared" si="467"/>
        <v>0</v>
      </c>
      <c r="CV299" s="254">
        <f t="shared" si="468"/>
        <v>0</v>
      </c>
      <c r="CW299" s="254">
        <f t="shared" si="469"/>
        <v>0</v>
      </c>
      <c r="CX299" s="254">
        <f t="shared" si="470"/>
        <v>0</v>
      </c>
      <c r="CY299" s="254">
        <f t="shared" si="471"/>
        <v>0</v>
      </c>
      <c r="CZ299" s="254">
        <f t="shared" si="472"/>
        <v>0</v>
      </c>
      <c r="DA299" s="254">
        <f t="shared" si="473"/>
        <v>0</v>
      </c>
      <c r="DB299" s="254">
        <f t="shared" si="474"/>
        <v>0</v>
      </c>
      <c r="DC299" s="254">
        <f t="shared" si="475"/>
        <v>0</v>
      </c>
      <c r="DD299" s="254">
        <f t="shared" si="476"/>
        <v>0</v>
      </c>
      <c r="DE299" s="254">
        <f t="shared" si="477"/>
        <v>0</v>
      </c>
      <c r="DF299" s="254">
        <f t="shared" si="478"/>
        <v>0</v>
      </c>
      <c r="DG299" s="254">
        <f t="shared" si="479"/>
        <v>0</v>
      </c>
      <c r="DH299" s="254">
        <f t="shared" si="480"/>
        <v>0</v>
      </c>
      <c r="DI299" s="254">
        <f t="shared" si="481"/>
        <v>0</v>
      </c>
      <c r="DJ299" s="254">
        <f t="shared" si="482"/>
        <v>0</v>
      </c>
      <c r="DK299" s="254">
        <f t="shared" si="483"/>
        <v>0</v>
      </c>
      <c r="DL299" s="254">
        <f t="shared" si="484"/>
        <v>0</v>
      </c>
      <c r="DM299" s="254">
        <f t="shared" si="485"/>
        <v>0</v>
      </c>
      <c r="DN299" s="254">
        <f t="shared" si="486"/>
        <v>0</v>
      </c>
      <c r="DO299" s="254">
        <f t="shared" si="487"/>
        <v>0</v>
      </c>
      <c r="DP299" s="254">
        <f t="shared" si="488"/>
        <v>0</v>
      </c>
      <c r="DQ299" s="254">
        <f t="shared" si="489"/>
        <v>0</v>
      </c>
      <c r="DR299" s="254">
        <f t="shared" si="490"/>
        <v>0</v>
      </c>
      <c r="DS299" s="254">
        <f t="shared" si="491"/>
        <v>0</v>
      </c>
      <c r="DT299" s="254">
        <f t="shared" si="492"/>
        <v>0</v>
      </c>
      <c r="DU299" s="254">
        <f t="shared" si="493"/>
        <v>0</v>
      </c>
      <c r="DV299" s="254">
        <f t="shared" si="494"/>
        <v>0</v>
      </c>
    </row>
    <row r="300" spans="1:126" ht="24" customHeight="1">
      <c r="A300" s="11" t="str">
        <f ca="1">IF(AG300&lt;&gt;"OK","",CONCATENATE(TEXT('Front Page'!$F$33,"000"),TEXT('Front Page'!$F$31,"000"),"-",LEFT('Front Page'!$R$53,5),"-",LEFT(D300,1),AJ300, "-",TEXT(B300,"000")))</f>
        <v/>
      </c>
      <c r="B300" s="12" t="str">
        <f>IFERROR(IF(E300="","",MAX(B$17:B299)+1),"")</f>
        <v/>
      </c>
      <c r="C300" s="13"/>
      <c r="D300" s="29" t="str">
        <f t="shared" si="20"/>
        <v>None</v>
      </c>
      <c r="E300" s="29" t="str">
        <f t="shared" si="21"/>
        <v/>
      </c>
      <c r="F300" s="29" t="str">
        <f t="shared" si="22"/>
        <v/>
      </c>
      <c r="G300" s="363"/>
      <c r="H300" s="364"/>
      <c r="I300" s="325" t="str">
        <f t="shared" si="23"/>
        <v>No</v>
      </c>
      <c r="J300" s="314">
        <v>0</v>
      </c>
      <c r="K300" s="312">
        <v>0</v>
      </c>
      <c r="L300" s="312">
        <v>0</v>
      </c>
      <c r="M300" s="312">
        <v>0</v>
      </c>
      <c r="N300" s="312">
        <v>0</v>
      </c>
      <c r="O300" s="312">
        <v>0</v>
      </c>
      <c r="P300" s="312">
        <v>0</v>
      </c>
      <c r="Q300" s="312">
        <v>0</v>
      </c>
      <c r="R300" s="312">
        <v>0</v>
      </c>
      <c r="S300" s="312">
        <v>0</v>
      </c>
      <c r="T300" s="312">
        <v>0</v>
      </c>
      <c r="U300" s="312">
        <v>0</v>
      </c>
      <c r="V300" s="313">
        <v>1</v>
      </c>
      <c r="W300" s="313">
        <v>1</v>
      </c>
      <c r="X300" s="312">
        <v>0</v>
      </c>
      <c r="Y300" s="312">
        <v>0</v>
      </c>
      <c r="Z300" s="312">
        <v>0</v>
      </c>
      <c r="AA300" s="14">
        <v>0</v>
      </c>
      <c r="AB300" s="317"/>
      <c r="AC300" s="15" t="str">
        <f t="shared" si="415"/>
        <v/>
      </c>
      <c r="AD300" s="15" t="str">
        <f t="shared" si="416"/>
        <v/>
      </c>
      <c r="AE300" s="16" t="str">
        <f t="shared" si="417"/>
        <v>0 - 0</v>
      </c>
      <c r="AF300" s="20" t="str">
        <f t="shared" si="495"/>
        <v>Not an offer</v>
      </c>
      <c r="AG300" s="276" t="str">
        <f t="shared" si="444"/>
        <v>Not an Offer</v>
      </c>
      <c r="AH300" s="150"/>
      <c r="AI300" s="254">
        <v>284</v>
      </c>
      <c r="AJ300" s="149" t="str">
        <f t="shared" si="445"/>
        <v>00-TAG</v>
      </c>
      <c r="AK300" s="254" t="b">
        <f t="shared" si="498"/>
        <v>0</v>
      </c>
      <c r="AL300" s="254">
        <f t="shared" si="418"/>
        <v>0</v>
      </c>
      <c r="AM300" s="254">
        <f t="shared" si="446"/>
        <v>0</v>
      </c>
      <c r="AN300" s="288">
        <f t="shared" si="419"/>
        <v>0</v>
      </c>
      <c r="AO300" s="288">
        <f>IF(AND($BU300=$BV300,BU300=AO$13),$J300&amp;$K300&amp;$L300&amp;$M300&amp;$N300&amp;$O300&amp;$P300&amp;$Q300&amp;$R300&amp;$S300&amp;$T300&amp;$U300,IFERROR(MATCH($AN300,AO$17:AO299,0),-1000))</f>
        <v>1</v>
      </c>
      <c r="AP300" s="288">
        <f>IF(AND($BU300=$BV300,BV300=AP$13),$J300&amp;$K300&amp;$L300&amp;$M300&amp;$N300&amp;$O300&amp;$P300&amp;$Q300&amp;$R300&amp;$S300&amp;$T300&amp;$U300,IFERROR(MATCH($AN300,AP$17:AP299,0),-1000))</f>
        <v>1</v>
      </c>
      <c r="AQ300" s="288">
        <f>IF(AND($BU300=$BV300,BW300=AQ$13),$J300&amp;$K300&amp;$L300&amp;$M300&amp;$N300&amp;$O300&amp;$P300&amp;$Q300&amp;$R300&amp;$S300&amp;$T300&amp;$U300,IFERROR(MATCH($AN300,AQ$17:AQ299,0),-1000))</f>
        <v>1</v>
      </c>
      <c r="AR300" s="288">
        <f>IF(AND($BU300=$BV300,BX300=AR$13),$J300&amp;$K300&amp;$L300&amp;$M300&amp;$N300&amp;$O300&amp;$P300&amp;$Q300&amp;$R300&amp;$S300&amp;$T300&amp;$U300,IFERROR(MATCH($AN300,AR$17:AR299,0),-1000))</f>
        <v>1</v>
      </c>
      <c r="AS300" s="254">
        <f t="shared" si="311"/>
        <v>0</v>
      </c>
      <c r="AT300" s="261" t="str">
        <f t="shared" si="420"/>
        <v/>
      </c>
      <c r="AU300" s="254" t="str">
        <f t="shared" si="421"/>
        <v/>
      </c>
      <c r="AV300" s="254" t="str">
        <f t="shared" si="422"/>
        <v/>
      </c>
      <c r="AW300" s="254" t="str">
        <f t="shared" si="423"/>
        <v/>
      </c>
      <c r="AX300" s="254" t="str">
        <f t="shared" si="424"/>
        <v/>
      </c>
      <c r="AY300" s="254" t="str">
        <f t="shared" si="425"/>
        <v/>
      </c>
      <c r="AZ300" s="254" t="str">
        <f t="shared" si="426"/>
        <v/>
      </c>
      <c r="BA300" s="254" t="str">
        <f t="shared" si="427"/>
        <v/>
      </c>
      <c r="BB300" s="254" t="str">
        <f t="shared" si="428"/>
        <v/>
      </c>
      <c r="BC300" s="254" t="str">
        <f t="shared" si="429"/>
        <v/>
      </c>
      <c r="BD300" s="254" t="str">
        <f t="shared" si="430"/>
        <v/>
      </c>
      <c r="BE300" s="262" t="str">
        <f t="shared" si="431"/>
        <v/>
      </c>
      <c r="BF300" s="263" t="str">
        <f t="shared" si="432"/>
        <v/>
      </c>
      <c r="BG300" s="254" t="str">
        <f t="shared" si="433"/>
        <v/>
      </c>
      <c r="BH300" s="254" t="str">
        <f t="shared" si="434"/>
        <v/>
      </c>
      <c r="BI300" s="254" t="str">
        <f t="shared" si="435"/>
        <v/>
      </c>
      <c r="BJ300" s="254" t="str">
        <f t="shared" si="436"/>
        <v/>
      </c>
      <c r="BK300" s="254" t="str">
        <f t="shared" si="437"/>
        <v/>
      </c>
      <c r="BL300" s="254" t="str">
        <f t="shared" si="438"/>
        <v/>
      </c>
      <c r="BM300" s="254" t="str">
        <f t="shared" si="439"/>
        <v/>
      </c>
      <c r="BN300" s="254" t="str">
        <f t="shared" si="440"/>
        <v/>
      </c>
      <c r="BO300" s="254" t="str">
        <f t="shared" si="441"/>
        <v/>
      </c>
      <c r="BP300" s="254" t="str">
        <f t="shared" si="442"/>
        <v/>
      </c>
      <c r="BQ300" s="264" t="str">
        <f t="shared" si="443"/>
        <v/>
      </c>
      <c r="BR300" s="261" t="str">
        <f t="shared" si="56"/>
        <v/>
      </c>
      <c r="BS300" s="254" t="str">
        <f t="shared" si="57"/>
        <v/>
      </c>
      <c r="BT300" s="254" t="str">
        <f t="shared" si="496"/>
        <v/>
      </c>
      <c r="BU300" s="265" t="str">
        <f t="shared" si="313"/>
        <v/>
      </c>
      <c r="BV300" s="263" t="str">
        <f t="shared" si="58"/>
        <v/>
      </c>
      <c r="BW300" s="254" t="str">
        <f t="shared" si="497"/>
        <v/>
      </c>
      <c r="BX300" s="254" t="str">
        <f t="shared" si="315"/>
        <v/>
      </c>
      <c r="BY300" s="264" t="str">
        <f t="shared" si="59"/>
        <v/>
      </c>
      <c r="BZ300" s="254" t="str">
        <f t="shared" si="60"/>
        <v/>
      </c>
      <c r="CA300" s="254">
        <f t="shared" si="447"/>
        <v>0</v>
      </c>
      <c r="CB300" s="254">
        <f t="shared" si="448"/>
        <v>0</v>
      </c>
      <c r="CC300" s="254">
        <f t="shared" si="449"/>
        <v>0</v>
      </c>
      <c r="CD300" s="254">
        <f t="shared" si="450"/>
        <v>0</v>
      </c>
      <c r="CE300" s="254">
        <f t="shared" si="451"/>
        <v>0</v>
      </c>
      <c r="CF300" s="254">
        <f t="shared" si="452"/>
        <v>0</v>
      </c>
      <c r="CG300" s="254">
        <f t="shared" si="453"/>
        <v>0</v>
      </c>
      <c r="CH300" s="254">
        <f t="shared" si="454"/>
        <v>0</v>
      </c>
      <c r="CI300" s="254">
        <f t="shared" si="455"/>
        <v>0</v>
      </c>
      <c r="CJ300" s="254">
        <f t="shared" si="456"/>
        <v>0</v>
      </c>
      <c r="CK300" s="254">
        <f t="shared" si="457"/>
        <v>0</v>
      </c>
      <c r="CL300" s="254">
        <f t="shared" si="458"/>
        <v>0</v>
      </c>
      <c r="CM300" s="254">
        <f t="shared" si="459"/>
        <v>0</v>
      </c>
      <c r="CN300" s="254">
        <f t="shared" si="460"/>
        <v>0</v>
      </c>
      <c r="CO300" s="254">
        <f t="shared" si="461"/>
        <v>0</v>
      </c>
      <c r="CP300" s="254">
        <f t="shared" si="462"/>
        <v>0</v>
      </c>
      <c r="CQ300" s="254">
        <f t="shared" si="463"/>
        <v>0</v>
      </c>
      <c r="CR300" s="254">
        <f t="shared" si="464"/>
        <v>0</v>
      </c>
      <c r="CS300" s="254">
        <f t="shared" si="465"/>
        <v>0</v>
      </c>
      <c r="CT300" s="254">
        <f t="shared" si="466"/>
        <v>0</v>
      </c>
      <c r="CU300" s="254">
        <f t="shared" si="467"/>
        <v>0</v>
      </c>
      <c r="CV300" s="254">
        <f t="shared" si="468"/>
        <v>0</v>
      </c>
      <c r="CW300" s="254">
        <f t="shared" si="469"/>
        <v>0</v>
      </c>
      <c r="CX300" s="254">
        <f t="shared" si="470"/>
        <v>0</v>
      </c>
      <c r="CY300" s="254">
        <f t="shared" si="471"/>
        <v>0</v>
      </c>
      <c r="CZ300" s="254">
        <f t="shared" si="472"/>
        <v>0</v>
      </c>
      <c r="DA300" s="254">
        <f t="shared" si="473"/>
        <v>0</v>
      </c>
      <c r="DB300" s="254">
        <f t="shared" si="474"/>
        <v>0</v>
      </c>
      <c r="DC300" s="254">
        <f t="shared" si="475"/>
        <v>0</v>
      </c>
      <c r="DD300" s="254">
        <f t="shared" si="476"/>
        <v>0</v>
      </c>
      <c r="DE300" s="254">
        <f t="shared" si="477"/>
        <v>0</v>
      </c>
      <c r="DF300" s="254">
        <f t="shared" si="478"/>
        <v>0</v>
      </c>
      <c r="DG300" s="254">
        <f t="shared" si="479"/>
        <v>0</v>
      </c>
      <c r="DH300" s="254">
        <f t="shared" si="480"/>
        <v>0</v>
      </c>
      <c r="DI300" s="254">
        <f t="shared" si="481"/>
        <v>0</v>
      </c>
      <c r="DJ300" s="254">
        <f t="shared" si="482"/>
        <v>0</v>
      </c>
      <c r="DK300" s="254">
        <f t="shared" si="483"/>
        <v>0</v>
      </c>
      <c r="DL300" s="254">
        <f t="shared" si="484"/>
        <v>0</v>
      </c>
      <c r="DM300" s="254">
        <f t="shared" si="485"/>
        <v>0</v>
      </c>
      <c r="DN300" s="254">
        <f t="shared" si="486"/>
        <v>0</v>
      </c>
      <c r="DO300" s="254">
        <f t="shared" si="487"/>
        <v>0</v>
      </c>
      <c r="DP300" s="254">
        <f t="shared" si="488"/>
        <v>0</v>
      </c>
      <c r="DQ300" s="254">
        <f t="shared" si="489"/>
        <v>0</v>
      </c>
      <c r="DR300" s="254">
        <f t="shared" si="490"/>
        <v>0</v>
      </c>
      <c r="DS300" s="254">
        <f t="shared" si="491"/>
        <v>0</v>
      </c>
      <c r="DT300" s="254">
        <f t="shared" si="492"/>
        <v>0</v>
      </c>
      <c r="DU300" s="254">
        <f t="shared" si="493"/>
        <v>0</v>
      </c>
      <c r="DV300" s="254">
        <f t="shared" si="494"/>
        <v>0</v>
      </c>
    </row>
    <row r="301" spans="1:126" ht="24" customHeight="1">
      <c r="A301" s="11" t="str">
        <f ca="1">IF(AG301&lt;&gt;"OK","",CONCATENATE(TEXT('Front Page'!$F$33,"000"),TEXT('Front Page'!$F$31,"000"),"-",LEFT('Front Page'!$R$53,5),"-",LEFT(D301,1),AJ301, "-",TEXT(B301,"000")))</f>
        <v/>
      </c>
      <c r="B301" s="12" t="str">
        <f>IFERROR(IF(E301="","",MAX(B$17:B300)+1),"")</f>
        <v/>
      </c>
      <c r="C301" s="13"/>
      <c r="D301" s="29" t="str">
        <f t="shared" si="20"/>
        <v>None</v>
      </c>
      <c r="E301" s="29" t="str">
        <f t="shared" si="21"/>
        <v/>
      </c>
      <c r="F301" s="29" t="str">
        <f t="shared" si="22"/>
        <v/>
      </c>
      <c r="G301" s="363"/>
      <c r="H301" s="364"/>
      <c r="I301" s="325" t="str">
        <f t="shared" si="23"/>
        <v>No</v>
      </c>
      <c r="J301" s="314">
        <v>0</v>
      </c>
      <c r="K301" s="312">
        <v>0</v>
      </c>
      <c r="L301" s="312">
        <v>0</v>
      </c>
      <c r="M301" s="312">
        <v>0</v>
      </c>
      <c r="N301" s="312">
        <v>0</v>
      </c>
      <c r="O301" s="312">
        <v>0</v>
      </c>
      <c r="P301" s="312">
        <v>0</v>
      </c>
      <c r="Q301" s="312">
        <v>0</v>
      </c>
      <c r="R301" s="312">
        <v>0</v>
      </c>
      <c r="S301" s="312">
        <v>0</v>
      </c>
      <c r="T301" s="312">
        <v>0</v>
      </c>
      <c r="U301" s="312">
        <v>0</v>
      </c>
      <c r="V301" s="313">
        <v>1</v>
      </c>
      <c r="W301" s="313">
        <v>1</v>
      </c>
      <c r="X301" s="312">
        <v>0</v>
      </c>
      <c r="Y301" s="312">
        <v>0</v>
      </c>
      <c r="Z301" s="312">
        <v>0</v>
      </c>
      <c r="AA301" s="14">
        <v>0</v>
      </c>
      <c r="AB301" s="317"/>
      <c r="AC301" s="15" t="str">
        <f t="shared" si="415"/>
        <v/>
      </c>
      <c r="AD301" s="15" t="str">
        <f t="shared" si="416"/>
        <v/>
      </c>
      <c r="AE301" s="16" t="str">
        <f t="shared" si="417"/>
        <v>0 - 0</v>
      </c>
      <c r="AF301" s="20" t="str">
        <f t="shared" si="495"/>
        <v>Not an offer</v>
      </c>
      <c r="AG301" s="276" t="str">
        <f t="shared" si="444"/>
        <v>Not an Offer</v>
      </c>
      <c r="AH301" s="150"/>
      <c r="AI301" s="254">
        <v>285</v>
      </c>
      <c r="AJ301" s="149" t="str">
        <f t="shared" si="445"/>
        <v>00-TAG</v>
      </c>
      <c r="AK301" s="254" t="b">
        <f t="shared" si="498"/>
        <v>0</v>
      </c>
      <c r="AL301" s="254">
        <f t="shared" si="418"/>
        <v>0</v>
      </c>
      <c r="AM301" s="254">
        <f t="shared" si="446"/>
        <v>0</v>
      </c>
      <c r="AN301" s="288">
        <f t="shared" si="419"/>
        <v>0</v>
      </c>
      <c r="AO301" s="288">
        <f>IF(AND($BU301=$BV301,BU301=AO$13),$J301&amp;$K301&amp;$L301&amp;$M301&amp;$N301&amp;$O301&amp;$P301&amp;$Q301&amp;$R301&amp;$S301&amp;$T301&amp;$U301,IFERROR(MATCH($AN301,AO$17:AO300,0),-1000))</f>
        <v>1</v>
      </c>
      <c r="AP301" s="288">
        <f>IF(AND($BU301=$BV301,BV301=AP$13),$J301&amp;$K301&amp;$L301&amp;$M301&amp;$N301&amp;$O301&amp;$P301&amp;$Q301&amp;$R301&amp;$S301&amp;$T301&amp;$U301,IFERROR(MATCH($AN301,AP$17:AP300,0),-1000))</f>
        <v>1</v>
      </c>
      <c r="AQ301" s="288">
        <f>IF(AND($BU301=$BV301,BW301=AQ$13),$J301&amp;$K301&amp;$L301&amp;$M301&amp;$N301&amp;$O301&amp;$P301&amp;$Q301&amp;$R301&amp;$S301&amp;$T301&amp;$U301,IFERROR(MATCH($AN301,AQ$17:AQ300,0),-1000))</f>
        <v>1</v>
      </c>
      <c r="AR301" s="288">
        <f>IF(AND($BU301=$BV301,BX301=AR$13),$J301&amp;$K301&amp;$L301&amp;$M301&amp;$N301&amp;$O301&amp;$P301&amp;$Q301&amp;$R301&amp;$S301&amp;$T301&amp;$U301,IFERROR(MATCH($AN301,AR$17:AR300,0),-1000))</f>
        <v>1</v>
      </c>
      <c r="AS301" s="254">
        <f t="shared" si="311"/>
        <v>0</v>
      </c>
      <c r="AT301" s="261" t="str">
        <f t="shared" si="420"/>
        <v/>
      </c>
      <c r="AU301" s="254" t="str">
        <f t="shared" si="421"/>
        <v/>
      </c>
      <c r="AV301" s="254" t="str">
        <f t="shared" si="422"/>
        <v/>
      </c>
      <c r="AW301" s="254" t="str">
        <f t="shared" si="423"/>
        <v/>
      </c>
      <c r="AX301" s="254" t="str">
        <f t="shared" si="424"/>
        <v/>
      </c>
      <c r="AY301" s="254" t="str">
        <f t="shared" si="425"/>
        <v/>
      </c>
      <c r="AZ301" s="254" t="str">
        <f t="shared" si="426"/>
        <v/>
      </c>
      <c r="BA301" s="254" t="str">
        <f t="shared" si="427"/>
        <v/>
      </c>
      <c r="BB301" s="254" t="str">
        <f t="shared" si="428"/>
        <v/>
      </c>
      <c r="BC301" s="254" t="str">
        <f t="shared" si="429"/>
        <v/>
      </c>
      <c r="BD301" s="254" t="str">
        <f t="shared" si="430"/>
        <v/>
      </c>
      <c r="BE301" s="262" t="str">
        <f t="shared" si="431"/>
        <v/>
      </c>
      <c r="BF301" s="263" t="str">
        <f t="shared" si="432"/>
        <v/>
      </c>
      <c r="BG301" s="254" t="str">
        <f t="shared" si="433"/>
        <v/>
      </c>
      <c r="BH301" s="254" t="str">
        <f t="shared" si="434"/>
        <v/>
      </c>
      <c r="BI301" s="254" t="str">
        <f t="shared" si="435"/>
        <v/>
      </c>
      <c r="BJ301" s="254" t="str">
        <f t="shared" si="436"/>
        <v/>
      </c>
      <c r="BK301" s="254" t="str">
        <f t="shared" si="437"/>
        <v/>
      </c>
      <c r="BL301" s="254" t="str">
        <f t="shared" si="438"/>
        <v/>
      </c>
      <c r="BM301" s="254" t="str">
        <f t="shared" si="439"/>
        <v/>
      </c>
      <c r="BN301" s="254" t="str">
        <f t="shared" si="440"/>
        <v/>
      </c>
      <c r="BO301" s="254" t="str">
        <f t="shared" si="441"/>
        <v/>
      </c>
      <c r="BP301" s="254" t="str">
        <f t="shared" si="442"/>
        <v/>
      </c>
      <c r="BQ301" s="264" t="str">
        <f t="shared" si="443"/>
        <v/>
      </c>
      <c r="BR301" s="261" t="str">
        <f t="shared" si="56"/>
        <v/>
      </c>
      <c r="BS301" s="254" t="str">
        <f t="shared" si="57"/>
        <v/>
      </c>
      <c r="BT301" s="254" t="str">
        <f t="shared" si="496"/>
        <v/>
      </c>
      <c r="BU301" s="265" t="str">
        <f t="shared" si="313"/>
        <v/>
      </c>
      <c r="BV301" s="263" t="str">
        <f t="shared" si="58"/>
        <v/>
      </c>
      <c r="BW301" s="254" t="str">
        <f t="shared" si="497"/>
        <v/>
      </c>
      <c r="BX301" s="254" t="str">
        <f t="shared" si="315"/>
        <v/>
      </c>
      <c r="BY301" s="264" t="str">
        <f t="shared" si="59"/>
        <v/>
      </c>
      <c r="BZ301" s="254" t="str">
        <f t="shared" si="60"/>
        <v/>
      </c>
      <c r="CA301" s="254">
        <f t="shared" si="447"/>
        <v>0</v>
      </c>
      <c r="CB301" s="254">
        <f t="shared" si="448"/>
        <v>0</v>
      </c>
      <c r="CC301" s="254">
        <f t="shared" si="449"/>
        <v>0</v>
      </c>
      <c r="CD301" s="254">
        <f t="shared" si="450"/>
        <v>0</v>
      </c>
      <c r="CE301" s="254">
        <f t="shared" si="451"/>
        <v>0</v>
      </c>
      <c r="CF301" s="254">
        <f t="shared" si="452"/>
        <v>0</v>
      </c>
      <c r="CG301" s="254">
        <f t="shared" si="453"/>
        <v>0</v>
      </c>
      <c r="CH301" s="254">
        <f t="shared" si="454"/>
        <v>0</v>
      </c>
      <c r="CI301" s="254">
        <f t="shared" si="455"/>
        <v>0</v>
      </c>
      <c r="CJ301" s="254">
        <f t="shared" si="456"/>
        <v>0</v>
      </c>
      <c r="CK301" s="254">
        <f t="shared" si="457"/>
        <v>0</v>
      </c>
      <c r="CL301" s="254">
        <f t="shared" si="458"/>
        <v>0</v>
      </c>
      <c r="CM301" s="254">
        <f t="shared" si="459"/>
        <v>0</v>
      </c>
      <c r="CN301" s="254">
        <f t="shared" si="460"/>
        <v>0</v>
      </c>
      <c r="CO301" s="254">
        <f t="shared" si="461"/>
        <v>0</v>
      </c>
      <c r="CP301" s="254">
        <f t="shared" si="462"/>
        <v>0</v>
      </c>
      <c r="CQ301" s="254">
        <f t="shared" si="463"/>
        <v>0</v>
      </c>
      <c r="CR301" s="254">
        <f t="shared" si="464"/>
        <v>0</v>
      </c>
      <c r="CS301" s="254">
        <f t="shared" si="465"/>
        <v>0</v>
      </c>
      <c r="CT301" s="254">
        <f t="shared" si="466"/>
        <v>0</v>
      </c>
      <c r="CU301" s="254">
        <f t="shared" si="467"/>
        <v>0</v>
      </c>
      <c r="CV301" s="254">
        <f t="shared" si="468"/>
        <v>0</v>
      </c>
      <c r="CW301" s="254">
        <f t="shared" si="469"/>
        <v>0</v>
      </c>
      <c r="CX301" s="254">
        <f t="shared" si="470"/>
        <v>0</v>
      </c>
      <c r="CY301" s="254">
        <f t="shared" si="471"/>
        <v>0</v>
      </c>
      <c r="CZ301" s="254">
        <f t="shared" si="472"/>
        <v>0</v>
      </c>
      <c r="DA301" s="254">
        <f t="shared" si="473"/>
        <v>0</v>
      </c>
      <c r="DB301" s="254">
        <f t="shared" si="474"/>
        <v>0</v>
      </c>
      <c r="DC301" s="254">
        <f t="shared" si="475"/>
        <v>0</v>
      </c>
      <c r="DD301" s="254">
        <f t="shared" si="476"/>
        <v>0</v>
      </c>
      <c r="DE301" s="254">
        <f t="shared" si="477"/>
        <v>0</v>
      </c>
      <c r="DF301" s="254">
        <f t="shared" si="478"/>
        <v>0</v>
      </c>
      <c r="DG301" s="254">
        <f t="shared" si="479"/>
        <v>0</v>
      </c>
      <c r="DH301" s="254">
        <f t="shared" si="480"/>
        <v>0</v>
      </c>
      <c r="DI301" s="254">
        <f t="shared" si="481"/>
        <v>0</v>
      </c>
      <c r="DJ301" s="254">
        <f t="shared" si="482"/>
        <v>0</v>
      </c>
      <c r="DK301" s="254">
        <f t="shared" si="483"/>
        <v>0</v>
      </c>
      <c r="DL301" s="254">
        <f t="shared" si="484"/>
        <v>0</v>
      </c>
      <c r="DM301" s="254">
        <f t="shared" si="485"/>
        <v>0</v>
      </c>
      <c r="DN301" s="254">
        <f t="shared" si="486"/>
        <v>0</v>
      </c>
      <c r="DO301" s="254">
        <f t="shared" si="487"/>
        <v>0</v>
      </c>
      <c r="DP301" s="254">
        <f t="shared" si="488"/>
        <v>0</v>
      </c>
      <c r="DQ301" s="254">
        <f t="shared" si="489"/>
        <v>0</v>
      </c>
      <c r="DR301" s="254">
        <f t="shared" si="490"/>
        <v>0</v>
      </c>
      <c r="DS301" s="254">
        <f t="shared" si="491"/>
        <v>0</v>
      </c>
      <c r="DT301" s="254">
        <f t="shared" si="492"/>
        <v>0</v>
      </c>
      <c r="DU301" s="254">
        <f t="shared" si="493"/>
        <v>0</v>
      </c>
      <c r="DV301" s="254">
        <f t="shared" si="494"/>
        <v>0</v>
      </c>
    </row>
    <row r="302" spans="1:126" ht="24" customHeight="1">
      <c r="A302" s="11" t="str">
        <f ca="1">IF(AG302&lt;&gt;"OK","",CONCATENATE(TEXT('Front Page'!$F$33,"000"),TEXT('Front Page'!$F$31,"000"),"-",LEFT('Front Page'!$R$53,5),"-",LEFT(D302,1),AJ302, "-",TEXT(B302,"000")))</f>
        <v/>
      </c>
      <c r="B302" s="12" t="str">
        <f>IFERROR(IF(E302="","",MAX(B$17:B301)+1),"")</f>
        <v/>
      </c>
      <c r="C302" s="13"/>
      <c r="D302" s="29" t="str">
        <f t="shared" si="20"/>
        <v>None</v>
      </c>
      <c r="E302" s="29" t="str">
        <f t="shared" si="21"/>
        <v/>
      </c>
      <c r="F302" s="29" t="str">
        <f t="shared" si="22"/>
        <v/>
      </c>
      <c r="G302" s="363"/>
      <c r="H302" s="364"/>
      <c r="I302" s="325" t="str">
        <f t="shared" si="23"/>
        <v>No</v>
      </c>
      <c r="J302" s="314">
        <v>0</v>
      </c>
      <c r="K302" s="312">
        <v>0</v>
      </c>
      <c r="L302" s="312">
        <v>0</v>
      </c>
      <c r="M302" s="312">
        <v>0</v>
      </c>
      <c r="N302" s="312">
        <v>0</v>
      </c>
      <c r="O302" s="312">
        <v>0</v>
      </c>
      <c r="P302" s="312">
        <v>0</v>
      </c>
      <c r="Q302" s="312">
        <v>0</v>
      </c>
      <c r="R302" s="312">
        <v>0</v>
      </c>
      <c r="S302" s="312">
        <v>0</v>
      </c>
      <c r="T302" s="312">
        <v>0</v>
      </c>
      <c r="U302" s="312">
        <v>0</v>
      </c>
      <c r="V302" s="313">
        <v>1</v>
      </c>
      <c r="W302" s="313">
        <v>1</v>
      </c>
      <c r="X302" s="312">
        <v>0</v>
      </c>
      <c r="Y302" s="312">
        <v>0</v>
      </c>
      <c r="Z302" s="312">
        <v>0</v>
      </c>
      <c r="AA302" s="14">
        <v>0</v>
      </c>
      <c r="AB302" s="317"/>
      <c r="AC302" s="15" t="str">
        <f t="shared" si="415"/>
        <v/>
      </c>
      <c r="AD302" s="15" t="str">
        <f t="shared" si="416"/>
        <v/>
      </c>
      <c r="AE302" s="16" t="str">
        <f t="shared" si="417"/>
        <v>0 - 0</v>
      </c>
      <c r="AF302" s="20" t="str">
        <f t="shared" si="495"/>
        <v>Not an offer</v>
      </c>
      <c r="AG302" s="276" t="str">
        <f t="shared" si="444"/>
        <v>Not an Offer</v>
      </c>
      <c r="AH302" s="150"/>
      <c r="AI302" s="254">
        <v>286</v>
      </c>
      <c r="AJ302" s="149" t="str">
        <f t="shared" si="445"/>
        <v>00-TAG</v>
      </c>
      <c r="AK302" s="254" t="b">
        <f t="shared" si="498"/>
        <v>0</v>
      </c>
      <c r="AL302" s="254">
        <f t="shared" si="418"/>
        <v>0</v>
      </c>
      <c r="AM302" s="254">
        <f t="shared" si="446"/>
        <v>0</v>
      </c>
      <c r="AN302" s="288">
        <f t="shared" si="419"/>
        <v>0</v>
      </c>
      <c r="AO302" s="288">
        <f>IF(AND($BU302=$BV302,BU302=AO$13),$J302&amp;$K302&amp;$L302&amp;$M302&amp;$N302&amp;$O302&amp;$P302&amp;$Q302&amp;$R302&amp;$S302&amp;$T302&amp;$U302,IFERROR(MATCH($AN302,AO$17:AO301,0),-1000))</f>
        <v>1</v>
      </c>
      <c r="AP302" s="288">
        <f>IF(AND($BU302=$BV302,BV302=AP$13),$J302&amp;$K302&amp;$L302&amp;$M302&amp;$N302&amp;$O302&amp;$P302&amp;$Q302&amp;$R302&amp;$S302&amp;$T302&amp;$U302,IFERROR(MATCH($AN302,AP$17:AP301,0),-1000))</f>
        <v>1</v>
      </c>
      <c r="AQ302" s="288">
        <f>IF(AND($BU302=$BV302,BW302=AQ$13),$J302&amp;$K302&amp;$L302&amp;$M302&amp;$N302&amp;$O302&amp;$P302&amp;$Q302&amp;$R302&amp;$S302&amp;$T302&amp;$U302,IFERROR(MATCH($AN302,AQ$17:AQ301,0),-1000))</f>
        <v>1</v>
      </c>
      <c r="AR302" s="288">
        <f>IF(AND($BU302=$BV302,BX302=AR$13),$J302&amp;$K302&amp;$L302&amp;$M302&amp;$N302&amp;$O302&amp;$P302&amp;$Q302&amp;$R302&amp;$S302&amp;$T302&amp;$U302,IFERROR(MATCH($AN302,AR$17:AR301,0),-1000))</f>
        <v>1</v>
      </c>
      <c r="AS302" s="254">
        <f t="shared" si="311"/>
        <v>0</v>
      </c>
      <c r="AT302" s="261" t="str">
        <f t="shared" si="420"/>
        <v/>
      </c>
      <c r="AU302" s="254" t="str">
        <f t="shared" si="421"/>
        <v/>
      </c>
      <c r="AV302" s="254" t="str">
        <f t="shared" si="422"/>
        <v/>
      </c>
      <c r="AW302" s="254" t="str">
        <f t="shared" si="423"/>
        <v/>
      </c>
      <c r="AX302" s="254" t="str">
        <f t="shared" si="424"/>
        <v/>
      </c>
      <c r="AY302" s="254" t="str">
        <f t="shared" si="425"/>
        <v/>
      </c>
      <c r="AZ302" s="254" t="str">
        <f t="shared" si="426"/>
        <v/>
      </c>
      <c r="BA302" s="254" t="str">
        <f t="shared" si="427"/>
        <v/>
      </c>
      <c r="BB302" s="254" t="str">
        <f t="shared" si="428"/>
        <v/>
      </c>
      <c r="BC302" s="254" t="str">
        <f t="shared" si="429"/>
        <v/>
      </c>
      <c r="BD302" s="254" t="str">
        <f t="shared" si="430"/>
        <v/>
      </c>
      <c r="BE302" s="262" t="str">
        <f t="shared" si="431"/>
        <v/>
      </c>
      <c r="BF302" s="263" t="str">
        <f t="shared" si="432"/>
        <v/>
      </c>
      <c r="BG302" s="254" t="str">
        <f t="shared" si="433"/>
        <v/>
      </c>
      <c r="BH302" s="254" t="str">
        <f t="shared" si="434"/>
        <v/>
      </c>
      <c r="BI302" s="254" t="str">
        <f t="shared" si="435"/>
        <v/>
      </c>
      <c r="BJ302" s="254" t="str">
        <f t="shared" si="436"/>
        <v/>
      </c>
      <c r="BK302" s="254" t="str">
        <f t="shared" si="437"/>
        <v/>
      </c>
      <c r="BL302" s="254" t="str">
        <f t="shared" si="438"/>
        <v/>
      </c>
      <c r="BM302" s="254" t="str">
        <f t="shared" si="439"/>
        <v/>
      </c>
      <c r="BN302" s="254" t="str">
        <f t="shared" si="440"/>
        <v/>
      </c>
      <c r="BO302" s="254" t="str">
        <f t="shared" si="441"/>
        <v/>
      </c>
      <c r="BP302" s="254" t="str">
        <f t="shared" si="442"/>
        <v/>
      </c>
      <c r="BQ302" s="264" t="str">
        <f t="shared" si="443"/>
        <v/>
      </c>
      <c r="BR302" s="261" t="str">
        <f t="shared" si="56"/>
        <v/>
      </c>
      <c r="BS302" s="254" t="str">
        <f t="shared" si="57"/>
        <v/>
      </c>
      <c r="BT302" s="254" t="str">
        <f t="shared" si="496"/>
        <v/>
      </c>
      <c r="BU302" s="265" t="str">
        <f t="shared" si="313"/>
        <v/>
      </c>
      <c r="BV302" s="263" t="str">
        <f t="shared" si="58"/>
        <v/>
      </c>
      <c r="BW302" s="254" t="str">
        <f t="shared" si="497"/>
        <v/>
      </c>
      <c r="BX302" s="254" t="str">
        <f t="shared" si="315"/>
        <v/>
      </c>
      <c r="BY302" s="264" t="str">
        <f t="shared" si="59"/>
        <v/>
      </c>
      <c r="BZ302" s="254" t="str">
        <f t="shared" si="60"/>
        <v/>
      </c>
      <c r="CA302" s="254">
        <f t="shared" si="447"/>
        <v>0</v>
      </c>
      <c r="CB302" s="254">
        <f t="shared" si="448"/>
        <v>0</v>
      </c>
      <c r="CC302" s="254">
        <f t="shared" si="449"/>
        <v>0</v>
      </c>
      <c r="CD302" s="254">
        <f t="shared" si="450"/>
        <v>0</v>
      </c>
      <c r="CE302" s="254">
        <f t="shared" si="451"/>
        <v>0</v>
      </c>
      <c r="CF302" s="254">
        <f t="shared" si="452"/>
        <v>0</v>
      </c>
      <c r="CG302" s="254">
        <f t="shared" si="453"/>
        <v>0</v>
      </c>
      <c r="CH302" s="254">
        <f t="shared" si="454"/>
        <v>0</v>
      </c>
      <c r="CI302" s="254">
        <f t="shared" si="455"/>
        <v>0</v>
      </c>
      <c r="CJ302" s="254">
        <f t="shared" si="456"/>
        <v>0</v>
      </c>
      <c r="CK302" s="254">
        <f t="shared" si="457"/>
        <v>0</v>
      </c>
      <c r="CL302" s="254">
        <f t="shared" si="458"/>
        <v>0</v>
      </c>
      <c r="CM302" s="254">
        <f t="shared" si="459"/>
        <v>0</v>
      </c>
      <c r="CN302" s="254">
        <f t="shared" si="460"/>
        <v>0</v>
      </c>
      <c r="CO302" s="254">
        <f t="shared" si="461"/>
        <v>0</v>
      </c>
      <c r="CP302" s="254">
        <f t="shared" si="462"/>
        <v>0</v>
      </c>
      <c r="CQ302" s="254">
        <f t="shared" si="463"/>
        <v>0</v>
      </c>
      <c r="CR302" s="254">
        <f t="shared" si="464"/>
        <v>0</v>
      </c>
      <c r="CS302" s="254">
        <f t="shared" si="465"/>
        <v>0</v>
      </c>
      <c r="CT302" s="254">
        <f t="shared" si="466"/>
        <v>0</v>
      </c>
      <c r="CU302" s="254">
        <f t="shared" si="467"/>
        <v>0</v>
      </c>
      <c r="CV302" s="254">
        <f t="shared" si="468"/>
        <v>0</v>
      </c>
      <c r="CW302" s="254">
        <f t="shared" si="469"/>
        <v>0</v>
      </c>
      <c r="CX302" s="254">
        <f t="shared" si="470"/>
        <v>0</v>
      </c>
      <c r="CY302" s="254">
        <f t="shared" si="471"/>
        <v>0</v>
      </c>
      <c r="CZ302" s="254">
        <f t="shared" si="472"/>
        <v>0</v>
      </c>
      <c r="DA302" s="254">
        <f t="shared" si="473"/>
        <v>0</v>
      </c>
      <c r="DB302" s="254">
        <f t="shared" si="474"/>
        <v>0</v>
      </c>
      <c r="DC302" s="254">
        <f t="shared" si="475"/>
        <v>0</v>
      </c>
      <c r="DD302" s="254">
        <f t="shared" si="476"/>
        <v>0</v>
      </c>
      <c r="DE302" s="254">
        <f t="shared" si="477"/>
        <v>0</v>
      </c>
      <c r="DF302" s="254">
        <f t="shared" si="478"/>
        <v>0</v>
      </c>
      <c r="DG302" s="254">
        <f t="shared" si="479"/>
        <v>0</v>
      </c>
      <c r="DH302" s="254">
        <f t="shared" si="480"/>
        <v>0</v>
      </c>
      <c r="DI302" s="254">
        <f t="shared" si="481"/>
        <v>0</v>
      </c>
      <c r="DJ302" s="254">
        <f t="shared" si="482"/>
        <v>0</v>
      </c>
      <c r="DK302" s="254">
        <f t="shared" si="483"/>
        <v>0</v>
      </c>
      <c r="DL302" s="254">
        <f t="shared" si="484"/>
        <v>0</v>
      </c>
      <c r="DM302" s="254">
        <f t="shared" si="485"/>
        <v>0</v>
      </c>
      <c r="DN302" s="254">
        <f t="shared" si="486"/>
        <v>0</v>
      </c>
      <c r="DO302" s="254">
        <f t="shared" si="487"/>
        <v>0</v>
      </c>
      <c r="DP302" s="254">
        <f t="shared" si="488"/>
        <v>0</v>
      </c>
      <c r="DQ302" s="254">
        <f t="shared" si="489"/>
        <v>0</v>
      </c>
      <c r="DR302" s="254">
        <f t="shared" si="490"/>
        <v>0</v>
      </c>
      <c r="DS302" s="254">
        <f t="shared" si="491"/>
        <v>0</v>
      </c>
      <c r="DT302" s="254">
        <f t="shared" si="492"/>
        <v>0</v>
      </c>
      <c r="DU302" s="254">
        <f t="shared" si="493"/>
        <v>0</v>
      </c>
      <c r="DV302" s="254">
        <f t="shared" si="494"/>
        <v>0</v>
      </c>
    </row>
    <row r="303" spans="1:126" ht="24" customHeight="1">
      <c r="A303" s="11" t="str">
        <f ca="1">IF(AG303&lt;&gt;"OK","",CONCATENATE(TEXT('Front Page'!$F$33,"000"),TEXT('Front Page'!$F$31,"000"),"-",LEFT('Front Page'!$R$53,5),"-",LEFT(D303,1),AJ303, "-",TEXT(B303,"000")))</f>
        <v/>
      </c>
      <c r="B303" s="12" t="str">
        <f>IFERROR(IF(E303="","",MAX(B$17:B302)+1),"")</f>
        <v/>
      </c>
      <c r="C303" s="13"/>
      <c r="D303" s="29" t="str">
        <f t="shared" si="20"/>
        <v>None</v>
      </c>
      <c r="E303" s="29" t="str">
        <f t="shared" si="21"/>
        <v/>
      </c>
      <c r="F303" s="29" t="str">
        <f t="shared" si="22"/>
        <v/>
      </c>
      <c r="G303" s="363"/>
      <c r="H303" s="364"/>
      <c r="I303" s="325" t="str">
        <f t="shared" si="23"/>
        <v>No</v>
      </c>
      <c r="J303" s="314">
        <v>0</v>
      </c>
      <c r="K303" s="312">
        <v>0</v>
      </c>
      <c r="L303" s="312">
        <v>0</v>
      </c>
      <c r="M303" s="312">
        <v>0</v>
      </c>
      <c r="N303" s="312">
        <v>0</v>
      </c>
      <c r="O303" s="312">
        <v>0</v>
      </c>
      <c r="P303" s="312">
        <v>0</v>
      </c>
      <c r="Q303" s="312">
        <v>0</v>
      </c>
      <c r="R303" s="312">
        <v>0</v>
      </c>
      <c r="S303" s="312">
        <v>0</v>
      </c>
      <c r="T303" s="312">
        <v>0</v>
      </c>
      <c r="U303" s="312">
        <v>0</v>
      </c>
      <c r="V303" s="313">
        <v>1</v>
      </c>
      <c r="W303" s="313">
        <v>1</v>
      </c>
      <c r="X303" s="312">
        <v>0</v>
      </c>
      <c r="Y303" s="312">
        <v>0</v>
      </c>
      <c r="Z303" s="312">
        <v>0</v>
      </c>
      <c r="AA303" s="14">
        <v>0</v>
      </c>
      <c r="AB303" s="317"/>
      <c r="AC303" s="15" t="str">
        <f t="shared" si="415"/>
        <v/>
      </c>
      <c r="AD303" s="15" t="str">
        <f t="shared" si="416"/>
        <v/>
      </c>
      <c r="AE303" s="16" t="str">
        <f t="shared" si="417"/>
        <v>0 - 0</v>
      </c>
      <c r="AF303" s="20" t="str">
        <f t="shared" si="495"/>
        <v>Not an offer</v>
      </c>
      <c r="AG303" s="276" t="str">
        <f t="shared" si="444"/>
        <v>Not an Offer</v>
      </c>
      <c r="AH303" s="150"/>
      <c r="AI303" s="254">
        <v>287</v>
      </c>
      <c r="AJ303" s="149" t="str">
        <f t="shared" si="445"/>
        <v>00-TAG</v>
      </c>
      <c r="AK303" s="254" t="b">
        <f t="shared" si="498"/>
        <v>0</v>
      </c>
      <c r="AL303" s="254">
        <f t="shared" si="418"/>
        <v>0</v>
      </c>
      <c r="AM303" s="254">
        <f t="shared" si="446"/>
        <v>0</v>
      </c>
      <c r="AN303" s="288">
        <f t="shared" si="419"/>
        <v>0</v>
      </c>
      <c r="AO303" s="288">
        <f>IF(AND($BU303=$BV303,BU303=AO$13),$J303&amp;$K303&amp;$L303&amp;$M303&amp;$N303&amp;$O303&amp;$P303&amp;$Q303&amp;$R303&amp;$S303&amp;$T303&amp;$U303,IFERROR(MATCH($AN303,AO$17:AO302,0),-1000))</f>
        <v>1</v>
      </c>
      <c r="AP303" s="288">
        <f>IF(AND($BU303=$BV303,BV303=AP$13),$J303&amp;$K303&amp;$L303&amp;$M303&amp;$N303&amp;$O303&amp;$P303&amp;$Q303&amp;$R303&amp;$S303&amp;$T303&amp;$U303,IFERROR(MATCH($AN303,AP$17:AP302,0),-1000))</f>
        <v>1</v>
      </c>
      <c r="AQ303" s="288">
        <f>IF(AND($BU303=$BV303,BW303=AQ$13),$J303&amp;$K303&amp;$L303&amp;$M303&amp;$N303&amp;$O303&amp;$P303&amp;$Q303&amp;$R303&amp;$S303&amp;$T303&amp;$U303,IFERROR(MATCH($AN303,AQ$17:AQ302,0),-1000))</f>
        <v>1</v>
      </c>
      <c r="AR303" s="288">
        <f>IF(AND($BU303=$BV303,BX303=AR$13),$J303&amp;$K303&amp;$L303&amp;$M303&amp;$N303&amp;$O303&amp;$P303&amp;$Q303&amp;$R303&amp;$S303&amp;$T303&amp;$U303,IFERROR(MATCH($AN303,AR$17:AR302,0),-1000))</f>
        <v>1</v>
      </c>
      <c r="AS303" s="254">
        <f t="shared" si="311"/>
        <v>0</v>
      </c>
      <c r="AT303" s="261" t="str">
        <f t="shared" si="420"/>
        <v/>
      </c>
      <c r="AU303" s="254" t="str">
        <f t="shared" si="421"/>
        <v/>
      </c>
      <c r="AV303" s="254" t="str">
        <f t="shared" si="422"/>
        <v/>
      </c>
      <c r="AW303" s="254" t="str">
        <f t="shared" si="423"/>
        <v/>
      </c>
      <c r="AX303" s="254" t="str">
        <f t="shared" si="424"/>
        <v/>
      </c>
      <c r="AY303" s="254" t="str">
        <f t="shared" si="425"/>
        <v/>
      </c>
      <c r="AZ303" s="254" t="str">
        <f t="shared" si="426"/>
        <v/>
      </c>
      <c r="BA303" s="254" t="str">
        <f t="shared" si="427"/>
        <v/>
      </c>
      <c r="BB303" s="254" t="str">
        <f t="shared" si="428"/>
        <v/>
      </c>
      <c r="BC303" s="254" t="str">
        <f t="shared" si="429"/>
        <v/>
      </c>
      <c r="BD303" s="254" t="str">
        <f t="shared" si="430"/>
        <v/>
      </c>
      <c r="BE303" s="262" t="str">
        <f t="shared" si="431"/>
        <v/>
      </c>
      <c r="BF303" s="263" t="str">
        <f t="shared" si="432"/>
        <v/>
      </c>
      <c r="BG303" s="254" t="str">
        <f t="shared" si="433"/>
        <v/>
      </c>
      <c r="BH303" s="254" t="str">
        <f t="shared" si="434"/>
        <v/>
      </c>
      <c r="BI303" s="254" t="str">
        <f t="shared" si="435"/>
        <v/>
      </c>
      <c r="BJ303" s="254" t="str">
        <f t="shared" si="436"/>
        <v/>
      </c>
      <c r="BK303" s="254" t="str">
        <f t="shared" si="437"/>
        <v/>
      </c>
      <c r="BL303" s="254" t="str">
        <f t="shared" si="438"/>
        <v/>
      </c>
      <c r="BM303" s="254" t="str">
        <f t="shared" si="439"/>
        <v/>
      </c>
      <c r="BN303" s="254" t="str">
        <f t="shared" si="440"/>
        <v/>
      </c>
      <c r="BO303" s="254" t="str">
        <f t="shared" si="441"/>
        <v/>
      </c>
      <c r="BP303" s="254" t="str">
        <f t="shared" si="442"/>
        <v/>
      </c>
      <c r="BQ303" s="264" t="str">
        <f t="shared" si="443"/>
        <v/>
      </c>
      <c r="BR303" s="261" t="str">
        <f t="shared" si="56"/>
        <v/>
      </c>
      <c r="BS303" s="254" t="str">
        <f t="shared" si="57"/>
        <v/>
      </c>
      <c r="BT303" s="254" t="str">
        <f t="shared" si="496"/>
        <v/>
      </c>
      <c r="BU303" s="265" t="str">
        <f t="shared" si="313"/>
        <v/>
      </c>
      <c r="BV303" s="263" t="str">
        <f t="shared" si="58"/>
        <v/>
      </c>
      <c r="BW303" s="254" t="str">
        <f t="shared" si="497"/>
        <v/>
      </c>
      <c r="BX303" s="254" t="str">
        <f t="shared" si="315"/>
        <v/>
      </c>
      <c r="BY303" s="264" t="str">
        <f t="shared" si="59"/>
        <v/>
      </c>
      <c r="BZ303" s="254" t="str">
        <f t="shared" si="60"/>
        <v/>
      </c>
      <c r="CA303" s="254">
        <f t="shared" si="447"/>
        <v>0</v>
      </c>
      <c r="CB303" s="254">
        <f t="shared" si="448"/>
        <v>0</v>
      </c>
      <c r="CC303" s="254">
        <f t="shared" si="449"/>
        <v>0</v>
      </c>
      <c r="CD303" s="254">
        <f t="shared" si="450"/>
        <v>0</v>
      </c>
      <c r="CE303" s="254">
        <f t="shared" si="451"/>
        <v>0</v>
      </c>
      <c r="CF303" s="254">
        <f t="shared" si="452"/>
        <v>0</v>
      </c>
      <c r="CG303" s="254">
        <f t="shared" si="453"/>
        <v>0</v>
      </c>
      <c r="CH303" s="254">
        <f t="shared" si="454"/>
        <v>0</v>
      </c>
      <c r="CI303" s="254">
        <f t="shared" si="455"/>
        <v>0</v>
      </c>
      <c r="CJ303" s="254">
        <f t="shared" si="456"/>
        <v>0</v>
      </c>
      <c r="CK303" s="254">
        <f t="shared" si="457"/>
        <v>0</v>
      </c>
      <c r="CL303" s="254">
        <f t="shared" si="458"/>
        <v>0</v>
      </c>
      <c r="CM303" s="254">
        <f t="shared" si="459"/>
        <v>0</v>
      </c>
      <c r="CN303" s="254">
        <f t="shared" si="460"/>
        <v>0</v>
      </c>
      <c r="CO303" s="254">
        <f t="shared" si="461"/>
        <v>0</v>
      </c>
      <c r="CP303" s="254">
        <f t="shared" si="462"/>
        <v>0</v>
      </c>
      <c r="CQ303" s="254">
        <f t="shared" si="463"/>
        <v>0</v>
      </c>
      <c r="CR303" s="254">
        <f t="shared" si="464"/>
        <v>0</v>
      </c>
      <c r="CS303" s="254">
        <f t="shared" si="465"/>
        <v>0</v>
      </c>
      <c r="CT303" s="254">
        <f t="shared" si="466"/>
        <v>0</v>
      </c>
      <c r="CU303" s="254">
        <f t="shared" si="467"/>
        <v>0</v>
      </c>
      <c r="CV303" s="254">
        <f t="shared" si="468"/>
        <v>0</v>
      </c>
      <c r="CW303" s="254">
        <f t="shared" si="469"/>
        <v>0</v>
      </c>
      <c r="CX303" s="254">
        <f t="shared" si="470"/>
        <v>0</v>
      </c>
      <c r="CY303" s="254">
        <f t="shared" si="471"/>
        <v>0</v>
      </c>
      <c r="CZ303" s="254">
        <f t="shared" si="472"/>
        <v>0</v>
      </c>
      <c r="DA303" s="254">
        <f t="shared" si="473"/>
        <v>0</v>
      </c>
      <c r="DB303" s="254">
        <f t="shared" si="474"/>
        <v>0</v>
      </c>
      <c r="DC303" s="254">
        <f t="shared" si="475"/>
        <v>0</v>
      </c>
      <c r="DD303" s="254">
        <f t="shared" si="476"/>
        <v>0</v>
      </c>
      <c r="DE303" s="254">
        <f t="shared" si="477"/>
        <v>0</v>
      </c>
      <c r="DF303" s="254">
        <f t="shared" si="478"/>
        <v>0</v>
      </c>
      <c r="DG303" s="254">
        <f t="shared" si="479"/>
        <v>0</v>
      </c>
      <c r="DH303" s="254">
        <f t="shared" si="480"/>
        <v>0</v>
      </c>
      <c r="DI303" s="254">
        <f t="shared" si="481"/>
        <v>0</v>
      </c>
      <c r="DJ303" s="254">
        <f t="shared" si="482"/>
        <v>0</v>
      </c>
      <c r="DK303" s="254">
        <f t="shared" si="483"/>
        <v>0</v>
      </c>
      <c r="DL303" s="254">
        <f t="shared" si="484"/>
        <v>0</v>
      </c>
      <c r="DM303" s="254">
        <f t="shared" si="485"/>
        <v>0</v>
      </c>
      <c r="DN303" s="254">
        <f t="shared" si="486"/>
        <v>0</v>
      </c>
      <c r="DO303" s="254">
        <f t="shared" si="487"/>
        <v>0</v>
      </c>
      <c r="DP303" s="254">
        <f t="shared" si="488"/>
        <v>0</v>
      </c>
      <c r="DQ303" s="254">
        <f t="shared" si="489"/>
        <v>0</v>
      </c>
      <c r="DR303" s="254">
        <f t="shared" si="490"/>
        <v>0</v>
      </c>
      <c r="DS303" s="254">
        <f t="shared" si="491"/>
        <v>0</v>
      </c>
      <c r="DT303" s="254">
        <f t="shared" si="492"/>
        <v>0</v>
      </c>
      <c r="DU303" s="254">
        <f t="shared" si="493"/>
        <v>0</v>
      </c>
      <c r="DV303" s="254">
        <f t="shared" si="494"/>
        <v>0</v>
      </c>
    </row>
    <row r="304" spans="1:126" ht="24" customHeight="1">
      <c r="A304" s="11" t="str">
        <f ca="1">IF(AG304&lt;&gt;"OK","",CONCATENATE(TEXT('Front Page'!$F$33,"000"),TEXT('Front Page'!$F$31,"000"),"-",LEFT('Front Page'!$R$53,5),"-",LEFT(D304,1),AJ304, "-",TEXT(B304,"000")))</f>
        <v/>
      </c>
      <c r="B304" s="12" t="str">
        <f>IFERROR(IF(E304="","",MAX(B$17:B303)+1),"")</f>
        <v/>
      </c>
      <c r="C304" s="13"/>
      <c r="D304" s="29" t="str">
        <f t="shared" si="20"/>
        <v>None</v>
      </c>
      <c r="E304" s="29" t="str">
        <f t="shared" si="21"/>
        <v/>
      </c>
      <c r="F304" s="29" t="str">
        <f t="shared" si="22"/>
        <v/>
      </c>
      <c r="G304" s="363"/>
      <c r="H304" s="364"/>
      <c r="I304" s="325" t="str">
        <f t="shared" si="23"/>
        <v>No</v>
      </c>
      <c r="J304" s="314">
        <v>0</v>
      </c>
      <c r="K304" s="312">
        <v>0</v>
      </c>
      <c r="L304" s="312">
        <v>0</v>
      </c>
      <c r="M304" s="312">
        <v>0</v>
      </c>
      <c r="N304" s="312">
        <v>0</v>
      </c>
      <c r="O304" s="312">
        <v>0</v>
      </c>
      <c r="P304" s="312">
        <v>0</v>
      </c>
      <c r="Q304" s="312">
        <v>0</v>
      </c>
      <c r="R304" s="312">
        <v>0</v>
      </c>
      <c r="S304" s="312">
        <v>0</v>
      </c>
      <c r="T304" s="312">
        <v>0</v>
      </c>
      <c r="U304" s="312">
        <v>0</v>
      </c>
      <c r="V304" s="313">
        <v>1</v>
      </c>
      <c r="W304" s="313">
        <v>1</v>
      </c>
      <c r="X304" s="312">
        <v>0</v>
      </c>
      <c r="Y304" s="312">
        <v>0</v>
      </c>
      <c r="Z304" s="312">
        <v>0</v>
      </c>
      <c r="AA304" s="14">
        <v>0</v>
      </c>
      <c r="AB304" s="317"/>
      <c r="AC304" s="15" t="str">
        <f t="shared" si="415"/>
        <v/>
      </c>
      <c r="AD304" s="15" t="str">
        <f t="shared" si="416"/>
        <v/>
      </c>
      <c r="AE304" s="16" t="str">
        <f t="shared" si="417"/>
        <v>0 - 0</v>
      </c>
      <c r="AF304" s="20" t="str">
        <f t="shared" si="495"/>
        <v>Not an offer</v>
      </c>
      <c r="AG304" s="276" t="str">
        <f t="shared" si="444"/>
        <v>Not an Offer</v>
      </c>
      <c r="AH304" s="150"/>
      <c r="AI304" s="254">
        <v>288</v>
      </c>
      <c r="AJ304" s="149" t="str">
        <f t="shared" si="445"/>
        <v>00-TAG</v>
      </c>
      <c r="AK304" s="254" t="b">
        <f t="shared" si="498"/>
        <v>0</v>
      </c>
      <c r="AL304" s="254">
        <f t="shared" si="418"/>
        <v>0</v>
      </c>
      <c r="AM304" s="254">
        <f t="shared" si="446"/>
        <v>0</v>
      </c>
      <c r="AN304" s="288">
        <f t="shared" si="419"/>
        <v>0</v>
      </c>
      <c r="AO304" s="288">
        <f>IF(AND($BU304=$BV304,BU304=AO$13),$J304&amp;$K304&amp;$L304&amp;$M304&amp;$N304&amp;$O304&amp;$P304&amp;$Q304&amp;$R304&amp;$S304&amp;$T304&amp;$U304,IFERROR(MATCH($AN304,AO$17:AO303,0),-1000))</f>
        <v>1</v>
      </c>
      <c r="AP304" s="288">
        <f>IF(AND($BU304=$BV304,BV304=AP$13),$J304&amp;$K304&amp;$L304&amp;$M304&amp;$N304&amp;$O304&amp;$P304&amp;$Q304&amp;$R304&amp;$S304&amp;$T304&amp;$U304,IFERROR(MATCH($AN304,AP$17:AP303,0),-1000))</f>
        <v>1</v>
      </c>
      <c r="AQ304" s="288">
        <f>IF(AND($BU304=$BV304,BW304=AQ$13),$J304&amp;$K304&amp;$L304&amp;$M304&amp;$N304&amp;$O304&amp;$P304&amp;$Q304&amp;$R304&amp;$S304&amp;$T304&amp;$U304,IFERROR(MATCH($AN304,AQ$17:AQ303,0),-1000))</f>
        <v>1</v>
      </c>
      <c r="AR304" s="288">
        <f>IF(AND($BU304=$BV304,BX304=AR$13),$J304&amp;$K304&amp;$L304&amp;$M304&amp;$N304&amp;$O304&amp;$P304&amp;$Q304&amp;$R304&amp;$S304&amp;$T304&amp;$U304,IFERROR(MATCH($AN304,AR$17:AR303,0),-1000))</f>
        <v>1</v>
      </c>
      <c r="AS304" s="254">
        <f t="shared" si="311"/>
        <v>0</v>
      </c>
      <c r="AT304" s="261" t="str">
        <f t="shared" si="420"/>
        <v/>
      </c>
      <c r="AU304" s="254" t="str">
        <f t="shared" si="421"/>
        <v/>
      </c>
      <c r="AV304" s="254" t="str">
        <f t="shared" si="422"/>
        <v/>
      </c>
      <c r="AW304" s="254" t="str">
        <f t="shared" si="423"/>
        <v/>
      </c>
      <c r="AX304" s="254" t="str">
        <f t="shared" si="424"/>
        <v/>
      </c>
      <c r="AY304" s="254" t="str">
        <f t="shared" si="425"/>
        <v/>
      </c>
      <c r="AZ304" s="254" t="str">
        <f t="shared" si="426"/>
        <v/>
      </c>
      <c r="BA304" s="254" t="str">
        <f t="shared" si="427"/>
        <v/>
      </c>
      <c r="BB304" s="254" t="str">
        <f t="shared" si="428"/>
        <v/>
      </c>
      <c r="BC304" s="254" t="str">
        <f t="shared" si="429"/>
        <v/>
      </c>
      <c r="BD304" s="254" t="str">
        <f t="shared" si="430"/>
        <v/>
      </c>
      <c r="BE304" s="262" t="str">
        <f t="shared" si="431"/>
        <v/>
      </c>
      <c r="BF304" s="263" t="str">
        <f t="shared" si="432"/>
        <v/>
      </c>
      <c r="BG304" s="254" t="str">
        <f t="shared" si="433"/>
        <v/>
      </c>
      <c r="BH304" s="254" t="str">
        <f t="shared" si="434"/>
        <v/>
      </c>
      <c r="BI304" s="254" t="str">
        <f t="shared" si="435"/>
        <v/>
      </c>
      <c r="BJ304" s="254" t="str">
        <f t="shared" si="436"/>
        <v/>
      </c>
      <c r="BK304" s="254" t="str">
        <f t="shared" si="437"/>
        <v/>
      </c>
      <c r="BL304" s="254" t="str">
        <f t="shared" si="438"/>
        <v/>
      </c>
      <c r="BM304" s="254" t="str">
        <f t="shared" si="439"/>
        <v/>
      </c>
      <c r="BN304" s="254" t="str">
        <f t="shared" si="440"/>
        <v/>
      </c>
      <c r="BO304" s="254" t="str">
        <f t="shared" si="441"/>
        <v/>
      </c>
      <c r="BP304" s="254" t="str">
        <f t="shared" si="442"/>
        <v/>
      </c>
      <c r="BQ304" s="264" t="str">
        <f t="shared" si="443"/>
        <v/>
      </c>
      <c r="BR304" s="261" t="str">
        <f t="shared" si="56"/>
        <v/>
      </c>
      <c r="BS304" s="254" t="str">
        <f t="shared" si="57"/>
        <v/>
      </c>
      <c r="BT304" s="254" t="str">
        <f t="shared" si="496"/>
        <v/>
      </c>
      <c r="BU304" s="265" t="str">
        <f t="shared" si="313"/>
        <v/>
      </c>
      <c r="BV304" s="263" t="str">
        <f t="shared" si="58"/>
        <v/>
      </c>
      <c r="BW304" s="254" t="str">
        <f t="shared" si="497"/>
        <v/>
      </c>
      <c r="BX304" s="254" t="str">
        <f t="shared" si="315"/>
        <v/>
      </c>
      <c r="BY304" s="264" t="str">
        <f t="shared" si="59"/>
        <v/>
      </c>
      <c r="BZ304" s="254" t="str">
        <f t="shared" si="60"/>
        <v/>
      </c>
      <c r="CA304" s="254">
        <f t="shared" si="447"/>
        <v>0</v>
      </c>
      <c r="CB304" s="254">
        <f t="shared" si="448"/>
        <v>0</v>
      </c>
      <c r="CC304" s="254">
        <f t="shared" si="449"/>
        <v>0</v>
      </c>
      <c r="CD304" s="254">
        <f t="shared" si="450"/>
        <v>0</v>
      </c>
      <c r="CE304" s="254">
        <f t="shared" si="451"/>
        <v>0</v>
      </c>
      <c r="CF304" s="254">
        <f t="shared" si="452"/>
        <v>0</v>
      </c>
      <c r="CG304" s="254">
        <f t="shared" si="453"/>
        <v>0</v>
      </c>
      <c r="CH304" s="254">
        <f t="shared" si="454"/>
        <v>0</v>
      </c>
      <c r="CI304" s="254">
        <f t="shared" si="455"/>
        <v>0</v>
      </c>
      <c r="CJ304" s="254">
        <f t="shared" si="456"/>
        <v>0</v>
      </c>
      <c r="CK304" s="254">
        <f t="shared" si="457"/>
        <v>0</v>
      </c>
      <c r="CL304" s="254">
        <f t="shared" si="458"/>
        <v>0</v>
      </c>
      <c r="CM304" s="254">
        <f t="shared" si="459"/>
        <v>0</v>
      </c>
      <c r="CN304" s="254">
        <f t="shared" si="460"/>
        <v>0</v>
      </c>
      <c r="CO304" s="254">
        <f t="shared" si="461"/>
        <v>0</v>
      </c>
      <c r="CP304" s="254">
        <f t="shared" si="462"/>
        <v>0</v>
      </c>
      <c r="CQ304" s="254">
        <f t="shared" si="463"/>
        <v>0</v>
      </c>
      <c r="CR304" s="254">
        <f t="shared" si="464"/>
        <v>0</v>
      </c>
      <c r="CS304" s="254">
        <f t="shared" si="465"/>
        <v>0</v>
      </c>
      <c r="CT304" s="254">
        <f t="shared" si="466"/>
        <v>0</v>
      </c>
      <c r="CU304" s="254">
        <f t="shared" si="467"/>
        <v>0</v>
      </c>
      <c r="CV304" s="254">
        <f t="shared" si="468"/>
        <v>0</v>
      </c>
      <c r="CW304" s="254">
        <f t="shared" si="469"/>
        <v>0</v>
      </c>
      <c r="CX304" s="254">
        <f t="shared" si="470"/>
        <v>0</v>
      </c>
      <c r="CY304" s="254">
        <f t="shared" si="471"/>
        <v>0</v>
      </c>
      <c r="CZ304" s="254">
        <f t="shared" si="472"/>
        <v>0</v>
      </c>
      <c r="DA304" s="254">
        <f t="shared" si="473"/>
        <v>0</v>
      </c>
      <c r="DB304" s="254">
        <f t="shared" si="474"/>
        <v>0</v>
      </c>
      <c r="DC304" s="254">
        <f t="shared" si="475"/>
        <v>0</v>
      </c>
      <c r="DD304" s="254">
        <f t="shared" si="476"/>
        <v>0</v>
      </c>
      <c r="DE304" s="254">
        <f t="shared" si="477"/>
        <v>0</v>
      </c>
      <c r="DF304" s="254">
        <f t="shared" si="478"/>
        <v>0</v>
      </c>
      <c r="DG304" s="254">
        <f t="shared" si="479"/>
        <v>0</v>
      </c>
      <c r="DH304" s="254">
        <f t="shared" si="480"/>
        <v>0</v>
      </c>
      <c r="DI304" s="254">
        <f t="shared" si="481"/>
        <v>0</v>
      </c>
      <c r="DJ304" s="254">
        <f t="shared" si="482"/>
        <v>0</v>
      </c>
      <c r="DK304" s="254">
        <f t="shared" si="483"/>
        <v>0</v>
      </c>
      <c r="DL304" s="254">
        <f t="shared" si="484"/>
        <v>0</v>
      </c>
      <c r="DM304" s="254">
        <f t="shared" si="485"/>
        <v>0</v>
      </c>
      <c r="DN304" s="254">
        <f t="shared" si="486"/>
        <v>0</v>
      </c>
      <c r="DO304" s="254">
        <f t="shared" si="487"/>
        <v>0</v>
      </c>
      <c r="DP304" s="254">
        <f t="shared" si="488"/>
        <v>0</v>
      </c>
      <c r="DQ304" s="254">
        <f t="shared" si="489"/>
        <v>0</v>
      </c>
      <c r="DR304" s="254">
        <f t="shared" si="490"/>
        <v>0</v>
      </c>
      <c r="DS304" s="254">
        <f t="shared" si="491"/>
        <v>0</v>
      </c>
      <c r="DT304" s="254">
        <f t="shared" si="492"/>
        <v>0</v>
      </c>
      <c r="DU304" s="254">
        <f t="shared" si="493"/>
        <v>0</v>
      </c>
      <c r="DV304" s="254">
        <f t="shared" si="494"/>
        <v>0</v>
      </c>
    </row>
    <row r="305" spans="1:126" ht="24" customHeight="1">
      <c r="A305" s="11" t="str">
        <f ca="1">IF(AG305&lt;&gt;"OK","",CONCATENATE(TEXT('Front Page'!$F$33,"000"),TEXT('Front Page'!$F$31,"000"),"-",LEFT('Front Page'!$R$53,5),"-",LEFT(D305,1),AJ305, "-",TEXT(B305,"000")))</f>
        <v/>
      </c>
      <c r="B305" s="12" t="str">
        <f>IFERROR(IF(E305="","",MAX(B$17:B304)+1),"")</f>
        <v/>
      </c>
      <c r="C305" s="13"/>
      <c r="D305" s="29" t="str">
        <f t="shared" si="20"/>
        <v>None</v>
      </c>
      <c r="E305" s="29" t="str">
        <f t="shared" si="21"/>
        <v/>
      </c>
      <c r="F305" s="29" t="str">
        <f t="shared" si="22"/>
        <v/>
      </c>
      <c r="G305" s="363"/>
      <c r="H305" s="364"/>
      <c r="I305" s="325" t="str">
        <f t="shared" si="23"/>
        <v>No</v>
      </c>
      <c r="J305" s="314">
        <v>0</v>
      </c>
      <c r="K305" s="312">
        <v>0</v>
      </c>
      <c r="L305" s="312">
        <v>0</v>
      </c>
      <c r="M305" s="312">
        <v>0</v>
      </c>
      <c r="N305" s="312">
        <v>0</v>
      </c>
      <c r="O305" s="312">
        <v>0</v>
      </c>
      <c r="P305" s="312">
        <v>0</v>
      </c>
      <c r="Q305" s="312">
        <v>0</v>
      </c>
      <c r="R305" s="312">
        <v>0</v>
      </c>
      <c r="S305" s="312">
        <v>0</v>
      </c>
      <c r="T305" s="312">
        <v>0</v>
      </c>
      <c r="U305" s="312">
        <v>0</v>
      </c>
      <c r="V305" s="313">
        <v>1</v>
      </c>
      <c r="W305" s="313">
        <v>1</v>
      </c>
      <c r="X305" s="312">
        <v>0</v>
      </c>
      <c r="Y305" s="312">
        <v>0</v>
      </c>
      <c r="Z305" s="312">
        <v>0</v>
      </c>
      <c r="AA305" s="14">
        <v>0</v>
      </c>
      <c r="AB305" s="317"/>
      <c r="AC305" s="15" t="str">
        <f t="shared" si="415"/>
        <v/>
      </c>
      <c r="AD305" s="15" t="str">
        <f t="shared" si="416"/>
        <v/>
      </c>
      <c r="AE305" s="16" t="str">
        <f t="shared" si="417"/>
        <v>0 - 0</v>
      </c>
      <c r="AF305" s="20" t="str">
        <f t="shared" si="495"/>
        <v>Not an offer</v>
      </c>
      <c r="AG305" s="276" t="str">
        <f t="shared" si="444"/>
        <v>Not an Offer</v>
      </c>
      <c r="AH305" s="150"/>
      <c r="AI305" s="254">
        <v>289</v>
      </c>
      <c r="AJ305" s="149" t="str">
        <f t="shared" si="445"/>
        <v>00-TAG</v>
      </c>
      <c r="AK305" s="254" t="b">
        <f t="shared" si="498"/>
        <v>0</v>
      </c>
      <c r="AL305" s="254">
        <f t="shared" si="418"/>
        <v>0</v>
      </c>
      <c r="AM305" s="254">
        <f t="shared" si="446"/>
        <v>0</v>
      </c>
      <c r="AN305" s="288">
        <f t="shared" si="419"/>
        <v>0</v>
      </c>
      <c r="AO305" s="288">
        <f>IF(AND($BU305=$BV305,BU305=AO$13),$J305&amp;$K305&amp;$L305&amp;$M305&amp;$N305&amp;$O305&amp;$P305&amp;$Q305&amp;$R305&amp;$S305&amp;$T305&amp;$U305,IFERROR(MATCH($AN305,AO$17:AO304,0),-1000))</f>
        <v>1</v>
      </c>
      <c r="AP305" s="288">
        <f>IF(AND($BU305=$BV305,BV305=AP$13),$J305&amp;$K305&amp;$L305&amp;$M305&amp;$N305&amp;$O305&amp;$P305&amp;$Q305&amp;$R305&amp;$S305&amp;$T305&amp;$U305,IFERROR(MATCH($AN305,AP$17:AP304,0),-1000))</f>
        <v>1</v>
      </c>
      <c r="AQ305" s="288">
        <f>IF(AND($BU305=$BV305,BW305=AQ$13),$J305&amp;$K305&amp;$L305&amp;$M305&amp;$N305&amp;$O305&amp;$P305&amp;$Q305&amp;$R305&amp;$S305&amp;$T305&amp;$U305,IFERROR(MATCH($AN305,AQ$17:AQ304,0),-1000))</f>
        <v>1</v>
      </c>
      <c r="AR305" s="288">
        <f>IF(AND($BU305=$BV305,BX305=AR$13),$J305&amp;$K305&amp;$L305&amp;$M305&amp;$N305&amp;$O305&amp;$P305&amp;$Q305&amp;$R305&amp;$S305&amp;$T305&amp;$U305,IFERROR(MATCH($AN305,AR$17:AR304,0),-1000))</f>
        <v>1</v>
      </c>
      <c r="AS305" s="254">
        <f t="shared" si="311"/>
        <v>0</v>
      </c>
      <c r="AT305" s="261" t="str">
        <f t="shared" si="420"/>
        <v/>
      </c>
      <c r="AU305" s="254" t="str">
        <f t="shared" si="421"/>
        <v/>
      </c>
      <c r="AV305" s="254" t="str">
        <f t="shared" si="422"/>
        <v/>
      </c>
      <c r="AW305" s="254" t="str">
        <f t="shared" si="423"/>
        <v/>
      </c>
      <c r="AX305" s="254" t="str">
        <f t="shared" si="424"/>
        <v/>
      </c>
      <c r="AY305" s="254" t="str">
        <f t="shared" si="425"/>
        <v/>
      </c>
      <c r="AZ305" s="254" t="str">
        <f t="shared" si="426"/>
        <v/>
      </c>
      <c r="BA305" s="254" t="str">
        <f t="shared" si="427"/>
        <v/>
      </c>
      <c r="BB305" s="254" t="str">
        <f t="shared" si="428"/>
        <v/>
      </c>
      <c r="BC305" s="254" t="str">
        <f t="shared" si="429"/>
        <v/>
      </c>
      <c r="BD305" s="254" t="str">
        <f t="shared" si="430"/>
        <v/>
      </c>
      <c r="BE305" s="262" t="str">
        <f t="shared" si="431"/>
        <v/>
      </c>
      <c r="BF305" s="263" t="str">
        <f t="shared" si="432"/>
        <v/>
      </c>
      <c r="BG305" s="254" t="str">
        <f t="shared" si="433"/>
        <v/>
      </c>
      <c r="BH305" s="254" t="str">
        <f t="shared" si="434"/>
        <v/>
      </c>
      <c r="BI305" s="254" t="str">
        <f t="shared" si="435"/>
        <v/>
      </c>
      <c r="BJ305" s="254" t="str">
        <f t="shared" si="436"/>
        <v/>
      </c>
      <c r="BK305" s="254" t="str">
        <f t="shared" si="437"/>
        <v/>
      </c>
      <c r="BL305" s="254" t="str">
        <f t="shared" si="438"/>
        <v/>
      </c>
      <c r="BM305" s="254" t="str">
        <f t="shared" si="439"/>
        <v/>
      </c>
      <c r="BN305" s="254" t="str">
        <f t="shared" si="440"/>
        <v/>
      </c>
      <c r="BO305" s="254" t="str">
        <f t="shared" si="441"/>
        <v/>
      </c>
      <c r="BP305" s="254" t="str">
        <f t="shared" si="442"/>
        <v/>
      </c>
      <c r="BQ305" s="264" t="str">
        <f t="shared" si="443"/>
        <v/>
      </c>
      <c r="BR305" s="261" t="str">
        <f t="shared" si="56"/>
        <v/>
      </c>
      <c r="BS305" s="254" t="str">
        <f t="shared" si="57"/>
        <v/>
      </c>
      <c r="BT305" s="254" t="str">
        <f t="shared" si="496"/>
        <v/>
      </c>
      <c r="BU305" s="265" t="str">
        <f t="shared" si="313"/>
        <v/>
      </c>
      <c r="BV305" s="263" t="str">
        <f t="shared" si="58"/>
        <v/>
      </c>
      <c r="BW305" s="254" t="str">
        <f t="shared" si="497"/>
        <v/>
      </c>
      <c r="BX305" s="254" t="str">
        <f t="shared" si="315"/>
        <v/>
      </c>
      <c r="BY305" s="264" t="str">
        <f t="shared" si="59"/>
        <v/>
      </c>
      <c r="BZ305" s="254" t="str">
        <f t="shared" si="60"/>
        <v/>
      </c>
      <c r="CA305" s="254">
        <f t="shared" si="447"/>
        <v>0</v>
      </c>
      <c r="CB305" s="254">
        <f t="shared" si="448"/>
        <v>0</v>
      </c>
      <c r="CC305" s="254">
        <f t="shared" si="449"/>
        <v>0</v>
      </c>
      <c r="CD305" s="254">
        <f t="shared" si="450"/>
        <v>0</v>
      </c>
      <c r="CE305" s="254">
        <f t="shared" si="451"/>
        <v>0</v>
      </c>
      <c r="CF305" s="254">
        <f t="shared" si="452"/>
        <v>0</v>
      </c>
      <c r="CG305" s="254">
        <f t="shared" si="453"/>
        <v>0</v>
      </c>
      <c r="CH305" s="254">
        <f t="shared" si="454"/>
        <v>0</v>
      </c>
      <c r="CI305" s="254">
        <f t="shared" si="455"/>
        <v>0</v>
      </c>
      <c r="CJ305" s="254">
        <f t="shared" si="456"/>
        <v>0</v>
      </c>
      <c r="CK305" s="254">
        <f t="shared" si="457"/>
        <v>0</v>
      </c>
      <c r="CL305" s="254">
        <f t="shared" si="458"/>
        <v>0</v>
      </c>
      <c r="CM305" s="254">
        <f t="shared" si="459"/>
        <v>0</v>
      </c>
      <c r="CN305" s="254">
        <f t="shared" si="460"/>
        <v>0</v>
      </c>
      <c r="CO305" s="254">
        <f t="shared" si="461"/>
        <v>0</v>
      </c>
      <c r="CP305" s="254">
        <f t="shared" si="462"/>
        <v>0</v>
      </c>
      <c r="CQ305" s="254">
        <f t="shared" si="463"/>
        <v>0</v>
      </c>
      <c r="CR305" s="254">
        <f t="shared" si="464"/>
        <v>0</v>
      </c>
      <c r="CS305" s="254">
        <f t="shared" si="465"/>
        <v>0</v>
      </c>
      <c r="CT305" s="254">
        <f t="shared" si="466"/>
        <v>0</v>
      </c>
      <c r="CU305" s="254">
        <f t="shared" si="467"/>
        <v>0</v>
      </c>
      <c r="CV305" s="254">
        <f t="shared" si="468"/>
        <v>0</v>
      </c>
      <c r="CW305" s="254">
        <f t="shared" si="469"/>
        <v>0</v>
      </c>
      <c r="CX305" s="254">
        <f t="shared" si="470"/>
        <v>0</v>
      </c>
      <c r="CY305" s="254">
        <f t="shared" si="471"/>
        <v>0</v>
      </c>
      <c r="CZ305" s="254">
        <f t="shared" si="472"/>
        <v>0</v>
      </c>
      <c r="DA305" s="254">
        <f t="shared" si="473"/>
        <v>0</v>
      </c>
      <c r="DB305" s="254">
        <f t="shared" si="474"/>
        <v>0</v>
      </c>
      <c r="DC305" s="254">
        <f t="shared" si="475"/>
        <v>0</v>
      </c>
      <c r="DD305" s="254">
        <f t="shared" si="476"/>
        <v>0</v>
      </c>
      <c r="DE305" s="254">
        <f t="shared" si="477"/>
        <v>0</v>
      </c>
      <c r="DF305" s="254">
        <f t="shared" si="478"/>
        <v>0</v>
      </c>
      <c r="DG305" s="254">
        <f t="shared" si="479"/>
        <v>0</v>
      </c>
      <c r="DH305" s="254">
        <f t="shared" si="480"/>
        <v>0</v>
      </c>
      <c r="DI305" s="254">
        <f t="shared" si="481"/>
        <v>0</v>
      </c>
      <c r="DJ305" s="254">
        <f t="shared" si="482"/>
        <v>0</v>
      </c>
      <c r="DK305" s="254">
        <f t="shared" si="483"/>
        <v>0</v>
      </c>
      <c r="DL305" s="254">
        <f t="shared" si="484"/>
        <v>0</v>
      </c>
      <c r="DM305" s="254">
        <f t="shared" si="485"/>
        <v>0</v>
      </c>
      <c r="DN305" s="254">
        <f t="shared" si="486"/>
        <v>0</v>
      </c>
      <c r="DO305" s="254">
        <f t="shared" si="487"/>
        <v>0</v>
      </c>
      <c r="DP305" s="254">
        <f t="shared" si="488"/>
        <v>0</v>
      </c>
      <c r="DQ305" s="254">
        <f t="shared" si="489"/>
        <v>0</v>
      </c>
      <c r="DR305" s="254">
        <f t="shared" si="490"/>
        <v>0</v>
      </c>
      <c r="DS305" s="254">
        <f t="shared" si="491"/>
        <v>0</v>
      </c>
      <c r="DT305" s="254">
        <f t="shared" si="492"/>
        <v>0</v>
      </c>
      <c r="DU305" s="254">
        <f t="shared" si="493"/>
        <v>0</v>
      </c>
      <c r="DV305" s="254">
        <f t="shared" si="494"/>
        <v>0</v>
      </c>
    </row>
    <row r="306" spans="1:126" ht="24" customHeight="1">
      <c r="A306" s="11" t="str">
        <f ca="1">IF(AG306&lt;&gt;"OK","",CONCATENATE(TEXT('Front Page'!$F$33,"000"),TEXT('Front Page'!$F$31,"000"),"-",LEFT('Front Page'!$R$53,5),"-",LEFT(D306,1),AJ306, "-",TEXT(B306,"000")))</f>
        <v/>
      </c>
      <c r="B306" s="12" t="str">
        <f>IFERROR(IF(E306="","",MAX(B$17:B305)+1),"")</f>
        <v/>
      </c>
      <c r="C306" s="13"/>
      <c r="D306" s="29" t="str">
        <f t="shared" si="20"/>
        <v>None</v>
      </c>
      <c r="E306" s="29" t="str">
        <f t="shared" si="21"/>
        <v/>
      </c>
      <c r="F306" s="29" t="str">
        <f t="shared" si="22"/>
        <v/>
      </c>
      <c r="G306" s="363"/>
      <c r="H306" s="364"/>
      <c r="I306" s="325" t="str">
        <f t="shared" si="23"/>
        <v>No</v>
      </c>
      <c r="J306" s="314">
        <v>0</v>
      </c>
      <c r="K306" s="312">
        <v>0</v>
      </c>
      <c r="L306" s="312">
        <v>0</v>
      </c>
      <c r="M306" s="312">
        <v>0</v>
      </c>
      <c r="N306" s="312">
        <v>0</v>
      </c>
      <c r="O306" s="312">
        <v>0</v>
      </c>
      <c r="P306" s="312">
        <v>0</v>
      </c>
      <c r="Q306" s="312">
        <v>0</v>
      </c>
      <c r="R306" s="312">
        <v>0</v>
      </c>
      <c r="S306" s="312">
        <v>0</v>
      </c>
      <c r="T306" s="312">
        <v>0</v>
      </c>
      <c r="U306" s="312">
        <v>0</v>
      </c>
      <c r="V306" s="313">
        <v>1</v>
      </c>
      <c r="W306" s="313">
        <v>1</v>
      </c>
      <c r="X306" s="312">
        <v>0</v>
      </c>
      <c r="Y306" s="312">
        <v>0</v>
      </c>
      <c r="Z306" s="312">
        <v>0</v>
      </c>
      <c r="AA306" s="14">
        <v>0</v>
      </c>
      <c r="AB306" s="317"/>
      <c r="AC306" s="15" t="str">
        <f t="shared" si="415"/>
        <v/>
      </c>
      <c r="AD306" s="15" t="str">
        <f t="shared" si="416"/>
        <v/>
      </c>
      <c r="AE306" s="16" t="str">
        <f t="shared" si="417"/>
        <v>0 - 0</v>
      </c>
      <c r="AF306" s="20" t="str">
        <f t="shared" si="495"/>
        <v>Not an offer</v>
      </c>
      <c r="AG306" s="276" t="str">
        <f t="shared" si="444"/>
        <v>Not an Offer</v>
      </c>
      <c r="AH306" s="150"/>
      <c r="AI306" s="254">
        <v>290</v>
      </c>
      <c r="AJ306" s="149" t="str">
        <f t="shared" si="445"/>
        <v>00-TAG</v>
      </c>
      <c r="AK306" s="254" t="b">
        <f t="shared" si="498"/>
        <v>0</v>
      </c>
      <c r="AL306" s="254">
        <f t="shared" si="418"/>
        <v>0</v>
      </c>
      <c r="AM306" s="254">
        <f t="shared" si="446"/>
        <v>0</v>
      </c>
      <c r="AN306" s="288">
        <f t="shared" si="419"/>
        <v>0</v>
      </c>
      <c r="AO306" s="288">
        <f>IF(AND($BU306=$BV306,BU306=AO$13),$J306&amp;$K306&amp;$L306&amp;$M306&amp;$N306&amp;$O306&amp;$P306&amp;$Q306&amp;$R306&amp;$S306&amp;$T306&amp;$U306,IFERROR(MATCH($AN306,AO$17:AO305,0),-1000))</f>
        <v>1</v>
      </c>
      <c r="AP306" s="288">
        <f>IF(AND($BU306=$BV306,BV306=AP$13),$J306&amp;$K306&amp;$L306&amp;$M306&amp;$N306&amp;$O306&amp;$P306&amp;$Q306&amp;$R306&amp;$S306&amp;$T306&amp;$U306,IFERROR(MATCH($AN306,AP$17:AP305,0),-1000))</f>
        <v>1</v>
      </c>
      <c r="AQ306" s="288">
        <f>IF(AND($BU306=$BV306,BW306=AQ$13),$J306&amp;$K306&amp;$L306&amp;$M306&amp;$N306&amp;$O306&amp;$P306&amp;$Q306&amp;$R306&amp;$S306&amp;$T306&amp;$U306,IFERROR(MATCH($AN306,AQ$17:AQ305,0),-1000))</f>
        <v>1</v>
      </c>
      <c r="AR306" s="288">
        <f>IF(AND($BU306=$BV306,BX306=AR$13),$J306&amp;$K306&amp;$L306&amp;$M306&amp;$N306&amp;$O306&amp;$P306&amp;$Q306&amp;$R306&amp;$S306&amp;$T306&amp;$U306,IFERROR(MATCH($AN306,AR$17:AR305,0),-1000))</f>
        <v>1</v>
      </c>
      <c r="AS306" s="254">
        <f t="shared" si="311"/>
        <v>0</v>
      </c>
      <c r="AT306" s="261" t="str">
        <f t="shared" si="420"/>
        <v/>
      </c>
      <c r="AU306" s="254" t="str">
        <f t="shared" si="421"/>
        <v/>
      </c>
      <c r="AV306" s="254" t="str">
        <f t="shared" si="422"/>
        <v/>
      </c>
      <c r="AW306" s="254" t="str">
        <f t="shared" si="423"/>
        <v/>
      </c>
      <c r="AX306" s="254" t="str">
        <f t="shared" si="424"/>
        <v/>
      </c>
      <c r="AY306" s="254" t="str">
        <f t="shared" si="425"/>
        <v/>
      </c>
      <c r="AZ306" s="254" t="str">
        <f t="shared" si="426"/>
        <v/>
      </c>
      <c r="BA306" s="254" t="str">
        <f t="shared" si="427"/>
        <v/>
      </c>
      <c r="BB306" s="254" t="str">
        <f t="shared" si="428"/>
        <v/>
      </c>
      <c r="BC306" s="254" t="str">
        <f t="shared" si="429"/>
        <v/>
      </c>
      <c r="BD306" s="254" t="str">
        <f t="shared" si="430"/>
        <v/>
      </c>
      <c r="BE306" s="262" t="str">
        <f t="shared" si="431"/>
        <v/>
      </c>
      <c r="BF306" s="263" t="str">
        <f t="shared" si="432"/>
        <v/>
      </c>
      <c r="BG306" s="254" t="str">
        <f t="shared" si="433"/>
        <v/>
      </c>
      <c r="BH306" s="254" t="str">
        <f t="shared" si="434"/>
        <v/>
      </c>
      <c r="BI306" s="254" t="str">
        <f t="shared" si="435"/>
        <v/>
      </c>
      <c r="BJ306" s="254" t="str">
        <f t="shared" si="436"/>
        <v/>
      </c>
      <c r="BK306" s="254" t="str">
        <f t="shared" si="437"/>
        <v/>
      </c>
      <c r="BL306" s="254" t="str">
        <f t="shared" si="438"/>
        <v/>
      </c>
      <c r="BM306" s="254" t="str">
        <f t="shared" si="439"/>
        <v/>
      </c>
      <c r="BN306" s="254" t="str">
        <f t="shared" si="440"/>
        <v/>
      </c>
      <c r="BO306" s="254" t="str">
        <f t="shared" si="441"/>
        <v/>
      </c>
      <c r="BP306" s="254" t="str">
        <f t="shared" si="442"/>
        <v/>
      </c>
      <c r="BQ306" s="264" t="str">
        <f t="shared" si="443"/>
        <v/>
      </c>
      <c r="BR306" s="261" t="str">
        <f t="shared" si="56"/>
        <v/>
      </c>
      <c r="BS306" s="254" t="str">
        <f t="shared" si="57"/>
        <v/>
      </c>
      <c r="BT306" s="254" t="str">
        <f t="shared" si="496"/>
        <v/>
      </c>
      <c r="BU306" s="265" t="str">
        <f t="shared" si="313"/>
        <v/>
      </c>
      <c r="BV306" s="263" t="str">
        <f t="shared" si="58"/>
        <v/>
      </c>
      <c r="BW306" s="254" t="str">
        <f t="shared" si="497"/>
        <v/>
      </c>
      <c r="BX306" s="254" t="str">
        <f t="shared" si="315"/>
        <v/>
      </c>
      <c r="BY306" s="264" t="str">
        <f t="shared" si="59"/>
        <v/>
      </c>
      <c r="BZ306" s="254" t="str">
        <f t="shared" si="60"/>
        <v/>
      </c>
      <c r="CA306" s="254">
        <f t="shared" si="447"/>
        <v>0</v>
      </c>
      <c r="CB306" s="254">
        <f t="shared" si="448"/>
        <v>0</v>
      </c>
      <c r="CC306" s="254">
        <f t="shared" si="449"/>
        <v>0</v>
      </c>
      <c r="CD306" s="254">
        <f t="shared" si="450"/>
        <v>0</v>
      </c>
      <c r="CE306" s="254">
        <f t="shared" si="451"/>
        <v>0</v>
      </c>
      <c r="CF306" s="254">
        <f t="shared" si="452"/>
        <v>0</v>
      </c>
      <c r="CG306" s="254">
        <f t="shared" si="453"/>
        <v>0</v>
      </c>
      <c r="CH306" s="254">
        <f t="shared" si="454"/>
        <v>0</v>
      </c>
      <c r="CI306" s="254">
        <f t="shared" si="455"/>
        <v>0</v>
      </c>
      <c r="CJ306" s="254">
        <f t="shared" si="456"/>
        <v>0</v>
      </c>
      <c r="CK306" s="254">
        <f t="shared" si="457"/>
        <v>0</v>
      </c>
      <c r="CL306" s="254">
        <f t="shared" si="458"/>
        <v>0</v>
      </c>
      <c r="CM306" s="254">
        <f t="shared" si="459"/>
        <v>0</v>
      </c>
      <c r="CN306" s="254">
        <f t="shared" si="460"/>
        <v>0</v>
      </c>
      <c r="CO306" s="254">
        <f t="shared" si="461"/>
        <v>0</v>
      </c>
      <c r="CP306" s="254">
        <f t="shared" si="462"/>
        <v>0</v>
      </c>
      <c r="CQ306" s="254">
        <f t="shared" si="463"/>
        <v>0</v>
      </c>
      <c r="CR306" s="254">
        <f t="shared" si="464"/>
        <v>0</v>
      </c>
      <c r="CS306" s="254">
        <f t="shared" si="465"/>
        <v>0</v>
      </c>
      <c r="CT306" s="254">
        <f t="shared" si="466"/>
        <v>0</v>
      </c>
      <c r="CU306" s="254">
        <f t="shared" si="467"/>
        <v>0</v>
      </c>
      <c r="CV306" s="254">
        <f t="shared" si="468"/>
        <v>0</v>
      </c>
      <c r="CW306" s="254">
        <f t="shared" si="469"/>
        <v>0</v>
      </c>
      <c r="CX306" s="254">
        <f t="shared" si="470"/>
        <v>0</v>
      </c>
      <c r="CY306" s="254">
        <f t="shared" si="471"/>
        <v>0</v>
      </c>
      <c r="CZ306" s="254">
        <f t="shared" si="472"/>
        <v>0</v>
      </c>
      <c r="DA306" s="254">
        <f t="shared" si="473"/>
        <v>0</v>
      </c>
      <c r="DB306" s="254">
        <f t="shared" si="474"/>
        <v>0</v>
      </c>
      <c r="DC306" s="254">
        <f t="shared" si="475"/>
        <v>0</v>
      </c>
      <c r="DD306" s="254">
        <f t="shared" si="476"/>
        <v>0</v>
      </c>
      <c r="DE306" s="254">
        <f t="shared" si="477"/>
        <v>0</v>
      </c>
      <c r="DF306" s="254">
        <f t="shared" si="478"/>
        <v>0</v>
      </c>
      <c r="DG306" s="254">
        <f t="shared" si="479"/>
        <v>0</v>
      </c>
      <c r="DH306" s="254">
        <f t="shared" si="480"/>
        <v>0</v>
      </c>
      <c r="DI306" s="254">
        <f t="shared" si="481"/>
        <v>0</v>
      </c>
      <c r="DJ306" s="254">
        <f t="shared" si="482"/>
        <v>0</v>
      </c>
      <c r="DK306" s="254">
        <f t="shared" si="483"/>
        <v>0</v>
      </c>
      <c r="DL306" s="254">
        <f t="shared" si="484"/>
        <v>0</v>
      </c>
      <c r="DM306" s="254">
        <f t="shared" si="485"/>
        <v>0</v>
      </c>
      <c r="DN306" s="254">
        <f t="shared" si="486"/>
        <v>0</v>
      </c>
      <c r="DO306" s="254">
        <f t="shared" si="487"/>
        <v>0</v>
      </c>
      <c r="DP306" s="254">
        <f t="shared" si="488"/>
        <v>0</v>
      </c>
      <c r="DQ306" s="254">
        <f t="shared" si="489"/>
        <v>0</v>
      </c>
      <c r="DR306" s="254">
        <f t="shared" si="490"/>
        <v>0</v>
      </c>
      <c r="DS306" s="254">
        <f t="shared" si="491"/>
        <v>0</v>
      </c>
      <c r="DT306" s="254">
        <f t="shared" si="492"/>
        <v>0</v>
      </c>
      <c r="DU306" s="254">
        <f t="shared" si="493"/>
        <v>0</v>
      </c>
      <c r="DV306" s="254">
        <f t="shared" si="494"/>
        <v>0</v>
      </c>
    </row>
    <row r="307" spans="1:126" ht="24" customHeight="1">
      <c r="A307" s="11" t="str">
        <f ca="1">IF(AG307&lt;&gt;"OK","",CONCATENATE(TEXT('Front Page'!$F$33,"000"),TEXT('Front Page'!$F$31,"000"),"-",LEFT('Front Page'!$R$53,5),"-",LEFT(D307,1),AJ307, "-",TEXT(B307,"000")))</f>
        <v/>
      </c>
      <c r="B307" s="12" t="str">
        <f>IFERROR(IF(E307="","",MAX(B$17:B306)+1),"")</f>
        <v/>
      </c>
      <c r="C307" s="13"/>
      <c r="D307" s="29" t="str">
        <f t="shared" si="20"/>
        <v>None</v>
      </c>
      <c r="E307" s="29" t="str">
        <f t="shared" si="21"/>
        <v/>
      </c>
      <c r="F307" s="29" t="str">
        <f t="shared" si="22"/>
        <v/>
      </c>
      <c r="G307" s="363"/>
      <c r="H307" s="364"/>
      <c r="I307" s="325" t="str">
        <f t="shared" si="23"/>
        <v>No</v>
      </c>
      <c r="J307" s="314">
        <v>0</v>
      </c>
      <c r="K307" s="312">
        <v>0</v>
      </c>
      <c r="L307" s="312">
        <v>0</v>
      </c>
      <c r="M307" s="312">
        <v>0</v>
      </c>
      <c r="N307" s="312">
        <v>0</v>
      </c>
      <c r="O307" s="312">
        <v>0</v>
      </c>
      <c r="P307" s="312">
        <v>0</v>
      </c>
      <c r="Q307" s="312">
        <v>0</v>
      </c>
      <c r="R307" s="312">
        <v>0</v>
      </c>
      <c r="S307" s="312">
        <v>0</v>
      </c>
      <c r="T307" s="312">
        <v>0</v>
      </c>
      <c r="U307" s="312">
        <v>0</v>
      </c>
      <c r="V307" s="313">
        <v>1</v>
      </c>
      <c r="W307" s="313">
        <v>1</v>
      </c>
      <c r="X307" s="312">
        <v>0</v>
      </c>
      <c r="Y307" s="312">
        <v>0</v>
      </c>
      <c r="Z307" s="312">
        <v>0</v>
      </c>
      <c r="AA307" s="14">
        <v>0</v>
      </c>
      <c r="AB307" s="317"/>
      <c r="AC307" s="15" t="str">
        <f t="shared" si="415"/>
        <v/>
      </c>
      <c r="AD307" s="15" t="str">
        <f t="shared" si="416"/>
        <v/>
      </c>
      <c r="AE307" s="16" t="str">
        <f t="shared" si="417"/>
        <v>0 - 0</v>
      </c>
      <c r="AF307" s="20" t="str">
        <f t="shared" si="495"/>
        <v>Not an offer</v>
      </c>
      <c r="AG307" s="276" t="str">
        <f t="shared" si="444"/>
        <v>Not an Offer</v>
      </c>
      <c r="AH307" s="150"/>
      <c r="AI307" s="254">
        <v>291</v>
      </c>
      <c r="AJ307" s="149" t="str">
        <f t="shared" si="445"/>
        <v>00-TAG</v>
      </c>
      <c r="AK307" s="254" t="b">
        <f t="shared" si="498"/>
        <v>0</v>
      </c>
      <c r="AL307" s="254">
        <f t="shared" si="418"/>
        <v>0</v>
      </c>
      <c r="AM307" s="254">
        <f t="shared" si="446"/>
        <v>0</v>
      </c>
      <c r="AN307" s="288">
        <f t="shared" si="419"/>
        <v>0</v>
      </c>
      <c r="AO307" s="288">
        <f>IF(AND($BU307=$BV307,BU307=AO$13),$J307&amp;$K307&amp;$L307&amp;$M307&amp;$N307&amp;$O307&amp;$P307&amp;$Q307&amp;$R307&amp;$S307&amp;$T307&amp;$U307,IFERROR(MATCH($AN307,AO$17:AO306,0),-1000))</f>
        <v>1</v>
      </c>
      <c r="AP307" s="288">
        <f>IF(AND($BU307=$BV307,BV307=AP$13),$J307&amp;$K307&amp;$L307&amp;$M307&amp;$N307&amp;$O307&amp;$P307&amp;$Q307&amp;$R307&amp;$S307&amp;$T307&amp;$U307,IFERROR(MATCH($AN307,AP$17:AP306,0),-1000))</f>
        <v>1</v>
      </c>
      <c r="AQ307" s="288">
        <f>IF(AND($BU307=$BV307,BW307=AQ$13),$J307&amp;$K307&amp;$L307&amp;$M307&amp;$N307&amp;$O307&amp;$P307&amp;$Q307&amp;$R307&amp;$S307&amp;$T307&amp;$U307,IFERROR(MATCH($AN307,AQ$17:AQ306,0),-1000))</f>
        <v>1</v>
      </c>
      <c r="AR307" s="288">
        <f>IF(AND($BU307=$BV307,BX307=AR$13),$J307&amp;$K307&amp;$L307&amp;$M307&amp;$N307&amp;$O307&amp;$P307&amp;$Q307&amp;$R307&amp;$S307&amp;$T307&amp;$U307,IFERROR(MATCH($AN307,AR$17:AR306,0),-1000))</f>
        <v>1</v>
      </c>
      <c r="AS307" s="254">
        <f t="shared" si="311"/>
        <v>0</v>
      </c>
      <c r="AT307" s="261" t="str">
        <f t="shared" si="420"/>
        <v/>
      </c>
      <c r="AU307" s="254" t="str">
        <f t="shared" si="421"/>
        <v/>
      </c>
      <c r="AV307" s="254" t="str">
        <f t="shared" si="422"/>
        <v/>
      </c>
      <c r="AW307" s="254" t="str">
        <f t="shared" si="423"/>
        <v/>
      </c>
      <c r="AX307" s="254" t="str">
        <f t="shared" si="424"/>
        <v/>
      </c>
      <c r="AY307" s="254" t="str">
        <f t="shared" si="425"/>
        <v/>
      </c>
      <c r="AZ307" s="254" t="str">
        <f t="shared" si="426"/>
        <v/>
      </c>
      <c r="BA307" s="254" t="str">
        <f t="shared" si="427"/>
        <v/>
      </c>
      <c r="BB307" s="254" t="str">
        <f t="shared" si="428"/>
        <v/>
      </c>
      <c r="BC307" s="254" t="str">
        <f t="shared" si="429"/>
        <v/>
      </c>
      <c r="BD307" s="254" t="str">
        <f t="shared" si="430"/>
        <v/>
      </c>
      <c r="BE307" s="262" t="str">
        <f t="shared" si="431"/>
        <v/>
      </c>
      <c r="BF307" s="263" t="str">
        <f t="shared" si="432"/>
        <v/>
      </c>
      <c r="BG307" s="254" t="str">
        <f t="shared" si="433"/>
        <v/>
      </c>
      <c r="BH307" s="254" t="str">
        <f t="shared" si="434"/>
        <v/>
      </c>
      <c r="BI307" s="254" t="str">
        <f t="shared" si="435"/>
        <v/>
      </c>
      <c r="BJ307" s="254" t="str">
        <f t="shared" si="436"/>
        <v/>
      </c>
      <c r="BK307" s="254" t="str">
        <f t="shared" si="437"/>
        <v/>
      </c>
      <c r="BL307" s="254" t="str">
        <f t="shared" si="438"/>
        <v/>
      </c>
      <c r="BM307" s="254" t="str">
        <f t="shared" si="439"/>
        <v/>
      </c>
      <c r="BN307" s="254" t="str">
        <f t="shared" si="440"/>
        <v/>
      </c>
      <c r="BO307" s="254" t="str">
        <f t="shared" si="441"/>
        <v/>
      </c>
      <c r="BP307" s="254" t="str">
        <f t="shared" si="442"/>
        <v/>
      </c>
      <c r="BQ307" s="264" t="str">
        <f t="shared" si="443"/>
        <v/>
      </c>
      <c r="BR307" s="261" t="str">
        <f t="shared" si="56"/>
        <v/>
      </c>
      <c r="BS307" s="254" t="str">
        <f t="shared" si="57"/>
        <v/>
      </c>
      <c r="BT307" s="254" t="str">
        <f t="shared" si="496"/>
        <v/>
      </c>
      <c r="BU307" s="265" t="str">
        <f t="shared" si="313"/>
        <v/>
      </c>
      <c r="BV307" s="263" t="str">
        <f t="shared" si="58"/>
        <v/>
      </c>
      <c r="BW307" s="254" t="str">
        <f t="shared" si="497"/>
        <v/>
      </c>
      <c r="BX307" s="254" t="str">
        <f t="shared" si="315"/>
        <v/>
      </c>
      <c r="BY307" s="264" t="str">
        <f t="shared" si="59"/>
        <v/>
      </c>
      <c r="BZ307" s="254" t="str">
        <f t="shared" si="60"/>
        <v/>
      </c>
      <c r="CA307" s="254">
        <f t="shared" si="447"/>
        <v>0</v>
      </c>
      <c r="CB307" s="254">
        <f t="shared" si="448"/>
        <v>0</v>
      </c>
      <c r="CC307" s="254">
        <f t="shared" si="449"/>
        <v>0</v>
      </c>
      <c r="CD307" s="254">
        <f t="shared" si="450"/>
        <v>0</v>
      </c>
      <c r="CE307" s="254">
        <f t="shared" si="451"/>
        <v>0</v>
      </c>
      <c r="CF307" s="254">
        <f t="shared" si="452"/>
        <v>0</v>
      </c>
      <c r="CG307" s="254">
        <f t="shared" si="453"/>
        <v>0</v>
      </c>
      <c r="CH307" s="254">
        <f t="shared" si="454"/>
        <v>0</v>
      </c>
      <c r="CI307" s="254">
        <f t="shared" si="455"/>
        <v>0</v>
      </c>
      <c r="CJ307" s="254">
        <f t="shared" si="456"/>
        <v>0</v>
      </c>
      <c r="CK307" s="254">
        <f t="shared" si="457"/>
        <v>0</v>
      </c>
      <c r="CL307" s="254">
        <f t="shared" si="458"/>
        <v>0</v>
      </c>
      <c r="CM307" s="254">
        <f t="shared" si="459"/>
        <v>0</v>
      </c>
      <c r="CN307" s="254">
        <f t="shared" si="460"/>
        <v>0</v>
      </c>
      <c r="CO307" s="254">
        <f t="shared" si="461"/>
        <v>0</v>
      </c>
      <c r="CP307" s="254">
        <f t="shared" si="462"/>
        <v>0</v>
      </c>
      <c r="CQ307" s="254">
        <f t="shared" si="463"/>
        <v>0</v>
      </c>
      <c r="CR307" s="254">
        <f t="shared" si="464"/>
        <v>0</v>
      </c>
      <c r="CS307" s="254">
        <f t="shared" si="465"/>
        <v>0</v>
      </c>
      <c r="CT307" s="254">
        <f t="shared" si="466"/>
        <v>0</v>
      </c>
      <c r="CU307" s="254">
        <f t="shared" si="467"/>
        <v>0</v>
      </c>
      <c r="CV307" s="254">
        <f t="shared" si="468"/>
        <v>0</v>
      </c>
      <c r="CW307" s="254">
        <f t="shared" si="469"/>
        <v>0</v>
      </c>
      <c r="CX307" s="254">
        <f t="shared" si="470"/>
        <v>0</v>
      </c>
      <c r="CY307" s="254">
        <f t="shared" si="471"/>
        <v>0</v>
      </c>
      <c r="CZ307" s="254">
        <f t="shared" si="472"/>
        <v>0</v>
      </c>
      <c r="DA307" s="254">
        <f t="shared" si="473"/>
        <v>0</v>
      </c>
      <c r="DB307" s="254">
        <f t="shared" si="474"/>
        <v>0</v>
      </c>
      <c r="DC307" s="254">
        <f t="shared" si="475"/>
        <v>0</v>
      </c>
      <c r="DD307" s="254">
        <f t="shared" si="476"/>
        <v>0</v>
      </c>
      <c r="DE307" s="254">
        <f t="shared" si="477"/>
        <v>0</v>
      </c>
      <c r="DF307" s="254">
        <f t="shared" si="478"/>
        <v>0</v>
      </c>
      <c r="DG307" s="254">
        <f t="shared" si="479"/>
        <v>0</v>
      </c>
      <c r="DH307" s="254">
        <f t="shared" si="480"/>
        <v>0</v>
      </c>
      <c r="DI307" s="254">
        <f t="shared" si="481"/>
        <v>0</v>
      </c>
      <c r="DJ307" s="254">
        <f t="shared" si="482"/>
        <v>0</v>
      </c>
      <c r="DK307" s="254">
        <f t="shared" si="483"/>
        <v>0</v>
      </c>
      <c r="DL307" s="254">
        <f t="shared" si="484"/>
        <v>0</v>
      </c>
      <c r="DM307" s="254">
        <f t="shared" si="485"/>
        <v>0</v>
      </c>
      <c r="DN307" s="254">
        <f t="shared" si="486"/>
        <v>0</v>
      </c>
      <c r="DO307" s="254">
        <f t="shared" si="487"/>
        <v>0</v>
      </c>
      <c r="DP307" s="254">
        <f t="shared" si="488"/>
        <v>0</v>
      </c>
      <c r="DQ307" s="254">
        <f t="shared" si="489"/>
        <v>0</v>
      </c>
      <c r="DR307" s="254">
        <f t="shared" si="490"/>
        <v>0</v>
      </c>
      <c r="DS307" s="254">
        <f t="shared" si="491"/>
        <v>0</v>
      </c>
      <c r="DT307" s="254">
        <f t="shared" si="492"/>
        <v>0</v>
      </c>
      <c r="DU307" s="254">
        <f t="shared" si="493"/>
        <v>0</v>
      </c>
      <c r="DV307" s="254">
        <f t="shared" si="494"/>
        <v>0</v>
      </c>
    </row>
    <row r="308" spans="1:126" ht="24" customHeight="1">
      <c r="A308" s="11" t="str">
        <f ca="1">IF(AG308&lt;&gt;"OK","",CONCATENATE(TEXT('Front Page'!$F$33,"000"),TEXT('Front Page'!$F$31,"000"),"-",LEFT('Front Page'!$R$53,5),"-",LEFT(D308,1),AJ308, "-",TEXT(B308,"000")))</f>
        <v/>
      </c>
      <c r="B308" s="12" t="str">
        <f>IFERROR(IF(E308="","",MAX(B$17:B307)+1),"")</f>
        <v/>
      </c>
      <c r="C308" s="13"/>
      <c r="D308" s="29" t="str">
        <f t="shared" si="20"/>
        <v>None</v>
      </c>
      <c r="E308" s="29" t="str">
        <f t="shared" si="21"/>
        <v/>
      </c>
      <c r="F308" s="29" t="str">
        <f t="shared" si="22"/>
        <v/>
      </c>
      <c r="G308" s="363"/>
      <c r="H308" s="364"/>
      <c r="I308" s="325" t="str">
        <f t="shared" si="23"/>
        <v>No</v>
      </c>
      <c r="J308" s="314">
        <v>0</v>
      </c>
      <c r="K308" s="312">
        <v>0</v>
      </c>
      <c r="L308" s="312">
        <v>0</v>
      </c>
      <c r="M308" s="312">
        <v>0</v>
      </c>
      <c r="N308" s="312">
        <v>0</v>
      </c>
      <c r="O308" s="312">
        <v>0</v>
      </c>
      <c r="P308" s="312">
        <v>0</v>
      </c>
      <c r="Q308" s="312">
        <v>0</v>
      </c>
      <c r="R308" s="312">
        <v>0</v>
      </c>
      <c r="S308" s="312">
        <v>0</v>
      </c>
      <c r="T308" s="312">
        <v>0</v>
      </c>
      <c r="U308" s="312">
        <v>0</v>
      </c>
      <c r="V308" s="313">
        <v>1</v>
      </c>
      <c r="W308" s="313">
        <v>1</v>
      </c>
      <c r="X308" s="312">
        <v>0</v>
      </c>
      <c r="Y308" s="312">
        <v>0</v>
      </c>
      <c r="Z308" s="312">
        <v>0</v>
      </c>
      <c r="AA308" s="14">
        <v>0</v>
      </c>
      <c r="AB308" s="317"/>
      <c r="AC308" s="15" t="str">
        <f t="shared" si="415"/>
        <v/>
      </c>
      <c r="AD308" s="15" t="str">
        <f t="shared" si="416"/>
        <v/>
      </c>
      <c r="AE308" s="16" t="str">
        <f t="shared" si="417"/>
        <v>0 - 0</v>
      </c>
      <c r="AF308" s="20" t="str">
        <f t="shared" si="495"/>
        <v>Not an offer</v>
      </c>
      <c r="AG308" s="276" t="str">
        <f t="shared" si="444"/>
        <v>Not an Offer</v>
      </c>
      <c r="AH308" s="150"/>
      <c r="AI308" s="254">
        <v>292</v>
      </c>
      <c r="AJ308" s="149" t="str">
        <f t="shared" si="445"/>
        <v>00-TAG</v>
      </c>
      <c r="AK308" s="254" t="b">
        <f t="shared" si="498"/>
        <v>0</v>
      </c>
      <c r="AL308" s="254">
        <f t="shared" si="418"/>
        <v>0</v>
      </c>
      <c r="AM308" s="254">
        <f t="shared" si="446"/>
        <v>0</v>
      </c>
      <c r="AN308" s="288">
        <f t="shared" si="419"/>
        <v>0</v>
      </c>
      <c r="AO308" s="288">
        <f>IF(AND($BU308=$BV308,BU308=AO$13),$J308&amp;$K308&amp;$L308&amp;$M308&amp;$N308&amp;$O308&amp;$P308&amp;$Q308&amp;$R308&amp;$S308&amp;$T308&amp;$U308,IFERROR(MATCH($AN308,AO$17:AO307,0),-1000))</f>
        <v>1</v>
      </c>
      <c r="AP308" s="288">
        <f>IF(AND($BU308=$BV308,BV308=AP$13),$J308&amp;$K308&amp;$L308&amp;$M308&amp;$N308&amp;$O308&amp;$P308&amp;$Q308&amp;$R308&amp;$S308&amp;$T308&amp;$U308,IFERROR(MATCH($AN308,AP$17:AP307,0),-1000))</f>
        <v>1</v>
      </c>
      <c r="AQ308" s="288">
        <f>IF(AND($BU308=$BV308,BW308=AQ$13),$J308&amp;$K308&amp;$L308&amp;$M308&amp;$N308&amp;$O308&amp;$P308&amp;$Q308&amp;$R308&amp;$S308&amp;$T308&amp;$U308,IFERROR(MATCH($AN308,AQ$17:AQ307,0),-1000))</f>
        <v>1</v>
      </c>
      <c r="AR308" s="288">
        <f>IF(AND($BU308=$BV308,BX308=AR$13),$J308&amp;$K308&amp;$L308&amp;$M308&amp;$N308&amp;$O308&amp;$P308&amp;$Q308&amp;$R308&amp;$S308&amp;$T308&amp;$U308,IFERROR(MATCH($AN308,AR$17:AR307,0),-1000))</f>
        <v>1</v>
      </c>
      <c r="AS308" s="254">
        <f t="shared" si="311"/>
        <v>0</v>
      </c>
      <c r="AT308" s="261" t="str">
        <f t="shared" si="420"/>
        <v/>
      </c>
      <c r="AU308" s="254" t="str">
        <f t="shared" si="421"/>
        <v/>
      </c>
      <c r="AV308" s="254" t="str">
        <f t="shared" si="422"/>
        <v/>
      </c>
      <c r="AW308" s="254" t="str">
        <f t="shared" si="423"/>
        <v/>
      </c>
      <c r="AX308" s="254" t="str">
        <f t="shared" si="424"/>
        <v/>
      </c>
      <c r="AY308" s="254" t="str">
        <f t="shared" si="425"/>
        <v/>
      </c>
      <c r="AZ308" s="254" t="str">
        <f t="shared" si="426"/>
        <v/>
      </c>
      <c r="BA308" s="254" t="str">
        <f t="shared" si="427"/>
        <v/>
      </c>
      <c r="BB308" s="254" t="str">
        <f t="shared" si="428"/>
        <v/>
      </c>
      <c r="BC308" s="254" t="str">
        <f t="shared" si="429"/>
        <v/>
      </c>
      <c r="BD308" s="254" t="str">
        <f t="shared" si="430"/>
        <v/>
      </c>
      <c r="BE308" s="262" t="str">
        <f t="shared" si="431"/>
        <v/>
      </c>
      <c r="BF308" s="263" t="str">
        <f t="shared" si="432"/>
        <v/>
      </c>
      <c r="BG308" s="254" t="str">
        <f t="shared" si="433"/>
        <v/>
      </c>
      <c r="BH308" s="254" t="str">
        <f t="shared" si="434"/>
        <v/>
      </c>
      <c r="BI308" s="254" t="str">
        <f t="shared" si="435"/>
        <v/>
      </c>
      <c r="BJ308" s="254" t="str">
        <f t="shared" si="436"/>
        <v/>
      </c>
      <c r="BK308" s="254" t="str">
        <f t="shared" si="437"/>
        <v/>
      </c>
      <c r="BL308" s="254" t="str">
        <f t="shared" si="438"/>
        <v/>
      </c>
      <c r="BM308" s="254" t="str">
        <f t="shared" si="439"/>
        <v/>
      </c>
      <c r="BN308" s="254" t="str">
        <f t="shared" si="440"/>
        <v/>
      </c>
      <c r="BO308" s="254" t="str">
        <f t="shared" si="441"/>
        <v/>
      </c>
      <c r="BP308" s="254" t="str">
        <f t="shared" si="442"/>
        <v/>
      </c>
      <c r="BQ308" s="264" t="str">
        <f t="shared" si="443"/>
        <v/>
      </c>
      <c r="BR308" s="261" t="str">
        <f t="shared" si="56"/>
        <v/>
      </c>
      <c r="BS308" s="254" t="str">
        <f t="shared" si="57"/>
        <v/>
      </c>
      <c r="BT308" s="254" t="str">
        <f t="shared" si="496"/>
        <v/>
      </c>
      <c r="BU308" s="265" t="str">
        <f t="shared" si="313"/>
        <v/>
      </c>
      <c r="BV308" s="263" t="str">
        <f t="shared" si="58"/>
        <v/>
      </c>
      <c r="BW308" s="254" t="str">
        <f t="shared" si="497"/>
        <v/>
      </c>
      <c r="BX308" s="254" t="str">
        <f t="shared" si="315"/>
        <v/>
      </c>
      <c r="BY308" s="264" t="str">
        <f t="shared" si="59"/>
        <v/>
      </c>
      <c r="BZ308" s="254" t="str">
        <f t="shared" si="60"/>
        <v/>
      </c>
      <c r="CA308" s="254">
        <f t="shared" si="447"/>
        <v>0</v>
      </c>
      <c r="CB308" s="254">
        <f t="shared" si="448"/>
        <v>0</v>
      </c>
      <c r="CC308" s="254">
        <f t="shared" si="449"/>
        <v>0</v>
      </c>
      <c r="CD308" s="254">
        <f t="shared" si="450"/>
        <v>0</v>
      </c>
      <c r="CE308" s="254">
        <f t="shared" si="451"/>
        <v>0</v>
      </c>
      <c r="CF308" s="254">
        <f t="shared" si="452"/>
        <v>0</v>
      </c>
      <c r="CG308" s="254">
        <f t="shared" si="453"/>
        <v>0</v>
      </c>
      <c r="CH308" s="254">
        <f t="shared" si="454"/>
        <v>0</v>
      </c>
      <c r="CI308" s="254">
        <f t="shared" si="455"/>
        <v>0</v>
      </c>
      <c r="CJ308" s="254">
        <f t="shared" si="456"/>
        <v>0</v>
      </c>
      <c r="CK308" s="254">
        <f t="shared" si="457"/>
        <v>0</v>
      </c>
      <c r="CL308" s="254">
        <f t="shared" si="458"/>
        <v>0</v>
      </c>
      <c r="CM308" s="254">
        <f t="shared" si="459"/>
        <v>0</v>
      </c>
      <c r="CN308" s="254">
        <f t="shared" si="460"/>
        <v>0</v>
      </c>
      <c r="CO308" s="254">
        <f t="shared" si="461"/>
        <v>0</v>
      </c>
      <c r="CP308" s="254">
        <f t="shared" si="462"/>
        <v>0</v>
      </c>
      <c r="CQ308" s="254">
        <f t="shared" si="463"/>
        <v>0</v>
      </c>
      <c r="CR308" s="254">
        <f t="shared" si="464"/>
        <v>0</v>
      </c>
      <c r="CS308" s="254">
        <f t="shared" si="465"/>
        <v>0</v>
      </c>
      <c r="CT308" s="254">
        <f t="shared" si="466"/>
        <v>0</v>
      </c>
      <c r="CU308" s="254">
        <f t="shared" si="467"/>
        <v>0</v>
      </c>
      <c r="CV308" s="254">
        <f t="shared" si="468"/>
        <v>0</v>
      </c>
      <c r="CW308" s="254">
        <f t="shared" si="469"/>
        <v>0</v>
      </c>
      <c r="CX308" s="254">
        <f t="shared" si="470"/>
        <v>0</v>
      </c>
      <c r="CY308" s="254">
        <f t="shared" si="471"/>
        <v>0</v>
      </c>
      <c r="CZ308" s="254">
        <f t="shared" si="472"/>
        <v>0</v>
      </c>
      <c r="DA308" s="254">
        <f t="shared" si="473"/>
        <v>0</v>
      </c>
      <c r="DB308" s="254">
        <f t="shared" si="474"/>
        <v>0</v>
      </c>
      <c r="DC308" s="254">
        <f t="shared" si="475"/>
        <v>0</v>
      </c>
      <c r="DD308" s="254">
        <f t="shared" si="476"/>
        <v>0</v>
      </c>
      <c r="DE308" s="254">
        <f t="shared" si="477"/>
        <v>0</v>
      </c>
      <c r="DF308" s="254">
        <f t="shared" si="478"/>
        <v>0</v>
      </c>
      <c r="DG308" s="254">
        <f t="shared" si="479"/>
        <v>0</v>
      </c>
      <c r="DH308" s="254">
        <f t="shared" si="480"/>
        <v>0</v>
      </c>
      <c r="DI308" s="254">
        <f t="shared" si="481"/>
        <v>0</v>
      </c>
      <c r="DJ308" s="254">
        <f t="shared" si="482"/>
        <v>0</v>
      </c>
      <c r="DK308" s="254">
        <f t="shared" si="483"/>
        <v>0</v>
      </c>
      <c r="DL308" s="254">
        <f t="shared" si="484"/>
        <v>0</v>
      </c>
      <c r="DM308" s="254">
        <f t="shared" si="485"/>
        <v>0</v>
      </c>
      <c r="DN308" s="254">
        <f t="shared" si="486"/>
        <v>0</v>
      </c>
      <c r="DO308" s="254">
        <f t="shared" si="487"/>
        <v>0</v>
      </c>
      <c r="DP308" s="254">
        <f t="shared" si="488"/>
        <v>0</v>
      </c>
      <c r="DQ308" s="254">
        <f t="shared" si="489"/>
        <v>0</v>
      </c>
      <c r="DR308" s="254">
        <f t="shared" si="490"/>
        <v>0</v>
      </c>
      <c r="DS308" s="254">
        <f t="shared" si="491"/>
        <v>0</v>
      </c>
      <c r="DT308" s="254">
        <f t="shared" si="492"/>
        <v>0</v>
      </c>
      <c r="DU308" s="254">
        <f t="shared" si="493"/>
        <v>0</v>
      </c>
      <c r="DV308" s="254">
        <f t="shared" si="494"/>
        <v>0</v>
      </c>
    </row>
    <row r="309" spans="1:126" ht="24" customHeight="1">
      <c r="A309" s="11" t="str">
        <f ca="1">IF(AG309&lt;&gt;"OK","",CONCATENATE(TEXT('Front Page'!$F$33,"000"),TEXT('Front Page'!$F$31,"000"),"-",LEFT('Front Page'!$R$53,5),"-",LEFT(D309,1),AJ309, "-",TEXT(B309,"000")))</f>
        <v/>
      </c>
      <c r="B309" s="12" t="str">
        <f>IFERROR(IF(E309="","",MAX(B$17:B308)+1),"")</f>
        <v/>
      </c>
      <c r="C309" s="13"/>
      <c r="D309" s="29" t="str">
        <f t="shared" si="20"/>
        <v>None</v>
      </c>
      <c r="E309" s="29" t="str">
        <f t="shared" si="21"/>
        <v/>
      </c>
      <c r="F309" s="29" t="str">
        <f t="shared" si="22"/>
        <v/>
      </c>
      <c r="G309" s="363"/>
      <c r="H309" s="364"/>
      <c r="I309" s="325" t="str">
        <f t="shared" si="23"/>
        <v>No</v>
      </c>
      <c r="J309" s="314">
        <v>0</v>
      </c>
      <c r="K309" s="312">
        <v>0</v>
      </c>
      <c r="L309" s="312">
        <v>0</v>
      </c>
      <c r="M309" s="312">
        <v>0</v>
      </c>
      <c r="N309" s="312">
        <v>0</v>
      </c>
      <c r="O309" s="312">
        <v>0</v>
      </c>
      <c r="P309" s="312">
        <v>0</v>
      </c>
      <c r="Q309" s="312">
        <v>0</v>
      </c>
      <c r="R309" s="312">
        <v>0</v>
      </c>
      <c r="S309" s="312">
        <v>0</v>
      </c>
      <c r="T309" s="312">
        <v>0</v>
      </c>
      <c r="U309" s="312">
        <v>0</v>
      </c>
      <c r="V309" s="313">
        <v>1</v>
      </c>
      <c r="W309" s="313">
        <v>1</v>
      </c>
      <c r="X309" s="312">
        <v>0</v>
      </c>
      <c r="Y309" s="312">
        <v>0</v>
      </c>
      <c r="Z309" s="312">
        <v>0</v>
      </c>
      <c r="AA309" s="14">
        <v>0</v>
      </c>
      <c r="AB309" s="317"/>
      <c r="AC309" s="15" t="str">
        <f t="shared" si="415"/>
        <v/>
      </c>
      <c r="AD309" s="15" t="str">
        <f t="shared" si="416"/>
        <v/>
      </c>
      <c r="AE309" s="16" t="str">
        <f t="shared" si="417"/>
        <v>0 - 0</v>
      </c>
      <c r="AF309" s="20" t="str">
        <f t="shared" si="495"/>
        <v>Not an offer</v>
      </c>
      <c r="AG309" s="276" t="str">
        <f t="shared" si="444"/>
        <v>Not an Offer</v>
      </c>
      <c r="AH309" s="150"/>
      <c r="AI309" s="254">
        <v>293</v>
      </c>
      <c r="AJ309" s="149" t="str">
        <f t="shared" si="445"/>
        <v>00-TAG</v>
      </c>
      <c r="AK309" s="254" t="b">
        <f t="shared" si="498"/>
        <v>0</v>
      </c>
      <c r="AL309" s="254">
        <f t="shared" si="418"/>
        <v>0</v>
      </c>
      <c r="AM309" s="254">
        <f t="shared" si="446"/>
        <v>0</v>
      </c>
      <c r="AN309" s="288">
        <f t="shared" si="419"/>
        <v>0</v>
      </c>
      <c r="AO309" s="288">
        <f>IF(AND($BU309=$BV309,BU309=AO$13),$J309&amp;$K309&amp;$L309&amp;$M309&amp;$N309&amp;$O309&amp;$P309&amp;$Q309&amp;$R309&amp;$S309&amp;$T309&amp;$U309,IFERROR(MATCH($AN309,AO$17:AO308,0),-1000))</f>
        <v>1</v>
      </c>
      <c r="AP309" s="288">
        <f>IF(AND($BU309=$BV309,BV309=AP$13),$J309&amp;$K309&amp;$L309&amp;$M309&amp;$N309&amp;$O309&amp;$P309&amp;$Q309&amp;$R309&amp;$S309&amp;$T309&amp;$U309,IFERROR(MATCH($AN309,AP$17:AP308,0),-1000))</f>
        <v>1</v>
      </c>
      <c r="AQ309" s="288">
        <f>IF(AND($BU309=$BV309,BW309=AQ$13),$J309&amp;$K309&amp;$L309&amp;$M309&amp;$N309&amp;$O309&amp;$P309&amp;$Q309&amp;$R309&amp;$S309&amp;$T309&amp;$U309,IFERROR(MATCH($AN309,AQ$17:AQ308,0),-1000))</f>
        <v>1</v>
      </c>
      <c r="AR309" s="288">
        <f>IF(AND($BU309=$BV309,BX309=AR$13),$J309&amp;$K309&amp;$L309&amp;$M309&amp;$N309&amp;$O309&amp;$P309&amp;$Q309&amp;$R309&amp;$S309&amp;$T309&amp;$U309,IFERROR(MATCH($AN309,AR$17:AR308,0),-1000))</f>
        <v>1</v>
      </c>
      <c r="AS309" s="254">
        <f t="shared" si="311"/>
        <v>0</v>
      </c>
      <c r="AT309" s="261" t="str">
        <f t="shared" si="420"/>
        <v/>
      </c>
      <c r="AU309" s="254" t="str">
        <f t="shared" si="421"/>
        <v/>
      </c>
      <c r="AV309" s="254" t="str">
        <f t="shared" si="422"/>
        <v/>
      </c>
      <c r="AW309" s="254" t="str">
        <f t="shared" si="423"/>
        <v/>
      </c>
      <c r="AX309" s="254" t="str">
        <f t="shared" si="424"/>
        <v/>
      </c>
      <c r="AY309" s="254" t="str">
        <f t="shared" si="425"/>
        <v/>
      </c>
      <c r="AZ309" s="254" t="str">
        <f t="shared" si="426"/>
        <v/>
      </c>
      <c r="BA309" s="254" t="str">
        <f t="shared" si="427"/>
        <v/>
      </c>
      <c r="BB309" s="254" t="str">
        <f t="shared" si="428"/>
        <v/>
      </c>
      <c r="BC309" s="254" t="str">
        <f t="shared" si="429"/>
        <v/>
      </c>
      <c r="BD309" s="254" t="str">
        <f t="shared" si="430"/>
        <v/>
      </c>
      <c r="BE309" s="262" t="str">
        <f t="shared" si="431"/>
        <v/>
      </c>
      <c r="BF309" s="263" t="str">
        <f t="shared" si="432"/>
        <v/>
      </c>
      <c r="BG309" s="254" t="str">
        <f t="shared" si="433"/>
        <v/>
      </c>
      <c r="BH309" s="254" t="str">
        <f t="shared" si="434"/>
        <v/>
      </c>
      <c r="BI309" s="254" t="str">
        <f t="shared" si="435"/>
        <v/>
      </c>
      <c r="BJ309" s="254" t="str">
        <f t="shared" si="436"/>
        <v/>
      </c>
      <c r="BK309" s="254" t="str">
        <f t="shared" si="437"/>
        <v/>
      </c>
      <c r="BL309" s="254" t="str">
        <f t="shared" si="438"/>
        <v/>
      </c>
      <c r="BM309" s="254" t="str">
        <f t="shared" si="439"/>
        <v/>
      </c>
      <c r="BN309" s="254" t="str">
        <f t="shared" si="440"/>
        <v/>
      </c>
      <c r="BO309" s="254" t="str">
        <f t="shared" si="441"/>
        <v/>
      </c>
      <c r="BP309" s="254" t="str">
        <f t="shared" si="442"/>
        <v/>
      </c>
      <c r="BQ309" s="264" t="str">
        <f t="shared" si="443"/>
        <v/>
      </c>
      <c r="BR309" s="261" t="str">
        <f t="shared" si="56"/>
        <v/>
      </c>
      <c r="BS309" s="254" t="str">
        <f t="shared" si="57"/>
        <v/>
      </c>
      <c r="BT309" s="254" t="str">
        <f t="shared" si="496"/>
        <v/>
      </c>
      <c r="BU309" s="265" t="str">
        <f t="shared" si="313"/>
        <v/>
      </c>
      <c r="BV309" s="263" t="str">
        <f t="shared" si="58"/>
        <v/>
      </c>
      <c r="BW309" s="254" t="str">
        <f t="shared" si="497"/>
        <v/>
      </c>
      <c r="BX309" s="254" t="str">
        <f t="shared" si="315"/>
        <v/>
      </c>
      <c r="BY309" s="264" t="str">
        <f t="shared" si="59"/>
        <v/>
      </c>
      <c r="BZ309" s="254" t="str">
        <f t="shared" si="60"/>
        <v/>
      </c>
      <c r="CA309" s="254">
        <f t="shared" si="447"/>
        <v>0</v>
      </c>
      <c r="CB309" s="254">
        <f t="shared" si="448"/>
        <v>0</v>
      </c>
      <c r="CC309" s="254">
        <f t="shared" si="449"/>
        <v>0</v>
      </c>
      <c r="CD309" s="254">
        <f t="shared" si="450"/>
        <v>0</v>
      </c>
      <c r="CE309" s="254">
        <f t="shared" si="451"/>
        <v>0</v>
      </c>
      <c r="CF309" s="254">
        <f t="shared" si="452"/>
        <v>0</v>
      </c>
      <c r="CG309" s="254">
        <f t="shared" si="453"/>
        <v>0</v>
      </c>
      <c r="CH309" s="254">
        <f t="shared" si="454"/>
        <v>0</v>
      </c>
      <c r="CI309" s="254">
        <f t="shared" si="455"/>
        <v>0</v>
      </c>
      <c r="CJ309" s="254">
        <f t="shared" si="456"/>
        <v>0</v>
      </c>
      <c r="CK309" s="254">
        <f t="shared" si="457"/>
        <v>0</v>
      </c>
      <c r="CL309" s="254">
        <f t="shared" si="458"/>
        <v>0</v>
      </c>
      <c r="CM309" s="254">
        <f t="shared" si="459"/>
        <v>0</v>
      </c>
      <c r="CN309" s="254">
        <f t="shared" si="460"/>
        <v>0</v>
      </c>
      <c r="CO309" s="254">
        <f t="shared" si="461"/>
        <v>0</v>
      </c>
      <c r="CP309" s="254">
        <f t="shared" si="462"/>
        <v>0</v>
      </c>
      <c r="CQ309" s="254">
        <f t="shared" si="463"/>
        <v>0</v>
      </c>
      <c r="CR309" s="254">
        <f t="shared" si="464"/>
        <v>0</v>
      </c>
      <c r="CS309" s="254">
        <f t="shared" si="465"/>
        <v>0</v>
      </c>
      <c r="CT309" s="254">
        <f t="shared" si="466"/>
        <v>0</v>
      </c>
      <c r="CU309" s="254">
        <f t="shared" si="467"/>
        <v>0</v>
      </c>
      <c r="CV309" s="254">
        <f t="shared" si="468"/>
        <v>0</v>
      </c>
      <c r="CW309" s="254">
        <f t="shared" si="469"/>
        <v>0</v>
      </c>
      <c r="CX309" s="254">
        <f t="shared" si="470"/>
        <v>0</v>
      </c>
      <c r="CY309" s="254">
        <f t="shared" si="471"/>
        <v>0</v>
      </c>
      <c r="CZ309" s="254">
        <f t="shared" si="472"/>
        <v>0</v>
      </c>
      <c r="DA309" s="254">
        <f t="shared" si="473"/>
        <v>0</v>
      </c>
      <c r="DB309" s="254">
        <f t="shared" si="474"/>
        <v>0</v>
      </c>
      <c r="DC309" s="254">
        <f t="shared" si="475"/>
        <v>0</v>
      </c>
      <c r="DD309" s="254">
        <f t="shared" si="476"/>
        <v>0</v>
      </c>
      <c r="DE309" s="254">
        <f t="shared" si="477"/>
        <v>0</v>
      </c>
      <c r="DF309" s="254">
        <f t="shared" si="478"/>
        <v>0</v>
      </c>
      <c r="DG309" s="254">
        <f t="shared" si="479"/>
        <v>0</v>
      </c>
      <c r="DH309" s="254">
        <f t="shared" si="480"/>
        <v>0</v>
      </c>
      <c r="DI309" s="254">
        <f t="shared" si="481"/>
        <v>0</v>
      </c>
      <c r="DJ309" s="254">
        <f t="shared" si="482"/>
        <v>0</v>
      </c>
      <c r="DK309" s="254">
        <f t="shared" si="483"/>
        <v>0</v>
      </c>
      <c r="DL309" s="254">
        <f t="shared" si="484"/>
        <v>0</v>
      </c>
      <c r="DM309" s="254">
        <f t="shared" si="485"/>
        <v>0</v>
      </c>
      <c r="DN309" s="254">
        <f t="shared" si="486"/>
        <v>0</v>
      </c>
      <c r="DO309" s="254">
        <f t="shared" si="487"/>
        <v>0</v>
      </c>
      <c r="DP309" s="254">
        <f t="shared" si="488"/>
        <v>0</v>
      </c>
      <c r="DQ309" s="254">
        <f t="shared" si="489"/>
        <v>0</v>
      </c>
      <c r="DR309" s="254">
        <f t="shared" si="490"/>
        <v>0</v>
      </c>
      <c r="DS309" s="254">
        <f t="shared" si="491"/>
        <v>0</v>
      </c>
      <c r="DT309" s="254">
        <f t="shared" si="492"/>
        <v>0</v>
      </c>
      <c r="DU309" s="254">
        <f t="shared" si="493"/>
        <v>0</v>
      </c>
      <c r="DV309" s="254">
        <f t="shared" si="494"/>
        <v>0</v>
      </c>
    </row>
    <row r="310" spans="1:126" ht="24" customHeight="1">
      <c r="A310" s="11" t="str">
        <f ca="1">IF(AG310&lt;&gt;"OK","",CONCATENATE(TEXT('Front Page'!$F$33,"000"),TEXT('Front Page'!$F$31,"000"),"-",LEFT('Front Page'!$R$53,5),"-",LEFT(D310,1),AJ310, "-",TEXT(B310,"000")))</f>
        <v/>
      </c>
      <c r="B310" s="12" t="str">
        <f>IFERROR(IF(E310="","",MAX(B$17:B309)+1),"")</f>
        <v/>
      </c>
      <c r="C310" s="13"/>
      <c r="D310" s="29" t="str">
        <f t="shared" si="20"/>
        <v>None</v>
      </c>
      <c r="E310" s="29" t="str">
        <f t="shared" si="21"/>
        <v/>
      </c>
      <c r="F310" s="29" t="str">
        <f t="shared" si="22"/>
        <v/>
      </c>
      <c r="G310" s="363"/>
      <c r="H310" s="364"/>
      <c r="I310" s="325" t="str">
        <f t="shared" si="23"/>
        <v>No</v>
      </c>
      <c r="J310" s="314">
        <v>0</v>
      </c>
      <c r="K310" s="312">
        <v>0</v>
      </c>
      <c r="L310" s="312">
        <v>0</v>
      </c>
      <c r="M310" s="312">
        <v>0</v>
      </c>
      <c r="N310" s="312">
        <v>0</v>
      </c>
      <c r="O310" s="312">
        <v>0</v>
      </c>
      <c r="P310" s="312">
        <v>0</v>
      </c>
      <c r="Q310" s="312">
        <v>0</v>
      </c>
      <c r="R310" s="312">
        <v>0</v>
      </c>
      <c r="S310" s="312">
        <v>0</v>
      </c>
      <c r="T310" s="312">
        <v>0</v>
      </c>
      <c r="U310" s="312">
        <v>0</v>
      </c>
      <c r="V310" s="313">
        <v>1</v>
      </c>
      <c r="W310" s="313">
        <v>1</v>
      </c>
      <c r="X310" s="312">
        <v>0</v>
      </c>
      <c r="Y310" s="312">
        <v>0</v>
      </c>
      <c r="Z310" s="312">
        <v>0</v>
      </c>
      <c r="AA310" s="14">
        <v>0</v>
      </c>
      <c r="AB310" s="317"/>
      <c r="AC310" s="15" t="str">
        <f t="shared" si="415"/>
        <v/>
      </c>
      <c r="AD310" s="15" t="str">
        <f t="shared" si="416"/>
        <v/>
      </c>
      <c r="AE310" s="16" t="str">
        <f t="shared" si="417"/>
        <v>0 - 0</v>
      </c>
      <c r="AF310" s="20" t="str">
        <f t="shared" si="495"/>
        <v>Not an offer</v>
      </c>
      <c r="AG310" s="276" t="str">
        <f t="shared" si="444"/>
        <v>Not an Offer</v>
      </c>
      <c r="AH310" s="150"/>
      <c r="AI310" s="254">
        <v>294</v>
      </c>
      <c r="AJ310" s="149" t="str">
        <f t="shared" si="445"/>
        <v>00-TAG</v>
      </c>
      <c r="AK310" s="254" t="b">
        <f t="shared" si="498"/>
        <v>0</v>
      </c>
      <c r="AL310" s="254">
        <f t="shared" si="418"/>
        <v>0</v>
      </c>
      <c r="AM310" s="254">
        <f t="shared" si="446"/>
        <v>0</v>
      </c>
      <c r="AN310" s="288">
        <f t="shared" si="419"/>
        <v>0</v>
      </c>
      <c r="AO310" s="288">
        <f>IF(AND($BU310=$BV310,BU310=AO$13),$J310&amp;$K310&amp;$L310&amp;$M310&amp;$N310&amp;$O310&amp;$P310&amp;$Q310&amp;$R310&amp;$S310&amp;$T310&amp;$U310,IFERROR(MATCH($AN310,AO$17:AO309,0),-1000))</f>
        <v>1</v>
      </c>
      <c r="AP310" s="288">
        <f>IF(AND($BU310=$BV310,BV310=AP$13),$J310&amp;$K310&amp;$L310&amp;$M310&amp;$N310&amp;$O310&amp;$P310&amp;$Q310&amp;$R310&amp;$S310&amp;$T310&amp;$U310,IFERROR(MATCH($AN310,AP$17:AP309,0),-1000))</f>
        <v>1</v>
      </c>
      <c r="AQ310" s="288">
        <f>IF(AND($BU310=$BV310,BW310=AQ$13),$J310&amp;$K310&amp;$L310&amp;$M310&amp;$N310&amp;$O310&amp;$P310&amp;$Q310&amp;$R310&amp;$S310&amp;$T310&amp;$U310,IFERROR(MATCH($AN310,AQ$17:AQ309,0),-1000))</f>
        <v>1</v>
      </c>
      <c r="AR310" s="288">
        <f>IF(AND($BU310=$BV310,BX310=AR$13),$J310&amp;$K310&amp;$L310&amp;$M310&amp;$N310&amp;$O310&amp;$P310&amp;$Q310&amp;$R310&amp;$S310&amp;$T310&amp;$U310,IFERROR(MATCH($AN310,AR$17:AR309,0),-1000))</f>
        <v>1</v>
      </c>
      <c r="AS310" s="254">
        <f t="shared" si="311"/>
        <v>0</v>
      </c>
      <c r="AT310" s="261" t="str">
        <f t="shared" si="420"/>
        <v/>
      </c>
      <c r="AU310" s="254" t="str">
        <f t="shared" si="421"/>
        <v/>
      </c>
      <c r="AV310" s="254" t="str">
        <f t="shared" si="422"/>
        <v/>
      </c>
      <c r="AW310" s="254" t="str">
        <f t="shared" si="423"/>
        <v/>
      </c>
      <c r="AX310" s="254" t="str">
        <f t="shared" si="424"/>
        <v/>
      </c>
      <c r="AY310" s="254" t="str">
        <f t="shared" si="425"/>
        <v/>
      </c>
      <c r="AZ310" s="254" t="str">
        <f t="shared" si="426"/>
        <v/>
      </c>
      <c r="BA310" s="254" t="str">
        <f t="shared" si="427"/>
        <v/>
      </c>
      <c r="BB310" s="254" t="str">
        <f t="shared" si="428"/>
        <v/>
      </c>
      <c r="BC310" s="254" t="str">
        <f t="shared" si="429"/>
        <v/>
      </c>
      <c r="BD310" s="254" t="str">
        <f t="shared" si="430"/>
        <v/>
      </c>
      <c r="BE310" s="262" t="str">
        <f t="shared" si="431"/>
        <v/>
      </c>
      <c r="BF310" s="263" t="str">
        <f t="shared" si="432"/>
        <v/>
      </c>
      <c r="BG310" s="254" t="str">
        <f t="shared" si="433"/>
        <v/>
      </c>
      <c r="BH310" s="254" t="str">
        <f t="shared" si="434"/>
        <v/>
      </c>
      <c r="BI310" s="254" t="str">
        <f t="shared" si="435"/>
        <v/>
      </c>
      <c r="BJ310" s="254" t="str">
        <f t="shared" si="436"/>
        <v/>
      </c>
      <c r="BK310" s="254" t="str">
        <f t="shared" si="437"/>
        <v/>
      </c>
      <c r="BL310" s="254" t="str">
        <f t="shared" si="438"/>
        <v/>
      </c>
      <c r="BM310" s="254" t="str">
        <f t="shared" si="439"/>
        <v/>
      </c>
      <c r="BN310" s="254" t="str">
        <f t="shared" si="440"/>
        <v/>
      </c>
      <c r="BO310" s="254" t="str">
        <f t="shared" si="441"/>
        <v/>
      </c>
      <c r="BP310" s="254" t="str">
        <f t="shared" si="442"/>
        <v/>
      </c>
      <c r="BQ310" s="264" t="str">
        <f t="shared" si="443"/>
        <v/>
      </c>
      <c r="BR310" s="261" t="str">
        <f t="shared" si="56"/>
        <v/>
      </c>
      <c r="BS310" s="254" t="str">
        <f t="shared" si="57"/>
        <v/>
      </c>
      <c r="BT310" s="254" t="str">
        <f t="shared" si="496"/>
        <v/>
      </c>
      <c r="BU310" s="265" t="str">
        <f t="shared" si="313"/>
        <v/>
      </c>
      <c r="BV310" s="263" t="str">
        <f t="shared" si="58"/>
        <v/>
      </c>
      <c r="BW310" s="254" t="str">
        <f t="shared" si="497"/>
        <v/>
      </c>
      <c r="BX310" s="254" t="str">
        <f t="shared" si="315"/>
        <v/>
      </c>
      <c r="BY310" s="264" t="str">
        <f t="shared" si="59"/>
        <v/>
      </c>
      <c r="BZ310" s="254" t="str">
        <f t="shared" si="60"/>
        <v/>
      </c>
      <c r="CA310" s="254">
        <f t="shared" si="447"/>
        <v>0</v>
      </c>
      <c r="CB310" s="254">
        <f t="shared" si="448"/>
        <v>0</v>
      </c>
      <c r="CC310" s="254">
        <f t="shared" si="449"/>
        <v>0</v>
      </c>
      <c r="CD310" s="254">
        <f t="shared" si="450"/>
        <v>0</v>
      </c>
      <c r="CE310" s="254">
        <f t="shared" si="451"/>
        <v>0</v>
      </c>
      <c r="CF310" s="254">
        <f t="shared" si="452"/>
        <v>0</v>
      </c>
      <c r="CG310" s="254">
        <f t="shared" si="453"/>
        <v>0</v>
      </c>
      <c r="CH310" s="254">
        <f t="shared" si="454"/>
        <v>0</v>
      </c>
      <c r="CI310" s="254">
        <f t="shared" si="455"/>
        <v>0</v>
      </c>
      <c r="CJ310" s="254">
        <f t="shared" si="456"/>
        <v>0</v>
      </c>
      <c r="CK310" s="254">
        <f t="shared" si="457"/>
        <v>0</v>
      </c>
      <c r="CL310" s="254">
        <f t="shared" si="458"/>
        <v>0</v>
      </c>
      <c r="CM310" s="254">
        <f t="shared" si="459"/>
        <v>0</v>
      </c>
      <c r="CN310" s="254">
        <f t="shared" si="460"/>
        <v>0</v>
      </c>
      <c r="CO310" s="254">
        <f t="shared" si="461"/>
        <v>0</v>
      </c>
      <c r="CP310" s="254">
        <f t="shared" si="462"/>
        <v>0</v>
      </c>
      <c r="CQ310" s="254">
        <f t="shared" si="463"/>
        <v>0</v>
      </c>
      <c r="CR310" s="254">
        <f t="shared" si="464"/>
        <v>0</v>
      </c>
      <c r="CS310" s="254">
        <f t="shared" si="465"/>
        <v>0</v>
      </c>
      <c r="CT310" s="254">
        <f t="shared" si="466"/>
        <v>0</v>
      </c>
      <c r="CU310" s="254">
        <f t="shared" si="467"/>
        <v>0</v>
      </c>
      <c r="CV310" s="254">
        <f t="shared" si="468"/>
        <v>0</v>
      </c>
      <c r="CW310" s="254">
        <f t="shared" si="469"/>
        <v>0</v>
      </c>
      <c r="CX310" s="254">
        <f t="shared" si="470"/>
        <v>0</v>
      </c>
      <c r="CY310" s="254">
        <f t="shared" si="471"/>
        <v>0</v>
      </c>
      <c r="CZ310" s="254">
        <f t="shared" si="472"/>
        <v>0</v>
      </c>
      <c r="DA310" s="254">
        <f t="shared" si="473"/>
        <v>0</v>
      </c>
      <c r="DB310" s="254">
        <f t="shared" si="474"/>
        <v>0</v>
      </c>
      <c r="DC310" s="254">
        <f t="shared" si="475"/>
        <v>0</v>
      </c>
      <c r="DD310" s="254">
        <f t="shared" si="476"/>
        <v>0</v>
      </c>
      <c r="DE310" s="254">
        <f t="shared" si="477"/>
        <v>0</v>
      </c>
      <c r="DF310" s="254">
        <f t="shared" si="478"/>
        <v>0</v>
      </c>
      <c r="DG310" s="254">
        <f t="shared" si="479"/>
        <v>0</v>
      </c>
      <c r="DH310" s="254">
        <f t="shared" si="480"/>
        <v>0</v>
      </c>
      <c r="DI310" s="254">
        <f t="shared" si="481"/>
        <v>0</v>
      </c>
      <c r="DJ310" s="254">
        <f t="shared" si="482"/>
        <v>0</v>
      </c>
      <c r="DK310" s="254">
        <f t="shared" si="483"/>
        <v>0</v>
      </c>
      <c r="DL310" s="254">
        <f t="shared" si="484"/>
        <v>0</v>
      </c>
      <c r="DM310" s="254">
        <f t="shared" si="485"/>
        <v>0</v>
      </c>
      <c r="DN310" s="254">
        <f t="shared" si="486"/>
        <v>0</v>
      </c>
      <c r="DO310" s="254">
        <f t="shared" si="487"/>
        <v>0</v>
      </c>
      <c r="DP310" s="254">
        <f t="shared" si="488"/>
        <v>0</v>
      </c>
      <c r="DQ310" s="254">
        <f t="shared" si="489"/>
        <v>0</v>
      </c>
      <c r="DR310" s="254">
        <f t="shared" si="490"/>
        <v>0</v>
      </c>
      <c r="DS310" s="254">
        <f t="shared" si="491"/>
        <v>0</v>
      </c>
      <c r="DT310" s="254">
        <f t="shared" si="492"/>
        <v>0</v>
      </c>
      <c r="DU310" s="254">
        <f t="shared" si="493"/>
        <v>0</v>
      </c>
      <c r="DV310" s="254">
        <f t="shared" si="494"/>
        <v>0</v>
      </c>
    </row>
    <row r="311" spans="1:126" ht="24" customHeight="1">
      <c r="A311" s="11" t="str">
        <f ca="1">IF(AG311&lt;&gt;"OK","",CONCATENATE(TEXT('Front Page'!$F$33,"000"),TEXT('Front Page'!$F$31,"000"),"-",LEFT('Front Page'!$R$53,5),"-",LEFT(D311,1),AJ311, "-",TEXT(B311,"000")))</f>
        <v/>
      </c>
      <c r="B311" s="12" t="str">
        <f>IFERROR(IF(E311="","",MAX(B$17:B310)+1),"")</f>
        <v/>
      </c>
      <c r="C311" s="13"/>
      <c r="D311" s="29" t="str">
        <f t="shared" si="20"/>
        <v>None</v>
      </c>
      <c r="E311" s="29" t="str">
        <f t="shared" si="21"/>
        <v/>
      </c>
      <c r="F311" s="29" t="str">
        <f t="shared" si="22"/>
        <v/>
      </c>
      <c r="G311" s="363"/>
      <c r="H311" s="364"/>
      <c r="I311" s="325" t="str">
        <f t="shared" si="23"/>
        <v>No</v>
      </c>
      <c r="J311" s="314">
        <v>0</v>
      </c>
      <c r="K311" s="312">
        <v>0</v>
      </c>
      <c r="L311" s="312">
        <v>0</v>
      </c>
      <c r="M311" s="312">
        <v>0</v>
      </c>
      <c r="N311" s="312">
        <v>0</v>
      </c>
      <c r="O311" s="312">
        <v>0</v>
      </c>
      <c r="P311" s="312">
        <v>0</v>
      </c>
      <c r="Q311" s="312">
        <v>0</v>
      </c>
      <c r="R311" s="312">
        <v>0</v>
      </c>
      <c r="S311" s="312">
        <v>0</v>
      </c>
      <c r="T311" s="312">
        <v>0</v>
      </c>
      <c r="U311" s="312">
        <v>0</v>
      </c>
      <c r="V311" s="313">
        <v>1</v>
      </c>
      <c r="W311" s="313">
        <v>1</v>
      </c>
      <c r="X311" s="312">
        <v>0</v>
      </c>
      <c r="Y311" s="312">
        <v>0</v>
      </c>
      <c r="Z311" s="312">
        <v>0</v>
      </c>
      <c r="AA311" s="14">
        <v>0</v>
      </c>
      <c r="AB311" s="317"/>
      <c r="AC311" s="15" t="str">
        <f t="shared" si="415"/>
        <v/>
      </c>
      <c r="AD311" s="15" t="str">
        <f t="shared" si="416"/>
        <v/>
      </c>
      <c r="AE311" s="16" t="str">
        <f t="shared" si="417"/>
        <v>0 - 0</v>
      </c>
      <c r="AF311" s="20" t="str">
        <f t="shared" si="495"/>
        <v>Not an offer</v>
      </c>
      <c r="AG311" s="276" t="str">
        <f t="shared" si="444"/>
        <v>Not an Offer</v>
      </c>
      <c r="AH311" s="150"/>
      <c r="AI311" s="254">
        <v>295</v>
      </c>
      <c r="AJ311" s="149" t="str">
        <f t="shared" si="445"/>
        <v>00-TAG</v>
      </c>
      <c r="AK311" s="254" t="b">
        <f t="shared" si="498"/>
        <v>0</v>
      </c>
      <c r="AL311" s="254">
        <f t="shared" si="418"/>
        <v>0</v>
      </c>
      <c r="AM311" s="254">
        <f t="shared" si="446"/>
        <v>0</v>
      </c>
      <c r="AN311" s="288">
        <f t="shared" si="419"/>
        <v>0</v>
      </c>
      <c r="AO311" s="288">
        <f>IF(AND($BU311=$BV311,BU311=AO$13),$J311&amp;$K311&amp;$L311&amp;$M311&amp;$N311&amp;$O311&amp;$P311&amp;$Q311&amp;$R311&amp;$S311&amp;$T311&amp;$U311,IFERROR(MATCH($AN311,AO$17:AO310,0),-1000))</f>
        <v>1</v>
      </c>
      <c r="AP311" s="288">
        <f>IF(AND($BU311=$BV311,BV311=AP$13),$J311&amp;$K311&amp;$L311&amp;$M311&amp;$N311&amp;$O311&amp;$P311&amp;$Q311&amp;$R311&amp;$S311&amp;$T311&amp;$U311,IFERROR(MATCH($AN311,AP$17:AP310,0),-1000))</f>
        <v>1</v>
      </c>
      <c r="AQ311" s="288">
        <f>IF(AND($BU311=$BV311,BW311=AQ$13),$J311&amp;$K311&amp;$L311&amp;$M311&amp;$N311&amp;$O311&amp;$P311&amp;$Q311&amp;$R311&amp;$S311&amp;$T311&amp;$U311,IFERROR(MATCH($AN311,AQ$17:AQ310,0),-1000))</f>
        <v>1</v>
      </c>
      <c r="AR311" s="288">
        <f>IF(AND($BU311=$BV311,BX311=AR$13),$J311&amp;$K311&amp;$L311&amp;$M311&amp;$N311&amp;$O311&amp;$P311&amp;$Q311&amp;$R311&amp;$S311&amp;$T311&amp;$U311,IFERROR(MATCH($AN311,AR$17:AR310,0),-1000))</f>
        <v>1</v>
      </c>
      <c r="AS311" s="254">
        <f t="shared" si="311"/>
        <v>0</v>
      </c>
      <c r="AT311" s="261" t="str">
        <f t="shared" si="420"/>
        <v/>
      </c>
      <c r="AU311" s="254" t="str">
        <f t="shared" si="421"/>
        <v/>
      </c>
      <c r="AV311" s="254" t="str">
        <f t="shared" si="422"/>
        <v/>
      </c>
      <c r="AW311" s="254" t="str">
        <f t="shared" si="423"/>
        <v/>
      </c>
      <c r="AX311" s="254" t="str">
        <f t="shared" si="424"/>
        <v/>
      </c>
      <c r="AY311" s="254" t="str">
        <f t="shared" si="425"/>
        <v/>
      </c>
      <c r="AZ311" s="254" t="str">
        <f t="shared" si="426"/>
        <v/>
      </c>
      <c r="BA311" s="254" t="str">
        <f t="shared" si="427"/>
        <v/>
      </c>
      <c r="BB311" s="254" t="str">
        <f t="shared" si="428"/>
        <v/>
      </c>
      <c r="BC311" s="254" t="str">
        <f t="shared" si="429"/>
        <v/>
      </c>
      <c r="BD311" s="254" t="str">
        <f t="shared" si="430"/>
        <v/>
      </c>
      <c r="BE311" s="262" t="str">
        <f t="shared" si="431"/>
        <v/>
      </c>
      <c r="BF311" s="263" t="str">
        <f t="shared" si="432"/>
        <v/>
      </c>
      <c r="BG311" s="254" t="str">
        <f t="shared" si="433"/>
        <v/>
      </c>
      <c r="BH311" s="254" t="str">
        <f t="shared" si="434"/>
        <v/>
      </c>
      <c r="BI311" s="254" t="str">
        <f t="shared" si="435"/>
        <v/>
      </c>
      <c r="BJ311" s="254" t="str">
        <f t="shared" si="436"/>
        <v/>
      </c>
      <c r="BK311" s="254" t="str">
        <f t="shared" si="437"/>
        <v/>
      </c>
      <c r="BL311" s="254" t="str">
        <f t="shared" si="438"/>
        <v/>
      </c>
      <c r="BM311" s="254" t="str">
        <f t="shared" si="439"/>
        <v/>
      </c>
      <c r="BN311" s="254" t="str">
        <f t="shared" si="440"/>
        <v/>
      </c>
      <c r="BO311" s="254" t="str">
        <f t="shared" si="441"/>
        <v/>
      </c>
      <c r="BP311" s="254" t="str">
        <f t="shared" si="442"/>
        <v/>
      </c>
      <c r="BQ311" s="264" t="str">
        <f t="shared" si="443"/>
        <v/>
      </c>
      <c r="BR311" s="261" t="str">
        <f t="shared" si="56"/>
        <v/>
      </c>
      <c r="BS311" s="254" t="str">
        <f t="shared" si="57"/>
        <v/>
      </c>
      <c r="BT311" s="254" t="str">
        <f t="shared" si="496"/>
        <v/>
      </c>
      <c r="BU311" s="265" t="str">
        <f t="shared" si="313"/>
        <v/>
      </c>
      <c r="BV311" s="263" t="str">
        <f t="shared" si="58"/>
        <v/>
      </c>
      <c r="BW311" s="254" t="str">
        <f t="shared" si="497"/>
        <v/>
      </c>
      <c r="BX311" s="254" t="str">
        <f t="shared" si="315"/>
        <v/>
      </c>
      <c r="BY311" s="264" t="str">
        <f t="shared" si="59"/>
        <v/>
      </c>
      <c r="BZ311" s="254" t="str">
        <f t="shared" si="60"/>
        <v/>
      </c>
      <c r="CA311" s="254">
        <f t="shared" si="447"/>
        <v>0</v>
      </c>
      <c r="CB311" s="254">
        <f t="shared" si="448"/>
        <v>0</v>
      </c>
      <c r="CC311" s="254">
        <f t="shared" si="449"/>
        <v>0</v>
      </c>
      <c r="CD311" s="254">
        <f t="shared" si="450"/>
        <v>0</v>
      </c>
      <c r="CE311" s="254">
        <f t="shared" si="451"/>
        <v>0</v>
      </c>
      <c r="CF311" s="254">
        <f t="shared" si="452"/>
        <v>0</v>
      </c>
      <c r="CG311" s="254">
        <f t="shared" si="453"/>
        <v>0</v>
      </c>
      <c r="CH311" s="254">
        <f t="shared" si="454"/>
        <v>0</v>
      </c>
      <c r="CI311" s="254">
        <f t="shared" si="455"/>
        <v>0</v>
      </c>
      <c r="CJ311" s="254">
        <f t="shared" si="456"/>
        <v>0</v>
      </c>
      <c r="CK311" s="254">
        <f t="shared" si="457"/>
        <v>0</v>
      </c>
      <c r="CL311" s="254">
        <f t="shared" si="458"/>
        <v>0</v>
      </c>
      <c r="CM311" s="254">
        <f t="shared" si="459"/>
        <v>0</v>
      </c>
      <c r="CN311" s="254">
        <f t="shared" si="460"/>
        <v>0</v>
      </c>
      <c r="CO311" s="254">
        <f t="shared" si="461"/>
        <v>0</v>
      </c>
      <c r="CP311" s="254">
        <f t="shared" si="462"/>
        <v>0</v>
      </c>
      <c r="CQ311" s="254">
        <f t="shared" si="463"/>
        <v>0</v>
      </c>
      <c r="CR311" s="254">
        <f t="shared" si="464"/>
        <v>0</v>
      </c>
      <c r="CS311" s="254">
        <f t="shared" si="465"/>
        <v>0</v>
      </c>
      <c r="CT311" s="254">
        <f t="shared" si="466"/>
        <v>0</v>
      </c>
      <c r="CU311" s="254">
        <f t="shared" si="467"/>
        <v>0</v>
      </c>
      <c r="CV311" s="254">
        <f t="shared" si="468"/>
        <v>0</v>
      </c>
      <c r="CW311" s="254">
        <f t="shared" si="469"/>
        <v>0</v>
      </c>
      <c r="CX311" s="254">
        <f t="shared" si="470"/>
        <v>0</v>
      </c>
      <c r="CY311" s="254">
        <f t="shared" si="471"/>
        <v>0</v>
      </c>
      <c r="CZ311" s="254">
        <f t="shared" si="472"/>
        <v>0</v>
      </c>
      <c r="DA311" s="254">
        <f t="shared" si="473"/>
        <v>0</v>
      </c>
      <c r="DB311" s="254">
        <f t="shared" si="474"/>
        <v>0</v>
      </c>
      <c r="DC311" s="254">
        <f t="shared" si="475"/>
        <v>0</v>
      </c>
      <c r="DD311" s="254">
        <f t="shared" si="476"/>
        <v>0</v>
      </c>
      <c r="DE311" s="254">
        <f t="shared" si="477"/>
        <v>0</v>
      </c>
      <c r="DF311" s="254">
        <f t="shared" si="478"/>
        <v>0</v>
      </c>
      <c r="DG311" s="254">
        <f t="shared" si="479"/>
        <v>0</v>
      </c>
      <c r="DH311" s="254">
        <f t="shared" si="480"/>
        <v>0</v>
      </c>
      <c r="DI311" s="254">
        <f t="shared" si="481"/>
        <v>0</v>
      </c>
      <c r="DJ311" s="254">
        <f t="shared" si="482"/>
        <v>0</v>
      </c>
      <c r="DK311" s="254">
        <f t="shared" si="483"/>
        <v>0</v>
      </c>
      <c r="DL311" s="254">
        <f t="shared" si="484"/>
        <v>0</v>
      </c>
      <c r="DM311" s="254">
        <f t="shared" si="485"/>
        <v>0</v>
      </c>
      <c r="DN311" s="254">
        <f t="shared" si="486"/>
        <v>0</v>
      </c>
      <c r="DO311" s="254">
        <f t="shared" si="487"/>
        <v>0</v>
      </c>
      <c r="DP311" s="254">
        <f t="shared" si="488"/>
        <v>0</v>
      </c>
      <c r="DQ311" s="254">
        <f t="shared" si="489"/>
        <v>0</v>
      </c>
      <c r="DR311" s="254">
        <f t="shared" si="490"/>
        <v>0</v>
      </c>
      <c r="DS311" s="254">
        <f t="shared" si="491"/>
        <v>0</v>
      </c>
      <c r="DT311" s="254">
        <f t="shared" si="492"/>
        <v>0</v>
      </c>
      <c r="DU311" s="254">
        <f t="shared" si="493"/>
        <v>0</v>
      </c>
      <c r="DV311" s="254">
        <f t="shared" si="494"/>
        <v>0</v>
      </c>
    </row>
    <row r="312" spans="1:126" ht="24" customHeight="1">
      <c r="A312" s="11" t="str">
        <f ca="1">IF(AG312&lt;&gt;"OK","",CONCATENATE(TEXT('Front Page'!$F$33,"000"),TEXT('Front Page'!$F$31,"000"),"-",LEFT('Front Page'!$R$53,5),"-",LEFT(D312,1),AJ312, "-",TEXT(B312,"000")))</f>
        <v/>
      </c>
      <c r="B312" s="12" t="str">
        <f>IFERROR(IF(E312="","",MAX(B$17:B311)+1),"")</f>
        <v/>
      </c>
      <c r="C312" s="13"/>
      <c r="D312" s="29" t="str">
        <f t="shared" si="20"/>
        <v>None</v>
      </c>
      <c r="E312" s="29" t="str">
        <f t="shared" si="21"/>
        <v/>
      </c>
      <c r="F312" s="29" t="str">
        <f t="shared" si="22"/>
        <v/>
      </c>
      <c r="G312" s="363"/>
      <c r="H312" s="364"/>
      <c r="I312" s="325" t="str">
        <f t="shared" si="23"/>
        <v>No</v>
      </c>
      <c r="J312" s="314">
        <v>0</v>
      </c>
      <c r="K312" s="312">
        <v>0</v>
      </c>
      <c r="L312" s="312">
        <v>0</v>
      </c>
      <c r="M312" s="312">
        <v>0</v>
      </c>
      <c r="N312" s="312">
        <v>0</v>
      </c>
      <c r="O312" s="312">
        <v>0</v>
      </c>
      <c r="P312" s="312">
        <v>0</v>
      </c>
      <c r="Q312" s="312">
        <v>0</v>
      </c>
      <c r="R312" s="312">
        <v>0</v>
      </c>
      <c r="S312" s="312">
        <v>0</v>
      </c>
      <c r="T312" s="312">
        <v>0</v>
      </c>
      <c r="U312" s="312">
        <v>0</v>
      </c>
      <c r="V312" s="313">
        <v>1</v>
      </c>
      <c r="W312" s="313">
        <v>1</v>
      </c>
      <c r="X312" s="312">
        <v>0</v>
      </c>
      <c r="Y312" s="312">
        <v>0</v>
      </c>
      <c r="Z312" s="312">
        <v>0</v>
      </c>
      <c r="AA312" s="14">
        <v>0</v>
      </c>
      <c r="AB312" s="317"/>
      <c r="AC312" s="15" t="str">
        <f t="shared" si="415"/>
        <v/>
      </c>
      <c r="AD312" s="15" t="str">
        <f t="shared" si="416"/>
        <v/>
      </c>
      <c r="AE312" s="16" t="str">
        <f t="shared" si="417"/>
        <v>0 - 0</v>
      </c>
      <c r="AF312" s="20" t="str">
        <f t="shared" si="495"/>
        <v>Not an offer</v>
      </c>
      <c r="AG312" s="276" t="str">
        <f t="shared" si="444"/>
        <v>Not an Offer</v>
      </c>
      <c r="AH312" s="150"/>
      <c r="AI312" s="254">
        <v>296</v>
      </c>
      <c r="AJ312" s="149" t="str">
        <f t="shared" si="445"/>
        <v>00-TAG</v>
      </c>
      <c r="AK312" s="254" t="b">
        <f t="shared" si="498"/>
        <v>0</v>
      </c>
      <c r="AL312" s="254">
        <f t="shared" si="418"/>
        <v>0</v>
      </c>
      <c r="AM312" s="254">
        <f t="shared" si="446"/>
        <v>0</v>
      </c>
      <c r="AN312" s="288">
        <f t="shared" si="419"/>
        <v>0</v>
      </c>
      <c r="AO312" s="288">
        <f>IF(AND($BU312=$BV312,BU312=AO$13),$J312&amp;$K312&amp;$L312&amp;$M312&amp;$N312&amp;$O312&amp;$P312&amp;$Q312&amp;$R312&amp;$S312&amp;$T312&amp;$U312,IFERROR(MATCH($AN312,AO$17:AO311,0),-1000))</f>
        <v>1</v>
      </c>
      <c r="AP312" s="288">
        <f>IF(AND($BU312=$BV312,BV312=AP$13),$J312&amp;$K312&amp;$L312&amp;$M312&amp;$N312&amp;$O312&amp;$P312&amp;$Q312&amp;$R312&amp;$S312&amp;$T312&amp;$U312,IFERROR(MATCH($AN312,AP$17:AP311,0),-1000))</f>
        <v>1</v>
      </c>
      <c r="AQ312" s="288">
        <f>IF(AND($BU312=$BV312,BW312=AQ$13),$J312&amp;$K312&amp;$L312&amp;$M312&amp;$N312&amp;$O312&amp;$P312&amp;$Q312&amp;$R312&amp;$S312&amp;$T312&amp;$U312,IFERROR(MATCH($AN312,AQ$17:AQ311,0),-1000))</f>
        <v>1</v>
      </c>
      <c r="AR312" s="288">
        <f>IF(AND($BU312=$BV312,BX312=AR$13),$J312&amp;$K312&amp;$L312&amp;$M312&amp;$N312&amp;$O312&amp;$P312&amp;$Q312&amp;$R312&amp;$S312&amp;$T312&amp;$U312,IFERROR(MATCH($AN312,AR$17:AR311,0),-1000))</f>
        <v>1</v>
      </c>
      <c r="AS312" s="254">
        <f t="shared" si="311"/>
        <v>0</v>
      </c>
      <c r="AT312" s="261" t="str">
        <f t="shared" si="420"/>
        <v/>
      </c>
      <c r="AU312" s="254" t="str">
        <f t="shared" si="421"/>
        <v/>
      </c>
      <c r="AV312" s="254" t="str">
        <f t="shared" si="422"/>
        <v/>
      </c>
      <c r="AW312" s="254" t="str">
        <f t="shared" si="423"/>
        <v/>
      </c>
      <c r="AX312" s="254" t="str">
        <f t="shared" si="424"/>
        <v/>
      </c>
      <c r="AY312" s="254" t="str">
        <f t="shared" si="425"/>
        <v/>
      </c>
      <c r="AZ312" s="254" t="str">
        <f t="shared" si="426"/>
        <v/>
      </c>
      <c r="BA312" s="254" t="str">
        <f t="shared" si="427"/>
        <v/>
      </c>
      <c r="BB312" s="254" t="str">
        <f t="shared" si="428"/>
        <v/>
      </c>
      <c r="BC312" s="254" t="str">
        <f t="shared" si="429"/>
        <v/>
      </c>
      <c r="BD312" s="254" t="str">
        <f t="shared" si="430"/>
        <v/>
      </c>
      <c r="BE312" s="262" t="str">
        <f t="shared" si="431"/>
        <v/>
      </c>
      <c r="BF312" s="263" t="str">
        <f t="shared" si="432"/>
        <v/>
      </c>
      <c r="BG312" s="254" t="str">
        <f t="shared" si="433"/>
        <v/>
      </c>
      <c r="BH312" s="254" t="str">
        <f t="shared" si="434"/>
        <v/>
      </c>
      <c r="BI312" s="254" t="str">
        <f t="shared" si="435"/>
        <v/>
      </c>
      <c r="BJ312" s="254" t="str">
        <f t="shared" si="436"/>
        <v/>
      </c>
      <c r="BK312" s="254" t="str">
        <f t="shared" si="437"/>
        <v/>
      </c>
      <c r="BL312" s="254" t="str">
        <f t="shared" si="438"/>
        <v/>
      </c>
      <c r="BM312" s="254" t="str">
        <f t="shared" si="439"/>
        <v/>
      </c>
      <c r="BN312" s="254" t="str">
        <f t="shared" si="440"/>
        <v/>
      </c>
      <c r="BO312" s="254" t="str">
        <f t="shared" si="441"/>
        <v/>
      </c>
      <c r="BP312" s="254" t="str">
        <f t="shared" si="442"/>
        <v/>
      </c>
      <c r="BQ312" s="264" t="str">
        <f t="shared" si="443"/>
        <v/>
      </c>
      <c r="BR312" s="261" t="str">
        <f t="shared" si="56"/>
        <v/>
      </c>
      <c r="BS312" s="254" t="str">
        <f t="shared" si="57"/>
        <v/>
      </c>
      <c r="BT312" s="254" t="str">
        <f t="shared" si="496"/>
        <v/>
      </c>
      <c r="BU312" s="265" t="str">
        <f t="shared" si="313"/>
        <v/>
      </c>
      <c r="BV312" s="263" t="str">
        <f t="shared" si="58"/>
        <v/>
      </c>
      <c r="BW312" s="254" t="str">
        <f t="shared" si="497"/>
        <v/>
      </c>
      <c r="BX312" s="254" t="str">
        <f t="shared" si="315"/>
        <v/>
      </c>
      <c r="BY312" s="264" t="str">
        <f t="shared" si="59"/>
        <v/>
      </c>
      <c r="BZ312" s="254" t="str">
        <f t="shared" si="60"/>
        <v/>
      </c>
      <c r="CA312" s="254">
        <f t="shared" si="447"/>
        <v>0</v>
      </c>
      <c r="CB312" s="254">
        <f t="shared" si="448"/>
        <v>0</v>
      </c>
      <c r="CC312" s="254">
        <f t="shared" si="449"/>
        <v>0</v>
      </c>
      <c r="CD312" s="254">
        <f t="shared" si="450"/>
        <v>0</v>
      </c>
      <c r="CE312" s="254">
        <f t="shared" si="451"/>
        <v>0</v>
      </c>
      <c r="CF312" s="254">
        <f t="shared" si="452"/>
        <v>0</v>
      </c>
      <c r="CG312" s="254">
        <f t="shared" si="453"/>
        <v>0</v>
      </c>
      <c r="CH312" s="254">
        <f t="shared" si="454"/>
        <v>0</v>
      </c>
      <c r="CI312" s="254">
        <f t="shared" si="455"/>
        <v>0</v>
      </c>
      <c r="CJ312" s="254">
        <f t="shared" si="456"/>
        <v>0</v>
      </c>
      <c r="CK312" s="254">
        <f t="shared" si="457"/>
        <v>0</v>
      </c>
      <c r="CL312" s="254">
        <f t="shared" si="458"/>
        <v>0</v>
      </c>
      <c r="CM312" s="254">
        <f t="shared" si="459"/>
        <v>0</v>
      </c>
      <c r="CN312" s="254">
        <f t="shared" si="460"/>
        <v>0</v>
      </c>
      <c r="CO312" s="254">
        <f t="shared" si="461"/>
        <v>0</v>
      </c>
      <c r="CP312" s="254">
        <f t="shared" si="462"/>
        <v>0</v>
      </c>
      <c r="CQ312" s="254">
        <f t="shared" si="463"/>
        <v>0</v>
      </c>
      <c r="CR312" s="254">
        <f t="shared" si="464"/>
        <v>0</v>
      </c>
      <c r="CS312" s="254">
        <f t="shared" si="465"/>
        <v>0</v>
      </c>
      <c r="CT312" s="254">
        <f t="shared" si="466"/>
        <v>0</v>
      </c>
      <c r="CU312" s="254">
        <f t="shared" si="467"/>
        <v>0</v>
      </c>
      <c r="CV312" s="254">
        <f t="shared" si="468"/>
        <v>0</v>
      </c>
      <c r="CW312" s="254">
        <f t="shared" si="469"/>
        <v>0</v>
      </c>
      <c r="CX312" s="254">
        <f t="shared" si="470"/>
        <v>0</v>
      </c>
      <c r="CY312" s="254">
        <f t="shared" si="471"/>
        <v>0</v>
      </c>
      <c r="CZ312" s="254">
        <f t="shared" si="472"/>
        <v>0</v>
      </c>
      <c r="DA312" s="254">
        <f t="shared" si="473"/>
        <v>0</v>
      </c>
      <c r="DB312" s="254">
        <f t="shared" si="474"/>
        <v>0</v>
      </c>
      <c r="DC312" s="254">
        <f t="shared" si="475"/>
        <v>0</v>
      </c>
      <c r="DD312" s="254">
        <f t="shared" si="476"/>
        <v>0</v>
      </c>
      <c r="DE312" s="254">
        <f t="shared" si="477"/>
        <v>0</v>
      </c>
      <c r="DF312" s="254">
        <f t="shared" si="478"/>
        <v>0</v>
      </c>
      <c r="DG312" s="254">
        <f t="shared" si="479"/>
        <v>0</v>
      </c>
      <c r="DH312" s="254">
        <f t="shared" si="480"/>
        <v>0</v>
      </c>
      <c r="DI312" s="254">
        <f t="shared" si="481"/>
        <v>0</v>
      </c>
      <c r="DJ312" s="254">
        <f t="shared" si="482"/>
        <v>0</v>
      </c>
      <c r="DK312" s="254">
        <f t="shared" si="483"/>
        <v>0</v>
      </c>
      <c r="DL312" s="254">
        <f t="shared" si="484"/>
        <v>0</v>
      </c>
      <c r="DM312" s="254">
        <f t="shared" si="485"/>
        <v>0</v>
      </c>
      <c r="DN312" s="254">
        <f t="shared" si="486"/>
        <v>0</v>
      </c>
      <c r="DO312" s="254">
        <f t="shared" si="487"/>
        <v>0</v>
      </c>
      <c r="DP312" s="254">
        <f t="shared" si="488"/>
        <v>0</v>
      </c>
      <c r="DQ312" s="254">
        <f t="shared" si="489"/>
        <v>0</v>
      </c>
      <c r="DR312" s="254">
        <f t="shared" si="490"/>
        <v>0</v>
      </c>
      <c r="DS312" s="254">
        <f t="shared" si="491"/>
        <v>0</v>
      </c>
      <c r="DT312" s="254">
        <f t="shared" si="492"/>
        <v>0</v>
      </c>
      <c r="DU312" s="254">
        <f t="shared" si="493"/>
        <v>0</v>
      </c>
      <c r="DV312" s="254">
        <f t="shared" si="494"/>
        <v>0</v>
      </c>
    </row>
    <row r="313" spans="1:126" ht="24" customHeight="1">
      <c r="A313" s="11" t="str">
        <f ca="1">IF(AG313&lt;&gt;"OK","",CONCATENATE(TEXT('Front Page'!$F$33,"000"),TEXT('Front Page'!$F$31,"000"),"-",LEFT('Front Page'!$R$53,5),"-",LEFT(D313,1),AJ313, "-",TEXT(B313,"000")))</f>
        <v/>
      </c>
      <c r="B313" s="12" t="str">
        <f>IFERROR(IF(E313="","",MAX(B$17:B312)+1),"")</f>
        <v/>
      </c>
      <c r="C313" s="13"/>
      <c r="D313" s="29" t="str">
        <f t="shared" si="20"/>
        <v>None</v>
      </c>
      <c r="E313" s="29" t="str">
        <f t="shared" si="21"/>
        <v/>
      </c>
      <c r="F313" s="29" t="str">
        <f t="shared" si="22"/>
        <v/>
      </c>
      <c r="G313" s="363"/>
      <c r="H313" s="364"/>
      <c r="I313" s="325" t="str">
        <f t="shared" si="23"/>
        <v>No</v>
      </c>
      <c r="J313" s="314">
        <v>0</v>
      </c>
      <c r="K313" s="312">
        <v>0</v>
      </c>
      <c r="L313" s="312">
        <v>0</v>
      </c>
      <c r="M313" s="312">
        <v>0</v>
      </c>
      <c r="N313" s="312">
        <v>0</v>
      </c>
      <c r="O313" s="312">
        <v>0</v>
      </c>
      <c r="P313" s="312">
        <v>0</v>
      </c>
      <c r="Q313" s="312">
        <v>0</v>
      </c>
      <c r="R313" s="312">
        <v>0</v>
      </c>
      <c r="S313" s="312">
        <v>0</v>
      </c>
      <c r="T313" s="312">
        <v>0</v>
      </c>
      <c r="U313" s="312">
        <v>0</v>
      </c>
      <c r="V313" s="313">
        <v>1</v>
      </c>
      <c r="W313" s="313">
        <v>1</v>
      </c>
      <c r="X313" s="312">
        <v>0</v>
      </c>
      <c r="Y313" s="312">
        <v>0</v>
      </c>
      <c r="Z313" s="312">
        <v>0</v>
      </c>
      <c r="AA313" s="14">
        <v>0</v>
      </c>
      <c r="AB313" s="317"/>
      <c r="AC313" s="15" t="str">
        <f t="shared" si="415"/>
        <v/>
      </c>
      <c r="AD313" s="15" t="str">
        <f t="shared" si="416"/>
        <v/>
      </c>
      <c r="AE313" s="16" t="str">
        <f t="shared" si="417"/>
        <v>0 - 0</v>
      </c>
      <c r="AF313" s="20" t="str">
        <f t="shared" si="495"/>
        <v>Not an offer</v>
      </c>
      <c r="AG313" s="276" t="str">
        <f t="shared" si="444"/>
        <v>Not an Offer</v>
      </c>
      <c r="AH313" s="150"/>
      <c r="AI313" s="254">
        <v>297</v>
      </c>
      <c r="AJ313" s="149" t="str">
        <f t="shared" si="445"/>
        <v>00-TAG</v>
      </c>
      <c r="AK313" s="254" t="b">
        <f t="shared" si="498"/>
        <v>0</v>
      </c>
      <c r="AL313" s="254">
        <f t="shared" si="418"/>
        <v>0</v>
      </c>
      <c r="AM313" s="254">
        <f t="shared" si="446"/>
        <v>0</v>
      </c>
      <c r="AN313" s="288">
        <f t="shared" si="419"/>
        <v>0</v>
      </c>
      <c r="AO313" s="288">
        <f>IF(AND($BU313=$BV313,BU313=AO$13),$J313&amp;$K313&amp;$L313&amp;$M313&amp;$N313&amp;$O313&amp;$P313&amp;$Q313&amp;$R313&amp;$S313&amp;$T313&amp;$U313,IFERROR(MATCH($AN313,AO$17:AO312,0),-1000))</f>
        <v>1</v>
      </c>
      <c r="AP313" s="288">
        <f>IF(AND($BU313=$BV313,BV313=AP$13),$J313&amp;$K313&amp;$L313&amp;$M313&amp;$N313&amp;$O313&amp;$P313&amp;$Q313&amp;$R313&amp;$S313&amp;$T313&amp;$U313,IFERROR(MATCH($AN313,AP$17:AP312,0),-1000))</f>
        <v>1</v>
      </c>
      <c r="AQ313" s="288">
        <f>IF(AND($BU313=$BV313,BW313=AQ$13),$J313&amp;$K313&amp;$L313&amp;$M313&amp;$N313&amp;$O313&amp;$P313&amp;$Q313&amp;$R313&amp;$S313&amp;$T313&amp;$U313,IFERROR(MATCH($AN313,AQ$17:AQ312,0),-1000))</f>
        <v>1</v>
      </c>
      <c r="AR313" s="288">
        <f>IF(AND($BU313=$BV313,BX313=AR$13),$J313&amp;$K313&amp;$L313&amp;$M313&amp;$N313&amp;$O313&amp;$P313&amp;$Q313&amp;$R313&amp;$S313&amp;$T313&amp;$U313,IFERROR(MATCH($AN313,AR$17:AR312,0),-1000))</f>
        <v>1</v>
      </c>
      <c r="AS313" s="254">
        <f t="shared" si="311"/>
        <v>0</v>
      </c>
      <c r="AT313" s="261" t="str">
        <f t="shared" si="420"/>
        <v/>
      </c>
      <c r="AU313" s="254" t="str">
        <f t="shared" si="421"/>
        <v/>
      </c>
      <c r="AV313" s="254" t="str">
        <f t="shared" si="422"/>
        <v/>
      </c>
      <c r="AW313" s="254" t="str">
        <f t="shared" si="423"/>
        <v/>
      </c>
      <c r="AX313" s="254" t="str">
        <f t="shared" si="424"/>
        <v/>
      </c>
      <c r="AY313" s="254" t="str">
        <f t="shared" si="425"/>
        <v/>
      </c>
      <c r="AZ313" s="254" t="str">
        <f t="shared" si="426"/>
        <v/>
      </c>
      <c r="BA313" s="254" t="str">
        <f t="shared" si="427"/>
        <v/>
      </c>
      <c r="BB313" s="254" t="str">
        <f t="shared" si="428"/>
        <v/>
      </c>
      <c r="BC313" s="254" t="str">
        <f t="shared" si="429"/>
        <v/>
      </c>
      <c r="BD313" s="254" t="str">
        <f t="shared" si="430"/>
        <v/>
      </c>
      <c r="BE313" s="262" t="str">
        <f t="shared" si="431"/>
        <v/>
      </c>
      <c r="BF313" s="263" t="str">
        <f t="shared" si="432"/>
        <v/>
      </c>
      <c r="BG313" s="254" t="str">
        <f t="shared" si="433"/>
        <v/>
      </c>
      <c r="BH313" s="254" t="str">
        <f t="shared" si="434"/>
        <v/>
      </c>
      <c r="BI313" s="254" t="str">
        <f t="shared" si="435"/>
        <v/>
      </c>
      <c r="BJ313" s="254" t="str">
        <f t="shared" si="436"/>
        <v/>
      </c>
      <c r="BK313" s="254" t="str">
        <f t="shared" si="437"/>
        <v/>
      </c>
      <c r="BL313" s="254" t="str">
        <f t="shared" si="438"/>
        <v/>
      </c>
      <c r="BM313" s="254" t="str">
        <f t="shared" si="439"/>
        <v/>
      </c>
      <c r="BN313" s="254" t="str">
        <f t="shared" si="440"/>
        <v/>
      </c>
      <c r="BO313" s="254" t="str">
        <f t="shared" si="441"/>
        <v/>
      </c>
      <c r="BP313" s="254" t="str">
        <f t="shared" si="442"/>
        <v/>
      </c>
      <c r="BQ313" s="264" t="str">
        <f t="shared" si="443"/>
        <v/>
      </c>
      <c r="BR313" s="261" t="str">
        <f t="shared" si="56"/>
        <v/>
      </c>
      <c r="BS313" s="254" t="str">
        <f t="shared" si="57"/>
        <v/>
      </c>
      <c r="BT313" s="254" t="str">
        <f t="shared" si="496"/>
        <v/>
      </c>
      <c r="BU313" s="265" t="str">
        <f t="shared" si="313"/>
        <v/>
      </c>
      <c r="BV313" s="263" t="str">
        <f t="shared" si="58"/>
        <v/>
      </c>
      <c r="BW313" s="254" t="str">
        <f t="shared" si="497"/>
        <v/>
      </c>
      <c r="BX313" s="254" t="str">
        <f t="shared" si="315"/>
        <v/>
      </c>
      <c r="BY313" s="264" t="str">
        <f t="shared" si="59"/>
        <v/>
      </c>
      <c r="BZ313" s="254" t="str">
        <f t="shared" si="60"/>
        <v/>
      </c>
      <c r="CA313" s="254">
        <f t="shared" si="447"/>
        <v>0</v>
      </c>
      <c r="CB313" s="254">
        <f t="shared" si="448"/>
        <v>0</v>
      </c>
      <c r="CC313" s="254">
        <f t="shared" si="449"/>
        <v>0</v>
      </c>
      <c r="CD313" s="254">
        <f t="shared" si="450"/>
        <v>0</v>
      </c>
      <c r="CE313" s="254">
        <f t="shared" si="451"/>
        <v>0</v>
      </c>
      <c r="CF313" s="254">
        <f t="shared" si="452"/>
        <v>0</v>
      </c>
      <c r="CG313" s="254">
        <f t="shared" si="453"/>
        <v>0</v>
      </c>
      <c r="CH313" s="254">
        <f t="shared" si="454"/>
        <v>0</v>
      </c>
      <c r="CI313" s="254">
        <f t="shared" si="455"/>
        <v>0</v>
      </c>
      <c r="CJ313" s="254">
        <f t="shared" si="456"/>
        <v>0</v>
      </c>
      <c r="CK313" s="254">
        <f t="shared" si="457"/>
        <v>0</v>
      </c>
      <c r="CL313" s="254">
        <f t="shared" si="458"/>
        <v>0</v>
      </c>
      <c r="CM313" s="254">
        <f t="shared" si="459"/>
        <v>0</v>
      </c>
      <c r="CN313" s="254">
        <f t="shared" si="460"/>
        <v>0</v>
      </c>
      <c r="CO313" s="254">
        <f t="shared" si="461"/>
        <v>0</v>
      </c>
      <c r="CP313" s="254">
        <f t="shared" si="462"/>
        <v>0</v>
      </c>
      <c r="CQ313" s="254">
        <f t="shared" si="463"/>
        <v>0</v>
      </c>
      <c r="CR313" s="254">
        <f t="shared" si="464"/>
        <v>0</v>
      </c>
      <c r="CS313" s="254">
        <f t="shared" si="465"/>
        <v>0</v>
      </c>
      <c r="CT313" s="254">
        <f t="shared" si="466"/>
        <v>0</v>
      </c>
      <c r="CU313" s="254">
        <f t="shared" si="467"/>
        <v>0</v>
      </c>
      <c r="CV313" s="254">
        <f t="shared" si="468"/>
        <v>0</v>
      </c>
      <c r="CW313" s="254">
        <f t="shared" si="469"/>
        <v>0</v>
      </c>
      <c r="CX313" s="254">
        <f t="shared" si="470"/>
        <v>0</v>
      </c>
      <c r="CY313" s="254">
        <f t="shared" si="471"/>
        <v>0</v>
      </c>
      <c r="CZ313" s="254">
        <f t="shared" si="472"/>
        <v>0</v>
      </c>
      <c r="DA313" s="254">
        <f t="shared" si="473"/>
        <v>0</v>
      </c>
      <c r="DB313" s="254">
        <f t="shared" si="474"/>
        <v>0</v>
      </c>
      <c r="DC313" s="254">
        <f t="shared" si="475"/>
        <v>0</v>
      </c>
      <c r="DD313" s="254">
        <f t="shared" si="476"/>
        <v>0</v>
      </c>
      <c r="DE313" s="254">
        <f t="shared" si="477"/>
        <v>0</v>
      </c>
      <c r="DF313" s="254">
        <f t="shared" si="478"/>
        <v>0</v>
      </c>
      <c r="DG313" s="254">
        <f t="shared" si="479"/>
        <v>0</v>
      </c>
      <c r="DH313" s="254">
        <f t="shared" si="480"/>
        <v>0</v>
      </c>
      <c r="DI313" s="254">
        <f t="shared" si="481"/>
        <v>0</v>
      </c>
      <c r="DJ313" s="254">
        <f t="shared" si="482"/>
        <v>0</v>
      </c>
      <c r="DK313" s="254">
        <f t="shared" si="483"/>
        <v>0</v>
      </c>
      <c r="DL313" s="254">
        <f t="shared" si="484"/>
        <v>0</v>
      </c>
      <c r="DM313" s="254">
        <f t="shared" si="485"/>
        <v>0</v>
      </c>
      <c r="DN313" s="254">
        <f t="shared" si="486"/>
        <v>0</v>
      </c>
      <c r="DO313" s="254">
        <f t="shared" si="487"/>
        <v>0</v>
      </c>
      <c r="DP313" s="254">
        <f t="shared" si="488"/>
        <v>0</v>
      </c>
      <c r="DQ313" s="254">
        <f t="shared" si="489"/>
        <v>0</v>
      </c>
      <c r="DR313" s="254">
        <f t="shared" si="490"/>
        <v>0</v>
      </c>
      <c r="DS313" s="254">
        <f t="shared" si="491"/>
        <v>0</v>
      </c>
      <c r="DT313" s="254">
        <f t="shared" si="492"/>
        <v>0</v>
      </c>
      <c r="DU313" s="254">
        <f t="shared" si="493"/>
        <v>0</v>
      </c>
      <c r="DV313" s="254">
        <f t="shared" si="494"/>
        <v>0</v>
      </c>
    </row>
    <row r="314" spans="1:126" ht="24" customHeight="1">
      <c r="A314" s="11" t="str">
        <f ca="1">IF(AG314&lt;&gt;"OK","",CONCATENATE(TEXT('Front Page'!$F$33,"000"),TEXT('Front Page'!$F$31,"000"),"-",LEFT('Front Page'!$R$53,5),"-",LEFT(D314,1),AJ314, "-",TEXT(B314,"000")))</f>
        <v/>
      </c>
      <c r="B314" s="12" t="str">
        <f>IFERROR(IF(E314="","",MAX(B$17:B313)+1),"")</f>
        <v/>
      </c>
      <c r="C314" s="13"/>
      <c r="D314" s="29" t="str">
        <f t="shared" si="20"/>
        <v>None</v>
      </c>
      <c r="E314" s="29" t="str">
        <f t="shared" si="21"/>
        <v/>
      </c>
      <c r="F314" s="29" t="str">
        <f t="shared" si="22"/>
        <v/>
      </c>
      <c r="G314" s="363"/>
      <c r="H314" s="364"/>
      <c r="I314" s="325" t="str">
        <f t="shared" si="23"/>
        <v>No</v>
      </c>
      <c r="J314" s="314">
        <v>0</v>
      </c>
      <c r="K314" s="312">
        <v>0</v>
      </c>
      <c r="L314" s="312">
        <v>0</v>
      </c>
      <c r="M314" s="312">
        <v>0</v>
      </c>
      <c r="N314" s="312">
        <v>0</v>
      </c>
      <c r="O314" s="312">
        <v>0</v>
      </c>
      <c r="P314" s="312">
        <v>0</v>
      </c>
      <c r="Q314" s="312">
        <v>0</v>
      </c>
      <c r="R314" s="312">
        <v>0</v>
      </c>
      <c r="S314" s="312">
        <v>0</v>
      </c>
      <c r="T314" s="312">
        <v>0</v>
      </c>
      <c r="U314" s="312">
        <v>0</v>
      </c>
      <c r="V314" s="313">
        <v>1</v>
      </c>
      <c r="W314" s="313">
        <v>1</v>
      </c>
      <c r="X314" s="312">
        <v>0</v>
      </c>
      <c r="Y314" s="312">
        <v>0</v>
      </c>
      <c r="Z314" s="312">
        <v>0</v>
      </c>
      <c r="AA314" s="14">
        <v>0</v>
      </c>
      <c r="AB314" s="317"/>
      <c r="AC314" s="15" t="str">
        <f t="shared" si="415"/>
        <v/>
      </c>
      <c r="AD314" s="15" t="str">
        <f t="shared" si="416"/>
        <v/>
      </c>
      <c r="AE314" s="16" t="str">
        <f t="shared" si="417"/>
        <v>0 - 0</v>
      </c>
      <c r="AF314" s="20" t="str">
        <f t="shared" si="495"/>
        <v>Not an offer</v>
      </c>
      <c r="AG314" s="276" t="str">
        <f t="shared" si="444"/>
        <v>Not an Offer</v>
      </c>
      <c r="AH314" s="150"/>
      <c r="AI314" s="254">
        <v>298</v>
      </c>
      <c r="AJ314" s="149" t="str">
        <f t="shared" si="445"/>
        <v>00-TAG</v>
      </c>
      <c r="AK314" s="254" t="b">
        <f t="shared" si="498"/>
        <v>0</v>
      </c>
      <c r="AL314" s="254">
        <f t="shared" si="418"/>
        <v>0</v>
      </c>
      <c r="AM314" s="254">
        <f t="shared" si="446"/>
        <v>0</v>
      </c>
      <c r="AN314" s="288">
        <f t="shared" si="419"/>
        <v>0</v>
      </c>
      <c r="AO314" s="288">
        <f>IF(AND($BU314=$BV314,BU314=AO$13),$J314&amp;$K314&amp;$L314&amp;$M314&amp;$N314&amp;$O314&amp;$P314&amp;$Q314&amp;$R314&amp;$S314&amp;$T314&amp;$U314,IFERROR(MATCH($AN314,AO$17:AO313,0),-1000))</f>
        <v>1</v>
      </c>
      <c r="AP314" s="288">
        <f>IF(AND($BU314=$BV314,BV314=AP$13),$J314&amp;$K314&amp;$L314&amp;$M314&amp;$N314&amp;$O314&amp;$P314&amp;$Q314&amp;$R314&amp;$S314&amp;$T314&amp;$U314,IFERROR(MATCH($AN314,AP$17:AP313,0),-1000))</f>
        <v>1</v>
      </c>
      <c r="AQ314" s="288">
        <f>IF(AND($BU314=$BV314,BW314=AQ$13),$J314&amp;$K314&amp;$L314&amp;$M314&amp;$N314&amp;$O314&amp;$P314&amp;$Q314&amp;$R314&amp;$S314&amp;$T314&amp;$U314,IFERROR(MATCH($AN314,AQ$17:AQ313,0),-1000))</f>
        <v>1</v>
      </c>
      <c r="AR314" s="288">
        <f>IF(AND($BU314=$BV314,BX314=AR$13),$J314&amp;$K314&amp;$L314&amp;$M314&amp;$N314&amp;$O314&amp;$P314&amp;$Q314&amp;$R314&amp;$S314&amp;$T314&amp;$U314,IFERROR(MATCH($AN314,AR$17:AR313,0),-1000))</f>
        <v>1</v>
      </c>
      <c r="AS314" s="254">
        <f t="shared" si="311"/>
        <v>0</v>
      </c>
      <c r="AT314" s="261" t="str">
        <f t="shared" si="420"/>
        <v/>
      </c>
      <c r="AU314" s="254" t="str">
        <f t="shared" si="421"/>
        <v/>
      </c>
      <c r="AV314" s="254" t="str">
        <f t="shared" si="422"/>
        <v/>
      </c>
      <c r="AW314" s="254" t="str">
        <f t="shared" si="423"/>
        <v/>
      </c>
      <c r="AX314" s="254" t="str">
        <f t="shared" si="424"/>
        <v/>
      </c>
      <c r="AY314" s="254" t="str">
        <f t="shared" si="425"/>
        <v/>
      </c>
      <c r="AZ314" s="254" t="str">
        <f t="shared" si="426"/>
        <v/>
      </c>
      <c r="BA314" s="254" t="str">
        <f t="shared" si="427"/>
        <v/>
      </c>
      <c r="BB314" s="254" t="str">
        <f t="shared" si="428"/>
        <v/>
      </c>
      <c r="BC314" s="254" t="str">
        <f t="shared" si="429"/>
        <v/>
      </c>
      <c r="BD314" s="254" t="str">
        <f t="shared" si="430"/>
        <v/>
      </c>
      <c r="BE314" s="262" t="str">
        <f t="shared" si="431"/>
        <v/>
      </c>
      <c r="BF314" s="263" t="str">
        <f t="shared" si="432"/>
        <v/>
      </c>
      <c r="BG314" s="254" t="str">
        <f t="shared" si="433"/>
        <v/>
      </c>
      <c r="BH314" s="254" t="str">
        <f t="shared" si="434"/>
        <v/>
      </c>
      <c r="BI314" s="254" t="str">
        <f t="shared" si="435"/>
        <v/>
      </c>
      <c r="BJ314" s="254" t="str">
        <f t="shared" si="436"/>
        <v/>
      </c>
      <c r="BK314" s="254" t="str">
        <f t="shared" si="437"/>
        <v/>
      </c>
      <c r="BL314" s="254" t="str">
        <f t="shared" si="438"/>
        <v/>
      </c>
      <c r="BM314" s="254" t="str">
        <f t="shared" si="439"/>
        <v/>
      </c>
      <c r="BN314" s="254" t="str">
        <f t="shared" si="440"/>
        <v/>
      </c>
      <c r="BO314" s="254" t="str">
        <f t="shared" si="441"/>
        <v/>
      </c>
      <c r="BP314" s="254" t="str">
        <f t="shared" si="442"/>
        <v/>
      </c>
      <c r="BQ314" s="264" t="str">
        <f t="shared" si="443"/>
        <v/>
      </c>
      <c r="BR314" s="261" t="str">
        <f t="shared" si="56"/>
        <v/>
      </c>
      <c r="BS314" s="254" t="str">
        <f t="shared" si="57"/>
        <v/>
      </c>
      <c r="BT314" s="254" t="str">
        <f t="shared" si="496"/>
        <v/>
      </c>
      <c r="BU314" s="265" t="str">
        <f t="shared" si="313"/>
        <v/>
      </c>
      <c r="BV314" s="263" t="str">
        <f t="shared" si="58"/>
        <v/>
      </c>
      <c r="BW314" s="254" t="str">
        <f t="shared" si="497"/>
        <v/>
      </c>
      <c r="BX314" s="254" t="str">
        <f t="shared" si="315"/>
        <v/>
      </c>
      <c r="BY314" s="264" t="str">
        <f t="shared" si="59"/>
        <v/>
      </c>
      <c r="BZ314" s="254" t="str">
        <f t="shared" si="60"/>
        <v/>
      </c>
      <c r="CA314" s="254">
        <f t="shared" si="447"/>
        <v>0</v>
      </c>
      <c r="CB314" s="254">
        <f t="shared" si="448"/>
        <v>0</v>
      </c>
      <c r="CC314" s="254">
        <f t="shared" si="449"/>
        <v>0</v>
      </c>
      <c r="CD314" s="254">
        <f t="shared" si="450"/>
        <v>0</v>
      </c>
      <c r="CE314" s="254">
        <f t="shared" si="451"/>
        <v>0</v>
      </c>
      <c r="CF314" s="254">
        <f t="shared" si="452"/>
        <v>0</v>
      </c>
      <c r="CG314" s="254">
        <f t="shared" si="453"/>
        <v>0</v>
      </c>
      <c r="CH314" s="254">
        <f t="shared" si="454"/>
        <v>0</v>
      </c>
      <c r="CI314" s="254">
        <f t="shared" si="455"/>
        <v>0</v>
      </c>
      <c r="CJ314" s="254">
        <f t="shared" si="456"/>
        <v>0</v>
      </c>
      <c r="CK314" s="254">
        <f t="shared" si="457"/>
        <v>0</v>
      </c>
      <c r="CL314" s="254">
        <f t="shared" si="458"/>
        <v>0</v>
      </c>
      <c r="CM314" s="254">
        <f t="shared" si="459"/>
        <v>0</v>
      </c>
      <c r="CN314" s="254">
        <f t="shared" si="460"/>
        <v>0</v>
      </c>
      <c r="CO314" s="254">
        <f t="shared" si="461"/>
        <v>0</v>
      </c>
      <c r="CP314" s="254">
        <f t="shared" si="462"/>
        <v>0</v>
      </c>
      <c r="CQ314" s="254">
        <f t="shared" si="463"/>
        <v>0</v>
      </c>
      <c r="CR314" s="254">
        <f t="shared" si="464"/>
        <v>0</v>
      </c>
      <c r="CS314" s="254">
        <f t="shared" si="465"/>
        <v>0</v>
      </c>
      <c r="CT314" s="254">
        <f t="shared" si="466"/>
        <v>0</v>
      </c>
      <c r="CU314" s="254">
        <f t="shared" si="467"/>
        <v>0</v>
      </c>
      <c r="CV314" s="254">
        <f t="shared" si="468"/>
        <v>0</v>
      </c>
      <c r="CW314" s="254">
        <f t="shared" si="469"/>
        <v>0</v>
      </c>
      <c r="CX314" s="254">
        <f t="shared" si="470"/>
        <v>0</v>
      </c>
      <c r="CY314" s="254">
        <f t="shared" si="471"/>
        <v>0</v>
      </c>
      <c r="CZ314" s="254">
        <f t="shared" si="472"/>
        <v>0</v>
      </c>
      <c r="DA314" s="254">
        <f t="shared" si="473"/>
        <v>0</v>
      </c>
      <c r="DB314" s="254">
        <f t="shared" si="474"/>
        <v>0</v>
      </c>
      <c r="DC314" s="254">
        <f t="shared" si="475"/>
        <v>0</v>
      </c>
      <c r="DD314" s="254">
        <f t="shared" si="476"/>
        <v>0</v>
      </c>
      <c r="DE314" s="254">
        <f t="shared" si="477"/>
        <v>0</v>
      </c>
      <c r="DF314" s="254">
        <f t="shared" si="478"/>
        <v>0</v>
      </c>
      <c r="DG314" s="254">
        <f t="shared" si="479"/>
        <v>0</v>
      </c>
      <c r="DH314" s="254">
        <f t="shared" si="480"/>
        <v>0</v>
      </c>
      <c r="DI314" s="254">
        <f t="shared" si="481"/>
        <v>0</v>
      </c>
      <c r="DJ314" s="254">
        <f t="shared" si="482"/>
        <v>0</v>
      </c>
      <c r="DK314" s="254">
        <f t="shared" si="483"/>
        <v>0</v>
      </c>
      <c r="DL314" s="254">
        <f t="shared" si="484"/>
        <v>0</v>
      </c>
      <c r="DM314" s="254">
        <f t="shared" si="485"/>
        <v>0</v>
      </c>
      <c r="DN314" s="254">
        <f t="shared" si="486"/>
        <v>0</v>
      </c>
      <c r="DO314" s="254">
        <f t="shared" si="487"/>
        <v>0</v>
      </c>
      <c r="DP314" s="254">
        <f t="shared" si="488"/>
        <v>0</v>
      </c>
      <c r="DQ314" s="254">
        <f t="shared" si="489"/>
        <v>0</v>
      </c>
      <c r="DR314" s="254">
        <f t="shared" si="490"/>
        <v>0</v>
      </c>
      <c r="DS314" s="254">
        <f t="shared" si="491"/>
        <v>0</v>
      </c>
      <c r="DT314" s="254">
        <f t="shared" si="492"/>
        <v>0</v>
      </c>
      <c r="DU314" s="254">
        <f t="shared" si="493"/>
        <v>0</v>
      </c>
      <c r="DV314" s="254">
        <f t="shared" si="494"/>
        <v>0</v>
      </c>
    </row>
    <row r="315" spans="1:126" ht="24" customHeight="1">
      <c r="A315" s="11" t="str">
        <f ca="1">IF(AG315&lt;&gt;"OK","",CONCATENATE(TEXT('Front Page'!$F$33,"000"),TEXT('Front Page'!$F$31,"000"),"-",LEFT('Front Page'!$R$53,5),"-",LEFT(D315,1),AJ315, "-",TEXT(B315,"000")))</f>
        <v/>
      </c>
      <c r="B315" s="12" t="str">
        <f>IFERROR(IF(E315="","",MAX(B$17:B314)+1),"")</f>
        <v/>
      </c>
      <c r="C315" s="13"/>
      <c r="D315" s="29" t="str">
        <f t="shared" si="20"/>
        <v>None</v>
      </c>
      <c r="E315" s="29" t="str">
        <f t="shared" si="21"/>
        <v/>
      </c>
      <c r="F315" s="29" t="str">
        <f t="shared" si="22"/>
        <v/>
      </c>
      <c r="G315" s="363"/>
      <c r="H315" s="364"/>
      <c r="I315" s="325" t="str">
        <f t="shared" si="23"/>
        <v>No</v>
      </c>
      <c r="J315" s="314">
        <v>0</v>
      </c>
      <c r="K315" s="312">
        <v>0</v>
      </c>
      <c r="L315" s="312">
        <v>0</v>
      </c>
      <c r="M315" s="312">
        <v>0</v>
      </c>
      <c r="N315" s="312">
        <v>0</v>
      </c>
      <c r="O315" s="312">
        <v>0</v>
      </c>
      <c r="P315" s="312">
        <v>0</v>
      </c>
      <c r="Q315" s="312">
        <v>0</v>
      </c>
      <c r="R315" s="312">
        <v>0</v>
      </c>
      <c r="S315" s="312">
        <v>0</v>
      </c>
      <c r="T315" s="312">
        <v>0</v>
      </c>
      <c r="U315" s="312">
        <v>0</v>
      </c>
      <c r="V315" s="313">
        <v>1</v>
      </c>
      <c r="W315" s="313">
        <v>1</v>
      </c>
      <c r="X315" s="312">
        <v>0</v>
      </c>
      <c r="Y315" s="312">
        <v>0</v>
      </c>
      <c r="Z315" s="312">
        <v>0</v>
      </c>
      <c r="AA315" s="14">
        <v>0</v>
      </c>
      <c r="AB315" s="317"/>
      <c r="AC315" s="15" t="str">
        <f t="shared" si="415"/>
        <v/>
      </c>
      <c r="AD315" s="15" t="str">
        <f t="shared" si="416"/>
        <v/>
      </c>
      <c r="AE315" s="16" t="str">
        <f t="shared" si="417"/>
        <v>0 - 0</v>
      </c>
      <c r="AF315" s="20" t="str">
        <f t="shared" si="495"/>
        <v>Not an offer</v>
      </c>
      <c r="AG315" s="276" t="str">
        <f t="shared" si="444"/>
        <v>Not an Offer</v>
      </c>
      <c r="AH315" s="150"/>
      <c r="AI315" s="254">
        <v>299</v>
      </c>
      <c r="AJ315" s="149" t="str">
        <f t="shared" si="445"/>
        <v>00-TAG</v>
      </c>
      <c r="AK315" s="254" t="b">
        <f t="shared" si="498"/>
        <v>0</v>
      </c>
      <c r="AL315" s="254">
        <f t="shared" si="418"/>
        <v>0</v>
      </c>
      <c r="AM315" s="254">
        <f t="shared" si="446"/>
        <v>0</v>
      </c>
      <c r="AN315" s="288">
        <f t="shared" si="419"/>
        <v>0</v>
      </c>
      <c r="AO315" s="288">
        <f>IF(AND($BU315=$BV315,BU315=AO$13),$J315&amp;$K315&amp;$L315&amp;$M315&amp;$N315&amp;$O315&amp;$P315&amp;$Q315&amp;$R315&amp;$S315&amp;$T315&amp;$U315,IFERROR(MATCH($AN315,AO$17:AO314,0),-1000))</f>
        <v>1</v>
      </c>
      <c r="AP315" s="288">
        <f>IF(AND($BU315=$BV315,BV315=AP$13),$J315&amp;$K315&amp;$L315&amp;$M315&amp;$N315&amp;$O315&amp;$P315&amp;$Q315&amp;$R315&amp;$S315&amp;$T315&amp;$U315,IFERROR(MATCH($AN315,AP$17:AP314,0),-1000))</f>
        <v>1</v>
      </c>
      <c r="AQ315" s="288">
        <f>IF(AND($BU315=$BV315,BW315=AQ$13),$J315&amp;$K315&amp;$L315&amp;$M315&amp;$N315&amp;$O315&amp;$P315&amp;$Q315&amp;$R315&amp;$S315&amp;$T315&amp;$U315,IFERROR(MATCH($AN315,AQ$17:AQ314,0),-1000))</f>
        <v>1</v>
      </c>
      <c r="AR315" s="288">
        <f>IF(AND($BU315=$BV315,BX315=AR$13),$J315&amp;$K315&amp;$L315&amp;$M315&amp;$N315&amp;$O315&amp;$P315&amp;$Q315&amp;$R315&amp;$S315&amp;$T315&amp;$U315,IFERROR(MATCH($AN315,AR$17:AR314,0),-1000))</f>
        <v>1</v>
      </c>
      <c r="AS315" s="254">
        <f t="shared" si="311"/>
        <v>0</v>
      </c>
      <c r="AT315" s="261" t="str">
        <f t="shared" si="420"/>
        <v/>
      </c>
      <c r="AU315" s="254" t="str">
        <f t="shared" si="421"/>
        <v/>
      </c>
      <c r="AV315" s="254" t="str">
        <f t="shared" si="422"/>
        <v/>
      </c>
      <c r="AW315" s="254" t="str">
        <f t="shared" si="423"/>
        <v/>
      </c>
      <c r="AX315" s="254" t="str">
        <f t="shared" si="424"/>
        <v/>
      </c>
      <c r="AY315" s="254" t="str">
        <f t="shared" si="425"/>
        <v/>
      </c>
      <c r="AZ315" s="254" t="str">
        <f t="shared" si="426"/>
        <v/>
      </c>
      <c r="BA315" s="254" t="str">
        <f t="shared" si="427"/>
        <v/>
      </c>
      <c r="BB315" s="254" t="str">
        <f t="shared" si="428"/>
        <v/>
      </c>
      <c r="BC315" s="254" t="str">
        <f t="shared" si="429"/>
        <v/>
      </c>
      <c r="BD315" s="254" t="str">
        <f t="shared" si="430"/>
        <v/>
      </c>
      <c r="BE315" s="262" t="str">
        <f t="shared" si="431"/>
        <v/>
      </c>
      <c r="BF315" s="263" t="str">
        <f t="shared" si="432"/>
        <v/>
      </c>
      <c r="BG315" s="254" t="str">
        <f t="shared" si="433"/>
        <v/>
      </c>
      <c r="BH315" s="254" t="str">
        <f t="shared" si="434"/>
        <v/>
      </c>
      <c r="BI315" s="254" t="str">
        <f t="shared" si="435"/>
        <v/>
      </c>
      <c r="BJ315" s="254" t="str">
        <f t="shared" si="436"/>
        <v/>
      </c>
      <c r="BK315" s="254" t="str">
        <f t="shared" si="437"/>
        <v/>
      </c>
      <c r="BL315" s="254" t="str">
        <f t="shared" si="438"/>
        <v/>
      </c>
      <c r="BM315" s="254" t="str">
        <f t="shared" si="439"/>
        <v/>
      </c>
      <c r="BN315" s="254" t="str">
        <f t="shared" si="440"/>
        <v/>
      </c>
      <c r="BO315" s="254" t="str">
        <f t="shared" si="441"/>
        <v/>
      </c>
      <c r="BP315" s="254" t="str">
        <f t="shared" si="442"/>
        <v/>
      </c>
      <c r="BQ315" s="264" t="str">
        <f t="shared" si="443"/>
        <v/>
      </c>
      <c r="BR315" s="261" t="str">
        <f t="shared" si="56"/>
        <v/>
      </c>
      <c r="BS315" s="254" t="str">
        <f t="shared" si="57"/>
        <v/>
      </c>
      <c r="BT315" s="254" t="str">
        <f t="shared" si="496"/>
        <v/>
      </c>
      <c r="BU315" s="265" t="str">
        <f t="shared" si="313"/>
        <v/>
      </c>
      <c r="BV315" s="263" t="str">
        <f t="shared" si="58"/>
        <v/>
      </c>
      <c r="BW315" s="254" t="str">
        <f t="shared" si="497"/>
        <v/>
      </c>
      <c r="BX315" s="254" t="str">
        <f t="shared" si="315"/>
        <v/>
      </c>
      <c r="BY315" s="264" t="str">
        <f t="shared" si="59"/>
        <v/>
      </c>
      <c r="BZ315" s="254" t="str">
        <f t="shared" si="60"/>
        <v/>
      </c>
      <c r="CA315" s="254">
        <f t="shared" si="447"/>
        <v>0</v>
      </c>
      <c r="CB315" s="254">
        <f t="shared" si="448"/>
        <v>0</v>
      </c>
      <c r="CC315" s="254">
        <f t="shared" si="449"/>
        <v>0</v>
      </c>
      <c r="CD315" s="254">
        <f t="shared" si="450"/>
        <v>0</v>
      </c>
      <c r="CE315" s="254">
        <f t="shared" si="451"/>
        <v>0</v>
      </c>
      <c r="CF315" s="254">
        <f t="shared" si="452"/>
        <v>0</v>
      </c>
      <c r="CG315" s="254">
        <f t="shared" si="453"/>
        <v>0</v>
      </c>
      <c r="CH315" s="254">
        <f t="shared" si="454"/>
        <v>0</v>
      </c>
      <c r="CI315" s="254">
        <f t="shared" si="455"/>
        <v>0</v>
      </c>
      <c r="CJ315" s="254">
        <f t="shared" si="456"/>
        <v>0</v>
      </c>
      <c r="CK315" s="254">
        <f t="shared" si="457"/>
        <v>0</v>
      </c>
      <c r="CL315" s="254">
        <f t="shared" si="458"/>
        <v>0</v>
      </c>
      <c r="CM315" s="254">
        <f t="shared" si="459"/>
        <v>0</v>
      </c>
      <c r="CN315" s="254">
        <f t="shared" si="460"/>
        <v>0</v>
      </c>
      <c r="CO315" s="254">
        <f t="shared" si="461"/>
        <v>0</v>
      </c>
      <c r="CP315" s="254">
        <f t="shared" si="462"/>
        <v>0</v>
      </c>
      <c r="CQ315" s="254">
        <f t="shared" si="463"/>
        <v>0</v>
      </c>
      <c r="CR315" s="254">
        <f t="shared" si="464"/>
        <v>0</v>
      </c>
      <c r="CS315" s="254">
        <f t="shared" si="465"/>
        <v>0</v>
      </c>
      <c r="CT315" s="254">
        <f t="shared" si="466"/>
        <v>0</v>
      </c>
      <c r="CU315" s="254">
        <f t="shared" si="467"/>
        <v>0</v>
      </c>
      <c r="CV315" s="254">
        <f t="shared" si="468"/>
        <v>0</v>
      </c>
      <c r="CW315" s="254">
        <f t="shared" si="469"/>
        <v>0</v>
      </c>
      <c r="CX315" s="254">
        <f t="shared" si="470"/>
        <v>0</v>
      </c>
      <c r="CY315" s="254">
        <f t="shared" si="471"/>
        <v>0</v>
      </c>
      <c r="CZ315" s="254">
        <f t="shared" si="472"/>
        <v>0</v>
      </c>
      <c r="DA315" s="254">
        <f t="shared" si="473"/>
        <v>0</v>
      </c>
      <c r="DB315" s="254">
        <f t="shared" si="474"/>
        <v>0</v>
      </c>
      <c r="DC315" s="254">
        <f t="shared" si="475"/>
        <v>0</v>
      </c>
      <c r="DD315" s="254">
        <f t="shared" si="476"/>
        <v>0</v>
      </c>
      <c r="DE315" s="254">
        <f t="shared" si="477"/>
        <v>0</v>
      </c>
      <c r="DF315" s="254">
        <f t="shared" si="478"/>
        <v>0</v>
      </c>
      <c r="DG315" s="254">
        <f t="shared" si="479"/>
        <v>0</v>
      </c>
      <c r="DH315" s="254">
        <f t="shared" si="480"/>
        <v>0</v>
      </c>
      <c r="DI315" s="254">
        <f t="shared" si="481"/>
        <v>0</v>
      </c>
      <c r="DJ315" s="254">
        <f t="shared" si="482"/>
        <v>0</v>
      </c>
      <c r="DK315" s="254">
        <f t="shared" si="483"/>
        <v>0</v>
      </c>
      <c r="DL315" s="254">
        <f t="shared" si="484"/>
        <v>0</v>
      </c>
      <c r="DM315" s="254">
        <f t="shared" si="485"/>
        <v>0</v>
      </c>
      <c r="DN315" s="254">
        <f t="shared" si="486"/>
        <v>0</v>
      </c>
      <c r="DO315" s="254">
        <f t="shared" si="487"/>
        <v>0</v>
      </c>
      <c r="DP315" s="254">
        <f t="shared" si="488"/>
        <v>0</v>
      </c>
      <c r="DQ315" s="254">
        <f t="shared" si="489"/>
        <v>0</v>
      </c>
      <c r="DR315" s="254">
        <f t="shared" si="490"/>
        <v>0</v>
      </c>
      <c r="DS315" s="254">
        <f t="shared" si="491"/>
        <v>0</v>
      </c>
      <c r="DT315" s="254">
        <f t="shared" si="492"/>
        <v>0</v>
      </c>
      <c r="DU315" s="254">
        <f t="shared" si="493"/>
        <v>0</v>
      </c>
      <c r="DV315" s="254">
        <f t="shared" si="494"/>
        <v>0</v>
      </c>
    </row>
    <row r="316" spans="1:126" ht="24" customHeight="1">
      <c r="A316" s="11" t="str">
        <f ca="1">IF(AG316&lt;&gt;"OK","",CONCATENATE(TEXT('Front Page'!$F$33,"000"),TEXT('Front Page'!$F$31,"000"),"-",LEFT('Front Page'!$R$53,5),"-",LEFT(D316,1),AJ316, "-",TEXT(B316,"000")))</f>
        <v/>
      </c>
      <c r="B316" s="12" t="str">
        <f>IFERROR(IF(E316="","",MAX(B$17:B315)+1),"")</f>
        <v/>
      </c>
      <c r="C316" s="13"/>
      <c r="D316" s="29" t="str">
        <f t="shared" si="20"/>
        <v>None</v>
      </c>
      <c r="E316" s="29" t="str">
        <f t="shared" si="21"/>
        <v/>
      </c>
      <c r="F316" s="29" t="str">
        <f t="shared" si="22"/>
        <v/>
      </c>
      <c r="G316" s="363"/>
      <c r="H316" s="364"/>
      <c r="I316" s="325" t="str">
        <f t="shared" si="23"/>
        <v>No</v>
      </c>
      <c r="J316" s="314">
        <v>0</v>
      </c>
      <c r="K316" s="312">
        <v>0</v>
      </c>
      <c r="L316" s="312">
        <v>0</v>
      </c>
      <c r="M316" s="312">
        <v>0</v>
      </c>
      <c r="N316" s="312">
        <v>0</v>
      </c>
      <c r="O316" s="312">
        <v>0</v>
      </c>
      <c r="P316" s="312">
        <v>0</v>
      </c>
      <c r="Q316" s="312">
        <v>0</v>
      </c>
      <c r="R316" s="312">
        <v>0</v>
      </c>
      <c r="S316" s="312">
        <v>0</v>
      </c>
      <c r="T316" s="312">
        <v>0</v>
      </c>
      <c r="U316" s="312">
        <v>0</v>
      </c>
      <c r="V316" s="313">
        <v>1</v>
      </c>
      <c r="W316" s="313">
        <v>1</v>
      </c>
      <c r="X316" s="312">
        <v>0</v>
      </c>
      <c r="Y316" s="312">
        <v>0</v>
      </c>
      <c r="Z316" s="312">
        <v>0</v>
      </c>
      <c r="AA316" s="14">
        <v>0</v>
      </c>
      <c r="AB316" s="317"/>
      <c r="AC316" s="15" t="str">
        <f t="shared" si="415"/>
        <v/>
      </c>
      <c r="AD316" s="15" t="str">
        <f t="shared" si="416"/>
        <v/>
      </c>
      <c r="AE316" s="16" t="str">
        <f t="shared" si="417"/>
        <v>0 - 0</v>
      </c>
      <c r="AF316" s="20" t="str">
        <f t="shared" si="495"/>
        <v>Not an offer</v>
      </c>
      <c r="AG316" s="276" t="str">
        <f t="shared" si="444"/>
        <v>Not an Offer</v>
      </c>
      <c r="AH316" s="150"/>
      <c r="AI316" s="254">
        <v>300</v>
      </c>
      <c r="AJ316" s="149" t="str">
        <f t="shared" si="445"/>
        <v>00-TAG</v>
      </c>
      <c r="AK316" s="254" t="b">
        <f t="shared" si="498"/>
        <v>0</v>
      </c>
      <c r="AL316" s="254">
        <f t="shared" si="418"/>
        <v>0</v>
      </c>
      <c r="AM316" s="254">
        <f t="shared" si="446"/>
        <v>0</v>
      </c>
      <c r="AN316" s="288">
        <f t="shared" si="419"/>
        <v>0</v>
      </c>
      <c r="AO316" s="288">
        <f>IF(AND($BU316=$BV316,BU316=AO$13),$J316&amp;$K316&amp;$L316&amp;$M316&amp;$N316&amp;$O316&amp;$P316&amp;$Q316&amp;$R316&amp;$S316&amp;$T316&amp;$U316,IFERROR(MATCH($AN316,AO$17:AO315,0),-1000))</f>
        <v>1</v>
      </c>
      <c r="AP316" s="288">
        <f>IF(AND($BU316=$BV316,BV316=AP$13),$J316&amp;$K316&amp;$L316&amp;$M316&amp;$N316&amp;$O316&amp;$P316&amp;$Q316&amp;$R316&amp;$S316&amp;$T316&amp;$U316,IFERROR(MATCH($AN316,AP$17:AP315,0),-1000))</f>
        <v>1</v>
      </c>
      <c r="AQ316" s="288">
        <f>IF(AND($BU316=$BV316,BW316=AQ$13),$J316&amp;$K316&amp;$L316&amp;$M316&amp;$N316&amp;$O316&amp;$P316&amp;$Q316&amp;$R316&amp;$S316&amp;$T316&amp;$U316,IFERROR(MATCH($AN316,AQ$17:AQ315,0),-1000))</f>
        <v>1</v>
      </c>
      <c r="AR316" s="288">
        <f>IF(AND($BU316=$BV316,BX316=AR$13),$J316&amp;$K316&amp;$L316&amp;$M316&amp;$N316&amp;$O316&amp;$P316&amp;$Q316&amp;$R316&amp;$S316&amp;$T316&amp;$U316,IFERROR(MATCH($AN316,AR$17:AR315,0),-1000))</f>
        <v>1</v>
      </c>
      <c r="AS316" s="254">
        <f t="shared" si="311"/>
        <v>0</v>
      </c>
      <c r="AT316" s="261" t="str">
        <f t="shared" si="420"/>
        <v/>
      </c>
      <c r="AU316" s="254" t="str">
        <f t="shared" si="421"/>
        <v/>
      </c>
      <c r="AV316" s="254" t="str">
        <f t="shared" si="422"/>
        <v/>
      </c>
      <c r="AW316" s="254" t="str">
        <f t="shared" si="423"/>
        <v/>
      </c>
      <c r="AX316" s="254" t="str">
        <f t="shared" si="424"/>
        <v/>
      </c>
      <c r="AY316" s="254" t="str">
        <f t="shared" si="425"/>
        <v/>
      </c>
      <c r="AZ316" s="254" t="str">
        <f t="shared" si="426"/>
        <v/>
      </c>
      <c r="BA316" s="254" t="str">
        <f t="shared" si="427"/>
        <v/>
      </c>
      <c r="BB316" s="254" t="str">
        <f t="shared" si="428"/>
        <v/>
      </c>
      <c r="BC316" s="254" t="str">
        <f t="shared" si="429"/>
        <v/>
      </c>
      <c r="BD316" s="254" t="str">
        <f t="shared" si="430"/>
        <v/>
      </c>
      <c r="BE316" s="262" t="str">
        <f t="shared" si="431"/>
        <v/>
      </c>
      <c r="BF316" s="263" t="str">
        <f t="shared" si="432"/>
        <v/>
      </c>
      <c r="BG316" s="254" t="str">
        <f t="shared" si="433"/>
        <v/>
      </c>
      <c r="BH316" s="254" t="str">
        <f t="shared" si="434"/>
        <v/>
      </c>
      <c r="BI316" s="254" t="str">
        <f t="shared" si="435"/>
        <v/>
      </c>
      <c r="BJ316" s="254" t="str">
        <f t="shared" si="436"/>
        <v/>
      </c>
      <c r="BK316" s="254" t="str">
        <f t="shared" si="437"/>
        <v/>
      </c>
      <c r="BL316" s="254" t="str">
        <f t="shared" si="438"/>
        <v/>
      </c>
      <c r="BM316" s="254" t="str">
        <f t="shared" si="439"/>
        <v/>
      </c>
      <c r="BN316" s="254" t="str">
        <f t="shared" si="440"/>
        <v/>
      </c>
      <c r="BO316" s="254" t="str">
        <f t="shared" si="441"/>
        <v/>
      </c>
      <c r="BP316" s="254" t="str">
        <f t="shared" si="442"/>
        <v/>
      </c>
      <c r="BQ316" s="264" t="str">
        <f t="shared" si="443"/>
        <v/>
      </c>
      <c r="BR316" s="261" t="str">
        <f t="shared" si="56"/>
        <v/>
      </c>
      <c r="BS316" s="254" t="str">
        <f t="shared" si="57"/>
        <v/>
      </c>
      <c r="BT316" s="254" t="str">
        <f t="shared" si="496"/>
        <v/>
      </c>
      <c r="BU316" s="265" t="str">
        <f t="shared" si="313"/>
        <v/>
      </c>
      <c r="BV316" s="263" t="str">
        <f t="shared" si="58"/>
        <v/>
      </c>
      <c r="BW316" s="254" t="str">
        <f t="shared" si="497"/>
        <v/>
      </c>
      <c r="BX316" s="254" t="str">
        <f t="shared" si="315"/>
        <v/>
      </c>
      <c r="BY316" s="264" t="str">
        <f t="shared" si="59"/>
        <v/>
      </c>
      <c r="BZ316" s="254" t="str">
        <f t="shared" si="60"/>
        <v/>
      </c>
      <c r="CA316" s="254">
        <f t="shared" si="447"/>
        <v>0</v>
      </c>
      <c r="CB316" s="254">
        <f t="shared" si="448"/>
        <v>0</v>
      </c>
      <c r="CC316" s="254">
        <f t="shared" si="449"/>
        <v>0</v>
      </c>
      <c r="CD316" s="254">
        <f t="shared" si="450"/>
        <v>0</v>
      </c>
      <c r="CE316" s="254">
        <f t="shared" si="451"/>
        <v>0</v>
      </c>
      <c r="CF316" s="254">
        <f t="shared" si="452"/>
        <v>0</v>
      </c>
      <c r="CG316" s="254">
        <f t="shared" si="453"/>
        <v>0</v>
      </c>
      <c r="CH316" s="254">
        <f t="shared" si="454"/>
        <v>0</v>
      </c>
      <c r="CI316" s="254">
        <f t="shared" si="455"/>
        <v>0</v>
      </c>
      <c r="CJ316" s="254">
        <f t="shared" si="456"/>
        <v>0</v>
      </c>
      <c r="CK316" s="254">
        <f t="shared" si="457"/>
        <v>0</v>
      </c>
      <c r="CL316" s="254">
        <f t="shared" si="458"/>
        <v>0</v>
      </c>
      <c r="CM316" s="254">
        <f t="shared" si="459"/>
        <v>0</v>
      </c>
      <c r="CN316" s="254">
        <f t="shared" si="460"/>
        <v>0</v>
      </c>
      <c r="CO316" s="254">
        <f t="shared" si="461"/>
        <v>0</v>
      </c>
      <c r="CP316" s="254">
        <f t="shared" si="462"/>
        <v>0</v>
      </c>
      <c r="CQ316" s="254">
        <f t="shared" si="463"/>
        <v>0</v>
      </c>
      <c r="CR316" s="254">
        <f t="shared" si="464"/>
        <v>0</v>
      </c>
      <c r="CS316" s="254">
        <f t="shared" si="465"/>
        <v>0</v>
      </c>
      <c r="CT316" s="254">
        <f t="shared" si="466"/>
        <v>0</v>
      </c>
      <c r="CU316" s="254">
        <f t="shared" si="467"/>
        <v>0</v>
      </c>
      <c r="CV316" s="254">
        <f t="shared" si="468"/>
        <v>0</v>
      </c>
      <c r="CW316" s="254">
        <f t="shared" si="469"/>
        <v>0</v>
      </c>
      <c r="CX316" s="254">
        <f t="shared" si="470"/>
        <v>0</v>
      </c>
      <c r="CY316" s="254">
        <f t="shared" si="471"/>
        <v>0</v>
      </c>
      <c r="CZ316" s="254">
        <f t="shared" si="472"/>
        <v>0</v>
      </c>
      <c r="DA316" s="254">
        <f t="shared" si="473"/>
        <v>0</v>
      </c>
      <c r="DB316" s="254">
        <f t="shared" si="474"/>
        <v>0</v>
      </c>
      <c r="DC316" s="254">
        <f t="shared" si="475"/>
        <v>0</v>
      </c>
      <c r="DD316" s="254">
        <f t="shared" si="476"/>
        <v>0</v>
      </c>
      <c r="DE316" s="254">
        <f t="shared" si="477"/>
        <v>0</v>
      </c>
      <c r="DF316" s="254">
        <f t="shared" si="478"/>
        <v>0</v>
      </c>
      <c r="DG316" s="254">
        <f t="shared" si="479"/>
        <v>0</v>
      </c>
      <c r="DH316" s="254">
        <f t="shared" si="480"/>
        <v>0</v>
      </c>
      <c r="DI316" s="254">
        <f t="shared" si="481"/>
        <v>0</v>
      </c>
      <c r="DJ316" s="254">
        <f t="shared" si="482"/>
        <v>0</v>
      </c>
      <c r="DK316" s="254">
        <f t="shared" si="483"/>
        <v>0</v>
      </c>
      <c r="DL316" s="254">
        <f t="shared" si="484"/>
        <v>0</v>
      </c>
      <c r="DM316" s="254">
        <f t="shared" si="485"/>
        <v>0</v>
      </c>
      <c r="DN316" s="254">
        <f t="shared" si="486"/>
        <v>0</v>
      </c>
      <c r="DO316" s="254">
        <f t="shared" si="487"/>
        <v>0</v>
      </c>
      <c r="DP316" s="254">
        <f t="shared" si="488"/>
        <v>0</v>
      </c>
      <c r="DQ316" s="254">
        <f t="shared" si="489"/>
        <v>0</v>
      </c>
      <c r="DR316" s="254">
        <f t="shared" si="490"/>
        <v>0</v>
      </c>
      <c r="DS316" s="254">
        <f t="shared" si="491"/>
        <v>0</v>
      </c>
      <c r="DT316" s="254">
        <f t="shared" si="492"/>
        <v>0</v>
      </c>
      <c r="DU316" s="254">
        <f t="shared" si="493"/>
        <v>0</v>
      </c>
      <c r="DV316" s="254">
        <f t="shared" si="494"/>
        <v>0</v>
      </c>
    </row>
    <row r="317" spans="1:126" ht="12.75" customHeight="1">
      <c r="A317" s="152" t="s">
        <v>1</v>
      </c>
      <c r="B317" s="338"/>
      <c r="C317" s="338"/>
      <c r="D317" s="338"/>
      <c r="E317" s="338"/>
      <c r="F317" s="338"/>
      <c r="G317" s="366"/>
      <c r="H317" s="366"/>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38"/>
      <c r="AE317" s="338"/>
      <c r="AF317" s="339"/>
      <c r="AG317" s="339"/>
    </row>
  </sheetData>
  <sheetProtection algorithmName="SHA-512" hashValue="WqQY5uX45wrNRHQuk8PEISRK2zXKICMQGFxYSyY1gR7xGfl4pNJEgwkVSkaA0poGblwLuGXRKZuGt+oWF0b7YQ==" saltValue="YEoEmU6G1JqL1NPu1gNh4A==" spinCount="100000" sheet="1" objects="1" scenarios="1"/>
  <mergeCells count="4">
    <mergeCell ref="O10:X11"/>
    <mergeCell ref="Q9:X9"/>
    <mergeCell ref="B5:C5"/>
    <mergeCell ref="A10:L10"/>
  </mergeCells>
  <conditionalFormatting sqref="J14:U14">
    <cfRule type="expression" dxfId="126" priority="75">
      <formula>MAX($Q$17:$Q$316)=0</formula>
    </cfRule>
  </conditionalFormatting>
  <conditionalFormatting sqref="X14:AA14">
    <cfRule type="expression" dxfId="125" priority="74">
      <formula>MAX($X$17:$AA$316)=0</formula>
    </cfRule>
  </conditionalFormatting>
  <conditionalFormatting sqref="O10">
    <cfRule type="expression" dxfId="124" priority="73">
      <formula>$O$10&lt;&gt;""</formula>
    </cfRule>
  </conditionalFormatting>
  <conditionalFormatting sqref="Q9:X9">
    <cfRule type="containsText" dxfId="123" priority="72" operator="containsText" text="passed">
      <formula>NOT(ISERROR(SEARCH("passed",Q9)))</formula>
    </cfRule>
  </conditionalFormatting>
  <conditionalFormatting sqref="AG17:AG316">
    <cfRule type="containsText" dxfId="122" priority="69" operator="containsText" text="Not an Offer">
      <formula>NOT(ISERROR(SEARCH("Not an Offer",AG17)))</formula>
    </cfRule>
    <cfRule type="containsText" dxfId="121" priority="70" operator="containsText" text="OK">
      <formula>NOT(ISERROR(SEARCH("OK",AG17)))</formula>
    </cfRule>
  </conditionalFormatting>
  <conditionalFormatting sqref="AF17:AF18 AF270:AF316 AF175">
    <cfRule type="expression" dxfId="120" priority="67">
      <formula>AND(AG17&lt;&gt;"OK",AG17&lt;&gt;"Not an Offer")</formula>
    </cfRule>
  </conditionalFormatting>
  <conditionalFormatting sqref="AF223:AF269">
    <cfRule type="expression" dxfId="119" priority="51">
      <formula>AND(AG223&lt;&gt;"OK",AG223&lt;&gt;"Not an Offer")</formula>
    </cfRule>
  </conditionalFormatting>
  <conditionalFormatting sqref="AF176:AF222">
    <cfRule type="expression" dxfId="118" priority="41">
      <formula>AND(AG176&lt;&gt;"OK",AG176&lt;&gt;"Not an Offer")</formula>
    </cfRule>
  </conditionalFormatting>
  <conditionalFormatting sqref="AF128:AF174 AF19">
    <cfRule type="expression" dxfId="117" priority="31">
      <formula>AND(AG19&lt;&gt;"OK",AG19&lt;&gt;"Not an Offer")</formula>
    </cfRule>
  </conditionalFormatting>
  <conditionalFormatting sqref="AF81:AF127">
    <cfRule type="expression" dxfId="116" priority="21">
      <formula>AND(AG81&lt;&gt;"OK",AG81&lt;&gt;"Not an Offer")</formula>
    </cfRule>
  </conditionalFormatting>
  <conditionalFormatting sqref="AF20 AF35:AF80">
    <cfRule type="expression" dxfId="115" priority="11">
      <formula>AND(AG20&lt;&gt;"OK",AG20&lt;&gt;"Not an Offer")</formula>
    </cfRule>
  </conditionalFormatting>
  <conditionalFormatting sqref="AF21:AF34">
    <cfRule type="expression" dxfId="114" priority="1">
      <formula>AND(AG21&lt;&gt;"OK",AG21&lt;&gt;"Not an Offer")</formula>
    </cfRule>
  </conditionalFormatting>
  <conditionalFormatting sqref="J17:U316">
    <cfRule type="expression" dxfId="113" priority="80">
      <formula>MOD(J17,ROUND(J17,2))&gt;0</formula>
    </cfRule>
    <cfRule type="expression" dxfId="112" priority="285">
      <formula>$AG17&lt;&gt;"OK"</formula>
    </cfRule>
    <cfRule type="expression" dxfId="111" priority="291">
      <formula>J17&gt;CA$6</formula>
    </cfRule>
    <cfRule type="expression" dxfId="110" priority="292">
      <formula>AND(J17&lt;&gt;"",J17=0,MAX($J17:$U17)&gt;0)</formula>
    </cfRule>
  </conditionalFormatting>
  <conditionalFormatting sqref="X17:AA316">
    <cfRule type="expression" dxfId="109" priority="77">
      <formula>AND(X17&lt;&gt;"",X17=0,MAX($X17:$AA17)&gt;0)</formula>
    </cfRule>
    <cfRule type="expression" dxfId="108" priority="78">
      <formula>NOT(ISNUMBER(X17))</formula>
    </cfRule>
    <cfRule type="expression" dxfId="107" priority="83">
      <formula>MOD(X17,ROUND(X17,2))&gt;0</formula>
    </cfRule>
  </conditionalFormatting>
  <dataValidations xWindow="410" yWindow="598" count="10">
    <dataValidation allowBlank="1" showInputMessage="1" showErrorMessage="1" prompt="&quot;Number of Blocks Lifted&quot; CANNOT EXCEED the Maximum Number of Blocks Offered and CANNOT BE LESS than the Minimum Number of Blocks Offered" sqref="C15" xr:uid="{00000000-0002-0000-0200-000000000000}"/>
    <dataValidation type="whole" allowBlank="1" sqref="AB17:AB316" xr:uid="{00000000-0002-0000-0200-000001000000}">
      <formula1>1</formula1>
      <formula2>1000</formula2>
    </dataValidation>
    <dataValidation type="whole" allowBlank="1" showInputMessage="1" showErrorMessage="1" sqref="C17:C316" xr:uid="{00000000-0002-0000-0200-000002000000}">
      <formula1>0</formula1>
      <formula2>1000</formula2>
    </dataValidation>
    <dataValidation allowBlank="1" showInputMessage="1" showErrorMessage="1" error="Date is greater than end date" sqref="D15:G15 D17:F316" xr:uid="{00000000-0002-0000-0200-000003000000}"/>
    <dataValidation allowBlank="1" sqref="AC15:AE15 I15 AC17:AE316 I17:I316" xr:uid="{00000000-0002-0000-0200-000004000000}"/>
    <dataValidation operator="notBetween" allowBlank="1" showInputMessage="1" prompt="Capacity Block Size is limited to two (2) decimal places." sqref="X17:AA316 J17:U316" xr:uid="{00000000-0002-0000-0200-000005000000}"/>
    <dataValidation type="whole" allowBlank="1" showInputMessage="1" showErrorMessage="1" sqref="V17:W316" xr:uid="{00000000-0002-0000-0200-000006000000}">
      <formula1>1</formula1>
      <formula2>10000</formula2>
    </dataValidation>
    <dataValidation operator="notBetween" sqref="J15:U15" xr:uid="{00000000-0002-0000-0200-000007000000}"/>
    <dataValidation type="list" allowBlank="1" showInputMessage="1" showErrorMessage="1" error="Date is greater than end date" sqref="H15 H17:H316" xr:uid="{00000000-0002-0000-0200-000008000000}">
      <formula1>$DZ$15:$DZ$65</formula1>
    </dataValidation>
    <dataValidation type="list" allowBlank="1" showInputMessage="1" showErrorMessage="1" error="Date is greater than end date" sqref="G17:G316" xr:uid="{00000000-0002-0000-0200-000009000000}">
      <formula1>lstResources</formula1>
    </dataValidation>
  </dataValidations>
  <printOptions horizontalCentered="1" verticalCentered="1"/>
  <pageMargins left="0.25" right="0.25" top="0.75" bottom="0.75" header="0.3" footer="0.3"/>
  <pageSetup paperSize="3" scale="46" orientation="landscape" r:id="rId1"/>
  <headerFooter alignWithMargins="0"/>
  <rowBreaks count="1" manualBreakCount="1">
    <brk id="29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A1:ED317"/>
  <sheetViews>
    <sheetView zoomScaleNormal="100" zoomScaleSheetLayoutView="85" workbookViewId="0" xr3:uid="{51F8DEE0-4D01-5F28-A812-FC0BD7CAC4A5}">
      <selection activeCell="G17" sqref="G17"/>
    </sheetView>
  </sheetViews>
  <sheetFormatPr defaultColWidth="0" defaultRowHeight="0" customHeight="1" zeroHeight="1"/>
  <cols>
    <col min="1" max="1" width="26.28515625" style="69" customWidth="1"/>
    <col min="2" max="2" width="7" style="69" customWidth="1"/>
    <col min="3" max="3" width="8" style="69" customWidth="1"/>
    <col min="4" max="4" width="9.140625" style="69" customWidth="1"/>
    <col min="5" max="5" width="11" style="69" customWidth="1"/>
    <col min="6" max="6" width="10.7109375" style="69" bestFit="1" customWidth="1"/>
    <col min="7" max="7" width="36.42578125" style="69" customWidth="1"/>
    <col min="8" max="8" width="12.140625" style="69" customWidth="1"/>
    <col min="9" max="9" width="10.42578125" style="69" customWidth="1"/>
    <col min="10" max="17" width="8.85546875" style="69" customWidth="1"/>
    <col min="18" max="18" width="9.7109375" style="69" customWidth="1"/>
    <col min="19" max="21" width="8.85546875" style="69" customWidth="1"/>
    <col min="22" max="22" width="10.85546875" style="69" customWidth="1"/>
    <col min="23" max="23" width="11.28515625" style="69" bestFit="1" customWidth="1"/>
    <col min="24" max="25" width="17.7109375" style="69" customWidth="1"/>
    <col min="26" max="27" width="10.5703125" style="69" hidden="1" customWidth="1"/>
    <col min="28" max="28" width="7.28515625" style="69" hidden="1" customWidth="1"/>
    <col min="29" max="31" width="15.7109375" style="69" customWidth="1"/>
    <col min="32" max="32" width="33.42578125" style="1" customWidth="1"/>
    <col min="33" max="33" width="29.7109375" style="1" customWidth="1"/>
    <col min="34" max="35" width="6.7109375" style="69" hidden="1" customWidth="1"/>
    <col min="36" max="36" width="7.42578125" style="254" hidden="1" customWidth="1"/>
    <col min="37" max="37" width="14.42578125" style="66" hidden="1" customWidth="1"/>
    <col min="38" max="38" width="8.7109375" style="66" hidden="1" customWidth="1"/>
    <col min="39" max="39" width="7.7109375" style="66" hidden="1" customWidth="1"/>
    <col min="40" max="40" width="7.5703125" style="66" hidden="1" customWidth="1"/>
    <col min="41" max="44" width="9.42578125" style="66" hidden="1" customWidth="1"/>
    <col min="45" max="45" width="9.7109375" style="66" hidden="1" customWidth="1"/>
    <col min="46" max="69" width="4.28515625" style="254" hidden="1" customWidth="1"/>
    <col min="70" max="77" width="5" style="254" hidden="1" customWidth="1"/>
    <col min="78" max="78" width="4" style="254" hidden="1" customWidth="1"/>
    <col min="79" max="79" width="6.28515625" style="254" hidden="1" customWidth="1"/>
    <col min="80" max="80" width="6.7109375" style="254" hidden="1" customWidth="1"/>
    <col min="81" max="81" width="7.140625" style="254" hidden="1" customWidth="1"/>
    <col min="82" max="82" width="6.7109375" style="254" hidden="1" customWidth="1"/>
    <col min="83" max="83" width="7.28515625" style="254" hidden="1" customWidth="1"/>
    <col min="84" max="84" width="6.42578125" style="254" hidden="1" customWidth="1"/>
    <col min="85" max="85" width="5.85546875" style="254" hidden="1" customWidth="1"/>
    <col min="86" max="86" width="6.85546875" style="254" hidden="1" customWidth="1"/>
    <col min="87" max="87" width="6.7109375" style="254" hidden="1" customWidth="1"/>
    <col min="88" max="88" width="6.5703125" style="254" hidden="1" customWidth="1"/>
    <col min="89" max="89" width="7" style="254" hidden="1" customWidth="1"/>
    <col min="90" max="90" width="6.7109375" style="254" hidden="1" customWidth="1"/>
    <col min="91" max="91" width="6.28515625" style="254" hidden="1" customWidth="1"/>
    <col min="92" max="92" width="6.7109375" style="254" hidden="1" customWidth="1"/>
    <col min="93" max="93" width="7.140625" style="254" hidden="1" customWidth="1"/>
    <col min="94" max="94" width="6.7109375" style="254" hidden="1" customWidth="1"/>
    <col min="95" max="95" width="7.28515625" style="254" hidden="1" customWidth="1"/>
    <col min="96" max="96" width="6.42578125" style="254" hidden="1" customWidth="1"/>
    <col min="97" max="97" width="5.85546875" style="254" hidden="1" customWidth="1"/>
    <col min="98" max="98" width="6.85546875" style="254" hidden="1" customWidth="1"/>
    <col min="99" max="99" width="6.7109375" style="254" hidden="1" customWidth="1"/>
    <col min="100" max="100" width="6.5703125" style="254" hidden="1" customWidth="1"/>
    <col min="101" max="101" width="7" style="254" hidden="1" customWidth="1"/>
    <col min="102" max="102" width="6.7109375" style="254" hidden="1" customWidth="1"/>
    <col min="103" max="103" width="6.28515625" style="254" hidden="1" customWidth="1"/>
    <col min="104" max="104" width="6.7109375" style="254" hidden="1" customWidth="1"/>
    <col min="105" max="105" width="7.140625" style="254" hidden="1" customWidth="1"/>
    <col min="106" max="106" width="6.7109375" style="254" hidden="1" customWidth="1"/>
    <col min="107" max="107" width="7.28515625" style="254" hidden="1" customWidth="1"/>
    <col min="108" max="108" width="6.42578125" style="254" hidden="1" customWidth="1"/>
    <col min="109" max="109" width="5.85546875" style="254" hidden="1" customWidth="1"/>
    <col min="110" max="110" width="6.85546875" style="254" hidden="1" customWidth="1"/>
    <col min="111" max="111" width="6.7109375" style="254" hidden="1" customWidth="1"/>
    <col min="112" max="112" width="6.5703125" style="254" hidden="1" customWidth="1"/>
    <col min="113" max="113" width="7" style="254" hidden="1" customWidth="1"/>
    <col min="114" max="114" width="6.7109375" style="254" hidden="1" customWidth="1"/>
    <col min="115" max="115" width="6.28515625" style="254" hidden="1" customWidth="1"/>
    <col min="116" max="116" width="6.7109375" style="254" hidden="1" customWidth="1"/>
    <col min="117" max="117" width="7.140625" style="254" hidden="1" customWidth="1"/>
    <col min="118" max="118" width="6.7109375" style="254" hidden="1" customWidth="1"/>
    <col min="119" max="119" width="7.28515625" style="254" hidden="1" customWidth="1"/>
    <col min="120" max="120" width="6.42578125" style="254" hidden="1" customWidth="1"/>
    <col min="121" max="121" width="5.85546875" style="254" hidden="1" customWidth="1"/>
    <col min="122" max="122" width="6.85546875" style="254" hidden="1" customWidth="1"/>
    <col min="123" max="123" width="6.7109375" style="254" hidden="1" customWidth="1"/>
    <col min="124" max="124" width="6.5703125" style="254" hidden="1" customWidth="1"/>
    <col min="125" max="125" width="7" style="254" hidden="1" customWidth="1"/>
    <col min="126" max="126" width="6.7109375" style="254" hidden="1" customWidth="1"/>
    <col min="127" max="134" width="0" style="69" hidden="1" customWidth="1"/>
    <col min="135" max="16384" width="18.7109375" style="69" hidden="1"/>
  </cols>
  <sheetData>
    <row r="1" spans="1:132" ht="30">
      <c r="A1" s="372" t="str">
        <f>'Front Page'!$A$4</f>
        <v>INDICATIVE OFFER</v>
      </c>
      <c r="B1" s="373"/>
      <c r="C1" s="373"/>
      <c r="D1" s="373"/>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374"/>
      <c r="AF1" s="374"/>
      <c r="AG1" s="375"/>
      <c r="AH1" s="376"/>
      <c r="AI1" s="376"/>
      <c r="AJ1" s="283"/>
      <c r="AT1" s="283"/>
      <c r="AU1" s="283"/>
      <c r="AV1" s="283"/>
    </row>
    <row r="2" spans="1:132" ht="30">
      <c r="A2" s="169" t="s">
        <v>327</v>
      </c>
      <c r="B2" s="170"/>
      <c r="C2" s="170"/>
      <c r="D2" s="170"/>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3"/>
      <c r="AH2" s="376"/>
      <c r="AI2" s="376"/>
      <c r="AJ2" s="283"/>
      <c r="AT2" s="283"/>
      <c r="AU2" s="283"/>
      <c r="AV2" s="283"/>
    </row>
    <row r="3" spans="1:132" s="161" customFormat="1" ht="18">
      <c r="A3" s="171" t="s">
        <v>199</v>
      </c>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6"/>
      <c r="AH3" s="164"/>
      <c r="AI3" s="164"/>
      <c r="AJ3" s="283"/>
      <c r="AK3" s="66"/>
      <c r="AL3" s="66"/>
      <c r="AM3" s="66" t="str">
        <f ca="1">'Front Page'!F33</f>
        <v>TBD</v>
      </c>
      <c r="AN3" s="66" t="str">
        <f>'Front Page'!C53</f>
        <v>System South</v>
      </c>
      <c r="AO3" s="66" t="str">
        <f>AO6&amp;"-"&amp;AO5&amp;" To "&amp;AO8&amp;"-"&amp;AO7</f>
        <v>None-0 To None-0</v>
      </c>
      <c r="AP3" s="66" t="str">
        <f>AP6&amp;"-"&amp;AP5&amp;" To "&amp;AP8&amp;"-"&amp;AP7</f>
        <v>None-0 To None-0</v>
      </c>
      <c r="AQ3" s="66" t="str">
        <f>AQ6&amp;"-"&amp;AQ5&amp;" To "&amp;AQ8&amp;"-"&amp;AQ7</f>
        <v>None-0 To None-0</v>
      </c>
      <c r="AR3" s="66" t="str">
        <f>AR6&amp;"-"&amp;AR5&amp;" To "&amp;AR8&amp;"-"&amp;AR7</f>
        <v>None-0 To None-0</v>
      </c>
      <c r="AS3" s="66"/>
      <c r="AT3" s="283"/>
      <c r="AU3" s="283"/>
      <c r="AV3" s="283"/>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row>
    <row r="4" spans="1:132" s="168" customFormat="1" ht="15.75">
      <c r="A4" s="171"/>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6"/>
      <c r="AH4" s="167"/>
      <c r="AI4" s="167"/>
      <c r="AJ4" s="283"/>
      <c r="AK4" s="66"/>
      <c r="AL4" s="66"/>
      <c r="AM4" s="66"/>
      <c r="AS4" s="66"/>
      <c r="AT4" s="283"/>
      <c r="AU4" s="283"/>
      <c r="AV4" s="283"/>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row>
    <row r="5" spans="1:132" ht="15">
      <c r="A5" s="343" t="s">
        <v>97</v>
      </c>
      <c r="B5" s="444" t="str">
        <f>IF('Front Page'!$F$32="","",'Front Page'!$F$32)</f>
        <v/>
      </c>
      <c r="C5" s="445"/>
      <c r="D5" s="340"/>
      <c r="E5" s="341"/>
      <c r="F5" s="342" t="s">
        <v>200</v>
      </c>
      <c r="G5" s="344">
        <f>MAX('Front Page'!S61,'Front Page'!S85)</f>
        <v>0</v>
      </c>
      <c r="H5" s="135"/>
      <c r="I5" s="342"/>
      <c r="J5" s="342"/>
      <c r="K5" s="342" t="s">
        <v>201</v>
      </c>
      <c r="L5" s="344">
        <f>MIN(300,G5*30)</f>
        <v>0</v>
      </c>
      <c r="M5" s="135"/>
      <c r="N5" s="342"/>
      <c r="O5" s="342" t="s">
        <v>202</v>
      </c>
      <c r="P5" s="344">
        <f>AL11</f>
        <v>0</v>
      </c>
      <c r="Q5" s="135"/>
      <c r="R5" s="135"/>
      <c r="S5" s="135"/>
      <c r="T5" s="135"/>
      <c r="U5" s="135"/>
      <c r="V5" s="135"/>
      <c r="W5" s="135"/>
      <c r="X5" s="135"/>
      <c r="Y5" s="135"/>
      <c r="Z5" s="135"/>
      <c r="AA5" s="135"/>
      <c r="AB5" s="135"/>
      <c r="AC5" s="135"/>
      <c r="AD5" s="135"/>
      <c r="AE5" s="135"/>
      <c r="AF5" s="135"/>
      <c r="AG5" s="136"/>
      <c r="AH5" s="137"/>
      <c r="AI5" s="137"/>
      <c r="AJ5" s="283"/>
      <c r="AN5" s="351" t="s">
        <v>203</v>
      </c>
      <c r="AO5" s="66">
        <f t="array" ref="AO5">MIN(IF($AG$17:$AG$316="OK",X$17:X$316))</f>
        <v>0</v>
      </c>
      <c r="AP5" s="66">
        <f t="array" ref="AP5">MIN(IF($AG$17:$AG$316="OK",Y$17:Y$316))</f>
        <v>0</v>
      </c>
      <c r="AQ5" s="66">
        <f t="array" ref="AQ5">MIN(IF($AG$17:$AG$316="OK",Z$17:Z$316))</f>
        <v>0</v>
      </c>
      <c r="AR5" s="66">
        <f t="array" ref="AR5">MIN(IF($AG$17:$AG$316="OK",AA$17:AA$316))</f>
        <v>0</v>
      </c>
      <c r="AT5" s="283"/>
      <c r="AU5" s="283"/>
      <c r="AV5" s="283"/>
      <c r="BY5" s="256" t="s">
        <v>204</v>
      </c>
    </row>
    <row r="6" spans="1:132" ht="12.75">
      <c r="A6" s="95" t="s">
        <v>205</v>
      </c>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138"/>
      <c r="AD6" s="138"/>
      <c r="AE6" s="138"/>
      <c r="AF6" s="139"/>
      <c r="AG6" s="140"/>
      <c r="AH6" s="68"/>
      <c r="AI6" s="68"/>
      <c r="AJ6" s="283"/>
      <c r="AN6" s="351" t="s">
        <v>206</v>
      </c>
      <c r="AO6" s="66" t="str">
        <f>INDEX($D$17:$D$316,MATCH(AO5,X$17:X$316,0))</f>
        <v>None</v>
      </c>
      <c r="AP6" s="66" t="str">
        <f>INDEX($D$17:$D$316,MATCH(AP5,Y$17:Y$316,0))</f>
        <v>None</v>
      </c>
      <c r="AQ6" s="66" t="str">
        <f>INDEX($D$17:$D$316,MATCH(AQ5,Z$17:Z$316,0))</f>
        <v>None</v>
      </c>
      <c r="AR6" s="66" t="str">
        <f>INDEX($D$17:$D$316,MATCH(AR5,AA$17:AA$316,0))</f>
        <v>None</v>
      </c>
      <c r="AT6" s="283"/>
      <c r="AU6" s="283"/>
      <c r="AV6" s="283"/>
      <c r="BZ6" s="255" t="s">
        <v>207</v>
      </c>
      <c r="CA6" s="254">
        <f>'Front Page'!T60</f>
        <v>0</v>
      </c>
      <c r="CB6" s="254">
        <f>'Front Page'!U60</f>
        <v>0</v>
      </c>
      <c r="CC6" s="254">
        <f>'Front Page'!V60</f>
        <v>0</v>
      </c>
      <c r="CD6" s="254">
        <f>'Front Page'!W60</f>
        <v>0</v>
      </c>
      <c r="CE6" s="254">
        <f>'Front Page'!X60</f>
        <v>0</v>
      </c>
      <c r="CF6" s="254">
        <f>'Front Page'!Y60</f>
        <v>0</v>
      </c>
      <c r="CG6" s="254">
        <f>'Front Page'!Z60</f>
        <v>0</v>
      </c>
      <c r="CH6" s="254">
        <f>'Front Page'!AA60</f>
        <v>0</v>
      </c>
      <c r="CI6" s="254">
        <f>'Front Page'!AB60</f>
        <v>0</v>
      </c>
      <c r="CJ6" s="254">
        <f>'Front Page'!AC60</f>
        <v>0</v>
      </c>
      <c r="CK6" s="254">
        <f>'Front Page'!AD60</f>
        <v>0</v>
      </c>
      <c r="CL6" s="254">
        <f>'Front Page'!AE60</f>
        <v>0</v>
      </c>
    </row>
    <row r="7" spans="1:132" ht="12.75">
      <c r="A7" s="172" t="s">
        <v>208</v>
      </c>
      <c r="B7" s="290"/>
      <c r="C7" s="290"/>
      <c r="D7" s="290"/>
      <c r="E7" s="290"/>
      <c r="F7" s="290"/>
      <c r="G7" s="290"/>
      <c r="H7" s="290"/>
      <c r="I7" s="290"/>
      <c r="J7" s="173"/>
      <c r="K7" s="173"/>
      <c r="L7" s="173"/>
      <c r="M7" s="173"/>
      <c r="N7" s="173"/>
      <c r="O7" s="173"/>
      <c r="P7" s="174"/>
      <c r="Q7" s="174"/>
      <c r="R7" s="174"/>
      <c r="S7" s="174"/>
      <c r="T7" s="174"/>
      <c r="U7" s="175"/>
      <c r="V7" s="141"/>
      <c r="W7" s="141"/>
      <c r="X7" s="141"/>
      <c r="Y7" s="141"/>
      <c r="Z7" s="141"/>
      <c r="AA7" s="141"/>
      <c r="AB7" s="141"/>
      <c r="AC7" s="141"/>
      <c r="AD7" s="141"/>
      <c r="AE7" s="141"/>
      <c r="AF7" s="141"/>
      <c r="AG7" s="142"/>
      <c r="AN7" s="351" t="s">
        <v>209</v>
      </c>
      <c r="AO7" s="66">
        <f t="array" ref="AO7">MAX(IF($AG$17:$AG$316="OK",X$17:X$316))</f>
        <v>0</v>
      </c>
      <c r="AP7" s="66">
        <f t="array" ref="AP7">MAX(IF($AG$17:$AG$316="OK",Y$17:Y$316))</f>
        <v>0</v>
      </c>
      <c r="AQ7" s="66">
        <f t="array" ref="AQ7">MAX(IF($AG$17:$AG$316="OK",Z$17:Z$316))</f>
        <v>0</v>
      </c>
      <c r="AR7" s="66">
        <f t="array" ref="AR7">MAX(IF($AG$17:$AG$316="OK",AA$17:AA$316))</f>
        <v>0</v>
      </c>
    </row>
    <row r="8" spans="1:132" ht="12.75">
      <c r="A8" s="360" t="s">
        <v>328</v>
      </c>
      <c r="B8" s="176"/>
      <c r="C8" s="176"/>
      <c r="D8" s="176"/>
      <c r="E8" s="176"/>
      <c r="F8" s="176"/>
      <c r="G8" s="176"/>
      <c r="H8" s="176"/>
      <c r="I8" s="176"/>
      <c r="J8" s="173"/>
      <c r="K8" s="173"/>
      <c r="L8" s="173"/>
      <c r="M8" s="173"/>
      <c r="N8" s="173"/>
      <c r="O8" s="173"/>
      <c r="P8" s="174"/>
      <c r="Q8" s="174"/>
      <c r="R8" s="174"/>
      <c r="S8" s="174"/>
      <c r="T8" s="174"/>
      <c r="U8" s="175"/>
      <c r="V8" s="141"/>
      <c r="W8" s="141"/>
      <c r="X8" s="141"/>
      <c r="Y8" s="141"/>
      <c r="Z8" s="141"/>
      <c r="AA8" s="141"/>
      <c r="AB8" s="141"/>
      <c r="AC8" s="141"/>
      <c r="AD8" s="141"/>
      <c r="AE8" s="141"/>
      <c r="AF8" s="141"/>
      <c r="AG8" s="142"/>
      <c r="AH8" s="143"/>
      <c r="AI8" s="143"/>
      <c r="AJ8" s="283"/>
      <c r="AN8" s="351" t="s">
        <v>206</v>
      </c>
      <c r="AO8" s="66" t="str">
        <f>INDEX($D$17:$D$316,MATCH(AO7,X$17:X$316,0))</f>
        <v>None</v>
      </c>
      <c r="AP8" s="66" t="str">
        <f t="shared" ref="AP8:AR8" si="0">INDEX($D$17:$D$316,MATCH(AP7,Y$17:Y$316,0))</f>
        <v>None</v>
      </c>
      <c r="AQ8" s="66" t="str">
        <f t="shared" si="0"/>
        <v>None</v>
      </c>
      <c r="AR8" s="66" t="str">
        <f t="shared" si="0"/>
        <v>None</v>
      </c>
      <c r="AT8" s="283"/>
      <c r="AU8" s="283"/>
      <c r="AV8" s="283"/>
      <c r="BZ8" s="255" t="s">
        <v>211</v>
      </c>
      <c r="CA8" s="254">
        <f>'Front Page'!$T$60-CA10</f>
        <v>0</v>
      </c>
      <c r="CB8" s="254">
        <f>'Front Page'!$U$60-CB10</f>
        <v>0</v>
      </c>
      <c r="CC8" s="254">
        <f>'Front Page'!$V$60-CC10</f>
        <v>0</v>
      </c>
      <c r="CD8" s="254">
        <f>'Front Page'!$W$60-CD10</f>
        <v>0</v>
      </c>
      <c r="CE8" s="254">
        <f>'Front Page'!$X$60-CE10</f>
        <v>0</v>
      </c>
      <c r="CF8" s="254">
        <f>'Front Page'!$Y$60-CF10</f>
        <v>0</v>
      </c>
      <c r="CG8" s="254">
        <f>'Front Page'!$Z$60-CG10</f>
        <v>0</v>
      </c>
      <c r="CH8" s="254">
        <f>'Front Page'!$AA$60-CH10</f>
        <v>0</v>
      </c>
      <c r="CI8" s="254">
        <f>'Front Page'!$AB$60-CI10</f>
        <v>0</v>
      </c>
      <c r="CJ8" s="254">
        <f>'Front Page'!$AC$60-CJ10</f>
        <v>0</v>
      </c>
      <c r="CK8" s="254">
        <f>'Front Page'!$AD$60-CK10</f>
        <v>0</v>
      </c>
      <c r="CL8" s="254">
        <f>'Front Page'!$AE$60-CL10</f>
        <v>0</v>
      </c>
      <c r="CM8" s="254">
        <f>'Front Page'!$T$60-CM10</f>
        <v>0</v>
      </c>
      <c r="CN8" s="254">
        <f>'Front Page'!$U$60-CN10</f>
        <v>0</v>
      </c>
      <c r="CO8" s="254">
        <f>'Front Page'!$V$60-CO10</f>
        <v>0</v>
      </c>
      <c r="CP8" s="254">
        <f>'Front Page'!$W$60-CP10</f>
        <v>0</v>
      </c>
      <c r="CQ8" s="254">
        <f>'Front Page'!$X$60-CQ10</f>
        <v>0</v>
      </c>
      <c r="CR8" s="254">
        <f>'Front Page'!$Y$60-CR10</f>
        <v>0</v>
      </c>
      <c r="CS8" s="254">
        <f>'Front Page'!$Z$60-CS10</f>
        <v>0</v>
      </c>
      <c r="CT8" s="254">
        <f>'Front Page'!$AA$60-CT10</f>
        <v>0</v>
      </c>
      <c r="CU8" s="254">
        <f>'Front Page'!$AB$60-CU10</f>
        <v>0</v>
      </c>
      <c r="CV8" s="254">
        <f>'Front Page'!$AC$60-CV10</f>
        <v>0</v>
      </c>
      <c r="CW8" s="254">
        <f>'Front Page'!$AD$60-CW10</f>
        <v>0</v>
      </c>
      <c r="CX8" s="254">
        <f>'Front Page'!$AE$60-CX10</f>
        <v>0</v>
      </c>
      <c r="CY8" s="254">
        <f>'Front Page'!$T$60-CY10</f>
        <v>0</v>
      </c>
      <c r="CZ8" s="254">
        <f>'Front Page'!$U$60-CZ10</f>
        <v>0</v>
      </c>
      <c r="DA8" s="254">
        <f>'Front Page'!$V$60-DA10</f>
        <v>0</v>
      </c>
      <c r="DB8" s="254">
        <f>'Front Page'!$W$60-DB10</f>
        <v>0</v>
      </c>
      <c r="DC8" s="254">
        <f>'Front Page'!$X$60-DC10</f>
        <v>0</v>
      </c>
      <c r="DD8" s="254">
        <f>'Front Page'!$Y$60-DD10</f>
        <v>0</v>
      </c>
      <c r="DE8" s="254">
        <f>'Front Page'!$Z$60-DE10</f>
        <v>0</v>
      </c>
      <c r="DF8" s="254">
        <f>'Front Page'!$AA$60-DF10</f>
        <v>0</v>
      </c>
      <c r="DG8" s="254">
        <f>'Front Page'!$AB$60-DG10</f>
        <v>0</v>
      </c>
      <c r="DH8" s="254">
        <f>'Front Page'!$AC$60-DH10</f>
        <v>0</v>
      </c>
      <c r="DI8" s="254">
        <f>'Front Page'!$AD$60-DI10</f>
        <v>0</v>
      </c>
      <c r="DJ8" s="254">
        <f>'Front Page'!$AE$60-DJ10</f>
        <v>0</v>
      </c>
      <c r="DK8" s="254">
        <f>'Front Page'!$T$60-DK10</f>
        <v>0</v>
      </c>
      <c r="DL8" s="254">
        <f>'Front Page'!$U$60-DL10</f>
        <v>0</v>
      </c>
      <c r="DM8" s="254">
        <f>'Front Page'!$V$60-DM10</f>
        <v>0</v>
      </c>
      <c r="DN8" s="254">
        <f>'Front Page'!$W$60-DN10</f>
        <v>0</v>
      </c>
      <c r="DO8" s="254">
        <f>'Front Page'!$X$60-DO10</f>
        <v>0</v>
      </c>
      <c r="DP8" s="254">
        <f>'Front Page'!$Y$60-DP10</f>
        <v>0</v>
      </c>
      <c r="DQ8" s="254">
        <f>'Front Page'!$Z$60-DQ10</f>
        <v>0</v>
      </c>
      <c r="DR8" s="254">
        <f>'Front Page'!$AA$60-DR10</f>
        <v>0</v>
      </c>
      <c r="DS8" s="254">
        <f>'Front Page'!$AB$60-DS10</f>
        <v>0</v>
      </c>
      <c r="DT8" s="254">
        <f>'Front Page'!$AC$60-DT10</f>
        <v>0</v>
      </c>
      <c r="DU8" s="254">
        <f>'Front Page'!$AD$60-DU10</f>
        <v>0</v>
      </c>
      <c r="DV8" s="254">
        <f>'Front Page'!$AE$60-DV10</f>
        <v>0</v>
      </c>
    </row>
    <row r="9" spans="1:132" ht="15.75">
      <c r="A9" s="172" t="s">
        <v>212</v>
      </c>
      <c r="B9" s="176"/>
      <c r="C9" s="176"/>
      <c r="D9" s="176"/>
      <c r="E9" s="176"/>
      <c r="F9" s="176"/>
      <c r="G9" s="176"/>
      <c r="H9" s="176"/>
      <c r="I9" s="176"/>
      <c r="J9" s="177"/>
      <c r="K9" s="177"/>
      <c r="L9" s="177"/>
      <c r="M9" s="177"/>
      <c r="N9" s="177"/>
      <c r="O9" s="177"/>
      <c r="P9" s="270" t="s">
        <v>121</v>
      </c>
      <c r="Q9" s="441" t="str">
        <f>IF($AL$12&gt;0,"Address Validation Messages in column AE",IF($AL$11=0,"Enter Offers",IF($AL$11&gt;$L$5,"Maximum Number of Offers Exceeded",IF(AM12&gt;1,"Do not skip rows","RA Offers passed validation"))))</f>
        <v>Enter Offers</v>
      </c>
      <c r="R9" s="442"/>
      <c r="S9" s="442"/>
      <c r="T9" s="442"/>
      <c r="U9" s="442"/>
      <c r="V9" s="442"/>
      <c r="W9" s="442"/>
      <c r="X9" s="443"/>
      <c r="Y9" s="141"/>
      <c r="Z9" s="141"/>
      <c r="AA9" s="141"/>
      <c r="AB9" s="141"/>
      <c r="AC9" s="141"/>
      <c r="AD9" s="141"/>
      <c r="AE9" s="141"/>
      <c r="AF9" s="141"/>
      <c r="AG9" s="142"/>
      <c r="AH9" s="143"/>
      <c r="AI9" s="143"/>
      <c r="AJ9" s="284"/>
      <c r="AK9" s="254"/>
      <c r="AL9" s="254"/>
      <c r="AM9" s="254"/>
      <c r="AN9" s="254"/>
      <c r="AO9" s="254"/>
      <c r="AP9" s="254"/>
      <c r="AQ9" s="254"/>
      <c r="AR9" s="254"/>
      <c r="AS9" s="254"/>
      <c r="AT9" s="284"/>
      <c r="AU9" s="284"/>
      <c r="AV9" s="284"/>
      <c r="AW9" s="285"/>
      <c r="BZ9" s="255" t="s">
        <v>213</v>
      </c>
      <c r="CA9" s="254">
        <f>'Front Page'!$T$60-CA11</f>
        <v>0</v>
      </c>
      <c r="CB9" s="254">
        <f>'Front Page'!$U$60-CB11</f>
        <v>0</v>
      </c>
      <c r="CC9" s="254">
        <f>'Front Page'!$V$60-CC11</f>
        <v>0</v>
      </c>
      <c r="CD9" s="254">
        <f>'Front Page'!$W$60-CD11</f>
        <v>0</v>
      </c>
      <c r="CE9" s="254">
        <f>'Front Page'!$X$60-CE11</f>
        <v>0</v>
      </c>
      <c r="CF9" s="254">
        <f>'Front Page'!$Y$60-CF11</f>
        <v>0</v>
      </c>
      <c r="CG9" s="254">
        <f>'Front Page'!$Z$60-CG11</f>
        <v>0</v>
      </c>
      <c r="CH9" s="254">
        <f>'Front Page'!$AA$60-CH11</f>
        <v>0</v>
      </c>
      <c r="CI9" s="254">
        <f>'Front Page'!$AB$60-CI11</f>
        <v>0</v>
      </c>
      <c r="CJ9" s="254">
        <f>'Front Page'!$AC$60-CJ11</f>
        <v>0</v>
      </c>
      <c r="CK9" s="254">
        <f>'Front Page'!$AD$60-CK11</f>
        <v>0</v>
      </c>
      <c r="CL9" s="254">
        <f>'Front Page'!$AE$60-CL11</f>
        <v>0</v>
      </c>
      <c r="CM9" s="254">
        <f>'Front Page'!$T$60-CM11</f>
        <v>0</v>
      </c>
      <c r="CN9" s="254">
        <f>'Front Page'!$U$60-CN11</f>
        <v>0</v>
      </c>
      <c r="CO9" s="254">
        <f>'Front Page'!$V$60-CO11</f>
        <v>0</v>
      </c>
      <c r="CP9" s="254">
        <f>'Front Page'!$W$60-CP11</f>
        <v>0</v>
      </c>
      <c r="CQ9" s="254">
        <f>'Front Page'!$X$60-CQ11</f>
        <v>0</v>
      </c>
      <c r="CR9" s="254">
        <f>'Front Page'!$Y$60-CR11</f>
        <v>0</v>
      </c>
      <c r="CS9" s="254">
        <f>'Front Page'!$Z$60-CS11</f>
        <v>0</v>
      </c>
      <c r="CT9" s="254">
        <f>'Front Page'!$AA$60-CT11</f>
        <v>0</v>
      </c>
      <c r="CU9" s="254">
        <f>'Front Page'!$AB$60-CU11</f>
        <v>0</v>
      </c>
      <c r="CV9" s="254">
        <f>'Front Page'!$AC$60-CV11</f>
        <v>0</v>
      </c>
      <c r="CW9" s="254">
        <f>'Front Page'!$AD$60-CW11</f>
        <v>0</v>
      </c>
      <c r="CX9" s="254">
        <f>'Front Page'!$AE$60-CX11</f>
        <v>0</v>
      </c>
      <c r="CY9" s="254">
        <f>'Front Page'!$T$60-CY11</f>
        <v>0</v>
      </c>
      <c r="CZ9" s="254">
        <f>'Front Page'!$U$60-CZ11</f>
        <v>0</v>
      </c>
      <c r="DA9" s="254">
        <f>'Front Page'!$V$60-DA11</f>
        <v>0</v>
      </c>
      <c r="DB9" s="254">
        <f>'Front Page'!$W$60-DB11</f>
        <v>0</v>
      </c>
      <c r="DC9" s="254">
        <f>'Front Page'!$X$60-DC11</f>
        <v>0</v>
      </c>
      <c r="DD9" s="254">
        <f>'Front Page'!$Y$60-DD11</f>
        <v>0</v>
      </c>
      <c r="DE9" s="254">
        <f>'Front Page'!$Z$60-DE11</f>
        <v>0</v>
      </c>
      <c r="DF9" s="254">
        <f>'Front Page'!$AA$60-DF11</f>
        <v>0</v>
      </c>
      <c r="DG9" s="254">
        <f>'Front Page'!$AB$60-DG11</f>
        <v>0</v>
      </c>
      <c r="DH9" s="254">
        <f>'Front Page'!$AC$60-DH11</f>
        <v>0</v>
      </c>
      <c r="DI9" s="254">
        <f>'Front Page'!$AD$60-DI11</f>
        <v>0</v>
      </c>
      <c r="DJ9" s="254">
        <f>'Front Page'!$AE$60-DJ11</f>
        <v>0</v>
      </c>
      <c r="DK9" s="254">
        <f>'Front Page'!$T$60-DK11</f>
        <v>0</v>
      </c>
      <c r="DL9" s="254">
        <f>'Front Page'!$U$60-DL11</f>
        <v>0</v>
      </c>
      <c r="DM9" s="254">
        <f>'Front Page'!$V$60-DM11</f>
        <v>0</v>
      </c>
      <c r="DN9" s="254">
        <f>'Front Page'!$W$60-DN11</f>
        <v>0</v>
      </c>
      <c r="DO9" s="254">
        <f>'Front Page'!$X$60-DO11</f>
        <v>0</v>
      </c>
      <c r="DP9" s="254">
        <f>'Front Page'!$Y$60-DP11</f>
        <v>0</v>
      </c>
      <c r="DQ9" s="254">
        <f>'Front Page'!$Z$60-DQ11</f>
        <v>0</v>
      </c>
      <c r="DR9" s="254">
        <f>'Front Page'!$AA$60-DR11</f>
        <v>0</v>
      </c>
      <c r="DS9" s="254">
        <f>'Front Page'!$AB$60-DS11</f>
        <v>0</v>
      </c>
      <c r="DT9" s="254">
        <f>'Front Page'!$AC$60-DT11</f>
        <v>0</v>
      </c>
      <c r="DU9" s="254">
        <f>'Front Page'!$AD$60-DU11</f>
        <v>0</v>
      </c>
      <c r="DV9" s="254">
        <f>'Front Page'!$AE$60-DV11</f>
        <v>0</v>
      </c>
    </row>
    <row r="10" spans="1:132" ht="29.45" customHeight="1">
      <c r="A10" s="446" t="s">
        <v>214</v>
      </c>
      <c r="B10" s="447"/>
      <c r="C10" s="447"/>
      <c r="D10" s="447"/>
      <c r="E10" s="447"/>
      <c r="F10" s="447"/>
      <c r="G10" s="447"/>
      <c r="H10" s="447"/>
      <c r="I10" s="447"/>
      <c r="J10" s="447"/>
      <c r="K10" s="447"/>
      <c r="L10" s="447"/>
      <c r="M10" s="289"/>
      <c r="N10" s="289"/>
      <c r="O10" s="440"/>
      <c r="P10" s="440"/>
      <c r="Q10" s="440"/>
      <c r="R10" s="440"/>
      <c r="S10" s="440"/>
      <c r="T10" s="440"/>
      <c r="U10" s="440"/>
      <c r="V10" s="440"/>
      <c r="W10" s="440"/>
      <c r="X10" s="440"/>
      <c r="Y10" s="178"/>
      <c r="Z10" s="178"/>
      <c r="AA10" s="179"/>
      <c r="AB10" s="141"/>
      <c r="AC10" s="141"/>
      <c r="AD10" s="141"/>
      <c r="AE10" s="141"/>
      <c r="AF10" s="141"/>
      <c r="AG10" s="142"/>
      <c r="AH10" s="143"/>
      <c r="AI10" s="143"/>
      <c r="AJ10" s="283"/>
      <c r="AK10" s="254"/>
      <c r="AL10" s="254"/>
      <c r="AM10" s="254"/>
      <c r="AN10" s="254"/>
      <c r="AO10" s="254"/>
      <c r="AP10" s="254"/>
      <c r="AQ10" s="254"/>
      <c r="AR10" s="254"/>
      <c r="AS10" s="254"/>
      <c r="AT10" s="283"/>
      <c r="AU10" s="284"/>
      <c r="AV10" s="284"/>
      <c r="BB10" s="268"/>
      <c r="BX10" s="255" t="s">
        <v>215</v>
      </c>
      <c r="BY10" s="254">
        <f>MAX(BZ17:BZ316)</f>
        <v>0</v>
      </c>
      <c r="BZ10" s="255" t="s">
        <v>216</v>
      </c>
      <c r="CA10" s="254">
        <f>SUM(CA17:CA316)</f>
        <v>0</v>
      </c>
      <c r="CB10" s="254">
        <f t="shared" ref="CB10:DV10" si="1">SUM(CB17:CB316)</f>
        <v>0</v>
      </c>
      <c r="CC10" s="254">
        <f t="shared" si="1"/>
        <v>0</v>
      </c>
      <c r="CD10" s="254">
        <f t="shared" si="1"/>
        <v>0</v>
      </c>
      <c r="CE10" s="254">
        <f t="shared" si="1"/>
        <v>0</v>
      </c>
      <c r="CF10" s="254">
        <f t="shared" si="1"/>
        <v>0</v>
      </c>
      <c r="CG10" s="254">
        <f t="shared" si="1"/>
        <v>0</v>
      </c>
      <c r="CH10" s="254">
        <f t="shared" si="1"/>
        <v>0</v>
      </c>
      <c r="CI10" s="254">
        <f t="shared" si="1"/>
        <v>0</v>
      </c>
      <c r="CJ10" s="254">
        <f t="shared" si="1"/>
        <v>0</v>
      </c>
      <c r="CK10" s="254">
        <f t="shared" si="1"/>
        <v>0</v>
      </c>
      <c r="CL10" s="254">
        <f t="shared" si="1"/>
        <v>0</v>
      </c>
      <c r="CM10" s="254">
        <f t="shared" si="1"/>
        <v>0</v>
      </c>
      <c r="CN10" s="254">
        <f t="shared" si="1"/>
        <v>0</v>
      </c>
      <c r="CO10" s="254">
        <f t="shared" si="1"/>
        <v>0</v>
      </c>
      <c r="CP10" s="254">
        <f t="shared" si="1"/>
        <v>0</v>
      </c>
      <c r="CQ10" s="254">
        <f t="shared" si="1"/>
        <v>0</v>
      </c>
      <c r="CR10" s="254">
        <f t="shared" si="1"/>
        <v>0</v>
      </c>
      <c r="CS10" s="254">
        <f t="shared" si="1"/>
        <v>0</v>
      </c>
      <c r="CT10" s="254">
        <f t="shared" si="1"/>
        <v>0</v>
      </c>
      <c r="CU10" s="254">
        <f t="shared" si="1"/>
        <v>0</v>
      </c>
      <c r="CV10" s="254">
        <f t="shared" si="1"/>
        <v>0</v>
      </c>
      <c r="CW10" s="254">
        <f t="shared" si="1"/>
        <v>0</v>
      </c>
      <c r="CX10" s="254">
        <f t="shared" si="1"/>
        <v>0</v>
      </c>
      <c r="CY10" s="254">
        <f t="shared" si="1"/>
        <v>0</v>
      </c>
      <c r="CZ10" s="254">
        <f t="shared" si="1"/>
        <v>0</v>
      </c>
      <c r="DA10" s="254">
        <f t="shared" si="1"/>
        <v>0</v>
      </c>
      <c r="DB10" s="254">
        <f t="shared" si="1"/>
        <v>0</v>
      </c>
      <c r="DC10" s="254">
        <f t="shared" si="1"/>
        <v>0</v>
      </c>
      <c r="DD10" s="254">
        <f t="shared" si="1"/>
        <v>0</v>
      </c>
      <c r="DE10" s="254">
        <f t="shared" si="1"/>
        <v>0</v>
      </c>
      <c r="DF10" s="254">
        <f t="shared" si="1"/>
        <v>0</v>
      </c>
      <c r="DG10" s="254">
        <f t="shared" si="1"/>
        <v>0</v>
      </c>
      <c r="DH10" s="254">
        <f t="shared" si="1"/>
        <v>0</v>
      </c>
      <c r="DI10" s="254">
        <f t="shared" si="1"/>
        <v>0</v>
      </c>
      <c r="DJ10" s="254">
        <f t="shared" si="1"/>
        <v>0</v>
      </c>
      <c r="DK10" s="254">
        <f t="shared" si="1"/>
        <v>0</v>
      </c>
      <c r="DL10" s="254">
        <f t="shared" si="1"/>
        <v>0</v>
      </c>
      <c r="DM10" s="254">
        <f t="shared" si="1"/>
        <v>0</v>
      </c>
      <c r="DN10" s="254">
        <f t="shared" si="1"/>
        <v>0</v>
      </c>
      <c r="DO10" s="254">
        <f t="shared" si="1"/>
        <v>0</v>
      </c>
      <c r="DP10" s="254">
        <f t="shared" si="1"/>
        <v>0</v>
      </c>
      <c r="DQ10" s="254">
        <f t="shared" si="1"/>
        <v>0</v>
      </c>
      <c r="DR10" s="254">
        <f t="shared" si="1"/>
        <v>0</v>
      </c>
      <c r="DS10" s="254">
        <f t="shared" si="1"/>
        <v>0</v>
      </c>
      <c r="DT10" s="254">
        <f t="shared" si="1"/>
        <v>0</v>
      </c>
      <c r="DU10" s="254">
        <f t="shared" si="1"/>
        <v>0</v>
      </c>
      <c r="DV10" s="254">
        <f t="shared" si="1"/>
        <v>0</v>
      </c>
    </row>
    <row r="11" spans="1:132" ht="15.6" customHeight="1">
      <c r="A11" s="172" t="s">
        <v>217</v>
      </c>
      <c r="B11" s="176"/>
      <c r="C11" s="176"/>
      <c r="D11" s="176"/>
      <c r="E11" s="176"/>
      <c r="F11" s="176"/>
      <c r="G11" s="176"/>
      <c r="H11" s="176"/>
      <c r="I11" s="176"/>
      <c r="J11" s="173"/>
      <c r="K11" s="173"/>
      <c r="L11" s="173"/>
      <c r="M11" s="173"/>
      <c r="N11" s="173"/>
      <c r="O11" s="440"/>
      <c r="P11" s="440"/>
      <c r="Q11" s="440"/>
      <c r="R11" s="440"/>
      <c r="S11" s="440"/>
      <c r="T11" s="440"/>
      <c r="U11" s="440"/>
      <c r="V11" s="440"/>
      <c r="W11" s="440"/>
      <c r="X11" s="440"/>
      <c r="Y11" s="141"/>
      <c r="Z11" s="141"/>
      <c r="AA11" s="141"/>
      <c r="AB11" s="141"/>
      <c r="AC11" s="141"/>
      <c r="AD11" s="141"/>
      <c r="AE11" s="141"/>
      <c r="AF11" s="141"/>
      <c r="AG11" s="142"/>
      <c r="AK11" s="277" t="s">
        <v>218</v>
      </c>
      <c r="AL11" s="278">
        <f>COUNTIF($AG$17:$AG$316,"OK")</f>
        <v>0</v>
      </c>
      <c r="AM11" s="254"/>
      <c r="AN11" s="254"/>
      <c r="AO11" s="254"/>
      <c r="AP11" s="254"/>
      <c r="AQ11" s="254"/>
      <c r="AR11" s="254"/>
      <c r="AS11" s="274" t="str">
        <f>IF(AN11&lt;&gt;0,IF(X11&gt;0,ISERROR(MATCH($AN11,$AO10:$AO$17,0)),0)+IF(Y11&gt;0,ISERROR(MATCH($AN11,$AP10:$AP$17,0)),0)+IF(Z11&gt;0,ISERROR(MATCH($AN11,$AQ10:$AQ$17,0)),0)+IF(AA11&gt;0,ISERROR(MATCH($AN11,$AR10:$AR$17,0)),0),"Enter discrete year offers first")</f>
        <v>Enter discrete year offers first</v>
      </c>
      <c r="AT11" s="283"/>
      <c r="AU11" s="284"/>
      <c r="AV11" s="284"/>
      <c r="BB11" s="268"/>
      <c r="BC11" s="286"/>
      <c r="BZ11" s="255" t="s">
        <v>219</v>
      </c>
      <c r="CA11" s="254">
        <f>MAX(CA17:CA316)</f>
        <v>0</v>
      </c>
      <c r="CB11" s="254">
        <f t="shared" ref="CB11:DV11" si="2">MAX(CB17:CB316)</f>
        <v>0</v>
      </c>
      <c r="CC11" s="254">
        <f t="shared" si="2"/>
        <v>0</v>
      </c>
      <c r="CD11" s="254">
        <f t="shared" si="2"/>
        <v>0</v>
      </c>
      <c r="CE11" s="254">
        <f t="shared" si="2"/>
        <v>0</v>
      </c>
      <c r="CF11" s="254">
        <f t="shared" si="2"/>
        <v>0</v>
      </c>
      <c r="CG11" s="254">
        <f t="shared" si="2"/>
        <v>0</v>
      </c>
      <c r="CH11" s="254">
        <f t="shared" si="2"/>
        <v>0</v>
      </c>
      <c r="CI11" s="254">
        <f t="shared" si="2"/>
        <v>0</v>
      </c>
      <c r="CJ11" s="254">
        <f t="shared" si="2"/>
        <v>0</v>
      </c>
      <c r="CK11" s="254">
        <f t="shared" si="2"/>
        <v>0</v>
      </c>
      <c r="CL11" s="254">
        <f t="shared" si="2"/>
        <v>0</v>
      </c>
      <c r="CM11" s="254">
        <f t="shared" si="2"/>
        <v>0</v>
      </c>
      <c r="CN11" s="254">
        <f t="shared" si="2"/>
        <v>0</v>
      </c>
      <c r="CO11" s="254">
        <f t="shared" si="2"/>
        <v>0</v>
      </c>
      <c r="CP11" s="254">
        <f t="shared" si="2"/>
        <v>0</v>
      </c>
      <c r="CQ11" s="254">
        <f t="shared" si="2"/>
        <v>0</v>
      </c>
      <c r="CR11" s="254">
        <f t="shared" si="2"/>
        <v>0</v>
      </c>
      <c r="CS11" s="254">
        <f t="shared" si="2"/>
        <v>0</v>
      </c>
      <c r="CT11" s="254">
        <f t="shared" si="2"/>
        <v>0</v>
      </c>
      <c r="CU11" s="254">
        <f t="shared" si="2"/>
        <v>0</v>
      </c>
      <c r="CV11" s="254">
        <f t="shared" si="2"/>
        <v>0</v>
      </c>
      <c r="CW11" s="254">
        <f t="shared" si="2"/>
        <v>0</v>
      </c>
      <c r="CX11" s="254">
        <f t="shared" si="2"/>
        <v>0</v>
      </c>
      <c r="CY11" s="254">
        <f t="shared" si="2"/>
        <v>0</v>
      </c>
      <c r="CZ11" s="254">
        <f t="shared" si="2"/>
        <v>0</v>
      </c>
      <c r="DA11" s="254">
        <f t="shared" si="2"/>
        <v>0</v>
      </c>
      <c r="DB11" s="254">
        <f t="shared" si="2"/>
        <v>0</v>
      </c>
      <c r="DC11" s="254">
        <f t="shared" si="2"/>
        <v>0</v>
      </c>
      <c r="DD11" s="254">
        <f t="shared" si="2"/>
        <v>0</v>
      </c>
      <c r="DE11" s="254">
        <f t="shared" si="2"/>
        <v>0</v>
      </c>
      <c r="DF11" s="254">
        <f t="shared" si="2"/>
        <v>0</v>
      </c>
      <c r="DG11" s="254">
        <f t="shared" si="2"/>
        <v>0</v>
      </c>
      <c r="DH11" s="254">
        <f t="shared" si="2"/>
        <v>0</v>
      </c>
      <c r="DI11" s="254">
        <f t="shared" si="2"/>
        <v>0</v>
      </c>
      <c r="DJ11" s="254">
        <f t="shared" si="2"/>
        <v>0</v>
      </c>
      <c r="DK11" s="254">
        <f t="shared" si="2"/>
        <v>0</v>
      </c>
      <c r="DL11" s="254">
        <f t="shared" si="2"/>
        <v>0</v>
      </c>
      <c r="DM11" s="254">
        <f t="shared" si="2"/>
        <v>0</v>
      </c>
      <c r="DN11" s="254">
        <f t="shared" si="2"/>
        <v>0</v>
      </c>
      <c r="DO11" s="254">
        <f t="shared" si="2"/>
        <v>0</v>
      </c>
      <c r="DP11" s="254">
        <f t="shared" si="2"/>
        <v>0</v>
      </c>
      <c r="DQ11" s="254">
        <f t="shared" si="2"/>
        <v>0</v>
      </c>
      <c r="DR11" s="254">
        <f t="shared" si="2"/>
        <v>0</v>
      </c>
      <c r="DS11" s="254">
        <f t="shared" si="2"/>
        <v>0</v>
      </c>
      <c r="DT11" s="254">
        <f t="shared" si="2"/>
        <v>0</v>
      </c>
      <c r="DU11" s="254">
        <f t="shared" si="2"/>
        <v>0</v>
      </c>
      <c r="DV11" s="254">
        <f t="shared" si="2"/>
        <v>0</v>
      </c>
    </row>
    <row r="12" spans="1:132" ht="16.149999999999999" customHeight="1" thickBot="1">
      <c r="A12" s="172" t="s">
        <v>220</v>
      </c>
      <c r="B12" s="180"/>
      <c r="C12" s="180"/>
      <c r="D12" s="180"/>
      <c r="E12" s="180"/>
      <c r="F12" s="180"/>
      <c r="G12" s="180"/>
      <c r="H12" s="180"/>
      <c r="I12" s="180"/>
      <c r="J12" s="249"/>
      <c r="K12" s="249"/>
      <c r="L12" s="249"/>
      <c r="M12" s="249"/>
      <c r="N12" s="249"/>
      <c r="O12" s="271"/>
      <c r="P12" s="271"/>
      <c r="Q12" s="271"/>
      <c r="R12" s="271"/>
      <c r="S12" s="271"/>
      <c r="T12" s="271"/>
      <c r="U12" s="271"/>
      <c r="V12" s="271"/>
      <c r="W12" s="271"/>
      <c r="X12" s="271"/>
      <c r="Y12" s="271"/>
      <c r="Z12" s="178"/>
      <c r="AA12" s="179"/>
      <c r="AB12" s="141"/>
      <c r="AC12" s="141"/>
      <c r="AD12" s="141"/>
      <c r="AE12" s="141"/>
      <c r="AF12" s="141"/>
      <c r="AG12" s="142"/>
      <c r="AK12" s="277" t="s">
        <v>221</v>
      </c>
      <c r="AL12" s="278">
        <f>SUM(AL17:AL316)</f>
        <v>0</v>
      </c>
      <c r="AM12" s="278">
        <f>SUM(AM17:AM316)</f>
        <v>0</v>
      </c>
      <c r="AN12" s="279"/>
      <c r="AO12" s="279"/>
      <c r="AP12" s="279"/>
      <c r="AQ12" s="279"/>
      <c r="AR12" s="279"/>
      <c r="AS12" s="279"/>
      <c r="AT12" s="283"/>
      <c r="AU12" s="287"/>
      <c r="AV12" s="287"/>
      <c r="CA12" s="69"/>
    </row>
    <row r="13" spans="1:132" ht="18" customHeight="1" thickBot="1">
      <c r="A13" s="172" t="s">
        <v>222</v>
      </c>
      <c r="B13" s="181"/>
      <c r="C13" s="181"/>
      <c r="D13" s="181"/>
      <c r="E13" s="181"/>
      <c r="F13" s="181"/>
      <c r="G13" s="181"/>
      <c r="H13" s="181"/>
      <c r="I13" s="181"/>
      <c r="J13" s="331" t="s">
        <v>329</v>
      </c>
      <c r="K13" s="332"/>
      <c r="L13" s="332"/>
      <c r="M13" s="332"/>
      <c r="N13" s="332"/>
      <c r="O13" s="332"/>
      <c r="P13" s="332"/>
      <c r="Q13" s="332"/>
      <c r="R13" s="332"/>
      <c r="S13" s="332"/>
      <c r="T13" s="332"/>
      <c r="U13" s="333"/>
      <c r="V13" s="181"/>
      <c r="W13" s="181"/>
      <c r="X13" s="350" t="s">
        <v>330</v>
      </c>
      <c r="Y13" s="334"/>
      <c r="Z13" s="334"/>
      <c r="AA13" s="335"/>
      <c r="AB13" s="141"/>
      <c r="AC13" s="141"/>
      <c r="AD13" s="141"/>
      <c r="AE13" s="141"/>
      <c r="AF13" s="141"/>
      <c r="AG13" s="144"/>
      <c r="AH13" s="143"/>
      <c r="AI13" s="143"/>
      <c r="AJ13" s="286"/>
      <c r="AK13" s="254"/>
      <c r="AL13" s="254"/>
      <c r="AM13" s="254"/>
      <c r="AN13" s="254"/>
      <c r="AO13" s="254">
        <f>LEFT(X14,4)+0</f>
        <v>2019</v>
      </c>
      <c r="AP13" s="254">
        <f>AO13+1</f>
        <v>2020</v>
      </c>
      <c r="AQ13" s="254">
        <f t="shared" ref="AQ13:AR13" si="3">AP13+1</f>
        <v>2021</v>
      </c>
      <c r="AR13" s="254">
        <f t="shared" si="3"/>
        <v>2022</v>
      </c>
      <c r="AS13" s="254"/>
      <c r="AT13" s="280" t="s">
        <v>225</v>
      </c>
      <c r="AU13" s="287"/>
      <c r="AV13" s="287"/>
      <c r="BF13" s="280" t="s">
        <v>225</v>
      </c>
      <c r="BR13" s="280" t="s">
        <v>226</v>
      </c>
      <c r="BV13" s="280" t="s">
        <v>226</v>
      </c>
      <c r="BZ13" s="255" t="s">
        <v>227</v>
      </c>
      <c r="CA13" s="254">
        <f t="array" ref="CA13">MIN(IF(CA17:CA316&gt;0,CA17:CA316))</f>
        <v>0</v>
      </c>
      <c r="CB13" s="254">
        <f t="array" ref="CB13">MIN(IF(CB17:CB316&gt;0,CB17:CB316))</f>
        <v>0</v>
      </c>
      <c r="CC13" s="254">
        <f t="array" ref="CC13">MIN(IF(CC17:CC316&gt;0,CC17:CC316))</f>
        <v>0</v>
      </c>
      <c r="CD13" s="254">
        <f t="array" ref="CD13">MIN(IF(CD17:CD316&gt;0,CD17:CD316))</f>
        <v>0</v>
      </c>
      <c r="CE13" s="254">
        <f t="array" ref="CE13">MIN(IF(CE17:CE316&gt;0,CE17:CE316))</f>
        <v>0</v>
      </c>
      <c r="CF13" s="254">
        <f t="array" ref="CF13">MIN(IF(CF17:CF316&gt;0,CF17:CF316))</f>
        <v>0</v>
      </c>
      <c r="CG13" s="254">
        <f t="array" ref="CG13">MIN(IF(CG17:CG316&gt;0,CG17:CG316))</f>
        <v>0</v>
      </c>
      <c r="CH13" s="254">
        <f t="array" ref="CH13">MIN(IF(CH17:CH316&gt;0,CH17:CH316))</f>
        <v>0</v>
      </c>
      <c r="CI13" s="254">
        <f t="array" ref="CI13">MIN(IF(CI17:CI316&gt;0,CI17:CI316))</f>
        <v>0</v>
      </c>
      <c r="CJ13" s="254">
        <f t="array" ref="CJ13">MIN(IF(CJ17:CJ316&gt;0,CJ17:CJ316))</f>
        <v>0</v>
      </c>
      <c r="CK13" s="254">
        <f t="array" ref="CK13">MIN(IF(CK17:CK316&gt;0,CK17:CK316))</f>
        <v>0</v>
      </c>
      <c r="CL13" s="254">
        <f t="array" ref="CL13">MIN(IF(CL17:CL316&gt;0,CL17:CL316))</f>
        <v>0</v>
      </c>
      <c r="CM13" s="254">
        <f t="array" ref="CM13">MIN(IF(CM17:CM316&gt;0,CM17:CM316))</f>
        <v>0</v>
      </c>
      <c r="CN13" s="254">
        <f t="array" ref="CN13">MIN(IF(CN17:CN316&gt;0,CN17:CN316))</f>
        <v>0</v>
      </c>
      <c r="CO13" s="254">
        <f t="array" ref="CO13">MIN(IF(CO17:CO316&gt;0,CO17:CO316))</f>
        <v>0</v>
      </c>
      <c r="CP13" s="254">
        <f t="array" ref="CP13">MIN(IF(CP17:CP316&gt;0,CP17:CP316))</f>
        <v>0</v>
      </c>
      <c r="CQ13" s="254">
        <f t="array" ref="CQ13">MIN(IF(CQ17:CQ316&gt;0,CQ17:CQ316))</f>
        <v>0</v>
      </c>
      <c r="CR13" s="254">
        <f t="array" ref="CR13">MIN(IF(CR17:CR316&gt;0,CR17:CR316))</f>
        <v>0</v>
      </c>
      <c r="CS13" s="254">
        <f t="array" ref="CS13">MIN(IF(CS17:CS316&gt;0,CS17:CS316))</f>
        <v>0</v>
      </c>
      <c r="CT13" s="254">
        <f t="array" ref="CT13">MIN(IF(CT17:CT316&gt;0,CT17:CT316))</f>
        <v>0</v>
      </c>
      <c r="CU13" s="254">
        <f t="array" ref="CU13">MIN(IF(CU17:CU316&gt;0,CU17:CU316))</f>
        <v>0</v>
      </c>
      <c r="CV13" s="254">
        <f t="array" ref="CV13">MIN(IF(CV17:CV316&gt;0,CV17:CV316))</f>
        <v>0</v>
      </c>
      <c r="CW13" s="254">
        <f t="array" ref="CW13">MIN(IF(CW17:CW316&gt;0,CW17:CW316))</f>
        <v>0</v>
      </c>
      <c r="CX13" s="254">
        <f t="array" ref="CX13">MIN(IF(CX17:CX316&gt;0,CX17:CX316))</f>
        <v>0</v>
      </c>
      <c r="CY13" s="254">
        <f t="array" ref="CY13">MIN(IF(CY17:CY316&gt;0,CY17:CY316))</f>
        <v>0</v>
      </c>
      <c r="CZ13" s="254">
        <f t="array" ref="CZ13">MIN(IF(CZ17:CZ316&gt;0,CZ17:CZ316))</f>
        <v>0</v>
      </c>
      <c r="DA13" s="254">
        <f t="array" ref="DA13">MIN(IF(DA17:DA316&gt;0,DA17:DA316))</f>
        <v>0</v>
      </c>
      <c r="DB13" s="254">
        <f t="array" ref="DB13">MIN(IF(DB17:DB316&gt;0,DB17:DB316))</f>
        <v>0</v>
      </c>
      <c r="DC13" s="254">
        <f t="array" ref="DC13">MIN(IF(DC17:DC316&gt;0,DC17:DC316))</f>
        <v>0</v>
      </c>
      <c r="DD13" s="254">
        <f t="array" ref="DD13">MIN(IF(DD17:DD316&gt;0,DD17:DD316))</f>
        <v>0</v>
      </c>
      <c r="DE13" s="254">
        <f t="array" ref="DE13">MIN(IF(DE17:DE316&gt;0,DE17:DE316))</f>
        <v>0</v>
      </c>
      <c r="DF13" s="254">
        <f t="array" ref="DF13">MIN(IF(DF17:DF316&gt;0,DF17:DF316))</f>
        <v>0</v>
      </c>
      <c r="DG13" s="254">
        <f t="array" ref="DG13">MIN(IF(DG17:DG316&gt;0,DG17:DG316))</f>
        <v>0</v>
      </c>
      <c r="DH13" s="254">
        <f t="array" ref="DH13">MIN(IF(DH17:DH316&gt;0,DH17:DH316))</f>
        <v>0</v>
      </c>
      <c r="DI13" s="254">
        <f t="array" ref="DI13">MIN(IF(DI17:DI316&gt;0,DI17:DI316))</f>
        <v>0</v>
      </c>
      <c r="DJ13" s="254">
        <f t="array" ref="DJ13">MIN(IF(DJ17:DJ316&gt;0,DJ17:DJ316))</f>
        <v>0</v>
      </c>
      <c r="DK13" s="254">
        <f t="array" ref="DK13">MIN(IF(DK17:DK316&gt;0,DK17:DK316))</f>
        <v>0</v>
      </c>
      <c r="DL13" s="254">
        <f t="array" ref="DL13">MIN(IF(DL17:DL316&gt;0,DL17:DL316))</f>
        <v>0</v>
      </c>
      <c r="DM13" s="254">
        <f t="array" ref="DM13">MIN(IF(DM17:DM316&gt;0,DM17:DM316))</f>
        <v>0</v>
      </c>
      <c r="DN13" s="254">
        <f t="array" ref="DN13">MIN(IF(DN17:DN316&gt;0,DN17:DN316))</f>
        <v>0</v>
      </c>
      <c r="DO13" s="254">
        <f t="array" ref="DO13">MIN(IF(DO17:DO316&gt;0,DO17:DO316))</f>
        <v>0</v>
      </c>
      <c r="DP13" s="254">
        <f t="array" ref="DP13">MIN(IF(DP17:DP316&gt;0,DP17:DP316))</f>
        <v>0</v>
      </c>
      <c r="DQ13" s="254">
        <f t="array" ref="DQ13">MIN(IF(DQ17:DQ316&gt;0,DQ17:DQ316))</f>
        <v>0</v>
      </c>
      <c r="DR13" s="254">
        <f t="array" ref="DR13">MIN(IF(DR17:DR316&gt;0,DR17:DR316))</f>
        <v>0</v>
      </c>
      <c r="DS13" s="254">
        <f t="array" ref="DS13">MIN(IF(DS17:DS316&gt;0,DS17:DS316))</f>
        <v>0</v>
      </c>
      <c r="DT13" s="254">
        <f t="array" ref="DT13">MIN(IF(DT17:DT316&gt;0,DT17:DT316))</f>
        <v>0</v>
      </c>
      <c r="DU13" s="254">
        <f t="array" ref="DU13">MIN(IF(DU17:DU316&gt;0,DU17:DU316))</f>
        <v>0</v>
      </c>
      <c r="DV13" s="254">
        <f t="array" ref="DV13">MIN(IF(DV17:DV316&gt;0,DV17:DV316))</f>
        <v>0</v>
      </c>
    </row>
    <row r="14" spans="1:132" ht="64.5" thickBot="1">
      <c r="A14" s="323" t="s">
        <v>228</v>
      </c>
      <c r="B14" s="323" t="s">
        <v>229</v>
      </c>
      <c r="C14" s="323" t="s">
        <v>230</v>
      </c>
      <c r="D14" s="323" t="s">
        <v>231</v>
      </c>
      <c r="E14" s="323" t="s">
        <v>232</v>
      </c>
      <c r="F14" s="323" t="s">
        <v>233</v>
      </c>
      <c r="G14" s="323" t="s">
        <v>234</v>
      </c>
      <c r="H14" s="323" t="s">
        <v>235</v>
      </c>
      <c r="I14" s="323" t="s">
        <v>236</v>
      </c>
      <c r="J14" s="183" t="s">
        <v>237</v>
      </c>
      <c r="K14" s="183" t="s">
        <v>238</v>
      </c>
      <c r="L14" s="183" t="s">
        <v>239</v>
      </c>
      <c r="M14" s="183" t="s">
        <v>240</v>
      </c>
      <c r="N14" s="183" t="s">
        <v>241</v>
      </c>
      <c r="O14" s="183" t="s">
        <v>242</v>
      </c>
      <c r="P14" s="183" t="s">
        <v>243</v>
      </c>
      <c r="Q14" s="183" t="s">
        <v>244</v>
      </c>
      <c r="R14" s="183" t="s">
        <v>245</v>
      </c>
      <c r="S14" s="183" t="s">
        <v>246</v>
      </c>
      <c r="T14" s="183" t="s">
        <v>247</v>
      </c>
      <c r="U14" s="183" t="s">
        <v>248</v>
      </c>
      <c r="V14" s="182" t="s">
        <v>249</v>
      </c>
      <c r="W14" s="182" t="s">
        <v>250</v>
      </c>
      <c r="X14" s="182" t="s">
        <v>251</v>
      </c>
      <c r="Y14" s="182" t="s">
        <v>252</v>
      </c>
      <c r="Z14" s="182" t="s">
        <v>253</v>
      </c>
      <c r="AA14" s="182" t="s">
        <v>254</v>
      </c>
      <c r="AB14" s="337" t="s">
        <v>255</v>
      </c>
      <c r="AC14" s="321" t="s">
        <v>256</v>
      </c>
      <c r="AD14" s="322" t="s">
        <v>257</v>
      </c>
      <c r="AE14" s="322" t="s">
        <v>258</v>
      </c>
      <c r="AF14" s="322" t="s">
        <v>259</v>
      </c>
      <c r="AG14" s="322" t="s">
        <v>143</v>
      </c>
      <c r="AH14" s="145"/>
      <c r="AI14" s="145" t="s">
        <v>260</v>
      </c>
      <c r="AJ14" s="278" t="s">
        <v>226</v>
      </c>
      <c r="AK14" s="278" t="s">
        <v>261</v>
      </c>
      <c r="AL14" s="278" t="s">
        <v>262</v>
      </c>
      <c r="AM14" s="278" t="s">
        <v>263</v>
      </c>
      <c r="AN14" s="281" t="s">
        <v>264</v>
      </c>
      <c r="AO14" s="281" t="s">
        <v>265</v>
      </c>
      <c r="AP14" s="281" t="s">
        <v>266</v>
      </c>
      <c r="AQ14" s="281" t="s">
        <v>267</v>
      </c>
      <c r="AR14" s="281" t="s">
        <v>268</v>
      </c>
      <c r="AS14" s="281" t="s">
        <v>269</v>
      </c>
      <c r="AT14" s="146">
        <v>1</v>
      </c>
      <c r="AU14" s="147">
        <v>2</v>
      </c>
      <c r="AV14" s="147">
        <v>3</v>
      </c>
      <c r="AW14" s="147">
        <v>4</v>
      </c>
      <c r="AX14" s="147">
        <v>5</v>
      </c>
      <c r="AY14" s="147">
        <v>6</v>
      </c>
      <c r="AZ14" s="147">
        <v>7</v>
      </c>
      <c r="BA14" s="147">
        <v>8</v>
      </c>
      <c r="BB14" s="147">
        <v>9</v>
      </c>
      <c r="BC14" s="147">
        <v>10</v>
      </c>
      <c r="BD14" s="147">
        <v>11</v>
      </c>
      <c r="BE14" s="147">
        <v>12</v>
      </c>
      <c r="BF14" s="146">
        <v>1</v>
      </c>
      <c r="BG14" s="147">
        <v>2</v>
      </c>
      <c r="BH14" s="147">
        <v>3</v>
      </c>
      <c r="BI14" s="147">
        <v>4</v>
      </c>
      <c r="BJ14" s="147">
        <v>5</v>
      </c>
      <c r="BK14" s="147">
        <v>6</v>
      </c>
      <c r="BL14" s="147">
        <v>7</v>
      </c>
      <c r="BM14" s="147">
        <v>8</v>
      </c>
      <c r="BN14" s="147">
        <v>9</v>
      </c>
      <c r="BO14" s="147">
        <v>10</v>
      </c>
      <c r="BP14" s="147">
        <v>11</v>
      </c>
      <c r="BQ14" s="148">
        <v>12</v>
      </c>
      <c r="BR14" s="259">
        <f>AO13</f>
        <v>2019</v>
      </c>
      <c r="BS14" s="259">
        <f t="shared" ref="BS14:BU14" si="4">AP13</f>
        <v>2020</v>
      </c>
      <c r="BT14" s="259">
        <f t="shared" si="4"/>
        <v>2021</v>
      </c>
      <c r="BU14" s="259">
        <f t="shared" si="4"/>
        <v>2022</v>
      </c>
      <c r="BV14" s="259">
        <f>AO13</f>
        <v>2019</v>
      </c>
      <c r="BW14" s="259">
        <f t="shared" ref="BW14:BY14" si="5">AP13</f>
        <v>2020</v>
      </c>
      <c r="BX14" s="259">
        <f t="shared" si="5"/>
        <v>2021</v>
      </c>
      <c r="BY14" s="259">
        <f t="shared" si="5"/>
        <v>2022</v>
      </c>
      <c r="BZ14" s="260" t="s">
        <v>270</v>
      </c>
      <c r="CA14" s="130">
        <f>DATE(AO13,1,1)</f>
        <v>43466</v>
      </c>
      <c r="CB14" s="130">
        <f>DATE(YEAR(CA14),MONTH(CA14)+1,1)</f>
        <v>43497</v>
      </c>
      <c r="CC14" s="130">
        <f t="shared" ref="CC14:DV14" si="6">DATE(YEAR(CB14),MONTH(CB14)+1,1)</f>
        <v>43525</v>
      </c>
      <c r="CD14" s="130">
        <f t="shared" si="6"/>
        <v>43556</v>
      </c>
      <c r="CE14" s="130">
        <f t="shared" si="6"/>
        <v>43586</v>
      </c>
      <c r="CF14" s="130">
        <f t="shared" si="6"/>
        <v>43617</v>
      </c>
      <c r="CG14" s="130">
        <f t="shared" si="6"/>
        <v>43647</v>
      </c>
      <c r="CH14" s="130">
        <f t="shared" si="6"/>
        <v>43678</v>
      </c>
      <c r="CI14" s="130">
        <f t="shared" si="6"/>
        <v>43709</v>
      </c>
      <c r="CJ14" s="130">
        <f t="shared" si="6"/>
        <v>43739</v>
      </c>
      <c r="CK14" s="130">
        <f t="shared" si="6"/>
        <v>43770</v>
      </c>
      <c r="CL14" s="130">
        <f t="shared" si="6"/>
        <v>43800</v>
      </c>
      <c r="CM14" s="130">
        <f t="shared" si="6"/>
        <v>43831</v>
      </c>
      <c r="CN14" s="130">
        <f t="shared" si="6"/>
        <v>43862</v>
      </c>
      <c r="CO14" s="130">
        <f t="shared" si="6"/>
        <v>43891</v>
      </c>
      <c r="CP14" s="130">
        <f t="shared" si="6"/>
        <v>43922</v>
      </c>
      <c r="CQ14" s="130">
        <f t="shared" si="6"/>
        <v>43952</v>
      </c>
      <c r="CR14" s="130">
        <f t="shared" si="6"/>
        <v>43983</v>
      </c>
      <c r="CS14" s="130">
        <f t="shared" si="6"/>
        <v>44013</v>
      </c>
      <c r="CT14" s="130">
        <f t="shared" si="6"/>
        <v>44044</v>
      </c>
      <c r="CU14" s="130">
        <f t="shared" si="6"/>
        <v>44075</v>
      </c>
      <c r="CV14" s="130">
        <f t="shared" si="6"/>
        <v>44105</v>
      </c>
      <c r="CW14" s="130">
        <f t="shared" si="6"/>
        <v>44136</v>
      </c>
      <c r="CX14" s="130">
        <f t="shared" si="6"/>
        <v>44166</v>
      </c>
      <c r="CY14" s="130">
        <f t="shared" si="6"/>
        <v>44197</v>
      </c>
      <c r="CZ14" s="130">
        <f t="shared" si="6"/>
        <v>44228</v>
      </c>
      <c r="DA14" s="130">
        <f t="shared" si="6"/>
        <v>44256</v>
      </c>
      <c r="DB14" s="130">
        <f t="shared" si="6"/>
        <v>44287</v>
      </c>
      <c r="DC14" s="130">
        <f t="shared" si="6"/>
        <v>44317</v>
      </c>
      <c r="DD14" s="130">
        <f t="shared" si="6"/>
        <v>44348</v>
      </c>
      <c r="DE14" s="130">
        <f t="shared" si="6"/>
        <v>44378</v>
      </c>
      <c r="DF14" s="130">
        <f t="shared" si="6"/>
        <v>44409</v>
      </c>
      <c r="DG14" s="130">
        <f t="shared" si="6"/>
        <v>44440</v>
      </c>
      <c r="DH14" s="130">
        <f t="shared" si="6"/>
        <v>44470</v>
      </c>
      <c r="DI14" s="130">
        <f t="shared" si="6"/>
        <v>44501</v>
      </c>
      <c r="DJ14" s="130">
        <f t="shared" si="6"/>
        <v>44531</v>
      </c>
      <c r="DK14" s="130">
        <f t="shared" si="6"/>
        <v>44562</v>
      </c>
      <c r="DL14" s="130">
        <f t="shared" si="6"/>
        <v>44593</v>
      </c>
      <c r="DM14" s="130">
        <f t="shared" si="6"/>
        <v>44621</v>
      </c>
      <c r="DN14" s="130">
        <f t="shared" si="6"/>
        <v>44652</v>
      </c>
      <c r="DO14" s="130">
        <f t="shared" si="6"/>
        <v>44682</v>
      </c>
      <c r="DP14" s="130">
        <f t="shared" si="6"/>
        <v>44713</v>
      </c>
      <c r="DQ14" s="130">
        <f t="shared" si="6"/>
        <v>44743</v>
      </c>
      <c r="DR14" s="130">
        <f t="shared" si="6"/>
        <v>44774</v>
      </c>
      <c r="DS14" s="130">
        <f t="shared" si="6"/>
        <v>44805</v>
      </c>
      <c r="DT14" s="130">
        <f t="shared" si="6"/>
        <v>44835</v>
      </c>
      <c r="DU14" s="130">
        <f t="shared" si="6"/>
        <v>44866</v>
      </c>
      <c r="DV14" s="130">
        <f t="shared" si="6"/>
        <v>44896</v>
      </c>
      <c r="EB14" s="365" t="s">
        <v>271</v>
      </c>
    </row>
    <row r="15" spans="1:132" ht="28.15" customHeight="1">
      <c r="A15" s="21" t="str">
        <f ca="1">IF(E15="","",CONCATENATE(TEXT('Front Page'!$F$33,"000"),TEXT('Front Page'!$F$31,"000"),"-",LEFT('Front Page'!$R$53,5),"-",LEFT(D15,1),AJ15, "-",TEXT(B15,"000")))</f>
        <v>TBDTBD-SyS-Y20-IRA-000</v>
      </c>
      <c r="B15" s="22">
        <v>0</v>
      </c>
      <c r="C15" s="25" t="s">
        <v>272</v>
      </c>
      <c r="D15" s="26" t="str">
        <f>IF(MIN(J15:U15)=0,IF(MAX(J15:U15)=0,"None",IF(AND(MAX(J15:O15,S15:U15)=0,MIN(P15:R15)&gt;0),"Q3",IF(AND(Q15&gt;0,MAX(J15:P15,R15:U15)=0),"Aug","Monthly"))),"YR")</f>
        <v>YR</v>
      </c>
      <c r="E15" s="26">
        <f>IFERROR(DATE(BU15,BE15,1),"")</f>
        <v>43831</v>
      </c>
      <c r="F15" s="26">
        <f>IFERROR(DATE(BV15,BF15+1,1)-1,"")</f>
        <v>44196</v>
      </c>
      <c r="G15" s="362" t="s">
        <v>331</v>
      </c>
      <c r="H15" s="362" t="s">
        <v>274</v>
      </c>
      <c r="I15" s="27" t="str">
        <f>IF(OR(AND(D15="Q3",MIN(P15:R15)&lt;&gt;MAX(P15:R15)),AND(D15="YR",MIN(J15:U15)&lt;&gt;MAX(J15:U15)),D15="Monthly"),"Yes", "No")</f>
        <v>Yes</v>
      </c>
      <c r="J15" s="324">
        <v>12</v>
      </c>
      <c r="K15" s="311">
        <v>12</v>
      </c>
      <c r="L15" s="311">
        <v>7</v>
      </c>
      <c r="M15" s="311">
        <v>15</v>
      </c>
      <c r="N15" s="311">
        <v>15</v>
      </c>
      <c r="O15" s="311">
        <v>35</v>
      </c>
      <c r="P15" s="311">
        <v>38</v>
      </c>
      <c r="Q15" s="311">
        <v>40</v>
      </c>
      <c r="R15" s="311">
        <v>36</v>
      </c>
      <c r="S15" s="311">
        <v>20</v>
      </c>
      <c r="T15" s="311">
        <v>22</v>
      </c>
      <c r="U15" s="319">
        <v>21</v>
      </c>
      <c r="V15" s="318">
        <v>1</v>
      </c>
      <c r="W15" s="320">
        <v>1</v>
      </c>
      <c r="X15" s="310">
        <v>0</v>
      </c>
      <c r="Y15" s="28">
        <v>1</v>
      </c>
      <c r="Z15" s="28">
        <v>0</v>
      </c>
      <c r="AA15" s="28">
        <v>0</v>
      </c>
      <c r="AB15" s="315" t="s">
        <v>275</v>
      </c>
      <c r="AC15" s="23">
        <f>IF(SUM(X15:AA15)=0,"",SUM(J15:U15)*V15*SUM(X15:AA15))/1000</f>
        <v>0.27300000000000002</v>
      </c>
      <c r="AD15" s="23">
        <f>IF(SUM(X15:AA15)=0,"",SUM(J15:U15)*V15*SUM(X15:AA15))/1000</f>
        <v>0.27300000000000002</v>
      </c>
      <c r="AE15" s="24" t="str">
        <f>ROUND(SUM($J15:$U15),0)*V15&amp;" - "&amp;ROUND(SUM($J15:$U15)*W15,0)</f>
        <v>273 - 273</v>
      </c>
      <c r="AF15" s="20" t="str">
        <f>IF(AG15&lt;&gt;"OK","Not an offer",D15&amp;" offer for "&amp;BU15&amp;IF(BV15&lt;&gt;BU15,"-"&amp;BV15&amp;" ("," (")&amp;COUNTIF(X15:AA15,"&gt;0")&amp;" year(s)) with "&amp;IF(MIN(J15:AA15)=MAX(J15:U15),"flat capacity","capacity variable by month")&amp;IF(V15&lt;&gt;W15," in blocks",", one block"))</f>
        <v>YR offer for 2020 (1 year(s)) with capacity variable by month, one block</v>
      </c>
      <c r="AG15" s="17" t="str">
        <f>IF(SUM(X15:AA15)&lt;&gt;0,IF(OR(MOD(SUM(J15:AA15),ROUND(SUM(J15:AA15),2))&gt;0,COUNT(J15:W15)&lt;14),"Check that entries are numbers rounded to two decimal points",IF(B15="","Enter Capacity",IF(AK15,"Capacity Price has to span the entire term, no gap years","OK"))),"Not an Offer")</f>
        <v>OK</v>
      </c>
      <c r="AH15" s="145"/>
      <c r="AI15" s="145"/>
      <c r="AJ15" s="149" t="str">
        <f>IF(AND(X15&lt;&gt;0,Y15&lt;&gt;0),90,IF(X15&lt;&gt;0,19,IF(Y15&lt;&gt;0,20,"00")))&amp;"-IRA"</f>
        <v>20-IRA</v>
      </c>
      <c r="AK15" s="254"/>
      <c r="AL15" s="254"/>
      <c r="AM15" s="254"/>
      <c r="AN15" s="254"/>
      <c r="AO15" s="254"/>
      <c r="AP15" s="254"/>
      <c r="AQ15" s="254"/>
      <c r="AR15" s="254"/>
      <c r="AS15" s="254"/>
      <c r="AT15" s="261">
        <f>IF(J15&lt;&gt;0,AT$14,"")</f>
        <v>1</v>
      </c>
      <c r="AU15" s="254">
        <f t="shared" ref="AU15:BE15" si="7">IF(K15&lt;&gt;0,MIN(AT15,AU$14),AT15)</f>
        <v>1</v>
      </c>
      <c r="AV15" s="254">
        <f t="shared" si="7"/>
        <v>1</v>
      </c>
      <c r="AW15" s="254">
        <f t="shared" si="7"/>
        <v>1</v>
      </c>
      <c r="AX15" s="254">
        <f t="shared" si="7"/>
        <v>1</v>
      </c>
      <c r="AY15" s="254">
        <f t="shared" si="7"/>
        <v>1</v>
      </c>
      <c r="AZ15" s="254">
        <f t="shared" si="7"/>
        <v>1</v>
      </c>
      <c r="BA15" s="254">
        <f t="shared" si="7"/>
        <v>1</v>
      </c>
      <c r="BB15" s="254">
        <f t="shared" si="7"/>
        <v>1</v>
      </c>
      <c r="BC15" s="254">
        <f t="shared" si="7"/>
        <v>1</v>
      </c>
      <c r="BD15" s="254">
        <f t="shared" si="7"/>
        <v>1</v>
      </c>
      <c r="BE15" s="262">
        <f t="shared" si="7"/>
        <v>1</v>
      </c>
      <c r="BF15" s="263">
        <f t="shared" ref="BF15:BP15" si="8">IF(J15&lt;&gt;0,MAX(BG15,BF$14),BG15)</f>
        <v>12</v>
      </c>
      <c r="BG15" s="254">
        <f t="shared" si="8"/>
        <v>12</v>
      </c>
      <c r="BH15" s="254">
        <f t="shared" si="8"/>
        <v>12</v>
      </c>
      <c r="BI15" s="254">
        <f t="shared" si="8"/>
        <v>12</v>
      </c>
      <c r="BJ15" s="254">
        <f t="shared" si="8"/>
        <v>12</v>
      </c>
      <c r="BK15" s="254">
        <f t="shared" si="8"/>
        <v>12</v>
      </c>
      <c r="BL15" s="254">
        <f t="shared" si="8"/>
        <v>12</v>
      </c>
      <c r="BM15" s="254">
        <f t="shared" si="8"/>
        <v>12</v>
      </c>
      <c r="BN15" s="254">
        <f t="shared" si="8"/>
        <v>12</v>
      </c>
      <c r="BO15" s="254">
        <f t="shared" si="8"/>
        <v>12</v>
      </c>
      <c r="BP15" s="254">
        <f t="shared" si="8"/>
        <v>12</v>
      </c>
      <c r="BQ15" s="264">
        <f>IF(U15&lt;&gt;0,BQ$14,"")</f>
        <v>12</v>
      </c>
      <c r="BR15" s="261" t="str">
        <f>IF(IFERROR(X15/1&gt;0,0),BR$14,"")</f>
        <v/>
      </c>
      <c r="BS15" s="254">
        <f t="shared" ref="BS15:BT15" si="9">IF(IFERROR(Y15/1&gt;0,0),MIN(BR15,BS$14),BR15)</f>
        <v>2020</v>
      </c>
      <c r="BT15" s="254">
        <f t="shared" si="9"/>
        <v>2020</v>
      </c>
      <c r="BU15" s="265">
        <f>IF(IFERROR(AA15/1&gt;0,0),MIN(BT15,BU$14),BT15)</f>
        <v>2020</v>
      </c>
      <c r="BV15" s="263">
        <f t="shared" ref="BV15:BW15" si="10">IF(IFERROR(X15/1&gt;0,0),MAX(BW15,BV$14),BW15)</f>
        <v>2020</v>
      </c>
      <c r="BW15" s="254">
        <f t="shared" si="10"/>
        <v>2020</v>
      </c>
      <c r="BX15" s="254" t="str">
        <f>IF(IFERROR(Z15/1&gt;0,0),MAX(BY15,BX$14),BY15)</f>
        <v/>
      </c>
      <c r="BY15" s="264" t="str">
        <f>IF(IFERROR(AA15/1&gt;0,0),BY$14,"")</f>
        <v/>
      </c>
      <c r="DZ15" s="69" t="s">
        <v>274</v>
      </c>
      <c r="EA15" s="69">
        <v>1</v>
      </c>
      <c r="EB15" s="69" t="str">
        <f t="array" aca="1" ref="EB15:EB34" ca="1">IFERROR(INDEX(List3, SMALL(IF(ISBLANK(List3), "", ROW(List3)-MIN(ROW(List3))+1), ROW(A1:A20))),  "")</f>
        <v/>
      </c>
    </row>
    <row r="16" spans="1:132" ht="18.75">
      <c r="A16" s="336" t="s">
        <v>276</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316"/>
      <c r="AC16" s="19"/>
      <c r="AD16" s="19"/>
      <c r="AE16" s="19"/>
      <c r="AF16" s="19"/>
      <c r="AG16" s="19"/>
      <c r="AH16" s="145"/>
      <c r="AI16" s="145"/>
      <c r="AJ16" s="282"/>
      <c r="AK16" s="254"/>
      <c r="AL16" s="254"/>
      <c r="AM16" s="254"/>
      <c r="AN16" s="254"/>
      <c r="AO16" s="254"/>
      <c r="AP16" s="254"/>
      <c r="AQ16" s="254"/>
      <c r="AR16" s="254"/>
      <c r="AS16" s="274"/>
      <c r="AT16" s="257"/>
      <c r="AU16" s="266"/>
      <c r="AV16" s="266"/>
      <c r="AW16" s="267"/>
      <c r="AX16" s="267"/>
      <c r="BB16" s="268"/>
      <c r="BE16" s="269"/>
      <c r="BF16" s="258"/>
      <c r="BG16" s="266"/>
      <c r="BH16" s="266"/>
      <c r="BI16" s="267"/>
      <c r="BJ16" s="267"/>
      <c r="BN16" s="268"/>
      <c r="BQ16" s="264"/>
      <c r="BR16" s="261"/>
      <c r="BU16" s="264"/>
      <c r="BV16" s="261"/>
      <c r="BY16" s="264"/>
      <c r="DZ16" s="69" t="s">
        <v>277</v>
      </c>
      <c r="EA16" s="69">
        <v>2</v>
      </c>
      <c r="EB16" s="69" t="str">
        <f ca="1"/>
        <v/>
      </c>
    </row>
    <row r="17" spans="1:132" ht="27.6" customHeight="1">
      <c r="A17" s="11" t="str">
        <f ca="1">IF(AG17&lt;&gt;"OK","",CONCATENATE(TEXT('Front Page'!$F$33,"000"),TEXT('Front Page'!$F$31,"000"),"-",LEFT('Front Page'!$R$53,5),"-",LEFT(D17,1),AJ17, "-",TEXT(B17,"000")))</f>
        <v/>
      </c>
      <c r="B17" s="12" t="str">
        <f>IF(E17="","",1)</f>
        <v/>
      </c>
      <c r="C17" s="13"/>
      <c r="D17" s="29" t="str">
        <f>IF(MIN(J17:U17)=0,IF(MAX(J17:U17)=0,"None",IF(AND(MAX(J17:O17,S17:U17)=0,MIN(P17:R17)&gt;0),"Q3",IF(AND(Q17&gt;0,MAX(J17:P17,R17:U17)=0),"Aug","Monthly"))),"YR")</f>
        <v>None</v>
      </c>
      <c r="E17" s="29" t="str">
        <f>IFERROR(DATE(BU17,BE17,1),"")</f>
        <v/>
      </c>
      <c r="F17" s="29" t="str">
        <f>IFERROR(DATE(BV17,BF17+1,1)-1,"")</f>
        <v/>
      </c>
      <c r="G17" s="363"/>
      <c r="H17" s="364"/>
      <c r="I17" s="325" t="str">
        <f>IF(OR(AND(D17="Q3",MIN(P17:R17)&lt;&gt;MAX(P17:R17)),AND(D17="YR",MIN(J17:U17)&lt;&gt;MAX(J17:U17)),D17="Monthly"),"Yes", "No")</f>
        <v>No</v>
      </c>
      <c r="J17" s="314">
        <v>0</v>
      </c>
      <c r="K17" s="314">
        <v>0</v>
      </c>
      <c r="L17" s="314">
        <v>0</v>
      </c>
      <c r="M17" s="314">
        <v>0</v>
      </c>
      <c r="N17" s="314">
        <v>0</v>
      </c>
      <c r="O17" s="314">
        <v>0</v>
      </c>
      <c r="P17" s="314">
        <v>0</v>
      </c>
      <c r="Q17" s="314">
        <v>0</v>
      </c>
      <c r="R17" s="314">
        <v>0</v>
      </c>
      <c r="S17" s="314">
        <v>0</v>
      </c>
      <c r="T17" s="314">
        <v>0</v>
      </c>
      <c r="U17" s="314">
        <v>0</v>
      </c>
      <c r="V17" s="313">
        <v>1</v>
      </c>
      <c r="W17" s="313">
        <v>1</v>
      </c>
      <c r="X17" s="312">
        <v>0</v>
      </c>
      <c r="Y17" s="312">
        <v>0</v>
      </c>
      <c r="Z17" s="312">
        <v>0</v>
      </c>
      <c r="AA17" s="312">
        <v>0</v>
      </c>
      <c r="AB17" s="317"/>
      <c r="AC17" s="15" t="str">
        <f>IF(SUM(X17:AA17)=0,"",SUM(J17:U17)*V17*SUM(X17:AA17)/1000)</f>
        <v/>
      </c>
      <c r="AD17" s="15" t="str">
        <f>IF(SUM(X17:AA17)=0,"",SUM(J17:U17)*V17*SUM(X17:AA17)/1000)</f>
        <v/>
      </c>
      <c r="AE17" s="16" t="str">
        <f>ROUND(SUM($J17:$U17),0)*V17&amp;" - "&amp;ROUND(SUM($J17:$U17)*W17,0)</f>
        <v>0 - 0</v>
      </c>
      <c r="AF17" s="20" t="str">
        <f>IF(AG17&lt;&gt;"OK","Not an offer",D17&amp;" offer for "&amp;BU17&amp;IF(BV17&lt;&gt;BU17,"-"&amp;BV17&amp;" ("," (")&amp;COUNTIF(X17:AA17,"&gt;0")&amp;" year(s)) with "&amp;IF(IF(D17="Q3",MIN(P17:R17)=MAX(P17:R17),MIN(J17:U17)=MAX(J17:U17)),"flat capacity","capacity variable by month")&amp;IF(V17&lt;&gt;W17," in blocks",", one block"))</f>
        <v>Not an offer</v>
      </c>
      <c r="AG17" s="276" t="str">
        <f>IF(SUM(X17:AA17)&lt;&gt;0,IF(OR(MOD(ROUND(SUM(J17:AA17),10),ROUND(SUM(J17:AA17),2))&gt;0,COUNT(J17:W17)&lt;14),"Check that entries are numbers rounded to two decimal points",IF(B17="","Enter Capacity",IF(AK17,"Capacity Price has to span the entire term, no gap years",IF(AS17=0,IF(W17&lt;V17,"Check Blocks","OK"),AS17)))),"Not an Offer")</f>
        <v>Not an Offer</v>
      </c>
      <c r="AH17" s="150"/>
      <c r="AI17" s="254">
        <v>1</v>
      </c>
      <c r="AJ17" s="149" t="str">
        <f>IF(AND(X17&lt;&gt;0,Y17&lt;&gt;0),90,IF(X17&lt;&gt;0,19,IF(Y17&lt;&gt;0,20,"00")))&amp;"-IRA"</f>
        <v>00-IRA</v>
      </c>
      <c r="AK17" s="254" t="b">
        <f t="shared" ref="AK17:AK271" si="11">IF(BV17&lt;&gt;"",(BV17-BU17+1)&lt;&gt;COUNTIF(X17:AA17,"&gt;0"))</f>
        <v>0</v>
      </c>
      <c r="AL17" s="254">
        <f t="shared" ref="AL17:AL80" si="12">IF(B17&lt;&gt;"",IF(AG17&lt;&gt;"OK",1,0),IF(AG17="Not an Offer",0,1))</f>
        <v>0</v>
      </c>
      <c r="AM17" s="254">
        <f>IF(AG17="OK",IF(ROW(B17)-16=B17,0,1),0)</f>
        <v>0</v>
      </c>
      <c r="AN17" s="288">
        <f>IF($BU17&lt;&gt;$BV17,$J17&amp;$K17&amp;$L17&amp;$M17&amp;$N17&amp;$O17&amp;$P17&amp;$Q17&amp;$R17&amp;$S17&amp;$T17&amp;$U17,0)</f>
        <v>0</v>
      </c>
      <c r="AO17" s="288">
        <f>IF(AND($AG17="OK",$BU17=$BV17,BU17=AO$13),$J17&amp;$K17&amp;$L17&amp;$M17&amp;$N17&amp;$O17&amp;$P17&amp;$Q17&amp;$R17&amp;$S17&amp;$T17&amp;$U17,0)</f>
        <v>0</v>
      </c>
      <c r="AP17" s="288">
        <f>IF(AND($AG17="OK",$BU17=$BV17,BV17=AP$13),$J17&amp;$K17&amp;$L17&amp;$M17&amp;$N17&amp;$O17&amp;$P17&amp;$Q17&amp;$R17&amp;$S17&amp;$T17&amp;$U17,0)</f>
        <v>0</v>
      </c>
      <c r="AQ17" s="288">
        <f>IF(AND($AG17="OK",$BU17=$BV17,BW17=AQ$13),$J17&amp;$K17&amp;$L17&amp;$M17&amp;$N17&amp;$O17&amp;$P17&amp;$Q17&amp;$R17&amp;$S17&amp;$T17&amp;$U17,0)</f>
        <v>0</v>
      </c>
      <c r="AR17" s="288">
        <f>IF(AND($AG17="OK",$BU17=$BV17,BX17=AR$13),$J17&amp;$K17&amp;$L17&amp;$M17&amp;$N17&amp;$O17&amp;$P17&amp;$Q17&amp;$R17&amp;$S17&amp;$T17&amp;$U17,0)</f>
        <v>0</v>
      </c>
      <c r="AS17" s="275">
        <f>IF(AN17&lt;&gt;0,"Enter discrete year offers first",0)</f>
        <v>0</v>
      </c>
      <c r="AT17" s="261" t="str">
        <f>IF(J17&lt;&gt;0,AT$14,"")</f>
        <v/>
      </c>
      <c r="AU17" s="254" t="str">
        <f t="shared" ref="AU17:BE32" si="13">IF(K17&lt;&gt;0,MIN(AT17,AU$14),AT17)</f>
        <v/>
      </c>
      <c r="AV17" s="254" t="str">
        <f t="shared" si="13"/>
        <v/>
      </c>
      <c r="AW17" s="254" t="str">
        <f t="shared" si="13"/>
        <v/>
      </c>
      <c r="AX17" s="254" t="str">
        <f t="shared" si="13"/>
        <v/>
      </c>
      <c r="AY17" s="254" t="str">
        <f t="shared" si="13"/>
        <v/>
      </c>
      <c r="AZ17" s="254" t="str">
        <f t="shared" si="13"/>
        <v/>
      </c>
      <c r="BA17" s="254" t="str">
        <f t="shared" si="13"/>
        <v/>
      </c>
      <c r="BB17" s="254" t="str">
        <f t="shared" si="13"/>
        <v/>
      </c>
      <c r="BC17" s="254" t="str">
        <f t="shared" si="13"/>
        <v/>
      </c>
      <c r="BD17" s="254" t="str">
        <f t="shared" si="13"/>
        <v/>
      </c>
      <c r="BE17" s="262" t="str">
        <f t="shared" si="13"/>
        <v/>
      </c>
      <c r="BF17" s="263" t="str">
        <f t="shared" ref="BF17:BP32" si="14">IF(J17&lt;&gt;0,MAX(BG17,BF$14),BG17)</f>
        <v/>
      </c>
      <c r="BG17" s="254" t="str">
        <f t="shared" si="14"/>
        <v/>
      </c>
      <c r="BH17" s="254" t="str">
        <f t="shared" si="14"/>
        <v/>
      </c>
      <c r="BI17" s="254" t="str">
        <f t="shared" si="14"/>
        <v/>
      </c>
      <c r="BJ17" s="254" t="str">
        <f t="shared" si="14"/>
        <v/>
      </c>
      <c r="BK17" s="254" t="str">
        <f t="shared" si="14"/>
        <v/>
      </c>
      <c r="BL17" s="254" t="str">
        <f t="shared" si="14"/>
        <v/>
      </c>
      <c r="BM17" s="254" t="str">
        <f t="shared" si="14"/>
        <v/>
      </c>
      <c r="BN17" s="254" t="str">
        <f t="shared" si="14"/>
        <v/>
      </c>
      <c r="BO17" s="254" t="str">
        <f t="shared" si="14"/>
        <v/>
      </c>
      <c r="BP17" s="254" t="str">
        <f t="shared" si="14"/>
        <v/>
      </c>
      <c r="BQ17" s="264" t="str">
        <f>IF(U17&lt;&gt;0,BQ$14,"")</f>
        <v/>
      </c>
      <c r="BR17" s="261" t="str">
        <f>IF(IFERROR(X17/1&gt;0,0),BR$14,"")</f>
        <v/>
      </c>
      <c r="BS17" s="254" t="str">
        <f>IF(IFERROR(Y17/1&gt;0,0),MIN(BR17,BS$14),BR17)</f>
        <v/>
      </c>
      <c r="BT17" s="254" t="str">
        <f>IF(IFERROR(Z17/1&gt;0,0),MIN(BS17,BT$14),BS17)</f>
        <v/>
      </c>
      <c r="BU17" s="265" t="str">
        <f>IF(IFERROR(AA17/1&gt;0,0),MIN(BT17,BU$14),BT17)</f>
        <v/>
      </c>
      <c r="BV17" s="263" t="str">
        <f>IF(IFERROR(X17/1&gt;0,0),MAX(BW17,BV$14),BW17)</f>
        <v/>
      </c>
      <c r="BW17" s="254" t="str">
        <f>IF(IFERROR(Y17/1&gt;0,0),MAX(BX17,BW$14),BX17)</f>
        <v/>
      </c>
      <c r="BX17" s="254" t="str">
        <f>IF(IFERROR(Z17/1&gt;0,0),MAX(BY17,BX$14),BY17)</f>
        <v/>
      </c>
      <c r="BY17" s="264" t="str">
        <f>IF(IFERROR(AA17/1&gt;0,0),BY$14,"")</f>
        <v/>
      </c>
      <c r="BZ17" s="254" t="str">
        <f>IF(SUM(CA17:DV17)=0,"",SUM(CA17:DV17))</f>
        <v/>
      </c>
      <c r="CA17" s="254">
        <f t="shared" ref="CA17:CL32" si="15">IF($X17&gt;0,J17*$W17,0)</f>
        <v>0</v>
      </c>
      <c r="CB17" s="254">
        <f t="shared" si="15"/>
        <v>0</v>
      </c>
      <c r="CC17" s="254">
        <f t="shared" si="15"/>
        <v>0</v>
      </c>
      <c r="CD17" s="254">
        <f t="shared" si="15"/>
        <v>0</v>
      </c>
      <c r="CE17" s="254">
        <f t="shared" si="15"/>
        <v>0</v>
      </c>
      <c r="CF17" s="254">
        <f t="shared" si="15"/>
        <v>0</v>
      </c>
      <c r="CG17" s="254">
        <f t="shared" si="15"/>
        <v>0</v>
      </c>
      <c r="CH17" s="254">
        <f t="shared" si="15"/>
        <v>0</v>
      </c>
      <c r="CI17" s="254">
        <f t="shared" si="15"/>
        <v>0</v>
      </c>
      <c r="CJ17" s="254">
        <f t="shared" si="15"/>
        <v>0</v>
      </c>
      <c r="CK17" s="254">
        <f t="shared" si="15"/>
        <v>0</v>
      </c>
      <c r="CL17" s="254">
        <f t="shared" si="15"/>
        <v>0</v>
      </c>
      <c r="CM17" s="254">
        <f>IF($Y17&gt;0,$J17*$W17,0)</f>
        <v>0</v>
      </c>
      <c r="CN17" s="254">
        <f>IF($Y17&gt;0,$K17*$W17,0)</f>
        <v>0</v>
      </c>
      <c r="CO17" s="254">
        <f>IF($Y17&gt;0,$L17*$W17,0)</f>
        <v>0</v>
      </c>
      <c r="CP17" s="254">
        <f>IF($Y17&gt;0,$M17*$W17,0)</f>
        <v>0</v>
      </c>
      <c r="CQ17" s="254">
        <f>IF($Y17&gt;0,$N17*$W17,0)</f>
        <v>0</v>
      </c>
      <c r="CR17" s="254">
        <f>IF($Y17&gt;0,$O17*$W17,0)</f>
        <v>0</v>
      </c>
      <c r="CS17" s="254">
        <f>IF($Y17&gt;0,$P17*$W17,0)</f>
        <v>0</v>
      </c>
      <c r="CT17" s="254">
        <f>IF($Y17&gt;0,$Q17*$W17,0)</f>
        <v>0</v>
      </c>
      <c r="CU17" s="254">
        <f>IF($Y17&gt;0,$R17*$W17,0)</f>
        <v>0</v>
      </c>
      <c r="CV17" s="254">
        <f>IF($Y17&gt;0,$S17*$W17,0)</f>
        <v>0</v>
      </c>
      <c r="CW17" s="254">
        <f>IF($Y17&gt;0,$T17*$W17,0)</f>
        <v>0</v>
      </c>
      <c r="CX17" s="254">
        <f>IF($Y17&gt;0,$U17*$W17,0)</f>
        <v>0</v>
      </c>
      <c r="CY17" s="254">
        <f>IF($Z17&gt;0,$J17*$W17,0)</f>
        <v>0</v>
      </c>
      <c r="CZ17" s="254">
        <f>IF($Z17&gt;0,$K17*$W17,0)</f>
        <v>0</v>
      </c>
      <c r="DA17" s="254">
        <f>IF($Z17&gt;0,$L17*$W17,0)</f>
        <v>0</v>
      </c>
      <c r="DB17" s="254">
        <f>IF($Z17&gt;0,$M17*$W17,0)</f>
        <v>0</v>
      </c>
      <c r="DC17" s="254">
        <f>IF($Z17&gt;0,$N17*$W17,0)</f>
        <v>0</v>
      </c>
      <c r="DD17" s="254">
        <f>IF($Z17&gt;0,$O17*$W17,0)</f>
        <v>0</v>
      </c>
      <c r="DE17" s="254">
        <f>IF($Z17&gt;0,$P17*$W17,0)</f>
        <v>0</v>
      </c>
      <c r="DF17" s="254">
        <f>IF($Z17&gt;0,$Q17*$W17,0)</f>
        <v>0</v>
      </c>
      <c r="DG17" s="254">
        <f>IF($Z17&gt;0,$R17*$W17,0)</f>
        <v>0</v>
      </c>
      <c r="DH17" s="254">
        <f>IF($Z17&gt;0,$S17*$W17,0)</f>
        <v>0</v>
      </c>
      <c r="DI17" s="254">
        <f>IF($Z17&gt;0,$T17*$W17,0)</f>
        <v>0</v>
      </c>
      <c r="DJ17" s="254">
        <f>IF($Z17&gt;0,$U17*$W17,0)</f>
        <v>0</v>
      </c>
      <c r="DK17" s="254">
        <f>IF($AA17&gt;0,$J17*$W17,0)</f>
        <v>0</v>
      </c>
      <c r="DL17" s="254">
        <f>IF($AA17&gt;0,$K17*$W17,0)</f>
        <v>0</v>
      </c>
      <c r="DM17" s="254">
        <f>IF($AA17&gt;0,$L17*$W17,0)</f>
        <v>0</v>
      </c>
      <c r="DN17" s="254">
        <f>IF($AA17&gt;0,$M17*$W17,0)</f>
        <v>0</v>
      </c>
      <c r="DO17" s="254">
        <f>IF($AA17&gt;0,$N17*$W17,0)</f>
        <v>0</v>
      </c>
      <c r="DP17" s="254">
        <f>IF($AA17&gt;0,$O17*$W17,0)</f>
        <v>0</v>
      </c>
      <c r="DQ17" s="254">
        <f>IF($AA17&gt;0,$P17*$W17,0)</f>
        <v>0</v>
      </c>
      <c r="DR17" s="254">
        <f>IF($AA17&gt;0,$Q17*$W17,0)</f>
        <v>0</v>
      </c>
      <c r="DS17" s="254">
        <f>IF($AA17&gt;0,$R17*$W17,0)</f>
        <v>0</v>
      </c>
      <c r="DT17" s="254">
        <f>IF($AA17&gt;0,$S17*$W17,0)</f>
        <v>0</v>
      </c>
      <c r="DU17" s="254">
        <f>IF($AA17&gt;0,$T17*$W17,0)</f>
        <v>0</v>
      </c>
      <c r="DV17" s="254">
        <f>IF($AA17&gt;0,$U17*$W17,0)</f>
        <v>0</v>
      </c>
      <c r="DZ17" s="69" t="s">
        <v>278</v>
      </c>
      <c r="EA17" s="69">
        <v>3</v>
      </c>
      <c r="EB17" s="69" t="str">
        <f ca="1"/>
        <v/>
      </c>
    </row>
    <row r="18" spans="1:132" ht="24" customHeight="1">
      <c r="A18" s="11" t="str">
        <f ca="1">IF(AG18&lt;&gt;"OK","",CONCATENATE(TEXT('Front Page'!$F$33,"000"),TEXT('Front Page'!$F$31,"000"),"-",LEFT('Front Page'!$R$53,5),"-",LEFT(D18,1),AJ18, "-",TEXT(B18,"000")))</f>
        <v/>
      </c>
      <c r="B18" s="12" t="str">
        <f>IFERROR(IF(E18="","",MAX(B$17:B17)+1),"")</f>
        <v/>
      </c>
      <c r="C18" s="13"/>
      <c r="D18" s="29" t="str">
        <f t="shared" ref="D18" si="16">IF(MIN(J18:U18)=0,IF(MAX(J18:U18)=0,"None",IF(AND(MAX(J18:O18,S18:U18)=0,MIN(P18:R18)&gt;0),"Q3",IF(AND(Q18&gt;0,MAX(J18:P18,R18:U18)=0),"Aug","Monthly"))),"YR")</f>
        <v>None</v>
      </c>
      <c r="E18" s="29" t="str">
        <f t="shared" ref="E18:E272" si="17">IFERROR(DATE(BU18,BE18,1),"")</f>
        <v/>
      </c>
      <c r="F18" s="29" t="str">
        <f t="shared" ref="F18:F272" si="18">IFERROR(DATE(BV18,BF18+1,1)-1,"")</f>
        <v/>
      </c>
      <c r="G18" s="363"/>
      <c r="H18" s="364"/>
      <c r="I18" s="325" t="str">
        <f t="shared" ref="I18" si="19">IF(OR(AND(D18="Q3",MIN(P18:R18)&lt;&gt;MAX(P18:R18)),AND(D18="YR",MIN(J18:U18)&lt;&gt;MAX(J18:U18)),D18="Monthly"),"Yes", "No")</f>
        <v>No</v>
      </c>
      <c r="J18" s="314">
        <v>0</v>
      </c>
      <c r="K18" s="314">
        <v>0</v>
      </c>
      <c r="L18" s="314">
        <v>0</v>
      </c>
      <c r="M18" s="314">
        <v>0</v>
      </c>
      <c r="N18" s="314">
        <v>0</v>
      </c>
      <c r="O18" s="314">
        <v>0</v>
      </c>
      <c r="P18" s="314">
        <v>0</v>
      </c>
      <c r="Q18" s="314">
        <v>0</v>
      </c>
      <c r="R18" s="314">
        <v>0</v>
      </c>
      <c r="S18" s="314">
        <v>0</v>
      </c>
      <c r="T18" s="314">
        <v>0</v>
      </c>
      <c r="U18" s="314">
        <v>0</v>
      </c>
      <c r="V18" s="313">
        <v>1</v>
      </c>
      <c r="W18" s="313">
        <v>1</v>
      </c>
      <c r="X18" s="312">
        <v>0</v>
      </c>
      <c r="Y18" s="312">
        <v>0</v>
      </c>
      <c r="Z18" s="312">
        <v>0</v>
      </c>
      <c r="AA18" s="312">
        <v>0</v>
      </c>
      <c r="AB18" s="317"/>
      <c r="AC18" s="15" t="str">
        <f t="shared" ref="AC18" si="20">IF(SUM(X18:AA18)=0,"",SUM(J18:U18)*V18*SUM(X18:AA18)/1000)</f>
        <v/>
      </c>
      <c r="AD18" s="15" t="str">
        <f t="shared" ref="AD18" si="21">IF(SUM(X18:AA18)=0,"",SUM(J18:U18)*V18*SUM(X18:AA18)/1000)</f>
        <v/>
      </c>
      <c r="AE18" s="16" t="str">
        <f t="shared" ref="AE18" si="22">ROUND(SUM($J18:$U18),0)*V18&amp;" - "&amp;ROUND(SUM($J18:$U18)*W18,0)</f>
        <v>0 - 0</v>
      </c>
      <c r="AF18" s="20" t="str">
        <f>IF(AG18&lt;&gt;"OK","Not an offer",D18&amp;" offer for "&amp;BU18&amp;IF(BV18&lt;&gt;BU18,"-"&amp;BV18&amp;" ("," (")&amp;COUNTIF(X18:AA18,"&gt;0")&amp;" year(s)) with "&amp;IF(IF(D18="Q3",MIN(P18:R18)=MAX(P18:R18),MIN(J18:U18)=MAX(J18:U18)),"flat capacity","capacity variable by month")&amp;IF(V18&lt;&gt;W18," in blocks",", one block"))</f>
        <v>Not an offer</v>
      </c>
      <c r="AG18" s="276" t="str">
        <f t="shared" ref="AG18:AG81" si="23">IF(SUM(X18:AA18)&lt;&gt;0,IF(OR(MOD(ROUND(SUM(J18:AA18),10),ROUND(SUM(J18:AA18),2))&gt;0,COUNT(J18:W18)&lt;14),"Check that entries are numbers rounded to two decimal points",IF(B18="","Enter Capacity",IF(AK18,"Capacity Price has to span the entire term, no gap years",IF(AS18=0,IF(W18&lt;V18,"Check Blocks","OK"),AS18)))),"Not an Offer")</f>
        <v>Not an Offer</v>
      </c>
      <c r="AH18" s="150"/>
      <c r="AI18" s="254">
        <v>2</v>
      </c>
      <c r="AJ18" s="149" t="str">
        <f t="shared" ref="AJ18:AJ81" si="24">IF(AND(X18&lt;&gt;0,Y18&lt;&gt;0),90,IF(X18&lt;&gt;0,19,IF(Y18&lt;&gt;0,20,"00")))&amp;"-IRA"</f>
        <v>00-IRA</v>
      </c>
      <c r="AK18" s="254" t="b">
        <f t="shared" si="11"/>
        <v>0</v>
      </c>
      <c r="AL18" s="254">
        <f t="shared" si="12"/>
        <v>0</v>
      </c>
      <c r="AM18" s="254">
        <f t="shared" ref="AM18:AM81" si="25">IF(AG18="OK",IF(ROW(B18)-16=B18,0,1),0)</f>
        <v>0</v>
      </c>
      <c r="AN18" s="288">
        <f t="shared" ref="AN18" si="26">IF($BU18&lt;&gt;$BV18,$J18&amp;$K18&amp;$L18&amp;$M18&amp;$N18&amp;$O18&amp;$P18&amp;$Q18&amp;$R18&amp;$S18&amp;$T18&amp;$U18,0)</f>
        <v>0</v>
      </c>
      <c r="AO18" s="288">
        <f t="shared" ref="AO18:AR18" si="27">IF(AND($AG18="OK",$BU18=$BV18,BU18=AO$13),$J18&amp;$K18&amp;$L18&amp;$M18&amp;$N18&amp;$O18&amp;$P18&amp;$Q18&amp;$R18&amp;$S18&amp;$T18&amp;$U18,0)</f>
        <v>0</v>
      </c>
      <c r="AP18" s="288">
        <f t="shared" si="27"/>
        <v>0</v>
      </c>
      <c r="AQ18" s="288">
        <f t="shared" si="27"/>
        <v>0</v>
      </c>
      <c r="AR18" s="288">
        <f t="shared" si="27"/>
        <v>0</v>
      </c>
      <c r="AS18" s="275">
        <f>IF(AN18&lt;&gt;0,"Enter discrete year offers first",0)</f>
        <v>0</v>
      </c>
      <c r="AT18" s="261" t="str">
        <f t="shared" ref="AT18" si="28">IF(J18&lt;&gt;0,AT$14,"")</f>
        <v/>
      </c>
      <c r="AU18" s="254" t="str">
        <f t="shared" si="13"/>
        <v/>
      </c>
      <c r="AV18" s="254" t="str">
        <f t="shared" si="13"/>
        <v/>
      </c>
      <c r="AW18" s="254" t="str">
        <f t="shared" si="13"/>
        <v/>
      </c>
      <c r="AX18" s="254" t="str">
        <f t="shared" si="13"/>
        <v/>
      </c>
      <c r="AY18" s="254" t="str">
        <f t="shared" si="13"/>
        <v/>
      </c>
      <c r="AZ18" s="254" t="str">
        <f t="shared" si="13"/>
        <v/>
      </c>
      <c r="BA18" s="254" t="str">
        <f t="shared" si="13"/>
        <v/>
      </c>
      <c r="BB18" s="254" t="str">
        <f t="shared" si="13"/>
        <v/>
      </c>
      <c r="BC18" s="254" t="str">
        <f t="shared" si="13"/>
        <v/>
      </c>
      <c r="BD18" s="254" t="str">
        <f t="shared" si="13"/>
        <v/>
      </c>
      <c r="BE18" s="262" t="str">
        <f t="shared" si="13"/>
        <v/>
      </c>
      <c r="BF18" s="263" t="str">
        <f t="shared" si="14"/>
        <v/>
      </c>
      <c r="BG18" s="254" t="str">
        <f t="shared" si="14"/>
        <v/>
      </c>
      <c r="BH18" s="254" t="str">
        <f t="shared" si="14"/>
        <v/>
      </c>
      <c r="BI18" s="254" t="str">
        <f t="shared" si="14"/>
        <v/>
      </c>
      <c r="BJ18" s="254" t="str">
        <f t="shared" si="14"/>
        <v/>
      </c>
      <c r="BK18" s="254" t="str">
        <f t="shared" si="14"/>
        <v/>
      </c>
      <c r="BL18" s="254" t="str">
        <f t="shared" si="14"/>
        <v/>
      </c>
      <c r="BM18" s="254" t="str">
        <f t="shared" si="14"/>
        <v/>
      </c>
      <c r="BN18" s="254" t="str">
        <f t="shared" si="14"/>
        <v/>
      </c>
      <c r="BO18" s="254" t="str">
        <f t="shared" si="14"/>
        <v/>
      </c>
      <c r="BP18" s="254" t="str">
        <f t="shared" si="14"/>
        <v/>
      </c>
      <c r="BQ18" s="264" t="str">
        <f t="shared" ref="BQ18" si="29">IF(U18&lt;&gt;0,BQ$14,"")</f>
        <v/>
      </c>
      <c r="BR18" s="261" t="str">
        <f t="shared" ref="BR18:BR272" si="30">IF(IFERROR(X18/1&gt;0,0),BR$14,"")</f>
        <v/>
      </c>
      <c r="BS18" s="254" t="str">
        <f t="shared" ref="BS18:BU103" si="31">IF(IFERROR(Y18/1&gt;0,0),MIN(BR18,BS$14),BR18)</f>
        <v/>
      </c>
      <c r="BT18" s="254" t="str">
        <f>IF(IFERROR(Z18/1&gt;0,0),MIN(BS18,BT$14),BS18)</f>
        <v/>
      </c>
      <c r="BU18" s="265" t="str">
        <f>IF(IFERROR(AA18/1&gt;0,0),MIN(BT18,BU$14),BT18)</f>
        <v/>
      </c>
      <c r="BV18" s="263" t="str">
        <f t="shared" ref="BV18:BX103" si="32">IF(IFERROR(X18/1&gt;0,0),MAX(BW18,BV$14),BW18)</f>
        <v/>
      </c>
      <c r="BW18" s="254" t="str">
        <f>IF(IFERROR(Y18/1&gt;0,0),MAX(BX18,BW$14),BX18)</f>
        <v/>
      </c>
      <c r="BX18" s="254" t="str">
        <f>IF(IFERROR(Z18/1&gt;0,0),MAX(BY18,BX$14),BY18)</f>
        <v/>
      </c>
      <c r="BY18" s="264" t="str">
        <f t="shared" ref="BY18:BY272" si="33">IF(IFERROR(AA18/1&gt;0,0),BY$14,"")</f>
        <v/>
      </c>
      <c r="BZ18" s="254" t="str">
        <f t="shared" ref="BZ18:BZ272" si="34">IF(SUM(CA18:DV18)=0,"",SUM(CA18:DV18))</f>
        <v/>
      </c>
      <c r="CA18" s="254">
        <f t="shared" si="15"/>
        <v>0</v>
      </c>
      <c r="CB18" s="254">
        <f t="shared" si="15"/>
        <v>0</v>
      </c>
      <c r="CC18" s="254">
        <f t="shared" si="15"/>
        <v>0</v>
      </c>
      <c r="CD18" s="254">
        <f t="shared" si="15"/>
        <v>0</v>
      </c>
      <c r="CE18" s="254">
        <f t="shared" si="15"/>
        <v>0</v>
      </c>
      <c r="CF18" s="254">
        <f t="shared" si="15"/>
        <v>0</v>
      </c>
      <c r="CG18" s="254">
        <f t="shared" si="15"/>
        <v>0</v>
      </c>
      <c r="CH18" s="254">
        <f t="shared" si="15"/>
        <v>0</v>
      </c>
      <c r="CI18" s="254">
        <f t="shared" si="15"/>
        <v>0</v>
      </c>
      <c r="CJ18" s="254">
        <f t="shared" si="15"/>
        <v>0</v>
      </c>
      <c r="CK18" s="254">
        <f t="shared" si="15"/>
        <v>0</v>
      </c>
      <c r="CL18" s="254">
        <f t="shared" si="15"/>
        <v>0</v>
      </c>
      <c r="CM18" s="254">
        <f t="shared" ref="CM18" si="35">IF($Y18&gt;0,$J18*$W18,0)</f>
        <v>0</v>
      </c>
      <c r="CN18" s="254">
        <f t="shared" ref="CN18" si="36">IF($Y18&gt;0,$K18*$W18,0)</f>
        <v>0</v>
      </c>
      <c r="CO18" s="254">
        <f t="shared" ref="CO18" si="37">IF($Y18&gt;0,$L18*$W18,0)</f>
        <v>0</v>
      </c>
      <c r="CP18" s="254">
        <f t="shared" ref="CP18" si="38">IF($Y18&gt;0,$M18*$W18,0)</f>
        <v>0</v>
      </c>
      <c r="CQ18" s="254">
        <f t="shared" ref="CQ18" si="39">IF($Y18&gt;0,$N18*$W18,0)</f>
        <v>0</v>
      </c>
      <c r="CR18" s="254">
        <f t="shared" ref="CR18" si="40">IF($Y18&gt;0,$O18*$W18,0)</f>
        <v>0</v>
      </c>
      <c r="CS18" s="254">
        <f t="shared" ref="CS18" si="41">IF($Y18&gt;0,$P18*$W18,0)</f>
        <v>0</v>
      </c>
      <c r="CT18" s="254">
        <f t="shared" ref="CT18" si="42">IF($Y18&gt;0,$Q18*$W18,0)</f>
        <v>0</v>
      </c>
      <c r="CU18" s="254">
        <f t="shared" ref="CU18" si="43">IF($Y18&gt;0,$R18*$W18,0)</f>
        <v>0</v>
      </c>
      <c r="CV18" s="254">
        <f t="shared" ref="CV18" si="44">IF($Y18&gt;0,$S18*$W18,0)</f>
        <v>0</v>
      </c>
      <c r="CW18" s="254">
        <f t="shared" ref="CW18" si="45">IF($Y18&gt;0,$T18*$W18,0)</f>
        <v>0</v>
      </c>
      <c r="CX18" s="254">
        <f t="shared" ref="CX18" si="46">IF($Y18&gt;0,$U18*$W18,0)</f>
        <v>0</v>
      </c>
      <c r="CY18" s="254">
        <f t="shared" ref="CY18" si="47">IF($Z18&gt;0,$J18*$W18,0)</f>
        <v>0</v>
      </c>
      <c r="CZ18" s="254">
        <f t="shared" ref="CZ18" si="48">IF($Z18&gt;0,$K18*$W18,0)</f>
        <v>0</v>
      </c>
      <c r="DA18" s="254">
        <f t="shared" ref="DA18" si="49">IF($Z18&gt;0,$L18*$W18,0)</f>
        <v>0</v>
      </c>
      <c r="DB18" s="254">
        <f t="shared" ref="DB18" si="50">IF($Z18&gt;0,$M18*$W18,0)</f>
        <v>0</v>
      </c>
      <c r="DC18" s="254">
        <f t="shared" ref="DC18" si="51">IF($Z18&gt;0,$N18*$W18,0)</f>
        <v>0</v>
      </c>
      <c r="DD18" s="254">
        <f t="shared" ref="DD18" si="52">IF($Z18&gt;0,$O18*$W18,0)</f>
        <v>0</v>
      </c>
      <c r="DE18" s="254">
        <f t="shared" ref="DE18" si="53">IF($Z18&gt;0,$P18*$W18,0)</f>
        <v>0</v>
      </c>
      <c r="DF18" s="254">
        <f t="shared" ref="DF18" si="54">IF($Z18&gt;0,$Q18*$W18,0)</f>
        <v>0</v>
      </c>
      <c r="DG18" s="254">
        <f t="shared" ref="DG18" si="55">IF($Z18&gt;0,$R18*$W18,0)</f>
        <v>0</v>
      </c>
      <c r="DH18" s="254">
        <f t="shared" ref="DH18" si="56">IF($Z18&gt;0,$S18*$W18,0)</f>
        <v>0</v>
      </c>
      <c r="DI18" s="254">
        <f t="shared" ref="DI18" si="57">IF($Z18&gt;0,$T18*$W18,0)</f>
        <v>0</v>
      </c>
      <c r="DJ18" s="254">
        <f t="shared" ref="DJ18" si="58">IF($Z18&gt;0,$U18*$W18,0)</f>
        <v>0</v>
      </c>
      <c r="DK18" s="254">
        <f t="shared" ref="DK18" si="59">IF($AA18&gt;0,$J18*$W18,0)</f>
        <v>0</v>
      </c>
      <c r="DL18" s="254">
        <f t="shared" ref="DL18" si="60">IF($AA18&gt;0,$K18*$W18,0)</f>
        <v>0</v>
      </c>
      <c r="DM18" s="254">
        <f t="shared" ref="DM18" si="61">IF($AA18&gt;0,$L18*$W18,0)</f>
        <v>0</v>
      </c>
      <c r="DN18" s="254">
        <f t="shared" ref="DN18" si="62">IF($AA18&gt;0,$M18*$W18,0)</f>
        <v>0</v>
      </c>
      <c r="DO18" s="254">
        <f t="shared" ref="DO18" si="63">IF($AA18&gt;0,$N18*$W18,0)</f>
        <v>0</v>
      </c>
      <c r="DP18" s="254">
        <f t="shared" ref="DP18" si="64">IF($AA18&gt;0,$O18*$W18,0)</f>
        <v>0</v>
      </c>
      <c r="DQ18" s="254">
        <f t="shared" ref="DQ18" si="65">IF($AA18&gt;0,$P18*$W18,0)</f>
        <v>0</v>
      </c>
      <c r="DR18" s="254">
        <f t="shared" ref="DR18" si="66">IF($AA18&gt;0,$Q18*$W18,0)</f>
        <v>0</v>
      </c>
      <c r="DS18" s="254">
        <f t="shared" ref="DS18" si="67">IF($AA18&gt;0,$R18*$W18,0)</f>
        <v>0</v>
      </c>
      <c r="DT18" s="254">
        <f t="shared" ref="DT18" si="68">IF($AA18&gt;0,$S18*$W18,0)</f>
        <v>0</v>
      </c>
      <c r="DU18" s="254">
        <f t="shared" ref="DU18" si="69">IF($AA18&gt;0,$T18*$W18,0)</f>
        <v>0</v>
      </c>
      <c r="DV18" s="254">
        <f t="shared" ref="DV18" si="70">IF($AA18&gt;0,$U18*$W18,0)</f>
        <v>0</v>
      </c>
      <c r="DZ18" s="69" t="s">
        <v>279</v>
      </c>
      <c r="EA18" s="69">
        <v>4</v>
      </c>
      <c r="EB18" s="69" t="str">
        <f ca="1"/>
        <v/>
      </c>
    </row>
    <row r="19" spans="1:132" ht="24" customHeight="1">
      <c r="A19" s="11" t="str">
        <f ca="1">IF(AG19&lt;&gt;"OK","",CONCATENATE(TEXT('Front Page'!$F$33,"000"),TEXT('Front Page'!$F$31,"000"),"-",LEFT('Front Page'!$R$53,5),"-",LEFT(D19,1),AJ19, "-",TEXT(B19,"000")))</f>
        <v/>
      </c>
      <c r="B19" s="12" t="str">
        <f>IFERROR(IF(E19="","",MAX(B$17:B18)+1),"")</f>
        <v/>
      </c>
      <c r="C19" s="13"/>
      <c r="D19" s="29" t="str">
        <f>IF(MIN(J19:U19)=0,IF(MAX(J19:U19)=0,"None",IF(AND(MAX(J19:O19,S19:U19)=0,MIN(P19:R19)&gt;0),"Q3",IF(AND(Q19&gt;0,MAX(J19:P19,R19:U19)=0),"Aug","Monthly"))),"YR")</f>
        <v>None</v>
      </c>
      <c r="E19" s="29" t="str">
        <f t="shared" si="17"/>
        <v/>
      </c>
      <c r="F19" s="29" t="str">
        <f t="shared" si="18"/>
        <v/>
      </c>
      <c r="G19" s="363"/>
      <c r="H19" s="364"/>
      <c r="I19" s="325" t="str">
        <f>IF(OR(AND(D19="Q3",MIN(P19:R19)&lt;&gt;MAX(P19:R19)),AND(D19="YR",MIN(J19:U19)&lt;&gt;MAX(J19:U19)),D19="Monthly"),"Yes", "No")</f>
        <v>No</v>
      </c>
      <c r="J19" s="314">
        <v>0</v>
      </c>
      <c r="K19" s="314">
        <v>0</v>
      </c>
      <c r="L19" s="314">
        <v>0</v>
      </c>
      <c r="M19" s="314">
        <v>0</v>
      </c>
      <c r="N19" s="314">
        <v>0</v>
      </c>
      <c r="O19" s="314">
        <v>0</v>
      </c>
      <c r="P19" s="314">
        <v>0</v>
      </c>
      <c r="Q19" s="314">
        <v>0</v>
      </c>
      <c r="R19" s="314">
        <v>0</v>
      </c>
      <c r="S19" s="314">
        <v>0</v>
      </c>
      <c r="T19" s="314">
        <v>0</v>
      </c>
      <c r="U19" s="314">
        <v>0</v>
      </c>
      <c r="V19" s="313">
        <v>1</v>
      </c>
      <c r="W19" s="313">
        <v>1</v>
      </c>
      <c r="X19" s="312">
        <v>0</v>
      </c>
      <c r="Y19" s="312">
        <v>0</v>
      </c>
      <c r="Z19" s="312">
        <v>0</v>
      </c>
      <c r="AA19" s="312">
        <v>0</v>
      </c>
      <c r="AB19" s="317"/>
      <c r="AC19" s="15" t="str">
        <f>IF(SUM(X19:AA19)=0,"",SUM(J19:U19)*V19*SUM(X19:AA19)/1000)</f>
        <v/>
      </c>
      <c r="AD19" s="15" t="str">
        <f>IF(SUM(X19:AA19)=0,"",SUM(J19:U19)*V19*SUM(X19:AA19)/1000)</f>
        <v/>
      </c>
      <c r="AE19" s="16" t="str">
        <f>ROUND(SUM($J19:$U19),0)*V19&amp;" - "&amp;ROUND(SUM($J19:$U19)*W19,0)</f>
        <v>0 - 0</v>
      </c>
      <c r="AF19" s="20" t="str">
        <f>IF(AG19&lt;&gt;"OK","Not an offer",D19&amp;" offer for "&amp;BU19&amp;IF(BV19&lt;&gt;BU19,"-"&amp;BV19&amp;" ("," (")&amp;COUNTIF(X19:AA19,"&gt;0")&amp;" year(s)) with "&amp;IF(IF(D19="Q3",MIN(P19:R19)=MAX(P19:R19),MIN(J19:U19)=MAX(J19:U19)),"flat capacity","capacity variable by month")&amp;IF(V19&lt;&gt;W19," in blocks",", one block"))</f>
        <v>Not an offer</v>
      </c>
      <c r="AG19" s="276" t="str">
        <f t="shared" si="23"/>
        <v>Not an Offer</v>
      </c>
      <c r="AH19" s="150"/>
      <c r="AI19" s="254">
        <v>3</v>
      </c>
      <c r="AJ19" s="149" t="str">
        <f t="shared" si="24"/>
        <v>00-IRA</v>
      </c>
      <c r="AK19" s="254" t="b">
        <f t="shared" si="11"/>
        <v>0</v>
      </c>
      <c r="AL19" s="254">
        <f t="shared" si="12"/>
        <v>0</v>
      </c>
      <c r="AM19" s="254">
        <f t="shared" si="25"/>
        <v>0</v>
      </c>
      <c r="AN19" s="288">
        <f>IF($BU19&lt;&gt;$BV19,$J19&amp;$K19&amp;$L19&amp;$M19&amp;$N19&amp;$O19&amp;$P19&amp;$Q19&amp;$R19&amp;$S19&amp;$T19&amp;$U19,0)</f>
        <v>0</v>
      </c>
      <c r="AO19" s="288">
        <f>IF(AND($BU19=$BV19,BU19=AO$13),$J19&amp;$K19&amp;$L19&amp;$M19&amp;$N19&amp;$O19&amp;$P19&amp;$Q19&amp;$R19&amp;$S19&amp;$T19&amp;$U19,IFERROR(MATCH($AN19,AO$17:AO18,0),-1000))</f>
        <v>1</v>
      </c>
      <c r="AP19" s="288">
        <f>IF(AND($BU19=$BV19,BV19=AP$13),$J19&amp;$K19&amp;$L19&amp;$M19&amp;$N19&amp;$O19&amp;$P19&amp;$Q19&amp;$R19&amp;$S19&amp;$T19&amp;$U19,IFERROR(MATCH($AN19,AP$17:AP18,0),-1000))</f>
        <v>1</v>
      </c>
      <c r="AQ19" s="288">
        <f>IF(AND($BU19=$BV19,BW19=AQ$13),$J19&amp;$K19&amp;$L19&amp;$M19&amp;$N19&amp;$O19&amp;$P19&amp;$Q19&amp;$R19&amp;$S19&amp;$T19&amp;$U19,IFERROR(MATCH($AN19,AQ$17:AQ18,0),-1000))</f>
        <v>1</v>
      </c>
      <c r="AR19" s="288">
        <f>IF(AND($BU19=$BV19,BX19=AR$13),$J19&amp;$K19&amp;$L19&amp;$M19&amp;$N19&amp;$O19&amp;$P19&amp;$Q19&amp;$R19&amp;$S19&amp;$T19&amp;$U19,IFERROR(MATCH($AN19,AR$17:AR18,0),-1000))</f>
        <v>1</v>
      </c>
      <c r="AS19" s="254">
        <f t="shared" ref="AS19:AS174" si="71">IF(AN19&lt;&gt;0,IF(SUMIF($X19:$AA19,"&gt;0",$AO19:$AR19)&lt;0,"Enter discrete year offers first",0),0)</f>
        <v>0</v>
      </c>
      <c r="AT19" s="261" t="str">
        <f>IF(J19&lt;&gt;0,AT$14,"")</f>
        <v/>
      </c>
      <c r="AU19" s="254" t="str">
        <f t="shared" si="13"/>
        <v/>
      </c>
      <c r="AV19" s="254" t="str">
        <f t="shared" si="13"/>
        <v/>
      </c>
      <c r="AW19" s="254" t="str">
        <f t="shared" si="13"/>
        <v/>
      </c>
      <c r="AX19" s="254" t="str">
        <f t="shared" si="13"/>
        <v/>
      </c>
      <c r="AY19" s="254" t="str">
        <f t="shared" si="13"/>
        <v/>
      </c>
      <c r="AZ19" s="254" t="str">
        <f t="shared" si="13"/>
        <v/>
      </c>
      <c r="BA19" s="254" t="str">
        <f t="shared" si="13"/>
        <v/>
      </c>
      <c r="BB19" s="254" t="str">
        <f t="shared" si="13"/>
        <v/>
      </c>
      <c r="BC19" s="254" t="str">
        <f t="shared" si="13"/>
        <v/>
      </c>
      <c r="BD19" s="254" t="str">
        <f t="shared" si="13"/>
        <v/>
      </c>
      <c r="BE19" s="262" t="str">
        <f t="shared" si="13"/>
        <v/>
      </c>
      <c r="BF19" s="263" t="str">
        <f t="shared" si="14"/>
        <v/>
      </c>
      <c r="BG19" s="254" t="str">
        <f t="shared" si="14"/>
        <v/>
      </c>
      <c r="BH19" s="254" t="str">
        <f t="shared" si="14"/>
        <v/>
      </c>
      <c r="BI19" s="254" t="str">
        <f t="shared" si="14"/>
        <v/>
      </c>
      <c r="BJ19" s="254" t="str">
        <f t="shared" si="14"/>
        <v/>
      </c>
      <c r="BK19" s="254" t="str">
        <f t="shared" si="14"/>
        <v/>
      </c>
      <c r="BL19" s="254" t="str">
        <f t="shared" si="14"/>
        <v/>
      </c>
      <c r="BM19" s="254" t="str">
        <f t="shared" si="14"/>
        <v/>
      </c>
      <c r="BN19" s="254" t="str">
        <f t="shared" si="14"/>
        <v/>
      </c>
      <c r="BO19" s="254" t="str">
        <f t="shared" si="14"/>
        <v/>
      </c>
      <c r="BP19" s="254" t="str">
        <f t="shared" si="14"/>
        <v/>
      </c>
      <c r="BQ19" s="264" t="str">
        <f>IF(U19&lt;&gt;0,BQ$14,"")</f>
        <v/>
      </c>
      <c r="BR19" s="261" t="str">
        <f t="shared" si="30"/>
        <v/>
      </c>
      <c r="BS19" s="254" t="str">
        <f t="shared" si="31"/>
        <v/>
      </c>
      <c r="BT19" s="254" t="str">
        <f t="shared" si="31"/>
        <v/>
      </c>
      <c r="BU19" s="265" t="str">
        <f t="shared" si="31"/>
        <v/>
      </c>
      <c r="BV19" s="263" t="str">
        <f t="shared" si="32"/>
        <v/>
      </c>
      <c r="BW19" s="254" t="str">
        <f t="shared" si="32"/>
        <v/>
      </c>
      <c r="BX19" s="254" t="str">
        <f t="shared" si="32"/>
        <v/>
      </c>
      <c r="BY19" s="264" t="str">
        <f t="shared" si="33"/>
        <v/>
      </c>
      <c r="BZ19" s="254" t="str">
        <f t="shared" si="34"/>
        <v/>
      </c>
      <c r="CA19" s="254">
        <f t="shared" si="15"/>
        <v>0</v>
      </c>
      <c r="CB19" s="254">
        <f t="shared" si="15"/>
        <v>0</v>
      </c>
      <c r="CC19" s="254">
        <f t="shared" si="15"/>
        <v>0</v>
      </c>
      <c r="CD19" s="254">
        <f t="shared" si="15"/>
        <v>0</v>
      </c>
      <c r="CE19" s="254">
        <f t="shared" si="15"/>
        <v>0</v>
      </c>
      <c r="CF19" s="254">
        <f t="shared" si="15"/>
        <v>0</v>
      </c>
      <c r="CG19" s="254">
        <f t="shared" si="15"/>
        <v>0</v>
      </c>
      <c r="CH19" s="254">
        <f t="shared" si="15"/>
        <v>0</v>
      </c>
      <c r="CI19" s="254">
        <f t="shared" si="15"/>
        <v>0</v>
      </c>
      <c r="CJ19" s="254">
        <f t="shared" si="15"/>
        <v>0</v>
      </c>
      <c r="CK19" s="254">
        <f t="shared" si="15"/>
        <v>0</v>
      </c>
      <c r="CL19" s="254">
        <f t="shared" si="15"/>
        <v>0</v>
      </c>
      <c r="CM19" s="254">
        <f>IF($Y19&gt;0,$J19*$W19,0)</f>
        <v>0</v>
      </c>
      <c r="CN19" s="254">
        <f>IF($Y19&gt;0,$K19*$W19,0)</f>
        <v>0</v>
      </c>
      <c r="CO19" s="254">
        <f>IF($Y19&gt;0,$L19*$W19,0)</f>
        <v>0</v>
      </c>
      <c r="CP19" s="254">
        <f>IF($Y19&gt;0,$M19*$W19,0)</f>
        <v>0</v>
      </c>
      <c r="CQ19" s="254">
        <f>IF($Y19&gt;0,$N19*$W19,0)</f>
        <v>0</v>
      </c>
      <c r="CR19" s="254">
        <f>IF($Y19&gt;0,$O19*$W19,0)</f>
        <v>0</v>
      </c>
      <c r="CS19" s="254">
        <f>IF($Y19&gt;0,$P19*$W19,0)</f>
        <v>0</v>
      </c>
      <c r="CT19" s="254">
        <f>IF($Y19&gt;0,$Q19*$W19,0)</f>
        <v>0</v>
      </c>
      <c r="CU19" s="254">
        <f>IF($Y19&gt;0,$R19*$W19,0)</f>
        <v>0</v>
      </c>
      <c r="CV19" s="254">
        <f>IF($Y19&gt;0,$S19*$W19,0)</f>
        <v>0</v>
      </c>
      <c r="CW19" s="254">
        <f>IF($Y19&gt;0,$T19*$W19,0)</f>
        <v>0</v>
      </c>
      <c r="CX19" s="254">
        <f>IF($Y19&gt;0,$U19*$W19,0)</f>
        <v>0</v>
      </c>
      <c r="CY19" s="254">
        <f>IF($Z19&gt;0,$J19*$W19,0)</f>
        <v>0</v>
      </c>
      <c r="CZ19" s="254">
        <f>IF($Z19&gt;0,$K19*$W19,0)</f>
        <v>0</v>
      </c>
      <c r="DA19" s="254">
        <f>IF($Z19&gt;0,$L19*$W19,0)</f>
        <v>0</v>
      </c>
      <c r="DB19" s="254">
        <f>IF($Z19&gt;0,$M19*$W19,0)</f>
        <v>0</v>
      </c>
      <c r="DC19" s="254">
        <f>IF($Z19&gt;0,$N19*$W19,0)</f>
        <v>0</v>
      </c>
      <c r="DD19" s="254">
        <f>IF($Z19&gt;0,$O19*$W19,0)</f>
        <v>0</v>
      </c>
      <c r="DE19" s="254">
        <f>IF($Z19&gt;0,$P19*$W19,0)</f>
        <v>0</v>
      </c>
      <c r="DF19" s="254">
        <f>IF($Z19&gt;0,$Q19*$W19,0)</f>
        <v>0</v>
      </c>
      <c r="DG19" s="254">
        <f>IF($Z19&gt;0,$R19*$W19,0)</f>
        <v>0</v>
      </c>
      <c r="DH19" s="254">
        <f>IF($Z19&gt;0,$S19*$W19,0)</f>
        <v>0</v>
      </c>
      <c r="DI19" s="254">
        <f>IF($Z19&gt;0,$T19*$W19,0)</f>
        <v>0</v>
      </c>
      <c r="DJ19" s="254">
        <f>IF($Z19&gt;0,$U19*$W19,0)</f>
        <v>0</v>
      </c>
      <c r="DK19" s="254">
        <f>IF($AA19&gt;0,$J19*$W19,0)</f>
        <v>0</v>
      </c>
      <c r="DL19" s="254">
        <f>IF($AA19&gt;0,$K19*$W19,0)</f>
        <v>0</v>
      </c>
      <c r="DM19" s="254">
        <f>IF($AA19&gt;0,$L19*$W19,0)</f>
        <v>0</v>
      </c>
      <c r="DN19" s="254">
        <f>IF($AA19&gt;0,$M19*$W19,0)</f>
        <v>0</v>
      </c>
      <c r="DO19" s="254">
        <f>IF($AA19&gt;0,$N19*$W19,0)</f>
        <v>0</v>
      </c>
      <c r="DP19" s="254">
        <f>IF($AA19&gt;0,$O19*$W19,0)</f>
        <v>0</v>
      </c>
      <c r="DQ19" s="254">
        <f>IF($AA19&gt;0,$P19*$W19,0)</f>
        <v>0</v>
      </c>
      <c r="DR19" s="254">
        <f>IF($AA19&gt;0,$Q19*$W19,0)</f>
        <v>0</v>
      </c>
      <c r="DS19" s="254">
        <f>IF($AA19&gt;0,$R19*$W19,0)</f>
        <v>0</v>
      </c>
      <c r="DT19" s="254">
        <f>IF($AA19&gt;0,$S19*$W19,0)</f>
        <v>0</v>
      </c>
      <c r="DU19" s="254">
        <f>IF($AA19&gt;0,$T19*$W19,0)</f>
        <v>0</v>
      </c>
      <c r="DV19" s="254">
        <f>IF($AA19&gt;0,$U19*$W19,0)</f>
        <v>0</v>
      </c>
      <c r="DZ19" s="69" t="s">
        <v>280</v>
      </c>
      <c r="EA19" s="69">
        <v>5</v>
      </c>
      <c r="EB19" s="69" t="str">
        <f ca="1"/>
        <v/>
      </c>
    </row>
    <row r="20" spans="1:132" ht="24" customHeight="1">
      <c r="A20" s="11" t="str">
        <f ca="1">IF(AG20&lt;&gt;"OK","",CONCATENATE(TEXT('Front Page'!$F$33,"000"),TEXT('Front Page'!$F$31,"000"),"-",LEFT('Front Page'!$R$53,5),"-",LEFT(D20,1),AJ20, "-",TEXT(B20,"000")))</f>
        <v/>
      </c>
      <c r="B20" s="12" t="str">
        <f>IFERROR(IF(E20="","",MAX(B$17:B19)+1),"")</f>
        <v/>
      </c>
      <c r="C20" s="13"/>
      <c r="D20" s="29" t="str">
        <f>IF(MIN(J20:U20)=0,IF(MAX(J20:U20)=0,"None",IF(AND(MAX(J20:O20,S20:U20)=0,MIN(P20:R20)&gt;0),"Q3",IF(AND(Q20&gt;0,MAX(J20:P20,R20:U20)=0),"Aug","Monthly"))),"YR")</f>
        <v>None</v>
      </c>
      <c r="E20" s="29" t="str">
        <f t="shared" si="17"/>
        <v/>
      </c>
      <c r="F20" s="29" t="str">
        <f t="shared" si="18"/>
        <v/>
      </c>
      <c r="G20" s="363"/>
      <c r="H20" s="364"/>
      <c r="I20" s="325" t="str">
        <f>IF(OR(AND(D20="Q3",MIN(P20:R20)&lt;&gt;MAX(P20:R20)),AND(D20="YR",MIN(J20:U20)&lt;&gt;MAX(J20:U20)),D20="Monthly"),"Yes", "No")</f>
        <v>No</v>
      </c>
      <c r="J20" s="314">
        <v>0</v>
      </c>
      <c r="K20" s="312">
        <v>0</v>
      </c>
      <c r="L20" s="312">
        <v>0</v>
      </c>
      <c r="M20" s="312">
        <v>0</v>
      </c>
      <c r="N20" s="312">
        <v>0</v>
      </c>
      <c r="O20" s="312">
        <v>0</v>
      </c>
      <c r="P20" s="312">
        <v>0</v>
      </c>
      <c r="Q20" s="312">
        <v>0</v>
      </c>
      <c r="R20" s="314">
        <v>0</v>
      </c>
      <c r="S20" s="314">
        <v>0</v>
      </c>
      <c r="T20" s="314">
        <v>0</v>
      </c>
      <c r="U20" s="314">
        <v>0</v>
      </c>
      <c r="V20" s="313">
        <v>1</v>
      </c>
      <c r="W20" s="313">
        <v>1</v>
      </c>
      <c r="X20" s="312">
        <v>0</v>
      </c>
      <c r="Y20" s="312">
        <v>0</v>
      </c>
      <c r="Z20" s="312">
        <v>0</v>
      </c>
      <c r="AA20" s="312">
        <v>0</v>
      </c>
      <c r="AB20" s="317"/>
      <c r="AC20" s="15" t="str">
        <f>IF(SUM(X20:AA20)=0,"",SUM(J20:U20)*V20*SUM(X20:AA20)/1000)</f>
        <v/>
      </c>
      <c r="AD20" s="15" t="str">
        <f>IF(SUM(X20:AA20)=0,"",SUM(J20:U20)*V20*SUM(X20:AA20)/1000)</f>
        <v/>
      </c>
      <c r="AE20" s="16" t="str">
        <f>ROUND(SUM($J20:$U20),0)*V20&amp;" - "&amp;ROUND(SUM($J20:$U20)*W20,0)</f>
        <v>0 - 0</v>
      </c>
      <c r="AF20" s="20" t="str">
        <f>IF(AG20&lt;&gt;"OK","Not an offer",D20&amp;" offer for "&amp;BU20&amp;IF(BV20&lt;&gt;BU20,"-"&amp;BV20&amp;" ("," (")&amp;COUNTIF(X20:AA20,"&gt;0")&amp;" year(s)) with "&amp;IF(IF(D20="Q3",MIN(P20:R20)=MAX(P20:R20),MIN(J20:U20)=MAX(J20:U20)),"flat capacity","capacity variable by month")&amp;IF(V20&lt;&gt;W20," in blocks",", one block"))</f>
        <v>Not an offer</v>
      </c>
      <c r="AG20" s="276" t="str">
        <f t="shared" si="23"/>
        <v>Not an Offer</v>
      </c>
      <c r="AH20" s="150"/>
      <c r="AI20" s="254">
        <v>4</v>
      </c>
      <c r="AJ20" s="149" t="str">
        <f t="shared" si="24"/>
        <v>00-IRA</v>
      </c>
      <c r="AK20" s="254" t="b">
        <f t="shared" si="11"/>
        <v>0</v>
      </c>
      <c r="AL20" s="254">
        <f t="shared" si="12"/>
        <v>0</v>
      </c>
      <c r="AM20" s="254">
        <f t="shared" si="25"/>
        <v>0</v>
      </c>
      <c r="AN20" s="288">
        <f>IF($BU20&lt;&gt;$BV20,$J20&amp;$K20&amp;$L20&amp;$M20&amp;$N20&amp;$O20&amp;$P20&amp;$Q20&amp;$R20&amp;$S20&amp;$T20&amp;$U20,0)</f>
        <v>0</v>
      </c>
      <c r="AO20" s="288">
        <f>IF(AND($BU20=$BV20,BU20=AO$13),$J20&amp;$K20&amp;$L20&amp;$M20&amp;$N20&amp;$O20&amp;$P20&amp;$Q20&amp;$R20&amp;$S20&amp;$T20&amp;$U20,IFERROR(MATCH($AN20,AO$17:AO19,0),-1000))</f>
        <v>1</v>
      </c>
      <c r="AP20" s="288">
        <f>IF(AND($BU20=$BV20,BV20=AP$13),$J20&amp;$K20&amp;$L20&amp;$M20&amp;$N20&amp;$O20&amp;$P20&amp;$Q20&amp;$R20&amp;$S20&amp;$T20&amp;$U20,IFERROR(MATCH($AN20,AP$17:AP19,0),-1000))</f>
        <v>1</v>
      </c>
      <c r="AQ20" s="288">
        <f>IF(AND($BU20=$BV20,BW20=AQ$13),$J20&amp;$K20&amp;$L20&amp;$M20&amp;$N20&amp;$O20&amp;$P20&amp;$Q20&amp;$R20&amp;$S20&amp;$T20&amp;$U20,IFERROR(MATCH($AN20,AQ$17:AQ19,0),-1000))</f>
        <v>1</v>
      </c>
      <c r="AR20" s="288">
        <f>IF(AND($BU20=$BV20,BX20=AR$13),$J20&amp;$K20&amp;$L20&amp;$M20&amp;$N20&amp;$O20&amp;$P20&amp;$Q20&amp;$R20&amp;$S20&amp;$T20&amp;$U20,IFERROR(MATCH($AN20,AR$17:AR19,0),-1000))</f>
        <v>1</v>
      </c>
      <c r="AS20" s="254">
        <f t="shared" si="71"/>
        <v>0</v>
      </c>
      <c r="AT20" s="261" t="str">
        <f>IF(J20&lt;&gt;0,AT$14,"")</f>
        <v/>
      </c>
      <c r="AU20" s="254" t="str">
        <f t="shared" si="13"/>
        <v/>
      </c>
      <c r="AV20" s="254" t="str">
        <f t="shared" si="13"/>
        <v/>
      </c>
      <c r="AW20" s="254" t="str">
        <f t="shared" si="13"/>
        <v/>
      </c>
      <c r="AX20" s="254" t="str">
        <f t="shared" si="13"/>
        <v/>
      </c>
      <c r="AY20" s="254" t="str">
        <f t="shared" si="13"/>
        <v/>
      </c>
      <c r="AZ20" s="254" t="str">
        <f t="shared" si="13"/>
        <v/>
      </c>
      <c r="BA20" s="254" t="str">
        <f t="shared" si="13"/>
        <v/>
      </c>
      <c r="BB20" s="254" t="str">
        <f t="shared" si="13"/>
        <v/>
      </c>
      <c r="BC20" s="254" t="str">
        <f t="shared" si="13"/>
        <v/>
      </c>
      <c r="BD20" s="254" t="str">
        <f t="shared" si="13"/>
        <v/>
      </c>
      <c r="BE20" s="262" t="str">
        <f t="shared" si="13"/>
        <v/>
      </c>
      <c r="BF20" s="263" t="str">
        <f t="shared" si="14"/>
        <v/>
      </c>
      <c r="BG20" s="254" t="str">
        <f t="shared" si="14"/>
        <v/>
      </c>
      <c r="BH20" s="254" t="str">
        <f t="shared" si="14"/>
        <v/>
      </c>
      <c r="BI20" s="254" t="str">
        <f t="shared" si="14"/>
        <v/>
      </c>
      <c r="BJ20" s="254" t="str">
        <f t="shared" si="14"/>
        <v/>
      </c>
      <c r="BK20" s="254" t="str">
        <f t="shared" si="14"/>
        <v/>
      </c>
      <c r="BL20" s="254" t="str">
        <f t="shared" si="14"/>
        <v/>
      </c>
      <c r="BM20" s="254" t="str">
        <f t="shared" si="14"/>
        <v/>
      </c>
      <c r="BN20" s="254" t="str">
        <f t="shared" si="14"/>
        <v/>
      </c>
      <c r="BO20" s="254" t="str">
        <f t="shared" si="14"/>
        <v/>
      </c>
      <c r="BP20" s="254" t="str">
        <f t="shared" si="14"/>
        <v/>
      </c>
      <c r="BQ20" s="264" t="str">
        <f>IF(U20&lt;&gt;0,BQ$14,"")</f>
        <v/>
      </c>
      <c r="BR20" s="261" t="str">
        <f t="shared" si="30"/>
        <v/>
      </c>
      <c r="BS20" s="254" t="str">
        <f t="shared" si="31"/>
        <v/>
      </c>
      <c r="BT20" s="254" t="str">
        <f t="shared" si="31"/>
        <v/>
      </c>
      <c r="BU20" s="265" t="str">
        <f t="shared" si="31"/>
        <v/>
      </c>
      <c r="BV20" s="263" t="str">
        <f t="shared" si="32"/>
        <v/>
      </c>
      <c r="BW20" s="254" t="str">
        <f t="shared" si="32"/>
        <v/>
      </c>
      <c r="BX20" s="254" t="str">
        <f t="shared" si="32"/>
        <v/>
      </c>
      <c r="BY20" s="264" t="str">
        <f t="shared" si="33"/>
        <v/>
      </c>
      <c r="BZ20" s="254" t="str">
        <f t="shared" si="34"/>
        <v/>
      </c>
      <c r="CA20" s="254">
        <f t="shared" si="15"/>
        <v>0</v>
      </c>
      <c r="CB20" s="254">
        <f t="shared" si="15"/>
        <v>0</v>
      </c>
      <c r="CC20" s="254">
        <f t="shared" si="15"/>
        <v>0</v>
      </c>
      <c r="CD20" s="254">
        <f t="shared" si="15"/>
        <v>0</v>
      </c>
      <c r="CE20" s="254">
        <f t="shared" si="15"/>
        <v>0</v>
      </c>
      <c r="CF20" s="254">
        <f t="shared" si="15"/>
        <v>0</v>
      </c>
      <c r="CG20" s="254">
        <f t="shared" si="15"/>
        <v>0</v>
      </c>
      <c r="CH20" s="254">
        <f t="shared" si="15"/>
        <v>0</v>
      </c>
      <c r="CI20" s="254">
        <f t="shared" si="15"/>
        <v>0</v>
      </c>
      <c r="CJ20" s="254">
        <f t="shared" si="15"/>
        <v>0</v>
      </c>
      <c r="CK20" s="254">
        <f t="shared" si="15"/>
        <v>0</v>
      </c>
      <c r="CL20" s="254">
        <f t="shared" si="15"/>
        <v>0</v>
      </c>
      <c r="CM20" s="254">
        <f>IF($Y20&gt;0,$J20*$W20,0)</f>
        <v>0</v>
      </c>
      <c r="CN20" s="254">
        <f>IF($Y20&gt;0,$K20*$W20,0)</f>
        <v>0</v>
      </c>
      <c r="CO20" s="254">
        <f>IF($Y20&gt;0,$L20*$W20,0)</f>
        <v>0</v>
      </c>
      <c r="CP20" s="254">
        <f>IF($Y20&gt;0,$M20*$W20,0)</f>
        <v>0</v>
      </c>
      <c r="CQ20" s="254">
        <f>IF($Y20&gt;0,$N20*$W20,0)</f>
        <v>0</v>
      </c>
      <c r="CR20" s="254">
        <f>IF($Y20&gt;0,$O20*$W20,0)</f>
        <v>0</v>
      </c>
      <c r="CS20" s="254">
        <f>IF($Y20&gt;0,$P20*$W20,0)</f>
        <v>0</v>
      </c>
      <c r="CT20" s="254">
        <f>IF($Y20&gt;0,$Q20*$W20,0)</f>
        <v>0</v>
      </c>
      <c r="CU20" s="254">
        <f>IF($Y20&gt;0,$R20*$W20,0)</f>
        <v>0</v>
      </c>
      <c r="CV20" s="254">
        <f>IF($Y20&gt;0,$S20*$W20,0)</f>
        <v>0</v>
      </c>
      <c r="CW20" s="254">
        <f>IF($Y20&gt;0,$T20*$W20,0)</f>
        <v>0</v>
      </c>
      <c r="CX20" s="254">
        <f>IF($Y20&gt;0,$U20*$W20,0)</f>
        <v>0</v>
      </c>
      <c r="CY20" s="254">
        <f>IF($Z20&gt;0,$J20*$W20,0)</f>
        <v>0</v>
      </c>
      <c r="CZ20" s="254">
        <f>IF($Z20&gt;0,$K20*$W20,0)</f>
        <v>0</v>
      </c>
      <c r="DA20" s="254">
        <f>IF($Z20&gt;0,$L20*$W20,0)</f>
        <v>0</v>
      </c>
      <c r="DB20" s="254">
        <f>IF($Z20&gt;0,$M20*$W20,0)</f>
        <v>0</v>
      </c>
      <c r="DC20" s="254">
        <f>IF($Z20&gt;0,$N20*$W20,0)</f>
        <v>0</v>
      </c>
      <c r="DD20" s="254">
        <f>IF($Z20&gt;0,$O20*$W20,0)</f>
        <v>0</v>
      </c>
      <c r="DE20" s="254">
        <f>IF($Z20&gt;0,$P20*$W20,0)</f>
        <v>0</v>
      </c>
      <c r="DF20" s="254">
        <f>IF($Z20&gt;0,$Q20*$W20,0)</f>
        <v>0</v>
      </c>
      <c r="DG20" s="254">
        <f>IF($Z20&gt;0,$R20*$W20,0)</f>
        <v>0</v>
      </c>
      <c r="DH20" s="254">
        <f>IF($Z20&gt;0,$S20*$W20,0)</f>
        <v>0</v>
      </c>
      <c r="DI20" s="254">
        <f>IF($Z20&gt;0,$T20*$W20,0)</f>
        <v>0</v>
      </c>
      <c r="DJ20" s="254">
        <f>IF($Z20&gt;0,$U20*$W20,0)</f>
        <v>0</v>
      </c>
      <c r="DK20" s="254">
        <f>IF($AA20&gt;0,$J20*$W20,0)</f>
        <v>0</v>
      </c>
      <c r="DL20" s="254">
        <f>IF($AA20&gt;0,$K20*$W20,0)</f>
        <v>0</v>
      </c>
      <c r="DM20" s="254">
        <f>IF($AA20&gt;0,$L20*$W20,0)</f>
        <v>0</v>
      </c>
      <c r="DN20" s="254">
        <f>IF($AA20&gt;0,$M20*$W20,0)</f>
        <v>0</v>
      </c>
      <c r="DO20" s="254">
        <f>IF($AA20&gt;0,$N20*$W20,0)</f>
        <v>0</v>
      </c>
      <c r="DP20" s="254">
        <f>IF($AA20&gt;0,$O20*$W20,0)</f>
        <v>0</v>
      </c>
      <c r="DQ20" s="254">
        <f>IF($AA20&gt;0,$P20*$W20,0)</f>
        <v>0</v>
      </c>
      <c r="DR20" s="254">
        <f>IF($AA20&gt;0,$Q20*$W20,0)</f>
        <v>0</v>
      </c>
      <c r="DS20" s="254">
        <f>IF($AA20&gt;0,$R20*$W20,0)</f>
        <v>0</v>
      </c>
      <c r="DT20" s="254">
        <f>IF($AA20&gt;0,$S20*$W20,0)</f>
        <v>0</v>
      </c>
      <c r="DU20" s="254">
        <f>IF($AA20&gt;0,$T20*$W20,0)</f>
        <v>0</v>
      </c>
      <c r="DV20" s="254">
        <f>IF($AA20&gt;0,$U20*$W20,0)</f>
        <v>0</v>
      </c>
      <c r="DZ20" s="69" t="s">
        <v>281</v>
      </c>
      <c r="EA20" s="69">
        <v>6</v>
      </c>
      <c r="EB20" s="69" t="str">
        <f ca="1"/>
        <v/>
      </c>
    </row>
    <row r="21" spans="1:132" ht="24" customHeight="1">
      <c r="A21" s="11" t="str">
        <f ca="1">IF(AG21&lt;&gt;"OK","",CONCATENATE(TEXT('Front Page'!$F$33,"000"),TEXT('Front Page'!$F$31,"000"),"-",LEFT('Front Page'!$R$53,5),"-",LEFT(D21,1),AJ21, "-",TEXT(B21,"000")))</f>
        <v/>
      </c>
      <c r="B21" s="12" t="str">
        <f>IFERROR(IF(E21="","",MAX(B$17:B20)+1),"")</f>
        <v/>
      </c>
      <c r="C21" s="13"/>
      <c r="D21" s="29" t="str">
        <f>IF(MIN(J21:U21)=0,IF(MAX(J21:U21)=0,"None",IF(AND(MAX(J21:O21,S21:U21)=0,MIN(P21:R21)&gt;0),"Q3",IF(AND(Q21&gt;0,MAX(J21:P21,R21:U21)=0),"Aug","Monthly"))),"YR")</f>
        <v>None</v>
      </c>
      <c r="E21" s="29" t="str">
        <f t="shared" si="17"/>
        <v/>
      </c>
      <c r="F21" s="29" t="str">
        <f t="shared" si="18"/>
        <v/>
      </c>
      <c r="G21" s="363"/>
      <c r="H21" s="364"/>
      <c r="I21" s="325" t="str">
        <f>IF(OR(AND(D21="Q3",MIN(P21:R21)&lt;&gt;MAX(P21:R21)),AND(D21="YR",MIN(J21:U21)&lt;&gt;MAX(J21:U21)),D21="Monthly"),"Yes", "No")</f>
        <v>No</v>
      </c>
      <c r="J21" s="314">
        <v>0</v>
      </c>
      <c r="K21" s="312">
        <v>0</v>
      </c>
      <c r="L21" s="312">
        <v>0</v>
      </c>
      <c r="M21" s="312">
        <v>0</v>
      </c>
      <c r="N21" s="312">
        <v>0</v>
      </c>
      <c r="O21" s="312">
        <v>0</v>
      </c>
      <c r="P21" s="312">
        <v>0</v>
      </c>
      <c r="Q21" s="312">
        <v>0</v>
      </c>
      <c r="R21" s="314">
        <v>0</v>
      </c>
      <c r="S21" s="314">
        <v>0</v>
      </c>
      <c r="T21" s="314">
        <v>0</v>
      </c>
      <c r="U21" s="314">
        <v>0</v>
      </c>
      <c r="V21" s="313">
        <v>1</v>
      </c>
      <c r="W21" s="313">
        <v>1</v>
      </c>
      <c r="X21" s="312">
        <v>0</v>
      </c>
      <c r="Y21" s="312">
        <v>0</v>
      </c>
      <c r="Z21" s="312">
        <v>0</v>
      </c>
      <c r="AA21" s="312">
        <v>0</v>
      </c>
      <c r="AB21" s="317"/>
      <c r="AC21" s="15" t="str">
        <f>IF(SUM(X21:AA21)=0,"",SUM(J21:U21)*V21*SUM(X21:AA21)/1000)</f>
        <v/>
      </c>
      <c r="AD21" s="15" t="str">
        <f>IF(SUM(X21:AA21)=0,"",SUM(J21:U21)*V21*SUM(X21:AA21)/1000)</f>
        <v/>
      </c>
      <c r="AE21" s="16" t="str">
        <f>ROUND(SUM($J21:$U21),0)*V21&amp;" - "&amp;ROUND(SUM($J21:$U21)*W21,0)</f>
        <v>0 - 0</v>
      </c>
      <c r="AF21" s="20" t="str">
        <f>IF(AG21&lt;&gt;"OK","Not an offer",D21&amp;" offer for "&amp;BU21&amp;IF(BV21&lt;&gt;BU21,"-"&amp;BV21&amp;" ("," (")&amp;COUNTIF(X21:AA21,"&gt;0")&amp;" year(s)) with "&amp;IF(IF(D21="Q3",MIN(P21:R21)=MAX(P21:R21),MIN(J21:U21)=MAX(J21:U21)),"flat capacity","capacity variable by month")&amp;IF(V21&lt;&gt;W21," in blocks",", one block"))</f>
        <v>Not an offer</v>
      </c>
      <c r="AG21" s="276" t="str">
        <f t="shared" si="23"/>
        <v>Not an Offer</v>
      </c>
      <c r="AH21" s="150"/>
      <c r="AI21" s="254">
        <v>5</v>
      </c>
      <c r="AJ21" s="149" t="str">
        <f t="shared" si="24"/>
        <v>00-IRA</v>
      </c>
      <c r="AK21" s="254" t="b">
        <f t="shared" si="11"/>
        <v>0</v>
      </c>
      <c r="AL21" s="254">
        <f t="shared" si="12"/>
        <v>0</v>
      </c>
      <c r="AM21" s="254">
        <f t="shared" si="25"/>
        <v>0</v>
      </c>
      <c r="AN21" s="288">
        <f>IF($BU21&lt;&gt;$BV21,$J21&amp;$K21&amp;$L21&amp;$M21&amp;$N21&amp;$O21&amp;$P21&amp;$Q21&amp;$R21&amp;$S21&amp;$T21&amp;$U21,0)</f>
        <v>0</v>
      </c>
      <c r="AO21" s="288">
        <f>IF(AND($BU21=$BV21,BU21=AO$13),$J21&amp;$K21&amp;$L21&amp;$M21&amp;$N21&amp;$O21&amp;$P21&amp;$Q21&amp;$R21&amp;$S21&amp;$T21&amp;$U21,IFERROR(MATCH($AN21,AO$17:AO20,0),-1000))</f>
        <v>1</v>
      </c>
      <c r="AP21" s="288">
        <f>IF(AND($BU21=$BV21,BV21=AP$13),$J21&amp;$K21&amp;$L21&amp;$M21&amp;$N21&amp;$O21&amp;$P21&amp;$Q21&amp;$R21&amp;$S21&amp;$T21&amp;$U21,IFERROR(MATCH($AN21,AP$17:AP20,0),-1000))</f>
        <v>1</v>
      </c>
      <c r="AQ21" s="288">
        <f>IF(AND($BU21=$BV21,BW21=AQ$13),$J21&amp;$K21&amp;$L21&amp;$M21&amp;$N21&amp;$O21&amp;$P21&amp;$Q21&amp;$R21&amp;$S21&amp;$T21&amp;$U21,IFERROR(MATCH($AN21,AQ$17:AQ20,0),-1000))</f>
        <v>1</v>
      </c>
      <c r="AR21" s="288">
        <f>IF(AND($BU21=$BV21,BX21=AR$13),$J21&amp;$K21&amp;$L21&amp;$M21&amp;$N21&amp;$O21&amp;$P21&amp;$Q21&amp;$R21&amp;$S21&amp;$T21&amp;$U21,IFERROR(MATCH($AN21,AR$17:AR20,0),-1000))</f>
        <v>1</v>
      </c>
      <c r="AS21" s="254">
        <f t="shared" si="71"/>
        <v>0</v>
      </c>
      <c r="AT21" s="261" t="str">
        <f>IF(J21&lt;&gt;0,AT$14,"")</f>
        <v/>
      </c>
      <c r="AU21" s="254" t="str">
        <f t="shared" si="13"/>
        <v/>
      </c>
      <c r="AV21" s="254" t="str">
        <f t="shared" si="13"/>
        <v/>
      </c>
      <c r="AW21" s="254" t="str">
        <f t="shared" si="13"/>
        <v/>
      </c>
      <c r="AX21" s="254" t="str">
        <f t="shared" si="13"/>
        <v/>
      </c>
      <c r="AY21" s="254" t="str">
        <f t="shared" si="13"/>
        <v/>
      </c>
      <c r="AZ21" s="254" t="str">
        <f t="shared" si="13"/>
        <v/>
      </c>
      <c r="BA21" s="254" t="str">
        <f t="shared" si="13"/>
        <v/>
      </c>
      <c r="BB21" s="254" t="str">
        <f t="shared" si="13"/>
        <v/>
      </c>
      <c r="BC21" s="254" t="str">
        <f t="shared" si="13"/>
        <v/>
      </c>
      <c r="BD21" s="254" t="str">
        <f t="shared" si="13"/>
        <v/>
      </c>
      <c r="BE21" s="262" t="str">
        <f t="shared" si="13"/>
        <v/>
      </c>
      <c r="BF21" s="263" t="str">
        <f t="shared" si="14"/>
        <v/>
      </c>
      <c r="BG21" s="254" t="str">
        <f t="shared" si="14"/>
        <v/>
      </c>
      <c r="BH21" s="254" t="str">
        <f t="shared" si="14"/>
        <v/>
      </c>
      <c r="BI21" s="254" t="str">
        <f t="shared" si="14"/>
        <v/>
      </c>
      <c r="BJ21" s="254" t="str">
        <f t="shared" si="14"/>
        <v/>
      </c>
      <c r="BK21" s="254" t="str">
        <f t="shared" si="14"/>
        <v/>
      </c>
      <c r="BL21" s="254" t="str">
        <f t="shared" si="14"/>
        <v/>
      </c>
      <c r="BM21" s="254" t="str">
        <f t="shared" si="14"/>
        <v/>
      </c>
      <c r="BN21" s="254" t="str">
        <f t="shared" si="14"/>
        <v/>
      </c>
      <c r="BO21" s="254" t="str">
        <f t="shared" si="14"/>
        <v/>
      </c>
      <c r="BP21" s="254" t="str">
        <f t="shared" si="14"/>
        <v/>
      </c>
      <c r="BQ21" s="264" t="str">
        <f>IF(U21&lt;&gt;0,BQ$14,"")</f>
        <v/>
      </c>
      <c r="BR21" s="261" t="str">
        <f t="shared" si="30"/>
        <v/>
      </c>
      <c r="BS21" s="254" t="str">
        <f t="shared" si="31"/>
        <v/>
      </c>
      <c r="BT21" s="254" t="str">
        <f t="shared" si="31"/>
        <v/>
      </c>
      <c r="BU21" s="265" t="str">
        <f t="shared" si="31"/>
        <v/>
      </c>
      <c r="BV21" s="263" t="str">
        <f t="shared" si="32"/>
        <v/>
      </c>
      <c r="BW21" s="254" t="str">
        <f t="shared" si="32"/>
        <v/>
      </c>
      <c r="BX21" s="254" t="str">
        <f t="shared" si="32"/>
        <v/>
      </c>
      <c r="BY21" s="264" t="str">
        <f t="shared" si="33"/>
        <v/>
      </c>
      <c r="BZ21" s="254" t="str">
        <f t="shared" si="34"/>
        <v/>
      </c>
      <c r="CA21" s="254">
        <f t="shared" si="15"/>
        <v>0</v>
      </c>
      <c r="CB21" s="254">
        <f t="shared" si="15"/>
        <v>0</v>
      </c>
      <c r="CC21" s="254">
        <f t="shared" si="15"/>
        <v>0</v>
      </c>
      <c r="CD21" s="254">
        <f t="shared" si="15"/>
        <v>0</v>
      </c>
      <c r="CE21" s="254">
        <f t="shared" si="15"/>
        <v>0</v>
      </c>
      <c r="CF21" s="254">
        <f t="shared" si="15"/>
        <v>0</v>
      </c>
      <c r="CG21" s="254">
        <f t="shared" si="15"/>
        <v>0</v>
      </c>
      <c r="CH21" s="254">
        <f t="shared" si="15"/>
        <v>0</v>
      </c>
      <c r="CI21" s="254">
        <f t="shared" si="15"/>
        <v>0</v>
      </c>
      <c r="CJ21" s="254">
        <f t="shared" si="15"/>
        <v>0</v>
      </c>
      <c r="CK21" s="254">
        <f t="shared" si="15"/>
        <v>0</v>
      </c>
      <c r="CL21" s="254">
        <f t="shared" si="15"/>
        <v>0</v>
      </c>
      <c r="CM21" s="254">
        <f>IF($Y21&gt;0,$J21*$W21,0)</f>
        <v>0</v>
      </c>
      <c r="CN21" s="254">
        <f>IF($Y21&gt;0,$K21*$W21,0)</f>
        <v>0</v>
      </c>
      <c r="CO21" s="254">
        <f>IF($Y21&gt;0,$L21*$W21,0)</f>
        <v>0</v>
      </c>
      <c r="CP21" s="254">
        <f>IF($Y21&gt;0,$M21*$W21,0)</f>
        <v>0</v>
      </c>
      <c r="CQ21" s="254">
        <f>IF($Y21&gt;0,$N21*$W21,0)</f>
        <v>0</v>
      </c>
      <c r="CR21" s="254">
        <f>IF($Y21&gt;0,$O21*$W21,0)</f>
        <v>0</v>
      </c>
      <c r="CS21" s="254">
        <f>IF($Y21&gt;0,$P21*$W21,0)</f>
        <v>0</v>
      </c>
      <c r="CT21" s="254">
        <f>IF($Y21&gt;0,$Q21*$W21,0)</f>
        <v>0</v>
      </c>
      <c r="CU21" s="254">
        <f>IF($Y21&gt;0,$R21*$W21,0)</f>
        <v>0</v>
      </c>
      <c r="CV21" s="254">
        <f>IF($Y21&gt;0,$S21*$W21,0)</f>
        <v>0</v>
      </c>
      <c r="CW21" s="254">
        <f>IF($Y21&gt;0,$T21*$W21,0)</f>
        <v>0</v>
      </c>
      <c r="CX21" s="254">
        <f>IF($Y21&gt;0,$U21*$W21,0)</f>
        <v>0</v>
      </c>
      <c r="CY21" s="254">
        <f>IF($Z21&gt;0,$J21*$W21,0)</f>
        <v>0</v>
      </c>
      <c r="CZ21" s="254">
        <f>IF($Z21&gt;0,$K21*$W21,0)</f>
        <v>0</v>
      </c>
      <c r="DA21" s="254">
        <f>IF($Z21&gt;0,$L21*$W21,0)</f>
        <v>0</v>
      </c>
      <c r="DB21" s="254">
        <f>IF($Z21&gt;0,$M21*$W21,0)</f>
        <v>0</v>
      </c>
      <c r="DC21" s="254">
        <f>IF($Z21&gt;0,$N21*$W21,0)</f>
        <v>0</v>
      </c>
      <c r="DD21" s="254">
        <f>IF($Z21&gt;0,$O21*$W21,0)</f>
        <v>0</v>
      </c>
      <c r="DE21" s="254">
        <f>IF($Z21&gt;0,$P21*$W21,0)</f>
        <v>0</v>
      </c>
      <c r="DF21" s="254">
        <f>IF($Z21&gt;0,$Q21*$W21,0)</f>
        <v>0</v>
      </c>
      <c r="DG21" s="254">
        <f>IF($Z21&gt;0,$R21*$W21,0)</f>
        <v>0</v>
      </c>
      <c r="DH21" s="254">
        <f>IF($Z21&gt;0,$S21*$W21,0)</f>
        <v>0</v>
      </c>
      <c r="DI21" s="254">
        <f>IF($Z21&gt;0,$T21*$W21,0)</f>
        <v>0</v>
      </c>
      <c r="DJ21" s="254">
        <f>IF($Z21&gt;0,$U21*$W21,0)</f>
        <v>0</v>
      </c>
      <c r="DK21" s="254">
        <f>IF($AA21&gt;0,$J21*$W21,0)</f>
        <v>0</v>
      </c>
      <c r="DL21" s="254">
        <f>IF($AA21&gt;0,$K21*$W21,0)</f>
        <v>0</v>
      </c>
      <c r="DM21" s="254">
        <f>IF($AA21&gt;0,$L21*$W21,0)</f>
        <v>0</v>
      </c>
      <c r="DN21" s="254">
        <f>IF($AA21&gt;0,$M21*$W21,0)</f>
        <v>0</v>
      </c>
      <c r="DO21" s="254">
        <f>IF($AA21&gt;0,$N21*$W21,0)</f>
        <v>0</v>
      </c>
      <c r="DP21" s="254">
        <f>IF($AA21&gt;0,$O21*$W21,0)</f>
        <v>0</v>
      </c>
      <c r="DQ21" s="254">
        <f>IF($AA21&gt;0,$P21*$W21,0)</f>
        <v>0</v>
      </c>
      <c r="DR21" s="254">
        <f>IF($AA21&gt;0,$Q21*$W21,0)</f>
        <v>0</v>
      </c>
      <c r="DS21" s="254">
        <f>IF($AA21&gt;0,$R21*$W21,0)</f>
        <v>0</v>
      </c>
      <c r="DT21" s="254">
        <f>IF($AA21&gt;0,$S21*$W21,0)</f>
        <v>0</v>
      </c>
      <c r="DU21" s="254">
        <f>IF($AA21&gt;0,$T21*$W21,0)</f>
        <v>0</v>
      </c>
      <c r="DV21" s="254">
        <f>IF($AA21&gt;0,$U21*$W21,0)</f>
        <v>0</v>
      </c>
      <c r="DZ21" s="69" t="s">
        <v>282</v>
      </c>
      <c r="EA21" s="69">
        <v>7</v>
      </c>
      <c r="EB21" s="69" t="str">
        <f ca="1"/>
        <v/>
      </c>
    </row>
    <row r="22" spans="1:132" ht="24" customHeight="1">
      <c r="A22" s="11" t="str">
        <f ca="1">IF(AG22&lt;&gt;"OK","",CONCATENATE(TEXT('Front Page'!$F$33,"000"),TEXT('Front Page'!$F$31,"000"),"-",LEFT('Front Page'!$R$53,5),"-",LEFT(D22,1),AJ22, "-",TEXT(B22,"000")))</f>
        <v/>
      </c>
      <c r="B22" s="12" t="str">
        <f>IFERROR(IF(E22="","",MAX(B$17:B21)+1),"")</f>
        <v/>
      </c>
      <c r="C22" s="13"/>
      <c r="D22" s="29" t="str">
        <f t="shared" ref="D22:D85" si="72">IF(MIN(J22:U22)=0,IF(MAX(J22:U22)=0,"None",IF(AND(MAX(J22:O22,S22:U22)=0,MIN(P22:R22)&gt;0),"Q3",IF(AND(Q22&gt;0,MAX(J22:P22,R22:U22)=0),"Aug","Monthly"))),"YR")</f>
        <v>None</v>
      </c>
      <c r="E22" s="29" t="str">
        <f t="shared" si="17"/>
        <v/>
      </c>
      <c r="F22" s="29" t="str">
        <f t="shared" si="18"/>
        <v/>
      </c>
      <c r="G22" s="363"/>
      <c r="H22" s="364"/>
      <c r="I22" s="325" t="str">
        <f t="shared" ref="I22:I85" si="73">IF(OR(AND(D22="Q3",MIN(P22:R22)&lt;&gt;MAX(P22:R22)),AND(D22="YR",MIN(J22:U22)&lt;&gt;MAX(J22:U22)),D22="Monthly"),"Yes", "No")</f>
        <v>No</v>
      </c>
      <c r="J22" s="314">
        <v>0</v>
      </c>
      <c r="K22" s="312">
        <v>0</v>
      </c>
      <c r="L22" s="312">
        <v>0</v>
      </c>
      <c r="M22" s="312">
        <v>0</v>
      </c>
      <c r="N22" s="312">
        <v>0</v>
      </c>
      <c r="O22" s="312">
        <v>0</v>
      </c>
      <c r="P22" s="312">
        <v>0</v>
      </c>
      <c r="Q22" s="312">
        <v>0</v>
      </c>
      <c r="R22" s="312">
        <v>0</v>
      </c>
      <c r="S22" s="312">
        <v>0</v>
      </c>
      <c r="T22" s="312">
        <v>0</v>
      </c>
      <c r="U22" s="312">
        <v>0</v>
      </c>
      <c r="V22" s="313">
        <v>1</v>
      </c>
      <c r="W22" s="313">
        <v>1</v>
      </c>
      <c r="X22" s="312">
        <v>0</v>
      </c>
      <c r="Y22" s="312">
        <v>0</v>
      </c>
      <c r="Z22" s="312">
        <v>0</v>
      </c>
      <c r="AA22" s="312">
        <v>0</v>
      </c>
      <c r="AB22" s="317"/>
      <c r="AC22" s="15" t="str">
        <f t="shared" ref="AC22:AC80" si="74">IF(SUM(X22:AA22)=0,"",SUM(J22:U22)*V22*SUM(X22:AA22)/1000)</f>
        <v/>
      </c>
      <c r="AD22" s="15" t="str">
        <f t="shared" ref="AD22:AD85" si="75">IF(SUM(X22:AA22)=0,"",SUM(J22:U22)*V22*SUM(X22:AA22)/1000)</f>
        <v/>
      </c>
      <c r="AE22" s="16" t="str">
        <f t="shared" ref="AE22:AE85" si="76">ROUND(SUM($J22:$U22),0)*V22&amp;" - "&amp;ROUND(SUM($J22:$U22)*W22,0)</f>
        <v>0 - 0</v>
      </c>
      <c r="AF22" s="20" t="str">
        <f t="shared" ref="AF22:AF85" si="77">IF(AG22&lt;&gt;"OK","Not an offer",D22&amp;" offer for "&amp;BU22&amp;IF(BV22&lt;&gt;BU22,"-"&amp;BV22&amp;" ("," (")&amp;COUNTIF(X22:AA22,"&gt;0")&amp;" year(s)) with "&amp;IF(IF(D22="Q3",MIN(P22:R22)=MAX(P22:R22),MIN(J22:U22)=MAX(J22:U22)),"flat capacity","capacity variable by month")&amp;IF(V22&lt;&gt;W22," in blocks",", one block"))</f>
        <v>Not an offer</v>
      </c>
      <c r="AG22" s="276" t="str">
        <f t="shared" si="23"/>
        <v>Not an Offer</v>
      </c>
      <c r="AH22" s="150"/>
      <c r="AI22" s="254">
        <v>6</v>
      </c>
      <c r="AJ22" s="149" t="str">
        <f t="shared" si="24"/>
        <v>00-IRA</v>
      </c>
      <c r="AK22" s="254" t="b">
        <f t="shared" si="11"/>
        <v>0</v>
      </c>
      <c r="AL22" s="254">
        <f t="shared" si="12"/>
        <v>0</v>
      </c>
      <c r="AM22" s="254">
        <f t="shared" si="25"/>
        <v>0</v>
      </c>
      <c r="AN22" s="288">
        <f t="shared" ref="AN22:AN85" si="78">IF($BU22&lt;&gt;$BV22,$J22&amp;$K22&amp;$L22&amp;$M22&amp;$N22&amp;$O22&amp;$P22&amp;$Q22&amp;$R22&amp;$S22&amp;$T22&amp;$U22,0)</f>
        <v>0</v>
      </c>
      <c r="AO22" s="288">
        <f>IF(AND($BU22=$BV22,BU22=AO$13),$J22&amp;$K22&amp;$L22&amp;$M22&amp;$N22&amp;$O22&amp;$P22&amp;$Q22&amp;$R22&amp;$S22&amp;$T22&amp;$U22,IFERROR(MATCH($AN22,AO$17:AO21,0),-1000))</f>
        <v>1</v>
      </c>
      <c r="AP22" s="288">
        <f>IF(AND($BU22=$BV22,BV22=AP$13),$J22&amp;$K22&amp;$L22&amp;$M22&amp;$N22&amp;$O22&amp;$P22&amp;$Q22&amp;$R22&amp;$S22&amp;$T22&amp;$U22,IFERROR(MATCH($AN22,AP$17:AP21,0),-1000))</f>
        <v>1</v>
      </c>
      <c r="AQ22" s="288">
        <f>IF(AND($BU22=$BV22,BW22=AQ$13),$J22&amp;$K22&amp;$L22&amp;$M22&amp;$N22&amp;$O22&amp;$P22&amp;$Q22&amp;$R22&amp;$S22&amp;$T22&amp;$U22,IFERROR(MATCH($AN22,AQ$17:AQ21,0),-1000))</f>
        <v>1</v>
      </c>
      <c r="AR22" s="288">
        <f>IF(AND($BU22=$BV22,BX22=AR$13),$J22&amp;$K22&amp;$L22&amp;$M22&amp;$N22&amp;$O22&amp;$P22&amp;$Q22&amp;$R22&amp;$S22&amp;$T22&amp;$U22,IFERROR(MATCH($AN22,AR$17:AR21,0),-1000))</f>
        <v>1</v>
      </c>
      <c r="AS22" s="254">
        <f t="shared" si="71"/>
        <v>0</v>
      </c>
      <c r="AT22" s="261" t="str">
        <f t="shared" ref="AT22:AT85" si="79">IF(J22&lt;&gt;0,AT$14,"")</f>
        <v/>
      </c>
      <c r="AU22" s="254" t="str">
        <f t="shared" si="13"/>
        <v/>
      </c>
      <c r="AV22" s="254" t="str">
        <f t="shared" si="13"/>
        <v/>
      </c>
      <c r="AW22" s="254" t="str">
        <f t="shared" si="13"/>
        <v/>
      </c>
      <c r="AX22" s="254" t="str">
        <f t="shared" si="13"/>
        <v/>
      </c>
      <c r="AY22" s="254" t="str">
        <f t="shared" si="13"/>
        <v/>
      </c>
      <c r="AZ22" s="254" t="str">
        <f t="shared" si="13"/>
        <v/>
      </c>
      <c r="BA22" s="254" t="str">
        <f t="shared" si="13"/>
        <v/>
      </c>
      <c r="BB22" s="254" t="str">
        <f t="shared" si="13"/>
        <v/>
      </c>
      <c r="BC22" s="254" t="str">
        <f t="shared" si="13"/>
        <v/>
      </c>
      <c r="BD22" s="254" t="str">
        <f t="shared" si="13"/>
        <v/>
      </c>
      <c r="BE22" s="262" t="str">
        <f t="shared" si="13"/>
        <v/>
      </c>
      <c r="BF22" s="263" t="str">
        <f t="shared" si="14"/>
        <v/>
      </c>
      <c r="BG22" s="254" t="str">
        <f t="shared" si="14"/>
        <v/>
      </c>
      <c r="BH22" s="254" t="str">
        <f t="shared" si="14"/>
        <v/>
      </c>
      <c r="BI22" s="254" t="str">
        <f t="shared" si="14"/>
        <v/>
      </c>
      <c r="BJ22" s="254" t="str">
        <f t="shared" si="14"/>
        <v/>
      </c>
      <c r="BK22" s="254" t="str">
        <f t="shared" si="14"/>
        <v/>
      </c>
      <c r="BL22" s="254" t="str">
        <f t="shared" si="14"/>
        <v/>
      </c>
      <c r="BM22" s="254" t="str">
        <f t="shared" si="14"/>
        <v/>
      </c>
      <c r="BN22" s="254" t="str">
        <f t="shared" si="14"/>
        <v/>
      </c>
      <c r="BO22" s="254" t="str">
        <f t="shared" si="14"/>
        <v/>
      </c>
      <c r="BP22" s="254" t="str">
        <f t="shared" si="14"/>
        <v/>
      </c>
      <c r="BQ22" s="264" t="str">
        <f t="shared" ref="BQ22:BQ85" si="80">IF(U22&lt;&gt;0,BQ$14,"")</f>
        <v/>
      </c>
      <c r="BR22" s="261" t="str">
        <f t="shared" si="30"/>
        <v/>
      </c>
      <c r="BS22" s="254" t="str">
        <f t="shared" si="31"/>
        <v/>
      </c>
      <c r="BT22" s="254" t="str">
        <f t="shared" si="31"/>
        <v/>
      </c>
      <c r="BU22" s="265" t="str">
        <f t="shared" si="31"/>
        <v/>
      </c>
      <c r="BV22" s="263" t="str">
        <f t="shared" si="32"/>
        <v/>
      </c>
      <c r="BW22" s="254" t="str">
        <f t="shared" si="32"/>
        <v/>
      </c>
      <c r="BX22" s="254" t="str">
        <f t="shared" si="32"/>
        <v/>
      </c>
      <c r="BY22" s="264" t="str">
        <f t="shared" si="33"/>
        <v/>
      </c>
      <c r="BZ22" s="254" t="str">
        <f t="shared" si="34"/>
        <v/>
      </c>
      <c r="CA22" s="254">
        <f t="shared" si="15"/>
        <v>0</v>
      </c>
      <c r="CB22" s="254">
        <f t="shared" si="15"/>
        <v>0</v>
      </c>
      <c r="CC22" s="254">
        <f t="shared" si="15"/>
        <v>0</v>
      </c>
      <c r="CD22" s="254">
        <f t="shared" si="15"/>
        <v>0</v>
      </c>
      <c r="CE22" s="254">
        <f t="shared" si="15"/>
        <v>0</v>
      </c>
      <c r="CF22" s="254">
        <f t="shared" si="15"/>
        <v>0</v>
      </c>
      <c r="CG22" s="254">
        <f t="shared" si="15"/>
        <v>0</v>
      </c>
      <c r="CH22" s="254">
        <f t="shared" si="15"/>
        <v>0</v>
      </c>
      <c r="CI22" s="254">
        <f t="shared" si="15"/>
        <v>0</v>
      </c>
      <c r="CJ22" s="254">
        <f t="shared" si="15"/>
        <v>0</v>
      </c>
      <c r="CK22" s="254">
        <f t="shared" si="15"/>
        <v>0</v>
      </c>
      <c r="CL22" s="254">
        <f t="shared" si="15"/>
        <v>0</v>
      </c>
      <c r="CM22" s="254">
        <f t="shared" ref="CM22:CM85" si="81">IF($Y22&gt;0,$J22*$W22,0)</f>
        <v>0</v>
      </c>
      <c r="CN22" s="254">
        <f t="shared" ref="CN22:CN85" si="82">IF($Y22&gt;0,$K22*$W22,0)</f>
        <v>0</v>
      </c>
      <c r="CO22" s="254">
        <f t="shared" ref="CO22:CO85" si="83">IF($Y22&gt;0,$L22*$W22,0)</f>
        <v>0</v>
      </c>
      <c r="CP22" s="254">
        <f t="shared" ref="CP22:CP85" si="84">IF($Y22&gt;0,$M22*$W22,0)</f>
        <v>0</v>
      </c>
      <c r="CQ22" s="254">
        <f t="shared" ref="CQ22:CQ85" si="85">IF($Y22&gt;0,$N22*$W22,0)</f>
        <v>0</v>
      </c>
      <c r="CR22" s="254">
        <f t="shared" ref="CR22:CR85" si="86">IF($Y22&gt;0,$O22*$W22,0)</f>
        <v>0</v>
      </c>
      <c r="CS22" s="254">
        <f t="shared" ref="CS22:CS85" si="87">IF($Y22&gt;0,$P22*$W22,0)</f>
        <v>0</v>
      </c>
      <c r="CT22" s="254">
        <f t="shared" ref="CT22:CT85" si="88">IF($Y22&gt;0,$Q22*$W22,0)</f>
        <v>0</v>
      </c>
      <c r="CU22" s="254">
        <f t="shared" ref="CU22:CU85" si="89">IF($Y22&gt;0,$R22*$W22,0)</f>
        <v>0</v>
      </c>
      <c r="CV22" s="254">
        <f t="shared" ref="CV22:CV85" si="90">IF($Y22&gt;0,$S22*$W22,0)</f>
        <v>0</v>
      </c>
      <c r="CW22" s="254">
        <f t="shared" ref="CW22:CW85" si="91">IF($Y22&gt;0,$T22*$W22,0)</f>
        <v>0</v>
      </c>
      <c r="CX22" s="254">
        <f t="shared" ref="CX22:CX85" si="92">IF($Y22&gt;0,$U22*$W22,0)</f>
        <v>0</v>
      </c>
      <c r="CY22" s="254">
        <f t="shared" ref="CY22:CY85" si="93">IF($Z22&gt;0,$J22*$W22,0)</f>
        <v>0</v>
      </c>
      <c r="CZ22" s="254">
        <f t="shared" ref="CZ22:CZ85" si="94">IF($Z22&gt;0,$K22*$W22,0)</f>
        <v>0</v>
      </c>
      <c r="DA22" s="254">
        <f t="shared" ref="DA22:DA85" si="95">IF($Z22&gt;0,$L22*$W22,0)</f>
        <v>0</v>
      </c>
      <c r="DB22" s="254">
        <f t="shared" ref="DB22:DB85" si="96">IF($Z22&gt;0,$M22*$W22,0)</f>
        <v>0</v>
      </c>
      <c r="DC22" s="254">
        <f t="shared" ref="DC22:DC85" si="97">IF($Z22&gt;0,$N22*$W22,0)</f>
        <v>0</v>
      </c>
      <c r="DD22" s="254">
        <f t="shared" ref="DD22:DD85" si="98">IF($Z22&gt;0,$O22*$W22,0)</f>
        <v>0</v>
      </c>
      <c r="DE22" s="254">
        <f t="shared" ref="DE22:DE85" si="99">IF($Z22&gt;0,$P22*$W22,0)</f>
        <v>0</v>
      </c>
      <c r="DF22" s="254">
        <f t="shared" ref="DF22:DF85" si="100">IF($Z22&gt;0,$Q22*$W22,0)</f>
        <v>0</v>
      </c>
      <c r="DG22" s="254">
        <f t="shared" ref="DG22:DG85" si="101">IF($Z22&gt;0,$R22*$W22,0)</f>
        <v>0</v>
      </c>
      <c r="DH22" s="254">
        <f t="shared" ref="DH22:DH85" si="102">IF($Z22&gt;0,$S22*$W22,0)</f>
        <v>0</v>
      </c>
      <c r="DI22" s="254">
        <f t="shared" ref="DI22:DI85" si="103">IF($Z22&gt;0,$T22*$W22,0)</f>
        <v>0</v>
      </c>
      <c r="DJ22" s="254">
        <f t="shared" ref="DJ22:DJ85" si="104">IF($Z22&gt;0,$U22*$W22,0)</f>
        <v>0</v>
      </c>
      <c r="DK22" s="254">
        <f t="shared" ref="DK22:DK85" si="105">IF($AA22&gt;0,$J22*$W22,0)</f>
        <v>0</v>
      </c>
      <c r="DL22" s="254">
        <f t="shared" ref="DL22:DL85" si="106">IF($AA22&gt;0,$K22*$W22,0)</f>
        <v>0</v>
      </c>
      <c r="DM22" s="254">
        <f t="shared" ref="DM22:DM85" si="107">IF($AA22&gt;0,$L22*$W22,0)</f>
        <v>0</v>
      </c>
      <c r="DN22" s="254">
        <f t="shared" ref="DN22:DN85" si="108">IF($AA22&gt;0,$M22*$W22,0)</f>
        <v>0</v>
      </c>
      <c r="DO22" s="254">
        <f t="shared" ref="DO22:DO85" si="109">IF($AA22&gt;0,$N22*$W22,0)</f>
        <v>0</v>
      </c>
      <c r="DP22" s="254">
        <f t="shared" ref="DP22:DP85" si="110">IF($AA22&gt;0,$O22*$W22,0)</f>
        <v>0</v>
      </c>
      <c r="DQ22" s="254">
        <f t="shared" ref="DQ22:DQ85" si="111">IF($AA22&gt;0,$P22*$W22,0)</f>
        <v>0</v>
      </c>
      <c r="DR22" s="254">
        <f t="shared" ref="DR22:DR85" si="112">IF($AA22&gt;0,$Q22*$W22,0)</f>
        <v>0</v>
      </c>
      <c r="DS22" s="254">
        <f t="shared" ref="DS22:DS85" si="113">IF($AA22&gt;0,$R22*$W22,0)</f>
        <v>0</v>
      </c>
      <c r="DT22" s="254">
        <f t="shared" ref="DT22:DT85" si="114">IF($AA22&gt;0,$S22*$W22,0)</f>
        <v>0</v>
      </c>
      <c r="DU22" s="254">
        <f t="shared" ref="DU22:DU85" si="115">IF($AA22&gt;0,$T22*$W22,0)</f>
        <v>0</v>
      </c>
      <c r="DV22" s="254">
        <f t="shared" ref="DV22:DV85" si="116">IF($AA22&gt;0,$U22*$W22,0)</f>
        <v>0</v>
      </c>
      <c r="DZ22" s="69" t="s">
        <v>283</v>
      </c>
      <c r="EA22" s="69">
        <v>8</v>
      </c>
      <c r="EB22" s="69" t="str">
        <f ca="1"/>
        <v/>
      </c>
    </row>
    <row r="23" spans="1:132" ht="24" customHeight="1">
      <c r="A23" s="11" t="str">
        <f ca="1">IF(AG23&lt;&gt;"OK","",CONCATENATE(TEXT('Front Page'!$F$33,"000"),TEXT('Front Page'!$F$31,"000"),"-",LEFT('Front Page'!$R$53,5),"-",LEFT(D23,1),AJ23, "-",TEXT(B23,"000")))</f>
        <v/>
      </c>
      <c r="B23" s="12" t="str">
        <f>IFERROR(IF(E23="","",MAX(B$17:B22)+1),"")</f>
        <v/>
      </c>
      <c r="C23" s="13"/>
      <c r="D23" s="29" t="str">
        <f t="shared" si="72"/>
        <v>None</v>
      </c>
      <c r="E23" s="29" t="str">
        <f t="shared" si="17"/>
        <v/>
      </c>
      <c r="F23" s="29" t="str">
        <f t="shared" si="18"/>
        <v/>
      </c>
      <c r="G23" s="363"/>
      <c r="H23" s="364"/>
      <c r="I23" s="325" t="str">
        <f t="shared" si="73"/>
        <v>No</v>
      </c>
      <c r="J23" s="314">
        <v>0</v>
      </c>
      <c r="K23" s="312">
        <v>0</v>
      </c>
      <c r="L23" s="312">
        <v>0</v>
      </c>
      <c r="M23" s="312">
        <v>0</v>
      </c>
      <c r="N23" s="312">
        <v>0</v>
      </c>
      <c r="O23" s="312">
        <v>0</v>
      </c>
      <c r="P23" s="312">
        <v>0</v>
      </c>
      <c r="Q23" s="312">
        <v>0</v>
      </c>
      <c r="R23" s="312">
        <v>0</v>
      </c>
      <c r="S23" s="312">
        <v>0</v>
      </c>
      <c r="T23" s="312">
        <v>0</v>
      </c>
      <c r="U23" s="312">
        <v>0</v>
      </c>
      <c r="V23" s="313">
        <v>1</v>
      </c>
      <c r="W23" s="313">
        <v>1</v>
      </c>
      <c r="X23" s="312">
        <v>0</v>
      </c>
      <c r="Y23" s="312">
        <v>0</v>
      </c>
      <c r="Z23" s="312">
        <v>0</v>
      </c>
      <c r="AA23" s="14">
        <v>0</v>
      </c>
      <c r="AB23" s="317"/>
      <c r="AC23" s="15" t="str">
        <f t="shared" si="74"/>
        <v/>
      </c>
      <c r="AD23" s="15" t="str">
        <f t="shared" si="75"/>
        <v/>
      </c>
      <c r="AE23" s="16" t="str">
        <f t="shared" si="76"/>
        <v>0 - 0</v>
      </c>
      <c r="AF23" s="20" t="str">
        <f t="shared" si="77"/>
        <v>Not an offer</v>
      </c>
      <c r="AG23" s="276" t="str">
        <f t="shared" si="23"/>
        <v>Not an Offer</v>
      </c>
      <c r="AH23" s="150"/>
      <c r="AI23" s="254">
        <v>7</v>
      </c>
      <c r="AJ23" s="149" t="str">
        <f t="shared" si="24"/>
        <v>00-IRA</v>
      </c>
      <c r="AK23" s="254" t="b">
        <f t="shared" si="11"/>
        <v>0</v>
      </c>
      <c r="AL23" s="254">
        <f t="shared" si="12"/>
        <v>0</v>
      </c>
      <c r="AM23" s="254">
        <f t="shared" si="25"/>
        <v>0</v>
      </c>
      <c r="AN23" s="288">
        <f t="shared" si="78"/>
        <v>0</v>
      </c>
      <c r="AO23" s="288">
        <f>IF(AND($BU23=$BV23,BU23=AO$13),$J23&amp;$K23&amp;$L23&amp;$M23&amp;$N23&amp;$O23&amp;$P23&amp;$Q23&amp;$R23&amp;$S23&amp;$T23&amp;$U23,IFERROR(MATCH($AN23,AO$17:AO22,0),-1000))</f>
        <v>1</v>
      </c>
      <c r="AP23" s="288">
        <f>IF(AND($BU23=$BV23,BV23=AP$13),$J23&amp;$K23&amp;$L23&amp;$M23&amp;$N23&amp;$O23&amp;$P23&amp;$Q23&amp;$R23&amp;$S23&amp;$T23&amp;$U23,IFERROR(MATCH($AN23,AP$17:AP22,0),-1000))</f>
        <v>1</v>
      </c>
      <c r="AQ23" s="288">
        <f>IF(AND($BU23=$BV23,BW23=AQ$13),$J23&amp;$K23&amp;$L23&amp;$M23&amp;$N23&amp;$O23&amp;$P23&amp;$Q23&amp;$R23&amp;$S23&amp;$T23&amp;$U23,IFERROR(MATCH($AN23,AQ$17:AQ22,0),-1000))</f>
        <v>1</v>
      </c>
      <c r="AR23" s="288">
        <f>IF(AND($BU23=$BV23,BX23=AR$13),$J23&amp;$K23&amp;$L23&amp;$M23&amp;$N23&amp;$O23&amp;$P23&amp;$Q23&amp;$R23&amp;$S23&amp;$T23&amp;$U23,IFERROR(MATCH($AN23,AR$17:AR22,0),-1000))</f>
        <v>1</v>
      </c>
      <c r="AS23" s="254">
        <f t="shared" si="71"/>
        <v>0</v>
      </c>
      <c r="AT23" s="261" t="str">
        <f t="shared" si="79"/>
        <v/>
      </c>
      <c r="AU23" s="254" t="str">
        <f t="shared" si="13"/>
        <v/>
      </c>
      <c r="AV23" s="254" t="str">
        <f t="shared" si="13"/>
        <v/>
      </c>
      <c r="AW23" s="254" t="str">
        <f t="shared" si="13"/>
        <v/>
      </c>
      <c r="AX23" s="254" t="str">
        <f t="shared" si="13"/>
        <v/>
      </c>
      <c r="AY23" s="254" t="str">
        <f t="shared" si="13"/>
        <v/>
      </c>
      <c r="AZ23" s="254" t="str">
        <f t="shared" si="13"/>
        <v/>
      </c>
      <c r="BA23" s="254" t="str">
        <f t="shared" si="13"/>
        <v/>
      </c>
      <c r="BB23" s="254" t="str">
        <f t="shared" si="13"/>
        <v/>
      </c>
      <c r="BC23" s="254" t="str">
        <f t="shared" si="13"/>
        <v/>
      </c>
      <c r="BD23" s="254" t="str">
        <f t="shared" si="13"/>
        <v/>
      </c>
      <c r="BE23" s="262" t="str">
        <f t="shared" si="13"/>
        <v/>
      </c>
      <c r="BF23" s="263" t="str">
        <f t="shared" si="14"/>
        <v/>
      </c>
      <c r="BG23" s="254" t="str">
        <f t="shared" si="14"/>
        <v/>
      </c>
      <c r="BH23" s="254" t="str">
        <f t="shared" si="14"/>
        <v/>
      </c>
      <c r="BI23" s="254" t="str">
        <f t="shared" si="14"/>
        <v/>
      </c>
      <c r="BJ23" s="254" t="str">
        <f t="shared" si="14"/>
        <v/>
      </c>
      <c r="BK23" s="254" t="str">
        <f t="shared" si="14"/>
        <v/>
      </c>
      <c r="BL23" s="254" t="str">
        <f t="shared" si="14"/>
        <v/>
      </c>
      <c r="BM23" s="254" t="str">
        <f t="shared" si="14"/>
        <v/>
      </c>
      <c r="BN23" s="254" t="str">
        <f t="shared" si="14"/>
        <v/>
      </c>
      <c r="BO23" s="254" t="str">
        <f t="shared" si="14"/>
        <v/>
      </c>
      <c r="BP23" s="254" t="str">
        <f t="shared" si="14"/>
        <v/>
      </c>
      <c r="BQ23" s="264" t="str">
        <f t="shared" si="80"/>
        <v/>
      </c>
      <c r="BR23" s="261" t="str">
        <f t="shared" si="30"/>
        <v/>
      </c>
      <c r="BS23" s="254" t="str">
        <f t="shared" si="31"/>
        <v/>
      </c>
      <c r="BT23" s="254" t="str">
        <f t="shared" si="31"/>
        <v/>
      </c>
      <c r="BU23" s="265" t="str">
        <f t="shared" si="31"/>
        <v/>
      </c>
      <c r="BV23" s="263" t="str">
        <f t="shared" si="32"/>
        <v/>
      </c>
      <c r="BW23" s="254" t="str">
        <f t="shared" si="32"/>
        <v/>
      </c>
      <c r="BX23" s="254" t="str">
        <f t="shared" si="32"/>
        <v/>
      </c>
      <c r="BY23" s="264" t="str">
        <f t="shared" si="33"/>
        <v/>
      </c>
      <c r="BZ23" s="254" t="str">
        <f t="shared" si="34"/>
        <v/>
      </c>
      <c r="CA23" s="254">
        <f t="shared" si="15"/>
        <v>0</v>
      </c>
      <c r="CB23" s="254">
        <f t="shared" si="15"/>
        <v>0</v>
      </c>
      <c r="CC23" s="254">
        <f t="shared" si="15"/>
        <v>0</v>
      </c>
      <c r="CD23" s="254">
        <f t="shared" si="15"/>
        <v>0</v>
      </c>
      <c r="CE23" s="254">
        <f t="shared" si="15"/>
        <v>0</v>
      </c>
      <c r="CF23" s="254">
        <f t="shared" si="15"/>
        <v>0</v>
      </c>
      <c r="CG23" s="254">
        <f t="shared" si="15"/>
        <v>0</v>
      </c>
      <c r="CH23" s="254">
        <f t="shared" si="15"/>
        <v>0</v>
      </c>
      <c r="CI23" s="254">
        <f t="shared" si="15"/>
        <v>0</v>
      </c>
      <c r="CJ23" s="254">
        <f t="shared" si="15"/>
        <v>0</v>
      </c>
      <c r="CK23" s="254">
        <f t="shared" si="15"/>
        <v>0</v>
      </c>
      <c r="CL23" s="254">
        <f t="shared" si="15"/>
        <v>0</v>
      </c>
      <c r="CM23" s="254">
        <f t="shared" si="81"/>
        <v>0</v>
      </c>
      <c r="CN23" s="254">
        <f t="shared" si="82"/>
        <v>0</v>
      </c>
      <c r="CO23" s="254">
        <f t="shared" si="83"/>
        <v>0</v>
      </c>
      <c r="CP23" s="254">
        <f t="shared" si="84"/>
        <v>0</v>
      </c>
      <c r="CQ23" s="254">
        <f t="shared" si="85"/>
        <v>0</v>
      </c>
      <c r="CR23" s="254">
        <f t="shared" si="86"/>
        <v>0</v>
      </c>
      <c r="CS23" s="254">
        <f t="shared" si="87"/>
        <v>0</v>
      </c>
      <c r="CT23" s="254">
        <f t="shared" si="88"/>
        <v>0</v>
      </c>
      <c r="CU23" s="254">
        <f t="shared" si="89"/>
        <v>0</v>
      </c>
      <c r="CV23" s="254">
        <f t="shared" si="90"/>
        <v>0</v>
      </c>
      <c r="CW23" s="254">
        <f t="shared" si="91"/>
        <v>0</v>
      </c>
      <c r="CX23" s="254">
        <f t="shared" si="92"/>
        <v>0</v>
      </c>
      <c r="CY23" s="254">
        <f t="shared" si="93"/>
        <v>0</v>
      </c>
      <c r="CZ23" s="254">
        <f t="shared" si="94"/>
        <v>0</v>
      </c>
      <c r="DA23" s="254">
        <f t="shared" si="95"/>
        <v>0</v>
      </c>
      <c r="DB23" s="254">
        <f t="shared" si="96"/>
        <v>0</v>
      </c>
      <c r="DC23" s="254">
        <f t="shared" si="97"/>
        <v>0</v>
      </c>
      <c r="DD23" s="254">
        <f t="shared" si="98"/>
        <v>0</v>
      </c>
      <c r="DE23" s="254">
        <f t="shared" si="99"/>
        <v>0</v>
      </c>
      <c r="DF23" s="254">
        <f t="shared" si="100"/>
        <v>0</v>
      </c>
      <c r="DG23" s="254">
        <f t="shared" si="101"/>
        <v>0</v>
      </c>
      <c r="DH23" s="254">
        <f t="shared" si="102"/>
        <v>0</v>
      </c>
      <c r="DI23" s="254">
        <f t="shared" si="103"/>
        <v>0</v>
      </c>
      <c r="DJ23" s="254">
        <f t="shared" si="104"/>
        <v>0</v>
      </c>
      <c r="DK23" s="254">
        <f t="shared" si="105"/>
        <v>0</v>
      </c>
      <c r="DL23" s="254">
        <f t="shared" si="106"/>
        <v>0</v>
      </c>
      <c r="DM23" s="254">
        <f t="shared" si="107"/>
        <v>0</v>
      </c>
      <c r="DN23" s="254">
        <f t="shared" si="108"/>
        <v>0</v>
      </c>
      <c r="DO23" s="254">
        <f t="shared" si="109"/>
        <v>0</v>
      </c>
      <c r="DP23" s="254">
        <f t="shared" si="110"/>
        <v>0</v>
      </c>
      <c r="DQ23" s="254">
        <f t="shared" si="111"/>
        <v>0</v>
      </c>
      <c r="DR23" s="254">
        <f t="shared" si="112"/>
        <v>0</v>
      </c>
      <c r="DS23" s="254">
        <f t="shared" si="113"/>
        <v>0</v>
      </c>
      <c r="DT23" s="254">
        <f t="shared" si="114"/>
        <v>0</v>
      </c>
      <c r="DU23" s="254">
        <f t="shared" si="115"/>
        <v>0</v>
      </c>
      <c r="DV23" s="254">
        <f t="shared" si="116"/>
        <v>0</v>
      </c>
      <c r="DZ23" s="69" t="s">
        <v>284</v>
      </c>
      <c r="EA23" s="69">
        <v>9</v>
      </c>
      <c r="EB23" s="69" t="str">
        <f ca="1"/>
        <v/>
      </c>
    </row>
    <row r="24" spans="1:132" ht="24" customHeight="1">
      <c r="A24" s="11" t="str">
        <f ca="1">IF(AG24&lt;&gt;"OK","",CONCATENATE(TEXT('Front Page'!$F$33,"000"),TEXT('Front Page'!$F$31,"000"),"-",LEFT('Front Page'!$R$53,5),"-",LEFT(D24,1),AJ24, "-",TEXT(B24,"000")))</f>
        <v/>
      </c>
      <c r="B24" s="12" t="str">
        <f>IFERROR(IF(E24="","",MAX(B$17:B23)+1),"")</f>
        <v/>
      </c>
      <c r="C24" s="13"/>
      <c r="D24" s="29" t="str">
        <f t="shared" si="72"/>
        <v>None</v>
      </c>
      <c r="E24" s="29" t="str">
        <f t="shared" si="17"/>
        <v/>
      </c>
      <c r="F24" s="29" t="str">
        <f t="shared" si="18"/>
        <v/>
      </c>
      <c r="G24" s="363"/>
      <c r="H24" s="364"/>
      <c r="I24" s="325" t="str">
        <f t="shared" si="73"/>
        <v>No</v>
      </c>
      <c r="J24" s="314">
        <v>0</v>
      </c>
      <c r="K24" s="312">
        <v>0</v>
      </c>
      <c r="L24" s="312">
        <v>0</v>
      </c>
      <c r="M24" s="312">
        <v>0</v>
      </c>
      <c r="N24" s="312">
        <v>0</v>
      </c>
      <c r="O24" s="312">
        <v>0</v>
      </c>
      <c r="P24" s="312">
        <v>0</v>
      </c>
      <c r="Q24" s="312">
        <v>0</v>
      </c>
      <c r="R24" s="312">
        <v>0</v>
      </c>
      <c r="S24" s="312">
        <v>0</v>
      </c>
      <c r="T24" s="312">
        <v>0</v>
      </c>
      <c r="U24" s="312">
        <v>0</v>
      </c>
      <c r="V24" s="313">
        <v>1</v>
      </c>
      <c r="W24" s="313">
        <v>1</v>
      </c>
      <c r="X24" s="312">
        <v>0</v>
      </c>
      <c r="Y24" s="312">
        <v>0</v>
      </c>
      <c r="Z24" s="312">
        <v>0</v>
      </c>
      <c r="AA24" s="14">
        <v>0</v>
      </c>
      <c r="AB24" s="317"/>
      <c r="AC24" s="15" t="str">
        <f t="shared" si="74"/>
        <v/>
      </c>
      <c r="AD24" s="15" t="str">
        <f t="shared" si="75"/>
        <v/>
      </c>
      <c r="AE24" s="16" t="str">
        <f t="shared" si="76"/>
        <v>0 - 0</v>
      </c>
      <c r="AF24" s="20" t="str">
        <f t="shared" si="77"/>
        <v>Not an offer</v>
      </c>
      <c r="AG24" s="276" t="str">
        <f t="shared" si="23"/>
        <v>Not an Offer</v>
      </c>
      <c r="AH24" s="150"/>
      <c r="AI24" s="254">
        <v>8</v>
      </c>
      <c r="AJ24" s="149" t="str">
        <f t="shared" si="24"/>
        <v>00-IRA</v>
      </c>
      <c r="AK24" s="254" t="b">
        <f t="shared" si="11"/>
        <v>0</v>
      </c>
      <c r="AL24" s="254">
        <f t="shared" si="12"/>
        <v>0</v>
      </c>
      <c r="AM24" s="254">
        <f t="shared" si="25"/>
        <v>0</v>
      </c>
      <c r="AN24" s="288">
        <f t="shared" si="78"/>
        <v>0</v>
      </c>
      <c r="AO24" s="288">
        <f>IF(AND($BU24=$BV24,BU24=AO$13),$J24&amp;$K24&amp;$L24&amp;$M24&amp;$N24&amp;$O24&amp;$P24&amp;$Q24&amp;$R24&amp;$S24&amp;$T24&amp;$U24,IFERROR(MATCH($AN24,AO$17:AO23,0),-1000))</f>
        <v>1</v>
      </c>
      <c r="AP24" s="288">
        <f>IF(AND($BU24=$BV24,BV24=AP$13),$J24&amp;$K24&amp;$L24&amp;$M24&amp;$N24&amp;$O24&amp;$P24&amp;$Q24&amp;$R24&amp;$S24&amp;$T24&amp;$U24,IFERROR(MATCH($AN24,AP$17:AP23,0),-1000))</f>
        <v>1</v>
      </c>
      <c r="AQ24" s="288">
        <f>IF(AND($BU24=$BV24,BW24=AQ$13),$J24&amp;$K24&amp;$L24&amp;$M24&amp;$N24&amp;$O24&amp;$P24&amp;$Q24&amp;$R24&amp;$S24&amp;$T24&amp;$U24,IFERROR(MATCH($AN24,AQ$17:AQ23,0),-1000))</f>
        <v>1</v>
      </c>
      <c r="AR24" s="288">
        <f>IF(AND($BU24=$BV24,BX24=AR$13),$J24&amp;$K24&amp;$L24&amp;$M24&amp;$N24&amp;$O24&amp;$P24&amp;$Q24&amp;$R24&amp;$S24&amp;$T24&amp;$U24,IFERROR(MATCH($AN24,AR$17:AR23,0),-1000))</f>
        <v>1</v>
      </c>
      <c r="AS24" s="254">
        <f t="shared" si="71"/>
        <v>0</v>
      </c>
      <c r="AT24" s="261" t="str">
        <f t="shared" si="79"/>
        <v/>
      </c>
      <c r="AU24" s="254" t="str">
        <f t="shared" si="13"/>
        <v/>
      </c>
      <c r="AV24" s="254" t="str">
        <f t="shared" si="13"/>
        <v/>
      </c>
      <c r="AW24" s="254" t="str">
        <f t="shared" si="13"/>
        <v/>
      </c>
      <c r="AX24" s="254" t="str">
        <f t="shared" si="13"/>
        <v/>
      </c>
      <c r="AY24" s="254" t="str">
        <f t="shared" si="13"/>
        <v/>
      </c>
      <c r="AZ24" s="254" t="str">
        <f t="shared" si="13"/>
        <v/>
      </c>
      <c r="BA24" s="254" t="str">
        <f t="shared" si="13"/>
        <v/>
      </c>
      <c r="BB24" s="254" t="str">
        <f t="shared" si="13"/>
        <v/>
      </c>
      <c r="BC24" s="254" t="str">
        <f t="shared" si="13"/>
        <v/>
      </c>
      <c r="BD24" s="254" t="str">
        <f t="shared" si="13"/>
        <v/>
      </c>
      <c r="BE24" s="262" t="str">
        <f t="shared" si="13"/>
        <v/>
      </c>
      <c r="BF24" s="263" t="str">
        <f t="shared" si="14"/>
        <v/>
      </c>
      <c r="BG24" s="254" t="str">
        <f t="shared" si="14"/>
        <v/>
      </c>
      <c r="BH24" s="254" t="str">
        <f t="shared" si="14"/>
        <v/>
      </c>
      <c r="BI24" s="254" t="str">
        <f t="shared" si="14"/>
        <v/>
      </c>
      <c r="BJ24" s="254" t="str">
        <f t="shared" si="14"/>
        <v/>
      </c>
      <c r="BK24" s="254" t="str">
        <f t="shared" si="14"/>
        <v/>
      </c>
      <c r="BL24" s="254" t="str">
        <f t="shared" si="14"/>
        <v/>
      </c>
      <c r="BM24" s="254" t="str">
        <f t="shared" si="14"/>
        <v/>
      </c>
      <c r="BN24" s="254" t="str">
        <f t="shared" si="14"/>
        <v/>
      </c>
      <c r="BO24" s="254" t="str">
        <f t="shared" si="14"/>
        <v/>
      </c>
      <c r="BP24" s="254" t="str">
        <f t="shared" si="14"/>
        <v/>
      </c>
      <c r="BQ24" s="264" t="str">
        <f t="shared" si="80"/>
        <v/>
      </c>
      <c r="BR24" s="261" t="str">
        <f t="shared" si="30"/>
        <v/>
      </c>
      <c r="BS24" s="254" t="str">
        <f t="shared" si="31"/>
        <v/>
      </c>
      <c r="BT24" s="254" t="str">
        <f t="shared" si="31"/>
        <v/>
      </c>
      <c r="BU24" s="265" t="str">
        <f t="shared" si="31"/>
        <v/>
      </c>
      <c r="BV24" s="263" t="str">
        <f t="shared" si="32"/>
        <v/>
      </c>
      <c r="BW24" s="254" t="str">
        <f t="shared" si="32"/>
        <v/>
      </c>
      <c r="BX24" s="254" t="str">
        <f t="shared" si="32"/>
        <v/>
      </c>
      <c r="BY24" s="264" t="str">
        <f t="shared" si="33"/>
        <v/>
      </c>
      <c r="BZ24" s="254" t="str">
        <f t="shared" si="34"/>
        <v/>
      </c>
      <c r="CA24" s="254">
        <f t="shared" si="15"/>
        <v>0</v>
      </c>
      <c r="CB24" s="254">
        <f t="shared" si="15"/>
        <v>0</v>
      </c>
      <c r="CC24" s="254">
        <f t="shared" si="15"/>
        <v>0</v>
      </c>
      <c r="CD24" s="254">
        <f t="shared" si="15"/>
        <v>0</v>
      </c>
      <c r="CE24" s="254">
        <f t="shared" si="15"/>
        <v>0</v>
      </c>
      <c r="CF24" s="254">
        <f t="shared" si="15"/>
        <v>0</v>
      </c>
      <c r="CG24" s="254">
        <f t="shared" si="15"/>
        <v>0</v>
      </c>
      <c r="CH24" s="254">
        <f t="shared" si="15"/>
        <v>0</v>
      </c>
      <c r="CI24" s="254">
        <f t="shared" si="15"/>
        <v>0</v>
      </c>
      <c r="CJ24" s="254">
        <f t="shared" si="15"/>
        <v>0</v>
      </c>
      <c r="CK24" s="254">
        <f t="shared" si="15"/>
        <v>0</v>
      </c>
      <c r="CL24" s="254">
        <f t="shared" si="15"/>
        <v>0</v>
      </c>
      <c r="CM24" s="254">
        <f t="shared" si="81"/>
        <v>0</v>
      </c>
      <c r="CN24" s="254">
        <f t="shared" si="82"/>
        <v>0</v>
      </c>
      <c r="CO24" s="254">
        <f t="shared" si="83"/>
        <v>0</v>
      </c>
      <c r="CP24" s="254">
        <f t="shared" si="84"/>
        <v>0</v>
      </c>
      <c r="CQ24" s="254">
        <f t="shared" si="85"/>
        <v>0</v>
      </c>
      <c r="CR24" s="254">
        <f t="shared" si="86"/>
        <v>0</v>
      </c>
      <c r="CS24" s="254">
        <f t="shared" si="87"/>
        <v>0</v>
      </c>
      <c r="CT24" s="254">
        <f t="shared" si="88"/>
        <v>0</v>
      </c>
      <c r="CU24" s="254">
        <f t="shared" si="89"/>
        <v>0</v>
      </c>
      <c r="CV24" s="254">
        <f t="shared" si="90"/>
        <v>0</v>
      </c>
      <c r="CW24" s="254">
        <f t="shared" si="91"/>
        <v>0</v>
      </c>
      <c r="CX24" s="254">
        <f t="shared" si="92"/>
        <v>0</v>
      </c>
      <c r="CY24" s="254">
        <f t="shared" si="93"/>
        <v>0</v>
      </c>
      <c r="CZ24" s="254">
        <f t="shared" si="94"/>
        <v>0</v>
      </c>
      <c r="DA24" s="254">
        <f t="shared" si="95"/>
        <v>0</v>
      </c>
      <c r="DB24" s="254">
        <f t="shared" si="96"/>
        <v>0</v>
      </c>
      <c r="DC24" s="254">
        <f t="shared" si="97"/>
        <v>0</v>
      </c>
      <c r="DD24" s="254">
        <f t="shared" si="98"/>
        <v>0</v>
      </c>
      <c r="DE24" s="254">
        <f t="shared" si="99"/>
        <v>0</v>
      </c>
      <c r="DF24" s="254">
        <f t="shared" si="100"/>
        <v>0</v>
      </c>
      <c r="DG24" s="254">
        <f t="shared" si="101"/>
        <v>0</v>
      </c>
      <c r="DH24" s="254">
        <f t="shared" si="102"/>
        <v>0</v>
      </c>
      <c r="DI24" s="254">
        <f t="shared" si="103"/>
        <v>0</v>
      </c>
      <c r="DJ24" s="254">
        <f t="shared" si="104"/>
        <v>0</v>
      </c>
      <c r="DK24" s="254">
        <f t="shared" si="105"/>
        <v>0</v>
      </c>
      <c r="DL24" s="254">
        <f t="shared" si="106"/>
        <v>0</v>
      </c>
      <c r="DM24" s="254">
        <f t="shared" si="107"/>
        <v>0</v>
      </c>
      <c r="DN24" s="254">
        <f t="shared" si="108"/>
        <v>0</v>
      </c>
      <c r="DO24" s="254">
        <f t="shared" si="109"/>
        <v>0</v>
      </c>
      <c r="DP24" s="254">
        <f t="shared" si="110"/>
        <v>0</v>
      </c>
      <c r="DQ24" s="254">
        <f t="shared" si="111"/>
        <v>0</v>
      </c>
      <c r="DR24" s="254">
        <f t="shared" si="112"/>
        <v>0</v>
      </c>
      <c r="DS24" s="254">
        <f t="shared" si="113"/>
        <v>0</v>
      </c>
      <c r="DT24" s="254">
        <f t="shared" si="114"/>
        <v>0</v>
      </c>
      <c r="DU24" s="254">
        <f t="shared" si="115"/>
        <v>0</v>
      </c>
      <c r="DV24" s="254">
        <f t="shared" si="116"/>
        <v>0</v>
      </c>
      <c r="DZ24" s="69" t="s">
        <v>285</v>
      </c>
      <c r="EA24" s="69">
        <v>10</v>
      </c>
      <c r="EB24" s="69" t="str">
        <f ca="1"/>
        <v/>
      </c>
    </row>
    <row r="25" spans="1:132" ht="24" customHeight="1">
      <c r="A25" s="11" t="str">
        <f ca="1">IF(AG25&lt;&gt;"OK","",CONCATENATE(TEXT('Front Page'!$F$33,"000"),TEXT('Front Page'!$F$31,"000"),"-",LEFT('Front Page'!$R$53,5),"-",LEFT(D25,1),AJ25, "-",TEXT(B25,"000")))</f>
        <v/>
      </c>
      <c r="B25" s="12" t="str">
        <f>IFERROR(IF(E25="","",MAX(B$17:B24)+1),"")</f>
        <v/>
      </c>
      <c r="C25" s="13"/>
      <c r="D25" s="29" t="str">
        <f t="shared" si="72"/>
        <v>None</v>
      </c>
      <c r="E25" s="29" t="str">
        <f t="shared" si="17"/>
        <v/>
      </c>
      <c r="F25" s="29" t="str">
        <f t="shared" si="18"/>
        <v/>
      </c>
      <c r="G25" s="363"/>
      <c r="H25" s="364"/>
      <c r="I25" s="325" t="str">
        <f t="shared" si="73"/>
        <v>No</v>
      </c>
      <c r="J25" s="314">
        <v>0</v>
      </c>
      <c r="K25" s="312">
        <v>0</v>
      </c>
      <c r="L25" s="312">
        <v>0</v>
      </c>
      <c r="M25" s="312">
        <v>0</v>
      </c>
      <c r="N25" s="312">
        <v>0</v>
      </c>
      <c r="O25" s="312">
        <v>0</v>
      </c>
      <c r="P25" s="312">
        <v>0</v>
      </c>
      <c r="Q25" s="312">
        <v>0</v>
      </c>
      <c r="R25" s="312">
        <v>0</v>
      </c>
      <c r="S25" s="312">
        <v>0</v>
      </c>
      <c r="T25" s="312">
        <v>0</v>
      </c>
      <c r="U25" s="312">
        <v>0</v>
      </c>
      <c r="V25" s="313">
        <v>1</v>
      </c>
      <c r="W25" s="313">
        <v>1</v>
      </c>
      <c r="X25" s="312">
        <v>0</v>
      </c>
      <c r="Y25" s="312">
        <v>0</v>
      </c>
      <c r="Z25" s="312">
        <v>0</v>
      </c>
      <c r="AA25" s="14">
        <v>0</v>
      </c>
      <c r="AB25" s="317"/>
      <c r="AC25" s="15" t="str">
        <f t="shared" si="74"/>
        <v/>
      </c>
      <c r="AD25" s="15" t="str">
        <f t="shared" si="75"/>
        <v/>
      </c>
      <c r="AE25" s="16" t="str">
        <f t="shared" si="76"/>
        <v>0 - 0</v>
      </c>
      <c r="AF25" s="20" t="str">
        <f t="shared" si="77"/>
        <v>Not an offer</v>
      </c>
      <c r="AG25" s="276" t="str">
        <f t="shared" si="23"/>
        <v>Not an Offer</v>
      </c>
      <c r="AH25" s="150"/>
      <c r="AI25" s="254">
        <v>9</v>
      </c>
      <c r="AJ25" s="149" t="str">
        <f t="shared" si="24"/>
        <v>00-IRA</v>
      </c>
      <c r="AK25" s="254" t="b">
        <f t="shared" si="11"/>
        <v>0</v>
      </c>
      <c r="AL25" s="254">
        <f t="shared" si="12"/>
        <v>0</v>
      </c>
      <c r="AM25" s="254">
        <f t="shared" si="25"/>
        <v>0</v>
      </c>
      <c r="AN25" s="288">
        <f t="shared" si="78"/>
        <v>0</v>
      </c>
      <c r="AO25" s="288">
        <f>IF(AND($BU25=$BV25,BU25=AO$13),$J25&amp;$K25&amp;$L25&amp;$M25&amp;$N25&amp;$O25&amp;$P25&amp;$Q25&amp;$R25&amp;$S25&amp;$T25&amp;$U25,IFERROR(MATCH($AN25,AO$17:AO24,0),-1000))</f>
        <v>1</v>
      </c>
      <c r="AP25" s="288">
        <f>IF(AND($BU25=$BV25,BV25=AP$13),$J25&amp;$K25&amp;$L25&amp;$M25&amp;$N25&amp;$O25&amp;$P25&amp;$Q25&amp;$R25&amp;$S25&amp;$T25&amp;$U25,IFERROR(MATCH($AN25,AP$17:AP24,0),-1000))</f>
        <v>1</v>
      </c>
      <c r="AQ25" s="288">
        <f>IF(AND($BU25=$BV25,BW25=AQ$13),$J25&amp;$K25&amp;$L25&amp;$M25&amp;$N25&amp;$O25&amp;$P25&amp;$Q25&amp;$R25&amp;$S25&amp;$T25&amp;$U25,IFERROR(MATCH($AN25,AQ$17:AQ24,0),-1000))</f>
        <v>1</v>
      </c>
      <c r="AR25" s="288">
        <f>IF(AND($BU25=$BV25,BX25=AR$13),$J25&amp;$K25&amp;$L25&amp;$M25&amp;$N25&amp;$O25&amp;$P25&amp;$Q25&amp;$R25&amp;$S25&amp;$T25&amp;$U25,IFERROR(MATCH($AN25,AR$17:AR24,0),-1000))</f>
        <v>1</v>
      </c>
      <c r="AS25" s="254">
        <f t="shared" si="71"/>
        <v>0</v>
      </c>
      <c r="AT25" s="261" t="str">
        <f t="shared" si="79"/>
        <v/>
      </c>
      <c r="AU25" s="254" t="str">
        <f t="shared" si="13"/>
        <v/>
      </c>
      <c r="AV25" s="254" t="str">
        <f t="shared" si="13"/>
        <v/>
      </c>
      <c r="AW25" s="254" t="str">
        <f t="shared" si="13"/>
        <v/>
      </c>
      <c r="AX25" s="254" t="str">
        <f t="shared" si="13"/>
        <v/>
      </c>
      <c r="AY25" s="254" t="str">
        <f t="shared" si="13"/>
        <v/>
      </c>
      <c r="AZ25" s="254" t="str">
        <f t="shared" si="13"/>
        <v/>
      </c>
      <c r="BA25" s="254" t="str">
        <f t="shared" si="13"/>
        <v/>
      </c>
      <c r="BB25" s="254" t="str">
        <f t="shared" si="13"/>
        <v/>
      </c>
      <c r="BC25" s="254" t="str">
        <f t="shared" si="13"/>
        <v/>
      </c>
      <c r="BD25" s="254" t="str">
        <f t="shared" si="13"/>
        <v/>
      </c>
      <c r="BE25" s="262" t="str">
        <f t="shared" si="13"/>
        <v/>
      </c>
      <c r="BF25" s="263" t="str">
        <f t="shared" si="14"/>
        <v/>
      </c>
      <c r="BG25" s="254" t="str">
        <f t="shared" si="14"/>
        <v/>
      </c>
      <c r="BH25" s="254" t="str">
        <f t="shared" si="14"/>
        <v/>
      </c>
      <c r="BI25" s="254" t="str">
        <f t="shared" si="14"/>
        <v/>
      </c>
      <c r="BJ25" s="254" t="str">
        <f t="shared" si="14"/>
        <v/>
      </c>
      <c r="BK25" s="254" t="str">
        <f t="shared" si="14"/>
        <v/>
      </c>
      <c r="BL25" s="254" t="str">
        <f t="shared" si="14"/>
        <v/>
      </c>
      <c r="BM25" s="254" t="str">
        <f t="shared" si="14"/>
        <v/>
      </c>
      <c r="BN25" s="254" t="str">
        <f t="shared" si="14"/>
        <v/>
      </c>
      <c r="BO25" s="254" t="str">
        <f t="shared" si="14"/>
        <v/>
      </c>
      <c r="BP25" s="254" t="str">
        <f t="shared" si="14"/>
        <v/>
      </c>
      <c r="BQ25" s="264" t="str">
        <f t="shared" si="80"/>
        <v/>
      </c>
      <c r="BR25" s="261" t="str">
        <f t="shared" si="30"/>
        <v/>
      </c>
      <c r="BS25" s="254" t="str">
        <f t="shared" si="31"/>
        <v/>
      </c>
      <c r="BT25" s="254" t="str">
        <f t="shared" si="31"/>
        <v/>
      </c>
      <c r="BU25" s="265" t="str">
        <f t="shared" si="31"/>
        <v/>
      </c>
      <c r="BV25" s="263" t="str">
        <f t="shared" si="32"/>
        <v/>
      </c>
      <c r="BW25" s="254" t="str">
        <f t="shared" si="32"/>
        <v/>
      </c>
      <c r="BX25" s="254" t="str">
        <f t="shared" si="32"/>
        <v/>
      </c>
      <c r="BY25" s="264" t="str">
        <f t="shared" si="33"/>
        <v/>
      </c>
      <c r="BZ25" s="254" t="str">
        <f t="shared" si="34"/>
        <v/>
      </c>
      <c r="CA25" s="254">
        <f t="shared" si="15"/>
        <v>0</v>
      </c>
      <c r="CB25" s="254">
        <f t="shared" si="15"/>
        <v>0</v>
      </c>
      <c r="CC25" s="254">
        <f t="shared" si="15"/>
        <v>0</v>
      </c>
      <c r="CD25" s="254">
        <f t="shared" si="15"/>
        <v>0</v>
      </c>
      <c r="CE25" s="254">
        <f t="shared" si="15"/>
        <v>0</v>
      </c>
      <c r="CF25" s="254">
        <f t="shared" si="15"/>
        <v>0</v>
      </c>
      <c r="CG25" s="254">
        <f t="shared" si="15"/>
        <v>0</v>
      </c>
      <c r="CH25" s="254">
        <f t="shared" si="15"/>
        <v>0</v>
      </c>
      <c r="CI25" s="254">
        <f t="shared" si="15"/>
        <v>0</v>
      </c>
      <c r="CJ25" s="254">
        <f t="shared" si="15"/>
        <v>0</v>
      </c>
      <c r="CK25" s="254">
        <f t="shared" si="15"/>
        <v>0</v>
      </c>
      <c r="CL25" s="254">
        <f t="shared" si="15"/>
        <v>0</v>
      </c>
      <c r="CM25" s="254">
        <f t="shared" si="81"/>
        <v>0</v>
      </c>
      <c r="CN25" s="254">
        <f t="shared" si="82"/>
        <v>0</v>
      </c>
      <c r="CO25" s="254">
        <f t="shared" si="83"/>
        <v>0</v>
      </c>
      <c r="CP25" s="254">
        <f t="shared" si="84"/>
        <v>0</v>
      </c>
      <c r="CQ25" s="254">
        <f t="shared" si="85"/>
        <v>0</v>
      </c>
      <c r="CR25" s="254">
        <f t="shared" si="86"/>
        <v>0</v>
      </c>
      <c r="CS25" s="254">
        <f t="shared" si="87"/>
        <v>0</v>
      </c>
      <c r="CT25" s="254">
        <f t="shared" si="88"/>
        <v>0</v>
      </c>
      <c r="CU25" s="254">
        <f t="shared" si="89"/>
        <v>0</v>
      </c>
      <c r="CV25" s="254">
        <f t="shared" si="90"/>
        <v>0</v>
      </c>
      <c r="CW25" s="254">
        <f t="shared" si="91"/>
        <v>0</v>
      </c>
      <c r="CX25" s="254">
        <f t="shared" si="92"/>
        <v>0</v>
      </c>
      <c r="CY25" s="254">
        <f t="shared" si="93"/>
        <v>0</v>
      </c>
      <c r="CZ25" s="254">
        <f t="shared" si="94"/>
        <v>0</v>
      </c>
      <c r="DA25" s="254">
        <f t="shared" si="95"/>
        <v>0</v>
      </c>
      <c r="DB25" s="254">
        <f t="shared" si="96"/>
        <v>0</v>
      </c>
      <c r="DC25" s="254">
        <f t="shared" si="97"/>
        <v>0</v>
      </c>
      <c r="DD25" s="254">
        <f t="shared" si="98"/>
        <v>0</v>
      </c>
      <c r="DE25" s="254">
        <f t="shared" si="99"/>
        <v>0</v>
      </c>
      <c r="DF25" s="254">
        <f t="shared" si="100"/>
        <v>0</v>
      </c>
      <c r="DG25" s="254">
        <f t="shared" si="101"/>
        <v>0</v>
      </c>
      <c r="DH25" s="254">
        <f t="shared" si="102"/>
        <v>0</v>
      </c>
      <c r="DI25" s="254">
        <f t="shared" si="103"/>
        <v>0</v>
      </c>
      <c r="DJ25" s="254">
        <f t="shared" si="104"/>
        <v>0</v>
      </c>
      <c r="DK25" s="254">
        <f t="shared" si="105"/>
        <v>0</v>
      </c>
      <c r="DL25" s="254">
        <f t="shared" si="106"/>
        <v>0</v>
      </c>
      <c r="DM25" s="254">
        <f t="shared" si="107"/>
        <v>0</v>
      </c>
      <c r="DN25" s="254">
        <f t="shared" si="108"/>
        <v>0</v>
      </c>
      <c r="DO25" s="254">
        <f t="shared" si="109"/>
        <v>0</v>
      </c>
      <c r="DP25" s="254">
        <f t="shared" si="110"/>
        <v>0</v>
      </c>
      <c r="DQ25" s="254">
        <f t="shared" si="111"/>
        <v>0</v>
      </c>
      <c r="DR25" s="254">
        <f t="shared" si="112"/>
        <v>0</v>
      </c>
      <c r="DS25" s="254">
        <f t="shared" si="113"/>
        <v>0</v>
      </c>
      <c r="DT25" s="254">
        <f t="shared" si="114"/>
        <v>0</v>
      </c>
      <c r="DU25" s="254">
        <f t="shared" si="115"/>
        <v>0</v>
      </c>
      <c r="DV25" s="254">
        <f t="shared" si="116"/>
        <v>0</v>
      </c>
      <c r="DZ25" s="69" t="s">
        <v>286</v>
      </c>
      <c r="EA25" s="69">
        <v>11</v>
      </c>
      <c r="EB25" s="69" t="str">
        <f ca="1"/>
        <v/>
      </c>
    </row>
    <row r="26" spans="1:132" ht="24" customHeight="1">
      <c r="A26" s="11" t="str">
        <f ca="1">IF(AG26&lt;&gt;"OK","",CONCATENATE(TEXT('Front Page'!$F$33,"000"),TEXT('Front Page'!$F$31,"000"),"-",LEFT('Front Page'!$R$53,5),"-",LEFT(D26,1),AJ26, "-",TEXT(B26,"000")))</f>
        <v/>
      </c>
      <c r="B26" s="12" t="str">
        <f>IFERROR(IF(E26="","",MAX(B$17:B25)+1),"")</f>
        <v/>
      </c>
      <c r="C26" s="13"/>
      <c r="D26" s="29" t="str">
        <f t="shared" si="72"/>
        <v>None</v>
      </c>
      <c r="E26" s="29" t="str">
        <f t="shared" si="17"/>
        <v/>
      </c>
      <c r="F26" s="29" t="str">
        <f t="shared" si="18"/>
        <v/>
      </c>
      <c r="G26" s="363"/>
      <c r="H26" s="364"/>
      <c r="I26" s="325" t="str">
        <f t="shared" si="73"/>
        <v>No</v>
      </c>
      <c r="J26" s="314">
        <v>0</v>
      </c>
      <c r="K26" s="312">
        <v>0</v>
      </c>
      <c r="L26" s="312">
        <v>0</v>
      </c>
      <c r="M26" s="312">
        <v>0</v>
      </c>
      <c r="N26" s="312">
        <v>0</v>
      </c>
      <c r="O26" s="312">
        <v>0</v>
      </c>
      <c r="P26" s="312">
        <v>0</v>
      </c>
      <c r="Q26" s="312">
        <v>0</v>
      </c>
      <c r="R26" s="312">
        <v>0</v>
      </c>
      <c r="S26" s="312">
        <v>0</v>
      </c>
      <c r="T26" s="312">
        <v>0</v>
      </c>
      <c r="U26" s="312">
        <v>0</v>
      </c>
      <c r="V26" s="313">
        <v>1</v>
      </c>
      <c r="W26" s="313">
        <v>1</v>
      </c>
      <c r="X26" s="312">
        <v>0</v>
      </c>
      <c r="Y26" s="312">
        <v>0</v>
      </c>
      <c r="Z26" s="312">
        <v>0</v>
      </c>
      <c r="AA26" s="14">
        <v>0</v>
      </c>
      <c r="AB26" s="317"/>
      <c r="AC26" s="15" t="str">
        <f t="shared" si="74"/>
        <v/>
      </c>
      <c r="AD26" s="15" t="str">
        <f t="shared" si="75"/>
        <v/>
      </c>
      <c r="AE26" s="16" t="str">
        <f t="shared" si="76"/>
        <v>0 - 0</v>
      </c>
      <c r="AF26" s="20" t="str">
        <f t="shared" si="77"/>
        <v>Not an offer</v>
      </c>
      <c r="AG26" s="276" t="str">
        <f t="shared" si="23"/>
        <v>Not an Offer</v>
      </c>
      <c r="AH26" s="150"/>
      <c r="AI26" s="254">
        <v>10</v>
      </c>
      <c r="AJ26" s="149" t="str">
        <f t="shared" si="24"/>
        <v>00-IRA</v>
      </c>
      <c r="AK26" s="254" t="b">
        <f t="shared" si="11"/>
        <v>0</v>
      </c>
      <c r="AL26" s="254">
        <f t="shared" si="12"/>
        <v>0</v>
      </c>
      <c r="AM26" s="254">
        <f t="shared" si="25"/>
        <v>0</v>
      </c>
      <c r="AN26" s="288">
        <f t="shared" si="78"/>
        <v>0</v>
      </c>
      <c r="AO26" s="288">
        <f>IF(AND($BU26=$BV26,BU26=AO$13),$J26&amp;$K26&amp;$L26&amp;$M26&amp;$N26&amp;$O26&amp;$P26&amp;$Q26&amp;$R26&amp;$S26&amp;$T26&amp;$U26,IFERROR(MATCH($AN26,AO$17:AO25,0),-1000))</f>
        <v>1</v>
      </c>
      <c r="AP26" s="288">
        <f>IF(AND($BU26=$BV26,BV26=AP$13),$J26&amp;$K26&amp;$L26&amp;$M26&amp;$N26&amp;$O26&amp;$P26&amp;$Q26&amp;$R26&amp;$S26&amp;$T26&amp;$U26,IFERROR(MATCH($AN26,AP$17:AP25,0),-1000))</f>
        <v>1</v>
      </c>
      <c r="AQ26" s="288">
        <f>IF(AND($BU26=$BV26,BW26=AQ$13),$J26&amp;$K26&amp;$L26&amp;$M26&amp;$N26&amp;$O26&amp;$P26&amp;$Q26&amp;$R26&amp;$S26&amp;$T26&amp;$U26,IFERROR(MATCH($AN26,AQ$17:AQ25,0),-1000))</f>
        <v>1</v>
      </c>
      <c r="AR26" s="288">
        <f>IF(AND($BU26=$BV26,BX26=AR$13),$J26&amp;$K26&amp;$L26&amp;$M26&amp;$N26&amp;$O26&amp;$P26&amp;$Q26&amp;$R26&amp;$S26&amp;$T26&amp;$U26,IFERROR(MATCH($AN26,AR$17:AR25,0),-1000))</f>
        <v>1</v>
      </c>
      <c r="AS26" s="254">
        <f t="shared" si="71"/>
        <v>0</v>
      </c>
      <c r="AT26" s="261" t="str">
        <f t="shared" si="79"/>
        <v/>
      </c>
      <c r="AU26" s="254" t="str">
        <f t="shared" si="13"/>
        <v/>
      </c>
      <c r="AV26" s="254" t="str">
        <f t="shared" si="13"/>
        <v/>
      </c>
      <c r="AW26" s="254" t="str">
        <f t="shared" si="13"/>
        <v/>
      </c>
      <c r="AX26" s="254" t="str">
        <f t="shared" si="13"/>
        <v/>
      </c>
      <c r="AY26" s="254" t="str">
        <f t="shared" si="13"/>
        <v/>
      </c>
      <c r="AZ26" s="254" t="str">
        <f t="shared" si="13"/>
        <v/>
      </c>
      <c r="BA26" s="254" t="str">
        <f t="shared" si="13"/>
        <v/>
      </c>
      <c r="BB26" s="254" t="str">
        <f t="shared" si="13"/>
        <v/>
      </c>
      <c r="BC26" s="254" t="str">
        <f t="shared" si="13"/>
        <v/>
      </c>
      <c r="BD26" s="254" t="str">
        <f t="shared" si="13"/>
        <v/>
      </c>
      <c r="BE26" s="262" t="str">
        <f t="shared" si="13"/>
        <v/>
      </c>
      <c r="BF26" s="263" t="str">
        <f t="shared" si="14"/>
        <v/>
      </c>
      <c r="BG26" s="254" t="str">
        <f t="shared" si="14"/>
        <v/>
      </c>
      <c r="BH26" s="254" t="str">
        <f t="shared" si="14"/>
        <v/>
      </c>
      <c r="BI26" s="254" t="str">
        <f t="shared" si="14"/>
        <v/>
      </c>
      <c r="BJ26" s="254" t="str">
        <f t="shared" si="14"/>
        <v/>
      </c>
      <c r="BK26" s="254" t="str">
        <f t="shared" si="14"/>
        <v/>
      </c>
      <c r="BL26" s="254" t="str">
        <f t="shared" si="14"/>
        <v/>
      </c>
      <c r="BM26" s="254" t="str">
        <f t="shared" si="14"/>
        <v/>
      </c>
      <c r="BN26" s="254" t="str">
        <f t="shared" si="14"/>
        <v/>
      </c>
      <c r="BO26" s="254" t="str">
        <f t="shared" si="14"/>
        <v/>
      </c>
      <c r="BP26" s="254" t="str">
        <f t="shared" si="14"/>
        <v/>
      </c>
      <c r="BQ26" s="264" t="str">
        <f t="shared" si="80"/>
        <v/>
      </c>
      <c r="BR26" s="261" t="str">
        <f t="shared" si="30"/>
        <v/>
      </c>
      <c r="BS26" s="254" t="str">
        <f t="shared" si="31"/>
        <v/>
      </c>
      <c r="BT26" s="254" t="str">
        <f t="shared" si="31"/>
        <v/>
      </c>
      <c r="BU26" s="265" t="str">
        <f t="shared" si="31"/>
        <v/>
      </c>
      <c r="BV26" s="263" t="str">
        <f t="shared" si="32"/>
        <v/>
      </c>
      <c r="BW26" s="254" t="str">
        <f t="shared" si="32"/>
        <v/>
      </c>
      <c r="BX26" s="254" t="str">
        <f t="shared" si="32"/>
        <v/>
      </c>
      <c r="BY26" s="264" t="str">
        <f t="shared" si="33"/>
        <v/>
      </c>
      <c r="BZ26" s="254" t="str">
        <f t="shared" si="34"/>
        <v/>
      </c>
      <c r="CA26" s="254">
        <f t="shared" si="15"/>
        <v>0</v>
      </c>
      <c r="CB26" s="254">
        <f t="shared" si="15"/>
        <v>0</v>
      </c>
      <c r="CC26" s="254">
        <f t="shared" si="15"/>
        <v>0</v>
      </c>
      <c r="CD26" s="254">
        <f t="shared" si="15"/>
        <v>0</v>
      </c>
      <c r="CE26" s="254">
        <f t="shared" si="15"/>
        <v>0</v>
      </c>
      <c r="CF26" s="254">
        <f t="shared" si="15"/>
        <v>0</v>
      </c>
      <c r="CG26" s="254">
        <f t="shared" si="15"/>
        <v>0</v>
      </c>
      <c r="CH26" s="254">
        <f t="shared" si="15"/>
        <v>0</v>
      </c>
      <c r="CI26" s="254">
        <f t="shared" si="15"/>
        <v>0</v>
      </c>
      <c r="CJ26" s="254">
        <f t="shared" si="15"/>
        <v>0</v>
      </c>
      <c r="CK26" s="254">
        <f t="shared" si="15"/>
        <v>0</v>
      </c>
      <c r="CL26" s="254">
        <f t="shared" si="15"/>
        <v>0</v>
      </c>
      <c r="CM26" s="254">
        <f t="shared" si="81"/>
        <v>0</v>
      </c>
      <c r="CN26" s="254">
        <f t="shared" si="82"/>
        <v>0</v>
      </c>
      <c r="CO26" s="254">
        <f t="shared" si="83"/>
        <v>0</v>
      </c>
      <c r="CP26" s="254">
        <f t="shared" si="84"/>
        <v>0</v>
      </c>
      <c r="CQ26" s="254">
        <f t="shared" si="85"/>
        <v>0</v>
      </c>
      <c r="CR26" s="254">
        <f t="shared" si="86"/>
        <v>0</v>
      </c>
      <c r="CS26" s="254">
        <f t="shared" si="87"/>
        <v>0</v>
      </c>
      <c r="CT26" s="254">
        <f t="shared" si="88"/>
        <v>0</v>
      </c>
      <c r="CU26" s="254">
        <f t="shared" si="89"/>
        <v>0</v>
      </c>
      <c r="CV26" s="254">
        <f t="shared" si="90"/>
        <v>0</v>
      </c>
      <c r="CW26" s="254">
        <f t="shared" si="91"/>
        <v>0</v>
      </c>
      <c r="CX26" s="254">
        <f t="shared" si="92"/>
        <v>0</v>
      </c>
      <c r="CY26" s="254">
        <f t="shared" si="93"/>
        <v>0</v>
      </c>
      <c r="CZ26" s="254">
        <f t="shared" si="94"/>
        <v>0</v>
      </c>
      <c r="DA26" s="254">
        <f t="shared" si="95"/>
        <v>0</v>
      </c>
      <c r="DB26" s="254">
        <f t="shared" si="96"/>
        <v>0</v>
      </c>
      <c r="DC26" s="254">
        <f t="shared" si="97"/>
        <v>0</v>
      </c>
      <c r="DD26" s="254">
        <f t="shared" si="98"/>
        <v>0</v>
      </c>
      <c r="DE26" s="254">
        <f t="shared" si="99"/>
        <v>0</v>
      </c>
      <c r="DF26" s="254">
        <f t="shared" si="100"/>
        <v>0</v>
      </c>
      <c r="DG26" s="254">
        <f t="shared" si="101"/>
        <v>0</v>
      </c>
      <c r="DH26" s="254">
        <f t="shared" si="102"/>
        <v>0</v>
      </c>
      <c r="DI26" s="254">
        <f t="shared" si="103"/>
        <v>0</v>
      </c>
      <c r="DJ26" s="254">
        <f t="shared" si="104"/>
        <v>0</v>
      </c>
      <c r="DK26" s="254">
        <f t="shared" si="105"/>
        <v>0</v>
      </c>
      <c r="DL26" s="254">
        <f t="shared" si="106"/>
        <v>0</v>
      </c>
      <c r="DM26" s="254">
        <f t="shared" si="107"/>
        <v>0</v>
      </c>
      <c r="DN26" s="254">
        <f t="shared" si="108"/>
        <v>0</v>
      </c>
      <c r="DO26" s="254">
        <f t="shared" si="109"/>
        <v>0</v>
      </c>
      <c r="DP26" s="254">
        <f t="shared" si="110"/>
        <v>0</v>
      </c>
      <c r="DQ26" s="254">
        <f t="shared" si="111"/>
        <v>0</v>
      </c>
      <c r="DR26" s="254">
        <f t="shared" si="112"/>
        <v>0</v>
      </c>
      <c r="DS26" s="254">
        <f t="shared" si="113"/>
        <v>0</v>
      </c>
      <c r="DT26" s="254">
        <f t="shared" si="114"/>
        <v>0</v>
      </c>
      <c r="DU26" s="254">
        <f t="shared" si="115"/>
        <v>0</v>
      </c>
      <c r="DV26" s="254">
        <f t="shared" si="116"/>
        <v>0</v>
      </c>
      <c r="DZ26" s="69" t="s">
        <v>287</v>
      </c>
      <c r="EA26" s="69">
        <v>12</v>
      </c>
      <c r="EB26" s="69" t="str">
        <f ca="1"/>
        <v/>
      </c>
    </row>
    <row r="27" spans="1:132" ht="24" customHeight="1">
      <c r="A27" s="11" t="str">
        <f ca="1">IF(AG27&lt;&gt;"OK","",CONCATENATE(TEXT('Front Page'!$F$33,"000"),TEXT('Front Page'!$F$31,"000"),"-",LEFT('Front Page'!$R$53,5),"-",LEFT(D27,1),AJ27, "-",TEXT(B27,"000")))</f>
        <v/>
      </c>
      <c r="B27" s="12" t="str">
        <f>IFERROR(IF(E27="","",MAX(B$17:B26)+1),"")</f>
        <v/>
      </c>
      <c r="C27" s="13"/>
      <c r="D27" s="29" t="str">
        <f t="shared" si="72"/>
        <v>None</v>
      </c>
      <c r="E27" s="29" t="str">
        <f t="shared" si="17"/>
        <v/>
      </c>
      <c r="F27" s="29" t="str">
        <f t="shared" si="18"/>
        <v/>
      </c>
      <c r="G27" s="363"/>
      <c r="H27" s="364"/>
      <c r="I27" s="325" t="str">
        <f t="shared" si="73"/>
        <v>No</v>
      </c>
      <c r="J27" s="314">
        <v>0</v>
      </c>
      <c r="K27" s="312">
        <v>0</v>
      </c>
      <c r="L27" s="312">
        <v>0</v>
      </c>
      <c r="M27" s="312">
        <v>0</v>
      </c>
      <c r="N27" s="312">
        <v>0</v>
      </c>
      <c r="O27" s="312">
        <v>0</v>
      </c>
      <c r="P27" s="312">
        <v>0</v>
      </c>
      <c r="Q27" s="312">
        <v>0</v>
      </c>
      <c r="R27" s="312">
        <v>0</v>
      </c>
      <c r="S27" s="312">
        <v>0</v>
      </c>
      <c r="T27" s="312">
        <v>0</v>
      </c>
      <c r="U27" s="312">
        <v>0</v>
      </c>
      <c r="V27" s="313">
        <v>1</v>
      </c>
      <c r="W27" s="313">
        <v>1</v>
      </c>
      <c r="X27" s="312">
        <v>0</v>
      </c>
      <c r="Y27" s="312">
        <v>0</v>
      </c>
      <c r="Z27" s="312">
        <v>0</v>
      </c>
      <c r="AA27" s="14">
        <v>0</v>
      </c>
      <c r="AB27" s="317"/>
      <c r="AC27" s="15" t="str">
        <f t="shared" si="74"/>
        <v/>
      </c>
      <c r="AD27" s="15" t="str">
        <f t="shared" si="75"/>
        <v/>
      </c>
      <c r="AE27" s="16" t="str">
        <f t="shared" si="76"/>
        <v>0 - 0</v>
      </c>
      <c r="AF27" s="20" t="str">
        <f t="shared" si="77"/>
        <v>Not an offer</v>
      </c>
      <c r="AG27" s="276" t="str">
        <f t="shared" si="23"/>
        <v>Not an Offer</v>
      </c>
      <c r="AH27" s="150"/>
      <c r="AI27" s="254">
        <v>11</v>
      </c>
      <c r="AJ27" s="149" t="str">
        <f t="shared" si="24"/>
        <v>00-IRA</v>
      </c>
      <c r="AK27" s="254" t="b">
        <f t="shared" si="11"/>
        <v>0</v>
      </c>
      <c r="AL27" s="254">
        <f t="shared" si="12"/>
        <v>0</v>
      </c>
      <c r="AM27" s="254">
        <f t="shared" si="25"/>
        <v>0</v>
      </c>
      <c r="AN27" s="288">
        <f t="shared" si="78"/>
        <v>0</v>
      </c>
      <c r="AO27" s="288">
        <f>IF(AND($BU27=$BV27,BU27=AO$13),$J27&amp;$K27&amp;$L27&amp;$M27&amp;$N27&amp;$O27&amp;$P27&amp;$Q27&amp;$R27&amp;$S27&amp;$T27&amp;$U27,IFERROR(MATCH($AN27,AO$17:AO26,0),-1000))</f>
        <v>1</v>
      </c>
      <c r="AP27" s="288">
        <f>IF(AND($BU27=$BV27,BV27=AP$13),$J27&amp;$K27&amp;$L27&amp;$M27&amp;$N27&amp;$O27&amp;$P27&amp;$Q27&amp;$R27&amp;$S27&amp;$T27&amp;$U27,IFERROR(MATCH($AN27,AP$17:AP26,0),-1000))</f>
        <v>1</v>
      </c>
      <c r="AQ27" s="288">
        <f>IF(AND($BU27=$BV27,BW27=AQ$13),$J27&amp;$K27&amp;$L27&amp;$M27&amp;$N27&amp;$O27&amp;$P27&amp;$Q27&amp;$R27&amp;$S27&amp;$T27&amp;$U27,IFERROR(MATCH($AN27,AQ$17:AQ26,0),-1000))</f>
        <v>1</v>
      </c>
      <c r="AR27" s="288">
        <f>IF(AND($BU27=$BV27,BX27=AR$13),$J27&amp;$K27&amp;$L27&amp;$M27&amp;$N27&amp;$O27&amp;$P27&amp;$Q27&amp;$R27&amp;$S27&amp;$T27&amp;$U27,IFERROR(MATCH($AN27,AR$17:AR26,0),-1000))</f>
        <v>1</v>
      </c>
      <c r="AS27" s="254">
        <f t="shared" si="71"/>
        <v>0</v>
      </c>
      <c r="AT27" s="261" t="str">
        <f t="shared" si="79"/>
        <v/>
      </c>
      <c r="AU27" s="254" t="str">
        <f t="shared" si="13"/>
        <v/>
      </c>
      <c r="AV27" s="254" t="str">
        <f t="shared" si="13"/>
        <v/>
      </c>
      <c r="AW27" s="254" t="str">
        <f t="shared" si="13"/>
        <v/>
      </c>
      <c r="AX27" s="254" t="str">
        <f t="shared" si="13"/>
        <v/>
      </c>
      <c r="AY27" s="254" t="str">
        <f t="shared" si="13"/>
        <v/>
      </c>
      <c r="AZ27" s="254" t="str">
        <f t="shared" si="13"/>
        <v/>
      </c>
      <c r="BA27" s="254" t="str">
        <f t="shared" si="13"/>
        <v/>
      </c>
      <c r="BB27" s="254" t="str">
        <f t="shared" si="13"/>
        <v/>
      </c>
      <c r="BC27" s="254" t="str">
        <f t="shared" si="13"/>
        <v/>
      </c>
      <c r="BD27" s="254" t="str">
        <f t="shared" si="13"/>
        <v/>
      </c>
      <c r="BE27" s="262" t="str">
        <f t="shared" si="13"/>
        <v/>
      </c>
      <c r="BF27" s="263" t="str">
        <f t="shared" si="14"/>
        <v/>
      </c>
      <c r="BG27" s="254" t="str">
        <f t="shared" si="14"/>
        <v/>
      </c>
      <c r="BH27" s="254" t="str">
        <f t="shared" si="14"/>
        <v/>
      </c>
      <c r="BI27" s="254" t="str">
        <f t="shared" si="14"/>
        <v/>
      </c>
      <c r="BJ27" s="254" t="str">
        <f t="shared" si="14"/>
        <v/>
      </c>
      <c r="BK27" s="254" t="str">
        <f t="shared" si="14"/>
        <v/>
      </c>
      <c r="BL27" s="254" t="str">
        <f t="shared" si="14"/>
        <v/>
      </c>
      <c r="BM27" s="254" t="str">
        <f t="shared" si="14"/>
        <v/>
      </c>
      <c r="BN27" s="254" t="str">
        <f t="shared" si="14"/>
        <v/>
      </c>
      <c r="BO27" s="254" t="str">
        <f t="shared" si="14"/>
        <v/>
      </c>
      <c r="BP27" s="254" t="str">
        <f t="shared" si="14"/>
        <v/>
      </c>
      <c r="BQ27" s="264" t="str">
        <f t="shared" si="80"/>
        <v/>
      </c>
      <c r="BR27" s="261" t="str">
        <f t="shared" si="30"/>
        <v/>
      </c>
      <c r="BS27" s="254" t="str">
        <f t="shared" si="31"/>
        <v/>
      </c>
      <c r="BT27" s="254" t="str">
        <f t="shared" si="31"/>
        <v/>
      </c>
      <c r="BU27" s="265" t="str">
        <f t="shared" si="31"/>
        <v/>
      </c>
      <c r="BV27" s="263" t="str">
        <f t="shared" si="32"/>
        <v/>
      </c>
      <c r="BW27" s="254" t="str">
        <f t="shared" si="32"/>
        <v/>
      </c>
      <c r="BX27" s="254" t="str">
        <f t="shared" si="32"/>
        <v/>
      </c>
      <c r="BY27" s="264" t="str">
        <f t="shared" si="33"/>
        <v/>
      </c>
      <c r="BZ27" s="254" t="str">
        <f t="shared" si="34"/>
        <v/>
      </c>
      <c r="CA27" s="254">
        <f t="shared" si="15"/>
        <v>0</v>
      </c>
      <c r="CB27" s="254">
        <f t="shared" si="15"/>
        <v>0</v>
      </c>
      <c r="CC27" s="254">
        <f t="shared" si="15"/>
        <v>0</v>
      </c>
      <c r="CD27" s="254">
        <f t="shared" si="15"/>
        <v>0</v>
      </c>
      <c r="CE27" s="254">
        <f t="shared" si="15"/>
        <v>0</v>
      </c>
      <c r="CF27" s="254">
        <f t="shared" si="15"/>
        <v>0</v>
      </c>
      <c r="CG27" s="254">
        <f t="shared" si="15"/>
        <v>0</v>
      </c>
      <c r="CH27" s="254">
        <f t="shared" si="15"/>
        <v>0</v>
      </c>
      <c r="CI27" s="254">
        <f t="shared" si="15"/>
        <v>0</v>
      </c>
      <c r="CJ27" s="254">
        <f t="shared" si="15"/>
        <v>0</v>
      </c>
      <c r="CK27" s="254">
        <f t="shared" si="15"/>
        <v>0</v>
      </c>
      <c r="CL27" s="254">
        <f t="shared" si="15"/>
        <v>0</v>
      </c>
      <c r="CM27" s="254">
        <f t="shared" si="81"/>
        <v>0</v>
      </c>
      <c r="CN27" s="254">
        <f t="shared" si="82"/>
        <v>0</v>
      </c>
      <c r="CO27" s="254">
        <f t="shared" si="83"/>
        <v>0</v>
      </c>
      <c r="CP27" s="254">
        <f t="shared" si="84"/>
        <v>0</v>
      </c>
      <c r="CQ27" s="254">
        <f t="shared" si="85"/>
        <v>0</v>
      </c>
      <c r="CR27" s="254">
        <f t="shared" si="86"/>
        <v>0</v>
      </c>
      <c r="CS27" s="254">
        <f t="shared" si="87"/>
        <v>0</v>
      </c>
      <c r="CT27" s="254">
        <f t="shared" si="88"/>
        <v>0</v>
      </c>
      <c r="CU27" s="254">
        <f t="shared" si="89"/>
        <v>0</v>
      </c>
      <c r="CV27" s="254">
        <f t="shared" si="90"/>
        <v>0</v>
      </c>
      <c r="CW27" s="254">
        <f t="shared" si="91"/>
        <v>0</v>
      </c>
      <c r="CX27" s="254">
        <f t="shared" si="92"/>
        <v>0</v>
      </c>
      <c r="CY27" s="254">
        <f t="shared" si="93"/>
        <v>0</v>
      </c>
      <c r="CZ27" s="254">
        <f t="shared" si="94"/>
        <v>0</v>
      </c>
      <c r="DA27" s="254">
        <f t="shared" si="95"/>
        <v>0</v>
      </c>
      <c r="DB27" s="254">
        <f t="shared" si="96"/>
        <v>0</v>
      </c>
      <c r="DC27" s="254">
        <f t="shared" si="97"/>
        <v>0</v>
      </c>
      <c r="DD27" s="254">
        <f t="shared" si="98"/>
        <v>0</v>
      </c>
      <c r="DE27" s="254">
        <f t="shared" si="99"/>
        <v>0</v>
      </c>
      <c r="DF27" s="254">
        <f t="shared" si="100"/>
        <v>0</v>
      </c>
      <c r="DG27" s="254">
        <f t="shared" si="101"/>
        <v>0</v>
      </c>
      <c r="DH27" s="254">
        <f t="shared" si="102"/>
        <v>0</v>
      </c>
      <c r="DI27" s="254">
        <f t="shared" si="103"/>
        <v>0</v>
      </c>
      <c r="DJ27" s="254">
        <f t="shared" si="104"/>
        <v>0</v>
      </c>
      <c r="DK27" s="254">
        <f t="shared" si="105"/>
        <v>0</v>
      </c>
      <c r="DL27" s="254">
        <f t="shared" si="106"/>
        <v>0</v>
      </c>
      <c r="DM27" s="254">
        <f t="shared" si="107"/>
        <v>0</v>
      </c>
      <c r="DN27" s="254">
        <f t="shared" si="108"/>
        <v>0</v>
      </c>
      <c r="DO27" s="254">
        <f t="shared" si="109"/>
        <v>0</v>
      </c>
      <c r="DP27" s="254">
        <f t="shared" si="110"/>
        <v>0</v>
      </c>
      <c r="DQ27" s="254">
        <f t="shared" si="111"/>
        <v>0</v>
      </c>
      <c r="DR27" s="254">
        <f t="shared" si="112"/>
        <v>0</v>
      </c>
      <c r="DS27" s="254">
        <f t="shared" si="113"/>
        <v>0</v>
      </c>
      <c r="DT27" s="254">
        <f t="shared" si="114"/>
        <v>0</v>
      </c>
      <c r="DU27" s="254">
        <f t="shared" si="115"/>
        <v>0</v>
      </c>
      <c r="DV27" s="254">
        <f t="shared" si="116"/>
        <v>0</v>
      </c>
      <c r="DZ27" s="69" t="s">
        <v>288</v>
      </c>
      <c r="EA27" s="69">
        <v>13</v>
      </c>
      <c r="EB27" s="69" t="str">
        <f ca="1"/>
        <v/>
      </c>
    </row>
    <row r="28" spans="1:132" ht="24" customHeight="1">
      <c r="A28" s="11" t="str">
        <f ca="1">IF(AG28&lt;&gt;"OK","",CONCATENATE(TEXT('Front Page'!$F$33,"000"),TEXT('Front Page'!$F$31,"000"),"-",LEFT('Front Page'!$R$53,5),"-",LEFT(D28,1),AJ28, "-",TEXT(B28,"000")))</f>
        <v/>
      </c>
      <c r="B28" s="12" t="str">
        <f>IFERROR(IF(E28="","",MAX(B$17:B27)+1),"")</f>
        <v/>
      </c>
      <c r="C28" s="13"/>
      <c r="D28" s="29" t="str">
        <f t="shared" si="72"/>
        <v>None</v>
      </c>
      <c r="E28" s="29" t="str">
        <f t="shared" si="17"/>
        <v/>
      </c>
      <c r="F28" s="29" t="str">
        <f t="shared" si="18"/>
        <v/>
      </c>
      <c r="G28" s="363"/>
      <c r="H28" s="364"/>
      <c r="I28" s="325" t="str">
        <f t="shared" si="73"/>
        <v>No</v>
      </c>
      <c r="J28" s="314">
        <v>0</v>
      </c>
      <c r="K28" s="312">
        <v>0</v>
      </c>
      <c r="L28" s="312">
        <v>0</v>
      </c>
      <c r="M28" s="312">
        <v>0</v>
      </c>
      <c r="N28" s="312">
        <v>0</v>
      </c>
      <c r="O28" s="312">
        <v>0</v>
      </c>
      <c r="P28" s="312">
        <v>0</v>
      </c>
      <c r="Q28" s="312">
        <v>0</v>
      </c>
      <c r="R28" s="312">
        <v>0</v>
      </c>
      <c r="S28" s="312">
        <v>0</v>
      </c>
      <c r="T28" s="312">
        <v>0</v>
      </c>
      <c r="U28" s="312">
        <v>0</v>
      </c>
      <c r="V28" s="313">
        <v>1</v>
      </c>
      <c r="W28" s="313">
        <v>1</v>
      </c>
      <c r="X28" s="312">
        <v>0</v>
      </c>
      <c r="Y28" s="312">
        <v>0</v>
      </c>
      <c r="Z28" s="312">
        <v>0</v>
      </c>
      <c r="AA28" s="14">
        <v>0</v>
      </c>
      <c r="AB28" s="317"/>
      <c r="AC28" s="15" t="str">
        <f t="shared" si="74"/>
        <v/>
      </c>
      <c r="AD28" s="15" t="str">
        <f t="shared" si="75"/>
        <v/>
      </c>
      <c r="AE28" s="16" t="str">
        <f t="shared" si="76"/>
        <v>0 - 0</v>
      </c>
      <c r="AF28" s="20" t="str">
        <f t="shared" si="77"/>
        <v>Not an offer</v>
      </c>
      <c r="AG28" s="276" t="str">
        <f t="shared" si="23"/>
        <v>Not an Offer</v>
      </c>
      <c r="AH28" s="150"/>
      <c r="AI28" s="254">
        <v>12</v>
      </c>
      <c r="AJ28" s="149" t="str">
        <f t="shared" si="24"/>
        <v>00-IRA</v>
      </c>
      <c r="AK28" s="254" t="b">
        <f t="shared" si="11"/>
        <v>0</v>
      </c>
      <c r="AL28" s="254">
        <f t="shared" si="12"/>
        <v>0</v>
      </c>
      <c r="AM28" s="254">
        <f t="shared" si="25"/>
        <v>0</v>
      </c>
      <c r="AN28" s="288">
        <f t="shared" si="78"/>
        <v>0</v>
      </c>
      <c r="AO28" s="288">
        <f>IF(AND($BU28=$BV28,BU28=AO$13),$J28&amp;$K28&amp;$L28&amp;$M28&amp;$N28&amp;$O28&amp;$P28&amp;$Q28&amp;$R28&amp;$S28&amp;$T28&amp;$U28,IFERROR(MATCH($AN28,AO$17:AO27,0),-1000))</f>
        <v>1</v>
      </c>
      <c r="AP28" s="288">
        <f>IF(AND($BU28=$BV28,BV28=AP$13),$J28&amp;$K28&amp;$L28&amp;$M28&amp;$N28&amp;$O28&amp;$P28&amp;$Q28&amp;$R28&amp;$S28&amp;$T28&amp;$U28,IFERROR(MATCH($AN28,AP$17:AP27,0),-1000))</f>
        <v>1</v>
      </c>
      <c r="AQ28" s="288">
        <f>IF(AND($BU28=$BV28,BW28=AQ$13),$J28&amp;$K28&amp;$L28&amp;$M28&amp;$N28&amp;$O28&amp;$P28&amp;$Q28&amp;$R28&amp;$S28&amp;$T28&amp;$U28,IFERROR(MATCH($AN28,AQ$17:AQ27,0),-1000))</f>
        <v>1</v>
      </c>
      <c r="AR28" s="288">
        <f>IF(AND($BU28=$BV28,BX28=AR$13),$J28&amp;$K28&amp;$L28&amp;$M28&amp;$N28&amp;$O28&amp;$P28&amp;$Q28&amp;$R28&amp;$S28&amp;$T28&amp;$U28,IFERROR(MATCH($AN28,AR$17:AR27,0),-1000))</f>
        <v>1</v>
      </c>
      <c r="AS28" s="254">
        <f t="shared" si="71"/>
        <v>0</v>
      </c>
      <c r="AT28" s="261" t="str">
        <f t="shared" si="79"/>
        <v/>
      </c>
      <c r="AU28" s="254" t="str">
        <f t="shared" si="13"/>
        <v/>
      </c>
      <c r="AV28" s="254" t="str">
        <f t="shared" si="13"/>
        <v/>
      </c>
      <c r="AW28" s="254" t="str">
        <f t="shared" si="13"/>
        <v/>
      </c>
      <c r="AX28" s="254" t="str">
        <f t="shared" si="13"/>
        <v/>
      </c>
      <c r="AY28" s="254" t="str">
        <f t="shared" si="13"/>
        <v/>
      </c>
      <c r="AZ28" s="254" t="str">
        <f t="shared" si="13"/>
        <v/>
      </c>
      <c r="BA28" s="254" t="str">
        <f t="shared" si="13"/>
        <v/>
      </c>
      <c r="BB28" s="254" t="str">
        <f t="shared" si="13"/>
        <v/>
      </c>
      <c r="BC28" s="254" t="str">
        <f t="shared" si="13"/>
        <v/>
      </c>
      <c r="BD28" s="254" t="str">
        <f t="shared" si="13"/>
        <v/>
      </c>
      <c r="BE28" s="262" t="str">
        <f t="shared" si="13"/>
        <v/>
      </c>
      <c r="BF28" s="263" t="str">
        <f t="shared" si="14"/>
        <v/>
      </c>
      <c r="BG28" s="254" t="str">
        <f t="shared" si="14"/>
        <v/>
      </c>
      <c r="BH28" s="254" t="str">
        <f t="shared" si="14"/>
        <v/>
      </c>
      <c r="BI28" s="254" t="str">
        <f t="shared" si="14"/>
        <v/>
      </c>
      <c r="BJ28" s="254" t="str">
        <f t="shared" si="14"/>
        <v/>
      </c>
      <c r="BK28" s="254" t="str">
        <f t="shared" si="14"/>
        <v/>
      </c>
      <c r="BL28" s="254" t="str">
        <f t="shared" si="14"/>
        <v/>
      </c>
      <c r="BM28" s="254" t="str">
        <f t="shared" si="14"/>
        <v/>
      </c>
      <c r="BN28" s="254" t="str">
        <f t="shared" si="14"/>
        <v/>
      </c>
      <c r="BO28" s="254" t="str">
        <f t="shared" si="14"/>
        <v/>
      </c>
      <c r="BP28" s="254" t="str">
        <f t="shared" si="14"/>
        <v/>
      </c>
      <c r="BQ28" s="264" t="str">
        <f t="shared" si="80"/>
        <v/>
      </c>
      <c r="BR28" s="261" t="str">
        <f t="shared" si="30"/>
        <v/>
      </c>
      <c r="BS28" s="254" t="str">
        <f t="shared" si="31"/>
        <v/>
      </c>
      <c r="BT28" s="254" t="str">
        <f t="shared" si="31"/>
        <v/>
      </c>
      <c r="BU28" s="265" t="str">
        <f t="shared" si="31"/>
        <v/>
      </c>
      <c r="BV28" s="263" t="str">
        <f t="shared" si="32"/>
        <v/>
      </c>
      <c r="BW28" s="254" t="str">
        <f t="shared" si="32"/>
        <v/>
      </c>
      <c r="BX28" s="254" t="str">
        <f t="shared" si="32"/>
        <v/>
      </c>
      <c r="BY28" s="264" t="str">
        <f t="shared" si="33"/>
        <v/>
      </c>
      <c r="BZ28" s="254" t="str">
        <f t="shared" si="34"/>
        <v/>
      </c>
      <c r="CA28" s="254">
        <f t="shared" si="15"/>
        <v>0</v>
      </c>
      <c r="CB28" s="254">
        <f t="shared" si="15"/>
        <v>0</v>
      </c>
      <c r="CC28" s="254">
        <f t="shared" si="15"/>
        <v>0</v>
      </c>
      <c r="CD28" s="254">
        <f t="shared" si="15"/>
        <v>0</v>
      </c>
      <c r="CE28" s="254">
        <f t="shared" si="15"/>
        <v>0</v>
      </c>
      <c r="CF28" s="254">
        <f t="shared" si="15"/>
        <v>0</v>
      </c>
      <c r="CG28" s="254">
        <f t="shared" si="15"/>
        <v>0</v>
      </c>
      <c r="CH28" s="254">
        <f t="shared" si="15"/>
        <v>0</v>
      </c>
      <c r="CI28" s="254">
        <f t="shared" si="15"/>
        <v>0</v>
      </c>
      <c r="CJ28" s="254">
        <f t="shared" si="15"/>
        <v>0</v>
      </c>
      <c r="CK28" s="254">
        <f t="shared" si="15"/>
        <v>0</v>
      </c>
      <c r="CL28" s="254">
        <f t="shared" si="15"/>
        <v>0</v>
      </c>
      <c r="CM28" s="254">
        <f t="shared" si="81"/>
        <v>0</v>
      </c>
      <c r="CN28" s="254">
        <f t="shared" si="82"/>
        <v>0</v>
      </c>
      <c r="CO28" s="254">
        <f t="shared" si="83"/>
        <v>0</v>
      </c>
      <c r="CP28" s="254">
        <f t="shared" si="84"/>
        <v>0</v>
      </c>
      <c r="CQ28" s="254">
        <f t="shared" si="85"/>
        <v>0</v>
      </c>
      <c r="CR28" s="254">
        <f t="shared" si="86"/>
        <v>0</v>
      </c>
      <c r="CS28" s="254">
        <f t="shared" si="87"/>
        <v>0</v>
      </c>
      <c r="CT28" s="254">
        <f t="shared" si="88"/>
        <v>0</v>
      </c>
      <c r="CU28" s="254">
        <f t="shared" si="89"/>
        <v>0</v>
      </c>
      <c r="CV28" s="254">
        <f t="shared" si="90"/>
        <v>0</v>
      </c>
      <c r="CW28" s="254">
        <f t="shared" si="91"/>
        <v>0</v>
      </c>
      <c r="CX28" s="254">
        <f t="shared" si="92"/>
        <v>0</v>
      </c>
      <c r="CY28" s="254">
        <f t="shared" si="93"/>
        <v>0</v>
      </c>
      <c r="CZ28" s="254">
        <f t="shared" si="94"/>
        <v>0</v>
      </c>
      <c r="DA28" s="254">
        <f t="shared" si="95"/>
        <v>0</v>
      </c>
      <c r="DB28" s="254">
        <f t="shared" si="96"/>
        <v>0</v>
      </c>
      <c r="DC28" s="254">
        <f t="shared" si="97"/>
        <v>0</v>
      </c>
      <c r="DD28" s="254">
        <f t="shared" si="98"/>
        <v>0</v>
      </c>
      <c r="DE28" s="254">
        <f t="shared" si="99"/>
        <v>0</v>
      </c>
      <c r="DF28" s="254">
        <f t="shared" si="100"/>
        <v>0</v>
      </c>
      <c r="DG28" s="254">
        <f t="shared" si="101"/>
        <v>0</v>
      </c>
      <c r="DH28" s="254">
        <f t="shared" si="102"/>
        <v>0</v>
      </c>
      <c r="DI28" s="254">
        <f t="shared" si="103"/>
        <v>0</v>
      </c>
      <c r="DJ28" s="254">
        <f t="shared" si="104"/>
        <v>0</v>
      </c>
      <c r="DK28" s="254">
        <f t="shared" si="105"/>
        <v>0</v>
      </c>
      <c r="DL28" s="254">
        <f t="shared" si="106"/>
        <v>0</v>
      </c>
      <c r="DM28" s="254">
        <f t="shared" si="107"/>
        <v>0</v>
      </c>
      <c r="DN28" s="254">
        <f t="shared" si="108"/>
        <v>0</v>
      </c>
      <c r="DO28" s="254">
        <f t="shared" si="109"/>
        <v>0</v>
      </c>
      <c r="DP28" s="254">
        <f t="shared" si="110"/>
        <v>0</v>
      </c>
      <c r="DQ28" s="254">
        <f t="shared" si="111"/>
        <v>0</v>
      </c>
      <c r="DR28" s="254">
        <f t="shared" si="112"/>
        <v>0</v>
      </c>
      <c r="DS28" s="254">
        <f t="shared" si="113"/>
        <v>0</v>
      </c>
      <c r="DT28" s="254">
        <f t="shared" si="114"/>
        <v>0</v>
      </c>
      <c r="DU28" s="254">
        <f t="shared" si="115"/>
        <v>0</v>
      </c>
      <c r="DV28" s="254">
        <f t="shared" si="116"/>
        <v>0</v>
      </c>
      <c r="DZ28" s="69" t="s">
        <v>289</v>
      </c>
      <c r="EA28" s="69">
        <v>14</v>
      </c>
      <c r="EB28" s="69" t="str">
        <f ca="1"/>
        <v/>
      </c>
    </row>
    <row r="29" spans="1:132" ht="24" customHeight="1">
      <c r="A29" s="11" t="str">
        <f ca="1">IF(AG29&lt;&gt;"OK","",CONCATENATE(TEXT('Front Page'!$F$33,"000"),TEXT('Front Page'!$F$31,"000"),"-",LEFT('Front Page'!$R$53,5),"-",LEFT(D29,1),AJ29, "-",TEXT(B29,"000")))</f>
        <v/>
      </c>
      <c r="B29" s="12" t="str">
        <f>IFERROR(IF(E29="","",MAX(B$17:B28)+1),"")</f>
        <v/>
      </c>
      <c r="C29" s="13"/>
      <c r="D29" s="29" t="str">
        <f t="shared" si="72"/>
        <v>None</v>
      </c>
      <c r="E29" s="29" t="str">
        <f t="shared" si="17"/>
        <v/>
      </c>
      <c r="F29" s="29" t="str">
        <f t="shared" si="18"/>
        <v/>
      </c>
      <c r="G29" s="363"/>
      <c r="H29" s="364"/>
      <c r="I29" s="325" t="str">
        <f t="shared" si="73"/>
        <v>No</v>
      </c>
      <c r="J29" s="314">
        <v>0</v>
      </c>
      <c r="K29" s="312">
        <v>0</v>
      </c>
      <c r="L29" s="312">
        <v>0</v>
      </c>
      <c r="M29" s="312">
        <v>0</v>
      </c>
      <c r="N29" s="312">
        <v>0</v>
      </c>
      <c r="O29" s="312">
        <v>0</v>
      </c>
      <c r="P29" s="312">
        <v>0</v>
      </c>
      <c r="Q29" s="312">
        <v>0</v>
      </c>
      <c r="R29" s="312">
        <v>0</v>
      </c>
      <c r="S29" s="312">
        <v>0</v>
      </c>
      <c r="T29" s="312">
        <v>0</v>
      </c>
      <c r="U29" s="312">
        <v>0</v>
      </c>
      <c r="V29" s="313">
        <v>1</v>
      </c>
      <c r="W29" s="313">
        <v>1</v>
      </c>
      <c r="X29" s="312">
        <v>0</v>
      </c>
      <c r="Y29" s="312">
        <v>0</v>
      </c>
      <c r="Z29" s="312">
        <v>0</v>
      </c>
      <c r="AA29" s="14">
        <v>0</v>
      </c>
      <c r="AB29" s="317"/>
      <c r="AC29" s="15" t="str">
        <f t="shared" si="74"/>
        <v/>
      </c>
      <c r="AD29" s="15" t="str">
        <f t="shared" si="75"/>
        <v/>
      </c>
      <c r="AE29" s="16" t="str">
        <f t="shared" si="76"/>
        <v>0 - 0</v>
      </c>
      <c r="AF29" s="20" t="str">
        <f t="shared" si="77"/>
        <v>Not an offer</v>
      </c>
      <c r="AG29" s="276" t="str">
        <f t="shared" si="23"/>
        <v>Not an Offer</v>
      </c>
      <c r="AH29" s="150"/>
      <c r="AI29" s="254">
        <v>13</v>
      </c>
      <c r="AJ29" s="149" t="str">
        <f t="shared" si="24"/>
        <v>00-IRA</v>
      </c>
      <c r="AK29" s="254" t="b">
        <f t="shared" si="11"/>
        <v>0</v>
      </c>
      <c r="AL29" s="254">
        <f t="shared" si="12"/>
        <v>0</v>
      </c>
      <c r="AM29" s="254">
        <f t="shared" si="25"/>
        <v>0</v>
      </c>
      <c r="AN29" s="288">
        <f t="shared" si="78"/>
        <v>0</v>
      </c>
      <c r="AO29" s="288">
        <f>IF(AND($BU29=$BV29,BU29=AO$13),$J29&amp;$K29&amp;$L29&amp;$M29&amp;$N29&amp;$O29&amp;$P29&amp;$Q29&amp;$R29&amp;$S29&amp;$T29&amp;$U29,IFERROR(MATCH($AN29,AO$17:AO28,0),-1000))</f>
        <v>1</v>
      </c>
      <c r="AP29" s="288">
        <f>IF(AND($BU29=$BV29,BV29=AP$13),$J29&amp;$K29&amp;$L29&amp;$M29&amp;$N29&amp;$O29&amp;$P29&amp;$Q29&amp;$R29&amp;$S29&amp;$T29&amp;$U29,IFERROR(MATCH($AN29,AP$17:AP28,0),-1000))</f>
        <v>1</v>
      </c>
      <c r="AQ29" s="288">
        <f>IF(AND($BU29=$BV29,BW29=AQ$13),$J29&amp;$K29&amp;$L29&amp;$M29&amp;$N29&amp;$O29&amp;$P29&amp;$Q29&amp;$R29&amp;$S29&amp;$T29&amp;$U29,IFERROR(MATCH($AN29,AQ$17:AQ28,0),-1000))</f>
        <v>1</v>
      </c>
      <c r="AR29" s="288">
        <f>IF(AND($BU29=$BV29,BX29=AR$13),$J29&amp;$K29&amp;$L29&amp;$M29&amp;$N29&amp;$O29&amp;$P29&amp;$Q29&amp;$R29&amp;$S29&amp;$T29&amp;$U29,IFERROR(MATCH($AN29,AR$17:AR28,0),-1000))</f>
        <v>1</v>
      </c>
      <c r="AS29" s="254">
        <f t="shared" si="71"/>
        <v>0</v>
      </c>
      <c r="AT29" s="261" t="str">
        <f t="shared" si="79"/>
        <v/>
      </c>
      <c r="AU29" s="254" t="str">
        <f t="shared" si="13"/>
        <v/>
      </c>
      <c r="AV29" s="254" t="str">
        <f t="shared" si="13"/>
        <v/>
      </c>
      <c r="AW29" s="254" t="str">
        <f t="shared" si="13"/>
        <v/>
      </c>
      <c r="AX29" s="254" t="str">
        <f t="shared" si="13"/>
        <v/>
      </c>
      <c r="AY29" s="254" t="str">
        <f t="shared" si="13"/>
        <v/>
      </c>
      <c r="AZ29" s="254" t="str">
        <f t="shared" si="13"/>
        <v/>
      </c>
      <c r="BA29" s="254" t="str">
        <f t="shared" si="13"/>
        <v/>
      </c>
      <c r="BB29" s="254" t="str">
        <f t="shared" si="13"/>
        <v/>
      </c>
      <c r="BC29" s="254" t="str">
        <f t="shared" si="13"/>
        <v/>
      </c>
      <c r="BD29" s="254" t="str">
        <f t="shared" si="13"/>
        <v/>
      </c>
      <c r="BE29" s="262" t="str">
        <f t="shared" si="13"/>
        <v/>
      </c>
      <c r="BF29" s="263" t="str">
        <f t="shared" si="14"/>
        <v/>
      </c>
      <c r="BG29" s="254" t="str">
        <f t="shared" si="14"/>
        <v/>
      </c>
      <c r="BH29" s="254" t="str">
        <f t="shared" si="14"/>
        <v/>
      </c>
      <c r="BI29" s="254" t="str">
        <f t="shared" si="14"/>
        <v/>
      </c>
      <c r="BJ29" s="254" t="str">
        <f t="shared" si="14"/>
        <v/>
      </c>
      <c r="BK29" s="254" t="str">
        <f t="shared" si="14"/>
        <v/>
      </c>
      <c r="BL29" s="254" t="str">
        <f t="shared" si="14"/>
        <v/>
      </c>
      <c r="BM29" s="254" t="str">
        <f t="shared" si="14"/>
        <v/>
      </c>
      <c r="BN29" s="254" t="str">
        <f t="shared" si="14"/>
        <v/>
      </c>
      <c r="BO29" s="254" t="str">
        <f t="shared" si="14"/>
        <v/>
      </c>
      <c r="BP29" s="254" t="str">
        <f t="shared" si="14"/>
        <v/>
      </c>
      <c r="BQ29" s="264" t="str">
        <f t="shared" si="80"/>
        <v/>
      </c>
      <c r="BR29" s="261" t="str">
        <f t="shared" si="30"/>
        <v/>
      </c>
      <c r="BS29" s="254" t="str">
        <f t="shared" si="31"/>
        <v/>
      </c>
      <c r="BT29" s="254" t="str">
        <f t="shared" si="31"/>
        <v/>
      </c>
      <c r="BU29" s="265" t="str">
        <f t="shared" si="31"/>
        <v/>
      </c>
      <c r="BV29" s="263" t="str">
        <f t="shared" si="32"/>
        <v/>
      </c>
      <c r="BW29" s="254" t="str">
        <f t="shared" si="32"/>
        <v/>
      </c>
      <c r="BX29" s="254" t="str">
        <f t="shared" si="32"/>
        <v/>
      </c>
      <c r="BY29" s="264" t="str">
        <f t="shared" si="33"/>
        <v/>
      </c>
      <c r="BZ29" s="254" t="str">
        <f t="shared" si="34"/>
        <v/>
      </c>
      <c r="CA29" s="254">
        <f t="shared" si="15"/>
        <v>0</v>
      </c>
      <c r="CB29" s="254">
        <f t="shared" si="15"/>
        <v>0</v>
      </c>
      <c r="CC29" s="254">
        <f t="shared" si="15"/>
        <v>0</v>
      </c>
      <c r="CD29" s="254">
        <f t="shared" si="15"/>
        <v>0</v>
      </c>
      <c r="CE29" s="254">
        <f t="shared" si="15"/>
        <v>0</v>
      </c>
      <c r="CF29" s="254">
        <f t="shared" si="15"/>
        <v>0</v>
      </c>
      <c r="CG29" s="254">
        <f t="shared" si="15"/>
        <v>0</v>
      </c>
      <c r="CH29" s="254">
        <f t="shared" si="15"/>
        <v>0</v>
      </c>
      <c r="CI29" s="254">
        <f t="shared" si="15"/>
        <v>0</v>
      </c>
      <c r="CJ29" s="254">
        <f t="shared" si="15"/>
        <v>0</v>
      </c>
      <c r="CK29" s="254">
        <f t="shared" si="15"/>
        <v>0</v>
      </c>
      <c r="CL29" s="254">
        <f t="shared" si="15"/>
        <v>0</v>
      </c>
      <c r="CM29" s="254">
        <f t="shared" si="81"/>
        <v>0</v>
      </c>
      <c r="CN29" s="254">
        <f t="shared" si="82"/>
        <v>0</v>
      </c>
      <c r="CO29" s="254">
        <f t="shared" si="83"/>
        <v>0</v>
      </c>
      <c r="CP29" s="254">
        <f t="shared" si="84"/>
        <v>0</v>
      </c>
      <c r="CQ29" s="254">
        <f t="shared" si="85"/>
        <v>0</v>
      </c>
      <c r="CR29" s="254">
        <f t="shared" si="86"/>
        <v>0</v>
      </c>
      <c r="CS29" s="254">
        <f t="shared" si="87"/>
        <v>0</v>
      </c>
      <c r="CT29" s="254">
        <f t="shared" si="88"/>
        <v>0</v>
      </c>
      <c r="CU29" s="254">
        <f t="shared" si="89"/>
        <v>0</v>
      </c>
      <c r="CV29" s="254">
        <f t="shared" si="90"/>
        <v>0</v>
      </c>
      <c r="CW29" s="254">
        <f t="shared" si="91"/>
        <v>0</v>
      </c>
      <c r="CX29" s="254">
        <f t="shared" si="92"/>
        <v>0</v>
      </c>
      <c r="CY29" s="254">
        <f t="shared" si="93"/>
        <v>0</v>
      </c>
      <c r="CZ29" s="254">
        <f t="shared" si="94"/>
        <v>0</v>
      </c>
      <c r="DA29" s="254">
        <f t="shared" si="95"/>
        <v>0</v>
      </c>
      <c r="DB29" s="254">
        <f t="shared" si="96"/>
        <v>0</v>
      </c>
      <c r="DC29" s="254">
        <f t="shared" si="97"/>
        <v>0</v>
      </c>
      <c r="DD29" s="254">
        <f t="shared" si="98"/>
        <v>0</v>
      </c>
      <c r="DE29" s="254">
        <f t="shared" si="99"/>
        <v>0</v>
      </c>
      <c r="DF29" s="254">
        <f t="shared" si="100"/>
        <v>0</v>
      </c>
      <c r="DG29" s="254">
        <f t="shared" si="101"/>
        <v>0</v>
      </c>
      <c r="DH29" s="254">
        <f t="shared" si="102"/>
        <v>0</v>
      </c>
      <c r="DI29" s="254">
        <f t="shared" si="103"/>
        <v>0</v>
      </c>
      <c r="DJ29" s="254">
        <f t="shared" si="104"/>
        <v>0</v>
      </c>
      <c r="DK29" s="254">
        <f t="shared" si="105"/>
        <v>0</v>
      </c>
      <c r="DL29" s="254">
        <f t="shared" si="106"/>
        <v>0</v>
      </c>
      <c r="DM29" s="254">
        <f t="shared" si="107"/>
        <v>0</v>
      </c>
      <c r="DN29" s="254">
        <f t="shared" si="108"/>
        <v>0</v>
      </c>
      <c r="DO29" s="254">
        <f t="shared" si="109"/>
        <v>0</v>
      </c>
      <c r="DP29" s="254">
        <f t="shared" si="110"/>
        <v>0</v>
      </c>
      <c r="DQ29" s="254">
        <f t="shared" si="111"/>
        <v>0</v>
      </c>
      <c r="DR29" s="254">
        <f t="shared" si="112"/>
        <v>0</v>
      </c>
      <c r="DS29" s="254">
        <f t="shared" si="113"/>
        <v>0</v>
      </c>
      <c r="DT29" s="254">
        <f t="shared" si="114"/>
        <v>0</v>
      </c>
      <c r="DU29" s="254">
        <f t="shared" si="115"/>
        <v>0</v>
      </c>
      <c r="DV29" s="254">
        <f t="shared" si="116"/>
        <v>0</v>
      </c>
      <c r="DZ29" s="69" t="s">
        <v>290</v>
      </c>
      <c r="EA29" s="69">
        <v>15</v>
      </c>
      <c r="EB29" s="69" t="str">
        <f ca="1"/>
        <v/>
      </c>
    </row>
    <row r="30" spans="1:132" ht="24" customHeight="1">
      <c r="A30" s="11" t="str">
        <f ca="1">IF(AG30&lt;&gt;"OK","",CONCATENATE(TEXT('Front Page'!$F$33,"000"),TEXT('Front Page'!$F$31,"000"),"-",LEFT('Front Page'!$R$53,5),"-",LEFT(D30,1),AJ30, "-",TEXT(B30,"000")))</f>
        <v/>
      </c>
      <c r="B30" s="12" t="str">
        <f>IFERROR(IF(E30="","",MAX(B$17:B29)+1),"")</f>
        <v/>
      </c>
      <c r="C30" s="13"/>
      <c r="D30" s="29" t="str">
        <f t="shared" si="72"/>
        <v>None</v>
      </c>
      <c r="E30" s="29" t="str">
        <f t="shared" si="17"/>
        <v/>
      </c>
      <c r="F30" s="29" t="str">
        <f t="shared" si="18"/>
        <v/>
      </c>
      <c r="G30" s="363"/>
      <c r="H30" s="364"/>
      <c r="I30" s="325" t="str">
        <f t="shared" si="73"/>
        <v>No</v>
      </c>
      <c r="J30" s="314">
        <v>0</v>
      </c>
      <c r="K30" s="312">
        <v>0</v>
      </c>
      <c r="L30" s="312">
        <v>0</v>
      </c>
      <c r="M30" s="312">
        <v>0</v>
      </c>
      <c r="N30" s="312">
        <v>0</v>
      </c>
      <c r="O30" s="312">
        <v>0</v>
      </c>
      <c r="P30" s="312">
        <v>0</v>
      </c>
      <c r="Q30" s="312">
        <v>0</v>
      </c>
      <c r="R30" s="312">
        <v>0</v>
      </c>
      <c r="S30" s="312">
        <v>0</v>
      </c>
      <c r="T30" s="312">
        <v>0</v>
      </c>
      <c r="U30" s="312">
        <v>0</v>
      </c>
      <c r="V30" s="313">
        <v>1</v>
      </c>
      <c r="W30" s="313">
        <v>1</v>
      </c>
      <c r="X30" s="312">
        <v>0</v>
      </c>
      <c r="Y30" s="312">
        <v>0</v>
      </c>
      <c r="Z30" s="312">
        <v>0</v>
      </c>
      <c r="AA30" s="14">
        <v>0</v>
      </c>
      <c r="AB30" s="317"/>
      <c r="AC30" s="15" t="str">
        <f t="shared" si="74"/>
        <v/>
      </c>
      <c r="AD30" s="15" t="str">
        <f t="shared" si="75"/>
        <v/>
      </c>
      <c r="AE30" s="16" t="str">
        <f t="shared" si="76"/>
        <v>0 - 0</v>
      </c>
      <c r="AF30" s="20" t="str">
        <f t="shared" si="77"/>
        <v>Not an offer</v>
      </c>
      <c r="AG30" s="276" t="str">
        <f t="shared" si="23"/>
        <v>Not an Offer</v>
      </c>
      <c r="AH30" s="150"/>
      <c r="AI30" s="254">
        <v>14</v>
      </c>
      <c r="AJ30" s="149" t="str">
        <f t="shared" si="24"/>
        <v>00-IRA</v>
      </c>
      <c r="AK30" s="254" t="b">
        <f t="shared" si="11"/>
        <v>0</v>
      </c>
      <c r="AL30" s="254">
        <f t="shared" si="12"/>
        <v>0</v>
      </c>
      <c r="AM30" s="254">
        <f t="shared" si="25"/>
        <v>0</v>
      </c>
      <c r="AN30" s="288">
        <f t="shared" si="78"/>
        <v>0</v>
      </c>
      <c r="AO30" s="288">
        <f>IF(AND($BU30=$BV30,BU30=AO$13),$J30&amp;$K30&amp;$L30&amp;$M30&amp;$N30&amp;$O30&amp;$P30&amp;$Q30&amp;$R30&amp;$S30&amp;$T30&amp;$U30,IFERROR(MATCH($AN30,AO$17:AO29,0),-1000))</f>
        <v>1</v>
      </c>
      <c r="AP30" s="288">
        <f>IF(AND($BU30=$BV30,BV30=AP$13),$J30&amp;$K30&amp;$L30&amp;$M30&amp;$N30&amp;$O30&amp;$P30&amp;$Q30&amp;$R30&amp;$S30&amp;$T30&amp;$U30,IFERROR(MATCH($AN30,AP$17:AP29,0),-1000))</f>
        <v>1</v>
      </c>
      <c r="AQ30" s="288">
        <f>IF(AND($BU30=$BV30,BW30=AQ$13),$J30&amp;$K30&amp;$L30&amp;$M30&amp;$N30&amp;$O30&amp;$P30&amp;$Q30&amp;$R30&amp;$S30&amp;$T30&amp;$U30,IFERROR(MATCH($AN30,AQ$17:AQ29,0),-1000))</f>
        <v>1</v>
      </c>
      <c r="AR30" s="288">
        <f>IF(AND($BU30=$BV30,BX30=AR$13),$J30&amp;$K30&amp;$L30&amp;$M30&amp;$N30&amp;$O30&amp;$P30&amp;$Q30&amp;$R30&amp;$S30&amp;$T30&amp;$U30,IFERROR(MATCH($AN30,AR$17:AR29,0),-1000))</f>
        <v>1</v>
      </c>
      <c r="AS30" s="254">
        <f t="shared" si="71"/>
        <v>0</v>
      </c>
      <c r="AT30" s="261" t="str">
        <f t="shared" si="79"/>
        <v/>
      </c>
      <c r="AU30" s="254" t="str">
        <f t="shared" si="13"/>
        <v/>
      </c>
      <c r="AV30" s="254" t="str">
        <f t="shared" si="13"/>
        <v/>
      </c>
      <c r="AW30" s="254" t="str">
        <f t="shared" si="13"/>
        <v/>
      </c>
      <c r="AX30" s="254" t="str">
        <f t="shared" si="13"/>
        <v/>
      </c>
      <c r="AY30" s="254" t="str">
        <f t="shared" si="13"/>
        <v/>
      </c>
      <c r="AZ30" s="254" t="str">
        <f t="shared" si="13"/>
        <v/>
      </c>
      <c r="BA30" s="254" t="str">
        <f t="shared" si="13"/>
        <v/>
      </c>
      <c r="BB30" s="254" t="str">
        <f t="shared" si="13"/>
        <v/>
      </c>
      <c r="BC30" s="254" t="str">
        <f t="shared" si="13"/>
        <v/>
      </c>
      <c r="BD30" s="254" t="str">
        <f t="shared" si="13"/>
        <v/>
      </c>
      <c r="BE30" s="262" t="str">
        <f t="shared" si="13"/>
        <v/>
      </c>
      <c r="BF30" s="263" t="str">
        <f t="shared" si="14"/>
        <v/>
      </c>
      <c r="BG30" s="254" t="str">
        <f t="shared" si="14"/>
        <v/>
      </c>
      <c r="BH30" s="254" t="str">
        <f t="shared" si="14"/>
        <v/>
      </c>
      <c r="BI30" s="254" t="str">
        <f t="shared" si="14"/>
        <v/>
      </c>
      <c r="BJ30" s="254" t="str">
        <f t="shared" si="14"/>
        <v/>
      </c>
      <c r="BK30" s="254" t="str">
        <f t="shared" si="14"/>
        <v/>
      </c>
      <c r="BL30" s="254" t="str">
        <f t="shared" si="14"/>
        <v/>
      </c>
      <c r="BM30" s="254" t="str">
        <f t="shared" si="14"/>
        <v/>
      </c>
      <c r="BN30" s="254" t="str">
        <f t="shared" si="14"/>
        <v/>
      </c>
      <c r="BO30" s="254" t="str">
        <f t="shared" si="14"/>
        <v/>
      </c>
      <c r="BP30" s="254" t="str">
        <f t="shared" si="14"/>
        <v/>
      </c>
      <c r="BQ30" s="264" t="str">
        <f t="shared" si="80"/>
        <v/>
      </c>
      <c r="BR30" s="261" t="str">
        <f t="shared" si="30"/>
        <v/>
      </c>
      <c r="BS30" s="254" t="str">
        <f t="shared" si="31"/>
        <v/>
      </c>
      <c r="BT30" s="254" t="str">
        <f t="shared" si="31"/>
        <v/>
      </c>
      <c r="BU30" s="265" t="str">
        <f t="shared" si="31"/>
        <v/>
      </c>
      <c r="BV30" s="263" t="str">
        <f t="shared" si="32"/>
        <v/>
      </c>
      <c r="BW30" s="254" t="str">
        <f t="shared" si="32"/>
        <v/>
      </c>
      <c r="BX30" s="254" t="str">
        <f t="shared" si="32"/>
        <v/>
      </c>
      <c r="BY30" s="264" t="str">
        <f t="shared" si="33"/>
        <v/>
      </c>
      <c r="BZ30" s="254" t="str">
        <f t="shared" si="34"/>
        <v/>
      </c>
      <c r="CA30" s="254">
        <f t="shared" si="15"/>
        <v>0</v>
      </c>
      <c r="CB30" s="254">
        <f t="shared" si="15"/>
        <v>0</v>
      </c>
      <c r="CC30" s="254">
        <f t="shared" si="15"/>
        <v>0</v>
      </c>
      <c r="CD30" s="254">
        <f t="shared" si="15"/>
        <v>0</v>
      </c>
      <c r="CE30" s="254">
        <f t="shared" si="15"/>
        <v>0</v>
      </c>
      <c r="CF30" s="254">
        <f t="shared" si="15"/>
        <v>0</v>
      </c>
      <c r="CG30" s="254">
        <f t="shared" si="15"/>
        <v>0</v>
      </c>
      <c r="CH30" s="254">
        <f t="shared" si="15"/>
        <v>0</v>
      </c>
      <c r="CI30" s="254">
        <f t="shared" si="15"/>
        <v>0</v>
      </c>
      <c r="CJ30" s="254">
        <f t="shared" si="15"/>
        <v>0</v>
      </c>
      <c r="CK30" s="254">
        <f t="shared" si="15"/>
        <v>0</v>
      </c>
      <c r="CL30" s="254">
        <f t="shared" si="15"/>
        <v>0</v>
      </c>
      <c r="CM30" s="254">
        <f t="shared" si="81"/>
        <v>0</v>
      </c>
      <c r="CN30" s="254">
        <f t="shared" si="82"/>
        <v>0</v>
      </c>
      <c r="CO30" s="254">
        <f t="shared" si="83"/>
        <v>0</v>
      </c>
      <c r="CP30" s="254">
        <f t="shared" si="84"/>
        <v>0</v>
      </c>
      <c r="CQ30" s="254">
        <f t="shared" si="85"/>
        <v>0</v>
      </c>
      <c r="CR30" s="254">
        <f t="shared" si="86"/>
        <v>0</v>
      </c>
      <c r="CS30" s="254">
        <f t="shared" si="87"/>
        <v>0</v>
      </c>
      <c r="CT30" s="254">
        <f t="shared" si="88"/>
        <v>0</v>
      </c>
      <c r="CU30" s="254">
        <f t="shared" si="89"/>
        <v>0</v>
      </c>
      <c r="CV30" s="254">
        <f t="shared" si="90"/>
        <v>0</v>
      </c>
      <c r="CW30" s="254">
        <f t="shared" si="91"/>
        <v>0</v>
      </c>
      <c r="CX30" s="254">
        <f t="shared" si="92"/>
        <v>0</v>
      </c>
      <c r="CY30" s="254">
        <f t="shared" si="93"/>
        <v>0</v>
      </c>
      <c r="CZ30" s="254">
        <f t="shared" si="94"/>
        <v>0</v>
      </c>
      <c r="DA30" s="254">
        <f t="shared" si="95"/>
        <v>0</v>
      </c>
      <c r="DB30" s="254">
        <f t="shared" si="96"/>
        <v>0</v>
      </c>
      <c r="DC30" s="254">
        <f t="shared" si="97"/>
        <v>0</v>
      </c>
      <c r="DD30" s="254">
        <f t="shared" si="98"/>
        <v>0</v>
      </c>
      <c r="DE30" s="254">
        <f t="shared" si="99"/>
        <v>0</v>
      </c>
      <c r="DF30" s="254">
        <f t="shared" si="100"/>
        <v>0</v>
      </c>
      <c r="DG30" s="254">
        <f t="shared" si="101"/>
        <v>0</v>
      </c>
      <c r="DH30" s="254">
        <f t="shared" si="102"/>
        <v>0</v>
      </c>
      <c r="DI30" s="254">
        <f t="shared" si="103"/>
        <v>0</v>
      </c>
      <c r="DJ30" s="254">
        <f t="shared" si="104"/>
        <v>0</v>
      </c>
      <c r="DK30" s="254">
        <f t="shared" si="105"/>
        <v>0</v>
      </c>
      <c r="DL30" s="254">
        <f t="shared" si="106"/>
        <v>0</v>
      </c>
      <c r="DM30" s="254">
        <f t="shared" si="107"/>
        <v>0</v>
      </c>
      <c r="DN30" s="254">
        <f t="shared" si="108"/>
        <v>0</v>
      </c>
      <c r="DO30" s="254">
        <f t="shared" si="109"/>
        <v>0</v>
      </c>
      <c r="DP30" s="254">
        <f t="shared" si="110"/>
        <v>0</v>
      </c>
      <c r="DQ30" s="254">
        <f t="shared" si="111"/>
        <v>0</v>
      </c>
      <c r="DR30" s="254">
        <f t="shared" si="112"/>
        <v>0</v>
      </c>
      <c r="DS30" s="254">
        <f t="shared" si="113"/>
        <v>0</v>
      </c>
      <c r="DT30" s="254">
        <f t="shared" si="114"/>
        <v>0</v>
      </c>
      <c r="DU30" s="254">
        <f t="shared" si="115"/>
        <v>0</v>
      </c>
      <c r="DV30" s="254">
        <f t="shared" si="116"/>
        <v>0</v>
      </c>
      <c r="DZ30" s="69" t="s">
        <v>291</v>
      </c>
      <c r="EA30" s="69">
        <v>16</v>
      </c>
      <c r="EB30" s="69" t="str">
        <f ca="1"/>
        <v/>
      </c>
    </row>
    <row r="31" spans="1:132" ht="24" customHeight="1">
      <c r="A31" s="11" t="str">
        <f ca="1">IF(AG31&lt;&gt;"OK","",CONCATENATE(TEXT('Front Page'!$F$33,"000"),TEXT('Front Page'!$F$31,"000"),"-",LEFT('Front Page'!$R$53,5),"-",LEFT(D31,1),AJ31, "-",TEXT(B31,"000")))</f>
        <v/>
      </c>
      <c r="B31" s="12" t="str">
        <f>IFERROR(IF(E31="","",MAX(B$17:B30)+1),"")</f>
        <v/>
      </c>
      <c r="C31" s="13"/>
      <c r="D31" s="29" t="str">
        <f t="shared" si="72"/>
        <v>None</v>
      </c>
      <c r="E31" s="29" t="str">
        <f t="shared" si="17"/>
        <v/>
      </c>
      <c r="F31" s="29" t="str">
        <f t="shared" si="18"/>
        <v/>
      </c>
      <c r="G31" s="363"/>
      <c r="H31" s="364"/>
      <c r="I31" s="325" t="str">
        <f t="shared" si="73"/>
        <v>No</v>
      </c>
      <c r="J31" s="314">
        <v>0</v>
      </c>
      <c r="K31" s="312">
        <v>0</v>
      </c>
      <c r="L31" s="312">
        <v>0</v>
      </c>
      <c r="M31" s="312">
        <v>0</v>
      </c>
      <c r="N31" s="312">
        <v>0</v>
      </c>
      <c r="O31" s="312">
        <v>0</v>
      </c>
      <c r="P31" s="312">
        <v>0</v>
      </c>
      <c r="Q31" s="312">
        <v>0</v>
      </c>
      <c r="R31" s="312">
        <v>0</v>
      </c>
      <c r="S31" s="312">
        <v>0</v>
      </c>
      <c r="T31" s="312">
        <v>0</v>
      </c>
      <c r="U31" s="312">
        <v>0</v>
      </c>
      <c r="V31" s="313">
        <v>1</v>
      </c>
      <c r="W31" s="313">
        <v>1</v>
      </c>
      <c r="X31" s="312">
        <v>0</v>
      </c>
      <c r="Y31" s="312">
        <v>0</v>
      </c>
      <c r="Z31" s="312">
        <v>0</v>
      </c>
      <c r="AA31" s="14">
        <v>0</v>
      </c>
      <c r="AB31" s="317"/>
      <c r="AC31" s="15" t="str">
        <f t="shared" si="74"/>
        <v/>
      </c>
      <c r="AD31" s="15" t="str">
        <f t="shared" si="75"/>
        <v/>
      </c>
      <c r="AE31" s="16" t="str">
        <f t="shared" si="76"/>
        <v>0 - 0</v>
      </c>
      <c r="AF31" s="20" t="str">
        <f t="shared" si="77"/>
        <v>Not an offer</v>
      </c>
      <c r="AG31" s="276" t="str">
        <f t="shared" si="23"/>
        <v>Not an Offer</v>
      </c>
      <c r="AH31" s="150"/>
      <c r="AI31" s="254">
        <v>15</v>
      </c>
      <c r="AJ31" s="149" t="str">
        <f t="shared" si="24"/>
        <v>00-IRA</v>
      </c>
      <c r="AK31" s="254" t="b">
        <f t="shared" si="11"/>
        <v>0</v>
      </c>
      <c r="AL31" s="254">
        <f t="shared" si="12"/>
        <v>0</v>
      </c>
      <c r="AM31" s="254">
        <f t="shared" si="25"/>
        <v>0</v>
      </c>
      <c r="AN31" s="288">
        <f t="shared" si="78"/>
        <v>0</v>
      </c>
      <c r="AO31" s="288">
        <f>IF(AND($BU31=$BV31,BU31=AO$13),$J31&amp;$K31&amp;$L31&amp;$M31&amp;$N31&amp;$O31&amp;$P31&amp;$Q31&amp;$R31&amp;$S31&amp;$T31&amp;$U31,IFERROR(MATCH($AN31,AO$17:AO30,0),-1000))</f>
        <v>1</v>
      </c>
      <c r="AP31" s="288">
        <f>IF(AND($BU31=$BV31,BV31=AP$13),$J31&amp;$K31&amp;$L31&amp;$M31&amp;$N31&amp;$O31&amp;$P31&amp;$Q31&amp;$R31&amp;$S31&amp;$T31&amp;$U31,IFERROR(MATCH($AN31,AP$17:AP30,0),-1000))</f>
        <v>1</v>
      </c>
      <c r="AQ31" s="288">
        <f>IF(AND($BU31=$BV31,BW31=AQ$13),$J31&amp;$K31&amp;$L31&amp;$M31&amp;$N31&amp;$O31&amp;$P31&amp;$Q31&amp;$R31&amp;$S31&amp;$T31&amp;$U31,IFERROR(MATCH($AN31,AQ$17:AQ30,0),-1000))</f>
        <v>1</v>
      </c>
      <c r="AR31" s="288">
        <f>IF(AND($BU31=$BV31,BX31=AR$13),$J31&amp;$K31&amp;$L31&amp;$M31&amp;$N31&amp;$O31&amp;$P31&amp;$Q31&amp;$R31&amp;$S31&amp;$T31&amp;$U31,IFERROR(MATCH($AN31,AR$17:AR30,0),-1000))</f>
        <v>1</v>
      </c>
      <c r="AS31" s="254">
        <f t="shared" si="71"/>
        <v>0</v>
      </c>
      <c r="AT31" s="261" t="str">
        <f t="shared" si="79"/>
        <v/>
      </c>
      <c r="AU31" s="254" t="str">
        <f t="shared" si="13"/>
        <v/>
      </c>
      <c r="AV31" s="254" t="str">
        <f t="shared" si="13"/>
        <v/>
      </c>
      <c r="AW31" s="254" t="str">
        <f t="shared" si="13"/>
        <v/>
      </c>
      <c r="AX31" s="254" t="str">
        <f t="shared" si="13"/>
        <v/>
      </c>
      <c r="AY31" s="254" t="str">
        <f t="shared" si="13"/>
        <v/>
      </c>
      <c r="AZ31" s="254" t="str">
        <f t="shared" si="13"/>
        <v/>
      </c>
      <c r="BA31" s="254" t="str">
        <f t="shared" si="13"/>
        <v/>
      </c>
      <c r="BB31" s="254" t="str">
        <f t="shared" si="13"/>
        <v/>
      </c>
      <c r="BC31" s="254" t="str">
        <f t="shared" si="13"/>
        <v/>
      </c>
      <c r="BD31" s="254" t="str">
        <f t="shared" si="13"/>
        <v/>
      </c>
      <c r="BE31" s="262" t="str">
        <f t="shared" si="13"/>
        <v/>
      </c>
      <c r="BF31" s="263" t="str">
        <f t="shared" si="14"/>
        <v/>
      </c>
      <c r="BG31" s="254" t="str">
        <f t="shared" si="14"/>
        <v/>
      </c>
      <c r="BH31" s="254" t="str">
        <f t="shared" si="14"/>
        <v/>
      </c>
      <c r="BI31" s="254" t="str">
        <f t="shared" si="14"/>
        <v/>
      </c>
      <c r="BJ31" s="254" t="str">
        <f t="shared" si="14"/>
        <v/>
      </c>
      <c r="BK31" s="254" t="str">
        <f t="shared" si="14"/>
        <v/>
      </c>
      <c r="BL31" s="254" t="str">
        <f t="shared" si="14"/>
        <v/>
      </c>
      <c r="BM31" s="254" t="str">
        <f t="shared" si="14"/>
        <v/>
      </c>
      <c r="BN31" s="254" t="str">
        <f t="shared" si="14"/>
        <v/>
      </c>
      <c r="BO31" s="254" t="str">
        <f t="shared" si="14"/>
        <v/>
      </c>
      <c r="BP31" s="254" t="str">
        <f t="shared" si="14"/>
        <v/>
      </c>
      <c r="BQ31" s="264" t="str">
        <f t="shared" si="80"/>
        <v/>
      </c>
      <c r="BR31" s="261" t="str">
        <f t="shared" si="30"/>
        <v/>
      </c>
      <c r="BS31" s="254" t="str">
        <f t="shared" si="31"/>
        <v/>
      </c>
      <c r="BT31" s="254" t="str">
        <f t="shared" si="31"/>
        <v/>
      </c>
      <c r="BU31" s="265" t="str">
        <f t="shared" si="31"/>
        <v/>
      </c>
      <c r="BV31" s="263" t="str">
        <f t="shared" si="32"/>
        <v/>
      </c>
      <c r="BW31" s="254" t="str">
        <f t="shared" si="32"/>
        <v/>
      </c>
      <c r="BX31" s="254" t="str">
        <f t="shared" si="32"/>
        <v/>
      </c>
      <c r="BY31" s="264" t="str">
        <f t="shared" si="33"/>
        <v/>
      </c>
      <c r="BZ31" s="254" t="str">
        <f t="shared" si="34"/>
        <v/>
      </c>
      <c r="CA31" s="254">
        <f t="shared" si="15"/>
        <v>0</v>
      </c>
      <c r="CB31" s="254">
        <f t="shared" si="15"/>
        <v>0</v>
      </c>
      <c r="CC31" s="254">
        <f t="shared" si="15"/>
        <v>0</v>
      </c>
      <c r="CD31" s="254">
        <f t="shared" si="15"/>
        <v>0</v>
      </c>
      <c r="CE31" s="254">
        <f t="shared" si="15"/>
        <v>0</v>
      </c>
      <c r="CF31" s="254">
        <f t="shared" si="15"/>
        <v>0</v>
      </c>
      <c r="CG31" s="254">
        <f t="shared" si="15"/>
        <v>0</v>
      </c>
      <c r="CH31" s="254">
        <f t="shared" si="15"/>
        <v>0</v>
      </c>
      <c r="CI31" s="254">
        <f t="shared" si="15"/>
        <v>0</v>
      </c>
      <c r="CJ31" s="254">
        <f t="shared" si="15"/>
        <v>0</v>
      </c>
      <c r="CK31" s="254">
        <f t="shared" si="15"/>
        <v>0</v>
      </c>
      <c r="CL31" s="254">
        <f t="shared" si="15"/>
        <v>0</v>
      </c>
      <c r="CM31" s="254">
        <f t="shared" si="81"/>
        <v>0</v>
      </c>
      <c r="CN31" s="254">
        <f t="shared" si="82"/>
        <v>0</v>
      </c>
      <c r="CO31" s="254">
        <f t="shared" si="83"/>
        <v>0</v>
      </c>
      <c r="CP31" s="254">
        <f t="shared" si="84"/>
        <v>0</v>
      </c>
      <c r="CQ31" s="254">
        <f t="shared" si="85"/>
        <v>0</v>
      </c>
      <c r="CR31" s="254">
        <f t="shared" si="86"/>
        <v>0</v>
      </c>
      <c r="CS31" s="254">
        <f t="shared" si="87"/>
        <v>0</v>
      </c>
      <c r="CT31" s="254">
        <f t="shared" si="88"/>
        <v>0</v>
      </c>
      <c r="CU31" s="254">
        <f t="shared" si="89"/>
        <v>0</v>
      </c>
      <c r="CV31" s="254">
        <f t="shared" si="90"/>
        <v>0</v>
      </c>
      <c r="CW31" s="254">
        <f t="shared" si="91"/>
        <v>0</v>
      </c>
      <c r="CX31" s="254">
        <f t="shared" si="92"/>
        <v>0</v>
      </c>
      <c r="CY31" s="254">
        <f t="shared" si="93"/>
        <v>0</v>
      </c>
      <c r="CZ31" s="254">
        <f t="shared" si="94"/>
        <v>0</v>
      </c>
      <c r="DA31" s="254">
        <f t="shared" si="95"/>
        <v>0</v>
      </c>
      <c r="DB31" s="254">
        <f t="shared" si="96"/>
        <v>0</v>
      </c>
      <c r="DC31" s="254">
        <f t="shared" si="97"/>
        <v>0</v>
      </c>
      <c r="DD31" s="254">
        <f t="shared" si="98"/>
        <v>0</v>
      </c>
      <c r="DE31" s="254">
        <f t="shared" si="99"/>
        <v>0</v>
      </c>
      <c r="DF31" s="254">
        <f t="shared" si="100"/>
        <v>0</v>
      </c>
      <c r="DG31" s="254">
        <f t="shared" si="101"/>
        <v>0</v>
      </c>
      <c r="DH31" s="254">
        <f t="shared" si="102"/>
        <v>0</v>
      </c>
      <c r="DI31" s="254">
        <f t="shared" si="103"/>
        <v>0</v>
      </c>
      <c r="DJ31" s="254">
        <f t="shared" si="104"/>
        <v>0</v>
      </c>
      <c r="DK31" s="254">
        <f t="shared" si="105"/>
        <v>0</v>
      </c>
      <c r="DL31" s="254">
        <f t="shared" si="106"/>
        <v>0</v>
      </c>
      <c r="DM31" s="254">
        <f t="shared" si="107"/>
        <v>0</v>
      </c>
      <c r="DN31" s="254">
        <f t="shared" si="108"/>
        <v>0</v>
      </c>
      <c r="DO31" s="254">
        <f t="shared" si="109"/>
        <v>0</v>
      </c>
      <c r="DP31" s="254">
        <f t="shared" si="110"/>
        <v>0</v>
      </c>
      <c r="DQ31" s="254">
        <f t="shared" si="111"/>
        <v>0</v>
      </c>
      <c r="DR31" s="254">
        <f t="shared" si="112"/>
        <v>0</v>
      </c>
      <c r="DS31" s="254">
        <f t="shared" si="113"/>
        <v>0</v>
      </c>
      <c r="DT31" s="254">
        <f t="shared" si="114"/>
        <v>0</v>
      </c>
      <c r="DU31" s="254">
        <f t="shared" si="115"/>
        <v>0</v>
      </c>
      <c r="DV31" s="254">
        <f t="shared" si="116"/>
        <v>0</v>
      </c>
      <c r="DZ31" s="69" t="s">
        <v>292</v>
      </c>
      <c r="EA31" s="69">
        <v>17</v>
      </c>
      <c r="EB31" s="69" t="str">
        <f ca="1"/>
        <v/>
      </c>
    </row>
    <row r="32" spans="1:132" ht="24" customHeight="1">
      <c r="A32" s="11" t="str">
        <f ca="1">IF(AG32&lt;&gt;"OK","",CONCATENATE(TEXT('Front Page'!$F$33,"000"),TEXT('Front Page'!$F$31,"000"),"-",LEFT('Front Page'!$R$53,5),"-",LEFT(D32,1),AJ32, "-",TEXT(B32,"000")))</f>
        <v/>
      </c>
      <c r="B32" s="12" t="str">
        <f>IFERROR(IF(E32="","",MAX(B$17:B31)+1),"")</f>
        <v/>
      </c>
      <c r="C32" s="13"/>
      <c r="D32" s="29" t="str">
        <f t="shared" si="72"/>
        <v>None</v>
      </c>
      <c r="E32" s="29" t="str">
        <f t="shared" si="17"/>
        <v/>
      </c>
      <c r="F32" s="29" t="str">
        <f t="shared" si="18"/>
        <v/>
      </c>
      <c r="G32" s="363"/>
      <c r="H32" s="364"/>
      <c r="I32" s="325" t="str">
        <f t="shared" si="73"/>
        <v>No</v>
      </c>
      <c r="J32" s="314">
        <v>0</v>
      </c>
      <c r="K32" s="312">
        <v>0</v>
      </c>
      <c r="L32" s="312">
        <v>0</v>
      </c>
      <c r="M32" s="312">
        <v>0</v>
      </c>
      <c r="N32" s="312">
        <v>0</v>
      </c>
      <c r="O32" s="312">
        <v>0</v>
      </c>
      <c r="P32" s="312">
        <v>0</v>
      </c>
      <c r="Q32" s="312">
        <v>0</v>
      </c>
      <c r="R32" s="312">
        <v>0</v>
      </c>
      <c r="S32" s="312">
        <v>0</v>
      </c>
      <c r="T32" s="312">
        <v>0</v>
      </c>
      <c r="U32" s="312">
        <v>0</v>
      </c>
      <c r="V32" s="313">
        <v>1</v>
      </c>
      <c r="W32" s="313">
        <v>1</v>
      </c>
      <c r="X32" s="312">
        <v>0</v>
      </c>
      <c r="Y32" s="312">
        <v>0</v>
      </c>
      <c r="Z32" s="312">
        <v>0</v>
      </c>
      <c r="AA32" s="14">
        <v>0</v>
      </c>
      <c r="AB32" s="317"/>
      <c r="AC32" s="15" t="str">
        <f t="shared" si="74"/>
        <v/>
      </c>
      <c r="AD32" s="15" t="str">
        <f t="shared" si="75"/>
        <v/>
      </c>
      <c r="AE32" s="16" t="str">
        <f t="shared" si="76"/>
        <v>0 - 0</v>
      </c>
      <c r="AF32" s="20" t="str">
        <f t="shared" si="77"/>
        <v>Not an offer</v>
      </c>
      <c r="AG32" s="276" t="str">
        <f t="shared" si="23"/>
        <v>Not an Offer</v>
      </c>
      <c r="AH32" s="150"/>
      <c r="AI32" s="254">
        <v>16</v>
      </c>
      <c r="AJ32" s="149" t="str">
        <f t="shared" si="24"/>
        <v>00-IRA</v>
      </c>
      <c r="AK32" s="254" t="b">
        <f t="shared" si="11"/>
        <v>0</v>
      </c>
      <c r="AL32" s="254">
        <f t="shared" si="12"/>
        <v>0</v>
      </c>
      <c r="AM32" s="254">
        <f t="shared" si="25"/>
        <v>0</v>
      </c>
      <c r="AN32" s="288">
        <f t="shared" si="78"/>
        <v>0</v>
      </c>
      <c r="AO32" s="288">
        <f>IF(AND($BU32=$BV32,BU32=AO$13),$J32&amp;$K32&amp;$L32&amp;$M32&amp;$N32&amp;$O32&amp;$P32&amp;$Q32&amp;$R32&amp;$S32&amp;$T32&amp;$U32,IFERROR(MATCH($AN32,AO$17:AO31,0),-1000))</f>
        <v>1</v>
      </c>
      <c r="AP32" s="288">
        <f>IF(AND($BU32=$BV32,BV32=AP$13),$J32&amp;$K32&amp;$L32&amp;$M32&amp;$N32&amp;$O32&amp;$P32&amp;$Q32&amp;$R32&amp;$S32&amp;$T32&amp;$U32,IFERROR(MATCH($AN32,AP$17:AP31,0),-1000))</f>
        <v>1</v>
      </c>
      <c r="AQ32" s="288">
        <f>IF(AND($BU32=$BV32,BW32=AQ$13),$J32&amp;$K32&amp;$L32&amp;$M32&amp;$N32&amp;$O32&amp;$P32&amp;$Q32&amp;$R32&amp;$S32&amp;$T32&amp;$U32,IFERROR(MATCH($AN32,AQ$17:AQ31,0),-1000))</f>
        <v>1</v>
      </c>
      <c r="AR32" s="288">
        <f>IF(AND($BU32=$BV32,BX32=AR$13),$J32&amp;$K32&amp;$L32&amp;$M32&amp;$N32&amp;$O32&amp;$P32&amp;$Q32&amp;$R32&amp;$S32&amp;$T32&amp;$U32,IFERROR(MATCH($AN32,AR$17:AR31,0),-1000))</f>
        <v>1</v>
      </c>
      <c r="AS32" s="254">
        <f t="shared" si="71"/>
        <v>0</v>
      </c>
      <c r="AT32" s="261" t="str">
        <f t="shared" si="79"/>
        <v/>
      </c>
      <c r="AU32" s="254" t="str">
        <f t="shared" si="13"/>
        <v/>
      </c>
      <c r="AV32" s="254" t="str">
        <f t="shared" si="13"/>
        <v/>
      </c>
      <c r="AW32" s="254" t="str">
        <f t="shared" si="13"/>
        <v/>
      </c>
      <c r="AX32" s="254" t="str">
        <f t="shared" si="13"/>
        <v/>
      </c>
      <c r="AY32" s="254" t="str">
        <f t="shared" si="13"/>
        <v/>
      </c>
      <c r="AZ32" s="254" t="str">
        <f t="shared" si="13"/>
        <v/>
      </c>
      <c r="BA32" s="254" t="str">
        <f t="shared" si="13"/>
        <v/>
      </c>
      <c r="BB32" s="254" t="str">
        <f t="shared" si="13"/>
        <v/>
      </c>
      <c r="BC32" s="254" t="str">
        <f t="shared" si="13"/>
        <v/>
      </c>
      <c r="BD32" s="254" t="str">
        <f t="shared" si="13"/>
        <v/>
      </c>
      <c r="BE32" s="262" t="str">
        <f t="shared" si="13"/>
        <v/>
      </c>
      <c r="BF32" s="263" t="str">
        <f t="shared" si="14"/>
        <v/>
      </c>
      <c r="BG32" s="254" t="str">
        <f t="shared" si="14"/>
        <v/>
      </c>
      <c r="BH32" s="254" t="str">
        <f t="shared" si="14"/>
        <v/>
      </c>
      <c r="BI32" s="254" t="str">
        <f t="shared" si="14"/>
        <v/>
      </c>
      <c r="BJ32" s="254" t="str">
        <f t="shared" si="14"/>
        <v/>
      </c>
      <c r="BK32" s="254" t="str">
        <f t="shared" si="14"/>
        <v/>
      </c>
      <c r="BL32" s="254" t="str">
        <f t="shared" si="14"/>
        <v/>
      </c>
      <c r="BM32" s="254" t="str">
        <f t="shared" si="14"/>
        <v/>
      </c>
      <c r="BN32" s="254" t="str">
        <f t="shared" si="14"/>
        <v/>
      </c>
      <c r="BO32" s="254" t="str">
        <f t="shared" si="14"/>
        <v/>
      </c>
      <c r="BP32" s="254" t="str">
        <f t="shared" si="14"/>
        <v/>
      </c>
      <c r="BQ32" s="264" t="str">
        <f t="shared" si="80"/>
        <v/>
      </c>
      <c r="BR32" s="261" t="str">
        <f t="shared" si="30"/>
        <v/>
      </c>
      <c r="BS32" s="254" t="str">
        <f t="shared" si="31"/>
        <v/>
      </c>
      <c r="BT32" s="254" t="str">
        <f t="shared" si="31"/>
        <v/>
      </c>
      <c r="BU32" s="265" t="str">
        <f t="shared" si="31"/>
        <v/>
      </c>
      <c r="BV32" s="263" t="str">
        <f t="shared" si="32"/>
        <v/>
      </c>
      <c r="BW32" s="254" t="str">
        <f t="shared" si="32"/>
        <v/>
      </c>
      <c r="BX32" s="254" t="str">
        <f t="shared" si="32"/>
        <v/>
      </c>
      <c r="BY32" s="264" t="str">
        <f t="shared" si="33"/>
        <v/>
      </c>
      <c r="BZ32" s="254" t="str">
        <f t="shared" si="34"/>
        <v/>
      </c>
      <c r="CA32" s="254">
        <f t="shared" si="15"/>
        <v>0</v>
      </c>
      <c r="CB32" s="254">
        <f t="shared" si="15"/>
        <v>0</v>
      </c>
      <c r="CC32" s="254">
        <f t="shared" si="15"/>
        <v>0</v>
      </c>
      <c r="CD32" s="254">
        <f t="shared" si="15"/>
        <v>0</v>
      </c>
      <c r="CE32" s="254">
        <f t="shared" si="15"/>
        <v>0</v>
      </c>
      <c r="CF32" s="254">
        <f t="shared" si="15"/>
        <v>0</v>
      </c>
      <c r="CG32" s="254">
        <f t="shared" si="15"/>
        <v>0</v>
      </c>
      <c r="CH32" s="254">
        <f t="shared" si="15"/>
        <v>0</v>
      </c>
      <c r="CI32" s="254">
        <f t="shared" si="15"/>
        <v>0</v>
      </c>
      <c r="CJ32" s="254">
        <f t="shared" si="15"/>
        <v>0</v>
      </c>
      <c r="CK32" s="254">
        <f t="shared" si="15"/>
        <v>0</v>
      </c>
      <c r="CL32" s="254">
        <f t="shared" si="15"/>
        <v>0</v>
      </c>
      <c r="CM32" s="254">
        <f t="shared" si="81"/>
        <v>0</v>
      </c>
      <c r="CN32" s="254">
        <f t="shared" si="82"/>
        <v>0</v>
      </c>
      <c r="CO32" s="254">
        <f t="shared" si="83"/>
        <v>0</v>
      </c>
      <c r="CP32" s="254">
        <f t="shared" si="84"/>
        <v>0</v>
      </c>
      <c r="CQ32" s="254">
        <f t="shared" si="85"/>
        <v>0</v>
      </c>
      <c r="CR32" s="254">
        <f t="shared" si="86"/>
        <v>0</v>
      </c>
      <c r="CS32" s="254">
        <f t="shared" si="87"/>
        <v>0</v>
      </c>
      <c r="CT32" s="254">
        <f t="shared" si="88"/>
        <v>0</v>
      </c>
      <c r="CU32" s="254">
        <f t="shared" si="89"/>
        <v>0</v>
      </c>
      <c r="CV32" s="254">
        <f t="shared" si="90"/>
        <v>0</v>
      </c>
      <c r="CW32" s="254">
        <f t="shared" si="91"/>
        <v>0</v>
      </c>
      <c r="CX32" s="254">
        <f t="shared" si="92"/>
        <v>0</v>
      </c>
      <c r="CY32" s="254">
        <f t="shared" si="93"/>
        <v>0</v>
      </c>
      <c r="CZ32" s="254">
        <f t="shared" si="94"/>
        <v>0</v>
      </c>
      <c r="DA32" s="254">
        <f t="shared" si="95"/>
        <v>0</v>
      </c>
      <c r="DB32" s="254">
        <f t="shared" si="96"/>
        <v>0</v>
      </c>
      <c r="DC32" s="254">
        <f t="shared" si="97"/>
        <v>0</v>
      </c>
      <c r="DD32" s="254">
        <f t="shared" si="98"/>
        <v>0</v>
      </c>
      <c r="DE32" s="254">
        <f t="shared" si="99"/>
        <v>0</v>
      </c>
      <c r="DF32" s="254">
        <f t="shared" si="100"/>
        <v>0</v>
      </c>
      <c r="DG32" s="254">
        <f t="shared" si="101"/>
        <v>0</v>
      </c>
      <c r="DH32" s="254">
        <f t="shared" si="102"/>
        <v>0</v>
      </c>
      <c r="DI32" s="254">
        <f t="shared" si="103"/>
        <v>0</v>
      </c>
      <c r="DJ32" s="254">
        <f t="shared" si="104"/>
        <v>0</v>
      </c>
      <c r="DK32" s="254">
        <f t="shared" si="105"/>
        <v>0</v>
      </c>
      <c r="DL32" s="254">
        <f t="shared" si="106"/>
        <v>0</v>
      </c>
      <c r="DM32" s="254">
        <f t="shared" si="107"/>
        <v>0</v>
      </c>
      <c r="DN32" s="254">
        <f t="shared" si="108"/>
        <v>0</v>
      </c>
      <c r="DO32" s="254">
        <f t="shared" si="109"/>
        <v>0</v>
      </c>
      <c r="DP32" s="254">
        <f t="shared" si="110"/>
        <v>0</v>
      </c>
      <c r="DQ32" s="254">
        <f t="shared" si="111"/>
        <v>0</v>
      </c>
      <c r="DR32" s="254">
        <f t="shared" si="112"/>
        <v>0</v>
      </c>
      <c r="DS32" s="254">
        <f t="shared" si="113"/>
        <v>0</v>
      </c>
      <c r="DT32" s="254">
        <f t="shared" si="114"/>
        <v>0</v>
      </c>
      <c r="DU32" s="254">
        <f t="shared" si="115"/>
        <v>0</v>
      </c>
      <c r="DV32" s="254">
        <f t="shared" si="116"/>
        <v>0</v>
      </c>
      <c r="DZ32" s="69" t="s">
        <v>293</v>
      </c>
      <c r="EA32" s="69">
        <v>18</v>
      </c>
      <c r="EB32" s="69" t="str">
        <f ca="1"/>
        <v/>
      </c>
    </row>
    <row r="33" spans="1:132" ht="24" customHeight="1">
      <c r="A33" s="11" t="str">
        <f ca="1">IF(AG33&lt;&gt;"OK","",CONCATENATE(TEXT('Front Page'!$F$33,"000"),TEXT('Front Page'!$F$31,"000"),"-",LEFT('Front Page'!$R$53,5),"-",LEFT(D33,1),AJ33, "-",TEXT(B33,"000")))</f>
        <v/>
      </c>
      <c r="B33" s="12" t="str">
        <f>IFERROR(IF(E33="","",MAX(B$17:B32)+1),"")</f>
        <v/>
      </c>
      <c r="C33" s="13"/>
      <c r="D33" s="29" t="str">
        <f t="shared" si="72"/>
        <v>None</v>
      </c>
      <c r="E33" s="29" t="str">
        <f t="shared" si="17"/>
        <v/>
      </c>
      <c r="F33" s="29" t="str">
        <f t="shared" si="18"/>
        <v/>
      </c>
      <c r="G33" s="363"/>
      <c r="H33" s="364"/>
      <c r="I33" s="325" t="str">
        <f t="shared" si="73"/>
        <v>No</v>
      </c>
      <c r="J33" s="314">
        <v>0</v>
      </c>
      <c r="K33" s="312">
        <v>0</v>
      </c>
      <c r="L33" s="312">
        <v>0</v>
      </c>
      <c r="M33" s="312">
        <v>0</v>
      </c>
      <c r="N33" s="312">
        <v>0</v>
      </c>
      <c r="O33" s="312">
        <v>0</v>
      </c>
      <c r="P33" s="312">
        <v>0</v>
      </c>
      <c r="Q33" s="312">
        <v>0</v>
      </c>
      <c r="R33" s="312">
        <v>0</v>
      </c>
      <c r="S33" s="312">
        <v>0</v>
      </c>
      <c r="T33" s="312">
        <v>0</v>
      </c>
      <c r="U33" s="312">
        <v>0</v>
      </c>
      <c r="V33" s="313">
        <v>1</v>
      </c>
      <c r="W33" s="313">
        <v>1</v>
      </c>
      <c r="X33" s="312">
        <v>0</v>
      </c>
      <c r="Y33" s="312">
        <v>0</v>
      </c>
      <c r="Z33" s="312">
        <v>0</v>
      </c>
      <c r="AA33" s="14">
        <v>0</v>
      </c>
      <c r="AB33" s="317"/>
      <c r="AC33" s="15" t="str">
        <f t="shared" si="74"/>
        <v/>
      </c>
      <c r="AD33" s="15" t="str">
        <f t="shared" si="75"/>
        <v/>
      </c>
      <c r="AE33" s="16" t="str">
        <f t="shared" si="76"/>
        <v>0 - 0</v>
      </c>
      <c r="AF33" s="20" t="str">
        <f t="shared" si="77"/>
        <v>Not an offer</v>
      </c>
      <c r="AG33" s="276" t="str">
        <f t="shared" si="23"/>
        <v>Not an Offer</v>
      </c>
      <c r="AH33" s="150"/>
      <c r="AI33" s="254">
        <v>17</v>
      </c>
      <c r="AJ33" s="149" t="str">
        <f t="shared" si="24"/>
        <v>00-IRA</v>
      </c>
      <c r="AK33" s="254" t="b">
        <f t="shared" si="11"/>
        <v>0</v>
      </c>
      <c r="AL33" s="254">
        <f t="shared" si="12"/>
        <v>0</v>
      </c>
      <c r="AM33" s="254">
        <f t="shared" si="25"/>
        <v>0</v>
      </c>
      <c r="AN33" s="288">
        <f t="shared" si="78"/>
        <v>0</v>
      </c>
      <c r="AO33" s="288">
        <f>IF(AND($BU33=$BV33,BU33=AO$13),$J33&amp;$K33&amp;$L33&amp;$M33&amp;$N33&amp;$O33&amp;$P33&amp;$Q33&amp;$R33&amp;$S33&amp;$T33&amp;$U33,IFERROR(MATCH($AN33,AO$17:AO32,0),-1000))</f>
        <v>1</v>
      </c>
      <c r="AP33" s="288">
        <f>IF(AND($BU33=$BV33,BV33=AP$13),$J33&amp;$K33&amp;$L33&amp;$M33&amp;$N33&amp;$O33&amp;$P33&amp;$Q33&amp;$R33&amp;$S33&amp;$T33&amp;$U33,IFERROR(MATCH($AN33,AP$17:AP32,0),-1000))</f>
        <v>1</v>
      </c>
      <c r="AQ33" s="288">
        <f>IF(AND($BU33=$BV33,BW33=AQ$13),$J33&amp;$K33&amp;$L33&amp;$M33&amp;$N33&amp;$O33&amp;$P33&amp;$Q33&amp;$R33&amp;$S33&amp;$T33&amp;$U33,IFERROR(MATCH($AN33,AQ$17:AQ32,0),-1000))</f>
        <v>1</v>
      </c>
      <c r="AR33" s="288">
        <f>IF(AND($BU33=$BV33,BX33=AR$13),$J33&amp;$K33&amp;$L33&amp;$M33&amp;$N33&amp;$O33&amp;$P33&amp;$Q33&amp;$R33&amp;$S33&amp;$T33&amp;$U33,IFERROR(MATCH($AN33,AR$17:AR32,0),-1000))</f>
        <v>1</v>
      </c>
      <c r="AS33" s="254">
        <f t="shared" si="71"/>
        <v>0</v>
      </c>
      <c r="AT33" s="261" t="str">
        <f t="shared" si="79"/>
        <v/>
      </c>
      <c r="AU33" s="254" t="str">
        <f t="shared" ref="AU33:BE56" si="117">IF(K33&lt;&gt;0,MIN(AT33,AU$14),AT33)</f>
        <v/>
      </c>
      <c r="AV33" s="254" t="str">
        <f t="shared" si="117"/>
        <v/>
      </c>
      <c r="AW33" s="254" t="str">
        <f t="shared" si="117"/>
        <v/>
      </c>
      <c r="AX33" s="254" t="str">
        <f t="shared" si="117"/>
        <v/>
      </c>
      <c r="AY33" s="254" t="str">
        <f t="shared" si="117"/>
        <v/>
      </c>
      <c r="AZ33" s="254" t="str">
        <f t="shared" si="117"/>
        <v/>
      </c>
      <c r="BA33" s="254" t="str">
        <f t="shared" si="117"/>
        <v/>
      </c>
      <c r="BB33" s="254" t="str">
        <f t="shared" si="117"/>
        <v/>
      </c>
      <c r="BC33" s="254" t="str">
        <f t="shared" si="117"/>
        <v/>
      </c>
      <c r="BD33" s="254" t="str">
        <f t="shared" si="117"/>
        <v/>
      </c>
      <c r="BE33" s="262" t="str">
        <f t="shared" si="117"/>
        <v/>
      </c>
      <c r="BF33" s="263" t="str">
        <f t="shared" ref="BF33:BP56" si="118">IF(J33&lt;&gt;0,MAX(BG33,BF$14),BG33)</f>
        <v/>
      </c>
      <c r="BG33" s="254" t="str">
        <f t="shared" si="118"/>
        <v/>
      </c>
      <c r="BH33" s="254" t="str">
        <f t="shared" si="118"/>
        <v/>
      </c>
      <c r="BI33" s="254" t="str">
        <f t="shared" si="118"/>
        <v/>
      </c>
      <c r="BJ33" s="254" t="str">
        <f t="shared" si="118"/>
        <v/>
      </c>
      <c r="BK33" s="254" t="str">
        <f t="shared" si="118"/>
        <v/>
      </c>
      <c r="BL33" s="254" t="str">
        <f t="shared" si="118"/>
        <v/>
      </c>
      <c r="BM33" s="254" t="str">
        <f t="shared" si="118"/>
        <v/>
      </c>
      <c r="BN33" s="254" t="str">
        <f t="shared" si="118"/>
        <v/>
      </c>
      <c r="BO33" s="254" t="str">
        <f t="shared" si="118"/>
        <v/>
      </c>
      <c r="BP33" s="254" t="str">
        <f t="shared" si="118"/>
        <v/>
      </c>
      <c r="BQ33" s="264" t="str">
        <f t="shared" si="80"/>
        <v/>
      </c>
      <c r="BR33" s="261" t="str">
        <f t="shared" si="30"/>
        <v/>
      </c>
      <c r="BS33" s="254" t="str">
        <f t="shared" si="31"/>
        <v/>
      </c>
      <c r="BT33" s="254" t="str">
        <f t="shared" si="31"/>
        <v/>
      </c>
      <c r="BU33" s="265" t="str">
        <f t="shared" si="31"/>
        <v/>
      </c>
      <c r="BV33" s="263" t="str">
        <f t="shared" si="32"/>
        <v/>
      </c>
      <c r="BW33" s="254" t="str">
        <f t="shared" si="32"/>
        <v/>
      </c>
      <c r="BX33" s="254" t="str">
        <f t="shared" si="32"/>
        <v/>
      </c>
      <c r="BY33" s="264" t="str">
        <f t="shared" si="33"/>
        <v/>
      </c>
      <c r="BZ33" s="254" t="str">
        <f t="shared" si="34"/>
        <v/>
      </c>
      <c r="CA33" s="254">
        <f t="shared" ref="CA33:CL54" si="119">IF($X33&gt;0,J33*$W33,0)</f>
        <v>0</v>
      </c>
      <c r="CB33" s="254">
        <f t="shared" si="119"/>
        <v>0</v>
      </c>
      <c r="CC33" s="254">
        <f t="shared" si="119"/>
        <v>0</v>
      </c>
      <c r="CD33" s="254">
        <f t="shared" si="119"/>
        <v>0</v>
      </c>
      <c r="CE33" s="254">
        <f t="shared" si="119"/>
        <v>0</v>
      </c>
      <c r="CF33" s="254">
        <f t="shared" si="119"/>
        <v>0</v>
      </c>
      <c r="CG33" s="254">
        <f t="shared" si="119"/>
        <v>0</v>
      </c>
      <c r="CH33" s="254">
        <f t="shared" si="119"/>
        <v>0</v>
      </c>
      <c r="CI33" s="254">
        <f t="shared" si="119"/>
        <v>0</v>
      </c>
      <c r="CJ33" s="254">
        <f t="shared" si="119"/>
        <v>0</v>
      </c>
      <c r="CK33" s="254">
        <f t="shared" si="119"/>
        <v>0</v>
      </c>
      <c r="CL33" s="254">
        <f t="shared" si="119"/>
        <v>0</v>
      </c>
      <c r="CM33" s="254">
        <f t="shared" si="81"/>
        <v>0</v>
      </c>
      <c r="CN33" s="254">
        <f t="shared" si="82"/>
        <v>0</v>
      </c>
      <c r="CO33" s="254">
        <f t="shared" si="83"/>
        <v>0</v>
      </c>
      <c r="CP33" s="254">
        <f t="shared" si="84"/>
        <v>0</v>
      </c>
      <c r="CQ33" s="254">
        <f t="shared" si="85"/>
        <v>0</v>
      </c>
      <c r="CR33" s="254">
        <f t="shared" si="86"/>
        <v>0</v>
      </c>
      <c r="CS33" s="254">
        <f t="shared" si="87"/>
        <v>0</v>
      </c>
      <c r="CT33" s="254">
        <f t="shared" si="88"/>
        <v>0</v>
      </c>
      <c r="CU33" s="254">
        <f t="shared" si="89"/>
        <v>0</v>
      </c>
      <c r="CV33" s="254">
        <f t="shared" si="90"/>
        <v>0</v>
      </c>
      <c r="CW33" s="254">
        <f t="shared" si="91"/>
        <v>0</v>
      </c>
      <c r="CX33" s="254">
        <f t="shared" si="92"/>
        <v>0</v>
      </c>
      <c r="CY33" s="254">
        <f t="shared" si="93"/>
        <v>0</v>
      </c>
      <c r="CZ33" s="254">
        <f t="shared" si="94"/>
        <v>0</v>
      </c>
      <c r="DA33" s="254">
        <f t="shared" si="95"/>
        <v>0</v>
      </c>
      <c r="DB33" s="254">
        <f t="shared" si="96"/>
        <v>0</v>
      </c>
      <c r="DC33" s="254">
        <f t="shared" si="97"/>
        <v>0</v>
      </c>
      <c r="DD33" s="254">
        <f t="shared" si="98"/>
        <v>0</v>
      </c>
      <c r="DE33" s="254">
        <f t="shared" si="99"/>
        <v>0</v>
      </c>
      <c r="DF33" s="254">
        <f t="shared" si="100"/>
        <v>0</v>
      </c>
      <c r="DG33" s="254">
        <f t="shared" si="101"/>
        <v>0</v>
      </c>
      <c r="DH33" s="254">
        <f t="shared" si="102"/>
        <v>0</v>
      </c>
      <c r="DI33" s="254">
        <f t="shared" si="103"/>
        <v>0</v>
      </c>
      <c r="DJ33" s="254">
        <f t="shared" si="104"/>
        <v>0</v>
      </c>
      <c r="DK33" s="254">
        <f t="shared" si="105"/>
        <v>0</v>
      </c>
      <c r="DL33" s="254">
        <f t="shared" si="106"/>
        <v>0</v>
      </c>
      <c r="DM33" s="254">
        <f t="shared" si="107"/>
        <v>0</v>
      </c>
      <c r="DN33" s="254">
        <f t="shared" si="108"/>
        <v>0</v>
      </c>
      <c r="DO33" s="254">
        <f t="shared" si="109"/>
        <v>0</v>
      </c>
      <c r="DP33" s="254">
        <f t="shared" si="110"/>
        <v>0</v>
      </c>
      <c r="DQ33" s="254">
        <f t="shared" si="111"/>
        <v>0</v>
      </c>
      <c r="DR33" s="254">
        <f t="shared" si="112"/>
        <v>0</v>
      </c>
      <c r="DS33" s="254">
        <f t="shared" si="113"/>
        <v>0</v>
      </c>
      <c r="DT33" s="254">
        <f t="shared" si="114"/>
        <v>0</v>
      </c>
      <c r="DU33" s="254">
        <f t="shared" si="115"/>
        <v>0</v>
      </c>
      <c r="DV33" s="254">
        <f t="shared" si="116"/>
        <v>0</v>
      </c>
      <c r="DZ33" s="69" t="s">
        <v>294</v>
      </c>
      <c r="EA33" s="69">
        <v>19</v>
      </c>
      <c r="EB33" s="69" t="str">
        <f ca="1"/>
        <v/>
      </c>
    </row>
    <row r="34" spans="1:132" ht="24" customHeight="1">
      <c r="A34" s="11" t="str">
        <f ca="1">IF(AG34&lt;&gt;"OK","",CONCATENATE(TEXT('Front Page'!$F$33,"000"),TEXT('Front Page'!$F$31,"000"),"-",LEFT('Front Page'!$R$53,5),"-",LEFT(D34,1),AJ34, "-",TEXT(B34,"000")))</f>
        <v/>
      </c>
      <c r="B34" s="12" t="str">
        <f>IFERROR(IF(E34="","",MAX(B$17:B33)+1),"")</f>
        <v/>
      </c>
      <c r="C34" s="13"/>
      <c r="D34" s="29" t="str">
        <f t="shared" si="72"/>
        <v>None</v>
      </c>
      <c r="E34" s="29" t="str">
        <f t="shared" si="17"/>
        <v/>
      </c>
      <c r="F34" s="29" t="str">
        <f t="shared" si="18"/>
        <v/>
      </c>
      <c r="G34" s="363"/>
      <c r="H34" s="364"/>
      <c r="I34" s="325" t="str">
        <f t="shared" si="73"/>
        <v>No</v>
      </c>
      <c r="J34" s="314">
        <v>0</v>
      </c>
      <c r="K34" s="312">
        <v>0</v>
      </c>
      <c r="L34" s="312">
        <v>0</v>
      </c>
      <c r="M34" s="312">
        <v>0</v>
      </c>
      <c r="N34" s="312">
        <v>0</v>
      </c>
      <c r="O34" s="312">
        <v>0</v>
      </c>
      <c r="P34" s="312">
        <v>0</v>
      </c>
      <c r="Q34" s="312">
        <v>0</v>
      </c>
      <c r="R34" s="312">
        <v>0</v>
      </c>
      <c r="S34" s="312">
        <v>0</v>
      </c>
      <c r="T34" s="312">
        <v>0</v>
      </c>
      <c r="U34" s="312">
        <v>0</v>
      </c>
      <c r="V34" s="313">
        <v>1</v>
      </c>
      <c r="W34" s="313">
        <v>1</v>
      </c>
      <c r="X34" s="312">
        <v>0</v>
      </c>
      <c r="Y34" s="312">
        <v>0</v>
      </c>
      <c r="Z34" s="312">
        <v>0</v>
      </c>
      <c r="AA34" s="14">
        <v>0</v>
      </c>
      <c r="AB34" s="317"/>
      <c r="AC34" s="15" t="str">
        <f t="shared" si="74"/>
        <v/>
      </c>
      <c r="AD34" s="15" t="str">
        <f t="shared" si="75"/>
        <v/>
      </c>
      <c r="AE34" s="16" t="str">
        <f t="shared" si="76"/>
        <v>0 - 0</v>
      </c>
      <c r="AF34" s="20" t="str">
        <f t="shared" si="77"/>
        <v>Not an offer</v>
      </c>
      <c r="AG34" s="276" t="str">
        <f t="shared" si="23"/>
        <v>Not an Offer</v>
      </c>
      <c r="AH34" s="150"/>
      <c r="AI34" s="254">
        <v>18</v>
      </c>
      <c r="AJ34" s="149" t="str">
        <f t="shared" si="24"/>
        <v>00-IRA</v>
      </c>
      <c r="AK34" s="254" t="b">
        <f t="shared" si="11"/>
        <v>0</v>
      </c>
      <c r="AL34" s="254">
        <f t="shared" si="12"/>
        <v>0</v>
      </c>
      <c r="AM34" s="254">
        <f t="shared" si="25"/>
        <v>0</v>
      </c>
      <c r="AN34" s="288">
        <f t="shared" si="78"/>
        <v>0</v>
      </c>
      <c r="AO34" s="288">
        <f>IF(AND($BU34=$BV34,BU34=AO$13),$J34&amp;$K34&amp;$L34&amp;$M34&amp;$N34&amp;$O34&amp;$P34&amp;$Q34&amp;$R34&amp;$S34&amp;$T34&amp;$U34,IFERROR(MATCH($AN34,AO$17:AO33,0),-1000))</f>
        <v>1</v>
      </c>
      <c r="AP34" s="288">
        <f>IF(AND($BU34=$BV34,BV34=AP$13),$J34&amp;$K34&amp;$L34&amp;$M34&amp;$N34&amp;$O34&amp;$P34&amp;$Q34&amp;$R34&amp;$S34&amp;$T34&amp;$U34,IFERROR(MATCH($AN34,AP$17:AP33,0),-1000))</f>
        <v>1</v>
      </c>
      <c r="AQ34" s="288">
        <f>IF(AND($BU34=$BV34,BW34=AQ$13),$J34&amp;$K34&amp;$L34&amp;$M34&amp;$N34&amp;$O34&amp;$P34&amp;$Q34&amp;$R34&amp;$S34&amp;$T34&amp;$U34,IFERROR(MATCH($AN34,AQ$17:AQ33,0),-1000))</f>
        <v>1</v>
      </c>
      <c r="AR34" s="288">
        <f>IF(AND($BU34=$BV34,BX34=AR$13),$J34&amp;$K34&amp;$L34&amp;$M34&amp;$N34&amp;$O34&amp;$P34&amp;$Q34&amp;$R34&amp;$S34&amp;$T34&amp;$U34,IFERROR(MATCH($AN34,AR$17:AR33,0),-1000))</f>
        <v>1</v>
      </c>
      <c r="AS34" s="254">
        <f t="shared" si="71"/>
        <v>0</v>
      </c>
      <c r="AT34" s="261" t="str">
        <f t="shared" si="79"/>
        <v/>
      </c>
      <c r="AU34" s="254" t="str">
        <f t="shared" si="117"/>
        <v/>
      </c>
      <c r="AV34" s="254" t="str">
        <f t="shared" si="117"/>
        <v/>
      </c>
      <c r="AW34" s="254" t="str">
        <f t="shared" si="117"/>
        <v/>
      </c>
      <c r="AX34" s="254" t="str">
        <f t="shared" si="117"/>
        <v/>
      </c>
      <c r="AY34" s="254" t="str">
        <f t="shared" si="117"/>
        <v/>
      </c>
      <c r="AZ34" s="254" t="str">
        <f t="shared" si="117"/>
        <v/>
      </c>
      <c r="BA34" s="254" t="str">
        <f t="shared" si="117"/>
        <v/>
      </c>
      <c r="BB34" s="254" t="str">
        <f t="shared" si="117"/>
        <v/>
      </c>
      <c r="BC34" s="254" t="str">
        <f t="shared" si="117"/>
        <v/>
      </c>
      <c r="BD34" s="254" t="str">
        <f t="shared" si="117"/>
        <v/>
      </c>
      <c r="BE34" s="262" t="str">
        <f t="shared" si="117"/>
        <v/>
      </c>
      <c r="BF34" s="263" t="str">
        <f t="shared" si="118"/>
        <v/>
      </c>
      <c r="BG34" s="254" t="str">
        <f t="shared" si="118"/>
        <v/>
      </c>
      <c r="BH34" s="254" t="str">
        <f t="shared" si="118"/>
        <v/>
      </c>
      <c r="BI34" s="254" t="str">
        <f t="shared" si="118"/>
        <v/>
      </c>
      <c r="BJ34" s="254" t="str">
        <f t="shared" si="118"/>
        <v/>
      </c>
      <c r="BK34" s="254" t="str">
        <f t="shared" si="118"/>
        <v/>
      </c>
      <c r="BL34" s="254" t="str">
        <f t="shared" si="118"/>
        <v/>
      </c>
      <c r="BM34" s="254" t="str">
        <f t="shared" si="118"/>
        <v/>
      </c>
      <c r="BN34" s="254" t="str">
        <f t="shared" si="118"/>
        <v/>
      </c>
      <c r="BO34" s="254" t="str">
        <f t="shared" si="118"/>
        <v/>
      </c>
      <c r="BP34" s="254" t="str">
        <f t="shared" si="118"/>
        <v/>
      </c>
      <c r="BQ34" s="264" t="str">
        <f t="shared" si="80"/>
        <v/>
      </c>
      <c r="BR34" s="261" t="str">
        <f t="shared" si="30"/>
        <v/>
      </c>
      <c r="BS34" s="254" t="str">
        <f t="shared" si="31"/>
        <v/>
      </c>
      <c r="BT34" s="254" t="str">
        <f t="shared" si="31"/>
        <v/>
      </c>
      <c r="BU34" s="265" t="str">
        <f t="shared" si="31"/>
        <v/>
      </c>
      <c r="BV34" s="263" t="str">
        <f t="shared" si="32"/>
        <v/>
      </c>
      <c r="BW34" s="254" t="str">
        <f t="shared" si="32"/>
        <v/>
      </c>
      <c r="BX34" s="254" t="str">
        <f t="shared" si="32"/>
        <v/>
      </c>
      <c r="BY34" s="264" t="str">
        <f t="shared" si="33"/>
        <v/>
      </c>
      <c r="BZ34" s="254" t="str">
        <f t="shared" si="34"/>
        <v/>
      </c>
      <c r="CA34" s="254">
        <f t="shared" si="119"/>
        <v>0</v>
      </c>
      <c r="CB34" s="254">
        <f t="shared" si="119"/>
        <v>0</v>
      </c>
      <c r="CC34" s="254">
        <f t="shared" si="119"/>
        <v>0</v>
      </c>
      <c r="CD34" s="254">
        <f t="shared" si="119"/>
        <v>0</v>
      </c>
      <c r="CE34" s="254">
        <f t="shared" si="119"/>
        <v>0</v>
      </c>
      <c r="CF34" s="254">
        <f t="shared" si="119"/>
        <v>0</v>
      </c>
      <c r="CG34" s="254">
        <f t="shared" si="119"/>
        <v>0</v>
      </c>
      <c r="CH34" s="254">
        <f t="shared" si="119"/>
        <v>0</v>
      </c>
      <c r="CI34" s="254">
        <f t="shared" si="119"/>
        <v>0</v>
      </c>
      <c r="CJ34" s="254">
        <f t="shared" si="119"/>
        <v>0</v>
      </c>
      <c r="CK34" s="254">
        <f t="shared" si="119"/>
        <v>0</v>
      </c>
      <c r="CL34" s="254">
        <f t="shared" si="119"/>
        <v>0</v>
      </c>
      <c r="CM34" s="254">
        <f t="shared" si="81"/>
        <v>0</v>
      </c>
      <c r="CN34" s="254">
        <f t="shared" si="82"/>
        <v>0</v>
      </c>
      <c r="CO34" s="254">
        <f t="shared" si="83"/>
        <v>0</v>
      </c>
      <c r="CP34" s="254">
        <f t="shared" si="84"/>
        <v>0</v>
      </c>
      <c r="CQ34" s="254">
        <f t="shared" si="85"/>
        <v>0</v>
      </c>
      <c r="CR34" s="254">
        <f t="shared" si="86"/>
        <v>0</v>
      </c>
      <c r="CS34" s="254">
        <f t="shared" si="87"/>
        <v>0</v>
      </c>
      <c r="CT34" s="254">
        <f t="shared" si="88"/>
        <v>0</v>
      </c>
      <c r="CU34" s="254">
        <f t="shared" si="89"/>
        <v>0</v>
      </c>
      <c r="CV34" s="254">
        <f t="shared" si="90"/>
        <v>0</v>
      </c>
      <c r="CW34" s="254">
        <f t="shared" si="91"/>
        <v>0</v>
      </c>
      <c r="CX34" s="254">
        <f t="shared" si="92"/>
        <v>0</v>
      </c>
      <c r="CY34" s="254">
        <f t="shared" si="93"/>
        <v>0</v>
      </c>
      <c r="CZ34" s="254">
        <f t="shared" si="94"/>
        <v>0</v>
      </c>
      <c r="DA34" s="254">
        <f t="shared" si="95"/>
        <v>0</v>
      </c>
      <c r="DB34" s="254">
        <f t="shared" si="96"/>
        <v>0</v>
      </c>
      <c r="DC34" s="254">
        <f t="shared" si="97"/>
        <v>0</v>
      </c>
      <c r="DD34" s="254">
        <f t="shared" si="98"/>
        <v>0</v>
      </c>
      <c r="DE34" s="254">
        <f t="shared" si="99"/>
        <v>0</v>
      </c>
      <c r="DF34" s="254">
        <f t="shared" si="100"/>
        <v>0</v>
      </c>
      <c r="DG34" s="254">
        <f t="shared" si="101"/>
        <v>0</v>
      </c>
      <c r="DH34" s="254">
        <f t="shared" si="102"/>
        <v>0</v>
      </c>
      <c r="DI34" s="254">
        <f t="shared" si="103"/>
        <v>0</v>
      </c>
      <c r="DJ34" s="254">
        <f t="shared" si="104"/>
        <v>0</v>
      </c>
      <c r="DK34" s="254">
        <f t="shared" si="105"/>
        <v>0</v>
      </c>
      <c r="DL34" s="254">
        <f t="shared" si="106"/>
        <v>0</v>
      </c>
      <c r="DM34" s="254">
        <f t="shared" si="107"/>
        <v>0</v>
      </c>
      <c r="DN34" s="254">
        <f t="shared" si="108"/>
        <v>0</v>
      </c>
      <c r="DO34" s="254">
        <f t="shared" si="109"/>
        <v>0</v>
      </c>
      <c r="DP34" s="254">
        <f t="shared" si="110"/>
        <v>0</v>
      </c>
      <c r="DQ34" s="254">
        <f t="shared" si="111"/>
        <v>0</v>
      </c>
      <c r="DR34" s="254">
        <f t="shared" si="112"/>
        <v>0</v>
      </c>
      <c r="DS34" s="254">
        <f t="shared" si="113"/>
        <v>0</v>
      </c>
      <c r="DT34" s="254">
        <f t="shared" si="114"/>
        <v>0</v>
      </c>
      <c r="DU34" s="254">
        <f t="shared" si="115"/>
        <v>0</v>
      </c>
      <c r="DV34" s="254">
        <f t="shared" si="116"/>
        <v>0</v>
      </c>
      <c r="DZ34" s="69" t="s">
        <v>295</v>
      </c>
      <c r="EA34" s="69">
        <v>20</v>
      </c>
      <c r="EB34" s="69" t="str">
        <f ca="1"/>
        <v/>
      </c>
    </row>
    <row r="35" spans="1:132" ht="24" customHeight="1">
      <c r="A35" s="11" t="str">
        <f ca="1">IF(AG35&lt;&gt;"OK","",CONCATENATE(TEXT('Front Page'!$F$33,"000"),TEXT('Front Page'!$F$31,"000"),"-",LEFT('Front Page'!$R$53,5),"-",LEFT(D35,1),AJ35, "-",TEXT(B35,"000")))</f>
        <v/>
      </c>
      <c r="B35" s="12" t="str">
        <f>IFERROR(IF(E35="","",MAX(B$17:B34)+1),"")</f>
        <v/>
      </c>
      <c r="C35" s="13"/>
      <c r="D35" s="29" t="str">
        <f t="shared" si="72"/>
        <v>None</v>
      </c>
      <c r="E35" s="29" t="str">
        <f t="shared" si="17"/>
        <v/>
      </c>
      <c r="F35" s="29" t="str">
        <f t="shared" si="18"/>
        <v/>
      </c>
      <c r="G35" s="363"/>
      <c r="H35" s="364"/>
      <c r="I35" s="325" t="str">
        <f t="shared" si="73"/>
        <v>No</v>
      </c>
      <c r="J35" s="314">
        <v>0</v>
      </c>
      <c r="K35" s="312">
        <v>0</v>
      </c>
      <c r="L35" s="312">
        <v>0</v>
      </c>
      <c r="M35" s="312">
        <v>0</v>
      </c>
      <c r="N35" s="312">
        <v>0</v>
      </c>
      <c r="O35" s="312">
        <v>0</v>
      </c>
      <c r="P35" s="312">
        <v>0</v>
      </c>
      <c r="Q35" s="312">
        <v>0</v>
      </c>
      <c r="R35" s="312">
        <v>0</v>
      </c>
      <c r="S35" s="312">
        <v>0</v>
      </c>
      <c r="T35" s="312">
        <v>0</v>
      </c>
      <c r="U35" s="312">
        <v>0</v>
      </c>
      <c r="V35" s="313">
        <v>1</v>
      </c>
      <c r="W35" s="313">
        <v>1</v>
      </c>
      <c r="X35" s="312">
        <v>0</v>
      </c>
      <c r="Y35" s="312">
        <v>0</v>
      </c>
      <c r="Z35" s="312">
        <v>0</v>
      </c>
      <c r="AA35" s="14">
        <v>0</v>
      </c>
      <c r="AB35" s="317"/>
      <c r="AC35" s="15" t="str">
        <f t="shared" si="74"/>
        <v/>
      </c>
      <c r="AD35" s="15" t="str">
        <f t="shared" si="75"/>
        <v/>
      </c>
      <c r="AE35" s="16" t="str">
        <f t="shared" si="76"/>
        <v>0 - 0</v>
      </c>
      <c r="AF35" s="20" t="str">
        <f t="shared" si="77"/>
        <v>Not an offer</v>
      </c>
      <c r="AG35" s="276" t="str">
        <f t="shared" si="23"/>
        <v>Not an Offer</v>
      </c>
      <c r="AH35" s="150"/>
      <c r="AI35" s="254">
        <v>19</v>
      </c>
      <c r="AJ35" s="149" t="str">
        <f t="shared" si="24"/>
        <v>00-IRA</v>
      </c>
      <c r="AK35" s="254" t="b">
        <f t="shared" si="11"/>
        <v>0</v>
      </c>
      <c r="AL35" s="254">
        <f t="shared" si="12"/>
        <v>0</v>
      </c>
      <c r="AM35" s="254">
        <f t="shared" si="25"/>
        <v>0</v>
      </c>
      <c r="AN35" s="288">
        <f t="shared" si="78"/>
        <v>0</v>
      </c>
      <c r="AO35" s="288">
        <f>IF(AND($BU35=$BV35,BU35=AO$13),$J35&amp;$K35&amp;$L35&amp;$M35&amp;$N35&amp;$O35&amp;$P35&amp;$Q35&amp;$R35&amp;$S35&amp;$T35&amp;$U35,IFERROR(MATCH($AN35,AO$17:AO34,0),-1000))</f>
        <v>1</v>
      </c>
      <c r="AP35" s="288">
        <f>IF(AND($BU35=$BV35,BV35=AP$13),$J35&amp;$K35&amp;$L35&amp;$M35&amp;$N35&amp;$O35&amp;$P35&amp;$Q35&amp;$R35&amp;$S35&amp;$T35&amp;$U35,IFERROR(MATCH($AN35,AP$17:AP34,0),-1000))</f>
        <v>1</v>
      </c>
      <c r="AQ35" s="288">
        <f>IF(AND($BU35=$BV35,BW35=AQ$13),$J35&amp;$K35&amp;$L35&amp;$M35&amp;$N35&amp;$O35&amp;$P35&amp;$Q35&amp;$R35&amp;$S35&amp;$T35&amp;$U35,IFERROR(MATCH($AN35,AQ$17:AQ34,0),-1000))</f>
        <v>1</v>
      </c>
      <c r="AR35" s="288">
        <f>IF(AND($BU35=$BV35,BX35=AR$13),$J35&amp;$K35&amp;$L35&amp;$M35&amp;$N35&amp;$O35&amp;$P35&amp;$Q35&amp;$R35&amp;$S35&amp;$T35&amp;$U35,IFERROR(MATCH($AN35,AR$17:AR34,0),-1000))</f>
        <v>1</v>
      </c>
      <c r="AS35" s="254">
        <f t="shared" si="71"/>
        <v>0</v>
      </c>
      <c r="AT35" s="261" t="str">
        <f t="shared" si="79"/>
        <v/>
      </c>
      <c r="AU35" s="254" t="str">
        <f t="shared" si="117"/>
        <v/>
      </c>
      <c r="AV35" s="254" t="str">
        <f t="shared" si="117"/>
        <v/>
      </c>
      <c r="AW35" s="254" t="str">
        <f t="shared" si="117"/>
        <v/>
      </c>
      <c r="AX35" s="254" t="str">
        <f t="shared" si="117"/>
        <v/>
      </c>
      <c r="AY35" s="254" t="str">
        <f t="shared" si="117"/>
        <v/>
      </c>
      <c r="AZ35" s="254" t="str">
        <f t="shared" si="117"/>
        <v/>
      </c>
      <c r="BA35" s="254" t="str">
        <f t="shared" si="117"/>
        <v/>
      </c>
      <c r="BB35" s="254" t="str">
        <f t="shared" si="117"/>
        <v/>
      </c>
      <c r="BC35" s="254" t="str">
        <f t="shared" si="117"/>
        <v/>
      </c>
      <c r="BD35" s="254" t="str">
        <f t="shared" si="117"/>
        <v/>
      </c>
      <c r="BE35" s="262" t="str">
        <f t="shared" si="117"/>
        <v/>
      </c>
      <c r="BF35" s="263" t="str">
        <f t="shared" si="118"/>
        <v/>
      </c>
      <c r="BG35" s="254" t="str">
        <f t="shared" si="118"/>
        <v/>
      </c>
      <c r="BH35" s="254" t="str">
        <f t="shared" si="118"/>
        <v/>
      </c>
      <c r="BI35" s="254" t="str">
        <f t="shared" si="118"/>
        <v/>
      </c>
      <c r="BJ35" s="254" t="str">
        <f t="shared" si="118"/>
        <v/>
      </c>
      <c r="BK35" s="254" t="str">
        <f t="shared" si="118"/>
        <v/>
      </c>
      <c r="BL35" s="254" t="str">
        <f t="shared" si="118"/>
        <v/>
      </c>
      <c r="BM35" s="254" t="str">
        <f t="shared" si="118"/>
        <v/>
      </c>
      <c r="BN35" s="254" t="str">
        <f t="shared" si="118"/>
        <v/>
      </c>
      <c r="BO35" s="254" t="str">
        <f t="shared" si="118"/>
        <v/>
      </c>
      <c r="BP35" s="254" t="str">
        <f t="shared" si="118"/>
        <v/>
      </c>
      <c r="BQ35" s="264" t="str">
        <f t="shared" si="80"/>
        <v/>
      </c>
      <c r="BR35" s="261" t="str">
        <f t="shared" si="30"/>
        <v/>
      </c>
      <c r="BS35" s="254" t="str">
        <f t="shared" si="31"/>
        <v/>
      </c>
      <c r="BT35" s="254" t="str">
        <f t="shared" si="31"/>
        <v/>
      </c>
      <c r="BU35" s="265" t="str">
        <f t="shared" si="31"/>
        <v/>
      </c>
      <c r="BV35" s="263" t="str">
        <f t="shared" si="32"/>
        <v/>
      </c>
      <c r="BW35" s="254" t="str">
        <f t="shared" si="32"/>
        <v/>
      </c>
      <c r="BX35" s="254" t="str">
        <f t="shared" si="32"/>
        <v/>
      </c>
      <c r="BY35" s="264" t="str">
        <f t="shared" si="33"/>
        <v/>
      </c>
      <c r="BZ35" s="254" t="str">
        <f t="shared" si="34"/>
        <v/>
      </c>
      <c r="CA35" s="254">
        <f t="shared" si="119"/>
        <v>0</v>
      </c>
      <c r="CB35" s="254">
        <f t="shared" si="119"/>
        <v>0</v>
      </c>
      <c r="CC35" s="254">
        <f t="shared" si="119"/>
        <v>0</v>
      </c>
      <c r="CD35" s="254">
        <f t="shared" si="119"/>
        <v>0</v>
      </c>
      <c r="CE35" s="254">
        <f t="shared" si="119"/>
        <v>0</v>
      </c>
      <c r="CF35" s="254">
        <f t="shared" si="119"/>
        <v>0</v>
      </c>
      <c r="CG35" s="254">
        <f t="shared" si="119"/>
        <v>0</v>
      </c>
      <c r="CH35" s="254">
        <f t="shared" si="119"/>
        <v>0</v>
      </c>
      <c r="CI35" s="254">
        <f t="shared" si="119"/>
        <v>0</v>
      </c>
      <c r="CJ35" s="254">
        <f t="shared" si="119"/>
        <v>0</v>
      </c>
      <c r="CK35" s="254">
        <f t="shared" si="119"/>
        <v>0</v>
      </c>
      <c r="CL35" s="254">
        <f t="shared" si="119"/>
        <v>0</v>
      </c>
      <c r="CM35" s="254">
        <f t="shared" si="81"/>
        <v>0</v>
      </c>
      <c r="CN35" s="254">
        <f t="shared" si="82"/>
        <v>0</v>
      </c>
      <c r="CO35" s="254">
        <f t="shared" si="83"/>
        <v>0</v>
      </c>
      <c r="CP35" s="254">
        <f t="shared" si="84"/>
        <v>0</v>
      </c>
      <c r="CQ35" s="254">
        <f t="shared" si="85"/>
        <v>0</v>
      </c>
      <c r="CR35" s="254">
        <f t="shared" si="86"/>
        <v>0</v>
      </c>
      <c r="CS35" s="254">
        <f t="shared" si="87"/>
        <v>0</v>
      </c>
      <c r="CT35" s="254">
        <f t="shared" si="88"/>
        <v>0</v>
      </c>
      <c r="CU35" s="254">
        <f t="shared" si="89"/>
        <v>0</v>
      </c>
      <c r="CV35" s="254">
        <f t="shared" si="90"/>
        <v>0</v>
      </c>
      <c r="CW35" s="254">
        <f t="shared" si="91"/>
        <v>0</v>
      </c>
      <c r="CX35" s="254">
        <f t="shared" si="92"/>
        <v>0</v>
      </c>
      <c r="CY35" s="254">
        <f t="shared" si="93"/>
        <v>0</v>
      </c>
      <c r="CZ35" s="254">
        <f t="shared" si="94"/>
        <v>0</v>
      </c>
      <c r="DA35" s="254">
        <f t="shared" si="95"/>
        <v>0</v>
      </c>
      <c r="DB35" s="254">
        <f t="shared" si="96"/>
        <v>0</v>
      </c>
      <c r="DC35" s="254">
        <f t="shared" si="97"/>
        <v>0</v>
      </c>
      <c r="DD35" s="254">
        <f t="shared" si="98"/>
        <v>0</v>
      </c>
      <c r="DE35" s="254">
        <f t="shared" si="99"/>
        <v>0</v>
      </c>
      <c r="DF35" s="254">
        <f t="shared" si="100"/>
        <v>0</v>
      </c>
      <c r="DG35" s="254">
        <f t="shared" si="101"/>
        <v>0</v>
      </c>
      <c r="DH35" s="254">
        <f t="shared" si="102"/>
        <v>0</v>
      </c>
      <c r="DI35" s="254">
        <f t="shared" si="103"/>
        <v>0</v>
      </c>
      <c r="DJ35" s="254">
        <f t="shared" si="104"/>
        <v>0</v>
      </c>
      <c r="DK35" s="254">
        <f t="shared" si="105"/>
        <v>0</v>
      </c>
      <c r="DL35" s="254">
        <f t="shared" si="106"/>
        <v>0</v>
      </c>
      <c r="DM35" s="254">
        <f t="shared" si="107"/>
        <v>0</v>
      </c>
      <c r="DN35" s="254">
        <f t="shared" si="108"/>
        <v>0</v>
      </c>
      <c r="DO35" s="254">
        <f t="shared" si="109"/>
        <v>0</v>
      </c>
      <c r="DP35" s="254">
        <f t="shared" si="110"/>
        <v>0</v>
      </c>
      <c r="DQ35" s="254">
        <f t="shared" si="111"/>
        <v>0</v>
      </c>
      <c r="DR35" s="254">
        <f t="shared" si="112"/>
        <v>0</v>
      </c>
      <c r="DS35" s="254">
        <f t="shared" si="113"/>
        <v>0</v>
      </c>
      <c r="DT35" s="254">
        <f t="shared" si="114"/>
        <v>0</v>
      </c>
      <c r="DU35" s="254">
        <f t="shared" si="115"/>
        <v>0</v>
      </c>
      <c r="DV35" s="254">
        <f t="shared" si="116"/>
        <v>0</v>
      </c>
      <c r="DZ35" s="69" t="s">
        <v>296</v>
      </c>
    </row>
    <row r="36" spans="1:132" ht="24" customHeight="1">
      <c r="A36" s="11" t="str">
        <f ca="1">IF(AG36&lt;&gt;"OK","",CONCATENATE(TEXT('Front Page'!$F$33,"000"),TEXT('Front Page'!$F$31,"000"),"-",LEFT('Front Page'!$R$53,5),"-",LEFT(D36,1),AJ36, "-",TEXT(B36,"000")))</f>
        <v/>
      </c>
      <c r="B36" s="12" t="str">
        <f>IFERROR(IF(E36="","",MAX(B$17:B35)+1),"")</f>
        <v/>
      </c>
      <c r="C36" s="13"/>
      <c r="D36" s="29" t="str">
        <f t="shared" si="72"/>
        <v>None</v>
      </c>
      <c r="E36" s="29" t="str">
        <f t="shared" si="17"/>
        <v/>
      </c>
      <c r="F36" s="29" t="str">
        <f t="shared" si="18"/>
        <v/>
      </c>
      <c r="G36" s="363"/>
      <c r="H36" s="364"/>
      <c r="I36" s="325" t="str">
        <f t="shared" si="73"/>
        <v>No</v>
      </c>
      <c r="J36" s="314">
        <v>0</v>
      </c>
      <c r="K36" s="312">
        <v>0</v>
      </c>
      <c r="L36" s="312">
        <v>0</v>
      </c>
      <c r="M36" s="312">
        <v>0</v>
      </c>
      <c r="N36" s="312">
        <v>0</v>
      </c>
      <c r="O36" s="312">
        <v>0</v>
      </c>
      <c r="P36" s="312">
        <v>0</v>
      </c>
      <c r="Q36" s="312">
        <v>0</v>
      </c>
      <c r="R36" s="312">
        <v>0</v>
      </c>
      <c r="S36" s="312">
        <v>0</v>
      </c>
      <c r="T36" s="312">
        <v>0</v>
      </c>
      <c r="U36" s="312">
        <v>0</v>
      </c>
      <c r="V36" s="313">
        <v>1</v>
      </c>
      <c r="W36" s="313">
        <v>1</v>
      </c>
      <c r="X36" s="312">
        <v>0</v>
      </c>
      <c r="Y36" s="312">
        <v>0</v>
      </c>
      <c r="Z36" s="312">
        <v>0</v>
      </c>
      <c r="AA36" s="14">
        <v>0</v>
      </c>
      <c r="AB36" s="317"/>
      <c r="AC36" s="15" t="str">
        <f t="shared" si="74"/>
        <v/>
      </c>
      <c r="AD36" s="15" t="str">
        <f t="shared" si="75"/>
        <v/>
      </c>
      <c r="AE36" s="16" t="str">
        <f t="shared" si="76"/>
        <v>0 - 0</v>
      </c>
      <c r="AF36" s="20" t="str">
        <f t="shared" si="77"/>
        <v>Not an offer</v>
      </c>
      <c r="AG36" s="276" t="str">
        <f t="shared" si="23"/>
        <v>Not an Offer</v>
      </c>
      <c r="AH36" s="150"/>
      <c r="AI36" s="254">
        <v>20</v>
      </c>
      <c r="AJ36" s="149" t="str">
        <f t="shared" si="24"/>
        <v>00-IRA</v>
      </c>
      <c r="AK36" s="254" t="b">
        <f t="shared" si="11"/>
        <v>0</v>
      </c>
      <c r="AL36" s="254">
        <f t="shared" si="12"/>
        <v>0</v>
      </c>
      <c r="AM36" s="254">
        <f t="shared" si="25"/>
        <v>0</v>
      </c>
      <c r="AN36" s="288">
        <f t="shared" si="78"/>
        <v>0</v>
      </c>
      <c r="AO36" s="288">
        <f>IF(AND($BU36=$BV36,BU36=AO$13),$J36&amp;$K36&amp;$L36&amp;$M36&amp;$N36&amp;$O36&amp;$P36&amp;$Q36&amp;$R36&amp;$S36&amp;$T36&amp;$U36,IFERROR(MATCH($AN36,AO$17:AO35,0),-1000))</f>
        <v>1</v>
      </c>
      <c r="AP36" s="288">
        <f>IF(AND($BU36=$BV36,BV36=AP$13),$J36&amp;$K36&amp;$L36&amp;$M36&amp;$N36&amp;$O36&amp;$P36&amp;$Q36&amp;$R36&amp;$S36&amp;$T36&amp;$U36,IFERROR(MATCH($AN36,AP$17:AP35,0),-1000))</f>
        <v>1</v>
      </c>
      <c r="AQ36" s="288">
        <f>IF(AND($BU36=$BV36,BW36=AQ$13),$J36&amp;$K36&amp;$L36&amp;$M36&amp;$N36&amp;$O36&amp;$P36&amp;$Q36&amp;$R36&amp;$S36&amp;$T36&amp;$U36,IFERROR(MATCH($AN36,AQ$17:AQ35,0),-1000))</f>
        <v>1</v>
      </c>
      <c r="AR36" s="288">
        <f>IF(AND($BU36=$BV36,BX36=AR$13),$J36&amp;$K36&amp;$L36&amp;$M36&amp;$N36&amp;$O36&amp;$P36&amp;$Q36&amp;$R36&amp;$S36&amp;$T36&amp;$U36,IFERROR(MATCH($AN36,AR$17:AR35,0),-1000))</f>
        <v>1</v>
      </c>
      <c r="AS36" s="254">
        <f t="shared" si="71"/>
        <v>0</v>
      </c>
      <c r="AT36" s="261" t="str">
        <f t="shared" si="79"/>
        <v/>
      </c>
      <c r="AU36" s="254" t="str">
        <f t="shared" si="117"/>
        <v/>
      </c>
      <c r="AV36" s="254" t="str">
        <f t="shared" si="117"/>
        <v/>
      </c>
      <c r="AW36" s="254" t="str">
        <f t="shared" si="117"/>
        <v/>
      </c>
      <c r="AX36" s="254" t="str">
        <f t="shared" si="117"/>
        <v/>
      </c>
      <c r="AY36" s="254" t="str">
        <f t="shared" si="117"/>
        <v/>
      </c>
      <c r="AZ36" s="254" t="str">
        <f t="shared" si="117"/>
        <v/>
      </c>
      <c r="BA36" s="254" t="str">
        <f t="shared" si="117"/>
        <v/>
      </c>
      <c r="BB36" s="254" t="str">
        <f t="shared" si="117"/>
        <v/>
      </c>
      <c r="BC36" s="254" t="str">
        <f t="shared" si="117"/>
        <v/>
      </c>
      <c r="BD36" s="254" t="str">
        <f t="shared" si="117"/>
        <v/>
      </c>
      <c r="BE36" s="262" t="str">
        <f t="shared" si="117"/>
        <v/>
      </c>
      <c r="BF36" s="263" t="str">
        <f t="shared" si="118"/>
        <v/>
      </c>
      <c r="BG36" s="254" t="str">
        <f t="shared" si="118"/>
        <v/>
      </c>
      <c r="BH36" s="254" t="str">
        <f t="shared" si="118"/>
        <v/>
      </c>
      <c r="BI36" s="254" t="str">
        <f t="shared" si="118"/>
        <v/>
      </c>
      <c r="BJ36" s="254" t="str">
        <f t="shared" si="118"/>
        <v/>
      </c>
      <c r="BK36" s="254" t="str">
        <f t="shared" si="118"/>
        <v/>
      </c>
      <c r="BL36" s="254" t="str">
        <f t="shared" si="118"/>
        <v/>
      </c>
      <c r="BM36" s="254" t="str">
        <f t="shared" si="118"/>
        <v/>
      </c>
      <c r="BN36" s="254" t="str">
        <f t="shared" si="118"/>
        <v/>
      </c>
      <c r="BO36" s="254" t="str">
        <f t="shared" si="118"/>
        <v/>
      </c>
      <c r="BP36" s="254" t="str">
        <f t="shared" si="118"/>
        <v/>
      </c>
      <c r="BQ36" s="264" t="str">
        <f t="shared" si="80"/>
        <v/>
      </c>
      <c r="BR36" s="261" t="str">
        <f t="shared" si="30"/>
        <v/>
      </c>
      <c r="BS36" s="254" t="str">
        <f t="shared" si="31"/>
        <v/>
      </c>
      <c r="BT36" s="254" t="str">
        <f t="shared" si="31"/>
        <v/>
      </c>
      <c r="BU36" s="265" t="str">
        <f t="shared" si="31"/>
        <v/>
      </c>
      <c r="BV36" s="263" t="str">
        <f t="shared" si="32"/>
        <v/>
      </c>
      <c r="BW36" s="254" t="str">
        <f t="shared" si="32"/>
        <v/>
      </c>
      <c r="BX36" s="254" t="str">
        <f t="shared" si="32"/>
        <v/>
      </c>
      <c r="BY36" s="264" t="str">
        <f t="shared" si="33"/>
        <v/>
      </c>
      <c r="BZ36" s="254" t="str">
        <f t="shared" si="34"/>
        <v/>
      </c>
      <c r="CA36" s="254">
        <f t="shared" si="119"/>
        <v>0</v>
      </c>
      <c r="CB36" s="254">
        <f t="shared" si="119"/>
        <v>0</v>
      </c>
      <c r="CC36" s="254">
        <f t="shared" si="119"/>
        <v>0</v>
      </c>
      <c r="CD36" s="254">
        <f t="shared" si="119"/>
        <v>0</v>
      </c>
      <c r="CE36" s="254">
        <f t="shared" si="119"/>
        <v>0</v>
      </c>
      <c r="CF36" s="254">
        <f t="shared" si="119"/>
        <v>0</v>
      </c>
      <c r="CG36" s="254">
        <f t="shared" si="119"/>
        <v>0</v>
      </c>
      <c r="CH36" s="254">
        <f t="shared" si="119"/>
        <v>0</v>
      </c>
      <c r="CI36" s="254">
        <f t="shared" si="119"/>
        <v>0</v>
      </c>
      <c r="CJ36" s="254">
        <f t="shared" si="119"/>
        <v>0</v>
      </c>
      <c r="CK36" s="254">
        <f t="shared" si="119"/>
        <v>0</v>
      </c>
      <c r="CL36" s="254">
        <f t="shared" si="119"/>
        <v>0</v>
      </c>
      <c r="CM36" s="254">
        <f t="shared" si="81"/>
        <v>0</v>
      </c>
      <c r="CN36" s="254">
        <f t="shared" si="82"/>
        <v>0</v>
      </c>
      <c r="CO36" s="254">
        <f t="shared" si="83"/>
        <v>0</v>
      </c>
      <c r="CP36" s="254">
        <f t="shared" si="84"/>
        <v>0</v>
      </c>
      <c r="CQ36" s="254">
        <f t="shared" si="85"/>
        <v>0</v>
      </c>
      <c r="CR36" s="254">
        <f t="shared" si="86"/>
        <v>0</v>
      </c>
      <c r="CS36" s="254">
        <f t="shared" si="87"/>
        <v>0</v>
      </c>
      <c r="CT36" s="254">
        <f t="shared" si="88"/>
        <v>0</v>
      </c>
      <c r="CU36" s="254">
        <f t="shared" si="89"/>
        <v>0</v>
      </c>
      <c r="CV36" s="254">
        <f t="shared" si="90"/>
        <v>0</v>
      </c>
      <c r="CW36" s="254">
        <f t="shared" si="91"/>
        <v>0</v>
      </c>
      <c r="CX36" s="254">
        <f t="shared" si="92"/>
        <v>0</v>
      </c>
      <c r="CY36" s="254">
        <f t="shared" si="93"/>
        <v>0</v>
      </c>
      <c r="CZ36" s="254">
        <f t="shared" si="94"/>
        <v>0</v>
      </c>
      <c r="DA36" s="254">
        <f t="shared" si="95"/>
        <v>0</v>
      </c>
      <c r="DB36" s="254">
        <f t="shared" si="96"/>
        <v>0</v>
      </c>
      <c r="DC36" s="254">
        <f t="shared" si="97"/>
        <v>0</v>
      </c>
      <c r="DD36" s="254">
        <f t="shared" si="98"/>
        <v>0</v>
      </c>
      <c r="DE36" s="254">
        <f t="shared" si="99"/>
        <v>0</v>
      </c>
      <c r="DF36" s="254">
        <f t="shared" si="100"/>
        <v>0</v>
      </c>
      <c r="DG36" s="254">
        <f t="shared" si="101"/>
        <v>0</v>
      </c>
      <c r="DH36" s="254">
        <f t="shared" si="102"/>
        <v>0</v>
      </c>
      <c r="DI36" s="254">
        <f t="shared" si="103"/>
        <v>0</v>
      </c>
      <c r="DJ36" s="254">
        <f t="shared" si="104"/>
        <v>0</v>
      </c>
      <c r="DK36" s="254">
        <f t="shared" si="105"/>
        <v>0</v>
      </c>
      <c r="DL36" s="254">
        <f t="shared" si="106"/>
        <v>0</v>
      </c>
      <c r="DM36" s="254">
        <f t="shared" si="107"/>
        <v>0</v>
      </c>
      <c r="DN36" s="254">
        <f t="shared" si="108"/>
        <v>0</v>
      </c>
      <c r="DO36" s="254">
        <f t="shared" si="109"/>
        <v>0</v>
      </c>
      <c r="DP36" s="254">
        <f t="shared" si="110"/>
        <v>0</v>
      </c>
      <c r="DQ36" s="254">
        <f t="shared" si="111"/>
        <v>0</v>
      </c>
      <c r="DR36" s="254">
        <f t="shared" si="112"/>
        <v>0</v>
      </c>
      <c r="DS36" s="254">
        <f t="shared" si="113"/>
        <v>0</v>
      </c>
      <c r="DT36" s="254">
        <f t="shared" si="114"/>
        <v>0</v>
      </c>
      <c r="DU36" s="254">
        <f t="shared" si="115"/>
        <v>0</v>
      </c>
      <c r="DV36" s="254">
        <f t="shared" si="116"/>
        <v>0</v>
      </c>
      <c r="DZ36" s="69" t="s">
        <v>297</v>
      </c>
    </row>
    <row r="37" spans="1:132" ht="24" customHeight="1">
      <c r="A37" s="11" t="str">
        <f ca="1">IF(AG37&lt;&gt;"OK","",CONCATENATE(TEXT('Front Page'!$F$33,"000"),TEXT('Front Page'!$F$31,"000"),"-",LEFT('Front Page'!$R$53,5),"-",LEFT(D37,1),AJ37, "-",TEXT(B37,"000")))</f>
        <v/>
      </c>
      <c r="B37" s="12" t="str">
        <f>IFERROR(IF(E37="","",MAX(B$17:B36)+1),"")</f>
        <v/>
      </c>
      <c r="C37" s="13"/>
      <c r="D37" s="29" t="str">
        <f t="shared" si="72"/>
        <v>None</v>
      </c>
      <c r="E37" s="29" t="str">
        <f t="shared" si="17"/>
        <v/>
      </c>
      <c r="F37" s="29" t="str">
        <f t="shared" si="18"/>
        <v/>
      </c>
      <c r="G37" s="363"/>
      <c r="H37" s="364"/>
      <c r="I37" s="325" t="str">
        <f t="shared" si="73"/>
        <v>No</v>
      </c>
      <c r="J37" s="314">
        <v>0</v>
      </c>
      <c r="K37" s="312">
        <v>0</v>
      </c>
      <c r="L37" s="312">
        <v>0</v>
      </c>
      <c r="M37" s="312">
        <v>0</v>
      </c>
      <c r="N37" s="312">
        <v>0</v>
      </c>
      <c r="O37" s="312">
        <v>0</v>
      </c>
      <c r="P37" s="312">
        <v>0</v>
      </c>
      <c r="Q37" s="312">
        <v>0</v>
      </c>
      <c r="R37" s="312">
        <v>0</v>
      </c>
      <c r="S37" s="312">
        <v>0</v>
      </c>
      <c r="T37" s="312">
        <v>0</v>
      </c>
      <c r="U37" s="312">
        <v>0</v>
      </c>
      <c r="V37" s="313">
        <v>1</v>
      </c>
      <c r="W37" s="313">
        <v>1</v>
      </c>
      <c r="X37" s="312">
        <v>0</v>
      </c>
      <c r="Y37" s="312">
        <v>0</v>
      </c>
      <c r="Z37" s="312">
        <v>0</v>
      </c>
      <c r="AA37" s="14">
        <v>0</v>
      </c>
      <c r="AB37" s="317"/>
      <c r="AC37" s="15" t="str">
        <f t="shared" si="74"/>
        <v/>
      </c>
      <c r="AD37" s="15" t="str">
        <f t="shared" si="75"/>
        <v/>
      </c>
      <c r="AE37" s="16" t="str">
        <f t="shared" si="76"/>
        <v>0 - 0</v>
      </c>
      <c r="AF37" s="20" t="str">
        <f t="shared" si="77"/>
        <v>Not an offer</v>
      </c>
      <c r="AG37" s="276" t="str">
        <f t="shared" si="23"/>
        <v>Not an Offer</v>
      </c>
      <c r="AH37" s="150"/>
      <c r="AI37" s="254">
        <v>21</v>
      </c>
      <c r="AJ37" s="149" t="str">
        <f t="shared" si="24"/>
        <v>00-IRA</v>
      </c>
      <c r="AK37" s="254" t="b">
        <f t="shared" si="11"/>
        <v>0</v>
      </c>
      <c r="AL37" s="254">
        <f t="shared" si="12"/>
        <v>0</v>
      </c>
      <c r="AM37" s="254">
        <f t="shared" si="25"/>
        <v>0</v>
      </c>
      <c r="AN37" s="288">
        <f t="shared" si="78"/>
        <v>0</v>
      </c>
      <c r="AO37" s="288">
        <f>IF(AND($BU37=$BV37,BU37=AO$13),$J37&amp;$K37&amp;$L37&amp;$M37&amp;$N37&amp;$O37&amp;$P37&amp;$Q37&amp;$R37&amp;$S37&amp;$T37&amp;$U37,IFERROR(MATCH($AN37,AO$17:AO36,0),-1000))</f>
        <v>1</v>
      </c>
      <c r="AP37" s="288">
        <f>IF(AND($BU37=$BV37,BV37=AP$13),$J37&amp;$K37&amp;$L37&amp;$M37&amp;$N37&amp;$O37&amp;$P37&amp;$Q37&amp;$R37&amp;$S37&amp;$T37&amp;$U37,IFERROR(MATCH($AN37,AP$17:AP36,0),-1000))</f>
        <v>1</v>
      </c>
      <c r="AQ37" s="288">
        <f>IF(AND($BU37=$BV37,BW37=AQ$13),$J37&amp;$K37&amp;$L37&amp;$M37&amp;$N37&amp;$O37&amp;$P37&amp;$Q37&amp;$R37&amp;$S37&amp;$T37&amp;$U37,IFERROR(MATCH($AN37,AQ$17:AQ36,0),-1000))</f>
        <v>1</v>
      </c>
      <c r="AR37" s="288">
        <f>IF(AND($BU37=$BV37,BX37=AR$13),$J37&amp;$K37&amp;$L37&amp;$M37&amp;$N37&amp;$O37&amp;$P37&amp;$Q37&amp;$R37&amp;$S37&amp;$T37&amp;$U37,IFERROR(MATCH($AN37,AR$17:AR36,0),-1000))</f>
        <v>1</v>
      </c>
      <c r="AS37" s="254">
        <f t="shared" si="71"/>
        <v>0</v>
      </c>
      <c r="AT37" s="261" t="str">
        <f t="shared" si="79"/>
        <v/>
      </c>
      <c r="AU37" s="254" t="str">
        <f t="shared" si="117"/>
        <v/>
      </c>
      <c r="AV37" s="254" t="str">
        <f t="shared" si="117"/>
        <v/>
      </c>
      <c r="AW37" s="254" t="str">
        <f t="shared" si="117"/>
        <v/>
      </c>
      <c r="AX37" s="254" t="str">
        <f t="shared" si="117"/>
        <v/>
      </c>
      <c r="AY37" s="254" t="str">
        <f t="shared" si="117"/>
        <v/>
      </c>
      <c r="AZ37" s="254" t="str">
        <f t="shared" si="117"/>
        <v/>
      </c>
      <c r="BA37" s="254" t="str">
        <f t="shared" si="117"/>
        <v/>
      </c>
      <c r="BB37" s="254" t="str">
        <f t="shared" si="117"/>
        <v/>
      </c>
      <c r="BC37" s="254" t="str">
        <f t="shared" si="117"/>
        <v/>
      </c>
      <c r="BD37" s="254" t="str">
        <f t="shared" si="117"/>
        <v/>
      </c>
      <c r="BE37" s="262" t="str">
        <f t="shared" si="117"/>
        <v/>
      </c>
      <c r="BF37" s="263" t="str">
        <f t="shared" si="118"/>
        <v/>
      </c>
      <c r="BG37" s="254" t="str">
        <f t="shared" si="118"/>
        <v/>
      </c>
      <c r="BH37" s="254" t="str">
        <f t="shared" si="118"/>
        <v/>
      </c>
      <c r="BI37" s="254" t="str">
        <f t="shared" si="118"/>
        <v/>
      </c>
      <c r="BJ37" s="254" t="str">
        <f t="shared" si="118"/>
        <v/>
      </c>
      <c r="BK37" s="254" t="str">
        <f t="shared" si="118"/>
        <v/>
      </c>
      <c r="BL37" s="254" t="str">
        <f t="shared" si="118"/>
        <v/>
      </c>
      <c r="BM37" s="254" t="str">
        <f t="shared" si="118"/>
        <v/>
      </c>
      <c r="BN37" s="254" t="str">
        <f t="shared" si="118"/>
        <v/>
      </c>
      <c r="BO37" s="254" t="str">
        <f t="shared" si="118"/>
        <v/>
      </c>
      <c r="BP37" s="254" t="str">
        <f t="shared" si="118"/>
        <v/>
      </c>
      <c r="BQ37" s="264" t="str">
        <f t="shared" si="80"/>
        <v/>
      </c>
      <c r="BR37" s="261" t="str">
        <f t="shared" si="30"/>
        <v/>
      </c>
      <c r="BS37" s="254" t="str">
        <f t="shared" si="31"/>
        <v/>
      </c>
      <c r="BT37" s="254" t="str">
        <f t="shared" si="31"/>
        <v/>
      </c>
      <c r="BU37" s="265" t="str">
        <f t="shared" si="31"/>
        <v/>
      </c>
      <c r="BV37" s="263" t="str">
        <f t="shared" si="32"/>
        <v/>
      </c>
      <c r="BW37" s="254" t="str">
        <f t="shared" si="32"/>
        <v/>
      </c>
      <c r="BX37" s="254" t="str">
        <f t="shared" si="32"/>
        <v/>
      </c>
      <c r="BY37" s="264" t="str">
        <f t="shared" si="33"/>
        <v/>
      </c>
      <c r="BZ37" s="254" t="str">
        <f t="shared" si="34"/>
        <v/>
      </c>
      <c r="CA37" s="254">
        <f t="shared" si="119"/>
        <v>0</v>
      </c>
      <c r="CB37" s="254">
        <f t="shared" si="119"/>
        <v>0</v>
      </c>
      <c r="CC37" s="254">
        <f t="shared" si="119"/>
        <v>0</v>
      </c>
      <c r="CD37" s="254">
        <f t="shared" si="119"/>
        <v>0</v>
      </c>
      <c r="CE37" s="254">
        <f t="shared" si="119"/>
        <v>0</v>
      </c>
      <c r="CF37" s="254">
        <f t="shared" si="119"/>
        <v>0</v>
      </c>
      <c r="CG37" s="254">
        <f t="shared" si="119"/>
        <v>0</v>
      </c>
      <c r="CH37" s="254">
        <f t="shared" si="119"/>
        <v>0</v>
      </c>
      <c r="CI37" s="254">
        <f t="shared" si="119"/>
        <v>0</v>
      </c>
      <c r="CJ37" s="254">
        <f t="shared" si="119"/>
        <v>0</v>
      </c>
      <c r="CK37" s="254">
        <f t="shared" si="119"/>
        <v>0</v>
      </c>
      <c r="CL37" s="254">
        <f t="shared" si="119"/>
        <v>0</v>
      </c>
      <c r="CM37" s="254">
        <f t="shared" si="81"/>
        <v>0</v>
      </c>
      <c r="CN37" s="254">
        <f t="shared" si="82"/>
        <v>0</v>
      </c>
      <c r="CO37" s="254">
        <f t="shared" si="83"/>
        <v>0</v>
      </c>
      <c r="CP37" s="254">
        <f t="shared" si="84"/>
        <v>0</v>
      </c>
      <c r="CQ37" s="254">
        <f t="shared" si="85"/>
        <v>0</v>
      </c>
      <c r="CR37" s="254">
        <f t="shared" si="86"/>
        <v>0</v>
      </c>
      <c r="CS37" s="254">
        <f t="shared" si="87"/>
        <v>0</v>
      </c>
      <c r="CT37" s="254">
        <f t="shared" si="88"/>
        <v>0</v>
      </c>
      <c r="CU37" s="254">
        <f t="shared" si="89"/>
        <v>0</v>
      </c>
      <c r="CV37" s="254">
        <f t="shared" si="90"/>
        <v>0</v>
      </c>
      <c r="CW37" s="254">
        <f t="shared" si="91"/>
        <v>0</v>
      </c>
      <c r="CX37" s="254">
        <f t="shared" si="92"/>
        <v>0</v>
      </c>
      <c r="CY37" s="254">
        <f t="shared" si="93"/>
        <v>0</v>
      </c>
      <c r="CZ37" s="254">
        <f t="shared" si="94"/>
        <v>0</v>
      </c>
      <c r="DA37" s="254">
        <f t="shared" si="95"/>
        <v>0</v>
      </c>
      <c r="DB37" s="254">
        <f t="shared" si="96"/>
        <v>0</v>
      </c>
      <c r="DC37" s="254">
        <f t="shared" si="97"/>
        <v>0</v>
      </c>
      <c r="DD37" s="254">
        <f t="shared" si="98"/>
        <v>0</v>
      </c>
      <c r="DE37" s="254">
        <f t="shared" si="99"/>
        <v>0</v>
      </c>
      <c r="DF37" s="254">
        <f t="shared" si="100"/>
        <v>0</v>
      </c>
      <c r="DG37" s="254">
        <f t="shared" si="101"/>
        <v>0</v>
      </c>
      <c r="DH37" s="254">
        <f t="shared" si="102"/>
        <v>0</v>
      </c>
      <c r="DI37" s="254">
        <f t="shared" si="103"/>
        <v>0</v>
      </c>
      <c r="DJ37" s="254">
        <f t="shared" si="104"/>
        <v>0</v>
      </c>
      <c r="DK37" s="254">
        <f t="shared" si="105"/>
        <v>0</v>
      </c>
      <c r="DL37" s="254">
        <f t="shared" si="106"/>
        <v>0</v>
      </c>
      <c r="DM37" s="254">
        <f t="shared" si="107"/>
        <v>0</v>
      </c>
      <c r="DN37" s="254">
        <f t="shared" si="108"/>
        <v>0</v>
      </c>
      <c r="DO37" s="254">
        <f t="shared" si="109"/>
        <v>0</v>
      </c>
      <c r="DP37" s="254">
        <f t="shared" si="110"/>
        <v>0</v>
      </c>
      <c r="DQ37" s="254">
        <f t="shared" si="111"/>
        <v>0</v>
      </c>
      <c r="DR37" s="254">
        <f t="shared" si="112"/>
        <v>0</v>
      </c>
      <c r="DS37" s="254">
        <f t="shared" si="113"/>
        <v>0</v>
      </c>
      <c r="DT37" s="254">
        <f t="shared" si="114"/>
        <v>0</v>
      </c>
      <c r="DU37" s="254">
        <f t="shared" si="115"/>
        <v>0</v>
      </c>
      <c r="DV37" s="254">
        <f t="shared" si="116"/>
        <v>0</v>
      </c>
      <c r="DZ37" s="69" t="s">
        <v>298</v>
      </c>
    </row>
    <row r="38" spans="1:132" ht="24" customHeight="1">
      <c r="A38" s="11" t="str">
        <f ca="1">IF(AG38&lt;&gt;"OK","",CONCATENATE(TEXT('Front Page'!$F$33,"000"),TEXT('Front Page'!$F$31,"000"),"-",LEFT('Front Page'!$R$53,5),"-",LEFT(D38,1),AJ38, "-",TEXT(B38,"000")))</f>
        <v/>
      </c>
      <c r="B38" s="12" t="str">
        <f>IFERROR(IF(E38="","",MAX(B$17:B37)+1),"")</f>
        <v/>
      </c>
      <c r="C38" s="13"/>
      <c r="D38" s="29" t="str">
        <f t="shared" si="72"/>
        <v>None</v>
      </c>
      <c r="E38" s="29" t="str">
        <f t="shared" si="17"/>
        <v/>
      </c>
      <c r="F38" s="29" t="str">
        <f t="shared" si="18"/>
        <v/>
      </c>
      <c r="G38" s="363"/>
      <c r="H38" s="364"/>
      <c r="I38" s="325" t="str">
        <f t="shared" si="73"/>
        <v>No</v>
      </c>
      <c r="J38" s="314">
        <v>0</v>
      </c>
      <c r="K38" s="312">
        <v>0</v>
      </c>
      <c r="L38" s="312">
        <v>0</v>
      </c>
      <c r="M38" s="312">
        <v>0</v>
      </c>
      <c r="N38" s="312">
        <v>0</v>
      </c>
      <c r="O38" s="312">
        <v>0</v>
      </c>
      <c r="P38" s="312">
        <v>0</v>
      </c>
      <c r="Q38" s="312">
        <v>0</v>
      </c>
      <c r="R38" s="312">
        <v>0</v>
      </c>
      <c r="S38" s="312">
        <v>0</v>
      </c>
      <c r="T38" s="312">
        <v>0</v>
      </c>
      <c r="U38" s="312">
        <v>0</v>
      </c>
      <c r="V38" s="313">
        <v>1</v>
      </c>
      <c r="W38" s="313">
        <v>1</v>
      </c>
      <c r="X38" s="312">
        <v>0</v>
      </c>
      <c r="Y38" s="312">
        <v>0</v>
      </c>
      <c r="Z38" s="312">
        <v>0</v>
      </c>
      <c r="AA38" s="14">
        <v>0</v>
      </c>
      <c r="AB38" s="317"/>
      <c r="AC38" s="15" t="str">
        <f t="shared" si="74"/>
        <v/>
      </c>
      <c r="AD38" s="15" t="str">
        <f t="shared" si="75"/>
        <v/>
      </c>
      <c r="AE38" s="16" t="str">
        <f t="shared" si="76"/>
        <v>0 - 0</v>
      </c>
      <c r="AF38" s="20" t="str">
        <f t="shared" si="77"/>
        <v>Not an offer</v>
      </c>
      <c r="AG38" s="276" t="str">
        <f t="shared" si="23"/>
        <v>Not an Offer</v>
      </c>
      <c r="AH38" s="150"/>
      <c r="AI38" s="254">
        <v>22</v>
      </c>
      <c r="AJ38" s="149" t="str">
        <f t="shared" si="24"/>
        <v>00-IRA</v>
      </c>
      <c r="AK38" s="254" t="b">
        <f t="shared" si="11"/>
        <v>0</v>
      </c>
      <c r="AL38" s="254">
        <f t="shared" si="12"/>
        <v>0</v>
      </c>
      <c r="AM38" s="254">
        <f t="shared" si="25"/>
        <v>0</v>
      </c>
      <c r="AN38" s="288">
        <f t="shared" si="78"/>
        <v>0</v>
      </c>
      <c r="AO38" s="288">
        <f>IF(AND($BU38=$BV38,BU38=AO$13),$J38&amp;$K38&amp;$L38&amp;$M38&amp;$N38&amp;$O38&amp;$P38&amp;$Q38&amp;$R38&amp;$S38&amp;$T38&amp;$U38,IFERROR(MATCH($AN38,AO$17:AO37,0),-1000))</f>
        <v>1</v>
      </c>
      <c r="AP38" s="288">
        <f>IF(AND($BU38=$BV38,BV38=AP$13),$J38&amp;$K38&amp;$L38&amp;$M38&amp;$N38&amp;$O38&amp;$P38&amp;$Q38&amp;$R38&amp;$S38&amp;$T38&amp;$U38,IFERROR(MATCH($AN38,AP$17:AP37,0),-1000))</f>
        <v>1</v>
      </c>
      <c r="AQ38" s="288">
        <f>IF(AND($BU38=$BV38,BW38=AQ$13),$J38&amp;$K38&amp;$L38&amp;$M38&amp;$N38&amp;$O38&amp;$P38&amp;$Q38&amp;$R38&amp;$S38&amp;$T38&amp;$U38,IFERROR(MATCH($AN38,AQ$17:AQ37,0),-1000))</f>
        <v>1</v>
      </c>
      <c r="AR38" s="288">
        <f>IF(AND($BU38=$BV38,BX38=AR$13),$J38&amp;$K38&amp;$L38&amp;$M38&amp;$N38&amp;$O38&amp;$P38&amp;$Q38&amp;$R38&amp;$S38&amp;$T38&amp;$U38,IFERROR(MATCH($AN38,AR$17:AR37,0),-1000))</f>
        <v>1</v>
      </c>
      <c r="AS38" s="254">
        <f t="shared" si="71"/>
        <v>0</v>
      </c>
      <c r="AT38" s="261" t="str">
        <f t="shared" si="79"/>
        <v/>
      </c>
      <c r="AU38" s="254" t="str">
        <f t="shared" si="117"/>
        <v/>
      </c>
      <c r="AV38" s="254" t="str">
        <f t="shared" si="117"/>
        <v/>
      </c>
      <c r="AW38" s="254" t="str">
        <f t="shared" si="117"/>
        <v/>
      </c>
      <c r="AX38" s="254" t="str">
        <f t="shared" si="117"/>
        <v/>
      </c>
      <c r="AY38" s="254" t="str">
        <f t="shared" si="117"/>
        <v/>
      </c>
      <c r="AZ38" s="254" t="str">
        <f t="shared" si="117"/>
        <v/>
      </c>
      <c r="BA38" s="254" t="str">
        <f t="shared" si="117"/>
        <v/>
      </c>
      <c r="BB38" s="254" t="str">
        <f t="shared" si="117"/>
        <v/>
      </c>
      <c r="BC38" s="254" t="str">
        <f t="shared" si="117"/>
        <v/>
      </c>
      <c r="BD38" s="254" t="str">
        <f t="shared" si="117"/>
        <v/>
      </c>
      <c r="BE38" s="262" t="str">
        <f t="shared" si="117"/>
        <v/>
      </c>
      <c r="BF38" s="263" t="str">
        <f t="shared" si="118"/>
        <v/>
      </c>
      <c r="BG38" s="254" t="str">
        <f t="shared" si="118"/>
        <v/>
      </c>
      <c r="BH38" s="254" t="str">
        <f t="shared" si="118"/>
        <v/>
      </c>
      <c r="BI38" s="254" t="str">
        <f t="shared" si="118"/>
        <v/>
      </c>
      <c r="BJ38" s="254" t="str">
        <f t="shared" si="118"/>
        <v/>
      </c>
      <c r="BK38" s="254" t="str">
        <f t="shared" si="118"/>
        <v/>
      </c>
      <c r="BL38" s="254" t="str">
        <f t="shared" si="118"/>
        <v/>
      </c>
      <c r="BM38" s="254" t="str">
        <f t="shared" si="118"/>
        <v/>
      </c>
      <c r="BN38" s="254" t="str">
        <f t="shared" si="118"/>
        <v/>
      </c>
      <c r="BO38" s="254" t="str">
        <f t="shared" si="118"/>
        <v/>
      </c>
      <c r="BP38" s="254" t="str">
        <f t="shared" si="118"/>
        <v/>
      </c>
      <c r="BQ38" s="264" t="str">
        <f t="shared" si="80"/>
        <v/>
      </c>
      <c r="BR38" s="261" t="str">
        <f t="shared" si="30"/>
        <v/>
      </c>
      <c r="BS38" s="254" t="str">
        <f t="shared" si="31"/>
        <v/>
      </c>
      <c r="BT38" s="254" t="str">
        <f t="shared" si="31"/>
        <v/>
      </c>
      <c r="BU38" s="265" t="str">
        <f t="shared" si="31"/>
        <v/>
      </c>
      <c r="BV38" s="263" t="str">
        <f t="shared" si="32"/>
        <v/>
      </c>
      <c r="BW38" s="254" t="str">
        <f t="shared" si="32"/>
        <v/>
      </c>
      <c r="BX38" s="254" t="str">
        <f t="shared" si="32"/>
        <v/>
      </c>
      <c r="BY38" s="264" t="str">
        <f t="shared" si="33"/>
        <v/>
      </c>
      <c r="BZ38" s="254" t="str">
        <f t="shared" si="34"/>
        <v/>
      </c>
      <c r="CA38" s="254">
        <f t="shared" si="119"/>
        <v>0</v>
      </c>
      <c r="CB38" s="254">
        <f t="shared" si="119"/>
        <v>0</v>
      </c>
      <c r="CC38" s="254">
        <f t="shared" si="119"/>
        <v>0</v>
      </c>
      <c r="CD38" s="254">
        <f t="shared" si="119"/>
        <v>0</v>
      </c>
      <c r="CE38" s="254">
        <f t="shared" si="119"/>
        <v>0</v>
      </c>
      <c r="CF38" s="254">
        <f t="shared" si="119"/>
        <v>0</v>
      </c>
      <c r="CG38" s="254">
        <f t="shared" si="119"/>
        <v>0</v>
      </c>
      <c r="CH38" s="254">
        <f t="shared" si="119"/>
        <v>0</v>
      </c>
      <c r="CI38" s="254">
        <f t="shared" si="119"/>
        <v>0</v>
      </c>
      <c r="CJ38" s="254">
        <f t="shared" si="119"/>
        <v>0</v>
      </c>
      <c r="CK38" s="254">
        <f t="shared" si="119"/>
        <v>0</v>
      </c>
      <c r="CL38" s="254">
        <f t="shared" si="119"/>
        <v>0</v>
      </c>
      <c r="CM38" s="254">
        <f t="shared" si="81"/>
        <v>0</v>
      </c>
      <c r="CN38" s="254">
        <f t="shared" si="82"/>
        <v>0</v>
      </c>
      <c r="CO38" s="254">
        <f t="shared" si="83"/>
        <v>0</v>
      </c>
      <c r="CP38" s="254">
        <f t="shared" si="84"/>
        <v>0</v>
      </c>
      <c r="CQ38" s="254">
        <f t="shared" si="85"/>
        <v>0</v>
      </c>
      <c r="CR38" s="254">
        <f t="shared" si="86"/>
        <v>0</v>
      </c>
      <c r="CS38" s="254">
        <f t="shared" si="87"/>
        <v>0</v>
      </c>
      <c r="CT38" s="254">
        <f t="shared" si="88"/>
        <v>0</v>
      </c>
      <c r="CU38" s="254">
        <f t="shared" si="89"/>
        <v>0</v>
      </c>
      <c r="CV38" s="254">
        <f t="shared" si="90"/>
        <v>0</v>
      </c>
      <c r="CW38" s="254">
        <f t="shared" si="91"/>
        <v>0</v>
      </c>
      <c r="CX38" s="254">
        <f t="shared" si="92"/>
        <v>0</v>
      </c>
      <c r="CY38" s="254">
        <f t="shared" si="93"/>
        <v>0</v>
      </c>
      <c r="CZ38" s="254">
        <f t="shared" si="94"/>
        <v>0</v>
      </c>
      <c r="DA38" s="254">
        <f t="shared" si="95"/>
        <v>0</v>
      </c>
      <c r="DB38" s="254">
        <f t="shared" si="96"/>
        <v>0</v>
      </c>
      <c r="DC38" s="254">
        <f t="shared" si="97"/>
        <v>0</v>
      </c>
      <c r="DD38" s="254">
        <f t="shared" si="98"/>
        <v>0</v>
      </c>
      <c r="DE38" s="254">
        <f t="shared" si="99"/>
        <v>0</v>
      </c>
      <c r="DF38" s="254">
        <f t="shared" si="100"/>
        <v>0</v>
      </c>
      <c r="DG38" s="254">
        <f t="shared" si="101"/>
        <v>0</v>
      </c>
      <c r="DH38" s="254">
        <f t="shared" si="102"/>
        <v>0</v>
      </c>
      <c r="DI38" s="254">
        <f t="shared" si="103"/>
        <v>0</v>
      </c>
      <c r="DJ38" s="254">
        <f t="shared" si="104"/>
        <v>0</v>
      </c>
      <c r="DK38" s="254">
        <f t="shared" si="105"/>
        <v>0</v>
      </c>
      <c r="DL38" s="254">
        <f t="shared" si="106"/>
        <v>0</v>
      </c>
      <c r="DM38" s="254">
        <f t="shared" si="107"/>
        <v>0</v>
      </c>
      <c r="DN38" s="254">
        <f t="shared" si="108"/>
        <v>0</v>
      </c>
      <c r="DO38" s="254">
        <f t="shared" si="109"/>
        <v>0</v>
      </c>
      <c r="DP38" s="254">
        <f t="shared" si="110"/>
        <v>0</v>
      </c>
      <c r="DQ38" s="254">
        <f t="shared" si="111"/>
        <v>0</v>
      </c>
      <c r="DR38" s="254">
        <f t="shared" si="112"/>
        <v>0</v>
      </c>
      <c r="DS38" s="254">
        <f t="shared" si="113"/>
        <v>0</v>
      </c>
      <c r="DT38" s="254">
        <f t="shared" si="114"/>
        <v>0</v>
      </c>
      <c r="DU38" s="254">
        <f t="shared" si="115"/>
        <v>0</v>
      </c>
      <c r="DV38" s="254">
        <f t="shared" si="116"/>
        <v>0</v>
      </c>
      <c r="DZ38" s="69" t="s">
        <v>299</v>
      </c>
    </row>
    <row r="39" spans="1:132" ht="24" customHeight="1">
      <c r="A39" s="11" t="str">
        <f ca="1">IF(AG39&lt;&gt;"OK","",CONCATENATE(TEXT('Front Page'!$F$33,"000"),TEXT('Front Page'!$F$31,"000"),"-",LEFT('Front Page'!$R$53,5),"-",LEFT(D39,1),AJ39, "-",TEXT(B39,"000")))</f>
        <v/>
      </c>
      <c r="B39" s="12" t="str">
        <f>IFERROR(IF(E39="","",MAX(B$17:B38)+1),"")</f>
        <v/>
      </c>
      <c r="C39" s="13"/>
      <c r="D39" s="29" t="str">
        <f t="shared" si="72"/>
        <v>None</v>
      </c>
      <c r="E39" s="29" t="str">
        <f t="shared" si="17"/>
        <v/>
      </c>
      <c r="F39" s="29" t="str">
        <f t="shared" si="18"/>
        <v/>
      </c>
      <c r="G39" s="363"/>
      <c r="H39" s="364"/>
      <c r="I39" s="325" t="str">
        <f t="shared" si="73"/>
        <v>No</v>
      </c>
      <c r="J39" s="314">
        <v>0</v>
      </c>
      <c r="K39" s="312">
        <v>0</v>
      </c>
      <c r="L39" s="312">
        <v>0</v>
      </c>
      <c r="M39" s="312">
        <v>0</v>
      </c>
      <c r="N39" s="312">
        <v>0</v>
      </c>
      <c r="O39" s="312">
        <v>0</v>
      </c>
      <c r="P39" s="312">
        <v>0</v>
      </c>
      <c r="Q39" s="312">
        <v>0</v>
      </c>
      <c r="R39" s="312">
        <v>0</v>
      </c>
      <c r="S39" s="312">
        <v>0</v>
      </c>
      <c r="T39" s="312">
        <v>0</v>
      </c>
      <c r="U39" s="312">
        <v>0</v>
      </c>
      <c r="V39" s="313">
        <v>1</v>
      </c>
      <c r="W39" s="313">
        <v>1</v>
      </c>
      <c r="X39" s="312">
        <v>0</v>
      </c>
      <c r="Y39" s="312">
        <v>0</v>
      </c>
      <c r="Z39" s="312">
        <v>0</v>
      </c>
      <c r="AA39" s="14">
        <v>0</v>
      </c>
      <c r="AB39" s="317"/>
      <c r="AC39" s="15" t="str">
        <f t="shared" si="74"/>
        <v/>
      </c>
      <c r="AD39" s="15" t="str">
        <f t="shared" si="75"/>
        <v/>
      </c>
      <c r="AE39" s="16" t="str">
        <f t="shared" si="76"/>
        <v>0 - 0</v>
      </c>
      <c r="AF39" s="20" t="str">
        <f t="shared" si="77"/>
        <v>Not an offer</v>
      </c>
      <c r="AG39" s="276" t="str">
        <f t="shared" si="23"/>
        <v>Not an Offer</v>
      </c>
      <c r="AH39" s="150"/>
      <c r="AI39" s="254">
        <v>23</v>
      </c>
      <c r="AJ39" s="149" t="str">
        <f t="shared" si="24"/>
        <v>00-IRA</v>
      </c>
      <c r="AK39" s="254" t="b">
        <f t="shared" si="11"/>
        <v>0</v>
      </c>
      <c r="AL39" s="254">
        <f t="shared" si="12"/>
        <v>0</v>
      </c>
      <c r="AM39" s="254">
        <f t="shared" si="25"/>
        <v>0</v>
      </c>
      <c r="AN39" s="288">
        <f t="shared" si="78"/>
        <v>0</v>
      </c>
      <c r="AO39" s="288">
        <f>IF(AND($BU39=$BV39,BU39=AO$13),$J39&amp;$K39&amp;$L39&amp;$M39&amp;$N39&amp;$O39&amp;$P39&amp;$Q39&amp;$R39&amp;$S39&amp;$T39&amp;$U39,IFERROR(MATCH($AN39,AO$17:AO38,0),-1000))</f>
        <v>1</v>
      </c>
      <c r="AP39" s="288">
        <f>IF(AND($BU39=$BV39,BV39=AP$13),$J39&amp;$K39&amp;$L39&amp;$M39&amp;$N39&amp;$O39&amp;$P39&amp;$Q39&amp;$R39&amp;$S39&amp;$T39&amp;$U39,IFERROR(MATCH($AN39,AP$17:AP38,0),-1000))</f>
        <v>1</v>
      </c>
      <c r="AQ39" s="288">
        <f>IF(AND($BU39=$BV39,BW39=AQ$13),$J39&amp;$K39&amp;$L39&amp;$M39&amp;$N39&amp;$O39&amp;$P39&amp;$Q39&amp;$R39&amp;$S39&amp;$T39&amp;$U39,IFERROR(MATCH($AN39,AQ$17:AQ38,0),-1000))</f>
        <v>1</v>
      </c>
      <c r="AR39" s="288">
        <f>IF(AND($BU39=$BV39,BX39=AR$13),$J39&amp;$K39&amp;$L39&amp;$M39&amp;$N39&amp;$O39&amp;$P39&amp;$Q39&amp;$R39&amp;$S39&amp;$T39&amp;$U39,IFERROR(MATCH($AN39,AR$17:AR38,0),-1000))</f>
        <v>1</v>
      </c>
      <c r="AS39" s="254">
        <f t="shared" si="71"/>
        <v>0</v>
      </c>
      <c r="AT39" s="261" t="str">
        <f t="shared" si="79"/>
        <v/>
      </c>
      <c r="AU39" s="254" t="str">
        <f t="shared" si="117"/>
        <v/>
      </c>
      <c r="AV39" s="254" t="str">
        <f t="shared" si="117"/>
        <v/>
      </c>
      <c r="AW39" s="254" t="str">
        <f t="shared" si="117"/>
        <v/>
      </c>
      <c r="AX39" s="254" t="str">
        <f t="shared" si="117"/>
        <v/>
      </c>
      <c r="AY39" s="254" t="str">
        <f t="shared" si="117"/>
        <v/>
      </c>
      <c r="AZ39" s="254" t="str">
        <f t="shared" si="117"/>
        <v/>
      </c>
      <c r="BA39" s="254" t="str">
        <f t="shared" si="117"/>
        <v/>
      </c>
      <c r="BB39" s="254" t="str">
        <f t="shared" si="117"/>
        <v/>
      </c>
      <c r="BC39" s="254" t="str">
        <f t="shared" si="117"/>
        <v/>
      </c>
      <c r="BD39" s="254" t="str">
        <f t="shared" si="117"/>
        <v/>
      </c>
      <c r="BE39" s="262" t="str">
        <f t="shared" si="117"/>
        <v/>
      </c>
      <c r="BF39" s="263" t="str">
        <f t="shared" si="118"/>
        <v/>
      </c>
      <c r="BG39" s="254" t="str">
        <f t="shared" si="118"/>
        <v/>
      </c>
      <c r="BH39" s="254" t="str">
        <f t="shared" si="118"/>
        <v/>
      </c>
      <c r="BI39" s="254" t="str">
        <f t="shared" si="118"/>
        <v/>
      </c>
      <c r="BJ39" s="254" t="str">
        <f t="shared" si="118"/>
        <v/>
      </c>
      <c r="BK39" s="254" t="str">
        <f t="shared" si="118"/>
        <v/>
      </c>
      <c r="BL39" s="254" t="str">
        <f t="shared" si="118"/>
        <v/>
      </c>
      <c r="BM39" s="254" t="str">
        <f t="shared" si="118"/>
        <v/>
      </c>
      <c r="BN39" s="254" t="str">
        <f t="shared" si="118"/>
        <v/>
      </c>
      <c r="BO39" s="254" t="str">
        <f t="shared" si="118"/>
        <v/>
      </c>
      <c r="BP39" s="254" t="str">
        <f t="shared" si="118"/>
        <v/>
      </c>
      <c r="BQ39" s="264" t="str">
        <f t="shared" si="80"/>
        <v/>
      </c>
      <c r="BR39" s="261" t="str">
        <f t="shared" si="30"/>
        <v/>
      </c>
      <c r="BS39" s="254" t="str">
        <f t="shared" si="31"/>
        <v/>
      </c>
      <c r="BT39" s="254" t="str">
        <f t="shared" si="31"/>
        <v/>
      </c>
      <c r="BU39" s="265" t="str">
        <f t="shared" si="31"/>
        <v/>
      </c>
      <c r="BV39" s="263" t="str">
        <f t="shared" si="32"/>
        <v/>
      </c>
      <c r="BW39" s="254" t="str">
        <f t="shared" si="32"/>
        <v/>
      </c>
      <c r="BX39" s="254" t="str">
        <f t="shared" si="32"/>
        <v/>
      </c>
      <c r="BY39" s="264" t="str">
        <f t="shared" si="33"/>
        <v/>
      </c>
      <c r="BZ39" s="254" t="str">
        <f t="shared" si="34"/>
        <v/>
      </c>
      <c r="CA39" s="254">
        <f t="shared" si="119"/>
        <v>0</v>
      </c>
      <c r="CB39" s="254">
        <f t="shared" si="119"/>
        <v>0</v>
      </c>
      <c r="CC39" s="254">
        <f t="shared" si="119"/>
        <v>0</v>
      </c>
      <c r="CD39" s="254">
        <f t="shared" si="119"/>
        <v>0</v>
      </c>
      <c r="CE39" s="254">
        <f t="shared" si="119"/>
        <v>0</v>
      </c>
      <c r="CF39" s="254">
        <f t="shared" si="119"/>
        <v>0</v>
      </c>
      <c r="CG39" s="254">
        <f t="shared" si="119"/>
        <v>0</v>
      </c>
      <c r="CH39" s="254">
        <f t="shared" si="119"/>
        <v>0</v>
      </c>
      <c r="CI39" s="254">
        <f t="shared" si="119"/>
        <v>0</v>
      </c>
      <c r="CJ39" s="254">
        <f t="shared" si="119"/>
        <v>0</v>
      </c>
      <c r="CK39" s="254">
        <f t="shared" si="119"/>
        <v>0</v>
      </c>
      <c r="CL39" s="254">
        <f t="shared" si="119"/>
        <v>0</v>
      </c>
      <c r="CM39" s="254">
        <f t="shared" si="81"/>
        <v>0</v>
      </c>
      <c r="CN39" s="254">
        <f t="shared" si="82"/>
        <v>0</v>
      </c>
      <c r="CO39" s="254">
        <f t="shared" si="83"/>
        <v>0</v>
      </c>
      <c r="CP39" s="254">
        <f t="shared" si="84"/>
        <v>0</v>
      </c>
      <c r="CQ39" s="254">
        <f t="shared" si="85"/>
        <v>0</v>
      </c>
      <c r="CR39" s="254">
        <f t="shared" si="86"/>
        <v>0</v>
      </c>
      <c r="CS39" s="254">
        <f t="shared" si="87"/>
        <v>0</v>
      </c>
      <c r="CT39" s="254">
        <f t="shared" si="88"/>
        <v>0</v>
      </c>
      <c r="CU39" s="254">
        <f t="shared" si="89"/>
        <v>0</v>
      </c>
      <c r="CV39" s="254">
        <f t="shared" si="90"/>
        <v>0</v>
      </c>
      <c r="CW39" s="254">
        <f t="shared" si="91"/>
        <v>0</v>
      </c>
      <c r="CX39" s="254">
        <f t="shared" si="92"/>
        <v>0</v>
      </c>
      <c r="CY39" s="254">
        <f t="shared" si="93"/>
        <v>0</v>
      </c>
      <c r="CZ39" s="254">
        <f t="shared" si="94"/>
        <v>0</v>
      </c>
      <c r="DA39" s="254">
        <f t="shared" si="95"/>
        <v>0</v>
      </c>
      <c r="DB39" s="254">
        <f t="shared" si="96"/>
        <v>0</v>
      </c>
      <c r="DC39" s="254">
        <f t="shared" si="97"/>
        <v>0</v>
      </c>
      <c r="DD39" s="254">
        <f t="shared" si="98"/>
        <v>0</v>
      </c>
      <c r="DE39" s="254">
        <f t="shared" si="99"/>
        <v>0</v>
      </c>
      <c r="DF39" s="254">
        <f t="shared" si="100"/>
        <v>0</v>
      </c>
      <c r="DG39" s="254">
        <f t="shared" si="101"/>
        <v>0</v>
      </c>
      <c r="DH39" s="254">
        <f t="shared" si="102"/>
        <v>0</v>
      </c>
      <c r="DI39" s="254">
        <f t="shared" si="103"/>
        <v>0</v>
      </c>
      <c r="DJ39" s="254">
        <f t="shared" si="104"/>
        <v>0</v>
      </c>
      <c r="DK39" s="254">
        <f t="shared" si="105"/>
        <v>0</v>
      </c>
      <c r="DL39" s="254">
        <f t="shared" si="106"/>
        <v>0</v>
      </c>
      <c r="DM39" s="254">
        <f t="shared" si="107"/>
        <v>0</v>
      </c>
      <c r="DN39" s="254">
        <f t="shared" si="108"/>
        <v>0</v>
      </c>
      <c r="DO39" s="254">
        <f t="shared" si="109"/>
        <v>0</v>
      </c>
      <c r="DP39" s="254">
        <f t="shared" si="110"/>
        <v>0</v>
      </c>
      <c r="DQ39" s="254">
        <f t="shared" si="111"/>
        <v>0</v>
      </c>
      <c r="DR39" s="254">
        <f t="shared" si="112"/>
        <v>0</v>
      </c>
      <c r="DS39" s="254">
        <f t="shared" si="113"/>
        <v>0</v>
      </c>
      <c r="DT39" s="254">
        <f t="shared" si="114"/>
        <v>0</v>
      </c>
      <c r="DU39" s="254">
        <f t="shared" si="115"/>
        <v>0</v>
      </c>
      <c r="DV39" s="254">
        <f t="shared" si="116"/>
        <v>0</v>
      </c>
      <c r="DZ39" s="69" t="s">
        <v>300</v>
      </c>
    </row>
    <row r="40" spans="1:132" ht="24" customHeight="1">
      <c r="A40" s="11" t="str">
        <f ca="1">IF(AG40&lt;&gt;"OK","",CONCATENATE(TEXT('Front Page'!$F$33,"000"),TEXT('Front Page'!$F$31,"000"),"-",LEFT('Front Page'!$R$53,5),"-",LEFT(D40,1),AJ40, "-",TEXT(B40,"000")))</f>
        <v/>
      </c>
      <c r="B40" s="12" t="str">
        <f>IFERROR(IF(E40="","",MAX(B$17:B39)+1),"")</f>
        <v/>
      </c>
      <c r="C40" s="13"/>
      <c r="D40" s="29" t="str">
        <f t="shared" si="72"/>
        <v>None</v>
      </c>
      <c r="E40" s="29" t="str">
        <f t="shared" si="17"/>
        <v/>
      </c>
      <c r="F40" s="29" t="str">
        <f t="shared" si="18"/>
        <v/>
      </c>
      <c r="G40" s="363"/>
      <c r="H40" s="364"/>
      <c r="I40" s="325" t="str">
        <f t="shared" si="73"/>
        <v>No</v>
      </c>
      <c r="J40" s="314">
        <v>0</v>
      </c>
      <c r="K40" s="312">
        <v>0</v>
      </c>
      <c r="L40" s="312">
        <v>0</v>
      </c>
      <c r="M40" s="312">
        <v>0</v>
      </c>
      <c r="N40" s="312">
        <v>0</v>
      </c>
      <c r="O40" s="312">
        <v>0</v>
      </c>
      <c r="P40" s="312">
        <v>0</v>
      </c>
      <c r="Q40" s="312">
        <v>0</v>
      </c>
      <c r="R40" s="312">
        <v>0</v>
      </c>
      <c r="S40" s="312">
        <v>0</v>
      </c>
      <c r="T40" s="312">
        <v>0</v>
      </c>
      <c r="U40" s="312">
        <v>0</v>
      </c>
      <c r="V40" s="313">
        <v>1</v>
      </c>
      <c r="W40" s="313">
        <v>1</v>
      </c>
      <c r="X40" s="312">
        <v>0</v>
      </c>
      <c r="Y40" s="312">
        <v>0</v>
      </c>
      <c r="Z40" s="312">
        <v>0</v>
      </c>
      <c r="AA40" s="14">
        <v>0</v>
      </c>
      <c r="AB40" s="317"/>
      <c r="AC40" s="15" t="str">
        <f t="shared" si="74"/>
        <v/>
      </c>
      <c r="AD40" s="15" t="str">
        <f t="shared" si="75"/>
        <v/>
      </c>
      <c r="AE40" s="16" t="str">
        <f t="shared" si="76"/>
        <v>0 - 0</v>
      </c>
      <c r="AF40" s="20" t="str">
        <f t="shared" si="77"/>
        <v>Not an offer</v>
      </c>
      <c r="AG40" s="276" t="str">
        <f t="shared" si="23"/>
        <v>Not an Offer</v>
      </c>
      <c r="AH40" s="150"/>
      <c r="AI40" s="254">
        <v>24</v>
      </c>
      <c r="AJ40" s="149" t="str">
        <f t="shared" si="24"/>
        <v>00-IRA</v>
      </c>
      <c r="AK40" s="254" t="b">
        <f t="shared" si="11"/>
        <v>0</v>
      </c>
      <c r="AL40" s="254">
        <f t="shared" si="12"/>
        <v>0</v>
      </c>
      <c r="AM40" s="254">
        <f t="shared" si="25"/>
        <v>0</v>
      </c>
      <c r="AN40" s="288">
        <f t="shared" si="78"/>
        <v>0</v>
      </c>
      <c r="AO40" s="288">
        <f>IF(AND($BU40=$BV40,BU40=AO$13),$J40&amp;$K40&amp;$L40&amp;$M40&amp;$N40&amp;$O40&amp;$P40&amp;$Q40&amp;$R40&amp;$S40&amp;$T40&amp;$U40,IFERROR(MATCH($AN40,AO$17:AO39,0),-1000))</f>
        <v>1</v>
      </c>
      <c r="AP40" s="288">
        <f>IF(AND($BU40=$BV40,BV40=AP$13),$J40&amp;$K40&amp;$L40&amp;$M40&amp;$N40&amp;$O40&amp;$P40&amp;$Q40&amp;$R40&amp;$S40&amp;$T40&amp;$U40,IFERROR(MATCH($AN40,AP$17:AP39,0),-1000))</f>
        <v>1</v>
      </c>
      <c r="AQ40" s="288">
        <f>IF(AND($BU40=$BV40,BW40=AQ$13),$J40&amp;$K40&amp;$L40&amp;$M40&amp;$N40&amp;$O40&amp;$P40&amp;$Q40&amp;$R40&amp;$S40&amp;$T40&amp;$U40,IFERROR(MATCH($AN40,AQ$17:AQ39,0),-1000))</f>
        <v>1</v>
      </c>
      <c r="AR40" s="288">
        <f>IF(AND($BU40=$BV40,BX40=AR$13),$J40&amp;$K40&amp;$L40&amp;$M40&amp;$N40&amp;$O40&amp;$P40&amp;$Q40&amp;$R40&amp;$S40&amp;$T40&amp;$U40,IFERROR(MATCH($AN40,AR$17:AR39,0),-1000))</f>
        <v>1</v>
      </c>
      <c r="AS40" s="254">
        <f t="shared" si="71"/>
        <v>0</v>
      </c>
      <c r="AT40" s="261" t="str">
        <f t="shared" si="79"/>
        <v/>
      </c>
      <c r="AU40" s="254" t="str">
        <f t="shared" si="117"/>
        <v/>
      </c>
      <c r="AV40" s="254" t="str">
        <f t="shared" si="117"/>
        <v/>
      </c>
      <c r="AW40" s="254" t="str">
        <f t="shared" si="117"/>
        <v/>
      </c>
      <c r="AX40" s="254" t="str">
        <f t="shared" si="117"/>
        <v/>
      </c>
      <c r="AY40" s="254" t="str">
        <f t="shared" si="117"/>
        <v/>
      </c>
      <c r="AZ40" s="254" t="str">
        <f t="shared" si="117"/>
        <v/>
      </c>
      <c r="BA40" s="254" t="str">
        <f t="shared" si="117"/>
        <v/>
      </c>
      <c r="BB40" s="254" t="str">
        <f t="shared" si="117"/>
        <v/>
      </c>
      <c r="BC40" s="254" t="str">
        <f t="shared" si="117"/>
        <v/>
      </c>
      <c r="BD40" s="254" t="str">
        <f t="shared" si="117"/>
        <v/>
      </c>
      <c r="BE40" s="262" t="str">
        <f t="shared" si="117"/>
        <v/>
      </c>
      <c r="BF40" s="263" t="str">
        <f t="shared" si="118"/>
        <v/>
      </c>
      <c r="BG40" s="254" t="str">
        <f t="shared" si="118"/>
        <v/>
      </c>
      <c r="BH40" s="254" t="str">
        <f t="shared" si="118"/>
        <v/>
      </c>
      <c r="BI40" s="254" t="str">
        <f t="shared" si="118"/>
        <v/>
      </c>
      <c r="BJ40" s="254" t="str">
        <f t="shared" si="118"/>
        <v/>
      </c>
      <c r="BK40" s="254" t="str">
        <f t="shared" si="118"/>
        <v/>
      </c>
      <c r="BL40" s="254" t="str">
        <f t="shared" si="118"/>
        <v/>
      </c>
      <c r="BM40" s="254" t="str">
        <f t="shared" si="118"/>
        <v/>
      </c>
      <c r="BN40" s="254" t="str">
        <f t="shared" si="118"/>
        <v/>
      </c>
      <c r="BO40" s="254" t="str">
        <f t="shared" si="118"/>
        <v/>
      </c>
      <c r="BP40" s="254" t="str">
        <f t="shared" si="118"/>
        <v/>
      </c>
      <c r="BQ40" s="264" t="str">
        <f t="shared" si="80"/>
        <v/>
      </c>
      <c r="BR40" s="261" t="str">
        <f t="shared" si="30"/>
        <v/>
      </c>
      <c r="BS40" s="254" t="str">
        <f t="shared" si="31"/>
        <v/>
      </c>
      <c r="BT40" s="254" t="str">
        <f t="shared" si="31"/>
        <v/>
      </c>
      <c r="BU40" s="265" t="str">
        <f t="shared" si="31"/>
        <v/>
      </c>
      <c r="BV40" s="263" t="str">
        <f t="shared" si="32"/>
        <v/>
      </c>
      <c r="BW40" s="254" t="str">
        <f t="shared" si="32"/>
        <v/>
      </c>
      <c r="BX40" s="254" t="str">
        <f t="shared" si="32"/>
        <v/>
      </c>
      <c r="BY40" s="264" t="str">
        <f t="shared" si="33"/>
        <v/>
      </c>
      <c r="BZ40" s="254" t="str">
        <f t="shared" si="34"/>
        <v/>
      </c>
      <c r="CA40" s="254">
        <f t="shared" si="119"/>
        <v>0</v>
      </c>
      <c r="CB40" s="254">
        <f t="shared" si="119"/>
        <v>0</v>
      </c>
      <c r="CC40" s="254">
        <f t="shared" si="119"/>
        <v>0</v>
      </c>
      <c r="CD40" s="254">
        <f t="shared" si="119"/>
        <v>0</v>
      </c>
      <c r="CE40" s="254">
        <f t="shared" si="119"/>
        <v>0</v>
      </c>
      <c r="CF40" s="254">
        <f t="shared" si="119"/>
        <v>0</v>
      </c>
      <c r="CG40" s="254">
        <f t="shared" si="119"/>
        <v>0</v>
      </c>
      <c r="CH40" s="254">
        <f t="shared" si="119"/>
        <v>0</v>
      </c>
      <c r="CI40" s="254">
        <f t="shared" si="119"/>
        <v>0</v>
      </c>
      <c r="CJ40" s="254">
        <f t="shared" si="119"/>
        <v>0</v>
      </c>
      <c r="CK40" s="254">
        <f t="shared" si="119"/>
        <v>0</v>
      </c>
      <c r="CL40" s="254">
        <f t="shared" si="119"/>
        <v>0</v>
      </c>
      <c r="CM40" s="254">
        <f t="shared" si="81"/>
        <v>0</v>
      </c>
      <c r="CN40" s="254">
        <f t="shared" si="82"/>
        <v>0</v>
      </c>
      <c r="CO40" s="254">
        <f t="shared" si="83"/>
        <v>0</v>
      </c>
      <c r="CP40" s="254">
        <f t="shared" si="84"/>
        <v>0</v>
      </c>
      <c r="CQ40" s="254">
        <f t="shared" si="85"/>
        <v>0</v>
      </c>
      <c r="CR40" s="254">
        <f t="shared" si="86"/>
        <v>0</v>
      </c>
      <c r="CS40" s="254">
        <f t="shared" si="87"/>
        <v>0</v>
      </c>
      <c r="CT40" s="254">
        <f t="shared" si="88"/>
        <v>0</v>
      </c>
      <c r="CU40" s="254">
        <f t="shared" si="89"/>
        <v>0</v>
      </c>
      <c r="CV40" s="254">
        <f t="shared" si="90"/>
        <v>0</v>
      </c>
      <c r="CW40" s="254">
        <f t="shared" si="91"/>
        <v>0</v>
      </c>
      <c r="CX40" s="254">
        <f t="shared" si="92"/>
        <v>0</v>
      </c>
      <c r="CY40" s="254">
        <f t="shared" si="93"/>
        <v>0</v>
      </c>
      <c r="CZ40" s="254">
        <f t="shared" si="94"/>
        <v>0</v>
      </c>
      <c r="DA40" s="254">
        <f t="shared" si="95"/>
        <v>0</v>
      </c>
      <c r="DB40" s="254">
        <f t="shared" si="96"/>
        <v>0</v>
      </c>
      <c r="DC40" s="254">
        <f t="shared" si="97"/>
        <v>0</v>
      </c>
      <c r="DD40" s="254">
        <f t="shared" si="98"/>
        <v>0</v>
      </c>
      <c r="DE40" s="254">
        <f t="shared" si="99"/>
        <v>0</v>
      </c>
      <c r="DF40" s="254">
        <f t="shared" si="100"/>
        <v>0</v>
      </c>
      <c r="DG40" s="254">
        <f t="shared" si="101"/>
        <v>0</v>
      </c>
      <c r="DH40" s="254">
        <f t="shared" si="102"/>
        <v>0</v>
      </c>
      <c r="DI40" s="254">
        <f t="shared" si="103"/>
        <v>0</v>
      </c>
      <c r="DJ40" s="254">
        <f t="shared" si="104"/>
        <v>0</v>
      </c>
      <c r="DK40" s="254">
        <f t="shared" si="105"/>
        <v>0</v>
      </c>
      <c r="DL40" s="254">
        <f t="shared" si="106"/>
        <v>0</v>
      </c>
      <c r="DM40" s="254">
        <f t="shared" si="107"/>
        <v>0</v>
      </c>
      <c r="DN40" s="254">
        <f t="shared" si="108"/>
        <v>0</v>
      </c>
      <c r="DO40" s="254">
        <f t="shared" si="109"/>
        <v>0</v>
      </c>
      <c r="DP40" s="254">
        <f t="shared" si="110"/>
        <v>0</v>
      </c>
      <c r="DQ40" s="254">
        <f t="shared" si="111"/>
        <v>0</v>
      </c>
      <c r="DR40" s="254">
        <f t="shared" si="112"/>
        <v>0</v>
      </c>
      <c r="DS40" s="254">
        <f t="shared" si="113"/>
        <v>0</v>
      </c>
      <c r="DT40" s="254">
        <f t="shared" si="114"/>
        <v>0</v>
      </c>
      <c r="DU40" s="254">
        <f t="shared" si="115"/>
        <v>0</v>
      </c>
      <c r="DV40" s="254">
        <f t="shared" si="116"/>
        <v>0</v>
      </c>
      <c r="DZ40" s="69" t="s">
        <v>301</v>
      </c>
    </row>
    <row r="41" spans="1:132" ht="24" customHeight="1">
      <c r="A41" s="11" t="str">
        <f ca="1">IF(AG41&lt;&gt;"OK","",CONCATENATE(TEXT('Front Page'!$F$33,"000"),TEXT('Front Page'!$F$31,"000"),"-",LEFT('Front Page'!$R$53,5),"-",LEFT(D41,1),AJ41, "-",TEXT(B41,"000")))</f>
        <v/>
      </c>
      <c r="B41" s="12" t="str">
        <f>IFERROR(IF(E41="","",MAX(B$17:B40)+1),"")</f>
        <v/>
      </c>
      <c r="C41" s="13"/>
      <c r="D41" s="29" t="str">
        <f t="shared" si="72"/>
        <v>None</v>
      </c>
      <c r="E41" s="29" t="str">
        <f t="shared" si="17"/>
        <v/>
      </c>
      <c r="F41" s="29" t="str">
        <f t="shared" si="18"/>
        <v/>
      </c>
      <c r="G41" s="363"/>
      <c r="H41" s="364"/>
      <c r="I41" s="325" t="str">
        <f t="shared" si="73"/>
        <v>No</v>
      </c>
      <c r="J41" s="314">
        <v>0</v>
      </c>
      <c r="K41" s="312">
        <v>0</v>
      </c>
      <c r="L41" s="312">
        <v>0</v>
      </c>
      <c r="M41" s="312">
        <v>0</v>
      </c>
      <c r="N41" s="312">
        <v>0</v>
      </c>
      <c r="O41" s="312">
        <v>0</v>
      </c>
      <c r="P41" s="312">
        <v>0</v>
      </c>
      <c r="Q41" s="312">
        <v>0</v>
      </c>
      <c r="R41" s="312">
        <v>0</v>
      </c>
      <c r="S41" s="312">
        <v>0</v>
      </c>
      <c r="T41" s="312">
        <v>0</v>
      </c>
      <c r="U41" s="312">
        <v>0</v>
      </c>
      <c r="V41" s="313">
        <v>1</v>
      </c>
      <c r="W41" s="313">
        <v>1</v>
      </c>
      <c r="X41" s="312">
        <v>0</v>
      </c>
      <c r="Y41" s="312">
        <v>0</v>
      </c>
      <c r="Z41" s="312">
        <v>0</v>
      </c>
      <c r="AA41" s="14">
        <v>0</v>
      </c>
      <c r="AB41" s="317"/>
      <c r="AC41" s="15" t="str">
        <f t="shared" si="74"/>
        <v/>
      </c>
      <c r="AD41" s="15" t="str">
        <f t="shared" si="75"/>
        <v/>
      </c>
      <c r="AE41" s="16" t="str">
        <f t="shared" si="76"/>
        <v>0 - 0</v>
      </c>
      <c r="AF41" s="20" t="str">
        <f t="shared" si="77"/>
        <v>Not an offer</v>
      </c>
      <c r="AG41" s="276" t="str">
        <f t="shared" si="23"/>
        <v>Not an Offer</v>
      </c>
      <c r="AH41" s="150"/>
      <c r="AI41" s="254">
        <v>25</v>
      </c>
      <c r="AJ41" s="149" t="str">
        <f t="shared" si="24"/>
        <v>00-IRA</v>
      </c>
      <c r="AK41" s="254" t="b">
        <f t="shared" si="11"/>
        <v>0</v>
      </c>
      <c r="AL41" s="254">
        <f t="shared" si="12"/>
        <v>0</v>
      </c>
      <c r="AM41" s="254">
        <f t="shared" si="25"/>
        <v>0</v>
      </c>
      <c r="AN41" s="288">
        <f t="shared" si="78"/>
        <v>0</v>
      </c>
      <c r="AO41" s="288">
        <f>IF(AND($BU41=$BV41,BU41=AO$13),$J41&amp;$K41&amp;$L41&amp;$M41&amp;$N41&amp;$O41&amp;$P41&amp;$Q41&amp;$R41&amp;$S41&amp;$T41&amp;$U41,IFERROR(MATCH($AN41,AO$17:AO40,0),-1000))</f>
        <v>1</v>
      </c>
      <c r="AP41" s="288">
        <f>IF(AND($BU41=$BV41,BV41=AP$13),$J41&amp;$K41&amp;$L41&amp;$M41&amp;$N41&amp;$O41&amp;$P41&amp;$Q41&amp;$R41&amp;$S41&amp;$T41&amp;$U41,IFERROR(MATCH($AN41,AP$17:AP40,0),-1000))</f>
        <v>1</v>
      </c>
      <c r="AQ41" s="288">
        <f>IF(AND($BU41=$BV41,BW41=AQ$13),$J41&amp;$K41&amp;$L41&amp;$M41&amp;$N41&amp;$O41&amp;$P41&amp;$Q41&amp;$R41&amp;$S41&amp;$T41&amp;$U41,IFERROR(MATCH($AN41,AQ$17:AQ40,0),-1000))</f>
        <v>1</v>
      </c>
      <c r="AR41" s="288">
        <f>IF(AND($BU41=$BV41,BX41=AR$13),$J41&amp;$K41&amp;$L41&amp;$M41&amp;$N41&amp;$O41&amp;$P41&amp;$Q41&amp;$R41&amp;$S41&amp;$T41&amp;$U41,IFERROR(MATCH($AN41,AR$17:AR40,0),-1000))</f>
        <v>1</v>
      </c>
      <c r="AS41" s="254">
        <f t="shared" si="71"/>
        <v>0</v>
      </c>
      <c r="AT41" s="261" t="str">
        <f t="shared" si="79"/>
        <v/>
      </c>
      <c r="AU41" s="254" t="str">
        <f t="shared" si="117"/>
        <v/>
      </c>
      <c r="AV41" s="254" t="str">
        <f t="shared" si="117"/>
        <v/>
      </c>
      <c r="AW41" s="254" t="str">
        <f t="shared" si="117"/>
        <v/>
      </c>
      <c r="AX41" s="254" t="str">
        <f t="shared" si="117"/>
        <v/>
      </c>
      <c r="AY41" s="254" t="str">
        <f t="shared" si="117"/>
        <v/>
      </c>
      <c r="AZ41" s="254" t="str">
        <f t="shared" si="117"/>
        <v/>
      </c>
      <c r="BA41" s="254" t="str">
        <f t="shared" si="117"/>
        <v/>
      </c>
      <c r="BB41" s="254" t="str">
        <f t="shared" si="117"/>
        <v/>
      </c>
      <c r="BC41" s="254" t="str">
        <f t="shared" si="117"/>
        <v/>
      </c>
      <c r="BD41" s="254" t="str">
        <f t="shared" si="117"/>
        <v/>
      </c>
      <c r="BE41" s="262" t="str">
        <f t="shared" si="117"/>
        <v/>
      </c>
      <c r="BF41" s="263" t="str">
        <f t="shared" si="118"/>
        <v/>
      </c>
      <c r="BG41" s="254" t="str">
        <f t="shared" si="118"/>
        <v/>
      </c>
      <c r="BH41" s="254" t="str">
        <f t="shared" si="118"/>
        <v/>
      </c>
      <c r="BI41" s="254" t="str">
        <f t="shared" si="118"/>
        <v/>
      </c>
      <c r="BJ41" s="254" t="str">
        <f t="shared" si="118"/>
        <v/>
      </c>
      <c r="BK41" s="254" t="str">
        <f t="shared" si="118"/>
        <v/>
      </c>
      <c r="BL41" s="254" t="str">
        <f t="shared" si="118"/>
        <v/>
      </c>
      <c r="BM41" s="254" t="str">
        <f t="shared" si="118"/>
        <v/>
      </c>
      <c r="BN41" s="254" t="str">
        <f t="shared" si="118"/>
        <v/>
      </c>
      <c r="BO41" s="254" t="str">
        <f t="shared" si="118"/>
        <v/>
      </c>
      <c r="BP41" s="254" t="str">
        <f t="shared" si="118"/>
        <v/>
      </c>
      <c r="BQ41" s="264" t="str">
        <f t="shared" si="80"/>
        <v/>
      </c>
      <c r="BR41" s="261" t="str">
        <f t="shared" si="30"/>
        <v/>
      </c>
      <c r="BS41" s="254" t="str">
        <f t="shared" si="31"/>
        <v/>
      </c>
      <c r="BT41" s="254" t="str">
        <f t="shared" si="31"/>
        <v/>
      </c>
      <c r="BU41" s="265" t="str">
        <f t="shared" si="31"/>
        <v/>
      </c>
      <c r="BV41" s="263" t="str">
        <f t="shared" si="32"/>
        <v/>
      </c>
      <c r="BW41" s="254" t="str">
        <f t="shared" si="32"/>
        <v/>
      </c>
      <c r="BX41" s="254" t="str">
        <f t="shared" si="32"/>
        <v/>
      </c>
      <c r="BY41" s="264" t="str">
        <f t="shared" si="33"/>
        <v/>
      </c>
      <c r="BZ41" s="254" t="str">
        <f t="shared" si="34"/>
        <v/>
      </c>
      <c r="CA41" s="254">
        <f t="shared" si="119"/>
        <v>0</v>
      </c>
      <c r="CB41" s="254">
        <f t="shared" si="119"/>
        <v>0</v>
      </c>
      <c r="CC41" s="254">
        <f t="shared" si="119"/>
        <v>0</v>
      </c>
      <c r="CD41" s="254">
        <f t="shared" si="119"/>
        <v>0</v>
      </c>
      <c r="CE41" s="254">
        <f t="shared" si="119"/>
        <v>0</v>
      </c>
      <c r="CF41" s="254">
        <f t="shared" si="119"/>
        <v>0</v>
      </c>
      <c r="CG41" s="254">
        <f t="shared" si="119"/>
        <v>0</v>
      </c>
      <c r="CH41" s="254">
        <f t="shared" si="119"/>
        <v>0</v>
      </c>
      <c r="CI41" s="254">
        <f t="shared" si="119"/>
        <v>0</v>
      </c>
      <c r="CJ41" s="254">
        <f t="shared" si="119"/>
        <v>0</v>
      </c>
      <c r="CK41" s="254">
        <f t="shared" si="119"/>
        <v>0</v>
      </c>
      <c r="CL41" s="254">
        <f t="shared" si="119"/>
        <v>0</v>
      </c>
      <c r="CM41" s="254">
        <f t="shared" si="81"/>
        <v>0</v>
      </c>
      <c r="CN41" s="254">
        <f t="shared" si="82"/>
        <v>0</v>
      </c>
      <c r="CO41" s="254">
        <f t="shared" si="83"/>
        <v>0</v>
      </c>
      <c r="CP41" s="254">
        <f t="shared" si="84"/>
        <v>0</v>
      </c>
      <c r="CQ41" s="254">
        <f t="shared" si="85"/>
        <v>0</v>
      </c>
      <c r="CR41" s="254">
        <f t="shared" si="86"/>
        <v>0</v>
      </c>
      <c r="CS41" s="254">
        <f t="shared" si="87"/>
        <v>0</v>
      </c>
      <c r="CT41" s="254">
        <f t="shared" si="88"/>
        <v>0</v>
      </c>
      <c r="CU41" s="254">
        <f t="shared" si="89"/>
        <v>0</v>
      </c>
      <c r="CV41" s="254">
        <f t="shared" si="90"/>
        <v>0</v>
      </c>
      <c r="CW41" s="254">
        <f t="shared" si="91"/>
        <v>0</v>
      </c>
      <c r="CX41" s="254">
        <f t="shared" si="92"/>
        <v>0</v>
      </c>
      <c r="CY41" s="254">
        <f t="shared" si="93"/>
        <v>0</v>
      </c>
      <c r="CZ41" s="254">
        <f t="shared" si="94"/>
        <v>0</v>
      </c>
      <c r="DA41" s="254">
        <f t="shared" si="95"/>
        <v>0</v>
      </c>
      <c r="DB41" s="254">
        <f t="shared" si="96"/>
        <v>0</v>
      </c>
      <c r="DC41" s="254">
        <f t="shared" si="97"/>
        <v>0</v>
      </c>
      <c r="DD41" s="254">
        <f t="shared" si="98"/>
        <v>0</v>
      </c>
      <c r="DE41" s="254">
        <f t="shared" si="99"/>
        <v>0</v>
      </c>
      <c r="DF41" s="254">
        <f t="shared" si="100"/>
        <v>0</v>
      </c>
      <c r="DG41" s="254">
        <f t="shared" si="101"/>
        <v>0</v>
      </c>
      <c r="DH41" s="254">
        <f t="shared" si="102"/>
        <v>0</v>
      </c>
      <c r="DI41" s="254">
        <f t="shared" si="103"/>
        <v>0</v>
      </c>
      <c r="DJ41" s="254">
        <f t="shared" si="104"/>
        <v>0</v>
      </c>
      <c r="DK41" s="254">
        <f t="shared" si="105"/>
        <v>0</v>
      </c>
      <c r="DL41" s="254">
        <f t="shared" si="106"/>
        <v>0</v>
      </c>
      <c r="DM41" s="254">
        <f t="shared" si="107"/>
        <v>0</v>
      </c>
      <c r="DN41" s="254">
        <f t="shared" si="108"/>
        <v>0</v>
      </c>
      <c r="DO41" s="254">
        <f t="shared" si="109"/>
        <v>0</v>
      </c>
      <c r="DP41" s="254">
        <f t="shared" si="110"/>
        <v>0</v>
      </c>
      <c r="DQ41" s="254">
        <f t="shared" si="111"/>
        <v>0</v>
      </c>
      <c r="DR41" s="254">
        <f t="shared" si="112"/>
        <v>0</v>
      </c>
      <c r="DS41" s="254">
        <f t="shared" si="113"/>
        <v>0</v>
      </c>
      <c r="DT41" s="254">
        <f t="shared" si="114"/>
        <v>0</v>
      </c>
      <c r="DU41" s="254">
        <f t="shared" si="115"/>
        <v>0</v>
      </c>
      <c r="DV41" s="254">
        <f t="shared" si="116"/>
        <v>0</v>
      </c>
      <c r="DZ41" s="69" t="s">
        <v>302</v>
      </c>
    </row>
    <row r="42" spans="1:132" ht="24" customHeight="1">
      <c r="A42" s="11" t="str">
        <f ca="1">IF(AG42&lt;&gt;"OK","",CONCATENATE(TEXT('Front Page'!$F$33,"000"),TEXT('Front Page'!$F$31,"000"),"-",LEFT('Front Page'!$R$53,5),"-",LEFT(D42,1),AJ42, "-",TEXT(B42,"000")))</f>
        <v/>
      </c>
      <c r="B42" s="12" t="str">
        <f>IFERROR(IF(E42="","",MAX(B$17:B41)+1),"")</f>
        <v/>
      </c>
      <c r="C42" s="13"/>
      <c r="D42" s="29" t="str">
        <f t="shared" si="72"/>
        <v>None</v>
      </c>
      <c r="E42" s="29" t="str">
        <f t="shared" si="17"/>
        <v/>
      </c>
      <c r="F42" s="29" t="str">
        <f t="shared" si="18"/>
        <v/>
      </c>
      <c r="G42" s="363"/>
      <c r="H42" s="364"/>
      <c r="I42" s="325" t="str">
        <f t="shared" si="73"/>
        <v>No</v>
      </c>
      <c r="J42" s="314">
        <v>0</v>
      </c>
      <c r="K42" s="312">
        <v>0</v>
      </c>
      <c r="L42" s="312">
        <v>0</v>
      </c>
      <c r="M42" s="312">
        <v>0</v>
      </c>
      <c r="N42" s="312">
        <v>0</v>
      </c>
      <c r="O42" s="312">
        <v>0</v>
      </c>
      <c r="P42" s="312">
        <v>0</v>
      </c>
      <c r="Q42" s="312">
        <v>0</v>
      </c>
      <c r="R42" s="312">
        <v>0</v>
      </c>
      <c r="S42" s="312">
        <v>0</v>
      </c>
      <c r="T42" s="312">
        <v>0</v>
      </c>
      <c r="U42" s="312">
        <v>0</v>
      </c>
      <c r="V42" s="313">
        <v>1</v>
      </c>
      <c r="W42" s="313">
        <v>1</v>
      </c>
      <c r="X42" s="312">
        <v>0</v>
      </c>
      <c r="Y42" s="312">
        <v>0</v>
      </c>
      <c r="Z42" s="312">
        <v>0</v>
      </c>
      <c r="AA42" s="14">
        <v>0</v>
      </c>
      <c r="AB42" s="317"/>
      <c r="AC42" s="15" t="str">
        <f t="shared" si="74"/>
        <v/>
      </c>
      <c r="AD42" s="15" t="str">
        <f t="shared" si="75"/>
        <v/>
      </c>
      <c r="AE42" s="16" t="str">
        <f t="shared" si="76"/>
        <v>0 - 0</v>
      </c>
      <c r="AF42" s="20" t="str">
        <f t="shared" si="77"/>
        <v>Not an offer</v>
      </c>
      <c r="AG42" s="276" t="str">
        <f t="shared" si="23"/>
        <v>Not an Offer</v>
      </c>
      <c r="AH42" s="150"/>
      <c r="AI42" s="254">
        <v>26</v>
      </c>
      <c r="AJ42" s="149" t="str">
        <f t="shared" si="24"/>
        <v>00-IRA</v>
      </c>
      <c r="AK42" s="254" t="b">
        <f t="shared" si="11"/>
        <v>0</v>
      </c>
      <c r="AL42" s="254">
        <f t="shared" si="12"/>
        <v>0</v>
      </c>
      <c r="AM42" s="254">
        <f t="shared" si="25"/>
        <v>0</v>
      </c>
      <c r="AN42" s="288">
        <f t="shared" si="78"/>
        <v>0</v>
      </c>
      <c r="AO42" s="288">
        <f>IF(AND($BU42=$BV42,BU42=AO$13),$J42&amp;$K42&amp;$L42&amp;$M42&amp;$N42&amp;$O42&amp;$P42&amp;$Q42&amp;$R42&amp;$S42&amp;$T42&amp;$U42,IFERROR(MATCH($AN42,AO$17:AO41,0),-1000))</f>
        <v>1</v>
      </c>
      <c r="AP42" s="288">
        <f>IF(AND($BU42=$BV42,BV42=AP$13),$J42&amp;$K42&amp;$L42&amp;$M42&amp;$N42&amp;$O42&amp;$P42&amp;$Q42&amp;$R42&amp;$S42&amp;$T42&amp;$U42,IFERROR(MATCH($AN42,AP$17:AP41,0),-1000))</f>
        <v>1</v>
      </c>
      <c r="AQ42" s="288">
        <f>IF(AND($BU42=$BV42,BW42=AQ$13),$J42&amp;$K42&amp;$L42&amp;$M42&amp;$N42&amp;$O42&amp;$P42&amp;$Q42&amp;$R42&amp;$S42&amp;$T42&amp;$U42,IFERROR(MATCH($AN42,AQ$17:AQ41,0),-1000))</f>
        <v>1</v>
      </c>
      <c r="AR42" s="288">
        <f>IF(AND($BU42=$BV42,BX42=AR$13),$J42&amp;$K42&amp;$L42&amp;$M42&amp;$N42&amp;$O42&amp;$P42&amp;$Q42&amp;$R42&amp;$S42&amp;$T42&amp;$U42,IFERROR(MATCH($AN42,AR$17:AR41,0),-1000))</f>
        <v>1</v>
      </c>
      <c r="AS42" s="254">
        <f t="shared" si="71"/>
        <v>0</v>
      </c>
      <c r="AT42" s="261" t="str">
        <f t="shared" si="79"/>
        <v/>
      </c>
      <c r="AU42" s="254" t="str">
        <f t="shared" si="117"/>
        <v/>
      </c>
      <c r="AV42" s="254" t="str">
        <f t="shared" si="117"/>
        <v/>
      </c>
      <c r="AW42" s="254" t="str">
        <f t="shared" si="117"/>
        <v/>
      </c>
      <c r="AX42" s="254" t="str">
        <f t="shared" si="117"/>
        <v/>
      </c>
      <c r="AY42" s="254" t="str">
        <f t="shared" si="117"/>
        <v/>
      </c>
      <c r="AZ42" s="254" t="str">
        <f t="shared" si="117"/>
        <v/>
      </c>
      <c r="BA42" s="254" t="str">
        <f t="shared" si="117"/>
        <v/>
      </c>
      <c r="BB42" s="254" t="str">
        <f t="shared" si="117"/>
        <v/>
      </c>
      <c r="BC42" s="254" t="str">
        <f t="shared" si="117"/>
        <v/>
      </c>
      <c r="BD42" s="254" t="str">
        <f t="shared" si="117"/>
        <v/>
      </c>
      <c r="BE42" s="262" t="str">
        <f t="shared" si="117"/>
        <v/>
      </c>
      <c r="BF42" s="263" t="str">
        <f t="shared" si="118"/>
        <v/>
      </c>
      <c r="BG42" s="254" t="str">
        <f t="shared" si="118"/>
        <v/>
      </c>
      <c r="BH42" s="254" t="str">
        <f t="shared" si="118"/>
        <v/>
      </c>
      <c r="BI42" s="254" t="str">
        <f t="shared" si="118"/>
        <v/>
      </c>
      <c r="BJ42" s="254" t="str">
        <f t="shared" si="118"/>
        <v/>
      </c>
      <c r="BK42" s="254" t="str">
        <f t="shared" si="118"/>
        <v/>
      </c>
      <c r="BL42" s="254" t="str">
        <f t="shared" si="118"/>
        <v/>
      </c>
      <c r="BM42" s="254" t="str">
        <f t="shared" si="118"/>
        <v/>
      </c>
      <c r="BN42" s="254" t="str">
        <f t="shared" si="118"/>
        <v/>
      </c>
      <c r="BO42" s="254" t="str">
        <f t="shared" si="118"/>
        <v/>
      </c>
      <c r="BP42" s="254" t="str">
        <f t="shared" si="118"/>
        <v/>
      </c>
      <c r="BQ42" s="264" t="str">
        <f t="shared" si="80"/>
        <v/>
      </c>
      <c r="BR42" s="261" t="str">
        <f t="shared" si="30"/>
        <v/>
      </c>
      <c r="BS42" s="254" t="str">
        <f t="shared" si="31"/>
        <v/>
      </c>
      <c r="BT42" s="254" t="str">
        <f t="shared" si="31"/>
        <v/>
      </c>
      <c r="BU42" s="265" t="str">
        <f t="shared" si="31"/>
        <v/>
      </c>
      <c r="BV42" s="263" t="str">
        <f t="shared" si="32"/>
        <v/>
      </c>
      <c r="BW42" s="254" t="str">
        <f t="shared" si="32"/>
        <v/>
      </c>
      <c r="BX42" s="254" t="str">
        <f t="shared" si="32"/>
        <v/>
      </c>
      <c r="BY42" s="264" t="str">
        <f t="shared" si="33"/>
        <v/>
      </c>
      <c r="BZ42" s="254" t="str">
        <f t="shared" si="34"/>
        <v/>
      </c>
      <c r="CA42" s="254">
        <f t="shared" si="119"/>
        <v>0</v>
      </c>
      <c r="CB42" s="254">
        <f t="shared" si="119"/>
        <v>0</v>
      </c>
      <c r="CC42" s="254">
        <f t="shared" si="119"/>
        <v>0</v>
      </c>
      <c r="CD42" s="254">
        <f t="shared" si="119"/>
        <v>0</v>
      </c>
      <c r="CE42" s="254">
        <f t="shared" si="119"/>
        <v>0</v>
      </c>
      <c r="CF42" s="254">
        <f t="shared" si="119"/>
        <v>0</v>
      </c>
      <c r="CG42" s="254">
        <f t="shared" si="119"/>
        <v>0</v>
      </c>
      <c r="CH42" s="254">
        <f t="shared" si="119"/>
        <v>0</v>
      </c>
      <c r="CI42" s="254">
        <f t="shared" si="119"/>
        <v>0</v>
      </c>
      <c r="CJ42" s="254">
        <f t="shared" si="119"/>
        <v>0</v>
      </c>
      <c r="CK42" s="254">
        <f t="shared" si="119"/>
        <v>0</v>
      </c>
      <c r="CL42" s="254">
        <f t="shared" si="119"/>
        <v>0</v>
      </c>
      <c r="CM42" s="254">
        <f t="shared" si="81"/>
        <v>0</v>
      </c>
      <c r="CN42" s="254">
        <f t="shared" si="82"/>
        <v>0</v>
      </c>
      <c r="CO42" s="254">
        <f t="shared" si="83"/>
        <v>0</v>
      </c>
      <c r="CP42" s="254">
        <f t="shared" si="84"/>
        <v>0</v>
      </c>
      <c r="CQ42" s="254">
        <f t="shared" si="85"/>
        <v>0</v>
      </c>
      <c r="CR42" s="254">
        <f t="shared" si="86"/>
        <v>0</v>
      </c>
      <c r="CS42" s="254">
        <f t="shared" si="87"/>
        <v>0</v>
      </c>
      <c r="CT42" s="254">
        <f t="shared" si="88"/>
        <v>0</v>
      </c>
      <c r="CU42" s="254">
        <f t="shared" si="89"/>
        <v>0</v>
      </c>
      <c r="CV42" s="254">
        <f t="shared" si="90"/>
        <v>0</v>
      </c>
      <c r="CW42" s="254">
        <f t="shared" si="91"/>
        <v>0</v>
      </c>
      <c r="CX42" s="254">
        <f t="shared" si="92"/>
        <v>0</v>
      </c>
      <c r="CY42" s="254">
        <f t="shared" si="93"/>
        <v>0</v>
      </c>
      <c r="CZ42" s="254">
        <f t="shared" si="94"/>
        <v>0</v>
      </c>
      <c r="DA42" s="254">
        <f t="shared" si="95"/>
        <v>0</v>
      </c>
      <c r="DB42" s="254">
        <f t="shared" si="96"/>
        <v>0</v>
      </c>
      <c r="DC42" s="254">
        <f t="shared" si="97"/>
        <v>0</v>
      </c>
      <c r="DD42" s="254">
        <f t="shared" si="98"/>
        <v>0</v>
      </c>
      <c r="DE42" s="254">
        <f t="shared" si="99"/>
        <v>0</v>
      </c>
      <c r="DF42" s="254">
        <f t="shared" si="100"/>
        <v>0</v>
      </c>
      <c r="DG42" s="254">
        <f t="shared" si="101"/>
        <v>0</v>
      </c>
      <c r="DH42" s="254">
        <f t="shared" si="102"/>
        <v>0</v>
      </c>
      <c r="DI42" s="254">
        <f t="shared" si="103"/>
        <v>0</v>
      </c>
      <c r="DJ42" s="254">
        <f t="shared" si="104"/>
        <v>0</v>
      </c>
      <c r="DK42" s="254">
        <f t="shared" si="105"/>
        <v>0</v>
      </c>
      <c r="DL42" s="254">
        <f t="shared" si="106"/>
        <v>0</v>
      </c>
      <c r="DM42" s="254">
        <f t="shared" si="107"/>
        <v>0</v>
      </c>
      <c r="DN42" s="254">
        <f t="shared" si="108"/>
        <v>0</v>
      </c>
      <c r="DO42" s="254">
        <f t="shared" si="109"/>
        <v>0</v>
      </c>
      <c r="DP42" s="254">
        <f t="shared" si="110"/>
        <v>0</v>
      </c>
      <c r="DQ42" s="254">
        <f t="shared" si="111"/>
        <v>0</v>
      </c>
      <c r="DR42" s="254">
        <f t="shared" si="112"/>
        <v>0</v>
      </c>
      <c r="DS42" s="254">
        <f t="shared" si="113"/>
        <v>0</v>
      </c>
      <c r="DT42" s="254">
        <f t="shared" si="114"/>
        <v>0</v>
      </c>
      <c r="DU42" s="254">
        <f t="shared" si="115"/>
        <v>0</v>
      </c>
      <c r="DV42" s="254">
        <f t="shared" si="116"/>
        <v>0</v>
      </c>
      <c r="DZ42" s="69" t="s">
        <v>303</v>
      </c>
    </row>
    <row r="43" spans="1:132" ht="24" customHeight="1">
      <c r="A43" s="11" t="str">
        <f ca="1">IF(AG43&lt;&gt;"OK","",CONCATENATE(TEXT('Front Page'!$F$33,"000"),TEXT('Front Page'!$F$31,"000"),"-",LEFT('Front Page'!$R$53,5),"-",LEFT(D43,1),AJ43, "-",TEXT(B43,"000")))</f>
        <v/>
      </c>
      <c r="B43" s="12" t="str">
        <f>IFERROR(IF(E43="","",MAX(B$17:B42)+1),"")</f>
        <v/>
      </c>
      <c r="C43" s="13"/>
      <c r="D43" s="29" t="str">
        <f t="shared" si="72"/>
        <v>None</v>
      </c>
      <c r="E43" s="29" t="str">
        <f t="shared" si="17"/>
        <v/>
      </c>
      <c r="F43" s="29" t="str">
        <f t="shared" si="18"/>
        <v/>
      </c>
      <c r="G43" s="363"/>
      <c r="H43" s="364"/>
      <c r="I43" s="325" t="str">
        <f t="shared" si="73"/>
        <v>No</v>
      </c>
      <c r="J43" s="314">
        <v>0</v>
      </c>
      <c r="K43" s="312">
        <v>0</v>
      </c>
      <c r="L43" s="312">
        <v>0</v>
      </c>
      <c r="M43" s="312">
        <v>0</v>
      </c>
      <c r="N43" s="312">
        <v>0</v>
      </c>
      <c r="O43" s="312">
        <v>0</v>
      </c>
      <c r="P43" s="312">
        <v>0</v>
      </c>
      <c r="Q43" s="312">
        <v>0</v>
      </c>
      <c r="R43" s="312">
        <v>0</v>
      </c>
      <c r="S43" s="312">
        <v>0</v>
      </c>
      <c r="T43" s="312">
        <v>0</v>
      </c>
      <c r="U43" s="312">
        <v>0</v>
      </c>
      <c r="V43" s="313">
        <v>1</v>
      </c>
      <c r="W43" s="313">
        <v>1</v>
      </c>
      <c r="X43" s="312">
        <v>0</v>
      </c>
      <c r="Y43" s="312">
        <v>0</v>
      </c>
      <c r="Z43" s="312">
        <v>0</v>
      </c>
      <c r="AA43" s="14">
        <v>0</v>
      </c>
      <c r="AB43" s="317"/>
      <c r="AC43" s="15" t="str">
        <f t="shared" si="74"/>
        <v/>
      </c>
      <c r="AD43" s="15" t="str">
        <f t="shared" si="75"/>
        <v/>
      </c>
      <c r="AE43" s="16" t="str">
        <f t="shared" si="76"/>
        <v>0 - 0</v>
      </c>
      <c r="AF43" s="20" t="str">
        <f t="shared" si="77"/>
        <v>Not an offer</v>
      </c>
      <c r="AG43" s="276" t="str">
        <f t="shared" si="23"/>
        <v>Not an Offer</v>
      </c>
      <c r="AH43" s="150"/>
      <c r="AI43" s="254">
        <v>27</v>
      </c>
      <c r="AJ43" s="149" t="str">
        <f t="shared" si="24"/>
        <v>00-IRA</v>
      </c>
      <c r="AK43" s="254" t="b">
        <f t="shared" si="11"/>
        <v>0</v>
      </c>
      <c r="AL43" s="254">
        <f t="shared" si="12"/>
        <v>0</v>
      </c>
      <c r="AM43" s="254">
        <f t="shared" si="25"/>
        <v>0</v>
      </c>
      <c r="AN43" s="288">
        <f t="shared" si="78"/>
        <v>0</v>
      </c>
      <c r="AO43" s="288">
        <f>IF(AND($BU43=$BV43,BU43=AO$13),$J43&amp;$K43&amp;$L43&amp;$M43&amp;$N43&amp;$O43&amp;$P43&amp;$Q43&amp;$R43&amp;$S43&amp;$T43&amp;$U43,IFERROR(MATCH($AN43,AO$17:AO42,0),-1000))</f>
        <v>1</v>
      </c>
      <c r="AP43" s="288">
        <f>IF(AND($BU43=$BV43,BV43=AP$13),$J43&amp;$K43&amp;$L43&amp;$M43&amp;$N43&amp;$O43&amp;$P43&amp;$Q43&amp;$R43&amp;$S43&amp;$T43&amp;$U43,IFERROR(MATCH($AN43,AP$17:AP42,0),-1000))</f>
        <v>1</v>
      </c>
      <c r="AQ43" s="288">
        <f>IF(AND($BU43=$BV43,BW43=AQ$13),$J43&amp;$K43&amp;$L43&amp;$M43&amp;$N43&amp;$O43&amp;$P43&amp;$Q43&amp;$R43&amp;$S43&amp;$T43&amp;$U43,IFERROR(MATCH($AN43,AQ$17:AQ42,0),-1000))</f>
        <v>1</v>
      </c>
      <c r="AR43" s="288">
        <f>IF(AND($BU43=$BV43,BX43=AR$13),$J43&amp;$K43&amp;$L43&amp;$M43&amp;$N43&amp;$O43&amp;$P43&amp;$Q43&amp;$R43&amp;$S43&amp;$T43&amp;$U43,IFERROR(MATCH($AN43,AR$17:AR42,0),-1000))</f>
        <v>1</v>
      </c>
      <c r="AS43" s="254">
        <f t="shared" si="71"/>
        <v>0</v>
      </c>
      <c r="AT43" s="261" t="str">
        <f t="shared" si="79"/>
        <v/>
      </c>
      <c r="AU43" s="254" t="str">
        <f t="shared" si="117"/>
        <v/>
      </c>
      <c r="AV43" s="254" t="str">
        <f t="shared" si="117"/>
        <v/>
      </c>
      <c r="AW43" s="254" t="str">
        <f t="shared" si="117"/>
        <v/>
      </c>
      <c r="AX43" s="254" t="str">
        <f t="shared" si="117"/>
        <v/>
      </c>
      <c r="AY43" s="254" t="str">
        <f t="shared" si="117"/>
        <v/>
      </c>
      <c r="AZ43" s="254" t="str">
        <f t="shared" si="117"/>
        <v/>
      </c>
      <c r="BA43" s="254" t="str">
        <f t="shared" si="117"/>
        <v/>
      </c>
      <c r="BB43" s="254" t="str">
        <f t="shared" si="117"/>
        <v/>
      </c>
      <c r="BC43" s="254" t="str">
        <f t="shared" si="117"/>
        <v/>
      </c>
      <c r="BD43" s="254" t="str">
        <f t="shared" si="117"/>
        <v/>
      </c>
      <c r="BE43" s="262" t="str">
        <f t="shared" si="117"/>
        <v/>
      </c>
      <c r="BF43" s="263" t="str">
        <f t="shared" si="118"/>
        <v/>
      </c>
      <c r="BG43" s="254" t="str">
        <f t="shared" si="118"/>
        <v/>
      </c>
      <c r="BH43" s="254" t="str">
        <f t="shared" si="118"/>
        <v/>
      </c>
      <c r="BI43" s="254" t="str">
        <f t="shared" si="118"/>
        <v/>
      </c>
      <c r="BJ43" s="254" t="str">
        <f t="shared" si="118"/>
        <v/>
      </c>
      <c r="BK43" s="254" t="str">
        <f t="shared" si="118"/>
        <v/>
      </c>
      <c r="BL43" s="254" t="str">
        <f t="shared" si="118"/>
        <v/>
      </c>
      <c r="BM43" s="254" t="str">
        <f t="shared" si="118"/>
        <v/>
      </c>
      <c r="BN43" s="254" t="str">
        <f t="shared" si="118"/>
        <v/>
      </c>
      <c r="BO43" s="254" t="str">
        <f t="shared" si="118"/>
        <v/>
      </c>
      <c r="BP43" s="254" t="str">
        <f t="shared" si="118"/>
        <v/>
      </c>
      <c r="BQ43" s="264" t="str">
        <f t="shared" si="80"/>
        <v/>
      </c>
      <c r="BR43" s="261" t="str">
        <f t="shared" si="30"/>
        <v/>
      </c>
      <c r="BS43" s="254" t="str">
        <f t="shared" si="31"/>
        <v/>
      </c>
      <c r="BT43" s="254" t="str">
        <f t="shared" si="31"/>
        <v/>
      </c>
      <c r="BU43" s="265" t="str">
        <f t="shared" si="31"/>
        <v/>
      </c>
      <c r="BV43" s="263" t="str">
        <f t="shared" si="32"/>
        <v/>
      </c>
      <c r="BW43" s="254" t="str">
        <f t="shared" si="32"/>
        <v/>
      </c>
      <c r="BX43" s="254" t="str">
        <f t="shared" si="32"/>
        <v/>
      </c>
      <c r="BY43" s="264" t="str">
        <f t="shared" si="33"/>
        <v/>
      </c>
      <c r="BZ43" s="254" t="str">
        <f t="shared" si="34"/>
        <v/>
      </c>
      <c r="CA43" s="254">
        <f t="shared" si="119"/>
        <v>0</v>
      </c>
      <c r="CB43" s="254">
        <f t="shared" si="119"/>
        <v>0</v>
      </c>
      <c r="CC43" s="254">
        <f t="shared" si="119"/>
        <v>0</v>
      </c>
      <c r="CD43" s="254">
        <f t="shared" si="119"/>
        <v>0</v>
      </c>
      <c r="CE43" s="254">
        <f t="shared" si="119"/>
        <v>0</v>
      </c>
      <c r="CF43" s="254">
        <f t="shared" si="119"/>
        <v>0</v>
      </c>
      <c r="CG43" s="254">
        <f t="shared" si="119"/>
        <v>0</v>
      </c>
      <c r="CH43" s="254">
        <f t="shared" si="119"/>
        <v>0</v>
      </c>
      <c r="CI43" s="254">
        <f t="shared" si="119"/>
        <v>0</v>
      </c>
      <c r="CJ43" s="254">
        <f t="shared" si="119"/>
        <v>0</v>
      </c>
      <c r="CK43" s="254">
        <f t="shared" si="119"/>
        <v>0</v>
      </c>
      <c r="CL43" s="254">
        <f t="shared" si="119"/>
        <v>0</v>
      </c>
      <c r="CM43" s="254">
        <f t="shared" si="81"/>
        <v>0</v>
      </c>
      <c r="CN43" s="254">
        <f t="shared" si="82"/>
        <v>0</v>
      </c>
      <c r="CO43" s="254">
        <f t="shared" si="83"/>
        <v>0</v>
      </c>
      <c r="CP43" s="254">
        <f t="shared" si="84"/>
        <v>0</v>
      </c>
      <c r="CQ43" s="254">
        <f t="shared" si="85"/>
        <v>0</v>
      </c>
      <c r="CR43" s="254">
        <f t="shared" si="86"/>
        <v>0</v>
      </c>
      <c r="CS43" s="254">
        <f t="shared" si="87"/>
        <v>0</v>
      </c>
      <c r="CT43" s="254">
        <f t="shared" si="88"/>
        <v>0</v>
      </c>
      <c r="CU43" s="254">
        <f t="shared" si="89"/>
        <v>0</v>
      </c>
      <c r="CV43" s="254">
        <f t="shared" si="90"/>
        <v>0</v>
      </c>
      <c r="CW43" s="254">
        <f t="shared" si="91"/>
        <v>0</v>
      </c>
      <c r="CX43" s="254">
        <f t="shared" si="92"/>
        <v>0</v>
      </c>
      <c r="CY43" s="254">
        <f t="shared" si="93"/>
        <v>0</v>
      </c>
      <c r="CZ43" s="254">
        <f t="shared" si="94"/>
        <v>0</v>
      </c>
      <c r="DA43" s="254">
        <f t="shared" si="95"/>
        <v>0</v>
      </c>
      <c r="DB43" s="254">
        <f t="shared" si="96"/>
        <v>0</v>
      </c>
      <c r="DC43" s="254">
        <f t="shared" si="97"/>
        <v>0</v>
      </c>
      <c r="DD43" s="254">
        <f t="shared" si="98"/>
        <v>0</v>
      </c>
      <c r="DE43" s="254">
        <f t="shared" si="99"/>
        <v>0</v>
      </c>
      <c r="DF43" s="254">
        <f t="shared" si="100"/>
        <v>0</v>
      </c>
      <c r="DG43" s="254">
        <f t="shared" si="101"/>
        <v>0</v>
      </c>
      <c r="DH43" s="254">
        <f t="shared" si="102"/>
        <v>0</v>
      </c>
      <c r="DI43" s="254">
        <f t="shared" si="103"/>
        <v>0</v>
      </c>
      <c r="DJ43" s="254">
        <f t="shared" si="104"/>
        <v>0</v>
      </c>
      <c r="DK43" s="254">
        <f t="shared" si="105"/>
        <v>0</v>
      </c>
      <c r="DL43" s="254">
        <f t="shared" si="106"/>
        <v>0</v>
      </c>
      <c r="DM43" s="254">
        <f t="shared" si="107"/>
        <v>0</v>
      </c>
      <c r="DN43" s="254">
        <f t="shared" si="108"/>
        <v>0</v>
      </c>
      <c r="DO43" s="254">
        <f t="shared" si="109"/>
        <v>0</v>
      </c>
      <c r="DP43" s="254">
        <f t="shared" si="110"/>
        <v>0</v>
      </c>
      <c r="DQ43" s="254">
        <f t="shared" si="111"/>
        <v>0</v>
      </c>
      <c r="DR43" s="254">
        <f t="shared" si="112"/>
        <v>0</v>
      </c>
      <c r="DS43" s="254">
        <f t="shared" si="113"/>
        <v>0</v>
      </c>
      <c r="DT43" s="254">
        <f t="shared" si="114"/>
        <v>0</v>
      </c>
      <c r="DU43" s="254">
        <f t="shared" si="115"/>
        <v>0</v>
      </c>
      <c r="DV43" s="254">
        <f t="shared" si="116"/>
        <v>0</v>
      </c>
      <c r="DZ43" s="69" t="s">
        <v>304</v>
      </c>
    </row>
    <row r="44" spans="1:132" ht="24" customHeight="1">
      <c r="A44" s="11" t="str">
        <f ca="1">IF(AG44&lt;&gt;"OK","",CONCATENATE(TEXT('Front Page'!$F$33,"000"),TEXT('Front Page'!$F$31,"000"),"-",LEFT('Front Page'!$R$53,5),"-",LEFT(D44,1),AJ44, "-",TEXT(B44,"000")))</f>
        <v/>
      </c>
      <c r="B44" s="12" t="str">
        <f>IFERROR(IF(E44="","",MAX(B$17:B43)+1),"")</f>
        <v/>
      </c>
      <c r="C44" s="13"/>
      <c r="D44" s="29" t="str">
        <f t="shared" si="72"/>
        <v>None</v>
      </c>
      <c r="E44" s="29" t="str">
        <f t="shared" si="17"/>
        <v/>
      </c>
      <c r="F44" s="29" t="str">
        <f t="shared" si="18"/>
        <v/>
      </c>
      <c r="G44" s="363"/>
      <c r="H44" s="364"/>
      <c r="I44" s="325" t="str">
        <f t="shared" si="73"/>
        <v>No</v>
      </c>
      <c r="J44" s="314">
        <v>0</v>
      </c>
      <c r="K44" s="312">
        <v>0</v>
      </c>
      <c r="L44" s="312">
        <v>0</v>
      </c>
      <c r="M44" s="312">
        <v>0</v>
      </c>
      <c r="N44" s="312">
        <v>0</v>
      </c>
      <c r="O44" s="312">
        <v>0</v>
      </c>
      <c r="P44" s="312">
        <v>0</v>
      </c>
      <c r="Q44" s="312">
        <v>0</v>
      </c>
      <c r="R44" s="312">
        <v>0</v>
      </c>
      <c r="S44" s="312">
        <v>0</v>
      </c>
      <c r="T44" s="312">
        <v>0</v>
      </c>
      <c r="U44" s="312">
        <v>0</v>
      </c>
      <c r="V44" s="313">
        <v>1</v>
      </c>
      <c r="W44" s="313">
        <v>1</v>
      </c>
      <c r="X44" s="312">
        <v>0</v>
      </c>
      <c r="Y44" s="312">
        <v>0</v>
      </c>
      <c r="Z44" s="312">
        <v>0</v>
      </c>
      <c r="AA44" s="14">
        <v>0</v>
      </c>
      <c r="AB44" s="317"/>
      <c r="AC44" s="15" t="str">
        <f t="shared" si="74"/>
        <v/>
      </c>
      <c r="AD44" s="15" t="str">
        <f t="shared" si="75"/>
        <v/>
      </c>
      <c r="AE44" s="16" t="str">
        <f t="shared" si="76"/>
        <v>0 - 0</v>
      </c>
      <c r="AF44" s="20" t="str">
        <f t="shared" si="77"/>
        <v>Not an offer</v>
      </c>
      <c r="AG44" s="276" t="str">
        <f t="shared" si="23"/>
        <v>Not an Offer</v>
      </c>
      <c r="AH44" s="150"/>
      <c r="AI44" s="254">
        <v>28</v>
      </c>
      <c r="AJ44" s="149" t="str">
        <f t="shared" si="24"/>
        <v>00-IRA</v>
      </c>
      <c r="AK44" s="254" t="b">
        <f t="shared" si="11"/>
        <v>0</v>
      </c>
      <c r="AL44" s="254">
        <f t="shared" si="12"/>
        <v>0</v>
      </c>
      <c r="AM44" s="254">
        <f t="shared" si="25"/>
        <v>0</v>
      </c>
      <c r="AN44" s="288">
        <f t="shared" si="78"/>
        <v>0</v>
      </c>
      <c r="AO44" s="288">
        <f>IF(AND($BU44=$BV44,BU44=AO$13),$J44&amp;$K44&amp;$L44&amp;$M44&amp;$N44&amp;$O44&amp;$P44&amp;$Q44&amp;$R44&amp;$S44&amp;$T44&amp;$U44,IFERROR(MATCH($AN44,AO$17:AO43,0),-1000))</f>
        <v>1</v>
      </c>
      <c r="AP44" s="288">
        <f>IF(AND($BU44=$BV44,BV44=AP$13),$J44&amp;$K44&amp;$L44&amp;$M44&amp;$N44&amp;$O44&amp;$P44&amp;$Q44&amp;$R44&amp;$S44&amp;$T44&amp;$U44,IFERROR(MATCH($AN44,AP$17:AP43,0),-1000))</f>
        <v>1</v>
      </c>
      <c r="AQ44" s="288">
        <f>IF(AND($BU44=$BV44,BW44=AQ$13),$J44&amp;$K44&amp;$L44&amp;$M44&amp;$N44&amp;$O44&amp;$P44&amp;$Q44&amp;$R44&amp;$S44&amp;$T44&amp;$U44,IFERROR(MATCH($AN44,AQ$17:AQ43,0),-1000))</f>
        <v>1</v>
      </c>
      <c r="AR44" s="288">
        <f>IF(AND($BU44=$BV44,BX44=AR$13),$J44&amp;$K44&amp;$L44&amp;$M44&amp;$N44&amp;$O44&amp;$P44&amp;$Q44&amp;$R44&amp;$S44&amp;$T44&amp;$U44,IFERROR(MATCH($AN44,AR$17:AR43,0),-1000))</f>
        <v>1</v>
      </c>
      <c r="AS44" s="254">
        <f t="shared" si="71"/>
        <v>0</v>
      </c>
      <c r="AT44" s="261" t="str">
        <f t="shared" si="79"/>
        <v/>
      </c>
      <c r="AU44" s="254" t="str">
        <f t="shared" si="117"/>
        <v/>
      </c>
      <c r="AV44" s="254" t="str">
        <f t="shared" si="117"/>
        <v/>
      </c>
      <c r="AW44" s="254" t="str">
        <f t="shared" si="117"/>
        <v/>
      </c>
      <c r="AX44" s="254" t="str">
        <f t="shared" si="117"/>
        <v/>
      </c>
      <c r="AY44" s="254" t="str">
        <f t="shared" si="117"/>
        <v/>
      </c>
      <c r="AZ44" s="254" t="str">
        <f t="shared" si="117"/>
        <v/>
      </c>
      <c r="BA44" s="254" t="str">
        <f t="shared" si="117"/>
        <v/>
      </c>
      <c r="BB44" s="254" t="str">
        <f t="shared" si="117"/>
        <v/>
      </c>
      <c r="BC44" s="254" t="str">
        <f t="shared" si="117"/>
        <v/>
      </c>
      <c r="BD44" s="254" t="str">
        <f t="shared" si="117"/>
        <v/>
      </c>
      <c r="BE44" s="262" t="str">
        <f t="shared" si="117"/>
        <v/>
      </c>
      <c r="BF44" s="263" t="str">
        <f t="shared" si="118"/>
        <v/>
      </c>
      <c r="BG44" s="254" t="str">
        <f t="shared" si="118"/>
        <v/>
      </c>
      <c r="BH44" s="254" t="str">
        <f t="shared" si="118"/>
        <v/>
      </c>
      <c r="BI44" s="254" t="str">
        <f t="shared" si="118"/>
        <v/>
      </c>
      <c r="BJ44" s="254" t="str">
        <f t="shared" si="118"/>
        <v/>
      </c>
      <c r="BK44" s="254" t="str">
        <f t="shared" si="118"/>
        <v/>
      </c>
      <c r="BL44" s="254" t="str">
        <f t="shared" si="118"/>
        <v/>
      </c>
      <c r="BM44" s="254" t="str">
        <f t="shared" si="118"/>
        <v/>
      </c>
      <c r="BN44" s="254" t="str">
        <f t="shared" si="118"/>
        <v/>
      </c>
      <c r="BO44" s="254" t="str">
        <f t="shared" si="118"/>
        <v/>
      </c>
      <c r="BP44" s="254" t="str">
        <f t="shared" si="118"/>
        <v/>
      </c>
      <c r="BQ44" s="264" t="str">
        <f t="shared" si="80"/>
        <v/>
      </c>
      <c r="BR44" s="261" t="str">
        <f t="shared" si="30"/>
        <v/>
      </c>
      <c r="BS44" s="254" t="str">
        <f t="shared" si="31"/>
        <v/>
      </c>
      <c r="BT44" s="254" t="str">
        <f t="shared" si="31"/>
        <v/>
      </c>
      <c r="BU44" s="265" t="str">
        <f t="shared" si="31"/>
        <v/>
      </c>
      <c r="BV44" s="263" t="str">
        <f t="shared" si="32"/>
        <v/>
      </c>
      <c r="BW44" s="254" t="str">
        <f t="shared" si="32"/>
        <v/>
      </c>
      <c r="BX44" s="254" t="str">
        <f t="shared" si="32"/>
        <v/>
      </c>
      <c r="BY44" s="264" t="str">
        <f t="shared" si="33"/>
        <v/>
      </c>
      <c r="BZ44" s="254" t="str">
        <f t="shared" si="34"/>
        <v/>
      </c>
      <c r="CA44" s="254">
        <f t="shared" si="119"/>
        <v>0</v>
      </c>
      <c r="CB44" s="254">
        <f t="shared" si="119"/>
        <v>0</v>
      </c>
      <c r="CC44" s="254">
        <f t="shared" si="119"/>
        <v>0</v>
      </c>
      <c r="CD44" s="254">
        <f t="shared" si="119"/>
        <v>0</v>
      </c>
      <c r="CE44" s="254">
        <f t="shared" si="119"/>
        <v>0</v>
      </c>
      <c r="CF44" s="254">
        <f t="shared" si="119"/>
        <v>0</v>
      </c>
      <c r="CG44" s="254">
        <f t="shared" si="119"/>
        <v>0</v>
      </c>
      <c r="CH44" s="254">
        <f t="shared" si="119"/>
        <v>0</v>
      </c>
      <c r="CI44" s="254">
        <f t="shared" si="119"/>
        <v>0</v>
      </c>
      <c r="CJ44" s="254">
        <f t="shared" si="119"/>
        <v>0</v>
      </c>
      <c r="CK44" s="254">
        <f t="shared" si="119"/>
        <v>0</v>
      </c>
      <c r="CL44" s="254">
        <f t="shared" si="119"/>
        <v>0</v>
      </c>
      <c r="CM44" s="254">
        <f t="shared" si="81"/>
        <v>0</v>
      </c>
      <c r="CN44" s="254">
        <f t="shared" si="82"/>
        <v>0</v>
      </c>
      <c r="CO44" s="254">
        <f t="shared" si="83"/>
        <v>0</v>
      </c>
      <c r="CP44" s="254">
        <f t="shared" si="84"/>
        <v>0</v>
      </c>
      <c r="CQ44" s="254">
        <f t="shared" si="85"/>
        <v>0</v>
      </c>
      <c r="CR44" s="254">
        <f t="shared" si="86"/>
        <v>0</v>
      </c>
      <c r="CS44" s="254">
        <f t="shared" si="87"/>
        <v>0</v>
      </c>
      <c r="CT44" s="254">
        <f t="shared" si="88"/>
        <v>0</v>
      </c>
      <c r="CU44" s="254">
        <f t="shared" si="89"/>
        <v>0</v>
      </c>
      <c r="CV44" s="254">
        <f t="shared" si="90"/>
        <v>0</v>
      </c>
      <c r="CW44" s="254">
        <f t="shared" si="91"/>
        <v>0</v>
      </c>
      <c r="CX44" s="254">
        <f t="shared" si="92"/>
        <v>0</v>
      </c>
      <c r="CY44" s="254">
        <f t="shared" si="93"/>
        <v>0</v>
      </c>
      <c r="CZ44" s="254">
        <f t="shared" si="94"/>
        <v>0</v>
      </c>
      <c r="DA44" s="254">
        <f t="shared" si="95"/>
        <v>0</v>
      </c>
      <c r="DB44" s="254">
        <f t="shared" si="96"/>
        <v>0</v>
      </c>
      <c r="DC44" s="254">
        <f t="shared" si="97"/>
        <v>0</v>
      </c>
      <c r="DD44" s="254">
        <f t="shared" si="98"/>
        <v>0</v>
      </c>
      <c r="DE44" s="254">
        <f t="shared" si="99"/>
        <v>0</v>
      </c>
      <c r="DF44" s="254">
        <f t="shared" si="100"/>
        <v>0</v>
      </c>
      <c r="DG44" s="254">
        <f t="shared" si="101"/>
        <v>0</v>
      </c>
      <c r="DH44" s="254">
        <f t="shared" si="102"/>
        <v>0</v>
      </c>
      <c r="DI44" s="254">
        <f t="shared" si="103"/>
        <v>0</v>
      </c>
      <c r="DJ44" s="254">
        <f t="shared" si="104"/>
        <v>0</v>
      </c>
      <c r="DK44" s="254">
        <f t="shared" si="105"/>
        <v>0</v>
      </c>
      <c r="DL44" s="254">
        <f t="shared" si="106"/>
        <v>0</v>
      </c>
      <c r="DM44" s="254">
        <f t="shared" si="107"/>
        <v>0</v>
      </c>
      <c r="DN44" s="254">
        <f t="shared" si="108"/>
        <v>0</v>
      </c>
      <c r="DO44" s="254">
        <f t="shared" si="109"/>
        <v>0</v>
      </c>
      <c r="DP44" s="254">
        <f t="shared" si="110"/>
        <v>0</v>
      </c>
      <c r="DQ44" s="254">
        <f t="shared" si="111"/>
        <v>0</v>
      </c>
      <c r="DR44" s="254">
        <f t="shared" si="112"/>
        <v>0</v>
      </c>
      <c r="DS44" s="254">
        <f t="shared" si="113"/>
        <v>0</v>
      </c>
      <c r="DT44" s="254">
        <f t="shared" si="114"/>
        <v>0</v>
      </c>
      <c r="DU44" s="254">
        <f t="shared" si="115"/>
        <v>0</v>
      </c>
      <c r="DV44" s="254">
        <f t="shared" si="116"/>
        <v>0</v>
      </c>
      <c r="DZ44" s="69" t="s">
        <v>305</v>
      </c>
    </row>
    <row r="45" spans="1:132" ht="24" customHeight="1">
      <c r="A45" s="11" t="str">
        <f ca="1">IF(AG45&lt;&gt;"OK","",CONCATENATE(TEXT('Front Page'!$F$33,"000"),TEXT('Front Page'!$F$31,"000"),"-",LEFT('Front Page'!$R$53,5),"-",LEFT(D45,1),AJ45, "-",TEXT(B45,"000")))</f>
        <v/>
      </c>
      <c r="B45" s="12" t="str">
        <f>IFERROR(IF(E45="","",MAX(B$17:B44)+1),"")</f>
        <v/>
      </c>
      <c r="C45" s="13"/>
      <c r="D45" s="29" t="str">
        <f t="shared" si="72"/>
        <v>None</v>
      </c>
      <c r="E45" s="29" t="str">
        <f t="shared" si="17"/>
        <v/>
      </c>
      <c r="F45" s="29" t="str">
        <f t="shared" si="18"/>
        <v/>
      </c>
      <c r="G45" s="363"/>
      <c r="H45" s="364"/>
      <c r="I45" s="325" t="str">
        <f t="shared" si="73"/>
        <v>No</v>
      </c>
      <c r="J45" s="314">
        <v>0</v>
      </c>
      <c r="K45" s="312">
        <v>0</v>
      </c>
      <c r="L45" s="312">
        <v>0</v>
      </c>
      <c r="M45" s="312">
        <v>0</v>
      </c>
      <c r="N45" s="312">
        <v>0</v>
      </c>
      <c r="O45" s="312">
        <v>0</v>
      </c>
      <c r="P45" s="312">
        <v>0</v>
      </c>
      <c r="Q45" s="312">
        <v>0</v>
      </c>
      <c r="R45" s="312">
        <v>0</v>
      </c>
      <c r="S45" s="312">
        <v>0</v>
      </c>
      <c r="T45" s="312">
        <v>0</v>
      </c>
      <c r="U45" s="312">
        <v>0</v>
      </c>
      <c r="V45" s="313">
        <v>1</v>
      </c>
      <c r="W45" s="313">
        <v>1</v>
      </c>
      <c r="X45" s="312">
        <v>0</v>
      </c>
      <c r="Y45" s="312">
        <v>0</v>
      </c>
      <c r="Z45" s="312">
        <v>0</v>
      </c>
      <c r="AA45" s="14">
        <v>0</v>
      </c>
      <c r="AB45" s="317"/>
      <c r="AC45" s="15" t="str">
        <f t="shared" si="74"/>
        <v/>
      </c>
      <c r="AD45" s="15" t="str">
        <f t="shared" si="75"/>
        <v/>
      </c>
      <c r="AE45" s="16" t="str">
        <f t="shared" si="76"/>
        <v>0 - 0</v>
      </c>
      <c r="AF45" s="20" t="str">
        <f t="shared" si="77"/>
        <v>Not an offer</v>
      </c>
      <c r="AG45" s="276" t="str">
        <f t="shared" si="23"/>
        <v>Not an Offer</v>
      </c>
      <c r="AH45" s="150"/>
      <c r="AI45" s="254">
        <v>29</v>
      </c>
      <c r="AJ45" s="149" t="str">
        <f t="shared" si="24"/>
        <v>00-IRA</v>
      </c>
      <c r="AK45" s="254" t="b">
        <f t="shared" si="11"/>
        <v>0</v>
      </c>
      <c r="AL45" s="254">
        <f t="shared" si="12"/>
        <v>0</v>
      </c>
      <c r="AM45" s="254">
        <f t="shared" si="25"/>
        <v>0</v>
      </c>
      <c r="AN45" s="288">
        <f t="shared" si="78"/>
        <v>0</v>
      </c>
      <c r="AO45" s="288">
        <f>IF(AND($BU45=$BV45,BU45=AO$13),$J45&amp;$K45&amp;$L45&amp;$M45&amp;$N45&amp;$O45&amp;$P45&amp;$Q45&amp;$R45&amp;$S45&amp;$T45&amp;$U45,IFERROR(MATCH($AN45,AO$17:AO44,0),-1000))</f>
        <v>1</v>
      </c>
      <c r="AP45" s="288">
        <f>IF(AND($BU45=$BV45,BV45=AP$13),$J45&amp;$K45&amp;$L45&amp;$M45&amp;$N45&amp;$O45&amp;$P45&amp;$Q45&amp;$R45&amp;$S45&amp;$T45&amp;$U45,IFERROR(MATCH($AN45,AP$17:AP44,0),-1000))</f>
        <v>1</v>
      </c>
      <c r="AQ45" s="288">
        <f>IF(AND($BU45=$BV45,BW45=AQ$13),$J45&amp;$K45&amp;$L45&amp;$M45&amp;$N45&amp;$O45&amp;$P45&amp;$Q45&amp;$R45&amp;$S45&amp;$T45&amp;$U45,IFERROR(MATCH($AN45,AQ$17:AQ44,0),-1000))</f>
        <v>1</v>
      </c>
      <c r="AR45" s="288">
        <f>IF(AND($BU45=$BV45,BX45=AR$13),$J45&amp;$K45&amp;$L45&amp;$M45&amp;$N45&amp;$O45&amp;$P45&amp;$Q45&amp;$R45&amp;$S45&amp;$T45&amp;$U45,IFERROR(MATCH($AN45,AR$17:AR44,0),-1000))</f>
        <v>1</v>
      </c>
      <c r="AS45" s="254">
        <f t="shared" si="71"/>
        <v>0</v>
      </c>
      <c r="AT45" s="261" t="str">
        <f t="shared" si="79"/>
        <v/>
      </c>
      <c r="AU45" s="254" t="str">
        <f t="shared" si="117"/>
        <v/>
      </c>
      <c r="AV45" s="254" t="str">
        <f t="shared" si="117"/>
        <v/>
      </c>
      <c r="AW45" s="254" t="str">
        <f t="shared" si="117"/>
        <v/>
      </c>
      <c r="AX45" s="254" t="str">
        <f t="shared" si="117"/>
        <v/>
      </c>
      <c r="AY45" s="254" t="str">
        <f t="shared" si="117"/>
        <v/>
      </c>
      <c r="AZ45" s="254" t="str">
        <f t="shared" si="117"/>
        <v/>
      </c>
      <c r="BA45" s="254" t="str">
        <f t="shared" si="117"/>
        <v/>
      </c>
      <c r="BB45" s="254" t="str">
        <f t="shared" si="117"/>
        <v/>
      </c>
      <c r="BC45" s="254" t="str">
        <f t="shared" si="117"/>
        <v/>
      </c>
      <c r="BD45" s="254" t="str">
        <f t="shared" si="117"/>
        <v/>
      </c>
      <c r="BE45" s="262" t="str">
        <f t="shared" si="117"/>
        <v/>
      </c>
      <c r="BF45" s="263" t="str">
        <f t="shared" si="118"/>
        <v/>
      </c>
      <c r="BG45" s="254" t="str">
        <f t="shared" si="118"/>
        <v/>
      </c>
      <c r="BH45" s="254" t="str">
        <f t="shared" si="118"/>
        <v/>
      </c>
      <c r="BI45" s="254" t="str">
        <f t="shared" si="118"/>
        <v/>
      </c>
      <c r="BJ45" s="254" t="str">
        <f t="shared" si="118"/>
        <v/>
      </c>
      <c r="BK45" s="254" t="str">
        <f t="shared" si="118"/>
        <v/>
      </c>
      <c r="BL45" s="254" t="str">
        <f t="shared" si="118"/>
        <v/>
      </c>
      <c r="BM45" s="254" t="str">
        <f t="shared" si="118"/>
        <v/>
      </c>
      <c r="BN45" s="254" t="str">
        <f t="shared" si="118"/>
        <v/>
      </c>
      <c r="BO45" s="254" t="str">
        <f t="shared" si="118"/>
        <v/>
      </c>
      <c r="BP45" s="254" t="str">
        <f t="shared" si="118"/>
        <v/>
      </c>
      <c r="BQ45" s="264" t="str">
        <f t="shared" si="80"/>
        <v/>
      </c>
      <c r="BR45" s="261" t="str">
        <f t="shared" si="30"/>
        <v/>
      </c>
      <c r="BS45" s="254" t="str">
        <f t="shared" si="31"/>
        <v/>
      </c>
      <c r="BT45" s="254" t="str">
        <f t="shared" si="31"/>
        <v/>
      </c>
      <c r="BU45" s="265" t="str">
        <f t="shared" si="31"/>
        <v/>
      </c>
      <c r="BV45" s="263" t="str">
        <f t="shared" si="32"/>
        <v/>
      </c>
      <c r="BW45" s="254" t="str">
        <f t="shared" si="32"/>
        <v/>
      </c>
      <c r="BX45" s="254" t="str">
        <f t="shared" si="32"/>
        <v/>
      </c>
      <c r="BY45" s="264" t="str">
        <f t="shared" si="33"/>
        <v/>
      </c>
      <c r="BZ45" s="254" t="str">
        <f t="shared" si="34"/>
        <v/>
      </c>
      <c r="CA45" s="254">
        <f t="shared" si="119"/>
        <v>0</v>
      </c>
      <c r="CB45" s="254">
        <f t="shared" si="119"/>
        <v>0</v>
      </c>
      <c r="CC45" s="254">
        <f t="shared" si="119"/>
        <v>0</v>
      </c>
      <c r="CD45" s="254">
        <f t="shared" si="119"/>
        <v>0</v>
      </c>
      <c r="CE45" s="254">
        <f t="shared" si="119"/>
        <v>0</v>
      </c>
      <c r="CF45" s="254">
        <f t="shared" si="119"/>
        <v>0</v>
      </c>
      <c r="CG45" s="254">
        <f t="shared" si="119"/>
        <v>0</v>
      </c>
      <c r="CH45" s="254">
        <f t="shared" si="119"/>
        <v>0</v>
      </c>
      <c r="CI45" s="254">
        <f t="shared" si="119"/>
        <v>0</v>
      </c>
      <c r="CJ45" s="254">
        <f t="shared" si="119"/>
        <v>0</v>
      </c>
      <c r="CK45" s="254">
        <f t="shared" si="119"/>
        <v>0</v>
      </c>
      <c r="CL45" s="254">
        <f t="shared" si="119"/>
        <v>0</v>
      </c>
      <c r="CM45" s="254">
        <f t="shared" si="81"/>
        <v>0</v>
      </c>
      <c r="CN45" s="254">
        <f t="shared" si="82"/>
        <v>0</v>
      </c>
      <c r="CO45" s="254">
        <f t="shared" si="83"/>
        <v>0</v>
      </c>
      <c r="CP45" s="254">
        <f t="shared" si="84"/>
        <v>0</v>
      </c>
      <c r="CQ45" s="254">
        <f t="shared" si="85"/>
        <v>0</v>
      </c>
      <c r="CR45" s="254">
        <f t="shared" si="86"/>
        <v>0</v>
      </c>
      <c r="CS45" s="254">
        <f t="shared" si="87"/>
        <v>0</v>
      </c>
      <c r="CT45" s="254">
        <f t="shared" si="88"/>
        <v>0</v>
      </c>
      <c r="CU45" s="254">
        <f t="shared" si="89"/>
        <v>0</v>
      </c>
      <c r="CV45" s="254">
        <f t="shared" si="90"/>
        <v>0</v>
      </c>
      <c r="CW45" s="254">
        <f t="shared" si="91"/>
        <v>0</v>
      </c>
      <c r="CX45" s="254">
        <f t="shared" si="92"/>
        <v>0</v>
      </c>
      <c r="CY45" s="254">
        <f t="shared" si="93"/>
        <v>0</v>
      </c>
      <c r="CZ45" s="254">
        <f t="shared" si="94"/>
        <v>0</v>
      </c>
      <c r="DA45" s="254">
        <f t="shared" si="95"/>
        <v>0</v>
      </c>
      <c r="DB45" s="254">
        <f t="shared" si="96"/>
        <v>0</v>
      </c>
      <c r="DC45" s="254">
        <f t="shared" si="97"/>
        <v>0</v>
      </c>
      <c r="DD45" s="254">
        <f t="shared" si="98"/>
        <v>0</v>
      </c>
      <c r="DE45" s="254">
        <f t="shared" si="99"/>
        <v>0</v>
      </c>
      <c r="DF45" s="254">
        <f t="shared" si="100"/>
        <v>0</v>
      </c>
      <c r="DG45" s="254">
        <f t="shared" si="101"/>
        <v>0</v>
      </c>
      <c r="DH45" s="254">
        <f t="shared" si="102"/>
        <v>0</v>
      </c>
      <c r="DI45" s="254">
        <f t="shared" si="103"/>
        <v>0</v>
      </c>
      <c r="DJ45" s="254">
        <f t="shared" si="104"/>
        <v>0</v>
      </c>
      <c r="DK45" s="254">
        <f t="shared" si="105"/>
        <v>0</v>
      </c>
      <c r="DL45" s="254">
        <f t="shared" si="106"/>
        <v>0</v>
      </c>
      <c r="DM45" s="254">
        <f t="shared" si="107"/>
        <v>0</v>
      </c>
      <c r="DN45" s="254">
        <f t="shared" si="108"/>
        <v>0</v>
      </c>
      <c r="DO45" s="254">
        <f t="shared" si="109"/>
        <v>0</v>
      </c>
      <c r="DP45" s="254">
        <f t="shared" si="110"/>
        <v>0</v>
      </c>
      <c r="DQ45" s="254">
        <f t="shared" si="111"/>
        <v>0</v>
      </c>
      <c r="DR45" s="254">
        <f t="shared" si="112"/>
        <v>0</v>
      </c>
      <c r="DS45" s="254">
        <f t="shared" si="113"/>
        <v>0</v>
      </c>
      <c r="DT45" s="254">
        <f t="shared" si="114"/>
        <v>0</v>
      </c>
      <c r="DU45" s="254">
        <f t="shared" si="115"/>
        <v>0</v>
      </c>
      <c r="DV45" s="254">
        <f t="shared" si="116"/>
        <v>0</v>
      </c>
      <c r="DZ45" s="69" t="s">
        <v>306</v>
      </c>
    </row>
    <row r="46" spans="1:132" ht="24" customHeight="1">
      <c r="A46" s="11" t="str">
        <f ca="1">IF(AG46&lt;&gt;"OK","",CONCATENATE(TEXT('Front Page'!$F$33,"000"),TEXT('Front Page'!$F$31,"000"),"-",LEFT('Front Page'!$R$53,5),"-",LEFT(D46,1),AJ46, "-",TEXT(B46,"000")))</f>
        <v/>
      </c>
      <c r="B46" s="12" t="str">
        <f>IFERROR(IF(E46="","",MAX(B$17:B45)+1),"")</f>
        <v/>
      </c>
      <c r="C46" s="13"/>
      <c r="D46" s="29" t="str">
        <f t="shared" si="72"/>
        <v>None</v>
      </c>
      <c r="E46" s="29" t="str">
        <f t="shared" si="17"/>
        <v/>
      </c>
      <c r="F46" s="29" t="str">
        <f t="shared" si="18"/>
        <v/>
      </c>
      <c r="G46" s="363"/>
      <c r="H46" s="364"/>
      <c r="I46" s="325" t="str">
        <f t="shared" si="73"/>
        <v>No</v>
      </c>
      <c r="J46" s="314">
        <v>0</v>
      </c>
      <c r="K46" s="312">
        <v>0</v>
      </c>
      <c r="L46" s="312">
        <v>0</v>
      </c>
      <c r="M46" s="312">
        <v>0</v>
      </c>
      <c r="N46" s="312">
        <v>0</v>
      </c>
      <c r="O46" s="312">
        <v>0</v>
      </c>
      <c r="P46" s="312">
        <v>0</v>
      </c>
      <c r="Q46" s="312">
        <v>0</v>
      </c>
      <c r="R46" s="312">
        <v>0</v>
      </c>
      <c r="S46" s="312">
        <v>0</v>
      </c>
      <c r="T46" s="312">
        <v>0</v>
      </c>
      <c r="U46" s="312">
        <v>0</v>
      </c>
      <c r="V46" s="313">
        <v>1</v>
      </c>
      <c r="W46" s="313">
        <v>1</v>
      </c>
      <c r="X46" s="312">
        <v>0</v>
      </c>
      <c r="Y46" s="312">
        <v>0</v>
      </c>
      <c r="Z46" s="312">
        <v>0</v>
      </c>
      <c r="AA46" s="14">
        <v>0</v>
      </c>
      <c r="AB46" s="317"/>
      <c r="AC46" s="15" t="str">
        <f t="shared" si="74"/>
        <v/>
      </c>
      <c r="AD46" s="15" t="str">
        <f t="shared" si="75"/>
        <v/>
      </c>
      <c r="AE46" s="16" t="str">
        <f t="shared" si="76"/>
        <v>0 - 0</v>
      </c>
      <c r="AF46" s="20" t="str">
        <f t="shared" si="77"/>
        <v>Not an offer</v>
      </c>
      <c r="AG46" s="276" t="str">
        <f t="shared" si="23"/>
        <v>Not an Offer</v>
      </c>
      <c r="AH46" s="150"/>
      <c r="AI46" s="254">
        <v>30</v>
      </c>
      <c r="AJ46" s="149" t="str">
        <f t="shared" si="24"/>
        <v>00-IRA</v>
      </c>
      <c r="AK46" s="254" t="b">
        <f t="shared" si="11"/>
        <v>0</v>
      </c>
      <c r="AL46" s="254">
        <f t="shared" si="12"/>
        <v>0</v>
      </c>
      <c r="AM46" s="254">
        <f t="shared" si="25"/>
        <v>0</v>
      </c>
      <c r="AN46" s="288">
        <f t="shared" si="78"/>
        <v>0</v>
      </c>
      <c r="AO46" s="288">
        <f>IF(AND($BU46=$BV46,BU46=AO$13),$J46&amp;$K46&amp;$L46&amp;$M46&amp;$N46&amp;$O46&amp;$P46&amp;$Q46&amp;$R46&amp;$S46&amp;$T46&amp;$U46,IFERROR(MATCH($AN46,AO$17:AO45,0),-1000))</f>
        <v>1</v>
      </c>
      <c r="AP46" s="288">
        <f>IF(AND($BU46=$BV46,BV46=AP$13),$J46&amp;$K46&amp;$L46&amp;$M46&amp;$N46&amp;$O46&amp;$P46&amp;$Q46&amp;$R46&amp;$S46&amp;$T46&amp;$U46,IFERROR(MATCH($AN46,AP$17:AP45,0),-1000))</f>
        <v>1</v>
      </c>
      <c r="AQ46" s="288">
        <f>IF(AND($BU46=$BV46,BW46=AQ$13),$J46&amp;$K46&amp;$L46&amp;$M46&amp;$N46&amp;$O46&amp;$P46&amp;$Q46&amp;$R46&amp;$S46&amp;$T46&amp;$U46,IFERROR(MATCH($AN46,AQ$17:AQ45,0),-1000))</f>
        <v>1</v>
      </c>
      <c r="AR46" s="288">
        <f>IF(AND($BU46=$BV46,BX46=AR$13),$J46&amp;$K46&amp;$L46&amp;$M46&amp;$N46&amp;$O46&amp;$P46&amp;$Q46&amp;$R46&amp;$S46&amp;$T46&amp;$U46,IFERROR(MATCH($AN46,AR$17:AR45,0),-1000))</f>
        <v>1</v>
      </c>
      <c r="AS46" s="254">
        <f t="shared" si="71"/>
        <v>0</v>
      </c>
      <c r="AT46" s="261" t="str">
        <f t="shared" si="79"/>
        <v/>
      </c>
      <c r="AU46" s="254" t="str">
        <f t="shared" si="117"/>
        <v/>
      </c>
      <c r="AV46" s="254" t="str">
        <f t="shared" si="117"/>
        <v/>
      </c>
      <c r="AW46" s="254" t="str">
        <f t="shared" si="117"/>
        <v/>
      </c>
      <c r="AX46" s="254" t="str">
        <f t="shared" si="117"/>
        <v/>
      </c>
      <c r="AY46" s="254" t="str">
        <f t="shared" si="117"/>
        <v/>
      </c>
      <c r="AZ46" s="254" t="str">
        <f t="shared" si="117"/>
        <v/>
      </c>
      <c r="BA46" s="254" t="str">
        <f t="shared" si="117"/>
        <v/>
      </c>
      <c r="BB46" s="254" t="str">
        <f t="shared" si="117"/>
        <v/>
      </c>
      <c r="BC46" s="254" t="str">
        <f t="shared" si="117"/>
        <v/>
      </c>
      <c r="BD46" s="254" t="str">
        <f t="shared" si="117"/>
        <v/>
      </c>
      <c r="BE46" s="262" t="str">
        <f t="shared" si="117"/>
        <v/>
      </c>
      <c r="BF46" s="263" t="str">
        <f t="shared" si="118"/>
        <v/>
      </c>
      <c r="BG46" s="254" t="str">
        <f t="shared" si="118"/>
        <v/>
      </c>
      <c r="BH46" s="254" t="str">
        <f t="shared" si="118"/>
        <v/>
      </c>
      <c r="BI46" s="254" t="str">
        <f t="shared" si="118"/>
        <v/>
      </c>
      <c r="BJ46" s="254" t="str">
        <f t="shared" si="118"/>
        <v/>
      </c>
      <c r="BK46" s="254" t="str">
        <f t="shared" si="118"/>
        <v/>
      </c>
      <c r="BL46" s="254" t="str">
        <f t="shared" si="118"/>
        <v/>
      </c>
      <c r="BM46" s="254" t="str">
        <f t="shared" si="118"/>
        <v/>
      </c>
      <c r="BN46" s="254" t="str">
        <f t="shared" si="118"/>
        <v/>
      </c>
      <c r="BO46" s="254" t="str">
        <f t="shared" si="118"/>
        <v/>
      </c>
      <c r="BP46" s="254" t="str">
        <f t="shared" si="118"/>
        <v/>
      </c>
      <c r="BQ46" s="264" t="str">
        <f t="shared" si="80"/>
        <v/>
      </c>
      <c r="BR46" s="261" t="str">
        <f t="shared" si="30"/>
        <v/>
      </c>
      <c r="BS46" s="254" t="str">
        <f t="shared" si="31"/>
        <v/>
      </c>
      <c r="BT46" s="254" t="str">
        <f t="shared" si="31"/>
        <v/>
      </c>
      <c r="BU46" s="265" t="str">
        <f t="shared" si="31"/>
        <v/>
      </c>
      <c r="BV46" s="263" t="str">
        <f t="shared" si="32"/>
        <v/>
      </c>
      <c r="BW46" s="254" t="str">
        <f t="shared" si="32"/>
        <v/>
      </c>
      <c r="BX46" s="254" t="str">
        <f t="shared" si="32"/>
        <v/>
      </c>
      <c r="BY46" s="264" t="str">
        <f t="shared" si="33"/>
        <v/>
      </c>
      <c r="BZ46" s="254" t="str">
        <f t="shared" si="34"/>
        <v/>
      </c>
      <c r="CA46" s="254">
        <f t="shared" si="119"/>
        <v>0</v>
      </c>
      <c r="CB46" s="254">
        <f t="shared" si="119"/>
        <v>0</v>
      </c>
      <c r="CC46" s="254">
        <f t="shared" si="119"/>
        <v>0</v>
      </c>
      <c r="CD46" s="254">
        <f t="shared" si="119"/>
        <v>0</v>
      </c>
      <c r="CE46" s="254">
        <f t="shared" si="119"/>
        <v>0</v>
      </c>
      <c r="CF46" s="254">
        <f t="shared" si="119"/>
        <v>0</v>
      </c>
      <c r="CG46" s="254">
        <f t="shared" si="119"/>
        <v>0</v>
      </c>
      <c r="CH46" s="254">
        <f t="shared" si="119"/>
        <v>0</v>
      </c>
      <c r="CI46" s="254">
        <f t="shared" si="119"/>
        <v>0</v>
      </c>
      <c r="CJ46" s="254">
        <f t="shared" si="119"/>
        <v>0</v>
      </c>
      <c r="CK46" s="254">
        <f t="shared" si="119"/>
        <v>0</v>
      </c>
      <c r="CL46" s="254">
        <f t="shared" si="119"/>
        <v>0</v>
      </c>
      <c r="CM46" s="254">
        <f t="shared" si="81"/>
        <v>0</v>
      </c>
      <c r="CN46" s="254">
        <f t="shared" si="82"/>
        <v>0</v>
      </c>
      <c r="CO46" s="254">
        <f t="shared" si="83"/>
        <v>0</v>
      </c>
      <c r="CP46" s="254">
        <f t="shared" si="84"/>
        <v>0</v>
      </c>
      <c r="CQ46" s="254">
        <f t="shared" si="85"/>
        <v>0</v>
      </c>
      <c r="CR46" s="254">
        <f t="shared" si="86"/>
        <v>0</v>
      </c>
      <c r="CS46" s="254">
        <f t="shared" si="87"/>
        <v>0</v>
      </c>
      <c r="CT46" s="254">
        <f t="shared" si="88"/>
        <v>0</v>
      </c>
      <c r="CU46" s="254">
        <f t="shared" si="89"/>
        <v>0</v>
      </c>
      <c r="CV46" s="254">
        <f t="shared" si="90"/>
        <v>0</v>
      </c>
      <c r="CW46" s="254">
        <f t="shared" si="91"/>
        <v>0</v>
      </c>
      <c r="CX46" s="254">
        <f t="shared" si="92"/>
        <v>0</v>
      </c>
      <c r="CY46" s="254">
        <f t="shared" si="93"/>
        <v>0</v>
      </c>
      <c r="CZ46" s="254">
        <f t="shared" si="94"/>
        <v>0</v>
      </c>
      <c r="DA46" s="254">
        <f t="shared" si="95"/>
        <v>0</v>
      </c>
      <c r="DB46" s="254">
        <f t="shared" si="96"/>
        <v>0</v>
      </c>
      <c r="DC46" s="254">
        <f t="shared" si="97"/>
        <v>0</v>
      </c>
      <c r="DD46" s="254">
        <f t="shared" si="98"/>
        <v>0</v>
      </c>
      <c r="DE46" s="254">
        <f t="shared" si="99"/>
        <v>0</v>
      </c>
      <c r="DF46" s="254">
        <f t="shared" si="100"/>
        <v>0</v>
      </c>
      <c r="DG46" s="254">
        <f t="shared" si="101"/>
        <v>0</v>
      </c>
      <c r="DH46" s="254">
        <f t="shared" si="102"/>
        <v>0</v>
      </c>
      <c r="DI46" s="254">
        <f t="shared" si="103"/>
        <v>0</v>
      </c>
      <c r="DJ46" s="254">
        <f t="shared" si="104"/>
        <v>0</v>
      </c>
      <c r="DK46" s="254">
        <f t="shared" si="105"/>
        <v>0</v>
      </c>
      <c r="DL46" s="254">
        <f t="shared" si="106"/>
        <v>0</v>
      </c>
      <c r="DM46" s="254">
        <f t="shared" si="107"/>
        <v>0</v>
      </c>
      <c r="DN46" s="254">
        <f t="shared" si="108"/>
        <v>0</v>
      </c>
      <c r="DO46" s="254">
        <f t="shared" si="109"/>
        <v>0</v>
      </c>
      <c r="DP46" s="254">
        <f t="shared" si="110"/>
        <v>0</v>
      </c>
      <c r="DQ46" s="254">
        <f t="shared" si="111"/>
        <v>0</v>
      </c>
      <c r="DR46" s="254">
        <f t="shared" si="112"/>
        <v>0</v>
      </c>
      <c r="DS46" s="254">
        <f t="shared" si="113"/>
        <v>0</v>
      </c>
      <c r="DT46" s="254">
        <f t="shared" si="114"/>
        <v>0</v>
      </c>
      <c r="DU46" s="254">
        <f t="shared" si="115"/>
        <v>0</v>
      </c>
      <c r="DV46" s="254">
        <f t="shared" si="116"/>
        <v>0</v>
      </c>
      <c r="DZ46" s="69" t="s">
        <v>307</v>
      </c>
    </row>
    <row r="47" spans="1:132" ht="24" customHeight="1">
      <c r="A47" s="11" t="str">
        <f ca="1">IF(AG47&lt;&gt;"OK","",CONCATENATE(TEXT('Front Page'!$F$33,"000"),TEXT('Front Page'!$F$31,"000"),"-",LEFT('Front Page'!$R$53,5),"-",LEFT(D47,1),AJ47, "-",TEXT(B47,"000")))</f>
        <v/>
      </c>
      <c r="B47" s="12" t="str">
        <f>IFERROR(IF(E47="","",MAX(B$17:B46)+1),"")</f>
        <v/>
      </c>
      <c r="C47" s="13"/>
      <c r="D47" s="29" t="str">
        <f t="shared" si="72"/>
        <v>None</v>
      </c>
      <c r="E47" s="29" t="str">
        <f t="shared" si="17"/>
        <v/>
      </c>
      <c r="F47" s="29" t="str">
        <f t="shared" si="18"/>
        <v/>
      </c>
      <c r="G47" s="363"/>
      <c r="H47" s="364"/>
      <c r="I47" s="325" t="str">
        <f t="shared" si="73"/>
        <v>No</v>
      </c>
      <c r="J47" s="314">
        <v>0</v>
      </c>
      <c r="K47" s="312">
        <v>0</v>
      </c>
      <c r="L47" s="312">
        <v>0</v>
      </c>
      <c r="M47" s="312">
        <v>0</v>
      </c>
      <c r="N47" s="312">
        <v>0</v>
      </c>
      <c r="O47" s="312">
        <v>0</v>
      </c>
      <c r="P47" s="312">
        <v>0</v>
      </c>
      <c r="Q47" s="312">
        <v>0</v>
      </c>
      <c r="R47" s="312">
        <v>0</v>
      </c>
      <c r="S47" s="312">
        <v>0</v>
      </c>
      <c r="T47" s="312">
        <v>0</v>
      </c>
      <c r="U47" s="312">
        <v>0</v>
      </c>
      <c r="V47" s="313">
        <v>1</v>
      </c>
      <c r="W47" s="313">
        <v>1</v>
      </c>
      <c r="X47" s="312">
        <v>0</v>
      </c>
      <c r="Y47" s="312">
        <v>0</v>
      </c>
      <c r="Z47" s="312">
        <v>0</v>
      </c>
      <c r="AA47" s="14">
        <v>0</v>
      </c>
      <c r="AB47" s="317"/>
      <c r="AC47" s="15" t="str">
        <f t="shared" si="74"/>
        <v/>
      </c>
      <c r="AD47" s="15" t="str">
        <f t="shared" si="75"/>
        <v/>
      </c>
      <c r="AE47" s="16" t="str">
        <f t="shared" si="76"/>
        <v>0 - 0</v>
      </c>
      <c r="AF47" s="20" t="str">
        <f t="shared" si="77"/>
        <v>Not an offer</v>
      </c>
      <c r="AG47" s="276" t="str">
        <f t="shared" si="23"/>
        <v>Not an Offer</v>
      </c>
      <c r="AH47" s="150"/>
      <c r="AI47" s="254">
        <v>31</v>
      </c>
      <c r="AJ47" s="149" t="str">
        <f t="shared" si="24"/>
        <v>00-IRA</v>
      </c>
      <c r="AK47" s="254" t="b">
        <f t="shared" si="11"/>
        <v>0</v>
      </c>
      <c r="AL47" s="254">
        <f t="shared" si="12"/>
        <v>0</v>
      </c>
      <c r="AM47" s="254">
        <f t="shared" si="25"/>
        <v>0</v>
      </c>
      <c r="AN47" s="288">
        <f t="shared" si="78"/>
        <v>0</v>
      </c>
      <c r="AO47" s="288">
        <f>IF(AND($BU47=$BV47,BU47=AO$13),$J47&amp;$K47&amp;$L47&amp;$M47&amp;$N47&amp;$O47&amp;$P47&amp;$Q47&amp;$R47&amp;$S47&amp;$T47&amp;$U47,IFERROR(MATCH($AN47,AO$17:AO46,0),-1000))</f>
        <v>1</v>
      </c>
      <c r="AP47" s="288">
        <f>IF(AND($BU47=$BV47,BV47=AP$13),$J47&amp;$K47&amp;$L47&amp;$M47&amp;$N47&amp;$O47&amp;$P47&amp;$Q47&amp;$R47&amp;$S47&amp;$T47&amp;$U47,IFERROR(MATCH($AN47,AP$17:AP46,0),-1000))</f>
        <v>1</v>
      </c>
      <c r="AQ47" s="288">
        <f>IF(AND($BU47=$BV47,BW47=AQ$13),$J47&amp;$K47&amp;$L47&amp;$M47&amp;$N47&amp;$O47&amp;$P47&amp;$Q47&amp;$R47&amp;$S47&amp;$T47&amp;$U47,IFERROR(MATCH($AN47,AQ$17:AQ46,0),-1000))</f>
        <v>1</v>
      </c>
      <c r="AR47" s="288">
        <f>IF(AND($BU47=$BV47,BX47=AR$13),$J47&amp;$K47&amp;$L47&amp;$M47&amp;$N47&amp;$O47&amp;$P47&amp;$Q47&amp;$R47&amp;$S47&amp;$T47&amp;$U47,IFERROR(MATCH($AN47,AR$17:AR46,0),-1000))</f>
        <v>1</v>
      </c>
      <c r="AS47" s="254">
        <f t="shared" si="71"/>
        <v>0</v>
      </c>
      <c r="AT47" s="261" t="str">
        <f t="shared" si="79"/>
        <v/>
      </c>
      <c r="AU47" s="254" t="str">
        <f t="shared" si="117"/>
        <v/>
      </c>
      <c r="AV47" s="254" t="str">
        <f t="shared" si="117"/>
        <v/>
      </c>
      <c r="AW47" s="254" t="str">
        <f t="shared" si="117"/>
        <v/>
      </c>
      <c r="AX47" s="254" t="str">
        <f t="shared" si="117"/>
        <v/>
      </c>
      <c r="AY47" s="254" t="str">
        <f t="shared" si="117"/>
        <v/>
      </c>
      <c r="AZ47" s="254" t="str">
        <f t="shared" si="117"/>
        <v/>
      </c>
      <c r="BA47" s="254" t="str">
        <f t="shared" si="117"/>
        <v/>
      </c>
      <c r="BB47" s="254" t="str">
        <f t="shared" si="117"/>
        <v/>
      </c>
      <c r="BC47" s="254" t="str">
        <f t="shared" si="117"/>
        <v/>
      </c>
      <c r="BD47" s="254" t="str">
        <f t="shared" si="117"/>
        <v/>
      </c>
      <c r="BE47" s="262" t="str">
        <f t="shared" si="117"/>
        <v/>
      </c>
      <c r="BF47" s="263" t="str">
        <f t="shared" si="118"/>
        <v/>
      </c>
      <c r="BG47" s="254" t="str">
        <f t="shared" si="118"/>
        <v/>
      </c>
      <c r="BH47" s="254" t="str">
        <f t="shared" si="118"/>
        <v/>
      </c>
      <c r="BI47" s="254" t="str">
        <f t="shared" si="118"/>
        <v/>
      </c>
      <c r="BJ47" s="254" t="str">
        <f t="shared" si="118"/>
        <v/>
      </c>
      <c r="BK47" s="254" t="str">
        <f t="shared" si="118"/>
        <v/>
      </c>
      <c r="BL47" s="254" t="str">
        <f t="shared" si="118"/>
        <v/>
      </c>
      <c r="BM47" s="254" t="str">
        <f t="shared" si="118"/>
        <v/>
      </c>
      <c r="BN47" s="254" t="str">
        <f t="shared" si="118"/>
        <v/>
      </c>
      <c r="BO47" s="254" t="str">
        <f t="shared" si="118"/>
        <v/>
      </c>
      <c r="BP47" s="254" t="str">
        <f t="shared" si="118"/>
        <v/>
      </c>
      <c r="BQ47" s="264" t="str">
        <f t="shared" si="80"/>
        <v/>
      </c>
      <c r="BR47" s="261" t="str">
        <f t="shared" si="30"/>
        <v/>
      </c>
      <c r="BS47" s="254" t="str">
        <f t="shared" si="31"/>
        <v/>
      </c>
      <c r="BT47" s="254" t="str">
        <f t="shared" si="31"/>
        <v/>
      </c>
      <c r="BU47" s="265" t="str">
        <f t="shared" si="31"/>
        <v/>
      </c>
      <c r="BV47" s="263" t="str">
        <f t="shared" si="32"/>
        <v/>
      </c>
      <c r="BW47" s="254" t="str">
        <f t="shared" si="32"/>
        <v/>
      </c>
      <c r="BX47" s="254" t="str">
        <f t="shared" si="32"/>
        <v/>
      </c>
      <c r="BY47" s="264" t="str">
        <f t="shared" si="33"/>
        <v/>
      </c>
      <c r="BZ47" s="254" t="str">
        <f t="shared" si="34"/>
        <v/>
      </c>
      <c r="CA47" s="254">
        <f t="shared" si="119"/>
        <v>0</v>
      </c>
      <c r="CB47" s="254">
        <f t="shared" si="119"/>
        <v>0</v>
      </c>
      <c r="CC47" s="254">
        <f t="shared" si="119"/>
        <v>0</v>
      </c>
      <c r="CD47" s="254">
        <f t="shared" si="119"/>
        <v>0</v>
      </c>
      <c r="CE47" s="254">
        <f t="shared" si="119"/>
        <v>0</v>
      </c>
      <c r="CF47" s="254">
        <f t="shared" si="119"/>
        <v>0</v>
      </c>
      <c r="CG47" s="254">
        <f t="shared" si="119"/>
        <v>0</v>
      </c>
      <c r="CH47" s="254">
        <f t="shared" si="119"/>
        <v>0</v>
      </c>
      <c r="CI47" s="254">
        <f t="shared" si="119"/>
        <v>0</v>
      </c>
      <c r="CJ47" s="254">
        <f t="shared" si="119"/>
        <v>0</v>
      </c>
      <c r="CK47" s="254">
        <f t="shared" si="119"/>
        <v>0</v>
      </c>
      <c r="CL47" s="254">
        <f t="shared" si="119"/>
        <v>0</v>
      </c>
      <c r="CM47" s="254">
        <f t="shared" si="81"/>
        <v>0</v>
      </c>
      <c r="CN47" s="254">
        <f t="shared" si="82"/>
        <v>0</v>
      </c>
      <c r="CO47" s="254">
        <f t="shared" si="83"/>
        <v>0</v>
      </c>
      <c r="CP47" s="254">
        <f t="shared" si="84"/>
        <v>0</v>
      </c>
      <c r="CQ47" s="254">
        <f t="shared" si="85"/>
        <v>0</v>
      </c>
      <c r="CR47" s="254">
        <f t="shared" si="86"/>
        <v>0</v>
      </c>
      <c r="CS47" s="254">
        <f t="shared" si="87"/>
        <v>0</v>
      </c>
      <c r="CT47" s="254">
        <f t="shared" si="88"/>
        <v>0</v>
      </c>
      <c r="CU47" s="254">
        <f t="shared" si="89"/>
        <v>0</v>
      </c>
      <c r="CV47" s="254">
        <f t="shared" si="90"/>
        <v>0</v>
      </c>
      <c r="CW47" s="254">
        <f t="shared" si="91"/>
        <v>0</v>
      </c>
      <c r="CX47" s="254">
        <f t="shared" si="92"/>
        <v>0</v>
      </c>
      <c r="CY47" s="254">
        <f t="shared" si="93"/>
        <v>0</v>
      </c>
      <c r="CZ47" s="254">
        <f t="shared" si="94"/>
        <v>0</v>
      </c>
      <c r="DA47" s="254">
        <f t="shared" si="95"/>
        <v>0</v>
      </c>
      <c r="DB47" s="254">
        <f t="shared" si="96"/>
        <v>0</v>
      </c>
      <c r="DC47" s="254">
        <f t="shared" si="97"/>
        <v>0</v>
      </c>
      <c r="DD47" s="254">
        <f t="shared" si="98"/>
        <v>0</v>
      </c>
      <c r="DE47" s="254">
        <f t="shared" si="99"/>
        <v>0</v>
      </c>
      <c r="DF47" s="254">
        <f t="shared" si="100"/>
        <v>0</v>
      </c>
      <c r="DG47" s="254">
        <f t="shared" si="101"/>
        <v>0</v>
      </c>
      <c r="DH47" s="254">
        <f t="shared" si="102"/>
        <v>0</v>
      </c>
      <c r="DI47" s="254">
        <f t="shared" si="103"/>
        <v>0</v>
      </c>
      <c r="DJ47" s="254">
        <f t="shared" si="104"/>
        <v>0</v>
      </c>
      <c r="DK47" s="254">
        <f t="shared" si="105"/>
        <v>0</v>
      </c>
      <c r="DL47" s="254">
        <f t="shared" si="106"/>
        <v>0</v>
      </c>
      <c r="DM47" s="254">
        <f t="shared" si="107"/>
        <v>0</v>
      </c>
      <c r="DN47" s="254">
        <f t="shared" si="108"/>
        <v>0</v>
      </c>
      <c r="DO47" s="254">
        <f t="shared" si="109"/>
        <v>0</v>
      </c>
      <c r="DP47" s="254">
        <f t="shared" si="110"/>
        <v>0</v>
      </c>
      <c r="DQ47" s="254">
        <f t="shared" si="111"/>
        <v>0</v>
      </c>
      <c r="DR47" s="254">
        <f t="shared" si="112"/>
        <v>0</v>
      </c>
      <c r="DS47" s="254">
        <f t="shared" si="113"/>
        <v>0</v>
      </c>
      <c r="DT47" s="254">
        <f t="shared" si="114"/>
        <v>0</v>
      </c>
      <c r="DU47" s="254">
        <f t="shared" si="115"/>
        <v>0</v>
      </c>
      <c r="DV47" s="254">
        <f t="shared" si="116"/>
        <v>0</v>
      </c>
      <c r="DZ47" s="69" t="s">
        <v>308</v>
      </c>
    </row>
    <row r="48" spans="1:132" ht="24" customHeight="1">
      <c r="A48" s="11" t="str">
        <f ca="1">IF(AG48&lt;&gt;"OK","",CONCATENATE(TEXT('Front Page'!$F$33,"000"),TEXT('Front Page'!$F$31,"000"),"-",LEFT('Front Page'!$R$53,5),"-",LEFT(D48,1),AJ48, "-",TEXT(B48,"000")))</f>
        <v/>
      </c>
      <c r="B48" s="12" t="str">
        <f>IFERROR(IF(E48="","",MAX(B$17:B47)+1),"")</f>
        <v/>
      </c>
      <c r="C48" s="13"/>
      <c r="D48" s="29" t="str">
        <f t="shared" si="72"/>
        <v>None</v>
      </c>
      <c r="E48" s="29" t="str">
        <f t="shared" si="17"/>
        <v/>
      </c>
      <c r="F48" s="29" t="str">
        <f t="shared" si="18"/>
        <v/>
      </c>
      <c r="G48" s="363"/>
      <c r="H48" s="364"/>
      <c r="I48" s="325" t="str">
        <f t="shared" si="73"/>
        <v>No</v>
      </c>
      <c r="J48" s="314">
        <v>0</v>
      </c>
      <c r="K48" s="312">
        <v>0</v>
      </c>
      <c r="L48" s="312">
        <v>0</v>
      </c>
      <c r="M48" s="312">
        <v>0</v>
      </c>
      <c r="N48" s="312">
        <v>0</v>
      </c>
      <c r="O48" s="312">
        <v>0</v>
      </c>
      <c r="P48" s="312">
        <v>0</v>
      </c>
      <c r="Q48" s="312">
        <v>0</v>
      </c>
      <c r="R48" s="312">
        <v>0</v>
      </c>
      <c r="S48" s="312">
        <v>0</v>
      </c>
      <c r="T48" s="312">
        <v>0</v>
      </c>
      <c r="U48" s="312">
        <v>0</v>
      </c>
      <c r="V48" s="313">
        <v>1</v>
      </c>
      <c r="W48" s="313">
        <v>1</v>
      </c>
      <c r="X48" s="312">
        <v>0</v>
      </c>
      <c r="Y48" s="312">
        <v>0</v>
      </c>
      <c r="Z48" s="312">
        <v>0</v>
      </c>
      <c r="AA48" s="14">
        <v>0</v>
      </c>
      <c r="AB48" s="317"/>
      <c r="AC48" s="15" t="str">
        <f t="shared" si="74"/>
        <v/>
      </c>
      <c r="AD48" s="15" t="str">
        <f t="shared" si="75"/>
        <v/>
      </c>
      <c r="AE48" s="16" t="str">
        <f t="shared" si="76"/>
        <v>0 - 0</v>
      </c>
      <c r="AF48" s="20" t="str">
        <f t="shared" si="77"/>
        <v>Not an offer</v>
      </c>
      <c r="AG48" s="276" t="str">
        <f t="shared" si="23"/>
        <v>Not an Offer</v>
      </c>
      <c r="AH48" s="150"/>
      <c r="AI48" s="254">
        <v>32</v>
      </c>
      <c r="AJ48" s="149" t="str">
        <f t="shared" si="24"/>
        <v>00-IRA</v>
      </c>
      <c r="AK48" s="254" t="b">
        <f t="shared" si="11"/>
        <v>0</v>
      </c>
      <c r="AL48" s="254">
        <f t="shared" si="12"/>
        <v>0</v>
      </c>
      <c r="AM48" s="254">
        <f t="shared" si="25"/>
        <v>0</v>
      </c>
      <c r="AN48" s="288">
        <f t="shared" si="78"/>
        <v>0</v>
      </c>
      <c r="AO48" s="288">
        <f>IF(AND($BU48=$BV48,BU48=AO$13),$J48&amp;$K48&amp;$L48&amp;$M48&amp;$N48&amp;$O48&amp;$P48&amp;$Q48&amp;$R48&amp;$S48&amp;$T48&amp;$U48,IFERROR(MATCH($AN48,AO$17:AO47,0),-1000))</f>
        <v>1</v>
      </c>
      <c r="AP48" s="288">
        <f>IF(AND($BU48=$BV48,BV48=AP$13),$J48&amp;$K48&amp;$L48&amp;$M48&amp;$N48&amp;$O48&amp;$P48&amp;$Q48&amp;$R48&amp;$S48&amp;$T48&amp;$U48,IFERROR(MATCH($AN48,AP$17:AP47,0),-1000))</f>
        <v>1</v>
      </c>
      <c r="AQ48" s="288">
        <f>IF(AND($BU48=$BV48,BW48=AQ$13),$J48&amp;$K48&amp;$L48&amp;$M48&amp;$N48&amp;$O48&amp;$P48&amp;$Q48&amp;$R48&amp;$S48&amp;$T48&amp;$U48,IFERROR(MATCH($AN48,AQ$17:AQ47,0),-1000))</f>
        <v>1</v>
      </c>
      <c r="AR48" s="288">
        <f>IF(AND($BU48=$BV48,BX48=AR$13),$J48&amp;$K48&amp;$L48&amp;$M48&amp;$N48&amp;$O48&amp;$P48&amp;$Q48&amp;$R48&amp;$S48&amp;$T48&amp;$U48,IFERROR(MATCH($AN48,AR$17:AR47,0),-1000))</f>
        <v>1</v>
      </c>
      <c r="AS48" s="254">
        <f t="shared" si="71"/>
        <v>0</v>
      </c>
      <c r="AT48" s="261" t="str">
        <f t="shared" si="79"/>
        <v/>
      </c>
      <c r="AU48" s="254" t="str">
        <f t="shared" si="117"/>
        <v/>
      </c>
      <c r="AV48" s="254" t="str">
        <f t="shared" si="117"/>
        <v/>
      </c>
      <c r="AW48" s="254" t="str">
        <f t="shared" si="117"/>
        <v/>
      </c>
      <c r="AX48" s="254" t="str">
        <f t="shared" si="117"/>
        <v/>
      </c>
      <c r="AY48" s="254" t="str">
        <f t="shared" si="117"/>
        <v/>
      </c>
      <c r="AZ48" s="254" t="str">
        <f t="shared" si="117"/>
        <v/>
      </c>
      <c r="BA48" s="254" t="str">
        <f t="shared" si="117"/>
        <v/>
      </c>
      <c r="BB48" s="254" t="str">
        <f t="shared" si="117"/>
        <v/>
      </c>
      <c r="BC48" s="254" t="str">
        <f t="shared" si="117"/>
        <v/>
      </c>
      <c r="BD48" s="254" t="str">
        <f t="shared" si="117"/>
        <v/>
      </c>
      <c r="BE48" s="262" t="str">
        <f t="shared" si="117"/>
        <v/>
      </c>
      <c r="BF48" s="263" t="str">
        <f t="shared" si="118"/>
        <v/>
      </c>
      <c r="BG48" s="254" t="str">
        <f t="shared" si="118"/>
        <v/>
      </c>
      <c r="BH48" s="254" t="str">
        <f t="shared" si="118"/>
        <v/>
      </c>
      <c r="BI48" s="254" t="str">
        <f t="shared" si="118"/>
        <v/>
      </c>
      <c r="BJ48" s="254" t="str">
        <f t="shared" si="118"/>
        <v/>
      </c>
      <c r="BK48" s="254" t="str">
        <f t="shared" si="118"/>
        <v/>
      </c>
      <c r="BL48" s="254" t="str">
        <f t="shared" si="118"/>
        <v/>
      </c>
      <c r="BM48" s="254" t="str">
        <f t="shared" si="118"/>
        <v/>
      </c>
      <c r="BN48" s="254" t="str">
        <f t="shared" si="118"/>
        <v/>
      </c>
      <c r="BO48" s="254" t="str">
        <f t="shared" si="118"/>
        <v/>
      </c>
      <c r="BP48" s="254" t="str">
        <f t="shared" si="118"/>
        <v/>
      </c>
      <c r="BQ48" s="264" t="str">
        <f t="shared" si="80"/>
        <v/>
      </c>
      <c r="BR48" s="261" t="str">
        <f t="shared" si="30"/>
        <v/>
      </c>
      <c r="BS48" s="254" t="str">
        <f t="shared" si="31"/>
        <v/>
      </c>
      <c r="BT48" s="254" t="str">
        <f t="shared" si="31"/>
        <v/>
      </c>
      <c r="BU48" s="265" t="str">
        <f t="shared" si="31"/>
        <v/>
      </c>
      <c r="BV48" s="263" t="str">
        <f t="shared" si="32"/>
        <v/>
      </c>
      <c r="BW48" s="254" t="str">
        <f t="shared" si="32"/>
        <v/>
      </c>
      <c r="BX48" s="254" t="str">
        <f t="shared" si="32"/>
        <v/>
      </c>
      <c r="BY48" s="264" t="str">
        <f t="shared" si="33"/>
        <v/>
      </c>
      <c r="BZ48" s="254" t="str">
        <f t="shared" si="34"/>
        <v/>
      </c>
      <c r="CA48" s="254">
        <f t="shared" si="119"/>
        <v>0</v>
      </c>
      <c r="CB48" s="254">
        <f t="shared" si="119"/>
        <v>0</v>
      </c>
      <c r="CC48" s="254">
        <f t="shared" si="119"/>
        <v>0</v>
      </c>
      <c r="CD48" s="254">
        <f t="shared" si="119"/>
        <v>0</v>
      </c>
      <c r="CE48" s="254">
        <f t="shared" si="119"/>
        <v>0</v>
      </c>
      <c r="CF48" s="254">
        <f t="shared" si="119"/>
        <v>0</v>
      </c>
      <c r="CG48" s="254">
        <f t="shared" si="119"/>
        <v>0</v>
      </c>
      <c r="CH48" s="254">
        <f t="shared" si="119"/>
        <v>0</v>
      </c>
      <c r="CI48" s="254">
        <f t="shared" si="119"/>
        <v>0</v>
      </c>
      <c r="CJ48" s="254">
        <f t="shared" si="119"/>
        <v>0</v>
      </c>
      <c r="CK48" s="254">
        <f t="shared" si="119"/>
        <v>0</v>
      </c>
      <c r="CL48" s="254">
        <f t="shared" si="119"/>
        <v>0</v>
      </c>
      <c r="CM48" s="254">
        <f t="shared" si="81"/>
        <v>0</v>
      </c>
      <c r="CN48" s="254">
        <f t="shared" si="82"/>
        <v>0</v>
      </c>
      <c r="CO48" s="254">
        <f t="shared" si="83"/>
        <v>0</v>
      </c>
      <c r="CP48" s="254">
        <f t="shared" si="84"/>
        <v>0</v>
      </c>
      <c r="CQ48" s="254">
        <f t="shared" si="85"/>
        <v>0</v>
      </c>
      <c r="CR48" s="254">
        <f t="shared" si="86"/>
        <v>0</v>
      </c>
      <c r="CS48" s="254">
        <f t="shared" si="87"/>
        <v>0</v>
      </c>
      <c r="CT48" s="254">
        <f t="shared" si="88"/>
        <v>0</v>
      </c>
      <c r="CU48" s="254">
        <f t="shared" si="89"/>
        <v>0</v>
      </c>
      <c r="CV48" s="254">
        <f t="shared" si="90"/>
        <v>0</v>
      </c>
      <c r="CW48" s="254">
        <f t="shared" si="91"/>
        <v>0</v>
      </c>
      <c r="CX48" s="254">
        <f t="shared" si="92"/>
        <v>0</v>
      </c>
      <c r="CY48" s="254">
        <f t="shared" si="93"/>
        <v>0</v>
      </c>
      <c r="CZ48" s="254">
        <f t="shared" si="94"/>
        <v>0</v>
      </c>
      <c r="DA48" s="254">
        <f t="shared" si="95"/>
        <v>0</v>
      </c>
      <c r="DB48" s="254">
        <f t="shared" si="96"/>
        <v>0</v>
      </c>
      <c r="DC48" s="254">
        <f t="shared" si="97"/>
        <v>0</v>
      </c>
      <c r="DD48" s="254">
        <f t="shared" si="98"/>
        <v>0</v>
      </c>
      <c r="DE48" s="254">
        <f t="shared" si="99"/>
        <v>0</v>
      </c>
      <c r="DF48" s="254">
        <f t="shared" si="100"/>
        <v>0</v>
      </c>
      <c r="DG48" s="254">
        <f t="shared" si="101"/>
        <v>0</v>
      </c>
      <c r="DH48" s="254">
        <f t="shared" si="102"/>
        <v>0</v>
      </c>
      <c r="DI48" s="254">
        <f t="shared" si="103"/>
        <v>0</v>
      </c>
      <c r="DJ48" s="254">
        <f t="shared" si="104"/>
        <v>0</v>
      </c>
      <c r="DK48" s="254">
        <f t="shared" si="105"/>
        <v>0</v>
      </c>
      <c r="DL48" s="254">
        <f t="shared" si="106"/>
        <v>0</v>
      </c>
      <c r="DM48" s="254">
        <f t="shared" si="107"/>
        <v>0</v>
      </c>
      <c r="DN48" s="254">
        <f t="shared" si="108"/>
        <v>0</v>
      </c>
      <c r="DO48" s="254">
        <f t="shared" si="109"/>
        <v>0</v>
      </c>
      <c r="DP48" s="254">
        <f t="shared" si="110"/>
        <v>0</v>
      </c>
      <c r="DQ48" s="254">
        <f t="shared" si="111"/>
        <v>0</v>
      </c>
      <c r="DR48" s="254">
        <f t="shared" si="112"/>
        <v>0</v>
      </c>
      <c r="DS48" s="254">
        <f t="shared" si="113"/>
        <v>0</v>
      </c>
      <c r="DT48" s="254">
        <f t="shared" si="114"/>
        <v>0</v>
      </c>
      <c r="DU48" s="254">
        <f t="shared" si="115"/>
        <v>0</v>
      </c>
      <c r="DV48" s="254">
        <f t="shared" si="116"/>
        <v>0</v>
      </c>
      <c r="DZ48" s="69" t="s">
        <v>309</v>
      </c>
    </row>
    <row r="49" spans="1:130" ht="24" customHeight="1">
      <c r="A49" s="11" t="str">
        <f ca="1">IF(AG49&lt;&gt;"OK","",CONCATENATE(TEXT('Front Page'!$F$33,"000"),TEXT('Front Page'!$F$31,"000"),"-",LEFT('Front Page'!$R$53,5),"-",LEFT(D49,1),AJ49, "-",TEXT(B49,"000")))</f>
        <v/>
      </c>
      <c r="B49" s="12" t="str">
        <f>IFERROR(IF(E49="","",MAX(B$17:B48)+1),"")</f>
        <v/>
      </c>
      <c r="C49" s="13"/>
      <c r="D49" s="29" t="str">
        <f t="shared" si="72"/>
        <v>None</v>
      </c>
      <c r="E49" s="29" t="str">
        <f t="shared" si="17"/>
        <v/>
      </c>
      <c r="F49" s="29" t="str">
        <f t="shared" si="18"/>
        <v/>
      </c>
      <c r="G49" s="363"/>
      <c r="H49" s="364"/>
      <c r="I49" s="325" t="str">
        <f t="shared" si="73"/>
        <v>No</v>
      </c>
      <c r="J49" s="314">
        <v>0</v>
      </c>
      <c r="K49" s="312">
        <v>0</v>
      </c>
      <c r="L49" s="312">
        <v>0</v>
      </c>
      <c r="M49" s="312">
        <v>0</v>
      </c>
      <c r="N49" s="312">
        <v>0</v>
      </c>
      <c r="O49" s="312">
        <v>0</v>
      </c>
      <c r="P49" s="312">
        <v>0</v>
      </c>
      <c r="Q49" s="312">
        <v>0</v>
      </c>
      <c r="R49" s="312">
        <v>0</v>
      </c>
      <c r="S49" s="312">
        <v>0</v>
      </c>
      <c r="T49" s="312">
        <v>0</v>
      </c>
      <c r="U49" s="312">
        <v>0</v>
      </c>
      <c r="V49" s="313">
        <v>1</v>
      </c>
      <c r="W49" s="313">
        <v>1</v>
      </c>
      <c r="X49" s="312">
        <v>0</v>
      </c>
      <c r="Y49" s="312">
        <v>0</v>
      </c>
      <c r="Z49" s="312">
        <v>0</v>
      </c>
      <c r="AA49" s="14">
        <v>0</v>
      </c>
      <c r="AB49" s="317"/>
      <c r="AC49" s="15" t="str">
        <f t="shared" si="74"/>
        <v/>
      </c>
      <c r="AD49" s="15" t="str">
        <f t="shared" si="75"/>
        <v/>
      </c>
      <c r="AE49" s="16" t="str">
        <f t="shared" si="76"/>
        <v>0 - 0</v>
      </c>
      <c r="AF49" s="20" t="str">
        <f t="shared" si="77"/>
        <v>Not an offer</v>
      </c>
      <c r="AG49" s="276" t="str">
        <f t="shared" si="23"/>
        <v>Not an Offer</v>
      </c>
      <c r="AH49" s="150"/>
      <c r="AI49" s="254">
        <v>33</v>
      </c>
      <c r="AJ49" s="149" t="str">
        <f t="shared" si="24"/>
        <v>00-IRA</v>
      </c>
      <c r="AK49" s="254" t="b">
        <f t="shared" si="11"/>
        <v>0</v>
      </c>
      <c r="AL49" s="254">
        <f t="shared" si="12"/>
        <v>0</v>
      </c>
      <c r="AM49" s="254">
        <f t="shared" si="25"/>
        <v>0</v>
      </c>
      <c r="AN49" s="288">
        <f t="shared" si="78"/>
        <v>0</v>
      </c>
      <c r="AO49" s="288">
        <f>IF(AND($BU49=$BV49,BU49=AO$13),$J49&amp;$K49&amp;$L49&amp;$M49&amp;$N49&amp;$O49&amp;$P49&amp;$Q49&amp;$R49&amp;$S49&amp;$T49&amp;$U49,IFERROR(MATCH($AN49,AO$17:AO48,0),-1000))</f>
        <v>1</v>
      </c>
      <c r="AP49" s="288">
        <f>IF(AND($BU49=$BV49,BV49=AP$13),$J49&amp;$K49&amp;$L49&amp;$M49&amp;$N49&amp;$O49&amp;$P49&amp;$Q49&amp;$R49&amp;$S49&amp;$T49&amp;$U49,IFERROR(MATCH($AN49,AP$17:AP48,0),-1000))</f>
        <v>1</v>
      </c>
      <c r="AQ49" s="288">
        <f>IF(AND($BU49=$BV49,BW49=AQ$13),$J49&amp;$K49&amp;$L49&amp;$M49&amp;$N49&amp;$O49&amp;$P49&amp;$Q49&amp;$R49&amp;$S49&amp;$T49&amp;$U49,IFERROR(MATCH($AN49,AQ$17:AQ48,0),-1000))</f>
        <v>1</v>
      </c>
      <c r="AR49" s="288">
        <f>IF(AND($BU49=$BV49,BX49=AR$13),$J49&amp;$K49&amp;$L49&amp;$M49&amp;$N49&amp;$O49&amp;$P49&amp;$Q49&amp;$R49&amp;$S49&amp;$T49&amp;$U49,IFERROR(MATCH($AN49,AR$17:AR48,0),-1000))</f>
        <v>1</v>
      </c>
      <c r="AS49" s="254">
        <f t="shared" si="71"/>
        <v>0</v>
      </c>
      <c r="AT49" s="261" t="str">
        <f t="shared" si="79"/>
        <v/>
      </c>
      <c r="AU49" s="254" t="str">
        <f t="shared" si="117"/>
        <v/>
      </c>
      <c r="AV49" s="254" t="str">
        <f t="shared" si="117"/>
        <v/>
      </c>
      <c r="AW49" s="254" t="str">
        <f t="shared" si="117"/>
        <v/>
      </c>
      <c r="AX49" s="254" t="str">
        <f t="shared" si="117"/>
        <v/>
      </c>
      <c r="AY49" s="254" t="str">
        <f t="shared" si="117"/>
        <v/>
      </c>
      <c r="AZ49" s="254" t="str">
        <f t="shared" si="117"/>
        <v/>
      </c>
      <c r="BA49" s="254" t="str">
        <f t="shared" si="117"/>
        <v/>
      </c>
      <c r="BB49" s="254" t="str">
        <f t="shared" si="117"/>
        <v/>
      </c>
      <c r="BC49" s="254" t="str">
        <f t="shared" si="117"/>
        <v/>
      </c>
      <c r="BD49" s="254" t="str">
        <f t="shared" si="117"/>
        <v/>
      </c>
      <c r="BE49" s="262" t="str">
        <f t="shared" si="117"/>
        <v/>
      </c>
      <c r="BF49" s="263" t="str">
        <f t="shared" si="118"/>
        <v/>
      </c>
      <c r="BG49" s="254" t="str">
        <f t="shared" si="118"/>
        <v/>
      </c>
      <c r="BH49" s="254" t="str">
        <f t="shared" si="118"/>
        <v/>
      </c>
      <c r="BI49" s="254" t="str">
        <f t="shared" si="118"/>
        <v/>
      </c>
      <c r="BJ49" s="254" t="str">
        <f t="shared" si="118"/>
        <v/>
      </c>
      <c r="BK49" s="254" t="str">
        <f t="shared" si="118"/>
        <v/>
      </c>
      <c r="BL49" s="254" t="str">
        <f t="shared" si="118"/>
        <v/>
      </c>
      <c r="BM49" s="254" t="str">
        <f t="shared" si="118"/>
        <v/>
      </c>
      <c r="BN49" s="254" t="str">
        <f t="shared" si="118"/>
        <v/>
      </c>
      <c r="BO49" s="254" t="str">
        <f t="shared" si="118"/>
        <v/>
      </c>
      <c r="BP49" s="254" t="str">
        <f t="shared" si="118"/>
        <v/>
      </c>
      <c r="BQ49" s="264" t="str">
        <f t="shared" si="80"/>
        <v/>
      </c>
      <c r="BR49" s="261" t="str">
        <f t="shared" si="30"/>
        <v/>
      </c>
      <c r="BS49" s="254" t="str">
        <f t="shared" si="31"/>
        <v/>
      </c>
      <c r="BT49" s="254" t="str">
        <f t="shared" si="31"/>
        <v/>
      </c>
      <c r="BU49" s="265" t="str">
        <f t="shared" si="31"/>
        <v/>
      </c>
      <c r="BV49" s="263" t="str">
        <f t="shared" si="32"/>
        <v/>
      </c>
      <c r="BW49" s="254" t="str">
        <f t="shared" si="32"/>
        <v/>
      </c>
      <c r="BX49" s="254" t="str">
        <f t="shared" si="32"/>
        <v/>
      </c>
      <c r="BY49" s="264" t="str">
        <f t="shared" si="33"/>
        <v/>
      </c>
      <c r="BZ49" s="254" t="str">
        <f t="shared" si="34"/>
        <v/>
      </c>
      <c r="CA49" s="254">
        <f t="shared" si="119"/>
        <v>0</v>
      </c>
      <c r="CB49" s="254">
        <f t="shared" si="119"/>
        <v>0</v>
      </c>
      <c r="CC49" s="254">
        <f t="shared" si="119"/>
        <v>0</v>
      </c>
      <c r="CD49" s="254">
        <f t="shared" si="119"/>
        <v>0</v>
      </c>
      <c r="CE49" s="254">
        <f t="shared" si="119"/>
        <v>0</v>
      </c>
      <c r="CF49" s="254">
        <f t="shared" si="119"/>
        <v>0</v>
      </c>
      <c r="CG49" s="254">
        <f t="shared" si="119"/>
        <v>0</v>
      </c>
      <c r="CH49" s="254">
        <f t="shared" si="119"/>
        <v>0</v>
      </c>
      <c r="CI49" s="254">
        <f t="shared" si="119"/>
        <v>0</v>
      </c>
      <c r="CJ49" s="254">
        <f t="shared" si="119"/>
        <v>0</v>
      </c>
      <c r="CK49" s="254">
        <f t="shared" si="119"/>
        <v>0</v>
      </c>
      <c r="CL49" s="254">
        <f t="shared" si="119"/>
        <v>0</v>
      </c>
      <c r="CM49" s="254">
        <f t="shared" si="81"/>
        <v>0</v>
      </c>
      <c r="CN49" s="254">
        <f t="shared" si="82"/>
        <v>0</v>
      </c>
      <c r="CO49" s="254">
        <f t="shared" si="83"/>
        <v>0</v>
      </c>
      <c r="CP49" s="254">
        <f t="shared" si="84"/>
        <v>0</v>
      </c>
      <c r="CQ49" s="254">
        <f t="shared" si="85"/>
        <v>0</v>
      </c>
      <c r="CR49" s="254">
        <f t="shared" si="86"/>
        <v>0</v>
      </c>
      <c r="CS49" s="254">
        <f t="shared" si="87"/>
        <v>0</v>
      </c>
      <c r="CT49" s="254">
        <f t="shared" si="88"/>
        <v>0</v>
      </c>
      <c r="CU49" s="254">
        <f t="shared" si="89"/>
        <v>0</v>
      </c>
      <c r="CV49" s="254">
        <f t="shared" si="90"/>
        <v>0</v>
      </c>
      <c r="CW49" s="254">
        <f t="shared" si="91"/>
        <v>0</v>
      </c>
      <c r="CX49" s="254">
        <f t="shared" si="92"/>
        <v>0</v>
      </c>
      <c r="CY49" s="254">
        <f t="shared" si="93"/>
        <v>0</v>
      </c>
      <c r="CZ49" s="254">
        <f t="shared" si="94"/>
        <v>0</v>
      </c>
      <c r="DA49" s="254">
        <f t="shared" si="95"/>
        <v>0</v>
      </c>
      <c r="DB49" s="254">
        <f t="shared" si="96"/>
        <v>0</v>
      </c>
      <c r="DC49" s="254">
        <f t="shared" si="97"/>
        <v>0</v>
      </c>
      <c r="DD49" s="254">
        <f t="shared" si="98"/>
        <v>0</v>
      </c>
      <c r="DE49" s="254">
        <f t="shared" si="99"/>
        <v>0</v>
      </c>
      <c r="DF49" s="254">
        <f t="shared" si="100"/>
        <v>0</v>
      </c>
      <c r="DG49" s="254">
        <f t="shared" si="101"/>
        <v>0</v>
      </c>
      <c r="DH49" s="254">
        <f t="shared" si="102"/>
        <v>0</v>
      </c>
      <c r="DI49" s="254">
        <f t="shared" si="103"/>
        <v>0</v>
      </c>
      <c r="DJ49" s="254">
        <f t="shared" si="104"/>
        <v>0</v>
      </c>
      <c r="DK49" s="254">
        <f t="shared" si="105"/>
        <v>0</v>
      </c>
      <c r="DL49" s="254">
        <f t="shared" si="106"/>
        <v>0</v>
      </c>
      <c r="DM49" s="254">
        <f t="shared" si="107"/>
        <v>0</v>
      </c>
      <c r="DN49" s="254">
        <f t="shared" si="108"/>
        <v>0</v>
      </c>
      <c r="DO49" s="254">
        <f t="shared" si="109"/>
        <v>0</v>
      </c>
      <c r="DP49" s="254">
        <f t="shared" si="110"/>
        <v>0</v>
      </c>
      <c r="DQ49" s="254">
        <f t="shared" si="111"/>
        <v>0</v>
      </c>
      <c r="DR49" s="254">
        <f t="shared" si="112"/>
        <v>0</v>
      </c>
      <c r="DS49" s="254">
        <f t="shared" si="113"/>
        <v>0</v>
      </c>
      <c r="DT49" s="254">
        <f t="shared" si="114"/>
        <v>0</v>
      </c>
      <c r="DU49" s="254">
        <f t="shared" si="115"/>
        <v>0</v>
      </c>
      <c r="DV49" s="254">
        <f t="shared" si="116"/>
        <v>0</v>
      </c>
      <c r="DZ49" s="69" t="s">
        <v>310</v>
      </c>
    </row>
    <row r="50" spans="1:130" ht="24" customHeight="1">
      <c r="A50" s="11" t="str">
        <f ca="1">IF(AG50&lt;&gt;"OK","",CONCATENATE(TEXT('Front Page'!$F$33,"000"),TEXT('Front Page'!$F$31,"000"),"-",LEFT('Front Page'!$R$53,5),"-",LEFT(D50,1),AJ50, "-",TEXT(B50,"000")))</f>
        <v/>
      </c>
      <c r="B50" s="12" t="str">
        <f>IFERROR(IF(E50="","",MAX(B$17:B49)+1),"")</f>
        <v/>
      </c>
      <c r="C50" s="13"/>
      <c r="D50" s="29" t="str">
        <f t="shared" si="72"/>
        <v>None</v>
      </c>
      <c r="E50" s="29" t="str">
        <f t="shared" si="17"/>
        <v/>
      </c>
      <c r="F50" s="29" t="str">
        <f t="shared" si="18"/>
        <v/>
      </c>
      <c r="G50" s="363"/>
      <c r="H50" s="364"/>
      <c r="I50" s="325" t="str">
        <f t="shared" si="73"/>
        <v>No</v>
      </c>
      <c r="J50" s="314">
        <v>0</v>
      </c>
      <c r="K50" s="312">
        <v>0</v>
      </c>
      <c r="L50" s="312">
        <v>0</v>
      </c>
      <c r="M50" s="312">
        <v>0</v>
      </c>
      <c r="N50" s="312">
        <v>0</v>
      </c>
      <c r="O50" s="312">
        <v>0</v>
      </c>
      <c r="P50" s="312">
        <v>0</v>
      </c>
      <c r="Q50" s="312">
        <v>0</v>
      </c>
      <c r="R50" s="312">
        <v>0</v>
      </c>
      <c r="S50" s="312">
        <v>0</v>
      </c>
      <c r="T50" s="312">
        <v>0</v>
      </c>
      <c r="U50" s="312">
        <v>0</v>
      </c>
      <c r="V50" s="313">
        <v>1</v>
      </c>
      <c r="W50" s="313">
        <v>1</v>
      </c>
      <c r="X50" s="312">
        <v>0</v>
      </c>
      <c r="Y50" s="312">
        <v>0</v>
      </c>
      <c r="Z50" s="312">
        <v>0</v>
      </c>
      <c r="AA50" s="14">
        <v>0</v>
      </c>
      <c r="AB50" s="317"/>
      <c r="AC50" s="15" t="str">
        <f t="shared" si="74"/>
        <v/>
      </c>
      <c r="AD50" s="15" t="str">
        <f t="shared" si="75"/>
        <v/>
      </c>
      <c r="AE50" s="16" t="str">
        <f t="shared" si="76"/>
        <v>0 - 0</v>
      </c>
      <c r="AF50" s="20" t="str">
        <f t="shared" si="77"/>
        <v>Not an offer</v>
      </c>
      <c r="AG50" s="276" t="str">
        <f t="shared" si="23"/>
        <v>Not an Offer</v>
      </c>
      <c r="AH50" s="150"/>
      <c r="AI50" s="254">
        <v>34</v>
      </c>
      <c r="AJ50" s="149" t="str">
        <f t="shared" si="24"/>
        <v>00-IRA</v>
      </c>
      <c r="AK50" s="254" t="b">
        <f t="shared" si="11"/>
        <v>0</v>
      </c>
      <c r="AL50" s="254">
        <f t="shared" si="12"/>
        <v>0</v>
      </c>
      <c r="AM50" s="254">
        <f t="shared" si="25"/>
        <v>0</v>
      </c>
      <c r="AN50" s="288">
        <f t="shared" si="78"/>
        <v>0</v>
      </c>
      <c r="AO50" s="288">
        <f>IF(AND($BU50=$BV50,BU50=AO$13),$J50&amp;$K50&amp;$L50&amp;$M50&amp;$N50&amp;$O50&amp;$P50&amp;$Q50&amp;$R50&amp;$S50&amp;$T50&amp;$U50,IFERROR(MATCH($AN50,AO$17:AO49,0),-1000))</f>
        <v>1</v>
      </c>
      <c r="AP50" s="288">
        <f>IF(AND($BU50=$BV50,BV50=AP$13),$J50&amp;$K50&amp;$L50&amp;$M50&amp;$N50&amp;$O50&amp;$P50&amp;$Q50&amp;$R50&amp;$S50&amp;$T50&amp;$U50,IFERROR(MATCH($AN50,AP$17:AP49,0),-1000))</f>
        <v>1</v>
      </c>
      <c r="AQ50" s="288">
        <f>IF(AND($BU50=$BV50,BW50=AQ$13),$J50&amp;$K50&amp;$L50&amp;$M50&amp;$N50&amp;$O50&amp;$P50&amp;$Q50&amp;$R50&amp;$S50&amp;$T50&amp;$U50,IFERROR(MATCH($AN50,AQ$17:AQ49,0),-1000))</f>
        <v>1</v>
      </c>
      <c r="AR50" s="288">
        <f>IF(AND($BU50=$BV50,BX50=AR$13),$J50&amp;$K50&amp;$L50&amp;$M50&amp;$N50&amp;$O50&amp;$P50&amp;$Q50&amp;$R50&amp;$S50&amp;$T50&amp;$U50,IFERROR(MATCH($AN50,AR$17:AR49,0),-1000))</f>
        <v>1</v>
      </c>
      <c r="AS50" s="254">
        <f t="shared" si="71"/>
        <v>0</v>
      </c>
      <c r="AT50" s="261" t="str">
        <f t="shared" si="79"/>
        <v/>
      </c>
      <c r="AU50" s="254" t="str">
        <f t="shared" si="117"/>
        <v/>
      </c>
      <c r="AV50" s="254" t="str">
        <f t="shared" si="117"/>
        <v/>
      </c>
      <c r="AW50" s="254" t="str">
        <f t="shared" si="117"/>
        <v/>
      </c>
      <c r="AX50" s="254" t="str">
        <f t="shared" si="117"/>
        <v/>
      </c>
      <c r="AY50" s="254" t="str">
        <f t="shared" si="117"/>
        <v/>
      </c>
      <c r="AZ50" s="254" t="str">
        <f t="shared" si="117"/>
        <v/>
      </c>
      <c r="BA50" s="254" t="str">
        <f t="shared" si="117"/>
        <v/>
      </c>
      <c r="BB50" s="254" t="str">
        <f t="shared" si="117"/>
        <v/>
      </c>
      <c r="BC50" s="254" t="str">
        <f t="shared" si="117"/>
        <v/>
      </c>
      <c r="BD50" s="254" t="str">
        <f t="shared" si="117"/>
        <v/>
      </c>
      <c r="BE50" s="262" t="str">
        <f t="shared" si="117"/>
        <v/>
      </c>
      <c r="BF50" s="263" t="str">
        <f t="shared" si="118"/>
        <v/>
      </c>
      <c r="BG50" s="254" t="str">
        <f t="shared" si="118"/>
        <v/>
      </c>
      <c r="BH50" s="254" t="str">
        <f t="shared" si="118"/>
        <v/>
      </c>
      <c r="BI50" s="254" t="str">
        <f t="shared" si="118"/>
        <v/>
      </c>
      <c r="BJ50" s="254" t="str">
        <f t="shared" si="118"/>
        <v/>
      </c>
      <c r="BK50" s="254" t="str">
        <f t="shared" si="118"/>
        <v/>
      </c>
      <c r="BL50" s="254" t="str">
        <f t="shared" si="118"/>
        <v/>
      </c>
      <c r="BM50" s="254" t="str">
        <f t="shared" si="118"/>
        <v/>
      </c>
      <c r="BN50" s="254" t="str">
        <f t="shared" si="118"/>
        <v/>
      </c>
      <c r="BO50" s="254" t="str">
        <f t="shared" si="118"/>
        <v/>
      </c>
      <c r="BP50" s="254" t="str">
        <f t="shared" si="118"/>
        <v/>
      </c>
      <c r="BQ50" s="264" t="str">
        <f t="shared" si="80"/>
        <v/>
      </c>
      <c r="BR50" s="261" t="str">
        <f t="shared" si="30"/>
        <v/>
      </c>
      <c r="BS50" s="254" t="str">
        <f t="shared" si="31"/>
        <v/>
      </c>
      <c r="BT50" s="254" t="str">
        <f t="shared" si="31"/>
        <v/>
      </c>
      <c r="BU50" s="265" t="str">
        <f t="shared" si="31"/>
        <v/>
      </c>
      <c r="BV50" s="263" t="str">
        <f t="shared" si="32"/>
        <v/>
      </c>
      <c r="BW50" s="254" t="str">
        <f t="shared" si="32"/>
        <v/>
      </c>
      <c r="BX50" s="254" t="str">
        <f t="shared" si="32"/>
        <v/>
      </c>
      <c r="BY50" s="264" t="str">
        <f t="shared" si="33"/>
        <v/>
      </c>
      <c r="BZ50" s="254" t="str">
        <f t="shared" si="34"/>
        <v/>
      </c>
      <c r="CA50" s="254">
        <f t="shared" si="119"/>
        <v>0</v>
      </c>
      <c r="CB50" s="254">
        <f t="shared" si="119"/>
        <v>0</v>
      </c>
      <c r="CC50" s="254">
        <f t="shared" si="119"/>
        <v>0</v>
      </c>
      <c r="CD50" s="254">
        <f t="shared" si="119"/>
        <v>0</v>
      </c>
      <c r="CE50" s="254">
        <f t="shared" si="119"/>
        <v>0</v>
      </c>
      <c r="CF50" s="254">
        <f t="shared" si="119"/>
        <v>0</v>
      </c>
      <c r="CG50" s="254">
        <f t="shared" si="119"/>
        <v>0</v>
      </c>
      <c r="CH50" s="254">
        <f t="shared" si="119"/>
        <v>0</v>
      </c>
      <c r="CI50" s="254">
        <f t="shared" si="119"/>
        <v>0</v>
      </c>
      <c r="CJ50" s="254">
        <f t="shared" si="119"/>
        <v>0</v>
      </c>
      <c r="CK50" s="254">
        <f t="shared" si="119"/>
        <v>0</v>
      </c>
      <c r="CL50" s="254">
        <f t="shared" si="119"/>
        <v>0</v>
      </c>
      <c r="CM50" s="254">
        <f t="shared" si="81"/>
        <v>0</v>
      </c>
      <c r="CN50" s="254">
        <f t="shared" si="82"/>
        <v>0</v>
      </c>
      <c r="CO50" s="254">
        <f t="shared" si="83"/>
        <v>0</v>
      </c>
      <c r="CP50" s="254">
        <f t="shared" si="84"/>
        <v>0</v>
      </c>
      <c r="CQ50" s="254">
        <f t="shared" si="85"/>
        <v>0</v>
      </c>
      <c r="CR50" s="254">
        <f t="shared" si="86"/>
        <v>0</v>
      </c>
      <c r="CS50" s="254">
        <f t="shared" si="87"/>
        <v>0</v>
      </c>
      <c r="CT50" s="254">
        <f t="shared" si="88"/>
        <v>0</v>
      </c>
      <c r="CU50" s="254">
        <f t="shared" si="89"/>
        <v>0</v>
      </c>
      <c r="CV50" s="254">
        <f t="shared" si="90"/>
        <v>0</v>
      </c>
      <c r="CW50" s="254">
        <f t="shared" si="91"/>
        <v>0</v>
      </c>
      <c r="CX50" s="254">
        <f t="shared" si="92"/>
        <v>0</v>
      </c>
      <c r="CY50" s="254">
        <f t="shared" si="93"/>
        <v>0</v>
      </c>
      <c r="CZ50" s="254">
        <f t="shared" si="94"/>
        <v>0</v>
      </c>
      <c r="DA50" s="254">
        <f t="shared" si="95"/>
        <v>0</v>
      </c>
      <c r="DB50" s="254">
        <f t="shared" si="96"/>
        <v>0</v>
      </c>
      <c r="DC50" s="254">
        <f t="shared" si="97"/>
        <v>0</v>
      </c>
      <c r="DD50" s="254">
        <f t="shared" si="98"/>
        <v>0</v>
      </c>
      <c r="DE50" s="254">
        <f t="shared" si="99"/>
        <v>0</v>
      </c>
      <c r="DF50" s="254">
        <f t="shared" si="100"/>
        <v>0</v>
      </c>
      <c r="DG50" s="254">
        <f t="shared" si="101"/>
        <v>0</v>
      </c>
      <c r="DH50" s="254">
        <f t="shared" si="102"/>
        <v>0</v>
      </c>
      <c r="DI50" s="254">
        <f t="shared" si="103"/>
        <v>0</v>
      </c>
      <c r="DJ50" s="254">
        <f t="shared" si="104"/>
        <v>0</v>
      </c>
      <c r="DK50" s="254">
        <f t="shared" si="105"/>
        <v>0</v>
      </c>
      <c r="DL50" s="254">
        <f t="shared" si="106"/>
        <v>0</v>
      </c>
      <c r="DM50" s="254">
        <f t="shared" si="107"/>
        <v>0</v>
      </c>
      <c r="DN50" s="254">
        <f t="shared" si="108"/>
        <v>0</v>
      </c>
      <c r="DO50" s="254">
        <f t="shared" si="109"/>
        <v>0</v>
      </c>
      <c r="DP50" s="254">
        <f t="shared" si="110"/>
        <v>0</v>
      </c>
      <c r="DQ50" s="254">
        <f t="shared" si="111"/>
        <v>0</v>
      </c>
      <c r="DR50" s="254">
        <f t="shared" si="112"/>
        <v>0</v>
      </c>
      <c r="DS50" s="254">
        <f t="shared" si="113"/>
        <v>0</v>
      </c>
      <c r="DT50" s="254">
        <f t="shared" si="114"/>
        <v>0</v>
      </c>
      <c r="DU50" s="254">
        <f t="shared" si="115"/>
        <v>0</v>
      </c>
      <c r="DV50" s="254">
        <f t="shared" si="116"/>
        <v>0</v>
      </c>
      <c r="DZ50" s="69" t="s">
        <v>311</v>
      </c>
    </row>
    <row r="51" spans="1:130" ht="24" customHeight="1">
      <c r="A51" s="11" t="str">
        <f ca="1">IF(AG51&lt;&gt;"OK","",CONCATENATE(TEXT('Front Page'!$F$33,"000"),TEXT('Front Page'!$F$31,"000"),"-",LEFT('Front Page'!$R$53,5),"-",LEFT(D51,1),AJ51, "-",TEXT(B51,"000")))</f>
        <v/>
      </c>
      <c r="B51" s="12" t="str">
        <f>IFERROR(IF(E51="","",MAX(B$17:B50)+1),"")</f>
        <v/>
      </c>
      <c r="C51" s="13"/>
      <c r="D51" s="29" t="str">
        <f t="shared" si="72"/>
        <v>None</v>
      </c>
      <c r="E51" s="29" t="str">
        <f t="shared" si="17"/>
        <v/>
      </c>
      <c r="F51" s="29" t="str">
        <f t="shared" si="18"/>
        <v/>
      </c>
      <c r="G51" s="363"/>
      <c r="H51" s="364"/>
      <c r="I51" s="325" t="str">
        <f t="shared" si="73"/>
        <v>No</v>
      </c>
      <c r="J51" s="314">
        <v>0</v>
      </c>
      <c r="K51" s="312">
        <v>0</v>
      </c>
      <c r="L51" s="312">
        <v>0</v>
      </c>
      <c r="M51" s="312">
        <v>0</v>
      </c>
      <c r="N51" s="312">
        <v>0</v>
      </c>
      <c r="O51" s="312">
        <v>0</v>
      </c>
      <c r="P51" s="312">
        <v>0</v>
      </c>
      <c r="Q51" s="312">
        <v>0</v>
      </c>
      <c r="R51" s="312">
        <v>0</v>
      </c>
      <c r="S51" s="312">
        <v>0</v>
      </c>
      <c r="T51" s="312">
        <v>0</v>
      </c>
      <c r="U51" s="312">
        <v>0</v>
      </c>
      <c r="V51" s="313">
        <v>1</v>
      </c>
      <c r="W51" s="313">
        <v>1</v>
      </c>
      <c r="X51" s="312">
        <v>0</v>
      </c>
      <c r="Y51" s="312">
        <v>0</v>
      </c>
      <c r="Z51" s="312">
        <v>0</v>
      </c>
      <c r="AA51" s="14">
        <v>0</v>
      </c>
      <c r="AB51" s="317"/>
      <c r="AC51" s="15" t="str">
        <f t="shared" si="74"/>
        <v/>
      </c>
      <c r="AD51" s="15" t="str">
        <f t="shared" si="75"/>
        <v/>
      </c>
      <c r="AE51" s="16" t="str">
        <f t="shared" si="76"/>
        <v>0 - 0</v>
      </c>
      <c r="AF51" s="20" t="str">
        <f t="shared" si="77"/>
        <v>Not an offer</v>
      </c>
      <c r="AG51" s="276" t="str">
        <f t="shared" si="23"/>
        <v>Not an Offer</v>
      </c>
      <c r="AH51" s="150"/>
      <c r="AI51" s="254">
        <v>35</v>
      </c>
      <c r="AJ51" s="149" t="str">
        <f t="shared" si="24"/>
        <v>00-IRA</v>
      </c>
      <c r="AK51" s="254" t="b">
        <f t="shared" si="11"/>
        <v>0</v>
      </c>
      <c r="AL51" s="254">
        <f t="shared" si="12"/>
        <v>0</v>
      </c>
      <c r="AM51" s="254">
        <f t="shared" si="25"/>
        <v>0</v>
      </c>
      <c r="AN51" s="288">
        <f t="shared" si="78"/>
        <v>0</v>
      </c>
      <c r="AO51" s="288">
        <f>IF(AND($BU51=$BV51,BU51=AO$13),$J51&amp;$K51&amp;$L51&amp;$M51&amp;$N51&amp;$O51&amp;$P51&amp;$Q51&amp;$R51&amp;$S51&amp;$T51&amp;$U51,IFERROR(MATCH($AN51,AO$17:AO50,0),-1000))</f>
        <v>1</v>
      </c>
      <c r="AP51" s="288">
        <f>IF(AND($BU51=$BV51,BV51=AP$13),$J51&amp;$K51&amp;$L51&amp;$M51&amp;$N51&amp;$O51&amp;$P51&amp;$Q51&amp;$R51&amp;$S51&amp;$T51&amp;$U51,IFERROR(MATCH($AN51,AP$17:AP50,0),-1000))</f>
        <v>1</v>
      </c>
      <c r="AQ51" s="288">
        <f>IF(AND($BU51=$BV51,BW51=AQ$13),$J51&amp;$K51&amp;$L51&amp;$M51&amp;$N51&amp;$O51&amp;$P51&amp;$Q51&amp;$R51&amp;$S51&amp;$T51&amp;$U51,IFERROR(MATCH($AN51,AQ$17:AQ50,0),-1000))</f>
        <v>1</v>
      </c>
      <c r="AR51" s="288">
        <f>IF(AND($BU51=$BV51,BX51=AR$13),$J51&amp;$K51&amp;$L51&amp;$M51&amp;$N51&amp;$O51&amp;$P51&amp;$Q51&amp;$R51&amp;$S51&amp;$T51&amp;$U51,IFERROR(MATCH($AN51,AR$17:AR50,0),-1000))</f>
        <v>1</v>
      </c>
      <c r="AS51" s="254">
        <f t="shared" si="71"/>
        <v>0</v>
      </c>
      <c r="AT51" s="261" t="str">
        <f t="shared" si="79"/>
        <v/>
      </c>
      <c r="AU51" s="254" t="str">
        <f t="shared" si="117"/>
        <v/>
      </c>
      <c r="AV51" s="254" t="str">
        <f t="shared" si="117"/>
        <v/>
      </c>
      <c r="AW51" s="254" t="str">
        <f t="shared" si="117"/>
        <v/>
      </c>
      <c r="AX51" s="254" t="str">
        <f t="shared" si="117"/>
        <v/>
      </c>
      <c r="AY51" s="254" t="str">
        <f t="shared" si="117"/>
        <v/>
      </c>
      <c r="AZ51" s="254" t="str">
        <f t="shared" si="117"/>
        <v/>
      </c>
      <c r="BA51" s="254" t="str">
        <f t="shared" si="117"/>
        <v/>
      </c>
      <c r="BB51" s="254" t="str">
        <f t="shared" si="117"/>
        <v/>
      </c>
      <c r="BC51" s="254" t="str">
        <f t="shared" si="117"/>
        <v/>
      </c>
      <c r="BD51" s="254" t="str">
        <f t="shared" si="117"/>
        <v/>
      </c>
      <c r="BE51" s="262" t="str">
        <f t="shared" si="117"/>
        <v/>
      </c>
      <c r="BF51" s="263" t="str">
        <f t="shared" si="118"/>
        <v/>
      </c>
      <c r="BG51" s="254" t="str">
        <f t="shared" si="118"/>
        <v/>
      </c>
      <c r="BH51" s="254" t="str">
        <f t="shared" si="118"/>
        <v/>
      </c>
      <c r="BI51" s="254" t="str">
        <f t="shared" si="118"/>
        <v/>
      </c>
      <c r="BJ51" s="254" t="str">
        <f t="shared" si="118"/>
        <v/>
      </c>
      <c r="BK51" s="254" t="str">
        <f t="shared" si="118"/>
        <v/>
      </c>
      <c r="BL51" s="254" t="str">
        <f t="shared" si="118"/>
        <v/>
      </c>
      <c r="BM51" s="254" t="str">
        <f t="shared" si="118"/>
        <v/>
      </c>
      <c r="BN51" s="254" t="str">
        <f t="shared" si="118"/>
        <v/>
      </c>
      <c r="BO51" s="254" t="str">
        <f t="shared" si="118"/>
        <v/>
      </c>
      <c r="BP51" s="254" t="str">
        <f t="shared" si="118"/>
        <v/>
      </c>
      <c r="BQ51" s="264" t="str">
        <f t="shared" si="80"/>
        <v/>
      </c>
      <c r="BR51" s="261" t="str">
        <f t="shared" si="30"/>
        <v/>
      </c>
      <c r="BS51" s="254" t="str">
        <f t="shared" si="31"/>
        <v/>
      </c>
      <c r="BT51" s="254" t="str">
        <f t="shared" si="31"/>
        <v/>
      </c>
      <c r="BU51" s="265" t="str">
        <f t="shared" si="31"/>
        <v/>
      </c>
      <c r="BV51" s="263" t="str">
        <f t="shared" si="32"/>
        <v/>
      </c>
      <c r="BW51" s="254" t="str">
        <f t="shared" si="32"/>
        <v/>
      </c>
      <c r="BX51" s="254" t="str">
        <f t="shared" si="32"/>
        <v/>
      </c>
      <c r="BY51" s="264" t="str">
        <f t="shared" si="33"/>
        <v/>
      </c>
      <c r="BZ51" s="254" t="str">
        <f t="shared" si="34"/>
        <v/>
      </c>
      <c r="CA51" s="254">
        <f t="shared" si="119"/>
        <v>0</v>
      </c>
      <c r="CB51" s="254">
        <f t="shared" si="119"/>
        <v>0</v>
      </c>
      <c r="CC51" s="254">
        <f t="shared" si="119"/>
        <v>0</v>
      </c>
      <c r="CD51" s="254">
        <f t="shared" si="119"/>
        <v>0</v>
      </c>
      <c r="CE51" s="254">
        <f t="shared" si="119"/>
        <v>0</v>
      </c>
      <c r="CF51" s="254">
        <f t="shared" si="119"/>
        <v>0</v>
      </c>
      <c r="CG51" s="254">
        <f t="shared" si="119"/>
        <v>0</v>
      </c>
      <c r="CH51" s="254">
        <f t="shared" si="119"/>
        <v>0</v>
      </c>
      <c r="CI51" s="254">
        <f t="shared" si="119"/>
        <v>0</v>
      </c>
      <c r="CJ51" s="254">
        <f t="shared" si="119"/>
        <v>0</v>
      </c>
      <c r="CK51" s="254">
        <f t="shared" si="119"/>
        <v>0</v>
      </c>
      <c r="CL51" s="254">
        <f t="shared" si="119"/>
        <v>0</v>
      </c>
      <c r="CM51" s="254">
        <f t="shared" si="81"/>
        <v>0</v>
      </c>
      <c r="CN51" s="254">
        <f t="shared" si="82"/>
        <v>0</v>
      </c>
      <c r="CO51" s="254">
        <f t="shared" si="83"/>
        <v>0</v>
      </c>
      <c r="CP51" s="254">
        <f t="shared" si="84"/>
        <v>0</v>
      </c>
      <c r="CQ51" s="254">
        <f t="shared" si="85"/>
        <v>0</v>
      </c>
      <c r="CR51" s="254">
        <f t="shared" si="86"/>
        <v>0</v>
      </c>
      <c r="CS51" s="254">
        <f t="shared" si="87"/>
        <v>0</v>
      </c>
      <c r="CT51" s="254">
        <f t="shared" si="88"/>
        <v>0</v>
      </c>
      <c r="CU51" s="254">
        <f t="shared" si="89"/>
        <v>0</v>
      </c>
      <c r="CV51" s="254">
        <f t="shared" si="90"/>
        <v>0</v>
      </c>
      <c r="CW51" s="254">
        <f t="shared" si="91"/>
        <v>0</v>
      </c>
      <c r="CX51" s="254">
        <f t="shared" si="92"/>
        <v>0</v>
      </c>
      <c r="CY51" s="254">
        <f t="shared" si="93"/>
        <v>0</v>
      </c>
      <c r="CZ51" s="254">
        <f t="shared" si="94"/>
        <v>0</v>
      </c>
      <c r="DA51" s="254">
        <f t="shared" si="95"/>
        <v>0</v>
      </c>
      <c r="DB51" s="254">
        <f t="shared" si="96"/>
        <v>0</v>
      </c>
      <c r="DC51" s="254">
        <f t="shared" si="97"/>
        <v>0</v>
      </c>
      <c r="DD51" s="254">
        <f t="shared" si="98"/>
        <v>0</v>
      </c>
      <c r="DE51" s="254">
        <f t="shared" si="99"/>
        <v>0</v>
      </c>
      <c r="DF51" s="254">
        <f t="shared" si="100"/>
        <v>0</v>
      </c>
      <c r="DG51" s="254">
        <f t="shared" si="101"/>
        <v>0</v>
      </c>
      <c r="DH51" s="254">
        <f t="shared" si="102"/>
        <v>0</v>
      </c>
      <c r="DI51" s="254">
        <f t="shared" si="103"/>
        <v>0</v>
      </c>
      <c r="DJ51" s="254">
        <f t="shared" si="104"/>
        <v>0</v>
      </c>
      <c r="DK51" s="254">
        <f t="shared" si="105"/>
        <v>0</v>
      </c>
      <c r="DL51" s="254">
        <f t="shared" si="106"/>
        <v>0</v>
      </c>
      <c r="DM51" s="254">
        <f t="shared" si="107"/>
        <v>0</v>
      </c>
      <c r="DN51" s="254">
        <f t="shared" si="108"/>
        <v>0</v>
      </c>
      <c r="DO51" s="254">
        <f t="shared" si="109"/>
        <v>0</v>
      </c>
      <c r="DP51" s="254">
        <f t="shared" si="110"/>
        <v>0</v>
      </c>
      <c r="DQ51" s="254">
        <f t="shared" si="111"/>
        <v>0</v>
      </c>
      <c r="DR51" s="254">
        <f t="shared" si="112"/>
        <v>0</v>
      </c>
      <c r="DS51" s="254">
        <f t="shared" si="113"/>
        <v>0</v>
      </c>
      <c r="DT51" s="254">
        <f t="shared" si="114"/>
        <v>0</v>
      </c>
      <c r="DU51" s="254">
        <f t="shared" si="115"/>
        <v>0</v>
      </c>
      <c r="DV51" s="254">
        <f t="shared" si="116"/>
        <v>0</v>
      </c>
      <c r="DZ51" s="69" t="s">
        <v>312</v>
      </c>
    </row>
    <row r="52" spans="1:130" ht="24" customHeight="1">
      <c r="A52" s="11" t="str">
        <f ca="1">IF(AG52&lt;&gt;"OK","",CONCATENATE(TEXT('Front Page'!$F$33,"000"),TEXT('Front Page'!$F$31,"000"),"-",LEFT('Front Page'!$R$53,5),"-",LEFT(D52,1),AJ52, "-",TEXT(B52,"000")))</f>
        <v/>
      </c>
      <c r="B52" s="12" t="str">
        <f>IFERROR(IF(E52="","",MAX(B$17:B51)+1),"")</f>
        <v/>
      </c>
      <c r="C52" s="13"/>
      <c r="D52" s="29" t="str">
        <f t="shared" si="72"/>
        <v>None</v>
      </c>
      <c r="E52" s="29" t="str">
        <f t="shared" si="17"/>
        <v/>
      </c>
      <c r="F52" s="29" t="str">
        <f t="shared" si="18"/>
        <v/>
      </c>
      <c r="G52" s="363"/>
      <c r="H52" s="364"/>
      <c r="I52" s="325" t="str">
        <f t="shared" si="73"/>
        <v>No</v>
      </c>
      <c r="J52" s="314">
        <v>0</v>
      </c>
      <c r="K52" s="312">
        <v>0</v>
      </c>
      <c r="L52" s="312">
        <v>0</v>
      </c>
      <c r="M52" s="312">
        <v>0</v>
      </c>
      <c r="N52" s="312">
        <v>0</v>
      </c>
      <c r="O52" s="312">
        <v>0</v>
      </c>
      <c r="P52" s="312">
        <v>0</v>
      </c>
      <c r="Q52" s="312">
        <v>0</v>
      </c>
      <c r="R52" s="312">
        <v>0</v>
      </c>
      <c r="S52" s="312">
        <v>0</v>
      </c>
      <c r="T52" s="312">
        <v>0</v>
      </c>
      <c r="U52" s="312">
        <v>0</v>
      </c>
      <c r="V52" s="313">
        <v>1</v>
      </c>
      <c r="W52" s="313">
        <v>1</v>
      </c>
      <c r="X52" s="312">
        <v>0</v>
      </c>
      <c r="Y52" s="312">
        <v>0</v>
      </c>
      <c r="Z52" s="312">
        <v>0</v>
      </c>
      <c r="AA52" s="14">
        <v>0</v>
      </c>
      <c r="AB52" s="317"/>
      <c r="AC52" s="15" t="str">
        <f t="shared" si="74"/>
        <v/>
      </c>
      <c r="AD52" s="15" t="str">
        <f t="shared" si="75"/>
        <v/>
      </c>
      <c r="AE52" s="16" t="str">
        <f t="shared" si="76"/>
        <v>0 - 0</v>
      </c>
      <c r="AF52" s="20" t="str">
        <f t="shared" si="77"/>
        <v>Not an offer</v>
      </c>
      <c r="AG52" s="276" t="str">
        <f t="shared" si="23"/>
        <v>Not an Offer</v>
      </c>
      <c r="AH52" s="150"/>
      <c r="AI52" s="254">
        <v>36</v>
      </c>
      <c r="AJ52" s="149" t="str">
        <f t="shared" si="24"/>
        <v>00-IRA</v>
      </c>
      <c r="AK52" s="254" t="b">
        <f t="shared" si="11"/>
        <v>0</v>
      </c>
      <c r="AL52" s="254">
        <f t="shared" si="12"/>
        <v>0</v>
      </c>
      <c r="AM52" s="254">
        <f t="shared" si="25"/>
        <v>0</v>
      </c>
      <c r="AN52" s="288">
        <f t="shared" si="78"/>
        <v>0</v>
      </c>
      <c r="AO52" s="288">
        <f>IF(AND($BU52=$BV52,BU52=AO$13),$J52&amp;$K52&amp;$L52&amp;$M52&amp;$N52&amp;$O52&amp;$P52&amp;$Q52&amp;$R52&amp;$S52&amp;$T52&amp;$U52,IFERROR(MATCH($AN52,AO$17:AO51,0),-1000))</f>
        <v>1</v>
      </c>
      <c r="AP52" s="288">
        <f>IF(AND($BU52=$BV52,BV52=AP$13),$J52&amp;$K52&amp;$L52&amp;$M52&amp;$N52&amp;$O52&amp;$P52&amp;$Q52&amp;$R52&amp;$S52&amp;$T52&amp;$U52,IFERROR(MATCH($AN52,AP$17:AP51,0),-1000))</f>
        <v>1</v>
      </c>
      <c r="AQ52" s="288">
        <f>IF(AND($BU52=$BV52,BW52=AQ$13),$J52&amp;$K52&amp;$L52&amp;$M52&amp;$N52&amp;$O52&amp;$P52&amp;$Q52&amp;$R52&amp;$S52&amp;$T52&amp;$U52,IFERROR(MATCH($AN52,AQ$17:AQ51,0),-1000))</f>
        <v>1</v>
      </c>
      <c r="AR52" s="288">
        <f>IF(AND($BU52=$BV52,BX52=AR$13),$J52&amp;$K52&amp;$L52&amp;$M52&amp;$N52&amp;$O52&amp;$P52&amp;$Q52&amp;$R52&amp;$S52&amp;$T52&amp;$U52,IFERROR(MATCH($AN52,AR$17:AR51,0),-1000))</f>
        <v>1</v>
      </c>
      <c r="AS52" s="254">
        <f t="shared" si="71"/>
        <v>0</v>
      </c>
      <c r="AT52" s="261" t="str">
        <f t="shared" si="79"/>
        <v/>
      </c>
      <c r="AU52" s="254" t="str">
        <f t="shared" si="117"/>
        <v/>
      </c>
      <c r="AV52" s="254" t="str">
        <f t="shared" si="117"/>
        <v/>
      </c>
      <c r="AW52" s="254" t="str">
        <f t="shared" si="117"/>
        <v/>
      </c>
      <c r="AX52" s="254" t="str">
        <f t="shared" si="117"/>
        <v/>
      </c>
      <c r="AY52" s="254" t="str">
        <f t="shared" si="117"/>
        <v/>
      </c>
      <c r="AZ52" s="254" t="str">
        <f t="shared" si="117"/>
        <v/>
      </c>
      <c r="BA52" s="254" t="str">
        <f t="shared" si="117"/>
        <v/>
      </c>
      <c r="BB52" s="254" t="str">
        <f t="shared" si="117"/>
        <v/>
      </c>
      <c r="BC52" s="254" t="str">
        <f t="shared" si="117"/>
        <v/>
      </c>
      <c r="BD52" s="254" t="str">
        <f t="shared" si="117"/>
        <v/>
      </c>
      <c r="BE52" s="262" t="str">
        <f t="shared" si="117"/>
        <v/>
      </c>
      <c r="BF52" s="263" t="str">
        <f t="shared" si="118"/>
        <v/>
      </c>
      <c r="BG52" s="254" t="str">
        <f t="shared" si="118"/>
        <v/>
      </c>
      <c r="BH52" s="254" t="str">
        <f t="shared" si="118"/>
        <v/>
      </c>
      <c r="BI52" s="254" t="str">
        <f t="shared" si="118"/>
        <v/>
      </c>
      <c r="BJ52" s="254" t="str">
        <f t="shared" si="118"/>
        <v/>
      </c>
      <c r="BK52" s="254" t="str">
        <f t="shared" si="118"/>
        <v/>
      </c>
      <c r="BL52" s="254" t="str">
        <f t="shared" si="118"/>
        <v/>
      </c>
      <c r="BM52" s="254" t="str">
        <f t="shared" si="118"/>
        <v/>
      </c>
      <c r="BN52" s="254" t="str">
        <f t="shared" si="118"/>
        <v/>
      </c>
      <c r="BO52" s="254" t="str">
        <f t="shared" si="118"/>
        <v/>
      </c>
      <c r="BP52" s="254" t="str">
        <f t="shared" si="118"/>
        <v/>
      </c>
      <c r="BQ52" s="264" t="str">
        <f t="shared" si="80"/>
        <v/>
      </c>
      <c r="BR52" s="261" t="str">
        <f t="shared" si="30"/>
        <v/>
      </c>
      <c r="BS52" s="254" t="str">
        <f t="shared" si="31"/>
        <v/>
      </c>
      <c r="BT52" s="254" t="str">
        <f t="shared" si="31"/>
        <v/>
      </c>
      <c r="BU52" s="265" t="str">
        <f t="shared" si="31"/>
        <v/>
      </c>
      <c r="BV52" s="263" t="str">
        <f t="shared" si="32"/>
        <v/>
      </c>
      <c r="BW52" s="254" t="str">
        <f t="shared" si="32"/>
        <v/>
      </c>
      <c r="BX52" s="254" t="str">
        <f t="shared" si="32"/>
        <v/>
      </c>
      <c r="BY52" s="264" t="str">
        <f t="shared" si="33"/>
        <v/>
      </c>
      <c r="BZ52" s="254" t="str">
        <f t="shared" si="34"/>
        <v/>
      </c>
      <c r="CA52" s="254">
        <f t="shared" si="119"/>
        <v>0</v>
      </c>
      <c r="CB52" s="254">
        <f t="shared" si="119"/>
        <v>0</v>
      </c>
      <c r="CC52" s="254">
        <f t="shared" si="119"/>
        <v>0</v>
      </c>
      <c r="CD52" s="254">
        <f t="shared" si="119"/>
        <v>0</v>
      </c>
      <c r="CE52" s="254">
        <f t="shared" si="119"/>
        <v>0</v>
      </c>
      <c r="CF52" s="254">
        <f t="shared" si="119"/>
        <v>0</v>
      </c>
      <c r="CG52" s="254">
        <f t="shared" si="119"/>
        <v>0</v>
      </c>
      <c r="CH52" s="254">
        <f t="shared" si="119"/>
        <v>0</v>
      </c>
      <c r="CI52" s="254">
        <f t="shared" si="119"/>
        <v>0</v>
      </c>
      <c r="CJ52" s="254">
        <f t="shared" si="119"/>
        <v>0</v>
      </c>
      <c r="CK52" s="254">
        <f t="shared" si="119"/>
        <v>0</v>
      </c>
      <c r="CL52" s="254">
        <f t="shared" si="119"/>
        <v>0</v>
      </c>
      <c r="CM52" s="254">
        <f t="shared" si="81"/>
        <v>0</v>
      </c>
      <c r="CN52" s="254">
        <f t="shared" si="82"/>
        <v>0</v>
      </c>
      <c r="CO52" s="254">
        <f t="shared" si="83"/>
        <v>0</v>
      </c>
      <c r="CP52" s="254">
        <f t="shared" si="84"/>
        <v>0</v>
      </c>
      <c r="CQ52" s="254">
        <f t="shared" si="85"/>
        <v>0</v>
      </c>
      <c r="CR52" s="254">
        <f t="shared" si="86"/>
        <v>0</v>
      </c>
      <c r="CS52" s="254">
        <f t="shared" si="87"/>
        <v>0</v>
      </c>
      <c r="CT52" s="254">
        <f t="shared" si="88"/>
        <v>0</v>
      </c>
      <c r="CU52" s="254">
        <f t="shared" si="89"/>
        <v>0</v>
      </c>
      <c r="CV52" s="254">
        <f t="shared" si="90"/>
        <v>0</v>
      </c>
      <c r="CW52" s="254">
        <f t="shared" si="91"/>
        <v>0</v>
      </c>
      <c r="CX52" s="254">
        <f t="shared" si="92"/>
        <v>0</v>
      </c>
      <c r="CY52" s="254">
        <f t="shared" si="93"/>
        <v>0</v>
      </c>
      <c r="CZ52" s="254">
        <f t="shared" si="94"/>
        <v>0</v>
      </c>
      <c r="DA52" s="254">
        <f t="shared" si="95"/>
        <v>0</v>
      </c>
      <c r="DB52" s="254">
        <f t="shared" si="96"/>
        <v>0</v>
      </c>
      <c r="DC52" s="254">
        <f t="shared" si="97"/>
        <v>0</v>
      </c>
      <c r="DD52" s="254">
        <f t="shared" si="98"/>
        <v>0</v>
      </c>
      <c r="DE52" s="254">
        <f t="shared" si="99"/>
        <v>0</v>
      </c>
      <c r="DF52" s="254">
        <f t="shared" si="100"/>
        <v>0</v>
      </c>
      <c r="DG52" s="254">
        <f t="shared" si="101"/>
        <v>0</v>
      </c>
      <c r="DH52" s="254">
        <f t="shared" si="102"/>
        <v>0</v>
      </c>
      <c r="DI52" s="254">
        <f t="shared" si="103"/>
        <v>0</v>
      </c>
      <c r="DJ52" s="254">
        <f t="shared" si="104"/>
        <v>0</v>
      </c>
      <c r="DK52" s="254">
        <f t="shared" si="105"/>
        <v>0</v>
      </c>
      <c r="DL52" s="254">
        <f t="shared" si="106"/>
        <v>0</v>
      </c>
      <c r="DM52" s="254">
        <f t="shared" si="107"/>
        <v>0</v>
      </c>
      <c r="DN52" s="254">
        <f t="shared" si="108"/>
        <v>0</v>
      </c>
      <c r="DO52" s="254">
        <f t="shared" si="109"/>
        <v>0</v>
      </c>
      <c r="DP52" s="254">
        <f t="shared" si="110"/>
        <v>0</v>
      </c>
      <c r="DQ52" s="254">
        <f t="shared" si="111"/>
        <v>0</v>
      </c>
      <c r="DR52" s="254">
        <f t="shared" si="112"/>
        <v>0</v>
      </c>
      <c r="DS52" s="254">
        <f t="shared" si="113"/>
        <v>0</v>
      </c>
      <c r="DT52" s="254">
        <f t="shared" si="114"/>
        <v>0</v>
      </c>
      <c r="DU52" s="254">
        <f t="shared" si="115"/>
        <v>0</v>
      </c>
      <c r="DV52" s="254">
        <f t="shared" si="116"/>
        <v>0</v>
      </c>
      <c r="DZ52" s="69" t="s">
        <v>313</v>
      </c>
    </row>
    <row r="53" spans="1:130" ht="24" customHeight="1">
      <c r="A53" s="11" t="str">
        <f ca="1">IF(AG53&lt;&gt;"OK","",CONCATENATE(TEXT('Front Page'!$F$33,"000"),TEXT('Front Page'!$F$31,"000"),"-",LEFT('Front Page'!$R$53,5),"-",LEFT(D53,1),AJ53, "-",TEXT(B53,"000")))</f>
        <v/>
      </c>
      <c r="B53" s="12" t="str">
        <f>IFERROR(IF(E53="","",MAX(B$17:B52)+1),"")</f>
        <v/>
      </c>
      <c r="C53" s="13"/>
      <c r="D53" s="29" t="str">
        <f t="shared" si="72"/>
        <v>None</v>
      </c>
      <c r="E53" s="29" t="str">
        <f t="shared" si="17"/>
        <v/>
      </c>
      <c r="F53" s="29" t="str">
        <f t="shared" si="18"/>
        <v/>
      </c>
      <c r="G53" s="363"/>
      <c r="H53" s="364"/>
      <c r="I53" s="325" t="str">
        <f t="shared" si="73"/>
        <v>No</v>
      </c>
      <c r="J53" s="314">
        <v>0</v>
      </c>
      <c r="K53" s="312">
        <v>0</v>
      </c>
      <c r="L53" s="312">
        <v>0</v>
      </c>
      <c r="M53" s="312">
        <v>0</v>
      </c>
      <c r="N53" s="312">
        <v>0</v>
      </c>
      <c r="O53" s="312">
        <v>0</v>
      </c>
      <c r="P53" s="312">
        <v>0</v>
      </c>
      <c r="Q53" s="312">
        <v>0</v>
      </c>
      <c r="R53" s="312">
        <v>0</v>
      </c>
      <c r="S53" s="312">
        <v>0</v>
      </c>
      <c r="T53" s="312">
        <v>0</v>
      </c>
      <c r="U53" s="312">
        <v>0</v>
      </c>
      <c r="V53" s="313">
        <v>1</v>
      </c>
      <c r="W53" s="313">
        <v>1</v>
      </c>
      <c r="X53" s="312">
        <v>0</v>
      </c>
      <c r="Y53" s="312">
        <v>0</v>
      </c>
      <c r="Z53" s="312">
        <v>0</v>
      </c>
      <c r="AA53" s="14">
        <v>0</v>
      </c>
      <c r="AB53" s="317"/>
      <c r="AC53" s="15" t="str">
        <f t="shared" si="74"/>
        <v/>
      </c>
      <c r="AD53" s="15" t="str">
        <f t="shared" si="75"/>
        <v/>
      </c>
      <c r="AE53" s="16" t="str">
        <f t="shared" si="76"/>
        <v>0 - 0</v>
      </c>
      <c r="AF53" s="20" t="str">
        <f t="shared" si="77"/>
        <v>Not an offer</v>
      </c>
      <c r="AG53" s="276" t="str">
        <f t="shared" si="23"/>
        <v>Not an Offer</v>
      </c>
      <c r="AH53" s="150"/>
      <c r="AI53" s="254">
        <v>37</v>
      </c>
      <c r="AJ53" s="149" t="str">
        <f t="shared" si="24"/>
        <v>00-IRA</v>
      </c>
      <c r="AK53" s="254" t="b">
        <f t="shared" si="11"/>
        <v>0</v>
      </c>
      <c r="AL53" s="254">
        <f t="shared" si="12"/>
        <v>0</v>
      </c>
      <c r="AM53" s="254">
        <f t="shared" si="25"/>
        <v>0</v>
      </c>
      <c r="AN53" s="288">
        <f t="shared" si="78"/>
        <v>0</v>
      </c>
      <c r="AO53" s="288">
        <f>IF(AND($BU53=$BV53,BU53=AO$13),$J53&amp;$K53&amp;$L53&amp;$M53&amp;$N53&amp;$O53&amp;$P53&amp;$Q53&amp;$R53&amp;$S53&amp;$T53&amp;$U53,IFERROR(MATCH($AN53,AO$17:AO52,0),-1000))</f>
        <v>1</v>
      </c>
      <c r="AP53" s="288">
        <f>IF(AND($BU53=$BV53,BV53=AP$13),$J53&amp;$K53&amp;$L53&amp;$M53&amp;$N53&amp;$O53&amp;$P53&amp;$Q53&amp;$R53&amp;$S53&amp;$T53&amp;$U53,IFERROR(MATCH($AN53,AP$17:AP52,0),-1000))</f>
        <v>1</v>
      </c>
      <c r="AQ53" s="288">
        <f>IF(AND($BU53=$BV53,BW53=AQ$13),$J53&amp;$K53&amp;$L53&amp;$M53&amp;$N53&amp;$O53&amp;$P53&amp;$Q53&amp;$R53&amp;$S53&amp;$T53&amp;$U53,IFERROR(MATCH($AN53,AQ$17:AQ52,0),-1000))</f>
        <v>1</v>
      </c>
      <c r="AR53" s="288">
        <f>IF(AND($BU53=$BV53,BX53=AR$13),$J53&amp;$K53&amp;$L53&amp;$M53&amp;$N53&amp;$O53&amp;$P53&amp;$Q53&amp;$R53&amp;$S53&amp;$T53&amp;$U53,IFERROR(MATCH($AN53,AR$17:AR52,0),-1000))</f>
        <v>1</v>
      </c>
      <c r="AS53" s="254">
        <f t="shared" si="71"/>
        <v>0</v>
      </c>
      <c r="AT53" s="261" t="str">
        <f t="shared" si="79"/>
        <v/>
      </c>
      <c r="AU53" s="254" t="str">
        <f t="shared" si="117"/>
        <v/>
      </c>
      <c r="AV53" s="254" t="str">
        <f t="shared" si="117"/>
        <v/>
      </c>
      <c r="AW53" s="254" t="str">
        <f t="shared" si="117"/>
        <v/>
      </c>
      <c r="AX53" s="254" t="str">
        <f t="shared" si="117"/>
        <v/>
      </c>
      <c r="AY53" s="254" t="str">
        <f t="shared" si="117"/>
        <v/>
      </c>
      <c r="AZ53" s="254" t="str">
        <f t="shared" si="117"/>
        <v/>
      </c>
      <c r="BA53" s="254" t="str">
        <f t="shared" si="117"/>
        <v/>
      </c>
      <c r="BB53" s="254" t="str">
        <f t="shared" si="117"/>
        <v/>
      </c>
      <c r="BC53" s="254" t="str">
        <f t="shared" si="117"/>
        <v/>
      </c>
      <c r="BD53" s="254" t="str">
        <f t="shared" si="117"/>
        <v/>
      </c>
      <c r="BE53" s="262" t="str">
        <f t="shared" si="117"/>
        <v/>
      </c>
      <c r="BF53" s="263" t="str">
        <f t="shared" si="118"/>
        <v/>
      </c>
      <c r="BG53" s="254" t="str">
        <f t="shared" si="118"/>
        <v/>
      </c>
      <c r="BH53" s="254" t="str">
        <f t="shared" si="118"/>
        <v/>
      </c>
      <c r="BI53" s="254" t="str">
        <f t="shared" si="118"/>
        <v/>
      </c>
      <c r="BJ53" s="254" t="str">
        <f t="shared" si="118"/>
        <v/>
      </c>
      <c r="BK53" s="254" t="str">
        <f t="shared" si="118"/>
        <v/>
      </c>
      <c r="BL53" s="254" t="str">
        <f t="shared" si="118"/>
        <v/>
      </c>
      <c r="BM53" s="254" t="str">
        <f t="shared" si="118"/>
        <v/>
      </c>
      <c r="BN53" s="254" t="str">
        <f t="shared" si="118"/>
        <v/>
      </c>
      <c r="BO53" s="254" t="str">
        <f t="shared" si="118"/>
        <v/>
      </c>
      <c r="BP53" s="254" t="str">
        <f t="shared" si="118"/>
        <v/>
      </c>
      <c r="BQ53" s="264" t="str">
        <f t="shared" si="80"/>
        <v/>
      </c>
      <c r="BR53" s="261" t="str">
        <f t="shared" si="30"/>
        <v/>
      </c>
      <c r="BS53" s="254" t="str">
        <f t="shared" si="31"/>
        <v/>
      </c>
      <c r="BT53" s="254" t="str">
        <f t="shared" si="31"/>
        <v/>
      </c>
      <c r="BU53" s="265" t="str">
        <f t="shared" si="31"/>
        <v/>
      </c>
      <c r="BV53" s="263" t="str">
        <f t="shared" si="32"/>
        <v/>
      </c>
      <c r="BW53" s="254" t="str">
        <f t="shared" si="32"/>
        <v/>
      </c>
      <c r="BX53" s="254" t="str">
        <f t="shared" si="32"/>
        <v/>
      </c>
      <c r="BY53" s="264" t="str">
        <f t="shared" si="33"/>
        <v/>
      </c>
      <c r="BZ53" s="254" t="str">
        <f t="shared" si="34"/>
        <v/>
      </c>
      <c r="CA53" s="254">
        <f t="shared" si="119"/>
        <v>0</v>
      </c>
      <c r="CB53" s="254">
        <f t="shared" si="119"/>
        <v>0</v>
      </c>
      <c r="CC53" s="254">
        <f t="shared" si="119"/>
        <v>0</v>
      </c>
      <c r="CD53" s="254">
        <f t="shared" si="119"/>
        <v>0</v>
      </c>
      <c r="CE53" s="254">
        <f t="shared" si="119"/>
        <v>0</v>
      </c>
      <c r="CF53" s="254">
        <f t="shared" si="119"/>
        <v>0</v>
      </c>
      <c r="CG53" s="254">
        <f t="shared" si="119"/>
        <v>0</v>
      </c>
      <c r="CH53" s="254">
        <f t="shared" si="119"/>
        <v>0</v>
      </c>
      <c r="CI53" s="254">
        <f t="shared" si="119"/>
        <v>0</v>
      </c>
      <c r="CJ53" s="254">
        <f t="shared" si="119"/>
        <v>0</v>
      </c>
      <c r="CK53" s="254">
        <f t="shared" si="119"/>
        <v>0</v>
      </c>
      <c r="CL53" s="254">
        <f t="shared" si="119"/>
        <v>0</v>
      </c>
      <c r="CM53" s="254">
        <f t="shared" si="81"/>
        <v>0</v>
      </c>
      <c r="CN53" s="254">
        <f t="shared" si="82"/>
        <v>0</v>
      </c>
      <c r="CO53" s="254">
        <f t="shared" si="83"/>
        <v>0</v>
      </c>
      <c r="CP53" s="254">
        <f t="shared" si="84"/>
        <v>0</v>
      </c>
      <c r="CQ53" s="254">
        <f t="shared" si="85"/>
        <v>0</v>
      </c>
      <c r="CR53" s="254">
        <f t="shared" si="86"/>
        <v>0</v>
      </c>
      <c r="CS53" s="254">
        <f t="shared" si="87"/>
        <v>0</v>
      </c>
      <c r="CT53" s="254">
        <f t="shared" si="88"/>
        <v>0</v>
      </c>
      <c r="CU53" s="254">
        <f t="shared" si="89"/>
        <v>0</v>
      </c>
      <c r="CV53" s="254">
        <f t="shared" si="90"/>
        <v>0</v>
      </c>
      <c r="CW53" s="254">
        <f t="shared" si="91"/>
        <v>0</v>
      </c>
      <c r="CX53" s="254">
        <f t="shared" si="92"/>
        <v>0</v>
      </c>
      <c r="CY53" s="254">
        <f t="shared" si="93"/>
        <v>0</v>
      </c>
      <c r="CZ53" s="254">
        <f t="shared" si="94"/>
        <v>0</v>
      </c>
      <c r="DA53" s="254">
        <f t="shared" si="95"/>
        <v>0</v>
      </c>
      <c r="DB53" s="254">
        <f t="shared" si="96"/>
        <v>0</v>
      </c>
      <c r="DC53" s="254">
        <f t="shared" si="97"/>
        <v>0</v>
      </c>
      <c r="DD53" s="254">
        <f t="shared" si="98"/>
        <v>0</v>
      </c>
      <c r="DE53" s="254">
        <f t="shared" si="99"/>
        <v>0</v>
      </c>
      <c r="DF53" s="254">
        <f t="shared" si="100"/>
        <v>0</v>
      </c>
      <c r="DG53" s="254">
        <f t="shared" si="101"/>
        <v>0</v>
      </c>
      <c r="DH53" s="254">
        <f t="shared" si="102"/>
        <v>0</v>
      </c>
      <c r="DI53" s="254">
        <f t="shared" si="103"/>
        <v>0</v>
      </c>
      <c r="DJ53" s="254">
        <f t="shared" si="104"/>
        <v>0</v>
      </c>
      <c r="DK53" s="254">
        <f t="shared" si="105"/>
        <v>0</v>
      </c>
      <c r="DL53" s="254">
        <f t="shared" si="106"/>
        <v>0</v>
      </c>
      <c r="DM53" s="254">
        <f t="shared" si="107"/>
        <v>0</v>
      </c>
      <c r="DN53" s="254">
        <f t="shared" si="108"/>
        <v>0</v>
      </c>
      <c r="DO53" s="254">
        <f t="shared" si="109"/>
        <v>0</v>
      </c>
      <c r="DP53" s="254">
        <f t="shared" si="110"/>
        <v>0</v>
      </c>
      <c r="DQ53" s="254">
        <f t="shared" si="111"/>
        <v>0</v>
      </c>
      <c r="DR53" s="254">
        <f t="shared" si="112"/>
        <v>0</v>
      </c>
      <c r="DS53" s="254">
        <f t="shared" si="113"/>
        <v>0</v>
      </c>
      <c r="DT53" s="254">
        <f t="shared" si="114"/>
        <v>0</v>
      </c>
      <c r="DU53" s="254">
        <f t="shared" si="115"/>
        <v>0</v>
      </c>
      <c r="DV53" s="254">
        <f t="shared" si="116"/>
        <v>0</v>
      </c>
      <c r="DZ53" s="69" t="s">
        <v>314</v>
      </c>
    </row>
    <row r="54" spans="1:130" ht="24" customHeight="1">
      <c r="A54" s="11" t="str">
        <f ca="1">IF(AG54&lt;&gt;"OK","",CONCATENATE(TEXT('Front Page'!$F$33,"000"),TEXT('Front Page'!$F$31,"000"),"-",LEFT('Front Page'!$R$53,5),"-",LEFT(D54,1),AJ54, "-",TEXT(B54,"000")))</f>
        <v/>
      </c>
      <c r="B54" s="12" t="str">
        <f>IFERROR(IF(E54="","",MAX(B$17:B53)+1),"")</f>
        <v/>
      </c>
      <c r="C54" s="13"/>
      <c r="D54" s="29" t="str">
        <f t="shared" si="72"/>
        <v>None</v>
      </c>
      <c r="E54" s="29" t="str">
        <f t="shared" si="17"/>
        <v/>
      </c>
      <c r="F54" s="29" t="str">
        <f t="shared" si="18"/>
        <v/>
      </c>
      <c r="G54" s="363"/>
      <c r="H54" s="364"/>
      <c r="I54" s="325" t="str">
        <f t="shared" si="73"/>
        <v>No</v>
      </c>
      <c r="J54" s="314">
        <v>0</v>
      </c>
      <c r="K54" s="312">
        <v>0</v>
      </c>
      <c r="L54" s="312">
        <v>0</v>
      </c>
      <c r="M54" s="312">
        <v>0</v>
      </c>
      <c r="N54" s="312">
        <v>0</v>
      </c>
      <c r="O54" s="312">
        <v>0</v>
      </c>
      <c r="P54" s="312">
        <v>0</v>
      </c>
      <c r="Q54" s="312">
        <v>0</v>
      </c>
      <c r="R54" s="312">
        <v>0</v>
      </c>
      <c r="S54" s="312">
        <v>0</v>
      </c>
      <c r="T54" s="312">
        <v>0</v>
      </c>
      <c r="U54" s="312">
        <v>0</v>
      </c>
      <c r="V54" s="313">
        <v>1</v>
      </c>
      <c r="W54" s="313">
        <v>1</v>
      </c>
      <c r="X54" s="312">
        <v>0</v>
      </c>
      <c r="Y54" s="312">
        <v>0</v>
      </c>
      <c r="Z54" s="312">
        <v>0</v>
      </c>
      <c r="AA54" s="14">
        <v>0</v>
      </c>
      <c r="AB54" s="317"/>
      <c r="AC54" s="15" t="str">
        <f t="shared" si="74"/>
        <v/>
      </c>
      <c r="AD54" s="15" t="str">
        <f t="shared" si="75"/>
        <v/>
      </c>
      <c r="AE54" s="16" t="str">
        <f t="shared" si="76"/>
        <v>0 - 0</v>
      </c>
      <c r="AF54" s="20" t="str">
        <f t="shared" si="77"/>
        <v>Not an offer</v>
      </c>
      <c r="AG54" s="276" t="str">
        <f t="shared" si="23"/>
        <v>Not an Offer</v>
      </c>
      <c r="AH54" s="150"/>
      <c r="AI54" s="254">
        <v>38</v>
      </c>
      <c r="AJ54" s="149" t="str">
        <f t="shared" si="24"/>
        <v>00-IRA</v>
      </c>
      <c r="AK54" s="254" t="b">
        <f t="shared" si="11"/>
        <v>0</v>
      </c>
      <c r="AL54" s="254">
        <f t="shared" si="12"/>
        <v>0</v>
      </c>
      <c r="AM54" s="254">
        <f t="shared" si="25"/>
        <v>0</v>
      </c>
      <c r="AN54" s="288">
        <f t="shared" si="78"/>
        <v>0</v>
      </c>
      <c r="AO54" s="288">
        <f>IF(AND($BU54=$BV54,BU54=AO$13),$J54&amp;$K54&amp;$L54&amp;$M54&amp;$N54&amp;$O54&amp;$P54&amp;$Q54&amp;$R54&amp;$S54&amp;$T54&amp;$U54,IFERROR(MATCH($AN54,AO$17:AO53,0),-1000))</f>
        <v>1</v>
      </c>
      <c r="AP54" s="288">
        <f>IF(AND($BU54=$BV54,BV54=AP$13),$J54&amp;$K54&amp;$L54&amp;$M54&amp;$N54&amp;$O54&amp;$P54&amp;$Q54&amp;$R54&amp;$S54&amp;$T54&amp;$U54,IFERROR(MATCH($AN54,AP$17:AP53,0),-1000))</f>
        <v>1</v>
      </c>
      <c r="AQ54" s="288">
        <f>IF(AND($BU54=$BV54,BW54=AQ$13),$J54&amp;$K54&amp;$L54&amp;$M54&amp;$N54&amp;$O54&amp;$P54&amp;$Q54&amp;$R54&amp;$S54&amp;$T54&amp;$U54,IFERROR(MATCH($AN54,AQ$17:AQ53,0),-1000))</f>
        <v>1</v>
      </c>
      <c r="AR54" s="288">
        <f>IF(AND($BU54=$BV54,BX54=AR$13),$J54&amp;$K54&amp;$L54&amp;$M54&amp;$N54&amp;$O54&amp;$P54&amp;$Q54&amp;$R54&amp;$S54&amp;$T54&amp;$U54,IFERROR(MATCH($AN54,AR$17:AR53,0),-1000))</f>
        <v>1</v>
      </c>
      <c r="AS54" s="254">
        <f t="shared" si="71"/>
        <v>0</v>
      </c>
      <c r="AT54" s="261" t="str">
        <f t="shared" si="79"/>
        <v/>
      </c>
      <c r="AU54" s="254" t="str">
        <f t="shared" si="117"/>
        <v/>
      </c>
      <c r="AV54" s="254" t="str">
        <f t="shared" si="117"/>
        <v/>
      </c>
      <c r="AW54" s="254" t="str">
        <f t="shared" si="117"/>
        <v/>
      </c>
      <c r="AX54" s="254" t="str">
        <f t="shared" si="117"/>
        <v/>
      </c>
      <c r="AY54" s="254" t="str">
        <f t="shared" si="117"/>
        <v/>
      </c>
      <c r="AZ54" s="254" t="str">
        <f t="shared" si="117"/>
        <v/>
      </c>
      <c r="BA54" s="254" t="str">
        <f t="shared" si="117"/>
        <v/>
      </c>
      <c r="BB54" s="254" t="str">
        <f t="shared" si="117"/>
        <v/>
      </c>
      <c r="BC54" s="254" t="str">
        <f t="shared" si="117"/>
        <v/>
      </c>
      <c r="BD54" s="254" t="str">
        <f t="shared" si="117"/>
        <v/>
      </c>
      <c r="BE54" s="262" t="str">
        <f t="shared" si="117"/>
        <v/>
      </c>
      <c r="BF54" s="263" t="str">
        <f t="shared" si="118"/>
        <v/>
      </c>
      <c r="BG54" s="254" t="str">
        <f t="shared" si="118"/>
        <v/>
      </c>
      <c r="BH54" s="254" t="str">
        <f t="shared" si="118"/>
        <v/>
      </c>
      <c r="BI54" s="254" t="str">
        <f t="shared" si="118"/>
        <v/>
      </c>
      <c r="BJ54" s="254" t="str">
        <f t="shared" si="118"/>
        <v/>
      </c>
      <c r="BK54" s="254" t="str">
        <f t="shared" si="118"/>
        <v/>
      </c>
      <c r="BL54" s="254" t="str">
        <f t="shared" si="118"/>
        <v/>
      </c>
      <c r="BM54" s="254" t="str">
        <f t="shared" si="118"/>
        <v/>
      </c>
      <c r="BN54" s="254" t="str">
        <f t="shared" si="118"/>
        <v/>
      </c>
      <c r="BO54" s="254" t="str">
        <f t="shared" si="118"/>
        <v/>
      </c>
      <c r="BP54" s="254" t="str">
        <f t="shared" si="118"/>
        <v/>
      </c>
      <c r="BQ54" s="264" t="str">
        <f t="shared" si="80"/>
        <v/>
      </c>
      <c r="BR54" s="261" t="str">
        <f t="shared" si="30"/>
        <v/>
      </c>
      <c r="BS54" s="254" t="str">
        <f t="shared" si="31"/>
        <v/>
      </c>
      <c r="BT54" s="254" t="str">
        <f t="shared" si="31"/>
        <v/>
      </c>
      <c r="BU54" s="265" t="str">
        <f t="shared" si="31"/>
        <v/>
      </c>
      <c r="BV54" s="263" t="str">
        <f t="shared" si="32"/>
        <v/>
      </c>
      <c r="BW54" s="254" t="str">
        <f t="shared" si="32"/>
        <v/>
      </c>
      <c r="BX54" s="254" t="str">
        <f t="shared" si="32"/>
        <v/>
      </c>
      <c r="BY54" s="264" t="str">
        <f t="shared" si="33"/>
        <v/>
      </c>
      <c r="BZ54" s="254" t="str">
        <f t="shared" si="34"/>
        <v/>
      </c>
      <c r="CA54" s="254">
        <f t="shared" si="119"/>
        <v>0</v>
      </c>
      <c r="CB54" s="254">
        <f t="shared" si="119"/>
        <v>0</v>
      </c>
      <c r="CC54" s="254">
        <f t="shared" si="119"/>
        <v>0</v>
      </c>
      <c r="CD54" s="254">
        <f t="shared" ref="CD54:CL82" si="120">IF($X54&gt;0,M54*$W54,0)</f>
        <v>0</v>
      </c>
      <c r="CE54" s="254">
        <f t="shared" si="120"/>
        <v>0</v>
      </c>
      <c r="CF54" s="254">
        <f t="shared" si="120"/>
        <v>0</v>
      </c>
      <c r="CG54" s="254">
        <f t="shared" si="120"/>
        <v>0</v>
      </c>
      <c r="CH54" s="254">
        <f t="shared" si="120"/>
        <v>0</v>
      </c>
      <c r="CI54" s="254">
        <f t="shared" si="120"/>
        <v>0</v>
      </c>
      <c r="CJ54" s="254">
        <f t="shared" si="120"/>
        <v>0</v>
      </c>
      <c r="CK54" s="254">
        <f t="shared" si="120"/>
        <v>0</v>
      </c>
      <c r="CL54" s="254">
        <f t="shared" si="120"/>
        <v>0</v>
      </c>
      <c r="CM54" s="254">
        <f t="shared" si="81"/>
        <v>0</v>
      </c>
      <c r="CN54" s="254">
        <f t="shared" si="82"/>
        <v>0</v>
      </c>
      <c r="CO54" s="254">
        <f t="shared" si="83"/>
        <v>0</v>
      </c>
      <c r="CP54" s="254">
        <f t="shared" si="84"/>
        <v>0</v>
      </c>
      <c r="CQ54" s="254">
        <f t="shared" si="85"/>
        <v>0</v>
      </c>
      <c r="CR54" s="254">
        <f t="shared" si="86"/>
        <v>0</v>
      </c>
      <c r="CS54" s="254">
        <f t="shared" si="87"/>
        <v>0</v>
      </c>
      <c r="CT54" s="254">
        <f t="shared" si="88"/>
        <v>0</v>
      </c>
      <c r="CU54" s="254">
        <f t="shared" si="89"/>
        <v>0</v>
      </c>
      <c r="CV54" s="254">
        <f t="shared" si="90"/>
        <v>0</v>
      </c>
      <c r="CW54" s="254">
        <f t="shared" si="91"/>
        <v>0</v>
      </c>
      <c r="CX54" s="254">
        <f t="shared" si="92"/>
        <v>0</v>
      </c>
      <c r="CY54" s="254">
        <f t="shared" si="93"/>
        <v>0</v>
      </c>
      <c r="CZ54" s="254">
        <f t="shared" si="94"/>
        <v>0</v>
      </c>
      <c r="DA54" s="254">
        <f t="shared" si="95"/>
        <v>0</v>
      </c>
      <c r="DB54" s="254">
        <f t="shared" si="96"/>
        <v>0</v>
      </c>
      <c r="DC54" s="254">
        <f t="shared" si="97"/>
        <v>0</v>
      </c>
      <c r="DD54" s="254">
        <f t="shared" si="98"/>
        <v>0</v>
      </c>
      <c r="DE54" s="254">
        <f t="shared" si="99"/>
        <v>0</v>
      </c>
      <c r="DF54" s="254">
        <f t="shared" si="100"/>
        <v>0</v>
      </c>
      <c r="DG54" s="254">
        <f t="shared" si="101"/>
        <v>0</v>
      </c>
      <c r="DH54" s="254">
        <f t="shared" si="102"/>
        <v>0</v>
      </c>
      <c r="DI54" s="254">
        <f t="shared" si="103"/>
        <v>0</v>
      </c>
      <c r="DJ54" s="254">
        <f t="shared" si="104"/>
        <v>0</v>
      </c>
      <c r="DK54" s="254">
        <f t="shared" si="105"/>
        <v>0</v>
      </c>
      <c r="DL54" s="254">
        <f t="shared" si="106"/>
        <v>0</v>
      </c>
      <c r="DM54" s="254">
        <f t="shared" si="107"/>
        <v>0</v>
      </c>
      <c r="DN54" s="254">
        <f t="shared" si="108"/>
        <v>0</v>
      </c>
      <c r="DO54" s="254">
        <f t="shared" si="109"/>
        <v>0</v>
      </c>
      <c r="DP54" s="254">
        <f t="shared" si="110"/>
        <v>0</v>
      </c>
      <c r="DQ54" s="254">
        <f t="shared" si="111"/>
        <v>0</v>
      </c>
      <c r="DR54" s="254">
        <f t="shared" si="112"/>
        <v>0</v>
      </c>
      <c r="DS54" s="254">
        <f t="shared" si="113"/>
        <v>0</v>
      </c>
      <c r="DT54" s="254">
        <f t="shared" si="114"/>
        <v>0</v>
      </c>
      <c r="DU54" s="254">
        <f t="shared" si="115"/>
        <v>0</v>
      </c>
      <c r="DV54" s="254">
        <f t="shared" si="116"/>
        <v>0</v>
      </c>
      <c r="DZ54" s="69" t="s">
        <v>315</v>
      </c>
    </row>
    <row r="55" spans="1:130" ht="24" customHeight="1">
      <c r="A55" s="11" t="str">
        <f ca="1">IF(AG55&lt;&gt;"OK","",CONCATENATE(TEXT('Front Page'!$F$33,"000"),TEXT('Front Page'!$F$31,"000"),"-",LEFT('Front Page'!$R$53,5),"-",LEFT(D55,1),AJ55, "-",TEXT(B55,"000")))</f>
        <v/>
      </c>
      <c r="B55" s="12" t="str">
        <f>IFERROR(IF(E55="","",MAX(B$17:B54)+1),"")</f>
        <v/>
      </c>
      <c r="C55" s="13"/>
      <c r="D55" s="29" t="str">
        <f t="shared" si="72"/>
        <v>None</v>
      </c>
      <c r="E55" s="29" t="str">
        <f t="shared" si="17"/>
        <v/>
      </c>
      <c r="F55" s="29" t="str">
        <f t="shared" si="18"/>
        <v/>
      </c>
      <c r="G55" s="363"/>
      <c r="H55" s="364"/>
      <c r="I55" s="325" t="str">
        <f t="shared" si="73"/>
        <v>No</v>
      </c>
      <c r="J55" s="314">
        <v>0</v>
      </c>
      <c r="K55" s="312">
        <v>0</v>
      </c>
      <c r="L55" s="312">
        <v>0</v>
      </c>
      <c r="M55" s="312">
        <v>0</v>
      </c>
      <c r="N55" s="312">
        <v>0</v>
      </c>
      <c r="O55" s="312">
        <v>0</v>
      </c>
      <c r="P55" s="312">
        <v>0</v>
      </c>
      <c r="Q55" s="312">
        <v>0</v>
      </c>
      <c r="R55" s="312">
        <v>0</v>
      </c>
      <c r="S55" s="312">
        <v>0</v>
      </c>
      <c r="T55" s="312">
        <v>0</v>
      </c>
      <c r="U55" s="312">
        <v>0</v>
      </c>
      <c r="V55" s="313">
        <v>1</v>
      </c>
      <c r="W55" s="313">
        <v>1</v>
      </c>
      <c r="X55" s="312">
        <v>0</v>
      </c>
      <c r="Y55" s="312">
        <v>0</v>
      </c>
      <c r="Z55" s="312">
        <v>0</v>
      </c>
      <c r="AA55" s="14">
        <v>0</v>
      </c>
      <c r="AB55" s="317"/>
      <c r="AC55" s="15" t="str">
        <f t="shared" si="74"/>
        <v/>
      </c>
      <c r="AD55" s="15" t="str">
        <f t="shared" si="75"/>
        <v/>
      </c>
      <c r="AE55" s="16" t="str">
        <f t="shared" si="76"/>
        <v>0 - 0</v>
      </c>
      <c r="AF55" s="20" t="str">
        <f t="shared" si="77"/>
        <v>Not an offer</v>
      </c>
      <c r="AG55" s="276" t="str">
        <f t="shared" si="23"/>
        <v>Not an Offer</v>
      </c>
      <c r="AH55" s="150"/>
      <c r="AI55" s="254">
        <v>39</v>
      </c>
      <c r="AJ55" s="149" t="str">
        <f t="shared" si="24"/>
        <v>00-IRA</v>
      </c>
      <c r="AK55" s="254" t="b">
        <f t="shared" si="11"/>
        <v>0</v>
      </c>
      <c r="AL55" s="254">
        <f t="shared" si="12"/>
        <v>0</v>
      </c>
      <c r="AM55" s="254">
        <f t="shared" si="25"/>
        <v>0</v>
      </c>
      <c r="AN55" s="288">
        <f t="shared" si="78"/>
        <v>0</v>
      </c>
      <c r="AO55" s="288">
        <f>IF(AND($BU55=$BV55,BU55=AO$13),$J55&amp;$K55&amp;$L55&amp;$M55&amp;$N55&amp;$O55&amp;$P55&amp;$Q55&amp;$R55&amp;$S55&amp;$T55&amp;$U55,IFERROR(MATCH($AN55,AO$17:AO54,0),-1000))</f>
        <v>1</v>
      </c>
      <c r="AP55" s="288">
        <f>IF(AND($BU55=$BV55,BV55=AP$13),$J55&amp;$K55&amp;$L55&amp;$M55&amp;$N55&amp;$O55&amp;$P55&amp;$Q55&amp;$R55&amp;$S55&amp;$T55&amp;$U55,IFERROR(MATCH($AN55,AP$17:AP54,0),-1000))</f>
        <v>1</v>
      </c>
      <c r="AQ55" s="288">
        <f>IF(AND($BU55=$BV55,BW55=AQ$13),$J55&amp;$K55&amp;$L55&amp;$M55&amp;$N55&amp;$O55&amp;$P55&amp;$Q55&amp;$R55&amp;$S55&amp;$T55&amp;$U55,IFERROR(MATCH($AN55,AQ$17:AQ54,0),-1000))</f>
        <v>1</v>
      </c>
      <c r="AR55" s="288">
        <f>IF(AND($BU55=$BV55,BX55=AR$13),$J55&amp;$K55&amp;$L55&amp;$M55&amp;$N55&amp;$O55&amp;$P55&amp;$Q55&amp;$R55&amp;$S55&amp;$T55&amp;$U55,IFERROR(MATCH($AN55,AR$17:AR54,0),-1000))</f>
        <v>1</v>
      </c>
      <c r="AS55" s="254">
        <f t="shared" si="71"/>
        <v>0</v>
      </c>
      <c r="AT55" s="261" t="str">
        <f t="shared" si="79"/>
        <v/>
      </c>
      <c r="AU55" s="254" t="str">
        <f t="shared" si="117"/>
        <v/>
      </c>
      <c r="AV55" s="254" t="str">
        <f t="shared" si="117"/>
        <v/>
      </c>
      <c r="AW55" s="254" t="str">
        <f t="shared" si="117"/>
        <v/>
      </c>
      <c r="AX55" s="254" t="str">
        <f t="shared" si="117"/>
        <v/>
      </c>
      <c r="AY55" s="254" t="str">
        <f t="shared" si="117"/>
        <v/>
      </c>
      <c r="AZ55" s="254" t="str">
        <f t="shared" si="117"/>
        <v/>
      </c>
      <c r="BA55" s="254" t="str">
        <f t="shared" si="117"/>
        <v/>
      </c>
      <c r="BB55" s="254" t="str">
        <f t="shared" si="117"/>
        <v/>
      </c>
      <c r="BC55" s="254" t="str">
        <f t="shared" si="117"/>
        <v/>
      </c>
      <c r="BD55" s="254" t="str">
        <f t="shared" si="117"/>
        <v/>
      </c>
      <c r="BE55" s="262" t="str">
        <f t="shared" si="117"/>
        <v/>
      </c>
      <c r="BF55" s="263" t="str">
        <f t="shared" si="118"/>
        <v/>
      </c>
      <c r="BG55" s="254" t="str">
        <f t="shared" si="118"/>
        <v/>
      </c>
      <c r="BH55" s="254" t="str">
        <f t="shared" si="118"/>
        <v/>
      </c>
      <c r="BI55" s="254" t="str">
        <f t="shared" si="118"/>
        <v/>
      </c>
      <c r="BJ55" s="254" t="str">
        <f t="shared" si="118"/>
        <v/>
      </c>
      <c r="BK55" s="254" t="str">
        <f t="shared" si="118"/>
        <v/>
      </c>
      <c r="BL55" s="254" t="str">
        <f t="shared" si="118"/>
        <v/>
      </c>
      <c r="BM55" s="254" t="str">
        <f t="shared" si="118"/>
        <v/>
      </c>
      <c r="BN55" s="254" t="str">
        <f t="shared" si="118"/>
        <v/>
      </c>
      <c r="BO55" s="254" t="str">
        <f t="shared" si="118"/>
        <v/>
      </c>
      <c r="BP55" s="254" t="str">
        <f t="shared" si="118"/>
        <v/>
      </c>
      <c r="BQ55" s="264" t="str">
        <f t="shared" si="80"/>
        <v/>
      </c>
      <c r="BR55" s="261" t="str">
        <f t="shared" si="30"/>
        <v/>
      </c>
      <c r="BS55" s="254" t="str">
        <f t="shared" si="31"/>
        <v/>
      </c>
      <c r="BT55" s="254" t="str">
        <f t="shared" si="31"/>
        <v/>
      </c>
      <c r="BU55" s="265" t="str">
        <f t="shared" si="31"/>
        <v/>
      </c>
      <c r="BV55" s="263" t="str">
        <f t="shared" si="32"/>
        <v/>
      </c>
      <c r="BW55" s="254" t="str">
        <f t="shared" si="32"/>
        <v/>
      </c>
      <c r="BX55" s="254" t="str">
        <f t="shared" si="32"/>
        <v/>
      </c>
      <c r="BY55" s="264" t="str">
        <f t="shared" si="33"/>
        <v/>
      </c>
      <c r="BZ55" s="254" t="str">
        <f t="shared" si="34"/>
        <v/>
      </c>
      <c r="CA55" s="254">
        <f t="shared" ref="CA55:CF111" si="121">IF($X55&gt;0,J55*$W55,0)</f>
        <v>0</v>
      </c>
      <c r="CB55" s="254">
        <f t="shared" si="121"/>
        <v>0</v>
      </c>
      <c r="CC55" s="254">
        <f t="shared" si="121"/>
        <v>0</v>
      </c>
      <c r="CD55" s="254">
        <f t="shared" si="120"/>
        <v>0</v>
      </c>
      <c r="CE55" s="254">
        <f t="shared" si="120"/>
        <v>0</v>
      </c>
      <c r="CF55" s="254">
        <f t="shared" si="120"/>
        <v>0</v>
      </c>
      <c r="CG55" s="254">
        <f t="shared" si="120"/>
        <v>0</v>
      </c>
      <c r="CH55" s="254">
        <f t="shared" si="120"/>
        <v>0</v>
      </c>
      <c r="CI55" s="254">
        <f t="shared" si="120"/>
        <v>0</v>
      </c>
      <c r="CJ55" s="254">
        <f t="shared" si="120"/>
        <v>0</v>
      </c>
      <c r="CK55" s="254">
        <f t="shared" si="120"/>
        <v>0</v>
      </c>
      <c r="CL55" s="254">
        <f t="shared" si="120"/>
        <v>0</v>
      </c>
      <c r="CM55" s="254">
        <f t="shared" si="81"/>
        <v>0</v>
      </c>
      <c r="CN55" s="254">
        <f t="shared" si="82"/>
        <v>0</v>
      </c>
      <c r="CO55" s="254">
        <f t="shared" si="83"/>
        <v>0</v>
      </c>
      <c r="CP55" s="254">
        <f t="shared" si="84"/>
        <v>0</v>
      </c>
      <c r="CQ55" s="254">
        <f t="shared" si="85"/>
        <v>0</v>
      </c>
      <c r="CR55" s="254">
        <f t="shared" si="86"/>
        <v>0</v>
      </c>
      <c r="CS55" s="254">
        <f t="shared" si="87"/>
        <v>0</v>
      </c>
      <c r="CT55" s="254">
        <f t="shared" si="88"/>
        <v>0</v>
      </c>
      <c r="CU55" s="254">
        <f t="shared" si="89"/>
        <v>0</v>
      </c>
      <c r="CV55" s="254">
        <f t="shared" si="90"/>
        <v>0</v>
      </c>
      <c r="CW55" s="254">
        <f t="shared" si="91"/>
        <v>0</v>
      </c>
      <c r="CX55" s="254">
        <f t="shared" si="92"/>
        <v>0</v>
      </c>
      <c r="CY55" s="254">
        <f t="shared" si="93"/>
        <v>0</v>
      </c>
      <c r="CZ55" s="254">
        <f t="shared" si="94"/>
        <v>0</v>
      </c>
      <c r="DA55" s="254">
        <f t="shared" si="95"/>
        <v>0</v>
      </c>
      <c r="DB55" s="254">
        <f t="shared" si="96"/>
        <v>0</v>
      </c>
      <c r="DC55" s="254">
        <f t="shared" si="97"/>
        <v>0</v>
      </c>
      <c r="DD55" s="254">
        <f t="shared" si="98"/>
        <v>0</v>
      </c>
      <c r="DE55" s="254">
        <f t="shared" si="99"/>
        <v>0</v>
      </c>
      <c r="DF55" s="254">
        <f t="shared" si="100"/>
        <v>0</v>
      </c>
      <c r="DG55" s="254">
        <f t="shared" si="101"/>
        <v>0</v>
      </c>
      <c r="DH55" s="254">
        <f t="shared" si="102"/>
        <v>0</v>
      </c>
      <c r="DI55" s="254">
        <f t="shared" si="103"/>
        <v>0</v>
      </c>
      <c r="DJ55" s="254">
        <f t="shared" si="104"/>
        <v>0</v>
      </c>
      <c r="DK55" s="254">
        <f t="shared" si="105"/>
        <v>0</v>
      </c>
      <c r="DL55" s="254">
        <f t="shared" si="106"/>
        <v>0</v>
      </c>
      <c r="DM55" s="254">
        <f t="shared" si="107"/>
        <v>0</v>
      </c>
      <c r="DN55" s="254">
        <f t="shared" si="108"/>
        <v>0</v>
      </c>
      <c r="DO55" s="254">
        <f t="shared" si="109"/>
        <v>0</v>
      </c>
      <c r="DP55" s="254">
        <f t="shared" si="110"/>
        <v>0</v>
      </c>
      <c r="DQ55" s="254">
        <f t="shared" si="111"/>
        <v>0</v>
      </c>
      <c r="DR55" s="254">
        <f t="shared" si="112"/>
        <v>0</v>
      </c>
      <c r="DS55" s="254">
        <f t="shared" si="113"/>
        <v>0</v>
      </c>
      <c r="DT55" s="254">
        <f t="shared" si="114"/>
        <v>0</v>
      </c>
      <c r="DU55" s="254">
        <f t="shared" si="115"/>
        <v>0</v>
      </c>
      <c r="DV55" s="254">
        <f t="shared" si="116"/>
        <v>0</v>
      </c>
      <c r="DZ55" s="69" t="s">
        <v>316</v>
      </c>
    </row>
    <row r="56" spans="1:130" ht="24" customHeight="1">
      <c r="A56" s="11" t="str">
        <f ca="1">IF(AG56&lt;&gt;"OK","",CONCATENATE(TEXT('Front Page'!$F$33,"000"),TEXT('Front Page'!$F$31,"000"),"-",LEFT('Front Page'!$R$53,5),"-",LEFT(D56,1),AJ56, "-",TEXT(B56,"000")))</f>
        <v/>
      </c>
      <c r="B56" s="12" t="str">
        <f>IFERROR(IF(E56="","",MAX(B$17:B55)+1),"")</f>
        <v/>
      </c>
      <c r="C56" s="13"/>
      <c r="D56" s="29" t="str">
        <f t="shared" si="72"/>
        <v>None</v>
      </c>
      <c r="E56" s="29" t="str">
        <f t="shared" si="17"/>
        <v/>
      </c>
      <c r="F56" s="29" t="str">
        <f t="shared" si="18"/>
        <v/>
      </c>
      <c r="G56" s="363"/>
      <c r="H56" s="364"/>
      <c r="I56" s="325" t="str">
        <f t="shared" si="73"/>
        <v>No</v>
      </c>
      <c r="J56" s="314">
        <v>0</v>
      </c>
      <c r="K56" s="312">
        <v>0</v>
      </c>
      <c r="L56" s="312">
        <v>0</v>
      </c>
      <c r="M56" s="312">
        <v>0</v>
      </c>
      <c r="N56" s="312">
        <v>0</v>
      </c>
      <c r="O56" s="312">
        <v>0</v>
      </c>
      <c r="P56" s="312">
        <v>0</v>
      </c>
      <c r="Q56" s="312">
        <v>0</v>
      </c>
      <c r="R56" s="312">
        <v>0</v>
      </c>
      <c r="S56" s="312">
        <v>0</v>
      </c>
      <c r="T56" s="312">
        <v>0</v>
      </c>
      <c r="U56" s="312">
        <v>0</v>
      </c>
      <c r="V56" s="313">
        <v>1</v>
      </c>
      <c r="W56" s="313">
        <v>1</v>
      </c>
      <c r="X56" s="312">
        <v>0</v>
      </c>
      <c r="Y56" s="312">
        <v>0</v>
      </c>
      <c r="Z56" s="312">
        <v>0</v>
      </c>
      <c r="AA56" s="14">
        <v>0</v>
      </c>
      <c r="AB56" s="317"/>
      <c r="AC56" s="15" t="str">
        <f t="shared" si="74"/>
        <v/>
      </c>
      <c r="AD56" s="15" t="str">
        <f t="shared" si="75"/>
        <v/>
      </c>
      <c r="AE56" s="16" t="str">
        <f t="shared" si="76"/>
        <v>0 - 0</v>
      </c>
      <c r="AF56" s="20" t="str">
        <f t="shared" si="77"/>
        <v>Not an offer</v>
      </c>
      <c r="AG56" s="276" t="str">
        <f t="shared" si="23"/>
        <v>Not an Offer</v>
      </c>
      <c r="AH56" s="150"/>
      <c r="AI56" s="254">
        <v>40</v>
      </c>
      <c r="AJ56" s="149" t="str">
        <f t="shared" si="24"/>
        <v>00-IRA</v>
      </c>
      <c r="AK56" s="254" t="b">
        <f t="shared" si="11"/>
        <v>0</v>
      </c>
      <c r="AL56" s="254">
        <f t="shared" si="12"/>
        <v>0</v>
      </c>
      <c r="AM56" s="254">
        <f t="shared" si="25"/>
        <v>0</v>
      </c>
      <c r="AN56" s="288">
        <f t="shared" si="78"/>
        <v>0</v>
      </c>
      <c r="AO56" s="288">
        <f>IF(AND($BU56=$BV56,BU56=AO$13),$J56&amp;$K56&amp;$L56&amp;$M56&amp;$N56&amp;$O56&amp;$P56&amp;$Q56&amp;$R56&amp;$S56&amp;$T56&amp;$U56,IFERROR(MATCH($AN56,AO$17:AO55,0),-1000))</f>
        <v>1</v>
      </c>
      <c r="AP56" s="288">
        <f>IF(AND($BU56=$BV56,BV56=AP$13),$J56&amp;$K56&amp;$L56&amp;$M56&amp;$N56&amp;$O56&amp;$P56&amp;$Q56&amp;$R56&amp;$S56&amp;$T56&amp;$U56,IFERROR(MATCH($AN56,AP$17:AP55,0),-1000))</f>
        <v>1</v>
      </c>
      <c r="AQ56" s="288">
        <f>IF(AND($BU56=$BV56,BW56=AQ$13),$J56&amp;$K56&amp;$L56&amp;$M56&amp;$N56&amp;$O56&amp;$P56&amp;$Q56&amp;$R56&amp;$S56&amp;$T56&amp;$U56,IFERROR(MATCH($AN56,AQ$17:AQ55,0),-1000))</f>
        <v>1</v>
      </c>
      <c r="AR56" s="288">
        <f>IF(AND($BU56=$BV56,BX56=AR$13),$J56&amp;$K56&amp;$L56&amp;$M56&amp;$N56&amp;$O56&amp;$P56&amp;$Q56&amp;$R56&amp;$S56&amp;$T56&amp;$U56,IFERROR(MATCH($AN56,AR$17:AR55,0),-1000))</f>
        <v>1</v>
      </c>
      <c r="AS56" s="254">
        <f t="shared" si="71"/>
        <v>0</v>
      </c>
      <c r="AT56" s="261" t="str">
        <f t="shared" si="79"/>
        <v/>
      </c>
      <c r="AU56" s="254" t="str">
        <f t="shared" si="117"/>
        <v/>
      </c>
      <c r="AV56" s="254" t="str">
        <f t="shared" si="117"/>
        <v/>
      </c>
      <c r="AW56" s="254" t="str">
        <f t="shared" ref="AW56:BE84" si="122">IF(M56&lt;&gt;0,MIN(AV56,AW$14),AV56)</f>
        <v/>
      </c>
      <c r="AX56" s="254" t="str">
        <f t="shared" si="122"/>
        <v/>
      </c>
      <c r="AY56" s="254" t="str">
        <f t="shared" si="122"/>
        <v/>
      </c>
      <c r="AZ56" s="254" t="str">
        <f t="shared" si="122"/>
        <v/>
      </c>
      <c r="BA56" s="254" t="str">
        <f t="shared" si="122"/>
        <v/>
      </c>
      <c r="BB56" s="254" t="str">
        <f t="shared" si="122"/>
        <v/>
      </c>
      <c r="BC56" s="254" t="str">
        <f t="shared" si="122"/>
        <v/>
      </c>
      <c r="BD56" s="254" t="str">
        <f t="shared" si="122"/>
        <v/>
      </c>
      <c r="BE56" s="262" t="str">
        <f t="shared" si="122"/>
        <v/>
      </c>
      <c r="BF56" s="263" t="str">
        <f t="shared" si="118"/>
        <v/>
      </c>
      <c r="BG56" s="254" t="str">
        <f t="shared" si="118"/>
        <v/>
      </c>
      <c r="BH56" s="254" t="str">
        <f t="shared" ref="BH56:BP84" si="123">IF(L56&lt;&gt;0,MAX(BI56,BH$14),BI56)</f>
        <v/>
      </c>
      <c r="BI56" s="254" t="str">
        <f t="shared" si="123"/>
        <v/>
      </c>
      <c r="BJ56" s="254" t="str">
        <f t="shared" si="123"/>
        <v/>
      </c>
      <c r="BK56" s="254" t="str">
        <f t="shared" si="123"/>
        <v/>
      </c>
      <c r="BL56" s="254" t="str">
        <f t="shared" si="123"/>
        <v/>
      </c>
      <c r="BM56" s="254" t="str">
        <f t="shared" si="123"/>
        <v/>
      </c>
      <c r="BN56" s="254" t="str">
        <f t="shared" si="123"/>
        <v/>
      </c>
      <c r="BO56" s="254" t="str">
        <f t="shared" si="123"/>
        <v/>
      </c>
      <c r="BP56" s="254" t="str">
        <f t="shared" si="123"/>
        <v/>
      </c>
      <c r="BQ56" s="264" t="str">
        <f t="shared" si="80"/>
        <v/>
      </c>
      <c r="BR56" s="261" t="str">
        <f t="shared" si="30"/>
        <v/>
      </c>
      <c r="BS56" s="254" t="str">
        <f t="shared" si="31"/>
        <v/>
      </c>
      <c r="BT56" s="254" t="str">
        <f t="shared" si="31"/>
        <v/>
      </c>
      <c r="BU56" s="265" t="str">
        <f t="shared" si="31"/>
        <v/>
      </c>
      <c r="BV56" s="263" t="str">
        <f t="shared" si="32"/>
        <v/>
      </c>
      <c r="BW56" s="254" t="str">
        <f t="shared" si="32"/>
        <v/>
      </c>
      <c r="BX56" s="254" t="str">
        <f t="shared" si="32"/>
        <v/>
      </c>
      <c r="BY56" s="264" t="str">
        <f t="shared" si="33"/>
        <v/>
      </c>
      <c r="BZ56" s="254" t="str">
        <f t="shared" si="34"/>
        <v/>
      </c>
      <c r="CA56" s="254">
        <f t="shared" si="121"/>
        <v>0</v>
      </c>
      <c r="CB56" s="254">
        <f t="shared" si="121"/>
        <v>0</v>
      </c>
      <c r="CC56" s="254">
        <f t="shared" si="121"/>
        <v>0</v>
      </c>
      <c r="CD56" s="254">
        <f t="shared" si="120"/>
        <v>0</v>
      </c>
      <c r="CE56" s="254">
        <f t="shared" si="120"/>
        <v>0</v>
      </c>
      <c r="CF56" s="254">
        <f t="shared" si="120"/>
        <v>0</v>
      </c>
      <c r="CG56" s="254">
        <f t="shared" si="120"/>
        <v>0</v>
      </c>
      <c r="CH56" s="254">
        <f t="shared" si="120"/>
        <v>0</v>
      </c>
      <c r="CI56" s="254">
        <f t="shared" si="120"/>
        <v>0</v>
      </c>
      <c r="CJ56" s="254">
        <f t="shared" si="120"/>
        <v>0</v>
      </c>
      <c r="CK56" s="254">
        <f t="shared" si="120"/>
        <v>0</v>
      </c>
      <c r="CL56" s="254">
        <f t="shared" si="120"/>
        <v>0</v>
      </c>
      <c r="CM56" s="254">
        <f t="shared" si="81"/>
        <v>0</v>
      </c>
      <c r="CN56" s="254">
        <f t="shared" si="82"/>
        <v>0</v>
      </c>
      <c r="CO56" s="254">
        <f t="shared" si="83"/>
        <v>0</v>
      </c>
      <c r="CP56" s="254">
        <f t="shared" si="84"/>
        <v>0</v>
      </c>
      <c r="CQ56" s="254">
        <f t="shared" si="85"/>
        <v>0</v>
      </c>
      <c r="CR56" s="254">
        <f t="shared" si="86"/>
        <v>0</v>
      </c>
      <c r="CS56" s="254">
        <f t="shared" si="87"/>
        <v>0</v>
      </c>
      <c r="CT56" s="254">
        <f t="shared" si="88"/>
        <v>0</v>
      </c>
      <c r="CU56" s="254">
        <f t="shared" si="89"/>
        <v>0</v>
      </c>
      <c r="CV56" s="254">
        <f t="shared" si="90"/>
        <v>0</v>
      </c>
      <c r="CW56" s="254">
        <f t="shared" si="91"/>
        <v>0</v>
      </c>
      <c r="CX56" s="254">
        <f t="shared" si="92"/>
        <v>0</v>
      </c>
      <c r="CY56" s="254">
        <f t="shared" si="93"/>
        <v>0</v>
      </c>
      <c r="CZ56" s="254">
        <f t="shared" si="94"/>
        <v>0</v>
      </c>
      <c r="DA56" s="254">
        <f t="shared" si="95"/>
        <v>0</v>
      </c>
      <c r="DB56" s="254">
        <f t="shared" si="96"/>
        <v>0</v>
      </c>
      <c r="DC56" s="254">
        <f t="shared" si="97"/>
        <v>0</v>
      </c>
      <c r="DD56" s="254">
        <f t="shared" si="98"/>
        <v>0</v>
      </c>
      <c r="DE56" s="254">
        <f t="shared" si="99"/>
        <v>0</v>
      </c>
      <c r="DF56" s="254">
        <f t="shared" si="100"/>
        <v>0</v>
      </c>
      <c r="DG56" s="254">
        <f t="shared" si="101"/>
        <v>0</v>
      </c>
      <c r="DH56" s="254">
        <f t="shared" si="102"/>
        <v>0</v>
      </c>
      <c r="DI56" s="254">
        <f t="shared" si="103"/>
        <v>0</v>
      </c>
      <c r="DJ56" s="254">
        <f t="shared" si="104"/>
        <v>0</v>
      </c>
      <c r="DK56" s="254">
        <f t="shared" si="105"/>
        <v>0</v>
      </c>
      <c r="DL56" s="254">
        <f t="shared" si="106"/>
        <v>0</v>
      </c>
      <c r="DM56" s="254">
        <f t="shared" si="107"/>
        <v>0</v>
      </c>
      <c r="DN56" s="254">
        <f t="shared" si="108"/>
        <v>0</v>
      </c>
      <c r="DO56" s="254">
        <f t="shared" si="109"/>
        <v>0</v>
      </c>
      <c r="DP56" s="254">
        <f t="shared" si="110"/>
        <v>0</v>
      </c>
      <c r="DQ56" s="254">
        <f t="shared" si="111"/>
        <v>0</v>
      </c>
      <c r="DR56" s="254">
        <f t="shared" si="112"/>
        <v>0</v>
      </c>
      <c r="DS56" s="254">
        <f t="shared" si="113"/>
        <v>0</v>
      </c>
      <c r="DT56" s="254">
        <f t="shared" si="114"/>
        <v>0</v>
      </c>
      <c r="DU56" s="254">
        <f t="shared" si="115"/>
        <v>0</v>
      </c>
      <c r="DV56" s="254">
        <f t="shared" si="116"/>
        <v>0</v>
      </c>
      <c r="DZ56" s="69" t="s">
        <v>317</v>
      </c>
    </row>
    <row r="57" spans="1:130" ht="24" customHeight="1">
      <c r="A57" s="11" t="str">
        <f ca="1">IF(AG57&lt;&gt;"OK","",CONCATENATE(TEXT('Front Page'!$F$33,"000"),TEXT('Front Page'!$F$31,"000"),"-",LEFT('Front Page'!$R$53,5),"-",LEFT(D57,1),AJ57, "-",TEXT(B57,"000")))</f>
        <v/>
      </c>
      <c r="B57" s="12" t="str">
        <f>IFERROR(IF(E57="","",MAX(B$17:B56)+1),"")</f>
        <v/>
      </c>
      <c r="C57" s="13"/>
      <c r="D57" s="29" t="str">
        <f t="shared" si="72"/>
        <v>None</v>
      </c>
      <c r="E57" s="29" t="str">
        <f t="shared" si="17"/>
        <v/>
      </c>
      <c r="F57" s="29" t="str">
        <f t="shared" si="18"/>
        <v/>
      </c>
      <c r="G57" s="363"/>
      <c r="H57" s="364"/>
      <c r="I57" s="325" t="str">
        <f t="shared" si="73"/>
        <v>No</v>
      </c>
      <c r="J57" s="314">
        <v>0</v>
      </c>
      <c r="K57" s="312">
        <v>0</v>
      </c>
      <c r="L57" s="312">
        <v>0</v>
      </c>
      <c r="M57" s="312">
        <v>0</v>
      </c>
      <c r="N57" s="312">
        <v>0</v>
      </c>
      <c r="O57" s="312">
        <v>0</v>
      </c>
      <c r="P57" s="312">
        <v>0</v>
      </c>
      <c r="Q57" s="312">
        <v>0</v>
      </c>
      <c r="R57" s="312">
        <v>0</v>
      </c>
      <c r="S57" s="312">
        <v>0</v>
      </c>
      <c r="T57" s="312">
        <v>0</v>
      </c>
      <c r="U57" s="312">
        <v>0</v>
      </c>
      <c r="V57" s="313">
        <v>1</v>
      </c>
      <c r="W57" s="313">
        <v>1</v>
      </c>
      <c r="X57" s="312">
        <v>0</v>
      </c>
      <c r="Y57" s="312">
        <v>0</v>
      </c>
      <c r="Z57" s="312">
        <v>0</v>
      </c>
      <c r="AA57" s="14">
        <v>0</v>
      </c>
      <c r="AB57" s="317"/>
      <c r="AC57" s="15" t="str">
        <f t="shared" si="74"/>
        <v/>
      </c>
      <c r="AD57" s="15" t="str">
        <f t="shared" si="75"/>
        <v/>
      </c>
      <c r="AE57" s="16" t="str">
        <f t="shared" si="76"/>
        <v>0 - 0</v>
      </c>
      <c r="AF57" s="20" t="str">
        <f t="shared" si="77"/>
        <v>Not an offer</v>
      </c>
      <c r="AG57" s="276" t="str">
        <f t="shared" si="23"/>
        <v>Not an Offer</v>
      </c>
      <c r="AH57" s="150"/>
      <c r="AI57" s="254">
        <v>41</v>
      </c>
      <c r="AJ57" s="149" t="str">
        <f t="shared" si="24"/>
        <v>00-IRA</v>
      </c>
      <c r="AK57" s="254" t="b">
        <f t="shared" si="11"/>
        <v>0</v>
      </c>
      <c r="AL57" s="254">
        <f t="shared" si="12"/>
        <v>0</v>
      </c>
      <c r="AM57" s="254">
        <f t="shared" si="25"/>
        <v>0</v>
      </c>
      <c r="AN57" s="288">
        <f t="shared" si="78"/>
        <v>0</v>
      </c>
      <c r="AO57" s="288">
        <f>IF(AND($BU57=$BV57,BU57=AO$13),$J57&amp;$K57&amp;$L57&amp;$M57&amp;$N57&amp;$O57&amp;$P57&amp;$Q57&amp;$R57&amp;$S57&amp;$T57&amp;$U57,IFERROR(MATCH($AN57,AO$17:AO56,0),-1000))</f>
        <v>1</v>
      </c>
      <c r="AP57" s="288">
        <f>IF(AND($BU57=$BV57,BV57=AP$13),$J57&amp;$K57&amp;$L57&amp;$M57&amp;$N57&amp;$O57&amp;$P57&amp;$Q57&amp;$R57&amp;$S57&amp;$T57&amp;$U57,IFERROR(MATCH($AN57,AP$17:AP56,0),-1000))</f>
        <v>1</v>
      </c>
      <c r="AQ57" s="288">
        <f>IF(AND($BU57=$BV57,BW57=AQ$13),$J57&amp;$K57&amp;$L57&amp;$M57&amp;$N57&amp;$O57&amp;$P57&amp;$Q57&amp;$R57&amp;$S57&amp;$T57&amp;$U57,IFERROR(MATCH($AN57,AQ$17:AQ56,0),-1000))</f>
        <v>1</v>
      </c>
      <c r="AR57" s="288">
        <f>IF(AND($BU57=$BV57,BX57=AR$13),$J57&amp;$K57&amp;$L57&amp;$M57&amp;$N57&amp;$O57&amp;$P57&amp;$Q57&amp;$R57&amp;$S57&amp;$T57&amp;$U57,IFERROR(MATCH($AN57,AR$17:AR56,0),-1000))</f>
        <v>1</v>
      </c>
      <c r="AS57" s="254">
        <f t="shared" si="71"/>
        <v>0</v>
      </c>
      <c r="AT57" s="261" t="str">
        <f t="shared" si="79"/>
        <v/>
      </c>
      <c r="AU57" s="254" t="str">
        <f t="shared" ref="AU57:AY119" si="124">IF(K57&lt;&gt;0,MIN(AT57,AU$14),AT57)</f>
        <v/>
      </c>
      <c r="AV57" s="254" t="str">
        <f t="shared" si="124"/>
        <v/>
      </c>
      <c r="AW57" s="254" t="str">
        <f t="shared" si="122"/>
        <v/>
      </c>
      <c r="AX57" s="254" t="str">
        <f t="shared" si="122"/>
        <v/>
      </c>
      <c r="AY57" s="254" t="str">
        <f t="shared" si="122"/>
        <v/>
      </c>
      <c r="AZ57" s="254" t="str">
        <f t="shared" si="122"/>
        <v/>
      </c>
      <c r="BA57" s="254" t="str">
        <f t="shared" si="122"/>
        <v/>
      </c>
      <c r="BB57" s="254" t="str">
        <f t="shared" si="122"/>
        <v/>
      </c>
      <c r="BC57" s="254" t="str">
        <f t="shared" si="122"/>
        <v/>
      </c>
      <c r="BD57" s="254" t="str">
        <f t="shared" si="122"/>
        <v/>
      </c>
      <c r="BE57" s="262" t="str">
        <f t="shared" si="122"/>
        <v/>
      </c>
      <c r="BF57" s="263" t="str">
        <f t="shared" ref="BF57:BJ119" si="125">IF(J57&lt;&gt;0,MAX(BG57,BF$14),BG57)</f>
        <v/>
      </c>
      <c r="BG57" s="254" t="str">
        <f t="shared" si="125"/>
        <v/>
      </c>
      <c r="BH57" s="254" t="str">
        <f t="shared" si="123"/>
        <v/>
      </c>
      <c r="BI57" s="254" t="str">
        <f t="shared" si="123"/>
        <v/>
      </c>
      <c r="BJ57" s="254" t="str">
        <f t="shared" si="123"/>
        <v/>
      </c>
      <c r="BK57" s="254" t="str">
        <f t="shared" si="123"/>
        <v/>
      </c>
      <c r="BL57" s="254" t="str">
        <f t="shared" si="123"/>
        <v/>
      </c>
      <c r="BM57" s="254" t="str">
        <f t="shared" si="123"/>
        <v/>
      </c>
      <c r="BN57" s="254" t="str">
        <f t="shared" si="123"/>
        <v/>
      </c>
      <c r="BO57" s="254" t="str">
        <f t="shared" si="123"/>
        <v/>
      </c>
      <c r="BP57" s="254" t="str">
        <f t="shared" si="123"/>
        <v/>
      </c>
      <c r="BQ57" s="264" t="str">
        <f t="shared" si="80"/>
        <v/>
      </c>
      <c r="BR57" s="261" t="str">
        <f t="shared" si="30"/>
        <v/>
      </c>
      <c r="BS57" s="254" t="str">
        <f t="shared" si="31"/>
        <v/>
      </c>
      <c r="BT57" s="254" t="str">
        <f t="shared" si="31"/>
        <v/>
      </c>
      <c r="BU57" s="265" t="str">
        <f t="shared" si="31"/>
        <v/>
      </c>
      <c r="BV57" s="263" t="str">
        <f t="shared" si="32"/>
        <v/>
      </c>
      <c r="BW57" s="254" t="str">
        <f t="shared" si="32"/>
        <v/>
      </c>
      <c r="BX57" s="254" t="str">
        <f t="shared" si="32"/>
        <v/>
      </c>
      <c r="BY57" s="264" t="str">
        <f t="shared" si="33"/>
        <v/>
      </c>
      <c r="BZ57" s="254" t="str">
        <f t="shared" si="34"/>
        <v/>
      </c>
      <c r="CA57" s="254">
        <f t="shared" si="121"/>
        <v>0</v>
      </c>
      <c r="CB57" s="254">
        <f t="shared" si="121"/>
        <v>0</v>
      </c>
      <c r="CC57" s="254">
        <f t="shared" si="121"/>
        <v>0</v>
      </c>
      <c r="CD57" s="254">
        <f t="shared" si="120"/>
        <v>0</v>
      </c>
      <c r="CE57" s="254">
        <f t="shared" si="120"/>
        <v>0</v>
      </c>
      <c r="CF57" s="254">
        <f t="shared" si="120"/>
        <v>0</v>
      </c>
      <c r="CG57" s="254">
        <f t="shared" si="120"/>
        <v>0</v>
      </c>
      <c r="CH57" s="254">
        <f t="shared" si="120"/>
        <v>0</v>
      </c>
      <c r="CI57" s="254">
        <f t="shared" si="120"/>
        <v>0</v>
      </c>
      <c r="CJ57" s="254">
        <f t="shared" si="120"/>
        <v>0</v>
      </c>
      <c r="CK57" s="254">
        <f t="shared" si="120"/>
        <v>0</v>
      </c>
      <c r="CL57" s="254">
        <f t="shared" si="120"/>
        <v>0</v>
      </c>
      <c r="CM57" s="254">
        <f t="shared" si="81"/>
        <v>0</v>
      </c>
      <c r="CN57" s="254">
        <f t="shared" si="82"/>
        <v>0</v>
      </c>
      <c r="CO57" s="254">
        <f t="shared" si="83"/>
        <v>0</v>
      </c>
      <c r="CP57" s="254">
        <f t="shared" si="84"/>
        <v>0</v>
      </c>
      <c r="CQ57" s="254">
        <f t="shared" si="85"/>
        <v>0</v>
      </c>
      <c r="CR57" s="254">
        <f t="shared" si="86"/>
        <v>0</v>
      </c>
      <c r="CS57" s="254">
        <f t="shared" si="87"/>
        <v>0</v>
      </c>
      <c r="CT57" s="254">
        <f t="shared" si="88"/>
        <v>0</v>
      </c>
      <c r="CU57" s="254">
        <f t="shared" si="89"/>
        <v>0</v>
      </c>
      <c r="CV57" s="254">
        <f t="shared" si="90"/>
        <v>0</v>
      </c>
      <c r="CW57" s="254">
        <f t="shared" si="91"/>
        <v>0</v>
      </c>
      <c r="CX57" s="254">
        <f t="shared" si="92"/>
        <v>0</v>
      </c>
      <c r="CY57" s="254">
        <f t="shared" si="93"/>
        <v>0</v>
      </c>
      <c r="CZ57" s="254">
        <f t="shared" si="94"/>
        <v>0</v>
      </c>
      <c r="DA57" s="254">
        <f t="shared" si="95"/>
        <v>0</v>
      </c>
      <c r="DB57" s="254">
        <f t="shared" si="96"/>
        <v>0</v>
      </c>
      <c r="DC57" s="254">
        <f t="shared" si="97"/>
        <v>0</v>
      </c>
      <c r="DD57" s="254">
        <f t="shared" si="98"/>
        <v>0</v>
      </c>
      <c r="DE57" s="254">
        <f t="shared" si="99"/>
        <v>0</v>
      </c>
      <c r="DF57" s="254">
        <f t="shared" si="100"/>
        <v>0</v>
      </c>
      <c r="DG57" s="254">
        <f t="shared" si="101"/>
        <v>0</v>
      </c>
      <c r="DH57" s="254">
        <f t="shared" si="102"/>
        <v>0</v>
      </c>
      <c r="DI57" s="254">
        <f t="shared" si="103"/>
        <v>0</v>
      </c>
      <c r="DJ57" s="254">
        <f t="shared" si="104"/>
        <v>0</v>
      </c>
      <c r="DK57" s="254">
        <f t="shared" si="105"/>
        <v>0</v>
      </c>
      <c r="DL57" s="254">
        <f t="shared" si="106"/>
        <v>0</v>
      </c>
      <c r="DM57" s="254">
        <f t="shared" si="107"/>
        <v>0</v>
      </c>
      <c r="DN57" s="254">
        <f t="shared" si="108"/>
        <v>0</v>
      </c>
      <c r="DO57" s="254">
        <f t="shared" si="109"/>
        <v>0</v>
      </c>
      <c r="DP57" s="254">
        <f t="shared" si="110"/>
        <v>0</v>
      </c>
      <c r="DQ57" s="254">
        <f t="shared" si="111"/>
        <v>0</v>
      </c>
      <c r="DR57" s="254">
        <f t="shared" si="112"/>
        <v>0</v>
      </c>
      <c r="DS57" s="254">
        <f t="shared" si="113"/>
        <v>0</v>
      </c>
      <c r="DT57" s="254">
        <f t="shared" si="114"/>
        <v>0</v>
      </c>
      <c r="DU57" s="254">
        <f t="shared" si="115"/>
        <v>0</v>
      </c>
      <c r="DV57" s="254">
        <f t="shared" si="116"/>
        <v>0</v>
      </c>
      <c r="DZ57" s="69" t="s">
        <v>318</v>
      </c>
    </row>
    <row r="58" spans="1:130" ht="24" customHeight="1">
      <c r="A58" s="11" t="str">
        <f ca="1">IF(AG58&lt;&gt;"OK","",CONCATENATE(TEXT('Front Page'!$F$33,"000"),TEXT('Front Page'!$F$31,"000"),"-",LEFT('Front Page'!$R$53,5),"-",LEFT(D58,1),AJ58, "-",TEXT(B58,"000")))</f>
        <v/>
      </c>
      <c r="B58" s="12" t="str">
        <f>IFERROR(IF(E58="","",MAX(B$17:B57)+1),"")</f>
        <v/>
      </c>
      <c r="C58" s="13"/>
      <c r="D58" s="29" t="str">
        <f t="shared" si="72"/>
        <v>None</v>
      </c>
      <c r="E58" s="29" t="str">
        <f t="shared" si="17"/>
        <v/>
      </c>
      <c r="F58" s="29" t="str">
        <f t="shared" si="18"/>
        <v/>
      </c>
      <c r="G58" s="363"/>
      <c r="H58" s="364"/>
      <c r="I58" s="325" t="str">
        <f t="shared" si="73"/>
        <v>No</v>
      </c>
      <c r="J58" s="314">
        <v>0</v>
      </c>
      <c r="K58" s="312">
        <v>0</v>
      </c>
      <c r="L58" s="312">
        <v>0</v>
      </c>
      <c r="M58" s="312">
        <v>0</v>
      </c>
      <c r="N58" s="312">
        <v>0</v>
      </c>
      <c r="O58" s="312">
        <v>0</v>
      </c>
      <c r="P58" s="312">
        <v>0</v>
      </c>
      <c r="Q58" s="312">
        <v>0</v>
      </c>
      <c r="R58" s="312">
        <v>0</v>
      </c>
      <c r="S58" s="312">
        <v>0</v>
      </c>
      <c r="T58" s="312">
        <v>0</v>
      </c>
      <c r="U58" s="312">
        <v>0</v>
      </c>
      <c r="V58" s="313">
        <v>1</v>
      </c>
      <c r="W58" s="313">
        <v>1</v>
      </c>
      <c r="X58" s="312">
        <v>0</v>
      </c>
      <c r="Y58" s="312">
        <v>0</v>
      </c>
      <c r="Z58" s="312">
        <v>0</v>
      </c>
      <c r="AA58" s="14">
        <v>0</v>
      </c>
      <c r="AB58" s="317"/>
      <c r="AC58" s="15" t="str">
        <f t="shared" si="74"/>
        <v/>
      </c>
      <c r="AD58" s="15" t="str">
        <f t="shared" si="75"/>
        <v/>
      </c>
      <c r="AE58" s="16" t="str">
        <f t="shared" si="76"/>
        <v>0 - 0</v>
      </c>
      <c r="AF58" s="20" t="str">
        <f t="shared" si="77"/>
        <v>Not an offer</v>
      </c>
      <c r="AG58" s="276" t="str">
        <f t="shared" si="23"/>
        <v>Not an Offer</v>
      </c>
      <c r="AH58" s="150"/>
      <c r="AI58" s="254">
        <v>42</v>
      </c>
      <c r="AJ58" s="149" t="str">
        <f t="shared" si="24"/>
        <v>00-IRA</v>
      </c>
      <c r="AK58" s="254" t="b">
        <f t="shared" si="11"/>
        <v>0</v>
      </c>
      <c r="AL58" s="254">
        <f t="shared" si="12"/>
        <v>0</v>
      </c>
      <c r="AM58" s="254">
        <f t="shared" si="25"/>
        <v>0</v>
      </c>
      <c r="AN58" s="288">
        <f t="shared" si="78"/>
        <v>0</v>
      </c>
      <c r="AO58" s="288">
        <f>IF(AND($BU58=$BV58,BU58=AO$13),$J58&amp;$K58&amp;$L58&amp;$M58&amp;$N58&amp;$O58&amp;$P58&amp;$Q58&amp;$R58&amp;$S58&amp;$T58&amp;$U58,IFERROR(MATCH($AN58,AO$17:AO57,0),-1000))</f>
        <v>1</v>
      </c>
      <c r="AP58" s="288">
        <f>IF(AND($BU58=$BV58,BV58=AP$13),$J58&amp;$K58&amp;$L58&amp;$M58&amp;$N58&amp;$O58&amp;$P58&amp;$Q58&amp;$R58&amp;$S58&amp;$T58&amp;$U58,IFERROR(MATCH($AN58,AP$17:AP57,0),-1000))</f>
        <v>1</v>
      </c>
      <c r="AQ58" s="288">
        <f>IF(AND($BU58=$BV58,BW58=AQ$13),$J58&amp;$K58&amp;$L58&amp;$M58&amp;$N58&amp;$O58&amp;$P58&amp;$Q58&amp;$R58&amp;$S58&amp;$T58&amp;$U58,IFERROR(MATCH($AN58,AQ$17:AQ57,0),-1000))</f>
        <v>1</v>
      </c>
      <c r="AR58" s="288">
        <f>IF(AND($BU58=$BV58,BX58=AR$13),$J58&amp;$K58&amp;$L58&amp;$M58&amp;$N58&amp;$O58&amp;$P58&amp;$Q58&amp;$R58&amp;$S58&amp;$T58&amp;$U58,IFERROR(MATCH($AN58,AR$17:AR57,0),-1000))</f>
        <v>1</v>
      </c>
      <c r="AS58" s="254">
        <f t="shared" si="71"/>
        <v>0</v>
      </c>
      <c r="AT58" s="261" t="str">
        <f t="shared" si="79"/>
        <v/>
      </c>
      <c r="AU58" s="254" t="str">
        <f t="shared" si="124"/>
        <v/>
      </c>
      <c r="AV58" s="254" t="str">
        <f t="shared" si="124"/>
        <v/>
      </c>
      <c r="AW58" s="254" t="str">
        <f t="shared" si="122"/>
        <v/>
      </c>
      <c r="AX58" s="254" t="str">
        <f t="shared" si="122"/>
        <v/>
      </c>
      <c r="AY58" s="254" t="str">
        <f t="shared" si="122"/>
        <v/>
      </c>
      <c r="AZ58" s="254" t="str">
        <f t="shared" si="122"/>
        <v/>
      </c>
      <c r="BA58" s="254" t="str">
        <f t="shared" si="122"/>
        <v/>
      </c>
      <c r="BB58" s="254" t="str">
        <f t="shared" si="122"/>
        <v/>
      </c>
      <c r="BC58" s="254" t="str">
        <f t="shared" si="122"/>
        <v/>
      </c>
      <c r="BD58" s="254" t="str">
        <f t="shared" si="122"/>
        <v/>
      </c>
      <c r="BE58" s="262" t="str">
        <f t="shared" si="122"/>
        <v/>
      </c>
      <c r="BF58" s="263" t="str">
        <f t="shared" si="125"/>
        <v/>
      </c>
      <c r="BG58" s="254" t="str">
        <f t="shared" si="125"/>
        <v/>
      </c>
      <c r="BH58" s="254" t="str">
        <f t="shared" si="123"/>
        <v/>
      </c>
      <c r="BI58" s="254" t="str">
        <f t="shared" si="123"/>
        <v/>
      </c>
      <c r="BJ58" s="254" t="str">
        <f t="shared" si="123"/>
        <v/>
      </c>
      <c r="BK58" s="254" t="str">
        <f t="shared" si="123"/>
        <v/>
      </c>
      <c r="BL58" s="254" t="str">
        <f t="shared" si="123"/>
        <v/>
      </c>
      <c r="BM58" s="254" t="str">
        <f t="shared" si="123"/>
        <v/>
      </c>
      <c r="BN58" s="254" t="str">
        <f t="shared" si="123"/>
        <v/>
      </c>
      <c r="BO58" s="254" t="str">
        <f t="shared" si="123"/>
        <v/>
      </c>
      <c r="BP58" s="254" t="str">
        <f t="shared" si="123"/>
        <v/>
      </c>
      <c r="BQ58" s="264" t="str">
        <f t="shared" si="80"/>
        <v/>
      </c>
      <c r="BR58" s="261" t="str">
        <f t="shared" si="30"/>
        <v/>
      </c>
      <c r="BS58" s="254" t="str">
        <f t="shared" si="31"/>
        <v/>
      </c>
      <c r="BT58" s="254" t="str">
        <f t="shared" si="31"/>
        <v/>
      </c>
      <c r="BU58" s="265" t="str">
        <f t="shared" si="31"/>
        <v/>
      </c>
      <c r="BV58" s="263" t="str">
        <f t="shared" si="32"/>
        <v/>
      </c>
      <c r="BW58" s="254" t="str">
        <f t="shared" si="32"/>
        <v/>
      </c>
      <c r="BX58" s="254" t="str">
        <f t="shared" si="32"/>
        <v/>
      </c>
      <c r="BY58" s="264" t="str">
        <f t="shared" si="33"/>
        <v/>
      </c>
      <c r="BZ58" s="254" t="str">
        <f t="shared" si="34"/>
        <v/>
      </c>
      <c r="CA58" s="254">
        <f t="shared" si="121"/>
        <v>0</v>
      </c>
      <c r="CB58" s="254">
        <f t="shared" si="121"/>
        <v>0</v>
      </c>
      <c r="CC58" s="254">
        <f t="shared" si="121"/>
        <v>0</v>
      </c>
      <c r="CD58" s="254">
        <f t="shared" si="120"/>
        <v>0</v>
      </c>
      <c r="CE58" s="254">
        <f t="shared" si="120"/>
        <v>0</v>
      </c>
      <c r="CF58" s="254">
        <f t="shared" si="120"/>
        <v>0</v>
      </c>
      <c r="CG58" s="254">
        <f t="shared" si="120"/>
        <v>0</v>
      </c>
      <c r="CH58" s="254">
        <f t="shared" si="120"/>
        <v>0</v>
      </c>
      <c r="CI58" s="254">
        <f t="shared" si="120"/>
        <v>0</v>
      </c>
      <c r="CJ58" s="254">
        <f t="shared" si="120"/>
        <v>0</v>
      </c>
      <c r="CK58" s="254">
        <f t="shared" si="120"/>
        <v>0</v>
      </c>
      <c r="CL58" s="254">
        <f t="shared" si="120"/>
        <v>0</v>
      </c>
      <c r="CM58" s="254">
        <f t="shared" si="81"/>
        <v>0</v>
      </c>
      <c r="CN58" s="254">
        <f t="shared" si="82"/>
        <v>0</v>
      </c>
      <c r="CO58" s="254">
        <f t="shared" si="83"/>
        <v>0</v>
      </c>
      <c r="CP58" s="254">
        <f t="shared" si="84"/>
        <v>0</v>
      </c>
      <c r="CQ58" s="254">
        <f t="shared" si="85"/>
        <v>0</v>
      </c>
      <c r="CR58" s="254">
        <f t="shared" si="86"/>
        <v>0</v>
      </c>
      <c r="CS58" s="254">
        <f t="shared" si="87"/>
        <v>0</v>
      </c>
      <c r="CT58" s="254">
        <f t="shared" si="88"/>
        <v>0</v>
      </c>
      <c r="CU58" s="254">
        <f t="shared" si="89"/>
        <v>0</v>
      </c>
      <c r="CV58" s="254">
        <f t="shared" si="90"/>
        <v>0</v>
      </c>
      <c r="CW58" s="254">
        <f t="shared" si="91"/>
        <v>0</v>
      </c>
      <c r="CX58" s="254">
        <f t="shared" si="92"/>
        <v>0</v>
      </c>
      <c r="CY58" s="254">
        <f t="shared" si="93"/>
        <v>0</v>
      </c>
      <c r="CZ58" s="254">
        <f t="shared" si="94"/>
        <v>0</v>
      </c>
      <c r="DA58" s="254">
        <f t="shared" si="95"/>
        <v>0</v>
      </c>
      <c r="DB58" s="254">
        <f t="shared" si="96"/>
        <v>0</v>
      </c>
      <c r="DC58" s="254">
        <f t="shared" si="97"/>
        <v>0</v>
      </c>
      <c r="DD58" s="254">
        <f t="shared" si="98"/>
        <v>0</v>
      </c>
      <c r="DE58" s="254">
        <f t="shared" si="99"/>
        <v>0</v>
      </c>
      <c r="DF58" s="254">
        <f t="shared" si="100"/>
        <v>0</v>
      </c>
      <c r="DG58" s="254">
        <f t="shared" si="101"/>
        <v>0</v>
      </c>
      <c r="DH58" s="254">
        <f t="shared" si="102"/>
        <v>0</v>
      </c>
      <c r="DI58" s="254">
        <f t="shared" si="103"/>
        <v>0</v>
      </c>
      <c r="DJ58" s="254">
        <f t="shared" si="104"/>
        <v>0</v>
      </c>
      <c r="DK58" s="254">
        <f t="shared" si="105"/>
        <v>0</v>
      </c>
      <c r="DL58" s="254">
        <f t="shared" si="106"/>
        <v>0</v>
      </c>
      <c r="DM58" s="254">
        <f t="shared" si="107"/>
        <v>0</v>
      </c>
      <c r="DN58" s="254">
        <f t="shared" si="108"/>
        <v>0</v>
      </c>
      <c r="DO58" s="254">
        <f t="shared" si="109"/>
        <v>0</v>
      </c>
      <c r="DP58" s="254">
        <f t="shared" si="110"/>
        <v>0</v>
      </c>
      <c r="DQ58" s="254">
        <f t="shared" si="111"/>
        <v>0</v>
      </c>
      <c r="DR58" s="254">
        <f t="shared" si="112"/>
        <v>0</v>
      </c>
      <c r="DS58" s="254">
        <f t="shared" si="113"/>
        <v>0</v>
      </c>
      <c r="DT58" s="254">
        <f t="shared" si="114"/>
        <v>0</v>
      </c>
      <c r="DU58" s="254">
        <f t="shared" si="115"/>
        <v>0</v>
      </c>
      <c r="DV58" s="254">
        <f t="shared" si="116"/>
        <v>0</v>
      </c>
      <c r="DZ58" s="69" t="s">
        <v>319</v>
      </c>
    </row>
    <row r="59" spans="1:130" ht="24" customHeight="1">
      <c r="A59" s="11" t="str">
        <f ca="1">IF(AG59&lt;&gt;"OK","",CONCATENATE(TEXT('Front Page'!$F$33,"000"),TEXT('Front Page'!$F$31,"000"),"-",LEFT('Front Page'!$R$53,5),"-",LEFT(D59,1),AJ59, "-",TEXT(B59,"000")))</f>
        <v/>
      </c>
      <c r="B59" s="12" t="str">
        <f>IFERROR(IF(E59="","",MAX(B$17:B58)+1),"")</f>
        <v/>
      </c>
      <c r="C59" s="13"/>
      <c r="D59" s="29" t="str">
        <f t="shared" si="72"/>
        <v>None</v>
      </c>
      <c r="E59" s="29" t="str">
        <f t="shared" si="17"/>
        <v/>
      </c>
      <c r="F59" s="29" t="str">
        <f t="shared" si="18"/>
        <v/>
      </c>
      <c r="G59" s="363"/>
      <c r="H59" s="364"/>
      <c r="I59" s="325" t="str">
        <f t="shared" si="73"/>
        <v>No</v>
      </c>
      <c r="J59" s="314">
        <v>0</v>
      </c>
      <c r="K59" s="312">
        <v>0</v>
      </c>
      <c r="L59" s="312">
        <v>0</v>
      </c>
      <c r="M59" s="312">
        <v>0</v>
      </c>
      <c r="N59" s="312">
        <v>0</v>
      </c>
      <c r="O59" s="312">
        <v>0</v>
      </c>
      <c r="P59" s="312">
        <v>0</v>
      </c>
      <c r="Q59" s="312">
        <v>0</v>
      </c>
      <c r="R59" s="312">
        <v>0</v>
      </c>
      <c r="S59" s="312">
        <v>0</v>
      </c>
      <c r="T59" s="312">
        <v>0</v>
      </c>
      <c r="U59" s="312">
        <v>0</v>
      </c>
      <c r="V59" s="313">
        <v>1</v>
      </c>
      <c r="W59" s="313">
        <v>1</v>
      </c>
      <c r="X59" s="312">
        <v>0</v>
      </c>
      <c r="Y59" s="312">
        <v>0</v>
      </c>
      <c r="Z59" s="312">
        <v>0</v>
      </c>
      <c r="AA59" s="14">
        <v>0</v>
      </c>
      <c r="AB59" s="317"/>
      <c r="AC59" s="15" t="str">
        <f t="shared" si="74"/>
        <v/>
      </c>
      <c r="AD59" s="15" t="str">
        <f t="shared" si="75"/>
        <v/>
      </c>
      <c r="AE59" s="16" t="str">
        <f t="shared" si="76"/>
        <v>0 - 0</v>
      </c>
      <c r="AF59" s="20" t="str">
        <f t="shared" si="77"/>
        <v>Not an offer</v>
      </c>
      <c r="AG59" s="276" t="str">
        <f t="shared" si="23"/>
        <v>Not an Offer</v>
      </c>
      <c r="AH59" s="150"/>
      <c r="AI59" s="254">
        <v>43</v>
      </c>
      <c r="AJ59" s="149" t="str">
        <f t="shared" si="24"/>
        <v>00-IRA</v>
      </c>
      <c r="AK59" s="254" t="b">
        <f t="shared" si="11"/>
        <v>0</v>
      </c>
      <c r="AL59" s="254">
        <f t="shared" si="12"/>
        <v>0</v>
      </c>
      <c r="AM59" s="254">
        <f t="shared" si="25"/>
        <v>0</v>
      </c>
      <c r="AN59" s="288">
        <f t="shared" si="78"/>
        <v>0</v>
      </c>
      <c r="AO59" s="288">
        <f>IF(AND($BU59=$BV59,BU59=AO$13),$J59&amp;$K59&amp;$L59&amp;$M59&amp;$N59&amp;$O59&amp;$P59&amp;$Q59&amp;$R59&amp;$S59&amp;$T59&amp;$U59,IFERROR(MATCH($AN59,AO$17:AO58,0),-1000))</f>
        <v>1</v>
      </c>
      <c r="AP59" s="288">
        <f>IF(AND($BU59=$BV59,BV59=AP$13),$J59&amp;$K59&amp;$L59&amp;$M59&amp;$N59&amp;$O59&amp;$P59&amp;$Q59&amp;$R59&amp;$S59&amp;$T59&amp;$U59,IFERROR(MATCH($AN59,AP$17:AP58,0),-1000))</f>
        <v>1</v>
      </c>
      <c r="AQ59" s="288">
        <f>IF(AND($BU59=$BV59,BW59=AQ$13),$J59&amp;$K59&amp;$L59&amp;$M59&amp;$N59&amp;$O59&amp;$P59&amp;$Q59&amp;$R59&amp;$S59&amp;$T59&amp;$U59,IFERROR(MATCH($AN59,AQ$17:AQ58,0),-1000))</f>
        <v>1</v>
      </c>
      <c r="AR59" s="288">
        <f>IF(AND($BU59=$BV59,BX59=AR$13),$J59&amp;$K59&amp;$L59&amp;$M59&amp;$N59&amp;$O59&amp;$P59&amp;$Q59&amp;$R59&amp;$S59&amp;$T59&amp;$U59,IFERROR(MATCH($AN59,AR$17:AR58,0),-1000))</f>
        <v>1</v>
      </c>
      <c r="AS59" s="254">
        <f t="shared" si="71"/>
        <v>0</v>
      </c>
      <c r="AT59" s="261" t="str">
        <f t="shared" si="79"/>
        <v/>
      </c>
      <c r="AU59" s="254" t="str">
        <f t="shared" si="124"/>
        <v/>
      </c>
      <c r="AV59" s="254" t="str">
        <f t="shared" si="124"/>
        <v/>
      </c>
      <c r="AW59" s="254" t="str">
        <f t="shared" si="122"/>
        <v/>
      </c>
      <c r="AX59" s="254" t="str">
        <f t="shared" si="122"/>
        <v/>
      </c>
      <c r="AY59" s="254" t="str">
        <f t="shared" si="122"/>
        <v/>
      </c>
      <c r="AZ59" s="254" t="str">
        <f t="shared" si="122"/>
        <v/>
      </c>
      <c r="BA59" s="254" t="str">
        <f t="shared" si="122"/>
        <v/>
      </c>
      <c r="BB59" s="254" t="str">
        <f t="shared" si="122"/>
        <v/>
      </c>
      <c r="BC59" s="254" t="str">
        <f t="shared" si="122"/>
        <v/>
      </c>
      <c r="BD59" s="254" t="str">
        <f t="shared" si="122"/>
        <v/>
      </c>
      <c r="BE59" s="262" t="str">
        <f t="shared" si="122"/>
        <v/>
      </c>
      <c r="BF59" s="263" t="str">
        <f t="shared" si="125"/>
        <v/>
      </c>
      <c r="BG59" s="254" t="str">
        <f t="shared" si="125"/>
        <v/>
      </c>
      <c r="BH59" s="254" t="str">
        <f t="shared" si="123"/>
        <v/>
      </c>
      <c r="BI59" s="254" t="str">
        <f t="shared" si="123"/>
        <v/>
      </c>
      <c r="BJ59" s="254" t="str">
        <f t="shared" si="123"/>
        <v/>
      </c>
      <c r="BK59" s="254" t="str">
        <f t="shared" si="123"/>
        <v/>
      </c>
      <c r="BL59" s="254" t="str">
        <f t="shared" si="123"/>
        <v/>
      </c>
      <c r="BM59" s="254" t="str">
        <f t="shared" si="123"/>
        <v/>
      </c>
      <c r="BN59" s="254" t="str">
        <f t="shared" si="123"/>
        <v/>
      </c>
      <c r="BO59" s="254" t="str">
        <f t="shared" si="123"/>
        <v/>
      </c>
      <c r="BP59" s="254" t="str">
        <f t="shared" si="123"/>
        <v/>
      </c>
      <c r="BQ59" s="264" t="str">
        <f t="shared" si="80"/>
        <v/>
      </c>
      <c r="BR59" s="261" t="str">
        <f t="shared" si="30"/>
        <v/>
      </c>
      <c r="BS59" s="254" t="str">
        <f t="shared" si="31"/>
        <v/>
      </c>
      <c r="BT59" s="254" t="str">
        <f t="shared" si="31"/>
        <v/>
      </c>
      <c r="BU59" s="265" t="str">
        <f t="shared" si="31"/>
        <v/>
      </c>
      <c r="BV59" s="263" t="str">
        <f t="shared" si="32"/>
        <v/>
      </c>
      <c r="BW59" s="254" t="str">
        <f t="shared" si="32"/>
        <v/>
      </c>
      <c r="BX59" s="254" t="str">
        <f t="shared" si="32"/>
        <v/>
      </c>
      <c r="BY59" s="264" t="str">
        <f t="shared" si="33"/>
        <v/>
      </c>
      <c r="BZ59" s="254" t="str">
        <f t="shared" si="34"/>
        <v/>
      </c>
      <c r="CA59" s="254">
        <f t="shared" si="121"/>
        <v>0</v>
      </c>
      <c r="CB59" s="254">
        <f t="shared" si="121"/>
        <v>0</v>
      </c>
      <c r="CC59" s="254">
        <f t="shared" si="121"/>
        <v>0</v>
      </c>
      <c r="CD59" s="254">
        <f t="shared" si="120"/>
        <v>0</v>
      </c>
      <c r="CE59" s="254">
        <f t="shared" si="120"/>
        <v>0</v>
      </c>
      <c r="CF59" s="254">
        <f t="shared" si="120"/>
        <v>0</v>
      </c>
      <c r="CG59" s="254">
        <f t="shared" si="120"/>
        <v>0</v>
      </c>
      <c r="CH59" s="254">
        <f t="shared" si="120"/>
        <v>0</v>
      </c>
      <c r="CI59" s="254">
        <f t="shared" si="120"/>
        <v>0</v>
      </c>
      <c r="CJ59" s="254">
        <f t="shared" si="120"/>
        <v>0</v>
      </c>
      <c r="CK59" s="254">
        <f t="shared" si="120"/>
        <v>0</v>
      </c>
      <c r="CL59" s="254">
        <f t="shared" si="120"/>
        <v>0</v>
      </c>
      <c r="CM59" s="254">
        <f t="shared" si="81"/>
        <v>0</v>
      </c>
      <c r="CN59" s="254">
        <f t="shared" si="82"/>
        <v>0</v>
      </c>
      <c r="CO59" s="254">
        <f t="shared" si="83"/>
        <v>0</v>
      </c>
      <c r="CP59" s="254">
        <f t="shared" si="84"/>
        <v>0</v>
      </c>
      <c r="CQ59" s="254">
        <f t="shared" si="85"/>
        <v>0</v>
      </c>
      <c r="CR59" s="254">
        <f t="shared" si="86"/>
        <v>0</v>
      </c>
      <c r="CS59" s="254">
        <f t="shared" si="87"/>
        <v>0</v>
      </c>
      <c r="CT59" s="254">
        <f t="shared" si="88"/>
        <v>0</v>
      </c>
      <c r="CU59" s="254">
        <f t="shared" si="89"/>
        <v>0</v>
      </c>
      <c r="CV59" s="254">
        <f t="shared" si="90"/>
        <v>0</v>
      </c>
      <c r="CW59" s="254">
        <f t="shared" si="91"/>
        <v>0</v>
      </c>
      <c r="CX59" s="254">
        <f t="shared" si="92"/>
        <v>0</v>
      </c>
      <c r="CY59" s="254">
        <f t="shared" si="93"/>
        <v>0</v>
      </c>
      <c r="CZ59" s="254">
        <f t="shared" si="94"/>
        <v>0</v>
      </c>
      <c r="DA59" s="254">
        <f t="shared" si="95"/>
        <v>0</v>
      </c>
      <c r="DB59" s="254">
        <f t="shared" si="96"/>
        <v>0</v>
      </c>
      <c r="DC59" s="254">
        <f t="shared" si="97"/>
        <v>0</v>
      </c>
      <c r="DD59" s="254">
        <f t="shared" si="98"/>
        <v>0</v>
      </c>
      <c r="DE59" s="254">
        <f t="shared" si="99"/>
        <v>0</v>
      </c>
      <c r="DF59" s="254">
        <f t="shared" si="100"/>
        <v>0</v>
      </c>
      <c r="DG59" s="254">
        <f t="shared" si="101"/>
        <v>0</v>
      </c>
      <c r="DH59" s="254">
        <f t="shared" si="102"/>
        <v>0</v>
      </c>
      <c r="DI59" s="254">
        <f t="shared" si="103"/>
        <v>0</v>
      </c>
      <c r="DJ59" s="254">
        <f t="shared" si="104"/>
        <v>0</v>
      </c>
      <c r="DK59" s="254">
        <f t="shared" si="105"/>
        <v>0</v>
      </c>
      <c r="DL59" s="254">
        <f t="shared" si="106"/>
        <v>0</v>
      </c>
      <c r="DM59" s="254">
        <f t="shared" si="107"/>
        <v>0</v>
      </c>
      <c r="DN59" s="254">
        <f t="shared" si="108"/>
        <v>0</v>
      </c>
      <c r="DO59" s="254">
        <f t="shared" si="109"/>
        <v>0</v>
      </c>
      <c r="DP59" s="254">
        <f t="shared" si="110"/>
        <v>0</v>
      </c>
      <c r="DQ59" s="254">
        <f t="shared" si="111"/>
        <v>0</v>
      </c>
      <c r="DR59" s="254">
        <f t="shared" si="112"/>
        <v>0</v>
      </c>
      <c r="DS59" s="254">
        <f t="shared" si="113"/>
        <v>0</v>
      </c>
      <c r="DT59" s="254">
        <f t="shared" si="114"/>
        <v>0</v>
      </c>
      <c r="DU59" s="254">
        <f t="shared" si="115"/>
        <v>0</v>
      </c>
      <c r="DV59" s="254">
        <f t="shared" si="116"/>
        <v>0</v>
      </c>
      <c r="DZ59" s="69" t="s">
        <v>320</v>
      </c>
    </row>
    <row r="60" spans="1:130" ht="24" customHeight="1">
      <c r="A60" s="11" t="str">
        <f ca="1">IF(AG60&lt;&gt;"OK","",CONCATENATE(TEXT('Front Page'!$F$33,"000"),TEXT('Front Page'!$F$31,"000"),"-",LEFT('Front Page'!$R$53,5),"-",LEFT(D60,1),AJ60, "-",TEXT(B60,"000")))</f>
        <v/>
      </c>
      <c r="B60" s="12" t="str">
        <f>IFERROR(IF(E60="","",MAX(B$17:B59)+1),"")</f>
        <v/>
      </c>
      <c r="C60" s="13"/>
      <c r="D60" s="29" t="str">
        <f t="shared" si="72"/>
        <v>None</v>
      </c>
      <c r="E60" s="29" t="str">
        <f t="shared" si="17"/>
        <v/>
      </c>
      <c r="F60" s="29" t="str">
        <f t="shared" si="18"/>
        <v/>
      </c>
      <c r="G60" s="363"/>
      <c r="H60" s="364"/>
      <c r="I60" s="325" t="str">
        <f t="shared" si="73"/>
        <v>No</v>
      </c>
      <c r="J60" s="314">
        <v>0</v>
      </c>
      <c r="K60" s="312">
        <v>0</v>
      </c>
      <c r="L60" s="312">
        <v>0</v>
      </c>
      <c r="M60" s="312">
        <v>0</v>
      </c>
      <c r="N60" s="312">
        <v>0</v>
      </c>
      <c r="O60" s="312">
        <v>0</v>
      </c>
      <c r="P60" s="312">
        <v>0</v>
      </c>
      <c r="Q60" s="312">
        <v>0</v>
      </c>
      <c r="R60" s="312">
        <v>0</v>
      </c>
      <c r="S60" s="312">
        <v>0</v>
      </c>
      <c r="T60" s="312">
        <v>0</v>
      </c>
      <c r="U60" s="312">
        <v>0</v>
      </c>
      <c r="V60" s="313">
        <v>1</v>
      </c>
      <c r="W60" s="313">
        <v>1</v>
      </c>
      <c r="X60" s="312">
        <v>0</v>
      </c>
      <c r="Y60" s="312">
        <v>0</v>
      </c>
      <c r="Z60" s="312">
        <v>0</v>
      </c>
      <c r="AA60" s="14">
        <v>0</v>
      </c>
      <c r="AB60" s="317"/>
      <c r="AC60" s="15" t="str">
        <f t="shared" si="74"/>
        <v/>
      </c>
      <c r="AD60" s="15" t="str">
        <f t="shared" si="75"/>
        <v/>
      </c>
      <c r="AE60" s="16" t="str">
        <f t="shared" si="76"/>
        <v>0 - 0</v>
      </c>
      <c r="AF60" s="20" t="str">
        <f t="shared" si="77"/>
        <v>Not an offer</v>
      </c>
      <c r="AG60" s="276" t="str">
        <f t="shared" si="23"/>
        <v>Not an Offer</v>
      </c>
      <c r="AH60" s="150"/>
      <c r="AI60" s="254">
        <v>44</v>
      </c>
      <c r="AJ60" s="149" t="str">
        <f t="shared" si="24"/>
        <v>00-IRA</v>
      </c>
      <c r="AK60" s="254" t="b">
        <f t="shared" si="11"/>
        <v>0</v>
      </c>
      <c r="AL60" s="254">
        <f t="shared" si="12"/>
        <v>0</v>
      </c>
      <c r="AM60" s="254">
        <f t="shared" si="25"/>
        <v>0</v>
      </c>
      <c r="AN60" s="288">
        <f t="shared" si="78"/>
        <v>0</v>
      </c>
      <c r="AO60" s="288">
        <f>IF(AND($BU60=$BV60,BU60=AO$13),$J60&amp;$K60&amp;$L60&amp;$M60&amp;$N60&amp;$O60&amp;$P60&amp;$Q60&amp;$R60&amp;$S60&amp;$T60&amp;$U60,IFERROR(MATCH($AN60,AO$17:AO59,0),-1000))</f>
        <v>1</v>
      </c>
      <c r="AP60" s="288">
        <f>IF(AND($BU60=$BV60,BV60=AP$13),$J60&amp;$K60&amp;$L60&amp;$M60&amp;$N60&amp;$O60&amp;$P60&amp;$Q60&amp;$R60&amp;$S60&amp;$T60&amp;$U60,IFERROR(MATCH($AN60,AP$17:AP59,0),-1000))</f>
        <v>1</v>
      </c>
      <c r="AQ60" s="288">
        <f>IF(AND($BU60=$BV60,BW60=AQ$13),$J60&amp;$K60&amp;$L60&amp;$M60&amp;$N60&amp;$O60&amp;$P60&amp;$Q60&amp;$R60&amp;$S60&amp;$T60&amp;$U60,IFERROR(MATCH($AN60,AQ$17:AQ59,0),-1000))</f>
        <v>1</v>
      </c>
      <c r="AR60" s="288">
        <f>IF(AND($BU60=$BV60,BX60=AR$13),$J60&amp;$K60&amp;$L60&amp;$M60&amp;$N60&amp;$O60&amp;$P60&amp;$Q60&amp;$R60&amp;$S60&amp;$T60&amp;$U60,IFERROR(MATCH($AN60,AR$17:AR59,0),-1000))</f>
        <v>1</v>
      </c>
      <c r="AS60" s="254">
        <f t="shared" si="71"/>
        <v>0</v>
      </c>
      <c r="AT60" s="261" t="str">
        <f t="shared" si="79"/>
        <v/>
      </c>
      <c r="AU60" s="254" t="str">
        <f t="shared" si="124"/>
        <v/>
      </c>
      <c r="AV60" s="254" t="str">
        <f t="shared" si="124"/>
        <v/>
      </c>
      <c r="AW60" s="254" t="str">
        <f t="shared" si="122"/>
        <v/>
      </c>
      <c r="AX60" s="254" t="str">
        <f t="shared" si="122"/>
        <v/>
      </c>
      <c r="AY60" s="254" t="str">
        <f t="shared" si="122"/>
        <v/>
      </c>
      <c r="AZ60" s="254" t="str">
        <f t="shared" si="122"/>
        <v/>
      </c>
      <c r="BA60" s="254" t="str">
        <f t="shared" si="122"/>
        <v/>
      </c>
      <c r="BB60" s="254" t="str">
        <f t="shared" si="122"/>
        <v/>
      </c>
      <c r="BC60" s="254" t="str">
        <f t="shared" si="122"/>
        <v/>
      </c>
      <c r="BD60" s="254" t="str">
        <f t="shared" si="122"/>
        <v/>
      </c>
      <c r="BE60" s="262" t="str">
        <f t="shared" si="122"/>
        <v/>
      </c>
      <c r="BF60" s="263" t="str">
        <f t="shared" si="125"/>
        <v/>
      </c>
      <c r="BG60" s="254" t="str">
        <f t="shared" si="125"/>
        <v/>
      </c>
      <c r="BH60" s="254" t="str">
        <f t="shared" si="123"/>
        <v/>
      </c>
      <c r="BI60" s="254" t="str">
        <f t="shared" si="123"/>
        <v/>
      </c>
      <c r="BJ60" s="254" t="str">
        <f t="shared" si="123"/>
        <v/>
      </c>
      <c r="BK60" s="254" t="str">
        <f t="shared" si="123"/>
        <v/>
      </c>
      <c r="BL60" s="254" t="str">
        <f t="shared" si="123"/>
        <v/>
      </c>
      <c r="BM60" s="254" t="str">
        <f t="shared" si="123"/>
        <v/>
      </c>
      <c r="BN60" s="254" t="str">
        <f t="shared" si="123"/>
        <v/>
      </c>
      <c r="BO60" s="254" t="str">
        <f t="shared" si="123"/>
        <v/>
      </c>
      <c r="BP60" s="254" t="str">
        <f t="shared" si="123"/>
        <v/>
      </c>
      <c r="BQ60" s="264" t="str">
        <f t="shared" si="80"/>
        <v/>
      </c>
      <c r="BR60" s="261" t="str">
        <f t="shared" si="30"/>
        <v/>
      </c>
      <c r="BS60" s="254" t="str">
        <f t="shared" si="31"/>
        <v/>
      </c>
      <c r="BT60" s="254" t="str">
        <f t="shared" si="31"/>
        <v/>
      </c>
      <c r="BU60" s="265" t="str">
        <f t="shared" si="31"/>
        <v/>
      </c>
      <c r="BV60" s="263" t="str">
        <f t="shared" si="32"/>
        <v/>
      </c>
      <c r="BW60" s="254" t="str">
        <f t="shared" si="32"/>
        <v/>
      </c>
      <c r="BX60" s="254" t="str">
        <f t="shared" si="32"/>
        <v/>
      </c>
      <c r="BY60" s="264" t="str">
        <f t="shared" si="33"/>
        <v/>
      </c>
      <c r="BZ60" s="254" t="str">
        <f t="shared" si="34"/>
        <v/>
      </c>
      <c r="CA60" s="254">
        <f t="shared" si="121"/>
        <v>0</v>
      </c>
      <c r="CB60" s="254">
        <f t="shared" si="121"/>
        <v>0</v>
      </c>
      <c r="CC60" s="254">
        <f t="shared" si="121"/>
        <v>0</v>
      </c>
      <c r="CD60" s="254">
        <f t="shared" si="120"/>
        <v>0</v>
      </c>
      <c r="CE60" s="254">
        <f t="shared" si="120"/>
        <v>0</v>
      </c>
      <c r="CF60" s="254">
        <f t="shared" si="120"/>
        <v>0</v>
      </c>
      <c r="CG60" s="254">
        <f t="shared" si="120"/>
        <v>0</v>
      </c>
      <c r="CH60" s="254">
        <f t="shared" si="120"/>
        <v>0</v>
      </c>
      <c r="CI60" s="254">
        <f t="shared" si="120"/>
        <v>0</v>
      </c>
      <c r="CJ60" s="254">
        <f t="shared" si="120"/>
        <v>0</v>
      </c>
      <c r="CK60" s="254">
        <f t="shared" si="120"/>
        <v>0</v>
      </c>
      <c r="CL60" s="254">
        <f t="shared" si="120"/>
        <v>0</v>
      </c>
      <c r="CM60" s="254">
        <f t="shared" si="81"/>
        <v>0</v>
      </c>
      <c r="CN60" s="254">
        <f t="shared" si="82"/>
        <v>0</v>
      </c>
      <c r="CO60" s="254">
        <f t="shared" si="83"/>
        <v>0</v>
      </c>
      <c r="CP60" s="254">
        <f t="shared" si="84"/>
        <v>0</v>
      </c>
      <c r="CQ60" s="254">
        <f t="shared" si="85"/>
        <v>0</v>
      </c>
      <c r="CR60" s="254">
        <f t="shared" si="86"/>
        <v>0</v>
      </c>
      <c r="CS60" s="254">
        <f t="shared" si="87"/>
        <v>0</v>
      </c>
      <c r="CT60" s="254">
        <f t="shared" si="88"/>
        <v>0</v>
      </c>
      <c r="CU60" s="254">
        <f t="shared" si="89"/>
        <v>0</v>
      </c>
      <c r="CV60" s="254">
        <f t="shared" si="90"/>
        <v>0</v>
      </c>
      <c r="CW60" s="254">
        <f t="shared" si="91"/>
        <v>0</v>
      </c>
      <c r="CX60" s="254">
        <f t="shared" si="92"/>
        <v>0</v>
      </c>
      <c r="CY60" s="254">
        <f t="shared" si="93"/>
        <v>0</v>
      </c>
      <c r="CZ60" s="254">
        <f t="shared" si="94"/>
        <v>0</v>
      </c>
      <c r="DA60" s="254">
        <f t="shared" si="95"/>
        <v>0</v>
      </c>
      <c r="DB60" s="254">
        <f t="shared" si="96"/>
        <v>0</v>
      </c>
      <c r="DC60" s="254">
        <f t="shared" si="97"/>
        <v>0</v>
      </c>
      <c r="DD60" s="254">
        <f t="shared" si="98"/>
        <v>0</v>
      </c>
      <c r="DE60" s="254">
        <f t="shared" si="99"/>
        <v>0</v>
      </c>
      <c r="DF60" s="254">
        <f t="shared" si="100"/>
        <v>0</v>
      </c>
      <c r="DG60" s="254">
        <f t="shared" si="101"/>
        <v>0</v>
      </c>
      <c r="DH60" s="254">
        <f t="shared" si="102"/>
        <v>0</v>
      </c>
      <c r="DI60" s="254">
        <f t="shared" si="103"/>
        <v>0</v>
      </c>
      <c r="DJ60" s="254">
        <f t="shared" si="104"/>
        <v>0</v>
      </c>
      <c r="DK60" s="254">
        <f t="shared" si="105"/>
        <v>0</v>
      </c>
      <c r="DL60" s="254">
        <f t="shared" si="106"/>
        <v>0</v>
      </c>
      <c r="DM60" s="254">
        <f t="shared" si="107"/>
        <v>0</v>
      </c>
      <c r="DN60" s="254">
        <f t="shared" si="108"/>
        <v>0</v>
      </c>
      <c r="DO60" s="254">
        <f t="shared" si="109"/>
        <v>0</v>
      </c>
      <c r="DP60" s="254">
        <f t="shared" si="110"/>
        <v>0</v>
      </c>
      <c r="DQ60" s="254">
        <f t="shared" si="111"/>
        <v>0</v>
      </c>
      <c r="DR60" s="254">
        <f t="shared" si="112"/>
        <v>0</v>
      </c>
      <c r="DS60" s="254">
        <f t="shared" si="113"/>
        <v>0</v>
      </c>
      <c r="DT60" s="254">
        <f t="shared" si="114"/>
        <v>0</v>
      </c>
      <c r="DU60" s="254">
        <f t="shared" si="115"/>
        <v>0</v>
      </c>
      <c r="DV60" s="254">
        <f t="shared" si="116"/>
        <v>0</v>
      </c>
      <c r="DZ60" s="69" t="s">
        <v>321</v>
      </c>
    </row>
    <row r="61" spans="1:130" ht="24" customHeight="1">
      <c r="A61" s="11" t="str">
        <f ca="1">IF(AG61&lt;&gt;"OK","",CONCATENATE(TEXT('Front Page'!$F$33,"000"),TEXT('Front Page'!$F$31,"000"),"-",LEFT('Front Page'!$R$53,5),"-",LEFT(D61,1),AJ61, "-",TEXT(B61,"000")))</f>
        <v/>
      </c>
      <c r="B61" s="12" t="str">
        <f>IFERROR(IF(E61="","",MAX(B$17:B60)+1),"")</f>
        <v/>
      </c>
      <c r="C61" s="13"/>
      <c r="D61" s="29" t="str">
        <f t="shared" si="72"/>
        <v>None</v>
      </c>
      <c r="E61" s="29" t="str">
        <f t="shared" si="17"/>
        <v/>
      </c>
      <c r="F61" s="29" t="str">
        <f t="shared" si="18"/>
        <v/>
      </c>
      <c r="G61" s="363"/>
      <c r="H61" s="364"/>
      <c r="I61" s="325" t="str">
        <f t="shared" si="73"/>
        <v>No</v>
      </c>
      <c r="J61" s="314">
        <v>0</v>
      </c>
      <c r="K61" s="312">
        <v>0</v>
      </c>
      <c r="L61" s="312">
        <v>0</v>
      </c>
      <c r="M61" s="312">
        <v>0</v>
      </c>
      <c r="N61" s="312">
        <v>0</v>
      </c>
      <c r="O61" s="312">
        <v>0</v>
      </c>
      <c r="P61" s="312">
        <v>0</v>
      </c>
      <c r="Q61" s="312">
        <v>0</v>
      </c>
      <c r="R61" s="312">
        <v>0</v>
      </c>
      <c r="S61" s="312">
        <v>0</v>
      </c>
      <c r="T61" s="312">
        <v>0</v>
      </c>
      <c r="U61" s="312">
        <v>0</v>
      </c>
      <c r="V61" s="313">
        <v>1</v>
      </c>
      <c r="W61" s="313">
        <v>1</v>
      </c>
      <c r="X61" s="312">
        <v>0</v>
      </c>
      <c r="Y61" s="312">
        <v>0</v>
      </c>
      <c r="Z61" s="312">
        <v>0</v>
      </c>
      <c r="AA61" s="14">
        <v>0</v>
      </c>
      <c r="AB61" s="317"/>
      <c r="AC61" s="15" t="str">
        <f t="shared" si="74"/>
        <v/>
      </c>
      <c r="AD61" s="15" t="str">
        <f t="shared" si="75"/>
        <v/>
      </c>
      <c r="AE61" s="16" t="str">
        <f t="shared" si="76"/>
        <v>0 - 0</v>
      </c>
      <c r="AF61" s="20" t="str">
        <f t="shared" si="77"/>
        <v>Not an offer</v>
      </c>
      <c r="AG61" s="276" t="str">
        <f t="shared" si="23"/>
        <v>Not an Offer</v>
      </c>
      <c r="AH61" s="150"/>
      <c r="AI61" s="254">
        <v>45</v>
      </c>
      <c r="AJ61" s="149" t="str">
        <f t="shared" si="24"/>
        <v>00-IRA</v>
      </c>
      <c r="AK61" s="254" t="b">
        <f t="shared" si="11"/>
        <v>0</v>
      </c>
      <c r="AL61" s="254">
        <f t="shared" si="12"/>
        <v>0</v>
      </c>
      <c r="AM61" s="254">
        <f t="shared" si="25"/>
        <v>0</v>
      </c>
      <c r="AN61" s="288">
        <f t="shared" si="78"/>
        <v>0</v>
      </c>
      <c r="AO61" s="288">
        <f>IF(AND($BU61=$BV61,BU61=AO$13),$J61&amp;$K61&amp;$L61&amp;$M61&amp;$N61&amp;$O61&amp;$P61&amp;$Q61&amp;$R61&amp;$S61&amp;$T61&amp;$U61,IFERROR(MATCH($AN61,AO$17:AO60,0),-1000))</f>
        <v>1</v>
      </c>
      <c r="AP61" s="288">
        <f>IF(AND($BU61=$BV61,BV61=AP$13),$J61&amp;$K61&amp;$L61&amp;$M61&amp;$N61&amp;$O61&amp;$P61&amp;$Q61&amp;$R61&amp;$S61&amp;$T61&amp;$U61,IFERROR(MATCH($AN61,AP$17:AP60,0),-1000))</f>
        <v>1</v>
      </c>
      <c r="AQ61" s="288">
        <f>IF(AND($BU61=$BV61,BW61=AQ$13),$J61&amp;$K61&amp;$L61&amp;$M61&amp;$N61&amp;$O61&amp;$P61&amp;$Q61&amp;$R61&amp;$S61&amp;$T61&amp;$U61,IFERROR(MATCH($AN61,AQ$17:AQ60,0),-1000))</f>
        <v>1</v>
      </c>
      <c r="AR61" s="288">
        <f>IF(AND($BU61=$BV61,BX61=AR$13),$J61&amp;$K61&amp;$L61&amp;$M61&amp;$N61&amp;$O61&amp;$P61&amp;$Q61&amp;$R61&amp;$S61&amp;$T61&amp;$U61,IFERROR(MATCH($AN61,AR$17:AR60,0),-1000))</f>
        <v>1</v>
      </c>
      <c r="AS61" s="254">
        <f t="shared" si="71"/>
        <v>0</v>
      </c>
      <c r="AT61" s="261" t="str">
        <f t="shared" si="79"/>
        <v/>
      </c>
      <c r="AU61" s="254" t="str">
        <f t="shared" si="124"/>
        <v/>
      </c>
      <c r="AV61" s="254" t="str">
        <f t="shared" si="124"/>
        <v/>
      </c>
      <c r="AW61" s="254" t="str">
        <f t="shared" si="122"/>
        <v/>
      </c>
      <c r="AX61" s="254" t="str">
        <f t="shared" si="122"/>
        <v/>
      </c>
      <c r="AY61" s="254" t="str">
        <f t="shared" si="122"/>
        <v/>
      </c>
      <c r="AZ61" s="254" t="str">
        <f t="shared" si="122"/>
        <v/>
      </c>
      <c r="BA61" s="254" t="str">
        <f t="shared" si="122"/>
        <v/>
      </c>
      <c r="BB61" s="254" t="str">
        <f t="shared" si="122"/>
        <v/>
      </c>
      <c r="BC61" s="254" t="str">
        <f t="shared" si="122"/>
        <v/>
      </c>
      <c r="BD61" s="254" t="str">
        <f t="shared" si="122"/>
        <v/>
      </c>
      <c r="BE61" s="262" t="str">
        <f t="shared" si="122"/>
        <v/>
      </c>
      <c r="BF61" s="263" t="str">
        <f t="shared" si="125"/>
        <v/>
      </c>
      <c r="BG61" s="254" t="str">
        <f t="shared" si="125"/>
        <v/>
      </c>
      <c r="BH61" s="254" t="str">
        <f t="shared" si="123"/>
        <v/>
      </c>
      <c r="BI61" s="254" t="str">
        <f t="shared" si="123"/>
        <v/>
      </c>
      <c r="BJ61" s="254" t="str">
        <f t="shared" si="123"/>
        <v/>
      </c>
      <c r="BK61" s="254" t="str">
        <f t="shared" si="123"/>
        <v/>
      </c>
      <c r="BL61" s="254" t="str">
        <f t="shared" si="123"/>
        <v/>
      </c>
      <c r="BM61" s="254" t="str">
        <f t="shared" si="123"/>
        <v/>
      </c>
      <c r="BN61" s="254" t="str">
        <f t="shared" si="123"/>
        <v/>
      </c>
      <c r="BO61" s="254" t="str">
        <f t="shared" si="123"/>
        <v/>
      </c>
      <c r="BP61" s="254" t="str">
        <f t="shared" si="123"/>
        <v/>
      </c>
      <c r="BQ61" s="264" t="str">
        <f t="shared" si="80"/>
        <v/>
      </c>
      <c r="BR61" s="261" t="str">
        <f t="shared" si="30"/>
        <v/>
      </c>
      <c r="BS61" s="254" t="str">
        <f t="shared" si="31"/>
        <v/>
      </c>
      <c r="BT61" s="254" t="str">
        <f t="shared" si="31"/>
        <v/>
      </c>
      <c r="BU61" s="265" t="str">
        <f t="shared" si="31"/>
        <v/>
      </c>
      <c r="BV61" s="263" t="str">
        <f t="shared" si="32"/>
        <v/>
      </c>
      <c r="BW61" s="254" t="str">
        <f t="shared" si="32"/>
        <v/>
      </c>
      <c r="BX61" s="254" t="str">
        <f t="shared" si="32"/>
        <v/>
      </c>
      <c r="BY61" s="264" t="str">
        <f t="shared" si="33"/>
        <v/>
      </c>
      <c r="BZ61" s="254" t="str">
        <f t="shared" si="34"/>
        <v/>
      </c>
      <c r="CA61" s="254">
        <f t="shared" si="121"/>
        <v>0</v>
      </c>
      <c r="CB61" s="254">
        <f t="shared" si="121"/>
        <v>0</v>
      </c>
      <c r="CC61" s="254">
        <f t="shared" si="121"/>
        <v>0</v>
      </c>
      <c r="CD61" s="254">
        <f t="shared" si="120"/>
        <v>0</v>
      </c>
      <c r="CE61" s="254">
        <f t="shared" si="120"/>
        <v>0</v>
      </c>
      <c r="CF61" s="254">
        <f t="shared" si="120"/>
        <v>0</v>
      </c>
      <c r="CG61" s="254">
        <f t="shared" si="120"/>
        <v>0</v>
      </c>
      <c r="CH61" s="254">
        <f t="shared" si="120"/>
        <v>0</v>
      </c>
      <c r="CI61" s="254">
        <f t="shared" si="120"/>
        <v>0</v>
      </c>
      <c r="CJ61" s="254">
        <f t="shared" si="120"/>
        <v>0</v>
      </c>
      <c r="CK61" s="254">
        <f t="shared" si="120"/>
        <v>0</v>
      </c>
      <c r="CL61" s="254">
        <f t="shared" si="120"/>
        <v>0</v>
      </c>
      <c r="CM61" s="254">
        <f t="shared" si="81"/>
        <v>0</v>
      </c>
      <c r="CN61" s="254">
        <f t="shared" si="82"/>
        <v>0</v>
      </c>
      <c r="CO61" s="254">
        <f t="shared" si="83"/>
        <v>0</v>
      </c>
      <c r="CP61" s="254">
        <f t="shared" si="84"/>
        <v>0</v>
      </c>
      <c r="CQ61" s="254">
        <f t="shared" si="85"/>
        <v>0</v>
      </c>
      <c r="CR61" s="254">
        <f t="shared" si="86"/>
        <v>0</v>
      </c>
      <c r="CS61" s="254">
        <f t="shared" si="87"/>
        <v>0</v>
      </c>
      <c r="CT61" s="254">
        <f t="shared" si="88"/>
        <v>0</v>
      </c>
      <c r="CU61" s="254">
        <f t="shared" si="89"/>
        <v>0</v>
      </c>
      <c r="CV61" s="254">
        <f t="shared" si="90"/>
        <v>0</v>
      </c>
      <c r="CW61" s="254">
        <f t="shared" si="91"/>
        <v>0</v>
      </c>
      <c r="CX61" s="254">
        <f t="shared" si="92"/>
        <v>0</v>
      </c>
      <c r="CY61" s="254">
        <f t="shared" si="93"/>
        <v>0</v>
      </c>
      <c r="CZ61" s="254">
        <f t="shared" si="94"/>
        <v>0</v>
      </c>
      <c r="DA61" s="254">
        <f t="shared" si="95"/>
        <v>0</v>
      </c>
      <c r="DB61" s="254">
        <f t="shared" si="96"/>
        <v>0</v>
      </c>
      <c r="DC61" s="254">
        <f t="shared" si="97"/>
        <v>0</v>
      </c>
      <c r="DD61" s="254">
        <f t="shared" si="98"/>
        <v>0</v>
      </c>
      <c r="DE61" s="254">
        <f t="shared" si="99"/>
        <v>0</v>
      </c>
      <c r="DF61" s="254">
        <f t="shared" si="100"/>
        <v>0</v>
      </c>
      <c r="DG61" s="254">
        <f t="shared" si="101"/>
        <v>0</v>
      </c>
      <c r="DH61" s="254">
        <f t="shared" si="102"/>
        <v>0</v>
      </c>
      <c r="DI61" s="254">
        <f t="shared" si="103"/>
        <v>0</v>
      </c>
      <c r="DJ61" s="254">
        <f t="shared" si="104"/>
        <v>0</v>
      </c>
      <c r="DK61" s="254">
        <f t="shared" si="105"/>
        <v>0</v>
      </c>
      <c r="DL61" s="254">
        <f t="shared" si="106"/>
        <v>0</v>
      </c>
      <c r="DM61" s="254">
        <f t="shared" si="107"/>
        <v>0</v>
      </c>
      <c r="DN61" s="254">
        <f t="shared" si="108"/>
        <v>0</v>
      </c>
      <c r="DO61" s="254">
        <f t="shared" si="109"/>
        <v>0</v>
      </c>
      <c r="DP61" s="254">
        <f t="shared" si="110"/>
        <v>0</v>
      </c>
      <c r="DQ61" s="254">
        <f t="shared" si="111"/>
        <v>0</v>
      </c>
      <c r="DR61" s="254">
        <f t="shared" si="112"/>
        <v>0</v>
      </c>
      <c r="DS61" s="254">
        <f t="shared" si="113"/>
        <v>0</v>
      </c>
      <c r="DT61" s="254">
        <f t="shared" si="114"/>
        <v>0</v>
      </c>
      <c r="DU61" s="254">
        <f t="shared" si="115"/>
        <v>0</v>
      </c>
      <c r="DV61" s="254">
        <f t="shared" si="116"/>
        <v>0</v>
      </c>
      <c r="DZ61" s="69" t="s">
        <v>322</v>
      </c>
    </row>
    <row r="62" spans="1:130" ht="24" customHeight="1">
      <c r="A62" s="11" t="str">
        <f ca="1">IF(AG62&lt;&gt;"OK","",CONCATENATE(TEXT('Front Page'!$F$33,"000"),TEXT('Front Page'!$F$31,"000"),"-",LEFT('Front Page'!$R$53,5),"-",LEFT(D62,1),AJ62, "-",TEXT(B62,"000")))</f>
        <v/>
      </c>
      <c r="B62" s="12" t="str">
        <f>IFERROR(IF(E62="","",MAX(B$17:B61)+1),"")</f>
        <v/>
      </c>
      <c r="C62" s="13"/>
      <c r="D62" s="29" t="str">
        <f t="shared" si="72"/>
        <v>None</v>
      </c>
      <c r="E62" s="29" t="str">
        <f t="shared" si="17"/>
        <v/>
      </c>
      <c r="F62" s="29" t="str">
        <f t="shared" si="18"/>
        <v/>
      </c>
      <c r="G62" s="363"/>
      <c r="H62" s="364"/>
      <c r="I62" s="325" t="str">
        <f t="shared" si="73"/>
        <v>No</v>
      </c>
      <c r="J62" s="314">
        <v>0</v>
      </c>
      <c r="K62" s="312">
        <v>0</v>
      </c>
      <c r="L62" s="312">
        <v>0</v>
      </c>
      <c r="M62" s="312">
        <v>0</v>
      </c>
      <c r="N62" s="312">
        <v>0</v>
      </c>
      <c r="O62" s="312">
        <v>0</v>
      </c>
      <c r="P62" s="312">
        <v>0</v>
      </c>
      <c r="Q62" s="312">
        <v>0</v>
      </c>
      <c r="R62" s="312">
        <v>0</v>
      </c>
      <c r="S62" s="312">
        <v>0</v>
      </c>
      <c r="T62" s="312">
        <v>0</v>
      </c>
      <c r="U62" s="312">
        <v>0</v>
      </c>
      <c r="V62" s="313">
        <v>1</v>
      </c>
      <c r="W62" s="313">
        <v>1</v>
      </c>
      <c r="X62" s="312">
        <v>0</v>
      </c>
      <c r="Y62" s="312">
        <v>0</v>
      </c>
      <c r="Z62" s="312">
        <v>0</v>
      </c>
      <c r="AA62" s="14">
        <v>0</v>
      </c>
      <c r="AB62" s="317"/>
      <c r="AC62" s="15" t="str">
        <f t="shared" si="74"/>
        <v/>
      </c>
      <c r="AD62" s="15" t="str">
        <f t="shared" si="75"/>
        <v/>
      </c>
      <c r="AE62" s="16" t="str">
        <f t="shared" si="76"/>
        <v>0 - 0</v>
      </c>
      <c r="AF62" s="20" t="str">
        <f t="shared" si="77"/>
        <v>Not an offer</v>
      </c>
      <c r="AG62" s="276" t="str">
        <f t="shared" si="23"/>
        <v>Not an Offer</v>
      </c>
      <c r="AH62" s="150"/>
      <c r="AI62" s="254">
        <v>46</v>
      </c>
      <c r="AJ62" s="149" t="str">
        <f t="shared" si="24"/>
        <v>00-IRA</v>
      </c>
      <c r="AK62" s="254" t="b">
        <f t="shared" si="11"/>
        <v>0</v>
      </c>
      <c r="AL62" s="254">
        <f t="shared" si="12"/>
        <v>0</v>
      </c>
      <c r="AM62" s="254">
        <f t="shared" si="25"/>
        <v>0</v>
      </c>
      <c r="AN62" s="288">
        <f t="shared" si="78"/>
        <v>0</v>
      </c>
      <c r="AO62" s="288">
        <f>IF(AND($BU62=$BV62,BU62=AO$13),$J62&amp;$K62&amp;$L62&amp;$M62&amp;$N62&amp;$O62&amp;$P62&amp;$Q62&amp;$R62&amp;$S62&amp;$T62&amp;$U62,IFERROR(MATCH($AN62,AO$17:AO61,0),-1000))</f>
        <v>1</v>
      </c>
      <c r="AP62" s="288">
        <f>IF(AND($BU62=$BV62,BV62=AP$13),$J62&amp;$K62&amp;$L62&amp;$M62&amp;$N62&amp;$O62&amp;$P62&amp;$Q62&amp;$R62&amp;$S62&amp;$T62&amp;$U62,IFERROR(MATCH($AN62,AP$17:AP61,0),-1000))</f>
        <v>1</v>
      </c>
      <c r="AQ62" s="288">
        <f>IF(AND($BU62=$BV62,BW62=AQ$13),$J62&amp;$K62&amp;$L62&amp;$M62&amp;$N62&amp;$O62&amp;$P62&amp;$Q62&amp;$R62&amp;$S62&amp;$T62&amp;$U62,IFERROR(MATCH($AN62,AQ$17:AQ61,0),-1000))</f>
        <v>1</v>
      </c>
      <c r="AR62" s="288">
        <f>IF(AND($BU62=$BV62,BX62=AR$13),$J62&amp;$K62&amp;$L62&amp;$M62&amp;$N62&amp;$O62&amp;$P62&amp;$Q62&amp;$R62&amp;$S62&amp;$T62&amp;$U62,IFERROR(MATCH($AN62,AR$17:AR61,0),-1000))</f>
        <v>1</v>
      </c>
      <c r="AS62" s="254">
        <f t="shared" si="71"/>
        <v>0</v>
      </c>
      <c r="AT62" s="261" t="str">
        <f t="shared" si="79"/>
        <v/>
      </c>
      <c r="AU62" s="254" t="str">
        <f t="shared" si="124"/>
        <v/>
      </c>
      <c r="AV62" s="254" t="str">
        <f t="shared" si="124"/>
        <v/>
      </c>
      <c r="AW62" s="254" t="str">
        <f t="shared" si="122"/>
        <v/>
      </c>
      <c r="AX62" s="254" t="str">
        <f t="shared" si="122"/>
        <v/>
      </c>
      <c r="AY62" s="254" t="str">
        <f t="shared" si="122"/>
        <v/>
      </c>
      <c r="AZ62" s="254" t="str">
        <f t="shared" si="122"/>
        <v/>
      </c>
      <c r="BA62" s="254" t="str">
        <f t="shared" si="122"/>
        <v/>
      </c>
      <c r="BB62" s="254" t="str">
        <f t="shared" si="122"/>
        <v/>
      </c>
      <c r="BC62" s="254" t="str">
        <f t="shared" si="122"/>
        <v/>
      </c>
      <c r="BD62" s="254" t="str">
        <f t="shared" si="122"/>
        <v/>
      </c>
      <c r="BE62" s="262" t="str">
        <f t="shared" si="122"/>
        <v/>
      </c>
      <c r="BF62" s="263" t="str">
        <f t="shared" si="125"/>
        <v/>
      </c>
      <c r="BG62" s="254" t="str">
        <f t="shared" si="125"/>
        <v/>
      </c>
      <c r="BH62" s="254" t="str">
        <f t="shared" si="123"/>
        <v/>
      </c>
      <c r="BI62" s="254" t="str">
        <f t="shared" si="123"/>
        <v/>
      </c>
      <c r="BJ62" s="254" t="str">
        <f t="shared" si="123"/>
        <v/>
      </c>
      <c r="BK62" s="254" t="str">
        <f t="shared" si="123"/>
        <v/>
      </c>
      <c r="BL62" s="254" t="str">
        <f t="shared" si="123"/>
        <v/>
      </c>
      <c r="BM62" s="254" t="str">
        <f t="shared" si="123"/>
        <v/>
      </c>
      <c r="BN62" s="254" t="str">
        <f t="shared" si="123"/>
        <v/>
      </c>
      <c r="BO62" s="254" t="str">
        <f t="shared" si="123"/>
        <v/>
      </c>
      <c r="BP62" s="254" t="str">
        <f t="shared" si="123"/>
        <v/>
      </c>
      <c r="BQ62" s="264" t="str">
        <f t="shared" si="80"/>
        <v/>
      </c>
      <c r="BR62" s="261" t="str">
        <f t="shared" si="30"/>
        <v/>
      </c>
      <c r="BS62" s="254" t="str">
        <f t="shared" si="31"/>
        <v/>
      </c>
      <c r="BT62" s="254" t="str">
        <f t="shared" si="31"/>
        <v/>
      </c>
      <c r="BU62" s="265" t="str">
        <f t="shared" si="31"/>
        <v/>
      </c>
      <c r="BV62" s="263" t="str">
        <f t="shared" si="32"/>
        <v/>
      </c>
      <c r="BW62" s="254" t="str">
        <f t="shared" si="32"/>
        <v/>
      </c>
      <c r="BX62" s="254" t="str">
        <f t="shared" si="32"/>
        <v/>
      </c>
      <c r="BY62" s="264" t="str">
        <f t="shared" si="33"/>
        <v/>
      </c>
      <c r="BZ62" s="254" t="str">
        <f t="shared" si="34"/>
        <v/>
      </c>
      <c r="CA62" s="254">
        <f t="shared" si="121"/>
        <v>0</v>
      </c>
      <c r="CB62" s="254">
        <f t="shared" si="121"/>
        <v>0</v>
      </c>
      <c r="CC62" s="254">
        <f t="shared" si="121"/>
        <v>0</v>
      </c>
      <c r="CD62" s="254">
        <f t="shared" si="120"/>
        <v>0</v>
      </c>
      <c r="CE62" s="254">
        <f t="shared" si="120"/>
        <v>0</v>
      </c>
      <c r="CF62" s="254">
        <f t="shared" si="120"/>
        <v>0</v>
      </c>
      <c r="CG62" s="254">
        <f t="shared" si="120"/>
        <v>0</v>
      </c>
      <c r="CH62" s="254">
        <f t="shared" si="120"/>
        <v>0</v>
      </c>
      <c r="CI62" s="254">
        <f t="shared" si="120"/>
        <v>0</v>
      </c>
      <c r="CJ62" s="254">
        <f t="shared" si="120"/>
        <v>0</v>
      </c>
      <c r="CK62" s="254">
        <f t="shared" si="120"/>
        <v>0</v>
      </c>
      <c r="CL62" s="254">
        <f t="shared" si="120"/>
        <v>0</v>
      </c>
      <c r="CM62" s="254">
        <f t="shared" si="81"/>
        <v>0</v>
      </c>
      <c r="CN62" s="254">
        <f t="shared" si="82"/>
        <v>0</v>
      </c>
      <c r="CO62" s="254">
        <f t="shared" si="83"/>
        <v>0</v>
      </c>
      <c r="CP62" s="254">
        <f t="shared" si="84"/>
        <v>0</v>
      </c>
      <c r="CQ62" s="254">
        <f t="shared" si="85"/>
        <v>0</v>
      </c>
      <c r="CR62" s="254">
        <f t="shared" si="86"/>
        <v>0</v>
      </c>
      <c r="CS62" s="254">
        <f t="shared" si="87"/>
        <v>0</v>
      </c>
      <c r="CT62" s="254">
        <f t="shared" si="88"/>
        <v>0</v>
      </c>
      <c r="CU62" s="254">
        <f t="shared" si="89"/>
        <v>0</v>
      </c>
      <c r="CV62" s="254">
        <f t="shared" si="90"/>
        <v>0</v>
      </c>
      <c r="CW62" s="254">
        <f t="shared" si="91"/>
        <v>0</v>
      </c>
      <c r="CX62" s="254">
        <f t="shared" si="92"/>
        <v>0</v>
      </c>
      <c r="CY62" s="254">
        <f t="shared" si="93"/>
        <v>0</v>
      </c>
      <c r="CZ62" s="254">
        <f t="shared" si="94"/>
        <v>0</v>
      </c>
      <c r="DA62" s="254">
        <f t="shared" si="95"/>
        <v>0</v>
      </c>
      <c r="DB62" s="254">
        <f t="shared" si="96"/>
        <v>0</v>
      </c>
      <c r="DC62" s="254">
        <f t="shared" si="97"/>
        <v>0</v>
      </c>
      <c r="DD62" s="254">
        <f t="shared" si="98"/>
        <v>0</v>
      </c>
      <c r="DE62" s="254">
        <f t="shared" si="99"/>
        <v>0</v>
      </c>
      <c r="DF62" s="254">
        <f t="shared" si="100"/>
        <v>0</v>
      </c>
      <c r="DG62" s="254">
        <f t="shared" si="101"/>
        <v>0</v>
      </c>
      <c r="DH62" s="254">
        <f t="shared" si="102"/>
        <v>0</v>
      </c>
      <c r="DI62" s="254">
        <f t="shared" si="103"/>
        <v>0</v>
      </c>
      <c r="DJ62" s="254">
        <f t="shared" si="104"/>
        <v>0</v>
      </c>
      <c r="DK62" s="254">
        <f t="shared" si="105"/>
        <v>0</v>
      </c>
      <c r="DL62" s="254">
        <f t="shared" si="106"/>
        <v>0</v>
      </c>
      <c r="DM62" s="254">
        <f t="shared" si="107"/>
        <v>0</v>
      </c>
      <c r="DN62" s="254">
        <f t="shared" si="108"/>
        <v>0</v>
      </c>
      <c r="DO62" s="254">
        <f t="shared" si="109"/>
        <v>0</v>
      </c>
      <c r="DP62" s="254">
        <f t="shared" si="110"/>
        <v>0</v>
      </c>
      <c r="DQ62" s="254">
        <f t="shared" si="111"/>
        <v>0</v>
      </c>
      <c r="DR62" s="254">
        <f t="shared" si="112"/>
        <v>0</v>
      </c>
      <c r="DS62" s="254">
        <f t="shared" si="113"/>
        <v>0</v>
      </c>
      <c r="DT62" s="254">
        <f t="shared" si="114"/>
        <v>0</v>
      </c>
      <c r="DU62" s="254">
        <f t="shared" si="115"/>
        <v>0</v>
      </c>
      <c r="DV62" s="254">
        <f t="shared" si="116"/>
        <v>0</v>
      </c>
      <c r="DZ62" s="69" t="s">
        <v>323</v>
      </c>
    </row>
    <row r="63" spans="1:130" ht="24" customHeight="1">
      <c r="A63" s="11" t="str">
        <f ca="1">IF(AG63&lt;&gt;"OK","",CONCATENATE(TEXT('Front Page'!$F$33,"000"),TEXT('Front Page'!$F$31,"000"),"-",LEFT('Front Page'!$R$53,5),"-",LEFT(D63,1),AJ63, "-",TEXT(B63,"000")))</f>
        <v/>
      </c>
      <c r="B63" s="12" t="str">
        <f>IFERROR(IF(E63="","",MAX(B$17:B62)+1),"")</f>
        <v/>
      </c>
      <c r="C63" s="13"/>
      <c r="D63" s="29" t="str">
        <f t="shared" si="72"/>
        <v>None</v>
      </c>
      <c r="E63" s="29" t="str">
        <f t="shared" si="17"/>
        <v/>
      </c>
      <c r="F63" s="29" t="str">
        <f t="shared" si="18"/>
        <v/>
      </c>
      <c r="G63" s="363"/>
      <c r="H63" s="364"/>
      <c r="I63" s="325" t="str">
        <f t="shared" si="73"/>
        <v>No</v>
      </c>
      <c r="J63" s="314">
        <v>0</v>
      </c>
      <c r="K63" s="312">
        <v>0</v>
      </c>
      <c r="L63" s="312">
        <v>0</v>
      </c>
      <c r="M63" s="312">
        <v>0</v>
      </c>
      <c r="N63" s="312">
        <v>0</v>
      </c>
      <c r="O63" s="312">
        <v>0</v>
      </c>
      <c r="P63" s="312">
        <v>0</v>
      </c>
      <c r="Q63" s="312">
        <v>0</v>
      </c>
      <c r="R63" s="312">
        <v>0</v>
      </c>
      <c r="S63" s="312">
        <v>0</v>
      </c>
      <c r="T63" s="312">
        <v>0</v>
      </c>
      <c r="U63" s="312">
        <v>0</v>
      </c>
      <c r="V63" s="313">
        <v>1</v>
      </c>
      <c r="W63" s="313">
        <v>1</v>
      </c>
      <c r="X63" s="312">
        <v>0</v>
      </c>
      <c r="Y63" s="312">
        <v>0</v>
      </c>
      <c r="Z63" s="312">
        <v>0</v>
      </c>
      <c r="AA63" s="14">
        <v>0</v>
      </c>
      <c r="AB63" s="317"/>
      <c r="AC63" s="15" t="str">
        <f t="shared" si="74"/>
        <v/>
      </c>
      <c r="AD63" s="15" t="str">
        <f t="shared" si="75"/>
        <v/>
      </c>
      <c r="AE63" s="16" t="str">
        <f t="shared" si="76"/>
        <v>0 - 0</v>
      </c>
      <c r="AF63" s="20" t="str">
        <f t="shared" si="77"/>
        <v>Not an offer</v>
      </c>
      <c r="AG63" s="276" t="str">
        <f t="shared" si="23"/>
        <v>Not an Offer</v>
      </c>
      <c r="AH63" s="150"/>
      <c r="AI63" s="254">
        <v>47</v>
      </c>
      <c r="AJ63" s="149" t="str">
        <f t="shared" si="24"/>
        <v>00-IRA</v>
      </c>
      <c r="AK63" s="254" t="b">
        <f t="shared" si="11"/>
        <v>0</v>
      </c>
      <c r="AL63" s="254">
        <f t="shared" si="12"/>
        <v>0</v>
      </c>
      <c r="AM63" s="254">
        <f t="shared" si="25"/>
        <v>0</v>
      </c>
      <c r="AN63" s="288">
        <f t="shared" si="78"/>
        <v>0</v>
      </c>
      <c r="AO63" s="288">
        <f>IF(AND($BU63=$BV63,BU63=AO$13),$J63&amp;$K63&amp;$L63&amp;$M63&amp;$N63&amp;$O63&amp;$P63&amp;$Q63&amp;$R63&amp;$S63&amp;$T63&amp;$U63,IFERROR(MATCH($AN63,AO$17:AO62,0),-1000))</f>
        <v>1</v>
      </c>
      <c r="AP63" s="288">
        <f>IF(AND($BU63=$BV63,BV63=AP$13),$J63&amp;$K63&amp;$L63&amp;$M63&amp;$N63&amp;$O63&amp;$P63&amp;$Q63&amp;$R63&amp;$S63&amp;$T63&amp;$U63,IFERROR(MATCH($AN63,AP$17:AP62,0),-1000))</f>
        <v>1</v>
      </c>
      <c r="AQ63" s="288">
        <f>IF(AND($BU63=$BV63,BW63=AQ$13),$J63&amp;$K63&amp;$L63&amp;$M63&amp;$N63&amp;$O63&amp;$P63&amp;$Q63&amp;$R63&amp;$S63&amp;$T63&amp;$U63,IFERROR(MATCH($AN63,AQ$17:AQ62,0),-1000))</f>
        <v>1</v>
      </c>
      <c r="AR63" s="288">
        <f>IF(AND($BU63=$BV63,BX63=AR$13),$J63&amp;$K63&amp;$L63&amp;$M63&amp;$N63&amp;$O63&amp;$P63&amp;$Q63&amp;$R63&amp;$S63&amp;$T63&amp;$U63,IFERROR(MATCH($AN63,AR$17:AR62,0),-1000))</f>
        <v>1</v>
      </c>
      <c r="AS63" s="254">
        <f t="shared" si="71"/>
        <v>0</v>
      </c>
      <c r="AT63" s="261" t="str">
        <f t="shared" si="79"/>
        <v/>
      </c>
      <c r="AU63" s="254" t="str">
        <f t="shared" si="124"/>
        <v/>
      </c>
      <c r="AV63" s="254" t="str">
        <f t="shared" si="124"/>
        <v/>
      </c>
      <c r="AW63" s="254" t="str">
        <f t="shared" si="122"/>
        <v/>
      </c>
      <c r="AX63" s="254" t="str">
        <f t="shared" si="122"/>
        <v/>
      </c>
      <c r="AY63" s="254" t="str">
        <f t="shared" si="122"/>
        <v/>
      </c>
      <c r="AZ63" s="254" t="str">
        <f t="shared" si="122"/>
        <v/>
      </c>
      <c r="BA63" s="254" t="str">
        <f t="shared" si="122"/>
        <v/>
      </c>
      <c r="BB63" s="254" t="str">
        <f t="shared" si="122"/>
        <v/>
      </c>
      <c r="BC63" s="254" t="str">
        <f t="shared" si="122"/>
        <v/>
      </c>
      <c r="BD63" s="254" t="str">
        <f t="shared" si="122"/>
        <v/>
      </c>
      <c r="BE63" s="262" t="str">
        <f t="shared" si="122"/>
        <v/>
      </c>
      <c r="BF63" s="263" t="str">
        <f t="shared" si="125"/>
        <v/>
      </c>
      <c r="BG63" s="254" t="str">
        <f t="shared" si="125"/>
        <v/>
      </c>
      <c r="BH63" s="254" t="str">
        <f t="shared" si="123"/>
        <v/>
      </c>
      <c r="BI63" s="254" t="str">
        <f t="shared" si="123"/>
        <v/>
      </c>
      <c r="BJ63" s="254" t="str">
        <f t="shared" si="123"/>
        <v/>
      </c>
      <c r="BK63" s="254" t="str">
        <f t="shared" si="123"/>
        <v/>
      </c>
      <c r="BL63" s="254" t="str">
        <f t="shared" si="123"/>
        <v/>
      </c>
      <c r="BM63" s="254" t="str">
        <f t="shared" si="123"/>
        <v/>
      </c>
      <c r="BN63" s="254" t="str">
        <f t="shared" si="123"/>
        <v/>
      </c>
      <c r="BO63" s="254" t="str">
        <f t="shared" si="123"/>
        <v/>
      </c>
      <c r="BP63" s="254" t="str">
        <f t="shared" si="123"/>
        <v/>
      </c>
      <c r="BQ63" s="264" t="str">
        <f t="shared" si="80"/>
        <v/>
      </c>
      <c r="BR63" s="261" t="str">
        <f t="shared" si="30"/>
        <v/>
      </c>
      <c r="BS63" s="254" t="str">
        <f t="shared" si="31"/>
        <v/>
      </c>
      <c r="BT63" s="254" t="str">
        <f t="shared" si="31"/>
        <v/>
      </c>
      <c r="BU63" s="265" t="str">
        <f t="shared" si="31"/>
        <v/>
      </c>
      <c r="BV63" s="263" t="str">
        <f t="shared" si="32"/>
        <v/>
      </c>
      <c r="BW63" s="254" t="str">
        <f t="shared" si="32"/>
        <v/>
      </c>
      <c r="BX63" s="254" t="str">
        <f t="shared" si="32"/>
        <v/>
      </c>
      <c r="BY63" s="264" t="str">
        <f t="shared" si="33"/>
        <v/>
      </c>
      <c r="BZ63" s="254" t="str">
        <f t="shared" si="34"/>
        <v/>
      </c>
      <c r="CA63" s="254">
        <f t="shared" si="121"/>
        <v>0</v>
      </c>
      <c r="CB63" s="254">
        <f t="shared" si="121"/>
        <v>0</v>
      </c>
      <c r="CC63" s="254">
        <f t="shared" si="121"/>
        <v>0</v>
      </c>
      <c r="CD63" s="254">
        <f t="shared" si="120"/>
        <v>0</v>
      </c>
      <c r="CE63" s="254">
        <f t="shared" si="120"/>
        <v>0</v>
      </c>
      <c r="CF63" s="254">
        <f t="shared" si="120"/>
        <v>0</v>
      </c>
      <c r="CG63" s="254">
        <f t="shared" si="120"/>
        <v>0</v>
      </c>
      <c r="CH63" s="254">
        <f t="shared" si="120"/>
        <v>0</v>
      </c>
      <c r="CI63" s="254">
        <f t="shared" si="120"/>
        <v>0</v>
      </c>
      <c r="CJ63" s="254">
        <f t="shared" si="120"/>
        <v>0</v>
      </c>
      <c r="CK63" s="254">
        <f t="shared" si="120"/>
        <v>0</v>
      </c>
      <c r="CL63" s="254">
        <f t="shared" si="120"/>
        <v>0</v>
      </c>
      <c r="CM63" s="254">
        <f t="shared" si="81"/>
        <v>0</v>
      </c>
      <c r="CN63" s="254">
        <f t="shared" si="82"/>
        <v>0</v>
      </c>
      <c r="CO63" s="254">
        <f t="shared" si="83"/>
        <v>0</v>
      </c>
      <c r="CP63" s="254">
        <f t="shared" si="84"/>
        <v>0</v>
      </c>
      <c r="CQ63" s="254">
        <f t="shared" si="85"/>
        <v>0</v>
      </c>
      <c r="CR63" s="254">
        <f t="shared" si="86"/>
        <v>0</v>
      </c>
      <c r="CS63" s="254">
        <f t="shared" si="87"/>
        <v>0</v>
      </c>
      <c r="CT63" s="254">
        <f t="shared" si="88"/>
        <v>0</v>
      </c>
      <c r="CU63" s="254">
        <f t="shared" si="89"/>
        <v>0</v>
      </c>
      <c r="CV63" s="254">
        <f t="shared" si="90"/>
        <v>0</v>
      </c>
      <c r="CW63" s="254">
        <f t="shared" si="91"/>
        <v>0</v>
      </c>
      <c r="CX63" s="254">
        <f t="shared" si="92"/>
        <v>0</v>
      </c>
      <c r="CY63" s="254">
        <f t="shared" si="93"/>
        <v>0</v>
      </c>
      <c r="CZ63" s="254">
        <f t="shared" si="94"/>
        <v>0</v>
      </c>
      <c r="DA63" s="254">
        <f t="shared" si="95"/>
        <v>0</v>
      </c>
      <c r="DB63" s="254">
        <f t="shared" si="96"/>
        <v>0</v>
      </c>
      <c r="DC63" s="254">
        <f t="shared" si="97"/>
        <v>0</v>
      </c>
      <c r="DD63" s="254">
        <f t="shared" si="98"/>
        <v>0</v>
      </c>
      <c r="DE63" s="254">
        <f t="shared" si="99"/>
        <v>0</v>
      </c>
      <c r="DF63" s="254">
        <f t="shared" si="100"/>
        <v>0</v>
      </c>
      <c r="DG63" s="254">
        <f t="shared" si="101"/>
        <v>0</v>
      </c>
      <c r="DH63" s="254">
        <f t="shared" si="102"/>
        <v>0</v>
      </c>
      <c r="DI63" s="254">
        <f t="shared" si="103"/>
        <v>0</v>
      </c>
      <c r="DJ63" s="254">
        <f t="shared" si="104"/>
        <v>0</v>
      </c>
      <c r="DK63" s="254">
        <f t="shared" si="105"/>
        <v>0</v>
      </c>
      <c r="DL63" s="254">
        <f t="shared" si="106"/>
        <v>0</v>
      </c>
      <c r="DM63" s="254">
        <f t="shared" si="107"/>
        <v>0</v>
      </c>
      <c r="DN63" s="254">
        <f t="shared" si="108"/>
        <v>0</v>
      </c>
      <c r="DO63" s="254">
        <f t="shared" si="109"/>
        <v>0</v>
      </c>
      <c r="DP63" s="254">
        <f t="shared" si="110"/>
        <v>0</v>
      </c>
      <c r="DQ63" s="254">
        <f t="shared" si="111"/>
        <v>0</v>
      </c>
      <c r="DR63" s="254">
        <f t="shared" si="112"/>
        <v>0</v>
      </c>
      <c r="DS63" s="254">
        <f t="shared" si="113"/>
        <v>0</v>
      </c>
      <c r="DT63" s="254">
        <f t="shared" si="114"/>
        <v>0</v>
      </c>
      <c r="DU63" s="254">
        <f t="shared" si="115"/>
        <v>0</v>
      </c>
      <c r="DV63" s="254">
        <f t="shared" si="116"/>
        <v>0</v>
      </c>
      <c r="DZ63" s="69" t="s">
        <v>324</v>
      </c>
    </row>
    <row r="64" spans="1:130" ht="24" customHeight="1">
      <c r="A64" s="11" t="str">
        <f ca="1">IF(AG64&lt;&gt;"OK","",CONCATENATE(TEXT('Front Page'!$F$33,"000"),TEXT('Front Page'!$F$31,"000"),"-",LEFT('Front Page'!$R$53,5),"-",LEFT(D64,1),AJ64, "-",TEXT(B64,"000")))</f>
        <v/>
      </c>
      <c r="B64" s="12" t="str">
        <f>IFERROR(IF(E64="","",MAX(B$17:B63)+1),"")</f>
        <v/>
      </c>
      <c r="C64" s="13"/>
      <c r="D64" s="29" t="str">
        <f t="shared" si="72"/>
        <v>None</v>
      </c>
      <c r="E64" s="29" t="str">
        <f t="shared" si="17"/>
        <v/>
      </c>
      <c r="F64" s="29" t="str">
        <f t="shared" si="18"/>
        <v/>
      </c>
      <c r="G64" s="363"/>
      <c r="H64" s="364"/>
      <c r="I64" s="325" t="str">
        <f t="shared" si="73"/>
        <v>No</v>
      </c>
      <c r="J64" s="314">
        <v>0</v>
      </c>
      <c r="K64" s="312">
        <v>0</v>
      </c>
      <c r="L64" s="312">
        <v>0</v>
      </c>
      <c r="M64" s="312">
        <v>0</v>
      </c>
      <c r="N64" s="312">
        <v>0</v>
      </c>
      <c r="O64" s="312">
        <v>0</v>
      </c>
      <c r="P64" s="312">
        <v>0</v>
      </c>
      <c r="Q64" s="312">
        <v>0</v>
      </c>
      <c r="R64" s="312">
        <v>0</v>
      </c>
      <c r="S64" s="312">
        <v>0</v>
      </c>
      <c r="T64" s="312">
        <v>0</v>
      </c>
      <c r="U64" s="312">
        <v>0</v>
      </c>
      <c r="V64" s="313">
        <v>1</v>
      </c>
      <c r="W64" s="313">
        <v>1</v>
      </c>
      <c r="X64" s="312">
        <v>0</v>
      </c>
      <c r="Y64" s="312">
        <v>0</v>
      </c>
      <c r="Z64" s="312">
        <v>0</v>
      </c>
      <c r="AA64" s="14">
        <v>0</v>
      </c>
      <c r="AB64" s="317"/>
      <c r="AC64" s="15" t="str">
        <f t="shared" si="74"/>
        <v/>
      </c>
      <c r="AD64" s="15" t="str">
        <f t="shared" si="75"/>
        <v/>
      </c>
      <c r="AE64" s="16" t="str">
        <f t="shared" si="76"/>
        <v>0 - 0</v>
      </c>
      <c r="AF64" s="20" t="str">
        <f t="shared" si="77"/>
        <v>Not an offer</v>
      </c>
      <c r="AG64" s="276" t="str">
        <f t="shared" si="23"/>
        <v>Not an Offer</v>
      </c>
      <c r="AH64" s="150"/>
      <c r="AI64" s="254">
        <v>48</v>
      </c>
      <c r="AJ64" s="149" t="str">
        <f t="shared" si="24"/>
        <v>00-IRA</v>
      </c>
      <c r="AK64" s="254" t="b">
        <f t="shared" si="11"/>
        <v>0</v>
      </c>
      <c r="AL64" s="254">
        <f t="shared" si="12"/>
        <v>0</v>
      </c>
      <c r="AM64" s="254">
        <f t="shared" si="25"/>
        <v>0</v>
      </c>
      <c r="AN64" s="288">
        <f t="shared" si="78"/>
        <v>0</v>
      </c>
      <c r="AO64" s="288">
        <f>IF(AND($BU64=$BV64,BU64=AO$13),$J64&amp;$K64&amp;$L64&amp;$M64&amp;$N64&amp;$O64&amp;$P64&amp;$Q64&amp;$R64&amp;$S64&amp;$T64&amp;$U64,IFERROR(MATCH($AN64,AO$17:AO63,0),-1000))</f>
        <v>1</v>
      </c>
      <c r="AP64" s="288">
        <f>IF(AND($BU64=$BV64,BV64=AP$13),$J64&amp;$K64&amp;$L64&amp;$M64&amp;$N64&amp;$O64&amp;$P64&amp;$Q64&amp;$R64&amp;$S64&amp;$T64&amp;$U64,IFERROR(MATCH($AN64,AP$17:AP63,0),-1000))</f>
        <v>1</v>
      </c>
      <c r="AQ64" s="288">
        <f>IF(AND($BU64=$BV64,BW64=AQ$13),$J64&amp;$K64&amp;$L64&amp;$M64&amp;$N64&amp;$O64&amp;$P64&amp;$Q64&amp;$R64&amp;$S64&amp;$T64&amp;$U64,IFERROR(MATCH($AN64,AQ$17:AQ63,0),-1000))</f>
        <v>1</v>
      </c>
      <c r="AR64" s="288">
        <f>IF(AND($BU64=$BV64,BX64=AR$13),$J64&amp;$K64&amp;$L64&amp;$M64&amp;$N64&amp;$O64&amp;$P64&amp;$Q64&amp;$R64&amp;$S64&amp;$T64&amp;$U64,IFERROR(MATCH($AN64,AR$17:AR63,0),-1000))</f>
        <v>1</v>
      </c>
      <c r="AS64" s="254">
        <f t="shared" si="71"/>
        <v>0</v>
      </c>
      <c r="AT64" s="261" t="str">
        <f t="shared" si="79"/>
        <v/>
      </c>
      <c r="AU64" s="254" t="str">
        <f t="shared" si="124"/>
        <v/>
      </c>
      <c r="AV64" s="254" t="str">
        <f t="shared" si="124"/>
        <v/>
      </c>
      <c r="AW64" s="254" t="str">
        <f t="shared" si="122"/>
        <v/>
      </c>
      <c r="AX64" s="254" t="str">
        <f t="shared" si="122"/>
        <v/>
      </c>
      <c r="AY64" s="254" t="str">
        <f t="shared" si="122"/>
        <v/>
      </c>
      <c r="AZ64" s="254" t="str">
        <f t="shared" si="122"/>
        <v/>
      </c>
      <c r="BA64" s="254" t="str">
        <f t="shared" si="122"/>
        <v/>
      </c>
      <c r="BB64" s="254" t="str">
        <f t="shared" si="122"/>
        <v/>
      </c>
      <c r="BC64" s="254" t="str">
        <f t="shared" si="122"/>
        <v/>
      </c>
      <c r="BD64" s="254" t="str">
        <f t="shared" si="122"/>
        <v/>
      </c>
      <c r="BE64" s="262" t="str">
        <f t="shared" si="122"/>
        <v/>
      </c>
      <c r="BF64" s="263" t="str">
        <f t="shared" si="125"/>
        <v/>
      </c>
      <c r="BG64" s="254" t="str">
        <f t="shared" si="125"/>
        <v/>
      </c>
      <c r="BH64" s="254" t="str">
        <f t="shared" si="123"/>
        <v/>
      </c>
      <c r="BI64" s="254" t="str">
        <f t="shared" si="123"/>
        <v/>
      </c>
      <c r="BJ64" s="254" t="str">
        <f t="shared" si="123"/>
        <v/>
      </c>
      <c r="BK64" s="254" t="str">
        <f t="shared" si="123"/>
        <v/>
      </c>
      <c r="BL64" s="254" t="str">
        <f t="shared" si="123"/>
        <v/>
      </c>
      <c r="BM64" s="254" t="str">
        <f t="shared" si="123"/>
        <v/>
      </c>
      <c r="BN64" s="254" t="str">
        <f t="shared" si="123"/>
        <v/>
      </c>
      <c r="BO64" s="254" t="str">
        <f t="shared" si="123"/>
        <v/>
      </c>
      <c r="BP64" s="254" t="str">
        <f t="shared" si="123"/>
        <v/>
      </c>
      <c r="BQ64" s="264" t="str">
        <f t="shared" si="80"/>
        <v/>
      </c>
      <c r="BR64" s="261" t="str">
        <f t="shared" si="30"/>
        <v/>
      </c>
      <c r="BS64" s="254" t="str">
        <f t="shared" si="31"/>
        <v/>
      </c>
      <c r="BT64" s="254" t="str">
        <f t="shared" si="31"/>
        <v/>
      </c>
      <c r="BU64" s="265" t="str">
        <f t="shared" si="31"/>
        <v/>
      </c>
      <c r="BV64" s="263" t="str">
        <f t="shared" si="32"/>
        <v/>
      </c>
      <c r="BW64" s="254" t="str">
        <f t="shared" si="32"/>
        <v/>
      </c>
      <c r="BX64" s="254" t="str">
        <f t="shared" si="32"/>
        <v/>
      </c>
      <c r="BY64" s="264" t="str">
        <f t="shared" si="33"/>
        <v/>
      </c>
      <c r="BZ64" s="254" t="str">
        <f t="shared" si="34"/>
        <v/>
      </c>
      <c r="CA64" s="254">
        <f t="shared" si="121"/>
        <v>0</v>
      </c>
      <c r="CB64" s="254">
        <f t="shared" si="121"/>
        <v>0</v>
      </c>
      <c r="CC64" s="254">
        <f t="shared" si="121"/>
        <v>0</v>
      </c>
      <c r="CD64" s="254">
        <f t="shared" si="120"/>
        <v>0</v>
      </c>
      <c r="CE64" s="254">
        <f t="shared" si="120"/>
        <v>0</v>
      </c>
      <c r="CF64" s="254">
        <f t="shared" si="120"/>
        <v>0</v>
      </c>
      <c r="CG64" s="254">
        <f t="shared" si="120"/>
        <v>0</v>
      </c>
      <c r="CH64" s="254">
        <f t="shared" si="120"/>
        <v>0</v>
      </c>
      <c r="CI64" s="254">
        <f t="shared" si="120"/>
        <v>0</v>
      </c>
      <c r="CJ64" s="254">
        <f t="shared" si="120"/>
        <v>0</v>
      </c>
      <c r="CK64" s="254">
        <f t="shared" si="120"/>
        <v>0</v>
      </c>
      <c r="CL64" s="254">
        <f t="shared" si="120"/>
        <v>0</v>
      </c>
      <c r="CM64" s="254">
        <f t="shared" si="81"/>
        <v>0</v>
      </c>
      <c r="CN64" s="254">
        <f t="shared" si="82"/>
        <v>0</v>
      </c>
      <c r="CO64" s="254">
        <f t="shared" si="83"/>
        <v>0</v>
      </c>
      <c r="CP64" s="254">
        <f t="shared" si="84"/>
        <v>0</v>
      </c>
      <c r="CQ64" s="254">
        <f t="shared" si="85"/>
        <v>0</v>
      </c>
      <c r="CR64" s="254">
        <f t="shared" si="86"/>
        <v>0</v>
      </c>
      <c r="CS64" s="254">
        <f t="shared" si="87"/>
        <v>0</v>
      </c>
      <c r="CT64" s="254">
        <f t="shared" si="88"/>
        <v>0</v>
      </c>
      <c r="CU64" s="254">
        <f t="shared" si="89"/>
        <v>0</v>
      </c>
      <c r="CV64" s="254">
        <f t="shared" si="90"/>
        <v>0</v>
      </c>
      <c r="CW64" s="254">
        <f t="shared" si="91"/>
        <v>0</v>
      </c>
      <c r="CX64" s="254">
        <f t="shared" si="92"/>
        <v>0</v>
      </c>
      <c r="CY64" s="254">
        <f t="shared" si="93"/>
        <v>0</v>
      </c>
      <c r="CZ64" s="254">
        <f t="shared" si="94"/>
        <v>0</v>
      </c>
      <c r="DA64" s="254">
        <f t="shared" si="95"/>
        <v>0</v>
      </c>
      <c r="DB64" s="254">
        <f t="shared" si="96"/>
        <v>0</v>
      </c>
      <c r="DC64" s="254">
        <f t="shared" si="97"/>
        <v>0</v>
      </c>
      <c r="DD64" s="254">
        <f t="shared" si="98"/>
        <v>0</v>
      </c>
      <c r="DE64" s="254">
        <f t="shared" si="99"/>
        <v>0</v>
      </c>
      <c r="DF64" s="254">
        <f t="shared" si="100"/>
        <v>0</v>
      </c>
      <c r="DG64" s="254">
        <f t="shared" si="101"/>
        <v>0</v>
      </c>
      <c r="DH64" s="254">
        <f t="shared" si="102"/>
        <v>0</v>
      </c>
      <c r="DI64" s="254">
        <f t="shared" si="103"/>
        <v>0</v>
      </c>
      <c r="DJ64" s="254">
        <f t="shared" si="104"/>
        <v>0</v>
      </c>
      <c r="DK64" s="254">
        <f t="shared" si="105"/>
        <v>0</v>
      </c>
      <c r="DL64" s="254">
        <f t="shared" si="106"/>
        <v>0</v>
      </c>
      <c r="DM64" s="254">
        <f t="shared" si="107"/>
        <v>0</v>
      </c>
      <c r="DN64" s="254">
        <f t="shared" si="108"/>
        <v>0</v>
      </c>
      <c r="DO64" s="254">
        <f t="shared" si="109"/>
        <v>0</v>
      </c>
      <c r="DP64" s="254">
        <f t="shared" si="110"/>
        <v>0</v>
      </c>
      <c r="DQ64" s="254">
        <f t="shared" si="111"/>
        <v>0</v>
      </c>
      <c r="DR64" s="254">
        <f t="shared" si="112"/>
        <v>0</v>
      </c>
      <c r="DS64" s="254">
        <f t="shared" si="113"/>
        <v>0</v>
      </c>
      <c r="DT64" s="254">
        <f t="shared" si="114"/>
        <v>0</v>
      </c>
      <c r="DU64" s="254">
        <f t="shared" si="115"/>
        <v>0</v>
      </c>
      <c r="DV64" s="254">
        <f t="shared" si="116"/>
        <v>0</v>
      </c>
      <c r="DZ64" s="69" t="s">
        <v>325</v>
      </c>
    </row>
    <row r="65" spans="1:130" ht="24" customHeight="1">
      <c r="A65" s="11" t="str">
        <f ca="1">IF(AG65&lt;&gt;"OK","",CONCATENATE(TEXT('Front Page'!$F$33,"000"),TEXT('Front Page'!$F$31,"000"),"-",LEFT('Front Page'!$R$53,5),"-",LEFT(D65,1),AJ65, "-",TEXT(B65,"000")))</f>
        <v/>
      </c>
      <c r="B65" s="12" t="str">
        <f>IFERROR(IF(E65="","",MAX(B$17:B64)+1),"")</f>
        <v/>
      </c>
      <c r="C65" s="13"/>
      <c r="D65" s="29" t="str">
        <f t="shared" si="72"/>
        <v>None</v>
      </c>
      <c r="E65" s="29" t="str">
        <f t="shared" si="17"/>
        <v/>
      </c>
      <c r="F65" s="29" t="str">
        <f t="shared" si="18"/>
        <v/>
      </c>
      <c r="G65" s="363"/>
      <c r="H65" s="364"/>
      <c r="I65" s="325" t="str">
        <f t="shared" si="73"/>
        <v>No</v>
      </c>
      <c r="J65" s="314">
        <v>0</v>
      </c>
      <c r="K65" s="312">
        <v>0</v>
      </c>
      <c r="L65" s="312">
        <v>0</v>
      </c>
      <c r="M65" s="312">
        <v>0</v>
      </c>
      <c r="N65" s="312">
        <v>0</v>
      </c>
      <c r="O65" s="312">
        <v>0</v>
      </c>
      <c r="P65" s="312">
        <v>0</v>
      </c>
      <c r="Q65" s="312">
        <v>0</v>
      </c>
      <c r="R65" s="312">
        <v>0</v>
      </c>
      <c r="S65" s="312">
        <v>0</v>
      </c>
      <c r="T65" s="312">
        <v>0</v>
      </c>
      <c r="U65" s="312">
        <v>0</v>
      </c>
      <c r="V65" s="313">
        <v>1</v>
      </c>
      <c r="W65" s="313">
        <v>1</v>
      </c>
      <c r="X65" s="312">
        <v>0</v>
      </c>
      <c r="Y65" s="312">
        <v>0</v>
      </c>
      <c r="Z65" s="312">
        <v>0</v>
      </c>
      <c r="AA65" s="14">
        <v>0</v>
      </c>
      <c r="AB65" s="317"/>
      <c r="AC65" s="15" t="str">
        <f t="shared" si="74"/>
        <v/>
      </c>
      <c r="AD65" s="15" t="str">
        <f t="shared" si="75"/>
        <v/>
      </c>
      <c r="AE65" s="16" t="str">
        <f t="shared" si="76"/>
        <v>0 - 0</v>
      </c>
      <c r="AF65" s="20" t="str">
        <f t="shared" si="77"/>
        <v>Not an offer</v>
      </c>
      <c r="AG65" s="276" t="str">
        <f t="shared" si="23"/>
        <v>Not an Offer</v>
      </c>
      <c r="AH65" s="150"/>
      <c r="AI65" s="254">
        <v>49</v>
      </c>
      <c r="AJ65" s="149" t="str">
        <f t="shared" si="24"/>
        <v>00-IRA</v>
      </c>
      <c r="AK65" s="254" t="b">
        <f t="shared" si="11"/>
        <v>0</v>
      </c>
      <c r="AL65" s="254">
        <f t="shared" si="12"/>
        <v>0</v>
      </c>
      <c r="AM65" s="254">
        <f t="shared" si="25"/>
        <v>0</v>
      </c>
      <c r="AN65" s="288">
        <f t="shared" si="78"/>
        <v>0</v>
      </c>
      <c r="AO65" s="288">
        <f>IF(AND($BU65=$BV65,BU65=AO$13),$J65&amp;$K65&amp;$L65&amp;$M65&amp;$N65&amp;$O65&amp;$P65&amp;$Q65&amp;$R65&amp;$S65&amp;$T65&amp;$U65,IFERROR(MATCH($AN65,AO$17:AO64,0),-1000))</f>
        <v>1</v>
      </c>
      <c r="AP65" s="288">
        <f>IF(AND($BU65=$BV65,BV65=AP$13),$J65&amp;$K65&amp;$L65&amp;$M65&amp;$N65&amp;$O65&amp;$P65&amp;$Q65&amp;$R65&amp;$S65&amp;$T65&amp;$U65,IFERROR(MATCH($AN65,AP$17:AP64,0),-1000))</f>
        <v>1</v>
      </c>
      <c r="AQ65" s="288">
        <f>IF(AND($BU65=$BV65,BW65=AQ$13),$J65&amp;$K65&amp;$L65&amp;$M65&amp;$N65&amp;$O65&amp;$P65&amp;$Q65&amp;$R65&amp;$S65&amp;$T65&amp;$U65,IFERROR(MATCH($AN65,AQ$17:AQ64,0),-1000))</f>
        <v>1</v>
      </c>
      <c r="AR65" s="288">
        <f>IF(AND($BU65=$BV65,BX65=AR$13),$J65&amp;$K65&amp;$L65&amp;$M65&amp;$N65&amp;$O65&amp;$P65&amp;$Q65&amp;$R65&amp;$S65&amp;$T65&amp;$U65,IFERROR(MATCH($AN65,AR$17:AR64,0),-1000))</f>
        <v>1</v>
      </c>
      <c r="AS65" s="254">
        <f t="shared" si="71"/>
        <v>0</v>
      </c>
      <c r="AT65" s="261" t="str">
        <f t="shared" si="79"/>
        <v/>
      </c>
      <c r="AU65" s="254" t="str">
        <f t="shared" si="124"/>
        <v/>
      </c>
      <c r="AV65" s="254" t="str">
        <f t="shared" si="124"/>
        <v/>
      </c>
      <c r="AW65" s="254" t="str">
        <f t="shared" si="122"/>
        <v/>
      </c>
      <c r="AX65" s="254" t="str">
        <f t="shared" si="122"/>
        <v/>
      </c>
      <c r="AY65" s="254" t="str">
        <f t="shared" si="122"/>
        <v/>
      </c>
      <c r="AZ65" s="254" t="str">
        <f t="shared" si="122"/>
        <v/>
      </c>
      <c r="BA65" s="254" t="str">
        <f t="shared" si="122"/>
        <v/>
      </c>
      <c r="BB65" s="254" t="str">
        <f t="shared" si="122"/>
        <v/>
      </c>
      <c r="BC65" s="254" t="str">
        <f t="shared" si="122"/>
        <v/>
      </c>
      <c r="BD65" s="254" t="str">
        <f t="shared" si="122"/>
        <v/>
      </c>
      <c r="BE65" s="262" t="str">
        <f t="shared" si="122"/>
        <v/>
      </c>
      <c r="BF65" s="263" t="str">
        <f t="shared" si="125"/>
        <v/>
      </c>
      <c r="BG65" s="254" t="str">
        <f t="shared" si="125"/>
        <v/>
      </c>
      <c r="BH65" s="254" t="str">
        <f t="shared" si="123"/>
        <v/>
      </c>
      <c r="BI65" s="254" t="str">
        <f t="shared" si="123"/>
        <v/>
      </c>
      <c r="BJ65" s="254" t="str">
        <f t="shared" si="123"/>
        <v/>
      </c>
      <c r="BK65" s="254" t="str">
        <f t="shared" si="123"/>
        <v/>
      </c>
      <c r="BL65" s="254" t="str">
        <f t="shared" si="123"/>
        <v/>
      </c>
      <c r="BM65" s="254" t="str">
        <f t="shared" si="123"/>
        <v/>
      </c>
      <c r="BN65" s="254" t="str">
        <f t="shared" si="123"/>
        <v/>
      </c>
      <c r="BO65" s="254" t="str">
        <f t="shared" si="123"/>
        <v/>
      </c>
      <c r="BP65" s="254" t="str">
        <f t="shared" si="123"/>
        <v/>
      </c>
      <c r="BQ65" s="264" t="str">
        <f t="shared" si="80"/>
        <v/>
      </c>
      <c r="BR65" s="261" t="str">
        <f t="shared" si="30"/>
        <v/>
      </c>
      <c r="BS65" s="254" t="str">
        <f t="shared" si="31"/>
        <v/>
      </c>
      <c r="BT65" s="254" t="str">
        <f t="shared" si="31"/>
        <v/>
      </c>
      <c r="BU65" s="265" t="str">
        <f t="shared" si="31"/>
        <v/>
      </c>
      <c r="BV65" s="263" t="str">
        <f t="shared" si="32"/>
        <v/>
      </c>
      <c r="BW65" s="254" t="str">
        <f t="shared" si="32"/>
        <v/>
      </c>
      <c r="BX65" s="254" t="str">
        <f t="shared" si="32"/>
        <v/>
      </c>
      <c r="BY65" s="264" t="str">
        <f t="shared" si="33"/>
        <v/>
      </c>
      <c r="BZ65" s="254" t="str">
        <f t="shared" si="34"/>
        <v/>
      </c>
      <c r="CA65" s="254">
        <f t="shared" si="121"/>
        <v>0</v>
      </c>
      <c r="CB65" s="254">
        <f t="shared" si="121"/>
        <v>0</v>
      </c>
      <c r="CC65" s="254">
        <f t="shared" si="121"/>
        <v>0</v>
      </c>
      <c r="CD65" s="254">
        <f t="shared" si="120"/>
        <v>0</v>
      </c>
      <c r="CE65" s="254">
        <f t="shared" si="120"/>
        <v>0</v>
      </c>
      <c r="CF65" s="254">
        <f t="shared" si="120"/>
        <v>0</v>
      </c>
      <c r="CG65" s="254">
        <f t="shared" si="120"/>
        <v>0</v>
      </c>
      <c r="CH65" s="254">
        <f t="shared" si="120"/>
        <v>0</v>
      </c>
      <c r="CI65" s="254">
        <f t="shared" si="120"/>
        <v>0</v>
      </c>
      <c r="CJ65" s="254">
        <f t="shared" si="120"/>
        <v>0</v>
      </c>
      <c r="CK65" s="254">
        <f t="shared" si="120"/>
        <v>0</v>
      </c>
      <c r="CL65" s="254">
        <f t="shared" si="120"/>
        <v>0</v>
      </c>
      <c r="CM65" s="254">
        <f t="shared" si="81"/>
        <v>0</v>
      </c>
      <c r="CN65" s="254">
        <f t="shared" si="82"/>
        <v>0</v>
      </c>
      <c r="CO65" s="254">
        <f t="shared" si="83"/>
        <v>0</v>
      </c>
      <c r="CP65" s="254">
        <f t="shared" si="84"/>
        <v>0</v>
      </c>
      <c r="CQ65" s="254">
        <f t="shared" si="85"/>
        <v>0</v>
      </c>
      <c r="CR65" s="254">
        <f t="shared" si="86"/>
        <v>0</v>
      </c>
      <c r="CS65" s="254">
        <f t="shared" si="87"/>
        <v>0</v>
      </c>
      <c r="CT65" s="254">
        <f t="shared" si="88"/>
        <v>0</v>
      </c>
      <c r="CU65" s="254">
        <f t="shared" si="89"/>
        <v>0</v>
      </c>
      <c r="CV65" s="254">
        <f t="shared" si="90"/>
        <v>0</v>
      </c>
      <c r="CW65" s="254">
        <f t="shared" si="91"/>
        <v>0</v>
      </c>
      <c r="CX65" s="254">
        <f t="shared" si="92"/>
        <v>0</v>
      </c>
      <c r="CY65" s="254">
        <f t="shared" si="93"/>
        <v>0</v>
      </c>
      <c r="CZ65" s="254">
        <f t="shared" si="94"/>
        <v>0</v>
      </c>
      <c r="DA65" s="254">
        <f t="shared" si="95"/>
        <v>0</v>
      </c>
      <c r="DB65" s="254">
        <f t="shared" si="96"/>
        <v>0</v>
      </c>
      <c r="DC65" s="254">
        <f t="shared" si="97"/>
        <v>0</v>
      </c>
      <c r="DD65" s="254">
        <f t="shared" si="98"/>
        <v>0</v>
      </c>
      <c r="DE65" s="254">
        <f t="shared" si="99"/>
        <v>0</v>
      </c>
      <c r="DF65" s="254">
        <f t="shared" si="100"/>
        <v>0</v>
      </c>
      <c r="DG65" s="254">
        <f t="shared" si="101"/>
        <v>0</v>
      </c>
      <c r="DH65" s="254">
        <f t="shared" si="102"/>
        <v>0</v>
      </c>
      <c r="DI65" s="254">
        <f t="shared" si="103"/>
        <v>0</v>
      </c>
      <c r="DJ65" s="254">
        <f t="shared" si="104"/>
        <v>0</v>
      </c>
      <c r="DK65" s="254">
        <f t="shared" si="105"/>
        <v>0</v>
      </c>
      <c r="DL65" s="254">
        <f t="shared" si="106"/>
        <v>0</v>
      </c>
      <c r="DM65" s="254">
        <f t="shared" si="107"/>
        <v>0</v>
      </c>
      <c r="DN65" s="254">
        <f t="shared" si="108"/>
        <v>0</v>
      </c>
      <c r="DO65" s="254">
        <f t="shared" si="109"/>
        <v>0</v>
      </c>
      <c r="DP65" s="254">
        <f t="shared" si="110"/>
        <v>0</v>
      </c>
      <c r="DQ65" s="254">
        <f t="shared" si="111"/>
        <v>0</v>
      </c>
      <c r="DR65" s="254">
        <f t="shared" si="112"/>
        <v>0</v>
      </c>
      <c r="DS65" s="254">
        <f t="shared" si="113"/>
        <v>0</v>
      </c>
      <c r="DT65" s="254">
        <f t="shared" si="114"/>
        <v>0</v>
      </c>
      <c r="DU65" s="254">
        <f t="shared" si="115"/>
        <v>0</v>
      </c>
      <c r="DV65" s="254">
        <f t="shared" si="116"/>
        <v>0</v>
      </c>
      <c r="DZ65" s="69" t="s">
        <v>326</v>
      </c>
    </row>
    <row r="66" spans="1:130" ht="24" customHeight="1">
      <c r="A66" s="11" t="str">
        <f ca="1">IF(AG66&lt;&gt;"OK","",CONCATENATE(TEXT('Front Page'!$F$33,"000"),TEXT('Front Page'!$F$31,"000"),"-",LEFT('Front Page'!$R$53,5),"-",LEFT(D66,1),AJ66, "-",TEXT(B66,"000")))</f>
        <v/>
      </c>
      <c r="B66" s="12" t="str">
        <f>IFERROR(IF(E66="","",MAX(B$17:B65)+1),"")</f>
        <v/>
      </c>
      <c r="C66" s="13"/>
      <c r="D66" s="29" t="str">
        <f t="shared" si="72"/>
        <v>None</v>
      </c>
      <c r="E66" s="29" t="str">
        <f t="shared" si="17"/>
        <v/>
      </c>
      <c r="F66" s="29" t="str">
        <f t="shared" si="18"/>
        <v/>
      </c>
      <c r="G66" s="363"/>
      <c r="H66" s="364"/>
      <c r="I66" s="325" t="str">
        <f t="shared" si="73"/>
        <v>No</v>
      </c>
      <c r="J66" s="314">
        <v>0</v>
      </c>
      <c r="K66" s="312">
        <v>0</v>
      </c>
      <c r="L66" s="312">
        <v>0</v>
      </c>
      <c r="M66" s="312">
        <v>0</v>
      </c>
      <c r="N66" s="312">
        <v>0</v>
      </c>
      <c r="O66" s="312">
        <v>0</v>
      </c>
      <c r="P66" s="312">
        <v>0</v>
      </c>
      <c r="Q66" s="312">
        <v>0</v>
      </c>
      <c r="R66" s="312">
        <v>0</v>
      </c>
      <c r="S66" s="312">
        <v>0</v>
      </c>
      <c r="T66" s="312">
        <v>0</v>
      </c>
      <c r="U66" s="312">
        <v>0</v>
      </c>
      <c r="V66" s="313">
        <v>1</v>
      </c>
      <c r="W66" s="313">
        <v>1</v>
      </c>
      <c r="X66" s="312">
        <v>0</v>
      </c>
      <c r="Y66" s="312">
        <v>0</v>
      </c>
      <c r="Z66" s="312">
        <v>0</v>
      </c>
      <c r="AA66" s="14">
        <v>0</v>
      </c>
      <c r="AB66" s="317"/>
      <c r="AC66" s="15" t="str">
        <f t="shared" si="74"/>
        <v/>
      </c>
      <c r="AD66" s="15" t="str">
        <f t="shared" si="75"/>
        <v/>
      </c>
      <c r="AE66" s="16" t="str">
        <f t="shared" si="76"/>
        <v>0 - 0</v>
      </c>
      <c r="AF66" s="20" t="str">
        <f t="shared" si="77"/>
        <v>Not an offer</v>
      </c>
      <c r="AG66" s="276" t="str">
        <f t="shared" si="23"/>
        <v>Not an Offer</v>
      </c>
      <c r="AH66" s="150"/>
      <c r="AI66" s="254">
        <v>50</v>
      </c>
      <c r="AJ66" s="149" t="str">
        <f t="shared" si="24"/>
        <v>00-IRA</v>
      </c>
      <c r="AK66" s="254" t="b">
        <f t="shared" si="11"/>
        <v>0</v>
      </c>
      <c r="AL66" s="254">
        <f t="shared" si="12"/>
        <v>0</v>
      </c>
      <c r="AM66" s="254">
        <f t="shared" si="25"/>
        <v>0</v>
      </c>
      <c r="AN66" s="288">
        <f t="shared" si="78"/>
        <v>0</v>
      </c>
      <c r="AO66" s="288">
        <f>IF(AND($BU66=$BV66,BU66=AO$13),$J66&amp;$K66&amp;$L66&amp;$M66&amp;$N66&amp;$O66&amp;$P66&amp;$Q66&amp;$R66&amp;$S66&amp;$T66&amp;$U66,IFERROR(MATCH($AN66,AO$17:AO65,0),-1000))</f>
        <v>1</v>
      </c>
      <c r="AP66" s="288">
        <f>IF(AND($BU66=$BV66,BV66=AP$13),$J66&amp;$K66&amp;$L66&amp;$M66&amp;$N66&amp;$O66&amp;$P66&amp;$Q66&amp;$R66&amp;$S66&amp;$T66&amp;$U66,IFERROR(MATCH($AN66,AP$17:AP65,0),-1000))</f>
        <v>1</v>
      </c>
      <c r="AQ66" s="288">
        <f>IF(AND($BU66=$BV66,BW66=AQ$13),$J66&amp;$K66&amp;$L66&amp;$M66&amp;$N66&amp;$O66&amp;$P66&amp;$Q66&amp;$R66&amp;$S66&amp;$T66&amp;$U66,IFERROR(MATCH($AN66,AQ$17:AQ65,0),-1000))</f>
        <v>1</v>
      </c>
      <c r="AR66" s="288">
        <f>IF(AND($BU66=$BV66,BX66=AR$13),$J66&amp;$K66&amp;$L66&amp;$M66&amp;$N66&amp;$O66&amp;$P66&amp;$Q66&amp;$R66&amp;$S66&amp;$T66&amp;$U66,IFERROR(MATCH($AN66,AR$17:AR65,0),-1000))</f>
        <v>1</v>
      </c>
      <c r="AS66" s="254">
        <f t="shared" si="71"/>
        <v>0</v>
      </c>
      <c r="AT66" s="261" t="str">
        <f t="shared" si="79"/>
        <v/>
      </c>
      <c r="AU66" s="254" t="str">
        <f t="shared" si="124"/>
        <v/>
      </c>
      <c r="AV66" s="254" t="str">
        <f t="shared" si="124"/>
        <v/>
      </c>
      <c r="AW66" s="254" t="str">
        <f t="shared" si="122"/>
        <v/>
      </c>
      <c r="AX66" s="254" t="str">
        <f t="shared" si="122"/>
        <v/>
      </c>
      <c r="AY66" s="254" t="str">
        <f t="shared" si="122"/>
        <v/>
      </c>
      <c r="AZ66" s="254" t="str">
        <f t="shared" si="122"/>
        <v/>
      </c>
      <c r="BA66" s="254" t="str">
        <f t="shared" si="122"/>
        <v/>
      </c>
      <c r="BB66" s="254" t="str">
        <f t="shared" si="122"/>
        <v/>
      </c>
      <c r="BC66" s="254" t="str">
        <f t="shared" si="122"/>
        <v/>
      </c>
      <c r="BD66" s="254" t="str">
        <f t="shared" si="122"/>
        <v/>
      </c>
      <c r="BE66" s="262" t="str">
        <f t="shared" si="122"/>
        <v/>
      </c>
      <c r="BF66" s="263" t="str">
        <f t="shared" si="125"/>
        <v/>
      </c>
      <c r="BG66" s="254" t="str">
        <f t="shared" si="125"/>
        <v/>
      </c>
      <c r="BH66" s="254" t="str">
        <f t="shared" si="123"/>
        <v/>
      </c>
      <c r="BI66" s="254" t="str">
        <f t="shared" si="123"/>
        <v/>
      </c>
      <c r="BJ66" s="254" t="str">
        <f t="shared" si="123"/>
        <v/>
      </c>
      <c r="BK66" s="254" t="str">
        <f t="shared" si="123"/>
        <v/>
      </c>
      <c r="BL66" s="254" t="str">
        <f t="shared" si="123"/>
        <v/>
      </c>
      <c r="BM66" s="254" t="str">
        <f t="shared" si="123"/>
        <v/>
      </c>
      <c r="BN66" s="254" t="str">
        <f t="shared" si="123"/>
        <v/>
      </c>
      <c r="BO66" s="254" t="str">
        <f t="shared" si="123"/>
        <v/>
      </c>
      <c r="BP66" s="254" t="str">
        <f t="shared" si="123"/>
        <v/>
      </c>
      <c r="BQ66" s="264" t="str">
        <f t="shared" si="80"/>
        <v/>
      </c>
      <c r="BR66" s="261" t="str">
        <f t="shared" si="30"/>
        <v/>
      </c>
      <c r="BS66" s="254" t="str">
        <f t="shared" si="31"/>
        <v/>
      </c>
      <c r="BT66" s="254" t="str">
        <f t="shared" si="31"/>
        <v/>
      </c>
      <c r="BU66" s="265" t="str">
        <f t="shared" si="31"/>
        <v/>
      </c>
      <c r="BV66" s="263" t="str">
        <f t="shared" si="32"/>
        <v/>
      </c>
      <c r="BW66" s="254" t="str">
        <f t="shared" si="32"/>
        <v/>
      </c>
      <c r="BX66" s="254" t="str">
        <f t="shared" si="32"/>
        <v/>
      </c>
      <c r="BY66" s="264" t="str">
        <f t="shared" si="33"/>
        <v/>
      </c>
      <c r="BZ66" s="254" t="str">
        <f t="shared" si="34"/>
        <v/>
      </c>
      <c r="CA66" s="254">
        <f t="shared" si="121"/>
        <v>0</v>
      </c>
      <c r="CB66" s="254">
        <f t="shared" si="121"/>
        <v>0</v>
      </c>
      <c r="CC66" s="254">
        <f t="shared" si="121"/>
        <v>0</v>
      </c>
      <c r="CD66" s="254">
        <f t="shared" si="120"/>
        <v>0</v>
      </c>
      <c r="CE66" s="254">
        <f t="shared" si="120"/>
        <v>0</v>
      </c>
      <c r="CF66" s="254">
        <f t="shared" si="120"/>
        <v>0</v>
      </c>
      <c r="CG66" s="254">
        <f t="shared" si="120"/>
        <v>0</v>
      </c>
      <c r="CH66" s="254">
        <f t="shared" si="120"/>
        <v>0</v>
      </c>
      <c r="CI66" s="254">
        <f t="shared" si="120"/>
        <v>0</v>
      </c>
      <c r="CJ66" s="254">
        <f t="shared" si="120"/>
        <v>0</v>
      </c>
      <c r="CK66" s="254">
        <f t="shared" si="120"/>
        <v>0</v>
      </c>
      <c r="CL66" s="254">
        <f t="shared" si="120"/>
        <v>0</v>
      </c>
      <c r="CM66" s="254">
        <f t="shared" si="81"/>
        <v>0</v>
      </c>
      <c r="CN66" s="254">
        <f t="shared" si="82"/>
        <v>0</v>
      </c>
      <c r="CO66" s="254">
        <f t="shared" si="83"/>
        <v>0</v>
      </c>
      <c r="CP66" s="254">
        <f t="shared" si="84"/>
        <v>0</v>
      </c>
      <c r="CQ66" s="254">
        <f t="shared" si="85"/>
        <v>0</v>
      </c>
      <c r="CR66" s="254">
        <f t="shared" si="86"/>
        <v>0</v>
      </c>
      <c r="CS66" s="254">
        <f t="shared" si="87"/>
        <v>0</v>
      </c>
      <c r="CT66" s="254">
        <f t="shared" si="88"/>
        <v>0</v>
      </c>
      <c r="CU66" s="254">
        <f t="shared" si="89"/>
        <v>0</v>
      </c>
      <c r="CV66" s="254">
        <f t="shared" si="90"/>
        <v>0</v>
      </c>
      <c r="CW66" s="254">
        <f t="shared" si="91"/>
        <v>0</v>
      </c>
      <c r="CX66" s="254">
        <f t="shared" si="92"/>
        <v>0</v>
      </c>
      <c r="CY66" s="254">
        <f t="shared" si="93"/>
        <v>0</v>
      </c>
      <c r="CZ66" s="254">
        <f t="shared" si="94"/>
        <v>0</v>
      </c>
      <c r="DA66" s="254">
        <f t="shared" si="95"/>
        <v>0</v>
      </c>
      <c r="DB66" s="254">
        <f t="shared" si="96"/>
        <v>0</v>
      </c>
      <c r="DC66" s="254">
        <f t="shared" si="97"/>
        <v>0</v>
      </c>
      <c r="DD66" s="254">
        <f t="shared" si="98"/>
        <v>0</v>
      </c>
      <c r="DE66" s="254">
        <f t="shared" si="99"/>
        <v>0</v>
      </c>
      <c r="DF66" s="254">
        <f t="shared" si="100"/>
        <v>0</v>
      </c>
      <c r="DG66" s="254">
        <f t="shared" si="101"/>
        <v>0</v>
      </c>
      <c r="DH66" s="254">
        <f t="shared" si="102"/>
        <v>0</v>
      </c>
      <c r="DI66" s="254">
        <f t="shared" si="103"/>
        <v>0</v>
      </c>
      <c r="DJ66" s="254">
        <f t="shared" si="104"/>
        <v>0</v>
      </c>
      <c r="DK66" s="254">
        <f t="shared" si="105"/>
        <v>0</v>
      </c>
      <c r="DL66" s="254">
        <f t="shared" si="106"/>
        <v>0</v>
      </c>
      <c r="DM66" s="254">
        <f t="shared" si="107"/>
        <v>0</v>
      </c>
      <c r="DN66" s="254">
        <f t="shared" si="108"/>
        <v>0</v>
      </c>
      <c r="DO66" s="254">
        <f t="shared" si="109"/>
        <v>0</v>
      </c>
      <c r="DP66" s="254">
        <f t="shared" si="110"/>
        <v>0</v>
      </c>
      <c r="DQ66" s="254">
        <f t="shared" si="111"/>
        <v>0</v>
      </c>
      <c r="DR66" s="254">
        <f t="shared" si="112"/>
        <v>0</v>
      </c>
      <c r="DS66" s="254">
        <f t="shared" si="113"/>
        <v>0</v>
      </c>
      <c r="DT66" s="254">
        <f t="shared" si="114"/>
        <v>0</v>
      </c>
      <c r="DU66" s="254">
        <f t="shared" si="115"/>
        <v>0</v>
      </c>
      <c r="DV66" s="254">
        <f t="shared" si="116"/>
        <v>0</v>
      </c>
    </row>
    <row r="67" spans="1:130" ht="24" customHeight="1">
      <c r="A67" s="11" t="str">
        <f ca="1">IF(AG67&lt;&gt;"OK","",CONCATENATE(TEXT('Front Page'!$F$33,"000"),TEXT('Front Page'!$F$31,"000"),"-",LEFT('Front Page'!$R$53,5),"-",LEFT(D67,1),AJ67, "-",TEXT(B67,"000")))</f>
        <v/>
      </c>
      <c r="B67" s="12" t="str">
        <f>IFERROR(IF(E67="","",MAX(B$17:B66)+1),"")</f>
        <v/>
      </c>
      <c r="C67" s="13"/>
      <c r="D67" s="29" t="str">
        <f t="shared" si="72"/>
        <v>None</v>
      </c>
      <c r="E67" s="29" t="str">
        <f t="shared" si="17"/>
        <v/>
      </c>
      <c r="F67" s="29" t="str">
        <f t="shared" si="18"/>
        <v/>
      </c>
      <c r="G67" s="363"/>
      <c r="H67" s="364"/>
      <c r="I67" s="325" t="str">
        <f t="shared" si="73"/>
        <v>No</v>
      </c>
      <c r="J67" s="314">
        <v>0</v>
      </c>
      <c r="K67" s="312">
        <v>0</v>
      </c>
      <c r="L67" s="312">
        <v>0</v>
      </c>
      <c r="M67" s="312">
        <v>0</v>
      </c>
      <c r="N67" s="312">
        <v>0</v>
      </c>
      <c r="O67" s="312">
        <v>0</v>
      </c>
      <c r="P67" s="312">
        <v>0</v>
      </c>
      <c r="Q67" s="312">
        <v>0</v>
      </c>
      <c r="R67" s="312">
        <v>0</v>
      </c>
      <c r="S67" s="312">
        <v>0</v>
      </c>
      <c r="T67" s="312">
        <v>0</v>
      </c>
      <c r="U67" s="312">
        <v>0</v>
      </c>
      <c r="V67" s="313">
        <v>1</v>
      </c>
      <c r="W67" s="313">
        <v>1</v>
      </c>
      <c r="X67" s="312">
        <v>0</v>
      </c>
      <c r="Y67" s="312">
        <v>0</v>
      </c>
      <c r="Z67" s="312">
        <v>0</v>
      </c>
      <c r="AA67" s="14">
        <v>0</v>
      </c>
      <c r="AB67" s="317"/>
      <c r="AC67" s="15" t="str">
        <f t="shared" si="74"/>
        <v/>
      </c>
      <c r="AD67" s="15" t="str">
        <f t="shared" si="75"/>
        <v/>
      </c>
      <c r="AE67" s="16" t="str">
        <f t="shared" si="76"/>
        <v>0 - 0</v>
      </c>
      <c r="AF67" s="20" t="str">
        <f t="shared" si="77"/>
        <v>Not an offer</v>
      </c>
      <c r="AG67" s="276" t="str">
        <f t="shared" si="23"/>
        <v>Not an Offer</v>
      </c>
      <c r="AH67" s="150"/>
      <c r="AI67" s="254">
        <v>51</v>
      </c>
      <c r="AJ67" s="149" t="str">
        <f t="shared" si="24"/>
        <v>00-IRA</v>
      </c>
      <c r="AK67" s="254" t="b">
        <f t="shared" si="11"/>
        <v>0</v>
      </c>
      <c r="AL67" s="254">
        <f t="shared" si="12"/>
        <v>0</v>
      </c>
      <c r="AM67" s="254">
        <f t="shared" si="25"/>
        <v>0</v>
      </c>
      <c r="AN67" s="288">
        <f t="shared" si="78"/>
        <v>0</v>
      </c>
      <c r="AO67" s="288">
        <f>IF(AND($BU67=$BV67,BU67=AO$13),$J67&amp;$K67&amp;$L67&amp;$M67&amp;$N67&amp;$O67&amp;$P67&amp;$Q67&amp;$R67&amp;$S67&amp;$T67&amp;$U67,IFERROR(MATCH($AN67,AO$17:AO66,0),-1000))</f>
        <v>1</v>
      </c>
      <c r="AP67" s="288">
        <f>IF(AND($BU67=$BV67,BV67=AP$13),$J67&amp;$K67&amp;$L67&amp;$M67&amp;$N67&amp;$O67&amp;$P67&amp;$Q67&amp;$R67&amp;$S67&amp;$T67&amp;$U67,IFERROR(MATCH($AN67,AP$17:AP66,0),-1000))</f>
        <v>1</v>
      </c>
      <c r="AQ67" s="288">
        <f>IF(AND($BU67=$BV67,BW67=AQ$13),$J67&amp;$K67&amp;$L67&amp;$M67&amp;$N67&amp;$O67&amp;$P67&amp;$Q67&amp;$R67&amp;$S67&amp;$T67&amp;$U67,IFERROR(MATCH($AN67,AQ$17:AQ66,0),-1000))</f>
        <v>1</v>
      </c>
      <c r="AR67" s="288">
        <f>IF(AND($BU67=$BV67,BX67=AR$13),$J67&amp;$K67&amp;$L67&amp;$M67&amp;$N67&amp;$O67&amp;$P67&amp;$Q67&amp;$R67&amp;$S67&amp;$T67&amp;$U67,IFERROR(MATCH($AN67,AR$17:AR66,0),-1000))</f>
        <v>1</v>
      </c>
      <c r="AS67" s="254">
        <f t="shared" si="71"/>
        <v>0</v>
      </c>
      <c r="AT67" s="261" t="str">
        <f t="shared" si="79"/>
        <v/>
      </c>
      <c r="AU67" s="254" t="str">
        <f t="shared" si="124"/>
        <v/>
      </c>
      <c r="AV67" s="254" t="str">
        <f t="shared" si="124"/>
        <v/>
      </c>
      <c r="AW67" s="254" t="str">
        <f t="shared" si="122"/>
        <v/>
      </c>
      <c r="AX67" s="254" t="str">
        <f t="shared" si="122"/>
        <v/>
      </c>
      <c r="AY67" s="254" t="str">
        <f t="shared" si="122"/>
        <v/>
      </c>
      <c r="AZ67" s="254" t="str">
        <f t="shared" si="122"/>
        <v/>
      </c>
      <c r="BA67" s="254" t="str">
        <f t="shared" si="122"/>
        <v/>
      </c>
      <c r="BB67" s="254" t="str">
        <f t="shared" si="122"/>
        <v/>
      </c>
      <c r="BC67" s="254" t="str">
        <f t="shared" si="122"/>
        <v/>
      </c>
      <c r="BD67" s="254" t="str">
        <f t="shared" si="122"/>
        <v/>
      </c>
      <c r="BE67" s="262" t="str">
        <f t="shared" si="122"/>
        <v/>
      </c>
      <c r="BF67" s="263" t="str">
        <f t="shared" si="125"/>
        <v/>
      </c>
      <c r="BG67" s="254" t="str">
        <f t="shared" si="125"/>
        <v/>
      </c>
      <c r="BH67" s="254" t="str">
        <f t="shared" si="123"/>
        <v/>
      </c>
      <c r="BI67" s="254" t="str">
        <f t="shared" si="123"/>
        <v/>
      </c>
      <c r="BJ67" s="254" t="str">
        <f t="shared" si="123"/>
        <v/>
      </c>
      <c r="BK67" s="254" t="str">
        <f t="shared" si="123"/>
        <v/>
      </c>
      <c r="BL67" s="254" t="str">
        <f t="shared" si="123"/>
        <v/>
      </c>
      <c r="BM67" s="254" t="str">
        <f t="shared" si="123"/>
        <v/>
      </c>
      <c r="BN67" s="254" t="str">
        <f t="shared" si="123"/>
        <v/>
      </c>
      <c r="BO67" s="254" t="str">
        <f t="shared" si="123"/>
        <v/>
      </c>
      <c r="BP67" s="254" t="str">
        <f t="shared" si="123"/>
        <v/>
      </c>
      <c r="BQ67" s="264" t="str">
        <f t="shared" si="80"/>
        <v/>
      </c>
      <c r="BR67" s="261" t="str">
        <f t="shared" si="30"/>
        <v/>
      </c>
      <c r="BS67" s="254" t="str">
        <f t="shared" si="31"/>
        <v/>
      </c>
      <c r="BT67" s="254" t="str">
        <f t="shared" si="31"/>
        <v/>
      </c>
      <c r="BU67" s="265" t="str">
        <f t="shared" si="31"/>
        <v/>
      </c>
      <c r="BV67" s="263" t="str">
        <f t="shared" si="32"/>
        <v/>
      </c>
      <c r="BW67" s="254" t="str">
        <f t="shared" si="32"/>
        <v/>
      </c>
      <c r="BX67" s="254" t="str">
        <f t="shared" si="32"/>
        <v/>
      </c>
      <c r="BY67" s="264" t="str">
        <f t="shared" si="33"/>
        <v/>
      </c>
      <c r="BZ67" s="254" t="str">
        <f t="shared" si="34"/>
        <v/>
      </c>
      <c r="CA67" s="254">
        <f t="shared" si="121"/>
        <v>0</v>
      </c>
      <c r="CB67" s="254">
        <f t="shared" si="121"/>
        <v>0</v>
      </c>
      <c r="CC67" s="254">
        <f t="shared" si="121"/>
        <v>0</v>
      </c>
      <c r="CD67" s="254">
        <f t="shared" si="120"/>
        <v>0</v>
      </c>
      <c r="CE67" s="254">
        <f t="shared" si="120"/>
        <v>0</v>
      </c>
      <c r="CF67" s="254">
        <f t="shared" si="120"/>
        <v>0</v>
      </c>
      <c r="CG67" s="254">
        <f t="shared" si="120"/>
        <v>0</v>
      </c>
      <c r="CH67" s="254">
        <f t="shared" si="120"/>
        <v>0</v>
      </c>
      <c r="CI67" s="254">
        <f t="shared" si="120"/>
        <v>0</v>
      </c>
      <c r="CJ67" s="254">
        <f t="shared" si="120"/>
        <v>0</v>
      </c>
      <c r="CK67" s="254">
        <f t="shared" si="120"/>
        <v>0</v>
      </c>
      <c r="CL67" s="254">
        <f t="shared" si="120"/>
        <v>0</v>
      </c>
      <c r="CM67" s="254">
        <f t="shared" si="81"/>
        <v>0</v>
      </c>
      <c r="CN67" s="254">
        <f t="shared" si="82"/>
        <v>0</v>
      </c>
      <c r="CO67" s="254">
        <f t="shared" si="83"/>
        <v>0</v>
      </c>
      <c r="CP67" s="254">
        <f t="shared" si="84"/>
        <v>0</v>
      </c>
      <c r="CQ67" s="254">
        <f t="shared" si="85"/>
        <v>0</v>
      </c>
      <c r="CR67" s="254">
        <f t="shared" si="86"/>
        <v>0</v>
      </c>
      <c r="CS67" s="254">
        <f t="shared" si="87"/>
        <v>0</v>
      </c>
      <c r="CT67" s="254">
        <f t="shared" si="88"/>
        <v>0</v>
      </c>
      <c r="CU67" s="254">
        <f t="shared" si="89"/>
        <v>0</v>
      </c>
      <c r="CV67" s="254">
        <f t="shared" si="90"/>
        <v>0</v>
      </c>
      <c r="CW67" s="254">
        <f t="shared" si="91"/>
        <v>0</v>
      </c>
      <c r="CX67" s="254">
        <f t="shared" si="92"/>
        <v>0</v>
      </c>
      <c r="CY67" s="254">
        <f t="shared" si="93"/>
        <v>0</v>
      </c>
      <c r="CZ67" s="254">
        <f t="shared" si="94"/>
        <v>0</v>
      </c>
      <c r="DA67" s="254">
        <f t="shared" si="95"/>
        <v>0</v>
      </c>
      <c r="DB67" s="254">
        <f t="shared" si="96"/>
        <v>0</v>
      </c>
      <c r="DC67" s="254">
        <f t="shared" si="97"/>
        <v>0</v>
      </c>
      <c r="DD67" s="254">
        <f t="shared" si="98"/>
        <v>0</v>
      </c>
      <c r="DE67" s="254">
        <f t="shared" si="99"/>
        <v>0</v>
      </c>
      <c r="DF67" s="254">
        <f t="shared" si="100"/>
        <v>0</v>
      </c>
      <c r="DG67" s="254">
        <f t="shared" si="101"/>
        <v>0</v>
      </c>
      <c r="DH67" s="254">
        <f t="shared" si="102"/>
        <v>0</v>
      </c>
      <c r="DI67" s="254">
        <f t="shared" si="103"/>
        <v>0</v>
      </c>
      <c r="DJ67" s="254">
        <f t="shared" si="104"/>
        <v>0</v>
      </c>
      <c r="DK67" s="254">
        <f t="shared" si="105"/>
        <v>0</v>
      </c>
      <c r="DL67" s="254">
        <f t="shared" si="106"/>
        <v>0</v>
      </c>
      <c r="DM67" s="254">
        <f t="shared" si="107"/>
        <v>0</v>
      </c>
      <c r="DN67" s="254">
        <f t="shared" si="108"/>
        <v>0</v>
      </c>
      <c r="DO67" s="254">
        <f t="shared" si="109"/>
        <v>0</v>
      </c>
      <c r="DP67" s="254">
        <f t="shared" si="110"/>
        <v>0</v>
      </c>
      <c r="DQ67" s="254">
        <f t="shared" si="111"/>
        <v>0</v>
      </c>
      <c r="DR67" s="254">
        <f t="shared" si="112"/>
        <v>0</v>
      </c>
      <c r="DS67" s="254">
        <f t="shared" si="113"/>
        <v>0</v>
      </c>
      <c r="DT67" s="254">
        <f t="shared" si="114"/>
        <v>0</v>
      </c>
      <c r="DU67" s="254">
        <f t="shared" si="115"/>
        <v>0</v>
      </c>
      <c r="DV67" s="254">
        <f t="shared" si="116"/>
        <v>0</v>
      </c>
    </row>
    <row r="68" spans="1:130" ht="24" customHeight="1">
      <c r="A68" s="11" t="str">
        <f ca="1">IF(AG68&lt;&gt;"OK","",CONCATENATE(TEXT('Front Page'!$F$33,"000"),TEXT('Front Page'!$F$31,"000"),"-",LEFT('Front Page'!$R$53,5),"-",LEFT(D68,1),AJ68, "-",TEXT(B68,"000")))</f>
        <v/>
      </c>
      <c r="B68" s="12" t="str">
        <f>IFERROR(IF(E68="","",MAX(B$17:B67)+1),"")</f>
        <v/>
      </c>
      <c r="C68" s="13"/>
      <c r="D68" s="29" t="str">
        <f t="shared" si="72"/>
        <v>None</v>
      </c>
      <c r="E68" s="29" t="str">
        <f t="shared" si="17"/>
        <v/>
      </c>
      <c r="F68" s="29" t="str">
        <f t="shared" si="18"/>
        <v/>
      </c>
      <c r="G68" s="363"/>
      <c r="H68" s="364"/>
      <c r="I68" s="325" t="str">
        <f t="shared" si="73"/>
        <v>No</v>
      </c>
      <c r="J68" s="314">
        <v>0</v>
      </c>
      <c r="K68" s="312">
        <v>0</v>
      </c>
      <c r="L68" s="312">
        <v>0</v>
      </c>
      <c r="M68" s="312">
        <v>0</v>
      </c>
      <c r="N68" s="312">
        <v>0</v>
      </c>
      <c r="O68" s="312">
        <v>0</v>
      </c>
      <c r="P68" s="312">
        <v>0</v>
      </c>
      <c r="Q68" s="312">
        <v>0</v>
      </c>
      <c r="R68" s="312">
        <v>0</v>
      </c>
      <c r="S68" s="312">
        <v>0</v>
      </c>
      <c r="T68" s="312">
        <v>0</v>
      </c>
      <c r="U68" s="312">
        <v>0</v>
      </c>
      <c r="V68" s="313">
        <v>1</v>
      </c>
      <c r="W68" s="313">
        <v>1</v>
      </c>
      <c r="X68" s="312">
        <v>0</v>
      </c>
      <c r="Y68" s="312">
        <v>0</v>
      </c>
      <c r="Z68" s="312">
        <v>0</v>
      </c>
      <c r="AA68" s="14">
        <v>0</v>
      </c>
      <c r="AB68" s="317"/>
      <c r="AC68" s="15" t="str">
        <f t="shared" si="74"/>
        <v/>
      </c>
      <c r="AD68" s="15" t="str">
        <f t="shared" si="75"/>
        <v/>
      </c>
      <c r="AE68" s="16" t="str">
        <f t="shared" si="76"/>
        <v>0 - 0</v>
      </c>
      <c r="AF68" s="20" t="str">
        <f t="shared" si="77"/>
        <v>Not an offer</v>
      </c>
      <c r="AG68" s="276" t="str">
        <f t="shared" si="23"/>
        <v>Not an Offer</v>
      </c>
      <c r="AH68" s="150"/>
      <c r="AI68" s="254">
        <v>52</v>
      </c>
      <c r="AJ68" s="149" t="str">
        <f t="shared" si="24"/>
        <v>00-IRA</v>
      </c>
      <c r="AK68" s="254" t="b">
        <f t="shared" si="11"/>
        <v>0</v>
      </c>
      <c r="AL68" s="254">
        <f t="shared" si="12"/>
        <v>0</v>
      </c>
      <c r="AM68" s="254">
        <f t="shared" si="25"/>
        <v>0</v>
      </c>
      <c r="AN68" s="288">
        <f t="shared" si="78"/>
        <v>0</v>
      </c>
      <c r="AO68" s="288">
        <f>IF(AND($BU68=$BV68,BU68=AO$13),$J68&amp;$K68&amp;$L68&amp;$M68&amp;$N68&amp;$O68&amp;$P68&amp;$Q68&amp;$R68&amp;$S68&amp;$T68&amp;$U68,IFERROR(MATCH($AN68,AO$17:AO67,0),-1000))</f>
        <v>1</v>
      </c>
      <c r="AP68" s="288">
        <f>IF(AND($BU68=$BV68,BV68=AP$13),$J68&amp;$K68&amp;$L68&amp;$M68&amp;$N68&amp;$O68&amp;$P68&amp;$Q68&amp;$R68&amp;$S68&amp;$T68&amp;$U68,IFERROR(MATCH($AN68,AP$17:AP67,0),-1000))</f>
        <v>1</v>
      </c>
      <c r="AQ68" s="288">
        <f>IF(AND($BU68=$BV68,BW68=AQ$13),$J68&amp;$K68&amp;$L68&amp;$M68&amp;$N68&amp;$O68&amp;$P68&amp;$Q68&amp;$R68&amp;$S68&amp;$T68&amp;$U68,IFERROR(MATCH($AN68,AQ$17:AQ67,0),-1000))</f>
        <v>1</v>
      </c>
      <c r="AR68" s="288">
        <f>IF(AND($BU68=$BV68,BX68=AR$13),$J68&amp;$K68&amp;$L68&amp;$M68&amp;$N68&amp;$O68&amp;$P68&amp;$Q68&amp;$R68&amp;$S68&amp;$T68&amp;$U68,IFERROR(MATCH($AN68,AR$17:AR67,0),-1000))</f>
        <v>1</v>
      </c>
      <c r="AS68" s="254">
        <f t="shared" si="71"/>
        <v>0</v>
      </c>
      <c r="AT68" s="261" t="str">
        <f t="shared" si="79"/>
        <v/>
      </c>
      <c r="AU68" s="254" t="str">
        <f t="shared" si="124"/>
        <v/>
      </c>
      <c r="AV68" s="254" t="str">
        <f t="shared" si="124"/>
        <v/>
      </c>
      <c r="AW68" s="254" t="str">
        <f t="shared" si="122"/>
        <v/>
      </c>
      <c r="AX68" s="254" t="str">
        <f t="shared" si="122"/>
        <v/>
      </c>
      <c r="AY68" s="254" t="str">
        <f t="shared" si="122"/>
        <v/>
      </c>
      <c r="AZ68" s="254" t="str">
        <f t="shared" si="122"/>
        <v/>
      </c>
      <c r="BA68" s="254" t="str">
        <f t="shared" si="122"/>
        <v/>
      </c>
      <c r="BB68" s="254" t="str">
        <f t="shared" si="122"/>
        <v/>
      </c>
      <c r="BC68" s="254" t="str">
        <f t="shared" si="122"/>
        <v/>
      </c>
      <c r="BD68" s="254" t="str">
        <f t="shared" si="122"/>
        <v/>
      </c>
      <c r="BE68" s="262" t="str">
        <f t="shared" si="122"/>
        <v/>
      </c>
      <c r="BF68" s="263" t="str">
        <f t="shared" si="125"/>
        <v/>
      </c>
      <c r="BG68" s="254" t="str">
        <f t="shared" si="125"/>
        <v/>
      </c>
      <c r="BH68" s="254" t="str">
        <f t="shared" si="123"/>
        <v/>
      </c>
      <c r="BI68" s="254" t="str">
        <f t="shared" si="123"/>
        <v/>
      </c>
      <c r="BJ68" s="254" t="str">
        <f t="shared" si="123"/>
        <v/>
      </c>
      <c r="BK68" s="254" t="str">
        <f t="shared" si="123"/>
        <v/>
      </c>
      <c r="BL68" s="254" t="str">
        <f t="shared" si="123"/>
        <v/>
      </c>
      <c r="BM68" s="254" t="str">
        <f t="shared" si="123"/>
        <v/>
      </c>
      <c r="BN68" s="254" t="str">
        <f t="shared" si="123"/>
        <v/>
      </c>
      <c r="BO68" s="254" t="str">
        <f t="shared" si="123"/>
        <v/>
      </c>
      <c r="BP68" s="254" t="str">
        <f t="shared" si="123"/>
        <v/>
      </c>
      <c r="BQ68" s="264" t="str">
        <f t="shared" si="80"/>
        <v/>
      </c>
      <c r="BR68" s="261" t="str">
        <f t="shared" si="30"/>
        <v/>
      </c>
      <c r="BS68" s="254" t="str">
        <f t="shared" si="31"/>
        <v/>
      </c>
      <c r="BT68" s="254" t="str">
        <f t="shared" si="31"/>
        <v/>
      </c>
      <c r="BU68" s="265" t="str">
        <f t="shared" si="31"/>
        <v/>
      </c>
      <c r="BV68" s="263" t="str">
        <f t="shared" si="32"/>
        <v/>
      </c>
      <c r="BW68" s="254" t="str">
        <f t="shared" si="32"/>
        <v/>
      </c>
      <c r="BX68" s="254" t="str">
        <f t="shared" si="32"/>
        <v/>
      </c>
      <c r="BY68" s="264" t="str">
        <f t="shared" si="33"/>
        <v/>
      </c>
      <c r="BZ68" s="254" t="str">
        <f t="shared" si="34"/>
        <v/>
      </c>
      <c r="CA68" s="254">
        <f t="shared" si="121"/>
        <v>0</v>
      </c>
      <c r="CB68" s="254">
        <f t="shared" si="121"/>
        <v>0</v>
      </c>
      <c r="CC68" s="254">
        <f t="shared" si="121"/>
        <v>0</v>
      </c>
      <c r="CD68" s="254">
        <f t="shared" si="120"/>
        <v>0</v>
      </c>
      <c r="CE68" s="254">
        <f t="shared" si="120"/>
        <v>0</v>
      </c>
      <c r="CF68" s="254">
        <f t="shared" si="120"/>
        <v>0</v>
      </c>
      <c r="CG68" s="254">
        <f t="shared" si="120"/>
        <v>0</v>
      </c>
      <c r="CH68" s="254">
        <f t="shared" si="120"/>
        <v>0</v>
      </c>
      <c r="CI68" s="254">
        <f t="shared" si="120"/>
        <v>0</v>
      </c>
      <c r="CJ68" s="254">
        <f t="shared" si="120"/>
        <v>0</v>
      </c>
      <c r="CK68" s="254">
        <f t="shared" si="120"/>
        <v>0</v>
      </c>
      <c r="CL68" s="254">
        <f t="shared" si="120"/>
        <v>0</v>
      </c>
      <c r="CM68" s="254">
        <f t="shared" si="81"/>
        <v>0</v>
      </c>
      <c r="CN68" s="254">
        <f t="shared" si="82"/>
        <v>0</v>
      </c>
      <c r="CO68" s="254">
        <f t="shared" si="83"/>
        <v>0</v>
      </c>
      <c r="CP68" s="254">
        <f t="shared" si="84"/>
        <v>0</v>
      </c>
      <c r="CQ68" s="254">
        <f t="shared" si="85"/>
        <v>0</v>
      </c>
      <c r="CR68" s="254">
        <f t="shared" si="86"/>
        <v>0</v>
      </c>
      <c r="CS68" s="254">
        <f t="shared" si="87"/>
        <v>0</v>
      </c>
      <c r="CT68" s="254">
        <f t="shared" si="88"/>
        <v>0</v>
      </c>
      <c r="CU68" s="254">
        <f t="shared" si="89"/>
        <v>0</v>
      </c>
      <c r="CV68" s="254">
        <f t="shared" si="90"/>
        <v>0</v>
      </c>
      <c r="CW68" s="254">
        <f t="shared" si="91"/>
        <v>0</v>
      </c>
      <c r="CX68" s="254">
        <f t="shared" si="92"/>
        <v>0</v>
      </c>
      <c r="CY68" s="254">
        <f t="shared" si="93"/>
        <v>0</v>
      </c>
      <c r="CZ68" s="254">
        <f t="shared" si="94"/>
        <v>0</v>
      </c>
      <c r="DA68" s="254">
        <f t="shared" si="95"/>
        <v>0</v>
      </c>
      <c r="DB68" s="254">
        <f t="shared" si="96"/>
        <v>0</v>
      </c>
      <c r="DC68" s="254">
        <f t="shared" si="97"/>
        <v>0</v>
      </c>
      <c r="DD68" s="254">
        <f t="shared" si="98"/>
        <v>0</v>
      </c>
      <c r="DE68" s="254">
        <f t="shared" si="99"/>
        <v>0</v>
      </c>
      <c r="DF68" s="254">
        <f t="shared" si="100"/>
        <v>0</v>
      </c>
      <c r="DG68" s="254">
        <f t="shared" si="101"/>
        <v>0</v>
      </c>
      <c r="DH68" s="254">
        <f t="shared" si="102"/>
        <v>0</v>
      </c>
      <c r="DI68" s="254">
        <f t="shared" si="103"/>
        <v>0</v>
      </c>
      <c r="DJ68" s="254">
        <f t="shared" si="104"/>
        <v>0</v>
      </c>
      <c r="DK68" s="254">
        <f t="shared" si="105"/>
        <v>0</v>
      </c>
      <c r="DL68" s="254">
        <f t="shared" si="106"/>
        <v>0</v>
      </c>
      <c r="DM68" s="254">
        <f t="shared" si="107"/>
        <v>0</v>
      </c>
      <c r="DN68" s="254">
        <f t="shared" si="108"/>
        <v>0</v>
      </c>
      <c r="DO68" s="254">
        <f t="shared" si="109"/>
        <v>0</v>
      </c>
      <c r="DP68" s="254">
        <f t="shared" si="110"/>
        <v>0</v>
      </c>
      <c r="DQ68" s="254">
        <f t="shared" si="111"/>
        <v>0</v>
      </c>
      <c r="DR68" s="254">
        <f t="shared" si="112"/>
        <v>0</v>
      </c>
      <c r="DS68" s="254">
        <f t="shared" si="113"/>
        <v>0</v>
      </c>
      <c r="DT68" s="254">
        <f t="shared" si="114"/>
        <v>0</v>
      </c>
      <c r="DU68" s="254">
        <f t="shared" si="115"/>
        <v>0</v>
      </c>
      <c r="DV68" s="254">
        <f t="shared" si="116"/>
        <v>0</v>
      </c>
    </row>
    <row r="69" spans="1:130" ht="24" customHeight="1">
      <c r="A69" s="11" t="str">
        <f ca="1">IF(AG69&lt;&gt;"OK","",CONCATENATE(TEXT('Front Page'!$F$33,"000"),TEXT('Front Page'!$F$31,"000"),"-",LEFT('Front Page'!$R$53,5),"-",LEFT(D69,1),AJ69, "-",TEXT(B69,"000")))</f>
        <v/>
      </c>
      <c r="B69" s="12" t="str">
        <f>IFERROR(IF(E69="","",MAX(B$17:B68)+1),"")</f>
        <v/>
      </c>
      <c r="C69" s="13"/>
      <c r="D69" s="29" t="str">
        <f t="shared" si="72"/>
        <v>None</v>
      </c>
      <c r="E69" s="29" t="str">
        <f t="shared" si="17"/>
        <v/>
      </c>
      <c r="F69" s="29" t="str">
        <f t="shared" si="18"/>
        <v/>
      </c>
      <c r="G69" s="363"/>
      <c r="H69" s="364"/>
      <c r="I69" s="325" t="str">
        <f t="shared" si="73"/>
        <v>No</v>
      </c>
      <c r="J69" s="314">
        <v>0</v>
      </c>
      <c r="K69" s="312">
        <v>0</v>
      </c>
      <c r="L69" s="312">
        <v>0</v>
      </c>
      <c r="M69" s="312">
        <v>0</v>
      </c>
      <c r="N69" s="312">
        <v>0</v>
      </c>
      <c r="O69" s="312">
        <v>0</v>
      </c>
      <c r="P69" s="312">
        <v>0</v>
      </c>
      <c r="Q69" s="312">
        <v>0</v>
      </c>
      <c r="R69" s="312">
        <v>0</v>
      </c>
      <c r="S69" s="312">
        <v>0</v>
      </c>
      <c r="T69" s="312">
        <v>0</v>
      </c>
      <c r="U69" s="312">
        <v>0</v>
      </c>
      <c r="V69" s="313">
        <v>1</v>
      </c>
      <c r="W69" s="313">
        <v>1</v>
      </c>
      <c r="X69" s="312">
        <v>0</v>
      </c>
      <c r="Y69" s="312">
        <v>0</v>
      </c>
      <c r="Z69" s="312">
        <v>0</v>
      </c>
      <c r="AA69" s="14">
        <v>0</v>
      </c>
      <c r="AB69" s="317"/>
      <c r="AC69" s="15" t="str">
        <f t="shared" si="74"/>
        <v/>
      </c>
      <c r="AD69" s="15" t="str">
        <f t="shared" si="75"/>
        <v/>
      </c>
      <c r="AE69" s="16" t="str">
        <f t="shared" si="76"/>
        <v>0 - 0</v>
      </c>
      <c r="AF69" s="20" t="str">
        <f t="shared" si="77"/>
        <v>Not an offer</v>
      </c>
      <c r="AG69" s="276" t="str">
        <f t="shared" si="23"/>
        <v>Not an Offer</v>
      </c>
      <c r="AH69" s="150"/>
      <c r="AI69" s="254">
        <v>53</v>
      </c>
      <c r="AJ69" s="149" t="str">
        <f t="shared" si="24"/>
        <v>00-IRA</v>
      </c>
      <c r="AK69" s="254" t="b">
        <f t="shared" si="11"/>
        <v>0</v>
      </c>
      <c r="AL69" s="254">
        <f t="shared" si="12"/>
        <v>0</v>
      </c>
      <c r="AM69" s="254">
        <f t="shared" si="25"/>
        <v>0</v>
      </c>
      <c r="AN69" s="288">
        <f t="shared" si="78"/>
        <v>0</v>
      </c>
      <c r="AO69" s="288">
        <f>IF(AND($BU69=$BV69,BU69=AO$13),$J69&amp;$K69&amp;$L69&amp;$M69&amp;$N69&amp;$O69&amp;$P69&amp;$Q69&amp;$R69&amp;$S69&amp;$T69&amp;$U69,IFERROR(MATCH($AN69,AO$17:AO68,0),-1000))</f>
        <v>1</v>
      </c>
      <c r="AP69" s="288">
        <f>IF(AND($BU69=$BV69,BV69=AP$13),$J69&amp;$K69&amp;$L69&amp;$M69&amp;$N69&amp;$O69&amp;$P69&amp;$Q69&amp;$R69&amp;$S69&amp;$T69&amp;$U69,IFERROR(MATCH($AN69,AP$17:AP68,0),-1000))</f>
        <v>1</v>
      </c>
      <c r="AQ69" s="288">
        <f>IF(AND($BU69=$BV69,BW69=AQ$13),$J69&amp;$K69&amp;$L69&amp;$M69&amp;$N69&amp;$O69&amp;$P69&amp;$Q69&amp;$R69&amp;$S69&amp;$T69&amp;$U69,IFERROR(MATCH($AN69,AQ$17:AQ68,0),-1000))</f>
        <v>1</v>
      </c>
      <c r="AR69" s="288">
        <f>IF(AND($BU69=$BV69,BX69=AR$13),$J69&amp;$K69&amp;$L69&amp;$M69&amp;$N69&amp;$O69&amp;$P69&amp;$Q69&amp;$R69&amp;$S69&amp;$T69&amp;$U69,IFERROR(MATCH($AN69,AR$17:AR68,0),-1000))</f>
        <v>1</v>
      </c>
      <c r="AS69" s="254">
        <f t="shared" si="71"/>
        <v>0</v>
      </c>
      <c r="AT69" s="261" t="str">
        <f t="shared" si="79"/>
        <v/>
      </c>
      <c r="AU69" s="254" t="str">
        <f t="shared" si="124"/>
        <v/>
      </c>
      <c r="AV69" s="254" t="str">
        <f t="shared" si="124"/>
        <v/>
      </c>
      <c r="AW69" s="254" t="str">
        <f t="shared" si="122"/>
        <v/>
      </c>
      <c r="AX69" s="254" t="str">
        <f t="shared" si="122"/>
        <v/>
      </c>
      <c r="AY69" s="254" t="str">
        <f t="shared" si="122"/>
        <v/>
      </c>
      <c r="AZ69" s="254" t="str">
        <f t="shared" si="122"/>
        <v/>
      </c>
      <c r="BA69" s="254" t="str">
        <f t="shared" si="122"/>
        <v/>
      </c>
      <c r="BB69" s="254" t="str">
        <f t="shared" si="122"/>
        <v/>
      </c>
      <c r="BC69" s="254" t="str">
        <f t="shared" si="122"/>
        <v/>
      </c>
      <c r="BD69" s="254" t="str">
        <f t="shared" si="122"/>
        <v/>
      </c>
      <c r="BE69" s="262" t="str">
        <f t="shared" si="122"/>
        <v/>
      </c>
      <c r="BF69" s="263" t="str">
        <f t="shared" si="125"/>
        <v/>
      </c>
      <c r="BG69" s="254" t="str">
        <f t="shared" si="125"/>
        <v/>
      </c>
      <c r="BH69" s="254" t="str">
        <f t="shared" si="123"/>
        <v/>
      </c>
      <c r="BI69" s="254" t="str">
        <f t="shared" si="123"/>
        <v/>
      </c>
      <c r="BJ69" s="254" t="str">
        <f t="shared" si="123"/>
        <v/>
      </c>
      <c r="BK69" s="254" t="str">
        <f t="shared" si="123"/>
        <v/>
      </c>
      <c r="BL69" s="254" t="str">
        <f t="shared" si="123"/>
        <v/>
      </c>
      <c r="BM69" s="254" t="str">
        <f t="shared" si="123"/>
        <v/>
      </c>
      <c r="BN69" s="254" t="str">
        <f t="shared" si="123"/>
        <v/>
      </c>
      <c r="BO69" s="254" t="str">
        <f t="shared" si="123"/>
        <v/>
      </c>
      <c r="BP69" s="254" t="str">
        <f t="shared" si="123"/>
        <v/>
      </c>
      <c r="BQ69" s="264" t="str">
        <f t="shared" si="80"/>
        <v/>
      </c>
      <c r="BR69" s="261" t="str">
        <f t="shared" si="30"/>
        <v/>
      </c>
      <c r="BS69" s="254" t="str">
        <f t="shared" si="31"/>
        <v/>
      </c>
      <c r="BT69" s="254" t="str">
        <f t="shared" si="31"/>
        <v/>
      </c>
      <c r="BU69" s="265" t="str">
        <f t="shared" si="31"/>
        <v/>
      </c>
      <c r="BV69" s="263" t="str">
        <f t="shared" si="32"/>
        <v/>
      </c>
      <c r="BW69" s="254" t="str">
        <f t="shared" si="32"/>
        <v/>
      </c>
      <c r="BX69" s="254" t="str">
        <f t="shared" si="32"/>
        <v/>
      </c>
      <c r="BY69" s="264" t="str">
        <f t="shared" si="33"/>
        <v/>
      </c>
      <c r="BZ69" s="254" t="str">
        <f t="shared" si="34"/>
        <v/>
      </c>
      <c r="CA69" s="254">
        <f t="shared" si="121"/>
        <v>0</v>
      </c>
      <c r="CB69" s="254">
        <f t="shared" si="121"/>
        <v>0</v>
      </c>
      <c r="CC69" s="254">
        <f t="shared" si="121"/>
        <v>0</v>
      </c>
      <c r="CD69" s="254">
        <f t="shared" si="120"/>
        <v>0</v>
      </c>
      <c r="CE69" s="254">
        <f t="shared" si="120"/>
        <v>0</v>
      </c>
      <c r="CF69" s="254">
        <f t="shared" si="120"/>
        <v>0</v>
      </c>
      <c r="CG69" s="254">
        <f t="shared" si="120"/>
        <v>0</v>
      </c>
      <c r="CH69" s="254">
        <f t="shared" si="120"/>
        <v>0</v>
      </c>
      <c r="CI69" s="254">
        <f t="shared" si="120"/>
        <v>0</v>
      </c>
      <c r="CJ69" s="254">
        <f t="shared" si="120"/>
        <v>0</v>
      </c>
      <c r="CK69" s="254">
        <f t="shared" si="120"/>
        <v>0</v>
      </c>
      <c r="CL69" s="254">
        <f t="shared" si="120"/>
        <v>0</v>
      </c>
      <c r="CM69" s="254">
        <f t="shared" si="81"/>
        <v>0</v>
      </c>
      <c r="CN69" s="254">
        <f t="shared" si="82"/>
        <v>0</v>
      </c>
      <c r="CO69" s="254">
        <f t="shared" si="83"/>
        <v>0</v>
      </c>
      <c r="CP69" s="254">
        <f t="shared" si="84"/>
        <v>0</v>
      </c>
      <c r="CQ69" s="254">
        <f t="shared" si="85"/>
        <v>0</v>
      </c>
      <c r="CR69" s="254">
        <f t="shared" si="86"/>
        <v>0</v>
      </c>
      <c r="CS69" s="254">
        <f t="shared" si="87"/>
        <v>0</v>
      </c>
      <c r="CT69" s="254">
        <f t="shared" si="88"/>
        <v>0</v>
      </c>
      <c r="CU69" s="254">
        <f t="shared" si="89"/>
        <v>0</v>
      </c>
      <c r="CV69" s="254">
        <f t="shared" si="90"/>
        <v>0</v>
      </c>
      <c r="CW69" s="254">
        <f t="shared" si="91"/>
        <v>0</v>
      </c>
      <c r="CX69" s="254">
        <f t="shared" si="92"/>
        <v>0</v>
      </c>
      <c r="CY69" s="254">
        <f t="shared" si="93"/>
        <v>0</v>
      </c>
      <c r="CZ69" s="254">
        <f t="shared" si="94"/>
        <v>0</v>
      </c>
      <c r="DA69" s="254">
        <f t="shared" si="95"/>
        <v>0</v>
      </c>
      <c r="DB69" s="254">
        <f t="shared" si="96"/>
        <v>0</v>
      </c>
      <c r="DC69" s="254">
        <f t="shared" si="97"/>
        <v>0</v>
      </c>
      <c r="DD69" s="254">
        <f t="shared" si="98"/>
        <v>0</v>
      </c>
      <c r="DE69" s="254">
        <f t="shared" si="99"/>
        <v>0</v>
      </c>
      <c r="DF69" s="254">
        <f t="shared" si="100"/>
        <v>0</v>
      </c>
      <c r="DG69" s="254">
        <f t="shared" si="101"/>
        <v>0</v>
      </c>
      <c r="DH69" s="254">
        <f t="shared" si="102"/>
        <v>0</v>
      </c>
      <c r="DI69" s="254">
        <f t="shared" si="103"/>
        <v>0</v>
      </c>
      <c r="DJ69" s="254">
        <f t="shared" si="104"/>
        <v>0</v>
      </c>
      <c r="DK69" s="254">
        <f t="shared" si="105"/>
        <v>0</v>
      </c>
      <c r="DL69" s="254">
        <f t="shared" si="106"/>
        <v>0</v>
      </c>
      <c r="DM69" s="254">
        <f t="shared" si="107"/>
        <v>0</v>
      </c>
      <c r="DN69" s="254">
        <f t="shared" si="108"/>
        <v>0</v>
      </c>
      <c r="DO69" s="254">
        <f t="shared" si="109"/>
        <v>0</v>
      </c>
      <c r="DP69" s="254">
        <f t="shared" si="110"/>
        <v>0</v>
      </c>
      <c r="DQ69" s="254">
        <f t="shared" si="111"/>
        <v>0</v>
      </c>
      <c r="DR69" s="254">
        <f t="shared" si="112"/>
        <v>0</v>
      </c>
      <c r="DS69" s="254">
        <f t="shared" si="113"/>
        <v>0</v>
      </c>
      <c r="DT69" s="254">
        <f t="shared" si="114"/>
        <v>0</v>
      </c>
      <c r="DU69" s="254">
        <f t="shared" si="115"/>
        <v>0</v>
      </c>
      <c r="DV69" s="254">
        <f t="shared" si="116"/>
        <v>0</v>
      </c>
    </row>
    <row r="70" spans="1:130" ht="24" customHeight="1">
      <c r="A70" s="11" t="str">
        <f ca="1">IF(AG70&lt;&gt;"OK","",CONCATENATE(TEXT('Front Page'!$F$33,"000"),TEXT('Front Page'!$F$31,"000"),"-",LEFT('Front Page'!$R$53,5),"-",LEFT(D70,1),AJ70, "-",TEXT(B70,"000")))</f>
        <v/>
      </c>
      <c r="B70" s="12" t="str">
        <f>IFERROR(IF(E70="","",MAX(B$17:B69)+1),"")</f>
        <v/>
      </c>
      <c r="C70" s="13"/>
      <c r="D70" s="29" t="str">
        <f t="shared" si="72"/>
        <v>None</v>
      </c>
      <c r="E70" s="29" t="str">
        <f t="shared" si="17"/>
        <v/>
      </c>
      <c r="F70" s="29" t="str">
        <f t="shared" si="18"/>
        <v/>
      </c>
      <c r="G70" s="363"/>
      <c r="H70" s="364"/>
      <c r="I70" s="325" t="str">
        <f t="shared" si="73"/>
        <v>No</v>
      </c>
      <c r="J70" s="314">
        <v>0</v>
      </c>
      <c r="K70" s="312">
        <v>0</v>
      </c>
      <c r="L70" s="312">
        <v>0</v>
      </c>
      <c r="M70" s="312">
        <v>0</v>
      </c>
      <c r="N70" s="312">
        <v>0</v>
      </c>
      <c r="O70" s="312">
        <v>0</v>
      </c>
      <c r="P70" s="312">
        <v>0</v>
      </c>
      <c r="Q70" s="312">
        <v>0</v>
      </c>
      <c r="R70" s="312">
        <v>0</v>
      </c>
      <c r="S70" s="312">
        <v>0</v>
      </c>
      <c r="T70" s="312">
        <v>0</v>
      </c>
      <c r="U70" s="312">
        <v>0</v>
      </c>
      <c r="V70" s="313">
        <v>1</v>
      </c>
      <c r="W70" s="313">
        <v>1</v>
      </c>
      <c r="X70" s="312">
        <v>0</v>
      </c>
      <c r="Y70" s="312">
        <v>0</v>
      </c>
      <c r="Z70" s="312">
        <v>0</v>
      </c>
      <c r="AA70" s="14">
        <v>0</v>
      </c>
      <c r="AB70" s="317"/>
      <c r="AC70" s="15" t="str">
        <f t="shared" si="74"/>
        <v/>
      </c>
      <c r="AD70" s="15" t="str">
        <f t="shared" si="75"/>
        <v/>
      </c>
      <c r="AE70" s="16" t="str">
        <f t="shared" si="76"/>
        <v>0 - 0</v>
      </c>
      <c r="AF70" s="20" t="str">
        <f t="shared" si="77"/>
        <v>Not an offer</v>
      </c>
      <c r="AG70" s="276" t="str">
        <f t="shared" si="23"/>
        <v>Not an Offer</v>
      </c>
      <c r="AH70" s="150"/>
      <c r="AI70" s="254">
        <v>54</v>
      </c>
      <c r="AJ70" s="149" t="str">
        <f t="shared" si="24"/>
        <v>00-IRA</v>
      </c>
      <c r="AK70" s="254" t="b">
        <f t="shared" si="11"/>
        <v>0</v>
      </c>
      <c r="AL70" s="254">
        <f t="shared" si="12"/>
        <v>0</v>
      </c>
      <c r="AM70" s="254">
        <f t="shared" si="25"/>
        <v>0</v>
      </c>
      <c r="AN70" s="288">
        <f t="shared" si="78"/>
        <v>0</v>
      </c>
      <c r="AO70" s="288">
        <f>IF(AND($BU70=$BV70,BU70=AO$13),$J70&amp;$K70&amp;$L70&amp;$M70&amp;$N70&amp;$O70&amp;$P70&amp;$Q70&amp;$R70&amp;$S70&amp;$T70&amp;$U70,IFERROR(MATCH($AN70,AO$17:AO69,0),-1000))</f>
        <v>1</v>
      </c>
      <c r="AP70" s="288">
        <f>IF(AND($BU70=$BV70,BV70=AP$13),$J70&amp;$K70&amp;$L70&amp;$M70&amp;$N70&amp;$O70&amp;$P70&amp;$Q70&amp;$R70&amp;$S70&amp;$T70&amp;$U70,IFERROR(MATCH($AN70,AP$17:AP69,0),-1000))</f>
        <v>1</v>
      </c>
      <c r="AQ70" s="288">
        <f>IF(AND($BU70=$BV70,BW70=AQ$13),$J70&amp;$K70&amp;$L70&amp;$M70&amp;$N70&amp;$O70&amp;$P70&amp;$Q70&amp;$R70&amp;$S70&amp;$T70&amp;$U70,IFERROR(MATCH($AN70,AQ$17:AQ69,0),-1000))</f>
        <v>1</v>
      </c>
      <c r="AR70" s="288">
        <f>IF(AND($BU70=$BV70,BX70=AR$13),$J70&amp;$K70&amp;$L70&amp;$M70&amp;$N70&amp;$O70&amp;$P70&amp;$Q70&amp;$R70&amp;$S70&amp;$T70&amp;$U70,IFERROR(MATCH($AN70,AR$17:AR69,0),-1000))</f>
        <v>1</v>
      </c>
      <c r="AS70" s="254">
        <f t="shared" si="71"/>
        <v>0</v>
      </c>
      <c r="AT70" s="261" t="str">
        <f t="shared" si="79"/>
        <v/>
      </c>
      <c r="AU70" s="254" t="str">
        <f t="shared" si="124"/>
        <v/>
      </c>
      <c r="AV70" s="254" t="str">
        <f t="shared" si="124"/>
        <v/>
      </c>
      <c r="AW70" s="254" t="str">
        <f t="shared" si="122"/>
        <v/>
      </c>
      <c r="AX70" s="254" t="str">
        <f t="shared" si="122"/>
        <v/>
      </c>
      <c r="AY70" s="254" t="str">
        <f t="shared" si="122"/>
        <v/>
      </c>
      <c r="AZ70" s="254" t="str">
        <f t="shared" si="122"/>
        <v/>
      </c>
      <c r="BA70" s="254" t="str">
        <f t="shared" si="122"/>
        <v/>
      </c>
      <c r="BB70" s="254" t="str">
        <f t="shared" si="122"/>
        <v/>
      </c>
      <c r="BC70" s="254" t="str">
        <f t="shared" si="122"/>
        <v/>
      </c>
      <c r="BD70" s="254" t="str">
        <f t="shared" si="122"/>
        <v/>
      </c>
      <c r="BE70" s="262" t="str">
        <f t="shared" si="122"/>
        <v/>
      </c>
      <c r="BF70" s="263" t="str">
        <f t="shared" si="125"/>
        <v/>
      </c>
      <c r="BG70" s="254" t="str">
        <f t="shared" si="125"/>
        <v/>
      </c>
      <c r="BH70" s="254" t="str">
        <f t="shared" si="123"/>
        <v/>
      </c>
      <c r="BI70" s="254" t="str">
        <f t="shared" si="123"/>
        <v/>
      </c>
      <c r="BJ70" s="254" t="str">
        <f t="shared" si="123"/>
        <v/>
      </c>
      <c r="BK70" s="254" t="str">
        <f t="shared" si="123"/>
        <v/>
      </c>
      <c r="BL70" s="254" t="str">
        <f t="shared" si="123"/>
        <v/>
      </c>
      <c r="BM70" s="254" t="str">
        <f t="shared" si="123"/>
        <v/>
      </c>
      <c r="BN70" s="254" t="str">
        <f t="shared" si="123"/>
        <v/>
      </c>
      <c r="BO70" s="254" t="str">
        <f t="shared" si="123"/>
        <v/>
      </c>
      <c r="BP70" s="254" t="str">
        <f t="shared" si="123"/>
        <v/>
      </c>
      <c r="BQ70" s="264" t="str">
        <f t="shared" si="80"/>
        <v/>
      </c>
      <c r="BR70" s="261" t="str">
        <f t="shared" si="30"/>
        <v/>
      </c>
      <c r="BS70" s="254" t="str">
        <f t="shared" si="31"/>
        <v/>
      </c>
      <c r="BT70" s="254" t="str">
        <f t="shared" si="31"/>
        <v/>
      </c>
      <c r="BU70" s="265" t="str">
        <f t="shared" si="31"/>
        <v/>
      </c>
      <c r="BV70" s="263" t="str">
        <f t="shared" si="32"/>
        <v/>
      </c>
      <c r="BW70" s="254" t="str">
        <f t="shared" si="32"/>
        <v/>
      </c>
      <c r="BX70" s="254" t="str">
        <f t="shared" si="32"/>
        <v/>
      </c>
      <c r="BY70" s="264" t="str">
        <f t="shared" si="33"/>
        <v/>
      </c>
      <c r="BZ70" s="254" t="str">
        <f t="shared" si="34"/>
        <v/>
      </c>
      <c r="CA70" s="254">
        <f t="shared" si="121"/>
        <v>0</v>
      </c>
      <c r="CB70" s="254">
        <f t="shared" si="121"/>
        <v>0</v>
      </c>
      <c r="CC70" s="254">
        <f t="shared" si="121"/>
        <v>0</v>
      </c>
      <c r="CD70" s="254">
        <f t="shared" si="120"/>
        <v>0</v>
      </c>
      <c r="CE70" s="254">
        <f t="shared" si="120"/>
        <v>0</v>
      </c>
      <c r="CF70" s="254">
        <f t="shared" si="120"/>
        <v>0</v>
      </c>
      <c r="CG70" s="254">
        <f t="shared" si="120"/>
        <v>0</v>
      </c>
      <c r="CH70" s="254">
        <f t="shared" si="120"/>
        <v>0</v>
      </c>
      <c r="CI70" s="254">
        <f t="shared" si="120"/>
        <v>0</v>
      </c>
      <c r="CJ70" s="254">
        <f t="shared" si="120"/>
        <v>0</v>
      </c>
      <c r="CK70" s="254">
        <f t="shared" si="120"/>
        <v>0</v>
      </c>
      <c r="CL70" s="254">
        <f t="shared" si="120"/>
        <v>0</v>
      </c>
      <c r="CM70" s="254">
        <f t="shared" si="81"/>
        <v>0</v>
      </c>
      <c r="CN70" s="254">
        <f t="shared" si="82"/>
        <v>0</v>
      </c>
      <c r="CO70" s="254">
        <f t="shared" si="83"/>
        <v>0</v>
      </c>
      <c r="CP70" s="254">
        <f t="shared" si="84"/>
        <v>0</v>
      </c>
      <c r="CQ70" s="254">
        <f t="shared" si="85"/>
        <v>0</v>
      </c>
      <c r="CR70" s="254">
        <f t="shared" si="86"/>
        <v>0</v>
      </c>
      <c r="CS70" s="254">
        <f t="shared" si="87"/>
        <v>0</v>
      </c>
      <c r="CT70" s="254">
        <f t="shared" si="88"/>
        <v>0</v>
      </c>
      <c r="CU70" s="254">
        <f t="shared" si="89"/>
        <v>0</v>
      </c>
      <c r="CV70" s="254">
        <f t="shared" si="90"/>
        <v>0</v>
      </c>
      <c r="CW70" s="254">
        <f t="shared" si="91"/>
        <v>0</v>
      </c>
      <c r="CX70" s="254">
        <f t="shared" si="92"/>
        <v>0</v>
      </c>
      <c r="CY70" s="254">
        <f t="shared" si="93"/>
        <v>0</v>
      </c>
      <c r="CZ70" s="254">
        <f t="shared" si="94"/>
        <v>0</v>
      </c>
      <c r="DA70" s="254">
        <f t="shared" si="95"/>
        <v>0</v>
      </c>
      <c r="DB70" s="254">
        <f t="shared" si="96"/>
        <v>0</v>
      </c>
      <c r="DC70" s="254">
        <f t="shared" si="97"/>
        <v>0</v>
      </c>
      <c r="DD70" s="254">
        <f t="shared" si="98"/>
        <v>0</v>
      </c>
      <c r="DE70" s="254">
        <f t="shared" si="99"/>
        <v>0</v>
      </c>
      <c r="DF70" s="254">
        <f t="shared" si="100"/>
        <v>0</v>
      </c>
      <c r="DG70" s="254">
        <f t="shared" si="101"/>
        <v>0</v>
      </c>
      <c r="DH70" s="254">
        <f t="shared" si="102"/>
        <v>0</v>
      </c>
      <c r="DI70" s="254">
        <f t="shared" si="103"/>
        <v>0</v>
      </c>
      <c r="DJ70" s="254">
        <f t="shared" si="104"/>
        <v>0</v>
      </c>
      <c r="DK70" s="254">
        <f t="shared" si="105"/>
        <v>0</v>
      </c>
      <c r="DL70" s="254">
        <f t="shared" si="106"/>
        <v>0</v>
      </c>
      <c r="DM70" s="254">
        <f t="shared" si="107"/>
        <v>0</v>
      </c>
      <c r="DN70" s="254">
        <f t="shared" si="108"/>
        <v>0</v>
      </c>
      <c r="DO70" s="254">
        <f t="shared" si="109"/>
        <v>0</v>
      </c>
      <c r="DP70" s="254">
        <f t="shared" si="110"/>
        <v>0</v>
      </c>
      <c r="DQ70" s="254">
        <f t="shared" si="111"/>
        <v>0</v>
      </c>
      <c r="DR70" s="254">
        <f t="shared" si="112"/>
        <v>0</v>
      </c>
      <c r="DS70" s="254">
        <f t="shared" si="113"/>
        <v>0</v>
      </c>
      <c r="DT70" s="254">
        <f t="shared" si="114"/>
        <v>0</v>
      </c>
      <c r="DU70" s="254">
        <f t="shared" si="115"/>
        <v>0</v>
      </c>
      <c r="DV70" s="254">
        <f t="shared" si="116"/>
        <v>0</v>
      </c>
    </row>
    <row r="71" spans="1:130" ht="24" customHeight="1">
      <c r="A71" s="11" t="str">
        <f ca="1">IF(AG71&lt;&gt;"OK","",CONCATENATE(TEXT('Front Page'!$F$33,"000"),TEXT('Front Page'!$F$31,"000"),"-",LEFT('Front Page'!$R$53,5),"-",LEFT(D71,1),AJ71, "-",TEXT(B71,"000")))</f>
        <v/>
      </c>
      <c r="B71" s="12" t="str">
        <f>IFERROR(IF(E71="","",MAX(B$17:B70)+1),"")</f>
        <v/>
      </c>
      <c r="C71" s="13"/>
      <c r="D71" s="29" t="str">
        <f t="shared" si="72"/>
        <v>None</v>
      </c>
      <c r="E71" s="29" t="str">
        <f t="shared" si="17"/>
        <v/>
      </c>
      <c r="F71" s="29" t="str">
        <f t="shared" si="18"/>
        <v/>
      </c>
      <c r="G71" s="363"/>
      <c r="H71" s="364"/>
      <c r="I71" s="325" t="str">
        <f t="shared" si="73"/>
        <v>No</v>
      </c>
      <c r="J71" s="314">
        <v>0</v>
      </c>
      <c r="K71" s="312">
        <v>0</v>
      </c>
      <c r="L71" s="312">
        <v>0</v>
      </c>
      <c r="M71" s="312">
        <v>0</v>
      </c>
      <c r="N71" s="312">
        <v>0</v>
      </c>
      <c r="O71" s="312">
        <v>0</v>
      </c>
      <c r="P71" s="312">
        <v>0</v>
      </c>
      <c r="Q71" s="312">
        <v>0</v>
      </c>
      <c r="R71" s="312">
        <v>0</v>
      </c>
      <c r="S71" s="312">
        <v>0</v>
      </c>
      <c r="T71" s="312">
        <v>0</v>
      </c>
      <c r="U71" s="312">
        <v>0</v>
      </c>
      <c r="V71" s="313">
        <v>1</v>
      </c>
      <c r="W71" s="313">
        <v>1</v>
      </c>
      <c r="X71" s="312">
        <v>0</v>
      </c>
      <c r="Y71" s="312">
        <v>0</v>
      </c>
      <c r="Z71" s="312">
        <v>0</v>
      </c>
      <c r="AA71" s="14">
        <v>0</v>
      </c>
      <c r="AB71" s="317"/>
      <c r="AC71" s="15" t="str">
        <f t="shared" si="74"/>
        <v/>
      </c>
      <c r="AD71" s="15" t="str">
        <f t="shared" si="75"/>
        <v/>
      </c>
      <c r="AE71" s="16" t="str">
        <f t="shared" si="76"/>
        <v>0 - 0</v>
      </c>
      <c r="AF71" s="20" t="str">
        <f t="shared" si="77"/>
        <v>Not an offer</v>
      </c>
      <c r="AG71" s="276" t="str">
        <f t="shared" si="23"/>
        <v>Not an Offer</v>
      </c>
      <c r="AH71" s="150"/>
      <c r="AI71" s="254">
        <v>55</v>
      </c>
      <c r="AJ71" s="149" t="str">
        <f t="shared" si="24"/>
        <v>00-IRA</v>
      </c>
      <c r="AK71" s="254" t="b">
        <f t="shared" si="11"/>
        <v>0</v>
      </c>
      <c r="AL71" s="254">
        <f t="shared" si="12"/>
        <v>0</v>
      </c>
      <c r="AM71" s="254">
        <f t="shared" si="25"/>
        <v>0</v>
      </c>
      <c r="AN71" s="288">
        <f t="shared" si="78"/>
        <v>0</v>
      </c>
      <c r="AO71" s="288">
        <f>IF(AND($BU71=$BV71,BU71=AO$13),$J71&amp;$K71&amp;$L71&amp;$M71&amp;$N71&amp;$O71&amp;$P71&amp;$Q71&amp;$R71&amp;$S71&amp;$T71&amp;$U71,IFERROR(MATCH($AN71,AO$17:AO70,0),-1000))</f>
        <v>1</v>
      </c>
      <c r="AP71" s="288">
        <f>IF(AND($BU71=$BV71,BV71=AP$13),$J71&amp;$K71&amp;$L71&amp;$M71&amp;$N71&amp;$O71&amp;$P71&amp;$Q71&amp;$R71&amp;$S71&amp;$T71&amp;$U71,IFERROR(MATCH($AN71,AP$17:AP70,0),-1000))</f>
        <v>1</v>
      </c>
      <c r="AQ71" s="288">
        <f>IF(AND($BU71=$BV71,BW71=AQ$13),$J71&amp;$K71&amp;$L71&amp;$M71&amp;$N71&amp;$O71&amp;$P71&amp;$Q71&amp;$R71&amp;$S71&amp;$T71&amp;$U71,IFERROR(MATCH($AN71,AQ$17:AQ70,0),-1000))</f>
        <v>1</v>
      </c>
      <c r="AR71" s="288">
        <f>IF(AND($BU71=$BV71,BX71=AR$13),$J71&amp;$K71&amp;$L71&amp;$M71&amp;$N71&amp;$O71&amp;$P71&amp;$Q71&amp;$R71&amp;$S71&amp;$T71&amp;$U71,IFERROR(MATCH($AN71,AR$17:AR70,0),-1000))</f>
        <v>1</v>
      </c>
      <c r="AS71" s="254">
        <f t="shared" si="71"/>
        <v>0</v>
      </c>
      <c r="AT71" s="261" t="str">
        <f t="shared" si="79"/>
        <v/>
      </c>
      <c r="AU71" s="254" t="str">
        <f t="shared" si="124"/>
        <v/>
      </c>
      <c r="AV71" s="254" t="str">
        <f t="shared" si="124"/>
        <v/>
      </c>
      <c r="AW71" s="254" t="str">
        <f t="shared" si="122"/>
        <v/>
      </c>
      <c r="AX71" s="254" t="str">
        <f t="shared" si="122"/>
        <v/>
      </c>
      <c r="AY71" s="254" t="str">
        <f t="shared" si="122"/>
        <v/>
      </c>
      <c r="AZ71" s="254" t="str">
        <f t="shared" si="122"/>
        <v/>
      </c>
      <c r="BA71" s="254" t="str">
        <f t="shared" si="122"/>
        <v/>
      </c>
      <c r="BB71" s="254" t="str">
        <f t="shared" si="122"/>
        <v/>
      </c>
      <c r="BC71" s="254" t="str">
        <f t="shared" si="122"/>
        <v/>
      </c>
      <c r="BD71" s="254" t="str">
        <f t="shared" si="122"/>
        <v/>
      </c>
      <c r="BE71" s="262" t="str">
        <f t="shared" si="122"/>
        <v/>
      </c>
      <c r="BF71" s="263" t="str">
        <f t="shared" si="125"/>
        <v/>
      </c>
      <c r="BG71" s="254" t="str">
        <f t="shared" si="125"/>
        <v/>
      </c>
      <c r="BH71" s="254" t="str">
        <f t="shared" si="123"/>
        <v/>
      </c>
      <c r="BI71" s="254" t="str">
        <f t="shared" si="123"/>
        <v/>
      </c>
      <c r="BJ71" s="254" t="str">
        <f t="shared" si="123"/>
        <v/>
      </c>
      <c r="BK71" s="254" t="str">
        <f t="shared" si="123"/>
        <v/>
      </c>
      <c r="BL71" s="254" t="str">
        <f t="shared" si="123"/>
        <v/>
      </c>
      <c r="BM71" s="254" t="str">
        <f t="shared" si="123"/>
        <v/>
      </c>
      <c r="BN71" s="254" t="str">
        <f t="shared" si="123"/>
        <v/>
      </c>
      <c r="BO71" s="254" t="str">
        <f t="shared" si="123"/>
        <v/>
      </c>
      <c r="BP71" s="254" t="str">
        <f t="shared" si="123"/>
        <v/>
      </c>
      <c r="BQ71" s="264" t="str">
        <f t="shared" si="80"/>
        <v/>
      </c>
      <c r="BR71" s="261" t="str">
        <f t="shared" si="30"/>
        <v/>
      </c>
      <c r="BS71" s="254" t="str">
        <f t="shared" si="31"/>
        <v/>
      </c>
      <c r="BT71" s="254" t="str">
        <f t="shared" si="31"/>
        <v/>
      </c>
      <c r="BU71" s="265" t="str">
        <f t="shared" si="31"/>
        <v/>
      </c>
      <c r="BV71" s="263" t="str">
        <f t="shared" si="32"/>
        <v/>
      </c>
      <c r="BW71" s="254" t="str">
        <f t="shared" si="32"/>
        <v/>
      </c>
      <c r="BX71" s="254" t="str">
        <f t="shared" si="32"/>
        <v/>
      </c>
      <c r="BY71" s="264" t="str">
        <f t="shared" si="33"/>
        <v/>
      </c>
      <c r="BZ71" s="254" t="str">
        <f t="shared" si="34"/>
        <v/>
      </c>
      <c r="CA71" s="254">
        <f t="shared" si="121"/>
        <v>0</v>
      </c>
      <c r="CB71" s="254">
        <f t="shared" si="121"/>
        <v>0</v>
      </c>
      <c r="CC71" s="254">
        <f t="shared" si="121"/>
        <v>0</v>
      </c>
      <c r="CD71" s="254">
        <f t="shared" si="120"/>
        <v>0</v>
      </c>
      <c r="CE71" s="254">
        <f t="shared" si="120"/>
        <v>0</v>
      </c>
      <c r="CF71" s="254">
        <f t="shared" si="120"/>
        <v>0</v>
      </c>
      <c r="CG71" s="254">
        <f t="shared" si="120"/>
        <v>0</v>
      </c>
      <c r="CH71" s="254">
        <f t="shared" si="120"/>
        <v>0</v>
      </c>
      <c r="CI71" s="254">
        <f t="shared" si="120"/>
        <v>0</v>
      </c>
      <c r="CJ71" s="254">
        <f t="shared" si="120"/>
        <v>0</v>
      </c>
      <c r="CK71" s="254">
        <f t="shared" si="120"/>
        <v>0</v>
      </c>
      <c r="CL71" s="254">
        <f t="shared" si="120"/>
        <v>0</v>
      </c>
      <c r="CM71" s="254">
        <f t="shared" si="81"/>
        <v>0</v>
      </c>
      <c r="CN71" s="254">
        <f t="shared" si="82"/>
        <v>0</v>
      </c>
      <c r="CO71" s="254">
        <f t="shared" si="83"/>
        <v>0</v>
      </c>
      <c r="CP71" s="254">
        <f t="shared" si="84"/>
        <v>0</v>
      </c>
      <c r="CQ71" s="254">
        <f t="shared" si="85"/>
        <v>0</v>
      </c>
      <c r="CR71" s="254">
        <f t="shared" si="86"/>
        <v>0</v>
      </c>
      <c r="CS71" s="254">
        <f t="shared" si="87"/>
        <v>0</v>
      </c>
      <c r="CT71" s="254">
        <f t="shared" si="88"/>
        <v>0</v>
      </c>
      <c r="CU71" s="254">
        <f t="shared" si="89"/>
        <v>0</v>
      </c>
      <c r="CV71" s="254">
        <f t="shared" si="90"/>
        <v>0</v>
      </c>
      <c r="CW71" s="254">
        <f t="shared" si="91"/>
        <v>0</v>
      </c>
      <c r="CX71" s="254">
        <f t="shared" si="92"/>
        <v>0</v>
      </c>
      <c r="CY71" s="254">
        <f t="shared" si="93"/>
        <v>0</v>
      </c>
      <c r="CZ71" s="254">
        <f t="shared" si="94"/>
        <v>0</v>
      </c>
      <c r="DA71" s="254">
        <f t="shared" si="95"/>
        <v>0</v>
      </c>
      <c r="DB71" s="254">
        <f t="shared" si="96"/>
        <v>0</v>
      </c>
      <c r="DC71" s="254">
        <f t="shared" si="97"/>
        <v>0</v>
      </c>
      <c r="DD71" s="254">
        <f t="shared" si="98"/>
        <v>0</v>
      </c>
      <c r="DE71" s="254">
        <f t="shared" si="99"/>
        <v>0</v>
      </c>
      <c r="DF71" s="254">
        <f t="shared" si="100"/>
        <v>0</v>
      </c>
      <c r="DG71" s="254">
        <f t="shared" si="101"/>
        <v>0</v>
      </c>
      <c r="DH71" s="254">
        <f t="shared" si="102"/>
        <v>0</v>
      </c>
      <c r="DI71" s="254">
        <f t="shared" si="103"/>
        <v>0</v>
      </c>
      <c r="DJ71" s="254">
        <f t="shared" si="104"/>
        <v>0</v>
      </c>
      <c r="DK71" s="254">
        <f t="shared" si="105"/>
        <v>0</v>
      </c>
      <c r="DL71" s="254">
        <f t="shared" si="106"/>
        <v>0</v>
      </c>
      <c r="DM71" s="254">
        <f t="shared" si="107"/>
        <v>0</v>
      </c>
      <c r="DN71" s="254">
        <f t="shared" si="108"/>
        <v>0</v>
      </c>
      <c r="DO71" s="254">
        <f t="shared" si="109"/>
        <v>0</v>
      </c>
      <c r="DP71" s="254">
        <f t="shared" si="110"/>
        <v>0</v>
      </c>
      <c r="DQ71" s="254">
        <f t="shared" si="111"/>
        <v>0</v>
      </c>
      <c r="DR71" s="254">
        <f t="shared" si="112"/>
        <v>0</v>
      </c>
      <c r="DS71" s="254">
        <f t="shared" si="113"/>
        <v>0</v>
      </c>
      <c r="DT71" s="254">
        <f t="shared" si="114"/>
        <v>0</v>
      </c>
      <c r="DU71" s="254">
        <f t="shared" si="115"/>
        <v>0</v>
      </c>
      <c r="DV71" s="254">
        <f t="shared" si="116"/>
        <v>0</v>
      </c>
    </row>
    <row r="72" spans="1:130" ht="24" customHeight="1">
      <c r="A72" s="11" t="str">
        <f ca="1">IF(AG72&lt;&gt;"OK","",CONCATENATE(TEXT('Front Page'!$F$33,"000"),TEXT('Front Page'!$F$31,"000"),"-",LEFT('Front Page'!$R$53,5),"-",LEFT(D72,1),AJ72, "-",TEXT(B72,"000")))</f>
        <v/>
      </c>
      <c r="B72" s="12" t="str">
        <f>IFERROR(IF(E72="","",MAX(B$17:B71)+1),"")</f>
        <v/>
      </c>
      <c r="C72" s="13"/>
      <c r="D72" s="29" t="str">
        <f t="shared" si="72"/>
        <v>None</v>
      </c>
      <c r="E72" s="29" t="str">
        <f t="shared" si="17"/>
        <v/>
      </c>
      <c r="F72" s="29" t="str">
        <f t="shared" si="18"/>
        <v/>
      </c>
      <c r="G72" s="363"/>
      <c r="H72" s="364"/>
      <c r="I72" s="325" t="str">
        <f t="shared" si="73"/>
        <v>No</v>
      </c>
      <c r="J72" s="314">
        <v>0</v>
      </c>
      <c r="K72" s="312">
        <v>0</v>
      </c>
      <c r="L72" s="312">
        <v>0</v>
      </c>
      <c r="M72" s="312">
        <v>0</v>
      </c>
      <c r="N72" s="312">
        <v>0</v>
      </c>
      <c r="O72" s="312">
        <v>0</v>
      </c>
      <c r="P72" s="312">
        <v>0</v>
      </c>
      <c r="Q72" s="312">
        <v>0</v>
      </c>
      <c r="R72" s="312">
        <v>0</v>
      </c>
      <c r="S72" s="312">
        <v>0</v>
      </c>
      <c r="T72" s="312">
        <v>0</v>
      </c>
      <c r="U72" s="312">
        <v>0</v>
      </c>
      <c r="V72" s="313">
        <v>1</v>
      </c>
      <c r="W72" s="313">
        <v>1</v>
      </c>
      <c r="X72" s="312">
        <v>0</v>
      </c>
      <c r="Y72" s="312">
        <v>0</v>
      </c>
      <c r="Z72" s="312">
        <v>0</v>
      </c>
      <c r="AA72" s="14">
        <v>0</v>
      </c>
      <c r="AB72" s="317"/>
      <c r="AC72" s="15" t="str">
        <f t="shared" si="74"/>
        <v/>
      </c>
      <c r="AD72" s="15" t="str">
        <f t="shared" si="75"/>
        <v/>
      </c>
      <c r="AE72" s="16" t="str">
        <f t="shared" si="76"/>
        <v>0 - 0</v>
      </c>
      <c r="AF72" s="20" t="str">
        <f t="shared" si="77"/>
        <v>Not an offer</v>
      </c>
      <c r="AG72" s="276" t="str">
        <f t="shared" si="23"/>
        <v>Not an Offer</v>
      </c>
      <c r="AH72" s="150"/>
      <c r="AI72" s="254">
        <v>56</v>
      </c>
      <c r="AJ72" s="149" t="str">
        <f t="shared" si="24"/>
        <v>00-IRA</v>
      </c>
      <c r="AK72" s="254" t="b">
        <f t="shared" si="11"/>
        <v>0</v>
      </c>
      <c r="AL72" s="254">
        <f t="shared" si="12"/>
        <v>0</v>
      </c>
      <c r="AM72" s="254">
        <f t="shared" si="25"/>
        <v>0</v>
      </c>
      <c r="AN72" s="288">
        <f t="shared" si="78"/>
        <v>0</v>
      </c>
      <c r="AO72" s="288">
        <f>IF(AND($BU72=$BV72,BU72=AO$13),$J72&amp;$K72&amp;$L72&amp;$M72&amp;$N72&amp;$O72&amp;$P72&amp;$Q72&amp;$R72&amp;$S72&amp;$T72&amp;$U72,IFERROR(MATCH($AN72,AO$17:AO71,0),-1000))</f>
        <v>1</v>
      </c>
      <c r="AP72" s="288">
        <f>IF(AND($BU72=$BV72,BV72=AP$13),$J72&amp;$K72&amp;$L72&amp;$M72&amp;$N72&amp;$O72&amp;$P72&amp;$Q72&amp;$R72&amp;$S72&amp;$T72&amp;$U72,IFERROR(MATCH($AN72,AP$17:AP71,0),-1000))</f>
        <v>1</v>
      </c>
      <c r="AQ72" s="288">
        <f>IF(AND($BU72=$BV72,BW72=AQ$13),$J72&amp;$K72&amp;$L72&amp;$M72&amp;$N72&amp;$O72&amp;$P72&amp;$Q72&amp;$R72&amp;$S72&amp;$T72&amp;$U72,IFERROR(MATCH($AN72,AQ$17:AQ71,0),-1000))</f>
        <v>1</v>
      </c>
      <c r="AR72" s="288">
        <f>IF(AND($BU72=$BV72,BX72=AR$13),$J72&amp;$K72&amp;$L72&amp;$M72&amp;$N72&amp;$O72&amp;$P72&amp;$Q72&amp;$R72&amp;$S72&amp;$T72&amp;$U72,IFERROR(MATCH($AN72,AR$17:AR71,0),-1000))</f>
        <v>1</v>
      </c>
      <c r="AS72" s="254">
        <f t="shared" si="71"/>
        <v>0</v>
      </c>
      <c r="AT72" s="261" t="str">
        <f t="shared" si="79"/>
        <v/>
      </c>
      <c r="AU72" s="254" t="str">
        <f t="shared" si="124"/>
        <v/>
      </c>
      <c r="AV72" s="254" t="str">
        <f t="shared" si="124"/>
        <v/>
      </c>
      <c r="AW72" s="254" t="str">
        <f t="shared" si="122"/>
        <v/>
      </c>
      <c r="AX72" s="254" t="str">
        <f t="shared" si="122"/>
        <v/>
      </c>
      <c r="AY72" s="254" t="str">
        <f t="shared" si="122"/>
        <v/>
      </c>
      <c r="AZ72" s="254" t="str">
        <f t="shared" si="122"/>
        <v/>
      </c>
      <c r="BA72" s="254" t="str">
        <f t="shared" si="122"/>
        <v/>
      </c>
      <c r="BB72" s="254" t="str">
        <f t="shared" si="122"/>
        <v/>
      </c>
      <c r="BC72" s="254" t="str">
        <f t="shared" si="122"/>
        <v/>
      </c>
      <c r="BD72" s="254" t="str">
        <f t="shared" si="122"/>
        <v/>
      </c>
      <c r="BE72" s="262" t="str">
        <f t="shared" si="122"/>
        <v/>
      </c>
      <c r="BF72" s="263" t="str">
        <f t="shared" si="125"/>
        <v/>
      </c>
      <c r="BG72" s="254" t="str">
        <f t="shared" si="125"/>
        <v/>
      </c>
      <c r="BH72" s="254" t="str">
        <f t="shared" si="123"/>
        <v/>
      </c>
      <c r="BI72" s="254" t="str">
        <f t="shared" si="123"/>
        <v/>
      </c>
      <c r="BJ72" s="254" t="str">
        <f t="shared" si="123"/>
        <v/>
      </c>
      <c r="BK72" s="254" t="str">
        <f t="shared" si="123"/>
        <v/>
      </c>
      <c r="BL72" s="254" t="str">
        <f t="shared" si="123"/>
        <v/>
      </c>
      <c r="BM72" s="254" t="str">
        <f t="shared" si="123"/>
        <v/>
      </c>
      <c r="BN72" s="254" t="str">
        <f t="shared" si="123"/>
        <v/>
      </c>
      <c r="BO72" s="254" t="str">
        <f t="shared" si="123"/>
        <v/>
      </c>
      <c r="BP72" s="254" t="str">
        <f t="shared" si="123"/>
        <v/>
      </c>
      <c r="BQ72" s="264" t="str">
        <f t="shared" si="80"/>
        <v/>
      </c>
      <c r="BR72" s="261" t="str">
        <f t="shared" si="30"/>
        <v/>
      </c>
      <c r="BS72" s="254" t="str">
        <f t="shared" si="31"/>
        <v/>
      </c>
      <c r="BT72" s="254" t="str">
        <f t="shared" si="31"/>
        <v/>
      </c>
      <c r="BU72" s="265" t="str">
        <f t="shared" si="31"/>
        <v/>
      </c>
      <c r="BV72" s="263" t="str">
        <f t="shared" si="32"/>
        <v/>
      </c>
      <c r="BW72" s="254" t="str">
        <f t="shared" si="32"/>
        <v/>
      </c>
      <c r="BX72" s="254" t="str">
        <f t="shared" si="32"/>
        <v/>
      </c>
      <c r="BY72" s="264" t="str">
        <f t="shared" si="33"/>
        <v/>
      </c>
      <c r="BZ72" s="254" t="str">
        <f t="shared" si="34"/>
        <v/>
      </c>
      <c r="CA72" s="254">
        <f t="shared" si="121"/>
        <v>0</v>
      </c>
      <c r="CB72" s="254">
        <f t="shared" si="121"/>
        <v>0</v>
      </c>
      <c r="CC72" s="254">
        <f t="shared" si="121"/>
        <v>0</v>
      </c>
      <c r="CD72" s="254">
        <f t="shared" si="120"/>
        <v>0</v>
      </c>
      <c r="CE72" s="254">
        <f t="shared" si="120"/>
        <v>0</v>
      </c>
      <c r="CF72" s="254">
        <f t="shared" si="120"/>
        <v>0</v>
      </c>
      <c r="CG72" s="254">
        <f t="shared" si="120"/>
        <v>0</v>
      </c>
      <c r="CH72" s="254">
        <f t="shared" si="120"/>
        <v>0</v>
      </c>
      <c r="CI72" s="254">
        <f t="shared" si="120"/>
        <v>0</v>
      </c>
      <c r="CJ72" s="254">
        <f t="shared" si="120"/>
        <v>0</v>
      </c>
      <c r="CK72" s="254">
        <f t="shared" si="120"/>
        <v>0</v>
      </c>
      <c r="CL72" s="254">
        <f t="shared" si="120"/>
        <v>0</v>
      </c>
      <c r="CM72" s="254">
        <f t="shared" si="81"/>
        <v>0</v>
      </c>
      <c r="CN72" s="254">
        <f t="shared" si="82"/>
        <v>0</v>
      </c>
      <c r="CO72" s="254">
        <f t="shared" si="83"/>
        <v>0</v>
      </c>
      <c r="CP72" s="254">
        <f t="shared" si="84"/>
        <v>0</v>
      </c>
      <c r="CQ72" s="254">
        <f t="shared" si="85"/>
        <v>0</v>
      </c>
      <c r="CR72" s="254">
        <f t="shared" si="86"/>
        <v>0</v>
      </c>
      <c r="CS72" s="254">
        <f t="shared" si="87"/>
        <v>0</v>
      </c>
      <c r="CT72" s="254">
        <f t="shared" si="88"/>
        <v>0</v>
      </c>
      <c r="CU72" s="254">
        <f t="shared" si="89"/>
        <v>0</v>
      </c>
      <c r="CV72" s="254">
        <f t="shared" si="90"/>
        <v>0</v>
      </c>
      <c r="CW72" s="254">
        <f t="shared" si="91"/>
        <v>0</v>
      </c>
      <c r="CX72" s="254">
        <f t="shared" si="92"/>
        <v>0</v>
      </c>
      <c r="CY72" s="254">
        <f t="shared" si="93"/>
        <v>0</v>
      </c>
      <c r="CZ72" s="254">
        <f t="shared" si="94"/>
        <v>0</v>
      </c>
      <c r="DA72" s="254">
        <f t="shared" si="95"/>
        <v>0</v>
      </c>
      <c r="DB72" s="254">
        <f t="shared" si="96"/>
        <v>0</v>
      </c>
      <c r="DC72" s="254">
        <f t="shared" si="97"/>
        <v>0</v>
      </c>
      <c r="DD72" s="254">
        <f t="shared" si="98"/>
        <v>0</v>
      </c>
      <c r="DE72" s="254">
        <f t="shared" si="99"/>
        <v>0</v>
      </c>
      <c r="DF72" s="254">
        <f t="shared" si="100"/>
        <v>0</v>
      </c>
      <c r="DG72" s="254">
        <f t="shared" si="101"/>
        <v>0</v>
      </c>
      <c r="DH72" s="254">
        <f t="shared" si="102"/>
        <v>0</v>
      </c>
      <c r="DI72" s="254">
        <f t="shared" si="103"/>
        <v>0</v>
      </c>
      <c r="DJ72" s="254">
        <f t="shared" si="104"/>
        <v>0</v>
      </c>
      <c r="DK72" s="254">
        <f t="shared" si="105"/>
        <v>0</v>
      </c>
      <c r="DL72" s="254">
        <f t="shared" si="106"/>
        <v>0</v>
      </c>
      <c r="DM72" s="254">
        <f t="shared" si="107"/>
        <v>0</v>
      </c>
      <c r="DN72" s="254">
        <f t="shared" si="108"/>
        <v>0</v>
      </c>
      <c r="DO72" s="254">
        <f t="shared" si="109"/>
        <v>0</v>
      </c>
      <c r="DP72" s="254">
        <f t="shared" si="110"/>
        <v>0</v>
      </c>
      <c r="DQ72" s="254">
        <f t="shared" si="111"/>
        <v>0</v>
      </c>
      <c r="DR72" s="254">
        <f t="shared" si="112"/>
        <v>0</v>
      </c>
      <c r="DS72" s="254">
        <f t="shared" si="113"/>
        <v>0</v>
      </c>
      <c r="DT72" s="254">
        <f t="shared" si="114"/>
        <v>0</v>
      </c>
      <c r="DU72" s="254">
        <f t="shared" si="115"/>
        <v>0</v>
      </c>
      <c r="DV72" s="254">
        <f t="shared" si="116"/>
        <v>0</v>
      </c>
    </row>
    <row r="73" spans="1:130" ht="24" customHeight="1">
      <c r="A73" s="11" t="str">
        <f ca="1">IF(AG73&lt;&gt;"OK","",CONCATENATE(TEXT('Front Page'!$F$33,"000"),TEXT('Front Page'!$F$31,"000"),"-",LEFT('Front Page'!$R$53,5),"-",LEFT(D73,1),AJ73, "-",TEXT(B73,"000")))</f>
        <v/>
      </c>
      <c r="B73" s="12" t="str">
        <f>IFERROR(IF(E73="","",MAX(B$17:B72)+1),"")</f>
        <v/>
      </c>
      <c r="C73" s="13"/>
      <c r="D73" s="29" t="str">
        <f t="shared" si="72"/>
        <v>None</v>
      </c>
      <c r="E73" s="29" t="str">
        <f t="shared" si="17"/>
        <v/>
      </c>
      <c r="F73" s="29" t="str">
        <f t="shared" si="18"/>
        <v/>
      </c>
      <c r="G73" s="363"/>
      <c r="H73" s="364"/>
      <c r="I73" s="325" t="str">
        <f t="shared" si="73"/>
        <v>No</v>
      </c>
      <c r="J73" s="314">
        <v>0</v>
      </c>
      <c r="K73" s="312">
        <v>0</v>
      </c>
      <c r="L73" s="312">
        <v>0</v>
      </c>
      <c r="M73" s="312">
        <v>0</v>
      </c>
      <c r="N73" s="312">
        <v>0</v>
      </c>
      <c r="O73" s="312">
        <v>0</v>
      </c>
      <c r="P73" s="312">
        <v>0</v>
      </c>
      <c r="Q73" s="312">
        <v>0</v>
      </c>
      <c r="R73" s="312">
        <v>0</v>
      </c>
      <c r="S73" s="312">
        <v>0</v>
      </c>
      <c r="T73" s="312">
        <v>0</v>
      </c>
      <c r="U73" s="312">
        <v>0</v>
      </c>
      <c r="V73" s="313">
        <v>1</v>
      </c>
      <c r="W73" s="313">
        <v>1</v>
      </c>
      <c r="X73" s="312">
        <v>0</v>
      </c>
      <c r="Y73" s="312">
        <v>0</v>
      </c>
      <c r="Z73" s="312">
        <v>0</v>
      </c>
      <c r="AA73" s="14">
        <v>0</v>
      </c>
      <c r="AB73" s="317"/>
      <c r="AC73" s="15" t="str">
        <f t="shared" si="74"/>
        <v/>
      </c>
      <c r="AD73" s="15" t="str">
        <f t="shared" si="75"/>
        <v/>
      </c>
      <c r="AE73" s="16" t="str">
        <f t="shared" si="76"/>
        <v>0 - 0</v>
      </c>
      <c r="AF73" s="20" t="str">
        <f t="shared" si="77"/>
        <v>Not an offer</v>
      </c>
      <c r="AG73" s="276" t="str">
        <f t="shared" si="23"/>
        <v>Not an Offer</v>
      </c>
      <c r="AH73" s="150"/>
      <c r="AI73" s="254">
        <v>57</v>
      </c>
      <c r="AJ73" s="149" t="str">
        <f t="shared" si="24"/>
        <v>00-IRA</v>
      </c>
      <c r="AK73" s="254" t="b">
        <f t="shared" si="11"/>
        <v>0</v>
      </c>
      <c r="AL73" s="254">
        <f t="shared" si="12"/>
        <v>0</v>
      </c>
      <c r="AM73" s="254">
        <f t="shared" si="25"/>
        <v>0</v>
      </c>
      <c r="AN73" s="288">
        <f t="shared" si="78"/>
        <v>0</v>
      </c>
      <c r="AO73" s="288">
        <f>IF(AND($BU73=$BV73,BU73=AO$13),$J73&amp;$K73&amp;$L73&amp;$M73&amp;$N73&amp;$O73&amp;$P73&amp;$Q73&amp;$R73&amp;$S73&amp;$T73&amp;$U73,IFERROR(MATCH($AN73,AO$17:AO72,0),-1000))</f>
        <v>1</v>
      </c>
      <c r="AP73" s="288">
        <f>IF(AND($BU73=$BV73,BV73=AP$13),$J73&amp;$K73&amp;$L73&amp;$M73&amp;$N73&amp;$O73&amp;$P73&amp;$Q73&amp;$R73&amp;$S73&amp;$T73&amp;$U73,IFERROR(MATCH($AN73,AP$17:AP72,0),-1000))</f>
        <v>1</v>
      </c>
      <c r="AQ73" s="288">
        <f>IF(AND($BU73=$BV73,BW73=AQ$13),$J73&amp;$K73&amp;$L73&amp;$M73&amp;$N73&amp;$O73&amp;$P73&amp;$Q73&amp;$R73&amp;$S73&amp;$T73&amp;$U73,IFERROR(MATCH($AN73,AQ$17:AQ72,0),-1000))</f>
        <v>1</v>
      </c>
      <c r="AR73" s="288">
        <f>IF(AND($BU73=$BV73,BX73=AR$13),$J73&amp;$K73&amp;$L73&amp;$M73&amp;$N73&amp;$O73&amp;$P73&amp;$Q73&amp;$R73&amp;$S73&amp;$T73&amp;$U73,IFERROR(MATCH($AN73,AR$17:AR72,0),-1000))</f>
        <v>1</v>
      </c>
      <c r="AS73" s="254">
        <f t="shared" si="71"/>
        <v>0</v>
      </c>
      <c r="AT73" s="261" t="str">
        <f t="shared" si="79"/>
        <v/>
      </c>
      <c r="AU73" s="254" t="str">
        <f t="shared" si="124"/>
        <v/>
      </c>
      <c r="AV73" s="254" t="str">
        <f t="shared" si="124"/>
        <v/>
      </c>
      <c r="AW73" s="254" t="str">
        <f t="shared" si="122"/>
        <v/>
      </c>
      <c r="AX73" s="254" t="str">
        <f t="shared" si="122"/>
        <v/>
      </c>
      <c r="AY73" s="254" t="str">
        <f t="shared" si="122"/>
        <v/>
      </c>
      <c r="AZ73" s="254" t="str">
        <f t="shared" si="122"/>
        <v/>
      </c>
      <c r="BA73" s="254" t="str">
        <f t="shared" si="122"/>
        <v/>
      </c>
      <c r="BB73" s="254" t="str">
        <f t="shared" si="122"/>
        <v/>
      </c>
      <c r="BC73" s="254" t="str">
        <f t="shared" si="122"/>
        <v/>
      </c>
      <c r="BD73" s="254" t="str">
        <f t="shared" si="122"/>
        <v/>
      </c>
      <c r="BE73" s="262" t="str">
        <f t="shared" si="122"/>
        <v/>
      </c>
      <c r="BF73" s="263" t="str">
        <f t="shared" si="125"/>
        <v/>
      </c>
      <c r="BG73" s="254" t="str">
        <f t="shared" si="125"/>
        <v/>
      </c>
      <c r="BH73" s="254" t="str">
        <f t="shared" si="123"/>
        <v/>
      </c>
      <c r="BI73" s="254" t="str">
        <f t="shared" si="123"/>
        <v/>
      </c>
      <c r="BJ73" s="254" t="str">
        <f t="shared" si="123"/>
        <v/>
      </c>
      <c r="BK73" s="254" t="str">
        <f t="shared" si="123"/>
        <v/>
      </c>
      <c r="BL73" s="254" t="str">
        <f t="shared" si="123"/>
        <v/>
      </c>
      <c r="BM73" s="254" t="str">
        <f t="shared" si="123"/>
        <v/>
      </c>
      <c r="BN73" s="254" t="str">
        <f t="shared" si="123"/>
        <v/>
      </c>
      <c r="BO73" s="254" t="str">
        <f t="shared" si="123"/>
        <v/>
      </c>
      <c r="BP73" s="254" t="str">
        <f t="shared" si="123"/>
        <v/>
      </c>
      <c r="BQ73" s="264" t="str">
        <f t="shared" si="80"/>
        <v/>
      </c>
      <c r="BR73" s="261" t="str">
        <f t="shared" si="30"/>
        <v/>
      </c>
      <c r="BS73" s="254" t="str">
        <f t="shared" si="31"/>
        <v/>
      </c>
      <c r="BT73" s="254" t="str">
        <f t="shared" si="31"/>
        <v/>
      </c>
      <c r="BU73" s="265" t="str">
        <f t="shared" si="31"/>
        <v/>
      </c>
      <c r="BV73" s="263" t="str">
        <f t="shared" si="32"/>
        <v/>
      </c>
      <c r="BW73" s="254" t="str">
        <f t="shared" si="32"/>
        <v/>
      </c>
      <c r="BX73" s="254" t="str">
        <f t="shared" si="32"/>
        <v/>
      </c>
      <c r="BY73" s="264" t="str">
        <f t="shared" si="33"/>
        <v/>
      </c>
      <c r="BZ73" s="254" t="str">
        <f t="shared" si="34"/>
        <v/>
      </c>
      <c r="CA73" s="254">
        <f t="shared" si="121"/>
        <v>0</v>
      </c>
      <c r="CB73" s="254">
        <f t="shared" si="121"/>
        <v>0</v>
      </c>
      <c r="CC73" s="254">
        <f t="shared" si="121"/>
        <v>0</v>
      </c>
      <c r="CD73" s="254">
        <f t="shared" si="120"/>
        <v>0</v>
      </c>
      <c r="CE73" s="254">
        <f t="shared" si="120"/>
        <v>0</v>
      </c>
      <c r="CF73" s="254">
        <f t="shared" si="120"/>
        <v>0</v>
      </c>
      <c r="CG73" s="254">
        <f t="shared" si="120"/>
        <v>0</v>
      </c>
      <c r="CH73" s="254">
        <f t="shared" si="120"/>
        <v>0</v>
      </c>
      <c r="CI73" s="254">
        <f t="shared" si="120"/>
        <v>0</v>
      </c>
      <c r="CJ73" s="254">
        <f t="shared" si="120"/>
        <v>0</v>
      </c>
      <c r="CK73" s="254">
        <f t="shared" si="120"/>
        <v>0</v>
      </c>
      <c r="CL73" s="254">
        <f t="shared" si="120"/>
        <v>0</v>
      </c>
      <c r="CM73" s="254">
        <f t="shared" si="81"/>
        <v>0</v>
      </c>
      <c r="CN73" s="254">
        <f t="shared" si="82"/>
        <v>0</v>
      </c>
      <c r="CO73" s="254">
        <f t="shared" si="83"/>
        <v>0</v>
      </c>
      <c r="CP73" s="254">
        <f t="shared" si="84"/>
        <v>0</v>
      </c>
      <c r="CQ73" s="254">
        <f t="shared" si="85"/>
        <v>0</v>
      </c>
      <c r="CR73" s="254">
        <f t="shared" si="86"/>
        <v>0</v>
      </c>
      <c r="CS73" s="254">
        <f t="shared" si="87"/>
        <v>0</v>
      </c>
      <c r="CT73" s="254">
        <f t="shared" si="88"/>
        <v>0</v>
      </c>
      <c r="CU73" s="254">
        <f t="shared" si="89"/>
        <v>0</v>
      </c>
      <c r="CV73" s="254">
        <f t="shared" si="90"/>
        <v>0</v>
      </c>
      <c r="CW73" s="254">
        <f t="shared" si="91"/>
        <v>0</v>
      </c>
      <c r="CX73" s="254">
        <f t="shared" si="92"/>
        <v>0</v>
      </c>
      <c r="CY73" s="254">
        <f t="shared" si="93"/>
        <v>0</v>
      </c>
      <c r="CZ73" s="254">
        <f t="shared" si="94"/>
        <v>0</v>
      </c>
      <c r="DA73" s="254">
        <f t="shared" si="95"/>
        <v>0</v>
      </c>
      <c r="DB73" s="254">
        <f t="shared" si="96"/>
        <v>0</v>
      </c>
      <c r="DC73" s="254">
        <f t="shared" si="97"/>
        <v>0</v>
      </c>
      <c r="DD73" s="254">
        <f t="shared" si="98"/>
        <v>0</v>
      </c>
      <c r="DE73" s="254">
        <f t="shared" si="99"/>
        <v>0</v>
      </c>
      <c r="DF73" s="254">
        <f t="shared" si="100"/>
        <v>0</v>
      </c>
      <c r="DG73" s="254">
        <f t="shared" si="101"/>
        <v>0</v>
      </c>
      <c r="DH73" s="254">
        <f t="shared" si="102"/>
        <v>0</v>
      </c>
      <c r="DI73" s="254">
        <f t="shared" si="103"/>
        <v>0</v>
      </c>
      <c r="DJ73" s="254">
        <f t="shared" si="104"/>
        <v>0</v>
      </c>
      <c r="DK73" s="254">
        <f t="shared" si="105"/>
        <v>0</v>
      </c>
      <c r="DL73" s="254">
        <f t="shared" si="106"/>
        <v>0</v>
      </c>
      <c r="DM73" s="254">
        <f t="shared" si="107"/>
        <v>0</v>
      </c>
      <c r="DN73" s="254">
        <f t="shared" si="108"/>
        <v>0</v>
      </c>
      <c r="DO73" s="254">
        <f t="shared" si="109"/>
        <v>0</v>
      </c>
      <c r="DP73" s="254">
        <f t="shared" si="110"/>
        <v>0</v>
      </c>
      <c r="DQ73" s="254">
        <f t="shared" si="111"/>
        <v>0</v>
      </c>
      <c r="DR73" s="254">
        <f t="shared" si="112"/>
        <v>0</v>
      </c>
      <c r="DS73" s="254">
        <f t="shared" si="113"/>
        <v>0</v>
      </c>
      <c r="DT73" s="254">
        <f t="shared" si="114"/>
        <v>0</v>
      </c>
      <c r="DU73" s="254">
        <f t="shared" si="115"/>
        <v>0</v>
      </c>
      <c r="DV73" s="254">
        <f t="shared" si="116"/>
        <v>0</v>
      </c>
    </row>
    <row r="74" spans="1:130" ht="24" customHeight="1">
      <c r="A74" s="11" t="str">
        <f ca="1">IF(AG74&lt;&gt;"OK","",CONCATENATE(TEXT('Front Page'!$F$33,"000"),TEXT('Front Page'!$F$31,"000"),"-",LEFT('Front Page'!$R$53,5),"-",LEFT(D74,1),AJ74, "-",TEXT(B74,"000")))</f>
        <v/>
      </c>
      <c r="B74" s="12" t="str">
        <f>IFERROR(IF(E74="","",MAX(B$17:B73)+1),"")</f>
        <v/>
      </c>
      <c r="C74" s="13"/>
      <c r="D74" s="29" t="str">
        <f t="shared" si="72"/>
        <v>None</v>
      </c>
      <c r="E74" s="29" t="str">
        <f t="shared" si="17"/>
        <v/>
      </c>
      <c r="F74" s="29" t="str">
        <f t="shared" si="18"/>
        <v/>
      </c>
      <c r="G74" s="363"/>
      <c r="H74" s="364"/>
      <c r="I74" s="325" t="str">
        <f t="shared" si="73"/>
        <v>No</v>
      </c>
      <c r="J74" s="314">
        <v>0</v>
      </c>
      <c r="K74" s="312">
        <v>0</v>
      </c>
      <c r="L74" s="312">
        <v>0</v>
      </c>
      <c r="M74" s="312">
        <v>0</v>
      </c>
      <c r="N74" s="312">
        <v>0</v>
      </c>
      <c r="O74" s="312">
        <v>0</v>
      </c>
      <c r="P74" s="312">
        <v>0</v>
      </c>
      <c r="Q74" s="312">
        <v>0</v>
      </c>
      <c r="R74" s="312">
        <v>0</v>
      </c>
      <c r="S74" s="312">
        <v>0</v>
      </c>
      <c r="T74" s="312">
        <v>0</v>
      </c>
      <c r="U74" s="312">
        <v>0</v>
      </c>
      <c r="V74" s="313">
        <v>1</v>
      </c>
      <c r="W74" s="313">
        <v>1</v>
      </c>
      <c r="X74" s="312">
        <v>0</v>
      </c>
      <c r="Y74" s="312">
        <v>0</v>
      </c>
      <c r="Z74" s="312">
        <v>0</v>
      </c>
      <c r="AA74" s="14">
        <v>0</v>
      </c>
      <c r="AB74" s="317"/>
      <c r="AC74" s="15" t="str">
        <f t="shared" si="74"/>
        <v/>
      </c>
      <c r="AD74" s="15" t="str">
        <f t="shared" si="75"/>
        <v/>
      </c>
      <c r="AE74" s="16" t="str">
        <f t="shared" si="76"/>
        <v>0 - 0</v>
      </c>
      <c r="AF74" s="20" t="str">
        <f t="shared" si="77"/>
        <v>Not an offer</v>
      </c>
      <c r="AG74" s="276" t="str">
        <f t="shared" si="23"/>
        <v>Not an Offer</v>
      </c>
      <c r="AH74" s="150"/>
      <c r="AI74" s="254">
        <v>58</v>
      </c>
      <c r="AJ74" s="149" t="str">
        <f t="shared" si="24"/>
        <v>00-IRA</v>
      </c>
      <c r="AK74" s="254" t="b">
        <f t="shared" si="11"/>
        <v>0</v>
      </c>
      <c r="AL74" s="254">
        <f t="shared" si="12"/>
        <v>0</v>
      </c>
      <c r="AM74" s="254">
        <f t="shared" si="25"/>
        <v>0</v>
      </c>
      <c r="AN74" s="288">
        <f t="shared" si="78"/>
        <v>0</v>
      </c>
      <c r="AO74" s="288">
        <f>IF(AND($BU74=$BV74,BU74=AO$13),$J74&amp;$K74&amp;$L74&amp;$M74&amp;$N74&amp;$O74&amp;$P74&amp;$Q74&amp;$R74&amp;$S74&amp;$T74&amp;$U74,IFERROR(MATCH($AN74,AO$17:AO73,0),-1000))</f>
        <v>1</v>
      </c>
      <c r="AP74" s="288">
        <f>IF(AND($BU74=$BV74,BV74=AP$13),$J74&amp;$K74&amp;$L74&amp;$M74&amp;$N74&amp;$O74&amp;$P74&amp;$Q74&amp;$R74&amp;$S74&amp;$T74&amp;$U74,IFERROR(MATCH($AN74,AP$17:AP73,0),-1000))</f>
        <v>1</v>
      </c>
      <c r="AQ74" s="288">
        <f>IF(AND($BU74=$BV74,BW74=AQ$13),$J74&amp;$K74&amp;$L74&amp;$M74&amp;$N74&amp;$O74&amp;$P74&amp;$Q74&amp;$R74&amp;$S74&amp;$T74&amp;$U74,IFERROR(MATCH($AN74,AQ$17:AQ73,0),-1000))</f>
        <v>1</v>
      </c>
      <c r="AR74" s="288">
        <f>IF(AND($BU74=$BV74,BX74=AR$13),$J74&amp;$K74&amp;$L74&amp;$M74&amp;$N74&amp;$O74&amp;$P74&amp;$Q74&amp;$R74&amp;$S74&amp;$T74&amp;$U74,IFERROR(MATCH($AN74,AR$17:AR73,0),-1000))</f>
        <v>1</v>
      </c>
      <c r="AS74" s="254">
        <f t="shared" si="71"/>
        <v>0</v>
      </c>
      <c r="AT74" s="261" t="str">
        <f t="shared" si="79"/>
        <v/>
      </c>
      <c r="AU74" s="254" t="str">
        <f t="shared" si="124"/>
        <v/>
      </c>
      <c r="AV74" s="254" t="str">
        <f t="shared" si="124"/>
        <v/>
      </c>
      <c r="AW74" s="254" t="str">
        <f t="shared" si="122"/>
        <v/>
      </c>
      <c r="AX74" s="254" t="str">
        <f t="shared" si="122"/>
        <v/>
      </c>
      <c r="AY74" s="254" t="str">
        <f t="shared" si="122"/>
        <v/>
      </c>
      <c r="AZ74" s="254" t="str">
        <f t="shared" si="122"/>
        <v/>
      </c>
      <c r="BA74" s="254" t="str">
        <f t="shared" si="122"/>
        <v/>
      </c>
      <c r="BB74" s="254" t="str">
        <f t="shared" si="122"/>
        <v/>
      </c>
      <c r="BC74" s="254" t="str">
        <f t="shared" si="122"/>
        <v/>
      </c>
      <c r="BD74" s="254" t="str">
        <f t="shared" si="122"/>
        <v/>
      </c>
      <c r="BE74" s="262" t="str">
        <f t="shared" si="122"/>
        <v/>
      </c>
      <c r="BF74" s="263" t="str">
        <f t="shared" si="125"/>
        <v/>
      </c>
      <c r="BG74" s="254" t="str">
        <f t="shared" si="125"/>
        <v/>
      </c>
      <c r="BH74" s="254" t="str">
        <f t="shared" si="123"/>
        <v/>
      </c>
      <c r="BI74" s="254" t="str">
        <f t="shared" si="123"/>
        <v/>
      </c>
      <c r="BJ74" s="254" t="str">
        <f t="shared" si="123"/>
        <v/>
      </c>
      <c r="BK74" s="254" t="str">
        <f t="shared" si="123"/>
        <v/>
      </c>
      <c r="BL74" s="254" t="str">
        <f t="shared" si="123"/>
        <v/>
      </c>
      <c r="BM74" s="254" t="str">
        <f t="shared" si="123"/>
        <v/>
      </c>
      <c r="BN74" s="254" t="str">
        <f t="shared" si="123"/>
        <v/>
      </c>
      <c r="BO74" s="254" t="str">
        <f t="shared" si="123"/>
        <v/>
      </c>
      <c r="BP74" s="254" t="str">
        <f t="shared" si="123"/>
        <v/>
      </c>
      <c r="BQ74" s="264" t="str">
        <f t="shared" si="80"/>
        <v/>
      </c>
      <c r="BR74" s="261" t="str">
        <f t="shared" si="30"/>
        <v/>
      </c>
      <c r="BS74" s="254" t="str">
        <f t="shared" si="31"/>
        <v/>
      </c>
      <c r="BT74" s="254" t="str">
        <f t="shared" si="31"/>
        <v/>
      </c>
      <c r="BU74" s="265" t="str">
        <f t="shared" si="31"/>
        <v/>
      </c>
      <c r="BV74" s="263" t="str">
        <f t="shared" si="32"/>
        <v/>
      </c>
      <c r="BW74" s="254" t="str">
        <f t="shared" si="32"/>
        <v/>
      </c>
      <c r="BX74" s="254" t="str">
        <f t="shared" si="32"/>
        <v/>
      </c>
      <c r="BY74" s="264" t="str">
        <f t="shared" si="33"/>
        <v/>
      </c>
      <c r="BZ74" s="254" t="str">
        <f t="shared" si="34"/>
        <v/>
      </c>
      <c r="CA74" s="254">
        <f t="shared" si="121"/>
        <v>0</v>
      </c>
      <c r="CB74" s="254">
        <f t="shared" si="121"/>
        <v>0</v>
      </c>
      <c r="CC74" s="254">
        <f t="shared" si="121"/>
        <v>0</v>
      </c>
      <c r="CD74" s="254">
        <f t="shared" si="120"/>
        <v>0</v>
      </c>
      <c r="CE74" s="254">
        <f t="shared" si="120"/>
        <v>0</v>
      </c>
      <c r="CF74" s="254">
        <f t="shared" si="120"/>
        <v>0</v>
      </c>
      <c r="CG74" s="254">
        <f t="shared" si="120"/>
        <v>0</v>
      </c>
      <c r="CH74" s="254">
        <f t="shared" si="120"/>
        <v>0</v>
      </c>
      <c r="CI74" s="254">
        <f t="shared" si="120"/>
        <v>0</v>
      </c>
      <c r="CJ74" s="254">
        <f t="shared" si="120"/>
        <v>0</v>
      </c>
      <c r="CK74" s="254">
        <f t="shared" si="120"/>
        <v>0</v>
      </c>
      <c r="CL74" s="254">
        <f t="shared" si="120"/>
        <v>0</v>
      </c>
      <c r="CM74" s="254">
        <f t="shared" si="81"/>
        <v>0</v>
      </c>
      <c r="CN74" s="254">
        <f t="shared" si="82"/>
        <v>0</v>
      </c>
      <c r="CO74" s="254">
        <f t="shared" si="83"/>
        <v>0</v>
      </c>
      <c r="CP74" s="254">
        <f t="shared" si="84"/>
        <v>0</v>
      </c>
      <c r="CQ74" s="254">
        <f t="shared" si="85"/>
        <v>0</v>
      </c>
      <c r="CR74" s="254">
        <f t="shared" si="86"/>
        <v>0</v>
      </c>
      <c r="CS74" s="254">
        <f t="shared" si="87"/>
        <v>0</v>
      </c>
      <c r="CT74" s="254">
        <f t="shared" si="88"/>
        <v>0</v>
      </c>
      <c r="CU74" s="254">
        <f t="shared" si="89"/>
        <v>0</v>
      </c>
      <c r="CV74" s="254">
        <f t="shared" si="90"/>
        <v>0</v>
      </c>
      <c r="CW74" s="254">
        <f t="shared" si="91"/>
        <v>0</v>
      </c>
      <c r="CX74" s="254">
        <f t="shared" si="92"/>
        <v>0</v>
      </c>
      <c r="CY74" s="254">
        <f t="shared" si="93"/>
        <v>0</v>
      </c>
      <c r="CZ74" s="254">
        <f t="shared" si="94"/>
        <v>0</v>
      </c>
      <c r="DA74" s="254">
        <f t="shared" si="95"/>
        <v>0</v>
      </c>
      <c r="DB74" s="254">
        <f t="shared" si="96"/>
        <v>0</v>
      </c>
      <c r="DC74" s="254">
        <f t="shared" si="97"/>
        <v>0</v>
      </c>
      <c r="DD74" s="254">
        <f t="shared" si="98"/>
        <v>0</v>
      </c>
      <c r="DE74" s="254">
        <f t="shared" si="99"/>
        <v>0</v>
      </c>
      <c r="DF74" s="254">
        <f t="shared" si="100"/>
        <v>0</v>
      </c>
      <c r="DG74" s="254">
        <f t="shared" si="101"/>
        <v>0</v>
      </c>
      <c r="DH74" s="254">
        <f t="shared" si="102"/>
        <v>0</v>
      </c>
      <c r="DI74" s="254">
        <f t="shared" si="103"/>
        <v>0</v>
      </c>
      <c r="DJ74" s="254">
        <f t="shared" si="104"/>
        <v>0</v>
      </c>
      <c r="DK74" s="254">
        <f t="shared" si="105"/>
        <v>0</v>
      </c>
      <c r="DL74" s="254">
        <f t="shared" si="106"/>
        <v>0</v>
      </c>
      <c r="DM74" s="254">
        <f t="shared" si="107"/>
        <v>0</v>
      </c>
      <c r="DN74" s="254">
        <f t="shared" si="108"/>
        <v>0</v>
      </c>
      <c r="DO74" s="254">
        <f t="shared" si="109"/>
        <v>0</v>
      </c>
      <c r="DP74" s="254">
        <f t="shared" si="110"/>
        <v>0</v>
      </c>
      <c r="DQ74" s="254">
        <f t="shared" si="111"/>
        <v>0</v>
      </c>
      <c r="DR74" s="254">
        <f t="shared" si="112"/>
        <v>0</v>
      </c>
      <c r="DS74" s="254">
        <f t="shared" si="113"/>
        <v>0</v>
      </c>
      <c r="DT74" s="254">
        <f t="shared" si="114"/>
        <v>0</v>
      </c>
      <c r="DU74" s="254">
        <f t="shared" si="115"/>
        <v>0</v>
      </c>
      <c r="DV74" s="254">
        <f t="shared" si="116"/>
        <v>0</v>
      </c>
    </row>
    <row r="75" spans="1:130" ht="24" customHeight="1">
      <c r="A75" s="11" t="str">
        <f ca="1">IF(AG75&lt;&gt;"OK","",CONCATENATE(TEXT('Front Page'!$F$33,"000"),TEXT('Front Page'!$F$31,"000"),"-",LEFT('Front Page'!$R$53,5),"-",LEFT(D75,1),AJ75, "-",TEXT(B75,"000")))</f>
        <v/>
      </c>
      <c r="B75" s="12" t="str">
        <f>IFERROR(IF(E75="","",MAX(B$17:B74)+1),"")</f>
        <v/>
      </c>
      <c r="C75" s="13"/>
      <c r="D75" s="29" t="str">
        <f t="shared" si="72"/>
        <v>None</v>
      </c>
      <c r="E75" s="29" t="str">
        <f t="shared" si="17"/>
        <v/>
      </c>
      <c r="F75" s="29" t="str">
        <f t="shared" si="18"/>
        <v/>
      </c>
      <c r="G75" s="363"/>
      <c r="H75" s="364"/>
      <c r="I75" s="325" t="str">
        <f t="shared" si="73"/>
        <v>No</v>
      </c>
      <c r="J75" s="314">
        <v>0</v>
      </c>
      <c r="K75" s="312">
        <v>0</v>
      </c>
      <c r="L75" s="312">
        <v>0</v>
      </c>
      <c r="M75" s="312">
        <v>0</v>
      </c>
      <c r="N75" s="312">
        <v>0</v>
      </c>
      <c r="O75" s="312">
        <v>0</v>
      </c>
      <c r="P75" s="312">
        <v>0</v>
      </c>
      <c r="Q75" s="312">
        <v>0</v>
      </c>
      <c r="R75" s="312">
        <v>0</v>
      </c>
      <c r="S75" s="312">
        <v>0</v>
      </c>
      <c r="T75" s="312">
        <v>0</v>
      </c>
      <c r="U75" s="312">
        <v>0</v>
      </c>
      <c r="V75" s="313">
        <v>1</v>
      </c>
      <c r="W75" s="313">
        <v>1</v>
      </c>
      <c r="X75" s="312">
        <v>0</v>
      </c>
      <c r="Y75" s="312">
        <v>0</v>
      </c>
      <c r="Z75" s="312">
        <v>0</v>
      </c>
      <c r="AA75" s="14">
        <v>0</v>
      </c>
      <c r="AB75" s="317"/>
      <c r="AC75" s="15" t="str">
        <f t="shared" si="74"/>
        <v/>
      </c>
      <c r="AD75" s="15" t="str">
        <f t="shared" si="75"/>
        <v/>
      </c>
      <c r="AE75" s="16" t="str">
        <f t="shared" si="76"/>
        <v>0 - 0</v>
      </c>
      <c r="AF75" s="20" t="str">
        <f t="shared" si="77"/>
        <v>Not an offer</v>
      </c>
      <c r="AG75" s="276" t="str">
        <f t="shared" si="23"/>
        <v>Not an Offer</v>
      </c>
      <c r="AH75" s="150"/>
      <c r="AI75" s="254">
        <v>59</v>
      </c>
      <c r="AJ75" s="149" t="str">
        <f t="shared" si="24"/>
        <v>00-IRA</v>
      </c>
      <c r="AK75" s="254" t="b">
        <f t="shared" si="11"/>
        <v>0</v>
      </c>
      <c r="AL75" s="254">
        <f t="shared" si="12"/>
        <v>0</v>
      </c>
      <c r="AM75" s="254">
        <f t="shared" si="25"/>
        <v>0</v>
      </c>
      <c r="AN75" s="288">
        <f t="shared" si="78"/>
        <v>0</v>
      </c>
      <c r="AO75" s="288">
        <f>IF(AND($BU75=$BV75,BU75=AO$13),$J75&amp;$K75&amp;$L75&amp;$M75&amp;$N75&amp;$O75&amp;$P75&amp;$Q75&amp;$R75&amp;$S75&amp;$T75&amp;$U75,IFERROR(MATCH($AN75,AO$17:AO74,0),-1000))</f>
        <v>1</v>
      </c>
      <c r="AP75" s="288">
        <f>IF(AND($BU75=$BV75,BV75=AP$13),$J75&amp;$K75&amp;$L75&amp;$M75&amp;$N75&amp;$O75&amp;$P75&amp;$Q75&amp;$R75&amp;$S75&amp;$T75&amp;$U75,IFERROR(MATCH($AN75,AP$17:AP74,0),-1000))</f>
        <v>1</v>
      </c>
      <c r="AQ75" s="288">
        <f>IF(AND($BU75=$BV75,BW75=AQ$13),$J75&amp;$K75&amp;$L75&amp;$M75&amp;$N75&amp;$O75&amp;$P75&amp;$Q75&amp;$R75&amp;$S75&amp;$T75&amp;$U75,IFERROR(MATCH($AN75,AQ$17:AQ74,0),-1000))</f>
        <v>1</v>
      </c>
      <c r="AR75" s="288">
        <f>IF(AND($BU75=$BV75,BX75=AR$13),$J75&amp;$K75&amp;$L75&amp;$M75&amp;$N75&amp;$O75&amp;$P75&amp;$Q75&amp;$R75&amp;$S75&amp;$T75&amp;$U75,IFERROR(MATCH($AN75,AR$17:AR74,0),-1000))</f>
        <v>1</v>
      </c>
      <c r="AS75" s="254">
        <f t="shared" si="71"/>
        <v>0</v>
      </c>
      <c r="AT75" s="261" t="str">
        <f t="shared" si="79"/>
        <v/>
      </c>
      <c r="AU75" s="254" t="str">
        <f t="shared" si="124"/>
        <v/>
      </c>
      <c r="AV75" s="254" t="str">
        <f t="shared" si="124"/>
        <v/>
      </c>
      <c r="AW75" s="254" t="str">
        <f t="shared" si="122"/>
        <v/>
      </c>
      <c r="AX75" s="254" t="str">
        <f t="shared" si="122"/>
        <v/>
      </c>
      <c r="AY75" s="254" t="str">
        <f t="shared" si="122"/>
        <v/>
      </c>
      <c r="AZ75" s="254" t="str">
        <f t="shared" si="122"/>
        <v/>
      </c>
      <c r="BA75" s="254" t="str">
        <f t="shared" si="122"/>
        <v/>
      </c>
      <c r="BB75" s="254" t="str">
        <f t="shared" si="122"/>
        <v/>
      </c>
      <c r="BC75" s="254" t="str">
        <f t="shared" si="122"/>
        <v/>
      </c>
      <c r="BD75" s="254" t="str">
        <f t="shared" si="122"/>
        <v/>
      </c>
      <c r="BE75" s="262" t="str">
        <f t="shared" si="122"/>
        <v/>
      </c>
      <c r="BF75" s="263" t="str">
        <f t="shared" si="125"/>
        <v/>
      </c>
      <c r="BG75" s="254" t="str">
        <f t="shared" si="125"/>
        <v/>
      </c>
      <c r="BH75" s="254" t="str">
        <f t="shared" si="123"/>
        <v/>
      </c>
      <c r="BI75" s="254" t="str">
        <f t="shared" si="123"/>
        <v/>
      </c>
      <c r="BJ75" s="254" t="str">
        <f t="shared" si="123"/>
        <v/>
      </c>
      <c r="BK75" s="254" t="str">
        <f t="shared" si="123"/>
        <v/>
      </c>
      <c r="BL75" s="254" t="str">
        <f t="shared" si="123"/>
        <v/>
      </c>
      <c r="BM75" s="254" t="str">
        <f t="shared" si="123"/>
        <v/>
      </c>
      <c r="BN75" s="254" t="str">
        <f t="shared" si="123"/>
        <v/>
      </c>
      <c r="BO75" s="254" t="str">
        <f t="shared" si="123"/>
        <v/>
      </c>
      <c r="BP75" s="254" t="str">
        <f t="shared" si="123"/>
        <v/>
      </c>
      <c r="BQ75" s="264" t="str">
        <f t="shared" si="80"/>
        <v/>
      </c>
      <c r="BR75" s="261" t="str">
        <f t="shared" si="30"/>
        <v/>
      </c>
      <c r="BS75" s="254" t="str">
        <f t="shared" si="31"/>
        <v/>
      </c>
      <c r="BT75" s="254" t="str">
        <f t="shared" si="31"/>
        <v/>
      </c>
      <c r="BU75" s="265" t="str">
        <f t="shared" si="31"/>
        <v/>
      </c>
      <c r="BV75" s="263" t="str">
        <f t="shared" si="32"/>
        <v/>
      </c>
      <c r="BW75" s="254" t="str">
        <f t="shared" si="32"/>
        <v/>
      </c>
      <c r="BX75" s="254" t="str">
        <f t="shared" si="32"/>
        <v/>
      </c>
      <c r="BY75" s="264" t="str">
        <f t="shared" si="33"/>
        <v/>
      </c>
      <c r="BZ75" s="254" t="str">
        <f t="shared" si="34"/>
        <v/>
      </c>
      <c r="CA75" s="254">
        <f t="shared" si="121"/>
        <v>0</v>
      </c>
      <c r="CB75" s="254">
        <f t="shared" si="121"/>
        <v>0</v>
      </c>
      <c r="CC75" s="254">
        <f t="shared" si="121"/>
        <v>0</v>
      </c>
      <c r="CD75" s="254">
        <f t="shared" si="120"/>
        <v>0</v>
      </c>
      <c r="CE75" s="254">
        <f t="shared" si="120"/>
        <v>0</v>
      </c>
      <c r="CF75" s="254">
        <f t="shared" si="120"/>
        <v>0</v>
      </c>
      <c r="CG75" s="254">
        <f t="shared" si="120"/>
        <v>0</v>
      </c>
      <c r="CH75" s="254">
        <f t="shared" si="120"/>
        <v>0</v>
      </c>
      <c r="CI75" s="254">
        <f t="shared" si="120"/>
        <v>0</v>
      </c>
      <c r="CJ75" s="254">
        <f t="shared" si="120"/>
        <v>0</v>
      </c>
      <c r="CK75" s="254">
        <f t="shared" si="120"/>
        <v>0</v>
      </c>
      <c r="CL75" s="254">
        <f t="shared" si="120"/>
        <v>0</v>
      </c>
      <c r="CM75" s="254">
        <f t="shared" si="81"/>
        <v>0</v>
      </c>
      <c r="CN75" s="254">
        <f t="shared" si="82"/>
        <v>0</v>
      </c>
      <c r="CO75" s="254">
        <f t="shared" si="83"/>
        <v>0</v>
      </c>
      <c r="CP75" s="254">
        <f t="shared" si="84"/>
        <v>0</v>
      </c>
      <c r="CQ75" s="254">
        <f t="shared" si="85"/>
        <v>0</v>
      </c>
      <c r="CR75" s="254">
        <f t="shared" si="86"/>
        <v>0</v>
      </c>
      <c r="CS75" s="254">
        <f t="shared" si="87"/>
        <v>0</v>
      </c>
      <c r="CT75" s="254">
        <f t="shared" si="88"/>
        <v>0</v>
      </c>
      <c r="CU75" s="254">
        <f t="shared" si="89"/>
        <v>0</v>
      </c>
      <c r="CV75" s="254">
        <f t="shared" si="90"/>
        <v>0</v>
      </c>
      <c r="CW75" s="254">
        <f t="shared" si="91"/>
        <v>0</v>
      </c>
      <c r="CX75" s="254">
        <f t="shared" si="92"/>
        <v>0</v>
      </c>
      <c r="CY75" s="254">
        <f t="shared" si="93"/>
        <v>0</v>
      </c>
      <c r="CZ75" s="254">
        <f t="shared" si="94"/>
        <v>0</v>
      </c>
      <c r="DA75" s="254">
        <f t="shared" si="95"/>
        <v>0</v>
      </c>
      <c r="DB75" s="254">
        <f t="shared" si="96"/>
        <v>0</v>
      </c>
      <c r="DC75" s="254">
        <f t="shared" si="97"/>
        <v>0</v>
      </c>
      <c r="DD75" s="254">
        <f t="shared" si="98"/>
        <v>0</v>
      </c>
      <c r="DE75" s="254">
        <f t="shared" si="99"/>
        <v>0</v>
      </c>
      <c r="DF75" s="254">
        <f t="shared" si="100"/>
        <v>0</v>
      </c>
      <c r="DG75" s="254">
        <f t="shared" si="101"/>
        <v>0</v>
      </c>
      <c r="DH75" s="254">
        <f t="shared" si="102"/>
        <v>0</v>
      </c>
      <c r="DI75" s="254">
        <f t="shared" si="103"/>
        <v>0</v>
      </c>
      <c r="DJ75" s="254">
        <f t="shared" si="104"/>
        <v>0</v>
      </c>
      <c r="DK75" s="254">
        <f t="shared" si="105"/>
        <v>0</v>
      </c>
      <c r="DL75" s="254">
        <f t="shared" si="106"/>
        <v>0</v>
      </c>
      <c r="DM75" s="254">
        <f t="shared" si="107"/>
        <v>0</v>
      </c>
      <c r="DN75" s="254">
        <f t="shared" si="108"/>
        <v>0</v>
      </c>
      <c r="DO75" s="254">
        <f t="shared" si="109"/>
        <v>0</v>
      </c>
      <c r="DP75" s="254">
        <f t="shared" si="110"/>
        <v>0</v>
      </c>
      <c r="DQ75" s="254">
        <f t="shared" si="111"/>
        <v>0</v>
      </c>
      <c r="DR75" s="254">
        <f t="shared" si="112"/>
        <v>0</v>
      </c>
      <c r="DS75" s="254">
        <f t="shared" si="113"/>
        <v>0</v>
      </c>
      <c r="DT75" s="254">
        <f t="shared" si="114"/>
        <v>0</v>
      </c>
      <c r="DU75" s="254">
        <f t="shared" si="115"/>
        <v>0</v>
      </c>
      <c r="DV75" s="254">
        <f t="shared" si="116"/>
        <v>0</v>
      </c>
    </row>
    <row r="76" spans="1:130" ht="24" customHeight="1">
      <c r="A76" s="11" t="str">
        <f ca="1">IF(AG76&lt;&gt;"OK","",CONCATENATE(TEXT('Front Page'!$F$33,"000"),TEXT('Front Page'!$F$31,"000"),"-",LEFT('Front Page'!$R$53,5),"-",LEFT(D76,1),AJ76, "-",TEXT(B76,"000")))</f>
        <v/>
      </c>
      <c r="B76" s="12" t="str">
        <f>IFERROR(IF(E76="","",MAX(B$17:B75)+1),"")</f>
        <v/>
      </c>
      <c r="C76" s="13"/>
      <c r="D76" s="29" t="str">
        <f t="shared" si="72"/>
        <v>None</v>
      </c>
      <c r="E76" s="29" t="str">
        <f t="shared" si="17"/>
        <v/>
      </c>
      <c r="F76" s="29" t="str">
        <f t="shared" si="18"/>
        <v/>
      </c>
      <c r="G76" s="363"/>
      <c r="H76" s="364"/>
      <c r="I76" s="325" t="str">
        <f t="shared" si="73"/>
        <v>No</v>
      </c>
      <c r="J76" s="314">
        <v>0</v>
      </c>
      <c r="K76" s="312">
        <v>0</v>
      </c>
      <c r="L76" s="312">
        <v>0</v>
      </c>
      <c r="M76" s="312">
        <v>0</v>
      </c>
      <c r="N76" s="312">
        <v>0</v>
      </c>
      <c r="O76" s="312">
        <v>0</v>
      </c>
      <c r="P76" s="312">
        <v>0</v>
      </c>
      <c r="Q76" s="312">
        <v>0</v>
      </c>
      <c r="R76" s="312">
        <v>0</v>
      </c>
      <c r="S76" s="312">
        <v>0</v>
      </c>
      <c r="T76" s="312">
        <v>0</v>
      </c>
      <c r="U76" s="312">
        <v>0</v>
      </c>
      <c r="V76" s="313">
        <v>1</v>
      </c>
      <c r="W76" s="313">
        <v>1</v>
      </c>
      <c r="X76" s="312">
        <v>0</v>
      </c>
      <c r="Y76" s="312">
        <v>0</v>
      </c>
      <c r="Z76" s="312">
        <v>0</v>
      </c>
      <c r="AA76" s="14">
        <v>0</v>
      </c>
      <c r="AB76" s="317"/>
      <c r="AC76" s="15" t="str">
        <f t="shared" si="74"/>
        <v/>
      </c>
      <c r="AD76" s="15" t="str">
        <f t="shared" si="75"/>
        <v/>
      </c>
      <c r="AE76" s="16" t="str">
        <f t="shared" si="76"/>
        <v>0 - 0</v>
      </c>
      <c r="AF76" s="20" t="str">
        <f t="shared" si="77"/>
        <v>Not an offer</v>
      </c>
      <c r="AG76" s="276" t="str">
        <f t="shared" si="23"/>
        <v>Not an Offer</v>
      </c>
      <c r="AH76" s="150"/>
      <c r="AI76" s="254">
        <v>60</v>
      </c>
      <c r="AJ76" s="149" t="str">
        <f t="shared" si="24"/>
        <v>00-IRA</v>
      </c>
      <c r="AK76" s="254" t="b">
        <f t="shared" si="11"/>
        <v>0</v>
      </c>
      <c r="AL76" s="254">
        <f t="shared" si="12"/>
        <v>0</v>
      </c>
      <c r="AM76" s="254">
        <f t="shared" si="25"/>
        <v>0</v>
      </c>
      <c r="AN76" s="288">
        <f t="shared" si="78"/>
        <v>0</v>
      </c>
      <c r="AO76" s="288">
        <f>IF(AND($BU76=$BV76,BU76=AO$13),$J76&amp;$K76&amp;$L76&amp;$M76&amp;$N76&amp;$O76&amp;$P76&amp;$Q76&amp;$R76&amp;$S76&amp;$T76&amp;$U76,IFERROR(MATCH($AN76,AO$17:AO75,0),-1000))</f>
        <v>1</v>
      </c>
      <c r="AP76" s="288">
        <f>IF(AND($BU76=$BV76,BV76=AP$13),$J76&amp;$K76&amp;$L76&amp;$M76&amp;$N76&amp;$O76&amp;$P76&amp;$Q76&amp;$R76&amp;$S76&amp;$T76&amp;$U76,IFERROR(MATCH($AN76,AP$17:AP75,0),-1000))</f>
        <v>1</v>
      </c>
      <c r="AQ76" s="288">
        <f>IF(AND($BU76=$BV76,BW76=AQ$13),$J76&amp;$K76&amp;$L76&amp;$M76&amp;$N76&amp;$O76&amp;$P76&amp;$Q76&amp;$R76&amp;$S76&amp;$T76&amp;$U76,IFERROR(MATCH($AN76,AQ$17:AQ75,0),-1000))</f>
        <v>1</v>
      </c>
      <c r="AR76" s="288">
        <f>IF(AND($BU76=$BV76,BX76=AR$13),$J76&amp;$K76&amp;$L76&amp;$M76&amp;$N76&amp;$O76&amp;$P76&amp;$Q76&amp;$R76&amp;$S76&amp;$T76&amp;$U76,IFERROR(MATCH($AN76,AR$17:AR75,0),-1000))</f>
        <v>1</v>
      </c>
      <c r="AS76" s="254">
        <f t="shared" si="71"/>
        <v>0</v>
      </c>
      <c r="AT76" s="261" t="str">
        <f t="shared" si="79"/>
        <v/>
      </c>
      <c r="AU76" s="254" t="str">
        <f t="shared" si="124"/>
        <v/>
      </c>
      <c r="AV76" s="254" t="str">
        <f t="shared" si="124"/>
        <v/>
      </c>
      <c r="AW76" s="254" t="str">
        <f t="shared" si="122"/>
        <v/>
      </c>
      <c r="AX76" s="254" t="str">
        <f t="shared" si="122"/>
        <v/>
      </c>
      <c r="AY76" s="254" t="str">
        <f t="shared" si="122"/>
        <v/>
      </c>
      <c r="AZ76" s="254" t="str">
        <f t="shared" si="122"/>
        <v/>
      </c>
      <c r="BA76" s="254" t="str">
        <f t="shared" si="122"/>
        <v/>
      </c>
      <c r="BB76" s="254" t="str">
        <f t="shared" si="122"/>
        <v/>
      </c>
      <c r="BC76" s="254" t="str">
        <f t="shared" si="122"/>
        <v/>
      </c>
      <c r="BD76" s="254" t="str">
        <f t="shared" si="122"/>
        <v/>
      </c>
      <c r="BE76" s="262" t="str">
        <f t="shared" si="122"/>
        <v/>
      </c>
      <c r="BF76" s="263" t="str">
        <f t="shared" si="125"/>
        <v/>
      </c>
      <c r="BG76" s="254" t="str">
        <f t="shared" si="125"/>
        <v/>
      </c>
      <c r="BH76" s="254" t="str">
        <f t="shared" si="123"/>
        <v/>
      </c>
      <c r="BI76" s="254" t="str">
        <f t="shared" si="123"/>
        <v/>
      </c>
      <c r="BJ76" s="254" t="str">
        <f t="shared" si="123"/>
        <v/>
      </c>
      <c r="BK76" s="254" t="str">
        <f t="shared" si="123"/>
        <v/>
      </c>
      <c r="BL76" s="254" t="str">
        <f t="shared" si="123"/>
        <v/>
      </c>
      <c r="BM76" s="254" t="str">
        <f t="shared" si="123"/>
        <v/>
      </c>
      <c r="BN76" s="254" t="str">
        <f t="shared" si="123"/>
        <v/>
      </c>
      <c r="BO76" s="254" t="str">
        <f t="shared" si="123"/>
        <v/>
      </c>
      <c r="BP76" s="254" t="str">
        <f t="shared" si="123"/>
        <v/>
      </c>
      <c r="BQ76" s="264" t="str">
        <f t="shared" si="80"/>
        <v/>
      </c>
      <c r="BR76" s="261" t="str">
        <f t="shared" si="30"/>
        <v/>
      </c>
      <c r="BS76" s="254" t="str">
        <f t="shared" si="31"/>
        <v/>
      </c>
      <c r="BT76" s="254" t="str">
        <f t="shared" si="31"/>
        <v/>
      </c>
      <c r="BU76" s="265" t="str">
        <f t="shared" si="31"/>
        <v/>
      </c>
      <c r="BV76" s="263" t="str">
        <f t="shared" si="32"/>
        <v/>
      </c>
      <c r="BW76" s="254" t="str">
        <f t="shared" si="32"/>
        <v/>
      </c>
      <c r="BX76" s="254" t="str">
        <f t="shared" si="32"/>
        <v/>
      </c>
      <c r="BY76" s="264" t="str">
        <f t="shared" si="33"/>
        <v/>
      </c>
      <c r="BZ76" s="254" t="str">
        <f t="shared" si="34"/>
        <v/>
      </c>
      <c r="CA76" s="254">
        <f t="shared" si="121"/>
        <v>0</v>
      </c>
      <c r="CB76" s="254">
        <f t="shared" si="121"/>
        <v>0</v>
      </c>
      <c r="CC76" s="254">
        <f t="shared" si="121"/>
        <v>0</v>
      </c>
      <c r="CD76" s="254">
        <f t="shared" si="120"/>
        <v>0</v>
      </c>
      <c r="CE76" s="254">
        <f t="shared" si="120"/>
        <v>0</v>
      </c>
      <c r="CF76" s="254">
        <f t="shared" si="120"/>
        <v>0</v>
      </c>
      <c r="CG76" s="254">
        <f t="shared" si="120"/>
        <v>0</v>
      </c>
      <c r="CH76" s="254">
        <f t="shared" si="120"/>
        <v>0</v>
      </c>
      <c r="CI76" s="254">
        <f t="shared" si="120"/>
        <v>0</v>
      </c>
      <c r="CJ76" s="254">
        <f t="shared" si="120"/>
        <v>0</v>
      </c>
      <c r="CK76" s="254">
        <f t="shared" si="120"/>
        <v>0</v>
      </c>
      <c r="CL76" s="254">
        <f t="shared" si="120"/>
        <v>0</v>
      </c>
      <c r="CM76" s="254">
        <f t="shared" si="81"/>
        <v>0</v>
      </c>
      <c r="CN76" s="254">
        <f t="shared" si="82"/>
        <v>0</v>
      </c>
      <c r="CO76" s="254">
        <f t="shared" si="83"/>
        <v>0</v>
      </c>
      <c r="CP76" s="254">
        <f t="shared" si="84"/>
        <v>0</v>
      </c>
      <c r="CQ76" s="254">
        <f t="shared" si="85"/>
        <v>0</v>
      </c>
      <c r="CR76" s="254">
        <f t="shared" si="86"/>
        <v>0</v>
      </c>
      <c r="CS76" s="254">
        <f t="shared" si="87"/>
        <v>0</v>
      </c>
      <c r="CT76" s="254">
        <f t="shared" si="88"/>
        <v>0</v>
      </c>
      <c r="CU76" s="254">
        <f t="shared" si="89"/>
        <v>0</v>
      </c>
      <c r="CV76" s="254">
        <f t="shared" si="90"/>
        <v>0</v>
      </c>
      <c r="CW76" s="254">
        <f t="shared" si="91"/>
        <v>0</v>
      </c>
      <c r="CX76" s="254">
        <f t="shared" si="92"/>
        <v>0</v>
      </c>
      <c r="CY76" s="254">
        <f t="shared" si="93"/>
        <v>0</v>
      </c>
      <c r="CZ76" s="254">
        <f t="shared" si="94"/>
        <v>0</v>
      </c>
      <c r="DA76" s="254">
        <f t="shared" si="95"/>
        <v>0</v>
      </c>
      <c r="DB76" s="254">
        <f t="shared" si="96"/>
        <v>0</v>
      </c>
      <c r="DC76" s="254">
        <f t="shared" si="97"/>
        <v>0</v>
      </c>
      <c r="DD76" s="254">
        <f t="shared" si="98"/>
        <v>0</v>
      </c>
      <c r="DE76" s="254">
        <f t="shared" si="99"/>
        <v>0</v>
      </c>
      <c r="DF76" s="254">
        <f t="shared" si="100"/>
        <v>0</v>
      </c>
      <c r="DG76" s="254">
        <f t="shared" si="101"/>
        <v>0</v>
      </c>
      <c r="DH76" s="254">
        <f t="shared" si="102"/>
        <v>0</v>
      </c>
      <c r="DI76" s="254">
        <f t="shared" si="103"/>
        <v>0</v>
      </c>
      <c r="DJ76" s="254">
        <f t="shared" si="104"/>
        <v>0</v>
      </c>
      <c r="DK76" s="254">
        <f t="shared" si="105"/>
        <v>0</v>
      </c>
      <c r="DL76" s="254">
        <f t="shared" si="106"/>
        <v>0</v>
      </c>
      <c r="DM76" s="254">
        <f t="shared" si="107"/>
        <v>0</v>
      </c>
      <c r="DN76" s="254">
        <f t="shared" si="108"/>
        <v>0</v>
      </c>
      <c r="DO76" s="254">
        <f t="shared" si="109"/>
        <v>0</v>
      </c>
      <c r="DP76" s="254">
        <f t="shared" si="110"/>
        <v>0</v>
      </c>
      <c r="DQ76" s="254">
        <f t="shared" si="111"/>
        <v>0</v>
      </c>
      <c r="DR76" s="254">
        <f t="shared" si="112"/>
        <v>0</v>
      </c>
      <c r="DS76" s="254">
        <f t="shared" si="113"/>
        <v>0</v>
      </c>
      <c r="DT76" s="254">
        <f t="shared" si="114"/>
        <v>0</v>
      </c>
      <c r="DU76" s="254">
        <f t="shared" si="115"/>
        <v>0</v>
      </c>
      <c r="DV76" s="254">
        <f t="shared" si="116"/>
        <v>0</v>
      </c>
    </row>
    <row r="77" spans="1:130" ht="24" customHeight="1">
      <c r="A77" s="11" t="str">
        <f ca="1">IF(AG77&lt;&gt;"OK","",CONCATENATE(TEXT('Front Page'!$F$33,"000"),TEXT('Front Page'!$F$31,"000"),"-",LEFT('Front Page'!$R$53,5),"-",LEFT(D77,1),AJ77, "-",TEXT(B77,"000")))</f>
        <v/>
      </c>
      <c r="B77" s="12" t="str">
        <f>IFERROR(IF(E77="","",MAX(B$17:B76)+1),"")</f>
        <v/>
      </c>
      <c r="C77" s="13"/>
      <c r="D77" s="29" t="str">
        <f t="shared" si="72"/>
        <v>None</v>
      </c>
      <c r="E77" s="29" t="str">
        <f t="shared" si="17"/>
        <v/>
      </c>
      <c r="F77" s="29" t="str">
        <f t="shared" si="18"/>
        <v/>
      </c>
      <c r="G77" s="363"/>
      <c r="H77" s="364"/>
      <c r="I77" s="325" t="str">
        <f t="shared" si="73"/>
        <v>No</v>
      </c>
      <c r="J77" s="314">
        <v>0</v>
      </c>
      <c r="K77" s="312">
        <v>0</v>
      </c>
      <c r="L77" s="312">
        <v>0</v>
      </c>
      <c r="M77" s="312">
        <v>0</v>
      </c>
      <c r="N77" s="312">
        <v>0</v>
      </c>
      <c r="O77" s="312">
        <v>0</v>
      </c>
      <c r="P77" s="312">
        <v>0</v>
      </c>
      <c r="Q77" s="312">
        <v>0</v>
      </c>
      <c r="R77" s="312">
        <v>0</v>
      </c>
      <c r="S77" s="312">
        <v>0</v>
      </c>
      <c r="T77" s="312">
        <v>0</v>
      </c>
      <c r="U77" s="312">
        <v>0</v>
      </c>
      <c r="V77" s="313">
        <v>1</v>
      </c>
      <c r="W77" s="313">
        <v>1</v>
      </c>
      <c r="X77" s="312">
        <v>0</v>
      </c>
      <c r="Y77" s="312">
        <v>0</v>
      </c>
      <c r="Z77" s="312">
        <v>0</v>
      </c>
      <c r="AA77" s="14">
        <v>0</v>
      </c>
      <c r="AB77" s="317"/>
      <c r="AC77" s="15" t="str">
        <f t="shared" si="74"/>
        <v/>
      </c>
      <c r="AD77" s="15" t="str">
        <f t="shared" si="75"/>
        <v/>
      </c>
      <c r="AE77" s="16" t="str">
        <f t="shared" si="76"/>
        <v>0 - 0</v>
      </c>
      <c r="AF77" s="20" t="str">
        <f t="shared" si="77"/>
        <v>Not an offer</v>
      </c>
      <c r="AG77" s="276" t="str">
        <f t="shared" si="23"/>
        <v>Not an Offer</v>
      </c>
      <c r="AH77" s="150"/>
      <c r="AI77" s="254">
        <v>61</v>
      </c>
      <c r="AJ77" s="149" t="str">
        <f t="shared" si="24"/>
        <v>00-IRA</v>
      </c>
      <c r="AK77" s="254" t="b">
        <f t="shared" si="11"/>
        <v>0</v>
      </c>
      <c r="AL77" s="254">
        <f t="shared" si="12"/>
        <v>0</v>
      </c>
      <c r="AM77" s="254">
        <f t="shared" si="25"/>
        <v>0</v>
      </c>
      <c r="AN77" s="288">
        <f t="shared" si="78"/>
        <v>0</v>
      </c>
      <c r="AO77" s="288">
        <f>IF(AND($BU77=$BV77,BU77=AO$13),$J77&amp;$K77&amp;$L77&amp;$M77&amp;$N77&amp;$O77&amp;$P77&amp;$Q77&amp;$R77&amp;$S77&amp;$T77&amp;$U77,IFERROR(MATCH($AN77,AO$17:AO76,0),-1000))</f>
        <v>1</v>
      </c>
      <c r="AP77" s="288">
        <f>IF(AND($BU77=$BV77,BV77=AP$13),$J77&amp;$K77&amp;$L77&amp;$M77&amp;$N77&amp;$O77&amp;$P77&amp;$Q77&amp;$R77&amp;$S77&amp;$T77&amp;$U77,IFERROR(MATCH($AN77,AP$17:AP76,0),-1000))</f>
        <v>1</v>
      </c>
      <c r="AQ77" s="288">
        <f>IF(AND($BU77=$BV77,BW77=AQ$13),$J77&amp;$K77&amp;$L77&amp;$M77&amp;$N77&amp;$O77&amp;$P77&amp;$Q77&amp;$R77&amp;$S77&amp;$T77&amp;$U77,IFERROR(MATCH($AN77,AQ$17:AQ76,0),-1000))</f>
        <v>1</v>
      </c>
      <c r="AR77" s="288">
        <f>IF(AND($BU77=$BV77,BX77=AR$13),$J77&amp;$K77&amp;$L77&amp;$M77&amp;$N77&amp;$O77&amp;$P77&amp;$Q77&amp;$R77&amp;$S77&amp;$T77&amp;$U77,IFERROR(MATCH($AN77,AR$17:AR76,0),-1000))</f>
        <v>1</v>
      </c>
      <c r="AS77" s="254">
        <f t="shared" si="71"/>
        <v>0</v>
      </c>
      <c r="AT77" s="261" t="str">
        <f t="shared" si="79"/>
        <v/>
      </c>
      <c r="AU77" s="254" t="str">
        <f t="shared" si="124"/>
        <v/>
      </c>
      <c r="AV77" s="254" t="str">
        <f t="shared" si="124"/>
        <v/>
      </c>
      <c r="AW77" s="254" t="str">
        <f t="shared" si="122"/>
        <v/>
      </c>
      <c r="AX77" s="254" t="str">
        <f t="shared" si="122"/>
        <v/>
      </c>
      <c r="AY77" s="254" t="str">
        <f t="shared" si="122"/>
        <v/>
      </c>
      <c r="AZ77" s="254" t="str">
        <f t="shared" si="122"/>
        <v/>
      </c>
      <c r="BA77" s="254" t="str">
        <f t="shared" si="122"/>
        <v/>
      </c>
      <c r="BB77" s="254" t="str">
        <f t="shared" si="122"/>
        <v/>
      </c>
      <c r="BC77" s="254" t="str">
        <f t="shared" si="122"/>
        <v/>
      </c>
      <c r="BD77" s="254" t="str">
        <f t="shared" si="122"/>
        <v/>
      </c>
      <c r="BE77" s="262" t="str">
        <f t="shared" si="122"/>
        <v/>
      </c>
      <c r="BF77" s="263" t="str">
        <f t="shared" si="125"/>
        <v/>
      </c>
      <c r="BG77" s="254" t="str">
        <f t="shared" si="125"/>
        <v/>
      </c>
      <c r="BH77" s="254" t="str">
        <f t="shared" si="123"/>
        <v/>
      </c>
      <c r="BI77" s="254" t="str">
        <f t="shared" si="123"/>
        <v/>
      </c>
      <c r="BJ77" s="254" t="str">
        <f t="shared" si="123"/>
        <v/>
      </c>
      <c r="BK77" s="254" t="str">
        <f t="shared" si="123"/>
        <v/>
      </c>
      <c r="BL77" s="254" t="str">
        <f t="shared" si="123"/>
        <v/>
      </c>
      <c r="BM77" s="254" t="str">
        <f t="shared" si="123"/>
        <v/>
      </c>
      <c r="BN77" s="254" t="str">
        <f t="shared" si="123"/>
        <v/>
      </c>
      <c r="BO77" s="254" t="str">
        <f t="shared" si="123"/>
        <v/>
      </c>
      <c r="BP77" s="254" t="str">
        <f t="shared" si="123"/>
        <v/>
      </c>
      <c r="BQ77" s="264" t="str">
        <f t="shared" si="80"/>
        <v/>
      </c>
      <c r="BR77" s="261" t="str">
        <f t="shared" si="30"/>
        <v/>
      </c>
      <c r="BS77" s="254" t="str">
        <f t="shared" si="31"/>
        <v/>
      </c>
      <c r="BT77" s="254" t="str">
        <f t="shared" si="31"/>
        <v/>
      </c>
      <c r="BU77" s="265" t="str">
        <f t="shared" si="31"/>
        <v/>
      </c>
      <c r="BV77" s="263" t="str">
        <f t="shared" si="32"/>
        <v/>
      </c>
      <c r="BW77" s="254" t="str">
        <f t="shared" si="32"/>
        <v/>
      </c>
      <c r="BX77" s="254" t="str">
        <f t="shared" si="32"/>
        <v/>
      </c>
      <c r="BY77" s="264" t="str">
        <f t="shared" si="33"/>
        <v/>
      </c>
      <c r="BZ77" s="254" t="str">
        <f t="shared" si="34"/>
        <v/>
      </c>
      <c r="CA77" s="254">
        <f t="shared" si="121"/>
        <v>0</v>
      </c>
      <c r="CB77" s="254">
        <f t="shared" si="121"/>
        <v>0</v>
      </c>
      <c r="CC77" s="254">
        <f t="shared" si="121"/>
        <v>0</v>
      </c>
      <c r="CD77" s="254">
        <f t="shared" si="120"/>
        <v>0</v>
      </c>
      <c r="CE77" s="254">
        <f t="shared" si="120"/>
        <v>0</v>
      </c>
      <c r="CF77" s="254">
        <f t="shared" si="120"/>
        <v>0</v>
      </c>
      <c r="CG77" s="254">
        <f t="shared" si="120"/>
        <v>0</v>
      </c>
      <c r="CH77" s="254">
        <f t="shared" si="120"/>
        <v>0</v>
      </c>
      <c r="CI77" s="254">
        <f t="shared" si="120"/>
        <v>0</v>
      </c>
      <c r="CJ77" s="254">
        <f t="shared" si="120"/>
        <v>0</v>
      </c>
      <c r="CK77" s="254">
        <f t="shared" si="120"/>
        <v>0</v>
      </c>
      <c r="CL77" s="254">
        <f t="shared" si="120"/>
        <v>0</v>
      </c>
      <c r="CM77" s="254">
        <f t="shared" si="81"/>
        <v>0</v>
      </c>
      <c r="CN77" s="254">
        <f t="shared" si="82"/>
        <v>0</v>
      </c>
      <c r="CO77" s="254">
        <f t="shared" si="83"/>
        <v>0</v>
      </c>
      <c r="CP77" s="254">
        <f t="shared" si="84"/>
        <v>0</v>
      </c>
      <c r="CQ77" s="254">
        <f t="shared" si="85"/>
        <v>0</v>
      </c>
      <c r="CR77" s="254">
        <f t="shared" si="86"/>
        <v>0</v>
      </c>
      <c r="CS77" s="254">
        <f t="shared" si="87"/>
        <v>0</v>
      </c>
      <c r="CT77" s="254">
        <f t="shared" si="88"/>
        <v>0</v>
      </c>
      <c r="CU77" s="254">
        <f t="shared" si="89"/>
        <v>0</v>
      </c>
      <c r="CV77" s="254">
        <f t="shared" si="90"/>
        <v>0</v>
      </c>
      <c r="CW77" s="254">
        <f t="shared" si="91"/>
        <v>0</v>
      </c>
      <c r="CX77" s="254">
        <f t="shared" si="92"/>
        <v>0</v>
      </c>
      <c r="CY77" s="254">
        <f t="shared" si="93"/>
        <v>0</v>
      </c>
      <c r="CZ77" s="254">
        <f t="shared" si="94"/>
        <v>0</v>
      </c>
      <c r="DA77" s="254">
        <f t="shared" si="95"/>
        <v>0</v>
      </c>
      <c r="DB77" s="254">
        <f t="shared" si="96"/>
        <v>0</v>
      </c>
      <c r="DC77" s="254">
        <f t="shared" si="97"/>
        <v>0</v>
      </c>
      <c r="DD77" s="254">
        <f t="shared" si="98"/>
        <v>0</v>
      </c>
      <c r="DE77" s="254">
        <f t="shared" si="99"/>
        <v>0</v>
      </c>
      <c r="DF77" s="254">
        <f t="shared" si="100"/>
        <v>0</v>
      </c>
      <c r="DG77" s="254">
        <f t="shared" si="101"/>
        <v>0</v>
      </c>
      <c r="DH77" s="254">
        <f t="shared" si="102"/>
        <v>0</v>
      </c>
      <c r="DI77" s="254">
        <f t="shared" si="103"/>
        <v>0</v>
      </c>
      <c r="DJ77" s="254">
        <f t="shared" si="104"/>
        <v>0</v>
      </c>
      <c r="DK77" s="254">
        <f t="shared" si="105"/>
        <v>0</v>
      </c>
      <c r="DL77" s="254">
        <f t="shared" si="106"/>
        <v>0</v>
      </c>
      <c r="DM77" s="254">
        <f t="shared" si="107"/>
        <v>0</v>
      </c>
      <c r="DN77" s="254">
        <f t="shared" si="108"/>
        <v>0</v>
      </c>
      <c r="DO77" s="254">
        <f t="shared" si="109"/>
        <v>0</v>
      </c>
      <c r="DP77" s="254">
        <f t="shared" si="110"/>
        <v>0</v>
      </c>
      <c r="DQ77" s="254">
        <f t="shared" si="111"/>
        <v>0</v>
      </c>
      <c r="DR77" s="254">
        <f t="shared" si="112"/>
        <v>0</v>
      </c>
      <c r="DS77" s="254">
        <f t="shared" si="113"/>
        <v>0</v>
      </c>
      <c r="DT77" s="254">
        <f t="shared" si="114"/>
        <v>0</v>
      </c>
      <c r="DU77" s="254">
        <f t="shared" si="115"/>
        <v>0</v>
      </c>
      <c r="DV77" s="254">
        <f t="shared" si="116"/>
        <v>0</v>
      </c>
    </row>
    <row r="78" spans="1:130" ht="24" customHeight="1">
      <c r="A78" s="11" t="str">
        <f ca="1">IF(AG78&lt;&gt;"OK","",CONCATENATE(TEXT('Front Page'!$F$33,"000"),TEXT('Front Page'!$F$31,"000"),"-",LEFT('Front Page'!$R$53,5),"-",LEFT(D78,1),AJ78, "-",TEXT(B78,"000")))</f>
        <v/>
      </c>
      <c r="B78" s="12" t="str">
        <f>IFERROR(IF(E78="","",MAX(B$17:B77)+1),"")</f>
        <v/>
      </c>
      <c r="C78" s="13"/>
      <c r="D78" s="29" t="str">
        <f t="shared" si="72"/>
        <v>None</v>
      </c>
      <c r="E78" s="29" t="str">
        <f t="shared" si="17"/>
        <v/>
      </c>
      <c r="F78" s="29" t="str">
        <f t="shared" si="18"/>
        <v/>
      </c>
      <c r="G78" s="363"/>
      <c r="H78" s="364"/>
      <c r="I78" s="325" t="str">
        <f t="shared" si="73"/>
        <v>No</v>
      </c>
      <c r="J78" s="314">
        <v>0</v>
      </c>
      <c r="K78" s="312">
        <v>0</v>
      </c>
      <c r="L78" s="312">
        <v>0</v>
      </c>
      <c r="M78" s="312">
        <v>0</v>
      </c>
      <c r="N78" s="312">
        <v>0</v>
      </c>
      <c r="O78" s="312">
        <v>0</v>
      </c>
      <c r="P78" s="312">
        <v>0</v>
      </c>
      <c r="Q78" s="312">
        <v>0</v>
      </c>
      <c r="R78" s="312">
        <v>0</v>
      </c>
      <c r="S78" s="312">
        <v>0</v>
      </c>
      <c r="T78" s="312">
        <v>0</v>
      </c>
      <c r="U78" s="312">
        <v>0</v>
      </c>
      <c r="V78" s="313">
        <v>1</v>
      </c>
      <c r="W78" s="313">
        <v>1</v>
      </c>
      <c r="X78" s="312">
        <v>0</v>
      </c>
      <c r="Y78" s="312">
        <v>0</v>
      </c>
      <c r="Z78" s="312">
        <v>0</v>
      </c>
      <c r="AA78" s="14">
        <v>0</v>
      </c>
      <c r="AB78" s="317"/>
      <c r="AC78" s="15" t="str">
        <f t="shared" si="74"/>
        <v/>
      </c>
      <c r="AD78" s="15" t="str">
        <f t="shared" si="75"/>
        <v/>
      </c>
      <c r="AE78" s="16" t="str">
        <f t="shared" si="76"/>
        <v>0 - 0</v>
      </c>
      <c r="AF78" s="20" t="str">
        <f t="shared" si="77"/>
        <v>Not an offer</v>
      </c>
      <c r="AG78" s="276" t="str">
        <f t="shared" si="23"/>
        <v>Not an Offer</v>
      </c>
      <c r="AH78" s="150"/>
      <c r="AI78" s="254">
        <v>62</v>
      </c>
      <c r="AJ78" s="149" t="str">
        <f t="shared" si="24"/>
        <v>00-IRA</v>
      </c>
      <c r="AK78" s="254" t="b">
        <f t="shared" si="11"/>
        <v>0</v>
      </c>
      <c r="AL78" s="254">
        <f t="shared" si="12"/>
        <v>0</v>
      </c>
      <c r="AM78" s="254">
        <f t="shared" si="25"/>
        <v>0</v>
      </c>
      <c r="AN78" s="288">
        <f t="shared" si="78"/>
        <v>0</v>
      </c>
      <c r="AO78" s="288">
        <f>IF(AND($BU78=$BV78,BU78=AO$13),$J78&amp;$K78&amp;$L78&amp;$M78&amp;$N78&amp;$O78&amp;$P78&amp;$Q78&amp;$R78&amp;$S78&amp;$T78&amp;$U78,IFERROR(MATCH($AN78,AO$17:AO77,0),-1000))</f>
        <v>1</v>
      </c>
      <c r="AP78" s="288">
        <f>IF(AND($BU78=$BV78,BV78=AP$13),$J78&amp;$K78&amp;$L78&amp;$M78&amp;$N78&amp;$O78&amp;$P78&amp;$Q78&amp;$R78&amp;$S78&amp;$T78&amp;$U78,IFERROR(MATCH($AN78,AP$17:AP77,0),-1000))</f>
        <v>1</v>
      </c>
      <c r="AQ78" s="288">
        <f>IF(AND($BU78=$BV78,BW78=AQ$13),$J78&amp;$K78&amp;$L78&amp;$M78&amp;$N78&amp;$O78&amp;$P78&amp;$Q78&amp;$R78&amp;$S78&amp;$T78&amp;$U78,IFERROR(MATCH($AN78,AQ$17:AQ77,0),-1000))</f>
        <v>1</v>
      </c>
      <c r="AR78" s="288">
        <f>IF(AND($BU78=$BV78,BX78=AR$13),$J78&amp;$K78&amp;$L78&amp;$M78&amp;$N78&amp;$O78&amp;$P78&amp;$Q78&amp;$R78&amp;$S78&amp;$T78&amp;$U78,IFERROR(MATCH($AN78,AR$17:AR77,0),-1000))</f>
        <v>1</v>
      </c>
      <c r="AS78" s="254">
        <f t="shared" si="71"/>
        <v>0</v>
      </c>
      <c r="AT78" s="261" t="str">
        <f t="shared" si="79"/>
        <v/>
      </c>
      <c r="AU78" s="254" t="str">
        <f t="shared" si="124"/>
        <v/>
      </c>
      <c r="AV78" s="254" t="str">
        <f t="shared" si="124"/>
        <v/>
      </c>
      <c r="AW78" s="254" t="str">
        <f t="shared" si="122"/>
        <v/>
      </c>
      <c r="AX78" s="254" t="str">
        <f t="shared" si="122"/>
        <v/>
      </c>
      <c r="AY78" s="254" t="str">
        <f t="shared" si="122"/>
        <v/>
      </c>
      <c r="AZ78" s="254" t="str">
        <f t="shared" si="122"/>
        <v/>
      </c>
      <c r="BA78" s="254" t="str">
        <f t="shared" si="122"/>
        <v/>
      </c>
      <c r="BB78" s="254" t="str">
        <f t="shared" si="122"/>
        <v/>
      </c>
      <c r="BC78" s="254" t="str">
        <f t="shared" si="122"/>
        <v/>
      </c>
      <c r="BD78" s="254" t="str">
        <f t="shared" si="122"/>
        <v/>
      </c>
      <c r="BE78" s="262" t="str">
        <f t="shared" si="122"/>
        <v/>
      </c>
      <c r="BF78" s="263" t="str">
        <f t="shared" si="125"/>
        <v/>
      </c>
      <c r="BG78" s="254" t="str">
        <f t="shared" si="125"/>
        <v/>
      </c>
      <c r="BH78" s="254" t="str">
        <f t="shared" si="123"/>
        <v/>
      </c>
      <c r="BI78" s="254" t="str">
        <f t="shared" si="123"/>
        <v/>
      </c>
      <c r="BJ78" s="254" t="str">
        <f t="shared" si="123"/>
        <v/>
      </c>
      <c r="BK78" s="254" t="str">
        <f t="shared" si="123"/>
        <v/>
      </c>
      <c r="BL78" s="254" t="str">
        <f t="shared" si="123"/>
        <v/>
      </c>
      <c r="BM78" s="254" t="str">
        <f t="shared" si="123"/>
        <v/>
      </c>
      <c r="BN78" s="254" t="str">
        <f t="shared" si="123"/>
        <v/>
      </c>
      <c r="BO78" s="254" t="str">
        <f t="shared" si="123"/>
        <v/>
      </c>
      <c r="BP78" s="254" t="str">
        <f t="shared" si="123"/>
        <v/>
      </c>
      <c r="BQ78" s="264" t="str">
        <f t="shared" si="80"/>
        <v/>
      </c>
      <c r="BR78" s="261" t="str">
        <f t="shared" si="30"/>
        <v/>
      </c>
      <c r="BS78" s="254" t="str">
        <f t="shared" si="31"/>
        <v/>
      </c>
      <c r="BT78" s="254" t="str">
        <f t="shared" si="31"/>
        <v/>
      </c>
      <c r="BU78" s="265" t="str">
        <f t="shared" si="31"/>
        <v/>
      </c>
      <c r="BV78" s="263" t="str">
        <f t="shared" si="32"/>
        <v/>
      </c>
      <c r="BW78" s="254" t="str">
        <f t="shared" si="32"/>
        <v/>
      </c>
      <c r="BX78" s="254" t="str">
        <f t="shared" si="32"/>
        <v/>
      </c>
      <c r="BY78" s="264" t="str">
        <f t="shared" si="33"/>
        <v/>
      </c>
      <c r="BZ78" s="254" t="str">
        <f t="shared" si="34"/>
        <v/>
      </c>
      <c r="CA78" s="254">
        <f t="shared" si="121"/>
        <v>0</v>
      </c>
      <c r="CB78" s="254">
        <f t="shared" si="121"/>
        <v>0</v>
      </c>
      <c r="CC78" s="254">
        <f t="shared" si="121"/>
        <v>0</v>
      </c>
      <c r="CD78" s="254">
        <f t="shared" si="120"/>
        <v>0</v>
      </c>
      <c r="CE78" s="254">
        <f t="shared" si="120"/>
        <v>0</v>
      </c>
      <c r="CF78" s="254">
        <f t="shared" si="120"/>
        <v>0</v>
      </c>
      <c r="CG78" s="254">
        <f t="shared" si="120"/>
        <v>0</v>
      </c>
      <c r="CH78" s="254">
        <f t="shared" si="120"/>
        <v>0</v>
      </c>
      <c r="CI78" s="254">
        <f t="shared" si="120"/>
        <v>0</v>
      </c>
      <c r="CJ78" s="254">
        <f t="shared" si="120"/>
        <v>0</v>
      </c>
      <c r="CK78" s="254">
        <f t="shared" si="120"/>
        <v>0</v>
      </c>
      <c r="CL78" s="254">
        <f t="shared" si="120"/>
        <v>0</v>
      </c>
      <c r="CM78" s="254">
        <f t="shared" si="81"/>
        <v>0</v>
      </c>
      <c r="CN78" s="254">
        <f t="shared" si="82"/>
        <v>0</v>
      </c>
      <c r="CO78" s="254">
        <f t="shared" si="83"/>
        <v>0</v>
      </c>
      <c r="CP78" s="254">
        <f t="shared" si="84"/>
        <v>0</v>
      </c>
      <c r="CQ78" s="254">
        <f t="shared" si="85"/>
        <v>0</v>
      </c>
      <c r="CR78" s="254">
        <f t="shared" si="86"/>
        <v>0</v>
      </c>
      <c r="CS78" s="254">
        <f t="shared" si="87"/>
        <v>0</v>
      </c>
      <c r="CT78" s="254">
        <f t="shared" si="88"/>
        <v>0</v>
      </c>
      <c r="CU78" s="254">
        <f t="shared" si="89"/>
        <v>0</v>
      </c>
      <c r="CV78" s="254">
        <f t="shared" si="90"/>
        <v>0</v>
      </c>
      <c r="CW78" s="254">
        <f t="shared" si="91"/>
        <v>0</v>
      </c>
      <c r="CX78" s="254">
        <f t="shared" si="92"/>
        <v>0</v>
      </c>
      <c r="CY78" s="254">
        <f t="shared" si="93"/>
        <v>0</v>
      </c>
      <c r="CZ78" s="254">
        <f t="shared" si="94"/>
        <v>0</v>
      </c>
      <c r="DA78" s="254">
        <f t="shared" si="95"/>
        <v>0</v>
      </c>
      <c r="DB78" s="254">
        <f t="shared" si="96"/>
        <v>0</v>
      </c>
      <c r="DC78" s="254">
        <f t="shared" si="97"/>
        <v>0</v>
      </c>
      <c r="DD78" s="254">
        <f t="shared" si="98"/>
        <v>0</v>
      </c>
      <c r="DE78" s="254">
        <f t="shared" si="99"/>
        <v>0</v>
      </c>
      <c r="DF78" s="254">
        <f t="shared" si="100"/>
        <v>0</v>
      </c>
      <c r="DG78" s="254">
        <f t="shared" si="101"/>
        <v>0</v>
      </c>
      <c r="DH78" s="254">
        <f t="shared" si="102"/>
        <v>0</v>
      </c>
      <c r="DI78" s="254">
        <f t="shared" si="103"/>
        <v>0</v>
      </c>
      <c r="DJ78" s="254">
        <f t="shared" si="104"/>
        <v>0</v>
      </c>
      <c r="DK78" s="254">
        <f t="shared" si="105"/>
        <v>0</v>
      </c>
      <c r="DL78" s="254">
        <f t="shared" si="106"/>
        <v>0</v>
      </c>
      <c r="DM78" s="254">
        <f t="shared" si="107"/>
        <v>0</v>
      </c>
      <c r="DN78" s="254">
        <f t="shared" si="108"/>
        <v>0</v>
      </c>
      <c r="DO78" s="254">
        <f t="shared" si="109"/>
        <v>0</v>
      </c>
      <c r="DP78" s="254">
        <f t="shared" si="110"/>
        <v>0</v>
      </c>
      <c r="DQ78" s="254">
        <f t="shared" si="111"/>
        <v>0</v>
      </c>
      <c r="DR78" s="254">
        <f t="shared" si="112"/>
        <v>0</v>
      </c>
      <c r="DS78" s="254">
        <f t="shared" si="113"/>
        <v>0</v>
      </c>
      <c r="DT78" s="254">
        <f t="shared" si="114"/>
        <v>0</v>
      </c>
      <c r="DU78" s="254">
        <f t="shared" si="115"/>
        <v>0</v>
      </c>
      <c r="DV78" s="254">
        <f t="shared" si="116"/>
        <v>0</v>
      </c>
    </row>
    <row r="79" spans="1:130" ht="24" customHeight="1">
      <c r="A79" s="11" t="str">
        <f ca="1">IF(AG79&lt;&gt;"OK","",CONCATENATE(TEXT('Front Page'!$F$33,"000"),TEXT('Front Page'!$F$31,"000"),"-",LEFT('Front Page'!$R$53,5),"-",LEFT(D79,1),AJ79, "-",TEXT(B79,"000")))</f>
        <v/>
      </c>
      <c r="B79" s="12" t="str">
        <f>IFERROR(IF(E79="","",MAX(B$17:B78)+1),"")</f>
        <v/>
      </c>
      <c r="C79" s="13"/>
      <c r="D79" s="29" t="str">
        <f t="shared" si="72"/>
        <v>None</v>
      </c>
      <c r="E79" s="29" t="str">
        <f t="shared" si="17"/>
        <v/>
      </c>
      <c r="F79" s="29" t="str">
        <f t="shared" si="18"/>
        <v/>
      </c>
      <c r="G79" s="363"/>
      <c r="H79" s="364"/>
      <c r="I79" s="325" t="str">
        <f t="shared" si="73"/>
        <v>No</v>
      </c>
      <c r="J79" s="314">
        <v>0</v>
      </c>
      <c r="K79" s="312">
        <v>0</v>
      </c>
      <c r="L79" s="312">
        <v>0</v>
      </c>
      <c r="M79" s="312">
        <v>0</v>
      </c>
      <c r="N79" s="312">
        <v>0</v>
      </c>
      <c r="O79" s="312">
        <v>0</v>
      </c>
      <c r="P79" s="312">
        <v>0</v>
      </c>
      <c r="Q79" s="312">
        <v>0</v>
      </c>
      <c r="R79" s="312">
        <v>0</v>
      </c>
      <c r="S79" s="312">
        <v>0</v>
      </c>
      <c r="T79" s="312">
        <v>0</v>
      </c>
      <c r="U79" s="312">
        <v>0</v>
      </c>
      <c r="V79" s="313">
        <v>1</v>
      </c>
      <c r="W79" s="313">
        <v>1</v>
      </c>
      <c r="X79" s="312">
        <v>0</v>
      </c>
      <c r="Y79" s="312">
        <v>0</v>
      </c>
      <c r="Z79" s="312">
        <v>0</v>
      </c>
      <c r="AA79" s="14">
        <v>0</v>
      </c>
      <c r="AB79" s="317"/>
      <c r="AC79" s="15" t="str">
        <f t="shared" si="74"/>
        <v/>
      </c>
      <c r="AD79" s="15" t="str">
        <f t="shared" si="75"/>
        <v/>
      </c>
      <c r="AE79" s="16" t="str">
        <f t="shared" si="76"/>
        <v>0 - 0</v>
      </c>
      <c r="AF79" s="20" t="str">
        <f t="shared" si="77"/>
        <v>Not an offer</v>
      </c>
      <c r="AG79" s="276" t="str">
        <f t="shared" si="23"/>
        <v>Not an Offer</v>
      </c>
      <c r="AH79" s="150"/>
      <c r="AI79" s="254">
        <v>63</v>
      </c>
      <c r="AJ79" s="149" t="str">
        <f t="shared" si="24"/>
        <v>00-IRA</v>
      </c>
      <c r="AK79" s="254" t="b">
        <f t="shared" si="11"/>
        <v>0</v>
      </c>
      <c r="AL79" s="254">
        <f t="shared" si="12"/>
        <v>0</v>
      </c>
      <c r="AM79" s="254">
        <f t="shared" si="25"/>
        <v>0</v>
      </c>
      <c r="AN79" s="288">
        <f t="shared" si="78"/>
        <v>0</v>
      </c>
      <c r="AO79" s="288">
        <f>IF(AND($BU79=$BV79,BU79=AO$13),$J79&amp;$K79&amp;$L79&amp;$M79&amp;$N79&amp;$O79&amp;$P79&amp;$Q79&amp;$R79&amp;$S79&amp;$T79&amp;$U79,IFERROR(MATCH($AN79,AO$17:AO78,0),-1000))</f>
        <v>1</v>
      </c>
      <c r="AP79" s="288">
        <f>IF(AND($BU79=$BV79,BV79=AP$13),$J79&amp;$K79&amp;$L79&amp;$M79&amp;$N79&amp;$O79&amp;$P79&amp;$Q79&amp;$R79&amp;$S79&amp;$T79&amp;$U79,IFERROR(MATCH($AN79,AP$17:AP78,0),-1000))</f>
        <v>1</v>
      </c>
      <c r="AQ79" s="288">
        <f>IF(AND($BU79=$BV79,BW79=AQ$13),$J79&amp;$K79&amp;$L79&amp;$M79&amp;$N79&amp;$O79&amp;$P79&amp;$Q79&amp;$R79&amp;$S79&amp;$T79&amp;$U79,IFERROR(MATCH($AN79,AQ$17:AQ78,0),-1000))</f>
        <v>1</v>
      </c>
      <c r="AR79" s="288">
        <f>IF(AND($BU79=$BV79,BX79=AR$13),$J79&amp;$K79&amp;$L79&amp;$M79&amp;$N79&amp;$O79&amp;$P79&amp;$Q79&amp;$R79&amp;$S79&amp;$T79&amp;$U79,IFERROR(MATCH($AN79,AR$17:AR78,0),-1000))</f>
        <v>1</v>
      </c>
      <c r="AS79" s="254">
        <f t="shared" si="71"/>
        <v>0</v>
      </c>
      <c r="AT79" s="261" t="str">
        <f t="shared" si="79"/>
        <v/>
      </c>
      <c r="AU79" s="254" t="str">
        <f t="shared" si="124"/>
        <v/>
      </c>
      <c r="AV79" s="254" t="str">
        <f t="shared" si="124"/>
        <v/>
      </c>
      <c r="AW79" s="254" t="str">
        <f t="shared" si="122"/>
        <v/>
      </c>
      <c r="AX79" s="254" t="str">
        <f t="shared" si="122"/>
        <v/>
      </c>
      <c r="AY79" s="254" t="str">
        <f t="shared" si="122"/>
        <v/>
      </c>
      <c r="AZ79" s="254" t="str">
        <f t="shared" si="122"/>
        <v/>
      </c>
      <c r="BA79" s="254" t="str">
        <f t="shared" si="122"/>
        <v/>
      </c>
      <c r="BB79" s="254" t="str">
        <f t="shared" si="122"/>
        <v/>
      </c>
      <c r="BC79" s="254" t="str">
        <f t="shared" si="122"/>
        <v/>
      </c>
      <c r="BD79" s="254" t="str">
        <f t="shared" si="122"/>
        <v/>
      </c>
      <c r="BE79" s="262" t="str">
        <f t="shared" si="122"/>
        <v/>
      </c>
      <c r="BF79" s="263" t="str">
        <f t="shared" si="125"/>
        <v/>
      </c>
      <c r="BG79" s="254" t="str">
        <f t="shared" si="125"/>
        <v/>
      </c>
      <c r="BH79" s="254" t="str">
        <f t="shared" si="123"/>
        <v/>
      </c>
      <c r="BI79" s="254" t="str">
        <f t="shared" si="123"/>
        <v/>
      </c>
      <c r="BJ79" s="254" t="str">
        <f t="shared" si="123"/>
        <v/>
      </c>
      <c r="BK79" s="254" t="str">
        <f t="shared" si="123"/>
        <v/>
      </c>
      <c r="BL79" s="254" t="str">
        <f t="shared" si="123"/>
        <v/>
      </c>
      <c r="BM79" s="254" t="str">
        <f t="shared" si="123"/>
        <v/>
      </c>
      <c r="BN79" s="254" t="str">
        <f t="shared" si="123"/>
        <v/>
      </c>
      <c r="BO79" s="254" t="str">
        <f t="shared" si="123"/>
        <v/>
      </c>
      <c r="BP79" s="254" t="str">
        <f t="shared" si="123"/>
        <v/>
      </c>
      <c r="BQ79" s="264" t="str">
        <f t="shared" si="80"/>
        <v/>
      </c>
      <c r="BR79" s="261" t="str">
        <f t="shared" si="30"/>
        <v/>
      </c>
      <c r="BS79" s="254" t="str">
        <f t="shared" si="31"/>
        <v/>
      </c>
      <c r="BT79" s="254" t="str">
        <f t="shared" si="31"/>
        <v/>
      </c>
      <c r="BU79" s="265" t="str">
        <f t="shared" si="31"/>
        <v/>
      </c>
      <c r="BV79" s="263" t="str">
        <f t="shared" si="32"/>
        <v/>
      </c>
      <c r="BW79" s="254" t="str">
        <f t="shared" si="32"/>
        <v/>
      </c>
      <c r="BX79" s="254" t="str">
        <f t="shared" si="32"/>
        <v/>
      </c>
      <c r="BY79" s="264" t="str">
        <f t="shared" si="33"/>
        <v/>
      </c>
      <c r="BZ79" s="254" t="str">
        <f t="shared" si="34"/>
        <v/>
      </c>
      <c r="CA79" s="254">
        <f t="shared" si="121"/>
        <v>0</v>
      </c>
      <c r="CB79" s="254">
        <f t="shared" si="121"/>
        <v>0</v>
      </c>
      <c r="CC79" s="254">
        <f t="shared" si="121"/>
        <v>0</v>
      </c>
      <c r="CD79" s="254">
        <f t="shared" si="120"/>
        <v>0</v>
      </c>
      <c r="CE79" s="254">
        <f t="shared" si="120"/>
        <v>0</v>
      </c>
      <c r="CF79" s="254">
        <f t="shared" si="120"/>
        <v>0</v>
      </c>
      <c r="CG79" s="254">
        <f t="shared" si="120"/>
        <v>0</v>
      </c>
      <c r="CH79" s="254">
        <f t="shared" si="120"/>
        <v>0</v>
      </c>
      <c r="CI79" s="254">
        <f t="shared" si="120"/>
        <v>0</v>
      </c>
      <c r="CJ79" s="254">
        <f t="shared" si="120"/>
        <v>0</v>
      </c>
      <c r="CK79" s="254">
        <f t="shared" si="120"/>
        <v>0</v>
      </c>
      <c r="CL79" s="254">
        <f t="shared" si="120"/>
        <v>0</v>
      </c>
      <c r="CM79" s="254">
        <f t="shared" si="81"/>
        <v>0</v>
      </c>
      <c r="CN79" s="254">
        <f t="shared" si="82"/>
        <v>0</v>
      </c>
      <c r="CO79" s="254">
        <f t="shared" si="83"/>
        <v>0</v>
      </c>
      <c r="CP79" s="254">
        <f t="shared" si="84"/>
        <v>0</v>
      </c>
      <c r="CQ79" s="254">
        <f t="shared" si="85"/>
        <v>0</v>
      </c>
      <c r="CR79" s="254">
        <f t="shared" si="86"/>
        <v>0</v>
      </c>
      <c r="CS79" s="254">
        <f t="shared" si="87"/>
        <v>0</v>
      </c>
      <c r="CT79" s="254">
        <f t="shared" si="88"/>
        <v>0</v>
      </c>
      <c r="CU79" s="254">
        <f t="shared" si="89"/>
        <v>0</v>
      </c>
      <c r="CV79" s="254">
        <f t="shared" si="90"/>
        <v>0</v>
      </c>
      <c r="CW79" s="254">
        <f t="shared" si="91"/>
        <v>0</v>
      </c>
      <c r="CX79" s="254">
        <f t="shared" si="92"/>
        <v>0</v>
      </c>
      <c r="CY79" s="254">
        <f t="shared" si="93"/>
        <v>0</v>
      </c>
      <c r="CZ79" s="254">
        <f t="shared" si="94"/>
        <v>0</v>
      </c>
      <c r="DA79" s="254">
        <f t="shared" si="95"/>
        <v>0</v>
      </c>
      <c r="DB79" s="254">
        <f t="shared" si="96"/>
        <v>0</v>
      </c>
      <c r="DC79" s="254">
        <f t="shared" si="97"/>
        <v>0</v>
      </c>
      <c r="DD79" s="254">
        <f t="shared" si="98"/>
        <v>0</v>
      </c>
      <c r="DE79" s="254">
        <f t="shared" si="99"/>
        <v>0</v>
      </c>
      <c r="DF79" s="254">
        <f t="shared" si="100"/>
        <v>0</v>
      </c>
      <c r="DG79" s="254">
        <f t="shared" si="101"/>
        <v>0</v>
      </c>
      <c r="DH79" s="254">
        <f t="shared" si="102"/>
        <v>0</v>
      </c>
      <c r="DI79" s="254">
        <f t="shared" si="103"/>
        <v>0</v>
      </c>
      <c r="DJ79" s="254">
        <f t="shared" si="104"/>
        <v>0</v>
      </c>
      <c r="DK79" s="254">
        <f t="shared" si="105"/>
        <v>0</v>
      </c>
      <c r="DL79" s="254">
        <f t="shared" si="106"/>
        <v>0</v>
      </c>
      <c r="DM79" s="254">
        <f t="shared" si="107"/>
        <v>0</v>
      </c>
      <c r="DN79" s="254">
        <f t="shared" si="108"/>
        <v>0</v>
      </c>
      <c r="DO79" s="254">
        <f t="shared" si="109"/>
        <v>0</v>
      </c>
      <c r="DP79" s="254">
        <f t="shared" si="110"/>
        <v>0</v>
      </c>
      <c r="DQ79" s="254">
        <f t="shared" si="111"/>
        <v>0</v>
      </c>
      <c r="DR79" s="254">
        <f t="shared" si="112"/>
        <v>0</v>
      </c>
      <c r="DS79" s="254">
        <f t="shared" si="113"/>
        <v>0</v>
      </c>
      <c r="DT79" s="254">
        <f t="shared" si="114"/>
        <v>0</v>
      </c>
      <c r="DU79" s="254">
        <f t="shared" si="115"/>
        <v>0</v>
      </c>
      <c r="DV79" s="254">
        <f t="shared" si="116"/>
        <v>0</v>
      </c>
    </row>
    <row r="80" spans="1:130" ht="24" customHeight="1">
      <c r="A80" s="11" t="str">
        <f ca="1">IF(AG80&lt;&gt;"OK","",CONCATENATE(TEXT('Front Page'!$F$33,"000"),TEXT('Front Page'!$F$31,"000"),"-",LEFT('Front Page'!$R$53,5),"-",LEFT(D80,1),AJ80, "-",TEXT(B80,"000")))</f>
        <v/>
      </c>
      <c r="B80" s="12" t="str">
        <f>IFERROR(IF(E80="","",MAX(B$17:B79)+1),"")</f>
        <v/>
      </c>
      <c r="C80" s="13"/>
      <c r="D80" s="29" t="str">
        <f t="shared" si="72"/>
        <v>None</v>
      </c>
      <c r="E80" s="29" t="str">
        <f t="shared" si="17"/>
        <v/>
      </c>
      <c r="F80" s="29" t="str">
        <f t="shared" si="18"/>
        <v/>
      </c>
      <c r="G80" s="363"/>
      <c r="H80" s="364"/>
      <c r="I80" s="325" t="str">
        <f t="shared" si="73"/>
        <v>No</v>
      </c>
      <c r="J80" s="314">
        <v>0</v>
      </c>
      <c r="K80" s="312">
        <v>0</v>
      </c>
      <c r="L80" s="312">
        <v>0</v>
      </c>
      <c r="M80" s="312">
        <v>0</v>
      </c>
      <c r="N80" s="312">
        <v>0</v>
      </c>
      <c r="O80" s="312">
        <v>0</v>
      </c>
      <c r="P80" s="312">
        <v>0</v>
      </c>
      <c r="Q80" s="312">
        <v>0</v>
      </c>
      <c r="R80" s="312">
        <v>0</v>
      </c>
      <c r="S80" s="312">
        <v>0</v>
      </c>
      <c r="T80" s="312">
        <v>0</v>
      </c>
      <c r="U80" s="312">
        <v>0</v>
      </c>
      <c r="V80" s="313">
        <v>1</v>
      </c>
      <c r="W80" s="313">
        <v>1</v>
      </c>
      <c r="X80" s="312">
        <v>0</v>
      </c>
      <c r="Y80" s="312">
        <v>0</v>
      </c>
      <c r="Z80" s="312">
        <v>0</v>
      </c>
      <c r="AA80" s="14">
        <v>0</v>
      </c>
      <c r="AB80" s="317"/>
      <c r="AC80" s="15" t="str">
        <f t="shared" si="74"/>
        <v/>
      </c>
      <c r="AD80" s="15" t="str">
        <f t="shared" si="75"/>
        <v/>
      </c>
      <c r="AE80" s="16" t="str">
        <f t="shared" si="76"/>
        <v>0 - 0</v>
      </c>
      <c r="AF80" s="20" t="str">
        <f t="shared" si="77"/>
        <v>Not an offer</v>
      </c>
      <c r="AG80" s="276" t="str">
        <f t="shared" si="23"/>
        <v>Not an Offer</v>
      </c>
      <c r="AH80" s="150"/>
      <c r="AI80" s="254">
        <v>64</v>
      </c>
      <c r="AJ80" s="149" t="str">
        <f t="shared" si="24"/>
        <v>00-IRA</v>
      </c>
      <c r="AK80" s="254" t="b">
        <f t="shared" si="11"/>
        <v>0</v>
      </c>
      <c r="AL80" s="254">
        <f t="shared" si="12"/>
        <v>0</v>
      </c>
      <c r="AM80" s="254">
        <f t="shared" si="25"/>
        <v>0</v>
      </c>
      <c r="AN80" s="288">
        <f t="shared" si="78"/>
        <v>0</v>
      </c>
      <c r="AO80" s="288">
        <f>IF(AND($BU80=$BV80,BU80=AO$13),$J80&amp;$K80&amp;$L80&amp;$M80&amp;$N80&amp;$O80&amp;$P80&amp;$Q80&amp;$R80&amp;$S80&amp;$T80&amp;$U80,IFERROR(MATCH($AN80,AO$17:AO79,0),-1000))</f>
        <v>1</v>
      </c>
      <c r="AP80" s="288">
        <f>IF(AND($BU80=$BV80,BV80=AP$13),$J80&amp;$K80&amp;$L80&amp;$M80&amp;$N80&amp;$O80&amp;$P80&amp;$Q80&amp;$R80&amp;$S80&amp;$T80&amp;$U80,IFERROR(MATCH($AN80,AP$17:AP79,0),-1000))</f>
        <v>1</v>
      </c>
      <c r="AQ80" s="288">
        <f>IF(AND($BU80=$BV80,BW80=AQ$13),$J80&amp;$K80&amp;$L80&amp;$M80&amp;$N80&amp;$O80&amp;$P80&amp;$Q80&amp;$R80&amp;$S80&amp;$T80&amp;$U80,IFERROR(MATCH($AN80,AQ$17:AQ79,0),-1000))</f>
        <v>1</v>
      </c>
      <c r="AR80" s="288">
        <f>IF(AND($BU80=$BV80,BX80=AR$13),$J80&amp;$K80&amp;$L80&amp;$M80&amp;$N80&amp;$O80&amp;$P80&amp;$Q80&amp;$R80&amp;$S80&amp;$T80&amp;$U80,IFERROR(MATCH($AN80,AR$17:AR79,0),-1000))</f>
        <v>1</v>
      </c>
      <c r="AS80" s="254">
        <f t="shared" si="71"/>
        <v>0</v>
      </c>
      <c r="AT80" s="261" t="str">
        <f t="shared" si="79"/>
        <v/>
      </c>
      <c r="AU80" s="254" t="str">
        <f t="shared" si="124"/>
        <v/>
      </c>
      <c r="AV80" s="254" t="str">
        <f t="shared" si="124"/>
        <v/>
      </c>
      <c r="AW80" s="254" t="str">
        <f t="shared" si="122"/>
        <v/>
      </c>
      <c r="AX80" s="254" t="str">
        <f t="shared" si="122"/>
        <v/>
      </c>
      <c r="AY80" s="254" t="str">
        <f t="shared" si="122"/>
        <v/>
      </c>
      <c r="AZ80" s="254" t="str">
        <f t="shared" si="122"/>
        <v/>
      </c>
      <c r="BA80" s="254" t="str">
        <f t="shared" si="122"/>
        <v/>
      </c>
      <c r="BB80" s="254" t="str">
        <f t="shared" si="122"/>
        <v/>
      </c>
      <c r="BC80" s="254" t="str">
        <f t="shared" si="122"/>
        <v/>
      </c>
      <c r="BD80" s="254" t="str">
        <f t="shared" si="122"/>
        <v/>
      </c>
      <c r="BE80" s="262" t="str">
        <f t="shared" si="122"/>
        <v/>
      </c>
      <c r="BF80" s="263" t="str">
        <f t="shared" si="125"/>
        <v/>
      </c>
      <c r="BG80" s="254" t="str">
        <f t="shared" si="125"/>
        <v/>
      </c>
      <c r="BH80" s="254" t="str">
        <f t="shared" si="123"/>
        <v/>
      </c>
      <c r="BI80" s="254" t="str">
        <f t="shared" si="123"/>
        <v/>
      </c>
      <c r="BJ80" s="254" t="str">
        <f t="shared" si="123"/>
        <v/>
      </c>
      <c r="BK80" s="254" t="str">
        <f t="shared" si="123"/>
        <v/>
      </c>
      <c r="BL80" s="254" t="str">
        <f t="shared" si="123"/>
        <v/>
      </c>
      <c r="BM80" s="254" t="str">
        <f t="shared" si="123"/>
        <v/>
      </c>
      <c r="BN80" s="254" t="str">
        <f t="shared" si="123"/>
        <v/>
      </c>
      <c r="BO80" s="254" t="str">
        <f t="shared" si="123"/>
        <v/>
      </c>
      <c r="BP80" s="254" t="str">
        <f t="shared" si="123"/>
        <v/>
      </c>
      <c r="BQ80" s="264" t="str">
        <f t="shared" si="80"/>
        <v/>
      </c>
      <c r="BR80" s="261" t="str">
        <f t="shared" si="30"/>
        <v/>
      </c>
      <c r="BS80" s="254" t="str">
        <f t="shared" si="31"/>
        <v/>
      </c>
      <c r="BT80" s="254" t="str">
        <f t="shared" si="31"/>
        <v/>
      </c>
      <c r="BU80" s="265" t="str">
        <f t="shared" si="31"/>
        <v/>
      </c>
      <c r="BV80" s="263" t="str">
        <f t="shared" si="32"/>
        <v/>
      </c>
      <c r="BW80" s="254" t="str">
        <f t="shared" si="32"/>
        <v/>
      </c>
      <c r="BX80" s="254" t="str">
        <f t="shared" si="32"/>
        <v/>
      </c>
      <c r="BY80" s="264" t="str">
        <f t="shared" si="33"/>
        <v/>
      </c>
      <c r="BZ80" s="254" t="str">
        <f t="shared" si="34"/>
        <v/>
      </c>
      <c r="CA80" s="254">
        <f t="shared" si="121"/>
        <v>0</v>
      </c>
      <c r="CB80" s="254">
        <f t="shared" si="121"/>
        <v>0</v>
      </c>
      <c r="CC80" s="254">
        <f t="shared" si="121"/>
        <v>0</v>
      </c>
      <c r="CD80" s="254">
        <f t="shared" si="120"/>
        <v>0</v>
      </c>
      <c r="CE80" s="254">
        <f t="shared" si="120"/>
        <v>0</v>
      </c>
      <c r="CF80" s="254">
        <f t="shared" si="120"/>
        <v>0</v>
      </c>
      <c r="CG80" s="254">
        <f t="shared" si="120"/>
        <v>0</v>
      </c>
      <c r="CH80" s="254">
        <f t="shared" si="120"/>
        <v>0</v>
      </c>
      <c r="CI80" s="254">
        <f t="shared" si="120"/>
        <v>0</v>
      </c>
      <c r="CJ80" s="254">
        <f t="shared" si="120"/>
        <v>0</v>
      </c>
      <c r="CK80" s="254">
        <f t="shared" si="120"/>
        <v>0</v>
      </c>
      <c r="CL80" s="254">
        <f t="shared" si="120"/>
        <v>0</v>
      </c>
      <c r="CM80" s="254">
        <f t="shared" si="81"/>
        <v>0</v>
      </c>
      <c r="CN80" s="254">
        <f t="shared" si="82"/>
        <v>0</v>
      </c>
      <c r="CO80" s="254">
        <f t="shared" si="83"/>
        <v>0</v>
      </c>
      <c r="CP80" s="254">
        <f t="shared" si="84"/>
        <v>0</v>
      </c>
      <c r="CQ80" s="254">
        <f t="shared" si="85"/>
        <v>0</v>
      </c>
      <c r="CR80" s="254">
        <f t="shared" si="86"/>
        <v>0</v>
      </c>
      <c r="CS80" s="254">
        <f t="shared" si="87"/>
        <v>0</v>
      </c>
      <c r="CT80" s="254">
        <f t="shared" si="88"/>
        <v>0</v>
      </c>
      <c r="CU80" s="254">
        <f t="shared" si="89"/>
        <v>0</v>
      </c>
      <c r="CV80" s="254">
        <f t="shared" si="90"/>
        <v>0</v>
      </c>
      <c r="CW80" s="254">
        <f t="shared" si="91"/>
        <v>0</v>
      </c>
      <c r="CX80" s="254">
        <f t="shared" si="92"/>
        <v>0</v>
      </c>
      <c r="CY80" s="254">
        <f t="shared" si="93"/>
        <v>0</v>
      </c>
      <c r="CZ80" s="254">
        <f t="shared" si="94"/>
        <v>0</v>
      </c>
      <c r="DA80" s="254">
        <f t="shared" si="95"/>
        <v>0</v>
      </c>
      <c r="DB80" s="254">
        <f t="shared" si="96"/>
        <v>0</v>
      </c>
      <c r="DC80" s="254">
        <f t="shared" si="97"/>
        <v>0</v>
      </c>
      <c r="DD80" s="254">
        <f t="shared" si="98"/>
        <v>0</v>
      </c>
      <c r="DE80" s="254">
        <f t="shared" si="99"/>
        <v>0</v>
      </c>
      <c r="DF80" s="254">
        <f t="shared" si="100"/>
        <v>0</v>
      </c>
      <c r="DG80" s="254">
        <f t="shared" si="101"/>
        <v>0</v>
      </c>
      <c r="DH80" s="254">
        <f t="shared" si="102"/>
        <v>0</v>
      </c>
      <c r="DI80" s="254">
        <f t="shared" si="103"/>
        <v>0</v>
      </c>
      <c r="DJ80" s="254">
        <f t="shared" si="104"/>
        <v>0</v>
      </c>
      <c r="DK80" s="254">
        <f t="shared" si="105"/>
        <v>0</v>
      </c>
      <c r="DL80" s="254">
        <f t="shared" si="106"/>
        <v>0</v>
      </c>
      <c r="DM80" s="254">
        <f t="shared" si="107"/>
        <v>0</v>
      </c>
      <c r="DN80" s="254">
        <f t="shared" si="108"/>
        <v>0</v>
      </c>
      <c r="DO80" s="254">
        <f t="shared" si="109"/>
        <v>0</v>
      </c>
      <c r="DP80" s="254">
        <f t="shared" si="110"/>
        <v>0</v>
      </c>
      <c r="DQ80" s="254">
        <f t="shared" si="111"/>
        <v>0</v>
      </c>
      <c r="DR80" s="254">
        <f t="shared" si="112"/>
        <v>0</v>
      </c>
      <c r="DS80" s="254">
        <f t="shared" si="113"/>
        <v>0</v>
      </c>
      <c r="DT80" s="254">
        <f t="shared" si="114"/>
        <v>0</v>
      </c>
      <c r="DU80" s="254">
        <f t="shared" si="115"/>
        <v>0</v>
      </c>
      <c r="DV80" s="254">
        <f t="shared" si="116"/>
        <v>0</v>
      </c>
    </row>
    <row r="81" spans="1:126" ht="24" customHeight="1">
      <c r="A81" s="11" t="str">
        <f ca="1">IF(AG81&lt;&gt;"OK","",CONCATENATE(TEXT('Front Page'!$F$33,"000"),TEXT('Front Page'!$F$31,"000"),"-",LEFT('Front Page'!$R$53,5),"-",LEFT(D81,1),AJ81, "-",TEXT(B81,"000")))</f>
        <v/>
      </c>
      <c r="B81" s="12" t="str">
        <f>IFERROR(IF(E81="","",MAX(B$17:B80)+1),"")</f>
        <v/>
      </c>
      <c r="C81" s="13"/>
      <c r="D81" s="29" t="str">
        <f t="shared" si="72"/>
        <v>None</v>
      </c>
      <c r="E81" s="29" t="str">
        <f t="shared" si="17"/>
        <v/>
      </c>
      <c r="F81" s="29" t="str">
        <f t="shared" si="18"/>
        <v/>
      </c>
      <c r="G81" s="363"/>
      <c r="H81" s="364"/>
      <c r="I81" s="325" t="str">
        <f t="shared" si="73"/>
        <v>No</v>
      </c>
      <c r="J81" s="314">
        <v>0</v>
      </c>
      <c r="K81" s="312">
        <v>0</v>
      </c>
      <c r="L81" s="312">
        <v>0</v>
      </c>
      <c r="M81" s="312">
        <v>0</v>
      </c>
      <c r="N81" s="312">
        <v>0</v>
      </c>
      <c r="O81" s="312">
        <v>0</v>
      </c>
      <c r="P81" s="312">
        <v>0</v>
      </c>
      <c r="Q81" s="312">
        <v>0</v>
      </c>
      <c r="R81" s="312">
        <v>0</v>
      </c>
      <c r="S81" s="312">
        <v>0</v>
      </c>
      <c r="T81" s="312">
        <v>0</v>
      </c>
      <c r="U81" s="312">
        <v>0</v>
      </c>
      <c r="V81" s="313">
        <v>1</v>
      </c>
      <c r="W81" s="313">
        <v>1</v>
      </c>
      <c r="X81" s="312">
        <v>0</v>
      </c>
      <c r="Y81" s="312">
        <v>0</v>
      </c>
      <c r="Z81" s="312">
        <v>0</v>
      </c>
      <c r="AA81" s="14">
        <v>0</v>
      </c>
      <c r="AB81" s="317"/>
      <c r="AC81" s="15" t="str">
        <f t="shared" ref="AC81:AC144" si="126">IF(SUM(X81:AA81)=0,"",SUM(J81:U81)*V81*SUM(X81:AA81)/1000)</f>
        <v/>
      </c>
      <c r="AD81" s="15" t="str">
        <f t="shared" si="75"/>
        <v/>
      </c>
      <c r="AE81" s="16" t="str">
        <f t="shared" si="76"/>
        <v>0 - 0</v>
      </c>
      <c r="AF81" s="20" t="str">
        <f t="shared" si="77"/>
        <v>Not an offer</v>
      </c>
      <c r="AG81" s="276" t="str">
        <f t="shared" si="23"/>
        <v>Not an Offer</v>
      </c>
      <c r="AH81" s="150"/>
      <c r="AI81" s="254">
        <v>65</v>
      </c>
      <c r="AJ81" s="149" t="str">
        <f t="shared" si="24"/>
        <v>00-IRA</v>
      </c>
      <c r="AK81" s="254" t="b">
        <f t="shared" si="11"/>
        <v>0</v>
      </c>
      <c r="AL81" s="254">
        <f t="shared" ref="AL81:AL144" si="127">IF(B81&lt;&gt;"",IF(AG81&lt;&gt;"OK",1,0),IF(AG81="Not an Offer",0,1))</f>
        <v>0</v>
      </c>
      <c r="AM81" s="254">
        <f t="shared" si="25"/>
        <v>0</v>
      </c>
      <c r="AN81" s="288">
        <f t="shared" si="78"/>
        <v>0</v>
      </c>
      <c r="AO81" s="288">
        <f>IF(AND($BU81=$BV81,BU81=AO$13),$J81&amp;$K81&amp;$L81&amp;$M81&amp;$N81&amp;$O81&amp;$P81&amp;$Q81&amp;$R81&amp;$S81&amp;$T81&amp;$U81,IFERROR(MATCH($AN81,AO$17:AO80,0),-1000))</f>
        <v>1</v>
      </c>
      <c r="AP81" s="288">
        <f>IF(AND($BU81=$BV81,BV81=AP$13),$J81&amp;$K81&amp;$L81&amp;$M81&amp;$N81&amp;$O81&amp;$P81&amp;$Q81&amp;$R81&amp;$S81&amp;$T81&amp;$U81,IFERROR(MATCH($AN81,AP$17:AP80,0),-1000))</f>
        <v>1</v>
      </c>
      <c r="AQ81" s="288">
        <f>IF(AND($BU81=$BV81,BW81=AQ$13),$J81&amp;$K81&amp;$L81&amp;$M81&amp;$N81&amp;$O81&amp;$P81&amp;$Q81&amp;$R81&amp;$S81&amp;$T81&amp;$U81,IFERROR(MATCH($AN81,AQ$17:AQ80,0),-1000))</f>
        <v>1</v>
      </c>
      <c r="AR81" s="288">
        <f>IF(AND($BU81=$BV81,BX81=AR$13),$J81&amp;$K81&amp;$L81&amp;$M81&amp;$N81&amp;$O81&amp;$P81&amp;$Q81&amp;$R81&amp;$S81&amp;$T81&amp;$U81,IFERROR(MATCH($AN81,AR$17:AR80,0),-1000))</f>
        <v>1</v>
      </c>
      <c r="AS81" s="254">
        <f t="shared" si="71"/>
        <v>0</v>
      </c>
      <c r="AT81" s="261" t="str">
        <f t="shared" si="79"/>
        <v/>
      </c>
      <c r="AU81" s="254" t="str">
        <f t="shared" si="124"/>
        <v/>
      </c>
      <c r="AV81" s="254" t="str">
        <f t="shared" si="124"/>
        <v/>
      </c>
      <c r="AW81" s="254" t="str">
        <f t="shared" si="122"/>
        <v/>
      </c>
      <c r="AX81" s="254" t="str">
        <f t="shared" si="122"/>
        <v/>
      </c>
      <c r="AY81" s="254" t="str">
        <f t="shared" si="122"/>
        <v/>
      </c>
      <c r="AZ81" s="254" t="str">
        <f t="shared" si="122"/>
        <v/>
      </c>
      <c r="BA81" s="254" t="str">
        <f t="shared" si="122"/>
        <v/>
      </c>
      <c r="BB81" s="254" t="str">
        <f t="shared" si="122"/>
        <v/>
      </c>
      <c r="BC81" s="254" t="str">
        <f t="shared" si="122"/>
        <v/>
      </c>
      <c r="BD81" s="254" t="str">
        <f t="shared" si="122"/>
        <v/>
      </c>
      <c r="BE81" s="262" t="str">
        <f t="shared" si="122"/>
        <v/>
      </c>
      <c r="BF81" s="263" t="str">
        <f t="shared" si="125"/>
        <v/>
      </c>
      <c r="BG81" s="254" t="str">
        <f t="shared" si="125"/>
        <v/>
      </c>
      <c r="BH81" s="254" t="str">
        <f t="shared" si="123"/>
        <v/>
      </c>
      <c r="BI81" s="254" t="str">
        <f t="shared" si="123"/>
        <v/>
      </c>
      <c r="BJ81" s="254" t="str">
        <f t="shared" si="123"/>
        <v/>
      </c>
      <c r="BK81" s="254" t="str">
        <f t="shared" si="123"/>
        <v/>
      </c>
      <c r="BL81" s="254" t="str">
        <f t="shared" si="123"/>
        <v/>
      </c>
      <c r="BM81" s="254" t="str">
        <f t="shared" si="123"/>
        <v/>
      </c>
      <c r="BN81" s="254" t="str">
        <f t="shared" si="123"/>
        <v/>
      </c>
      <c r="BO81" s="254" t="str">
        <f t="shared" si="123"/>
        <v/>
      </c>
      <c r="BP81" s="254" t="str">
        <f t="shared" si="123"/>
        <v/>
      </c>
      <c r="BQ81" s="264" t="str">
        <f t="shared" si="80"/>
        <v/>
      </c>
      <c r="BR81" s="261" t="str">
        <f t="shared" si="30"/>
        <v/>
      </c>
      <c r="BS81" s="254" t="str">
        <f t="shared" si="31"/>
        <v/>
      </c>
      <c r="BT81" s="254" t="str">
        <f t="shared" si="31"/>
        <v/>
      </c>
      <c r="BU81" s="265" t="str">
        <f t="shared" si="31"/>
        <v/>
      </c>
      <c r="BV81" s="263" t="str">
        <f t="shared" si="32"/>
        <v/>
      </c>
      <c r="BW81" s="254" t="str">
        <f t="shared" si="32"/>
        <v/>
      </c>
      <c r="BX81" s="254" t="str">
        <f t="shared" si="32"/>
        <v/>
      </c>
      <c r="BY81" s="264" t="str">
        <f t="shared" si="33"/>
        <v/>
      </c>
      <c r="BZ81" s="254" t="str">
        <f t="shared" si="34"/>
        <v/>
      </c>
      <c r="CA81" s="254">
        <f t="shared" si="121"/>
        <v>0</v>
      </c>
      <c r="CB81" s="254">
        <f t="shared" si="121"/>
        <v>0</v>
      </c>
      <c r="CC81" s="254">
        <f t="shared" si="121"/>
        <v>0</v>
      </c>
      <c r="CD81" s="254">
        <f t="shared" si="120"/>
        <v>0</v>
      </c>
      <c r="CE81" s="254">
        <f t="shared" si="120"/>
        <v>0</v>
      </c>
      <c r="CF81" s="254">
        <f t="shared" si="120"/>
        <v>0</v>
      </c>
      <c r="CG81" s="254">
        <f t="shared" si="120"/>
        <v>0</v>
      </c>
      <c r="CH81" s="254">
        <f t="shared" si="120"/>
        <v>0</v>
      </c>
      <c r="CI81" s="254">
        <f t="shared" si="120"/>
        <v>0</v>
      </c>
      <c r="CJ81" s="254">
        <f t="shared" si="120"/>
        <v>0</v>
      </c>
      <c r="CK81" s="254">
        <f t="shared" si="120"/>
        <v>0</v>
      </c>
      <c r="CL81" s="254">
        <f t="shared" si="120"/>
        <v>0</v>
      </c>
      <c r="CM81" s="254">
        <f t="shared" si="81"/>
        <v>0</v>
      </c>
      <c r="CN81" s="254">
        <f t="shared" si="82"/>
        <v>0</v>
      </c>
      <c r="CO81" s="254">
        <f t="shared" si="83"/>
        <v>0</v>
      </c>
      <c r="CP81" s="254">
        <f t="shared" si="84"/>
        <v>0</v>
      </c>
      <c r="CQ81" s="254">
        <f t="shared" si="85"/>
        <v>0</v>
      </c>
      <c r="CR81" s="254">
        <f t="shared" si="86"/>
        <v>0</v>
      </c>
      <c r="CS81" s="254">
        <f t="shared" si="87"/>
        <v>0</v>
      </c>
      <c r="CT81" s="254">
        <f t="shared" si="88"/>
        <v>0</v>
      </c>
      <c r="CU81" s="254">
        <f t="shared" si="89"/>
        <v>0</v>
      </c>
      <c r="CV81" s="254">
        <f t="shared" si="90"/>
        <v>0</v>
      </c>
      <c r="CW81" s="254">
        <f t="shared" si="91"/>
        <v>0</v>
      </c>
      <c r="CX81" s="254">
        <f t="shared" si="92"/>
        <v>0</v>
      </c>
      <c r="CY81" s="254">
        <f t="shared" si="93"/>
        <v>0</v>
      </c>
      <c r="CZ81" s="254">
        <f t="shared" si="94"/>
        <v>0</v>
      </c>
      <c r="DA81" s="254">
        <f t="shared" si="95"/>
        <v>0</v>
      </c>
      <c r="DB81" s="254">
        <f t="shared" si="96"/>
        <v>0</v>
      </c>
      <c r="DC81" s="254">
        <f t="shared" si="97"/>
        <v>0</v>
      </c>
      <c r="DD81" s="254">
        <f t="shared" si="98"/>
        <v>0</v>
      </c>
      <c r="DE81" s="254">
        <f t="shared" si="99"/>
        <v>0</v>
      </c>
      <c r="DF81" s="254">
        <f t="shared" si="100"/>
        <v>0</v>
      </c>
      <c r="DG81" s="254">
        <f t="shared" si="101"/>
        <v>0</v>
      </c>
      <c r="DH81" s="254">
        <f t="shared" si="102"/>
        <v>0</v>
      </c>
      <c r="DI81" s="254">
        <f t="shared" si="103"/>
        <v>0</v>
      </c>
      <c r="DJ81" s="254">
        <f t="shared" si="104"/>
        <v>0</v>
      </c>
      <c r="DK81" s="254">
        <f t="shared" si="105"/>
        <v>0</v>
      </c>
      <c r="DL81" s="254">
        <f t="shared" si="106"/>
        <v>0</v>
      </c>
      <c r="DM81" s="254">
        <f t="shared" si="107"/>
        <v>0</v>
      </c>
      <c r="DN81" s="254">
        <f t="shared" si="108"/>
        <v>0</v>
      </c>
      <c r="DO81" s="254">
        <f t="shared" si="109"/>
        <v>0</v>
      </c>
      <c r="DP81" s="254">
        <f t="shared" si="110"/>
        <v>0</v>
      </c>
      <c r="DQ81" s="254">
        <f t="shared" si="111"/>
        <v>0</v>
      </c>
      <c r="DR81" s="254">
        <f t="shared" si="112"/>
        <v>0</v>
      </c>
      <c r="DS81" s="254">
        <f t="shared" si="113"/>
        <v>0</v>
      </c>
      <c r="DT81" s="254">
        <f t="shared" si="114"/>
        <v>0</v>
      </c>
      <c r="DU81" s="254">
        <f t="shared" si="115"/>
        <v>0</v>
      </c>
      <c r="DV81" s="254">
        <f t="shared" si="116"/>
        <v>0</v>
      </c>
    </row>
    <row r="82" spans="1:126" ht="24" customHeight="1">
      <c r="A82" s="11" t="str">
        <f ca="1">IF(AG82&lt;&gt;"OK","",CONCATENATE(TEXT('Front Page'!$F$33,"000"),TEXT('Front Page'!$F$31,"000"),"-",LEFT('Front Page'!$R$53,5),"-",LEFT(D82,1),AJ82, "-",TEXT(B82,"000")))</f>
        <v/>
      </c>
      <c r="B82" s="12" t="str">
        <f>IFERROR(IF(E82="","",MAX(B$17:B81)+1),"")</f>
        <v/>
      </c>
      <c r="C82" s="13"/>
      <c r="D82" s="29" t="str">
        <f t="shared" si="72"/>
        <v>None</v>
      </c>
      <c r="E82" s="29" t="str">
        <f t="shared" si="17"/>
        <v/>
      </c>
      <c r="F82" s="29" t="str">
        <f t="shared" si="18"/>
        <v/>
      </c>
      <c r="G82" s="363"/>
      <c r="H82" s="364"/>
      <c r="I82" s="325" t="str">
        <f t="shared" si="73"/>
        <v>No</v>
      </c>
      <c r="J82" s="314">
        <v>0</v>
      </c>
      <c r="K82" s="312">
        <v>0</v>
      </c>
      <c r="L82" s="312">
        <v>0</v>
      </c>
      <c r="M82" s="312">
        <v>0</v>
      </c>
      <c r="N82" s="312">
        <v>0</v>
      </c>
      <c r="O82" s="312">
        <v>0</v>
      </c>
      <c r="P82" s="312">
        <v>0</v>
      </c>
      <c r="Q82" s="312">
        <v>0</v>
      </c>
      <c r="R82" s="312">
        <v>0</v>
      </c>
      <c r="S82" s="312">
        <v>0</v>
      </c>
      <c r="T82" s="312">
        <v>0</v>
      </c>
      <c r="U82" s="312">
        <v>0</v>
      </c>
      <c r="V82" s="313">
        <v>1</v>
      </c>
      <c r="W82" s="313">
        <v>1</v>
      </c>
      <c r="X82" s="312">
        <v>0</v>
      </c>
      <c r="Y82" s="312">
        <v>0</v>
      </c>
      <c r="Z82" s="312">
        <v>0</v>
      </c>
      <c r="AA82" s="14">
        <v>0</v>
      </c>
      <c r="AB82" s="317"/>
      <c r="AC82" s="15" t="str">
        <f t="shared" si="126"/>
        <v/>
      </c>
      <c r="AD82" s="15" t="str">
        <f t="shared" si="75"/>
        <v/>
      </c>
      <c r="AE82" s="16" t="str">
        <f t="shared" si="76"/>
        <v>0 - 0</v>
      </c>
      <c r="AF82" s="20" t="str">
        <f t="shared" si="77"/>
        <v>Not an offer</v>
      </c>
      <c r="AG82" s="276" t="str">
        <f t="shared" ref="AG82:AG145" si="128">IF(SUM(X82:AA82)&lt;&gt;0,IF(OR(MOD(ROUND(SUM(J82:AA82),10),ROUND(SUM(J82:AA82),2))&gt;0,COUNT(J82:W82)&lt;14),"Check that entries are numbers rounded to two decimal points",IF(B82="","Enter Capacity",IF(AK82,"Capacity Price has to span the entire term, no gap years",IF(AS82=0,IF(W82&lt;V82,"Check Blocks","OK"),AS82)))),"Not an Offer")</f>
        <v>Not an Offer</v>
      </c>
      <c r="AH82" s="150"/>
      <c r="AI82" s="254">
        <v>66</v>
      </c>
      <c r="AJ82" s="149" t="str">
        <f t="shared" ref="AJ82:AJ145" si="129">IF(AND(X82&lt;&gt;0,Y82&lt;&gt;0),90,IF(X82&lt;&gt;0,19,IF(Y82&lt;&gt;0,20,"00")))&amp;"-IRA"</f>
        <v>00-IRA</v>
      </c>
      <c r="AK82" s="254" t="b">
        <f t="shared" si="11"/>
        <v>0</v>
      </c>
      <c r="AL82" s="254">
        <f t="shared" si="127"/>
        <v>0</v>
      </c>
      <c r="AM82" s="254">
        <f t="shared" ref="AM82:AM145" si="130">IF(AG82="OK",IF(ROW(B82)-16=B82,0,1),0)</f>
        <v>0</v>
      </c>
      <c r="AN82" s="288">
        <f t="shared" si="78"/>
        <v>0</v>
      </c>
      <c r="AO82" s="288">
        <f>IF(AND($BU82=$BV82,BU82=AO$13),$J82&amp;$K82&amp;$L82&amp;$M82&amp;$N82&amp;$O82&amp;$P82&amp;$Q82&amp;$R82&amp;$S82&amp;$T82&amp;$U82,IFERROR(MATCH($AN82,AO$17:AO81,0),-1000))</f>
        <v>1</v>
      </c>
      <c r="AP82" s="288">
        <f>IF(AND($BU82=$BV82,BV82=AP$13),$J82&amp;$K82&amp;$L82&amp;$M82&amp;$N82&amp;$O82&amp;$P82&amp;$Q82&amp;$R82&amp;$S82&amp;$T82&amp;$U82,IFERROR(MATCH($AN82,AP$17:AP81,0),-1000))</f>
        <v>1</v>
      </c>
      <c r="AQ82" s="288">
        <f>IF(AND($BU82=$BV82,BW82=AQ$13),$J82&amp;$K82&amp;$L82&amp;$M82&amp;$N82&amp;$O82&amp;$P82&amp;$Q82&amp;$R82&amp;$S82&amp;$T82&amp;$U82,IFERROR(MATCH($AN82,AQ$17:AQ81,0),-1000))</f>
        <v>1</v>
      </c>
      <c r="AR82" s="288">
        <f>IF(AND($BU82=$BV82,BX82=AR$13),$J82&amp;$K82&amp;$L82&amp;$M82&amp;$N82&amp;$O82&amp;$P82&amp;$Q82&amp;$R82&amp;$S82&amp;$T82&amp;$U82,IFERROR(MATCH($AN82,AR$17:AR81,0),-1000))</f>
        <v>1</v>
      </c>
      <c r="AS82" s="254">
        <f t="shared" si="71"/>
        <v>0</v>
      </c>
      <c r="AT82" s="261" t="str">
        <f t="shared" si="79"/>
        <v/>
      </c>
      <c r="AU82" s="254" t="str">
        <f t="shared" si="124"/>
        <v/>
      </c>
      <c r="AV82" s="254" t="str">
        <f t="shared" si="124"/>
        <v/>
      </c>
      <c r="AW82" s="254" t="str">
        <f t="shared" si="122"/>
        <v/>
      </c>
      <c r="AX82" s="254" t="str">
        <f t="shared" si="122"/>
        <v/>
      </c>
      <c r="AY82" s="254" t="str">
        <f t="shared" si="122"/>
        <v/>
      </c>
      <c r="AZ82" s="254" t="str">
        <f t="shared" si="122"/>
        <v/>
      </c>
      <c r="BA82" s="254" t="str">
        <f t="shared" si="122"/>
        <v/>
      </c>
      <c r="BB82" s="254" t="str">
        <f t="shared" si="122"/>
        <v/>
      </c>
      <c r="BC82" s="254" t="str">
        <f t="shared" si="122"/>
        <v/>
      </c>
      <c r="BD82" s="254" t="str">
        <f t="shared" si="122"/>
        <v/>
      </c>
      <c r="BE82" s="262" t="str">
        <f t="shared" si="122"/>
        <v/>
      </c>
      <c r="BF82" s="263" t="str">
        <f t="shared" si="125"/>
        <v/>
      </c>
      <c r="BG82" s="254" t="str">
        <f t="shared" si="125"/>
        <v/>
      </c>
      <c r="BH82" s="254" t="str">
        <f t="shared" si="123"/>
        <v/>
      </c>
      <c r="BI82" s="254" t="str">
        <f t="shared" si="123"/>
        <v/>
      </c>
      <c r="BJ82" s="254" t="str">
        <f t="shared" si="123"/>
        <v/>
      </c>
      <c r="BK82" s="254" t="str">
        <f t="shared" si="123"/>
        <v/>
      </c>
      <c r="BL82" s="254" t="str">
        <f t="shared" si="123"/>
        <v/>
      </c>
      <c r="BM82" s="254" t="str">
        <f t="shared" si="123"/>
        <v/>
      </c>
      <c r="BN82" s="254" t="str">
        <f t="shared" si="123"/>
        <v/>
      </c>
      <c r="BO82" s="254" t="str">
        <f t="shared" si="123"/>
        <v/>
      </c>
      <c r="BP82" s="254" t="str">
        <f t="shared" si="123"/>
        <v/>
      </c>
      <c r="BQ82" s="264" t="str">
        <f t="shared" si="80"/>
        <v/>
      </c>
      <c r="BR82" s="261" t="str">
        <f t="shared" si="30"/>
        <v/>
      </c>
      <c r="BS82" s="254" t="str">
        <f t="shared" si="31"/>
        <v/>
      </c>
      <c r="BT82" s="254" t="str">
        <f t="shared" si="31"/>
        <v/>
      </c>
      <c r="BU82" s="265" t="str">
        <f t="shared" si="31"/>
        <v/>
      </c>
      <c r="BV82" s="263" t="str">
        <f t="shared" si="32"/>
        <v/>
      </c>
      <c r="BW82" s="254" t="str">
        <f t="shared" si="32"/>
        <v/>
      </c>
      <c r="BX82" s="254" t="str">
        <f t="shared" si="32"/>
        <v/>
      </c>
      <c r="BY82" s="264" t="str">
        <f t="shared" si="33"/>
        <v/>
      </c>
      <c r="BZ82" s="254" t="str">
        <f t="shared" si="34"/>
        <v/>
      </c>
      <c r="CA82" s="254">
        <f t="shared" si="121"/>
        <v>0</v>
      </c>
      <c r="CB82" s="254">
        <f t="shared" si="121"/>
        <v>0</v>
      </c>
      <c r="CC82" s="254">
        <f t="shared" si="121"/>
        <v>0</v>
      </c>
      <c r="CD82" s="254">
        <f t="shared" si="120"/>
        <v>0</v>
      </c>
      <c r="CE82" s="254">
        <f t="shared" si="120"/>
        <v>0</v>
      </c>
      <c r="CF82" s="254">
        <f t="shared" si="120"/>
        <v>0</v>
      </c>
      <c r="CG82" s="254">
        <f t="shared" ref="CG82:CL124" si="131">IF($X82&gt;0,P82*$W82,0)</f>
        <v>0</v>
      </c>
      <c r="CH82" s="254">
        <f t="shared" si="131"/>
        <v>0</v>
      </c>
      <c r="CI82" s="254">
        <f t="shared" si="131"/>
        <v>0</v>
      </c>
      <c r="CJ82" s="254">
        <f t="shared" si="131"/>
        <v>0</v>
      </c>
      <c r="CK82" s="254">
        <f t="shared" si="131"/>
        <v>0</v>
      </c>
      <c r="CL82" s="254">
        <f t="shared" si="131"/>
        <v>0</v>
      </c>
      <c r="CM82" s="254">
        <f t="shared" si="81"/>
        <v>0</v>
      </c>
      <c r="CN82" s="254">
        <f t="shared" si="82"/>
        <v>0</v>
      </c>
      <c r="CO82" s="254">
        <f t="shared" si="83"/>
        <v>0</v>
      </c>
      <c r="CP82" s="254">
        <f t="shared" si="84"/>
        <v>0</v>
      </c>
      <c r="CQ82" s="254">
        <f t="shared" si="85"/>
        <v>0</v>
      </c>
      <c r="CR82" s="254">
        <f t="shared" si="86"/>
        <v>0</v>
      </c>
      <c r="CS82" s="254">
        <f t="shared" si="87"/>
        <v>0</v>
      </c>
      <c r="CT82" s="254">
        <f t="shared" si="88"/>
        <v>0</v>
      </c>
      <c r="CU82" s="254">
        <f t="shared" si="89"/>
        <v>0</v>
      </c>
      <c r="CV82" s="254">
        <f t="shared" si="90"/>
        <v>0</v>
      </c>
      <c r="CW82" s="254">
        <f t="shared" si="91"/>
        <v>0</v>
      </c>
      <c r="CX82" s="254">
        <f t="shared" si="92"/>
        <v>0</v>
      </c>
      <c r="CY82" s="254">
        <f t="shared" si="93"/>
        <v>0</v>
      </c>
      <c r="CZ82" s="254">
        <f t="shared" si="94"/>
        <v>0</v>
      </c>
      <c r="DA82" s="254">
        <f t="shared" si="95"/>
        <v>0</v>
      </c>
      <c r="DB82" s="254">
        <f t="shared" si="96"/>
        <v>0</v>
      </c>
      <c r="DC82" s="254">
        <f t="shared" si="97"/>
        <v>0</v>
      </c>
      <c r="DD82" s="254">
        <f t="shared" si="98"/>
        <v>0</v>
      </c>
      <c r="DE82" s="254">
        <f t="shared" si="99"/>
        <v>0</v>
      </c>
      <c r="DF82" s="254">
        <f t="shared" si="100"/>
        <v>0</v>
      </c>
      <c r="DG82" s="254">
        <f t="shared" si="101"/>
        <v>0</v>
      </c>
      <c r="DH82" s="254">
        <f t="shared" si="102"/>
        <v>0</v>
      </c>
      <c r="DI82" s="254">
        <f t="shared" si="103"/>
        <v>0</v>
      </c>
      <c r="DJ82" s="254">
        <f t="shared" si="104"/>
        <v>0</v>
      </c>
      <c r="DK82" s="254">
        <f t="shared" si="105"/>
        <v>0</v>
      </c>
      <c r="DL82" s="254">
        <f t="shared" si="106"/>
        <v>0</v>
      </c>
      <c r="DM82" s="254">
        <f t="shared" si="107"/>
        <v>0</v>
      </c>
      <c r="DN82" s="254">
        <f t="shared" si="108"/>
        <v>0</v>
      </c>
      <c r="DO82" s="254">
        <f t="shared" si="109"/>
        <v>0</v>
      </c>
      <c r="DP82" s="254">
        <f t="shared" si="110"/>
        <v>0</v>
      </c>
      <c r="DQ82" s="254">
        <f t="shared" si="111"/>
        <v>0</v>
      </c>
      <c r="DR82" s="254">
        <f t="shared" si="112"/>
        <v>0</v>
      </c>
      <c r="DS82" s="254">
        <f t="shared" si="113"/>
        <v>0</v>
      </c>
      <c r="DT82" s="254">
        <f t="shared" si="114"/>
        <v>0</v>
      </c>
      <c r="DU82" s="254">
        <f t="shared" si="115"/>
        <v>0</v>
      </c>
      <c r="DV82" s="254">
        <f t="shared" si="116"/>
        <v>0</v>
      </c>
    </row>
    <row r="83" spans="1:126" ht="24" customHeight="1">
      <c r="A83" s="11" t="str">
        <f ca="1">IF(AG83&lt;&gt;"OK","",CONCATENATE(TEXT('Front Page'!$F$33,"000"),TEXT('Front Page'!$F$31,"000"),"-",LEFT('Front Page'!$R$53,5),"-",LEFT(D83,1),AJ83, "-",TEXT(B83,"000")))</f>
        <v/>
      </c>
      <c r="B83" s="12" t="str">
        <f>IFERROR(IF(E83="","",MAX(B$17:B82)+1),"")</f>
        <v/>
      </c>
      <c r="C83" s="13"/>
      <c r="D83" s="29" t="str">
        <f t="shared" si="72"/>
        <v>None</v>
      </c>
      <c r="E83" s="29" t="str">
        <f t="shared" si="17"/>
        <v/>
      </c>
      <c r="F83" s="29" t="str">
        <f t="shared" si="18"/>
        <v/>
      </c>
      <c r="G83" s="363"/>
      <c r="H83" s="364"/>
      <c r="I83" s="325" t="str">
        <f t="shared" si="73"/>
        <v>No</v>
      </c>
      <c r="J83" s="314">
        <v>0</v>
      </c>
      <c r="K83" s="312">
        <v>0</v>
      </c>
      <c r="L83" s="312">
        <v>0</v>
      </c>
      <c r="M83" s="312">
        <v>0</v>
      </c>
      <c r="N83" s="312">
        <v>0</v>
      </c>
      <c r="O83" s="312">
        <v>0</v>
      </c>
      <c r="P83" s="312">
        <v>0</v>
      </c>
      <c r="Q83" s="312">
        <v>0</v>
      </c>
      <c r="R83" s="312">
        <v>0</v>
      </c>
      <c r="S83" s="312">
        <v>0</v>
      </c>
      <c r="T83" s="312">
        <v>0</v>
      </c>
      <c r="U83" s="312">
        <v>0</v>
      </c>
      <c r="V83" s="313">
        <v>1</v>
      </c>
      <c r="W83" s="313">
        <v>1</v>
      </c>
      <c r="X83" s="312">
        <v>0</v>
      </c>
      <c r="Y83" s="312">
        <v>0</v>
      </c>
      <c r="Z83" s="312">
        <v>0</v>
      </c>
      <c r="AA83" s="14">
        <v>0</v>
      </c>
      <c r="AB83" s="317"/>
      <c r="AC83" s="15" t="str">
        <f t="shared" si="126"/>
        <v/>
      </c>
      <c r="AD83" s="15" t="str">
        <f t="shared" si="75"/>
        <v/>
      </c>
      <c r="AE83" s="16" t="str">
        <f t="shared" si="76"/>
        <v>0 - 0</v>
      </c>
      <c r="AF83" s="20" t="str">
        <f t="shared" si="77"/>
        <v>Not an offer</v>
      </c>
      <c r="AG83" s="276" t="str">
        <f t="shared" si="128"/>
        <v>Not an Offer</v>
      </c>
      <c r="AH83" s="150"/>
      <c r="AI83" s="254">
        <v>67</v>
      </c>
      <c r="AJ83" s="149" t="str">
        <f t="shared" si="129"/>
        <v>00-IRA</v>
      </c>
      <c r="AK83" s="254" t="b">
        <f t="shared" si="11"/>
        <v>0</v>
      </c>
      <c r="AL83" s="254">
        <f t="shared" si="127"/>
        <v>0</v>
      </c>
      <c r="AM83" s="254">
        <f t="shared" si="130"/>
        <v>0</v>
      </c>
      <c r="AN83" s="288">
        <f t="shared" si="78"/>
        <v>0</v>
      </c>
      <c r="AO83" s="288">
        <f>IF(AND($BU83=$BV83,BU83=AO$13),$J83&amp;$K83&amp;$L83&amp;$M83&amp;$N83&amp;$O83&amp;$P83&amp;$Q83&amp;$R83&amp;$S83&amp;$T83&amp;$U83,IFERROR(MATCH($AN83,AO$17:AO82,0),-1000))</f>
        <v>1</v>
      </c>
      <c r="AP83" s="288">
        <f>IF(AND($BU83=$BV83,BV83=AP$13),$J83&amp;$K83&amp;$L83&amp;$M83&amp;$N83&amp;$O83&amp;$P83&amp;$Q83&amp;$R83&amp;$S83&amp;$T83&amp;$U83,IFERROR(MATCH($AN83,AP$17:AP82,0),-1000))</f>
        <v>1</v>
      </c>
      <c r="AQ83" s="288">
        <f>IF(AND($BU83=$BV83,BW83=AQ$13),$J83&amp;$K83&amp;$L83&amp;$M83&amp;$N83&amp;$O83&amp;$P83&amp;$Q83&amp;$R83&amp;$S83&amp;$T83&amp;$U83,IFERROR(MATCH($AN83,AQ$17:AQ82,0),-1000))</f>
        <v>1</v>
      </c>
      <c r="AR83" s="288">
        <f>IF(AND($BU83=$BV83,BX83=AR$13),$J83&amp;$K83&amp;$L83&amp;$M83&amp;$N83&amp;$O83&amp;$P83&amp;$Q83&amp;$R83&amp;$S83&amp;$T83&amp;$U83,IFERROR(MATCH($AN83,AR$17:AR82,0),-1000))</f>
        <v>1</v>
      </c>
      <c r="AS83" s="254">
        <f t="shared" si="71"/>
        <v>0</v>
      </c>
      <c r="AT83" s="261" t="str">
        <f t="shared" si="79"/>
        <v/>
      </c>
      <c r="AU83" s="254" t="str">
        <f t="shared" si="124"/>
        <v/>
      </c>
      <c r="AV83" s="254" t="str">
        <f t="shared" si="124"/>
        <v/>
      </c>
      <c r="AW83" s="254" t="str">
        <f t="shared" si="122"/>
        <v/>
      </c>
      <c r="AX83" s="254" t="str">
        <f t="shared" si="122"/>
        <v/>
      </c>
      <c r="AY83" s="254" t="str">
        <f t="shared" si="122"/>
        <v/>
      </c>
      <c r="AZ83" s="254" t="str">
        <f t="shared" si="122"/>
        <v/>
      </c>
      <c r="BA83" s="254" t="str">
        <f t="shared" si="122"/>
        <v/>
      </c>
      <c r="BB83" s="254" t="str">
        <f t="shared" si="122"/>
        <v/>
      </c>
      <c r="BC83" s="254" t="str">
        <f t="shared" si="122"/>
        <v/>
      </c>
      <c r="BD83" s="254" t="str">
        <f t="shared" si="122"/>
        <v/>
      </c>
      <c r="BE83" s="262" t="str">
        <f t="shared" si="122"/>
        <v/>
      </c>
      <c r="BF83" s="263" t="str">
        <f t="shared" si="125"/>
        <v/>
      </c>
      <c r="BG83" s="254" t="str">
        <f t="shared" si="125"/>
        <v/>
      </c>
      <c r="BH83" s="254" t="str">
        <f t="shared" si="123"/>
        <v/>
      </c>
      <c r="BI83" s="254" t="str">
        <f t="shared" si="123"/>
        <v/>
      </c>
      <c r="BJ83" s="254" t="str">
        <f t="shared" si="123"/>
        <v/>
      </c>
      <c r="BK83" s="254" t="str">
        <f t="shared" si="123"/>
        <v/>
      </c>
      <c r="BL83" s="254" t="str">
        <f t="shared" si="123"/>
        <v/>
      </c>
      <c r="BM83" s="254" t="str">
        <f t="shared" si="123"/>
        <v/>
      </c>
      <c r="BN83" s="254" t="str">
        <f t="shared" si="123"/>
        <v/>
      </c>
      <c r="BO83" s="254" t="str">
        <f t="shared" si="123"/>
        <v/>
      </c>
      <c r="BP83" s="254" t="str">
        <f t="shared" si="123"/>
        <v/>
      </c>
      <c r="BQ83" s="264" t="str">
        <f t="shared" si="80"/>
        <v/>
      </c>
      <c r="BR83" s="261" t="str">
        <f t="shared" si="30"/>
        <v/>
      </c>
      <c r="BS83" s="254" t="str">
        <f t="shared" si="31"/>
        <v/>
      </c>
      <c r="BT83" s="254" t="str">
        <f t="shared" si="31"/>
        <v/>
      </c>
      <c r="BU83" s="265" t="str">
        <f t="shared" si="31"/>
        <v/>
      </c>
      <c r="BV83" s="263" t="str">
        <f t="shared" si="32"/>
        <v/>
      </c>
      <c r="BW83" s="254" t="str">
        <f t="shared" si="32"/>
        <v/>
      </c>
      <c r="BX83" s="254" t="str">
        <f t="shared" si="32"/>
        <v/>
      </c>
      <c r="BY83" s="264" t="str">
        <f t="shared" si="33"/>
        <v/>
      </c>
      <c r="BZ83" s="254" t="str">
        <f t="shared" si="34"/>
        <v/>
      </c>
      <c r="CA83" s="254">
        <f t="shared" si="121"/>
        <v>0</v>
      </c>
      <c r="CB83" s="254">
        <f t="shared" si="121"/>
        <v>0</v>
      </c>
      <c r="CC83" s="254">
        <f t="shared" si="121"/>
        <v>0</v>
      </c>
      <c r="CD83" s="254">
        <f t="shared" si="121"/>
        <v>0</v>
      </c>
      <c r="CE83" s="254">
        <f t="shared" si="121"/>
        <v>0</v>
      </c>
      <c r="CF83" s="254">
        <f t="shared" si="121"/>
        <v>0</v>
      </c>
      <c r="CG83" s="254">
        <f t="shared" si="131"/>
        <v>0</v>
      </c>
      <c r="CH83" s="254">
        <f t="shared" si="131"/>
        <v>0</v>
      </c>
      <c r="CI83" s="254">
        <f t="shared" si="131"/>
        <v>0</v>
      </c>
      <c r="CJ83" s="254">
        <f t="shared" si="131"/>
        <v>0</v>
      </c>
      <c r="CK83" s="254">
        <f t="shared" si="131"/>
        <v>0</v>
      </c>
      <c r="CL83" s="254">
        <f t="shared" si="131"/>
        <v>0</v>
      </c>
      <c r="CM83" s="254">
        <f t="shared" si="81"/>
        <v>0</v>
      </c>
      <c r="CN83" s="254">
        <f t="shared" si="82"/>
        <v>0</v>
      </c>
      <c r="CO83" s="254">
        <f t="shared" si="83"/>
        <v>0</v>
      </c>
      <c r="CP83" s="254">
        <f t="shared" si="84"/>
        <v>0</v>
      </c>
      <c r="CQ83" s="254">
        <f t="shared" si="85"/>
        <v>0</v>
      </c>
      <c r="CR83" s="254">
        <f t="shared" si="86"/>
        <v>0</v>
      </c>
      <c r="CS83" s="254">
        <f t="shared" si="87"/>
        <v>0</v>
      </c>
      <c r="CT83" s="254">
        <f t="shared" si="88"/>
        <v>0</v>
      </c>
      <c r="CU83" s="254">
        <f t="shared" si="89"/>
        <v>0</v>
      </c>
      <c r="CV83" s="254">
        <f t="shared" si="90"/>
        <v>0</v>
      </c>
      <c r="CW83" s="254">
        <f t="shared" si="91"/>
        <v>0</v>
      </c>
      <c r="CX83" s="254">
        <f t="shared" si="92"/>
        <v>0</v>
      </c>
      <c r="CY83" s="254">
        <f t="shared" si="93"/>
        <v>0</v>
      </c>
      <c r="CZ83" s="254">
        <f t="shared" si="94"/>
        <v>0</v>
      </c>
      <c r="DA83" s="254">
        <f t="shared" si="95"/>
        <v>0</v>
      </c>
      <c r="DB83" s="254">
        <f t="shared" si="96"/>
        <v>0</v>
      </c>
      <c r="DC83" s="254">
        <f t="shared" si="97"/>
        <v>0</v>
      </c>
      <c r="DD83" s="254">
        <f t="shared" si="98"/>
        <v>0</v>
      </c>
      <c r="DE83" s="254">
        <f t="shared" si="99"/>
        <v>0</v>
      </c>
      <c r="DF83" s="254">
        <f t="shared" si="100"/>
        <v>0</v>
      </c>
      <c r="DG83" s="254">
        <f t="shared" si="101"/>
        <v>0</v>
      </c>
      <c r="DH83" s="254">
        <f t="shared" si="102"/>
        <v>0</v>
      </c>
      <c r="DI83" s="254">
        <f t="shared" si="103"/>
        <v>0</v>
      </c>
      <c r="DJ83" s="254">
        <f t="shared" si="104"/>
        <v>0</v>
      </c>
      <c r="DK83" s="254">
        <f t="shared" si="105"/>
        <v>0</v>
      </c>
      <c r="DL83" s="254">
        <f t="shared" si="106"/>
        <v>0</v>
      </c>
      <c r="DM83" s="254">
        <f t="shared" si="107"/>
        <v>0</v>
      </c>
      <c r="DN83" s="254">
        <f t="shared" si="108"/>
        <v>0</v>
      </c>
      <c r="DO83" s="254">
        <f t="shared" si="109"/>
        <v>0</v>
      </c>
      <c r="DP83" s="254">
        <f t="shared" si="110"/>
        <v>0</v>
      </c>
      <c r="DQ83" s="254">
        <f t="shared" si="111"/>
        <v>0</v>
      </c>
      <c r="DR83" s="254">
        <f t="shared" si="112"/>
        <v>0</v>
      </c>
      <c r="DS83" s="254">
        <f t="shared" si="113"/>
        <v>0</v>
      </c>
      <c r="DT83" s="254">
        <f t="shared" si="114"/>
        <v>0</v>
      </c>
      <c r="DU83" s="254">
        <f t="shared" si="115"/>
        <v>0</v>
      </c>
      <c r="DV83" s="254">
        <f t="shared" si="116"/>
        <v>0</v>
      </c>
    </row>
    <row r="84" spans="1:126" ht="24" customHeight="1">
      <c r="A84" s="11" t="str">
        <f ca="1">IF(AG84&lt;&gt;"OK","",CONCATENATE(TEXT('Front Page'!$F$33,"000"),TEXT('Front Page'!$F$31,"000"),"-",LEFT('Front Page'!$R$53,5),"-",LEFT(D84,1),AJ84, "-",TEXT(B84,"000")))</f>
        <v/>
      </c>
      <c r="B84" s="12" t="str">
        <f>IFERROR(IF(E84="","",MAX(B$17:B83)+1),"")</f>
        <v/>
      </c>
      <c r="C84" s="13"/>
      <c r="D84" s="29" t="str">
        <f t="shared" si="72"/>
        <v>None</v>
      </c>
      <c r="E84" s="29" t="str">
        <f t="shared" si="17"/>
        <v/>
      </c>
      <c r="F84" s="29" t="str">
        <f t="shared" si="18"/>
        <v/>
      </c>
      <c r="G84" s="363"/>
      <c r="H84" s="364"/>
      <c r="I84" s="325" t="str">
        <f t="shared" si="73"/>
        <v>No</v>
      </c>
      <c r="J84" s="314">
        <v>0</v>
      </c>
      <c r="K84" s="312">
        <v>0</v>
      </c>
      <c r="L84" s="312">
        <v>0</v>
      </c>
      <c r="M84" s="312">
        <v>0</v>
      </c>
      <c r="N84" s="312">
        <v>0</v>
      </c>
      <c r="O84" s="312">
        <v>0</v>
      </c>
      <c r="P84" s="312">
        <v>0</v>
      </c>
      <c r="Q84" s="312">
        <v>0</v>
      </c>
      <c r="R84" s="312">
        <v>0</v>
      </c>
      <c r="S84" s="312">
        <v>0</v>
      </c>
      <c r="T84" s="312">
        <v>0</v>
      </c>
      <c r="U84" s="312">
        <v>0</v>
      </c>
      <c r="V84" s="313">
        <v>1</v>
      </c>
      <c r="W84" s="313">
        <v>1</v>
      </c>
      <c r="X84" s="312">
        <v>0</v>
      </c>
      <c r="Y84" s="312">
        <v>0</v>
      </c>
      <c r="Z84" s="312">
        <v>0</v>
      </c>
      <c r="AA84" s="14">
        <v>0</v>
      </c>
      <c r="AB84" s="317"/>
      <c r="AC84" s="15" t="str">
        <f t="shared" si="126"/>
        <v/>
      </c>
      <c r="AD84" s="15" t="str">
        <f t="shared" si="75"/>
        <v/>
      </c>
      <c r="AE84" s="16" t="str">
        <f t="shared" si="76"/>
        <v>0 - 0</v>
      </c>
      <c r="AF84" s="20" t="str">
        <f t="shared" si="77"/>
        <v>Not an offer</v>
      </c>
      <c r="AG84" s="276" t="str">
        <f t="shared" si="128"/>
        <v>Not an Offer</v>
      </c>
      <c r="AH84" s="150"/>
      <c r="AI84" s="254">
        <v>68</v>
      </c>
      <c r="AJ84" s="149" t="str">
        <f t="shared" si="129"/>
        <v>00-IRA</v>
      </c>
      <c r="AK84" s="254" t="b">
        <f t="shared" si="11"/>
        <v>0</v>
      </c>
      <c r="AL84" s="254">
        <f t="shared" si="127"/>
        <v>0</v>
      </c>
      <c r="AM84" s="254">
        <f t="shared" si="130"/>
        <v>0</v>
      </c>
      <c r="AN84" s="288">
        <f t="shared" si="78"/>
        <v>0</v>
      </c>
      <c r="AO84" s="288">
        <f>IF(AND($BU84=$BV84,BU84=AO$13),$J84&amp;$K84&amp;$L84&amp;$M84&amp;$N84&amp;$O84&amp;$P84&amp;$Q84&amp;$R84&amp;$S84&amp;$T84&amp;$U84,IFERROR(MATCH($AN84,AO$17:AO83,0),-1000))</f>
        <v>1</v>
      </c>
      <c r="AP84" s="288">
        <f>IF(AND($BU84=$BV84,BV84=AP$13),$J84&amp;$K84&amp;$L84&amp;$M84&amp;$N84&amp;$O84&amp;$P84&amp;$Q84&amp;$R84&amp;$S84&amp;$T84&amp;$U84,IFERROR(MATCH($AN84,AP$17:AP83,0),-1000))</f>
        <v>1</v>
      </c>
      <c r="AQ84" s="288">
        <f>IF(AND($BU84=$BV84,BW84=AQ$13),$J84&amp;$K84&amp;$L84&amp;$M84&amp;$N84&amp;$O84&amp;$P84&amp;$Q84&amp;$R84&amp;$S84&amp;$T84&amp;$U84,IFERROR(MATCH($AN84,AQ$17:AQ83,0),-1000))</f>
        <v>1</v>
      </c>
      <c r="AR84" s="288">
        <f>IF(AND($BU84=$BV84,BX84=AR$13),$J84&amp;$K84&amp;$L84&amp;$M84&amp;$N84&amp;$O84&amp;$P84&amp;$Q84&amp;$R84&amp;$S84&amp;$T84&amp;$U84,IFERROR(MATCH($AN84,AR$17:AR83,0),-1000))</f>
        <v>1</v>
      </c>
      <c r="AS84" s="254">
        <f t="shared" si="71"/>
        <v>0</v>
      </c>
      <c r="AT84" s="261" t="str">
        <f t="shared" si="79"/>
        <v/>
      </c>
      <c r="AU84" s="254" t="str">
        <f t="shared" si="124"/>
        <v/>
      </c>
      <c r="AV84" s="254" t="str">
        <f t="shared" si="124"/>
        <v/>
      </c>
      <c r="AW84" s="254" t="str">
        <f t="shared" si="122"/>
        <v/>
      </c>
      <c r="AX84" s="254" t="str">
        <f t="shared" si="122"/>
        <v/>
      </c>
      <c r="AY84" s="254" t="str">
        <f t="shared" si="122"/>
        <v/>
      </c>
      <c r="AZ84" s="254" t="str">
        <f t="shared" ref="AZ84:BE126" si="132">IF(P84&lt;&gt;0,MIN(AY84,AZ$14),AY84)</f>
        <v/>
      </c>
      <c r="BA84" s="254" t="str">
        <f t="shared" si="132"/>
        <v/>
      </c>
      <c r="BB84" s="254" t="str">
        <f t="shared" si="132"/>
        <v/>
      </c>
      <c r="BC84" s="254" t="str">
        <f t="shared" si="132"/>
        <v/>
      </c>
      <c r="BD84" s="254" t="str">
        <f t="shared" si="132"/>
        <v/>
      </c>
      <c r="BE84" s="262" t="str">
        <f t="shared" si="132"/>
        <v/>
      </c>
      <c r="BF84" s="263" t="str">
        <f t="shared" si="125"/>
        <v/>
      </c>
      <c r="BG84" s="254" t="str">
        <f t="shared" si="125"/>
        <v/>
      </c>
      <c r="BH84" s="254" t="str">
        <f t="shared" si="123"/>
        <v/>
      </c>
      <c r="BI84" s="254" t="str">
        <f t="shared" si="123"/>
        <v/>
      </c>
      <c r="BJ84" s="254" t="str">
        <f t="shared" si="123"/>
        <v/>
      </c>
      <c r="BK84" s="254" t="str">
        <f t="shared" ref="BK84:BP126" si="133">IF(O84&lt;&gt;0,MAX(BL84,BK$14),BL84)</f>
        <v/>
      </c>
      <c r="BL84" s="254" t="str">
        <f t="shared" si="133"/>
        <v/>
      </c>
      <c r="BM84" s="254" t="str">
        <f t="shared" si="133"/>
        <v/>
      </c>
      <c r="BN84" s="254" t="str">
        <f t="shared" si="133"/>
        <v/>
      </c>
      <c r="BO84" s="254" t="str">
        <f t="shared" si="133"/>
        <v/>
      </c>
      <c r="BP84" s="254" t="str">
        <f t="shared" si="133"/>
        <v/>
      </c>
      <c r="BQ84" s="264" t="str">
        <f t="shared" si="80"/>
        <v/>
      </c>
      <c r="BR84" s="261" t="str">
        <f t="shared" si="30"/>
        <v/>
      </c>
      <c r="BS84" s="254" t="str">
        <f t="shared" si="31"/>
        <v/>
      </c>
      <c r="BT84" s="254" t="str">
        <f t="shared" si="31"/>
        <v/>
      </c>
      <c r="BU84" s="265" t="str">
        <f t="shared" si="31"/>
        <v/>
      </c>
      <c r="BV84" s="263" t="str">
        <f t="shared" si="32"/>
        <v/>
      </c>
      <c r="BW84" s="254" t="str">
        <f t="shared" si="32"/>
        <v/>
      </c>
      <c r="BX84" s="254" t="str">
        <f t="shared" si="32"/>
        <v/>
      </c>
      <c r="BY84" s="264" t="str">
        <f t="shared" si="33"/>
        <v/>
      </c>
      <c r="BZ84" s="254" t="str">
        <f t="shared" si="34"/>
        <v/>
      </c>
      <c r="CA84" s="254">
        <f t="shared" si="121"/>
        <v>0</v>
      </c>
      <c r="CB84" s="254">
        <f t="shared" si="121"/>
        <v>0</v>
      </c>
      <c r="CC84" s="254">
        <f t="shared" si="121"/>
        <v>0</v>
      </c>
      <c r="CD84" s="254">
        <f t="shared" si="121"/>
        <v>0</v>
      </c>
      <c r="CE84" s="254">
        <f t="shared" si="121"/>
        <v>0</v>
      </c>
      <c r="CF84" s="254">
        <f t="shared" si="121"/>
        <v>0</v>
      </c>
      <c r="CG84" s="254">
        <f t="shared" si="131"/>
        <v>0</v>
      </c>
      <c r="CH84" s="254">
        <f t="shared" si="131"/>
        <v>0</v>
      </c>
      <c r="CI84" s="254">
        <f t="shared" si="131"/>
        <v>0</v>
      </c>
      <c r="CJ84" s="254">
        <f t="shared" si="131"/>
        <v>0</v>
      </c>
      <c r="CK84" s="254">
        <f t="shared" si="131"/>
        <v>0</v>
      </c>
      <c r="CL84" s="254">
        <f t="shared" si="131"/>
        <v>0</v>
      </c>
      <c r="CM84" s="254">
        <f t="shared" si="81"/>
        <v>0</v>
      </c>
      <c r="CN84" s="254">
        <f t="shared" si="82"/>
        <v>0</v>
      </c>
      <c r="CO84" s="254">
        <f t="shared" si="83"/>
        <v>0</v>
      </c>
      <c r="CP84" s="254">
        <f t="shared" si="84"/>
        <v>0</v>
      </c>
      <c r="CQ84" s="254">
        <f t="shared" si="85"/>
        <v>0</v>
      </c>
      <c r="CR84" s="254">
        <f t="shared" si="86"/>
        <v>0</v>
      </c>
      <c r="CS84" s="254">
        <f t="shared" si="87"/>
        <v>0</v>
      </c>
      <c r="CT84" s="254">
        <f t="shared" si="88"/>
        <v>0</v>
      </c>
      <c r="CU84" s="254">
        <f t="shared" si="89"/>
        <v>0</v>
      </c>
      <c r="CV84" s="254">
        <f t="shared" si="90"/>
        <v>0</v>
      </c>
      <c r="CW84" s="254">
        <f t="shared" si="91"/>
        <v>0</v>
      </c>
      <c r="CX84" s="254">
        <f t="shared" si="92"/>
        <v>0</v>
      </c>
      <c r="CY84" s="254">
        <f t="shared" si="93"/>
        <v>0</v>
      </c>
      <c r="CZ84" s="254">
        <f t="shared" si="94"/>
        <v>0</v>
      </c>
      <c r="DA84" s="254">
        <f t="shared" si="95"/>
        <v>0</v>
      </c>
      <c r="DB84" s="254">
        <f t="shared" si="96"/>
        <v>0</v>
      </c>
      <c r="DC84" s="254">
        <f t="shared" si="97"/>
        <v>0</v>
      </c>
      <c r="DD84" s="254">
        <f t="shared" si="98"/>
        <v>0</v>
      </c>
      <c r="DE84" s="254">
        <f t="shared" si="99"/>
        <v>0</v>
      </c>
      <c r="DF84" s="254">
        <f t="shared" si="100"/>
        <v>0</v>
      </c>
      <c r="DG84" s="254">
        <f t="shared" si="101"/>
        <v>0</v>
      </c>
      <c r="DH84" s="254">
        <f t="shared" si="102"/>
        <v>0</v>
      </c>
      <c r="DI84" s="254">
        <f t="shared" si="103"/>
        <v>0</v>
      </c>
      <c r="DJ84" s="254">
        <f t="shared" si="104"/>
        <v>0</v>
      </c>
      <c r="DK84" s="254">
        <f t="shared" si="105"/>
        <v>0</v>
      </c>
      <c r="DL84" s="254">
        <f t="shared" si="106"/>
        <v>0</v>
      </c>
      <c r="DM84" s="254">
        <f t="shared" si="107"/>
        <v>0</v>
      </c>
      <c r="DN84" s="254">
        <f t="shared" si="108"/>
        <v>0</v>
      </c>
      <c r="DO84" s="254">
        <f t="shared" si="109"/>
        <v>0</v>
      </c>
      <c r="DP84" s="254">
        <f t="shared" si="110"/>
        <v>0</v>
      </c>
      <c r="DQ84" s="254">
        <f t="shared" si="111"/>
        <v>0</v>
      </c>
      <c r="DR84" s="254">
        <f t="shared" si="112"/>
        <v>0</v>
      </c>
      <c r="DS84" s="254">
        <f t="shared" si="113"/>
        <v>0</v>
      </c>
      <c r="DT84" s="254">
        <f t="shared" si="114"/>
        <v>0</v>
      </c>
      <c r="DU84" s="254">
        <f t="shared" si="115"/>
        <v>0</v>
      </c>
      <c r="DV84" s="254">
        <f t="shared" si="116"/>
        <v>0</v>
      </c>
    </row>
    <row r="85" spans="1:126" ht="24" customHeight="1">
      <c r="A85" s="11" t="str">
        <f ca="1">IF(AG85&lt;&gt;"OK","",CONCATENATE(TEXT('Front Page'!$F$33,"000"),TEXT('Front Page'!$F$31,"000"),"-",LEFT('Front Page'!$R$53,5),"-",LEFT(D85,1),AJ85, "-",TEXT(B85,"000")))</f>
        <v/>
      </c>
      <c r="B85" s="12" t="str">
        <f>IFERROR(IF(E85="","",MAX(B$17:B84)+1),"")</f>
        <v/>
      </c>
      <c r="C85" s="13"/>
      <c r="D85" s="29" t="str">
        <f t="shared" si="72"/>
        <v>None</v>
      </c>
      <c r="E85" s="29" t="str">
        <f t="shared" si="17"/>
        <v/>
      </c>
      <c r="F85" s="29" t="str">
        <f t="shared" si="18"/>
        <v/>
      </c>
      <c r="G85" s="363"/>
      <c r="H85" s="364"/>
      <c r="I85" s="325" t="str">
        <f t="shared" si="73"/>
        <v>No</v>
      </c>
      <c r="J85" s="314">
        <v>0</v>
      </c>
      <c r="K85" s="312">
        <v>0</v>
      </c>
      <c r="L85" s="312">
        <v>0</v>
      </c>
      <c r="M85" s="312">
        <v>0</v>
      </c>
      <c r="N85" s="312">
        <v>0</v>
      </c>
      <c r="O85" s="312">
        <v>0</v>
      </c>
      <c r="P85" s="312">
        <v>0</v>
      </c>
      <c r="Q85" s="312">
        <v>0</v>
      </c>
      <c r="R85" s="312">
        <v>0</v>
      </c>
      <c r="S85" s="312">
        <v>0</v>
      </c>
      <c r="T85" s="312">
        <v>0</v>
      </c>
      <c r="U85" s="312">
        <v>0</v>
      </c>
      <c r="V85" s="313">
        <v>1</v>
      </c>
      <c r="W85" s="313">
        <v>1</v>
      </c>
      <c r="X85" s="312">
        <v>0</v>
      </c>
      <c r="Y85" s="312">
        <v>0</v>
      </c>
      <c r="Z85" s="312">
        <v>0</v>
      </c>
      <c r="AA85" s="14">
        <v>0</v>
      </c>
      <c r="AB85" s="317"/>
      <c r="AC85" s="15" t="str">
        <f t="shared" si="126"/>
        <v/>
      </c>
      <c r="AD85" s="15" t="str">
        <f t="shared" si="75"/>
        <v/>
      </c>
      <c r="AE85" s="16" t="str">
        <f t="shared" si="76"/>
        <v>0 - 0</v>
      </c>
      <c r="AF85" s="20" t="str">
        <f t="shared" si="77"/>
        <v>Not an offer</v>
      </c>
      <c r="AG85" s="276" t="str">
        <f t="shared" si="128"/>
        <v>Not an Offer</v>
      </c>
      <c r="AH85" s="150"/>
      <c r="AI85" s="254">
        <v>69</v>
      </c>
      <c r="AJ85" s="149" t="str">
        <f t="shared" si="129"/>
        <v>00-IRA</v>
      </c>
      <c r="AK85" s="254" t="b">
        <f t="shared" si="11"/>
        <v>0</v>
      </c>
      <c r="AL85" s="254">
        <f t="shared" si="127"/>
        <v>0</v>
      </c>
      <c r="AM85" s="254">
        <f t="shared" si="130"/>
        <v>0</v>
      </c>
      <c r="AN85" s="288">
        <f t="shared" si="78"/>
        <v>0</v>
      </c>
      <c r="AO85" s="288">
        <f>IF(AND($BU85=$BV85,BU85=AO$13),$J85&amp;$K85&amp;$L85&amp;$M85&amp;$N85&amp;$O85&amp;$P85&amp;$Q85&amp;$R85&amp;$S85&amp;$T85&amp;$U85,IFERROR(MATCH($AN85,AO$17:AO84,0),-1000))</f>
        <v>1</v>
      </c>
      <c r="AP85" s="288">
        <f>IF(AND($BU85=$BV85,BV85=AP$13),$J85&amp;$K85&amp;$L85&amp;$M85&amp;$N85&amp;$O85&amp;$P85&amp;$Q85&amp;$R85&amp;$S85&amp;$T85&amp;$U85,IFERROR(MATCH($AN85,AP$17:AP84,0),-1000))</f>
        <v>1</v>
      </c>
      <c r="AQ85" s="288">
        <f>IF(AND($BU85=$BV85,BW85=AQ$13),$J85&amp;$K85&amp;$L85&amp;$M85&amp;$N85&amp;$O85&amp;$P85&amp;$Q85&amp;$R85&amp;$S85&amp;$T85&amp;$U85,IFERROR(MATCH($AN85,AQ$17:AQ84,0),-1000))</f>
        <v>1</v>
      </c>
      <c r="AR85" s="288">
        <f>IF(AND($BU85=$BV85,BX85=AR$13),$J85&amp;$K85&amp;$L85&amp;$M85&amp;$N85&amp;$O85&amp;$P85&amp;$Q85&amp;$R85&amp;$S85&amp;$T85&amp;$U85,IFERROR(MATCH($AN85,AR$17:AR84,0),-1000))</f>
        <v>1</v>
      </c>
      <c r="AS85" s="254">
        <f t="shared" si="71"/>
        <v>0</v>
      </c>
      <c r="AT85" s="261" t="str">
        <f t="shared" si="79"/>
        <v/>
      </c>
      <c r="AU85" s="254" t="str">
        <f t="shared" si="124"/>
        <v/>
      </c>
      <c r="AV85" s="254" t="str">
        <f t="shared" si="124"/>
        <v/>
      </c>
      <c r="AW85" s="254" t="str">
        <f t="shared" si="124"/>
        <v/>
      </c>
      <c r="AX85" s="254" t="str">
        <f t="shared" si="124"/>
        <v/>
      </c>
      <c r="AY85" s="254" t="str">
        <f t="shared" si="124"/>
        <v/>
      </c>
      <c r="AZ85" s="254" t="str">
        <f t="shared" si="132"/>
        <v/>
      </c>
      <c r="BA85" s="254" t="str">
        <f t="shared" si="132"/>
        <v/>
      </c>
      <c r="BB85" s="254" t="str">
        <f t="shared" si="132"/>
        <v/>
      </c>
      <c r="BC85" s="254" t="str">
        <f t="shared" si="132"/>
        <v/>
      </c>
      <c r="BD85" s="254" t="str">
        <f t="shared" si="132"/>
        <v/>
      </c>
      <c r="BE85" s="262" t="str">
        <f t="shared" si="132"/>
        <v/>
      </c>
      <c r="BF85" s="263" t="str">
        <f t="shared" si="125"/>
        <v/>
      </c>
      <c r="BG85" s="254" t="str">
        <f t="shared" si="125"/>
        <v/>
      </c>
      <c r="BH85" s="254" t="str">
        <f t="shared" si="125"/>
        <v/>
      </c>
      <c r="BI85" s="254" t="str">
        <f t="shared" si="125"/>
        <v/>
      </c>
      <c r="BJ85" s="254" t="str">
        <f t="shared" si="125"/>
        <v/>
      </c>
      <c r="BK85" s="254" t="str">
        <f t="shared" si="133"/>
        <v/>
      </c>
      <c r="BL85" s="254" t="str">
        <f t="shared" si="133"/>
        <v/>
      </c>
      <c r="BM85" s="254" t="str">
        <f t="shared" si="133"/>
        <v/>
      </c>
      <c r="BN85" s="254" t="str">
        <f t="shared" si="133"/>
        <v/>
      </c>
      <c r="BO85" s="254" t="str">
        <f t="shared" si="133"/>
        <v/>
      </c>
      <c r="BP85" s="254" t="str">
        <f t="shared" si="133"/>
        <v/>
      </c>
      <c r="BQ85" s="264" t="str">
        <f t="shared" si="80"/>
        <v/>
      </c>
      <c r="BR85" s="261" t="str">
        <f t="shared" si="30"/>
        <v/>
      </c>
      <c r="BS85" s="254" t="str">
        <f t="shared" si="31"/>
        <v/>
      </c>
      <c r="BT85" s="254" t="str">
        <f t="shared" si="31"/>
        <v/>
      </c>
      <c r="BU85" s="265" t="str">
        <f t="shared" si="31"/>
        <v/>
      </c>
      <c r="BV85" s="263" t="str">
        <f t="shared" si="32"/>
        <v/>
      </c>
      <c r="BW85" s="254" t="str">
        <f t="shared" si="32"/>
        <v/>
      </c>
      <c r="BX85" s="254" t="str">
        <f t="shared" si="32"/>
        <v/>
      </c>
      <c r="BY85" s="264" t="str">
        <f t="shared" si="33"/>
        <v/>
      </c>
      <c r="BZ85" s="254" t="str">
        <f t="shared" si="34"/>
        <v/>
      </c>
      <c r="CA85" s="254">
        <f t="shared" si="121"/>
        <v>0</v>
      </c>
      <c r="CB85" s="254">
        <f t="shared" si="121"/>
        <v>0</v>
      </c>
      <c r="CC85" s="254">
        <f t="shared" si="121"/>
        <v>0</v>
      </c>
      <c r="CD85" s="254">
        <f t="shared" si="121"/>
        <v>0</v>
      </c>
      <c r="CE85" s="254">
        <f t="shared" si="121"/>
        <v>0</v>
      </c>
      <c r="CF85" s="254">
        <f t="shared" si="121"/>
        <v>0</v>
      </c>
      <c r="CG85" s="254">
        <f t="shared" si="131"/>
        <v>0</v>
      </c>
      <c r="CH85" s="254">
        <f t="shared" si="131"/>
        <v>0</v>
      </c>
      <c r="CI85" s="254">
        <f t="shared" si="131"/>
        <v>0</v>
      </c>
      <c r="CJ85" s="254">
        <f t="shared" si="131"/>
        <v>0</v>
      </c>
      <c r="CK85" s="254">
        <f t="shared" si="131"/>
        <v>0</v>
      </c>
      <c r="CL85" s="254">
        <f t="shared" si="131"/>
        <v>0</v>
      </c>
      <c r="CM85" s="254">
        <f t="shared" si="81"/>
        <v>0</v>
      </c>
      <c r="CN85" s="254">
        <f t="shared" si="82"/>
        <v>0</v>
      </c>
      <c r="CO85" s="254">
        <f t="shared" si="83"/>
        <v>0</v>
      </c>
      <c r="CP85" s="254">
        <f t="shared" si="84"/>
        <v>0</v>
      </c>
      <c r="CQ85" s="254">
        <f t="shared" si="85"/>
        <v>0</v>
      </c>
      <c r="CR85" s="254">
        <f t="shared" si="86"/>
        <v>0</v>
      </c>
      <c r="CS85" s="254">
        <f t="shared" si="87"/>
        <v>0</v>
      </c>
      <c r="CT85" s="254">
        <f t="shared" si="88"/>
        <v>0</v>
      </c>
      <c r="CU85" s="254">
        <f t="shared" si="89"/>
        <v>0</v>
      </c>
      <c r="CV85" s="254">
        <f t="shared" si="90"/>
        <v>0</v>
      </c>
      <c r="CW85" s="254">
        <f t="shared" si="91"/>
        <v>0</v>
      </c>
      <c r="CX85" s="254">
        <f t="shared" si="92"/>
        <v>0</v>
      </c>
      <c r="CY85" s="254">
        <f t="shared" si="93"/>
        <v>0</v>
      </c>
      <c r="CZ85" s="254">
        <f t="shared" si="94"/>
        <v>0</v>
      </c>
      <c r="DA85" s="254">
        <f t="shared" si="95"/>
        <v>0</v>
      </c>
      <c r="DB85" s="254">
        <f t="shared" si="96"/>
        <v>0</v>
      </c>
      <c r="DC85" s="254">
        <f t="shared" si="97"/>
        <v>0</v>
      </c>
      <c r="DD85" s="254">
        <f t="shared" si="98"/>
        <v>0</v>
      </c>
      <c r="DE85" s="254">
        <f t="shared" si="99"/>
        <v>0</v>
      </c>
      <c r="DF85" s="254">
        <f t="shared" si="100"/>
        <v>0</v>
      </c>
      <c r="DG85" s="254">
        <f t="shared" si="101"/>
        <v>0</v>
      </c>
      <c r="DH85" s="254">
        <f t="shared" si="102"/>
        <v>0</v>
      </c>
      <c r="DI85" s="254">
        <f t="shared" si="103"/>
        <v>0</v>
      </c>
      <c r="DJ85" s="254">
        <f t="shared" si="104"/>
        <v>0</v>
      </c>
      <c r="DK85" s="254">
        <f t="shared" si="105"/>
        <v>0</v>
      </c>
      <c r="DL85" s="254">
        <f t="shared" si="106"/>
        <v>0</v>
      </c>
      <c r="DM85" s="254">
        <f t="shared" si="107"/>
        <v>0</v>
      </c>
      <c r="DN85" s="254">
        <f t="shared" si="108"/>
        <v>0</v>
      </c>
      <c r="DO85" s="254">
        <f t="shared" si="109"/>
        <v>0</v>
      </c>
      <c r="DP85" s="254">
        <f t="shared" si="110"/>
        <v>0</v>
      </c>
      <c r="DQ85" s="254">
        <f t="shared" si="111"/>
        <v>0</v>
      </c>
      <c r="DR85" s="254">
        <f t="shared" si="112"/>
        <v>0</v>
      </c>
      <c r="DS85" s="254">
        <f t="shared" si="113"/>
        <v>0</v>
      </c>
      <c r="DT85" s="254">
        <f t="shared" si="114"/>
        <v>0</v>
      </c>
      <c r="DU85" s="254">
        <f t="shared" si="115"/>
        <v>0</v>
      </c>
      <c r="DV85" s="254">
        <f t="shared" si="116"/>
        <v>0</v>
      </c>
    </row>
    <row r="86" spans="1:126" ht="24" customHeight="1">
      <c r="A86" s="11" t="str">
        <f ca="1">IF(AG86&lt;&gt;"OK","",CONCATENATE(TEXT('Front Page'!$F$33,"000"),TEXT('Front Page'!$F$31,"000"),"-",LEFT('Front Page'!$R$53,5),"-",LEFT(D86,1),AJ86, "-",TEXT(B86,"000")))</f>
        <v/>
      </c>
      <c r="B86" s="12" t="str">
        <f>IFERROR(IF(E86="","",MAX(B$17:B85)+1),"")</f>
        <v/>
      </c>
      <c r="C86" s="13"/>
      <c r="D86" s="29" t="str">
        <f t="shared" ref="D86:D225" si="134">IF(MIN(J86:U86)=0,IF(MAX(J86:U86)=0,"None",IF(AND(MAX(J86:O86,S86:U86)=0,MIN(P86:R86)&gt;0),"Q3",IF(AND(Q86&gt;0,MAX(J86:P86,R86:U86)=0),"Aug","Monthly"))),"YR")</f>
        <v>None</v>
      </c>
      <c r="E86" s="29" t="str">
        <f t="shared" si="17"/>
        <v/>
      </c>
      <c r="F86" s="29" t="str">
        <f t="shared" si="18"/>
        <v/>
      </c>
      <c r="G86" s="363"/>
      <c r="H86" s="364"/>
      <c r="I86" s="325" t="str">
        <f t="shared" ref="I86:I149" si="135">IF(OR(AND(D86="Q3",MIN(P86:R86)&lt;&gt;MAX(P86:R86)),AND(D86="YR",MIN(J86:U86)&lt;&gt;MAX(J86:U86)),D86="Monthly"),"Yes", "No")</f>
        <v>No</v>
      </c>
      <c r="J86" s="314">
        <v>0</v>
      </c>
      <c r="K86" s="312">
        <v>0</v>
      </c>
      <c r="L86" s="312">
        <v>0</v>
      </c>
      <c r="M86" s="312">
        <v>0</v>
      </c>
      <c r="N86" s="312">
        <v>0</v>
      </c>
      <c r="O86" s="312">
        <v>0</v>
      </c>
      <c r="P86" s="312">
        <v>0</v>
      </c>
      <c r="Q86" s="312">
        <v>0</v>
      </c>
      <c r="R86" s="312">
        <v>0</v>
      </c>
      <c r="S86" s="312">
        <v>0</v>
      </c>
      <c r="T86" s="312">
        <v>0</v>
      </c>
      <c r="U86" s="312">
        <v>0</v>
      </c>
      <c r="V86" s="313">
        <v>1</v>
      </c>
      <c r="W86" s="313">
        <v>1</v>
      </c>
      <c r="X86" s="312">
        <v>0</v>
      </c>
      <c r="Y86" s="312">
        <v>0</v>
      </c>
      <c r="Z86" s="312">
        <v>0</v>
      </c>
      <c r="AA86" s="14">
        <v>0</v>
      </c>
      <c r="AB86" s="317"/>
      <c r="AC86" s="15" t="str">
        <f t="shared" si="126"/>
        <v/>
      </c>
      <c r="AD86" s="15" t="str">
        <f t="shared" ref="AD86:AD149" si="136">IF(SUM(X86:AA86)=0,"",SUM(J86:U86)*V86*SUM(X86:AA86)/1000)</f>
        <v/>
      </c>
      <c r="AE86" s="16" t="str">
        <f t="shared" ref="AE86:AE149" si="137">ROUND(SUM($J86:$U86),0)*V86&amp;" - "&amp;ROUND(SUM($J86:$U86)*W86,0)</f>
        <v>0 - 0</v>
      </c>
      <c r="AF86" s="20" t="str">
        <f t="shared" ref="AF86:AF149" si="138">IF(AG86&lt;&gt;"OK","Not an offer",D86&amp;" offer for "&amp;BU86&amp;IF(BV86&lt;&gt;BU86,"-"&amp;BV86&amp;" ("," (")&amp;COUNTIF(X86:AA86,"&gt;0")&amp;" year(s)) with "&amp;IF(IF(D86="Q3",MIN(P86:R86)=MAX(P86:R86),MIN(J86:U86)=MAX(J86:U86)),"flat capacity","capacity variable by month")&amp;IF(V86&lt;&gt;W86," in blocks",", one block"))</f>
        <v>Not an offer</v>
      </c>
      <c r="AG86" s="276" t="str">
        <f t="shared" si="128"/>
        <v>Not an Offer</v>
      </c>
      <c r="AH86" s="150"/>
      <c r="AI86" s="254">
        <v>70</v>
      </c>
      <c r="AJ86" s="149" t="str">
        <f t="shared" si="129"/>
        <v>00-IRA</v>
      </c>
      <c r="AK86" s="254" t="b">
        <f t="shared" si="11"/>
        <v>0</v>
      </c>
      <c r="AL86" s="254">
        <f t="shared" si="127"/>
        <v>0</v>
      </c>
      <c r="AM86" s="254">
        <f t="shared" si="130"/>
        <v>0</v>
      </c>
      <c r="AN86" s="288">
        <f t="shared" ref="AN86:AN149" si="139">IF($BU86&lt;&gt;$BV86,$J86&amp;$K86&amp;$L86&amp;$M86&amp;$N86&amp;$O86&amp;$P86&amp;$Q86&amp;$R86&amp;$S86&amp;$T86&amp;$U86,0)</f>
        <v>0</v>
      </c>
      <c r="AO86" s="288">
        <f>IF(AND($BU86=$BV86,BU86=AO$13),$J86&amp;$K86&amp;$L86&amp;$M86&amp;$N86&amp;$O86&amp;$P86&amp;$Q86&amp;$R86&amp;$S86&amp;$T86&amp;$U86,IFERROR(MATCH($AN86,AO$17:AO85,0),-1000))</f>
        <v>1</v>
      </c>
      <c r="AP86" s="288">
        <f>IF(AND($BU86=$BV86,BV86=AP$13),$J86&amp;$K86&amp;$L86&amp;$M86&amp;$N86&amp;$O86&amp;$P86&amp;$Q86&amp;$R86&amp;$S86&amp;$T86&amp;$U86,IFERROR(MATCH($AN86,AP$17:AP85,0),-1000))</f>
        <v>1</v>
      </c>
      <c r="AQ86" s="288">
        <f>IF(AND($BU86=$BV86,BW86=AQ$13),$J86&amp;$K86&amp;$L86&amp;$M86&amp;$N86&amp;$O86&amp;$P86&amp;$Q86&amp;$R86&amp;$S86&amp;$T86&amp;$U86,IFERROR(MATCH($AN86,AQ$17:AQ85,0),-1000))</f>
        <v>1</v>
      </c>
      <c r="AR86" s="288">
        <f>IF(AND($BU86=$BV86,BX86=AR$13),$J86&amp;$K86&amp;$L86&amp;$M86&amp;$N86&amp;$O86&amp;$P86&amp;$Q86&amp;$R86&amp;$S86&amp;$T86&amp;$U86,IFERROR(MATCH($AN86,AR$17:AR85,0),-1000))</f>
        <v>1</v>
      </c>
      <c r="AS86" s="254">
        <f t="shared" si="71"/>
        <v>0</v>
      </c>
      <c r="AT86" s="261" t="str">
        <f t="shared" ref="AT86:AT149" si="140">IF(J86&lt;&gt;0,AT$14,"")</f>
        <v/>
      </c>
      <c r="AU86" s="254" t="str">
        <f t="shared" si="124"/>
        <v/>
      </c>
      <c r="AV86" s="254" t="str">
        <f t="shared" si="124"/>
        <v/>
      </c>
      <c r="AW86" s="254" t="str">
        <f t="shared" si="124"/>
        <v/>
      </c>
      <c r="AX86" s="254" t="str">
        <f t="shared" si="124"/>
        <v/>
      </c>
      <c r="AY86" s="254" t="str">
        <f t="shared" si="124"/>
        <v/>
      </c>
      <c r="AZ86" s="254" t="str">
        <f t="shared" si="132"/>
        <v/>
      </c>
      <c r="BA86" s="254" t="str">
        <f t="shared" si="132"/>
        <v/>
      </c>
      <c r="BB86" s="254" t="str">
        <f t="shared" si="132"/>
        <v/>
      </c>
      <c r="BC86" s="254" t="str">
        <f t="shared" si="132"/>
        <v/>
      </c>
      <c r="BD86" s="254" t="str">
        <f t="shared" si="132"/>
        <v/>
      </c>
      <c r="BE86" s="262" t="str">
        <f t="shared" si="132"/>
        <v/>
      </c>
      <c r="BF86" s="263" t="str">
        <f t="shared" si="125"/>
        <v/>
      </c>
      <c r="BG86" s="254" t="str">
        <f t="shared" si="125"/>
        <v/>
      </c>
      <c r="BH86" s="254" t="str">
        <f t="shared" si="125"/>
        <v/>
      </c>
      <c r="BI86" s="254" t="str">
        <f t="shared" si="125"/>
        <v/>
      </c>
      <c r="BJ86" s="254" t="str">
        <f t="shared" si="125"/>
        <v/>
      </c>
      <c r="BK86" s="254" t="str">
        <f t="shared" si="133"/>
        <v/>
      </c>
      <c r="BL86" s="254" t="str">
        <f t="shared" si="133"/>
        <v/>
      </c>
      <c r="BM86" s="254" t="str">
        <f t="shared" si="133"/>
        <v/>
      </c>
      <c r="BN86" s="254" t="str">
        <f t="shared" si="133"/>
        <v/>
      </c>
      <c r="BO86" s="254" t="str">
        <f t="shared" si="133"/>
        <v/>
      </c>
      <c r="BP86" s="254" t="str">
        <f t="shared" si="133"/>
        <v/>
      </c>
      <c r="BQ86" s="264" t="str">
        <f t="shared" ref="BQ86:BQ149" si="141">IF(U86&lt;&gt;0,BQ$14,"")</f>
        <v/>
      </c>
      <c r="BR86" s="261" t="str">
        <f t="shared" si="30"/>
        <v/>
      </c>
      <c r="BS86" s="254" t="str">
        <f t="shared" si="31"/>
        <v/>
      </c>
      <c r="BT86" s="254" t="str">
        <f t="shared" si="31"/>
        <v/>
      </c>
      <c r="BU86" s="265" t="str">
        <f t="shared" si="31"/>
        <v/>
      </c>
      <c r="BV86" s="263" t="str">
        <f t="shared" si="32"/>
        <v/>
      </c>
      <c r="BW86" s="254" t="str">
        <f t="shared" si="32"/>
        <v/>
      </c>
      <c r="BX86" s="254" t="str">
        <f t="shared" si="32"/>
        <v/>
      </c>
      <c r="BY86" s="264" t="str">
        <f t="shared" si="33"/>
        <v/>
      </c>
      <c r="BZ86" s="254" t="str">
        <f t="shared" si="34"/>
        <v/>
      </c>
      <c r="CA86" s="254">
        <f t="shared" si="121"/>
        <v>0</v>
      </c>
      <c r="CB86" s="254">
        <f t="shared" si="121"/>
        <v>0</v>
      </c>
      <c r="CC86" s="254">
        <f t="shared" si="121"/>
        <v>0</v>
      </c>
      <c r="CD86" s="254">
        <f t="shared" si="121"/>
        <v>0</v>
      </c>
      <c r="CE86" s="254">
        <f t="shared" si="121"/>
        <v>0</v>
      </c>
      <c r="CF86" s="254">
        <f t="shared" si="121"/>
        <v>0</v>
      </c>
      <c r="CG86" s="254">
        <f t="shared" si="131"/>
        <v>0</v>
      </c>
      <c r="CH86" s="254">
        <f t="shared" si="131"/>
        <v>0</v>
      </c>
      <c r="CI86" s="254">
        <f t="shared" si="131"/>
        <v>0</v>
      </c>
      <c r="CJ86" s="254">
        <f t="shared" si="131"/>
        <v>0</v>
      </c>
      <c r="CK86" s="254">
        <f t="shared" si="131"/>
        <v>0</v>
      </c>
      <c r="CL86" s="254">
        <f t="shared" si="131"/>
        <v>0</v>
      </c>
      <c r="CM86" s="254">
        <f t="shared" ref="CM86:CM149" si="142">IF($Y86&gt;0,$J86*$W86,0)</f>
        <v>0</v>
      </c>
      <c r="CN86" s="254">
        <f t="shared" ref="CN86:CN149" si="143">IF($Y86&gt;0,$K86*$W86,0)</f>
        <v>0</v>
      </c>
      <c r="CO86" s="254">
        <f t="shared" ref="CO86:CO149" si="144">IF($Y86&gt;0,$L86*$W86,0)</f>
        <v>0</v>
      </c>
      <c r="CP86" s="254">
        <f t="shared" ref="CP86:CP149" si="145">IF($Y86&gt;0,$M86*$W86,0)</f>
        <v>0</v>
      </c>
      <c r="CQ86" s="254">
        <f t="shared" ref="CQ86:CQ149" si="146">IF($Y86&gt;0,$N86*$W86,0)</f>
        <v>0</v>
      </c>
      <c r="CR86" s="254">
        <f t="shared" ref="CR86:CR149" si="147">IF($Y86&gt;0,$O86*$W86,0)</f>
        <v>0</v>
      </c>
      <c r="CS86" s="254">
        <f t="shared" ref="CS86:CS149" si="148">IF($Y86&gt;0,$P86*$W86,0)</f>
        <v>0</v>
      </c>
      <c r="CT86" s="254">
        <f t="shared" ref="CT86:CT149" si="149">IF($Y86&gt;0,$Q86*$W86,0)</f>
        <v>0</v>
      </c>
      <c r="CU86" s="254">
        <f t="shared" ref="CU86:CU149" si="150">IF($Y86&gt;0,$R86*$W86,0)</f>
        <v>0</v>
      </c>
      <c r="CV86" s="254">
        <f t="shared" ref="CV86:CV149" si="151">IF($Y86&gt;0,$S86*$W86,0)</f>
        <v>0</v>
      </c>
      <c r="CW86" s="254">
        <f t="shared" ref="CW86:CW149" si="152">IF($Y86&gt;0,$T86*$W86,0)</f>
        <v>0</v>
      </c>
      <c r="CX86" s="254">
        <f t="shared" ref="CX86:CX149" si="153">IF($Y86&gt;0,$U86*$W86,0)</f>
        <v>0</v>
      </c>
      <c r="CY86" s="254">
        <f t="shared" ref="CY86:CY149" si="154">IF($Z86&gt;0,$J86*$W86,0)</f>
        <v>0</v>
      </c>
      <c r="CZ86" s="254">
        <f t="shared" ref="CZ86:CZ149" si="155">IF($Z86&gt;0,$K86*$W86,0)</f>
        <v>0</v>
      </c>
      <c r="DA86" s="254">
        <f t="shared" ref="DA86:DA149" si="156">IF($Z86&gt;0,$L86*$W86,0)</f>
        <v>0</v>
      </c>
      <c r="DB86" s="254">
        <f t="shared" ref="DB86:DB149" si="157">IF($Z86&gt;0,$M86*$W86,0)</f>
        <v>0</v>
      </c>
      <c r="DC86" s="254">
        <f t="shared" ref="DC86:DC149" si="158">IF($Z86&gt;0,$N86*$W86,0)</f>
        <v>0</v>
      </c>
      <c r="DD86" s="254">
        <f t="shared" ref="DD86:DD149" si="159">IF($Z86&gt;0,$O86*$W86,0)</f>
        <v>0</v>
      </c>
      <c r="DE86" s="254">
        <f t="shared" ref="DE86:DE149" si="160">IF($Z86&gt;0,$P86*$W86,0)</f>
        <v>0</v>
      </c>
      <c r="DF86" s="254">
        <f t="shared" ref="DF86:DF149" si="161">IF($Z86&gt;0,$Q86*$W86,0)</f>
        <v>0</v>
      </c>
      <c r="DG86" s="254">
        <f t="shared" ref="DG86:DG149" si="162">IF($Z86&gt;0,$R86*$W86,0)</f>
        <v>0</v>
      </c>
      <c r="DH86" s="254">
        <f t="shared" ref="DH86:DH149" si="163">IF($Z86&gt;0,$S86*$W86,0)</f>
        <v>0</v>
      </c>
      <c r="DI86" s="254">
        <f t="shared" ref="DI86:DI149" si="164">IF($Z86&gt;0,$T86*$W86,0)</f>
        <v>0</v>
      </c>
      <c r="DJ86" s="254">
        <f t="shared" ref="DJ86:DJ149" si="165">IF($Z86&gt;0,$U86*$W86,0)</f>
        <v>0</v>
      </c>
      <c r="DK86" s="254">
        <f t="shared" ref="DK86:DK149" si="166">IF($AA86&gt;0,$J86*$W86,0)</f>
        <v>0</v>
      </c>
      <c r="DL86" s="254">
        <f t="shared" ref="DL86:DL149" si="167">IF($AA86&gt;0,$K86*$W86,0)</f>
        <v>0</v>
      </c>
      <c r="DM86" s="254">
        <f t="shared" ref="DM86:DM149" si="168">IF($AA86&gt;0,$L86*$W86,0)</f>
        <v>0</v>
      </c>
      <c r="DN86" s="254">
        <f t="shared" ref="DN86:DN149" si="169">IF($AA86&gt;0,$M86*$W86,0)</f>
        <v>0</v>
      </c>
      <c r="DO86" s="254">
        <f t="shared" ref="DO86:DO149" si="170">IF($AA86&gt;0,$N86*$W86,0)</f>
        <v>0</v>
      </c>
      <c r="DP86" s="254">
        <f t="shared" ref="DP86:DP149" si="171">IF($AA86&gt;0,$O86*$W86,0)</f>
        <v>0</v>
      </c>
      <c r="DQ86" s="254">
        <f t="shared" ref="DQ86:DQ149" si="172">IF($AA86&gt;0,$P86*$W86,0)</f>
        <v>0</v>
      </c>
      <c r="DR86" s="254">
        <f t="shared" ref="DR86:DR149" si="173">IF($AA86&gt;0,$Q86*$W86,0)</f>
        <v>0</v>
      </c>
      <c r="DS86" s="254">
        <f t="shared" ref="DS86:DS149" si="174">IF($AA86&gt;0,$R86*$W86,0)</f>
        <v>0</v>
      </c>
      <c r="DT86" s="254">
        <f t="shared" ref="DT86:DT149" si="175">IF($AA86&gt;0,$S86*$W86,0)</f>
        <v>0</v>
      </c>
      <c r="DU86" s="254">
        <f t="shared" ref="DU86:DU149" si="176">IF($AA86&gt;0,$T86*$W86,0)</f>
        <v>0</v>
      </c>
      <c r="DV86" s="254">
        <f t="shared" ref="DV86:DV149" si="177">IF($AA86&gt;0,$U86*$W86,0)</f>
        <v>0</v>
      </c>
    </row>
    <row r="87" spans="1:126" ht="24" customHeight="1">
      <c r="A87" s="11" t="str">
        <f ca="1">IF(AG87&lt;&gt;"OK","",CONCATENATE(TEXT('Front Page'!$F$33,"000"),TEXT('Front Page'!$F$31,"000"),"-",LEFT('Front Page'!$R$53,5),"-",LEFT(D87,1),AJ87, "-",TEXT(B87,"000")))</f>
        <v/>
      </c>
      <c r="B87" s="12" t="str">
        <f>IFERROR(IF(E87="","",MAX(B$17:B86)+1),"")</f>
        <v/>
      </c>
      <c r="C87" s="13"/>
      <c r="D87" s="29" t="str">
        <f t="shared" si="134"/>
        <v>None</v>
      </c>
      <c r="E87" s="29" t="str">
        <f t="shared" si="17"/>
        <v/>
      </c>
      <c r="F87" s="29" t="str">
        <f t="shared" si="18"/>
        <v/>
      </c>
      <c r="G87" s="363"/>
      <c r="H87" s="364"/>
      <c r="I87" s="325" t="str">
        <f t="shared" si="135"/>
        <v>No</v>
      </c>
      <c r="J87" s="314">
        <v>0</v>
      </c>
      <c r="K87" s="312">
        <v>0</v>
      </c>
      <c r="L87" s="312">
        <v>0</v>
      </c>
      <c r="M87" s="312">
        <v>0</v>
      </c>
      <c r="N87" s="312">
        <v>0</v>
      </c>
      <c r="O87" s="312">
        <v>0</v>
      </c>
      <c r="P87" s="312">
        <v>0</v>
      </c>
      <c r="Q87" s="312">
        <v>0</v>
      </c>
      <c r="R87" s="312">
        <v>0</v>
      </c>
      <c r="S87" s="312">
        <v>0</v>
      </c>
      <c r="T87" s="312">
        <v>0</v>
      </c>
      <c r="U87" s="312">
        <v>0</v>
      </c>
      <c r="V87" s="313">
        <v>1</v>
      </c>
      <c r="W87" s="313">
        <v>1</v>
      </c>
      <c r="X87" s="312">
        <v>0</v>
      </c>
      <c r="Y87" s="312">
        <v>0</v>
      </c>
      <c r="Z87" s="312">
        <v>0</v>
      </c>
      <c r="AA87" s="14">
        <v>0</v>
      </c>
      <c r="AB87" s="317"/>
      <c r="AC87" s="15" t="str">
        <f t="shared" si="126"/>
        <v/>
      </c>
      <c r="AD87" s="15" t="str">
        <f t="shared" si="136"/>
        <v/>
      </c>
      <c r="AE87" s="16" t="str">
        <f t="shared" si="137"/>
        <v>0 - 0</v>
      </c>
      <c r="AF87" s="20" t="str">
        <f t="shared" si="138"/>
        <v>Not an offer</v>
      </c>
      <c r="AG87" s="276" t="str">
        <f t="shared" si="128"/>
        <v>Not an Offer</v>
      </c>
      <c r="AH87" s="150"/>
      <c r="AI87" s="254">
        <v>71</v>
      </c>
      <c r="AJ87" s="149" t="str">
        <f t="shared" si="129"/>
        <v>00-IRA</v>
      </c>
      <c r="AK87" s="254" t="b">
        <f t="shared" si="11"/>
        <v>0</v>
      </c>
      <c r="AL87" s="254">
        <f t="shared" si="127"/>
        <v>0</v>
      </c>
      <c r="AM87" s="254">
        <f t="shared" si="130"/>
        <v>0</v>
      </c>
      <c r="AN87" s="288">
        <f t="shared" si="139"/>
        <v>0</v>
      </c>
      <c r="AO87" s="288">
        <f>IF(AND($BU87=$BV87,BU87=AO$13),$J87&amp;$K87&amp;$L87&amp;$M87&amp;$N87&amp;$O87&amp;$P87&amp;$Q87&amp;$R87&amp;$S87&amp;$T87&amp;$U87,IFERROR(MATCH($AN87,AO$17:AO86,0),-1000))</f>
        <v>1</v>
      </c>
      <c r="AP87" s="288">
        <f>IF(AND($BU87=$BV87,BV87=AP$13),$J87&amp;$K87&amp;$L87&amp;$M87&amp;$N87&amp;$O87&amp;$P87&amp;$Q87&amp;$R87&amp;$S87&amp;$T87&amp;$U87,IFERROR(MATCH($AN87,AP$17:AP86,0),-1000))</f>
        <v>1</v>
      </c>
      <c r="AQ87" s="288">
        <f>IF(AND($BU87=$BV87,BW87=AQ$13),$J87&amp;$K87&amp;$L87&amp;$M87&amp;$N87&amp;$O87&amp;$P87&amp;$Q87&amp;$R87&amp;$S87&amp;$T87&amp;$U87,IFERROR(MATCH($AN87,AQ$17:AQ86,0),-1000))</f>
        <v>1</v>
      </c>
      <c r="AR87" s="288">
        <f>IF(AND($BU87=$BV87,BX87=AR$13),$J87&amp;$K87&amp;$L87&amp;$M87&amp;$N87&amp;$O87&amp;$P87&amp;$Q87&amp;$R87&amp;$S87&amp;$T87&amp;$U87,IFERROR(MATCH($AN87,AR$17:AR86,0),-1000))</f>
        <v>1</v>
      </c>
      <c r="AS87" s="254">
        <f t="shared" si="71"/>
        <v>0</v>
      </c>
      <c r="AT87" s="261" t="str">
        <f t="shared" si="140"/>
        <v/>
      </c>
      <c r="AU87" s="254" t="str">
        <f t="shared" si="124"/>
        <v/>
      </c>
      <c r="AV87" s="254" t="str">
        <f t="shared" si="124"/>
        <v/>
      </c>
      <c r="AW87" s="254" t="str">
        <f t="shared" si="124"/>
        <v/>
      </c>
      <c r="AX87" s="254" t="str">
        <f t="shared" si="124"/>
        <v/>
      </c>
      <c r="AY87" s="254" t="str">
        <f t="shared" si="124"/>
        <v/>
      </c>
      <c r="AZ87" s="254" t="str">
        <f t="shared" si="132"/>
        <v/>
      </c>
      <c r="BA87" s="254" t="str">
        <f t="shared" si="132"/>
        <v/>
      </c>
      <c r="BB87" s="254" t="str">
        <f t="shared" si="132"/>
        <v/>
      </c>
      <c r="BC87" s="254" t="str">
        <f t="shared" si="132"/>
        <v/>
      </c>
      <c r="BD87" s="254" t="str">
        <f t="shared" si="132"/>
        <v/>
      </c>
      <c r="BE87" s="262" t="str">
        <f t="shared" si="132"/>
        <v/>
      </c>
      <c r="BF87" s="263" t="str">
        <f t="shared" si="125"/>
        <v/>
      </c>
      <c r="BG87" s="254" t="str">
        <f t="shared" si="125"/>
        <v/>
      </c>
      <c r="BH87" s="254" t="str">
        <f t="shared" si="125"/>
        <v/>
      </c>
      <c r="BI87" s="254" t="str">
        <f t="shared" si="125"/>
        <v/>
      </c>
      <c r="BJ87" s="254" t="str">
        <f t="shared" si="125"/>
        <v/>
      </c>
      <c r="BK87" s="254" t="str">
        <f t="shared" si="133"/>
        <v/>
      </c>
      <c r="BL87" s="254" t="str">
        <f t="shared" si="133"/>
        <v/>
      </c>
      <c r="BM87" s="254" t="str">
        <f t="shared" si="133"/>
        <v/>
      </c>
      <c r="BN87" s="254" t="str">
        <f t="shared" si="133"/>
        <v/>
      </c>
      <c r="BO87" s="254" t="str">
        <f t="shared" si="133"/>
        <v/>
      </c>
      <c r="BP87" s="254" t="str">
        <f t="shared" si="133"/>
        <v/>
      </c>
      <c r="BQ87" s="264" t="str">
        <f t="shared" si="141"/>
        <v/>
      </c>
      <c r="BR87" s="261" t="str">
        <f t="shared" si="30"/>
        <v/>
      </c>
      <c r="BS87" s="254" t="str">
        <f t="shared" si="31"/>
        <v/>
      </c>
      <c r="BT87" s="254" t="str">
        <f t="shared" si="31"/>
        <v/>
      </c>
      <c r="BU87" s="265" t="str">
        <f t="shared" si="31"/>
        <v/>
      </c>
      <c r="BV87" s="263" t="str">
        <f t="shared" si="32"/>
        <v/>
      </c>
      <c r="BW87" s="254" t="str">
        <f t="shared" si="32"/>
        <v/>
      </c>
      <c r="BX87" s="254" t="str">
        <f t="shared" si="32"/>
        <v/>
      </c>
      <c r="BY87" s="264" t="str">
        <f t="shared" si="33"/>
        <v/>
      </c>
      <c r="BZ87" s="254" t="str">
        <f t="shared" si="34"/>
        <v/>
      </c>
      <c r="CA87" s="254">
        <f t="shared" si="121"/>
        <v>0</v>
      </c>
      <c r="CB87" s="254">
        <f t="shared" si="121"/>
        <v>0</v>
      </c>
      <c r="CC87" s="254">
        <f t="shared" si="121"/>
        <v>0</v>
      </c>
      <c r="CD87" s="254">
        <f t="shared" si="121"/>
        <v>0</v>
      </c>
      <c r="CE87" s="254">
        <f t="shared" si="121"/>
        <v>0</v>
      </c>
      <c r="CF87" s="254">
        <f t="shared" si="121"/>
        <v>0</v>
      </c>
      <c r="CG87" s="254">
        <f t="shared" si="131"/>
        <v>0</v>
      </c>
      <c r="CH87" s="254">
        <f t="shared" si="131"/>
        <v>0</v>
      </c>
      <c r="CI87" s="254">
        <f t="shared" si="131"/>
        <v>0</v>
      </c>
      <c r="CJ87" s="254">
        <f t="shared" si="131"/>
        <v>0</v>
      </c>
      <c r="CK87" s="254">
        <f t="shared" si="131"/>
        <v>0</v>
      </c>
      <c r="CL87" s="254">
        <f t="shared" si="131"/>
        <v>0</v>
      </c>
      <c r="CM87" s="254">
        <f t="shared" si="142"/>
        <v>0</v>
      </c>
      <c r="CN87" s="254">
        <f t="shared" si="143"/>
        <v>0</v>
      </c>
      <c r="CO87" s="254">
        <f t="shared" si="144"/>
        <v>0</v>
      </c>
      <c r="CP87" s="254">
        <f t="shared" si="145"/>
        <v>0</v>
      </c>
      <c r="CQ87" s="254">
        <f t="shared" si="146"/>
        <v>0</v>
      </c>
      <c r="CR87" s="254">
        <f t="shared" si="147"/>
        <v>0</v>
      </c>
      <c r="CS87" s="254">
        <f t="shared" si="148"/>
        <v>0</v>
      </c>
      <c r="CT87" s="254">
        <f t="shared" si="149"/>
        <v>0</v>
      </c>
      <c r="CU87" s="254">
        <f t="shared" si="150"/>
        <v>0</v>
      </c>
      <c r="CV87" s="254">
        <f t="shared" si="151"/>
        <v>0</v>
      </c>
      <c r="CW87" s="254">
        <f t="shared" si="152"/>
        <v>0</v>
      </c>
      <c r="CX87" s="254">
        <f t="shared" si="153"/>
        <v>0</v>
      </c>
      <c r="CY87" s="254">
        <f t="shared" si="154"/>
        <v>0</v>
      </c>
      <c r="CZ87" s="254">
        <f t="shared" si="155"/>
        <v>0</v>
      </c>
      <c r="DA87" s="254">
        <f t="shared" si="156"/>
        <v>0</v>
      </c>
      <c r="DB87" s="254">
        <f t="shared" si="157"/>
        <v>0</v>
      </c>
      <c r="DC87" s="254">
        <f t="shared" si="158"/>
        <v>0</v>
      </c>
      <c r="DD87" s="254">
        <f t="shared" si="159"/>
        <v>0</v>
      </c>
      <c r="DE87" s="254">
        <f t="shared" si="160"/>
        <v>0</v>
      </c>
      <c r="DF87" s="254">
        <f t="shared" si="161"/>
        <v>0</v>
      </c>
      <c r="DG87" s="254">
        <f t="shared" si="162"/>
        <v>0</v>
      </c>
      <c r="DH87" s="254">
        <f t="shared" si="163"/>
        <v>0</v>
      </c>
      <c r="DI87" s="254">
        <f t="shared" si="164"/>
        <v>0</v>
      </c>
      <c r="DJ87" s="254">
        <f t="shared" si="165"/>
        <v>0</v>
      </c>
      <c r="DK87" s="254">
        <f t="shared" si="166"/>
        <v>0</v>
      </c>
      <c r="DL87" s="254">
        <f t="shared" si="167"/>
        <v>0</v>
      </c>
      <c r="DM87" s="254">
        <f t="shared" si="168"/>
        <v>0</v>
      </c>
      <c r="DN87" s="254">
        <f t="shared" si="169"/>
        <v>0</v>
      </c>
      <c r="DO87" s="254">
        <f t="shared" si="170"/>
        <v>0</v>
      </c>
      <c r="DP87" s="254">
        <f t="shared" si="171"/>
        <v>0</v>
      </c>
      <c r="DQ87" s="254">
        <f t="shared" si="172"/>
        <v>0</v>
      </c>
      <c r="DR87" s="254">
        <f t="shared" si="173"/>
        <v>0</v>
      </c>
      <c r="DS87" s="254">
        <f t="shared" si="174"/>
        <v>0</v>
      </c>
      <c r="DT87" s="254">
        <f t="shared" si="175"/>
        <v>0</v>
      </c>
      <c r="DU87" s="254">
        <f t="shared" si="176"/>
        <v>0</v>
      </c>
      <c r="DV87" s="254">
        <f t="shared" si="177"/>
        <v>0</v>
      </c>
    </row>
    <row r="88" spans="1:126" ht="24" customHeight="1">
      <c r="A88" s="11" t="str">
        <f ca="1">IF(AG88&lt;&gt;"OK","",CONCATENATE(TEXT('Front Page'!$F$33,"000"),TEXT('Front Page'!$F$31,"000"),"-",LEFT('Front Page'!$R$53,5),"-",LEFT(D88,1),AJ88, "-",TEXT(B88,"000")))</f>
        <v/>
      </c>
      <c r="B88" s="12" t="str">
        <f>IFERROR(IF(E88="","",MAX(B$17:B87)+1),"")</f>
        <v/>
      </c>
      <c r="C88" s="13"/>
      <c r="D88" s="29" t="str">
        <f t="shared" si="134"/>
        <v>None</v>
      </c>
      <c r="E88" s="29" t="str">
        <f t="shared" si="17"/>
        <v/>
      </c>
      <c r="F88" s="29" t="str">
        <f t="shared" si="18"/>
        <v/>
      </c>
      <c r="G88" s="363"/>
      <c r="H88" s="364"/>
      <c r="I88" s="325" t="str">
        <f t="shared" si="135"/>
        <v>No</v>
      </c>
      <c r="J88" s="314">
        <v>0</v>
      </c>
      <c r="K88" s="312">
        <v>0</v>
      </c>
      <c r="L88" s="312">
        <v>0</v>
      </c>
      <c r="M88" s="312">
        <v>0</v>
      </c>
      <c r="N88" s="312">
        <v>0</v>
      </c>
      <c r="O88" s="312">
        <v>0</v>
      </c>
      <c r="P88" s="312">
        <v>0</v>
      </c>
      <c r="Q88" s="312">
        <v>0</v>
      </c>
      <c r="R88" s="312">
        <v>0</v>
      </c>
      <c r="S88" s="312">
        <v>0</v>
      </c>
      <c r="T88" s="312">
        <v>0</v>
      </c>
      <c r="U88" s="312">
        <v>0</v>
      </c>
      <c r="V88" s="313">
        <v>1</v>
      </c>
      <c r="W88" s="313">
        <v>1</v>
      </c>
      <c r="X88" s="312">
        <v>0</v>
      </c>
      <c r="Y88" s="312">
        <v>0</v>
      </c>
      <c r="Z88" s="312">
        <v>0</v>
      </c>
      <c r="AA88" s="14">
        <v>0</v>
      </c>
      <c r="AB88" s="317"/>
      <c r="AC88" s="15" t="str">
        <f t="shared" si="126"/>
        <v/>
      </c>
      <c r="AD88" s="15" t="str">
        <f t="shared" si="136"/>
        <v/>
      </c>
      <c r="AE88" s="16" t="str">
        <f t="shared" si="137"/>
        <v>0 - 0</v>
      </c>
      <c r="AF88" s="20" t="str">
        <f t="shared" si="138"/>
        <v>Not an offer</v>
      </c>
      <c r="AG88" s="276" t="str">
        <f t="shared" si="128"/>
        <v>Not an Offer</v>
      </c>
      <c r="AH88" s="150"/>
      <c r="AI88" s="254">
        <v>72</v>
      </c>
      <c r="AJ88" s="149" t="str">
        <f t="shared" si="129"/>
        <v>00-IRA</v>
      </c>
      <c r="AK88" s="254" t="b">
        <f t="shared" si="11"/>
        <v>0</v>
      </c>
      <c r="AL88" s="254">
        <f t="shared" si="127"/>
        <v>0</v>
      </c>
      <c r="AM88" s="254">
        <f t="shared" si="130"/>
        <v>0</v>
      </c>
      <c r="AN88" s="288">
        <f t="shared" si="139"/>
        <v>0</v>
      </c>
      <c r="AO88" s="288">
        <f>IF(AND($BU88=$BV88,BU88=AO$13),$J88&amp;$K88&amp;$L88&amp;$M88&amp;$N88&amp;$O88&amp;$P88&amp;$Q88&amp;$R88&amp;$S88&amp;$T88&amp;$U88,IFERROR(MATCH($AN88,AO$17:AO87,0),-1000))</f>
        <v>1</v>
      </c>
      <c r="AP88" s="288">
        <f>IF(AND($BU88=$BV88,BV88=AP$13),$J88&amp;$K88&amp;$L88&amp;$M88&amp;$N88&amp;$O88&amp;$P88&amp;$Q88&amp;$R88&amp;$S88&amp;$T88&amp;$U88,IFERROR(MATCH($AN88,AP$17:AP87,0),-1000))</f>
        <v>1</v>
      </c>
      <c r="AQ88" s="288">
        <f>IF(AND($BU88=$BV88,BW88=AQ$13),$J88&amp;$K88&amp;$L88&amp;$M88&amp;$N88&amp;$O88&amp;$P88&amp;$Q88&amp;$R88&amp;$S88&amp;$T88&amp;$U88,IFERROR(MATCH($AN88,AQ$17:AQ87,0),-1000))</f>
        <v>1</v>
      </c>
      <c r="AR88" s="288">
        <f>IF(AND($BU88=$BV88,BX88=AR$13),$J88&amp;$K88&amp;$L88&amp;$M88&amp;$N88&amp;$O88&amp;$P88&amp;$Q88&amp;$R88&amp;$S88&amp;$T88&amp;$U88,IFERROR(MATCH($AN88,AR$17:AR87,0),-1000))</f>
        <v>1</v>
      </c>
      <c r="AS88" s="254">
        <f t="shared" si="71"/>
        <v>0</v>
      </c>
      <c r="AT88" s="261" t="str">
        <f t="shared" si="140"/>
        <v/>
      </c>
      <c r="AU88" s="254" t="str">
        <f t="shared" si="124"/>
        <v/>
      </c>
      <c r="AV88" s="254" t="str">
        <f t="shared" si="124"/>
        <v/>
      </c>
      <c r="AW88" s="254" t="str">
        <f t="shared" si="124"/>
        <v/>
      </c>
      <c r="AX88" s="254" t="str">
        <f t="shared" si="124"/>
        <v/>
      </c>
      <c r="AY88" s="254" t="str">
        <f t="shared" si="124"/>
        <v/>
      </c>
      <c r="AZ88" s="254" t="str">
        <f t="shared" si="132"/>
        <v/>
      </c>
      <c r="BA88" s="254" t="str">
        <f t="shared" si="132"/>
        <v/>
      </c>
      <c r="BB88" s="254" t="str">
        <f t="shared" si="132"/>
        <v/>
      </c>
      <c r="BC88" s="254" t="str">
        <f t="shared" si="132"/>
        <v/>
      </c>
      <c r="BD88" s="254" t="str">
        <f t="shared" si="132"/>
        <v/>
      </c>
      <c r="BE88" s="262" t="str">
        <f t="shared" si="132"/>
        <v/>
      </c>
      <c r="BF88" s="263" t="str">
        <f t="shared" si="125"/>
        <v/>
      </c>
      <c r="BG88" s="254" t="str">
        <f t="shared" si="125"/>
        <v/>
      </c>
      <c r="BH88" s="254" t="str">
        <f t="shared" si="125"/>
        <v/>
      </c>
      <c r="BI88" s="254" t="str">
        <f t="shared" si="125"/>
        <v/>
      </c>
      <c r="BJ88" s="254" t="str">
        <f t="shared" si="125"/>
        <v/>
      </c>
      <c r="BK88" s="254" t="str">
        <f t="shared" si="133"/>
        <v/>
      </c>
      <c r="BL88" s="254" t="str">
        <f t="shared" si="133"/>
        <v/>
      </c>
      <c r="BM88" s="254" t="str">
        <f t="shared" si="133"/>
        <v/>
      </c>
      <c r="BN88" s="254" t="str">
        <f t="shared" si="133"/>
        <v/>
      </c>
      <c r="BO88" s="254" t="str">
        <f t="shared" si="133"/>
        <v/>
      </c>
      <c r="BP88" s="254" t="str">
        <f t="shared" si="133"/>
        <v/>
      </c>
      <c r="BQ88" s="264" t="str">
        <f t="shared" si="141"/>
        <v/>
      </c>
      <c r="BR88" s="261" t="str">
        <f t="shared" si="30"/>
        <v/>
      </c>
      <c r="BS88" s="254" t="str">
        <f t="shared" si="31"/>
        <v/>
      </c>
      <c r="BT88" s="254" t="str">
        <f t="shared" si="31"/>
        <v/>
      </c>
      <c r="BU88" s="265" t="str">
        <f t="shared" si="31"/>
        <v/>
      </c>
      <c r="BV88" s="263" t="str">
        <f t="shared" si="32"/>
        <v/>
      </c>
      <c r="BW88" s="254" t="str">
        <f t="shared" si="32"/>
        <v/>
      </c>
      <c r="BX88" s="254" t="str">
        <f t="shared" si="32"/>
        <v/>
      </c>
      <c r="BY88" s="264" t="str">
        <f t="shared" si="33"/>
        <v/>
      </c>
      <c r="BZ88" s="254" t="str">
        <f t="shared" si="34"/>
        <v/>
      </c>
      <c r="CA88" s="254">
        <f t="shared" si="121"/>
        <v>0</v>
      </c>
      <c r="CB88" s="254">
        <f t="shared" si="121"/>
        <v>0</v>
      </c>
      <c r="CC88" s="254">
        <f t="shared" si="121"/>
        <v>0</v>
      </c>
      <c r="CD88" s="254">
        <f t="shared" si="121"/>
        <v>0</v>
      </c>
      <c r="CE88" s="254">
        <f t="shared" si="121"/>
        <v>0</v>
      </c>
      <c r="CF88" s="254">
        <f t="shared" si="121"/>
        <v>0</v>
      </c>
      <c r="CG88" s="254">
        <f t="shared" si="131"/>
        <v>0</v>
      </c>
      <c r="CH88" s="254">
        <f t="shared" si="131"/>
        <v>0</v>
      </c>
      <c r="CI88" s="254">
        <f t="shared" si="131"/>
        <v>0</v>
      </c>
      <c r="CJ88" s="254">
        <f t="shared" si="131"/>
        <v>0</v>
      </c>
      <c r="CK88" s="254">
        <f t="shared" si="131"/>
        <v>0</v>
      </c>
      <c r="CL88" s="254">
        <f t="shared" si="131"/>
        <v>0</v>
      </c>
      <c r="CM88" s="254">
        <f t="shared" si="142"/>
        <v>0</v>
      </c>
      <c r="CN88" s="254">
        <f t="shared" si="143"/>
        <v>0</v>
      </c>
      <c r="CO88" s="254">
        <f t="shared" si="144"/>
        <v>0</v>
      </c>
      <c r="CP88" s="254">
        <f t="shared" si="145"/>
        <v>0</v>
      </c>
      <c r="CQ88" s="254">
        <f t="shared" si="146"/>
        <v>0</v>
      </c>
      <c r="CR88" s="254">
        <f t="shared" si="147"/>
        <v>0</v>
      </c>
      <c r="CS88" s="254">
        <f t="shared" si="148"/>
        <v>0</v>
      </c>
      <c r="CT88" s="254">
        <f t="shared" si="149"/>
        <v>0</v>
      </c>
      <c r="CU88" s="254">
        <f t="shared" si="150"/>
        <v>0</v>
      </c>
      <c r="CV88" s="254">
        <f t="shared" si="151"/>
        <v>0</v>
      </c>
      <c r="CW88" s="254">
        <f t="shared" si="152"/>
        <v>0</v>
      </c>
      <c r="CX88" s="254">
        <f t="shared" si="153"/>
        <v>0</v>
      </c>
      <c r="CY88" s="254">
        <f t="shared" si="154"/>
        <v>0</v>
      </c>
      <c r="CZ88" s="254">
        <f t="shared" si="155"/>
        <v>0</v>
      </c>
      <c r="DA88" s="254">
        <f t="shared" si="156"/>
        <v>0</v>
      </c>
      <c r="DB88" s="254">
        <f t="shared" si="157"/>
        <v>0</v>
      </c>
      <c r="DC88" s="254">
        <f t="shared" si="158"/>
        <v>0</v>
      </c>
      <c r="DD88" s="254">
        <f t="shared" si="159"/>
        <v>0</v>
      </c>
      <c r="DE88" s="254">
        <f t="shared" si="160"/>
        <v>0</v>
      </c>
      <c r="DF88" s="254">
        <f t="shared" si="161"/>
        <v>0</v>
      </c>
      <c r="DG88" s="254">
        <f t="shared" si="162"/>
        <v>0</v>
      </c>
      <c r="DH88" s="254">
        <f t="shared" si="163"/>
        <v>0</v>
      </c>
      <c r="DI88" s="254">
        <f t="shared" si="164"/>
        <v>0</v>
      </c>
      <c r="DJ88" s="254">
        <f t="shared" si="165"/>
        <v>0</v>
      </c>
      <c r="DK88" s="254">
        <f t="shared" si="166"/>
        <v>0</v>
      </c>
      <c r="DL88" s="254">
        <f t="shared" si="167"/>
        <v>0</v>
      </c>
      <c r="DM88" s="254">
        <f t="shared" si="168"/>
        <v>0</v>
      </c>
      <c r="DN88" s="254">
        <f t="shared" si="169"/>
        <v>0</v>
      </c>
      <c r="DO88" s="254">
        <f t="shared" si="170"/>
        <v>0</v>
      </c>
      <c r="DP88" s="254">
        <f t="shared" si="171"/>
        <v>0</v>
      </c>
      <c r="DQ88" s="254">
        <f t="shared" si="172"/>
        <v>0</v>
      </c>
      <c r="DR88" s="254">
        <f t="shared" si="173"/>
        <v>0</v>
      </c>
      <c r="DS88" s="254">
        <f t="shared" si="174"/>
        <v>0</v>
      </c>
      <c r="DT88" s="254">
        <f t="shared" si="175"/>
        <v>0</v>
      </c>
      <c r="DU88" s="254">
        <f t="shared" si="176"/>
        <v>0</v>
      </c>
      <c r="DV88" s="254">
        <f t="shared" si="177"/>
        <v>0</v>
      </c>
    </row>
    <row r="89" spans="1:126" ht="24" customHeight="1">
      <c r="A89" s="11" t="str">
        <f ca="1">IF(AG89&lt;&gt;"OK","",CONCATENATE(TEXT('Front Page'!$F$33,"000"),TEXT('Front Page'!$F$31,"000"),"-",LEFT('Front Page'!$R$53,5),"-",LEFT(D89,1),AJ89, "-",TEXT(B89,"000")))</f>
        <v/>
      </c>
      <c r="B89" s="12" t="str">
        <f>IFERROR(IF(E89="","",MAX(B$17:B88)+1),"")</f>
        <v/>
      </c>
      <c r="C89" s="13"/>
      <c r="D89" s="29" t="str">
        <f t="shared" si="134"/>
        <v>None</v>
      </c>
      <c r="E89" s="29" t="str">
        <f t="shared" si="17"/>
        <v/>
      </c>
      <c r="F89" s="29" t="str">
        <f t="shared" si="18"/>
        <v/>
      </c>
      <c r="G89" s="363"/>
      <c r="H89" s="364"/>
      <c r="I89" s="325" t="str">
        <f t="shared" si="135"/>
        <v>No</v>
      </c>
      <c r="J89" s="314">
        <v>0</v>
      </c>
      <c r="K89" s="312">
        <v>0</v>
      </c>
      <c r="L89" s="312">
        <v>0</v>
      </c>
      <c r="M89" s="312">
        <v>0</v>
      </c>
      <c r="N89" s="312">
        <v>0</v>
      </c>
      <c r="O89" s="312">
        <v>0</v>
      </c>
      <c r="P89" s="312">
        <v>0</v>
      </c>
      <c r="Q89" s="312">
        <v>0</v>
      </c>
      <c r="R89" s="312">
        <v>0</v>
      </c>
      <c r="S89" s="312">
        <v>0</v>
      </c>
      <c r="T89" s="312">
        <v>0</v>
      </c>
      <c r="U89" s="312">
        <v>0</v>
      </c>
      <c r="V89" s="313">
        <v>1</v>
      </c>
      <c r="W89" s="313">
        <v>1</v>
      </c>
      <c r="X89" s="312">
        <v>0</v>
      </c>
      <c r="Y89" s="312">
        <v>0</v>
      </c>
      <c r="Z89" s="312">
        <v>0</v>
      </c>
      <c r="AA89" s="14">
        <v>0</v>
      </c>
      <c r="AB89" s="317"/>
      <c r="AC89" s="15" t="str">
        <f t="shared" si="126"/>
        <v/>
      </c>
      <c r="AD89" s="15" t="str">
        <f t="shared" si="136"/>
        <v/>
      </c>
      <c r="AE89" s="16" t="str">
        <f t="shared" si="137"/>
        <v>0 - 0</v>
      </c>
      <c r="AF89" s="20" t="str">
        <f t="shared" si="138"/>
        <v>Not an offer</v>
      </c>
      <c r="AG89" s="276" t="str">
        <f t="shared" si="128"/>
        <v>Not an Offer</v>
      </c>
      <c r="AH89" s="150"/>
      <c r="AI89" s="254">
        <v>73</v>
      </c>
      <c r="AJ89" s="149" t="str">
        <f t="shared" si="129"/>
        <v>00-IRA</v>
      </c>
      <c r="AK89" s="254" t="b">
        <f t="shared" si="11"/>
        <v>0</v>
      </c>
      <c r="AL89" s="254">
        <f t="shared" si="127"/>
        <v>0</v>
      </c>
      <c r="AM89" s="254">
        <f t="shared" si="130"/>
        <v>0</v>
      </c>
      <c r="AN89" s="288">
        <f t="shared" si="139"/>
        <v>0</v>
      </c>
      <c r="AO89" s="288">
        <f>IF(AND($BU89=$BV89,BU89=AO$13),$J89&amp;$K89&amp;$L89&amp;$M89&amp;$N89&amp;$O89&amp;$P89&amp;$Q89&amp;$R89&amp;$S89&amp;$T89&amp;$U89,IFERROR(MATCH($AN89,AO$17:AO88,0),-1000))</f>
        <v>1</v>
      </c>
      <c r="AP89" s="288">
        <f>IF(AND($BU89=$BV89,BV89=AP$13),$J89&amp;$K89&amp;$L89&amp;$M89&amp;$N89&amp;$O89&amp;$P89&amp;$Q89&amp;$R89&amp;$S89&amp;$T89&amp;$U89,IFERROR(MATCH($AN89,AP$17:AP88,0),-1000))</f>
        <v>1</v>
      </c>
      <c r="AQ89" s="288">
        <f>IF(AND($BU89=$BV89,BW89=AQ$13),$J89&amp;$K89&amp;$L89&amp;$M89&amp;$N89&amp;$O89&amp;$P89&amp;$Q89&amp;$R89&amp;$S89&amp;$T89&amp;$U89,IFERROR(MATCH($AN89,AQ$17:AQ88,0),-1000))</f>
        <v>1</v>
      </c>
      <c r="AR89" s="288">
        <f>IF(AND($BU89=$BV89,BX89=AR$13),$J89&amp;$K89&amp;$L89&amp;$M89&amp;$N89&amp;$O89&amp;$P89&amp;$Q89&amp;$R89&amp;$S89&amp;$T89&amp;$U89,IFERROR(MATCH($AN89,AR$17:AR88,0),-1000))</f>
        <v>1</v>
      </c>
      <c r="AS89" s="254">
        <f t="shared" si="71"/>
        <v>0</v>
      </c>
      <c r="AT89" s="261" t="str">
        <f t="shared" si="140"/>
        <v/>
      </c>
      <c r="AU89" s="254" t="str">
        <f t="shared" si="124"/>
        <v/>
      </c>
      <c r="AV89" s="254" t="str">
        <f t="shared" si="124"/>
        <v/>
      </c>
      <c r="AW89" s="254" t="str">
        <f t="shared" si="124"/>
        <v/>
      </c>
      <c r="AX89" s="254" t="str">
        <f t="shared" si="124"/>
        <v/>
      </c>
      <c r="AY89" s="254" t="str">
        <f t="shared" si="124"/>
        <v/>
      </c>
      <c r="AZ89" s="254" t="str">
        <f t="shared" si="132"/>
        <v/>
      </c>
      <c r="BA89" s="254" t="str">
        <f t="shared" si="132"/>
        <v/>
      </c>
      <c r="BB89" s="254" t="str">
        <f t="shared" si="132"/>
        <v/>
      </c>
      <c r="BC89" s="254" t="str">
        <f t="shared" si="132"/>
        <v/>
      </c>
      <c r="BD89" s="254" t="str">
        <f t="shared" si="132"/>
        <v/>
      </c>
      <c r="BE89" s="262" t="str">
        <f t="shared" si="132"/>
        <v/>
      </c>
      <c r="BF89" s="263" t="str">
        <f t="shared" si="125"/>
        <v/>
      </c>
      <c r="BG89" s="254" t="str">
        <f t="shared" si="125"/>
        <v/>
      </c>
      <c r="BH89" s="254" t="str">
        <f t="shared" si="125"/>
        <v/>
      </c>
      <c r="BI89" s="254" t="str">
        <f t="shared" si="125"/>
        <v/>
      </c>
      <c r="BJ89" s="254" t="str">
        <f t="shared" si="125"/>
        <v/>
      </c>
      <c r="BK89" s="254" t="str">
        <f t="shared" si="133"/>
        <v/>
      </c>
      <c r="BL89" s="254" t="str">
        <f t="shared" si="133"/>
        <v/>
      </c>
      <c r="BM89" s="254" t="str">
        <f t="shared" si="133"/>
        <v/>
      </c>
      <c r="BN89" s="254" t="str">
        <f t="shared" si="133"/>
        <v/>
      </c>
      <c r="BO89" s="254" t="str">
        <f t="shared" si="133"/>
        <v/>
      </c>
      <c r="BP89" s="254" t="str">
        <f t="shared" si="133"/>
        <v/>
      </c>
      <c r="BQ89" s="264" t="str">
        <f t="shared" si="141"/>
        <v/>
      </c>
      <c r="BR89" s="261" t="str">
        <f t="shared" si="30"/>
        <v/>
      </c>
      <c r="BS89" s="254" t="str">
        <f t="shared" si="31"/>
        <v/>
      </c>
      <c r="BT89" s="254" t="str">
        <f t="shared" si="31"/>
        <v/>
      </c>
      <c r="BU89" s="265" t="str">
        <f t="shared" si="31"/>
        <v/>
      </c>
      <c r="BV89" s="263" t="str">
        <f t="shared" si="32"/>
        <v/>
      </c>
      <c r="BW89" s="254" t="str">
        <f t="shared" si="32"/>
        <v/>
      </c>
      <c r="BX89" s="254" t="str">
        <f t="shared" si="32"/>
        <v/>
      </c>
      <c r="BY89" s="264" t="str">
        <f t="shared" si="33"/>
        <v/>
      </c>
      <c r="BZ89" s="254" t="str">
        <f t="shared" si="34"/>
        <v/>
      </c>
      <c r="CA89" s="254">
        <f t="shared" si="121"/>
        <v>0</v>
      </c>
      <c r="CB89" s="254">
        <f t="shared" si="121"/>
        <v>0</v>
      </c>
      <c r="CC89" s="254">
        <f t="shared" si="121"/>
        <v>0</v>
      </c>
      <c r="CD89" s="254">
        <f t="shared" si="121"/>
        <v>0</v>
      </c>
      <c r="CE89" s="254">
        <f t="shared" si="121"/>
        <v>0</v>
      </c>
      <c r="CF89" s="254">
        <f t="shared" si="121"/>
        <v>0</v>
      </c>
      <c r="CG89" s="254">
        <f t="shared" si="131"/>
        <v>0</v>
      </c>
      <c r="CH89" s="254">
        <f t="shared" si="131"/>
        <v>0</v>
      </c>
      <c r="CI89" s="254">
        <f t="shared" si="131"/>
        <v>0</v>
      </c>
      <c r="CJ89" s="254">
        <f t="shared" si="131"/>
        <v>0</v>
      </c>
      <c r="CK89" s="254">
        <f t="shared" si="131"/>
        <v>0</v>
      </c>
      <c r="CL89" s="254">
        <f t="shared" si="131"/>
        <v>0</v>
      </c>
      <c r="CM89" s="254">
        <f t="shared" si="142"/>
        <v>0</v>
      </c>
      <c r="CN89" s="254">
        <f t="shared" si="143"/>
        <v>0</v>
      </c>
      <c r="CO89" s="254">
        <f t="shared" si="144"/>
        <v>0</v>
      </c>
      <c r="CP89" s="254">
        <f t="shared" si="145"/>
        <v>0</v>
      </c>
      <c r="CQ89" s="254">
        <f t="shared" si="146"/>
        <v>0</v>
      </c>
      <c r="CR89" s="254">
        <f t="shared" si="147"/>
        <v>0</v>
      </c>
      <c r="CS89" s="254">
        <f t="shared" si="148"/>
        <v>0</v>
      </c>
      <c r="CT89" s="254">
        <f t="shared" si="149"/>
        <v>0</v>
      </c>
      <c r="CU89" s="254">
        <f t="shared" si="150"/>
        <v>0</v>
      </c>
      <c r="CV89" s="254">
        <f t="shared" si="151"/>
        <v>0</v>
      </c>
      <c r="CW89" s="254">
        <f t="shared" si="152"/>
        <v>0</v>
      </c>
      <c r="CX89" s="254">
        <f t="shared" si="153"/>
        <v>0</v>
      </c>
      <c r="CY89" s="254">
        <f t="shared" si="154"/>
        <v>0</v>
      </c>
      <c r="CZ89" s="254">
        <f t="shared" si="155"/>
        <v>0</v>
      </c>
      <c r="DA89" s="254">
        <f t="shared" si="156"/>
        <v>0</v>
      </c>
      <c r="DB89" s="254">
        <f t="shared" si="157"/>
        <v>0</v>
      </c>
      <c r="DC89" s="254">
        <f t="shared" si="158"/>
        <v>0</v>
      </c>
      <c r="DD89" s="254">
        <f t="shared" si="159"/>
        <v>0</v>
      </c>
      <c r="DE89" s="254">
        <f t="shared" si="160"/>
        <v>0</v>
      </c>
      <c r="DF89" s="254">
        <f t="shared" si="161"/>
        <v>0</v>
      </c>
      <c r="DG89" s="254">
        <f t="shared" si="162"/>
        <v>0</v>
      </c>
      <c r="DH89" s="254">
        <f t="shared" si="163"/>
        <v>0</v>
      </c>
      <c r="DI89" s="254">
        <f t="shared" si="164"/>
        <v>0</v>
      </c>
      <c r="DJ89" s="254">
        <f t="shared" si="165"/>
        <v>0</v>
      </c>
      <c r="DK89" s="254">
        <f t="shared" si="166"/>
        <v>0</v>
      </c>
      <c r="DL89" s="254">
        <f t="shared" si="167"/>
        <v>0</v>
      </c>
      <c r="DM89" s="254">
        <f t="shared" si="168"/>
        <v>0</v>
      </c>
      <c r="DN89" s="254">
        <f t="shared" si="169"/>
        <v>0</v>
      </c>
      <c r="DO89" s="254">
        <f t="shared" si="170"/>
        <v>0</v>
      </c>
      <c r="DP89" s="254">
        <f t="shared" si="171"/>
        <v>0</v>
      </c>
      <c r="DQ89" s="254">
        <f t="shared" si="172"/>
        <v>0</v>
      </c>
      <c r="DR89" s="254">
        <f t="shared" si="173"/>
        <v>0</v>
      </c>
      <c r="DS89" s="254">
        <f t="shared" si="174"/>
        <v>0</v>
      </c>
      <c r="DT89" s="254">
        <f t="shared" si="175"/>
        <v>0</v>
      </c>
      <c r="DU89" s="254">
        <f t="shared" si="176"/>
        <v>0</v>
      </c>
      <c r="DV89" s="254">
        <f t="shared" si="177"/>
        <v>0</v>
      </c>
    </row>
    <row r="90" spans="1:126" ht="24" customHeight="1">
      <c r="A90" s="11" t="str">
        <f ca="1">IF(AG90&lt;&gt;"OK","",CONCATENATE(TEXT('Front Page'!$F$33,"000"),TEXT('Front Page'!$F$31,"000"),"-",LEFT('Front Page'!$R$53,5),"-",LEFT(D90,1),AJ90, "-",TEXT(B90,"000")))</f>
        <v/>
      </c>
      <c r="B90" s="12" t="str">
        <f>IFERROR(IF(E90="","",MAX(B$17:B89)+1),"")</f>
        <v/>
      </c>
      <c r="C90" s="13"/>
      <c r="D90" s="29" t="str">
        <f t="shared" si="134"/>
        <v>None</v>
      </c>
      <c r="E90" s="29" t="str">
        <f t="shared" si="17"/>
        <v/>
      </c>
      <c r="F90" s="29" t="str">
        <f t="shared" si="18"/>
        <v/>
      </c>
      <c r="G90" s="363"/>
      <c r="H90" s="364"/>
      <c r="I90" s="325" t="str">
        <f t="shared" si="135"/>
        <v>No</v>
      </c>
      <c r="J90" s="314">
        <v>0</v>
      </c>
      <c r="K90" s="312">
        <v>0</v>
      </c>
      <c r="L90" s="312">
        <v>0</v>
      </c>
      <c r="M90" s="312">
        <v>0</v>
      </c>
      <c r="N90" s="312">
        <v>0</v>
      </c>
      <c r="O90" s="312">
        <v>0</v>
      </c>
      <c r="P90" s="312">
        <v>0</v>
      </c>
      <c r="Q90" s="312">
        <v>0</v>
      </c>
      <c r="R90" s="312">
        <v>0</v>
      </c>
      <c r="S90" s="312">
        <v>0</v>
      </c>
      <c r="T90" s="312">
        <v>0</v>
      </c>
      <c r="U90" s="312">
        <v>0</v>
      </c>
      <c r="V90" s="313">
        <v>1</v>
      </c>
      <c r="W90" s="313">
        <v>1</v>
      </c>
      <c r="X90" s="312">
        <v>0</v>
      </c>
      <c r="Y90" s="312">
        <v>0</v>
      </c>
      <c r="Z90" s="312">
        <v>0</v>
      </c>
      <c r="AA90" s="14">
        <v>0</v>
      </c>
      <c r="AB90" s="317"/>
      <c r="AC90" s="15" t="str">
        <f t="shared" si="126"/>
        <v/>
      </c>
      <c r="AD90" s="15" t="str">
        <f t="shared" si="136"/>
        <v/>
      </c>
      <c r="AE90" s="16" t="str">
        <f t="shared" si="137"/>
        <v>0 - 0</v>
      </c>
      <c r="AF90" s="20" t="str">
        <f t="shared" si="138"/>
        <v>Not an offer</v>
      </c>
      <c r="AG90" s="276" t="str">
        <f t="shared" si="128"/>
        <v>Not an Offer</v>
      </c>
      <c r="AH90" s="150"/>
      <c r="AI90" s="254">
        <v>74</v>
      </c>
      <c r="AJ90" s="149" t="str">
        <f t="shared" si="129"/>
        <v>00-IRA</v>
      </c>
      <c r="AK90" s="254" t="b">
        <f t="shared" si="11"/>
        <v>0</v>
      </c>
      <c r="AL90" s="254">
        <f t="shared" si="127"/>
        <v>0</v>
      </c>
      <c r="AM90" s="254">
        <f t="shared" si="130"/>
        <v>0</v>
      </c>
      <c r="AN90" s="288">
        <f t="shared" si="139"/>
        <v>0</v>
      </c>
      <c r="AO90" s="288">
        <f>IF(AND($BU90=$BV90,BU90=AO$13),$J90&amp;$K90&amp;$L90&amp;$M90&amp;$N90&amp;$O90&amp;$P90&amp;$Q90&amp;$R90&amp;$S90&amp;$T90&amp;$U90,IFERROR(MATCH($AN90,AO$17:AO89,0),-1000))</f>
        <v>1</v>
      </c>
      <c r="AP90" s="288">
        <f>IF(AND($BU90=$BV90,BV90=AP$13),$J90&amp;$K90&amp;$L90&amp;$M90&amp;$N90&amp;$O90&amp;$P90&amp;$Q90&amp;$R90&amp;$S90&amp;$T90&amp;$U90,IFERROR(MATCH($AN90,AP$17:AP89,0),-1000))</f>
        <v>1</v>
      </c>
      <c r="AQ90" s="288">
        <f>IF(AND($BU90=$BV90,BW90=AQ$13),$J90&amp;$K90&amp;$L90&amp;$M90&amp;$N90&amp;$O90&amp;$P90&amp;$Q90&amp;$R90&amp;$S90&amp;$T90&amp;$U90,IFERROR(MATCH($AN90,AQ$17:AQ89,0),-1000))</f>
        <v>1</v>
      </c>
      <c r="AR90" s="288">
        <f>IF(AND($BU90=$BV90,BX90=AR$13),$J90&amp;$K90&amp;$L90&amp;$M90&amp;$N90&amp;$O90&amp;$P90&amp;$Q90&amp;$R90&amp;$S90&amp;$T90&amp;$U90,IFERROR(MATCH($AN90,AR$17:AR89,0),-1000))</f>
        <v>1</v>
      </c>
      <c r="AS90" s="254">
        <f t="shared" si="71"/>
        <v>0</v>
      </c>
      <c r="AT90" s="261" t="str">
        <f t="shared" si="140"/>
        <v/>
      </c>
      <c r="AU90" s="254" t="str">
        <f t="shared" si="124"/>
        <v/>
      </c>
      <c r="AV90" s="254" t="str">
        <f t="shared" si="124"/>
        <v/>
      </c>
      <c r="AW90" s="254" t="str">
        <f t="shared" si="124"/>
        <v/>
      </c>
      <c r="AX90" s="254" t="str">
        <f t="shared" si="124"/>
        <v/>
      </c>
      <c r="AY90" s="254" t="str">
        <f t="shared" si="124"/>
        <v/>
      </c>
      <c r="AZ90" s="254" t="str">
        <f t="shared" si="132"/>
        <v/>
      </c>
      <c r="BA90" s="254" t="str">
        <f t="shared" si="132"/>
        <v/>
      </c>
      <c r="BB90" s="254" t="str">
        <f t="shared" si="132"/>
        <v/>
      </c>
      <c r="BC90" s="254" t="str">
        <f t="shared" si="132"/>
        <v/>
      </c>
      <c r="BD90" s="254" t="str">
        <f t="shared" si="132"/>
        <v/>
      </c>
      <c r="BE90" s="262" t="str">
        <f t="shared" si="132"/>
        <v/>
      </c>
      <c r="BF90" s="263" t="str">
        <f t="shared" si="125"/>
        <v/>
      </c>
      <c r="BG90" s="254" t="str">
        <f t="shared" si="125"/>
        <v/>
      </c>
      <c r="BH90" s="254" t="str">
        <f t="shared" si="125"/>
        <v/>
      </c>
      <c r="BI90" s="254" t="str">
        <f t="shared" si="125"/>
        <v/>
      </c>
      <c r="BJ90" s="254" t="str">
        <f t="shared" si="125"/>
        <v/>
      </c>
      <c r="BK90" s="254" t="str">
        <f t="shared" si="133"/>
        <v/>
      </c>
      <c r="BL90" s="254" t="str">
        <f t="shared" si="133"/>
        <v/>
      </c>
      <c r="BM90" s="254" t="str">
        <f t="shared" si="133"/>
        <v/>
      </c>
      <c r="BN90" s="254" t="str">
        <f t="shared" si="133"/>
        <v/>
      </c>
      <c r="BO90" s="254" t="str">
        <f t="shared" si="133"/>
        <v/>
      </c>
      <c r="BP90" s="254" t="str">
        <f t="shared" si="133"/>
        <v/>
      </c>
      <c r="BQ90" s="264" t="str">
        <f t="shared" si="141"/>
        <v/>
      </c>
      <c r="BR90" s="261" t="str">
        <f t="shared" si="30"/>
        <v/>
      </c>
      <c r="BS90" s="254" t="str">
        <f t="shared" si="31"/>
        <v/>
      </c>
      <c r="BT90" s="254" t="str">
        <f t="shared" si="31"/>
        <v/>
      </c>
      <c r="BU90" s="265" t="str">
        <f t="shared" si="31"/>
        <v/>
      </c>
      <c r="BV90" s="263" t="str">
        <f t="shared" si="32"/>
        <v/>
      </c>
      <c r="BW90" s="254" t="str">
        <f t="shared" si="32"/>
        <v/>
      </c>
      <c r="BX90" s="254" t="str">
        <f t="shared" si="32"/>
        <v/>
      </c>
      <c r="BY90" s="264" t="str">
        <f t="shared" si="33"/>
        <v/>
      </c>
      <c r="BZ90" s="254" t="str">
        <f t="shared" si="34"/>
        <v/>
      </c>
      <c r="CA90" s="254">
        <f t="shared" si="121"/>
        <v>0</v>
      </c>
      <c r="CB90" s="254">
        <f t="shared" si="121"/>
        <v>0</v>
      </c>
      <c r="CC90" s="254">
        <f t="shared" si="121"/>
        <v>0</v>
      </c>
      <c r="CD90" s="254">
        <f t="shared" si="121"/>
        <v>0</v>
      </c>
      <c r="CE90" s="254">
        <f t="shared" si="121"/>
        <v>0</v>
      </c>
      <c r="CF90" s="254">
        <f t="shared" si="121"/>
        <v>0</v>
      </c>
      <c r="CG90" s="254">
        <f t="shared" si="131"/>
        <v>0</v>
      </c>
      <c r="CH90" s="254">
        <f t="shared" si="131"/>
        <v>0</v>
      </c>
      <c r="CI90" s="254">
        <f t="shared" si="131"/>
        <v>0</v>
      </c>
      <c r="CJ90" s="254">
        <f t="shared" si="131"/>
        <v>0</v>
      </c>
      <c r="CK90" s="254">
        <f t="shared" si="131"/>
        <v>0</v>
      </c>
      <c r="CL90" s="254">
        <f t="shared" si="131"/>
        <v>0</v>
      </c>
      <c r="CM90" s="254">
        <f t="shared" si="142"/>
        <v>0</v>
      </c>
      <c r="CN90" s="254">
        <f t="shared" si="143"/>
        <v>0</v>
      </c>
      <c r="CO90" s="254">
        <f t="shared" si="144"/>
        <v>0</v>
      </c>
      <c r="CP90" s="254">
        <f t="shared" si="145"/>
        <v>0</v>
      </c>
      <c r="CQ90" s="254">
        <f t="shared" si="146"/>
        <v>0</v>
      </c>
      <c r="CR90" s="254">
        <f t="shared" si="147"/>
        <v>0</v>
      </c>
      <c r="CS90" s="254">
        <f t="shared" si="148"/>
        <v>0</v>
      </c>
      <c r="CT90" s="254">
        <f t="shared" si="149"/>
        <v>0</v>
      </c>
      <c r="CU90" s="254">
        <f t="shared" si="150"/>
        <v>0</v>
      </c>
      <c r="CV90" s="254">
        <f t="shared" si="151"/>
        <v>0</v>
      </c>
      <c r="CW90" s="254">
        <f t="shared" si="152"/>
        <v>0</v>
      </c>
      <c r="CX90" s="254">
        <f t="shared" si="153"/>
        <v>0</v>
      </c>
      <c r="CY90" s="254">
        <f t="shared" si="154"/>
        <v>0</v>
      </c>
      <c r="CZ90" s="254">
        <f t="shared" si="155"/>
        <v>0</v>
      </c>
      <c r="DA90" s="254">
        <f t="shared" si="156"/>
        <v>0</v>
      </c>
      <c r="DB90" s="254">
        <f t="shared" si="157"/>
        <v>0</v>
      </c>
      <c r="DC90" s="254">
        <f t="shared" si="158"/>
        <v>0</v>
      </c>
      <c r="DD90" s="254">
        <f t="shared" si="159"/>
        <v>0</v>
      </c>
      <c r="DE90" s="254">
        <f t="shared" si="160"/>
        <v>0</v>
      </c>
      <c r="DF90" s="254">
        <f t="shared" si="161"/>
        <v>0</v>
      </c>
      <c r="DG90" s="254">
        <f t="shared" si="162"/>
        <v>0</v>
      </c>
      <c r="DH90" s="254">
        <f t="shared" si="163"/>
        <v>0</v>
      </c>
      <c r="DI90" s="254">
        <f t="shared" si="164"/>
        <v>0</v>
      </c>
      <c r="DJ90" s="254">
        <f t="shared" si="165"/>
        <v>0</v>
      </c>
      <c r="DK90" s="254">
        <f t="shared" si="166"/>
        <v>0</v>
      </c>
      <c r="DL90" s="254">
        <f t="shared" si="167"/>
        <v>0</v>
      </c>
      <c r="DM90" s="254">
        <f t="shared" si="168"/>
        <v>0</v>
      </c>
      <c r="DN90" s="254">
        <f t="shared" si="169"/>
        <v>0</v>
      </c>
      <c r="DO90" s="254">
        <f t="shared" si="170"/>
        <v>0</v>
      </c>
      <c r="DP90" s="254">
        <f t="shared" si="171"/>
        <v>0</v>
      </c>
      <c r="DQ90" s="254">
        <f t="shared" si="172"/>
        <v>0</v>
      </c>
      <c r="DR90" s="254">
        <f t="shared" si="173"/>
        <v>0</v>
      </c>
      <c r="DS90" s="254">
        <f t="shared" si="174"/>
        <v>0</v>
      </c>
      <c r="DT90" s="254">
        <f t="shared" si="175"/>
        <v>0</v>
      </c>
      <c r="DU90" s="254">
        <f t="shared" si="176"/>
        <v>0</v>
      </c>
      <c r="DV90" s="254">
        <f t="shared" si="177"/>
        <v>0</v>
      </c>
    </row>
    <row r="91" spans="1:126" ht="24" customHeight="1">
      <c r="A91" s="11" t="str">
        <f ca="1">IF(AG91&lt;&gt;"OK","",CONCATENATE(TEXT('Front Page'!$F$33,"000"),TEXT('Front Page'!$F$31,"000"),"-",LEFT('Front Page'!$R$53,5),"-",LEFT(D91,1),AJ91, "-",TEXT(B91,"000")))</f>
        <v/>
      </c>
      <c r="B91" s="12" t="str">
        <f>IFERROR(IF(E91="","",MAX(B$17:B90)+1),"")</f>
        <v/>
      </c>
      <c r="C91" s="13"/>
      <c r="D91" s="29" t="str">
        <f t="shared" si="134"/>
        <v>None</v>
      </c>
      <c r="E91" s="29" t="str">
        <f t="shared" si="17"/>
        <v/>
      </c>
      <c r="F91" s="29" t="str">
        <f t="shared" si="18"/>
        <v/>
      </c>
      <c r="G91" s="363"/>
      <c r="H91" s="364"/>
      <c r="I91" s="325" t="str">
        <f t="shared" si="135"/>
        <v>No</v>
      </c>
      <c r="J91" s="314">
        <v>0</v>
      </c>
      <c r="K91" s="312">
        <v>0</v>
      </c>
      <c r="L91" s="312">
        <v>0</v>
      </c>
      <c r="M91" s="312">
        <v>0</v>
      </c>
      <c r="N91" s="312">
        <v>0</v>
      </c>
      <c r="O91" s="312">
        <v>0</v>
      </c>
      <c r="P91" s="312">
        <v>0</v>
      </c>
      <c r="Q91" s="312">
        <v>0</v>
      </c>
      <c r="R91" s="312">
        <v>0</v>
      </c>
      <c r="S91" s="312">
        <v>0</v>
      </c>
      <c r="T91" s="312">
        <v>0</v>
      </c>
      <c r="U91" s="312">
        <v>0</v>
      </c>
      <c r="V91" s="313">
        <v>1</v>
      </c>
      <c r="W91" s="313">
        <v>1</v>
      </c>
      <c r="X91" s="312">
        <v>0</v>
      </c>
      <c r="Y91" s="312">
        <v>0</v>
      </c>
      <c r="Z91" s="312">
        <v>0</v>
      </c>
      <c r="AA91" s="14">
        <v>0</v>
      </c>
      <c r="AB91" s="317"/>
      <c r="AC91" s="15" t="str">
        <f t="shared" si="126"/>
        <v/>
      </c>
      <c r="AD91" s="15" t="str">
        <f t="shared" si="136"/>
        <v/>
      </c>
      <c r="AE91" s="16" t="str">
        <f t="shared" si="137"/>
        <v>0 - 0</v>
      </c>
      <c r="AF91" s="20" t="str">
        <f t="shared" si="138"/>
        <v>Not an offer</v>
      </c>
      <c r="AG91" s="276" t="str">
        <f t="shared" si="128"/>
        <v>Not an Offer</v>
      </c>
      <c r="AH91" s="150"/>
      <c r="AI91" s="254">
        <v>75</v>
      </c>
      <c r="AJ91" s="149" t="str">
        <f t="shared" si="129"/>
        <v>00-IRA</v>
      </c>
      <c r="AK91" s="254" t="b">
        <f t="shared" si="11"/>
        <v>0</v>
      </c>
      <c r="AL91" s="254">
        <f t="shared" si="127"/>
        <v>0</v>
      </c>
      <c r="AM91" s="254">
        <f t="shared" si="130"/>
        <v>0</v>
      </c>
      <c r="AN91" s="288">
        <f t="shared" si="139"/>
        <v>0</v>
      </c>
      <c r="AO91" s="288">
        <f>IF(AND($BU91=$BV91,BU91=AO$13),$J91&amp;$K91&amp;$L91&amp;$M91&amp;$N91&amp;$O91&amp;$P91&amp;$Q91&amp;$R91&amp;$S91&amp;$T91&amp;$U91,IFERROR(MATCH($AN91,AO$17:AO90,0),-1000))</f>
        <v>1</v>
      </c>
      <c r="AP91" s="288">
        <f>IF(AND($BU91=$BV91,BV91=AP$13),$J91&amp;$K91&amp;$L91&amp;$M91&amp;$N91&amp;$O91&amp;$P91&amp;$Q91&amp;$R91&amp;$S91&amp;$T91&amp;$U91,IFERROR(MATCH($AN91,AP$17:AP90,0),-1000))</f>
        <v>1</v>
      </c>
      <c r="AQ91" s="288">
        <f>IF(AND($BU91=$BV91,BW91=AQ$13),$J91&amp;$K91&amp;$L91&amp;$M91&amp;$N91&amp;$O91&amp;$P91&amp;$Q91&amp;$R91&amp;$S91&amp;$T91&amp;$U91,IFERROR(MATCH($AN91,AQ$17:AQ90,0),-1000))</f>
        <v>1</v>
      </c>
      <c r="AR91" s="288">
        <f>IF(AND($BU91=$BV91,BX91=AR$13),$J91&amp;$K91&amp;$L91&amp;$M91&amp;$N91&amp;$O91&amp;$P91&amp;$Q91&amp;$R91&amp;$S91&amp;$T91&amp;$U91,IFERROR(MATCH($AN91,AR$17:AR90,0),-1000))</f>
        <v>1</v>
      </c>
      <c r="AS91" s="254">
        <f t="shared" si="71"/>
        <v>0</v>
      </c>
      <c r="AT91" s="261" t="str">
        <f t="shared" si="140"/>
        <v/>
      </c>
      <c r="AU91" s="254" t="str">
        <f t="shared" si="124"/>
        <v/>
      </c>
      <c r="AV91" s="254" t="str">
        <f t="shared" si="124"/>
        <v/>
      </c>
      <c r="AW91" s="254" t="str">
        <f t="shared" si="124"/>
        <v/>
      </c>
      <c r="AX91" s="254" t="str">
        <f t="shared" si="124"/>
        <v/>
      </c>
      <c r="AY91" s="254" t="str">
        <f t="shared" si="124"/>
        <v/>
      </c>
      <c r="AZ91" s="254" t="str">
        <f t="shared" si="132"/>
        <v/>
      </c>
      <c r="BA91" s="254" t="str">
        <f t="shared" si="132"/>
        <v/>
      </c>
      <c r="BB91" s="254" t="str">
        <f t="shared" si="132"/>
        <v/>
      </c>
      <c r="BC91" s="254" t="str">
        <f t="shared" si="132"/>
        <v/>
      </c>
      <c r="BD91" s="254" t="str">
        <f t="shared" si="132"/>
        <v/>
      </c>
      <c r="BE91" s="262" t="str">
        <f t="shared" si="132"/>
        <v/>
      </c>
      <c r="BF91" s="263" t="str">
        <f t="shared" si="125"/>
        <v/>
      </c>
      <c r="BG91" s="254" t="str">
        <f t="shared" si="125"/>
        <v/>
      </c>
      <c r="BH91" s="254" t="str">
        <f t="shared" si="125"/>
        <v/>
      </c>
      <c r="BI91" s="254" t="str">
        <f t="shared" si="125"/>
        <v/>
      </c>
      <c r="BJ91" s="254" t="str">
        <f t="shared" si="125"/>
        <v/>
      </c>
      <c r="BK91" s="254" t="str">
        <f t="shared" si="133"/>
        <v/>
      </c>
      <c r="BL91" s="254" t="str">
        <f t="shared" si="133"/>
        <v/>
      </c>
      <c r="BM91" s="254" t="str">
        <f t="shared" si="133"/>
        <v/>
      </c>
      <c r="BN91" s="254" t="str">
        <f t="shared" si="133"/>
        <v/>
      </c>
      <c r="BO91" s="254" t="str">
        <f t="shared" si="133"/>
        <v/>
      </c>
      <c r="BP91" s="254" t="str">
        <f t="shared" si="133"/>
        <v/>
      </c>
      <c r="BQ91" s="264" t="str">
        <f t="shared" si="141"/>
        <v/>
      </c>
      <c r="BR91" s="261" t="str">
        <f t="shared" si="30"/>
        <v/>
      </c>
      <c r="BS91" s="254" t="str">
        <f t="shared" si="31"/>
        <v/>
      </c>
      <c r="BT91" s="254" t="str">
        <f t="shared" si="31"/>
        <v/>
      </c>
      <c r="BU91" s="265" t="str">
        <f t="shared" si="31"/>
        <v/>
      </c>
      <c r="BV91" s="263" t="str">
        <f t="shared" si="32"/>
        <v/>
      </c>
      <c r="BW91" s="254" t="str">
        <f t="shared" si="32"/>
        <v/>
      </c>
      <c r="BX91" s="254" t="str">
        <f t="shared" si="32"/>
        <v/>
      </c>
      <c r="BY91" s="264" t="str">
        <f t="shared" si="33"/>
        <v/>
      </c>
      <c r="BZ91" s="254" t="str">
        <f t="shared" si="34"/>
        <v/>
      </c>
      <c r="CA91" s="254">
        <f t="shared" si="121"/>
        <v>0</v>
      </c>
      <c r="CB91" s="254">
        <f t="shared" si="121"/>
        <v>0</v>
      </c>
      <c r="CC91" s="254">
        <f t="shared" si="121"/>
        <v>0</v>
      </c>
      <c r="CD91" s="254">
        <f t="shared" si="121"/>
        <v>0</v>
      </c>
      <c r="CE91" s="254">
        <f t="shared" si="121"/>
        <v>0</v>
      </c>
      <c r="CF91" s="254">
        <f t="shared" si="121"/>
        <v>0</v>
      </c>
      <c r="CG91" s="254">
        <f t="shared" si="131"/>
        <v>0</v>
      </c>
      <c r="CH91" s="254">
        <f t="shared" si="131"/>
        <v>0</v>
      </c>
      <c r="CI91" s="254">
        <f t="shared" si="131"/>
        <v>0</v>
      </c>
      <c r="CJ91" s="254">
        <f t="shared" si="131"/>
        <v>0</v>
      </c>
      <c r="CK91" s="254">
        <f t="shared" si="131"/>
        <v>0</v>
      </c>
      <c r="CL91" s="254">
        <f t="shared" si="131"/>
        <v>0</v>
      </c>
      <c r="CM91" s="254">
        <f t="shared" si="142"/>
        <v>0</v>
      </c>
      <c r="CN91" s="254">
        <f t="shared" si="143"/>
        <v>0</v>
      </c>
      <c r="CO91" s="254">
        <f t="shared" si="144"/>
        <v>0</v>
      </c>
      <c r="CP91" s="254">
        <f t="shared" si="145"/>
        <v>0</v>
      </c>
      <c r="CQ91" s="254">
        <f t="shared" si="146"/>
        <v>0</v>
      </c>
      <c r="CR91" s="254">
        <f t="shared" si="147"/>
        <v>0</v>
      </c>
      <c r="CS91" s="254">
        <f t="shared" si="148"/>
        <v>0</v>
      </c>
      <c r="CT91" s="254">
        <f t="shared" si="149"/>
        <v>0</v>
      </c>
      <c r="CU91" s="254">
        <f t="shared" si="150"/>
        <v>0</v>
      </c>
      <c r="CV91" s="254">
        <f t="shared" si="151"/>
        <v>0</v>
      </c>
      <c r="CW91" s="254">
        <f t="shared" si="152"/>
        <v>0</v>
      </c>
      <c r="CX91" s="254">
        <f t="shared" si="153"/>
        <v>0</v>
      </c>
      <c r="CY91" s="254">
        <f t="shared" si="154"/>
        <v>0</v>
      </c>
      <c r="CZ91" s="254">
        <f t="shared" si="155"/>
        <v>0</v>
      </c>
      <c r="DA91" s="254">
        <f t="shared" si="156"/>
        <v>0</v>
      </c>
      <c r="DB91" s="254">
        <f t="shared" si="157"/>
        <v>0</v>
      </c>
      <c r="DC91" s="254">
        <f t="shared" si="158"/>
        <v>0</v>
      </c>
      <c r="DD91" s="254">
        <f t="shared" si="159"/>
        <v>0</v>
      </c>
      <c r="DE91" s="254">
        <f t="shared" si="160"/>
        <v>0</v>
      </c>
      <c r="DF91" s="254">
        <f t="shared" si="161"/>
        <v>0</v>
      </c>
      <c r="DG91" s="254">
        <f t="shared" si="162"/>
        <v>0</v>
      </c>
      <c r="DH91" s="254">
        <f t="shared" si="163"/>
        <v>0</v>
      </c>
      <c r="DI91" s="254">
        <f t="shared" si="164"/>
        <v>0</v>
      </c>
      <c r="DJ91" s="254">
        <f t="shared" si="165"/>
        <v>0</v>
      </c>
      <c r="DK91" s="254">
        <f t="shared" si="166"/>
        <v>0</v>
      </c>
      <c r="DL91" s="254">
        <f t="shared" si="167"/>
        <v>0</v>
      </c>
      <c r="DM91" s="254">
        <f t="shared" si="168"/>
        <v>0</v>
      </c>
      <c r="DN91" s="254">
        <f t="shared" si="169"/>
        <v>0</v>
      </c>
      <c r="DO91" s="254">
        <f t="shared" si="170"/>
        <v>0</v>
      </c>
      <c r="DP91" s="254">
        <f t="shared" si="171"/>
        <v>0</v>
      </c>
      <c r="DQ91" s="254">
        <f t="shared" si="172"/>
        <v>0</v>
      </c>
      <c r="DR91" s="254">
        <f t="shared" si="173"/>
        <v>0</v>
      </c>
      <c r="DS91" s="254">
        <f t="shared" si="174"/>
        <v>0</v>
      </c>
      <c r="DT91" s="254">
        <f t="shared" si="175"/>
        <v>0</v>
      </c>
      <c r="DU91" s="254">
        <f t="shared" si="176"/>
        <v>0</v>
      </c>
      <c r="DV91" s="254">
        <f t="shared" si="177"/>
        <v>0</v>
      </c>
    </row>
    <row r="92" spans="1:126" ht="24" customHeight="1">
      <c r="A92" s="11" t="str">
        <f ca="1">IF(AG92&lt;&gt;"OK","",CONCATENATE(TEXT('Front Page'!$F$33,"000"),TEXT('Front Page'!$F$31,"000"),"-",LEFT('Front Page'!$R$53,5),"-",LEFT(D92,1),AJ92, "-",TEXT(B92,"000")))</f>
        <v/>
      </c>
      <c r="B92" s="12" t="str">
        <f>IFERROR(IF(E92="","",MAX(B$17:B91)+1),"")</f>
        <v/>
      </c>
      <c r="C92" s="13"/>
      <c r="D92" s="29" t="str">
        <f t="shared" si="134"/>
        <v>None</v>
      </c>
      <c r="E92" s="29" t="str">
        <f t="shared" si="17"/>
        <v/>
      </c>
      <c r="F92" s="29" t="str">
        <f t="shared" si="18"/>
        <v/>
      </c>
      <c r="G92" s="363"/>
      <c r="H92" s="364"/>
      <c r="I92" s="325" t="str">
        <f t="shared" si="135"/>
        <v>No</v>
      </c>
      <c r="J92" s="314">
        <v>0</v>
      </c>
      <c r="K92" s="312">
        <v>0</v>
      </c>
      <c r="L92" s="312">
        <v>0</v>
      </c>
      <c r="M92" s="312">
        <v>0</v>
      </c>
      <c r="N92" s="312">
        <v>0</v>
      </c>
      <c r="O92" s="312">
        <v>0</v>
      </c>
      <c r="P92" s="312">
        <v>0</v>
      </c>
      <c r="Q92" s="312">
        <v>0</v>
      </c>
      <c r="R92" s="312">
        <v>0</v>
      </c>
      <c r="S92" s="312">
        <v>0</v>
      </c>
      <c r="T92" s="312">
        <v>0</v>
      </c>
      <c r="U92" s="312">
        <v>0</v>
      </c>
      <c r="V92" s="313">
        <v>1</v>
      </c>
      <c r="W92" s="313">
        <v>1</v>
      </c>
      <c r="X92" s="312">
        <v>0</v>
      </c>
      <c r="Y92" s="312">
        <v>0</v>
      </c>
      <c r="Z92" s="312">
        <v>0</v>
      </c>
      <c r="AA92" s="14">
        <v>0</v>
      </c>
      <c r="AB92" s="317"/>
      <c r="AC92" s="15" t="str">
        <f t="shared" si="126"/>
        <v/>
      </c>
      <c r="AD92" s="15" t="str">
        <f t="shared" si="136"/>
        <v/>
      </c>
      <c r="AE92" s="16" t="str">
        <f t="shared" si="137"/>
        <v>0 - 0</v>
      </c>
      <c r="AF92" s="20" t="str">
        <f t="shared" si="138"/>
        <v>Not an offer</v>
      </c>
      <c r="AG92" s="276" t="str">
        <f t="shared" si="128"/>
        <v>Not an Offer</v>
      </c>
      <c r="AH92" s="150"/>
      <c r="AI92" s="254">
        <v>76</v>
      </c>
      <c r="AJ92" s="149" t="str">
        <f t="shared" si="129"/>
        <v>00-IRA</v>
      </c>
      <c r="AK92" s="254" t="b">
        <f t="shared" si="11"/>
        <v>0</v>
      </c>
      <c r="AL92" s="254">
        <f t="shared" si="127"/>
        <v>0</v>
      </c>
      <c r="AM92" s="254">
        <f t="shared" si="130"/>
        <v>0</v>
      </c>
      <c r="AN92" s="288">
        <f t="shared" si="139"/>
        <v>0</v>
      </c>
      <c r="AO92" s="288">
        <f>IF(AND($BU92=$BV92,BU92=AO$13),$J92&amp;$K92&amp;$L92&amp;$M92&amp;$N92&amp;$O92&amp;$P92&amp;$Q92&amp;$R92&amp;$S92&amp;$T92&amp;$U92,IFERROR(MATCH($AN92,AO$17:AO91,0),-1000))</f>
        <v>1</v>
      </c>
      <c r="AP92" s="288">
        <f>IF(AND($BU92=$BV92,BV92=AP$13),$J92&amp;$K92&amp;$L92&amp;$M92&amp;$N92&amp;$O92&amp;$P92&amp;$Q92&amp;$R92&amp;$S92&amp;$T92&amp;$U92,IFERROR(MATCH($AN92,AP$17:AP91,0),-1000))</f>
        <v>1</v>
      </c>
      <c r="AQ92" s="288">
        <f>IF(AND($BU92=$BV92,BW92=AQ$13),$J92&amp;$K92&amp;$L92&amp;$M92&amp;$N92&amp;$O92&amp;$P92&amp;$Q92&amp;$R92&amp;$S92&amp;$T92&amp;$U92,IFERROR(MATCH($AN92,AQ$17:AQ91,0),-1000))</f>
        <v>1</v>
      </c>
      <c r="AR92" s="288">
        <f>IF(AND($BU92=$BV92,BX92=AR$13),$J92&amp;$K92&amp;$L92&amp;$M92&amp;$N92&amp;$O92&amp;$P92&amp;$Q92&amp;$R92&amp;$S92&amp;$T92&amp;$U92,IFERROR(MATCH($AN92,AR$17:AR91,0),-1000))</f>
        <v>1</v>
      </c>
      <c r="AS92" s="254">
        <f t="shared" si="71"/>
        <v>0</v>
      </c>
      <c r="AT92" s="261" t="str">
        <f t="shared" si="140"/>
        <v/>
      </c>
      <c r="AU92" s="254" t="str">
        <f t="shared" si="124"/>
        <v/>
      </c>
      <c r="AV92" s="254" t="str">
        <f t="shared" si="124"/>
        <v/>
      </c>
      <c r="AW92" s="254" t="str">
        <f t="shared" si="124"/>
        <v/>
      </c>
      <c r="AX92" s="254" t="str">
        <f t="shared" si="124"/>
        <v/>
      </c>
      <c r="AY92" s="254" t="str">
        <f t="shared" si="124"/>
        <v/>
      </c>
      <c r="AZ92" s="254" t="str">
        <f t="shared" si="132"/>
        <v/>
      </c>
      <c r="BA92" s="254" t="str">
        <f t="shared" si="132"/>
        <v/>
      </c>
      <c r="BB92" s="254" t="str">
        <f t="shared" si="132"/>
        <v/>
      </c>
      <c r="BC92" s="254" t="str">
        <f t="shared" si="132"/>
        <v/>
      </c>
      <c r="BD92" s="254" t="str">
        <f t="shared" si="132"/>
        <v/>
      </c>
      <c r="BE92" s="262" t="str">
        <f t="shared" si="132"/>
        <v/>
      </c>
      <c r="BF92" s="263" t="str">
        <f t="shared" si="125"/>
        <v/>
      </c>
      <c r="BG92" s="254" t="str">
        <f t="shared" si="125"/>
        <v/>
      </c>
      <c r="BH92" s="254" t="str">
        <f t="shared" si="125"/>
        <v/>
      </c>
      <c r="BI92" s="254" t="str">
        <f t="shared" si="125"/>
        <v/>
      </c>
      <c r="BJ92" s="254" t="str">
        <f t="shared" si="125"/>
        <v/>
      </c>
      <c r="BK92" s="254" t="str">
        <f t="shared" si="133"/>
        <v/>
      </c>
      <c r="BL92" s="254" t="str">
        <f t="shared" si="133"/>
        <v/>
      </c>
      <c r="BM92" s="254" t="str">
        <f t="shared" si="133"/>
        <v/>
      </c>
      <c r="BN92" s="254" t="str">
        <f t="shared" si="133"/>
        <v/>
      </c>
      <c r="BO92" s="254" t="str">
        <f t="shared" si="133"/>
        <v/>
      </c>
      <c r="BP92" s="254" t="str">
        <f t="shared" si="133"/>
        <v/>
      </c>
      <c r="BQ92" s="264" t="str">
        <f t="shared" si="141"/>
        <v/>
      </c>
      <c r="BR92" s="261" t="str">
        <f t="shared" si="30"/>
        <v/>
      </c>
      <c r="BS92" s="254" t="str">
        <f t="shared" si="31"/>
        <v/>
      </c>
      <c r="BT92" s="254" t="str">
        <f t="shared" si="31"/>
        <v/>
      </c>
      <c r="BU92" s="265" t="str">
        <f t="shared" si="31"/>
        <v/>
      </c>
      <c r="BV92" s="263" t="str">
        <f t="shared" si="32"/>
        <v/>
      </c>
      <c r="BW92" s="254" t="str">
        <f t="shared" si="32"/>
        <v/>
      </c>
      <c r="BX92" s="254" t="str">
        <f t="shared" si="32"/>
        <v/>
      </c>
      <c r="BY92" s="264" t="str">
        <f t="shared" si="33"/>
        <v/>
      </c>
      <c r="BZ92" s="254" t="str">
        <f t="shared" si="34"/>
        <v/>
      </c>
      <c r="CA92" s="254">
        <f t="shared" si="121"/>
        <v>0</v>
      </c>
      <c r="CB92" s="254">
        <f t="shared" si="121"/>
        <v>0</v>
      </c>
      <c r="CC92" s="254">
        <f t="shared" si="121"/>
        <v>0</v>
      </c>
      <c r="CD92" s="254">
        <f t="shared" si="121"/>
        <v>0</v>
      </c>
      <c r="CE92" s="254">
        <f t="shared" si="121"/>
        <v>0</v>
      </c>
      <c r="CF92" s="254">
        <f t="shared" si="121"/>
        <v>0</v>
      </c>
      <c r="CG92" s="254">
        <f t="shared" si="131"/>
        <v>0</v>
      </c>
      <c r="CH92" s="254">
        <f t="shared" si="131"/>
        <v>0</v>
      </c>
      <c r="CI92" s="254">
        <f t="shared" si="131"/>
        <v>0</v>
      </c>
      <c r="CJ92" s="254">
        <f t="shared" si="131"/>
        <v>0</v>
      </c>
      <c r="CK92" s="254">
        <f t="shared" si="131"/>
        <v>0</v>
      </c>
      <c r="CL92" s="254">
        <f t="shared" si="131"/>
        <v>0</v>
      </c>
      <c r="CM92" s="254">
        <f t="shared" si="142"/>
        <v>0</v>
      </c>
      <c r="CN92" s="254">
        <f t="shared" si="143"/>
        <v>0</v>
      </c>
      <c r="CO92" s="254">
        <f t="shared" si="144"/>
        <v>0</v>
      </c>
      <c r="CP92" s="254">
        <f t="shared" si="145"/>
        <v>0</v>
      </c>
      <c r="CQ92" s="254">
        <f t="shared" si="146"/>
        <v>0</v>
      </c>
      <c r="CR92" s="254">
        <f t="shared" si="147"/>
        <v>0</v>
      </c>
      <c r="CS92" s="254">
        <f t="shared" si="148"/>
        <v>0</v>
      </c>
      <c r="CT92" s="254">
        <f t="shared" si="149"/>
        <v>0</v>
      </c>
      <c r="CU92" s="254">
        <f t="shared" si="150"/>
        <v>0</v>
      </c>
      <c r="CV92" s="254">
        <f t="shared" si="151"/>
        <v>0</v>
      </c>
      <c r="CW92" s="254">
        <f t="shared" si="152"/>
        <v>0</v>
      </c>
      <c r="CX92" s="254">
        <f t="shared" si="153"/>
        <v>0</v>
      </c>
      <c r="CY92" s="254">
        <f t="shared" si="154"/>
        <v>0</v>
      </c>
      <c r="CZ92" s="254">
        <f t="shared" si="155"/>
        <v>0</v>
      </c>
      <c r="DA92" s="254">
        <f t="shared" si="156"/>
        <v>0</v>
      </c>
      <c r="DB92" s="254">
        <f t="shared" si="157"/>
        <v>0</v>
      </c>
      <c r="DC92" s="254">
        <f t="shared" si="158"/>
        <v>0</v>
      </c>
      <c r="DD92" s="254">
        <f t="shared" si="159"/>
        <v>0</v>
      </c>
      <c r="DE92" s="254">
        <f t="shared" si="160"/>
        <v>0</v>
      </c>
      <c r="DF92" s="254">
        <f t="shared" si="161"/>
        <v>0</v>
      </c>
      <c r="DG92" s="254">
        <f t="shared" si="162"/>
        <v>0</v>
      </c>
      <c r="DH92" s="254">
        <f t="shared" si="163"/>
        <v>0</v>
      </c>
      <c r="DI92" s="254">
        <f t="shared" si="164"/>
        <v>0</v>
      </c>
      <c r="DJ92" s="254">
        <f t="shared" si="165"/>
        <v>0</v>
      </c>
      <c r="DK92" s="254">
        <f t="shared" si="166"/>
        <v>0</v>
      </c>
      <c r="DL92" s="254">
        <f t="shared" si="167"/>
        <v>0</v>
      </c>
      <c r="DM92" s="254">
        <f t="shared" si="168"/>
        <v>0</v>
      </c>
      <c r="DN92" s="254">
        <f t="shared" si="169"/>
        <v>0</v>
      </c>
      <c r="DO92" s="254">
        <f t="shared" si="170"/>
        <v>0</v>
      </c>
      <c r="DP92" s="254">
        <f t="shared" si="171"/>
        <v>0</v>
      </c>
      <c r="DQ92" s="254">
        <f t="shared" si="172"/>
        <v>0</v>
      </c>
      <c r="DR92" s="254">
        <f t="shared" si="173"/>
        <v>0</v>
      </c>
      <c r="DS92" s="254">
        <f t="shared" si="174"/>
        <v>0</v>
      </c>
      <c r="DT92" s="254">
        <f t="shared" si="175"/>
        <v>0</v>
      </c>
      <c r="DU92" s="254">
        <f t="shared" si="176"/>
        <v>0</v>
      </c>
      <c r="DV92" s="254">
        <f t="shared" si="177"/>
        <v>0</v>
      </c>
    </row>
    <row r="93" spans="1:126" ht="24" customHeight="1">
      <c r="A93" s="11" t="str">
        <f ca="1">IF(AG93&lt;&gt;"OK","",CONCATENATE(TEXT('Front Page'!$F$33,"000"),TEXT('Front Page'!$F$31,"000"),"-",LEFT('Front Page'!$R$53,5),"-",LEFT(D93,1),AJ93, "-",TEXT(B93,"000")))</f>
        <v/>
      </c>
      <c r="B93" s="12" t="str">
        <f>IFERROR(IF(E93="","",MAX(B$17:B92)+1),"")</f>
        <v/>
      </c>
      <c r="C93" s="13"/>
      <c r="D93" s="29" t="str">
        <f t="shared" si="134"/>
        <v>None</v>
      </c>
      <c r="E93" s="29" t="str">
        <f t="shared" si="17"/>
        <v/>
      </c>
      <c r="F93" s="29" t="str">
        <f t="shared" si="18"/>
        <v/>
      </c>
      <c r="G93" s="363"/>
      <c r="H93" s="364"/>
      <c r="I93" s="325" t="str">
        <f t="shared" si="135"/>
        <v>No</v>
      </c>
      <c r="J93" s="314">
        <v>0</v>
      </c>
      <c r="K93" s="312">
        <v>0</v>
      </c>
      <c r="L93" s="312">
        <v>0</v>
      </c>
      <c r="M93" s="312">
        <v>0</v>
      </c>
      <c r="N93" s="312">
        <v>0</v>
      </c>
      <c r="O93" s="312">
        <v>0</v>
      </c>
      <c r="P93" s="312">
        <v>0</v>
      </c>
      <c r="Q93" s="312">
        <v>0</v>
      </c>
      <c r="R93" s="312">
        <v>0</v>
      </c>
      <c r="S93" s="312">
        <v>0</v>
      </c>
      <c r="T93" s="312">
        <v>0</v>
      </c>
      <c r="U93" s="312">
        <v>0</v>
      </c>
      <c r="V93" s="313">
        <v>1</v>
      </c>
      <c r="W93" s="313">
        <v>1</v>
      </c>
      <c r="X93" s="312">
        <v>0</v>
      </c>
      <c r="Y93" s="312">
        <v>0</v>
      </c>
      <c r="Z93" s="312">
        <v>0</v>
      </c>
      <c r="AA93" s="14">
        <v>0</v>
      </c>
      <c r="AB93" s="317"/>
      <c r="AC93" s="15" t="str">
        <f t="shared" si="126"/>
        <v/>
      </c>
      <c r="AD93" s="15" t="str">
        <f t="shared" si="136"/>
        <v/>
      </c>
      <c r="AE93" s="16" t="str">
        <f t="shared" si="137"/>
        <v>0 - 0</v>
      </c>
      <c r="AF93" s="20" t="str">
        <f t="shared" si="138"/>
        <v>Not an offer</v>
      </c>
      <c r="AG93" s="276" t="str">
        <f t="shared" si="128"/>
        <v>Not an Offer</v>
      </c>
      <c r="AH93" s="150"/>
      <c r="AI93" s="254">
        <v>77</v>
      </c>
      <c r="AJ93" s="149" t="str">
        <f t="shared" si="129"/>
        <v>00-IRA</v>
      </c>
      <c r="AK93" s="254" t="b">
        <f t="shared" si="11"/>
        <v>0</v>
      </c>
      <c r="AL93" s="254">
        <f t="shared" si="127"/>
        <v>0</v>
      </c>
      <c r="AM93" s="254">
        <f t="shared" si="130"/>
        <v>0</v>
      </c>
      <c r="AN93" s="288">
        <f t="shared" si="139"/>
        <v>0</v>
      </c>
      <c r="AO93" s="288">
        <f>IF(AND($BU93=$BV93,BU93=AO$13),$J93&amp;$K93&amp;$L93&amp;$M93&amp;$N93&amp;$O93&amp;$P93&amp;$Q93&amp;$R93&amp;$S93&amp;$T93&amp;$U93,IFERROR(MATCH($AN93,AO$17:AO92,0),-1000))</f>
        <v>1</v>
      </c>
      <c r="AP93" s="288">
        <f>IF(AND($BU93=$BV93,BV93=AP$13),$J93&amp;$K93&amp;$L93&amp;$M93&amp;$N93&amp;$O93&amp;$P93&amp;$Q93&amp;$R93&amp;$S93&amp;$T93&amp;$U93,IFERROR(MATCH($AN93,AP$17:AP92,0),-1000))</f>
        <v>1</v>
      </c>
      <c r="AQ93" s="288">
        <f>IF(AND($BU93=$BV93,BW93=AQ$13),$J93&amp;$K93&amp;$L93&amp;$M93&amp;$N93&amp;$O93&amp;$P93&amp;$Q93&amp;$R93&amp;$S93&amp;$T93&amp;$U93,IFERROR(MATCH($AN93,AQ$17:AQ92,0),-1000))</f>
        <v>1</v>
      </c>
      <c r="AR93" s="288">
        <f>IF(AND($BU93=$BV93,BX93=AR$13),$J93&amp;$K93&amp;$L93&amp;$M93&amp;$N93&amp;$O93&amp;$P93&amp;$Q93&amp;$R93&amp;$S93&amp;$T93&amp;$U93,IFERROR(MATCH($AN93,AR$17:AR92,0),-1000))</f>
        <v>1</v>
      </c>
      <c r="AS93" s="254">
        <f t="shared" si="71"/>
        <v>0</v>
      </c>
      <c r="AT93" s="261" t="str">
        <f t="shared" si="140"/>
        <v/>
      </c>
      <c r="AU93" s="254" t="str">
        <f t="shared" si="124"/>
        <v/>
      </c>
      <c r="AV93" s="254" t="str">
        <f t="shared" si="124"/>
        <v/>
      </c>
      <c r="AW93" s="254" t="str">
        <f t="shared" si="124"/>
        <v/>
      </c>
      <c r="AX93" s="254" t="str">
        <f t="shared" si="124"/>
        <v/>
      </c>
      <c r="AY93" s="254" t="str">
        <f t="shared" si="124"/>
        <v/>
      </c>
      <c r="AZ93" s="254" t="str">
        <f t="shared" si="132"/>
        <v/>
      </c>
      <c r="BA93" s="254" t="str">
        <f t="shared" si="132"/>
        <v/>
      </c>
      <c r="BB93" s="254" t="str">
        <f t="shared" si="132"/>
        <v/>
      </c>
      <c r="BC93" s="254" t="str">
        <f t="shared" si="132"/>
        <v/>
      </c>
      <c r="BD93" s="254" t="str">
        <f t="shared" si="132"/>
        <v/>
      </c>
      <c r="BE93" s="262" t="str">
        <f t="shared" si="132"/>
        <v/>
      </c>
      <c r="BF93" s="263" t="str">
        <f t="shared" si="125"/>
        <v/>
      </c>
      <c r="BG93" s="254" t="str">
        <f t="shared" si="125"/>
        <v/>
      </c>
      <c r="BH93" s="254" t="str">
        <f t="shared" si="125"/>
        <v/>
      </c>
      <c r="BI93" s="254" t="str">
        <f t="shared" si="125"/>
        <v/>
      </c>
      <c r="BJ93" s="254" t="str">
        <f t="shared" si="125"/>
        <v/>
      </c>
      <c r="BK93" s="254" t="str">
        <f t="shared" si="133"/>
        <v/>
      </c>
      <c r="BL93" s="254" t="str">
        <f t="shared" si="133"/>
        <v/>
      </c>
      <c r="BM93" s="254" t="str">
        <f t="shared" si="133"/>
        <v/>
      </c>
      <c r="BN93" s="254" t="str">
        <f t="shared" si="133"/>
        <v/>
      </c>
      <c r="BO93" s="254" t="str">
        <f t="shared" si="133"/>
        <v/>
      </c>
      <c r="BP93" s="254" t="str">
        <f t="shared" si="133"/>
        <v/>
      </c>
      <c r="BQ93" s="264" t="str">
        <f t="shared" si="141"/>
        <v/>
      </c>
      <c r="BR93" s="261" t="str">
        <f t="shared" si="30"/>
        <v/>
      </c>
      <c r="BS93" s="254" t="str">
        <f t="shared" si="31"/>
        <v/>
      </c>
      <c r="BT93" s="254" t="str">
        <f t="shared" si="31"/>
        <v/>
      </c>
      <c r="BU93" s="265" t="str">
        <f t="shared" si="31"/>
        <v/>
      </c>
      <c r="BV93" s="263" t="str">
        <f t="shared" si="32"/>
        <v/>
      </c>
      <c r="BW93" s="254" t="str">
        <f t="shared" si="32"/>
        <v/>
      </c>
      <c r="BX93" s="254" t="str">
        <f t="shared" si="32"/>
        <v/>
      </c>
      <c r="BY93" s="264" t="str">
        <f t="shared" si="33"/>
        <v/>
      </c>
      <c r="BZ93" s="254" t="str">
        <f t="shared" si="34"/>
        <v/>
      </c>
      <c r="CA93" s="254">
        <f t="shared" si="121"/>
        <v>0</v>
      </c>
      <c r="CB93" s="254">
        <f t="shared" si="121"/>
        <v>0</v>
      </c>
      <c r="CC93" s="254">
        <f t="shared" si="121"/>
        <v>0</v>
      </c>
      <c r="CD93" s="254">
        <f t="shared" si="121"/>
        <v>0</v>
      </c>
      <c r="CE93" s="254">
        <f t="shared" si="121"/>
        <v>0</v>
      </c>
      <c r="CF93" s="254">
        <f t="shared" si="121"/>
        <v>0</v>
      </c>
      <c r="CG93" s="254">
        <f t="shared" si="131"/>
        <v>0</v>
      </c>
      <c r="CH93" s="254">
        <f t="shared" si="131"/>
        <v>0</v>
      </c>
      <c r="CI93" s="254">
        <f t="shared" si="131"/>
        <v>0</v>
      </c>
      <c r="CJ93" s="254">
        <f t="shared" si="131"/>
        <v>0</v>
      </c>
      <c r="CK93" s="254">
        <f t="shared" si="131"/>
        <v>0</v>
      </c>
      <c r="CL93" s="254">
        <f t="shared" si="131"/>
        <v>0</v>
      </c>
      <c r="CM93" s="254">
        <f t="shared" si="142"/>
        <v>0</v>
      </c>
      <c r="CN93" s="254">
        <f t="shared" si="143"/>
        <v>0</v>
      </c>
      <c r="CO93" s="254">
        <f t="shared" si="144"/>
        <v>0</v>
      </c>
      <c r="CP93" s="254">
        <f t="shared" si="145"/>
        <v>0</v>
      </c>
      <c r="CQ93" s="254">
        <f t="shared" si="146"/>
        <v>0</v>
      </c>
      <c r="CR93" s="254">
        <f t="shared" si="147"/>
        <v>0</v>
      </c>
      <c r="CS93" s="254">
        <f t="shared" si="148"/>
        <v>0</v>
      </c>
      <c r="CT93" s="254">
        <f t="shared" si="149"/>
        <v>0</v>
      </c>
      <c r="CU93" s="254">
        <f t="shared" si="150"/>
        <v>0</v>
      </c>
      <c r="CV93" s="254">
        <f t="shared" si="151"/>
        <v>0</v>
      </c>
      <c r="CW93" s="254">
        <f t="shared" si="152"/>
        <v>0</v>
      </c>
      <c r="CX93" s="254">
        <f t="shared" si="153"/>
        <v>0</v>
      </c>
      <c r="CY93" s="254">
        <f t="shared" si="154"/>
        <v>0</v>
      </c>
      <c r="CZ93" s="254">
        <f t="shared" si="155"/>
        <v>0</v>
      </c>
      <c r="DA93" s="254">
        <f t="shared" si="156"/>
        <v>0</v>
      </c>
      <c r="DB93" s="254">
        <f t="shared" si="157"/>
        <v>0</v>
      </c>
      <c r="DC93" s="254">
        <f t="shared" si="158"/>
        <v>0</v>
      </c>
      <c r="DD93" s="254">
        <f t="shared" si="159"/>
        <v>0</v>
      </c>
      <c r="DE93" s="254">
        <f t="shared" si="160"/>
        <v>0</v>
      </c>
      <c r="DF93" s="254">
        <f t="shared" si="161"/>
        <v>0</v>
      </c>
      <c r="DG93" s="254">
        <f t="shared" si="162"/>
        <v>0</v>
      </c>
      <c r="DH93" s="254">
        <f t="shared" si="163"/>
        <v>0</v>
      </c>
      <c r="DI93" s="254">
        <f t="shared" si="164"/>
        <v>0</v>
      </c>
      <c r="DJ93" s="254">
        <f t="shared" si="165"/>
        <v>0</v>
      </c>
      <c r="DK93" s="254">
        <f t="shared" si="166"/>
        <v>0</v>
      </c>
      <c r="DL93" s="254">
        <f t="shared" si="167"/>
        <v>0</v>
      </c>
      <c r="DM93" s="254">
        <f t="shared" si="168"/>
        <v>0</v>
      </c>
      <c r="DN93" s="254">
        <f t="shared" si="169"/>
        <v>0</v>
      </c>
      <c r="DO93" s="254">
        <f t="shared" si="170"/>
        <v>0</v>
      </c>
      <c r="DP93" s="254">
        <f t="shared" si="171"/>
        <v>0</v>
      </c>
      <c r="DQ93" s="254">
        <f t="shared" si="172"/>
        <v>0</v>
      </c>
      <c r="DR93" s="254">
        <f t="shared" si="173"/>
        <v>0</v>
      </c>
      <c r="DS93" s="254">
        <f t="shared" si="174"/>
        <v>0</v>
      </c>
      <c r="DT93" s="254">
        <f t="shared" si="175"/>
        <v>0</v>
      </c>
      <c r="DU93" s="254">
        <f t="shared" si="176"/>
        <v>0</v>
      </c>
      <c r="DV93" s="254">
        <f t="shared" si="177"/>
        <v>0</v>
      </c>
    </row>
    <row r="94" spans="1:126" ht="24" customHeight="1">
      <c r="A94" s="11" t="str">
        <f ca="1">IF(AG94&lt;&gt;"OK","",CONCATENATE(TEXT('Front Page'!$F$33,"000"),TEXT('Front Page'!$F$31,"000"),"-",LEFT('Front Page'!$R$53,5),"-",LEFT(D94,1),AJ94, "-",TEXT(B94,"000")))</f>
        <v/>
      </c>
      <c r="B94" s="12" t="str">
        <f>IFERROR(IF(E94="","",MAX(B$17:B93)+1),"")</f>
        <v/>
      </c>
      <c r="C94" s="13"/>
      <c r="D94" s="29" t="str">
        <f t="shared" si="134"/>
        <v>None</v>
      </c>
      <c r="E94" s="29" t="str">
        <f t="shared" si="17"/>
        <v/>
      </c>
      <c r="F94" s="29" t="str">
        <f t="shared" si="18"/>
        <v/>
      </c>
      <c r="G94" s="363"/>
      <c r="H94" s="364"/>
      <c r="I94" s="325" t="str">
        <f t="shared" si="135"/>
        <v>No</v>
      </c>
      <c r="J94" s="314">
        <v>0</v>
      </c>
      <c r="K94" s="312">
        <v>0</v>
      </c>
      <c r="L94" s="312">
        <v>0</v>
      </c>
      <c r="M94" s="312">
        <v>0</v>
      </c>
      <c r="N94" s="312">
        <v>0</v>
      </c>
      <c r="O94" s="312">
        <v>0</v>
      </c>
      <c r="P94" s="312">
        <v>0</v>
      </c>
      <c r="Q94" s="312">
        <v>0</v>
      </c>
      <c r="R94" s="312">
        <v>0</v>
      </c>
      <c r="S94" s="312">
        <v>0</v>
      </c>
      <c r="T94" s="312">
        <v>0</v>
      </c>
      <c r="U94" s="312">
        <v>0</v>
      </c>
      <c r="V94" s="313">
        <v>1</v>
      </c>
      <c r="W94" s="313">
        <v>1</v>
      </c>
      <c r="X94" s="312">
        <v>0</v>
      </c>
      <c r="Y94" s="312">
        <v>0</v>
      </c>
      <c r="Z94" s="312">
        <v>0</v>
      </c>
      <c r="AA94" s="14">
        <v>0</v>
      </c>
      <c r="AB94" s="317"/>
      <c r="AC94" s="15" t="str">
        <f t="shared" si="126"/>
        <v/>
      </c>
      <c r="AD94" s="15" t="str">
        <f t="shared" si="136"/>
        <v/>
      </c>
      <c r="AE94" s="16" t="str">
        <f t="shared" si="137"/>
        <v>0 - 0</v>
      </c>
      <c r="AF94" s="20" t="str">
        <f t="shared" si="138"/>
        <v>Not an offer</v>
      </c>
      <c r="AG94" s="276" t="str">
        <f t="shared" si="128"/>
        <v>Not an Offer</v>
      </c>
      <c r="AH94" s="150"/>
      <c r="AI94" s="254">
        <v>78</v>
      </c>
      <c r="AJ94" s="149" t="str">
        <f t="shared" si="129"/>
        <v>00-IRA</v>
      </c>
      <c r="AK94" s="254" t="b">
        <f t="shared" si="11"/>
        <v>0</v>
      </c>
      <c r="AL94" s="254">
        <f t="shared" si="127"/>
        <v>0</v>
      </c>
      <c r="AM94" s="254">
        <f t="shared" si="130"/>
        <v>0</v>
      </c>
      <c r="AN94" s="288">
        <f t="shared" si="139"/>
        <v>0</v>
      </c>
      <c r="AO94" s="288">
        <f>IF(AND($BU94=$BV94,BU94=AO$13),$J94&amp;$K94&amp;$L94&amp;$M94&amp;$N94&amp;$O94&amp;$P94&amp;$Q94&amp;$R94&amp;$S94&amp;$T94&amp;$U94,IFERROR(MATCH($AN94,AO$17:AO93,0),-1000))</f>
        <v>1</v>
      </c>
      <c r="AP94" s="288">
        <f>IF(AND($BU94=$BV94,BV94=AP$13),$J94&amp;$K94&amp;$L94&amp;$M94&amp;$N94&amp;$O94&amp;$P94&amp;$Q94&amp;$R94&amp;$S94&amp;$T94&amp;$U94,IFERROR(MATCH($AN94,AP$17:AP93,0),-1000))</f>
        <v>1</v>
      </c>
      <c r="AQ94" s="288">
        <f>IF(AND($BU94=$BV94,BW94=AQ$13),$J94&amp;$K94&amp;$L94&amp;$M94&amp;$N94&amp;$O94&amp;$P94&amp;$Q94&amp;$R94&amp;$S94&amp;$T94&amp;$U94,IFERROR(MATCH($AN94,AQ$17:AQ93,0),-1000))</f>
        <v>1</v>
      </c>
      <c r="AR94" s="288">
        <f>IF(AND($BU94=$BV94,BX94=AR$13),$J94&amp;$K94&amp;$L94&amp;$M94&amp;$N94&amp;$O94&amp;$P94&amp;$Q94&amp;$R94&amp;$S94&amp;$T94&amp;$U94,IFERROR(MATCH($AN94,AR$17:AR93,0),-1000))</f>
        <v>1</v>
      </c>
      <c r="AS94" s="254">
        <f t="shared" si="71"/>
        <v>0</v>
      </c>
      <c r="AT94" s="261" t="str">
        <f t="shared" si="140"/>
        <v/>
      </c>
      <c r="AU94" s="254" t="str">
        <f t="shared" si="124"/>
        <v/>
      </c>
      <c r="AV94" s="254" t="str">
        <f t="shared" si="124"/>
        <v/>
      </c>
      <c r="AW94" s="254" t="str">
        <f t="shared" si="124"/>
        <v/>
      </c>
      <c r="AX94" s="254" t="str">
        <f t="shared" si="124"/>
        <v/>
      </c>
      <c r="AY94" s="254" t="str">
        <f t="shared" si="124"/>
        <v/>
      </c>
      <c r="AZ94" s="254" t="str">
        <f t="shared" si="132"/>
        <v/>
      </c>
      <c r="BA94" s="254" t="str">
        <f t="shared" si="132"/>
        <v/>
      </c>
      <c r="BB94" s="254" t="str">
        <f t="shared" si="132"/>
        <v/>
      </c>
      <c r="BC94" s="254" t="str">
        <f t="shared" si="132"/>
        <v/>
      </c>
      <c r="BD94" s="254" t="str">
        <f t="shared" si="132"/>
        <v/>
      </c>
      <c r="BE94" s="262" t="str">
        <f t="shared" si="132"/>
        <v/>
      </c>
      <c r="BF94" s="263" t="str">
        <f t="shared" si="125"/>
        <v/>
      </c>
      <c r="BG94" s="254" t="str">
        <f t="shared" si="125"/>
        <v/>
      </c>
      <c r="BH94" s="254" t="str">
        <f t="shared" si="125"/>
        <v/>
      </c>
      <c r="BI94" s="254" t="str">
        <f t="shared" si="125"/>
        <v/>
      </c>
      <c r="BJ94" s="254" t="str">
        <f t="shared" si="125"/>
        <v/>
      </c>
      <c r="BK94" s="254" t="str">
        <f t="shared" si="133"/>
        <v/>
      </c>
      <c r="BL94" s="254" t="str">
        <f t="shared" si="133"/>
        <v/>
      </c>
      <c r="BM94" s="254" t="str">
        <f t="shared" si="133"/>
        <v/>
      </c>
      <c r="BN94" s="254" t="str">
        <f t="shared" si="133"/>
        <v/>
      </c>
      <c r="BO94" s="254" t="str">
        <f t="shared" si="133"/>
        <v/>
      </c>
      <c r="BP94" s="254" t="str">
        <f t="shared" si="133"/>
        <v/>
      </c>
      <c r="BQ94" s="264" t="str">
        <f t="shared" si="141"/>
        <v/>
      </c>
      <c r="BR94" s="261" t="str">
        <f t="shared" si="30"/>
        <v/>
      </c>
      <c r="BS94" s="254" t="str">
        <f t="shared" si="31"/>
        <v/>
      </c>
      <c r="BT94" s="254" t="str">
        <f t="shared" si="31"/>
        <v/>
      </c>
      <c r="BU94" s="265" t="str">
        <f t="shared" si="31"/>
        <v/>
      </c>
      <c r="BV94" s="263" t="str">
        <f t="shared" si="32"/>
        <v/>
      </c>
      <c r="BW94" s="254" t="str">
        <f t="shared" si="32"/>
        <v/>
      </c>
      <c r="BX94" s="254" t="str">
        <f t="shared" si="32"/>
        <v/>
      </c>
      <c r="BY94" s="264" t="str">
        <f t="shared" si="33"/>
        <v/>
      </c>
      <c r="BZ94" s="254" t="str">
        <f t="shared" si="34"/>
        <v/>
      </c>
      <c r="CA94" s="254">
        <f t="shared" si="121"/>
        <v>0</v>
      </c>
      <c r="CB94" s="254">
        <f t="shared" si="121"/>
        <v>0</v>
      </c>
      <c r="CC94" s="254">
        <f t="shared" si="121"/>
        <v>0</v>
      </c>
      <c r="CD94" s="254">
        <f t="shared" si="121"/>
        <v>0</v>
      </c>
      <c r="CE94" s="254">
        <f t="shared" si="121"/>
        <v>0</v>
      </c>
      <c r="CF94" s="254">
        <f t="shared" si="121"/>
        <v>0</v>
      </c>
      <c r="CG94" s="254">
        <f t="shared" si="131"/>
        <v>0</v>
      </c>
      <c r="CH94" s="254">
        <f t="shared" si="131"/>
        <v>0</v>
      </c>
      <c r="CI94" s="254">
        <f t="shared" si="131"/>
        <v>0</v>
      </c>
      <c r="CJ94" s="254">
        <f t="shared" si="131"/>
        <v>0</v>
      </c>
      <c r="CK94" s="254">
        <f t="shared" si="131"/>
        <v>0</v>
      </c>
      <c r="CL94" s="254">
        <f t="shared" si="131"/>
        <v>0</v>
      </c>
      <c r="CM94" s="254">
        <f t="shared" si="142"/>
        <v>0</v>
      </c>
      <c r="CN94" s="254">
        <f t="shared" si="143"/>
        <v>0</v>
      </c>
      <c r="CO94" s="254">
        <f t="shared" si="144"/>
        <v>0</v>
      </c>
      <c r="CP94" s="254">
        <f t="shared" si="145"/>
        <v>0</v>
      </c>
      <c r="CQ94" s="254">
        <f t="shared" si="146"/>
        <v>0</v>
      </c>
      <c r="CR94" s="254">
        <f t="shared" si="147"/>
        <v>0</v>
      </c>
      <c r="CS94" s="254">
        <f t="shared" si="148"/>
        <v>0</v>
      </c>
      <c r="CT94" s="254">
        <f t="shared" si="149"/>
        <v>0</v>
      </c>
      <c r="CU94" s="254">
        <f t="shared" si="150"/>
        <v>0</v>
      </c>
      <c r="CV94" s="254">
        <f t="shared" si="151"/>
        <v>0</v>
      </c>
      <c r="CW94" s="254">
        <f t="shared" si="152"/>
        <v>0</v>
      </c>
      <c r="CX94" s="254">
        <f t="shared" si="153"/>
        <v>0</v>
      </c>
      <c r="CY94" s="254">
        <f t="shared" si="154"/>
        <v>0</v>
      </c>
      <c r="CZ94" s="254">
        <f t="shared" si="155"/>
        <v>0</v>
      </c>
      <c r="DA94" s="254">
        <f t="shared" si="156"/>
        <v>0</v>
      </c>
      <c r="DB94" s="254">
        <f t="shared" si="157"/>
        <v>0</v>
      </c>
      <c r="DC94" s="254">
        <f t="shared" si="158"/>
        <v>0</v>
      </c>
      <c r="DD94" s="254">
        <f t="shared" si="159"/>
        <v>0</v>
      </c>
      <c r="DE94" s="254">
        <f t="shared" si="160"/>
        <v>0</v>
      </c>
      <c r="DF94" s="254">
        <f t="shared" si="161"/>
        <v>0</v>
      </c>
      <c r="DG94" s="254">
        <f t="shared" si="162"/>
        <v>0</v>
      </c>
      <c r="DH94" s="254">
        <f t="shared" si="163"/>
        <v>0</v>
      </c>
      <c r="DI94" s="254">
        <f t="shared" si="164"/>
        <v>0</v>
      </c>
      <c r="DJ94" s="254">
        <f t="shared" si="165"/>
        <v>0</v>
      </c>
      <c r="DK94" s="254">
        <f t="shared" si="166"/>
        <v>0</v>
      </c>
      <c r="DL94" s="254">
        <f t="shared" si="167"/>
        <v>0</v>
      </c>
      <c r="DM94" s="254">
        <f t="shared" si="168"/>
        <v>0</v>
      </c>
      <c r="DN94" s="254">
        <f t="shared" si="169"/>
        <v>0</v>
      </c>
      <c r="DO94" s="254">
        <f t="shared" si="170"/>
        <v>0</v>
      </c>
      <c r="DP94" s="254">
        <f t="shared" si="171"/>
        <v>0</v>
      </c>
      <c r="DQ94" s="254">
        <f t="shared" si="172"/>
        <v>0</v>
      </c>
      <c r="DR94" s="254">
        <f t="shared" si="173"/>
        <v>0</v>
      </c>
      <c r="DS94" s="254">
        <f t="shared" si="174"/>
        <v>0</v>
      </c>
      <c r="DT94" s="254">
        <f t="shared" si="175"/>
        <v>0</v>
      </c>
      <c r="DU94" s="254">
        <f t="shared" si="176"/>
        <v>0</v>
      </c>
      <c r="DV94" s="254">
        <f t="shared" si="177"/>
        <v>0</v>
      </c>
    </row>
    <row r="95" spans="1:126" ht="24" customHeight="1">
      <c r="A95" s="11" t="str">
        <f ca="1">IF(AG95&lt;&gt;"OK","",CONCATENATE(TEXT('Front Page'!$F$33,"000"),TEXT('Front Page'!$F$31,"000"),"-",LEFT('Front Page'!$R$53,5),"-",LEFT(D95,1),AJ95, "-",TEXT(B95,"000")))</f>
        <v/>
      </c>
      <c r="B95" s="12" t="str">
        <f>IFERROR(IF(E95="","",MAX(B$17:B94)+1),"")</f>
        <v/>
      </c>
      <c r="C95" s="13"/>
      <c r="D95" s="29" t="str">
        <f t="shared" si="134"/>
        <v>None</v>
      </c>
      <c r="E95" s="29" t="str">
        <f t="shared" si="17"/>
        <v/>
      </c>
      <c r="F95" s="29" t="str">
        <f t="shared" si="18"/>
        <v/>
      </c>
      <c r="G95" s="363"/>
      <c r="H95" s="364"/>
      <c r="I95" s="325" t="str">
        <f t="shared" si="135"/>
        <v>No</v>
      </c>
      <c r="J95" s="314">
        <v>0</v>
      </c>
      <c r="K95" s="312">
        <v>0</v>
      </c>
      <c r="L95" s="312">
        <v>0</v>
      </c>
      <c r="M95" s="312">
        <v>0</v>
      </c>
      <c r="N95" s="312">
        <v>0</v>
      </c>
      <c r="O95" s="312">
        <v>0</v>
      </c>
      <c r="P95" s="312">
        <v>0</v>
      </c>
      <c r="Q95" s="312">
        <v>0</v>
      </c>
      <c r="R95" s="312">
        <v>0</v>
      </c>
      <c r="S95" s="312">
        <v>0</v>
      </c>
      <c r="T95" s="312">
        <v>0</v>
      </c>
      <c r="U95" s="312">
        <v>0</v>
      </c>
      <c r="V95" s="313">
        <v>1</v>
      </c>
      <c r="W95" s="313">
        <v>1</v>
      </c>
      <c r="X95" s="312">
        <v>0</v>
      </c>
      <c r="Y95" s="312">
        <v>0</v>
      </c>
      <c r="Z95" s="312">
        <v>0</v>
      </c>
      <c r="AA95" s="14">
        <v>0</v>
      </c>
      <c r="AB95" s="317"/>
      <c r="AC95" s="15" t="str">
        <f t="shared" si="126"/>
        <v/>
      </c>
      <c r="AD95" s="15" t="str">
        <f t="shared" si="136"/>
        <v/>
      </c>
      <c r="AE95" s="16" t="str">
        <f t="shared" si="137"/>
        <v>0 - 0</v>
      </c>
      <c r="AF95" s="20" t="str">
        <f t="shared" si="138"/>
        <v>Not an offer</v>
      </c>
      <c r="AG95" s="276" t="str">
        <f t="shared" si="128"/>
        <v>Not an Offer</v>
      </c>
      <c r="AH95" s="150"/>
      <c r="AI95" s="254">
        <v>79</v>
      </c>
      <c r="AJ95" s="149" t="str">
        <f t="shared" si="129"/>
        <v>00-IRA</v>
      </c>
      <c r="AK95" s="254" t="b">
        <f t="shared" si="11"/>
        <v>0</v>
      </c>
      <c r="AL95" s="254">
        <f t="shared" si="127"/>
        <v>0</v>
      </c>
      <c r="AM95" s="254">
        <f t="shared" si="130"/>
        <v>0</v>
      </c>
      <c r="AN95" s="288">
        <f t="shared" si="139"/>
        <v>0</v>
      </c>
      <c r="AO95" s="288">
        <f>IF(AND($BU95=$BV95,BU95=AO$13),$J95&amp;$K95&amp;$L95&amp;$M95&amp;$N95&amp;$O95&amp;$P95&amp;$Q95&amp;$R95&amp;$S95&amp;$T95&amp;$U95,IFERROR(MATCH($AN95,AO$17:AO94,0),-1000))</f>
        <v>1</v>
      </c>
      <c r="AP95" s="288">
        <f>IF(AND($BU95=$BV95,BV95=AP$13),$J95&amp;$K95&amp;$L95&amp;$M95&amp;$N95&amp;$O95&amp;$P95&amp;$Q95&amp;$R95&amp;$S95&amp;$T95&amp;$U95,IFERROR(MATCH($AN95,AP$17:AP94,0),-1000))</f>
        <v>1</v>
      </c>
      <c r="AQ95" s="288">
        <f>IF(AND($BU95=$BV95,BW95=AQ$13),$J95&amp;$K95&amp;$L95&amp;$M95&amp;$N95&amp;$O95&amp;$P95&amp;$Q95&amp;$R95&amp;$S95&amp;$T95&amp;$U95,IFERROR(MATCH($AN95,AQ$17:AQ94,0),-1000))</f>
        <v>1</v>
      </c>
      <c r="AR95" s="288">
        <f>IF(AND($BU95=$BV95,BX95=AR$13),$J95&amp;$K95&amp;$L95&amp;$M95&amp;$N95&amp;$O95&amp;$P95&amp;$Q95&amp;$R95&amp;$S95&amp;$T95&amp;$U95,IFERROR(MATCH($AN95,AR$17:AR94,0),-1000))</f>
        <v>1</v>
      </c>
      <c r="AS95" s="254">
        <f t="shared" si="71"/>
        <v>0</v>
      </c>
      <c r="AT95" s="261" t="str">
        <f t="shared" si="140"/>
        <v/>
      </c>
      <c r="AU95" s="254" t="str">
        <f t="shared" si="124"/>
        <v/>
      </c>
      <c r="AV95" s="254" t="str">
        <f t="shared" si="124"/>
        <v/>
      </c>
      <c r="AW95" s="254" t="str">
        <f t="shared" si="124"/>
        <v/>
      </c>
      <c r="AX95" s="254" t="str">
        <f t="shared" si="124"/>
        <v/>
      </c>
      <c r="AY95" s="254" t="str">
        <f t="shared" si="124"/>
        <v/>
      </c>
      <c r="AZ95" s="254" t="str">
        <f t="shared" si="132"/>
        <v/>
      </c>
      <c r="BA95" s="254" t="str">
        <f t="shared" si="132"/>
        <v/>
      </c>
      <c r="BB95" s="254" t="str">
        <f t="shared" si="132"/>
        <v/>
      </c>
      <c r="BC95" s="254" t="str">
        <f t="shared" si="132"/>
        <v/>
      </c>
      <c r="BD95" s="254" t="str">
        <f t="shared" si="132"/>
        <v/>
      </c>
      <c r="BE95" s="262" t="str">
        <f t="shared" si="132"/>
        <v/>
      </c>
      <c r="BF95" s="263" t="str">
        <f t="shared" si="125"/>
        <v/>
      </c>
      <c r="BG95" s="254" t="str">
        <f t="shared" si="125"/>
        <v/>
      </c>
      <c r="BH95" s="254" t="str">
        <f t="shared" si="125"/>
        <v/>
      </c>
      <c r="BI95" s="254" t="str">
        <f t="shared" si="125"/>
        <v/>
      </c>
      <c r="BJ95" s="254" t="str">
        <f t="shared" si="125"/>
        <v/>
      </c>
      <c r="BK95" s="254" t="str">
        <f t="shared" si="133"/>
        <v/>
      </c>
      <c r="BL95" s="254" t="str">
        <f t="shared" si="133"/>
        <v/>
      </c>
      <c r="BM95" s="254" t="str">
        <f t="shared" si="133"/>
        <v/>
      </c>
      <c r="BN95" s="254" t="str">
        <f t="shared" si="133"/>
        <v/>
      </c>
      <c r="BO95" s="254" t="str">
        <f t="shared" si="133"/>
        <v/>
      </c>
      <c r="BP95" s="254" t="str">
        <f t="shared" si="133"/>
        <v/>
      </c>
      <c r="BQ95" s="264" t="str">
        <f t="shared" si="141"/>
        <v/>
      </c>
      <c r="BR95" s="261" t="str">
        <f t="shared" si="30"/>
        <v/>
      </c>
      <c r="BS95" s="254" t="str">
        <f t="shared" si="31"/>
        <v/>
      </c>
      <c r="BT95" s="254" t="str">
        <f t="shared" si="31"/>
        <v/>
      </c>
      <c r="BU95" s="265" t="str">
        <f t="shared" si="31"/>
        <v/>
      </c>
      <c r="BV95" s="263" t="str">
        <f t="shared" si="32"/>
        <v/>
      </c>
      <c r="BW95" s="254" t="str">
        <f t="shared" si="32"/>
        <v/>
      </c>
      <c r="BX95" s="254" t="str">
        <f t="shared" si="32"/>
        <v/>
      </c>
      <c r="BY95" s="264" t="str">
        <f t="shared" si="33"/>
        <v/>
      </c>
      <c r="BZ95" s="254" t="str">
        <f t="shared" si="34"/>
        <v/>
      </c>
      <c r="CA95" s="254">
        <f t="shared" si="121"/>
        <v>0</v>
      </c>
      <c r="CB95" s="254">
        <f t="shared" si="121"/>
        <v>0</v>
      </c>
      <c r="CC95" s="254">
        <f t="shared" si="121"/>
        <v>0</v>
      </c>
      <c r="CD95" s="254">
        <f t="shared" si="121"/>
        <v>0</v>
      </c>
      <c r="CE95" s="254">
        <f t="shared" si="121"/>
        <v>0</v>
      </c>
      <c r="CF95" s="254">
        <f t="shared" si="121"/>
        <v>0</v>
      </c>
      <c r="CG95" s="254">
        <f t="shared" si="131"/>
        <v>0</v>
      </c>
      <c r="CH95" s="254">
        <f t="shared" si="131"/>
        <v>0</v>
      </c>
      <c r="CI95" s="254">
        <f t="shared" si="131"/>
        <v>0</v>
      </c>
      <c r="CJ95" s="254">
        <f t="shared" si="131"/>
        <v>0</v>
      </c>
      <c r="CK95" s="254">
        <f t="shared" si="131"/>
        <v>0</v>
      </c>
      <c r="CL95" s="254">
        <f t="shared" si="131"/>
        <v>0</v>
      </c>
      <c r="CM95" s="254">
        <f t="shared" si="142"/>
        <v>0</v>
      </c>
      <c r="CN95" s="254">
        <f t="shared" si="143"/>
        <v>0</v>
      </c>
      <c r="CO95" s="254">
        <f t="shared" si="144"/>
        <v>0</v>
      </c>
      <c r="CP95" s="254">
        <f t="shared" si="145"/>
        <v>0</v>
      </c>
      <c r="CQ95" s="254">
        <f t="shared" si="146"/>
        <v>0</v>
      </c>
      <c r="CR95" s="254">
        <f t="shared" si="147"/>
        <v>0</v>
      </c>
      <c r="CS95" s="254">
        <f t="shared" si="148"/>
        <v>0</v>
      </c>
      <c r="CT95" s="254">
        <f t="shared" si="149"/>
        <v>0</v>
      </c>
      <c r="CU95" s="254">
        <f t="shared" si="150"/>
        <v>0</v>
      </c>
      <c r="CV95" s="254">
        <f t="shared" si="151"/>
        <v>0</v>
      </c>
      <c r="CW95" s="254">
        <f t="shared" si="152"/>
        <v>0</v>
      </c>
      <c r="CX95" s="254">
        <f t="shared" si="153"/>
        <v>0</v>
      </c>
      <c r="CY95" s="254">
        <f t="shared" si="154"/>
        <v>0</v>
      </c>
      <c r="CZ95" s="254">
        <f t="shared" si="155"/>
        <v>0</v>
      </c>
      <c r="DA95" s="254">
        <f t="shared" si="156"/>
        <v>0</v>
      </c>
      <c r="DB95" s="254">
        <f t="shared" si="157"/>
        <v>0</v>
      </c>
      <c r="DC95" s="254">
        <f t="shared" si="158"/>
        <v>0</v>
      </c>
      <c r="DD95" s="254">
        <f t="shared" si="159"/>
        <v>0</v>
      </c>
      <c r="DE95" s="254">
        <f t="shared" si="160"/>
        <v>0</v>
      </c>
      <c r="DF95" s="254">
        <f t="shared" si="161"/>
        <v>0</v>
      </c>
      <c r="DG95" s="254">
        <f t="shared" si="162"/>
        <v>0</v>
      </c>
      <c r="DH95" s="254">
        <f t="shared" si="163"/>
        <v>0</v>
      </c>
      <c r="DI95" s="254">
        <f t="shared" si="164"/>
        <v>0</v>
      </c>
      <c r="DJ95" s="254">
        <f t="shared" si="165"/>
        <v>0</v>
      </c>
      <c r="DK95" s="254">
        <f t="shared" si="166"/>
        <v>0</v>
      </c>
      <c r="DL95" s="254">
        <f t="shared" si="167"/>
        <v>0</v>
      </c>
      <c r="DM95" s="254">
        <f t="shared" si="168"/>
        <v>0</v>
      </c>
      <c r="DN95" s="254">
        <f t="shared" si="169"/>
        <v>0</v>
      </c>
      <c r="DO95" s="254">
        <f t="shared" si="170"/>
        <v>0</v>
      </c>
      <c r="DP95" s="254">
        <f t="shared" si="171"/>
        <v>0</v>
      </c>
      <c r="DQ95" s="254">
        <f t="shared" si="172"/>
        <v>0</v>
      </c>
      <c r="DR95" s="254">
        <f t="shared" si="173"/>
        <v>0</v>
      </c>
      <c r="DS95" s="254">
        <f t="shared" si="174"/>
        <v>0</v>
      </c>
      <c r="DT95" s="254">
        <f t="shared" si="175"/>
        <v>0</v>
      </c>
      <c r="DU95" s="254">
        <f t="shared" si="176"/>
        <v>0</v>
      </c>
      <c r="DV95" s="254">
        <f t="shared" si="177"/>
        <v>0</v>
      </c>
    </row>
    <row r="96" spans="1:126" ht="24" customHeight="1">
      <c r="A96" s="11" t="str">
        <f ca="1">IF(AG96&lt;&gt;"OK","",CONCATENATE(TEXT('Front Page'!$F$33,"000"),TEXT('Front Page'!$F$31,"000"),"-",LEFT('Front Page'!$R$53,5),"-",LEFT(D96,1),AJ96, "-",TEXT(B96,"000")))</f>
        <v/>
      </c>
      <c r="B96" s="12" t="str">
        <f>IFERROR(IF(E96="","",MAX(B$17:B95)+1),"")</f>
        <v/>
      </c>
      <c r="C96" s="13"/>
      <c r="D96" s="29" t="str">
        <f t="shared" si="134"/>
        <v>None</v>
      </c>
      <c r="E96" s="29" t="str">
        <f t="shared" si="17"/>
        <v/>
      </c>
      <c r="F96" s="29" t="str">
        <f t="shared" si="18"/>
        <v/>
      </c>
      <c r="G96" s="363"/>
      <c r="H96" s="364"/>
      <c r="I96" s="325" t="str">
        <f t="shared" si="135"/>
        <v>No</v>
      </c>
      <c r="J96" s="314">
        <v>0</v>
      </c>
      <c r="K96" s="312">
        <v>0</v>
      </c>
      <c r="L96" s="312">
        <v>0</v>
      </c>
      <c r="M96" s="312">
        <v>0</v>
      </c>
      <c r="N96" s="312">
        <v>0</v>
      </c>
      <c r="O96" s="312">
        <v>0</v>
      </c>
      <c r="P96" s="312">
        <v>0</v>
      </c>
      <c r="Q96" s="312">
        <v>0</v>
      </c>
      <c r="R96" s="312">
        <v>0</v>
      </c>
      <c r="S96" s="312">
        <v>0</v>
      </c>
      <c r="T96" s="312">
        <v>0</v>
      </c>
      <c r="U96" s="312">
        <v>0</v>
      </c>
      <c r="V96" s="313">
        <v>1</v>
      </c>
      <c r="W96" s="313">
        <v>1</v>
      </c>
      <c r="X96" s="312">
        <v>0</v>
      </c>
      <c r="Y96" s="312">
        <v>0</v>
      </c>
      <c r="Z96" s="312">
        <v>0</v>
      </c>
      <c r="AA96" s="14">
        <v>0</v>
      </c>
      <c r="AB96" s="317"/>
      <c r="AC96" s="15" t="str">
        <f t="shared" si="126"/>
        <v/>
      </c>
      <c r="AD96" s="15" t="str">
        <f t="shared" si="136"/>
        <v/>
      </c>
      <c r="AE96" s="16" t="str">
        <f t="shared" si="137"/>
        <v>0 - 0</v>
      </c>
      <c r="AF96" s="20" t="str">
        <f t="shared" si="138"/>
        <v>Not an offer</v>
      </c>
      <c r="AG96" s="276" t="str">
        <f t="shared" si="128"/>
        <v>Not an Offer</v>
      </c>
      <c r="AH96" s="150"/>
      <c r="AI96" s="254">
        <v>80</v>
      </c>
      <c r="AJ96" s="149" t="str">
        <f t="shared" si="129"/>
        <v>00-IRA</v>
      </c>
      <c r="AK96" s="254" t="b">
        <f t="shared" si="11"/>
        <v>0</v>
      </c>
      <c r="AL96" s="254">
        <f t="shared" si="127"/>
        <v>0</v>
      </c>
      <c r="AM96" s="254">
        <f t="shared" si="130"/>
        <v>0</v>
      </c>
      <c r="AN96" s="288">
        <f t="shared" si="139"/>
        <v>0</v>
      </c>
      <c r="AO96" s="288">
        <f>IF(AND($BU96=$BV96,BU96=AO$13),$J96&amp;$K96&amp;$L96&amp;$M96&amp;$N96&amp;$O96&amp;$P96&amp;$Q96&amp;$R96&amp;$S96&amp;$T96&amp;$U96,IFERROR(MATCH($AN96,AO$17:AO95,0),-1000))</f>
        <v>1</v>
      </c>
      <c r="AP96" s="288">
        <f>IF(AND($BU96=$BV96,BV96=AP$13),$J96&amp;$K96&amp;$L96&amp;$M96&amp;$N96&amp;$O96&amp;$P96&amp;$Q96&amp;$R96&amp;$S96&amp;$T96&amp;$U96,IFERROR(MATCH($AN96,AP$17:AP95,0),-1000))</f>
        <v>1</v>
      </c>
      <c r="AQ96" s="288">
        <f>IF(AND($BU96=$BV96,BW96=AQ$13),$J96&amp;$K96&amp;$L96&amp;$M96&amp;$N96&amp;$O96&amp;$P96&amp;$Q96&amp;$R96&amp;$S96&amp;$T96&amp;$U96,IFERROR(MATCH($AN96,AQ$17:AQ95,0),-1000))</f>
        <v>1</v>
      </c>
      <c r="AR96" s="288">
        <f>IF(AND($BU96=$BV96,BX96=AR$13),$J96&amp;$K96&amp;$L96&amp;$M96&amp;$N96&amp;$O96&amp;$P96&amp;$Q96&amp;$R96&amp;$S96&amp;$T96&amp;$U96,IFERROR(MATCH($AN96,AR$17:AR95,0),-1000))</f>
        <v>1</v>
      </c>
      <c r="AS96" s="254">
        <f t="shared" si="71"/>
        <v>0</v>
      </c>
      <c r="AT96" s="261" t="str">
        <f t="shared" si="140"/>
        <v/>
      </c>
      <c r="AU96" s="254" t="str">
        <f t="shared" si="124"/>
        <v/>
      </c>
      <c r="AV96" s="254" t="str">
        <f t="shared" si="124"/>
        <v/>
      </c>
      <c r="AW96" s="254" t="str">
        <f t="shared" si="124"/>
        <v/>
      </c>
      <c r="AX96" s="254" t="str">
        <f t="shared" si="124"/>
        <v/>
      </c>
      <c r="AY96" s="254" t="str">
        <f t="shared" si="124"/>
        <v/>
      </c>
      <c r="AZ96" s="254" t="str">
        <f t="shared" si="132"/>
        <v/>
      </c>
      <c r="BA96" s="254" t="str">
        <f t="shared" si="132"/>
        <v/>
      </c>
      <c r="BB96" s="254" t="str">
        <f t="shared" si="132"/>
        <v/>
      </c>
      <c r="BC96" s="254" t="str">
        <f t="shared" si="132"/>
        <v/>
      </c>
      <c r="BD96" s="254" t="str">
        <f t="shared" si="132"/>
        <v/>
      </c>
      <c r="BE96" s="262" t="str">
        <f t="shared" si="132"/>
        <v/>
      </c>
      <c r="BF96" s="263" t="str">
        <f t="shared" si="125"/>
        <v/>
      </c>
      <c r="BG96" s="254" t="str">
        <f t="shared" si="125"/>
        <v/>
      </c>
      <c r="BH96" s="254" t="str">
        <f t="shared" si="125"/>
        <v/>
      </c>
      <c r="BI96" s="254" t="str">
        <f t="shared" si="125"/>
        <v/>
      </c>
      <c r="BJ96" s="254" t="str">
        <f t="shared" si="125"/>
        <v/>
      </c>
      <c r="BK96" s="254" t="str">
        <f t="shared" si="133"/>
        <v/>
      </c>
      <c r="BL96" s="254" t="str">
        <f t="shared" si="133"/>
        <v/>
      </c>
      <c r="BM96" s="254" t="str">
        <f t="shared" si="133"/>
        <v/>
      </c>
      <c r="BN96" s="254" t="str">
        <f t="shared" si="133"/>
        <v/>
      </c>
      <c r="BO96" s="254" t="str">
        <f t="shared" si="133"/>
        <v/>
      </c>
      <c r="BP96" s="254" t="str">
        <f t="shared" si="133"/>
        <v/>
      </c>
      <c r="BQ96" s="264" t="str">
        <f t="shared" si="141"/>
        <v/>
      </c>
      <c r="BR96" s="261" t="str">
        <f t="shared" si="30"/>
        <v/>
      </c>
      <c r="BS96" s="254" t="str">
        <f t="shared" si="31"/>
        <v/>
      </c>
      <c r="BT96" s="254" t="str">
        <f t="shared" si="31"/>
        <v/>
      </c>
      <c r="BU96" s="265" t="str">
        <f t="shared" si="31"/>
        <v/>
      </c>
      <c r="BV96" s="263" t="str">
        <f t="shared" si="32"/>
        <v/>
      </c>
      <c r="BW96" s="254" t="str">
        <f t="shared" si="32"/>
        <v/>
      </c>
      <c r="BX96" s="254" t="str">
        <f t="shared" si="32"/>
        <v/>
      </c>
      <c r="BY96" s="264" t="str">
        <f t="shared" si="33"/>
        <v/>
      </c>
      <c r="BZ96" s="254" t="str">
        <f t="shared" si="34"/>
        <v/>
      </c>
      <c r="CA96" s="254">
        <f t="shared" si="121"/>
        <v>0</v>
      </c>
      <c r="CB96" s="254">
        <f t="shared" si="121"/>
        <v>0</v>
      </c>
      <c r="CC96" s="254">
        <f t="shared" si="121"/>
        <v>0</v>
      </c>
      <c r="CD96" s="254">
        <f t="shared" si="121"/>
        <v>0</v>
      </c>
      <c r="CE96" s="254">
        <f t="shared" si="121"/>
        <v>0</v>
      </c>
      <c r="CF96" s="254">
        <f t="shared" si="121"/>
        <v>0</v>
      </c>
      <c r="CG96" s="254">
        <f t="shared" si="131"/>
        <v>0</v>
      </c>
      <c r="CH96" s="254">
        <f t="shared" si="131"/>
        <v>0</v>
      </c>
      <c r="CI96" s="254">
        <f t="shared" si="131"/>
        <v>0</v>
      </c>
      <c r="CJ96" s="254">
        <f t="shared" si="131"/>
        <v>0</v>
      </c>
      <c r="CK96" s="254">
        <f t="shared" si="131"/>
        <v>0</v>
      </c>
      <c r="CL96" s="254">
        <f t="shared" si="131"/>
        <v>0</v>
      </c>
      <c r="CM96" s="254">
        <f t="shared" si="142"/>
        <v>0</v>
      </c>
      <c r="CN96" s="254">
        <f t="shared" si="143"/>
        <v>0</v>
      </c>
      <c r="CO96" s="254">
        <f t="shared" si="144"/>
        <v>0</v>
      </c>
      <c r="CP96" s="254">
        <f t="shared" si="145"/>
        <v>0</v>
      </c>
      <c r="CQ96" s="254">
        <f t="shared" si="146"/>
        <v>0</v>
      </c>
      <c r="CR96" s="254">
        <f t="shared" si="147"/>
        <v>0</v>
      </c>
      <c r="CS96" s="254">
        <f t="shared" si="148"/>
        <v>0</v>
      </c>
      <c r="CT96" s="254">
        <f t="shared" si="149"/>
        <v>0</v>
      </c>
      <c r="CU96" s="254">
        <f t="shared" si="150"/>
        <v>0</v>
      </c>
      <c r="CV96" s="254">
        <f t="shared" si="151"/>
        <v>0</v>
      </c>
      <c r="CW96" s="254">
        <f t="shared" si="152"/>
        <v>0</v>
      </c>
      <c r="CX96" s="254">
        <f t="shared" si="153"/>
        <v>0</v>
      </c>
      <c r="CY96" s="254">
        <f t="shared" si="154"/>
        <v>0</v>
      </c>
      <c r="CZ96" s="254">
        <f t="shared" si="155"/>
        <v>0</v>
      </c>
      <c r="DA96" s="254">
        <f t="shared" si="156"/>
        <v>0</v>
      </c>
      <c r="DB96" s="254">
        <f t="shared" si="157"/>
        <v>0</v>
      </c>
      <c r="DC96" s="254">
        <f t="shared" si="158"/>
        <v>0</v>
      </c>
      <c r="DD96" s="254">
        <f t="shared" si="159"/>
        <v>0</v>
      </c>
      <c r="DE96" s="254">
        <f t="shared" si="160"/>
        <v>0</v>
      </c>
      <c r="DF96" s="254">
        <f t="shared" si="161"/>
        <v>0</v>
      </c>
      <c r="DG96" s="254">
        <f t="shared" si="162"/>
        <v>0</v>
      </c>
      <c r="DH96" s="254">
        <f t="shared" si="163"/>
        <v>0</v>
      </c>
      <c r="DI96" s="254">
        <f t="shared" si="164"/>
        <v>0</v>
      </c>
      <c r="DJ96" s="254">
        <f t="shared" si="165"/>
        <v>0</v>
      </c>
      <c r="DK96" s="254">
        <f t="shared" si="166"/>
        <v>0</v>
      </c>
      <c r="DL96" s="254">
        <f t="shared" si="167"/>
        <v>0</v>
      </c>
      <c r="DM96" s="254">
        <f t="shared" si="168"/>
        <v>0</v>
      </c>
      <c r="DN96" s="254">
        <f t="shared" si="169"/>
        <v>0</v>
      </c>
      <c r="DO96" s="254">
        <f t="shared" si="170"/>
        <v>0</v>
      </c>
      <c r="DP96" s="254">
        <f t="shared" si="171"/>
        <v>0</v>
      </c>
      <c r="DQ96" s="254">
        <f t="shared" si="172"/>
        <v>0</v>
      </c>
      <c r="DR96" s="254">
        <f t="shared" si="173"/>
        <v>0</v>
      </c>
      <c r="DS96" s="254">
        <f t="shared" si="174"/>
        <v>0</v>
      </c>
      <c r="DT96" s="254">
        <f t="shared" si="175"/>
        <v>0</v>
      </c>
      <c r="DU96" s="254">
        <f t="shared" si="176"/>
        <v>0</v>
      </c>
      <c r="DV96" s="254">
        <f t="shared" si="177"/>
        <v>0</v>
      </c>
    </row>
    <row r="97" spans="1:126" ht="24" customHeight="1">
      <c r="A97" s="11" t="str">
        <f ca="1">IF(AG97&lt;&gt;"OK","",CONCATENATE(TEXT('Front Page'!$F$33,"000"),TEXT('Front Page'!$F$31,"000"),"-",LEFT('Front Page'!$R$53,5),"-",LEFT(D97,1),AJ97, "-",TEXT(B97,"000")))</f>
        <v/>
      </c>
      <c r="B97" s="12" t="str">
        <f>IFERROR(IF(E97="","",MAX(B$17:B96)+1),"")</f>
        <v/>
      </c>
      <c r="C97" s="13"/>
      <c r="D97" s="29" t="str">
        <f t="shared" si="134"/>
        <v>None</v>
      </c>
      <c r="E97" s="29" t="str">
        <f t="shared" si="17"/>
        <v/>
      </c>
      <c r="F97" s="29" t="str">
        <f t="shared" si="18"/>
        <v/>
      </c>
      <c r="G97" s="363"/>
      <c r="H97" s="364"/>
      <c r="I97" s="325" t="str">
        <f t="shared" si="135"/>
        <v>No</v>
      </c>
      <c r="J97" s="314">
        <v>0</v>
      </c>
      <c r="K97" s="312">
        <v>0</v>
      </c>
      <c r="L97" s="312">
        <v>0</v>
      </c>
      <c r="M97" s="312">
        <v>0</v>
      </c>
      <c r="N97" s="312">
        <v>0</v>
      </c>
      <c r="O97" s="312">
        <v>0</v>
      </c>
      <c r="P97" s="312">
        <v>0</v>
      </c>
      <c r="Q97" s="312">
        <v>0</v>
      </c>
      <c r="R97" s="312">
        <v>0</v>
      </c>
      <c r="S97" s="312">
        <v>0</v>
      </c>
      <c r="T97" s="312">
        <v>0</v>
      </c>
      <c r="U97" s="312">
        <v>0</v>
      </c>
      <c r="V97" s="313">
        <v>1</v>
      </c>
      <c r="W97" s="313">
        <v>1</v>
      </c>
      <c r="X97" s="312">
        <v>0</v>
      </c>
      <c r="Y97" s="312">
        <v>0</v>
      </c>
      <c r="Z97" s="312">
        <v>0</v>
      </c>
      <c r="AA97" s="14">
        <v>0</v>
      </c>
      <c r="AB97" s="317"/>
      <c r="AC97" s="15" t="str">
        <f t="shared" si="126"/>
        <v/>
      </c>
      <c r="AD97" s="15" t="str">
        <f t="shared" si="136"/>
        <v/>
      </c>
      <c r="AE97" s="16" t="str">
        <f t="shared" si="137"/>
        <v>0 - 0</v>
      </c>
      <c r="AF97" s="20" t="str">
        <f t="shared" si="138"/>
        <v>Not an offer</v>
      </c>
      <c r="AG97" s="276" t="str">
        <f t="shared" si="128"/>
        <v>Not an Offer</v>
      </c>
      <c r="AH97" s="150"/>
      <c r="AI97" s="254">
        <v>81</v>
      </c>
      <c r="AJ97" s="149" t="str">
        <f t="shared" si="129"/>
        <v>00-IRA</v>
      </c>
      <c r="AK97" s="254" t="b">
        <f t="shared" si="11"/>
        <v>0</v>
      </c>
      <c r="AL97" s="254">
        <f t="shared" si="127"/>
        <v>0</v>
      </c>
      <c r="AM97" s="254">
        <f t="shared" si="130"/>
        <v>0</v>
      </c>
      <c r="AN97" s="288">
        <f t="shared" si="139"/>
        <v>0</v>
      </c>
      <c r="AO97" s="288">
        <f>IF(AND($BU97=$BV97,BU97=AO$13),$J97&amp;$K97&amp;$L97&amp;$M97&amp;$N97&amp;$O97&amp;$P97&amp;$Q97&amp;$R97&amp;$S97&amp;$T97&amp;$U97,IFERROR(MATCH($AN97,AO$17:AO96,0),-1000))</f>
        <v>1</v>
      </c>
      <c r="AP97" s="288">
        <f>IF(AND($BU97=$BV97,BV97=AP$13),$J97&amp;$K97&amp;$L97&amp;$M97&amp;$N97&amp;$O97&amp;$P97&amp;$Q97&amp;$R97&amp;$S97&amp;$T97&amp;$U97,IFERROR(MATCH($AN97,AP$17:AP96,0),-1000))</f>
        <v>1</v>
      </c>
      <c r="AQ97" s="288">
        <f>IF(AND($BU97=$BV97,BW97=AQ$13),$J97&amp;$K97&amp;$L97&amp;$M97&amp;$N97&amp;$O97&amp;$P97&amp;$Q97&amp;$R97&amp;$S97&amp;$T97&amp;$U97,IFERROR(MATCH($AN97,AQ$17:AQ96,0),-1000))</f>
        <v>1</v>
      </c>
      <c r="AR97" s="288">
        <f>IF(AND($BU97=$BV97,BX97=AR$13),$J97&amp;$K97&amp;$L97&amp;$M97&amp;$N97&amp;$O97&amp;$P97&amp;$Q97&amp;$R97&amp;$S97&amp;$T97&amp;$U97,IFERROR(MATCH($AN97,AR$17:AR96,0),-1000))</f>
        <v>1</v>
      </c>
      <c r="AS97" s="254">
        <f t="shared" si="71"/>
        <v>0</v>
      </c>
      <c r="AT97" s="261" t="str">
        <f t="shared" si="140"/>
        <v/>
      </c>
      <c r="AU97" s="254" t="str">
        <f t="shared" si="124"/>
        <v/>
      </c>
      <c r="AV97" s="254" t="str">
        <f t="shared" si="124"/>
        <v/>
      </c>
      <c r="AW97" s="254" t="str">
        <f t="shared" si="124"/>
        <v/>
      </c>
      <c r="AX97" s="254" t="str">
        <f t="shared" si="124"/>
        <v/>
      </c>
      <c r="AY97" s="254" t="str">
        <f t="shared" si="124"/>
        <v/>
      </c>
      <c r="AZ97" s="254" t="str">
        <f t="shared" si="132"/>
        <v/>
      </c>
      <c r="BA97" s="254" t="str">
        <f t="shared" si="132"/>
        <v/>
      </c>
      <c r="BB97" s="254" t="str">
        <f t="shared" si="132"/>
        <v/>
      </c>
      <c r="BC97" s="254" t="str">
        <f t="shared" si="132"/>
        <v/>
      </c>
      <c r="BD97" s="254" t="str">
        <f t="shared" si="132"/>
        <v/>
      </c>
      <c r="BE97" s="262" t="str">
        <f t="shared" si="132"/>
        <v/>
      </c>
      <c r="BF97" s="263" t="str">
        <f t="shared" si="125"/>
        <v/>
      </c>
      <c r="BG97" s="254" t="str">
        <f t="shared" si="125"/>
        <v/>
      </c>
      <c r="BH97" s="254" t="str">
        <f t="shared" si="125"/>
        <v/>
      </c>
      <c r="BI97" s="254" t="str">
        <f t="shared" si="125"/>
        <v/>
      </c>
      <c r="BJ97" s="254" t="str">
        <f t="shared" si="125"/>
        <v/>
      </c>
      <c r="BK97" s="254" t="str">
        <f t="shared" si="133"/>
        <v/>
      </c>
      <c r="BL97" s="254" t="str">
        <f t="shared" si="133"/>
        <v/>
      </c>
      <c r="BM97" s="254" t="str">
        <f t="shared" si="133"/>
        <v/>
      </c>
      <c r="BN97" s="254" t="str">
        <f t="shared" si="133"/>
        <v/>
      </c>
      <c r="BO97" s="254" t="str">
        <f t="shared" si="133"/>
        <v/>
      </c>
      <c r="BP97" s="254" t="str">
        <f t="shared" si="133"/>
        <v/>
      </c>
      <c r="BQ97" s="264" t="str">
        <f t="shared" si="141"/>
        <v/>
      </c>
      <c r="BR97" s="261" t="str">
        <f t="shared" si="30"/>
        <v/>
      </c>
      <c r="BS97" s="254" t="str">
        <f t="shared" si="31"/>
        <v/>
      </c>
      <c r="BT97" s="254" t="str">
        <f t="shared" si="31"/>
        <v/>
      </c>
      <c r="BU97" s="265" t="str">
        <f t="shared" si="31"/>
        <v/>
      </c>
      <c r="BV97" s="263" t="str">
        <f t="shared" si="32"/>
        <v/>
      </c>
      <c r="BW97" s="254" t="str">
        <f t="shared" si="32"/>
        <v/>
      </c>
      <c r="BX97" s="254" t="str">
        <f t="shared" si="32"/>
        <v/>
      </c>
      <c r="BY97" s="264" t="str">
        <f t="shared" si="33"/>
        <v/>
      </c>
      <c r="BZ97" s="254" t="str">
        <f t="shared" si="34"/>
        <v/>
      </c>
      <c r="CA97" s="254">
        <f t="shared" si="121"/>
        <v>0</v>
      </c>
      <c r="CB97" s="254">
        <f t="shared" si="121"/>
        <v>0</v>
      </c>
      <c r="CC97" s="254">
        <f t="shared" si="121"/>
        <v>0</v>
      </c>
      <c r="CD97" s="254">
        <f t="shared" si="121"/>
        <v>0</v>
      </c>
      <c r="CE97" s="254">
        <f t="shared" si="121"/>
        <v>0</v>
      </c>
      <c r="CF97" s="254">
        <f t="shared" si="121"/>
        <v>0</v>
      </c>
      <c r="CG97" s="254">
        <f t="shared" si="131"/>
        <v>0</v>
      </c>
      <c r="CH97" s="254">
        <f t="shared" si="131"/>
        <v>0</v>
      </c>
      <c r="CI97" s="254">
        <f t="shared" si="131"/>
        <v>0</v>
      </c>
      <c r="CJ97" s="254">
        <f t="shared" si="131"/>
        <v>0</v>
      </c>
      <c r="CK97" s="254">
        <f t="shared" si="131"/>
        <v>0</v>
      </c>
      <c r="CL97" s="254">
        <f t="shared" si="131"/>
        <v>0</v>
      </c>
      <c r="CM97" s="254">
        <f t="shared" si="142"/>
        <v>0</v>
      </c>
      <c r="CN97" s="254">
        <f t="shared" si="143"/>
        <v>0</v>
      </c>
      <c r="CO97" s="254">
        <f t="shared" si="144"/>
        <v>0</v>
      </c>
      <c r="CP97" s="254">
        <f t="shared" si="145"/>
        <v>0</v>
      </c>
      <c r="CQ97" s="254">
        <f t="shared" si="146"/>
        <v>0</v>
      </c>
      <c r="CR97" s="254">
        <f t="shared" si="147"/>
        <v>0</v>
      </c>
      <c r="CS97" s="254">
        <f t="shared" si="148"/>
        <v>0</v>
      </c>
      <c r="CT97" s="254">
        <f t="shared" si="149"/>
        <v>0</v>
      </c>
      <c r="CU97" s="254">
        <f t="shared" si="150"/>
        <v>0</v>
      </c>
      <c r="CV97" s="254">
        <f t="shared" si="151"/>
        <v>0</v>
      </c>
      <c r="CW97" s="254">
        <f t="shared" si="152"/>
        <v>0</v>
      </c>
      <c r="CX97" s="254">
        <f t="shared" si="153"/>
        <v>0</v>
      </c>
      <c r="CY97" s="254">
        <f t="shared" si="154"/>
        <v>0</v>
      </c>
      <c r="CZ97" s="254">
        <f t="shared" si="155"/>
        <v>0</v>
      </c>
      <c r="DA97" s="254">
        <f t="shared" si="156"/>
        <v>0</v>
      </c>
      <c r="DB97" s="254">
        <f t="shared" si="157"/>
        <v>0</v>
      </c>
      <c r="DC97" s="254">
        <f t="shared" si="158"/>
        <v>0</v>
      </c>
      <c r="DD97" s="254">
        <f t="shared" si="159"/>
        <v>0</v>
      </c>
      <c r="DE97" s="254">
        <f t="shared" si="160"/>
        <v>0</v>
      </c>
      <c r="DF97" s="254">
        <f t="shared" si="161"/>
        <v>0</v>
      </c>
      <c r="DG97" s="254">
        <f t="shared" si="162"/>
        <v>0</v>
      </c>
      <c r="DH97" s="254">
        <f t="shared" si="163"/>
        <v>0</v>
      </c>
      <c r="DI97" s="254">
        <f t="shared" si="164"/>
        <v>0</v>
      </c>
      <c r="DJ97" s="254">
        <f t="shared" si="165"/>
        <v>0</v>
      </c>
      <c r="DK97" s="254">
        <f t="shared" si="166"/>
        <v>0</v>
      </c>
      <c r="DL97" s="254">
        <f t="shared" si="167"/>
        <v>0</v>
      </c>
      <c r="DM97" s="254">
        <f t="shared" si="168"/>
        <v>0</v>
      </c>
      <c r="DN97" s="254">
        <f t="shared" si="169"/>
        <v>0</v>
      </c>
      <c r="DO97" s="254">
        <f t="shared" si="170"/>
        <v>0</v>
      </c>
      <c r="DP97" s="254">
        <f t="shared" si="171"/>
        <v>0</v>
      </c>
      <c r="DQ97" s="254">
        <f t="shared" si="172"/>
        <v>0</v>
      </c>
      <c r="DR97" s="254">
        <f t="shared" si="173"/>
        <v>0</v>
      </c>
      <c r="DS97" s="254">
        <f t="shared" si="174"/>
        <v>0</v>
      </c>
      <c r="DT97" s="254">
        <f t="shared" si="175"/>
        <v>0</v>
      </c>
      <c r="DU97" s="254">
        <f t="shared" si="176"/>
        <v>0</v>
      </c>
      <c r="DV97" s="254">
        <f t="shared" si="177"/>
        <v>0</v>
      </c>
    </row>
    <row r="98" spans="1:126" ht="24" customHeight="1">
      <c r="A98" s="11" t="str">
        <f ca="1">IF(AG98&lt;&gt;"OK","",CONCATENATE(TEXT('Front Page'!$F$33,"000"),TEXT('Front Page'!$F$31,"000"),"-",LEFT('Front Page'!$R$53,5),"-",LEFT(D98,1),AJ98, "-",TEXT(B98,"000")))</f>
        <v/>
      </c>
      <c r="B98" s="12" t="str">
        <f>IFERROR(IF(E98="","",MAX(B$17:B97)+1),"")</f>
        <v/>
      </c>
      <c r="C98" s="13"/>
      <c r="D98" s="29" t="str">
        <f t="shared" si="134"/>
        <v>None</v>
      </c>
      <c r="E98" s="29" t="str">
        <f t="shared" si="17"/>
        <v/>
      </c>
      <c r="F98" s="29" t="str">
        <f t="shared" si="18"/>
        <v/>
      </c>
      <c r="G98" s="363"/>
      <c r="H98" s="364"/>
      <c r="I98" s="325" t="str">
        <f t="shared" si="135"/>
        <v>No</v>
      </c>
      <c r="J98" s="314">
        <v>0</v>
      </c>
      <c r="K98" s="312">
        <v>0</v>
      </c>
      <c r="L98" s="312">
        <v>0</v>
      </c>
      <c r="M98" s="312">
        <v>0</v>
      </c>
      <c r="N98" s="312">
        <v>0</v>
      </c>
      <c r="O98" s="312">
        <v>0</v>
      </c>
      <c r="P98" s="312">
        <v>0</v>
      </c>
      <c r="Q98" s="312">
        <v>0</v>
      </c>
      <c r="R98" s="312">
        <v>0</v>
      </c>
      <c r="S98" s="312">
        <v>0</v>
      </c>
      <c r="T98" s="312">
        <v>0</v>
      </c>
      <c r="U98" s="312">
        <v>0</v>
      </c>
      <c r="V98" s="313">
        <v>1</v>
      </c>
      <c r="W98" s="313">
        <v>1</v>
      </c>
      <c r="X98" s="312">
        <v>0</v>
      </c>
      <c r="Y98" s="312">
        <v>0</v>
      </c>
      <c r="Z98" s="312">
        <v>0</v>
      </c>
      <c r="AA98" s="14">
        <v>0</v>
      </c>
      <c r="AB98" s="317"/>
      <c r="AC98" s="15" t="str">
        <f t="shared" si="126"/>
        <v/>
      </c>
      <c r="AD98" s="15" t="str">
        <f t="shared" si="136"/>
        <v/>
      </c>
      <c r="AE98" s="16" t="str">
        <f t="shared" si="137"/>
        <v>0 - 0</v>
      </c>
      <c r="AF98" s="20" t="str">
        <f t="shared" si="138"/>
        <v>Not an offer</v>
      </c>
      <c r="AG98" s="276" t="str">
        <f t="shared" si="128"/>
        <v>Not an Offer</v>
      </c>
      <c r="AH98" s="150"/>
      <c r="AI98" s="254">
        <v>82</v>
      </c>
      <c r="AJ98" s="149" t="str">
        <f t="shared" si="129"/>
        <v>00-IRA</v>
      </c>
      <c r="AK98" s="254" t="b">
        <f t="shared" si="11"/>
        <v>0</v>
      </c>
      <c r="AL98" s="254">
        <f t="shared" si="127"/>
        <v>0</v>
      </c>
      <c r="AM98" s="254">
        <f t="shared" si="130"/>
        <v>0</v>
      </c>
      <c r="AN98" s="288">
        <f t="shared" si="139"/>
        <v>0</v>
      </c>
      <c r="AO98" s="288">
        <f>IF(AND($BU98=$BV98,BU98=AO$13),$J98&amp;$K98&amp;$L98&amp;$M98&amp;$N98&amp;$O98&amp;$P98&amp;$Q98&amp;$R98&amp;$S98&amp;$T98&amp;$U98,IFERROR(MATCH($AN98,AO$17:AO97,0),-1000))</f>
        <v>1</v>
      </c>
      <c r="AP98" s="288">
        <f>IF(AND($BU98=$BV98,BV98=AP$13),$J98&amp;$K98&amp;$L98&amp;$M98&amp;$N98&amp;$O98&amp;$P98&amp;$Q98&amp;$R98&amp;$S98&amp;$T98&amp;$U98,IFERROR(MATCH($AN98,AP$17:AP97,0),-1000))</f>
        <v>1</v>
      </c>
      <c r="AQ98" s="288">
        <f>IF(AND($BU98=$BV98,BW98=AQ$13),$J98&amp;$K98&amp;$L98&amp;$M98&amp;$N98&amp;$O98&amp;$P98&amp;$Q98&amp;$R98&amp;$S98&amp;$T98&amp;$U98,IFERROR(MATCH($AN98,AQ$17:AQ97,0),-1000))</f>
        <v>1</v>
      </c>
      <c r="AR98" s="288">
        <f>IF(AND($BU98=$BV98,BX98=AR$13),$J98&amp;$K98&amp;$L98&amp;$M98&amp;$N98&amp;$O98&amp;$P98&amp;$Q98&amp;$R98&amp;$S98&amp;$T98&amp;$U98,IFERROR(MATCH($AN98,AR$17:AR97,0),-1000))</f>
        <v>1</v>
      </c>
      <c r="AS98" s="254">
        <f t="shared" si="71"/>
        <v>0</v>
      </c>
      <c r="AT98" s="261" t="str">
        <f t="shared" si="140"/>
        <v/>
      </c>
      <c r="AU98" s="254" t="str">
        <f t="shared" si="124"/>
        <v/>
      </c>
      <c r="AV98" s="254" t="str">
        <f t="shared" si="124"/>
        <v/>
      </c>
      <c r="AW98" s="254" t="str">
        <f t="shared" si="124"/>
        <v/>
      </c>
      <c r="AX98" s="254" t="str">
        <f t="shared" si="124"/>
        <v/>
      </c>
      <c r="AY98" s="254" t="str">
        <f t="shared" si="124"/>
        <v/>
      </c>
      <c r="AZ98" s="254" t="str">
        <f t="shared" si="132"/>
        <v/>
      </c>
      <c r="BA98" s="254" t="str">
        <f t="shared" si="132"/>
        <v/>
      </c>
      <c r="BB98" s="254" t="str">
        <f t="shared" si="132"/>
        <v/>
      </c>
      <c r="BC98" s="254" t="str">
        <f t="shared" si="132"/>
        <v/>
      </c>
      <c r="BD98" s="254" t="str">
        <f t="shared" si="132"/>
        <v/>
      </c>
      <c r="BE98" s="262" t="str">
        <f t="shared" si="132"/>
        <v/>
      </c>
      <c r="BF98" s="263" t="str">
        <f t="shared" si="125"/>
        <v/>
      </c>
      <c r="BG98" s="254" t="str">
        <f t="shared" si="125"/>
        <v/>
      </c>
      <c r="BH98" s="254" t="str">
        <f t="shared" si="125"/>
        <v/>
      </c>
      <c r="BI98" s="254" t="str">
        <f t="shared" si="125"/>
        <v/>
      </c>
      <c r="BJ98" s="254" t="str">
        <f t="shared" si="125"/>
        <v/>
      </c>
      <c r="BK98" s="254" t="str">
        <f t="shared" si="133"/>
        <v/>
      </c>
      <c r="BL98" s="254" t="str">
        <f t="shared" si="133"/>
        <v/>
      </c>
      <c r="BM98" s="254" t="str">
        <f t="shared" si="133"/>
        <v/>
      </c>
      <c r="BN98" s="254" t="str">
        <f t="shared" si="133"/>
        <v/>
      </c>
      <c r="BO98" s="254" t="str">
        <f t="shared" si="133"/>
        <v/>
      </c>
      <c r="BP98" s="254" t="str">
        <f t="shared" si="133"/>
        <v/>
      </c>
      <c r="BQ98" s="264" t="str">
        <f t="shared" si="141"/>
        <v/>
      </c>
      <c r="BR98" s="261" t="str">
        <f t="shared" si="30"/>
        <v/>
      </c>
      <c r="BS98" s="254" t="str">
        <f t="shared" si="31"/>
        <v/>
      </c>
      <c r="BT98" s="254" t="str">
        <f t="shared" si="31"/>
        <v/>
      </c>
      <c r="BU98" s="265" t="str">
        <f t="shared" si="31"/>
        <v/>
      </c>
      <c r="BV98" s="263" t="str">
        <f t="shared" si="32"/>
        <v/>
      </c>
      <c r="BW98" s="254" t="str">
        <f t="shared" si="32"/>
        <v/>
      </c>
      <c r="BX98" s="254" t="str">
        <f t="shared" si="32"/>
        <v/>
      </c>
      <c r="BY98" s="264" t="str">
        <f t="shared" si="33"/>
        <v/>
      </c>
      <c r="BZ98" s="254" t="str">
        <f t="shared" si="34"/>
        <v/>
      </c>
      <c r="CA98" s="254">
        <f t="shared" si="121"/>
        <v>0</v>
      </c>
      <c r="CB98" s="254">
        <f t="shared" si="121"/>
        <v>0</v>
      </c>
      <c r="CC98" s="254">
        <f t="shared" si="121"/>
        <v>0</v>
      </c>
      <c r="CD98" s="254">
        <f t="shared" si="121"/>
        <v>0</v>
      </c>
      <c r="CE98" s="254">
        <f t="shared" si="121"/>
        <v>0</v>
      </c>
      <c r="CF98" s="254">
        <f t="shared" si="121"/>
        <v>0</v>
      </c>
      <c r="CG98" s="254">
        <f t="shared" si="131"/>
        <v>0</v>
      </c>
      <c r="CH98" s="254">
        <f t="shared" si="131"/>
        <v>0</v>
      </c>
      <c r="CI98" s="254">
        <f t="shared" si="131"/>
        <v>0</v>
      </c>
      <c r="CJ98" s="254">
        <f t="shared" si="131"/>
        <v>0</v>
      </c>
      <c r="CK98" s="254">
        <f t="shared" si="131"/>
        <v>0</v>
      </c>
      <c r="CL98" s="254">
        <f t="shared" si="131"/>
        <v>0</v>
      </c>
      <c r="CM98" s="254">
        <f t="shared" si="142"/>
        <v>0</v>
      </c>
      <c r="CN98" s="254">
        <f t="shared" si="143"/>
        <v>0</v>
      </c>
      <c r="CO98" s="254">
        <f t="shared" si="144"/>
        <v>0</v>
      </c>
      <c r="CP98" s="254">
        <f t="shared" si="145"/>
        <v>0</v>
      </c>
      <c r="CQ98" s="254">
        <f t="shared" si="146"/>
        <v>0</v>
      </c>
      <c r="CR98" s="254">
        <f t="shared" si="147"/>
        <v>0</v>
      </c>
      <c r="CS98" s="254">
        <f t="shared" si="148"/>
        <v>0</v>
      </c>
      <c r="CT98" s="254">
        <f t="shared" si="149"/>
        <v>0</v>
      </c>
      <c r="CU98" s="254">
        <f t="shared" si="150"/>
        <v>0</v>
      </c>
      <c r="CV98" s="254">
        <f t="shared" si="151"/>
        <v>0</v>
      </c>
      <c r="CW98" s="254">
        <f t="shared" si="152"/>
        <v>0</v>
      </c>
      <c r="CX98" s="254">
        <f t="shared" si="153"/>
        <v>0</v>
      </c>
      <c r="CY98" s="254">
        <f t="shared" si="154"/>
        <v>0</v>
      </c>
      <c r="CZ98" s="254">
        <f t="shared" si="155"/>
        <v>0</v>
      </c>
      <c r="DA98" s="254">
        <f t="shared" si="156"/>
        <v>0</v>
      </c>
      <c r="DB98" s="254">
        <f t="shared" si="157"/>
        <v>0</v>
      </c>
      <c r="DC98" s="254">
        <f t="shared" si="158"/>
        <v>0</v>
      </c>
      <c r="DD98" s="254">
        <f t="shared" si="159"/>
        <v>0</v>
      </c>
      <c r="DE98" s="254">
        <f t="shared" si="160"/>
        <v>0</v>
      </c>
      <c r="DF98" s="254">
        <f t="shared" si="161"/>
        <v>0</v>
      </c>
      <c r="DG98" s="254">
        <f t="shared" si="162"/>
        <v>0</v>
      </c>
      <c r="DH98" s="254">
        <f t="shared" si="163"/>
        <v>0</v>
      </c>
      <c r="DI98" s="254">
        <f t="shared" si="164"/>
        <v>0</v>
      </c>
      <c r="DJ98" s="254">
        <f t="shared" si="165"/>
        <v>0</v>
      </c>
      <c r="DK98" s="254">
        <f t="shared" si="166"/>
        <v>0</v>
      </c>
      <c r="DL98" s="254">
        <f t="shared" si="167"/>
        <v>0</v>
      </c>
      <c r="DM98" s="254">
        <f t="shared" si="168"/>
        <v>0</v>
      </c>
      <c r="DN98" s="254">
        <f t="shared" si="169"/>
        <v>0</v>
      </c>
      <c r="DO98" s="254">
        <f t="shared" si="170"/>
        <v>0</v>
      </c>
      <c r="DP98" s="254">
        <f t="shared" si="171"/>
        <v>0</v>
      </c>
      <c r="DQ98" s="254">
        <f t="shared" si="172"/>
        <v>0</v>
      </c>
      <c r="DR98" s="254">
        <f t="shared" si="173"/>
        <v>0</v>
      </c>
      <c r="DS98" s="254">
        <f t="shared" si="174"/>
        <v>0</v>
      </c>
      <c r="DT98" s="254">
        <f t="shared" si="175"/>
        <v>0</v>
      </c>
      <c r="DU98" s="254">
        <f t="shared" si="176"/>
        <v>0</v>
      </c>
      <c r="DV98" s="254">
        <f t="shared" si="177"/>
        <v>0</v>
      </c>
    </row>
    <row r="99" spans="1:126" ht="24" customHeight="1">
      <c r="A99" s="11" t="str">
        <f ca="1">IF(AG99&lt;&gt;"OK","",CONCATENATE(TEXT('Front Page'!$F$33,"000"),TEXT('Front Page'!$F$31,"000"),"-",LEFT('Front Page'!$R$53,5),"-",LEFT(D99,1),AJ99, "-",TEXT(B99,"000")))</f>
        <v/>
      </c>
      <c r="B99" s="12" t="str">
        <f>IFERROR(IF(E99="","",MAX(B$17:B98)+1),"")</f>
        <v/>
      </c>
      <c r="C99" s="13"/>
      <c r="D99" s="29" t="str">
        <f t="shared" si="134"/>
        <v>None</v>
      </c>
      <c r="E99" s="29" t="str">
        <f t="shared" si="17"/>
        <v/>
      </c>
      <c r="F99" s="29" t="str">
        <f t="shared" si="18"/>
        <v/>
      </c>
      <c r="G99" s="363"/>
      <c r="H99" s="364"/>
      <c r="I99" s="325" t="str">
        <f t="shared" si="135"/>
        <v>No</v>
      </c>
      <c r="J99" s="314">
        <v>0</v>
      </c>
      <c r="K99" s="312">
        <v>0</v>
      </c>
      <c r="L99" s="312">
        <v>0</v>
      </c>
      <c r="M99" s="312">
        <v>0</v>
      </c>
      <c r="N99" s="312">
        <v>0</v>
      </c>
      <c r="O99" s="312">
        <v>0</v>
      </c>
      <c r="P99" s="312">
        <v>0</v>
      </c>
      <c r="Q99" s="312">
        <v>0</v>
      </c>
      <c r="R99" s="312">
        <v>0</v>
      </c>
      <c r="S99" s="312">
        <v>0</v>
      </c>
      <c r="T99" s="312">
        <v>0</v>
      </c>
      <c r="U99" s="312">
        <v>0</v>
      </c>
      <c r="V99" s="313">
        <v>1</v>
      </c>
      <c r="W99" s="313">
        <v>1</v>
      </c>
      <c r="X99" s="312">
        <v>0</v>
      </c>
      <c r="Y99" s="312">
        <v>0</v>
      </c>
      <c r="Z99" s="312">
        <v>0</v>
      </c>
      <c r="AA99" s="14">
        <v>0</v>
      </c>
      <c r="AB99" s="317"/>
      <c r="AC99" s="15" t="str">
        <f t="shared" si="126"/>
        <v/>
      </c>
      <c r="AD99" s="15" t="str">
        <f t="shared" si="136"/>
        <v/>
      </c>
      <c r="AE99" s="16" t="str">
        <f t="shared" si="137"/>
        <v>0 - 0</v>
      </c>
      <c r="AF99" s="20" t="str">
        <f t="shared" si="138"/>
        <v>Not an offer</v>
      </c>
      <c r="AG99" s="276" t="str">
        <f t="shared" si="128"/>
        <v>Not an Offer</v>
      </c>
      <c r="AH99" s="150"/>
      <c r="AI99" s="254">
        <v>83</v>
      </c>
      <c r="AJ99" s="149" t="str">
        <f t="shared" si="129"/>
        <v>00-IRA</v>
      </c>
      <c r="AK99" s="254" t="b">
        <f t="shared" si="11"/>
        <v>0</v>
      </c>
      <c r="AL99" s="254">
        <f t="shared" si="127"/>
        <v>0</v>
      </c>
      <c r="AM99" s="254">
        <f t="shared" si="130"/>
        <v>0</v>
      </c>
      <c r="AN99" s="288">
        <f t="shared" si="139"/>
        <v>0</v>
      </c>
      <c r="AO99" s="288">
        <f>IF(AND($BU99=$BV99,BU99=AO$13),$J99&amp;$K99&amp;$L99&amp;$M99&amp;$N99&amp;$O99&amp;$P99&amp;$Q99&amp;$R99&amp;$S99&amp;$T99&amp;$U99,IFERROR(MATCH($AN99,AO$17:AO98,0),-1000))</f>
        <v>1</v>
      </c>
      <c r="AP99" s="288">
        <f>IF(AND($BU99=$BV99,BV99=AP$13),$J99&amp;$K99&amp;$L99&amp;$M99&amp;$N99&amp;$O99&amp;$P99&amp;$Q99&amp;$R99&amp;$S99&amp;$T99&amp;$U99,IFERROR(MATCH($AN99,AP$17:AP98,0),-1000))</f>
        <v>1</v>
      </c>
      <c r="AQ99" s="288">
        <f>IF(AND($BU99=$BV99,BW99=AQ$13),$J99&amp;$K99&amp;$L99&amp;$M99&amp;$N99&amp;$O99&amp;$P99&amp;$Q99&amp;$R99&amp;$S99&amp;$T99&amp;$U99,IFERROR(MATCH($AN99,AQ$17:AQ98,0),-1000))</f>
        <v>1</v>
      </c>
      <c r="AR99" s="288">
        <f>IF(AND($BU99=$BV99,BX99=AR$13),$J99&amp;$K99&amp;$L99&amp;$M99&amp;$N99&amp;$O99&amp;$P99&amp;$Q99&amp;$R99&amp;$S99&amp;$T99&amp;$U99,IFERROR(MATCH($AN99,AR$17:AR98,0),-1000))</f>
        <v>1</v>
      </c>
      <c r="AS99" s="254">
        <f t="shared" si="71"/>
        <v>0</v>
      </c>
      <c r="AT99" s="261" t="str">
        <f t="shared" si="140"/>
        <v/>
      </c>
      <c r="AU99" s="254" t="str">
        <f t="shared" si="124"/>
        <v/>
      </c>
      <c r="AV99" s="254" t="str">
        <f t="shared" si="124"/>
        <v/>
      </c>
      <c r="AW99" s="254" t="str">
        <f t="shared" si="124"/>
        <v/>
      </c>
      <c r="AX99" s="254" t="str">
        <f t="shared" si="124"/>
        <v/>
      </c>
      <c r="AY99" s="254" t="str">
        <f t="shared" si="124"/>
        <v/>
      </c>
      <c r="AZ99" s="254" t="str">
        <f t="shared" si="132"/>
        <v/>
      </c>
      <c r="BA99" s="254" t="str">
        <f t="shared" si="132"/>
        <v/>
      </c>
      <c r="BB99" s="254" t="str">
        <f t="shared" si="132"/>
        <v/>
      </c>
      <c r="BC99" s="254" t="str">
        <f t="shared" si="132"/>
        <v/>
      </c>
      <c r="BD99" s="254" t="str">
        <f t="shared" si="132"/>
        <v/>
      </c>
      <c r="BE99" s="262" t="str">
        <f t="shared" si="132"/>
        <v/>
      </c>
      <c r="BF99" s="263" t="str">
        <f t="shared" si="125"/>
        <v/>
      </c>
      <c r="BG99" s="254" t="str">
        <f t="shared" si="125"/>
        <v/>
      </c>
      <c r="BH99" s="254" t="str">
        <f t="shared" si="125"/>
        <v/>
      </c>
      <c r="BI99" s="254" t="str">
        <f t="shared" si="125"/>
        <v/>
      </c>
      <c r="BJ99" s="254" t="str">
        <f t="shared" si="125"/>
        <v/>
      </c>
      <c r="BK99" s="254" t="str">
        <f t="shared" si="133"/>
        <v/>
      </c>
      <c r="BL99" s="254" t="str">
        <f t="shared" si="133"/>
        <v/>
      </c>
      <c r="BM99" s="254" t="str">
        <f t="shared" si="133"/>
        <v/>
      </c>
      <c r="BN99" s="254" t="str">
        <f t="shared" si="133"/>
        <v/>
      </c>
      <c r="BO99" s="254" t="str">
        <f t="shared" si="133"/>
        <v/>
      </c>
      <c r="BP99" s="254" t="str">
        <f t="shared" si="133"/>
        <v/>
      </c>
      <c r="BQ99" s="264" t="str">
        <f t="shared" si="141"/>
        <v/>
      </c>
      <c r="BR99" s="261" t="str">
        <f t="shared" si="30"/>
        <v/>
      </c>
      <c r="BS99" s="254" t="str">
        <f t="shared" si="31"/>
        <v/>
      </c>
      <c r="BT99" s="254" t="str">
        <f t="shared" si="31"/>
        <v/>
      </c>
      <c r="BU99" s="265" t="str">
        <f t="shared" si="31"/>
        <v/>
      </c>
      <c r="BV99" s="263" t="str">
        <f t="shared" si="32"/>
        <v/>
      </c>
      <c r="BW99" s="254" t="str">
        <f t="shared" si="32"/>
        <v/>
      </c>
      <c r="BX99" s="254" t="str">
        <f t="shared" si="32"/>
        <v/>
      </c>
      <c r="BY99" s="264" t="str">
        <f t="shared" si="33"/>
        <v/>
      </c>
      <c r="BZ99" s="254" t="str">
        <f t="shared" si="34"/>
        <v/>
      </c>
      <c r="CA99" s="254">
        <f t="shared" si="121"/>
        <v>0</v>
      </c>
      <c r="CB99" s="254">
        <f t="shared" si="121"/>
        <v>0</v>
      </c>
      <c r="CC99" s="254">
        <f t="shared" si="121"/>
        <v>0</v>
      </c>
      <c r="CD99" s="254">
        <f t="shared" si="121"/>
        <v>0</v>
      </c>
      <c r="CE99" s="254">
        <f t="shared" si="121"/>
        <v>0</v>
      </c>
      <c r="CF99" s="254">
        <f t="shared" si="121"/>
        <v>0</v>
      </c>
      <c r="CG99" s="254">
        <f t="shared" si="131"/>
        <v>0</v>
      </c>
      <c r="CH99" s="254">
        <f t="shared" si="131"/>
        <v>0</v>
      </c>
      <c r="CI99" s="254">
        <f t="shared" si="131"/>
        <v>0</v>
      </c>
      <c r="CJ99" s="254">
        <f t="shared" si="131"/>
        <v>0</v>
      </c>
      <c r="CK99" s="254">
        <f t="shared" si="131"/>
        <v>0</v>
      </c>
      <c r="CL99" s="254">
        <f t="shared" si="131"/>
        <v>0</v>
      </c>
      <c r="CM99" s="254">
        <f t="shared" si="142"/>
        <v>0</v>
      </c>
      <c r="CN99" s="254">
        <f t="shared" si="143"/>
        <v>0</v>
      </c>
      <c r="CO99" s="254">
        <f t="shared" si="144"/>
        <v>0</v>
      </c>
      <c r="CP99" s="254">
        <f t="shared" si="145"/>
        <v>0</v>
      </c>
      <c r="CQ99" s="254">
        <f t="shared" si="146"/>
        <v>0</v>
      </c>
      <c r="CR99" s="254">
        <f t="shared" si="147"/>
        <v>0</v>
      </c>
      <c r="CS99" s="254">
        <f t="shared" si="148"/>
        <v>0</v>
      </c>
      <c r="CT99" s="254">
        <f t="shared" si="149"/>
        <v>0</v>
      </c>
      <c r="CU99" s="254">
        <f t="shared" si="150"/>
        <v>0</v>
      </c>
      <c r="CV99" s="254">
        <f t="shared" si="151"/>
        <v>0</v>
      </c>
      <c r="CW99" s="254">
        <f t="shared" si="152"/>
        <v>0</v>
      </c>
      <c r="CX99" s="254">
        <f t="shared" si="153"/>
        <v>0</v>
      </c>
      <c r="CY99" s="254">
        <f t="shared" si="154"/>
        <v>0</v>
      </c>
      <c r="CZ99" s="254">
        <f t="shared" si="155"/>
        <v>0</v>
      </c>
      <c r="DA99" s="254">
        <f t="shared" si="156"/>
        <v>0</v>
      </c>
      <c r="DB99" s="254">
        <f t="shared" si="157"/>
        <v>0</v>
      </c>
      <c r="DC99" s="254">
        <f t="shared" si="158"/>
        <v>0</v>
      </c>
      <c r="DD99" s="254">
        <f t="shared" si="159"/>
        <v>0</v>
      </c>
      <c r="DE99" s="254">
        <f t="shared" si="160"/>
        <v>0</v>
      </c>
      <c r="DF99" s="254">
        <f t="shared" si="161"/>
        <v>0</v>
      </c>
      <c r="DG99" s="254">
        <f t="shared" si="162"/>
        <v>0</v>
      </c>
      <c r="DH99" s="254">
        <f t="shared" si="163"/>
        <v>0</v>
      </c>
      <c r="DI99" s="254">
        <f t="shared" si="164"/>
        <v>0</v>
      </c>
      <c r="DJ99" s="254">
        <f t="shared" si="165"/>
        <v>0</v>
      </c>
      <c r="DK99" s="254">
        <f t="shared" si="166"/>
        <v>0</v>
      </c>
      <c r="DL99" s="254">
        <f t="shared" si="167"/>
        <v>0</v>
      </c>
      <c r="DM99" s="254">
        <f t="shared" si="168"/>
        <v>0</v>
      </c>
      <c r="DN99" s="254">
        <f t="shared" si="169"/>
        <v>0</v>
      </c>
      <c r="DO99" s="254">
        <f t="shared" si="170"/>
        <v>0</v>
      </c>
      <c r="DP99" s="254">
        <f t="shared" si="171"/>
        <v>0</v>
      </c>
      <c r="DQ99" s="254">
        <f t="shared" si="172"/>
        <v>0</v>
      </c>
      <c r="DR99" s="254">
        <f t="shared" si="173"/>
        <v>0</v>
      </c>
      <c r="DS99" s="254">
        <f t="shared" si="174"/>
        <v>0</v>
      </c>
      <c r="DT99" s="254">
        <f t="shared" si="175"/>
        <v>0</v>
      </c>
      <c r="DU99" s="254">
        <f t="shared" si="176"/>
        <v>0</v>
      </c>
      <c r="DV99" s="254">
        <f t="shared" si="177"/>
        <v>0</v>
      </c>
    </row>
    <row r="100" spans="1:126" ht="24" customHeight="1">
      <c r="A100" s="11" t="str">
        <f ca="1">IF(AG100&lt;&gt;"OK","",CONCATENATE(TEXT('Front Page'!$F$33,"000"),TEXT('Front Page'!$F$31,"000"),"-",LEFT('Front Page'!$R$53,5),"-",LEFT(D100,1),AJ100, "-",TEXT(B100,"000")))</f>
        <v/>
      </c>
      <c r="B100" s="12" t="str">
        <f>IFERROR(IF(E100="","",MAX(B$17:B99)+1),"")</f>
        <v/>
      </c>
      <c r="C100" s="13"/>
      <c r="D100" s="29" t="str">
        <f t="shared" si="134"/>
        <v>None</v>
      </c>
      <c r="E100" s="29" t="str">
        <f t="shared" si="17"/>
        <v/>
      </c>
      <c r="F100" s="29" t="str">
        <f t="shared" si="18"/>
        <v/>
      </c>
      <c r="G100" s="363"/>
      <c r="H100" s="364"/>
      <c r="I100" s="325" t="str">
        <f t="shared" si="135"/>
        <v>No</v>
      </c>
      <c r="J100" s="314">
        <v>0</v>
      </c>
      <c r="K100" s="312">
        <v>0</v>
      </c>
      <c r="L100" s="312">
        <v>0</v>
      </c>
      <c r="M100" s="312">
        <v>0</v>
      </c>
      <c r="N100" s="312">
        <v>0</v>
      </c>
      <c r="O100" s="312">
        <v>0</v>
      </c>
      <c r="P100" s="312">
        <v>0</v>
      </c>
      <c r="Q100" s="312">
        <v>0</v>
      </c>
      <c r="R100" s="312">
        <v>0</v>
      </c>
      <c r="S100" s="312">
        <v>0</v>
      </c>
      <c r="T100" s="312">
        <v>0</v>
      </c>
      <c r="U100" s="312">
        <v>0</v>
      </c>
      <c r="V100" s="313">
        <v>1</v>
      </c>
      <c r="W100" s="313">
        <v>1</v>
      </c>
      <c r="X100" s="312">
        <v>0</v>
      </c>
      <c r="Y100" s="312">
        <v>0</v>
      </c>
      <c r="Z100" s="312">
        <v>0</v>
      </c>
      <c r="AA100" s="14">
        <v>0</v>
      </c>
      <c r="AB100" s="317"/>
      <c r="AC100" s="15" t="str">
        <f t="shared" si="126"/>
        <v/>
      </c>
      <c r="AD100" s="15" t="str">
        <f t="shared" si="136"/>
        <v/>
      </c>
      <c r="AE100" s="16" t="str">
        <f t="shared" si="137"/>
        <v>0 - 0</v>
      </c>
      <c r="AF100" s="20" t="str">
        <f t="shared" si="138"/>
        <v>Not an offer</v>
      </c>
      <c r="AG100" s="276" t="str">
        <f t="shared" si="128"/>
        <v>Not an Offer</v>
      </c>
      <c r="AH100" s="150"/>
      <c r="AI100" s="254">
        <v>84</v>
      </c>
      <c r="AJ100" s="149" t="str">
        <f t="shared" si="129"/>
        <v>00-IRA</v>
      </c>
      <c r="AK100" s="254" t="b">
        <f t="shared" si="11"/>
        <v>0</v>
      </c>
      <c r="AL100" s="254">
        <f t="shared" si="127"/>
        <v>0</v>
      </c>
      <c r="AM100" s="254">
        <f t="shared" si="130"/>
        <v>0</v>
      </c>
      <c r="AN100" s="288">
        <f t="shared" si="139"/>
        <v>0</v>
      </c>
      <c r="AO100" s="288">
        <f>IF(AND($BU100=$BV100,BU100=AO$13),$J100&amp;$K100&amp;$L100&amp;$M100&amp;$N100&amp;$O100&amp;$P100&amp;$Q100&amp;$R100&amp;$S100&amp;$T100&amp;$U100,IFERROR(MATCH($AN100,AO$17:AO99,0),-1000))</f>
        <v>1</v>
      </c>
      <c r="AP100" s="288">
        <f>IF(AND($BU100=$BV100,BV100=AP$13),$J100&amp;$K100&amp;$L100&amp;$M100&amp;$N100&amp;$O100&amp;$P100&amp;$Q100&amp;$R100&amp;$S100&amp;$T100&amp;$U100,IFERROR(MATCH($AN100,AP$17:AP99,0),-1000))</f>
        <v>1</v>
      </c>
      <c r="AQ100" s="288">
        <f>IF(AND($BU100=$BV100,BW100=AQ$13),$J100&amp;$K100&amp;$L100&amp;$M100&amp;$N100&amp;$O100&amp;$P100&amp;$Q100&amp;$R100&amp;$S100&amp;$T100&amp;$U100,IFERROR(MATCH($AN100,AQ$17:AQ99,0),-1000))</f>
        <v>1</v>
      </c>
      <c r="AR100" s="288">
        <f>IF(AND($BU100=$BV100,BX100=AR$13),$J100&amp;$K100&amp;$L100&amp;$M100&amp;$N100&amp;$O100&amp;$P100&amp;$Q100&amp;$R100&amp;$S100&amp;$T100&amp;$U100,IFERROR(MATCH($AN100,AR$17:AR99,0),-1000))</f>
        <v>1</v>
      </c>
      <c r="AS100" s="254">
        <f t="shared" si="71"/>
        <v>0</v>
      </c>
      <c r="AT100" s="261" t="str">
        <f t="shared" si="140"/>
        <v/>
      </c>
      <c r="AU100" s="254" t="str">
        <f t="shared" si="124"/>
        <v/>
      </c>
      <c r="AV100" s="254" t="str">
        <f t="shared" si="124"/>
        <v/>
      </c>
      <c r="AW100" s="254" t="str">
        <f t="shared" si="124"/>
        <v/>
      </c>
      <c r="AX100" s="254" t="str">
        <f t="shared" si="124"/>
        <v/>
      </c>
      <c r="AY100" s="254" t="str">
        <f t="shared" si="124"/>
        <v/>
      </c>
      <c r="AZ100" s="254" t="str">
        <f t="shared" si="132"/>
        <v/>
      </c>
      <c r="BA100" s="254" t="str">
        <f t="shared" si="132"/>
        <v/>
      </c>
      <c r="BB100" s="254" t="str">
        <f t="shared" si="132"/>
        <v/>
      </c>
      <c r="BC100" s="254" t="str">
        <f t="shared" si="132"/>
        <v/>
      </c>
      <c r="BD100" s="254" t="str">
        <f t="shared" si="132"/>
        <v/>
      </c>
      <c r="BE100" s="262" t="str">
        <f t="shared" si="132"/>
        <v/>
      </c>
      <c r="BF100" s="263" t="str">
        <f t="shared" si="125"/>
        <v/>
      </c>
      <c r="BG100" s="254" t="str">
        <f t="shared" si="125"/>
        <v/>
      </c>
      <c r="BH100" s="254" t="str">
        <f t="shared" si="125"/>
        <v/>
      </c>
      <c r="BI100" s="254" t="str">
        <f t="shared" si="125"/>
        <v/>
      </c>
      <c r="BJ100" s="254" t="str">
        <f t="shared" si="125"/>
        <v/>
      </c>
      <c r="BK100" s="254" t="str">
        <f t="shared" si="133"/>
        <v/>
      </c>
      <c r="BL100" s="254" t="str">
        <f t="shared" si="133"/>
        <v/>
      </c>
      <c r="BM100" s="254" t="str">
        <f t="shared" si="133"/>
        <v/>
      </c>
      <c r="BN100" s="254" t="str">
        <f t="shared" si="133"/>
        <v/>
      </c>
      <c r="BO100" s="254" t="str">
        <f t="shared" si="133"/>
        <v/>
      </c>
      <c r="BP100" s="254" t="str">
        <f t="shared" si="133"/>
        <v/>
      </c>
      <c r="BQ100" s="264" t="str">
        <f t="shared" si="141"/>
        <v/>
      </c>
      <c r="BR100" s="261" t="str">
        <f t="shared" si="30"/>
        <v/>
      </c>
      <c r="BS100" s="254" t="str">
        <f t="shared" si="31"/>
        <v/>
      </c>
      <c r="BT100" s="254" t="str">
        <f t="shared" si="31"/>
        <v/>
      </c>
      <c r="BU100" s="265" t="str">
        <f t="shared" si="31"/>
        <v/>
      </c>
      <c r="BV100" s="263" t="str">
        <f t="shared" si="32"/>
        <v/>
      </c>
      <c r="BW100" s="254" t="str">
        <f t="shared" si="32"/>
        <v/>
      </c>
      <c r="BX100" s="254" t="str">
        <f t="shared" si="32"/>
        <v/>
      </c>
      <c r="BY100" s="264" t="str">
        <f t="shared" si="33"/>
        <v/>
      </c>
      <c r="BZ100" s="254" t="str">
        <f t="shared" si="34"/>
        <v/>
      </c>
      <c r="CA100" s="254">
        <f t="shared" si="121"/>
        <v>0</v>
      </c>
      <c r="CB100" s="254">
        <f t="shared" si="121"/>
        <v>0</v>
      </c>
      <c r="CC100" s="254">
        <f t="shared" si="121"/>
        <v>0</v>
      </c>
      <c r="CD100" s="254">
        <f t="shared" si="121"/>
        <v>0</v>
      </c>
      <c r="CE100" s="254">
        <f t="shared" si="121"/>
        <v>0</v>
      </c>
      <c r="CF100" s="254">
        <f t="shared" si="121"/>
        <v>0</v>
      </c>
      <c r="CG100" s="254">
        <f t="shared" si="131"/>
        <v>0</v>
      </c>
      <c r="CH100" s="254">
        <f t="shared" si="131"/>
        <v>0</v>
      </c>
      <c r="CI100" s="254">
        <f t="shared" si="131"/>
        <v>0</v>
      </c>
      <c r="CJ100" s="254">
        <f t="shared" si="131"/>
        <v>0</v>
      </c>
      <c r="CK100" s="254">
        <f t="shared" si="131"/>
        <v>0</v>
      </c>
      <c r="CL100" s="254">
        <f t="shared" si="131"/>
        <v>0</v>
      </c>
      <c r="CM100" s="254">
        <f t="shared" si="142"/>
        <v>0</v>
      </c>
      <c r="CN100" s="254">
        <f t="shared" si="143"/>
        <v>0</v>
      </c>
      <c r="CO100" s="254">
        <f t="shared" si="144"/>
        <v>0</v>
      </c>
      <c r="CP100" s="254">
        <f t="shared" si="145"/>
        <v>0</v>
      </c>
      <c r="CQ100" s="254">
        <f t="shared" si="146"/>
        <v>0</v>
      </c>
      <c r="CR100" s="254">
        <f t="shared" si="147"/>
        <v>0</v>
      </c>
      <c r="CS100" s="254">
        <f t="shared" si="148"/>
        <v>0</v>
      </c>
      <c r="CT100" s="254">
        <f t="shared" si="149"/>
        <v>0</v>
      </c>
      <c r="CU100" s="254">
        <f t="shared" si="150"/>
        <v>0</v>
      </c>
      <c r="CV100" s="254">
        <f t="shared" si="151"/>
        <v>0</v>
      </c>
      <c r="CW100" s="254">
        <f t="shared" si="152"/>
        <v>0</v>
      </c>
      <c r="CX100" s="254">
        <f t="shared" si="153"/>
        <v>0</v>
      </c>
      <c r="CY100" s="254">
        <f t="shared" si="154"/>
        <v>0</v>
      </c>
      <c r="CZ100" s="254">
        <f t="shared" si="155"/>
        <v>0</v>
      </c>
      <c r="DA100" s="254">
        <f t="shared" si="156"/>
        <v>0</v>
      </c>
      <c r="DB100" s="254">
        <f t="shared" si="157"/>
        <v>0</v>
      </c>
      <c r="DC100" s="254">
        <f t="shared" si="158"/>
        <v>0</v>
      </c>
      <c r="DD100" s="254">
        <f t="shared" si="159"/>
        <v>0</v>
      </c>
      <c r="DE100" s="254">
        <f t="shared" si="160"/>
        <v>0</v>
      </c>
      <c r="DF100" s="254">
        <f t="shared" si="161"/>
        <v>0</v>
      </c>
      <c r="DG100" s="254">
        <f t="shared" si="162"/>
        <v>0</v>
      </c>
      <c r="DH100" s="254">
        <f t="shared" si="163"/>
        <v>0</v>
      </c>
      <c r="DI100" s="254">
        <f t="shared" si="164"/>
        <v>0</v>
      </c>
      <c r="DJ100" s="254">
        <f t="shared" si="165"/>
        <v>0</v>
      </c>
      <c r="DK100" s="254">
        <f t="shared" si="166"/>
        <v>0</v>
      </c>
      <c r="DL100" s="254">
        <f t="shared" si="167"/>
        <v>0</v>
      </c>
      <c r="DM100" s="254">
        <f t="shared" si="168"/>
        <v>0</v>
      </c>
      <c r="DN100" s="254">
        <f t="shared" si="169"/>
        <v>0</v>
      </c>
      <c r="DO100" s="254">
        <f t="shared" si="170"/>
        <v>0</v>
      </c>
      <c r="DP100" s="254">
        <f t="shared" si="171"/>
        <v>0</v>
      </c>
      <c r="DQ100" s="254">
        <f t="shared" si="172"/>
        <v>0</v>
      </c>
      <c r="DR100" s="254">
        <f t="shared" si="173"/>
        <v>0</v>
      </c>
      <c r="DS100" s="254">
        <f t="shared" si="174"/>
        <v>0</v>
      </c>
      <c r="DT100" s="254">
        <f t="shared" si="175"/>
        <v>0</v>
      </c>
      <c r="DU100" s="254">
        <f t="shared" si="176"/>
        <v>0</v>
      </c>
      <c r="DV100" s="254">
        <f t="shared" si="177"/>
        <v>0</v>
      </c>
    </row>
    <row r="101" spans="1:126" ht="24" customHeight="1">
      <c r="A101" s="11" t="str">
        <f ca="1">IF(AG101&lt;&gt;"OK","",CONCATENATE(TEXT('Front Page'!$F$33,"000"),TEXT('Front Page'!$F$31,"000"),"-",LEFT('Front Page'!$R$53,5),"-",LEFT(D101,1),AJ101, "-",TEXT(B101,"000")))</f>
        <v/>
      </c>
      <c r="B101" s="12" t="str">
        <f>IFERROR(IF(E101="","",MAX(B$17:B100)+1),"")</f>
        <v/>
      </c>
      <c r="C101" s="13"/>
      <c r="D101" s="29" t="str">
        <f t="shared" si="134"/>
        <v>None</v>
      </c>
      <c r="E101" s="29" t="str">
        <f t="shared" si="17"/>
        <v/>
      </c>
      <c r="F101" s="29" t="str">
        <f t="shared" si="18"/>
        <v/>
      </c>
      <c r="G101" s="363"/>
      <c r="H101" s="364"/>
      <c r="I101" s="325" t="str">
        <f t="shared" si="135"/>
        <v>No</v>
      </c>
      <c r="J101" s="314">
        <v>0</v>
      </c>
      <c r="K101" s="312">
        <v>0</v>
      </c>
      <c r="L101" s="312">
        <v>0</v>
      </c>
      <c r="M101" s="312">
        <v>0</v>
      </c>
      <c r="N101" s="312">
        <v>0</v>
      </c>
      <c r="O101" s="312">
        <v>0</v>
      </c>
      <c r="P101" s="312">
        <v>0</v>
      </c>
      <c r="Q101" s="312">
        <v>0</v>
      </c>
      <c r="R101" s="312">
        <v>0</v>
      </c>
      <c r="S101" s="312">
        <v>0</v>
      </c>
      <c r="T101" s="312">
        <v>0</v>
      </c>
      <c r="U101" s="312">
        <v>0</v>
      </c>
      <c r="V101" s="313">
        <v>1</v>
      </c>
      <c r="W101" s="313">
        <v>1</v>
      </c>
      <c r="X101" s="312">
        <v>0</v>
      </c>
      <c r="Y101" s="312">
        <v>0</v>
      </c>
      <c r="Z101" s="312">
        <v>0</v>
      </c>
      <c r="AA101" s="14">
        <v>0</v>
      </c>
      <c r="AB101" s="317"/>
      <c r="AC101" s="15" t="str">
        <f t="shared" si="126"/>
        <v/>
      </c>
      <c r="AD101" s="15" t="str">
        <f t="shared" si="136"/>
        <v/>
      </c>
      <c r="AE101" s="16" t="str">
        <f t="shared" si="137"/>
        <v>0 - 0</v>
      </c>
      <c r="AF101" s="20" t="str">
        <f t="shared" si="138"/>
        <v>Not an offer</v>
      </c>
      <c r="AG101" s="276" t="str">
        <f t="shared" si="128"/>
        <v>Not an Offer</v>
      </c>
      <c r="AH101" s="150"/>
      <c r="AI101" s="254">
        <v>85</v>
      </c>
      <c r="AJ101" s="149" t="str">
        <f t="shared" si="129"/>
        <v>00-IRA</v>
      </c>
      <c r="AK101" s="254" t="b">
        <f t="shared" si="11"/>
        <v>0</v>
      </c>
      <c r="AL101" s="254">
        <f t="shared" si="127"/>
        <v>0</v>
      </c>
      <c r="AM101" s="254">
        <f t="shared" si="130"/>
        <v>0</v>
      </c>
      <c r="AN101" s="288">
        <f t="shared" si="139"/>
        <v>0</v>
      </c>
      <c r="AO101" s="288">
        <f>IF(AND($BU101=$BV101,BU101=AO$13),$J101&amp;$K101&amp;$L101&amp;$M101&amp;$N101&amp;$O101&amp;$P101&amp;$Q101&amp;$R101&amp;$S101&amp;$T101&amp;$U101,IFERROR(MATCH($AN101,AO$17:AO100,0),-1000))</f>
        <v>1</v>
      </c>
      <c r="AP101" s="288">
        <f>IF(AND($BU101=$BV101,BV101=AP$13),$J101&amp;$K101&amp;$L101&amp;$M101&amp;$N101&amp;$O101&amp;$P101&amp;$Q101&amp;$R101&amp;$S101&amp;$T101&amp;$U101,IFERROR(MATCH($AN101,AP$17:AP100,0),-1000))</f>
        <v>1</v>
      </c>
      <c r="AQ101" s="288">
        <f>IF(AND($BU101=$BV101,BW101=AQ$13),$J101&amp;$K101&amp;$L101&amp;$M101&amp;$N101&amp;$O101&amp;$P101&amp;$Q101&amp;$R101&amp;$S101&amp;$T101&amp;$U101,IFERROR(MATCH($AN101,AQ$17:AQ100,0),-1000))</f>
        <v>1</v>
      </c>
      <c r="AR101" s="288">
        <f>IF(AND($BU101=$BV101,BX101=AR$13),$J101&amp;$K101&amp;$L101&amp;$M101&amp;$N101&amp;$O101&amp;$P101&amp;$Q101&amp;$R101&amp;$S101&amp;$T101&amp;$U101,IFERROR(MATCH($AN101,AR$17:AR100,0),-1000))</f>
        <v>1</v>
      </c>
      <c r="AS101" s="254">
        <f t="shared" si="71"/>
        <v>0</v>
      </c>
      <c r="AT101" s="261" t="str">
        <f t="shared" si="140"/>
        <v/>
      </c>
      <c r="AU101" s="254" t="str">
        <f t="shared" si="124"/>
        <v/>
      </c>
      <c r="AV101" s="254" t="str">
        <f t="shared" si="124"/>
        <v/>
      </c>
      <c r="AW101" s="254" t="str">
        <f t="shared" si="124"/>
        <v/>
      </c>
      <c r="AX101" s="254" t="str">
        <f t="shared" si="124"/>
        <v/>
      </c>
      <c r="AY101" s="254" t="str">
        <f t="shared" si="124"/>
        <v/>
      </c>
      <c r="AZ101" s="254" t="str">
        <f t="shared" si="132"/>
        <v/>
      </c>
      <c r="BA101" s="254" t="str">
        <f t="shared" si="132"/>
        <v/>
      </c>
      <c r="BB101" s="254" t="str">
        <f t="shared" si="132"/>
        <v/>
      </c>
      <c r="BC101" s="254" t="str">
        <f t="shared" si="132"/>
        <v/>
      </c>
      <c r="BD101" s="254" t="str">
        <f t="shared" si="132"/>
        <v/>
      </c>
      <c r="BE101" s="262" t="str">
        <f t="shared" si="132"/>
        <v/>
      </c>
      <c r="BF101" s="263" t="str">
        <f t="shared" si="125"/>
        <v/>
      </c>
      <c r="BG101" s="254" t="str">
        <f t="shared" si="125"/>
        <v/>
      </c>
      <c r="BH101" s="254" t="str">
        <f t="shared" si="125"/>
        <v/>
      </c>
      <c r="BI101" s="254" t="str">
        <f t="shared" si="125"/>
        <v/>
      </c>
      <c r="BJ101" s="254" t="str">
        <f t="shared" si="125"/>
        <v/>
      </c>
      <c r="BK101" s="254" t="str">
        <f t="shared" si="133"/>
        <v/>
      </c>
      <c r="BL101" s="254" t="str">
        <f t="shared" si="133"/>
        <v/>
      </c>
      <c r="BM101" s="254" t="str">
        <f t="shared" si="133"/>
        <v/>
      </c>
      <c r="BN101" s="254" t="str">
        <f t="shared" si="133"/>
        <v/>
      </c>
      <c r="BO101" s="254" t="str">
        <f t="shared" si="133"/>
        <v/>
      </c>
      <c r="BP101" s="254" t="str">
        <f t="shared" si="133"/>
        <v/>
      </c>
      <c r="BQ101" s="264" t="str">
        <f t="shared" si="141"/>
        <v/>
      </c>
      <c r="BR101" s="261" t="str">
        <f t="shared" si="30"/>
        <v/>
      </c>
      <c r="BS101" s="254" t="str">
        <f t="shared" si="31"/>
        <v/>
      </c>
      <c r="BT101" s="254" t="str">
        <f t="shared" si="31"/>
        <v/>
      </c>
      <c r="BU101" s="265" t="str">
        <f t="shared" si="31"/>
        <v/>
      </c>
      <c r="BV101" s="263" t="str">
        <f t="shared" si="32"/>
        <v/>
      </c>
      <c r="BW101" s="254" t="str">
        <f t="shared" si="32"/>
        <v/>
      </c>
      <c r="BX101" s="254" t="str">
        <f t="shared" si="32"/>
        <v/>
      </c>
      <c r="BY101" s="264" t="str">
        <f t="shared" si="33"/>
        <v/>
      </c>
      <c r="BZ101" s="254" t="str">
        <f t="shared" si="34"/>
        <v/>
      </c>
      <c r="CA101" s="254">
        <f t="shared" si="121"/>
        <v>0</v>
      </c>
      <c r="CB101" s="254">
        <f t="shared" si="121"/>
        <v>0</v>
      </c>
      <c r="CC101" s="254">
        <f t="shared" si="121"/>
        <v>0</v>
      </c>
      <c r="CD101" s="254">
        <f t="shared" si="121"/>
        <v>0</v>
      </c>
      <c r="CE101" s="254">
        <f t="shared" si="121"/>
        <v>0</v>
      </c>
      <c r="CF101" s="254">
        <f t="shared" si="121"/>
        <v>0</v>
      </c>
      <c r="CG101" s="254">
        <f t="shared" si="131"/>
        <v>0</v>
      </c>
      <c r="CH101" s="254">
        <f t="shared" si="131"/>
        <v>0</v>
      </c>
      <c r="CI101" s="254">
        <f t="shared" si="131"/>
        <v>0</v>
      </c>
      <c r="CJ101" s="254">
        <f t="shared" si="131"/>
        <v>0</v>
      </c>
      <c r="CK101" s="254">
        <f t="shared" si="131"/>
        <v>0</v>
      </c>
      <c r="CL101" s="254">
        <f t="shared" si="131"/>
        <v>0</v>
      </c>
      <c r="CM101" s="254">
        <f t="shared" si="142"/>
        <v>0</v>
      </c>
      <c r="CN101" s="254">
        <f t="shared" si="143"/>
        <v>0</v>
      </c>
      <c r="CO101" s="254">
        <f t="shared" si="144"/>
        <v>0</v>
      </c>
      <c r="CP101" s="254">
        <f t="shared" si="145"/>
        <v>0</v>
      </c>
      <c r="CQ101" s="254">
        <f t="shared" si="146"/>
        <v>0</v>
      </c>
      <c r="CR101" s="254">
        <f t="shared" si="147"/>
        <v>0</v>
      </c>
      <c r="CS101" s="254">
        <f t="shared" si="148"/>
        <v>0</v>
      </c>
      <c r="CT101" s="254">
        <f t="shared" si="149"/>
        <v>0</v>
      </c>
      <c r="CU101" s="254">
        <f t="shared" si="150"/>
        <v>0</v>
      </c>
      <c r="CV101" s="254">
        <f t="shared" si="151"/>
        <v>0</v>
      </c>
      <c r="CW101" s="254">
        <f t="shared" si="152"/>
        <v>0</v>
      </c>
      <c r="CX101" s="254">
        <f t="shared" si="153"/>
        <v>0</v>
      </c>
      <c r="CY101" s="254">
        <f t="shared" si="154"/>
        <v>0</v>
      </c>
      <c r="CZ101" s="254">
        <f t="shared" si="155"/>
        <v>0</v>
      </c>
      <c r="DA101" s="254">
        <f t="shared" si="156"/>
        <v>0</v>
      </c>
      <c r="DB101" s="254">
        <f t="shared" si="157"/>
        <v>0</v>
      </c>
      <c r="DC101" s="254">
        <f t="shared" si="158"/>
        <v>0</v>
      </c>
      <c r="DD101" s="254">
        <f t="shared" si="159"/>
        <v>0</v>
      </c>
      <c r="DE101" s="254">
        <f t="shared" si="160"/>
        <v>0</v>
      </c>
      <c r="DF101" s="254">
        <f t="shared" si="161"/>
        <v>0</v>
      </c>
      <c r="DG101" s="254">
        <f t="shared" si="162"/>
        <v>0</v>
      </c>
      <c r="DH101" s="254">
        <f t="shared" si="163"/>
        <v>0</v>
      </c>
      <c r="DI101" s="254">
        <f t="shared" si="164"/>
        <v>0</v>
      </c>
      <c r="DJ101" s="254">
        <f t="shared" si="165"/>
        <v>0</v>
      </c>
      <c r="DK101" s="254">
        <f t="shared" si="166"/>
        <v>0</v>
      </c>
      <c r="DL101" s="254">
        <f t="shared" si="167"/>
        <v>0</v>
      </c>
      <c r="DM101" s="254">
        <f t="shared" si="168"/>
        <v>0</v>
      </c>
      <c r="DN101" s="254">
        <f t="shared" si="169"/>
        <v>0</v>
      </c>
      <c r="DO101" s="254">
        <f t="shared" si="170"/>
        <v>0</v>
      </c>
      <c r="DP101" s="254">
        <f t="shared" si="171"/>
        <v>0</v>
      </c>
      <c r="DQ101" s="254">
        <f t="shared" si="172"/>
        <v>0</v>
      </c>
      <c r="DR101" s="254">
        <f t="shared" si="173"/>
        <v>0</v>
      </c>
      <c r="DS101" s="254">
        <f t="shared" si="174"/>
        <v>0</v>
      </c>
      <c r="DT101" s="254">
        <f t="shared" si="175"/>
        <v>0</v>
      </c>
      <c r="DU101" s="254">
        <f t="shared" si="176"/>
        <v>0</v>
      </c>
      <c r="DV101" s="254">
        <f t="shared" si="177"/>
        <v>0</v>
      </c>
    </row>
    <row r="102" spans="1:126" ht="24" customHeight="1">
      <c r="A102" s="11" t="str">
        <f ca="1">IF(AG102&lt;&gt;"OK","",CONCATENATE(TEXT('Front Page'!$F$33,"000"),TEXT('Front Page'!$F$31,"000"),"-",LEFT('Front Page'!$R$53,5),"-",LEFT(D102,1),AJ102, "-",TEXT(B102,"000")))</f>
        <v/>
      </c>
      <c r="B102" s="12" t="str">
        <f>IFERROR(IF(E102="","",MAX(B$17:B101)+1),"")</f>
        <v/>
      </c>
      <c r="C102" s="13"/>
      <c r="D102" s="29" t="str">
        <f t="shared" si="134"/>
        <v>None</v>
      </c>
      <c r="E102" s="29" t="str">
        <f t="shared" si="17"/>
        <v/>
      </c>
      <c r="F102" s="29" t="str">
        <f t="shared" si="18"/>
        <v/>
      </c>
      <c r="G102" s="363"/>
      <c r="H102" s="364"/>
      <c r="I102" s="325" t="str">
        <f t="shared" si="135"/>
        <v>No</v>
      </c>
      <c r="J102" s="314">
        <v>0</v>
      </c>
      <c r="K102" s="312">
        <v>0</v>
      </c>
      <c r="L102" s="312">
        <v>0</v>
      </c>
      <c r="M102" s="312">
        <v>0</v>
      </c>
      <c r="N102" s="312">
        <v>0</v>
      </c>
      <c r="O102" s="312">
        <v>0</v>
      </c>
      <c r="P102" s="312">
        <v>0</v>
      </c>
      <c r="Q102" s="312">
        <v>0</v>
      </c>
      <c r="R102" s="312">
        <v>0</v>
      </c>
      <c r="S102" s="312">
        <v>0</v>
      </c>
      <c r="T102" s="312">
        <v>0</v>
      </c>
      <c r="U102" s="312">
        <v>0</v>
      </c>
      <c r="V102" s="313">
        <v>1</v>
      </c>
      <c r="W102" s="313">
        <v>1</v>
      </c>
      <c r="X102" s="312">
        <v>0</v>
      </c>
      <c r="Y102" s="312">
        <v>0</v>
      </c>
      <c r="Z102" s="312">
        <v>0</v>
      </c>
      <c r="AA102" s="14">
        <v>0</v>
      </c>
      <c r="AB102" s="317"/>
      <c r="AC102" s="15" t="str">
        <f t="shared" si="126"/>
        <v/>
      </c>
      <c r="AD102" s="15" t="str">
        <f t="shared" si="136"/>
        <v/>
      </c>
      <c r="AE102" s="16" t="str">
        <f t="shared" si="137"/>
        <v>0 - 0</v>
      </c>
      <c r="AF102" s="20" t="str">
        <f t="shared" si="138"/>
        <v>Not an offer</v>
      </c>
      <c r="AG102" s="276" t="str">
        <f t="shared" si="128"/>
        <v>Not an Offer</v>
      </c>
      <c r="AH102" s="150"/>
      <c r="AI102" s="254">
        <v>86</v>
      </c>
      <c r="AJ102" s="149" t="str">
        <f t="shared" si="129"/>
        <v>00-IRA</v>
      </c>
      <c r="AK102" s="254" t="b">
        <f t="shared" si="11"/>
        <v>0</v>
      </c>
      <c r="AL102" s="254">
        <f t="shared" si="127"/>
        <v>0</v>
      </c>
      <c r="AM102" s="254">
        <f t="shared" si="130"/>
        <v>0</v>
      </c>
      <c r="AN102" s="288">
        <f t="shared" si="139"/>
        <v>0</v>
      </c>
      <c r="AO102" s="288">
        <f>IF(AND($BU102=$BV102,BU102=AO$13),$J102&amp;$K102&amp;$L102&amp;$M102&amp;$N102&amp;$O102&amp;$P102&amp;$Q102&amp;$R102&amp;$S102&amp;$T102&amp;$U102,IFERROR(MATCH($AN102,AO$17:AO101,0),-1000))</f>
        <v>1</v>
      </c>
      <c r="AP102" s="288">
        <f>IF(AND($BU102=$BV102,BV102=AP$13),$J102&amp;$K102&amp;$L102&amp;$M102&amp;$N102&amp;$O102&amp;$P102&amp;$Q102&amp;$R102&amp;$S102&amp;$T102&amp;$U102,IFERROR(MATCH($AN102,AP$17:AP101,0),-1000))</f>
        <v>1</v>
      </c>
      <c r="AQ102" s="288">
        <f>IF(AND($BU102=$BV102,BW102=AQ$13),$J102&amp;$K102&amp;$L102&amp;$M102&amp;$N102&amp;$O102&amp;$P102&amp;$Q102&amp;$R102&amp;$S102&amp;$T102&amp;$U102,IFERROR(MATCH($AN102,AQ$17:AQ101,0),-1000))</f>
        <v>1</v>
      </c>
      <c r="AR102" s="288">
        <f>IF(AND($BU102=$BV102,BX102=AR$13),$J102&amp;$K102&amp;$L102&amp;$M102&amp;$N102&amp;$O102&amp;$P102&amp;$Q102&amp;$R102&amp;$S102&amp;$T102&amp;$U102,IFERROR(MATCH($AN102,AR$17:AR101,0),-1000))</f>
        <v>1</v>
      </c>
      <c r="AS102" s="254">
        <f t="shared" si="71"/>
        <v>0</v>
      </c>
      <c r="AT102" s="261" t="str">
        <f t="shared" si="140"/>
        <v/>
      </c>
      <c r="AU102" s="254" t="str">
        <f t="shared" si="124"/>
        <v/>
      </c>
      <c r="AV102" s="254" t="str">
        <f t="shared" si="124"/>
        <v/>
      </c>
      <c r="AW102" s="254" t="str">
        <f t="shared" si="124"/>
        <v/>
      </c>
      <c r="AX102" s="254" t="str">
        <f t="shared" si="124"/>
        <v/>
      </c>
      <c r="AY102" s="254" t="str">
        <f t="shared" si="124"/>
        <v/>
      </c>
      <c r="AZ102" s="254" t="str">
        <f t="shared" si="132"/>
        <v/>
      </c>
      <c r="BA102" s="254" t="str">
        <f t="shared" si="132"/>
        <v/>
      </c>
      <c r="BB102" s="254" t="str">
        <f t="shared" si="132"/>
        <v/>
      </c>
      <c r="BC102" s="254" t="str">
        <f t="shared" si="132"/>
        <v/>
      </c>
      <c r="BD102" s="254" t="str">
        <f t="shared" si="132"/>
        <v/>
      </c>
      <c r="BE102" s="262" t="str">
        <f t="shared" si="132"/>
        <v/>
      </c>
      <c r="BF102" s="263" t="str">
        <f t="shared" si="125"/>
        <v/>
      </c>
      <c r="BG102" s="254" t="str">
        <f t="shared" si="125"/>
        <v/>
      </c>
      <c r="BH102" s="254" t="str">
        <f t="shared" si="125"/>
        <v/>
      </c>
      <c r="BI102" s="254" t="str">
        <f t="shared" si="125"/>
        <v/>
      </c>
      <c r="BJ102" s="254" t="str">
        <f t="shared" si="125"/>
        <v/>
      </c>
      <c r="BK102" s="254" t="str">
        <f t="shared" si="133"/>
        <v/>
      </c>
      <c r="BL102" s="254" t="str">
        <f t="shared" si="133"/>
        <v/>
      </c>
      <c r="BM102" s="254" t="str">
        <f t="shared" si="133"/>
        <v/>
      </c>
      <c r="BN102" s="254" t="str">
        <f t="shared" si="133"/>
        <v/>
      </c>
      <c r="BO102" s="254" t="str">
        <f t="shared" si="133"/>
        <v/>
      </c>
      <c r="BP102" s="254" t="str">
        <f t="shared" si="133"/>
        <v/>
      </c>
      <c r="BQ102" s="264" t="str">
        <f t="shared" si="141"/>
        <v/>
      </c>
      <c r="BR102" s="261" t="str">
        <f t="shared" si="30"/>
        <v/>
      </c>
      <c r="BS102" s="254" t="str">
        <f t="shared" si="31"/>
        <v/>
      </c>
      <c r="BT102" s="254" t="str">
        <f t="shared" si="31"/>
        <v/>
      </c>
      <c r="BU102" s="265" t="str">
        <f t="shared" si="31"/>
        <v/>
      </c>
      <c r="BV102" s="263" t="str">
        <f t="shared" si="32"/>
        <v/>
      </c>
      <c r="BW102" s="254" t="str">
        <f t="shared" si="32"/>
        <v/>
      </c>
      <c r="BX102" s="254" t="str">
        <f t="shared" si="32"/>
        <v/>
      </c>
      <c r="BY102" s="264" t="str">
        <f t="shared" si="33"/>
        <v/>
      </c>
      <c r="BZ102" s="254" t="str">
        <f t="shared" si="34"/>
        <v/>
      </c>
      <c r="CA102" s="254">
        <f t="shared" si="121"/>
        <v>0</v>
      </c>
      <c r="CB102" s="254">
        <f t="shared" si="121"/>
        <v>0</v>
      </c>
      <c r="CC102" s="254">
        <f t="shared" si="121"/>
        <v>0</v>
      </c>
      <c r="CD102" s="254">
        <f t="shared" si="121"/>
        <v>0</v>
      </c>
      <c r="CE102" s="254">
        <f t="shared" si="121"/>
        <v>0</v>
      </c>
      <c r="CF102" s="254">
        <f t="shared" si="121"/>
        <v>0</v>
      </c>
      <c r="CG102" s="254">
        <f t="shared" si="131"/>
        <v>0</v>
      </c>
      <c r="CH102" s="254">
        <f t="shared" si="131"/>
        <v>0</v>
      </c>
      <c r="CI102" s="254">
        <f t="shared" si="131"/>
        <v>0</v>
      </c>
      <c r="CJ102" s="254">
        <f t="shared" si="131"/>
        <v>0</v>
      </c>
      <c r="CK102" s="254">
        <f t="shared" si="131"/>
        <v>0</v>
      </c>
      <c r="CL102" s="254">
        <f t="shared" si="131"/>
        <v>0</v>
      </c>
      <c r="CM102" s="254">
        <f t="shared" si="142"/>
        <v>0</v>
      </c>
      <c r="CN102" s="254">
        <f t="shared" si="143"/>
        <v>0</v>
      </c>
      <c r="CO102" s="254">
        <f t="shared" si="144"/>
        <v>0</v>
      </c>
      <c r="CP102" s="254">
        <f t="shared" si="145"/>
        <v>0</v>
      </c>
      <c r="CQ102" s="254">
        <f t="shared" si="146"/>
        <v>0</v>
      </c>
      <c r="CR102" s="254">
        <f t="shared" si="147"/>
        <v>0</v>
      </c>
      <c r="CS102" s="254">
        <f t="shared" si="148"/>
        <v>0</v>
      </c>
      <c r="CT102" s="254">
        <f t="shared" si="149"/>
        <v>0</v>
      </c>
      <c r="CU102" s="254">
        <f t="shared" si="150"/>
        <v>0</v>
      </c>
      <c r="CV102" s="254">
        <f t="shared" si="151"/>
        <v>0</v>
      </c>
      <c r="CW102" s="254">
        <f t="shared" si="152"/>
        <v>0</v>
      </c>
      <c r="CX102" s="254">
        <f t="shared" si="153"/>
        <v>0</v>
      </c>
      <c r="CY102" s="254">
        <f t="shared" si="154"/>
        <v>0</v>
      </c>
      <c r="CZ102" s="254">
        <f t="shared" si="155"/>
        <v>0</v>
      </c>
      <c r="DA102" s="254">
        <f t="shared" si="156"/>
        <v>0</v>
      </c>
      <c r="DB102" s="254">
        <f t="shared" si="157"/>
        <v>0</v>
      </c>
      <c r="DC102" s="254">
        <f t="shared" si="158"/>
        <v>0</v>
      </c>
      <c r="DD102" s="254">
        <f t="shared" si="159"/>
        <v>0</v>
      </c>
      <c r="DE102" s="254">
        <f t="shared" si="160"/>
        <v>0</v>
      </c>
      <c r="DF102" s="254">
        <f t="shared" si="161"/>
        <v>0</v>
      </c>
      <c r="DG102" s="254">
        <f t="shared" si="162"/>
        <v>0</v>
      </c>
      <c r="DH102" s="254">
        <f t="shared" si="163"/>
        <v>0</v>
      </c>
      <c r="DI102" s="254">
        <f t="shared" si="164"/>
        <v>0</v>
      </c>
      <c r="DJ102" s="254">
        <f t="shared" si="165"/>
        <v>0</v>
      </c>
      <c r="DK102" s="254">
        <f t="shared" si="166"/>
        <v>0</v>
      </c>
      <c r="DL102" s="254">
        <f t="shared" si="167"/>
        <v>0</v>
      </c>
      <c r="DM102" s="254">
        <f t="shared" si="168"/>
        <v>0</v>
      </c>
      <c r="DN102" s="254">
        <f t="shared" si="169"/>
        <v>0</v>
      </c>
      <c r="DO102" s="254">
        <f t="shared" si="170"/>
        <v>0</v>
      </c>
      <c r="DP102" s="254">
        <f t="shared" si="171"/>
        <v>0</v>
      </c>
      <c r="DQ102" s="254">
        <f t="shared" si="172"/>
        <v>0</v>
      </c>
      <c r="DR102" s="254">
        <f t="shared" si="173"/>
        <v>0</v>
      </c>
      <c r="DS102" s="254">
        <f t="shared" si="174"/>
        <v>0</v>
      </c>
      <c r="DT102" s="254">
        <f t="shared" si="175"/>
        <v>0</v>
      </c>
      <c r="DU102" s="254">
        <f t="shared" si="176"/>
        <v>0</v>
      </c>
      <c r="DV102" s="254">
        <f t="shared" si="177"/>
        <v>0</v>
      </c>
    </row>
    <row r="103" spans="1:126" ht="24" customHeight="1">
      <c r="A103" s="11" t="str">
        <f ca="1">IF(AG103&lt;&gt;"OK","",CONCATENATE(TEXT('Front Page'!$F$33,"000"),TEXT('Front Page'!$F$31,"000"),"-",LEFT('Front Page'!$R$53,5),"-",LEFT(D103,1),AJ103, "-",TEXT(B103,"000")))</f>
        <v/>
      </c>
      <c r="B103" s="12" t="str">
        <f>IFERROR(IF(E103="","",MAX(B$17:B102)+1),"")</f>
        <v/>
      </c>
      <c r="C103" s="13"/>
      <c r="D103" s="29" t="str">
        <f t="shared" si="134"/>
        <v>None</v>
      </c>
      <c r="E103" s="29" t="str">
        <f t="shared" si="17"/>
        <v/>
      </c>
      <c r="F103" s="29" t="str">
        <f t="shared" si="18"/>
        <v/>
      </c>
      <c r="G103" s="363"/>
      <c r="H103" s="364"/>
      <c r="I103" s="325" t="str">
        <f t="shared" si="135"/>
        <v>No</v>
      </c>
      <c r="J103" s="314">
        <v>0</v>
      </c>
      <c r="K103" s="312">
        <v>0</v>
      </c>
      <c r="L103" s="312">
        <v>0</v>
      </c>
      <c r="M103" s="312">
        <v>0</v>
      </c>
      <c r="N103" s="312">
        <v>0</v>
      </c>
      <c r="O103" s="312">
        <v>0</v>
      </c>
      <c r="P103" s="312">
        <v>0</v>
      </c>
      <c r="Q103" s="312">
        <v>0</v>
      </c>
      <c r="R103" s="312">
        <v>0</v>
      </c>
      <c r="S103" s="312">
        <v>0</v>
      </c>
      <c r="T103" s="312">
        <v>0</v>
      </c>
      <c r="U103" s="312">
        <v>0</v>
      </c>
      <c r="V103" s="313">
        <v>1</v>
      </c>
      <c r="W103" s="313">
        <v>1</v>
      </c>
      <c r="X103" s="312">
        <v>0</v>
      </c>
      <c r="Y103" s="312">
        <v>0</v>
      </c>
      <c r="Z103" s="312">
        <v>0</v>
      </c>
      <c r="AA103" s="14">
        <v>0</v>
      </c>
      <c r="AB103" s="317"/>
      <c r="AC103" s="15" t="str">
        <f t="shared" si="126"/>
        <v/>
      </c>
      <c r="AD103" s="15" t="str">
        <f t="shared" si="136"/>
        <v/>
      </c>
      <c r="AE103" s="16" t="str">
        <f t="shared" si="137"/>
        <v>0 - 0</v>
      </c>
      <c r="AF103" s="20" t="str">
        <f t="shared" si="138"/>
        <v>Not an offer</v>
      </c>
      <c r="AG103" s="276" t="str">
        <f t="shared" si="128"/>
        <v>Not an Offer</v>
      </c>
      <c r="AH103" s="150"/>
      <c r="AI103" s="254">
        <v>87</v>
      </c>
      <c r="AJ103" s="149" t="str">
        <f t="shared" si="129"/>
        <v>00-IRA</v>
      </c>
      <c r="AK103" s="254" t="b">
        <f t="shared" si="11"/>
        <v>0</v>
      </c>
      <c r="AL103" s="254">
        <f t="shared" si="127"/>
        <v>0</v>
      </c>
      <c r="AM103" s="254">
        <f t="shared" si="130"/>
        <v>0</v>
      </c>
      <c r="AN103" s="288">
        <f t="shared" si="139"/>
        <v>0</v>
      </c>
      <c r="AO103" s="288">
        <f>IF(AND($BU103=$BV103,BU103=AO$13),$J103&amp;$K103&amp;$L103&amp;$M103&amp;$N103&amp;$O103&amp;$P103&amp;$Q103&amp;$R103&amp;$S103&amp;$T103&amp;$U103,IFERROR(MATCH($AN103,AO$17:AO102,0),-1000))</f>
        <v>1</v>
      </c>
      <c r="AP103" s="288">
        <f>IF(AND($BU103=$BV103,BV103=AP$13),$J103&amp;$K103&amp;$L103&amp;$M103&amp;$N103&amp;$O103&amp;$P103&amp;$Q103&amp;$R103&amp;$S103&amp;$T103&amp;$U103,IFERROR(MATCH($AN103,AP$17:AP102,0),-1000))</f>
        <v>1</v>
      </c>
      <c r="AQ103" s="288">
        <f>IF(AND($BU103=$BV103,BW103=AQ$13),$J103&amp;$K103&amp;$L103&amp;$M103&amp;$N103&amp;$O103&amp;$P103&amp;$Q103&amp;$R103&amp;$S103&amp;$T103&amp;$U103,IFERROR(MATCH($AN103,AQ$17:AQ102,0),-1000))</f>
        <v>1</v>
      </c>
      <c r="AR103" s="288">
        <f>IF(AND($BU103=$BV103,BX103=AR$13),$J103&amp;$K103&amp;$L103&amp;$M103&amp;$N103&amp;$O103&amp;$P103&amp;$Q103&amp;$R103&amp;$S103&amp;$T103&amp;$U103,IFERROR(MATCH($AN103,AR$17:AR102,0),-1000))</f>
        <v>1</v>
      </c>
      <c r="AS103" s="254">
        <f t="shared" si="71"/>
        <v>0</v>
      </c>
      <c r="AT103" s="261" t="str">
        <f t="shared" si="140"/>
        <v/>
      </c>
      <c r="AU103" s="254" t="str">
        <f t="shared" si="124"/>
        <v/>
      </c>
      <c r="AV103" s="254" t="str">
        <f t="shared" si="124"/>
        <v/>
      </c>
      <c r="AW103" s="254" t="str">
        <f t="shared" si="124"/>
        <v/>
      </c>
      <c r="AX103" s="254" t="str">
        <f t="shared" si="124"/>
        <v/>
      </c>
      <c r="AY103" s="254" t="str">
        <f t="shared" si="124"/>
        <v/>
      </c>
      <c r="AZ103" s="254" t="str">
        <f t="shared" si="132"/>
        <v/>
      </c>
      <c r="BA103" s="254" t="str">
        <f t="shared" si="132"/>
        <v/>
      </c>
      <c r="BB103" s="254" t="str">
        <f t="shared" si="132"/>
        <v/>
      </c>
      <c r="BC103" s="254" t="str">
        <f t="shared" si="132"/>
        <v/>
      </c>
      <c r="BD103" s="254" t="str">
        <f t="shared" si="132"/>
        <v/>
      </c>
      <c r="BE103" s="262" t="str">
        <f t="shared" si="132"/>
        <v/>
      </c>
      <c r="BF103" s="263" t="str">
        <f t="shared" si="125"/>
        <v/>
      </c>
      <c r="BG103" s="254" t="str">
        <f t="shared" si="125"/>
        <v/>
      </c>
      <c r="BH103" s="254" t="str">
        <f t="shared" si="125"/>
        <v/>
      </c>
      <c r="BI103" s="254" t="str">
        <f t="shared" si="125"/>
        <v/>
      </c>
      <c r="BJ103" s="254" t="str">
        <f t="shared" si="125"/>
        <v/>
      </c>
      <c r="BK103" s="254" t="str">
        <f t="shared" si="133"/>
        <v/>
      </c>
      <c r="BL103" s="254" t="str">
        <f t="shared" si="133"/>
        <v/>
      </c>
      <c r="BM103" s="254" t="str">
        <f t="shared" si="133"/>
        <v/>
      </c>
      <c r="BN103" s="254" t="str">
        <f t="shared" si="133"/>
        <v/>
      </c>
      <c r="BO103" s="254" t="str">
        <f t="shared" si="133"/>
        <v/>
      </c>
      <c r="BP103" s="254" t="str">
        <f t="shared" si="133"/>
        <v/>
      </c>
      <c r="BQ103" s="264" t="str">
        <f t="shared" si="141"/>
        <v/>
      </c>
      <c r="BR103" s="261" t="str">
        <f t="shared" si="30"/>
        <v/>
      </c>
      <c r="BS103" s="254" t="str">
        <f t="shared" si="31"/>
        <v/>
      </c>
      <c r="BT103" s="254" t="str">
        <f t="shared" si="31"/>
        <v/>
      </c>
      <c r="BU103" s="265" t="str">
        <f t="shared" ref="BU103:BU258" si="178">IF(IFERROR(AA103/1&gt;0,0),MIN(BT103,BU$14),BT103)</f>
        <v/>
      </c>
      <c r="BV103" s="263" t="str">
        <f t="shared" si="32"/>
        <v/>
      </c>
      <c r="BW103" s="254" t="str">
        <f t="shared" si="32"/>
        <v/>
      </c>
      <c r="BX103" s="254" t="str">
        <f t="shared" ref="BX103:BX258" si="179">IF(IFERROR(Z103/1&gt;0,0),MAX(BY103,BX$14),BY103)</f>
        <v/>
      </c>
      <c r="BY103" s="264" t="str">
        <f t="shared" si="33"/>
        <v/>
      </c>
      <c r="BZ103" s="254" t="str">
        <f t="shared" si="34"/>
        <v/>
      </c>
      <c r="CA103" s="254">
        <f t="shared" si="121"/>
        <v>0</v>
      </c>
      <c r="CB103" s="254">
        <f t="shared" si="121"/>
        <v>0</v>
      </c>
      <c r="CC103" s="254">
        <f t="shared" si="121"/>
        <v>0</v>
      </c>
      <c r="CD103" s="254">
        <f t="shared" si="121"/>
        <v>0</v>
      </c>
      <c r="CE103" s="254">
        <f t="shared" si="121"/>
        <v>0</v>
      </c>
      <c r="CF103" s="254">
        <f t="shared" si="121"/>
        <v>0</v>
      </c>
      <c r="CG103" s="254">
        <f t="shared" si="131"/>
        <v>0</v>
      </c>
      <c r="CH103" s="254">
        <f t="shared" si="131"/>
        <v>0</v>
      </c>
      <c r="CI103" s="254">
        <f t="shared" si="131"/>
        <v>0</v>
      </c>
      <c r="CJ103" s="254">
        <f t="shared" si="131"/>
        <v>0</v>
      </c>
      <c r="CK103" s="254">
        <f t="shared" si="131"/>
        <v>0</v>
      </c>
      <c r="CL103" s="254">
        <f t="shared" si="131"/>
        <v>0</v>
      </c>
      <c r="CM103" s="254">
        <f t="shared" si="142"/>
        <v>0</v>
      </c>
      <c r="CN103" s="254">
        <f t="shared" si="143"/>
        <v>0</v>
      </c>
      <c r="CO103" s="254">
        <f t="shared" si="144"/>
        <v>0</v>
      </c>
      <c r="CP103" s="254">
        <f t="shared" si="145"/>
        <v>0</v>
      </c>
      <c r="CQ103" s="254">
        <f t="shared" si="146"/>
        <v>0</v>
      </c>
      <c r="CR103" s="254">
        <f t="shared" si="147"/>
        <v>0</v>
      </c>
      <c r="CS103" s="254">
        <f t="shared" si="148"/>
        <v>0</v>
      </c>
      <c r="CT103" s="254">
        <f t="shared" si="149"/>
        <v>0</v>
      </c>
      <c r="CU103" s="254">
        <f t="shared" si="150"/>
        <v>0</v>
      </c>
      <c r="CV103" s="254">
        <f t="shared" si="151"/>
        <v>0</v>
      </c>
      <c r="CW103" s="254">
        <f t="shared" si="152"/>
        <v>0</v>
      </c>
      <c r="CX103" s="254">
        <f t="shared" si="153"/>
        <v>0</v>
      </c>
      <c r="CY103" s="254">
        <f t="shared" si="154"/>
        <v>0</v>
      </c>
      <c r="CZ103" s="254">
        <f t="shared" si="155"/>
        <v>0</v>
      </c>
      <c r="DA103" s="254">
        <f t="shared" si="156"/>
        <v>0</v>
      </c>
      <c r="DB103" s="254">
        <f t="shared" si="157"/>
        <v>0</v>
      </c>
      <c r="DC103" s="254">
        <f t="shared" si="158"/>
        <v>0</v>
      </c>
      <c r="DD103" s="254">
        <f t="shared" si="159"/>
        <v>0</v>
      </c>
      <c r="DE103" s="254">
        <f t="shared" si="160"/>
        <v>0</v>
      </c>
      <c r="DF103" s="254">
        <f t="shared" si="161"/>
        <v>0</v>
      </c>
      <c r="DG103" s="254">
        <f t="shared" si="162"/>
        <v>0</v>
      </c>
      <c r="DH103" s="254">
        <f t="shared" si="163"/>
        <v>0</v>
      </c>
      <c r="DI103" s="254">
        <f t="shared" si="164"/>
        <v>0</v>
      </c>
      <c r="DJ103" s="254">
        <f t="shared" si="165"/>
        <v>0</v>
      </c>
      <c r="DK103" s="254">
        <f t="shared" si="166"/>
        <v>0</v>
      </c>
      <c r="DL103" s="254">
        <f t="shared" si="167"/>
        <v>0</v>
      </c>
      <c r="DM103" s="254">
        <f t="shared" si="168"/>
        <v>0</v>
      </c>
      <c r="DN103" s="254">
        <f t="shared" si="169"/>
        <v>0</v>
      </c>
      <c r="DO103" s="254">
        <f t="shared" si="170"/>
        <v>0</v>
      </c>
      <c r="DP103" s="254">
        <f t="shared" si="171"/>
        <v>0</v>
      </c>
      <c r="DQ103" s="254">
        <f t="shared" si="172"/>
        <v>0</v>
      </c>
      <c r="DR103" s="254">
        <f t="shared" si="173"/>
        <v>0</v>
      </c>
      <c r="DS103" s="254">
        <f t="shared" si="174"/>
        <v>0</v>
      </c>
      <c r="DT103" s="254">
        <f t="shared" si="175"/>
        <v>0</v>
      </c>
      <c r="DU103" s="254">
        <f t="shared" si="176"/>
        <v>0</v>
      </c>
      <c r="DV103" s="254">
        <f t="shared" si="177"/>
        <v>0</v>
      </c>
    </row>
    <row r="104" spans="1:126" ht="24" customHeight="1">
      <c r="A104" s="11" t="str">
        <f ca="1">IF(AG104&lt;&gt;"OK","",CONCATENATE(TEXT('Front Page'!$F$33,"000"),TEXT('Front Page'!$F$31,"000"),"-",LEFT('Front Page'!$R$53,5),"-",LEFT(D104,1),AJ104, "-",TEXT(B104,"000")))</f>
        <v/>
      </c>
      <c r="B104" s="12" t="str">
        <f>IFERROR(IF(E104="","",MAX(B$17:B103)+1),"")</f>
        <v/>
      </c>
      <c r="C104" s="13"/>
      <c r="D104" s="29" t="str">
        <f t="shared" si="134"/>
        <v>None</v>
      </c>
      <c r="E104" s="29" t="str">
        <f t="shared" si="17"/>
        <v/>
      </c>
      <c r="F104" s="29" t="str">
        <f t="shared" si="18"/>
        <v/>
      </c>
      <c r="G104" s="363"/>
      <c r="H104" s="364"/>
      <c r="I104" s="325" t="str">
        <f t="shared" si="135"/>
        <v>No</v>
      </c>
      <c r="J104" s="314">
        <v>0</v>
      </c>
      <c r="K104" s="312">
        <v>0</v>
      </c>
      <c r="L104" s="312">
        <v>0</v>
      </c>
      <c r="M104" s="312">
        <v>0</v>
      </c>
      <c r="N104" s="312">
        <v>0</v>
      </c>
      <c r="O104" s="312">
        <v>0</v>
      </c>
      <c r="P104" s="312">
        <v>0</v>
      </c>
      <c r="Q104" s="312">
        <v>0</v>
      </c>
      <c r="R104" s="312">
        <v>0</v>
      </c>
      <c r="S104" s="312">
        <v>0</v>
      </c>
      <c r="T104" s="312">
        <v>0</v>
      </c>
      <c r="U104" s="312">
        <v>0</v>
      </c>
      <c r="V104" s="313">
        <v>1</v>
      </c>
      <c r="W104" s="313">
        <v>1</v>
      </c>
      <c r="X104" s="312">
        <v>0</v>
      </c>
      <c r="Y104" s="312">
        <v>0</v>
      </c>
      <c r="Z104" s="312">
        <v>0</v>
      </c>
      <c r="AA104" s="14">
        <v>0</v>
      </c>
      <c r="AB104" s="317"/>
      <c r="AC104" s="15" t="str">
        <f t="shared" si="126"/>
        <v/>
      </c>
      <c r="AD104" s="15" t="str">
        <f t="shared" si="136"/>
        <v/>
      </c>
      <c r="AE104" s="16" t="str">
        <f t="shared" si="137"/>
        <v>0 - 0</v>
      </c>
      <c r="AF104" s="20" t="str">
        <f t="shared" si="138"/>
        <v>Not an offer</v>
      </c>
      <c r="AG104" s="276" t="str">
        <f t="shared" si="128"/>
        <v>Not an Offer</v>
      </c>
      <c r="AH104" s="150"/>
      <c r="AI104" s="254">
        <v>88</v>
      </c>
      <c r="AJ104" s="149" t="str">
        <f t="shared" si="129"/>
        <v>00-IRA</v>
      </c>
      <c r="AK104" s="254" t="b">
        <f t="shared" si="11"/>
        <v>0</v>
      </c>
      <c r="AL104" s="254">
        <f t="shared" si="127"/>
        <v>0</v>
      </c>
      <c r="AM104" s="254">
        <f t="shared" si="130"/>
        <v>0</v>
      </c>
      <c r="AN104" s="288">
        <f t="shared" si="139"/>
        <v>0</v>
      </c>
      <c r="AO104" s="288">
        <f>IF(AND($BU104=$BV104,BU104=AO$13),$J104&amp;$K104&amp;$L104&amp;$M104&amp;$N104&amp;$O104&amp;$P104&amp;$Q104&amp;$R104&amp;$S104&amp;$T104&amp;$U104,IFERROR(MATCH($AN104,AO$17:AO103,0),-1000))</f>
        <v>1</v>
      </c>
      <c r="AP104" s="288">
        <f>IF(AND($BU104=$BV104,BV104=AP$13),$J104&amp;$K104&amp;$L104&amp;$M104&amp;$N104&amp;$O104&amp;$P104&amp;$Q104&amp;$R104&amp;$S104&amp;$T104&amp;$U104,IFERROR(MATCH($AN104,AP$17:AP103,0),-1000))</f>
        <v>1</v>
      </c>
      <c r="AQ104" s="288">
        <f>IF(AND($BU104=$BV104,BW104=AQ$13),$J104&amp;$K104&amp;$L104&amp;$M104&amp;$N104&amp;$O104&amp;$P104&amp;$Q104&amp;$R104&amp;$S104&amp;$T104&amp;$U104,IFERROR(MATCH($AN104,AQ$17:AQ103,0),-1000))</f>
        <v>1</v>
      </c>
      <c r="AR104" s="288">
        <f>IF(AND($BU104=$BV104,BX104=AR$13),$J104&amp;$K104&amp;$L104&amp;$M104&amp;$N104&amp;$O104&amp;$P104&amp;$Q104&amp;$R104&amp;$S104&amp;$T104&amp;$U104,IFERROR(MATCH($AN104,AR$17:AR103,0),-1000))</f>
        <v>1</v>
      </c>
      <c r="AS104" s="254">
        <f t="shared" si="71"/>
        <v>0</v>
      </c>
      <c r="AT104" s="261" t="str">
        <f t="shared" si="140"/>
        <v/>
      </c>
      <c r="AU104" s="254" t="str">
        <f t="shared" si="124"/>
        <v/>
      </c>
      <c r="AV104" s="254" t="str">
        <f t="shared" si="124"/>
        <v/>
      </c>
      <c r="AW104" s="254" t="str">
        <f t="shared" si="124"/>
        <v/>
      </c>
      <c r="AX104" s="254" t="str">
        <f t="shared" si="124"/>
        <v/>
      </c>
      <c r="AY104" s="254" t="str">
        <f t="shared" si="124"/>
        <v/>
      </c>
      <c r="AZ104" s="254" t="str">
        <f t="shared" si="132"/>
        <v/>
      </c>
      <c r="BA104" s="254" t="str">
        <f t="shared" si="132"/>
        <v/>
      </c>
      <c r="BB104" s="254" t="str">
        <f t="shared" si="132"/>
        <v/>
      </c>
      <c r="BC104" s="254" t="str">
        <f t="shared" si="132"/>
        <v/>
      </c>
      <c r="BD104" s="254" t="str">
        <f t="shared" si="132"/>
        <v/>
      </c>
      <c r="BE104" s="262" t="str">
        <f t="shared" si="132"/>
        <v/>
      </c>
      <c r="BF104" s="263" t="str">
        <f t="shared" si="125"/>
        <v/>
      </c>
      <c r="BG104" s="254" t="str">
        <f t="shared" si="125"/>
        <v/>
      </c>
      <c r="BH104" s="254" t="str">
        <f t="shared" si="125"/>
        <v/>
      </c>
      <c r="BI104" s="254" t="str">
        <f t="shared" si="125"/>
        <v/>
      </c>
      <c r="BJ104" s="254" t="str">
        <f t="shared" si="125"/>
        <v/>
      </c>
      <c r="BK104" s="254" t="str">
        <f t="shared" si="133"/>
        <v/>
      </c>
      <c r="BL104" s="254" t="str">
        <f t="shared" si="133"/>
        <v/>
      </c>
      <c r="BM104" s="254" t="str">
        <f t="shared" si="133"/>
        <v/>
      </c>
      <c r="BN104" s="254" t="str">
        <f t="shared" si="133"/>
        <v/>
      </c>
      <c r="BO104" s="254" t="str">
        <f t="shared" si="133"/>
        <v/>
      </c>
      <c r="BP104" s="254" t="str">
        <f t="shared" si="133"/>
        <v/>
      </c>
      <c r="BQ104" s="264" t="str">
        <f t="shared" si="141"/>
        <v/>
      </c>
      <c r="BR104" s="261" t="str">
        <f t="shared" si="30"/>
        <v/>
      </c>
      <c r="BS104" s="254" t="str">
        <f t="shared" ref="BS104:BT231" si="180">IF(IFERROR(Y104/1&gt;0,0),MIN(BR104,BS$14),BR104)</f>
        <v/>
      </c>
      <c r="BT104" s="254" t="str">
        <f t="shared" si="180"/>
        <v/>
      </c>
      <c r="BU104" s="265" t="str">
        <f t="shared" si="178"/>
        <v/>
      </c>
      <c r="BV104" s="263" t="str">
        <f t="shared" ref="BV104:BW231" si="181">IF(IFERROR(X104/1&gt;0,0),MAX(BW104,BV$14),BW104)</f>
        <v/>
      </c>
      <c r="BW104" s="254" t="str">
        <f t="shared" si="181"/>
        <v/>
      </c>
      <c r="BX104" s="254" t="str">
        <f t="shared" si="179"/>
        <v/>
      </c>
      <c r="BY104" s="264" t="str">
        <f t="shared" si="33"/>
        <v/>
      </c>
      <c r="BZ104" s="254" t="str">
        <f t="shared" si="34"/>
        <v/>
      </c>
      <c r="CA104" s="254">
        <f t="shared" si="121"/>
        <v>0</v>
      </c>
      <c r="CB104" s="254">
        <f t="shared" si="121"/>
        <v>0</v>
      </c>
      <c r="CC104" s="254">
        <f t="shared" si="121"/>
        <v>0</v>
      </c>
      <c r="CD104" s="254">
        <f t="shared" si="121"/>
        <v>0</v>
      </c>
      <c r="CE104" s="254">
        <f t="shared" si="121"/>
        <v>0</v>
      </c>
      <c r="CF104" s="254">
        <f t="shared" si="121"/>
        <v>0</v>
      </c>
      <c r="CG104" s="254">
        <f t="shared" si="131"/>
        <v>0</v>
      </c>
      <c r="CH104" s="254">
        <f t="shared" si="131"/>
        <v>0</v>
      </c>
      <c r="CI104" s="254">
        <f t="shared" si="131"/>
        <v>0</v>
      </c>
      <c r="CJ104" s="254">
        <f t="shared" si="131"/>
        <v>0</v>
      </c>
      <c r="CK104" s="254">
        <f t="shared" si="131"/>
        <v>0</v>
      </c>
      <c r="CL104" s="254">
        <f t="shared" si="131"/>
        <v>0</v>
      </c>
      <c r="CM104" s="254">
        <f t="shared" si="142"/>
        <v>0</v>
      </c>
      <c r="CN104" s="254">
        <f t="shared" si="143"/>
        <v>0</v>
      </c>
      <c r="CO104" s="254">
        <f t="shared" si="144"/>
        <v>0</v>
      </c>
      <c r="CP104" s="254">
        <f t="shared" si="145"/>
        <v>0</v>
      </c>
      <c r="CQ104" s="254">
        <f t="shared" si="146"/>
        <v>0</v>
      </c>
      <c r="CR104" s="254">
        <f t="shared" si="147"/>
        <v>0</v>
      </c>
      <c r="CS104" s="254">
        <f t="shared" si="148"/>
        <v>0</v>
      </c>
      <c r="CT104" s="254">
        <f t="shared" si="149"/>
        <v>0</v>
      </c>
      <c r="CU104" s="254">
        <f t="shared" si="150"/>
        <v>0</v>
      </c>
      <c r="CV104" s="254">
        <f t="shared" si="151"/>
        <v>0</v>
      </c>
      <c r="CW104" s="254">
        <f t="shared" si="152"/>
        <v>0</v>
      </c>
      <c r="CX104" s="254">
        <f t="shared" si="153"/>
        <v>0</v>
      </c>
      <c r="CY104" s="254">
        <f t="shared" si="154"/>
        <v>0</v>
      </c>
      <c r="CZ104" s="254">
        <f t="shared" si="155"/>
        <v>0</v>
      </c>
      <c r="DA104" s="254">
        <f t="shared" si="156"/>
        <v>0</v>
      </c>
      <c r="DB104" s="254">
        <f t="shared" si="157"/>
        <v>0</v>
      </c>
      <c r="DC104" s="254">
        <f t="shared" si="158"/>
        <v>0</v>
      </c>
      <c r="DD104" s="254">
        <f t="shared" si="159"/>
        <v>0</v>
      </c>
      <c r="DE104" s="254">
        <f t="shared" si="160"/>
        <v>0</v>
      </c>
      <c r="DF104" s="254">
        <f t="shared" si="161"/>
        <v>0</v>
      </c>
      <c r="DG104" s="254">
        <f t="shared" si="162"/>
        <v>0</v>
      </c>
      <c r="DH104" s="254">
        <f t="shared" si="163"/>
        <v>0</v>
      </c>
      <c r="DI104" s="254">
        <f t="shared" si="164"/>
        <v>0</v>
      </c>
      <c r="DJ104" s="254">
        <f t="shared" si="165"/>
        <v>0</v>
      </c>
      <c r="DK104" s="254">
        <f t="shared" si="166"/>
        <v>0</v>
      </c>
      <c r="DL104" s="254">
        <f t="shared" si="167"/>
        <v>0</v>
      </c>
      <c r="DM104" s="254">
        <f t="shared" si="168"/>
        <v>0</v>
      </c>
      <c r="DN104" s="254">
        <f t="shared" si="169"/>
        <v>0</v>
      </c>
      <c r="DO104" s="254">
        <f t="shared" si="170"/>
        <v>0</v>
      </c>
      <c r="DP104" s="254">
        <f t="shared" si="171"/>
        <v>0</v>
      </c>
      <c r="DQ104" s="254">
        <f t="shared" si="172"/>
        <v>0</v>
      </c>
      <c r="DR104" s="254">
        <f t="shared" si="173"/>
        <v>0</v>
      </c>
      <c r="DS104" s="254">
        <f t="shared" si="174"/>
        <v>0</v>
      </c>
      <c r="DT104" s="254">
        <f t="shared" si="175"/>
        <v>0</v>
      </c>
      <c r="DU104" s="254">
        <f t="shared" si="176"/>
        <v>0</v>
      </c>
      <c r="DV104" s="254">
        <f t="shared" si="177"/>
        <v>0</v>
      </c>
    </row>
    <row r="105" spans="1:126" ht="24" customHeight="1">
      <c r="A105" s="11" t="str">
        <f ca="1">IF(AG105&lt;&gt;"OK","",CONCATENATE(TEXT('Front Page'!$F$33,"000"),TEXT('Front Page'!$F$31,"000"),"-",LEFT('Front Page'!$R$53,5),"-",LEFT(D105,1),AJ105, "-",TEXT(B105,"000")))</f>
        <v/>
      </c>
      <c r="B105" s="12" t="str">
        <f>IFERROR(IF(E105="","",MAX(B$17:B104)+1),"")</f>
        <v/>
      </c>
      <c r="C105" s="13"/>
      <c r="D105" s="29" t="str">
        <f t="shared" si="134"/>
        <v>None</v>
      </c>
      <c r="E105" s="29" t="str">
        <f t="shared" si="17"/>
        <v/>
      </c>
      <c r="F105" s="29" t="str">
        <f t="shared" si="18"/>
        <v/>
      </c>
      <c r="G105" s="363"/>
      <c r="H105" s="364"/>
      <c r="I105" s="325" t="str">
        <f t="shared" si="135"/>
        <v>No</v>
      </c>
      <c r="J105" s="314">
        <v>0</v>
      </c>
      <c r="K105" s="312">
        <v>0</v>
      </c>
      <c r="L105" s="312">
        <v>0</v>
      </c>
      <c r="M105" s="312">
        <v>0</v>
      </c>
      <c r="N105" s="312">
        <v>0</v>
      </c>
      <c r="O105" s="312">
        <v>0</v>
      </c>
      <c r="P105" s="312">
        <v>0</v>
      </c>
      <c r="Q105" s="312">
        <v>0</v>
      </c>
      <c r="R105" s="312">
        <v>0</v>
      </c>
      <c r="S105" s="312">
        <v>0</v>
      </c>
      <c r="T105" s="312">
        <v>0</v>
      </c>
      <c r="U105" s="312">
        <v>0</v>
      </c>
      <c r="V105" s="313">
        <v>1</v>
      </c>
      <c r="W105" s="313">
        <v>1</v>
      </c>
      <c r="X105" s="312">
        <v>0</v>
      </c>
      <c r="Y105" s="312">
        <v>0</v>
      </c>
      <c r="Z105" s="312">
        <v>0</v>
      </c>
      <c r="AA105" s="14">
        <v>0</v>
      </c>
      <c r="AB105" s="317"/>
      <c r="AC105" s="15" t="str">
        <f t="shared" si="126"/>
        <v/>
      </c>
      <c r="AD105" s="15" t="str">
        <f t="shared" si="136"/>
        <v/>
      </c>
      <c r="AE105" s="16" t="str">
        <f t="shared" si="137"/>
        <v>0 - 0</v>
      </c>
      <c r="AF105" s="20" t="str">
        <f t="shared" si="138"/>
        <v>Not an offer</v>
      </c>
      <c r="AG105" s="276" t="str">
        <f t="shared" si="128"/>
        <v>Not an Offer</v>
      </c>
      <c r="AH105" s="150"/>
      <c r="AI105" s="254">
        <v>89</v>
      </c>
      <c r="AJ105" s="149" t="str">
        <f t="shared" si="129"/>
        <v>00-IRA</v>
      </c>
      <c r="AK105" s="254" t="b">
        <f t="shared" si="11"/>
        <v>0</v>
      </c>
      <c r="AL105" s="254">
        <f t="shared" si="127"/>
        <v>0</v>
      </c>
      <c r="AM105" s="254">
        <f t="shared" si="130"/>
        <v>0</v>
      </c>
      <c r="AN105" s="288">
        <f t="shared" si="139"/>
        <v>0</v>
      </c>
      <c r="AO105" s="288">
        <f>IF(AND($BU105=$BV105,BU105=AO$13),$J105&amp;$K105&amp;$L105&amp;$M105&amp;$N105&amp;$O105&amp;$P105&amp;$Q105&amp;$R105&amp;$S105&amp;$T105&amp;$U105,IFERROR(MATCH($AN105,AO$17:AO104,0),-1000))</f>
        <v>1</v>
      </c>
      <c r="AP105" s="288">
        <f>IF(AND($BU105=$BV105,BV105=AP$13),$J105&amp;$K105&amp;$L105&amp;$M105&amp;$N105&amp;$O105&amp;$P105&amp;$Q105&amp;$R105&amp;$S105&amp;$T105&amp;$U105,IFERROR(MATCH($AN105,AP$17:AP104,0),-1000))</f>
        <v>1</v>
      </c>
      <c r="AQ105" s="288">
        <f>IF(AND($BU105=$BV105,BW105=AQ$13),$J105&amp;$K105&amp;$L105&amp;$M105&amp;$N105&amp;$O105&amp;$P105&amp;$Q105&amp;$R105&amp;$S105&amp;$T105&amp;$U105,IFERROR(MATCH($AN105,AQ$17:AQ104,0),-1000))</f>
        <v>1</v>
      </c>
      <c r="AR105" s="288">
        <f>IF(AND($BU105=$BV105,BX105=AR$13),$J105&amp;$K105&amp;$L105&amp;$M105&amp;$N105&amp;$O105&amp;$P105&amp;$Q105&amp;$R105&amp;$S105&amp;$T105&amp;$U105,IFERROR(MATCH($AN105,AR$17:AR104,0),-1000))</f>
        <v>1</v>
      </c>
      <c r="AS105" s="254">
        <f t="shared" si="71"/>
        <v>0</v>
      </c>
      <c r="AT105" s="261" t="str">
        <f t="shared" si="140"/>
        <v/>
      </c>
      <c r="AU105" s="254" t="str">
        <f t="shared" si="124"/>
        <v/>
      </c>
      <c r="AV105" s="254" t="str">
        <f t="shared" si="124"/>
        <v/>
      </c>
      <c r="AW105" s="254" t="str">
        <f t="shared" si="124"/>
        <v/>
      </c>
      <c r="AX105" s="254" t="str">
        <f t="shared" si="124"/>
        <v/>
      </c>
      <c r="AY105" s="254" t="str">
        <f t="shared" si="124"/>
        <v/>
      </c>
      <c r="AZ105" s="254" t="str">
        <f t="shared" si="132"/>
        <v/>
      </c>
      <c r="BA105" s="254" t="str">
        <f t="shared" si="132"/>
        <v/>
      </c>
      <c r="BB105" s="254" t="str">
        <f t="shared" si="132"/>
        <v/>
      </c>
      <c r="BC105" s="254" t="str">
        <f t="shared" si="132"/>
        <v/>
      </c>
      <c r="BD105" s="254" t="str">
        <f t="shared" si="132"/>
        <v/>
      </c>
      <c r="BE105" s="262" t="str">
        <f t="shared" si="132"/>
        <v/>
      </c>
      <c r="BF105" s="263" t="str">
        <f t="shared" si="125"/>
        <v/>
      </c>
      <c r="BG105" s="254" t="str">
        <f t="shared" si="125"/>
        <v/>
      </c>
      <c r="BH105" s="254" t="str">
        <f t="shared" si="125"/>
        <v/>
      </c>
      <c r="BI105" s="254" t="str">
        <f t="shared" si="125"/>
        <v/>
      </c>
      <c r="BJ105" s="254" t="str">
        <f t="shared" si="125"/>
        <v/>
      </c>
      <c r="BK105" s="254" t="str">
        <f t="shared" si="133"/>
        <v/>
      </c>
      <c r="BL105" s="254" t="str">
        <f t="shared" si="133"/>
        <v/>
      </c>
      <c r="BM105" s="254" t="str">
        <f t="shared" si="133"/>
        <v/>
      </c>
      <c r="BN105" s="254" t="str">
        <f t="shared" si="133"/>
        <v/>
      </c>
      <c r="BO105" s="254" t="str">
        <f t="shared" si="133"/>
        <v/>
      </c>
      <c r="BP105" s="254" t="str">
        <f t="shared" si="133"/>
        <v/>
      </c>
      <c r="BQ105" s="264" t="str">
        <f t="shared" si="141"/>
        <v/>
      </c>
      <c r="BR105" s="261" t="str">
        <f t="shared" si="30"/>
        <v/>
      </c>
      <c r="BS105" s="254" t="str">
        <f t="shared" si="180"/>
        <v/>
      </c>
      <c r="BT105" s="254" t="str">
        <f t="shared" si="180"/>
        <v/>
      </c>
      <c r="BU105" s="265" t="str">
        <f t="shared" si="178"/>
        <v/>
      </c>
      <c r="BV105" s="263" t="str">
        <f t="shared" si="181"/>
        <v/>
      </c>
      <c r="BW105" s="254" t="str">
        <f t="shared" si="181"/>
        <v/>
      </c>
      <c r="BX105" s="254" t="str">
        <f t="shared" si="179"/>
        <v/>
      </c>
      <c r="BY105" s="264" t="str">
        <f t="shared" si="33"/>
        <v/>
      </c>
      <c r="BZ105" s="254" t="str">
        <f t="shared" si="34"/>
        <v/>
      </c>
      <c r="CA105" s="254">
        <f t="shared" si="121"/>
        <v>0</v>
      </c>
      <c r="CB105" s="254">
        <f t="shared" si="121"/>
        <v>0</v>
      </c>
      <c r="CC105" s="254">
        <f t="shared" si="121"/>
        <v>0</v>
      </c>
      <c r="CD105" s="254">
        <f t="shared" si="121"/>
        <v>0</v>
      </c>
      <c r="CE105" s="254">
        <f t="shared" si="121"/>
        <v>0</v>
      </c>
      <c r="CF105" s="254">
        <f t="shared" si="121"/>
        <v>0</v>
      </c>
      <c r="CG105" s="254">
        <f t="shared" si="131"/>
        <v>0</v>
      </c>
      <c r="CH105" s="254">
        <f t="shared" si="131"/>
        <v>0</v>
      </c>
      <c r="CI105" s="254">
        <f t="shared" si="131"/>
        <v>0</v>
      </c>
      <c r="CJ105" s="254">
        <f t="shared" si="131"/>
        <v>0</v>
      </c>
      <c r="CK105" s="254">
        <f t="shared" si="131"/>
        <v>0</v>
      </c>
      <c r="CL105" s="254">
        <f t="shared" si="131"/>
        <v>0</v>
      </c>
      <c r="CM105" s="254">
        <f t="shared" si="142"/>
        <v>0</v>
      </c>
      <c r="CN105" s="254">
        <f t="shared" si="143"/>
        <v>0</v>
      </c>
      <c r="CO105" s="254">
        <f t="shared" si="144"/>
        <v>0</v>
      </c>
      <c r="CP105" s="254">
        <f t="shared" si="145"/>
        <v>0</v>
      </c>
      <c r="CQ105" s="254">
        <f t="shared" si="146"/>
        <v>0</v>
      </c>
      <c r="CR105" s="254">
        <f t="shared" si="147"/>
        <v>0</v>
      </c>
      <c r="CS105" s="254">
        <f t="shared" si="148"/>
        <v>0</v>
      </c>
      <c r="CT105" s="254">
        <f t="shared" si="149"/>
        <v>0</v>
      </c>
      <c r="CU105" s="254">
        <f t="shared" si="150"/>
        <v>0</v>
      </c>
      <c r="CV105" s="254">
        <f t="shared" si="151"/>
        <v>0</v>
      </c>
      <c r="CW105" s="254">
        <f t="shared" si="152"/>
        <v>0</v>
      </c>
      <c r="CX105" s="254">
        <f t="shared" si="153"/>
        <v>0</v>
      </c>
      <c r="CY105" s="254">
        <f t="shared" si="154"/>
        <v>0</v>
      </c>
      <c r="CZ105" s="254">
        <f t="shared" si="155"/>
        <v>0</v>
      </c>
      <c r="DA105" s="254">
        <f t="shared" si="156"/>
        <v>0</v>
      </c>
      <c r="DB105" s="254">
        <f t="shared" si="157"/>
        <v>0</v>
      </c>
      <c r="DC105" s="254">
        <f t="shared" si="158"/>
        <v>0</v>
      </c>
      <c r="DD105" s="254">
        <f t="shared" si="159"/>
        <v>0</v>
      </c>
      <c r="DE105" s="254">
        <f t="shared" si="160"/>
        <v>0</v>
      </c>
      <c r="DF105" s="254">
        <f t="shared" si="161"/>
        <v>0</v>
      </c>
      <c r="DG105" s="254">
        <f t="shared" si="162"/>
        <v>0</v>
      </c>
      <c r="DH105" s="254">
        <f t="shared" si="163"/>
        <v>0</v>
      </c>
      <c r="DI105" s="254">
        <f t="shared" si="164"/>
        <v>0</v>
      </c>
      <c r="DJ105" s="254">
        <f t="shared" si="165"/>
        <v>0</v>
      </c>
      <c r="DK105" s="254">
        <f t="shared" si="166"/>
        <v>0</v>
      </c>
      <c r="DL105" s="254">
        <f t="shared" si="167"/>
        <v>0</v>
      </c>
      <c r="DM105" s="254">
        <f t="shared" si="168"/>
        <v>0</v>
      </c>
      <c r="DN105" s="254">
        <f t="shared" si="169"/>
        <v>0</v>
      </c>
      <c r="DO105" s="254">
        <f t="shared" si="170"/>
        <v>0</v>
      </c>
      <c r="DP105" s="254">
        <f t="shared" si="171"/>
        <v>0</v>
      </c>
      <c r="DQ105" s="254">
        <f t="shared" si="172"/>
        <v>0</v>
      </c>
      <c r="DR105" s="254">
        <f t="shared" si="173"/>
        <v>0</v>
      </c>
      <c r="DS105" s="254">
        <f t="shared" si="174"/>
        <v>0</v>
      </c>
      <c r="DT105" s="254">
        <f t="shared" si="175"/>
        <v>0</v>
      </c>
      <c r="DU105" s="254">
        <f t="shared" si="176"/>
        <v>0</v>
      </c>
      <c r="DV105" s="254">
        <f t="shared" si="177"/>
        <v>0</v>
      </c>
    </row>
    <row r="106" spans="1:126" ht="24" customHeight="1">
      <c r="A106" s="11" t="str">
        <f ca="1">IF(AG106&lt;&gt;"OK","",CONCATENATE(TEXT('Front Page'!$F$33,"000"),TEXT('Front Page'!$F$31,"000"),"-",LEFT('Front Page'!$R$53,5),"-",LEFT(D106,1),AJ106, "-",TEXT(B106,"000")))</f>
        <v/>
      </c>
      <c r="B106" s="12" t="str">
        <f>IFERROR(IF(E106="","",MAX(B$17:B105)+1),"")</f>
        <v/>
      </c>
      <c r="C106" s="13"/>
      <c r="D106" s="29" t="str">
        <f t="shared" si="134"/>
        <v>None</v>
      </c>
      <c r="E106" s="29" t="str">
        <f t="shared" si="17"/>
        <v/>
      </c>
      <c r="F106" s="29" t="str">
        <f t="shared" si="18"/>
        <v/>
      </c>
      <c r="G106" s="363"/>
      <c r="H106" s="364"/>
      <c r="I106" s="325" t="str">
        <f t="shared" si="135"/>
        <v>No</v>
      </c>
      <c r="J106" s="314">
        <v>0</v>
      </c>
      <c r="K106" s="312">
        <v>0</v>
      </c>
      <c r="L106" s="312">
        <v>0</v>
      </c>
      <c r="M106" s="312">
        <v>0</v>
      </c>
      <c r="N106" s="312">
        <v>0</v>
      </c>
      <c r="O106" s="312">
        <v>0</v>
      </c>
      <c r="P106" s="312">
        <v>0</v>
      </c>
      <c r="Q106" s="312">
        <v>0</v>
      </c>
      <c r="R106" s="312">
        <v>0</v>
      </c>
      <c r="S106" s="312">
        <v>0</v>
      </c>
      <c r="T106" s="312">
        <v>0</v>
      </c>
      <c r="U106" s="312">
        <v>0</v>
      </c>
      <c r="V106" s="313">
        <v>1</v>
      </c>
      <c r="W106" s="313">
        <v>1</v>
      </c>
      <c r="X106" s="312">
        <v>0</v>
      </c>
      <c r="Y106" s="312">
        <v>0</v>
      </c>
      <c r="Z106" s="312">
        <v>0</v>
      </c>
      <c r="AA106" s="14">
        <v>0</v>
      </c>
      <c r="AB106" s="317"/>
      <c r="AC106" s="15" t="str">
        <f t="shared" si="126"/>
        <v/>
      </c>
      <c r="AD106" s="15" t="str">
        <f t="shared" si="136"/>
        <v/>
      </c>
      <c r="AE106" s="16" t="str">
        <f t="shared" si="137"/>
        <v>0 - 0</v>
      </c>
      <c r="AF106" s="20" t="str">
        <f t="shared" si="138"/>
        <v>Not an offer</v>
      </c>
      <c r="AG106" s="276" t="str">
        <f t="shared" si="128"/>
        <v>Not an Offer</v>
      </c>
      <c r="AH106" s="150"/>
      <c r="AI106" s="254">
        <v>90</v>
      </c>
      <c r="AJ106" s="149" t="str">
        <f t="shared" si="129"/>
        <v>00-IRA</v>
      </c>
      <c r="AK106" s="254" t="b">
        <f t="shared" si="11"/>
        <v>0</v>
      </c>
      <c r="AL106" s="254">
        <f t="shared" si="127"/>
        <v>0</v>
      </c>
      <c r="AM106" s="254">
        <f t="shared" si="130"/>
        <v>0</v>
      </c>
      <c r="AN106" s="288">
        <f t="shared" si="139"/>
        <v>0</v>
      </c>
      <c r="AO106" s="288">
        <f>IF(AND($BU106=$BV106,BU106=AO$13),$J106&amp;$K106&amp;$L106&amp;$M106&amp;$N106&amp;$O106&amp;$P106&amp;$Q106&amp;$R106&amp;$S106&amp;$T106&amp;$U106,IFERROR(MATCH($AN106,AO$17:AO105,0),-1000))</f>
        <v>1</v>
      </c>
      <c r="AP106" s="288">
        <f>IF(AND($BU106=$BV106,BV106=AP$13),$J106&amp;$K106&amp;$L106&amp;$M106&amp;$N106&amp;$O106&amp;$P106&amp;$Q106&amp;$R106&amp;$S106&amp;$T106&amp;$U106,IFERROR(MATCH($AN106,AP$17:AP105,0),-1000))</f>
        <v>1</v>
      </c>
      <c r="AQ106" s="288">
        <f>IF(AND($BU106=$BV106,BW106=AQ$13),$J106&amp;$K106&amp;$L106&amp;$M106&amp;$N106&amp;$O106&amp;$P106&amp;$Q106&amp;$R106&amp;$S106&amp;$T106&amp;$U106,IFERROR(MATCH($AN106,AQ$17:AQ105,0),-1000))</f>
        <v>1</v>
      </c>
      <c r="AR106" s="288">
        <f>IF(AND($BU106=$BV106,BX106=AR$13),$J106&amp;$K106&amp;$L106&amp;$M106&amp;$N106&amp;$O106&amp;$P106&amp;$Q106&amp;$R106&amp;$S106&amp;$T106&amp;$U106,IFERROR(MATCH($AN106,AR$17:AR105,0),-1000))</f>
        <v>1</v>
      </c>
      <c r="AS106" s="254">
        <f t="shared" si="71"/>
        <v>0</v>
      </c>
      <c r="AT106" s="261" t="str">
        <f t="shared" si="140"/>
        <v/>
      </c>
      <c r="AU106" s="254" t="str">
        <f t="shared" si="124"/>
        <v/>
      </c>
      <c r="AV106" s="254" t="str">
        <f t="shared" si="124"/>
        <v/>
      </c>
      <c r="AW106" s="254" t="str">
        <f t="shared" si="124"/>
        <v/>
      </c>
      <c r="AX106" s="254" t="str">
        <f t="shared" si="124"/>
        <v/>
      </c>
      <c r="AY106" s="254" t="str">
        <f t="shared" si="124"/>
        <v/>
      </c>
      <c r="AZ106" s="254" t="str">
        <f t="shared" si="132"/>
        <v/>
      </c>
      <c r="BA106" s="254" t="str">
        <f t="shared" si="132"/>
        <v/>
      </c>
      <c r="BB106" s="254" t="str">
        <f t="shared" si="132"/>
        <v/>
      </c>
      <c r="BC106" s="254" t="str">
        <f t="shared" si="132"/>
        <v/>
      </c>
      <c r="BD106" s="254" t="str">
        <f t="shared" si="132"/>
        <v/>
      </c>
      <c r="BE106" s="262" t="str">
        <f t="shared" si="132"/>
        <v/>
      </c>
      <c r="BF106" s="263" t="str">
        <f t="shared" si="125"/>
        <v/>
      </c>
      <c r="BG106" s="254" t="str">
        <f t="shared" si="125"/>
        <v/>
      </c>
      <c r="BH106" s="254" t="str">
        <f t="shared" si="125"/>
        <v/>
      </c>
      <c r="BI106" s="254" t="str">
        <f t="shared" si="125"/>
        <v/>
      </c>
      <c r="BJ106" s="254" t="str">
        <f t="shared" si="125"/>
        <v/>
      </c>
      <c r="BK106" s="254" t="str">
        <f t="shared" si="133"/>
        <v/>
      </c>
      <c r="BL106" s="254" t="str">
        <f t="shared" si="133"/>
        <v/>
      </c>
      <c r="BM106" s="254" t="str">
        <f t="shared" si="133"/>
        <v/>
      </c>
      <c r="BN106" s="254" t="str">
        <f t="shared" si="133"/>
        <v/>
      </c>
      <c r="BO106" s="254" t="str">
        <f t="shared" si="133"/>
        <v/>
      </c>
      <c r="BP106" s="254" t="str">
        <f t="shared" si="133"/>
        <v/>
      </c>
      <c r="BQ106" s="264" t="str">
        <f t="shared" si="141"/>
        <v/>
      </c>
      <c r="BR106" s="261" t="str">
        <f t="shared" si="30"/>
        <v/>
      </c>
      <c r="BS106" s="254" t="str">
        <f t="shared" si="180"/>
        <v/>
      </c>
      <c r="BT106" s="254" t="str">
        <f t="shared" si="180"/>
        <v/>
      </c>
      <c r="BU106" s="265" t="str">
        <f t="shared" si="178"/>
        <v/>
      </c>
      <c r="BV106" s="263" t="str">
        <f t="shared" si="181"/>
        <v/>
      </c>
      <c r="BW106" s="254" t="str">
        <f t="shared" si="181"/>
        <v/>
      </c>
      <c r="BX106" s="254" t="str">
        <f t="shared" si="179"/>
        <v/>
      </c>
      <c r="BY106" s="264" t="str">
        <f t="shared" si="33"/>
        <v/>
      </c>
      <c r="BZ106" s="254" t="str">
        <f t="shared" si="34"/>
        <v/>
      </c>
      <c r="CA106" s="254">
        <f t="shared" si="121"/>
        <v>0</v>
      </c>
      <c r="CB106" s="254">
        <f t="shared" si="121"/>
        <v>0</v>
      </c>
      <c r="CC106" s="254">
        <f t="shared" si="121"/>
        <v>0</v>
      </c>
      <c r="CD106" s="254">
        <f t="shared" si="121"/>
        <v>0</v>
      </c>
      <c r="CE106" s="254">
        <f t="shared" si="121"/>
        <v>0</v>
      </c>
      <c r="CF106" s="254">
        <f t="shared" si="121"/>
        <v>0</v>
      </c>
      <c r="CG106" s="254">
        <f t="shared" si="131"/>
        <v>0</v>
      </c>
      <c r="CH106" s="254">
        <f t="shared" si="131"/>
        <v>0</v>
      </c>
      <c r="CI106" s="254">
        <f t="shared" si="131"/>
        <v>0</v>
      </c>
      <c r="CJ106" s="254">
        <f t="shared" si="131"/>
        <v>0</v>
      </c>
      <c r="CK106" s="254">
        <f t="shared" si="131"/>
        <v>0</v>
      </c>
      <c r="CL106" s="254">
        <f t="shared" si="131"/>
        <v>0</v>
      </c>
      <c r="CM106" s="254">
        <f t="shared" si="142"/>
        <v>0</v>
      </c>
      <c r="CN106" s="254">
        <f t="shared" si="143"/>
        <v>0</v>
      </c>
      <c r="CO106" s="254">
        <f t="shared" si="144"/>
        <v>0</v>
      </c>
      <c r="CP106" s="254">
        <f t="shared" si="145"/>
        <v>0</v>
      </c>
      <c r="CQ106" s="254">
        <f t="shared" si="146"/>
        <v>0</v>
      </c>
      <c r="CR106" s="254">
        <f t="shared" si="147"/>
        <v>0</v>
      </c>
      <c r="CS106" s="254">
        <f t="shared" si="148"/>
        <v>0</v>
      </c>
      <c r="CT106" s="254">
        <f t="shared" si="149"/>
        <v>0</v>
      </c>
      <c r="CU106" s="254">
        <f t="shared" si="150"/>
        <v>0</v>
      </c>
      <c r="CV106" s="254">
        <f t="shared" si="151"/>
        <v>0</v>
      </c>
      <c r="CW106" s="254">
        <f t="shared" si="152"/>
        <v>0</v>
      </c>
      <c r="CX106" s="254">
        <f t="shared" si="153"/>
        <v>0</v>
      </c>
      <c r="CY106" s="254">
        <f t="shared" si="154"/>
        <v>0</v>
      </c>
      <c r="CZ106" s="254">
        <f t="shared" si="155"/>
        <v>0</v>
      </c>
      <c r="DA106" s="254">
        <f t="shared" si="156"/>
        <v>0</v>
      </c>
      <c r="DB106" s="254">
        <f t="shared" si="157"/>
        <v>0</v>
      </c>
      <c r="DC106" s="254">
        <f t="shared" si="158"/>
        <v>0</v>
      </c>
      <c r="DD106" s="254">
        <f t="shared" si="159"/>
        <v>0</v>
      </c>
      <c r="DE106" s="254">
        <f t="shared" si="160"/>
        <v>0</v>
      </c>
      <c r="DF106" s="254">
        <f t="shared" si="161"/>
        <v>0</v>
      </c>
      <c r="DG106" s="254">
        <f t="shared" si="162"/>
        <v>0</v>
      </c>
      <c r="DH106" s="254">
        <f t="shared" si="163"/>
        <v>0</v>
      </c>
      <c r="DI106" s="254">
        <f t="shared" si="164"/>
        <v>0</v>
      </c>
      <c r="DJ106" s="254">
        <f t="shared" si="165"/>
        <v>0</v>
      </c>
      <c r="DK106" s="254">
        <f t="shared" si="166"/>
        <v>0</v>
      </c>
      <c r="DL106" s="254">
        <f t="shared" si="167"/>
        <v>0</v>
      </c>
      <c r="DM106" s="254">
        <f t="shared" si="168"/>
        <v>0</v>
      </c>
      <c r="DN106" s="254">
        <f t="shared" si="169"/>
        <v>0</v>
      </c>
      <c r="DO106" s="254">
        <f t="shared" si="170"/>
        <v>0</v>
      </c>
      <c r="DP106" s="254">
        <f t="shared" si="171"/>
        <v>0</v>
      </c>
      <c r="DQ106" s="254">
        <f t="shared" si="172"/>
        <v>0</v>
      </c>
      <c r="DR106" s="254">
        <f t="shared" si="173"/>
        <v>0</v>
      </c>
      <c r="DS106" s="254">
        <f t="shared" si="174"/>
        <v>0</v>
      </c>
      <c r="DT106" s="254">
        <f t="shared" si="175"/>
        <v>0</v>
      </c>
      <c r="DU106" s="254">
        <f t="shared" si="176"/>
        <v>0</v>
      </c>
      <c r="DV106" s="254">
        <f t="shared" si="177"/>
        <v>0</v>
      </c>
    </row>
    <row r="107" spans="1:126" ht="24" customHeight="1">
      <c r="A107" s="11" t="str">
        <f ca="1">IF(AG107&lt;&gt;"OK","",CONCATENATE(TEXT('Front Page'!$F$33,"000"),TEXT('Front Page'!$F$31,"000"),"-",LEFT('Front Page'!$R$53,5),"-",LEFT(D107,1),AJ107, "-",TEXT(B107,"000")))</f>
        <v/>
      </c>
      <c r="B107" s="12" t="str">
        <f>IFERROR(IF(E107="","",MAX(B$17:B106)+1),"")</f>
        <v/>
      </c>
      <c r="C107" s="13"/>
      <c r="D107" s="29" t="str">
        <f t="shared" si="134"/>
        <v>None</v>
      </c>
      <c r="E107" s="29" t="str">
        <f t="shared" si="17"/>
        <v/>
      </c>
      <c r="F107" s="29" t="str">
        <f t="shared" si="18"/>
        <v/>
      </c>
      <c r="G107" s="363"/>
      <c r="H107" s="364"/>
      <c r="I107" s="325" t="str">
        <f t="shared" si="135"/>
        <v>No</v>
      </c>
      <c r="J107" s="314">
        <v>0</v>
      </c>
      <c r="K107" s="312">
        <v>0</v>
      </c>
      <c r="L107" s="312">
        <v>0</v>
      </c>
      <c r="M107" s="312">
        <v>0</v>
      </c>
      <c r="N107" s="312">
        <v>0</v>
      </c>
      <c r="O107" s="312">
        <v>0</v>
      </c>
      <c r="P107" s="312">
        <v>0</v>
      </c>
      <c r="Q107" s="312">
        <v>0</v>
      </c>
      <c r="R107" s="312">
        <v>0</v>
      </c>
      <c r="S107" s="312">
        <v>0</v>
      </c>
      <c r="T107" s="312">
        <v>0</v>
      </c>
      <c r="U107" s="312">
        <v>0</v>
      </c>
      <c r="V107" s="313">
        <v>1</v>
      </c>
      <c r="W107" s="313">
        <v>1</v>
      </c>
      <c r="X107" s="312">
        <v>0</v>
      </c>
      <c r="Y107" s="312">
        <v>0</v>
      </c>
      <c r="Z107" s="312">
        <v>0</v>
      </c>
      <c r="AA107" s="14">
        <v>0</v>
      </c>
      <c r="AB107" s="317"/>
      <c r="AC107" s="15" t="str">
        <f t="shared" si="126"/>
        <v/>
      </c>
      <c r="AD107" s="15" t="str">
        <f t="shared" si="136"/>
        <v/>
      </c>
      <c r="AE107" s="16" t="str">
        <f t="shared" si="137"/>
        <v>0 - 0</v>
      </c>
      <c r="AF107" s="20" t="str">
        <f t="shared" si="138"/>
        <v>Not an offer</v>
      </c>
      <c r="AG107" s="276" t="str">
        <f t="shared" si="128"/>
        <v>Not an Offer</v>
      </c>
      <c r="AH107" s="150"/>
      <c r="AI107" s="254">
        <v>91</v>
      </c>
      <c r="AJ107" s="149" t="str">
        <f t="shared" si="129"/>
        <v>00-IRA</v>
      </c>
      <c r="AK107" s="254" t="b">
        <f t="shared" si="11"/>
        <v>0</v>
      </c>
      <c r="AL107" s="254">
        <f t="shared" si="127"/>
        <v>0</v>
      </c>
      <c r="AM107" s="254">
        <f t="shared" si="130"/>
        <v>0</v>
      </c>
      <c r="AN107" s="288">
        <f t="shared" si="139"/>
        <v>0</v>
      </c>
      <c r="AO107" s="288">
        <f>IF(AND($BU107=$BV107,BU107=AO$13),$J107&amp;$K107&amp;$L107&amp;$M107&amp;$N107&amp;$O107&amp;$P107&amp;$Q107&amp;$R107&amp;$S107&amp;$T107&amp;$U107,IFERROR(MATCH($AN107,AO$17:AO106,0),-1000))</f>
        <v>1</v>
      </c>
      <c r="AP107" s="288">
        <f>IF(AND($BU107=$BV107,BV107=AP$13),$J107&amp;$K107&amp;$L107&amp;$M107&amp;$N107&amp;$O107&amp;$P107&amp;$Q107&amp;$R107&amp;$S107&amp;$T107&amp;$U107,IFERROR(MATCH($AN107,AP$17:AP106,0),-1000))</f>
        <v>1</v>
      </c>
      <c r="AQ107" s="288">
        <f>IF(AND($BU107=$BV107,BW107=AQ$13),$J107&amp;$K107&amp;$L107&amp;$M107&amp;$N107&amp;$O107&amp;$P107&amp;$Q107&amp;$R107&amp;$S107&amp;$T107&amp;$U107,IFERROR(MATCH($AN107,AQ$17:AQ106,0),-1000))</f>
        <v>1</v>
      </c>
      <c r="AR107" s="288">
        <f>IF(AND($BU107=$BV107,BX107=AR$13),$J107&amp;$K107&amp;$L107&amp;$M107&amp;$N107&amp;$O107&amp;$P107&amp;$Q107&amp;$R107&amp;$S107&amp;$T107&amp;$U107,IFERROR(MATCH($AN107,AR$17:AR106,0),-1000))</f>
        <v>1</v>
      </c>
      <c r="AS107" s="254">
        <f t="shared" si="71"/>
        <v>0</v>
      </c>
      <c r="AT107" s="261" t="str">
        <f t="shared" si="140"/>
        <v/>
      </c>
      <c r="AU107" s="254" t="str">
        <f t="shared" si="124"/>
        <v/>
      </c>
      <c r="AV107" s="254" t="str">
        <f t="shared" si="124"/>
        <v/>
      </c>
      <c r="AW107" s="254" t="str">
        <f t="shared" si="124"/>
        <v/>
      </c>
      <c r="AX107" s="254" t="str">
        <f t="shared" si="124"/>
        <v/>
      </c>
      <c r="AY107" s="254" t="str">
        <f t="shared" si="124"/>
        <v/>
      </c>
      <c r="AZ107" s="254" t="str">
        <f t="shared" si="132"/>
        <v/>
      </c>
      <c r="BA107" s="254" t="str">
        <f t="shared" si="132"/>
        <v/>
      </c>
      <c r="BB107" s="254" t="str">
        <f t="shared" si="132"/>
        <v/>
      </c>
      <c r="BC107" s="254" t="str">
        <f t="shared" si="132"/>
        <v/>
      </c>
      <c r="BD107" s="254" t="str">
        <f t="shared" si="132"/>
        <v/>
      </c>
      <c r="BE107" s="262" t="str">
        <f t="shared" si="132"/>
        <v/>
      </c>
      <c r="BF107" s="263" t="str">
        <f t="shared" si="125"/>
        <v/>
      </c>
      <c r="BG107" s="254" t="str">
        <f t="shared" si="125"/>
        <v/>
      </c>
      <c r="BH107" s="254" t="str">
        <f t="shared" si="125"/>
        <v/>
      </c>
      <c r="BI107" s="254" t="str">
        <f t="shared" si="125"/>
        <v/>
      </c>
      <c r="BJ107" s="254" t="str">
        <f t="shared" si="125"/>
        <v/>
      </c>
      <c r="BK107" s="254" t="str">
        <f t="shared" si="133"/>
        <v/>
      </c>
      <c r="BL107" s="254" t="str">
        <f t="shared" si="133"/>
        <v/>
      </c>
      <c r="BM107" s="254" t="str">
        <f t="shared" si="133"/>
        <v/>
      </c>
      <c r="BN107" s="254" t="str">
        <f t="shared" si="133"/>
        <v/>
      </c>
      <c r="BO107" s="254" t="str">
        <f t="shared" si="133"/>
        <v/>
      </c>
      <c r="BP107" s="254" t="str">
        <f t="shared" si="133"/>
        <v/>
      </c>
      <c r="BQ107" s="264" t="str">
        <f t="shared" si="141"/>
        <v/>
      </c>
      <c r="BR107" s="261" t="str">
        <f t="shared" si="30"/>
        <v/>
      </c>
      <c r="BS107" s="254" t="str">
        <f t="shared" si="180"/>
        <v/>
      </c>
      <c r="BT107" s="254" t="str">
        <f t="shared" si="180"/>
        <v/>
      </c>
      <c r="BU107" s="265" t="str">
        <f t="shared" si="178"/>
        <v/>
      </c>
      <c r="BV107" s="263" t="str">
        <f t="shared" si="181"/>
        <v/>
      </c>
      <c r="BW107" s="254" t="str">
        <f t="shared" si="181"/>
        <v/>
      </c>
      <c r="BX107" s="254" t="str">
        <f t="shared" si="179"/>
        <v/>
      </c>
      <c r="BY107" s="264" t="str">
        <f t="shared" si="33"/>
        <v/>
      </c>
      <c r="BZ107" s="254" t="str">
        <f t="shared" si="34"/>
        <v/>
      </c>
      <c r="CA107" s="254">
        <f t="shared" si="121"/>
        <v>0</v>
      </c>
      <c r="CB107" s="254">
        <f t="shared" si="121"/>
        <v>0</v>
      </c>
      <c r="CC107" s="254">
        <f t="shared" si="121"/>
        <v>0</v>
      </c>
      <c r="CD107" s="254">
        <f t="shared" si="121"/>
        <v>0</v>
      </c>
      <c r="CE107" s="254">
        <f t="shared" si="121"/>
        <v>0</v>
      </c>
      <c r="CF107" s="254">
        <f t="shared" si="121"/>
        <v>0</v>
      </c>
      <c r="CG107" s="254">
        <f t="shared" si="131"/>
        <v>0</v>
      </c>
      <c r="CH107" s="254">
        <f t="shared" si="131"/>
        <v>0</v>
      </c>
      <c r="CI107" s="254">
        <f t="shared" si="131"/>
        <v>0</v>
      </c>
      <c r="CJ107" s="254">
        <f t="shared" si="131"/>
        <v>0</v>
      </c>
      <c r="CK107" s="254">
        <f t="shared" si="131"/>
        <v>0</v>
      </c>
      <c r="CL107" s="254">
        <f t="shared" si="131"/>
        <v>0</v>
      </c>
      <c r="CM107" s="254">
        <f t="shared" si="142"/>
        <v>0</v>
      </c>
      <c r="CN107" s="254">
        <f t="shared" si="143"/>
        <v>0</v>
      </c>
      <c r="CO107" s="254">
        <f t="shared" si="144"/>
        <v>0</v>
      </c>
      <c r="CP107" s="254">
        <f t="shared" si="145"/>
        <v>0</v>
      </c>
      <c r="CQ107" s="254">
        <f t="shared" si="146"/>
        <v>0</v>
      </c>
      <c r="CR107" s="254">
        <f t="shared" si="147"/>
        <v>0</v>
      </c>
      <c r="CS107" s="254">
        <f t="shared" si="148"/>
        <v>0</v>
      </c>
      <c r="CT107" s="254">
        <f t="shared" si="149"/>
        <v>0</v>
      </c>
      <c r="CU107" s="254">
        <f t="shared" si="150"/>
        <v>0</v>
      </c>
      <c r="CV107" s="254">
        <f t="shared" si="151"/>
        <v>0</v>
      </c>
      <c r="CW107" s="254">
        <f t="shared" si="152"/>
        <v>0</v>
      </c>
      <c r="CX107" s="254">
        <f t="shared" si="153"/>
        <v>0</v>
      </c>
      <c r="CY107" s="254">
        <f t="shared" si="154"/>
        <v>0</v>
      </c>
      <c r="CZ107" s="254">
        <f t="shared" si="155"/>
        <v>0</v>
      </c>
      <c r="DA107" s="254">
        <f t="shared" si="156"/>
        <v>0</v>
      </c>
      <c r="DB107" s="254">
        <f t="shared" si="157"/>
        <v>0</v>
      </c>
      <c r="DC107" s="254">
        <f t="shared" si="158"/>
        <v>0</v>
      </c>
      <c r="DD107" s="254">
        <f t="shared" si="159"/>
        <v>0</v>
      </c>
      <c r="DE107" s="254">
        <f t="shared" si="160"/>
        <v>0</v>
      </c>
      <c r="DF107" s="254">
        <f t="shared" si="161"/>
        <v>0</v>
      </c>
      <c r="DG107" s="254">
        <f t="shared" si="162"/>
        <v>0</v>
      </c>
      <c r="DH107" s="254">
        <f t="shared" si="163"/>
        <v>0</v>
      </c>
      <c r="DI107" s="254">
        <f t="shared" si="164"/>
        <v>0</v>
      </c>
      <c r="DJ107" s="254">
        <f t="shared" si="165"/>
        <v>0</v>
      </c>
      <c r="DK107" s="254">
        <f t="shared" si="166"/>
        <v>0</v>
      </c>
      <c r="DL107" s="254">
        <f t="shared" si="167"/>
        <v>0</v>
      </c>
      <c r="DM107" s="254">
        <f t="shared" si="168"/>
        <v>0</v>
      </c>
      <c r="DN107" s="254">
        <f t="shared" si="169"/>
        <v>0</v>
      </c>
      <c r="DO107" s="254">
        <f t="shared" si="170"/>
        <v>0</v>
      </c>
      <c r="DP107" s="254">
        <f t="shared" si="171"/>
        <v>0</v>
      </c>
      <c r="DQ107" s="254">
        <f t="shared" si="172"/>
        <v>0</v>
      </c>
      <c r="DR107" s="254">
        <f t="shared" si="173"/>
        <v>0</v>
      </c>
      <c r="DS107" s="254">
        <f t="shared" si="174"/>
        <v>0</v>
      </c>
      <c r="DT107" s="254">
        <f t="shared" si="175"/>
        <v>0</v>
      </c>
      <c r="DU107" s="254">
        <f t="shared" si="176"/>
        <v>0</v>
      </c>
      <c r="DV107" s="254">
        <f t="shared" si="177"/>
        <v>0</v>
      </c>
    </row>
    <row r="108" spans="1:126" ht="24" customHeight="1">
      <c r="A108" s="11" t="str">
        <f ca="1">IF(AG108&lt;&gt;"OK","",CONCATENATE(TEXT('Front Page'!$F$33,"000"),TEXT('Front Page'!$F$31,"000"),"-",LEFT('Front Page'!$R$53,5),"-",LEFT(D108,1),AJ108, "-",TEXT(B108,"000")))</f>
        <v/>
      </c>
      <c r="B108" s="12" t="str">
        <f>IFERROR(IF(E108="","",MAX(B$17:B107)+1),"")</f>
        <v/>
      </c>
      <c r="C108" s="13"/>
      <c r="D108" s="29" t="str">
        <f t="shared" si="134"/>
        <v>None</v>
      </c>
      <c r="E108" s="29" t="str">
        <f t="shared" si="17"/>
        <v/>
      </c>
      <c r="F108" s="29" t="str">
        <f t="shared" si="18"/>
        <v/>
      </c>
      <c r="G108" s="363"/>
      <c r="H108" s="364"/>
      <c r="I108" s="325" t="str">
        <f t="shared" si="135"/>
        <v>No</v>
      </c>
      <c r="J108" s="314">
        <v>0</v>
      </c>
      <c r="K108" s="312">
        <v>0</v>
      </c>
      <c r="L108" s="312">
        <v>0</v>
      </c>
      <c r="M108" s="312">
        <v>0</v>
      </c>
      <c r="N108" s="312">
        <v>0</v>
      </c>
      <c r="O108" s="312">
        <v>0</v>
      </c>
      <c r="P108" s="312">
        <v>0</v>
      </c>
      <c r="Q108" s="312">
        <v>0</v>
      </c>
      <c r="R108" s="312">
        <v>0</v>
      </c>
      <c r="S108" s="312">
        <v>0</v>
      </c>
      <c r="T108" s="312">
        <v>0</v>
      </c>
      <c r="U108" s="312">
        <v>0</v>
      </c>
      <c r="V108" s="313">
        <v>1</v>
      </c>
      <c r="W108" s="313">
        <v>1</v>
      </c>
      <c r="X108" s="312">
        <v>0</v>
      </c>
      <c r="Y108" s="312">
        <v>0</v>
      </c>
      <c r="Z108" s="312">
        <v>0</v>
      </c>
      <c r="AA108" s="14">
        <v>0</v>
      </c>
      <c r="AB108" s="317"/>
      <c r="AC108" s="15" t="str">
        <f t="shared" si="126"/>
        <v/>
      </c>
      <c r="AD108" s="15" t="str">
        <f t="shared" si="136"/>
        <v/>
      </c>
      <c r="AE108" s="16" t="str">
        <f t="shared" si="137"/>
        <v>0 - 0</v>
      </c>
      <c r="AF108" s="20" t="str">
        <f t="shared" si="138"/>
        <v>Not an offer</v>
      </c>
      <c r="AG108" s="276" t="str">
        <f t="shared" si="128"/>
        <v>Not an Offer</v>
      </c>
      <c r="AH108" s="150"/>
      <c r="AI108" s="254">
        <v>92</v>
      </c>
      <c r="AJ108" s="149" t="str">
        <f t="shared" si="129"/>
        <v>00-IRA</v>
      </c>
      <c r="AK108" s="254" t="b">
        <f t="shared" si="11"/>
        <v>0</v>
      </c>
      <c r="AL108" s="254">
        <f t="shared" si="127"/>
        <v>0</v>
      </c>
      <c r="AM108" s="254">
        <f t="shared" si="130"/>
        <v>0</v>
      </c>
      <c r="AN108" s="288">
        <f t="shared" si="139"/>
        <v>0</v>
      </c>
      <c r="AO108" s="288">
        <f>IF(AND($BU108=$BV108,BU108=AO$13),$J108&amp;$K108&amp;$L108&amp;$M108&amp;$N108&amp;$O108&amp;$P108&amp;$Q108&amp;$R108&amp;$S108&amp;$T108&amp;$U108,IFERROR(MATCH($AN108,AO$17:AO107,0),-1000))</f>
        <v>1</v>
      </c>
      <c r="AP108" s="288">
        <f>IF(AND($BU108=$BV108,BV108=AP$13),$J108&amp;$K108&amp;$L108&amp;$M108&amp;$N108&amp;$O108&amp;$P108&amp;$Q108&amp;$R108&amp;$S108&amp;$T108&amp;$U108,IFERROR(MATCH($AN108,AP$17:AP107,0),-1000))</f>
        <v>1</v>
      </c>
      <c r="AQ108" s="288">
        <f>IF(AND($BU108=$BV108,BW108=AQ$13),$J108&amp;$K108&amp;$L108&amp;$M108&amp;$N108&amp;$O108&amp;$P108&amp;$Q108&amp;$R108&amp;$S108&amp;$T108&amp;$U108,IFERROR(MATCH($AN108,AQ$17:AQ107,0),-1000))</f>
        <v>1</v>
      </c>
      <c r="AR108" s="288">
        <f>IF(AND($BU108=$BV108,BX108=AR$13),$J108&amp;$K108&amp;$L108&amp;$M108&amp;$N108&amp;$O108&amp;$P108&amp;$Q108&amp;$R108&amp;$S108&amp;$T108&amp;$U108,IFERROR(MATCH($AN108,AR$17:AR107,0),-1000))</f>
        <v>1</v>
      </c>
      <c r="AS108" s="254">
        <f t="shared" si="71"/>
        <v>0</v>
      </c>
      <c r="AT108" s="261" t="str">
        <f t="shared" si="140"/>
        <v/>
      </c>
      <c r="AU108" s="254" t="str">
        <f t="shared" si="124"/>
        <v/>
      </c>
      <c r="AV108" s="254" t="str">
        <f t="shared" si="124"/>
        <v/>
      </c>
      <c r="AW108" s="254" t="str">
        <f t="shared" si="124"/>
        <v/>
      </c>
      <c r="AX108" s="254" t="str">
        <f t="shared" si="124"/>
        <v/>
      </c>
      <c r="AY108" s="254" t="str">
        <f t="shared" si="124"/>
        <v/>
      </c>
      <c r="AZ108" s="254" t="str">
        <f t="shared" si="132"/>
        <v/>
      </c>
      <c r="BA108" s="254" t="str">
        <f t="shared" si="132"/>
        <v/>
      </c>
      <c r="BB108" s="254" t="str">
        <f t="shared" si="132"/>
        <v/>
      </c>
      <c r="BC108" s="254" t="str">
        <f t="shared" si="132"/>
        <v/>
      </c>
      <c r="BD108" s="254" t="str">
        <f t="shared" si="132"/>
        <v/>
      </c>
      <c r="BE108" s="262" t="str">
        <f t="shared" si="132"/>
        <v/>
      </c>
      <c r="BF108" s="263" t="str">
        <f t="shared" si="125"/>
        <v/>
      </c>
      <c r="BG108" s="254" t="str">
        <f t="shared" si="125"/>
        <v/>
      </c>
      <c r="BH108" s="254" t="str">
        <f t="shared" si="125"/>
        <v/>
      </c>
      <c r="BI108" s="254" t="str">
        <f t="shared" si="125"/>
        <v/>
      </c>
      <c r="BJ108" s="254" t="str">
        <f t="shared" si="125"/>
        <v/>
      </c>
      <c r="BK108" s="254" t="str">
        <f t="shared" si="133"/>
        <v/>
      </c>
      <c r="BL108" s="254" t="str">
        <f t="shared" si="133"/>
        <v/>
      </c>
      <c r="BM108" s="254" t="str">
        <f t="shared" si="133"/>
        <v/>
      </c>
      <c r="BN108" s="254" t="str">
        <f t="shared" si="133"/>
        <v/>
      </c>
      <c r="BO108" s="254" t="str">
        <f t="shared" si="133"/>
        <v/>
      </c>
      <c r="BP108" s="254" t="str">
        <f t="shared" si="133"/>
        <v/>
      </c>
      <c r="BQ108" s="264" t="str">
        <f t="shared" si="141"/>
        <v/>
      </c>
      <c r="BR108" s="261" t="str">
        <f t="shared" si="30"/>
        <v/>
      </c>
      <c r="BS108" s="254" t="str">
        <f t="shared" si="180"/>
        <v/>
      </c>
      <c r="BT108" s="254" t="str">
        <f t="shared" si="180"/>
        <v/>
      </c>
      <c r="BU108" s="265" t="str">
        <f t="shared" si="178"/>
        <v/>
      </c>
      <c r="BV108" s="263" t="str">
        <f t="shared" si="181"/>
        <v/>
      </c>
      <c r="BW108" s="254" t="str">
        <f t="shared" si="181"/>
        <v/>
      </c>
      <c r="BX108" s="254" t="str">
        <f t="shared" si="179"/>
        <v/>
      </c>
      <c r="BY108" s="264" t="str">
        <f t="shared" si="33"/>
        <v/>
      </c>
      <c r="BZ108" s="254" t="str">
        <f t="shared" si="34"/>
        <v/>
      </c>
      <c r="CA108" s="254">
        <f t="shared" si="121"/>
        <v>0</v>
      </c>
      <c r="CB108" s="254">
        <f t="shared" si="121"/>
        <v>0</v>
      </c>
      <c r="CC108" s="254">
        <f t="shared" si="121"/>
        <v>0</v>
      </c>
      <c r="CD108" s="254">
        <f t="shared" si="121"/>
        <v>0</v>
      </c>
      <c r="CE108" s="254">
        <f t="shared" si="121"/>
        <v>0</v>
      </c>
      <c r="CF108" s="254">
        <f t="shared" si="121"/>
        <v>0</v>
      </c>
      <c r="CG108" s="254">
        <f t="shared" si="131"/>
        <v>0</v>
      </c>
      <c r="CH108" s="254">
        <f t="shared" si="131"/>
        <v>0</v>
      </c>
      <c r="CI108" s="254">
        <f t="shared" si="131"/>
        <v>0</v>
      </c>
      <c r="CJ108" s="254">
        <f t="shared" si="131"/>
        <v>0</v>
      </c>
      <c r="CK108" s="254">
        <f t="shared" si="131"/>
        <v>0</v>
      </c>
      <c r="CL108" s="254">
        <f t="shared" si="131"/>
        <v>0</v>
      </c>
      <c r="CM108" s="254">
        <f t="shared" si="142"/>
        <v>0</v>
      </c>
      <c r="CN108" s="254">
        <f t="shared" si="143"/>
        <v>0</v>
      </c>
      <c r="CO108" s="254">
        <f t="shared" si="144"/>
        <v>0</v>
      </c>
      <c r="CP108" s="254">
        <f t="shared" si="145"/>
        <v>0</v>
      </c>
      <c r="CQ108" s="254">
        <f t="shared" si="146"/>
        <v>0</v>
      </c>
      <c r="CR108" s="254">
        <f t="shared" si="147"/>
        <v>0</v>
      </c>
      <c r="CS108" s="254">
        <f t="shared" si="148"/>
        <v>0</v>
      </c>
      <c r="CT108" s="254">
        <f t="shared" si="149"/>
        <v>0</v>
      </c>
      <c r="CU108" s="254">
        <f t="shared" si="150"/>
        <v>0</v>
      </c>
      <c r="CV108" s="254">
        <f t="shared" si="151"/>
        <v>0</v>
      </c>
      <c r="CW108" s="254">
        <f t="shared" si="152"/>
        <v>0</v>
      </c>
      <c r="CX108" s="254">
        <f t="shared" si="153"/>
        <v>0</v>
      </c>
      <c r="CY108" s="254">
        <f t="shared" si="154"/>
        <v>0</v>
      </c>
      <c r="CZ108" s="254">
        <f t="shared" si="155"/>
        <v>0</v>
      </c>
      <c r="DA108" s="254">
        <f t="shared" si="156"/>
        <v>0</v>
      </c>
      <c r="DB108" s="254">
        <f t="shared" si="157"/>
        <v>0</v>
      </c>
      <c r="DC108" s="254">
        <f t="shared" si="158"/>
        <v>0</v>
      </c>
      <c r="DD108" s="254">
        <f t="shared" si="159"/>
        <v>0</v>
      </c>
      <c r="DE108" s="254">
        <f t="shared" si="160"/>
        <v>0</v>
      </c>
      <c r="DF108" s="254">
        <f t="shared" si="161"/>
        <v>0</v>
      </c>
      <c r="DG108" s="254">
        <f t="shared" si="162"/>
        <v>0</v>
      </c>
      <c r="DH108" s="254">
        <f t="shared" si="163"/>
        <v>0</v>
      </c>
      <c r="DI108" s="254">
        <f t="shared" si="164"/>
        <v>0</v>
      </c>
      <c r="DJ108" s="254">
        <f t="shared" si="165"/>
        <v>0</v>
      </c>
      <c r="DK108" s="254">
        <f t="shared" si="166"/>
        <v>0</v>
      </c>
      <c r="DL108" s="254">
        <f t="shared" si="167"/>
        <v>0</v>
      </c>
      <c r="DM108" s="254">
        <f t="shared" si="168"/>
        <v>0</v>
      </c>
      <c r="DN108" s="254">
        <f t="shared" si="169"/>
        <v>0</v>
      </c>
      <c r="DO108" s="254">
        <f t="shared" si="170"/>
        <v>0</v>
      </c>
      <c r="DP108" s="254">
        <f t="shared" si="171"/>
        <v>0</v>
      </c>
      <c r="DQ108" s="254">
        <f t="shared" si="172"/>
        <v>0</v>
      </c>
      <c r="DR108" s="254">
        <f t="shared" si="173"/>
        <v>0</v>
      </c>
      <c r="DS108" s="254">
        <f t="shared" si="174"/>
        <v>0</v>
      </c>
      <c r="DT108" s="254">
        <f t="shared" si="175"/>
        <v>0</v>
      </c>
      <c r="DU108" s="254">
        <f t="shared" si="176"/>
        <v>0</v>
      </c>
      <c r="DV108" s="254">
        <f t="shared" si="177"/>
        <v>0</v>
      </c>
    </row>
    <row r="109" spans="1:126" ht="24" customHeight="1">
      <c r="A109" s="11" t="str">
        <f ca="1">IF(AG109&lt;&gt;"OK","",CONCATENATE(TEXT('Front Page'!$F$33,"000"),TEXT('Front Page'!$F$31,"000"),"-",LEFT('Front Page'!$R$53,5),"-",LEFT(D109,1),AJ109, "-",TEXT(B109,"000")))</f>
        <v/>
      </c>
      <c r="B109" s="12" t="str">
        <f>IFERROR(IF(E109="","",MAX(B$17:B108)+1),"")</f>
        <v/>
      </c>
      <c r="C109" s="13"/>
      <c r="D109" s="29" t="str">
        <f t="shared" si="134"/>
        <v>None</v>
      </c>
      <c r="E109" s="29" t="str">
        <f t="shared" si="17"/>
        <v/>
      </c>
      <c r="F109" s="29" t="str">
        <f t="shared" si="18"/>
        <v/>
      </c>
      <c r="G109" s="363"/>
      <c r="H109" s="364"/>
      <c r="I109" s="325" t="str">
        <f t="shared" si="135"/>
        <v>No</v>
      </c>
      <c r="J109" s="314">
        <v>0</v>
      </c>
      <c r="K109" s="312">
        <v>0</v>
      </c>
      <c r="L109" s="312">
        <v>0</v>
      </c>
      <c r="M109" s="312">
        <v>0</v>
      </c>
      <c r="N109" s="312">
        <v>0</v>
      </c>
      <c r="O109" s="312">
        <v>0</v>
      </c>
      <c r="P109" s="312">
        <v>0</v>
      </c>
      <c r="Q109" s="312">
        <v>0</v>
      </c>
      <c r="R109" s="312">
        <v>0</v>
      </c>
      <c r="S109" s="312">
        <v>0</v>
      </c>
      <c r="T109" s="312">
        <v>0</v>
      </c>
      <c r="U109" s="312">
        <v>0</v>
      </c>
      <c r="V109" s="313">
        <v>1</v>
      </c>
      <c r="W109" s="313">
        <v>1</v>
      </c>
      <c r="X109" s="312">
        <v>0</v>
      </c>
      <c r="Y109" s="312">
        <v>0</v>
      </c>
      <c r="Z109" s="312">
        <v>0</v>
      </c>
      <c r="AA109" s="14">
        <v>0</v>
      </c>
      <c r="AB109" s="317"/>
      <c r="AC109" s="15" t="str">
        <f t="shared" si="126"/>
        <v/>
      </c>
      <c r="AD109" s="15" t="str">
        <f t="shared" si="136"/>
        <v/>
      </c>
      <c r="AE109" s="16" t="str">
        <f t="shared" si="137"/>
        <v>0 - 0</v>
      </c>
      <c r="AF109" s="20" t="str">
        <f t="shared" si="138"/>
        <v>Not an offer</v>
      </c>
      <c r="AG109" s="276" t="str">
        <f t="shared" si="128"/>
        <v>Not an Offer</v>
      </c>
      <c r="AH109" s="150"/>
      <c r="AI109" s="254">
        <v>93</v>
      </c>
      <c r="AJ109" s="149" t="str">
        <f t="shared" si="129"/>
        <v>00-IRA</v>
      </c>
      <c r="AK109" s="254" t="b">
        <f t="shared" si="11"/>
        <v>0</v>
      </c>
      <c r="AL109" s="254">
        <f t="shared" si="127"/>
        <v>0</v>
      </c>
      <c r="AM109" s="254">
        <f t="shared" si="130"/>
        <v>0</v>
      </c>
      <c r="AN109" s="288">
        <f t="shared" si="139"/>
        <v>0</v>
      </c>
      <c r="AO109" s="288">
        <f>IF(AND($BU109=$BV109,BU109=AO$13),$J109&amp;$K109&amp;$L109&amp;$M109&amp;$N109&amp;$O109&amp;$P109&amp;$Q109&amp;$R109&amp;$S109&amp;$T109&amp;$U109,IFERROR(MATCH($AN109,AO$17:AO108,0),-1000))</f>
        <v>1</v>
      </c>
      <c r="AP109" s="288">
        <f>IF(AND($BU109=$BV109,BV109=AP$13),$J109&amp;$K109&amp;$L109&amp;$M109&amp;$N109&amp;$O109&amp;$P109&amp;$Q109&amp;$R109&amp;$S109&amp;$T109&amp;$U109,IFERROR(MATCH($AN109,AP$17:AP108,0),-1000))</f>
        <v>1</v>
      </c>
      <c r="AQ109" s="288">
        <f>IF(AND($BU109=$BV109,BW109=AQ$13),$J109&amp;$K109&amp;$L109&amp;$M109&amp;$N109&amp;$O109&amp;$P109&amp;$Q109&amp;$R109&amp;$S109&amp;$T109&amp;$U109,IFERROR(MATCH($AN109,AQ$17:AQ108,0),-1000))</f>
        <v>1</v>
      </c>
      <c r="AR109" s="288">
        <f>IF(AND($BU109=$BV109,BX109=AR$13),$J109&amp;$K109&amp;$L109&amp;$M109&amp;$N109&amp;$O109&amp;$P109&amp;$Q109&amp;$R109&amp;$S109&amp;$T109&amp;$U109,IFERROR(MATCH($AN109,AR$17:AR108,0),-1000))</f>
        <v>1</v>
      </c>
      <c r="AS109" s="254">
        <f t="shared" si="71"/>
        <v>0</v>
      </c>
      <c r="AT109" s="261" t="str">
        <f t="shared" si="140"/>
        <v/>
      </c>
      <c r="AU109" s="254" t="str">
        <f t="shared" si="124"/>
        <v/>
      </c>
      <c r="AV109" s="254" t="str">
        <f t="shared" si="124"/>
        <v/>
      </c>
      <c r="AW109" s="254" t="str">
        <f t="shared" si="124"/>
        <v/>
      </c>
      <c r="AX109" s="254" t="str">
        <f t="shared" si="124"/>
        <v/>
      </c>
      <c r="AY109" s="254" t="str">
        <f t="shared" si="124"/>
        <v/>
      </c>
      <c r="AZ109" s="254" t="str">
        <f t="shared" si="132"/>
        <v/>
      </c>
      <c r="BA109" s="254" t="str">
        <f t="shared" si="132"/>
        <v/>
      </c>
      <c r="BB109" s="254" t="str">
        <f t="shared" si="132"/>
        <v/>
      </c>
      <c r="BC109" s="254" t="str">
        <f t="shared" si="132"/>
        <v/>
      </c>
      <c r="BD109" s="254" t="str">
        <f t="shared" si="132"/>
        <v/>
      </c>
      <c r="BE109" s="262" t="str">
        <f t="shared" si="132"/>
        <v/>
      </c>
      <c r="BF109" s="263" t="str">
        <f t="shared" si="125"/>
        <v/>
      </c>
      <c r="BG109" s="254" t="str">
        <f t="shared" si="125"/>
        <v/>
      </c>
      <c r="BH109" s="254" t="str">
        <f t="shared" si="125"/>
        <v/>
      </c>
      <c r="BI109" s="254" t="str">
        <f t="shared" si="125"/>
        <v/>
      </c>
      <c r="BJ109" s="254" t="str">
        <f t="shared" si="125"/>
        <v/>
      </c>
      <c r="BK109" s="254" t="str">
        <f t="shared" si="133"/>
        <v/>
      </c>
      <c r="BL109" s="254" t="str">
        <f t="shared" si="133"/>
        <v/>
      </c>
      <c r="BM109" s="254" t="str">
        <f t="shared" si="133"/>
        <v/>
      </c>
      <c r="BN109" s="254" t="str">
        <f t="shared" si="133"/>
        <v/>
      </c>
      <c r="BO109" s="254" t="str">
        <f t="shared" si="133"/>
        <v/>
      </c>
      <c r="BP109" s="254" t="str">
        <f t="shared" si="133"/>
        <v/>
      </c>
      <c r="BQ109" s="264" t="str">
        <f t="shared" si="141"/>
        <v/>
      </c>
      <c r="BR109" s="261" t="str">
        <f t="shared" si="30"/>
        <v/>
      </c>
      <c r="BS109" s="254" t="str">
        <f t="shared" si="180"/>
        <v/>
      </c>
      <c r="BT109" s="254" t="str">
        <f t="shared" si="180"/>
        <v/>
      </c>
      <c r="BU109" s="265" t="str">
        <f t="shared" si="178"/>
        <v/>
      </c>
      <c r="BV109" s="263" t="str">
        <f t="shared" si="181"/>
        <v/>
      </c>
      <c r="BW109" s="254" t="str">
        <f t="shared" si="181"/>
        <v/>
      </c>
      <c r="BX109" s="254" t="str">
        <f t="shared" si="179"/>
        <v/>
      </c>
      <c r="BY109" s="264" t="str">
        <f t="shared" si="33"/>
        <v/>
      </c>
      <c r="BZ109" s="254" t="str">
        <f t="shared" si="34"/>
        <v/>
      </c>
      <c r="CA109" s="254">
        <f t="shared" si="121"/>
        <v>0</v>
      </c>
      <c r="CB109" s="254">
        <f t="shared" si="121"/>
        <v>0</v>
      </c>
      <c r="CC109" s="254">
        <f t="shared" si="121"/>
        <v>0</v>
      </c>
      <c r="CD109" s="254">
        <f t="shared" si="121"/>
        <v>0</v>
      </c>
      <c r="CE109" s="254">
        <f t="shared" si="121"/>
        <v>0</v>
      </c>
      <c r="CF109" s="254">
        <f t="shared" si="121"/>
        <v>0</v>
      </c>
      <c r="CG109" s="254">
        <f t="shared" si="131"/>
        <v>0</v>
      </c>
      <c r="CH109" s="254">
        <f t="shared" si="131"/>
        <v>0</v>
      </c>
      <c r="CI109" s="254">
        <f t="shared" si="131"/>
        <v>0</v>
      </c>
      <c r="CJ109" s="254">
        <f t="shared" si="131"/>
        <v>0</v>
      </c>
      <c r="CK109" s="254">
        <f t="shared" si="131"/>
        <v>0</v>
      </c>
      <c r="CL109" s="254">
        <f t="shared" si="131"/>
        <v>0</v>
      </c>
      <c r="CM109" s="254">
        <f t="shared" si="142"/>
        <v>0</v>
      </c>
      <c r="CN109" s="254">
        <f t="shared" si="143"/>
        <v>0</v>
      </c>
      <c r="CO109" s="254">
        <f t="shared" si="144"/>
        <v>0</v>
      </c>
      <c r="CP109" s="254">
        <f t="shared" si="145"/>
        <v>0</v>
      </c>
      <c r="CQ109" s="254">
        <f t="shared" si="146"/>
        <v>0</v>
      </c>
      <c r="CR109" s="254">
        <f t="shared" si="147"/>
        <v>0</v>
      </c>
      <c r="CS109" s="254">
        <f t="shared" si="148"/>
        <v>0</v>
      </c>
      <c r="CT109" s="254">
        <f t="shared" si="149"/>
        <v>0</v>
      </c>
      <c r="CU109" s="254">
        <f t="shared" si="150"/>
        <v>0</v>
      </c>
      <c r="CV109" s="254">
        <f t="shared" si="151"/>
        <v>0</v>
      </c>
      <c r="CW109" s="254">
        <f t="shared" si="152"/>
        <v>0</v>
      </c>
      <c r="CX109" s="254">
        <f t="shared" si="153"/>
        <v>0</v>
      </c>
      <c r="CY109" s="254">
        <f t="shared" si="154"/>
        <v>0</v>
      </c>
      <c r="CZ109" s="254">
        <f t="shared" si="155"/>
        <v>0</v>
      </c>
      <c r="DA109" s="254">
        <f t="shared" si="156"/>
        <v>0</v>
      </c>
      <c r="DB109" s="254">
        <f t="shared" si="157"/>
        <v>0</v>
      </c>
      <c r="DC109" s="254">
        <f t="shared" si="158"/>
        <v>0</v>
      </c>
      <c r="DD109" s="254">
        <f t="shared" si="159"/>
        <v>0</v>
      </c>
      <c r="DE109" s="254">
        <f t="shared" si="160"/>
        <v>0</v>
      </c>
      <c r="DF109" s="254">
        <f t="shared" si="161"/>
        <v>0</v>
      </c>
      <c r="DG109" s="254">
        <f t="shared" si="162"/>
        <v>0</v>
      </c>
      <c r="DH109" s="254">
        <f t="shared" si="163"/>
        <v>0</v>
      </c>
      <c r="DI109" s="254">
        <f t="shared" si="164"/>
        <v>0</v>
      </c>
      <c r="DJ109" s="254">
        <f t="shared" si="165"/>
        <v>0</v>
      </c>
      <c r="DK109" s="254">
        <f t="shared" si="166"/>
        <v>0</v>
      </c>
      <c r="DL109" s="254">
        <f t="shared" si="167"/>
        <v>0</v>
      </c>
      <c r="DM109" s="254">
        <f t="shared" si="168"/>
        <v>0</v>
      </c>
      <c r="DN109" s="254">
        <f t="shared" si="169"/>
        <v>0</v>
      </c>
      <c r="DO109" s="254">
        <f t="shared" si="170"/>
        <v>0</v>
      </c>
      <c r="DP109" s="254">
        <f t="shared" si="171"/>
        <v>0</v>
      </c>
      <c r="DQ109" s="254">
        <f t="shared" si="172"/>
        <v>0</v>
      </c>
      <c r="DR109" s="254">
        <f t="shared" si="173"/>
        <v>0</v>
      </c>
      <c r="DS109" s="254">
        <f t="shared" si="174"/>
        <v>0</v>
      </c>
      <c r="DT109" s="254">
        <f t="shared" si="175"/>
        <v>0</v>
      </c>
      <c r="DU109" s="254">
        <f t="shared" si="176"/>
        <v>0</v>
      </c>
      <c r="DV109" s="254">
        <f t="shared" si="177"/>
        <v>0</v>
      </c>
    </row>
    <row r="110" spans="1:126" ht="24" customHeight="1">
      <c r="A110" s="11" t="str">
        <f ca="1">IF(AG110&lt;&gt;"OK","",CONCATENATE(TEXT('Front Page'!$F$33,"000"),TEXT('Front Page'!$F$31,"000"),"-",LEFT('Front Page'!$R$53,5),"-",LEFT(D110,1),AJ110, "-",TEXT(B110,"000")))</f>
        <v/>
      </c>
      <c r="B110" s="12" t="str">
        <f>IFERROR(IF(E110="","",MAX(B$17:B109)+1),"")</f>
        <v/>
      </c>
      <c r="C110" s="13"/>
      <c r="D110" s="29" t="str">
        <f t="shared" si="134"/>
        <v>None</v>
      </c>
      <c r="E110" s="29" t="str">
        <f t="shared" si="17"/>
        <v/>
      </c>
      <c r="F110" s="29" t="str">
        <f t="shared" si="18"/>
        <v/>
      </c>
      <c r="G110" s="363"/>
      <c r="H110" s="364"/>
      <c r="I110" s="325" t="str">
        <f t="shared" si="135"/>
        <v>No</v>
      </c>
      <c r="J110" s="314">
        <v>0</v>
      </c>
      <c r="K110" s="312">
        <v>0</v>
      </c>
      <c r="L110" s="312">
        <v>0</v>
      </c>
      <c r="M110" s="312">
        <v>0</v>
      </c>
      <c r="N110" s="312">
        <v>0</v>
      </c>
      <c r="O110" s="312">
        <v>0</v>
      </c>
      <c r="P110" s="312">
        <v>0</v>
      </c>
      <c r="Q110" s="312">
        <v>0</v>
      </c>
      <c r="R110" s="312">
        <v>0</v>
      </c>
      <c r="S110" s="312">
        <v>0</v>
      </c>
      <c r="T110" s="312">
        <v>0</v>
      </c>
      <c r="U110" s="312">
        <v>0</v>
      </c>
      <c r="V110" s="313">
        <v>1</v>
      </c>
      <c r="W110" s="313">
        <v>1</v>
      </c>
      <c r="X110" s="312">
        <v>0</v>
      </c>
      <c r="Y110" s="312">
        <v>0</v>
      </c>
      <c r="Z110" s="312">
        <v>0</v>
      </c>
      <c r="AA110" s="14">
        <v>0</v>
      </c>
      <c r="AB110" s="317"/>
      <c r="AC110" s="15" t="str">
        <f t="shared" si="126"/>
        <v/>
      </c>
      <c r="AD110" s="15" t="str">
        <f t="shared" si="136"/>
        <v/>
      </c>
      <c r="AE110" s="16" t="str">
        <f t="shared" si="137"/>
        <v>0 - 0</v>
      </c>
      <c r="AF110" s="20" t="str">
        <f t="shared" si="138"/>
        <v>Not an offer</v>
      </c>
      <c r="AG110" s="276" t="str">
        <f t="shared" si="128"/>
        <v>Not an Offer</v>
      </c>
      <c r="AH110" s="150"/>
      <c r="AI110" s="254">
        <v>94</v>
      </c>
      <c r="AJ110" s="149" t="str">
        <f t="shared" si="129"/>
        <v>00-IRA</v>
      </c>
      <c r="AK110" s="254" t="b">
        <f t="shared" si="11"/>
        <v>0</v>
      </c>
      <c r="AL110" s="254">
        <f t="shared" si="127"/>
        <v>0</v>
      </c>
      <c r="AM110" s="254">
        <f t="shared" si="130"/>
        <v>0</v>
      </c>
      <c r="AN110" s="288">
        <f t="shared" si="139"/>
        <v>0</v>
      </c>
      <c r="AO110" s="288">
        <f>IF(AND($BU110=$BV110,BU110=AO$13),$J110&amp;$K110&amp;$L110&amp;$M110&amp;$N110&amp;$O110&amp;$P110&amp;$Q110&amp;$R110&amp;$S110&amp;$T110&amp;$U110,IFERROR(MATCH($AN110,AO$17:AO109,0),-1000))</f>
        <v>1</v>
      </c>
      <c r="AP110" s="288">
        <f>IF(AND($BU110=$BV110,BV110=AP$13),$J110&amp;$K110&amp;$L110&amp;$M110&amp;$N110&amp;$O110&amp;$P110&amp;$Q110&amp;$R110&amp;$S110&amp;$T110&amp;$U110,IFERROR(MATCH($AN110,AP$17:AP109,0),-1000))</f>
        <v>1</v>
      </c>
      <c r="AQ110" s="288">
        <f>IF(AND($BU110=$BV110,BW110=AQ$13),$J110&amp;$K110&amp;$L110&amp;$M110&amp;$N110&amp;$O110&amp;$P110&amp;$Q110&amp;$R110&amp;$S110&amp;$T110&amp;$U110,IFERROR(MATCH($AN110,AQ$17:AQ109,0),-1000))</f>
        <v>1</v>
      </c>
      <c r="AR110" s="288">
        <f>IF(AND($BU110=$BV110,BX110=AR$13),$J110&amp;$K110&amp;$L110&amp;$M110&amp;$N110&amp;$O110&amp;$P110&amp;$Q110&amp;$R110&amp;$S110&amp;$T110&amp;$U110,IFERROR(MATCH($AN110,AR$17:AR109,0),-1000))</f>
        <v>1</v>
      </c>
      <c r="AS110" s="254">
        <f t="shared" si="71"/>
        <v>0</v>
      </c>
      <c r="AT110" s="261" t="str">
        <f t="shared" si="140"/>
        <v/>
      </c>
      <c r="AU110" s="254" t="str">
        <f t="shared" si="124"/>
        <v/>
      </c>
      <c r="AV110" s="254" t="str">
        <f t="shared" si="124"/>
        <v/>
      </c>
      <c r="AW110" s="254" t="str">
        <f t="shared" si="124"/>
        <v/>
      </c>
      <c r="AX110" s="254" t="str">
        <f t="shared" si="124"/>
        <v/>
      </c>
      <c r="AY110" s="254" t="str">
        <f t="shared" si="124"/>
        <v/>
      </c>
      <c r="AZ110" s="254" t="str">
        <f t="shared" si="132"/>
        <v/>
      </c>
      <c r="BA110" s="254" t="str">
        <f t="shared" si="132"/>
        <v/>
      </c>
      <c r="BB110" s="254" t="str">
        <f t="shared" si="132"/>
        <v/>
      </c>
      <c r="BC110" s="254" t="str">
        <f t="shared" si="132"/>
        <v/>
      </c>
      <c r="BD110" s="254" t="str">
        <f t="shared" si="132"/>
        <v/>
      </c>
      <c r="BE110" s="262" t="str">
        <f t="shared" si="132"/>
        <v/>
      </c>
      <c r="BF110" s="263" t="str">
        <f t="shared" si="125"/>
        <v/>
      </c>
      <c r="BG110" s="254" t="str">
        <f t="shared" si="125"/>
        <v/>
      </c>
      <c r="BH110" s="254" t="str">
        <f t="shared" si="125"/>
        <v/>
      </c>
      <c r="BI110" s="254" t="str">
        <f t="shared" si="125"/>
        <v/>
      </c>
      <c r="BJ110" s="254" t="str">
        <f t="shared" si="125"/>
        <v/>
      </c>
      <c r="BK110" s="254" t="str">
        <f t="shared" si="133"/>
        <v/>
      </c>
      <c r="BL110" s="254" t="str">
        <f t="shared" si="133"/>
        <v/>
      </c>
      <c r="BM110" s="254" t="str">
        <f t="shared" si="133"/>
        <v/>
      </c>
      <c r="BN110" s="254" t="str">
        <f t="shared" si="133"/>
        <v/>
      </c>
      <c r="BO110" s="254" t="str">
        <f t="shared" si="133"/>
        <v/>
      </c>
      <c r="BP110" s="254" t="str">
        <f t="shared" si="133"/>
        <v/>
      </c>
      <c r="BQ110" s="264" t="str">
        <f t="shared" si="141"/>
        <v/>
      </c>
      <c r="BR110" s="261" t="str">
        <f t="shared" si="30"/>
        <v/>
      </c>
      <c r="BS110" s="254" t="str">
        <f t="shared" si="180"/>
        <v/>
      </c>
      <c r="BT110" s="254" t="str">
        <f t="shared" si="180"/>
        <v/>
      </c>
      <c r="BU110" s="265" t="str">
        <f t="shared" si="178"/>
        <v/>
      </c>
      <c r="BV110" s="263" t="str">
        <f t="shared" si="181"/>
        <v/>
      </c>
      <c r="BW110" s="254" t="str">
        <f t="shared" si="181"/>
        <v/>
      </c>
      <c r="BX110" s="254" t="str">
        <f t="shared" si="179"/>
        <v/>
      </c>
      <c r="BY110" s="264" t="str">
        <f t="shared" si="33"/>
        <v/>
      </c>
      <c r="BZ110" s="254" t="str">
        <f t="shared" si="34"/>
        <v/>
      </c>
      <c r="CA110" s="254">
        <f t="shared" si="121"/>
        <v>0</v>
      </c>
      <c r="CB110" s="254">
        <f t="shared" si="121"/>
        <v>0</v>
      </c>
      <c r="CC110" s="254">
        <f t="shared" si="121"/>
        <v>0</v>
      </c>
      <c r="CD110" s="254">
        <f t="shared" si="121"/>
        <v>0</v>
      </c>
      <c r="CE110" s="254">
        <f t="shared" si="121"/>
        <v>0</v>
      </c>
      <c r="CF110" s="254">
        <f t="shared" si="121"/>
        <v>0</v>
      </c>
      <c r="CG110" s="254">
        <f t="shared" si="131"/>
        <v>0</v>
      </c>
      <c r="CH110" s="254">
        <f t="shared" si="131"/>
        <v>0</v>
      </c>
      <c r="CI110" s="254">
        <f t="shared" si="131"/>
        <v>0</v>
      </c>
      <c r="CJ110" s="254">
        <f t="shared" si="131"/>
        <v>0</v>
      </c>
      <c r="CK110" s="254">
        <f t="shared" si="131"/>
        <v>0</v>
      </c>
      <c r="CL110" s="254">
        <f t="shared" si="131"/>
        <v>0</v>
      </c>
      <c r="CM110" s="254">
        <f t="shared" si="142"/>
        <v>0</v>
      </c>
      <c r="CN110" s="254">
        <f t="shared" si="143"/>
        <v>0</v>
      </c>
      <c r="CO110" s="254">
        <f t="shared" si="144"/>
        <v>0</v>
      </c>
      <c r="CP110" s="254">
        <f t="shared" si="145"/>
        <v>0</v>
      </c>
      <c r="CQ110" s="254">
        <f t="shared" si="146"/>
        <v>0</v>
      </c>
      <c r="CR110" s="254">
        <f t="shared" si="147"/>
        <v>0</v>
      </c>
      <c r="CS110" s="254">
        <f t="shared" si="148"/>
        <v>0</v>
      </c>
      <c r="CT110" s="254">
        <f t="shared" si="149"/>
        <v>0</v>
      </c>
      <c r="CU110" s="254">
        <f t="shared" si="150"/>
        <v>0</v>
      </c>
      <c r="CV110" s="254">
        <f t="shared" si="151"/>
        <v>0</v>
      </c>
      <c r="CW110" s="254">
        <f t="shared" si="152"/>
        <v>0</v>
      </c>
      <c r="CX110" s="254">
        <f t="shared" si="153"/>
        <v>0</v>
      </c>
      <c r="CY110" s="254">
        <f t="shared" si="154"/>
        <v>0</v>
      </c>
      <c r="CZ110" s="254">
        <f t="shared" si="155"/>
        <v>0</v>
      </c>
      <c r="DA110" s="254">
        <f t="shared" si="156"/>
        <v>0</v>
      </c>
      <c r="DB110" s="254">
        <f t="shared" si="157"/>
        <v>0</v>
      </c>
      <c r="DC110" s="254">
        <f t="shared" si="158"/>
        <v>0</v>
      </c>
      <c r="DD110" s="254">
        <f t="shared" si="159"/>
        <v>0</v>
      </c>
      <c r="DE110" s="254">
        <f t="shared" si="160"/>
        <v>0</v>
      </c>
      <c r="DF110" s="254">
        <f t="shared" si="161"/>
        <v>0</v>
      </c>
      <c r="DG110" s="254">
        <f t="shared" si="162"/>
        <v>0</v>
      </c>
      <c r="DH110" s="254">
        <f t="shared" si="163"/>
        <v>0</v>
      </c>
      <c r="DI110" s="254">
        <f t="shared" si="164"/>
        <v>0</v>
      </c>
      <c r="DJ110" s="254">
        <f t="shared" si="165"/>
        <v>0</v>
      </c>
      <c r="DK110" s="254">
        <f t="shared" si="166"/>
        <v>0</v>
      </c>
      <c r="DL110" s="254">
        <f t="shared" si="167"/>
        <v>0</v>
      </c>
      <c r="DM110" s="254">
        <f t="shared" si="168"/>
        <v>0</v>
      </c>
      <c r="DN110" s="254">
        <f t="shared" si="169"/>
        <v>0</v>
      </c>
      <c r="DO110" s="254">
        <f t="shared" si="170"/>
        <v>0</v>
      </c>
      <c r="DP110" s="254">
        <f t="shared" si="171"/>
        <v>0</v>
      </c>
      <c r="DQ110" s="254">
        <f t="shared" si="172"/>
        <v>0</v>
      </c>
      <c r="DR110" s="254">
        <f t="shared" si="173"/>
        <v>0</v>
      </c>
      <c r="DS110" s="254">
        <f t="shared" si="174"/>
        <v>0</v>
      </c>
      <c r="DT110" s="254">
        <f t="shared" si="175"/>
        <v>0</v>
      </c>
      <c r="DU110" s="254">
        <f t="shared" si="176"/>
        <v>0</v>
      </c>
      <c r="DV110" s="254">
        <f t="shared" si="177"/>
        <v>0</v>
      </c>
    </row>
    <row r="111" spans="1:126" ht="24" customHeight="1">
      <c r="A111" s="11" t="str">
        <f ca="1">IF(AG111&lt;&gt;"OK","",CONCATENATE(TEXT('Front Page'!$F$33,"000"),TEXT('Front Page'!$F$31,"000"),"-",LEFT('Front Page'!$R$53,5),"-",LEFT(D111,1),AJ111, "-",TEXT(B111,"000")))</f>
        <v/>
      </c>
      <c r="B111" s="12" t="str">
        <f>IFERROR(IF(E111="","",MAX(B$17:B110)+1),"")</f>
        <v/>
      </c>
      <c r="C111" s="13"/>
      <c r="D111" s="29" t="str">
        <f t="shared" si="134"/>
        <v>None</v>
      </c>
      <c r="E111" s="29" t="str">
        <f t="shared" si="17"/>
        <v/>
      </c>
      <c r="F111" s="29" t="str">
        <f t="shared" si="18"/>
        <v/>
      </c>
      <c r="G111" s="363"/>
      <c r="H111" s="364"/>
      <c r="I111" s="325" t="str">
        <f t="shared" si="135"/>
        <v>No</v>
      </c>
      <c r="J111" s="314">
        <v>0</v>
      </c>
      <c r="K111" s="312">
        <v>0</v>
      </c>
      <c r="L111" s="312">
        <v>0</v>
      </c>
      <c r="M111" s="312">
        <v>0</v>
      </c>
      <c r="N111" s="312">
        <v>0</v>
      </c>
      <c r="O111" s="312">
        <v>0</v>
      </c>
      <c r="P111" s="312">
        <v>0</v>
      </c>
      <c r="Q111" s="312">
        <v>0</v>
      </c>
      <c r="R111" s="312">
        <v>0</v>
      </c>
      <c r="S111" s="312">
        <v>0</v>
      </c>
      <c r="T111" s="312">
        <v>0</v>
      </c>
      <c r="U111" s="312">
        <v>0</v>
      </c>
      <c r="V111" s="313">
        <v>1</v>
      </c>
      <c r="W111" s="313">
        <v>1</v>
      </c>
      <c r="X111" s="312">
        <v>0</v>
      </c>
      <c r="Y111" s="312">
        <v>0</v>
      </c>
      <c r="Z111" s="312">
        <v>0</v>
      </c>
      <c r="AA111" s="14">
        <v>0</v>
      </c>
      <c r="AB111" s="317"/>
      <c r="AC111" s="15" t="str">
        <f t="shared" si="126"/>
        <v/>
      </c>
      <c r="AD111" s="15" t="str">
        <f t="shared" si="136"/>
        <v/>
      </c>
      <c r="AE111" s="16" t="str">
        <f t="shared" si="137"/>
        <v>0 - 0</v>
      </c>
      <c r="AF111" s="20" t="str">
        <f t="shared" si="138"/>
        <v>Not an offer</v>
      </c>
      <c r="AG111" s="276" t="str">
        <f t="shared" si="128"/>
        <v>Not an Offer</v>
      </c>
      <c r="AH111" s="150"/>
      <c r="AI111" s="254">
        <v>95</v>
      </c>
      <c r="AJ111" s="149" t="str">
        <f t="shared" si="129"/>
        <v>00-IRA</v>
      </c>
      <c r="AK111" s="254" t="b">
        <f t="shared" si="11"/>
        <v>0</v>
      </c>
      <c r="AL111" s="254">
        <f t="shared" si="127"/>
        <v>0</v>
      </c>
      <c r="AM111" s="254">
        <f t="shared" si="130"/>
        <v>0</v>
      </c>
      <c r="AN111" s="288">
        <f t="shared" si="139"/>
        <v>0</v>
      </c>
      <c r="AO111" s="288">
        <f>IF(AND($BU111=$BV111,BU111=AO$13),$J111&amp;$K111&amp;$L111&amp;$M111&amp;$N111&amp;$O111&amp;$P111&amp;$Q111&amp;$R111&amp;$S111&amp;$T111&amp;$U111,IFERROR(MATCH($AN111,AO$17:AO110,0),-1000))</f>
        <v>1</v>
      </c>
      <c r="AP111" s="288">
        <f>IF(AND($BU111=$BV111,BV111=AP$13),$J111&amp;$K111&amp;$L111&amp;$M111&amp;$N111&amp;$O111&amp;$P111&amp;$Q111&amp;$R111&amp;$S111&amp;$T111&amp;$U111,IFERROR(MATCH($AN111,AP$17:AP110,0),-1000))</f>
        <v>1</v>
      </c>
      <c r="AQ111" s="288">
        <f>IF(AND($BU111=$BV111,BW111=AQ$13),$J111&amp;$K111&amp;$L111&amp;$M111&amp;$N111&amp;$O111&amp;$P111&amp;$Q111&amp;$R111&amp;$S111&amp;$T111&amp;$U111,IFERROR(MATCH($AN111,AQ$17:AQ110,0),-1000))</f>
        <v>1</v>
      </c>
      <c r="AR111" s="288">
        <f>IF(AND($BU111=$BV111,BX111=AR$13),$J111&amp;$K111&amp;$L111&amp;$M111&amp;$N111&amp;$O111&amp;$P111&amp;$Q111&amp;$R111&amp;$S111&amp;$T111&amp;$U111,IFERROR(MATCH($AN111,AR$17:AR110,0),-1000))</f>
        <v>1</v>
      </c>
      <c r="AS111" s="254">
        <f t="shared" si="71"/>
        <v>0</v>
      </c>
      <c r="AT111" s="261" t="str">
        <f t="shared" si="140"/>
        <v/>
      </c>
      <c r="AU111" s="254" t="str">
        <f t="shared" si="124"/>
        <v/>
      </c>
      <c r="AV111" s="254" t="str">
        <f t="shared" si="124"/>
        <v/>
      </c>
      <c r="AW111" s="254" t="str">
        <f t="shared" si="124"/>
        <v/>
      </c>
      <c r="AX111" s="254" t="str">
        <f t="shared" si="124"/>
        <v/>
      </c>
      <c r="AY111" s="254" t="str">
        <f t="shared" si="124"/>
        <v/>
      </c>
      <c r="AZ111" s="254" t="str">
        <f t="shared" si="132"/>
        <v/>
      </c>
      <c r="BA111" s="254" t="str">
        <f t="shared" si="132"/>
        <v/>
      </c>
      <c r="BB111" s="254" t="str">
        <f t="shared" si="132"/>
        <v/>
      </c>
      <c r="BC111" s="254" t="str">
        <f t="shared" si="132"/>
        <v/>
      </c>
      <c r="BD111" s="254" t="str">
        <f t="shared" si="132"/>
        <v/>
      </c>
      <c r="BE111" s="262" t="str">
        <f t="shared" si="132"/>
        <v/>
      </c>
      <c r="BF111" s="263" t="str">
        <f t="shared" si="125"/>
        <v/>
      </c>
      <c r="BG111" s="254" t="str">
        <f t="shared" si="125"/>
        <v/>
      </c>
      <c r="BH111" s="254" t="str">
        <f t="shared" si="125"/>
        <v/>
      </c>
      <c r="BI111" s="254" t="str">
        <f t="shared" si="125"/>
        <v/>
      </c>
      <c r="BJ111" s="254" t="str">
        <f t="shared" si="125"/>
        <v/>
      </c>
      <c r="BK111" s="254" t="str">
        <f t="shared" si="133"/>
        <v/>
      </c>
      <c r="BL111" s="254" t="str">
        <f t="shared" si="133"/>
        <v/>
      </c>
      <c r="BM111" s="254" t="str">
        <f t="shared" si="133"/>
        <v/>
      </c>
      <c r="BN111" s="254" t="str">
        <f t="shared" si="133"/>
        <v/>
      </c>
      <c r="BO111" s="254" t="str">
        <f t="shared" si="133"/>
        <v/>
      </c>
      <c r="BP111" s="254" t="str">
        <f t="shared" si="133"/>
        <v/>
      </c>
      <c r="BQ111" s="264" t="str">
        <f t="shared" si="141"/>
        <v/>
      </c>
      <c r="BR111" s="261" t="str">
        <f t="shared" si="30"/>
        <v/>
      </c>
      <c r="BS111" s="254" t="str">
        <f t="shared" si="180"/>
        <v/>
      </c>
      <c r="BT111" s="254" t="str">
        <f t="shared" si="180"/>
        <v/>
      </c>
      <c r="BU111" s="265" t="str">
        <f t="shared" si="178"/>
        <v/>
      </c>
      <c r="BV111" s="263" t="str">
        <f t="shared" si="181"/>
        <v/>
      </c>
      <c r="BW111" s="254" t="str">
        <f t="shared" si="181"/>
        <v/>
      </c>
      <c r="BX111" s="254" t="str">
        <f t="shared" si="179"/>
        <v/>
      </c>
      <c r="BY111" s="264" t="str">
        <f t="shared" si="33"/>
        <v/>
      </c>
      <c r="BZ111" s="254" t="str">
        <f t="shared" si="34"/>
        <v/>
      </c>
      <c r="CA111" s="254">
        <f t="shared" si="121"/>
        <v>0</v>
      </c>
      <c r="CB111" s="254">
        <f t="shared" si="121"/>
        <v>0</v>
      </c>
      <c r="CC111" s="254">
        <f t="shared" si="121"/>
        <v>0</v>
      </c>
      <c r="CD111" s="254">
        <f t="shared" ref="CD111:CI160" si="182">IF($X111&gt;0,M111*$W111,0)</f>
        <v>0</v>
      </c>
      <c r="CE111" s="254">
        <f t="shared" si="182"/>
        <v>0</v>
      </c>
      <c r="CF111" s="254">
        <f t="shared" si="182"/>
        <v>0</v>
      </c>
      <c r="CG111" s="254">
        <f t="shared" si="131"/>
        <v>0</v>
      </c>
      <c r="CH111" s="254">
        <f t="shared" si="131"/>
        <v>0</v>
      </c>
      <c r="CI111" s="254">
        <f t="shared" si="131"/>
        <v>0</v>
      </c>
      <c r="CJ111" s="254">
        <f t="shared" si="131"/>
        <v>0</v>
      </c>
      <c r="CK111" s="254">
        <f t="shared" si="131"/>
        <v>0</v>
      </c>
      <c r="CL111" s="254">
        <f t="shared" si="131"/>
        <v>0</v>
      </c>
      <c r="CM111" s="254">
        <f t="shared" si="142"/>
        <v>0</v>
      </c>
      <c r="CN111" s="254">
        <f t="shared" si="143"/>
        <v>0</v>
      </c>
      <c r="CO111" s="254">
        <f t="shared" si="144"/>
        <v>0</v>
      </c>
      <c r="CP111" s="254">
        <f t="shared" si="145"/>
        <v>0</v>
      </c>
      <c r="CQ111" s="254">
        <f t="shared" si="146"/>
        <v>0</v>
      </c>
      <c r="CR111" s="254">
        <f t="shared" si="147"/>
        <v>0</v>
      </c>
      <c r="CS111" s="254">
        <f t="shared" si="148"/>
        <v>0</v>
      </c>
      <c r="CT111" s="254">
        <f t="shared" si="149"/>
        <v>0</v>
      </c>
      <c r="CU111" s="254">
        <f t="shared" si="150"/>
        <v>0</v>
      </c>
      <c r="CV111" s="254">
        <f t="shared" si="151"/>
        <v>0</v>
      </c>
      <c r="CW111" s="254">
        <f t="shared" si="152"/>
        <v>0</v>
      </c>
      <c r="CX111" s="254">
        <f t="shared" si="153"/>
        <v>0</v>
      </c>
      <c r="CY111" s="254">
        <f t="shared" si="154"/>
        <v>0</v>
      </c>
      <c r="CZ111" s="254">
        <f t="shared" si="155"/>
        <v>0</v>
      </c>
      <c r="DA111" s="254">
        <f t="shared" si="156"/>
        <v>0</v>
      </c>
      <c r="DB111" s="254">
        <f t="shared" si="157"/>
        <v>0</v>
      </c>
      <c r="DC111" s="254">
        <f t="shared" si="158"/>
        <v>0</v>
      </c>
      <c r="DD111" s="254">
        <f t="shared" si="159"/>
        <v>0</v>
      </c>
      <c r="DE111" s="254">
        <f t="shared" si="160"/>
        <v>0</v>
      </c>
      <c r="DF111" s="254">
        <f t="shared" si="161"/>
        <v>0</v>
      </c>
      <c r="DG111" s="254">
        <f t="shared" si="162"/>
        <v>0</v>
      </c>
      <c r="DH111" s="254">
        <f t="shared" si="163"/>
        <v>0</v>
      </c>
      <c r="DI111" s="254">
        <f t="shared" si="164"/>
        <v>0</v>
      </c>
      <c r="DJ111" s="254">
        <f t="shared" si="165"/>
        <v>0</v>
      </c>
      <c r="DK111" s="254">
        <f t="shared" si="166"/>
        <v>0</v>
      </c>
      <c r="DL111" s="254">
        <f t="shared" si="167"/>
        <v>0</v>
      </c>
      <c r="DM111" s="254">
        <f t="shared" si="168"/>
        <v>0</v>
      </c>
      <c r="DN111" s="254">
        <f t="shared" si="169"/>
        <v>0</v>
      </c>
      <c r="DO111" s="254">
        <f t="shared" si="170"/>
        <v>0</v>
      </c>
      <c r="DP111" s="254">
        <f t="shared" si="171"/>
        <v>0</v>
      </c>
      <c r="DQ111" s="254">
        <f t="shared" si="172"/>
        <v>0</v>
      </c>
      <c r="DR111" s="254">
        <f t="shared" si="173"/>
        <v>0</v>
      </c>
      <c r="DS111" s="254">
        <f t="shared" si="174"/>
        <v>0</v>
      </c>
      <c r="DT111" s="254">
        <f t="shared" si="175"/>
        <v>0</v>
      </c>
      <c r="DU111" s="254">
        <f t="shared" si="176"/>
        <v>0</v>
      </c>
      <c r="DV111" s="254">
        <f t="shared" si="177"/>
        <v>0</v>
      </c>
    </row>
    <row r="112" spans="1:126" ht="24" customHeight="1">
      <c r="A112" s="11" t="str">
        <f ca="1">IF(AG112&lt;&gt;"OK","",CONCATENATE(TEXT('Front Page'!$F$33,"000"),TEXT('Front Page'!$F$31,"000"),"-",LEFT('Front Page'!$R$53,5),"-",LEFT(D112,1),AJ112, "-",TEXT(B112,"000")))</f>
        <v/>
      </c>
      <c r="B112" s="12" t="str">
        <f>IFERROR(IF(E112="","",MAX(B$17:B111)+1),"")</f>
        <v/>
      </c>
      <c r="C112" s="13"/>
      <c r="D112" s="29" t="str">
        <f t="shared" si="134"/>
        <v>None</v>
      </c>
      <c r="E112" s="29" t="str">
        <f t="shared" si="17"/>
        <v/>
      </c>
      <c r="F112" s="29" t="str">
        <f t="shared" si="18"/>
        <v/>
      </c>
      <c r="G112" s="363"/>
      <c r="H112" s="364"/>
      <c r="I112" s="325" t="str">
        <f t="shared" si="135"/>
        <v>No</v>
      </c>
      <c r="J112" s="314">
        <v>0</v>
      </c>
      <c r="K112" s="312">
        <v>0</v>
      </c>
      <c r="L112" s="312">
        <v>0</v>
      </c>
      <c r="M112" s="312">
        <v>0</v>
      </c>
      <c r="N112" s="312">
        <v>0</v>
      </c>
      <c r="O112" s="312">
        <v>0</v>
      </c>
      <c r="P112" s="312">
        <v>0</v>
      </c>
      <c r="Q112" s="312">
        <v>0</v>
      </c>
      <c r="R112" s="312">
        <v>0</v>
      </c>
      <c r="S112" s="312">
        <v>0</v>
      </c>
      <c r="T112" s="312">
        <v>0</v>
      </c>
      <c r="U112" s="312">
        <v>0</v>
      </c>
      <c r="V112" s="313">
        <v>1</v>
      </c>
      <c r="W112" s="313">
        <v>1</v>
      </c>
      <c r="X112" s="312">
        <v>0</v>
      </c>
      <c r="Y112" s="312">
        <v>0</v>
      </c>
      <c r="Z112" s="312">
        <v>0</v>
      </c>
      <c r="AA112" s="14">
        <v>0</v>
      </c>
      <c r="AB112" s="317"/>
      <c r="AC112" s="15" t="str">
        <f t="shared" si="126"/>
        <v/>
      </c>
      <c r="AD112" s="15" t="str">
        <f t="shared" si="136"/>
        <v/>
      </c>
      <c r="AE112" s="16" t="str">
        <f t="shared" si="137"/>
        <v>0 - 0</v>
      </c>
      <c r="AF112" s="20" t="str">
        <f t="shared" si="138"/>
        <v>Not an offer</v>
      </c>
      <c r="AG112" s="276" t="str">
        <f t="shared" si="128"/>
        <v>Not an Offer</v>
      </c>
      <c r="AH112" s="150"/>
      <c r="AI112" s="254">
        <v>96</v>
      </c>
      <c r="AJ112" s="149" t="str">
        <f t="shared" si="129"/>
        <v>00-IRA</v>
      </c>
      <c r="AK112" s="254" t="b">
        <f t="shared" si="11"/>
        <v>0</v>
      </c>
      <c r="AL112" s="254">
        <f t="shared" si="127"/>
        <v>0</v>
      </c>
      <c r="AM112" s="254">
        <f t="shared" si="130"/>
        <v>0</v>
      </c>
      <c r="AN112" s="288">
        <f t="shared" si="139"/>
        <v>0</v>
      </c>
      <c r="AO112" s="288">
        <f>IF(AND($BU112=$BV112,BU112=AO$13),$J112&amp;$K112&amp;$L112&amp;$M112&amp;$N112&amp;$O112&amp;$P112&amp;$Q112&amp;$R112&amp;$S112&amp;$T112&amp;$U112,IFERROR(MATCH($AN112,AO$17:AO111,0),-1000))</f>
        <v>1</v>
      </c>
      <c r="AP112" s="288">
        <f>IF(AND($BU112=$BV112,BV112=AP$13),$J112&amp;$K112&amp;$L112&amp;$M112&amp;$N112&amp;$O112&amp;$P112&amp;$Q112&amp;$R112&amp;$S112&amp;$T112&amp;$U112,IFERROR(MATCH($AN112,AP$17:AP111,0),-1000))</f>
        <v>1</v>
      </c>
      <c r="AQ112" s="288">
        <f>IF(AND($BU112=$BV112,BW112=AQ$13),$J112&amp;$K112&amp;$L112&amp;$M112&amp;$N112&amp;$O112&amp;$P112&amp;$Q112&amp;$R112&amp;$S112&amp;$T112&amp;$U112,IFERROR(MATCH($AN112,AQ$17:AQ111,0),-1000))</f>
        <v>1</v>
      </c>
      <c r="AR112" s="288">
        <f>IF(AND($BU112=$BV112,BX112=AR$13),$J112&amp;$K112&amp;$L112&amp;$M112&amp;$N112&amp;$O112&amp;$P112&amp;$Q112&amp;$R112&amp;$S112&amp;$T112&amp;$U112,IFERROR(MATCH($AN112,AR$17:AR111,0),-1000))</f>
        <v>1</v>
      </c>
      <c r="AS112" s="254">
        <f t="shared" si="71"/>
        <v>0</v>
      </c>
      <c r="AT112" s="261" t="str">
        <f t="shared" si="140"/>
        <v/>
      </c>
      <c r="AU112" s="254" t="str">
        <f t="shared" si="124"/>
        <v/>
      </c>
      <c r="AV112" s="254" t="str">
        <f t="shared" si="124"/>
        <v/>
      </c>
      <c r="AW112" s="254" t="str">
        <f t="shared" si="124"/>
        <v/>
      </c>
      <c r="AX112" s="254" t="str">
        <f t="shared" si="124"/>
        <v/>
      </c>
      <c r="AY112" s="254" t="str">
        <f t="shared" si="124"/>
        <v/>
      </c>
      <c r="AZ112" s="254" t="str">
        <f t="shared" si="132"/>
        <v/>
      </c>
      <c r="BA112" s="254" t="str">
        <f t="shared" si="132"/>
        <v/>
      </c>
      <c r="BB112" s="254" t="str">
        <f t="shared" si="132"/>
        <v/>
      </c>
      <c r="BC112" s="254" t="str">
        <f t="shared" si="132"/>
        <v/>
      </c>
      <c r="BD112" s="254" t="str">
        <f t="shared" si="132"/>
        <v/>
      </c>
      <c r="BE112" s="262" t="str">
        <f t="shared" si="132"/>
        <v/>
      </c>
      <c r="BF112" s="263" t="str">
        <f t="shared" si="125"/>
        <v/>
      </c>
      <c r="BG112" s="254" t="str">
        <f t="shared" si="125"/>
        <v/>
      </c>
      <c r="BH112" s="254" t="str">
        <f t="shared" si="125"/>
        <v/>
      </c>
      <c r="BI112" s="254" t="str">
        <f t="shared" si="125"/>
        <v/>
      </c>
      <c r="BJ112" s="254" t="str">
        <f t="shared" si="125"/>
        <v/>
      </c>
      <c r="BK112" s="254" t="str">
        <f t="shared" si="133"/>
        <v/>
      </c>
      <c r="BL112" s="254" t="str">
        <f t="shared" si="133"/>
        <v/>
      </c>
      <c r="BM112" s="254" t="str">
        <f t="shared" si="133"/>
        <v/>
      </c>
      <c r="BN112" s="254" t="str">
        <f t="shared" si="133"/>
        <v/>
      </c>
      <c r="BO112" s="254" t="str">
        <f t="shared" si="133"/>
        <v/>
      </c>
      <c r="BP112" s="254" t="str">
        <f t="shared" si="133"/>
        <v/>
      </c>
      <c r="BQ112" s="264" t="str">
        <f t="shared" si="141"/>
        <v/>
      </c>
      <c r="BR112" s="261" t="str">
        <f t="shared" si="30"/>
        <v/>
      </c>
      <c r="BS112" s="254" t="str">
        <f t="shared" si="180"/>
        <v/>
      </c>
      <c r="BT112" s="254" t="str">
        <f t="shared" si="180"/>
        <v/>
      </c>
      <c r="BU112" s="265" t="str">
        <f t="shared" si="178"/>
        <v/>
      </c>
      <c r="BV112" s="263" t="str">
        <f t="shared" si="181"/>
        <v/>
      </c>
      <c r="BW112" s="254" t="str">
        <f t="shared" si="181"/>
        <v/>
      </c>
      <c r="BX112" s="254" t="str">
        <f t="shared" si="179"/>
        <v/>
      </c>
      <c r="BY112" s="264" t="str">
        <f t="shared" si="33"/>
        <v/>
      </c>
      <c r="BZ112" s="254" t="str">
        <f t="shared" si="34"/>
        <v/>
      </c>
      <c r="CA112" s="254">
        <f t="shared" ref="CA112:CF175" si="183">IF($X112&gt;0,J112*$W112,0)</f>
        <v>0</v>
      </c>
      <c r="CB112" s="254">
        <f t="shared" si="183"/>
        <v>0</v>
      </c>
      <c r="CC112" s="254">
        <f t="shared" si="183"/>
        <v>0</v>
      </c>
      <c r="CD112" s="254">
        <f t="shared" si="182"/>
        <v>0</v>
      </c>
      <c r="CE112" s="254">
        <f t="shared" si="182"/>
        <v>0</v>
      </c>
      <c r="CF112" s="254">
        <f t="shared" si="182"/>
        <v>0</v>
      </c>
      <c r="CG112" s="254">
        <f t="shared" si="131"/>
        <v>0</v>
      </c>
      <c r="CH112" s="254">
        <f t="shared" si="131"/>
        <v>0</v>
      </c>
      <c r="CI112" s="254">
        <f t="shared" si="131"/>
        <v>0</v>
      </c>
      <c r="CJ112" s="254">
        <f t="shared" si="131"/>
        <v>0</v>
      </c>
      <c r="CK112" s="254">
        <f t="shared" si="131"/>
        <v>0</v>
      </c>
      <c r="CL112" s="254">
        <f t="shared" si="131"/>
        <v>0</v>
      </c>
      <c r="CM112" s="254">
        <f t="shared" si="142"/>
        <v>0</v>
      </c>
      <c r="CN112" s="254">
        <f t="shared" si="143"/>
        <v>0</v>
      </c>
      <c r="CO112" s="254">
        <f t="shared" si="144"/>
        <v>0</v>
      </c>
      <c r="CP112" s="254">
        <f t="shared" si="145"/>
        <v>0</v>
      </c>
      <c r="CQ112" s="254">
        <f t="shared" si="146"/>
        <v>0</v>
      </c>
      <c r="CR112" s="254">
        <f t="shared" si="147"/>
        <v>0</v>
      </c>
      <c r="CS112" s="254">
        <f t="shared" si="148"/>
        <v>0</v>
      </c>
      <c r="CT112" s="254">
        <f t="shared" si="149"/>
        <v>0</v>
      </c>
      <c r="CU112" s="254">
        <f t="shared" si="150"/>
        <v>0</v>
      </c>
      <c r="CV112" s="254">
        <f t="shared" si="151"/>
        <v>0</v>
      </c>
      <c r="CW112" s="254">
        <f t="shared" si="152"/>
        <v>0</v>
      </c>
      <c r="CX112" s="254">
        <f t="shared" si="153"/>
        <v>0</v>
      </c>
      <c r="CY112" s="254">
        <f t="shared" si="154"/>
        <v>0</v>
      </c>
      <c r="CZ112" s="254">
        <f t="shared" si="155"/>
        <v>0</v>
      </c>
      <c r="DA112" s="254">
        <f t="shared" si="156"/>
        <v>0</v>
      </c>
      <c r="DB112" s="254">
        <f t="shared" si="157"/>
        <v>0</v>
      </c>
      <c r="DC112" s="254">
        <f t="shared" si="158"/>
        <v>0</v>
      </c>
      <c r="DD112" s="254">
        <f t="shared" si="159"/>
        <v>0</v>
      </c>
      <c r="DE112" s="254">
        <f t="shared" si="160"/>
        <v>0</v>
      </c>
      <c r="DF112" s="254">
        <f t="shared" si="161"/>
        <v>0</v>
      </c>
      <c r="DG112" s="254">
        <f t="shared" si="162"/>
        <v>0</v>
      </c>
      <c r="DH112" s="254">
        <f t="shared" si="163"/>
        <v>0</v>
      </c>
      <c r="DI112" s="254">
        <f t="shared" si="164"/>
        <v>0</v>
      </c>
      <c r="DJ112" s="254">
        <f t="shared" si="165"/>
        <v>0</v>
      </c>
      <c r="DK112" s="254">
        <f t="shared" si="166"/>
        <v>0</v>
      </c>
      <c r="DL112" s="254">
        <f t="shared" si="167"/>
        <v>0</v>
      </c>
      <c r="DM112" s="254">
        <f t="shared" si="168"/>
        <v>0</v>
      </c>
      <c r="DN112" s="254">
        <f t="shared" si="169"/>
        <v>0</v>
      </c>
      <c r="DO112" s="254">
        <f t="shared" si="170"/>
        <v>0</v>
      </c>
      <c r="DP112" s="254">
        <f t="shared" si="171"/>
        <v>0</v>
      </c>
      <c r="DQ112" s="254">
        <f t="shared" si="172"/>
        <v>0</v>
      </c>
      <c r="DR112" s="254">
        <f t="shared" si="173"/>
        <v>0</v>
      </c>
      <c r="DS112" s="254">
        <f t="shared" si="174"/>
        <v>0</v>
      </c>
      <c r="DT112" s="254">
        <f t="shared" si="175"/>
        <v>0</v>
      </c>
      <c r="DU112" s="254">
        <f t="shared" si="176"/>
        <v>0</v>
      </c>
      <c r="DV112" s="254">
        <f t="shared" si="177"/>
        <v>0</v>
      </c>
    </row>
    <row r="113" spans="1:126" ht="24" customHeight="1">
      <c r="A113" s="11" t="str">
        <f ca="1">IF(AG113&lt;&gt;"OK","",CONCATENATE(TEXT('Front Page'!$F$33,"000"),TEXT('Front Page'!$F$31,"000"),"-",LEFT('Front Page'!$R$53,5),"-",LEFT(D113,1),AJ113, "-",TEXT(B113,"000")))</f>
        <v/>
      </c>
      <c r="B113" s="12" t="str">
        <f>IFERROR(IF(E113="","",MAX(B$17:B112)+1),"")</f>
        <v/>
      </c>
      <c r="C113" s="13"/>
      <c r="D113" s="29" t="str">
        <f t="shared" si="134"/>
        <v>None</v>
      </c>
      <c r="E113" s="29" t="str">
        <f t="shared" si="17"/>
        <v/>
      </c>
      <c r="F113" s="29" t="str">
        <f t="shared" si="18"/>
        <v/>
      </c>
      <c r="G113" s="363"/>
      <c r="H113" s="364"/>
      <c r="I113" s="325" t="str">
        <f t="shared" si="135"/>
        <v>No</v>
      </c>
      <c r="J113" s="314">
        <v>0</v>
      </c>
      <c r="K113" s="312">
        <v>0</v>
      </c>
      <c r="L113" s="312">
        <v>0</v>
      </c>
      <c r="M113" s="312">
        <v>0</v>
      </c>
      <c r="N113" s="312">
        <v>0</v>
      </c>
      <c r="O113" s="312">
        <v>0</v>
      </c>
      <c r="P113" s="312">
        <v>0</v>
      </c>
      <c r="Q113" s="312">
        <v>0</v>
      </c>
      <c r="R113" s="312">
        <v>0</v>
      </c>
      <c r="S113" s="312">
        <v>0</v>
      </c>
      <c r="T113" s="312">
        <v>0</v>
      </c>
      <c r="U113" s="312">
        <v>0</v>
      </c>
      <c r="V113" s="313">
        <v>1</v>
      </c>
      <c r="W113" s="313">
        <v>1</v>
      </c>
      <c r="X113" s="312">
        <v>0</v>
      </c>
      <c r="Y113" s="312">
        <v>0</v>
      </c>
      <c r="Z113" s="312">
        <v>0</v>
      </c>
      <c r="AA113" s="14">
        <v>0</v>
      </c>
      <c r="AB113" s="317"/>
      <c r="AC113" s="15" t="str">
        <f t="shared" si="126"/>
        <v/>
      </c>
      <c r="AD113" s="15" t="str">
        <f t="shared" si="136"/>
        <v/>
      </c>
      <c r="AE113" s="16" t="str">
        <f t="shared" si="137"/>
        <v>0 - 0</v>
      </c>
      <c r="AF113" s="20" t="str">
        <f t="shared" si="138"/>
        <v>Not an offer</v>
      </c>
      <c r="AG113" s="276" t="str">
        <f t="shared" si="128"/>
        <v>Not an Offer</v>
      </c>
      <c r="AH113" s="150"/>
      <c r="AI113" s="254">
        <v>97</v>
      </c>
      <c r="AJ113" s="149" t="str">
        <f t="shared" si="129"/>
        <v>00-IRA</v>
      </c>
      <c r="AK113" s="254" t="b">
        <f t="shared" si="11"/>
        <v>0</v>
      </c>
      <c r="AL113" s="254">
        <f t="shared" si="127"/>
        <v>0</v>
      </c>
      <c r="AM113" s="254">
        <f t="shared" si="130"/>
        <v>0</v>
      </c>
      <c r="AN113" s="288">
        <f t="shared" si="139"/>
        <v>0</v>
      </c>
      <c r="AO113" s="288">
        <f>IF(AND($BU113=$BV113,BU113=AO$13),$J113&amp;$K113&amp;$L113&amp;$M113&amp;$N113&amp;$O113&amp;$P113&amp;$Q113&amp;$R113&amp;$S113&amp;$T113&amp;$U113,IFERROR(MATCH($AN113,AO$17:AO112,0),-1000))</f>
        <v>1</v>
      </c>
      <c r="AP113" s="288">
        <f>IF(AND($BU113=$BV113,BV113=AP$13),$J113&amp;$K113&amp;$L113&amp;$M113&amp;$N113&amp;$O113&amp;$P113&amp;$Q113&amp;$R113&amp;$S113&amp;$T113&amp;$U113,IFERROR(MATCH($AN113,AP$17:AP112,0),-1000))</f>
        <v>1</v>
      </c>
      <c r="AQ113" s="288">
        <f>IF(AND($BU113=$BV113,BW113=AQ$13),$J113&amp;$K113&amp;$L113&amp;$M113&amp;$N113&amp;$O113&amp;$P113&amp;$Q113&amp;$R113&amp;$S113&amp;$T113&amp;$U113,IFERROR(MATCH($AN113,AQ$17:AQ112,0),-1000))</f>
        <v>1</v>
      </c>
      <c r="AR113" s="288">
        <f>IF(AND($BU113=$BV113,BX113=AR$13),$J113&amp;$K113&amp;$L113&amp;$M113&amp;$N113&amp;$O113&amp;$P113&amp;$Q113&amp;$R113&amp;$S113&amp;$T113&amp;$U113,IFERROR(MATCH($AN113,AR$17:AR112,0),-1000))</f>
        <v>1</v>
      </c>
      <c r="AS113" s="254">
        <f t="shared" si="71"/>
        <v>0</v>
      </c>
      <c r="AT113" s="261" t="str">
        <f t="shared" si="140"/>
        <v/>
      </c>
      <c r="AU113" s="254" t="str">
        <f t="shared" si="124"/>
        <v/>
      </c>
      <c r="AV113" s="254" t="str">
        <f t="shared" si="124"/>
        <v/>
      </c>
      <c r="AW113" s="254" t="str">
        <f t="shared" si="124"/>
        <v/>
      </c>
      <c r="AX113" s="254" t="str">
        <f t="shared" si="124"/>
        <v/>
      </c>
      <c r="AY113" s="254" t="str">
        <f t="shared" si="124"/>
        <v/>
      </c>
      <c r="AZ113" s="254" t="str">
        <f t="shared" si="132"/>
        <v/>
      </c>
      <c r="BA113" s="254" t="str">
        <f t="shared" si="132"/>
        <v/>
      </c>
      <c r="BB113" s="254" t="str">
        <f t="shared" si="132"/>
        <v/>
      </c>
      <c r="BC113" s="254" t="str">
        <f t="shared" si="132"/>
        <v/>
      </c>
      <c r="BD113" s="254" t="str">
        <f t="shared" si="132"/>
        <v/>
      </c>
      <c r="BE113" s="262" t="str">
        <f t="shared" si="132"/>
        <v/>
      </c>
      <c r="BF113" s="263" t="str">
        <f t="shared" si="125"/>
        <v/>
      </c>
      <c r="BG113" s="254" t="str">
        <f t="shared" si="125"/>
        <v/>
      </c>
      <c r="BH113" s="254" t="str">
        <f t="shared" si="125"/>
        <v/>
      </c>
      <c r="BI113" s="254" t="str">
        <f t="shared" si="125"/>
        <v/>
      </c>
      <c r="BJ113" s="254" t="str">
        <f t="shared" si="125"/>
        <v/>
      </c>
      <c r="BK113" s="254" t="str">
        <f t="shared" si="133"/>
        <v/>
      </c>
      <c r="BL113" s="254" t="str">
        <f t="shared" si="133"/>
        <v/>
      </c>
      <c r="BM113" s="254" t="str">
        <f t="shared" si="133"/>
        <v/>
      </c>
      <c r="BN113" s="254" t="str">
        <f t="shared" si="133"/>
        <v/>
      </c>
      <c r="BO113" s="254" t="str">
        <f t="shared" si="133"/>
        <v/>
      </c>
      <c r="BP113" s="254" t="str">
        <f t="shared" si="133"/>
        <v/>
      </c>
      <c r="BQ113" s="264" t="str">
        <f t="shared" si="141"/>
        <v/>
      </c>
      <c r="BR113" s="261" t="str">
        <f t="shared" si="30"/>
        <v/>
      </c>
      <c r="BS113" s="254" t="str">
        <f t="shared" si="180"/>
        <v/>
      </c>
      <c r="BT113" s="254" t="str">
        <f t="shared" si="180"/>
        <v/>
      </c>
      <c r="BU113" s="265" t="str">
        <f t="shared" si="178"/>
        <v/>
      </c>
      <c r="BV113" s="263" t="str">
        <f t="shared" si="181"/>
        <v/>
      </c>
      <c r="BW113" s="254" t="str">
        <f t="shared" si="181"/>
        <v/>
      </c>
      <c r="BX113" s="254" t="str">
        <f t="shared" si="179"/>
        <v/>
      </c>
      <c r="BY113" s="264" t="str">
        <f t="shared" si="33"/>
        <v/>
      </c>
      <c r="BZ113" s="254" t="str">
        <f t="shared" si="34"/>
        <v/>
      </c>
      <c r="CA113" s="254">
        <f t="shared" si="183"/>
        <v>0</v>
      </c>
      <c r="CB113" s="254">
        <f t="shared" si="183"/>
        <v>0</v>
      </c>
      <c r="CC113" s="254">
        <f t="shared" si="183"/>
        <v>0</v>
      </c>
      <c r="CD113" s="254">
        <f t="shared" si="182"/>
        <v>0</v>
      </c>
      <c r="CE113" s="254">
        <f t="shared" si="182"/>
        <v>0</v>
      </c>
      <c r="CF113" s="254">
        <f t="shared" si="182"/>
        <v>0</v>
      </c>
      <c r="CG113" s="254">
        <f t="shared" si="131"/>
        <v>0</v>
      </c>
      <c r="CH113" s="254">
        <f t="shared" si="131"/>
        <v>0</v>
      </c>
      <c r="CI113" s="254">
        <f t="shared" si="131"/>
        <v>0</v>
      </c>
      <c r="CJ113" s="254">
        <f t="shared" si="131"/>
        <v>0</v>
      </c>
      <c r="CK113" s="254">
        <f t="shared" si="131"/>
        <v>0</v>
      </c>
      <c r="CL113" s="254">
        <f t="shared" si="131"/>
        <v>0</v>
      </c>
      <c r="CM113" s="254">
        <f t="shared" si="142"/>
        <v>0</v>
      </c>
      <c r="CN113" s="254">
        <f t="shared" si="143"/>
        <v>0</v>
      </c>
      <c r="CO113" s="254">
        <f t="shared" si="144"/>
        <v>0</v>
      </c>
      <c r="CP113" s="254">
        <f t="shared" si="145"/>
        <v>0</v>
      </c>
      <c r="CQ113" s="254">
        <f t="shared" si="146"/>
        <v>0</v>
      </c>
      <c r="CR113" s="254">
        <f t="shared" si="147"/>
        <v>0</v>
      </c>
      <c r="CS113" s="254">
        <f t="shared" si="148"/>
        <v>0</v>
      </c>
      <c r="CT113" s="254">
        <f t="shared" si="149"/>
        <v>0</v>
      </c>
      <c r="CU113" s="254">
        <f t="shared" si="150"/>
        <v>0</v>
      </c>
      <c r="CV113" s="254">
        <f t="shared" si="151"/>
        <v>0</v>
      </c>
      <c r="CW113" s="254">
        <f t="shared" si="152"/>
        <v>0</v>
      </c>
      <c r="CX113" s="254">
        <f t="shared" si="153"/>
        <v>0</v>
      </c>
      <c r="CY113" s="254">
        <f t="shared" si="154"/>
        <v>0</v>
      </c>
      <c r="CZ113" s="254">
        <f t="shared" si="155"/>
        <v>0</v>
      </c>
      <c r="DA113" s="254">
        <f t="shared" si="156"/>
        <v>0</v>
      </c>
      <c r="DB113" s="254">
        <f t="shared" si="157"/>
        <v>0</v>
      </c>
      <c r="DC113" s="254">
        <f t="shared" si="158"/>
        <v>0</v>
      </c>
      <c r="DD113" s="254">
        <f t="shared" si="159"/>
        <v>0</v>
      </c>
      <c r="DE113" s="254">
        <f t="shared" si="160"/>
        <v>0</v>
      </c>
      <c r="DF113" s="254">
        <f t="shared" si="161"/>
        <v>0</v>
      </c>
      <c r="DG113" s="254">
        <f t="shared" si="162"/>
        <v>0</v>
      </c>
      <c r="DH113" s="254">
        <f t="shared" si="163"/>
        <v>0</v>
      </c>
      <c r="DI113" s="254">
        <f t="shared" si="164"/>
        <v>0</v>
      </c>
      <c r="DJ113" s="254">
        <f t="shared" si="165"/>
        <v>0</v>
      </c>
      <c r="DK113" s="254">
        <f t="shared" si="166"/>
        <v>0</v>
      </c>
      <c r="DL113" s="254">
        <f t="shared" si="167"/>
        <v>0</v>
      </c>
      <c r="DM113" s="254">
        <f t="shared" si="168"/>
        <v>0</v>
      </c>
      <c r="DN113" s="254">
        <f t="shared" si="169"/>
        <v>0</v>
      </c>
      <c r="DO113" s="254">
        <f t="shared" si="170"/>
        <v>0</v>
      </c>
      <c r="DP113" s="254">
        <f t="shared" si="171"/>
        <v>0</v>
      </c>
      <c r="DQ113" s="254">
        <f t="shared" si="172"/>
        <v>0</v>
      </c>
      <c r="DR113" s="254">
        <f t="shared" si="173"/>
        <v>0</v>
      </c>
      <c r="DS113" s="254">
        <f t="shared" si="174"/>
        <v>0</v>
      </c>
      <c r="DT113" s="254">
        <f t="shared" si="175"/>
        <v>0</v>
      </c>
      <c r="DU113" s="254">
        <f t="shared" si="176"/>
        <v>0</v>
      </c>
      <c r="DV113" s="254">
        <f t="shared" si="177"/>
        <v>0</v>
      </c>
    </row>
    <row r="114" spans="1:126" ht="24" customHeight="1">
      <c r="A114" s="11" t="str">
        <f ca="1">IF(AG114&lt;&gt;"OK","",CONCATENATE(TEXT('Front Page'!$F$33,"000"),TEXT('Front Page'!$F$31,"000"),"-",LEFT('Front Page'!$R$53,5),"-",LEFT(D114,1),AJ114, "-",TEXT(B114,"000")))</f>
        <v/>
      </c>
      <c r="B114" s="12" t="str">
        <f>IFERROR(IF(E114="","",MAX(B$17:B113)+1),"")</f>
        <v/>
      </c>
      <c r="C114" s="13"/>
      <c r="D114" s="29" t="str">
        <f t="shared" si="134"/>
        <v>None</v>
      </c>
      <c r="E114" s="29" t="str">
        <f t="shared" si="17"/>
        <v/>
      </c>
      <c r="F114" s="29" t="str">
        <f t="shared" si="18"/>
        <v/>
      </c>
      <c r="G114" s="363"/>
      <c r="H114" s="364"/>
      <c r="I114" s="325" t="str">
        <f t="shared" si="135"/>
        <v>No</v>
      </c>
      <c r="J114" s="314">
        <v>0</v>
      </c>
      <c r="K114" s="312">
        <v>0</v>
      </c>
      <c r="L114" s="312">
        <v>0</v>
      </c>
      <c r="M114" s="312">
        <v>0</v>
      </c>
      <c r="N114" s="312">
        <v>0</v>
      </c>
      <c r="O114" s="312">
        <v>0</v>
      </c>
      <c r="P114" s="312">
        <v>0</v>
      </c>
      <c r="Q114" s="312">
        <v>0</v>
      </c>
      <c r="R114" s="312">
        <v>0</v>
      </c>
      <c r="S114" s="312">
        <v>0</v>
      </c>
      <c r="T114" s="312">
        <v>0</v>
      </c>
      <c r="U114" s="312">
        <v>0</v>
      </c>
      <c r="V114" s="313">
        <v>1</v>
      </c>
      <c r="W114" s="313">
        <v>1</v>
      </c>
      <c r="X114" s="312">
        <v>0</v>
      </c>
      <c r="Y114" s="312">
        <v>0</v>
      </c>
      <c r="Z114" s="312">
        <v>0</v>
      </c>
      <c r="AA114" s="14">
        <v>0</v>
      </c>
      <c r="AB114" s="317"/>
      <c r="AC114" s="15" t="str">
        <f t="shared" si="126"/>
        <v/>
      </c>
      <c r="AD114" s="15" t="str">
        <f t="shared" si="136"/>
        <v/>
      </c>
      <c r="AE114" s="16" t="str">
        <f t="shared" si="137"/>
        <v>0 - 0</v>
      </c>
      <c r="AF114" s="20" t="str">
        <f t="shared" si="138"/>
        <v>Not an offer</v>
      </c>
      <c r="AG114" s="276" t="str">
        <f t="shared" si="128"/>
        <v>Not an Offer</v>
      </c>
      <c r="AH114" s="150"/>
      <c r="AI114" s="254">
        <v>98</v>
      </c>
      <c r="AJ114" s="149" t="str">
        <f t="shared" si="129"/>
        <v>00-IRA</v>
      </c>
      <c r="AK114" s="254" t="b">
        <f t="shared" si="11"/>
        <v>0</v>
      </c>
      <c r="AL114" s="254">
        <f t="shared" si="127"/>
        <v>0</v>
      </c>
      <c r="AM114" s="254">
        <f t="shared" si="130"/>
        <v>0</v>
      </c>
      <c r="AN114" s="288">
        <f t="shared" si="139"/>
        <v>0</v>
      </c>
      <c r="AO114" s="288">
        <f>IF(AND($BU114=$BV114,BU114=AO$13),$J114&amp;$K114&amp;$L114&amp;$M114&amp;$N114&amp;$O114&amp;$P114&amp;$Q114&amp;$R114&amp;$S114&amp;$T114&amp;$U114,IFERROR(MATCH($AN114,AO$17:AO113,0),-1000))</f>
        <v>1</v>
      </c>
      <c r="AP114" s="288">
        <f>IF(AND($BU114=$BV114,BV114=AP$13),$J114&amp;$K114&amp;$L114&amp;$M114&amp;$N114&amp;$O114&amp;$P114&amp;$Q114&amp;$R114&amp;$S114&amp;$T114&amp;$U114,IFERROR(MATCH($AN114,AP$17:AP113,0),-1000))</f>
        <v>1</v>
      </c>
      <c r="AQ114" s="288">
        <f>IF(AND($BU114=$BV114,BW114=AQ$13),$J114&amp;$K114&amp;$L114&amp;$M114&amp;$N114&amp;$O114&amp;$P114&amp;$Q114&amp;$R114&amp;$S114&amp;$T114&amp;$U114,IFERROR(MATCH($AN114,AQ$17:AQ113,0),-1000))</f>
        <v>1</v>
      </c>
      <c r="AR114" s="288">
        <f>IF(AND($BU114=$BV114,BX114=AR$13),$J114&amp;$K114&amp;$L114&amp;$M114&amp;$N114&amp;$O114&amp;$P114&amp;$Q114&amp;$R114&amp;$S114&amp;$T114&amp;$U114,IFERROR(MATCH($AN114,AR$17:AR113,0),-1000))</f>
        <v>1</v>
      </c>
      <c r="AS114" s="254">
        <f t="shared" si="71"/>
        <v>0</v>
      </c>
      <c r="AT114" s="261" t="str">
        <f t="shared" si="140"/>
        <v/>
      </c>
      <c r="AU114" s="254" t="str">
        <f t="shared" si="124"/>
        <v/>
      </c>
      <c r="AV114" s="254" t="str">
        <f t="shared" si="124"/>
        <v/>
      </c>
      <c r="AW114" s="254" t="str">
        <f t="shared" si="124"/>
        <v/>
      </c>
      <c r="AX114" s="254" t="str">
        <f t="shared" si="124"/>
        <v/>
      </c>
      <c r="AY114" s="254" t="str">
        <f t="shared" si="124"/>
        <v/>
      </c>
      <c r="AZ114" s="254" t="str">
        <f t="shared" si="132"/>
        <v/>
      </c>
      <c r="BA114" s="254" t="str">
        <f t="shared" si="132"/>
        <v/>
      </c>
      <c r="BB114" s="254" t="str">
        <f t="shared" si="132"/>
        <v/>
      </c>
      <c r="BC114" s="254" t="str">
        <f t="shared" si="132"/>
        <v/>
      </c>
      <c r="BD114" s="254" t="str">
        <f t="shared" si="132"/>
        <v/>
      </c>
      <c r="BE114" s="262" t="str">
        <f t="shared" si="132"/>
        <v/>
      </c>
      <c r="BF114" s="263" t="str">
        <f t="shared" si="125"/>
        <v/>
      </c>
      <c r="BG114" s="254" t="str">
        <f t="shared" si="125"/>
        <v/>
      </c>
      <c r="BH114" s="254" t="str">
        <f t="shared" si="125"/>
        <v/>
      </c>
      <c r="BI114" s="254" t="str">
        <f t="shared" si="125"/>
        <v/>
      </c>
      <c r="BJ114" s="254" t="str">
        <f t="shared" si="125"/>
        <v/>
      </c>
      <c r="BK114" s="254" t="str">
        <f t="shared" si="133"/>
        <v/>
      </c>
      <c r="BL114" s="254" t="str">
        <f t="shared" si="133"/>
        <v/>
      </c>
      <c r="BM114" s="254" t="str">
        <f t="shared" si="133"/>
        <v/>
      </c>
      <c r="BN114" s="254" t="str">
        <f t="shared" si="133"/>
        <v/>
      </c>
      <c r="BO114" s="254" t="str">
        <f t="shared" si="133"/>
        <v/>
      </c>
      <c r="BP114" s="254" t="str">
        <f t="shared" si="133"/>
        <v/>
      </c>
      <c r="BQ114" s="264" t="str">
        <f t="shared" si="141"/>
        <v/>
      </c>
      <c r="BR114" s="261" t="str">
        <f t="shared" si="30"/>
        <v/>
      </c>
      <c r="BS114" s="254" t="str">
        <f t="shared" si="180"/>
        <v/>
      </c>
      <c r="BT114" s="254" t="str">
        <f t="shared" si="180"/>
        <v/>
      </c>
      <c r="BU114" s="265" t="str">
        <f t="shared" si="178"/>
        <v/>
      </c>
      <c r="BV114" s="263" t="str">
        <f t="shared" si="181"/>
        <v/>
      </c>
      <c r="BW114" s="254" t="str">
        <f t="shared" si="181"/>
        <v/>
      </c>
      <c r="BX114" s="254" t="str">
        <f t="shared" si="179"/>
        <v/>
      </c>
      <c r="BY114" s="264" t="str">
        <f t="shared" si="33"/>
        <v/>
      </c>
      <c r="BZ114" s="254" t="str">
        <f t="shared" si="34"/>
        <v/>
      </c>
      <c r="CA114" s="254">
        <f t="shared" si="183"/>
        <v>0</v>
      </c>
      <c r="CB114" s="254">
        <f t="shared" si="183"/>
        <v>0</v>
      </c>
      <c r="CC114" s="254">
        <f t="shared" si="183"/>
        <v>0</v>
      </c>
      <c r="CD114" s="254">
        <f t="shared" si="182"/>
        <v>0</v>
      </c>
      <c r="CE114" s="254">
        <f t="shared" si="182"/>
        <v>0</v>
      </c>
      <c r="CF114" s="254">
        <f t="shared" si="182"/>
        <v>0</v>
      </c>
      <c r="CG114" s="254">
        <f t="shared" si="131"/>
        <v>0</v>
      </c>
      <c r="CH114" s="254">
        <f t="shared" si="131"/>
        <v>0</v>
      </c>
      <c r="CI114" s="254">
        <f t="shared" si="131"/>
        <v>0</v>
      </c>
      <c r="CJ114" s="254">
        <f t="shared" si="131"/>
        <v>0</v>
      </c>
      <c r="CK114" s="254">
        <f t="shared" si="131"/>
        <v>0</v>
      </c>
      <c r="CL114" s="254">
        <f t="shared" si="131"/>
        <v>0</v>
      </c>
      <c r="CM114" s="254">
        <f t="shared" si="142"/>
        <v>0</v>
      </c>
      <c r="CN114" s="254">
        <f t="shared" si="143"/>
        <v>0</v>
      </c>
      <c r="CO114" s="254">
        <f t="shared" si="144"/>
        <v>0</v>
      </c>
      <c r="CP114" s="254">
        <f t="shared" si="145"/>
        <v>0</v>
      </c>
      <c r="CQ114" s="254">
        <f t="shared" si="146"/>
        <v>0</v>
      </c>
      <c r="CR114" s="254">
        <f t="shared" si="147"/>
        <v>0</v>
      </c>
      <c r="CS114" s="254">
        <f t="shared" si="148"/>
        <v>0</v>
      </c>
      <c r="CT114" s="254">
        <f t="shared" si="149"/>
        <v>0</v>
      </c>
      <c r="CU114" s="254">
        <f t="shared" si="150"/>
        <v>0</v>
      </c>
      <c r="CV114" s="254">
        <f t="shared" si="151"/>
        <v>0</v>
      </c>
      <c r="CW114" s="254">
        <f t="shared" si="152"/>
        <v>0</v>
      </c>
      <c r="CX114" s="254">
        <f t="shared" si="153"/>
        <v>0</v>
      </c>
      <c r="CY114" s="254">
        <f t="shared" si="154"/>
        <v>0</v>
      </c>
      <c r="CZ114" s="254">
        <f t="shared" si="155"/>
        <v>0</v>
      </c>
      <c r="DA114" s="254">
        <f t="shared" si="156"/>
        <v>0</v>
      </c>
      <c r="DB114" s="254">
        <f t="shared" si="157"/>
        <v>0</v>
      </c>
      <c r="DC114" s="254">
        <f t="shared" si="158"/>
        <v>0</v>
      </c>
      <c r="DD114" s="254">
        <f t="shared" si="159"/>
        <v>0</v>
      </c>
      <c r="DE114" s="254">
        <f t="shared" si="160"/>
        <v>0</v>
      </c>
      <c r="DF114" s="254">
        <f t="shared" si="161"/>
        <v>0</v>
      </c>
      <c r="DG114" s="254">
        <f t="shared" si="162"/>
        <v>0</v>
      </c>
      <c r="DH114" s="254">
        <f t="shared" si="163"/>
        <v>0</v>
      </c>
      <c r="DI114" s="254">
        <f t="shared" si="164"/>
        <v>0</v>
      </c>
      <c r="DJ114" s="254">
        <f t="shared" si="165"/>
        <v>0</v>
      </c>
      <c r="DK114" s="254">
        <f t="shared" si="166"/>
        <v>0</v>
      </c>
      <c r="DL114" s="254">
        <f t="shared" si="167"/>
        <v>0</v>
      </c>
      <c r="DM114" s="254">
        <f t="shared" si="168"/>
        <v>0</v>
      </c>
      <c r="DN114" s="254">
        <f t="shared" si="169"/>
        <v>0</v>
      </c>
      <c r="DO114" s="254">
        <f t="shared" si="170"/>
        <v>0</v>
      </c>
      <c r="DP114" s="254">
        <f t="shared" si="171"/>
        <v>0</v>
      </c>
      <c r="DQ114" s="254">
        <f t="shared" si="172"/>
        <v>0</v>
      </c>
      <c r="DR114" s="254">
        <f t="shared" si="173"/>
        <v>0</v>
      </c>
      <c r="DS114" s="254">
        <f t="shared" si="174"/>
        <v>0</v>
      </c>
      <c r="DT114" s="254">
        <f t="shared" si="175"/>
        <v>0</v>
      </c>
      <c r="DU114" s="254">
        <f t="shared" si="176"/>
        <v>0</v>
      </c>
      <c r="DV114" s="254">
        <f t="shared" si="177"/>
        <v>0</v>
      </c>
    </row>
    <row r="115" spans="1:126" ht="24" customHeight="1">
      <c r="A115" s="11" t="str">
        <f ca="1">IF(AG115&lt;&gt;"OK","",CONCATENATE(TEXT('Front Page'!$F$33,"000"),TEXT('Front Page'!$F$31,"000"),"-",LEFT('Front Page'!$R$53,5),"-",LEFT(D115,1),AJ115, "-",TEXT(B115,"000")))</f>
        <v/>
      </c>
      <c r="B115" s="12" t="str">
        <f>IFERROR(IF(E115="","",MAX(B$17:B114)+1),"")</f>
        <v/>
      </c>
      <c r="C115" s="13"/>
      <c r="D115" s="29" t="str">
        <f t="shared" si="134"/>
        <v>None</v>
      </c>
      <c r="E115" s="29" t="str">
        <f t="shared" si="17"/>
        <v/>
      </c>
      <c r="F115" s="29" t="str">
        <f t="shared" si="18"/>
        <v/>
      </c>
      <c r="G115" s="363"/>
      <c r="H115" s="364"/>
      <c r="I115" s="325" t="str">
        <f t="shared" si="135"/>
        <v>No</v>
      </c>
      <c r="J115" s="314">
        <v>0</v>
      </c>
      <c r="K115" s="312">
        <v>0</v>
      </c>
      <c r="L115" s="312">
        <v>0</v>
      </c>
      <c r="M115" s="312">
        <v>0</v>
      </c>
      <c r="N115" s="312">
        <v>0</v>
      </c>
      <c r="O115" s="312">
        <v>0</v>
      </c>
      <c r="P115" s="312">
        <v>0</v>
      </c>
      <c r="Q115" s="312">
        <v>0</v>
      </c>
      <c r="R115" s="312">
        <v>0</v>
      </c>
      <c r="S115" s="312">
        <v>0</v>
      </c>
      <c r="T115" s="312">
        <v>0</v>
      </c>
      <c r="U115" s="312">
        <v>0</v>
      </c>
      <c r="V115" s="313">
        <v>1</v>
      </c>
      <c r="W115" s="313">
        <v>1</v>
      </c>
      <c r="X115" s="312">
        <v>0</v>
      </c>
      <c r="Y115" s="312">
        <v>0</v>
      </c>
      <c r="Z115" s="312">
        <v>0</v>
      </c>
      <c r="AA115" s="14">
        <v>0</v>
      </c>
      <c r="AB115" s="317"/>
      <c r="AC115" s="15" t="str">
        <f t="shared" si="126"/>
        <v/>
      </c>
      <c r="AD115" s="15" t="str">
        <f t="shared" si="136"/>
        <v/>
      </c>
      <c r="AE115" s="16" t="str">
        <f t="shared" si="137"/>
        <v>0 - 0</v>
      </c>
      <c r="AF115" s="20" t="str">
        <f t="shared" si="138"/>
        <v>Not an offer</v>
      </c>
      <c r="AG115" s="276" t="str">
        <f t="shared" si="128"/>
        <v>Not an Offer</v>
      </c>
      <c r="AH115" s="150"/>
      <c r="AI115" s="254">
        <v>99</v>
      </c>
      <c r="AJ115" s="149" t="str">
        <f t="shared" si="129"/>
        <v>00-IRA</v>
      </c>
      <c r="AK115" s="254" t="b">
        <f t="shared" si="11"/>
        <v>0</v>
      </c>
      <c r="AL115" s="254">
        <f t="shared" si="127"/>
        <v>0</v>
      </c>
      <c r="AM115" s="254">
        <f t="shared" si="130"/>
        <v>0</v>
      </c>
      <c r="AN115" s="288">
        <f t="shared" si="139"/>
        <v>0</v>
      </c>
      <c r="AO115" s="288">
        <f>IF(AND($BU115=$BV115,BU115=AO$13),$J115&amp;$K115&amp;$L115&amp;$M115&amp;$N115&amp;$O115&amp;$P115&amp;$Q115&amp;$R115&amp;$S115&amp;$T115&amp;$U115,IFERROR(MATCH($AN115,AO$17:AO114,0),-1000))</f>
        <v>1</v>
      </c>
      <c r="AP115" s="288">
        <f>IF(AND($BU115=$BV115,BV115=AP$13),$J115&amp;$K115&amp;$L115&amp;$M115&amp;$N115&amp;$O115&amp;$P115&amp;$Q115&amp;$R115&amp;$S115&amp;$T115&amp;$U115,IFERROR(MATCH($AN115,AP$17:AP114,0),-1000))</f>
        <v>1</v>
      </c>
      <c r="AQ115" s="288">
        <f>IF(AND($BU115=$BV115,BW115=AQ$13),$J115&amp;$K115&amp;$L115&amp;$M115&amp;$N115&amp;$O115&amp;$P115&amp;$Q115&amp;$R115&amp;$S115&amp;$T115&amp;$U115,IFERROR(MATCH($AN115,AQ$17:AQ114,0),-1000))</f>
        <v>1</v>
      </c>
      <c r="AR115" s="288">
        <f>IF(AND($BU115=$BV115,BX115=AR$13),$J115&amp;$K115&amp;$L115&amp;$M115&amp;$N115&amp;$O115&amp;$P115&amp;$Q115&amp;$R115&amp;$S115&amp;$T115&amp;$U115,IFERROR(MATCH($AN115,AR$17:AR114,0),-1000))</f>
        <v>1</v>
      </c>
      <c r="AS115" s="254">
        <f t="shared" si="71"/>
        <v>0</v>
      </c>
      <c r="AT115" s="261" t="str">
        <f t="shared" si="140"/>
        <v/>
      </c>
      <c r="AU115" s="254" t="str">
        <f t="shared" si="124"/>
        <v/>
      </c>
      <c r="AV115" s="254" t="str">
        <f t="shared" si="124"/>
        <v/>
      </c>
      <c r="AW115" s="254" t="str">
        <f t="shared" si="124"/>
        <v/>
      </c>
      <c r="AX115" s="254" t="str">
        <f t="shared" si="124"/>
        <v/>
      </c>
      <c r="AY115" s="254" t="str">
        <f t="shared" si="124"/>
        <v/>
      </c>
      <c r="AZ115" s="254" t="str">
        <f t="shared" si="132"/>
        <v/>
      </c>
      <c r="BA115" s="254" t="str">
        <f t="shared" si="132"/>
        <v/>
      </c>
      <c r="BB115" s="254" t="str">
        <f t="shared" si="132"/>
        <v/>
      </c>
      <c r="BC115" s="254" t="str">
        <f t="shared" si="132"/>
        <v/>
      </c>
      <c r="BD115" s="254" t="str">
        <f t="shared" si="132"/>
        <v/>
      </c>
      <c r="BE115" s="262" t="str">
        <f t="shared" si="132"/>
        <v/>
      </c>
      <c r="BF115" s="263" t="str">
        <f t="shared" si="125"/>
        <v/>
      </c>
      <c r="BG115" s="254" t="str">
        <f t="shared" si="125"/>
        <v/>
      </c>
      <c r="BH115" s="254" t="str">
        <f t="shared" si="125"/>
        <v/>
      </c>
      <c r="BI115" s="254" t="str">
        <f t="shared" si="125"/>
        <v/>
      </c>
      <c r="BJ115" s="254" t="str">
        <f t="shared" si="125"/>
        <v/>
      </c>
      <c r="BK115" s="254" t="str">
        <f t="shared" si="133"/>
        <v/>
      </c>
      <c r="BL115" s="254" t="str">
        <f t="shared" si="133"/>
        <v/>
      </c>
      <c r="BM115" s="254" t="str">
        <f t="shared" si="133"/>
        <v/>
      </c>
      <c r="BN115" s="254" t="str">
        <f t="shared" si="133"/>
        <v/>
      </c>
      <c r="BO115" s="254" t="str">
        <f t="shared" si="133"/>
        <v/>
      </c>
      <c r="BP115" s="254" t="str">
        <f t="shared" si="133"/>
        <v/>
      </c>
      <c r="BQ115" s="264" t="str">
        <f t="shared" si="141"/>
        <v/>
      </c>
      <c r="BR115" s="261" t="str">
        <f t="shared" si="30"/>
        <v/>
      </c>
      <c r="BS115" s="254" t="str">
        <f t="shared" si="180"/>
        <v/>
      </c>
      <c r="BT115" s="254" t="str">
        <f t="shared" si="180"/>
        <v/>
      </c>
      <c r="BU115" s="265" t="str">
        <f t="shared" si="178"/>
        <v/>
      </c>
      <c r="BV115" s="263" t="str">
        <f t="shared" si="181"/>
        <v/>
      </c>
      <c r="BW115" s="254" t="str">
        <f t="shared" si="181"/>
        <v/>
      </c>
      <c r="BX115" s="254" t="str">
        <f t="shared" si="179"/>
        <v/>
      </c>
      <c r="BY115" s="264" t="str">
        <f t="shared" si="33"/>
        <v/>
      </c>
      <c r="BZ115" s="254" t="str">
        <f t="shared" si="34"/>
        <v/>
      </c>
      <c r="CA115" s="254">
        <f t="shared" si="183"/>
        <v>0</v>
      </c>
      <c r="CB115" s="254">
        <f t="shared" si="183"/>
        <v>0</v>
      </c>
      <c r="CC115" s="254">
        <f t="shared" si="183"/>
        <v>0</v>
      </c>
      <c r="CD115" s="254">
        <f t="shared" si="182"/>
        <v>0</v>
      </c>
      <c r="CE115" s="254">
        <f t="shared" si="182"/>
        <v>0</v>
      </c>
      <c r="CF115" s="254">
        <f t="shared" si="182"/>
        <v>0</v>
      </c>
      <c r="CG115" s="254">
        <f t="shared" si="131"/>
        <v>0</v>
      </c>
      <c r="CH115" s="254">
        <f t="shared" si="131"/>
        <v>0</v>
      </c>
      <c r="CI115" s="254">
        <f t="shared" si="131"/>
        <v>0</v>
      </c>
      <c r="CJ115" s="254">
        <f t="shared" si="131"/>
        <v>0</v>
      </c>
      <c r="CK115" s="254">
        <f t="shared" si="131"/>
        <v>0</v>
      </c>
      <c r="CL115" s="254">
        <f t="shared" si="131"/>
        <v>0</v>
      </c>
      <c r="CM115" s="254">
        <f t="shared" si="142"/>
        <v>0</v>
      </c>
      <c r="CN115" s="254">
        <f t="shared" si="143"/>
        <v>0</v>
      </c>
      <c r="CO115" s="254">
        <f t="shared" si="144"/>
        <v>0</v>
      </c>
      <c r="CP115" s="254">
        <f t="shared" si="145"/>
        <v>0</v>
      </c>
      <c r="CQ115" s="254">
        <f t="shared" si="146"/>
        <v>0</v>
      </c>
      <c r="CR115" s="254">
        <f t="shared" si="147"/>
        <v>0</v>
      </c>
      <c r="CS115" s="254">
        <f t="shared" si="148"/>
        <v>0</v>
      </c>
      <c r="CT115" s="254">
        <f t="shared" si="149"/>
        <v>0</v>
      </c>
      <c r="CU115" s="254">
        <f t="shared" si="150"/>
        <v>0</v>
      </c>
      <c r="CV115" s="254">
        <f t="shared" si="151"/>
        <v>0</v>
      </c>
      <c r="CW115" s="254">
        <f t="shared" si="152"/>
        <v>0</v>
      </c>
      <c r="CX115" s="254">
        <f t="shared" si="153"/>
        <v>0</v>
      </c>
      <c r="CY115" s="254">
        <f t="shared" si="154"/>
        <v>0</v>
      </c>
      <c r="CZ115" s="254">
        <f t="shared" si="155"/>
        <v>0</v>
      </c>
      <c r="DA115" s="254">
        <f t="shared" si="156"/>
        <v>0</v>
      </c>
      <c r="DB115" s="254">
        <f t="shared" si="157"/>
        <v>0</v>
      </c>
      <c r="DC115" s="254">
        <f t="shared" si="158"/>
        <v>0</v>
      </c>
      <c r="DD115" s="254">
        <f t="shared" si="159"/>
        <v>0</v>
      </c>
      <c r="DE115" s="254">
        <f t="shared" si="160"/>
        <v>0</v>
      </c>
      <c r="DF115" s="254">
        <f t="shared" si="161"/>
        <v>0</v>
      </c>
      <c r="DG115" s="254">
        <f t="shared" si="162"/>
        <v>0</v>
      </c>
      <c r="DH115" s="254">
        <f t="shared" si="163"/>
        <v>0</v>
      </c>
      <c r="DI115" s="254">
        <f t="shared" si="164"/>
        <v>0</v>
      </c>
      <c r="DJ115" s="254">
        <f t="shared" si="165"/>
        <v>0</v>
      </c>
      <c r="DK115" s="254">
        <f t="shared" si="166"/>
        <v>0</v>
      </c>
      <c r="DL115" s="254">
        <f t="shared" si="167"/>
        <v>0</v>
      </c>
      <c r="DM115" s="254">
        <f t="shared" si="168"/>
        <v>0</v>
      </c>
      <c r="DN115" s="254">
        <f t="shared" si="169"/>
        <v>0</v>
      </c>
      <c r="DO115" s="254">
        <f t="shared" si="170"/>
        <v>0</v>
      </c>
      <c r="DP115" s="254">
        <f t="shared" si="171"/>
        <v>0</v>
      </c>
      <c r="DQ115" s="254">
        <f t="shared" si="172"/>
        <v>0</v>
      </c>
      <c r="DR115" s="254">
        <f t="shared" si="173"/>
        <v>0</v>
      </c>
      <c r="DS115" s="254">
        <f t="shared" si="174"/>
        <v>0</v>
      </c>
      <c r="DT115" s="254">
        <f t="shared" si="175"/>
        <v>0</v>
      </c>
      <c r="DU115" s="254">
        <f t="shared" si="176"/>
        <v>0</v>
      </c>
      <c r="DV115" s="254">
        <f t="shared" si="177"/>
        <v>0</v>
      </c>
    </row>
    <row r="116" spans="1:126" ht="24" customHeight="1">
      <c r="A116" s="11" t="str">
        <f ca="1">IF(AG116&lt;&gt;"OK","",CONCATENATE(TEXT('Front Page'!$F$33,"000"),TEXT('Front Page'!$F$31,"000"),"-",LEFT('Front Page'!$R$53,5),"-",LEFT(D116,1),AJ116, "-",TEXT(B116,"000")))</f>
        <v/>
      </c>
      <c r="B116" s="12" t="str">
        <f>IFERROR(IF(E116="","",MAX(B$17:B115)+1),"")</f>
        <v/>
      </c>
      <c r="C116" s="13"/>
      <c r="D116" s="29" t="str">
        <f t="shared" si="134"/>
        <v>None</v>
      </c>
      <c r="E116" s="29" t="str">
        <f t="shared" si="17"/>
        <v/>
      </c>
      <c r="F116" s="29" t="str">
        <f t="shared" si="18"/>
        <v/>
      </c>
      <c r="G116" s="363"/>
      <c r="H116" s="364"/>
      <c r="I116" s="325" t="str">
        <f t="shared" si="135"/>
        <v>No</v>
      </c>
      <c r="J116" s="314">
        <v>0</v>
      </c>
      <c r="K116" s="312">
        <v>0</v>
      </c>
      <c r="L116" s="312">
        <v>0</v>
      </c>
      <c r="M116" s="312">
        <v>0</v>
      </c>
      <c r="N116" s="312">
        <v>0</v>
      </c>
      <c r="O116" s="312">
        <v>0</v>
      </c>
      <c r="P116" s="312">
        <v>0</v>
      </c>
      <c r="Q116" s="312">
        <v>0</v>
      </c>
      <c r="R116" s="312">
        <v>0</v>
      </c>
      <c r="S116" s="312">
        <v>0</v>
      </c>
      <c r="T116" s="312">
        <v>0</v>
      </c>
      <c r="U116" s="312">
        <v>0</v>
      </c>
      <c r="V116" s="313">
        <v>1</v>
      </c>
      <c r="W116" s="313">
        <v>1</v>
      </c>
      <c r="X116" s="312">
        <v>0</v>
      </c>
      <c r="Y116" s="312">
        <v>0</v>
      </c>
      <c r="Z116" s="312">
        <v>0</v>
      </c>
      <c r="AA116" s="14">
        <v>0</v>
      </c>
      <c r="AB116" s="317"/>
      <c r="AC116" s="15" t="str">
        <f t="shared" si="126"/>
        <v/>
      </c>
      <c r="AD116" s="15" t="str">
        <f t="shared" si="136"/>
        <v/>
      </c>
      <c r="AE116" s="16" t="str">
        <f t="shared" si="137"/>
        <v>0 - 0</v>
      </c>
      <c r="AF116" s="20" t="str">
        <f t="shared" si="138"/>
        <v>Not an offer</v>
      </c>
      <c r="AG116" s="276" t="str">
        <f t="shared" si="128"/>
        <v>Not an Offer</v>
      </c>
      <c r="AH116" s="150"/>
      <c r="AI116" s="254">
        <v>100</v>
      </c>
      <c r="AJ116" s="149" t="str">
        <f t="shared" si="129"/>
        <v>00-IRA</v>
      </c>
      <c r="AK116" s="254" t="b">
        <f t="shared" si="11"/>
        <v>0</v>
      </c>
      <c r="AL116" s="254">
        <f t="shared" si="127"/>
        <v>0</v>
      </c>
      <c r="AM116" s="254">
        <f t="shared" si="130"/>
        <v>0</v>
      </c>
      <c r="AN116" s="288">
        <f t="shared" si="139"/>
        <v>0</v>
      </c>
      <c r="AO116" s="288">
        <f>IF(AND($BU116=$BV116,BU116=AO$13),$J116&amp;$K116&amp;$L116&amp;$M116&amp;$N116&amp;$O116&amp;$P116&amp;$Q116&amp;$R116&amp;$S116&amp;$T116&amp;$U116,IFERROR(MATCH($AN116,AO$17:AO115,0),-1000))</f>
        <v>1</v>
      </c>
      <c r="AP116" s="288">
        <f>IF(AND($BU116=$BV116,BV116=AP$13),$J116&amp;$K116&amp;$L116&amp;$M116&amp;$N116&amp;$O116&amp;$P116&amp;$Q116&amp;$R116&amp;$S116&amp;$T116&amp;$U116,IFERROR(MATCH($AN116,AP$17:AP115,0),-1000))</f>
        <v>1</v>
      </c>
      <c r="AQ116" s="288">
        <f>IF(AND($BU116=$BV116,BW116=AQ$13),$J116&amp;$K116&amp;$L116&amp;$M116&amp;$N116&amp;$O116&amp;$P116&amp;$Q116&amp;$R116&amp;$S116&amp;$T116&amp;$U116,IFERROR(MATCH($AN116,AQ$17:AQ115,0),-1000))</f>
        <v>1</v>
      </c>
      <c r="AR116" s="288">
        <f>IF(AND($BU116=$BV116,BX116=AR$13),$J116&amp;$K116&amp;$L116&amp;$M116&amp;$N116&amp;$O116&amp;$P116&amp;$Q116&amp;$R116&amp;$S116&amp;$T116&amp;$U116,IFERROR(MATCH($AN116,AR$17:AR115,0),-1000))</f>
        <v>1</v>
      </c>
      <c r="AS116" s="254">
        <f t="shared" si="71"/>
        <v>0</v>
      </c>
      <c r="AT116" s="261" t="str">
        <f t="shared" si="140"/>
        <v/>
      </c>
      <c r="AU116" s="254" t="str">
        <f t="shared" si="124"/>
        <v/>
      </c>
      <c r="AV116" s="254" t="str">
        <f t="shared" si="124"/>
        <v/>
      </c>
      <c r="AW116" s="254" t="str">
        <f t="shared" si="124"/>
        <v/>
      </c>
      <c r="AX116" s="254" t="str">
        <f t="shared" si="124"/>
        <v/>
      </c>
      <c r="AY116" s="254" t="str">
        <f t="shared" si="124"/>
        <v/>
      </c>
      <c r="AZ116" s="254" t="str">
        <f t="shared" si="132"/>
        <v/>
      </c>
      <c r="BA116" s="254" t="str">
        <f t="shared" si="132"/>
        <v/>
      </c>
      <c r="BB116" s="254" t="str">
        <f t="shared" si="132"/>
        <v/>
      </c>
      <c r="BC116" s="254" t="str">
        <f t="shared" si="132"/>
        <v/>
      </c>
      <c r="BD116" s="254" t="str">
        <f t="shared" si="132"/>
        <v/>
      </c>
      <c r="BE116" s="262" t="str">
        <f t="shared" si="132"/>
        <v/>
      </c>
      <c r="BF116" s="263" t="str">
        <f t="shared" si="125"/>
        <v/>
      </c>
      <c r="BG116" s="254" t="str">
        <f t="shared" si="125"/>
        <v/>
      </c>
      <c r="BH116" s="254" t="str">
        <f t="shared" si="125"/>
        <v/>
      </c>
      <c r="BI116" s="254" t="str">
        <f t="shared" si="125"/>
        <v/>
      </c>
      <c r="BJ116" s="254" t="str">
        <f t="shared" si="125"/>
        <v/>
      </c>
      <c r="BK116" s="254" t="str">
        <f t="shared" si="133"/>
        <v/>
      </c>
      <c r="BL116" s="254" t="str">
        <f t="shared" si="133"/>
        <v/>
      </c>
      <c r="BM116" s="254" t="str">
        <f t="shared" si="133"/>
        <v/>
      </c>
      <c r="BN116" s="254" t="str">
        <f t="shared" si="133"/>
        <v/>
      </c>
      <c r="BO116" s="254" t="str">
        <f t="shared" si="133"/>
        <v/>
      </c>
      <c r="BP116" s="254" t="str">
        <f t="shared" si="133"/>
        <v/>
      </c>
      <c r="BQ116" s="264" t="str">
        <f t="shared" si="141"/>
        <v/>
      </c>
      <c r="BR116" s="261" t="str">
        <f t="shared" si="30"/>
        <v/>
      </c>
      <c r="BS116" s="254" t="str">
        <f t="shared" si="180"/>
        <v/>
      </c>
      <c r="BT116" s="254" t="str">
        <f t="shared" si="180"/>
        <v/>
      </c>
      <c r="BU116" s="265" t="str">
        <f t="shared" si="178"/>
        <v/>
      </c>
      <c r="BV116" s="263" t="str">
        <f t="shared" si="181"/>
        <v/>
      </c>
      <c r="BW116" s="254" t="str">
        <f t="shared" si="181"/>
        <v/>
      </c>
      <c r="BX116" s="254" t="str">
        <f t="shared" si="179"/>
        <v/>
      </c>
      <c r="BY116" s="264" t="str">
        <f t="shared" si="33"/>
        <v/>
      </c>
      <c r="BZ116" s="254" t="str">
        <f t="shared" si="34"/>
        <v/>
      </c>
      <c r="CA116" s="254">
        <f t="shared" si="183"/>
        <v>0</v>
      </c>
      <c r="CB116" s="254">
        <f t="shared" si="183"/>
        <v>0</v>
      </c>
      <c r="CC116" s="254">
        <f t="shared" si="183"/>
        <v>0</v>
      </c>
      <c r="CD116" s="254">
        <f t="shared" si="182"/>
        <v>0</v>
      </c>
      <c r="CE116" s="254">
        <f t="shared" si="182"/>
        <v>0</v>
      </c>
      <c r="CF116" s="254">
        <f t="shared" si="182"/>
        <v>0</v>
      </c>
      <c r="CG116" s="254">
        <f t="shared" si="131"/>
        <v>0</v>
      </c>
      <c r="CH116" s="254">
        <f t="shared" si="131"/>
        <v>0</v>
      </c>
      <c r="CI116" s="254">
        <f t="shared" si="131"/>
        <v>0</v>
      </c>
      <c r="CJ116" s="254">
        <f t="shared" si="131"/>
        <v>0</v>
      </c>
      <c r="CK116" s="254">
        <f t="shared" si="131"/>
        <v>0</v>
      </c>
      <c r="CL116" s="254">
        <f t="shared" si="131"/>
        <v>0</v>
      </c>
      <c r="CM116" s="254">
        <f t="shared" si="142"/>
        <v>0</v>
      </c>
      <c r="CN116" s="254">
        <f t="shared" si="143"/>
        <v>0</v>
      </c>
      <c r="CO116" s="254">
        <f t="shared" si="144"/>
        <v>0</v>
      </c>
      <c r="CP116" s="254">
        <f t="shared" si="145"/>
        <v>0</v>
      </c>
      <c r="CQ116" s="254">
        <f t="shared" si="146"/>
        <v>0</v>
      </c>
      <c r="CR116" s="254">
        <f t="shared" si="147"/>
        <v>0</v>
      </c>
      <c r="CS116" s="254">
        <f t="shared" si="148"/>
        <v>0</v>
      </c>
      <c r="CT116" s="254">
        <f t="shared" si="149"/>
        <v>0</v>
      </c>
      <c r="CU116" s="254">
        <f t="shared" si="150"/>
        <v>0</v>
      </c>
      <c r="CV116" s="254">
        <f t="shared" si="151"/>
        <v>0</v>
      </c>
      <c r="CW116" s="254">
        <f t="shared" si="152"/>
        <v>0</v>
      </c>
      <c r="CX116" s="254">
        <f t="shared" si="153"/>
        <v>0</v>
      </c>
      <c r="CY116" s="254">
        <f t="shared" si="154"/>
        <v>0</v>
      </c>
      <c r="CZ116" s="254">
        <f t="shared" si="155"/>
        <v>0</v>
      </c>
      <c r="DA116" s="254">
        <f t="shared" si="156"/>
        <v>0</v>
      </c>
      <c r="DB116" s="254">
        <f t="shared" si="157"/>
        <v>0</v>
      </c>
      <c r="DC116" s="254">
        <f t="shared" si="158"/>
        <v>0</v>
      </c>
      <c r="DD116" s="254">
        <f t="shared" si="159"/>
        <v>0</v>
      </c>
      <c r="DE116" s="254">
        <f t="shared" si="160"/>
        <v>0</v>
      </c>
      <c r="DF116" s="254">
        <f t="shared" si="161"/>
        <v>0</v>
      </c>
      <c r="DG116" s="254">
        <f t="shared" si="162"/>
        <v>0</v>
      </c>
      <c r="DH116" s="254">
        <f t="shared" si="163"/>
        <v>0</v>
      </c>
      <c r="DI116" s="254">
        <f t="shared" si="164"/>
        <v>0</v>
      </c>
      <c r="DJ116" s="254">
        <f t="shared" si="165"/>
        <v>0</v>
      </c>
      <c r="DK116" s="254">
        <f t="shared" si="166"/>
        <v>0</v>
      </c>
      <c r="DL116" s="254">
        <f t="shared" si="167"/>
        <v>0</v>
      </c>
      <c r="DM116" s="254">
        <f t="shared" si="168"/>
        <v>0</v>
      </c>
      <c r="DN116" s="254">
        <f t="shared" si="169"/>
        <v>0</v>
      </c>
      <c r="DO116" s="254">
        <f t="shared" si="170"/>
        <v>0</v>
      </c>
      <c r="DP116" s="254">
        <f t="shared" si="171"/>
        <v>0</v>
      </c>
      <c r="DQ116" s="254">
        <f t="shared" si="172"/>
        <v>0</v>
      </c>
      <c r="DR116" s="254">
        <f t="shared" si="173"/>
        <v>0</v>
      </c>
      <c r="DS116" s="254">
        <f t="shared" si="174"/>
        <v>0</v>
      </c>
      <c r="DT116" s="254">
        <f t="shared" si="175"/>
        <v>0</v>
      </c>
      <c r="DU116" s="254">
        <f t="shared" si="176"/>
        <v>0</v>
      </c>
      <c r="DV116" s="254">
        <f t="shared" si="177"/>
        <v>0</v>
      </c>
    </row>
    <row r="117" spans="1:126" ht="24" customHeight="1">
      <c r="A117" s="11" t="str">
        <f ca="1">IF(AG117&lt;&gt;"OK","",CONCATENATE(TEXT('Front Page'!$F$33,"000"),TEXT('Front Page'!$F$31,"000"),"-",LEFT('Front Page'!$R$53,5),"-",LEFT(D117,1),AJ117, "-",TEXT(B117,"000")))</f>
        <v/>
      </c>
      <c r="B117" s="12" t="str">
        <f>IFERROR(IF(E117="","",MAX(B$17:B116)+1),"")</f>
        <v/>
      </c>
      <c r="C117" s="13"/>
      <c r="D117" s="29" t="str">
        <f t="shared" si="134"/>
        <v>None</v>
      </c>
      <c r="E117" s="29" t="str">
        <f t="shared" si="17"/>
        <v/>
      </c>
      <c r="F117" s="29" t="str">
        <f t="shared" si="18"/>
        <v/>
      </c>
      <c r="G117" s="363"/>
      <c r="H117" s="364"/>
      <c r="I117" s="325" t="str">
        <f t="shared" si="135"/>
        <v>No</v>
      </c>
      <c r="J117" s="314">
        <v>0</v>
      </c>
      <c r="K117" s="312">
        <v>0</v>
      </c>
      <c r="L117" s="312">
        <v>0</v>
      </c>
      <c r="M117" s="312">
        <v>0</v>
      </c>
      <c r="N117" s="312">
        <v>0</v>
      </c>
      <c r="O117" s="312">
        <v>0</v>
      </c>
      <c r="P117" s="312">
        <v>0</v>
      </c>
      <c r="Q117" s="312">
        <v>0</v>
      </c>
      <c r="R117" s="312">
        <v>0</v>
      </c>
      <c r="S117" s="312">
        <v>0</v>
      </c>
      <c r="T117" s="312">
        <v>0</v>
      </c>
      <c r="U117" s="312">
        <v>0</v>
      </c>
      <c r="V117" s="313">
        <v>1</v>
      </c>
      <c r="W117" s="313">
        <v>1</v>
      </c>
      <c r="X117" s="312">
        <v>0</v>
      </c>
      <c r="Y117" s="312">
        <v>0</v>
      </c>
      <c r="Z117" s="312">
        <v>0</v>
      </c>
      <c r="AA117" s="14">
        <v>0</v>
      </c>
      <c r="AB117" s="317"/>
      <c r="AC117" s="15" t="str">
        <f t="shared" si="126"/>
        <v/>
      </c>
      <c r="AD117" s="15" t="str">
        <f t="shared" si="136"/>
        <v/>
      </c>
      <c r="AE117" s="16" t="str">
        <f t="shared" si="137"/>
        <v>0 - 0</v>
      </c>
      <c r="AF117" s="20" t="str">
        <f t="shared" si="138"/>
        <v>Not an offer</v>
      </c>
      <c r="AG117" s="276" t="str">
        <f t="shared" si="128"/>
        <v>Not an Offer</v>
      </c>
      <c r="AH117" s="150"/>
      <c r="AI117" s="254">
        <v>101</v>
      </c>
      <c r="AJ117" s="149" t="str">
        <f t="shared" si="129"/>
        <v>00-IRA</v>
      </c>
      <c r="AK117" s="254" t="b">
        <f t="shared" si="11"/>
        <v>0</v>
      </c>
      <c r="AL117" s="254">
        <f t="shared" si="127"/>
        <v>0</v>
      </c>
      <c r="AM117" s="254">
        <f t="shared" si="130"/>
        <v>0</v>
      </c>
      <c r="AN117" s="288">
        <f t="shared" si="139"/>
        <v>0</v>
      </c>
      <c r="AO117" s="288">
        <f>IF(AND($BU117=$BV117,BU117=AO$13),$J117&amp;$K117&amp;$L117&amp;$M117&amp;$N117&amp;$O117&amp;$P117&amp;$Q117&amp;$R117&amp;$S117&amp;$T117&amp;$U117,IFERROR(MATCH($AN117,AO$17:AO116,0),-1000))</f>
        <v>1</v>
      </c>
      <c r="AP117" s="288">
        <f>IF(AND($BU117=$BV117,BV117=AP$13),$J117&amp;$K117&amp;$L117&amp;$M117&amp;$N117&amp;$O117&amp;$P117&amp;$Q117&amp;$R117&amp;$S117&amp;$T117&amp;$U117,IFERROR(MATCH($AN117,AP$17:AP116,0),-1000))</f>
        <v>1</v>
      </c>
      <c r="AQ117" s="288">
        <f>IF(AND($BU117=$BV117,BW117=AQ$13),$J117&amp;$K117&amp;$L117&amp;$M117&amp;$N117&amp;$O117&amp;$P117&amp;$Q117&amp;$R117&amp;$S117&amp;$T117&amp;$U117,IFERROR(MATCH($AN117,AQ$17:AQ116,0),-1000))</f>
        <v>1</v>
      </c>
      <c r="AR117" s="288">
        <f>IF(AND($BU117=$BV117,BX117=AR$13),$J117&amp;$K117&amp;$L117&amp;$M117&amp;$N117&amp;$O117&amp;$P117&amp;$Q117&amp;$R117&amp;$S117&amp;$T117&amp;$U117,IFERROR(MATCH($AN117,AR$17:AR116,0),-1000))</f>
        <v>1</v>
      </c>
      <c r="AS117" s="254">
        <f t="shared" si="71"/>
        <v>0</v>
      </c>
      <c r="AT117" s="261" t="str">
        <f t="shared" si="140"/>
        <v/>
      </c>
      <c r="AU117" s="254" t="str">
        <f t="shared" si="124"/>
        <v/>
      </c>
      <c r="AV117" s="254" t="str">
        <f t="shared" si="124"/>
        <v/>
      </c>
      <c r="AW117" s="254" t="str">
        <f t="shared" si="124"/>
        <v/>
      </c>
      <c r="AX117" s="254" t="str">
        <f t="shared" si="124"/>
        <v/>
      </c>
      <c r="AY117" s="254" t="str">
        <f t="shared" si="124"/>
        <v/>
      </c>
      <c r="AZ117" s="254" t="str">
        <f t="shared" si="132"/>
        <v/>
      </c>
      <c r="BA117" s="254" t="str">
        <f t="shared" si="132"/>
        <v/>
      </c>
      <c r="BB117" s="254" t="str">
        <f t="shared" si="132"/>
        <v/>
      </c>
      <c r="BC117" s="254" t="str">
        <f t="shared" si="132"/>
        <v/>
      </c>
      <c r="BD117" s="254" t="str">
        <f t="shared" si="132"/>
        <v/>
      </c>
      <c r="BE117" s="262" t="str">
        <f t="shared" si="132"/>
        <v/>
      </c>
      <c r="BF117" s="263" t="str">
        <f t="shared" si="125"/>
        <v/>
      </c>
      <c r="BG117" s="254" t="str">
        <f t="shared" si="125"/>
        <v/>
      </c>
      <c r="BH117" s="254" t="str">
        <f t="shared" si="125"/>
        <v/>
      </c>
      <c r="BI117" s="254" t="str">
        <f t="shared" si="125"/>
        <v/>
      </c>
      <c r="BJ117" s="254" t="str">
        <f t="shared" si="125"/>
        <v/>
      </c>
      <c r="BK117" s="254" t="str">
        <f t="shared" si="133"/>
        <v/>
      </c>
      <c r="BL117" s="254" t="str">
        <f t="shared" si="133"/>
        <v/>
      </c>
      <c r="BM117" s="254" t="str">
        <f t="shared" si="133"/>
        <v/>
      </c>
      <c r="BN117" s="254" t="str">
        <f t="shared" si="133"/>
        <v/>
      </c>
      <c r="BO117" s="254" t="str">
        <f t="shared" si="133"/>
        <v/>
      </c>
      <c r="BP117" s="254" t="str">
        <f t="shared" si="133"/>
        <v/>
      </c>
      <c r="BQ117" s="264" t="str">
        <f t="shared" si="141"/>
        <v/>
      </c>
      <c r="BR117" s="261" t="str">
        <f t="shared" si="30"/>
        <v/>
      </c>
      <c r="BS117" s="254" t="str">
        <f t="shared" si="180"/>
        <v/>
      </c>
      <c r="BT117" s="254" t="str">
        <f t="shared" si="180"/>
        <v/>
      </c>
      <c r="BU117" s="265" t="str">
        <f t="shared" si="178"/>
        <v/>
      </c>
      <c r="BV117" s="263" t="str">
        <f t="shared" si="181"/>
        <v/>
      </c>
      <c r="BW117" s="254" t="str">
        <f t="shared" si="181"/>
        <v/>
      </c>
      <c r="BX117" s="254" t="str">
        <f t="shared" si="179"/>
        <v/>
      </c>
      <c r="BY117" s="264" t="str">
        <f t="shared" si="33"/>
        <v/>
      </c>
      <c r="BZ117" s="254" t="str">
        <f t="shared" si="34"/>
        <v/>
      </c>
      <c r="CA117" s="254">
        <f t="shared" si="183"/>
        <v>0</v>
      </c>
      <c r="CB117" s="254">
        <f t="shared" si="183"/>
        <v>0</v>
      </c>
      <c r="CC117" s="254">
        <f t="shared" si="183"/>
        <v>0</v>
      </c>
      <c r="CD117" s="254">
        <f t="shared" si="182"/>
        <v>0</v>
      </c>
      <c r="CE117" s="254">
        <f t="shared" si="182"/>
        <v>0</v>
      </c>
      <c r="CF117" s="254">
        <f t="shared" si="182"/>
        <v>0</v>
      </c>
      <c r="CG117" s="254">
        <f t="shared" si="131"/>
        <v>0</v>
      </c>
      <c r="CH117" s="254">
        <f t="shared" si="131"/>
        <v>0</v>
      </c>
      <c r="CI117" s="254">
        <f t="shared" si="131"/>
        <v>0</v>
      </c>
      <c r="CJ117" s="254">
        <f t="shared" si="131"/>
        <v>0</v>
      </c>
      <c r="CK117" s="254">
        <f t="shared" si="131"/>
        <v>0</v>
      </c>
      <c r="CL117" s="254">
        <f t="shared" si="131"/>
        <v>0</v>
      </c>
      <c r="CM117" s="254">
        <f t="shared" si="142"/>
        <v>0</v>
      </c>
      <c r="CN117" s="254">
        <f t="shared" si="143"/>
        <v>0</v>
      </c>
      <c r="CO117" s="254">
        <f t="shared" si="144"/>
        <v>0</v>
      </c>
      <c r="CP117" s="254">
        <f t="shared" si="145"/>
        <v>0</v>
      </c>
      <c r="CQ117" s="254">
        <f t="shared" si="146"/>
        <v>0</v>
      </c>
      <c r="CR117" s="254">
        <f t="shared" si="147"/>
        <v>0</v>
      </c>
      <c r="CS117" s="254">
        <f t="shared" si="148"/>
        <v>0</v>
      </c>
      <c r="CT117" s="254">
        <f t="shared" si="149"/>
        <v>0</v>
      </c>
      <c r="CU117" s="254">
        <f t="shared" si="150"/>
        <v>0</v>
      </c>
      <c r="CV117" s="254">
        <f t="shared" si="151"/>
        <v>0</v>
      </c>
      <c r="CW117" s="254">
        <f t="shared" si="152"/>
        <v>0</v>
      </c>
      <c r="CX117" s="254">
        <f t="shared" si="153"/>
        <v>0</v>
      </c>
      <c r="CY117" s="254">
        <f t="shared" si="154"/>
        <v>0</v>
      </c>
      <c r="CZ117" s="254">
        <f t="shared" si="155"/>
        <v>0</v>
      </c>
      <c r="DA117" s="254">
        <f t="shared" si="156"/>
        <v>0</v>
      </c>
      <c r="DB117" s="254">
        <f t="shared" si="157"/>
        <v>0</v>
      </c>
      <c r="DC117" s="254">
        <f t="shared" si="158"/>
        <v>0</v>
      </c>
      <c r="DD117" s="254">
        <f t="shared" si="159"/>
        <v>0</v>
      </c>
      <c r="DE117" s="254">
        <f t="shared" si="160"/>
        <v>0</v>
      </c>
      <c r="DF117" s="254">
        <f t="shared" si="161"/>
        <v>0</v>
      </c>
      <c r="DG117" s="254">
        <f t="shared" si="162"/>
        <v>0</v>
      </c>
      <c r="DH117" s="254">
        <f t="shared" si="163"/>
        <v>0</v>
      </c>
      <c r="DI117" s="254">
        <f t="shared" si="164"/>
        <v>0</v>
      </c>
      <c r="DJ117" s="254">
        <f t="shared" si="165"/>
        <v>0</v>
      </c>
      <c r="DK117" s="254">
        <f t="shared" si="166"/>
        <v>0</v>
      </c>
      <c r="DL117" s="254">
        <f t="shared" si="167"/>
        <v>0</v>
      </c>
      <c r="DM117" s="254">
        <f t="shared" si="168"/>
        <v>0</v>
      </c>
      <c r="DN117" s="254">
        <f t="shared" si="169"/>
        <v>0</v>
      </c>
      <c r="DO117" s="254">
        <f t="shared" si="170"/>
        <v>0</v>
      </c>
      <c r="DP117" s="254">
        <f t="shared" si="171"/>
        <v>0</v>
      </c>
      <c r="DQ117" s="254">
        <f t="shared" si="172"/>
        <v>0</v>
      </c>
      <c r="DR117" s="254">
        <f t="shared" si="173"/>
        <v>0</v>
      </c>
      <c r="DS117" s="254">
        <f t="shared" si="174"/>
        <v>0</v>
      </c>
      <c r="DT117" s="254">
        <f t="shared" si="175"/>
        <v>0</v>
      </c>
      <c r="DU117" s="254">
        <f t="shared" si="176"/>
        <v>0</v>
      </c>
      <c r="DV117" s="254">
        <f t="shared" si="177"/>
        <v>0</v>
      </c>
    </row>
    <row r="118" spans="1:126" ht="24" customHeight="1">
      <c r="A118" s="11" t="str">
        <f ca="1">IF(AG118&lt;&gt;"OK","",CONCATENATE(TEXT('Front Page'!$F$33,"000"),TEXT('Front Page'!$F$31,"000"),"-",LEFT('Front Page'!$R$53,5),"-",LEFT(D118,1),AJ118, "-",TEXT(B118,"000")))</f>
        <v/>
      </c>
      <c r="B118" s="12" t="str">
        <f>IFERROR(IF(E118="","",MAX(B$17:B117)+1),"")</f>
        <v/>
      </c>
      <c r="C118" s="13"/>
      <c r="D118" s="29" t="str">
        <f t="shared" si="134"/>
        <v>None</v>
      </c>
      <c r="E118" s="29" t="str">
        <f t="shared" si="17"/>
        <v/>
      </c>
      <c r="F118" s="29" t="str">
        <f t="shared" si="18"/>
        <v/>
      </c>
      <c r="G118" s="363"/>
      <c r="H118" s="364"/>
      <c r="I118" s="325" t="str">
        <f t="shared" si="135"/>
        <v>No</v>
      </c>
      <c r="J118" s="314">
        <v>0</v>
      </c>
      <c r="K118" s="312">
        <v>0</v>
      </c>
      <c r="L118" s="312">
        <v>0</v>
      </c>
      <c r="M118" s="312">
        <v>0</v>
      </c>
      <c r="N118" s="312">
        <v>0</v>
      </c>
      <c r="O118" s="312">
        <v>0</v>
      </c>
      <c r="P118" s="312">
        <v>0</v>
      </c>
      <c r="Q118" s="312">
        <v>0</v>
      </c>
      <c r="R118" s="312">
        <v>0</v>
      </c>
      <c r="S118" s="312">
        <v>0</v>
      </c>
      <c r="T118" s="312">
        <v>0</v>
      </c>
      <c r="U118" s="312">
        <v>0</v>
      </c>
      <c r="V118" s="313">
        <v>1</v>
      </c>
      <c r="W118" s="313">
        <v>1</v>
      </c>
      <c r="X118" s="312">
        <v>0</v>
      </c>
      <c r="Y118" s="312">
        <v>0</v>
      </c>
      <c r="Z118" s="312">
        <v>0</v>
      </c>
      <c r="AA118" s="14">
        <v>0</v>
      </c>
      <c r="AB118" s="317"/>
      <c r="AC118" s="15" t="str">
        <f t="shared" si="126"/>
        <v/>
      </c>
      <c r="AD118" s="15" t="str">
        <f t="shared" si="136"/>
        <v/>
      </c>
      <c r="AE118" s="16" t="str">
        <f t="shared" si="137"/>
        <v>0 - 0</v>
      </c>
      <c r="AF118" s="20" t="str">
        <f t="shared" si="138"/>
        <v>Not an offer</v>
      </c>
      <c r="AG118" s="276" t="str">
        <f t="shared" si="128"/>
        <v>Not an Offer</v>
      </c>
      <c r="AH118" s="150"/>
      <c r="AI118" s="254">
        <v>102</v>
      </c>
      <c r="AJ118" s="149" t="str">
        <f t="shared" si="129"/>
        <v>00-IRA</v>
      </c>
      <c r="AK118" s="254" t="b">
        <f t="shared" si="11"/>
        <v>0</v>
      </c>
      <c r="AL118" s="254">
        <f t="shared" si="127"/>
        <v>0</v>
      </c>
      <c r="AM118" s="254">
        <f t="shared" si="130"/>
        <v>0</v>
      </c>
      <c r="AN118" s="288">
        <f t="shared" si="139"/>
        <v>0</v>
      </c>
      <c r="AO118" s="288">
        <f>IF(AND($BU118=$BV118,BU118=AO$13),$J118&amp;$K118&amp;$L118&amp;$M118&amp;$N118&amp;$O118&amp;$P118&amp;$Q118&amp;$R118&amp;$S118&amp;$T118&amp;$U118,IFERROR(MATCH($AN118,AO$17:AO117,0),-1000))</f>
        <v>1</v>
      </c>
      <c r="AP118" s="288">
        <f>IF(AND($BU118=$BV118,BV118=AP$13),$J118&amp;$K118&amp;$L118&amp;$M118&amp;$N118&amp;$O118&amp;$P118&amp;$Q118&amp;$R118&amp;$S118&amp;$T118&amp;$U118,IFERROR(MATCH($AN118,AP$17:AP117,0),-1000))</f>
        <v>1</v>
      </c>
      <c r="AQ118" s="288">
        <f>IF(AND($BU118=$BV118,BW118=AQ$13),$J118&amp;$K118&amp;$L118&amp;$M118&amp;$N118&amp;$O118&amp;$P118&amp;$Q118&amp;$R118&amp;$S118&amp;$T118&amp;$U118,IFERROR(MATCH($AN118,AQ$17:AQ117,0),-1000))</f>
        <v>1</v>
      </c>
      <c r="AR118" s="288">
        <f>IF(AND($BU118=$BV118,BX118=AR$13),$J118&amp;$K118&amp;$L118&amp;$M118&amp;$N118&amp;$O118&amp;$P118&amp;$Q118&amp;$R118&amp;$S118&amp;$T118&amp;$U118,IFERROR(MATCH($AN118,AR$17:AR117,0),-1000))</f>
        <v>1</v>
      </c>
      <c r="AS118" s="254">
        <f t="shared" si="71"/>
        <v>0</v>
      </c>
      <c r="AT118" s="261" t="str">
        <f t="shared" si="140"/>
        <v/>
      </c>
      <c r="AU118" s="254" t="str">
        <f t="shared" si="124"/>
        <v/>
      </c>
      <c r="AV118" s="254" t="str">
        <f t="shared" si="124"/>
        <v/>
      </c>
      <c r="AW118" s="254" t="str">
        <f t="shared" si="124"/>
        <v/>
      </c>
      <c r="AX118" s="254" t="str">
        <f t="shared" si="124"/>
        <v/>
      </c>
      <c r="AY118" s="254" t="str">
        <f t="shared" si="124"/>
        <v/>
      </c>
      <c r="AZ118" s="254" t="str">
        <f t="shared" si="132"/>
        <v/>
      </c>
      <c r="BA118" s="254" t="str">
        <f t="shared" si="132"/>
        <v/>
      </c>
      <c r="BB118" s="254" t="str">
        <f t="shared" si="132"/>
        <v/>
      </c>
      <c r="BC118" s="254" t="str">
        <f t="shared" si="132"/>
        <v/>
      </c>
      <c r="BD118" s="254" t="str">
        <f t="shared" si="132"/>
        <v/>
      </c>
      <c r="BE118" s="262" t="str">
        <f t="shared" si="132"/>
        <v/>
      </c>
      <c r="BF118" s="263" t="str">
        <f t="shared" si="125"/>
        <v/>
      </c>
      <c r="BG118" s="254" t="str">
        <f t="shared" si="125"/>
        <v/>
      </c>
      <c r="BH118" s="254" t="str">
        <f t="shared" si="125"/>
        <v/>
      </c>
      <c r="BI118" s="254" t="str">
        <f t="shared" si="125"/>
        <v/>
      </c>
      <c r="BJ118" s="254" t="str">
        <f t="shared" si="125"/>
        <v/>
      </c>
      <c r="BK118" s="254" t="str">
        <f t="shared" si="133"/>
        <v/>
      </c>
      <c r="BL118" s="254" t="str">
        <f t="shared" si="133"/>
        <v/>
      </c>
      <c r="BM118" s="254" t="str">
        <f t="shared" si="133"/>
        <v/>
      </c>
      <c r="BN118" s="254" t="str">
        <f t="shared" si="133"/>
        <v/>
      </c>
      <c r="BO118" s="254" t="str">
        <f t="shared" si="133"/>
        <v/>
      </c>
      <c r="BP118" s="254" t="str">
        <f t="shared" si="133"/>
        <v/>
      </c>
      <c r="BQ118" s="264" t="str">
        <f t="shared" si="141"/>
        <v/>
      </c>
      <c r="BR118" s="261" t="str">
        <f t="shared" si="30"/>
        <v/>
      </c>
      <c r="BS118" s="254" t="str">
        <f t="shared" si="180"/>
        <v/>
      </c>
      <c r="BT118" s="254" t="str">
        <f t="shared" si="180"/>
        <v/>
      </c>
      <c r="BU118" s="265" t="str">
        <f t="shared" si="178"/>
        <v/>
      </c>
      <c r="BV118" s="263" t="str">
        <f t="shared" si="181"/>
        <v/>
      </c>
      <c r="BW118" s="254" t="str">
        <f t="shared" si="181"/>
        <v/>
      </c>
      <c r="BX118" s="254" t="str">
        <f t="shared" si="179"/>
        <v/>
      </c>
      <c r="BY118" s="264" t="str">
        <f t="shared" si="33"/>
        <v/>
      </c>
      <c r="BZ118" s="254" t="str">
        <f t="shared" si="34"/>
        <v/>
      </c>
      <c r="CA118" s="254">
        <f t="shared" si="183"/>
        <v>0</v>
      </c>
      <c r="CB118" s="254">
        <f t="shared" si="183"/>
        <v>0</v>
      </c>
      <c r="CC118" s="254">
        <f t="shared" si="183"/>
        <v>0</v>
      </c>
      <c r="CD118" s="254">
        <f t="shared" si="182"/>
        <v>0</v>
      </c>
      <c r="CE118" s="254">
        <f t="shared" si="182"/>
        <v>0</v>
      </c>
      <c r="CF118" s="254">
        <f t="shared" si="182"/>
        <v>0</v>
      </c>
      <c r="CG118" s="254">
        <f t="shared" si="131"/>
        <v>0</v>
      </c>
      <c r="CH118" s="254">
        <f t="shared" si="131"/>
        <v>0</v>
      </c>
      <c r="CI118" s="254">
        <f t="shared" si="131"/>
        <v>0</v>
      </c>
      <c r="CJ118" s="254">
        <f t="shared" si="131"/>
        <v>0</v>
      </c>
      <c r="CK118" s="254">
        <f t="shared" si="131"/>
        <v>0</v>
      </c>
      <c r="CL118" s="254">
        <f t="shared" si="131"/>
        <v>0</v>
      </c>
      <c r="CM118" s="254">
        <f t="shared" si="142"/>
        <v>0</v>
      </c>
      <c r="CN118" s="254">
        <f t="shared" si="143"/>
        <v>0</v>
      </c>
      <c r="CO118" s="254">
        <f t="shared" si="144"/>
        <v>0</v>
      </c>
      <c r="CP118" s="254">
        <f t="shared" si="145"/>
        <v>0</v>
      </c>
      <c r="CQ118" s="254">
        <f t="shared" si="146"/>
        <v>0</v>
      </c>
      <c r="CR118" s="254">
        <f t="shared" si="147"/>
        <v>0</v>
      </c>
      <c r="CS118" s="254">
        <f t="shared" si="148"/>
        <v>0</v>
      </c>
      <c r="CT118" s="254">
        <f t="shared" si="149"/>
        <v>0</v>
      </c>
      <c r="CU118" s="254">
        <f t="shared" si="150"/>
        <v>0</v>
      </c>
      <c r="CV118" s="254">
        <f t="shared" si="151"/>
        <v>0</v>
      </c>
      <c r="CW118" s="254">
        <f t="shared" si="152"/>
        <v>0</v>
      </c>
      <c r="CX118" s="254">
        <f t="shared" si="153"/>
        <v>0</v>
      </c>
      <c r="CY118" s="254">
        <f t="shared" si="154"/>
        <v>0</v>
      </c>
      <c r="CZ118" s="254">
        <f t="shared" si="155"/>
        <v>0</v>
      </c>
      <c r="DA118" s="254">
        <f t="shared" si="156"/>
        <v>0</v>
      </c>
      <c r="DB118" s="254">
        <f t="shared" si="157"/>
        <v>0</v>
      </c>
      <c r="DC118" s="254">
        <f t="shared" si="158"/>
        <v>0</v>
      </c>
      <c r="DD118" s="254">
        <f t="shared" si="159"/>
        <v>0</v>
      </c>
      <c r="DE118" s="254">
        <f t="shared" si="160"/>
        <v>0</v>
      </c>
      <c r="DF118" s="254">
        <f t="shared" si="161"/>
        <v>0</v>
      </c>
      <c r="DG118" s="254">
        <f t="shared" si="162"/>
        <v>0</v>
      </c>
      <c r="DH118" s="254">
        <f t="shared" si="163"/>
        <v>0</v>
      </c>
      <c r="DI118" s="254">
        <f t="shared" si="164"/>
        <v>0</v>
      </c>
      <c r="DJ118" s="254">
        <f t="shared" si="165"/>
        <v>0</v>
      </c>
      <c r="DK118" s="254">
        <f t="shared" si="166"/>
        <v>0</v>
      </c>
      <c r="DL118" s="254">
        <f t="shared" si="167"/>
        <v>0</v>
      </c>
      <c r="DM118" s="254">
        <f t="shared" si="168"/>
        <v>0</v>
      </c>
      <c r="DN118" s="254">
        <f t="shared" si="169"/>
        <v>0</v>
      </c>
      <c r="DO118" s="254">
        <f t="shared" si="170"/>
        <v>0</v>
      </c>
      <c r="DP118" s="254">
        <f t="shared" si="171"/>
        <v>0</v>
      </c>
      <c r="DQ118" s="254">
        <f t="shared" si="172"/>
        <v>0</v>
      </c>
      <c r="DR118" s="254">
        <f t="shared" si="173"/>
        <v>0</v>
      </c>
      <c r="DS118" s="254">
        <f t="shared" si="174"/>
        <v>0</v>
      </c>
      <c r="DT118" s="254">
        <f t="shared" si="175"/>
        <v>0</v>
      </c>
      <c r="DU118" s="254">
        <f t="shared" si="176"/>
        <v>0</v>
      </c>
      <c r="DV118" s="254">
        <f t="shared" si="177"/>
        <v>0</v>
      </c>
    </row>
    <row r="119" spans="1:126" ht="24" customHeight="1">
      <c r="A119" s="11" t="str">
        <f ca="1">IF(AG119&lt;&gt;"OK","",CONCATENATE(TEXT('Front Page'!$F$33,"000"),TEXT('Front Page'!$F$31,"000"),"-",LEFT('Front Page'!$R$53,5),"-",LEFT(D119,1),AJ119, "-",TEXT(B119,"000")))</f>
        <v/>
      </c>
      <c r="B119" s="12" t="str">
        <f>IFERROR(IF(E119="","",MAX(B$17:B118)+1),"")</f>
        <v/>
      </c>
      <c r="C119" s="13"/>
      <c r="D119" s="29" t="str">
        <f t="shared" si="134"/>
        <v>None</v>
      </c>
      <c r="E119" s="29" t="str">
        <f t="shared" si="17"/>
        <v/>
      </c>
      <c r="F119" s="29" t="str">
        <f t="shared" si="18"/>
        <v/>
      </c>
      <c r="G119" s="363"/>
      <c r="H119" s="364"/>
      <c r="I119" s="325" t="str">
        <f t="shared" si="135"/>
        <v>No</v>
      </c>
      <c r="J119" s="314">
        <v>0</v>
      </c>
      <c r="K119" s="312">
        <v>0</v>
      </c>
      <c r="L119" s="312">
        <v>0</v>
      </c>
      <c r="M119" s="312">
        <v>0</v>
      </c>
      <c r="N119" s="312">
        <v>0</v>
      </c>
      <c r="O119" s="312">
        <v>0</v>
      </c>
      <c r="P119" s="312">
        <v>0</v>
      </c>
      <c r="Q119" s="312">
        <v>0</v>
      </c>
      <c r="R119" s="312">
        <v>0</v>
      </c>
      <c r="S119" s="312">
        <v>0</v>
      </c>
      <c r="T119" s="312">
        <v>0</v>
      </c>
      <c r="U119" s="312">
        <v>0</v>
      </c>
      <c r="V119" s="313">
        <v>1</v>
      </c>
      <c r="W119" s="313">
        <v>1</v>
      </c>
      <c r="X119" s="312">
        <v>0</v>
      </c>
      <c r="Y119" s="312">
        <v>0</v>
      </c>
      <c r="Z119" s="312">
        <v>0</v>
      </c>
      <c r="AA119" s="14">
        <v>0</v>
      </c>
      <c r="AB119" s="317"/>
      <c r="AC119" s="15" t="str">
        <f t="shared" si="126"/>
        <v/>
      </c>
      <c r="AD119" s="15" t="str">
        <f t="shared" si="136"/>
        <v/>
      </c>
      <c r="AE119" s="16" t="str">
        <f t="shared" si="137"/>
        <v>0 - 0</v>
      </c>
      <c r="AF119" s="20" t="str">
        <f t="shared" si="138"/>
        <v>Not an offer</v>
      </c>
      <c r="AG119" s="276" t="str">
        <f t="shared" si="128"/>
        <v>Not an Offer</v>
      </c>
      <c r="AH119" s="150"/>
      <c r="AI119" s="254">
        <v>103</v>
      </c>
      <c r="AJ119" s="149" t="str">
        <f t="shared" si="129"/>
        <v>00-IRA</v>
      </c>
      <c r="AK119" s="254" t="b">
        <f t="shared" si="11"/>
        <v>0</v>
      </c>
      <c r="AL119" s="254">
        <f t="shared" si="127"/>
        <v>0</v>
      </c>
      <c r="AM119" s="254">
        <f t="shared" si="130"/>
        <v>0</v>
      </c>
      <c r="AN119" s="288">
        <f t="shared" si="139"/>
        <v>0</v>
      </c>
      <c r="AO119" s="288">
        <f>IF(AND($BU119=$BV119,BU119=AO$13),$J119&amp;$K119&amp;$L119&amp;$M119&amp;$N119&amp;$O119&amp;$P119&amp;$Q119&amp;$R119&amp;$S119&amp;$T119&amp;$U119,IFERROR(MATCH($AN119,AO$17:AO118,0),-1000))</f>
        <v>1</v>
      </c>
      <c r="AP119" s="288">
        <f>IF(AND($BU119=$BV119,BV119=AP$13),$J119&amp;$K119&amp;$L119&amp;$M119&amp;$N119&amp;$O119&amp;$P119&amp;$Q119&amp;$R119&amp;$S119&amp;$T119&amp;$U119,IFERROR(MATCH($AN119,AP$17:AP118,0),-1000))</f>
        <v>1</v>
      </c>
      <c r="AQ119" s="288">
        <f>IF(AND($BU119=$BV119,BW119=AQ$13),$J119&amp;$K119&amp;$L119&amp;$M119&amp;$N119&amp;$O119&amp;$P119&amp;$Q119&amp;$R119&amp;$S119&amp;$T119&amp;$U119,IFERROR(MATCH($AN119,AQ$17:AQ118,0),-1000))</f>
        <v>1</v>
      </c>
      <c r="AR119" s="288">
        <f>IF(AND($BU119=$BV119,BX119=AR$13),$J119&amp;$K119&amp;$L119&amp;$M119&amp;$N119&amp;$O119&amp;$P119&amp;$Q119&amp;$R119&amp;$S119&amp;$T119&amp;$U119,IFERROR(MATCH($AN119,AR$17:AR118,0),-1000))</f>
        <v>1</v>
      </c>
      <c r="AS119" s="254">
        <f t="shared" si="71"/>
        <v>0</v>
      </c>
      <c r="AT119" s="261" t="str">
        <f t="shared" si="140"/>
        <v/>
      </c>
      <c r="AU119" s="254" t="str">
        <f t="shared" si="124"/>
        <v/>
      </c>
      <c r="AV119" s="254" t="str">
        <f t="shared" si="124"/>
        <v/>
      </c>
      <c r="AW119" s="254" t="str">
        <f t="shared" si="124"/>
        <v/>
      </c>
      <c r="AX119" s="254" t="str">
        <f t="shared" si="124"/>
        <v/>
      </c>
      <c r="AY119" s="254" t="str">
        <f t="shared" si="124"/>
        <v/>
      </c>
      <c r="AZ119" s="254" t="str">
        <f t="shared" si="132"/>
        <v/>
      </c>
      <c r="BA119" s="254" t="str">
        <f t="shared" si="132"/>
        <v/>
      </c>
      <c r="BB119" s="254" t="str">
        <f t="shared" si="132"/>
        <v/>
      </c>
      <c r="BC119" s="254" t="str">
        <f t="shared" si="132"/>
        <v/>
      </c>
      <c r="BD119" s="254" t="str">
        <f t="shared" si="132"/>
        <v/>
      </c>
      <c r="BE119" s="262" t="str">
        <f t="shared" si="132"/>
        <v/>
      </c>
      <c r="BF119" s="263" t="str">
        <f t="shared" si="125"/>
        <v/>
      </c>
      <c r="BG119" s="254" t="str">
        <f t="shared" si="125"/>
        <v/>
      </c>
      <c r="BH119" s="254" t="str">
        <f t="shared" si="125"/>
        <v/>
      </c>
      <c r="BI119" s="254" t="str">
        <f t="shared" si="125"/>
        <v/>
      </c>
      <c r="BJ119" s="254" t="str">
        <f t="shared" si="125"/>
        <v/>
      </c>
      <c r="BK119" s="254" t="str">
        <f t="shared" si="133"/>
        <v/>
      </c>
      <c r="BL119" s="254" t="str">
        <f t="shared" si="133"/>
        <v/>
      </c>
      <c r="BM119" s="254" t="str">
        <f t="shared" si="133"/>
        <v/>
      </c>
      <c r="BN119" s="254" t="str">
        <f t="shared" si="133"/>
        <v/>
      </c>
      <c r="BO119" s="254" t="str">
        <f t="shared" si="133"/>
        <v/>
      </c>
      <c r="BP119" s="254" t="str">
        <f t="shared" si="133"/>
        <v/>
      </c>
      <c r="BQ119" s="264" t="str">
        <f t="shared" si="141"/>
        <v/>
      </c>
      <c r="BR119" s="261" t="str">
        <f t="shared" si="30"/>
        <v/>
      </c>
      <c r="BS119" s="254" t="str">
        <f t="shared" si="180"/>
        <v/>
      </c>
      <c r="BT119" s="254" t="str">
        <f t="shared" si="180"/>
        <v/>
      </c>
      <c r="BU119" s="265" t="str">
        <f t="shared" si="178"/>
        <v/>
      </c>
      <c r="BV119" s="263" t="str">
        <f t="shared" si="181"/>
        <v/>
      </c>
      <c r="BW119" s="254" t="str">
        <f t="shared" si="181"/>
        <v/>
      </c>
      <c r="BX119" s="254" t="str">
        <f t="shared" si="179"/>
        <v/>
      </c>
      <c r="BY119" s="264" t="str">
        <f t="shared" si="33"/>
        <v/>
      </c>
      <c r="BZ119" s="254" t="str">
        <f t="shared" si="34"/>
        <v/>
      </c>
      <c r="CA119" s="254">
        <f t="shared" si="183"/>
        <v>0</v>
      </c>
      <c r="CB119" s="254">
        <f t="shared" si="183"/>
        <v>0</v>
      </c>
      <c r="CC119" s="254">
        <f t="shared" si="183"/>
        <v>0</v>
      </c>
      <c r="CD119" s="254">
        <f t="shared" si="182"/>
        <v>0</v>
      </c>
      <c r="CE119" s="254">
        <f t="shared" si="182"/>
        <v>0</v>
      </c>
      <c r="CF119" s="254">
        <f t="shared" si="182"/>
        <v>0</v>
      </c>
      <c r="CG119" s="254">
        <f t="shared" si="131"/>
        <v>0</v>
      </c>
      <c r="CH119" s="254">
        <f t="shared" si="131"/>
        <v>0</v>
      </c>
      <c r="CI119" s="254">
        <f t="shared" si="131"/>
        <v>0</v>
      </c>
      <c r="CJ119" s="254">
        <f t="shared" si="131"/>
        <v>0</v>
      </c>
      <c r="CK119" s="254">
        <f t="shared" si="131"/>
        <v>0</v>
      </c>
      <c r="CL119" s="254">
        <f t="shared" si="131"/>
        <v>0</v>
      </c>
      <c r="CM119" s="254">
        <f t="shared" si="142"/>
        <v>0</v>
      </c>
      <c r="CN119" s="254">
        <f t="shared" si="143"/>
        <v>0</v>
      </c>
      <c r="CO119" s="254">
        <f t="shared" si="144"/>
        <v>0</v>
      </c>
      <c r="CP119" s="254">
        <f t="shared" si="145"/>
        <v>0</v>
      </c>
      <c r="CQ119" s="254">
        <f t="shared" si="146"/>
        <v>0</v>
      </c>
      <c r="CR119" s="254">
        <f t="shared" si="147"/>
        <v>0</v>
      </c>
      <c r="CS119" s="254">
        <f t="shared" si="148"/>
        <v>0</v>
      </c>
      <c r="CT119" s="254">
        <f t="shared" si="149"/>
        <v>0</v>
      </c>
      <c r="CU119" s="254">
        <f t="shared" si="150"/>
        <v>0</v>
      </c>
      <c r="CV119" s="254">
        <f t="shared" si="151"/>
        <v>0</v>
      </c>
      <c r="CW119" s="254">
        <f t="shared" si="152"/>
        <v>0</v>
      </c>
      <c r="CX119" s="254">
        <f t="shared" si="153"/>
        <v>0</v>
      </c>
      <c r="CY119" s="254">
        <f t="shared" si="154"/>
        <v>0</v>
      </c>
      <c r="CZ119" s="254">
        <f t="shared" si="155"/>
        <v>0</v>
      </c>
      <c r="DA119" s="254">
        <f t="shared" si="156"/>
        <v>0</v>
      </c>
      <c r="DB119" s="254">
        <f t="shared" si="157"/>
        <v>0</v>
      </c>
      <c r="DC119" s="254">
        <f t="shared" si="158"/>
        <v>0</v>
      </c>
      <c r="DD119" s="254">
        <f t="shared" si="159"/>
        <v>0</v>
      </c>
      <c r="DE119" s="254">
        <f t="shared" si="160"/>
        <v>0</v>
      </c>
      <c r="DF119" s="254">
        <f t="shared" si="161"/>
        <v>0</v>
      </c>
      <c r="DG119" s="254">
        <f t="shared" si="162"/>
        <v>0</v>
      </c>
      <c r="DH119" s="254">
        <f t="shared" si="163"/>
        <v>0</v>
      </c>
      <c r="DI119" s="254">
        <f t="shared" si="164"/>
        <v>0</v>
      </c>
      <c r="DJ119" s="254">
        <f t="shared" si="165"/>
        <v>0</v>
      </c>
      <c r="DK119" s="254">
        <f t="shared" si="166"/>
        <v>0</v>
      </c>
      <c r="DL119" s="254">
        <f t="shared" si="167"/>
        <v>0</v>
      </c>
      <c r="DM119" s="254">
        <f t="shared" si="168"/>
        <v>0</v>
      </c>
      <c r="DN119" s="254">
        <f t="shared" si="169"/>
        <v>0</v>
      </c>
      <c r="DO119" s="254">
        <f t="shared" si="170"/>
        <v>0</v>
      </c>
      <c r="DP119" s="254">
        <f t="shared" si="171"/>
        <v>0</v>
      </c>
      <c r="DQ119" s="254">
        <f t="shared" si="172"/>
        <v>0</v>
      </c>
      <c r="DR119" s="254">
        <f t="shared" si="173"/>
        <v>0</v>
      </c>
      <c r="DS119" s="254">
        <f t="shared" si="174"/>
        <v>0</v>
      </c>
      <c r="DT119" s="254">
        <f t="shared" si="175"/>
        <v>0</v>
      </c>
      <c r="DU119" s="254">
        <f t="shared" si="176"/>
        <v>0</v>
      </c>
      <c r="DV119" s="254">
        <f t="shared" si="177"/>
        <v>0</v>
      </c>
    </row>
    <row r="120" spans="1:126" ht="24" customHeight="1">
      <c r="A120" s="11" t="str">
        <f ca="1">IF(AG120&lt;&gt;"OK","",CONCATENATE(TEXT('Front Page'!$F$33,"000"),TEXT('Front Page'!$F$31,"000"),"-",LEFT('Front Page'!$R$53,5),"-",LEFT(D120,1),AJ120, "-",TEXT(B120,"000")))</f>
        <v/>
      </c>
      <c r="B120" s="12" t="str">
        <f>IFERROR(IF(E120="","",MAX(B$17:B119)+1),"")</f>
        <v/>
      </c>
      <c r="C120" s="13"/>
      <c r="D120" s="29" t="str">
        <f t="shared" si="134"/>
        <v>None</v>
      </c>
      <c r="E120" s="29" t="str">
        <f t="shared" si="17"/>
        <v/>
      </c>
      <c r="F120" s="29" t="str">
        <f t="shared" si="18"/>
        <v/>
      </c>
      <c r="G120" s="363"/>
      <c r="H120" s="364"/>
      <c r="I120" s="325" t="str">
        <f t="shared" si="135"/>
        <v>No</v>
      </c>
      <c r="J120" s="314">
        <v>0</v>
      </c>
      <c r="K120" s="312">
        <v>0</v>
      </c>
      <c r="L120" s="312">
        <v>0</v>
      </c>
      <c r="M120" s="312">
        <v>0</v>
      </c>
      <c r="N120" s="312">
        <v>0</v>
      </c>
      <c r="O120" s="312">
        <v>0</v>
      </c>
      <c r="P120" s="312">
        <v>0</v>
      </c>
      <c r="Q120" s="312">
        <v>0</v>
      </c>
      <c r="R120" s="312">
        <v>0</v>
      </c>
      <c r="S120" s="312">
        <v>0</v>
      </c>
      <c r="T120" s="312">
        <v>0</v>
      </c>
      <c r="U120" s="312">
        <v>0</v>
      </c>
      <c r="V120" s="313">
        <v>1</v>
      </c>
      <c r="W120" s="313">
        <v>1</v>
      </c>
      <c r="X120" s="312">
        <v>0</v>
      </c>
      <c r="Y120" s="312">
        <v>0</v>
      </c>
      <c r="Z120" s="312">
        <v>0</v>
      </c>
      <c r="AA120" s="14">
        <v>0</v>
      </c>
      <c r="AB120" s="317"/>
      <c r="AC120" s="15" t="str">
        <f t="shared" si="126"/>
        <v/>
      </c>
      <c r="AD120" s="15" t="str">
        <f t="shared" si="136"/>
        <v/>
      </c>
      <c r="AE120" s="16" t="str">
        <f t="shared" si="137"/>
        <v>0 - 0</v>
      </c>
      <c r="AF120" s="20" t="str">
        <f t="shared" si="138"/>
        <v>Not an offer</v>
      </c>
      <c r="AG120" s="276" t="str">
        <f t="shared" si="128"/>
        <v>Not an Offer</v>
      </c>
      <c r="AH120" s="150"/>
      <c r="AI120" s="254">
        <v>104</v>
      </c>
      <c r="AJ120" s="149" t="str">
        <f t="shared" si="129"/>
        <v>00-IRA</v>
      </c>
      <c r="AK120" s="254" t="b">
        <f t="shared" si="11"/>
        <v>0</v>
      </c>
      <c r="AL120" s="254">
        <f t="shared" si="127"/>
        <v>0</v>
      </c>
      <c r="AM120" s="254">
        <f t="shared" si="130"/>
        <v>0</v>
      </c>
      <c r="AN120" s="288">
        <f t="shared" si="139"/>
        <v>0</v>
      </c>
      <c r="AO120" s="288">
        <f>IF(AND($BU120=$BV120,BU120=AO$13),$J120&amp;$K120&amp;$L120&amp;$M120&amp;$N120&amp;$O120&amp;$P120&amp;$Q120&amp;$R120&amp;$S120&amp;$T120&amp;$U120,IFERROR(MATCH($AN120,AO$17:AO119,0),-1000))</f>
        <v>1</v>
      </c>
      <c r="AP120" s="288">
        <f>IF(AND($BU120=$BV120,BV120=AP$13),$J120&amp;$K120&amp;$L120&amp;$M120&amp;$N120&amp;$O120&amp;$P120&amp;$Q120&amp;$R120&amp;$S120&amp;$T120&amp;$U120,IFERROR(MATCH($AN120,AP$17:AP119,0),-1000))</f>
        <v>1</v>
      </c>
      <c r="AQ120" s="288">
        <f>IF(AND($BU120=$BV120,BW120=AQ$13),$J120&amp;$K120&amp;$L120&amp;$M120&amp;$N120&amp;$O120&amp;$P120&amp;$Q120&amp;$R120&amp;$S120&amp;$T120&amp;$U120,IFERROR(MATCH($AN120,AQ$17:AQ119,0),-1000))</f>
        <v>1</v>
      </c>
      <c r="AR120" s="288">
        <f>IF(AND($BU120=$BV120,BX120=AR$13),$J120&amp;$K120&amp;$L120&amp;$M120&amp;$N120&amp;$O120&amp;$P120&amp;$Q120&amp;$R120&amp;$S120&amp;$T120&amp;$U120,IFERROR(MATCH($AN120,AR$17:AR119,0),-1000))</f>
        <v>1</v>
      </c>
      <c r="AS120" s="254">
        <f t="shared" si="71"/>
        <v>0</v>
      </c>
      <c r="AT120" s="261" t="str">
        <f t="shared" si="140"/>
        <v/>
      </c>
      <c r="AU120" s="254" t="str">
        <f t="shared" ref="AU120:BB154" si="184">IF(K120&lt;&gt;0,MIN(AT120,AU$14),AT120)</f>
        <v/>
      </c>
      <c r="AV120" s="254" t="str">
        <f t="shared" si="184"/>
        <v/>
      </c>
      <c r="AW120" s="254" t="str">
        <f t="shared" si="184"/>
        <v/>
      </c>
      <c r="AX120" s="254" t="str">
        <f t="shared" si="184"/>
        <v/>
      </c>
      <c r="AY120" s="254" t="str">
        <f t="shared" si="184"/>
        <v/>
      </c>
      <c r="AZ120" s="254" t="str">
        <f t="shared" si="132"/>
        <v/>
      </c>
      <c r="BA120" s="254" t="str">
        <f t="shared" si="132"/>
        <v/>
      </c>
      <c r="BB120" s="254" t="str">
        <f t="shared" si="132"/>
        <v/>
      </c>
      <c r="BC120" s="254" t="str">
        <f t="shared" si="132"/>
        <v/>
      </c>
      <c r="BD120" s="254" t="str">
        <f t="shared" si="132"/>
        <v/>
      </c>
      <c r="BE120" s="262" t="str">
        <f t="shared" si="132"/>
        <v/>
      </c>
      <c r="BF120" s="263" t="str">
        <f t="shared" ref="BF120:BM154" si="185">IF(J120&lt;&gt;0,MAX(BG120,BF$14),BG120)</f>
        <v/>
      </c>
      <c r="BG120" s="254" t="str">
        <f t="shared" si="185"/>
        <v/>
      </c>
      <c r="BH120" s="254" t="str">
        <f t="shared" si="185"/>
        <v/>
      </c>
      <c r="BI120" s="254" t="str">
        <f t="shared" si="185"/>
        <v/>
      </c>
      <c r="BJ120" s="254" t="str">
        <f t="shared" si="185"/>
        <v/>
      </c>
      <c r="BK120" s="254" t="str">
        <f t="shared" si="133"/>
        <v/>
      </c>
      <c r="BL120" s="254" t="str">
        <f t="shared" si="133"/>
        <v/>
      </c>
      <c r="BM120" s="254" t="str">
        <f t="shared" si="133"/>
        <v/>
      </c>
      <c r="BN120" s="254" t="str">
        <f t="shared" si="133"/>
        <v/>
      </c>
      <c r="BO120" s="254" t="str">
        <f t="shared" si="133"/>
        <v/>
      </c>
      <c r="BP120" s="254" t="str">
        <f t="shared" si="133"/>
        <v/>
      </c>
      <c r="BQ120" s="264" t="str">
        <f t="shared" si="141"/>
        <v/>
      </c>
      <c r="BR120" s="261" t="str">
        <f t="shared" si="30"/>
        <v/>
      </c>
      <c r="BS120" s="254" t="str">
        <f t="shared" si="180"/>
        <v/>
      </c>
      <c r="BT120" s="254" t="str">
        <f t="shared" si="180"/>
        <v/>
      </c>
      <c r="BU120" s="265" t="str">
        <f t="shared" si="178"/>
        <v/>
      </c>
      <c r="BV120" s="263" t="str">
        <f t="shared" si="181"/>
        <v/>
      </c>
      <c r="BW120" s="254" t="str">
        <f t="shared" si="181"/>
        <v/>
      </c>
      <c r="BX120" s="254" t="str">
        <f t="shared" si="179"/>
        <v/>
      </c>
      <c r="BY120" s="264" t="str">
        <f t="shared" si="33"/>
        <v/>
      </c>
      <c r="BZ120" s="254" t="str">
        <f t="shared" si="34"/>
        <v/>
      </c>
      <c r="CA120" s="254">
        <f t="shared" si="183"/>
        <v>0</v>
      </c>
      <c r="CB120" s="254">
        <f t="shared" si="183"/>
        <v>0</v>
      </c>
      <c r="CC120" s="254">
        <f t="shared" si="183"/>
        <v>0</v>
      </c>
      <c r="CD120" s="254">
        <f t="shared" si="182"/>
        <v>0</v>
      </c>
      <c r="CE120" s="254">
        <f t="shared" si="182"/>
        <v>0</v>
      </c>
      <c r="CF120" s="254">
        <f t="shared" si="182"/>
        <v>0</v>
      </c>
      <c r="CG120" s="254">
        <f t="shared" si="131"/>
        <v>0</v>
      </c>
      <c r="CH120" s="254">
        <f t="shared" si="131"/>
        <v>0</v>
      </c>
      <c r="CI120" s="254">
        <f t="shared" si="131"/>
        <v>0</v>
      </c>
      <c r="CJ120" s="254">
        <f t="shared" si="131"/>
        <v>0</v>
      </c>
      <c r="CK120" s="254">
        <f t="shared" si="131"/>
        <v>0</v>
      </c>
      <c r="CL120" s="254">
        <f t="shared" si="131"/>
        <v>0</v>
      </c>
      <c r="CM120" s="254">
        <f t="shared" si="142"/>
        <v>0</v>
      </c>
      <c r="CN120" s="254">
        <f t="shared" si="143"/>
        <v>0</v>
      </c>
      <c r="CO120" s="254">
        <f t="shared" si="144"/>
        <v>0</v>
      </c>
      <c r="CP120" s="254">
        <f t="shared" si="145"/>
        <v>0</v>
      </c>
      <c r="CQ120" s="254">
        <f t="shared" si="146"/>
        <v>0</v>
      </c>
      <c r="CR120" s="254">
        <f t="shared" si="147"/>
        <v>0</v>
      </c>
      <c r="CS120" s="254">
        <f t="shared" si="148"/>
        <v>0</v>
      </c>
      <c r="CT120" s="254">
        <f t="shared" si="149"/>
        <v>0</v>
      </c>
      <c r="CU120" s="254">
        <f t="shared" si="150"/>
        <v>0</v>
      </c>
      <c r="CV120" s="254">
        <f t="shared" si="151"/>
        <v>0</v>
      </c>
      <c r="CW120" s="254">
        <f t="shared" si="152"/>
        <v>0</v>
      </c>
      <c r="CX120" s="254">
        <f t="shared" si="153"/>
        <v>0</v>
      </c>
      <c r="CY120" s="254">
        <f t="shared" si="154"/>
        <v>0</v>
      </c>
      <c r="CZ120" s="254">
        <f t="shared" si="155"/>
        <v>0</v>
      </c>
      <c r="DA120" s="254">
        <f t="shared" si="156"/>
        <v>0</v>
      </c>
      <c r="DB120" s="254">
        <f t="shared" si="157"/>
        <v>0</v>
      </c>
      <c r="DC120" s="254">
        <f t="shared" si="158"/>
        <v>0</v>
      </c>
      <c r="DD120" s="254">
        <f t="shared" si="159"/>
        <v>0</v>
      </c>
      <c r="DE120" s="254">
        <f t="shared" si="160"/>
        <v>0</v>
      </c>
      <c r="DF120" s="254">
        <f t="shared" si="161"/>
        <v>0</v>
      </c>
      <c r="DG120" s="254">
        <f t="shared" si="162"/>
        <v>0</v>
      </c>
      <c r="DH120" s="254">
        <f t="shared" si="163"/>
        <v>0</v>
      </c>
      <c r="DI120" s="254">
        <f t="shared" si="164"/>
        <v>0</v>
      </c>
      <c r="DJ120" s="254">
        <f t="shared" si="165"/>
        <v>0</v>
      </c>
      <c r="DK120" s="254">
        <f t="shared" si="166"/>
        <v>0</v>
      </c>
      <c r="DL120" s="254">
        <f t="shared" si="167"/>
        <v>0</v>
      </c>
      <c r="DM120" s="254">
        <f t="shared" si="168"/>
        <v>0</v>
      </c>
      <c r="DN120" s="254">
        <f t="shared" si="169"/>
        <v>0</v>
      </c>
      <c r="DO120" s="254">
        <f t="shared" si="170"/>
        <v>0</v>
      </c>
      <c r="DP120" s="254">
        <f t="shared" si="171"/>
        <v>0</v>
      </c>
      <c r="DQ120" s="254">
        <f t="shared" si="172"/>
        <v>0</v>
      </c>
      <c r="DR120" s="254">
        <f t="shared" si="173"/>
        <v>0</v>
      </c>
      <c r="DS120" s="254">
        <f t="shared" si="174"/>
        <v>0</v>
      </c>
      <c r="DT120" s="254">
        <f t="shared" si="175"/>
        <v>0</v>
      </c>
      <c r="DU120" s="254">
        <f t="shared" si="176"/>
        <v>0</v>
      </c>
      <c r="DV120" s="254">
        <f t="shared" si="177"/>
        <v>0</v>
      </c>
    </row>
    <row r="121" spans="1:126" ht="24" customHeight="1">
      <c r="A121" s="11" t="str">
        <f ca="1">IF(AG121&lt;&gt;"OK","",CONCATENATE(TEXT('Front Page'!$F$33,"000"),TEXT('Front Page'!$F$31,"000"),"-",LEFT('Front Page'!$R$53,5),"-",LEFT(D121,1),AJ121, "-",TEXT(B121,"000")))</f>
        <v/>
      </c>
      <c r="B121" s="12" t="str">
        <f>IFERROR(IF(E121="","",MAX(B$17:B120)+1),"")</f>
        <v/>
      </c>
      <c r="C121" s="13"/>
      <c r="D121" s="29" t="str">
        <f t="shared" si="134"/>
        <v>None</v>
      </c>
      <c r="E121" s="29" t="str">
        <f t="shared" si="17"/>
        <v/>
      </c>
      <c r="F121" s="29" t="str">
        <f t="shared" si="18"/>
        <v/>
      </c>
      <c r="G121" s="363"/>
      <c r="H121" s="364"/>
      <c r="I121" s="325" t="str">
        <f t="shared" si="135"/>
        <v>No</v>
      </c>
      <c r="J121" s="314">
        <v>0</v>
      </c>
      <c r="K121" s="312">
        <v>0</v>
      </c>
      <c r="L121" s="312">
        <v>0</v>
      </c>
      <c r="M121" s="312">
        <v>0</v>
      </c>
      <c r="N121" s="312">
        <v>0</v>
      </c>
      <c r="O121" s="312">
        <v>0</v>
      </c>
      <c r="P121" s="312">
        <v>0</v>
      </c>
      <c r="Q121" s="312">
        <v>0</v>
      </c>
      <c r="R121" s="312">
        <v>0</v>
      </c>
      <c r="S121" s="312">
        <v>0</v>
      </c>
      <c r="T121" s="312">
        <v>0</v>
      </c>
      <c r="U121" s="312">
        <v>0</v>
      </c>
      <c r="V121" s="313">
        <v>1</v>
      </c>
      <c r="W121" s="313">
        <v>1</v>
      </c>
      <c r="X121" s="312">
        <v>0</v>
      </c>
      <c r="Y121" s="312">
        <v>0</v>
      </c>
      <c r="Z121" s="312">
        <v>0</v>
      </c>
      <c r="AA121" s="14">
        <v>0</v>
      </c>
      <c r="AB121" s="317"/>
      <c r="AC121" s="15" t="str">
        <f t="shared" si="126"/>
        <v/>
      </c>
      <c r="AD121" s="15" t="str">
        <f t="shared" si="136"/>
        <v/>
      </c>
      <c r="AE121" s="16" t="str">
        <f t="shared" si="137"/>
        <v>0 - 0</v>
      </c>
      <c r="AF121" s="20" t="str">
        <f t="shared" si="138"/>
        <v>Not an offer</v>
      </c>
      <c r="AG121" s="276" t="str">
        <f t="shared" si="128"/>
        <v>Not an Offer</v>
      </c>
      <c r="AH121" s="150"/>
      <c r="AI121" s="254">
        <v>105</v>
      </c>
      <c r="AJ121" s="149" t="str">
        <f t="shared" si="129"/>
        <v>00-IRA</v>
      </c>
      <c r="AK121" s="254" t="b">
        <f t="shared" si="11"/>
        <v>0</v>
      </c>
      <c r="AL121" s="254">
        <f t="shared" si="127"/>
        <v>0</v>
      </c>
      <c r="AM121" s="254">
        <f t="shared" si="130"/>
        <v>0</v>
      </c>
      <c r="AN121" s="288">
        <f t="shared" si="139"/>
        <v>0</v>
      </c>
      <c r="AO121" s="288">
        <f>IF(AND($BU121=$BV121,BU121=AO$13),$J121&amp;$K121&amp;$L121&amp;$M121&amp;$N121&amp;$O121&amp;$P121&amp;$Q121&amp;$R121&amp;$S121&amp;$T121&amp;$U121,IFERROR(MATCH($AN121,AO$17:AO120,0),-1000))</f>
        <v>1</v>
      </c>
      <c r="AP121" s="288">
        <f>IF(AND($BU121=$BV121,BV121=AP$13),$J121&amp;$K121&amp;$L121&amp;$M121&amp;$N121&amp;$O121&amp;$P121&amp;$Q121&amp;$R121&amp;$S121&amp;$T121&amp;$U121,IFERROR(MATCH($AN121,AP$17:AP120,0),-1000))</f>
        <v>1</v>
      </c>
      <c r="AQ121" s="288">
        <f>IF(AND($BU121=$BV121,BW121=AQ$13),$J121&amp;$K121&amp;$L121&amp;$M121&amp;$N121&amp;$O121&amp;$P121&amp;$Q121&amp;$R121&amp;$S121&amp;$T121&amp;$U121,IFERROR(MATCH($AN121,AQ$17:AQ120,0),-1000))</f>
        <v>1</v>
      </c>
      <c r="AR121" s="288">
        <f>IF(AND($BU121=$BV121,BX121=AR$13),$J121&amp;$K121&amp;$L121&amp;$M121&amp;$N121&amp;$O121&amp;$P121&amp;$Q121&amp;$R121&amp;$S121&amp;$T121&amp;$U121,IFERROR(MATCH($AN121,AR$17:AR120,0),-1000))</f>
        <v>1</v>
      </c>
      <c r="AS121" s="254">
        <f t="shared" si="71"/>
        <v>0</v>
      </c>
      <c r="AT121" s="261" t="str">
        <f t="shared" si="140"/>
        <v/>
      </c>
      <c r="AU121" s="254" t="str">
        <f t="shared" si="184"/>
        <v/>
      </c>
      <c r="AV121" s="254" t="str">
        <f t="shared" si="184"/>
        <v/>
      </c>
      <c r="AW121" s="254" t="str">
        <f t="shared" si="184"/>
        <v/>
      </c>
      <c r="AX121" s="254" t="str">
        <f t="shared" si="184"/>
        <v/>
      </c>
      <c r="AY121" s="254" t="str">
        <f t="shared" si="184"/>
        <v/>
      </c>
      <c r="AZ121" s="254" t="str">
        <f t="shared" si="132"/>
        <v/>
      </c>
      <c r="BA121" s="254" t="str">
        <f t="shared" si="132"/>
        <v/>
      </c>
      <c r="BB121" s="254" t="str">
        <f t="shared" si="132"/>
        <v/>
      </c>
      <c r="BC121" s="254" t="str">
        <f t="shared" si="132"/>
        <v/>
      </c>
      <c r="BD121" s="254" t="str">
        <f t="shared" si="132"/>
        <v/>
      </c>
      <c r="BE121" s="262" t="str">
        <f t="shared" si="132"/>
        <v/>
      </c>
      <c r="BF121" s="263" t="str">
        <f t="shared" si="185"/>
        <v/>
      </c>
      <c r="BG121" s="254" t="str">
        <f t="shared" si="185"/>
        <v/>
      </c>
      <c r="BH121" s="254" t="str">
        <f t="shared" si="185"/>
        <v/>
      </c>
      <c r="BI121" s="254" t="str">
        <f t="shared" si="185"/>
        <v/>
      </c>
      <c r="BJ121" s="254" t="str">
        <f t="shared" si="185"/>
        <v/>
      </c>
      <c r="BK121" s="254" t="str">
        <f t="shared" si="133"/>
        <v/>
      </c>
      <c r="BL121" s="254" t="str">
        <f t="shared" si="133"/>
        <v/>
      </c>
      <c r="BM121" s="254" t="str">
        <f t="shared" si="133"/>
        <v/>
      </c>
      <c r="BN121" s="254" t="str">
        <f t="shared" si="133"/>
        <v/>
      </c>
      <c r="BO121" s="254" t="str">
        <f t="shared" si="133"/>
        <v/>
      </c>
      <c r="BP121" s="254" t="str">
        <f t="shared" si="133"/>
        <v/>
      </c>
      <c r="BQ121" s="264" t="str">
        <f t="shared" si="141"/>
        <v/>
      </c>
      <c r="BR121" s="261" t="str">
        <f t="shared" si="30"/>
        <v/>
      </c>
      <c r="BS121" s="254" t="str">
        <f t="shared" si="180"/>
        <v/>
      </c>
      <c r="BT121" s="254" t="str">
        <f t="shared" si="180"/>
        <v/>
      </c>
      <c r="BU121" s="265" t="str">
        <f t="shared" si="178"/>
        <v/>
      </c>
      <c r="BV121" s="263" t="str">
        <f t="shared" si="181"/>
        <v/>
      </c>
      <c r="BW121" s="254" t="str">
        <f t="shared" si="181"/>
        <v/>
      </c>
      <c r="BX121" s="254" t="str">
        <f t="shared" si="179"/>
        <v/>
      </c>
      <c r="BY121" s="264" t="str">
        <f t="shared" si="33"/>
        <v/>
      </c>
      <c r="BZ121" s="254" t="str">
        <f t="shared" si="34"/>
        <v/>
      </c>
      <c r="CA121" s="254">
        <f t="shared" si="183"/>
        <v>0</v>
      </c>
      <c r="CB121" s="254">
        <f t="shared" si="183"/>
        <v>0</v>
      </c>
      <c r="CC121" s="254">
        <f t="shared" si="183"/>
        <v>0</v>
      </c>
      <c r="CD121" s="254">
        <f t="shared" si="182"/>
        <v>0</v>
      </c>
      <c r="CE121" s="254">
        <f t="shared" si="182"/>
        <v>0</v>
      </c>
      <c r="CF121" s="254">
        <f t="shared" si="182"/>
        <v>0</v>
      </c>
      <c r="CG121" s="254">
        <f t="shared" si="131"/>
        <v>0</v>
      </c>
      <c r="CH121" s="254">
        <f t="shared" si="131"/>
        <v>0</v>
      </c>
      <c r="CI121" s="254">
        <f t="shared" si="131"/>
        <v>0</v>
      </c>
      <c r="CJ121" s="254">
        <f t="shared" si="131"/>
        <v>0</v>
      </c>
      <c r="CK121" s="254">
        <f t="shared" si="131"/>
        <v>0</v>
      </c>
      <c r="CL121" s="254">
        <f t="shared" si="131"/>
        <v>0</v>
      </c>
      <c r="CM121" s="254">
        <f t="shared" si="142"/>
        <v>0</v>
      </c>
      <c r="CN121" s="254">
        <f t="shared" si="143"/>
        <v>0</v>
      </c>
      <c r="CO121" s="254">
        <f t="shared" si="144"/>
        <v>0</v>
      </c>
      <c r="CP121" s="254">
        <f t="shared" si="145"/>
        <v>0</v>
      </c>
      <c r="CQ121" s="254">
        <f t="shared" si="146"/>
        <v>0</v>
      </c>
      <c r="CR121" s="254">
        <f t="shared" si="147"/>
        <v>0</v>
      </c>
      <c r="CS121" s="254">
        <f t="shared" si="148"/>
        <v>0</v>
      </c>
      <c r="CT121" s="254">
        <f t="shared" si="149"/>
        <v>0</v>
      </c>
      <c r="CU121" s="254">
        <f t="shared" si="150"/>
        <v>0</v>
      </c>
      <c r="CV121" s="254">
        <f t="shared" si="151"/>
        <v>0</v>
      </c>
      <c r="CW121" s="254">
        <f t="shared" si="152"/>
        <v>0</v>
      </c>
      <c r="CX121" s="254">
        <f t="shared" si="153"/>
        <v>0</v>
      </c>
      <c r="CY121" s="254">
        <f t="shared" si="154"/>
        <v>0</v>
      </c>
      <c r="CZ121" s="254">
        <f t="shared" si="155"/>
        <v>0</v>
      </c>
      <c r="DA121" s="254">
        <f t="shared" si="156"/>
        <v>0</v>
      </c>
      <c r="DB121" s="254">
        <f t="shared" si="157"/>
        <v>0</v>
      </c>
      <c r="DC121" s="254">
        <f t="shared" si="158"/>
        <v>0</v>
      </c>
      <c r="DD121" s="254">
        <f t="shared" si="159"/>
        <v>0</v>
      </c>
      <c r="DE121" s="254">
        <f t="shared" si="160"/>
        <v>0</v>
      </c>
      <c r="DF121" s="254">
        <f t="shared" si="161"/>
        <v>0</v>
      </c>
      <c r="DG121" s="254">
        <f t="shared" si="162"/>
        <v>0</v>
      </c>
      <c r="DH121" s="254">
        <f t="shared" si="163"/>
        <v>0</v>
      </c>
      <c r="DI121" s="254">
        <f t="shared" si="164"/>
        <v>0</v>
      </c>
      <c r="DJ121" s="254">
        <f t="shared" si="165"/>
        <v>0</v>
      </c>
      <c r="DK121" s="254">
        <f t="shared" si="166"/>
        <v>0</v>
      </c>
      <c r="DL121" s="254">
        <f t="shared" si="167"/>
        <v>0</v>
      </c>
      <c r="DM121" s="254">
        <f t="shared" si="168"/>
        <v>0</v>
      </c>
      <c r="DN121" s="254">
        <f t="shared" si="169"/>
        <v>0</v>
      </c>
      <c r="DO121" s="254">
        <f t="shared" si="170"/>
        <v>0</v>
      </c>
      <c r="DP121" s="254">
        <f t="shared" si="171"/>
        <v>0</v>
      </c>
      <c r="DQ121" s="254">
        <f t="shared" si="172"/>
        <v>0</v>
      </c>
      <c r="DR121" s="254">
        <f t="shared" si="173"/>
        <v>0</v>
      </c>
      <c r="DS121" s="254">
        <f t="shared" si="174"/>
        <v>0</v>
      </c>
      <c r="DT121" s="254">
        <f t="shared" si="175"/>
        <v>0</v>
      </c>
      <c r="DU121" s="254">
        <f t="shared" si="176"/>
        <v>0</v>
      </c>
      <c r="DV121" s="254">
        <f t="shared" si="177"/>
        <v>0</v>
      </c>
    </row>
    <row r="122" spans="1:126" ht="24" customHeight="1">
      <c r="A122" s="11" t="str">
        <f ca="1">IF(AG122&lt;&gt;"OK","",CONCATENATE(TEXT('Front Page'!$F$33,"000"),TEXT('Front Page'!$F$31,"000"),"-",LEFT('Front Page'!$R$53,5),"-",LEFT(D122,1),AJ122, "-",TEXT(B122,"000")))</f>
        <v/>
      </c>
      <c r="B122" s="12" t="str">
        <f>IFERROR(IF(E122="","",MAX(B$17:B121)+1),"")</f>
        <v/>
      </c>
      <c r="C122" s="13"/>
      <c r="D122" s="29" t="str">
        <f t="shared" si="134"/>
        <v>None</v>
      </c>
      <c r="E122" s="29" t="str">
        <f t="shared" si="17"/>
        <v/>
      </c>
      <c r="F122" s="29" t="str">
        <f t="shared" si="18"/>
        <v/>
      </c>
      <c r="G122" s="363"/>
      <c r="H122" s="364"/>
      <c r="I122" s="325" t="str">
        <f t="shared" si="135"/>
        <v>No</v>
      </c>
      <c r="J122" s="314">
        <v>0</v>
      </c>
      <c r="K122" s="312">
        <v>0</v>
      </c>
      <c r="L122" s="312">
        <v>0</v>
      </c>
      <c r="M122" s="312">
        <v>0</v>
      </c>
      <c r="N122" s="312">
        <v>0</v>
      </c>
      <c r="O122" s="312">
        <v>0</v>
      </c>
      <c r="P122" s="312">
        <v>0</v>
      </c>
      <c r="Q122" s="312">
        <v>0</v>
      </c>
      <c r="R122" s="312">
        <v>0</v>
      </c>
      <c r="S122" s="312">
        <v>0</v>
      </c>
      <c r="T122" s="312">
        <v>0</v>
      </c>
      <c r="U122" s="312">
        <v>0</v>
      </c>
      <c r="V122" s="313">
        <v>1</v>
      </c>
      <c r="W122" s="313">
        <v>1</v>
      </c>
      <c r="X122" s="312">
        <v>0</v>
      </c>
      <c r="Y122" s="312">
        <v>0</v>
      </c>
      <c r="Z122" s="312">
        <v>0</v>
      </c>
      <c r="AA122" s="14">
        <v>0</v>
      </c>
      <c r="AB122" s="317"/>
      <c r="AC122" s="15" t="str">
        <f t="shared" si="126"/>
        <v/>
      </c>
      <c r="AD122" s="15" t="str">
        <f t="shared" si="136"/>
        <v/>
      </c>
      <c r="AE122" s="16" t="str">
        <f t="shared" si="137"/>
        <v>0 - 0</v>
      </c>
      <c r="AF122" s="20" t="str">
        <f t="shared" si="138"/>
        <v>Not an offer</v>
      </c>
      <c r="AG122" s="276" t="str">
        <f t="shared" si="128"/>
        <v>Not an Offer</v>
      </c>
      <c r="AH122" s="150"/>
      <c r="AI122" s="254">
        <v>106</v>
      </c>
      <c r="AJ122" s="149" t="str">
        <f t="shared" si="129"/>
        <v>00-IRA</v>
      </c>
      <c r="AK122" s="254" t="b">
        <f t="shared" si="11"/>
        <v>0</v>
      </c>
      <c r="AL122" s="254">
        <f t="shared" si="127"/>
        <v>0</v>
      </c>
      <c r="AM122" s="254">
        <f t="shared" si="130"/>
        <v>0</v>
      </c>
      <c r="AN122" s="288">
        <f t="shared" si="139"/>
        <v>0</v>
      </c>
      <c r="AO122" s="288">
        <f>IF(AND($BU122=$BV122,BU122=AO$13),$J122&amp;$K122&amp;$L122&amp;$M122&amp;$N122&amp;$O122&amp;$P122&amp;$Q122&amp;$R122&amp;$S122&amp;$T122&amp;$U122,IFERROR(MATCH($AN122,AO$17:AO121,0),-1000))</f>
        <v>1</v>
      </c>
      <c r="AP122" s="288">
        <f>IF(AND($BU122=$BV122,BV122=AP$13),$J122&amp;$K122&amp;$L122&amp;$M122&amp;$N122&amp;$O122&amp;$P122&amp;$Q122&amp;$R122&amp;$S122&amp;$T122&amp;$U122,IFERROR(MATCH($AN122,AP$17:AP121,0),-1000))</f>
        <v>1</v>
      </c>
      <c r="AQ122" s="288">
        <f>IF(AND($BU122=$BV122,BW122=AQ$13),$J122&amp;$K122&amp;$L122&amp;$M122&amp;$N122&amp;$O122&amp;$P122&amp;$Q122&amp;$R122&amp;$S122&amp;$T122&amp;$U122,IFERROR(MATCH($AN122,AQ$17:AQ121,0),-1000))</f>
        <v>1</v>
      </c>
      <c r="AR122" s="288">
        <f>IF(AND($BU122=$BV122,BX122=AR$13),$J122&amp;$K122&amp;$L122&amp;$M122&amp;$N122&amp;$O122&amp;$P122&amp;$Q122&amp;$R122&amp;$S122&amp;$T122&amp;$U122,IFERROR(MATCH($AN122,AR$17:AR121,0),-1000))</f>
        <v>1</v>
      </c>
      <c r="AS122" s="254">
        <f t="shared" si="71"/>
        <v>0</v>
      </c>
      <c r="AT122" s="261" t="str">
        <f t="shared" si="140"/>
        <v/>
      </c>
      <c r="AU122" s="254" t="str">
        <f t="shared" si="184"/>
        <v/>
      </c>
      <c r="AV122" s="254" t="str">
        <f t="shared" si="184"/>
        <v/>
      </c>
      <c r="AW122" s="254" t="str">
        <f t="shared" si="184"/>
        <v/>
      </c>
      <c r="AX122" s="254" t="str">
        <f t="shared" si="184"/>
        <v/>
      </c>
      <c r="AY122" s="254" t="str">
        <f t="shared" si="184"/>
        <v/>
      </c>
      <c r="AZ122" s="254" t="str">
        <f t="shared" si="132"/>
        <v/>
      </c>
      <c r="BA122" s="254" t="str">
        <f t="shared" si="132"/>
        <v/>
      </c>
      <c r="BB122" s="254" t="str">
        <f t="shared" si="132"/>
        <v/>
      </c>
      <c r="BC122" s="254" t="str">
        <f t="shared" si="132"/>
        <v/>
      </c>
      <c r="BD122" s="254" t="str">
        <f t="shared" si="132"/>
        <v/>
      </c>
      <c r="BE122" s="262" t="str">
        <f t="shared" si="132"/>
        <v/>
      </c>
      <c r="BF122" s="263" t="str">
        <f t="shared" si="185"/>
        <v/>
      </c>
      <c r="BG122" s="254" t="str">
        <f t="shared" si="185"/>
        <v/>
      </c>
      <c r="BH122" s="254" t="str">
        <f t="shared" si="185"/>
        <v/>
      </c>
      <c r="BI122" s="254" t="str">
        <f t="shared" si="185"/>
        <v/>
      </c>
      <c r="BJ122" s="254" t="str">
        <f t="shared" si="185"/>
        <v/>
      </c>
      <c r="BK122" s="254" t="str">
        <f t="shared" si="133"/>
        <v/>
      </c>
      <c r="BL122" s="254" t="str">
        <f t="shared" si="133"/>
        <v/>
      </c>
      <c r="BM122" s="254" t="str">
        <f t="shared" si="133"/>
        <v/>
      </c>
      <c r="BN122" s="254" t="str">
        <f t="shared" si="133"/>
        <v/>
      </c>
      <c r="BO122" s="254" t="str">
        <f t="shared" si="133"/>
        <v/>
      </c>
      <c r="BP122" s="254" t="str">
        <f t="shared" si="133"/>
        <v/>
      </c>
      <c r="BQ122" s="264" t="str">
        <f t="shared" si="141"/>
        <v/>
      </c>
      <c r="BR122" s="261" t="str">
        <f t="shared" si="30"/>
        <v/>
      </c>
      <c r="BS122" s="254" t="str">
        <f t="shared" si="180"/>
        <v/>
      </c>
      <c r="BT122" s="254" t="str">
        <f t="shared" si="180"/>
        <v/>
      </c>
      <c r="BU122" s="265" t="str">
        <f t="shared" si="178"/>
        <v/>
      </c>
      <c r="BV122" s="263" t="str">
        <f t="shared" si="181"/>
        <v/>
      </c>
      <c r="BW122" s="254" t="str">
        <f t="shared" si="181"/>
        <v/>
      </c>
      <c r="BX122" s="254" t="str">
        <f t="shared" si="179"/>
        <v/>
      </c>
      <c r="BY122" s="264" t="str">
        <f t="shared" si="33"/>
        <v/>
      </c>
      <c r="BZ122" s="254" t="str">
        <f t="shared" si="34"/>
        <v/>
      </c>
      <c r="CA122" s="254">
        <f t="shared" si="183"/>
        <v>0</v>
      </c>
      <c r="CB122" s="254">
        <f t="shared" si="183"/>
        <v>0</v>
      </c>
      <c r="CC122" s="254">
        <f t="shared" si="183"/>
        <v>0</v>
      </c>
      <c r="CD122" s="254">
        <f t="shared" si="182"/>
        <v>0</v>
      </c>
      <c r="CE122" s="254">
        <f t="shared" si="182"/>
        <v>0</v>
      </c>
      <c r="CF122" s="254">
        <f t="shared" si="182"/>
        <v>0</v>
      </c>
      <c r="CG122" s="254">
        <f t="shared" si="131"/>
        <v>0</v>
      </c>
      <c r="CH122" s="254">
        <f t="shared" si="131"/>
        <v>0</v>
      </c>
      <c r="CI122" s="254">
        <f t="shared" si="131"/>
        <v>0</v>
      </c>
      <c r="CJ122" s="254">
        <f t="shared" si="131"/>
        <v>0</v>
      </c>
      <c r="CK122" s="254">
        <f t="shared" si="131"/>
        <v>0</v>
      </c>
      <c r="CL122" s="254">
        <f t="shared" si="131"/>
        <v>0</v>
      </c>
      <c r="CM122" s="254">
        <f t="shared" si="142"/>
        <v>0</v>
      </c>
      <c r="CN122" s="254">
        <f t="shared" si="143"/>
        <v>0</v>
      </c>
      <c r="CO122" s="254">
        <f t="shared" si="144"/>
        <v>0</v>
      </c>
      <c r="CP122" s="254">
        <f t="shared" si="145"/>
        <v>0</v>
      </c>
      <c r="CQ122" s="254">
        <f t="shared" si="146"/>
        <v>0</v>
      </c>
      <c r="CR122" s="254">
        <f t="shared" si="147"/>
        <v>0</v>
      </c>
      <c r="CS122" s="254">
        <f t="shared" si="148"/>
        <v>0</v>
      </c>
      <c r="CT122" s="254">
        <f t="shared" si="149"/>
        <v>0</v>
      </c>
      <c r="CU122" s="254">
        <f t="shared" si="150"/>
        <v>0</v>
      </c>
      <c r="CV122" s="254">
        <f t="shared" si="151"/>
        <v>0</v>
      </c>
      <c r="CW122" s="254">
        <f t="shared" si="152"/>
        <v>0</v>
      </c>
      <c r="CX122" s="254">
        <f t="shared" si="153"/>
        <v>0</v>
      </c>
      <c r="CY122" s="254">
        <f t="shared" si="154"/>
        <v>0</v>
      </c>
      <c r="CZ122" s="254">
        <f t="shared" si="155"/>
        <v>0</v>
      </c>
      <c r="DA122" s="254">
        <f t="shared" si="156"/>
        <v>0</v>
      </c>
      <c r="DB122" s="254">
        <f t="shared" si="157"/>
        <v>0</v>
      </c>
      <c r="DC122" s="254">
        <f t="shared" si="158"/>
        <v>0</v>
      </c>
      <c r="DD122" s="254">
        <f t="shared" si="159"/>
        <v>0</v>
      </c>
      <c r="DE122" s="254">
        <f t="shared" si="160"/>
        <v>0</v>
      </c>
      <c r="DF122" s="254">
        <f t="shared" si="161"/>
        <v>0</v>
      </c>
      <c r="DG122" s="254">
        <f t="shared" si="162"/>
        <v>0</v>
      </c>
      <c r="DH122" s="254">
        <f t="shared" si="163"/>
        <v>0</v>
      </c>
      <c r="DI122" s="254">
        <f t="shared" si="164"/>
        <v>0</v>
      </c>
      <c r="DJ122" s="254">
        <f t="shared" si="165"/>
        <v>0</v>
      </c>
      <c r="DK122" s="254">
        <f t="shared" si="166"/>
        <v>0</v>
      </c>
      <c r="DL122" s="254">
        <f t="shared" si="167"/>
        <v>0</v>
      </c>
      <c r="DM122" s="254">
        <f t="shared" si="168"/>
        <v>0</v>
      </c>
      <c r="DN122" s="254">
        <f t="shared" si="169"/>
        <v>0</v>
      </c>
      <c r="DO122" s="254">
        <f t="shared" si="170"/>
        <v>0</v>
      </c>
      <c r="DP122" s="254">
        <f t="shared" si="171"/>
        <v>0</v>
      </c>
      <c r="DQ122" s="254">
        <f t="shared" si="172"/>
        <v>0</v>
      </c>
      <c r="DR122" s="254">
        <f t="shared" si="173"/>
        <v>0</v>
      </c>
      <c r="DS122" s="254">
        <f t="shared" si="174"/>
        <v>0</v>
      </c>
      <c r="DT122" s="254">
        <f t="shared" si="175"/>
        <v>0</v>
      </c>
      <c r="DU122" s="254">
        <f t="shared" si="176"/>
        <v>0</v>
      </c>
      <c r="DV122" s="254">
        <f t="shared" si="177"/>
        <v>0</v>
      </c>
    </row>
    <row r="123" spans="1:126" ht="24" customHeight="1">
      <c r="A123" s="11" t="str">
        <f ca="1">IF(AG123&lt;&gt;"OK","",CONCATENATE(TEXT('Front Page'!$F$33,"000"),TEXT('Front Page'!$F$31,"000"),"-",LEFT('Front Page'!$R$53,5),"-",LEFT(D123,1),AJ123, "-",TEXT(B123,"000")))</f>
        <v/>
      </c>
      <c r="B123" s="12" t="str">
        <f>IFERROR(IF(E123="","",MAX(B$17:B122)+1),"")</f>
        <v/>
      </c>
      <c r="C123" s="13"/>
      <c r="D123" s="29" t="str">
        <f t="shared" si="134"/>
        <v>None</v>
      </c>
      <c r="E123" s="29" t="str">
        <f t="shared" si="17"/>
        <v/>
      </c>
      <c r="F123" s="29" t="str">
        <f t="shared" si="18"/>
        <v/>
      </c>
      <c r="G123" s="363"/>
      <c r="H123" s="364"/>
      <c r="I123" s="325" t="str">
        <f t="shared" si="135"/>
        <v>No</v>
      </c>
      <c r="J123" s="314">
        <v>0</v>
      </c>
      <c r="K123" s="312">
        <v>0</v>
      </c>
      <c r="L123" s="312">
        <v>0</v>
      </c>
      <c r="M123" s="312">
        <v>0</v>
      </c>
      <c r="N123" s="312">
        <v>0</v>
      </c>
      <c r="O123" s="312">
        <v>0</v>
      </c>
      <c r="P123" s="312">
        <v>0</v>
      </c>
      <c r="Q123" s="312">
        <v>0</v>
      </c>
      <c r="R123" s="312">
        <v>0</v>
      </c>
      <c r="S123" s="312">
        <v>0</v>
      </c>
      <c r="T123" s="312">
        <v>0</v>
      </c>
      <c r="U123" s="312">
        <v>0</v>
      </c>
      <c r="V123" s="313">
        <v>1</v>
      </c>
      <c r="W123" s="313">
        <v>1</v>
      </c>
      <c r="X123" s="312">
        <v>0</v>
      </c>
      <c r="Y123" s="312">
        <v>0</v>
      </c>
      <c r="Z123" s="312">
        <v>0</v>
      </c>
      <c r="AA123" s="14">
        <v>0</v>
      </c>
      <c r="AB123" s="317"/>
      <c r="AC123" s="15" t="str">
        <f t="shared" si="126"/>
        <v/>
      </c>
      <c r="AD123" s="15" t="str">
        <f t="shared" si="136"/>
        <v/>
      </c>
      <c r="AE123" s="16" t="str">
        <f t="shared" si="137"/>
        <v>0 - 0</v>
      </c>
      <c r="AF123" s="20" t="str">
        <f t="shared" si="138"/>
        <v>Not an offer</v>
      </c>
      <c r="AG123" s="276" t="str">
        <f t="shared" si="128"/>
        <v>Not an Offer</v>
      </c>
      <c r="AH123" s="150"/>
      <c r="AI123" s="254">
        <v>107</v>
      </c>
      <c r="AJ123" s="149" t="str">
        <f t="shared" si="129"/>
        <v>00-IRA</v>
      </c>
      <c r="AK123" s="254" t="b">
        <f t="shared" si="11"/>
        <v>0</v>
      </c>
      <c r="AL123" s="254">
        <f t="shared" si="127"/>
        <v>0</v>
      </c>
      <c r="AM123" s="254">
        <f t="shared" si="130"/>
        <v>0</v>
      </c>
      <c r="AN123" s="288">
        <f t="shared" si="139"/>
        <v>0</v>
      </c>
      <c r="AO123" s="288">
        <f>IF(AND($BU123=$BV123,BU123=AO$13),$J123&amp;$K123&amp;$L123&amp;$M123&amp;$N123&amp;$O123&amp;$P123&amp;$Q123&amp;$R123&amp;$S123&amp;$T123&amp;$U123,IFERROR(MATCH($AN123,AO$17:AO122,0),-1000))</f>
        <v>1</v>
      </c>
      <c r="AP123" s="288">
        <f>IF(AND($BU123=$BV123,BV123=AP$13),$J123&amp;$K123&amp;$L123&amp;$M123&amp;$N123&amp;$O123&amp;$P123&amp;$Q123&amp;$R123&amp;$S123&amp;$T123&amp;$U123,IFERROR(MATCH($AN123,AP$17:AP122,0),-1000))</f>
        <v>1</v>
      </c>
      <c r="AQ123" s="288">
        <f>IF(AND($BU123=$BV123,BW123=AQ$13),$J123&amp;$K123&amp;$L123&amp;$M123&amp;$N123&amp;$O123&amp;$P123&amp;$Q123&amp;$R123&amp;$S123&amp;$T123&amp;$U123,IFERROR(MATCH($AN123,AQ$17:AQ122,0),-1000))</f>
        <v>1</v>
      </c>
      <c r="AR123" s="288">
        <f>IF(AND($BU123=$BV123,BX123=AR$13),$J123&amp;$K123&amp;$L123&amp;$M123&amp;$N123&amp;$O123&amp;$P123&amp;$Q123&amp;$R123&amp;$S123&amp;$T123&amp;$U123,IFERROR(MATCH($AN123,AR$17:AR122,0),-1000))</f>
        <v>1</v>
      </c>
      <c r="AS123" s="254">
        <f t="shared" si="71"/>
        <v>0</v>
      </c>
      <c r="AT123" s="261" t="str">
        <f t="shared" si="140"/>
        <v/>
      </c>
      <c r="AU123" s="254" t="str">
        <f t="shared" si="184"/>
        <v/>
      </c>
      <c r="AV123" s="254" t="str">
        <f t="shared" si="184"/>
        <v/>
      </c>
      <c r="AW123" s="254" t="str">
        <f t="shared" si="184"/>
        <v/>
      </c>
      <c r="AX123" s="254" t="str">
        <f t="shared" si="184"/>
        <v/>
      </c>
      <c r="AY123" s="254" t="str">
        <f t="shared" si="184"/>
        <v/>
      </c>
      <c r="AZ123" s="254" t="str">
        <f t="shared" si="132"/>
        <v/>
      </c>
      <c r="BA123" s="254" t="str">
        <f t="shared" si="132"/>
        <v/>
      </c>
      <c r="BB123" s="254" t="str">
        <f t="shared" si="132"/>
        <v/>
      </c>
      <c r="BC123" s="254" t="str">
        <f t="shared" si="132"/>
        <v/>
      </c>
      <c r="BD123" s="254" t="str">
        <f t="shared" si="132"/>
        <v/>
      </c>
      <c r="BE123" s="262" t="str">
        <f t="shared" si="132"/>
        <v/>
      </c>
      <c r="BF123" s="263" t="str">
        <f t="shared" si="185"/>
        <v/>
      </c>
      <c r="BG123" s="254" t="str">
        <f t="shared" si="185"/>
        <v/>
      </c>
      <c r="BH123" s="254" t="str">
        <f t="shared" si="185"/>
        <v/>
      </c>
      <c r="BI123" s="254" t="str">
        <f t="shared" si="185"/>
        <v/>
      </c>
      <c r="BJ123" s="254" t="str">
        <f t="shared" si="185"/>
        <v/>
      </c>
      <c r="BK123" s="254" t="str">
        <f t="shared" si="133"/>
        <v/>
      </c>
      <c r="BL123" s="254" t="str">
        <f t="shared" si="133"/>
        <v/>
      </c>
      <c r="BM123" s="254" t="str">
        <f t="shared" si="133"/>
        <v/>
      </c>
      <c r="BN123" s="254" t="str">
        <f t="shared" si="133"/>
        <v/>
      </c>
      <c r="BO123" s="254" t="str">
        <f t="shared" si="133"/>
        <v/>
      </c>
      <c r="BP123" s="254" t="str">
        <f t="shared" si="133"/>
        <v/>
      </c>
      <c r="BQ123" s="264" t="str">
        <f t="shared" si="141"/>
        <v/>
      </c>
      <c r="BR123" s="261" t="str">
        <f t="shared" si="30"/>
        <v/>
      </c>
      <c r="BS123" s="254" t="str">
        <f t="shared" si="180"/>
        <v/>
      </c>
      <c r="BT123" s="254" t="str">
        <f t="shared" si="180"/>
        <v/>
      </c>
      <c r="BU123" s="265" t="str">
        <f t="shared" si="178"/>
        <v/>
      </c>
      <c r="BV123" s="263" t="str">
        <f t="shared" si="181"/>
        <v/>
      </c>
      <c r="BW123" s="254" t="str">
        <f t="shared" si="181"/>
        <v/>
      </c>
      <c r="BX123" s="254" t="str">
        <f t="shared" si="179"/>
        <v/>
      </c>
      <c r="BY123" s="264" t="str">
        <f t="shared" si="33"/>
        <v/>
      </c>
      <c r="BZ123" s="254" t="str">
        <f t="shared" si="34"/>
        <v/>
      </c>
      <c r="CA123" s="254">
        <f t="shared" si="183"/>
        <v>0</v>
      </c>
      <c r="CB123" s="254">
        <f t="shared" si="183"/>
        <v>0</v>
      </c>
      <c r="CC123" s="254">
        <f t="shared" si="183"/>
        <v>0</v>
      </c>
      <c r="CD123" s="254">
        <f t="shared" si="182"/>
        <v>0</v>
      </c>
      <c r="CE123" s="254">
        <f t="shared" si="182"/>
        <v>0</v>
      </c>
      <c r="CF123" s="254">
        <f t="shared" si="182"/>
        <v>0</v>
      </c>
      <c r="CG123" s="254">
        <f t="shared" si="131"/>
        <v>0</v>
      </c>
      <c r="CH123" s="254">
        <f t="shared" si="131"/>
        <v>0</v>
      </c>
      <c r="CI123" s="254">
        <f t="shared" si="131"/>
        <v>0</v>
      </c>
      <c r="CJ123" s="254">
        <f t="shared" si="131"/>
        <v>0</v>
      </c>
      <c r="CK123" s="254">
        <f t="shared" si="131"/>
        <v>0</v>
      </c>
      <c r="CL123" s="254">
        <f t="shared" si="131"/>
        <v>0</v>
      </c>
      <c r="CM123" s="254">
        <f t="shared" si="142"/>
        <v>0</v>
      </c>
      <c r="CN123" s="254">
        <f t="shared" si="143"/>
        <v>0</v>
      </c>
      <c r="CO123" s="254">
        <f t="shared" si="144"/>
        <v>0</v>
      </c>
      <c r="CP123" s="254">
        <f t="shared" si="145"/>
        <v>0</v>
      </c>
      <c r="CQ123" s="254">
        <f t="shared" si="146"/>
        <v>0</v>
      </c>
      <c r="CR123" s="254">
        <f t="shared" si="147"/>
        <v>0</v>
      </c>
      <c r="CS123" s="254">
        <f t="shared" si="148"/>
        <v>0</v>
      </c>
      <c r="CT123" s="254">
        <f t="shared" si="149"/>
        <v>0</v>
      </c>
      <c r="CU123" s="254">
        <f t="shared" si="150"/>
        <v>0</v>
      </c>
      <c r="CV123" s="254">
        <f t="shared" si="151"/>
        <v>0</v>
      </c>
      <c r="CW123" s="254">
        <f t="shared" si="152"/>
        <v>0</v>
      </c>
      <c r="CX123" s="254">
        <f t="shared" si="153"/>
        <v>0</v>
      </c>
      <c r="CY123" s="254">
        <f t="shared" si="154"/>
        <v>0</v>
      </c>
      <c r="CZ123" s="254">
        <f t="shared" si="155"/>
        <v>0</v>
      </c>
      <c r="DA123" s="254">
        <f t="shared" si="156"/>
        <v>0</v>
      </c>
      <c r="DB123" s="254">
        <f t="shared" si="157"/>
        <v>0</v>
      </c>
      <c r="DC123" s="254">
        <f t="shared" si="158"/>
        <v>0</v>
      </c>
      <c r="DD123" s="254">
        <f t="shared" si="159"/>
        <v>0</v>
      </c>
      <c r="DE123" s="254">
        <f t="shared" si="160"/>
        <v>0</v>
      </c>
      <c r="DF123" s="254">
        <f t="shared" si="161"/>
        <v>0</v>
      </c>
      <c r="DG123" s="254">
        <f t="shared" si="162"/>
        <v>0</v>
      </c>
      <c r="DH123" s="254">
        <f t="shared" si="163"/>
        <v>0</v>
      </c>
      <c r="DI123" s="254">
        <f t="shared" si="164"/>
        <v>0</v>
      </c>
      <c r="DJ123" s="254">
        <f t="shared" si="165"/>
        <v>0</v>
      </c>
      <c r="DK123" s="254">
        <f t="shared" si="166"/>
        <v>0</v>
      </c>
      <c r="DL123" s="254">
        <f t="shared" si="167"/>
        <v>0</v>
      </c>
      <c r="DM123" s="254">
        <f t="shared" si="168"/>
        <v>0</v>
      </c>
      <c r="DN123" s="254">
        <f t="shared" si="169"/>
        <v>0</v>
      </c>
      <c r="DO123" s="254">
        <f t="shared" si="170"/>
        <v>0</v>
      </c>
      <c r="DP123" s="254">
        <f t="shared" si="171"/>
        <v>0</v>
      </c>
      <c r="DQ123" s="254">
        <f t="shared" si="172"/>
        <v>0</v>
      </c>
      <c r="DR123" s="254">
        <f t="shared" si="173"/>
        <v>0</v>
      </c>
      <c r="DS123" s="254">
        <f t="shared" si="174"/>
        <v>0</v>
      </c>
      <c r="DT123" s="254">
        <f t="shared" si="175"/>
        <v>0</v>
      </c>
      <c r="DU123" s="254">
        <f t="shared" si="176"/>
        <v>0</v>
      </c>
      <c r="DV123" s="254">
        <f t="shared" si="177"/>
        <v>0</v>
      </c>
    </row>
    <row r="124" spans="1:126" ht="24" customHeight="1">
      <c r="A124" s="11" t="str">
        <f ca="1">IF(AG124&lt;&gt;"OK","",CONCATENATE(TEXT('Front Page'!$F$33,"000"),TEXT('Front Page'!$F$31,"000"),"-",LEFT('Front Page'!$R$53,5),"-",LEFT(D124,1),AJ124, "-",TEXT(B124,"000")))</f>
        <v/>
      </c>
      <c r="B124" s="12" t="str">
        <f>IFERROR(IF(E124="","",MAX(B$17:B123)+1),"")</f>
        <v/>
      </c>
      <c r="C124" s="13"/>
      <c r="D124" s="29" t="str">
        <f t="shared" si="134"/>
        <v>None</v>
      </c>
      <c r="E124" s="29" t="str">
        <f t="shared" si="17"/>
        <v/>
      </c>
      <c r="F124" s="29" t="str">
        <f t="shared" si="18"/>
        <v/>
      </c>
      <c r="G124" s="363"/>
      <c r="H124" s="364"/>
      <c r="I124" s="325" t="str">
        <f t="shared" si="135"/>
        <v>No</v>
      </c>
      <c r="J124" s="314">
        <v>0</v>
      </c>
      <c r="K124" s="312">
        <v>0</v>
      </c>
      <c r="L124" s="312">
        <v>0</v>
      </c>
      <c r="M124" s="312">
        <v>0</v>
      </c>
      <c r="N124" s="312">
        <v>0</v>
      </c>
      <c r="O124" s="312">
        <v>0</v>
      </c>
      <c r="P124" s="312">
        <v>0</v>
      </c>
      <c r="Q124" s="312">
        <v>0</v>
      </c>
      <c r="R124" s="312">
        <v>0</v>
      </c>
      <c r="S124" s="312">
        <v>0</v>
      </c>
      <c r="T124" s="312">
        <v>0</v>
      </c>
      <c r="U124" s="312">
        <v>0</v>
      </c>
      <c r="V124" s="313">
        <v>1</v>
      </c>
      <c r="W124" s="313">
        <v>1</v>
      </c>
      <c r="X124" s="312">
        <v>0</v>
      </c>
      <c r="Y124" s="312">
        <v>0</v>
      </c>
      <c r="Z124" s="312">
        <v>0</v>
      </c>
      <c r="AA124" s="14">
        <v>0</v>
      </c>
      <c r="AB124" s="317"/>
      <c r="AC124" s="15" t="str">
        <f t="shared" si="126"/>
        <v/>
      </c>
      <c r="AD124" s="15" t="str">
        <f t="shared" si="136"/>
        <v/>
      </c>
      <c r="AE124" s="16" t="str">
        <f t="shared" si="137"/>
        <v>0 - 0</v>
      </c>
      <c r="AF124" s="20" t="str">
        <f t="shared" si="138"/>
        <v>Not an offer</v>
      </c>
      <c r="AG124" s="276" t="str">
        <f t="shared" si="128"/>
        <v>Not an Offer</v>
      </c>
      <c r="AH124" s="150"/>
      <c r="AI124" s="254">
        <v>108</v>
      </c>
      <c r="AJ124" s="149" t="str">
        <f t="shared" si="129"/>
        <v>00-IRA</v>
      </c>
      <c r="AK124" s="254" t="b">
        <f t="shared" si="11"/>
        <v>0</v>
      </c>
      <c r="AL124" s="254">
        <f t="shared" si="127"/>
        <v>0</v>
      </c>
      <c r="AM124" s="254">
        <f t="shared" si="130"/>
        <v>0</v>
      </c>
      <c r="AN124" s="288">
        <f t="shared" si="139"/>
        <v>0</v>
      </c>
      <c r="AO124" s="288">
        <f>IF(AND($BU124=$BV124,BU124=AO$13),$J124&amp;$K124&amp;$L124&amp;$M124&amp;$N124&amp;$O124&amp;$P124&amp;$Q124&amp;$R124&amp;$S124&amp;$T124&amp;$U124,IFERROR(MATCH($AN124,AO$17:AO123,0),-1000))</f>
        <v>1</v>
      </c>
      <c r="AP124" s="288">
        <f>IF(AND($BU124=$BV124,BV124=AP$13),$J124&amp;$K124&amp;$L124&amp;$M124&amp;$N124&amp;$O124&amp;$P124&amp;$Q124&amp;$R124&amp;$S124&amp;$T124&amp;$U124,IFERROR(MATCH($AN124,AP$17:AP123,0),-1000))</f>
        <v>1</v>
      </c>
      <c r="AQ124" s="288">
        <f>IF(AND($BU124=$BV124,BW124=AQ$13),$J124&amp;$K124&amp;$L124&amp;$M124&amp;$N124&amp;$O124&amp;$P124&amp;$Q124&amp;$R124&amp;$S124&amp;$T124&amp;$U124,IFERROR(MATCH($AN124,AQ$17:AQ123,0),-1000))</f>
        <v>1</v>
      </c>
      <c r="AR124" s="288">
        <f>IF(AND($BU124=$BV124,BX124=AR$13),$J124&amp;$K124&amp;$L124&amp;$M124&amp;$N124&amp;$O124&amp;$P124&amp;$Q124&amp;$R124&amp;$S124&amp;$T124&amp;$U124,IFERROR(MATCH($AN124,AR$17:AR123,0),-1000))</f>
        <v>1</v>
      </c>
      <c r="AS124" s="254">
        <f t="shared" si="71"/>
        <v>0</v>
      </c>
      <c r="AT124" s="261" t="str">
        <f t="shared" si="140"/>
        <v/>
      </c>
      <c r="AU124" s="254" t="str">
        <f t="shared" si="184"/>
        <v/>
      </c>
      <c r="AV124" s="254" t="str">
        <f t="shared" si="184"/>
        <v/>
      </c>
      <c r="AW124" s="254" t="str">
        <f t="shared" si="184"/>
        <v/>
      </c>
      <c r="AX124" s="254" t="str">
        <f t="shared" si="184"/>
        <v/>
      </c>
      <c r="AY124" s="254" t="str">
        <f t="shared" si="184"/>
        <v/>
      </c>
      <c r="AZ124" s="254" t="str">
        <f t="shared" si="132"/>
        <v/>
      </c>
      <c r="BA124" s="254" t="str">
        <f t="shared" si="132"/>
        <v/>
      </c>
      <c r="BB124" s="254" t="str">
        <f t="shared" si="132"/>
        <v/>
      </c>
      <c r="BC124" s="254" t="str">
        <f t="shared" si="132"/>
        <v/>
      </c>
      <c r="BD124" s="254" t="str">
        <f t="shared" si="132"/>
        <v/>
      </c>
      <c r="BE124" s="262" t="str">
        <f t="shared" si="132"/>
        <v/>
      </c>
      <c r="BF124" s="263" t="str">
        <f t="shared" si="185"/>
        <v/>
      </c>
      <c r="BG124" s="254" t="str">
        <f t="shared" si="185"/>
        <v/>
      </c>
      <c r="BH124" s="254" t="str">
        <f t="shared" si="185"/>
        <v/>
      </c>
      <c r="BI124" s="254" t="str">
        <f t="shared" si="185"/>
        <v/>
      </c>
      <c r="BJ124" s="254" t="str">
        <f t="shared" si="185"/>
        <v/>
      </c>
      <c r="BK124" s="254" t="str">
        <f t="shared" si="133"/>
        <v/>
      </c>
      <c r="BL124" s="254" t="str">
        <f t="shared" si="133"/>
        <v/>
      </c>
      <c r="BM124" s="254" t="str">
        <f t="shared" si="133"/>
        <v/>
      </c>
      <c r="BN124" s="254" t="str">
        <f t="shared" si="133"/>
        <v/>
      </c>
      <c r="BO124" s="254" t="str">
        <f t="shared" si="133"/>
        <v/>
      </c>
      <c r="BP124" s="254" t="str">
        <f t="shared" si="133"/>
        <v/>
      </c>
      <c r="BQ124" s="264" t="str">
        <f t="shared" si="141"/>
        <v/>
      </c>
      <c r="BR124" s="261" t="str">
        <f t="shared" si="30"/>
        <v/>
      </c>
      <c r="BS124" s="254" t="str">
        <f t="shared" si="180"/>
        <v/>
      </c>
      <c r="BT124" s="254" t="str">
        <f t="shared" si="180"/>
        <v/>
      </c>
      <c r="BU124" s="265" t="str">
        <f t="shared" si="178"/>
        <v/>
      </c>
      <c r="BV124" s="263" t="str">
        <f t="shared" si="181"/>
        <v/>
      </c>
      <c r="BW124" s="254" t="str">
        <f t="shared" si="181"/>
        <v/>
      </c>
      <c r="BX124" s="254" t="str">
        <f t="shared" si="179"/>
        <v/>
      </c>
      <c r="BY124" s="264" t="str">
        <f t="shared" si="33"/>
        <v/>
      </c>
      <c r="BZ124" s="254" t="str">
        <f t="shared" si="34"/>
        <v/>
      </c>
      <c r="CA124" s="254">
        <f t="shared" si="183"/>
        <v>0</v>
      </c>
      <c r="CB124" s="254">
        <f t="shared" si="183"/>
        <v>0</v>
      </c>
      <c r="CC124" s="254">
        <f t="shared" si="183"/>
        <v>0</v>
      </c>
      <c r="CD124" s="254">
        <f t="shared" si="182"/>
        <v>0</v>
      </c>
      <c r="CE124" s="254">
        <f t="shared" si="182"/>
        <v>0</v>
      </c>
      <c r="CF124" s="254">
        <f t="shared" si="182"/>
        <v>0</v>
      </c>
      <c r="CG124" s="254">
        <f t="shared" si="131"/>
        <v>0</v>
      </c>
      <c r="CH124" s="254">
        <f t="shared" si="131"/>
        <v>0</v>
      </c>
      <c r="CI124" s="254">
        <f t="shared" si="131"/>
        <v>0</v>
      </c>
      <c r="CJ124" s="254">
        <f t="shared" ref="CJ124:CL187" si="186">IF($X124&gt;0,S124*$W124,0)</f>
        <v>0</v>
      </c>
      <c r="CK124" s="254">
        <f t="shared" si="186"/>
        <v>0</v>
      </c>
      <c r="CL124" s="254">
        <f t="shared" si="186"/>
        <v>0</v>
      </c>
      <c r="CM124" s="254">
        <f t="shared" si="142"/>
        <v>0</v>
      </c>
      <c r="CN124" s="254">
        <f t="shared" si="143"/>
        <v>0</v>
      </c>
      <c r="CO124" s="254">
        <f t="shared" si="144"/>
        <v>0</v>
      </c>
      <c r="CP124" s="254">
        <f t="shared" si="145"/>
        <v>0</v>
      </c>
      <c r="CQ124" s="254">
        <f t="shared" si="146"/>
        <v>0</v>
      </c>
      <c r="CR124" s="254">
        <f t="shared" si="147"/>
        <v>0</v>
      </c>
      <c r="CS124" s="254">
        <f t="shared" si="148"/>
        <v>0</v>
      </c>
      <c r="CT124" s="254">
        <f t="shared" si="149"/>
        <v>0</v>
      </c>
      <c r="CU124" s="254">
        <f t="shared" si="150"/>
        <v>0</v>
      </c>
      <c r="CV124" s="254">
        <f t="shared" si="151"/>
        <v>0</v>
      </c>
      <c r="CW124" s="254">
        <f t="shared" si="152"/>
        <v>0</v>
      </c>
      <c r="CX124" s="254">
        <f t="shared" si="153"/>
        <v>0</v>
      </c>
      <c r="CY124" s="254">
        <f t="shared" si="154"/>
        <v>0</v>
      </c>
      <c r="CZ124" s="254">
        <f t="shared" si="155"/>
        <v>0</v>
      </c>
      <c r="DA124" s="254">
        <f t="shared" si="156"/>
        <v>0</v>
      </c>
      <c r="DB124" s="254">
        <f t="shared" si="157"/>
        <v>0</v>
      </c>
      <c r="DC124" s="254">
        <f t="shared" si="158"/>
        <v>0</v>
      </c>
      <c r="DD124" s="254">
        <f t="shared" si="159"/>
        <v>0</v>
      </c>
      <c r="DE124" s="254">
        <f t="shared" si="160"/>
        <v>0</v>
      </c>
      <c r="DF124" s="254">
        <f t="shared" si="161"/>
        <v>0</v>
      </c>
      <c r="DG124" s="254">
        <f t="shared" si="162"/>
        <v>0</v>
      </c>
      <c r="DH124" s="254">
        <f t="shared" si="163"/>
        <v>0</v>
      </c>
      <c r="DI124" s="254">
        <f t="shared" si="164"/>
        <v>0</v>
      </c>
      <c r="DJ124" s="254">
        <f t="shared" si="165"/>
        <v>0</v>
      </c>
      <c r="DK124" s="254">
        <f t="shared" si="166"/>
        <v>0</v>
      </c>
      <c r="DL124" s="254">
        <f t="shared" si="167"/>
        <v>0</v>
      </c>
      <c r="DM124" s="254">
        <f t="shared" si="168"/>
        <v>0</v>
      </c>
      <c r="DN124" s="254">
        <f t="shared" si="169"/>
        <v>0</v>
      </c>
      <c r="DO124" s="254">
        <f t="shared" si="170"/>
        <v>0</v>
      </c>
      <c r="DP124" s="254">
        <f t="shared" si="171"/>
        <v>0</v>
      </c>
      <c r="DQ124" s="254">
        <f t="shared" si="172"/>
        <v>0</v>
      </c>
      <c r="DR124" s="254">
        <f t="shared" si="173"/>
        <v>0</v>
      </c>
      <c r="DS124" s="254">
        <f t="shared" si="174"/>
        <v>0</v>
      </c>
      <c r="DT124" s="254">
        <f t="shared" si="175"/>
        <v>0</v>
      </c>
      <c r="DU124" s="254">
        <f t="shared" si="176"/>
        <v>0</v>
      </c>
      <c r="DV124" s="254">
        <f t="shared" si="177"/>
        <v>0</v>
      </c>
    </row>
    <row r="125" spans="1:126" ht="24" customHeight="1">
      <c r="A125" s="11" t="str">
        <f ca="1">IF(AG125&lt;&gt;"OK","",CONCATENATE(TEXT('Front Page'!$F$33,"000"),TEXT('Front Page'!$F$31,"000"),"-",LEFT('Front Page'!$R$53,5),"-",LEFT(D125,1),AJ125, "-",TEXT(B125,"000")))</f>
        <v/>
      </c>
      <c r="B125" s="12" t="str">
        <f>IFERROR(IF(E125="","",MAX(B$17:B124)+1),"")</f>
        <v/>
      </c>
      <c r="C125" s="13"/>
      <c r="D125" s="29" t="str">
        <f t="shared" si="134"/>
        <v>None</v>
      </c>
      <c r="E125" s="29" t="str">
        <f t="shared" si="17"/>
        <v/>
      </c>
      <c r="F125" s="29" t="str">
        <f t="shared" si="18"/>
        <v/>
      </c>
      <c r="G125" s="363"/>
      <c r="H125" s="364"/>
      <c r="I125" s="325" t="str">
        <f t="shared" si="135"/>
        <v>No</v>
      </c>
      <c r="J125" s="314">
        <v>0</v>
      </c>
      <c r="K125" s="312">
        <v>0</v>
      </c>
      <c r="L125" s="312">
        <v>0</v>
      </c>
      <c r="M125" s="312">
        <v>0</v>
      </c>
      <c r="N125" s="312">
        <v>0</v>
      </c>
      <c r="O125" s="312">
        <v>0</v>
      </c>
      <c r="P125" s="312">
        <v>0</v>
      </c>
      <c r="Q125" s="312">
        <v>0</v>
      </c>
      <c r="R125" s="312">
        <v>0</v>
      </c>
      <c r="S125" s="312">
        <v>0</v>
      </c>
      <c r="T125" s="312">
        <v>0</v>
      </c>
      <c r="U125" s="312">
        <v>0</v>
      </c>
      <c r="V125" s="313">
        <v>1</v>
      </c>
      <c r="W125" s="313">
        <v>1</v>
      </c>
      <c r="X125" s="312">
        <v>0</v>
      </c>
      <c r="Y125" s="312">
        <v>0</v>
      </c>
      <c r="Z125" s="312">
        <v>0</v>
      </c>
      <c r="AA125" s="14">
        <v>0</v>
      </c>
      <c r="AB125" s="317"/>
      <c r="AC125" s="15" t="str">
        <f t="shared" si="126"/>
        <v/>
      </c>
      <c r="AD125" s="15" t="str">
        <f t="shared" si="136"/>
        <v/>
      </c>
      <c r="AE125" s="16" t="str">
        <f t="shared" si="137"/>
        <v>0 - 0</v>
      </c>
      <c r="AF125" s="20" t="str">
        <f t="shared" si="138"/>
        <v>Not an offer</v>
      </c>
      <c r="AG125" s="276" t="str">
        <f t="shared" si="128"/>
        <v>Not an Offer</v>
      </c>
      <c r="AH125" s="150"/>
      <c r="AI125" s="254">
        <v>109</v>
      </c>
      <c r="AJ125" s="149" t="str">
        <f t="shared" si="129"/>
        <v>00-IRA</v>
      </c>
      <c r="AK125" s="254" t="b">
        <f t="shared" si="11"/>
        <v>0</v>
      </c>
      <c r="AL125" s="254">
        <f t="shared" si="127"/>
        <v>0</v>
      </c>
      <c r="AM125" s="254">
        <f t="shared" si="130"/>
        <v>0</v>
      </c>
      <c r="AN125" s="288">
        <f t="shared" si="139"/>
        <v>0</v>
      </c>
      <c r="AO125" s="288">
        <f>IF(AND($BU125=$BV125,BU125=AO$13),$J125&amp;$K125&amp;$L125&amp;$M125&amp;$N125&amp;$O125&amp;$P125&amp;$Q125&amp;$R125&amp;$S125&amp;$T125&amp;$U125,IFERROR(MATCH($AN125,AO$17:AO124,0),-1000))</f>
        <v>1</v>
      </c>
      <c r="AP125" s="288">
        <f>IF(AND($BU125=$BV125,BV125=AP$13),$J125&amp;$K125&amp;$L125&amp;$M125&amp;$N125&amp;$O125&amp;$P125&amp;$Q125&amp;$R125&amp;$S125&amp;$T125&amp;$U125,IFERROR(MATCH($AN125,AP$17:AP124,0),-1000))</f>
        <v>1</v>
      </c>
      <c r="AQ125" s="288">
        <f>IF(AND($BU125=$BV125,BW125=AQ$13),$J125&amp;$K125&amp;$L125&amp;$M125&amp;$N125&amp;$O125&amp;$P125&amp;$Q125&amp;$R125&amp;$S125&amp;$T125&amp;$U125,IFERROR(MATCH($AN125,AQ$17:AQ124,0),-1000))</f>
        <v>1</v>
      </c>
      <c r="AR125" s="288">
        <f>IF(AND($BU125=$BV125,BX125=AR$13),$J125&amp;$K125&amp;$L125&amp;$M125&amp;$N125&amp;$O125&amp;$P125&amp;$Q125&amp;$R125&amp;$S125&amp;$T125&amp;$U125,IFERROR(MATCH($AN125,AR$17:AR124,0),-1000))</f>
        <v>1</v>
      </c>
      <c r="AS125" s="254">
        <f t="shared" si="71"/>
        <v>0</v>
      </c>
      <c r="AT125" s="261" t="str">
        <f t="shared" si="140"/>
        <v/>
      </c>
      <c r="AU125" s="254" t="str">
        <f t="shared" si="184"/>
        <v/>
      </c>
      <c r="AV125" s="254" t="str">
        <f t="shared" si="184"/>
        <v/>
      </c>
      <c r="AW125" s="254" t="str">
        <f t="shared" si="184"/>
        <v/>
      </c>
      <c r="AX125" s="254" t="str">
        <f t="shared" si="184"/>
        <v/>
      </c>
      <c r="AY125" s="254" t="str">
        <f t="shared" si="184"/>
        <v/>
      </c>
      <c r="AZ125" s="254" t="str">
        <f t="shared" si="132"/>
        <v/>
      </c>
      <c r="BA125" s="254" t="str">
        <f t="shared" si="132"/>
        <v/>
      </c>
      <c r="BB125" s="254" t="str">
        <f t="shared" si="132"/>
        <v/>
      </c>
      <c r="BC125" s="254" t="str">
        <f t="shared" si="132"/>
        <v/>
      </c>
      <c r="BD125" s="254" t="str">
        <f t="shared" si="132"/>
        <v/>
      </c>
      <c r="BE125" s="262" t="str">
        <f t="shared" si="132"/>
        <v/>
      </c>
      <c r="BF125" s="263" t="str">
        <f t="shared" si="185"/>
        <v/>
      </c>
      <c r="BG125" s="254" t="str">
        <f t="shared" si="185"/>
        <v/>
      </c>
      <c r="BH125" s="254" t="str">
        <f t="shared" si="185"/>
        <v/>
      </c>
      <c r="BI125" s="254" t="str">
        <f t="shared" si="185"/>
        <v/>
      </c>
      <c r="BJ125" s="254" t="str">
        <f t="shared" si="185"/>
        <v/>
      </c>
      <c r="BK125" s="254" t="str">
        <f t="shared" si="133"/>
        <v/>
      </c>
      <c r="BL125" s="254" t="str">
        <f t="shared" si="133"/>
        <v/>
      </c>
      <c r="BM125" s="254" t="str">
        <f t="shared" si="133"/>
        <v/>
      </c>
      <c r="BN125" s="254" t="str">
        <f t="shared" si="133"/>
        <v/>
      </c>
      <c r="BO125" s="254" t="str">
        <f t="shared" si="133"/>
        <v/>
      </c>
      <c r="BP125" s="254" t="str">
        <f t="shared" si="133"/>
        <v/>
      </c>
      <c r="BQ125" s="264" t="str">
        <f t="shared" si="141"/>
        <v/>
      </c>
      <c r="BR125" s="261" t="str">
        <f t="shared" si="30"/>
        <v/>
      </c>
      <c r="BS125" s="254" t="str">
        <f t="shared" si="180"/>
        <v/>
      </c>
      <c r="BT125" s="254" t="str">
        <f t="shared" si="180"/>
        <v/>
      </c>
      <c r="BU125" s="265" t="str">
        <f t="shared" si="178"/>
        <v/>
      </c>
      <c r="BV125" s="263" t="str">
        <f t="shared" si="181"/>
        <v/>
      </c>
      <c r="BW125" s="254" t="str">
        <f t="shared" si="181"/>
        <v/>
      </c>
      <c r="BX125" s="254" t="str">
        <f t="shared" si="179"/>
        <v/>
      </c>
      <c r="BY125" s="264" t="str">
        <f t="shared" si="33"/>
        <v/>
      </c>
      <c r="BZ125" s="254" t="str">
        <f t="shared" si="34"/>
        <v/>
      </c>
      <c r="CA125" s="254">
        <f t="shared" si="183"/>
        <v>0</v>
      </c>
      <c r="CB125" s="254">
        <f t="shared" si="183"/>
        <v>0</v>
      </c>
      <c r="CC125" s="254">
        <f t="shared" si="183"/>
        <v>0</v>
      </c>
      <c r="CD125" s="254">
        <f t="shared" si="182"/>
        <v>0</v>
      </c>
      <c r="CE125" s="254">
        <f t="shared" si="182"/>
        <v>0</v>
      </c>
      <c r="CF125" s="254">
        <f t="shared" si="182"/>
        <v>0</v>
      </c>
      <c r="CG125" s="254">
        <f t="shared" si="182"/>
        <v>0</v>
      </c>
      <c r="CH125" s="254">
        <f t="shared" si="182"/>
        <v>0</v>
      </c>
      <c r="CI125" s="254">
        <f t="shared" si="182"/>
        <v>0</v>
      </c>
      <c r="CJ125" s="254">
        <f t="shared" si="186"/>
        <v>0</v>
      </c>
      <c r="CK125" s="254">
        <f t="shared" si="186"/>
        <v>0</v>
      </c>
      <c r="CL125" s="254">
        <f t="shared" si="186"/>
        <v>0</v>
      </c>
      <c r="CM125" s="254">
        <f t="shared" si="142"/>
        <v>0</v>
      </c>
      <c r="CN125" s="254">
        <f t="shared" si="143"/>
        <v>0</v>
      </c>
      <c r="CO125" s="254">
        <f t="shared" si="144"/>
        <v>0</v>
      </c>
      <c r="CP125" s="254">
        <f t="shared" si="145"/>
        <v>0</v>
      </c>
      <c r="CQ125" s="254">
        <f t="shared" si="146"/>
        <v>0</v>
      </c>
      <c r="CR125" s="254">
        <f t="shared" si="147"/>
        <v>0</v>
      </c>
      <c r="CS125" s="254">
        <f t="shared" si="148"/>
        <v>0</v>
      </c>
      <c r="CT125" s="254">
        <f t="shared" si="149"/>
        <v>0</v>
      </c>
      <c r="CU125" s="254">
        <f t="shared" si="150"/>
        <v>0</v>
      </c>
      <c r="CV125" s="254">
        <f t="shared" si="151"/>
        <v>0</v>
      </c>
      <c r="CW125" s="254">
        <f t="shared" si="152"/>
        <v>0</v>
      </c>
      <c r="CX125" s="254">
        <f t="shared" si="153"/>
        <v>0</v>
      </c>
      <c r="CY125" s="254">
        <f t="shared" si="154"/>
        <v>0</v>
      </c>
      <c r="CZ125" s="254">
        <f t="shared" si="155"/>
        <v>0</v>
      </c>
      <c r="DA125" s="254">
        <f t="shared" si="156"/>
        <v>0</v>
      </c>
      <c r="DB125" s="254">
        <f t="shared" si="157"/>
        <v>0</v>
      </c>
      <c r="DC125" s="254">
        <f t="shared" si="158"/>
        <v>0</v>
      </c>
      <c r="DD125" s="254">
        <f t="shared" si="159"/>
        <v>0</v>
      </c>
      <c r="DE125" s="254">
        <f t="shared" si="160"/>
        <v>0</v>
      </c>
      <c r="DF125" s="254">
        <f t="shared" si="161"/>
        <v>0</v>
      </c>
      <c r="DG125" s="254">
        <f t="shared" si="162"/>
        <v>0</v>
      </c>
      <c r="DH125" s="254">
        <f t="shared" si="163"/>
        <v>0</v>
      </c>
      <c r="DI125" s="254">
        <f t="shared" si="164"/>
        <v>0</v>
      </c>
      <c r="DJ125" s="254">
        <f t="shared" si="165"/>
        <v>0</v>
      </c>
      <c r="DK125" s="254">
        <f t="shared" si="166"/>
        <v>0</v>
      </c>
      <c r="DL125" s="254">
        <f t="shared" si="167"/>
        <v>0</v>
      </c>
      <c r="DM125" s="254">
        <f t="shared" si="168"/>
        <v>0</v>
      </c>
      <c r="DN125" s="254">
        <f t="shared" si="169"/>
        <v>0</v>
      </c>
      <c r="DO125" s="254">
        <f t="shared" si="170"/>
        <v>0</v>
      </c>
      <c r="DP125" s="254">
        <f t="shared" si="171"/>
        <v>0</v>
      </c>
      <c r="DQ125" s="254">
        <f t="shared" si="172"/>
        <v>0</v>
      </c>
      <c r="DR125" s="254">
        <f t="shared" si="173"/>
        <v>0</v>
      </c>
      <c r="DS125" s="254">
        <f t="shared" si="174"/>
        <v>0</v>
      </c>
      <c r="DT125" s="254">
        <f t="shared" si="175"/>
        <v>0</v>
      </c>
      <c r="DU125" s="254">
        <f t="shared" si="176"/>
        <v>0</v>
      </c>
      <c r="DV125" s="254">
        <f t="shared" si="177"/>
        <v>0</v>
      </c>
    </row>
    <row r="126" spans="1:126" ht="24" customHeight="1">
      <c r="A126" s="11" t="str">
        <f ca="1">IF(AG126&lt;&gt;"OK","",CONCATENATE(TEXT('Front Page'!$F$33,"000"),TEXT('Front Page'!$F$31,"000"),"-",LEFT('Front Page'!$R$53,5),"-",LEFT(D126,1),AJ126, "-",TEXT(B126,"000")))</f>
        <v/>
      </c>
      <c r="B126" s="12" t="str">
        <f>IFERROR(IF(E126="","",MAX(B$17:B125)+1),"")</f>
        <v/>
      </c>
      <c r="C126" s="13"/>
      <c r="D126" s="29" t="str">
        <f t="shared" si="134"/>
        <v>None</v>
      </c>
      <c r="E126" s="29" t="str">
        <f t="shared" si="17"/>
        <v/>
      </c>
      <c r="F126" s="29" t="str">
        <f t="shared" si="18"/>
        <v/>
      </c>
      <c r="G126" s="363"/>
      <c r="H126" s="364"/>
      <c r="I126" s="325" t="str">
        <f t="shared" si="135"/>
        <v>No</v>
      </c>
      <c r="J126" s="314">
        <v>0</v>
      </c>
      <c r="K126" s="312">
        <v>0</v>
      </c>
      <c r="L126" s="312">
        <v>0</v>
      </c>
      <c r="M126" s="312">
        <v>0</v>
      </c>
      <c r="N126" s="312">
        <v>0</v>
      </c>
      <c r="O126" s="312">
        <v>0</v>
      </c>
      <c r="P126" s="312">
        <v>0</v>
      </c>
      <c r="Q126" s="312">
        <v>0</v>
      </c>
      <c r="R126" s="312">
        <v>0</v>
      </c>
      <c r="S126" s="312">
        <v>0</v>
      </c>
      <c r="T126" s="312">
        <v>0</v>
      </c>
      <c r="U126" s="312">
        <v>0</v>
      </c>
      <c r="V126" s="313">
        <v>1</v>
      </c>
      <c r="W126" s="313">
        <v>1</v>
      </c>
      <c r="X126" s="312">
        <v>0</v>
      </c>
      <c r="Y126" s="312">
        <v>0</v>
      </c>
      <c r="Z126" s="312">
        <v>0</v>
      </c>
      <c r="AA126" s="14">
        <v>0</v>
      </c>
      <c r="AB126" s="317"/>
      <c r="AC126" s="15" t="str">
        <f t="shared" si="126"/>
        <v/>
      </c>
      <c r="AD126" s="15" t="str">
        <f t="shared" si="136"/>
        <v/>
      </c>
      <c r="AE126" s="16" t="str">
        <f t="shared" si="137"/>
        <v>0 - 0</v>
      </c>
      <c r="AF126" s="20" t="str">
        <f t="shared" si="138"/>
        <v>Not an offer</v>
      </c>
      <c r="AG126" s="276" t="str">
        <f t="shared" si="128"/>
        <v>Not an Offer</v>
      </c>
      <c r="AH126" s="150"/>
      <c r="AI126" s="254">
        <v>110</v>
      </c>
      <c r="AJ126" s="149" t="str">
        <f t="shared" si="129"/>
        <v>00-IRA</v>
      </c>
      <c r="AK126" s="254" t="b">
        <f t="shared" si="11"/>
        <v>0</v>
      </c>
      <c r="AL126" s="254">
        <f t="shared" si="127"/>
        <v>0</v>
      </c>
      <c r="AM126" s="254">
        <f t="shared" si="130"/>
        <v>0</v>
      </c>
      <c r="AN126" s="288">
        <f t="shared" si="139"/>
        <v>0</v>
      </c>
      <c r="AO126" s="288">
        <f>IF(AND($BU126=$BV126,BU126=AO$13),$J126&amp;$K126&amp;$L126&amp;$M126&amp;$N126&amp;$O126&amp;$P126&amp;$Q126&amp;$R126&amp;$S126&amp;$T126&amp;$U126,IFERROR(MATCH($AN126,AO$17:AO125,0),-1000))</f>
        <v>1</v>
      </c>
      <c r="AP126" s="288">
        <f>IF(AND($BU126=$BV126,BV126=AP$13),$J126&amp;$K126&amp;$L126&amp;$M126&amp;$N126&amp;$O126&amp;$P126&amp;$Q126&amp;$R126&amp;$S126&amp;$T126&amp;$U126,IFERROR(MATCH($AN126,AP$17:AP125,0),-1000))</f>
        <v>1</v>
      </c>
      <c r="AQ126" s="288">
        <f>IF(AND($BU126=$BV126,BW126=AQ$13),$J126&amp;$K126&amp;$L126&amp;$M126&amp;$N126&amp;$O126&amp;$P126&amp;$Q126&amp;$R126&amp;$S126&amp;$T126&amp;$U126,IFERROR(MATCH($AN126,AQ$17:AQ125,0),-1000))</f>
        <v>1</v>
      </c>
      <c r="AR126" s="288">
        <f>IF(AND($BU126=$BV126,BX126=AR$13),$J126&amp;$K126&amp;$L126&amp;$M126&amp;$N126&amp;$O126&amp;$P126&amp;$Q126&amp;$R126&amp;$S126&amp;$T126&amp;$U126,IFERROR(MATCH($AN126,AR$17:AR125,0),-1000))</f>
        <v>1</v>
      </c>
      <c r="AS126" s="254">
        <f t="shared" si="71"/>
        <v>0</v>
      </c>
      <c r="AT126" s="261" t="str">
        <f t="shared" si="140"/>
        <v/>
      </c>
      <c r="AU126" s="254" t="str">
        <f t="shared" si="184"/>
        <v/>
      </c>
      <c r="AV126" s="254" t="str">
        <f t="shared" si="184"/>
        <v/>
      </c>
      <c r="AW126" s="254" t="str">
        <f t="shared" si="184"/>
        <v/>
      </c>
      <c r="AX126" s="254" t="str">
        <f t="shared" si="184"/>
        <v/>
      </c>
      <c r="AY126" s="254" t="str">
        <f t="shared" si="184"/>
        <v/>
      </c>
      <c r="AZ126" s="254" t="str">
        <f t="shared" si="132"/>
        <v/>
      </c>
      <c r="BA126" s="254" t="str">
        <f t="shared" si="132"/>
        <v/>
      </c>
      <c r="BB126" s="254" t="str">
        <f t="shared" si="132"/>
        <v/>
      </c>
      <c r="BC126" s="254" t="str">
        <f t="shared" ref="BC126:BE189" si="187">IF(S126&lt;&gt;0,MIN(BB126,BC$14),BB126)</f>
        <v/>
      </c>
      <c r="BD126" s="254" t="str">
        <f t="shared" si="187"/>
        <v/>
      </c>
      <c r="BE126" s="262" t="str">
        <f t="shared" si="187"/>
        <v/>
      </c>
      <c r="BF126" s="263" t="str">
        <f t="shared" si="185"/>
        <v/>
      </c>
      <c r="BG126" s="254" t="str">
        <f t="shared" si="185"/>
        <v/>
      </c>
      <c r="BH126" s="254" t="str">
        <f t="shared" si="185"/>
        <v/>
      </c>
      <c r="BI126" s="254" t="str">
        <f t="shared" si="185"/>
        <v/>
      </c>
      <c r="BJ126" s="254" t="str">
        <f t="shared" si="185"/>
        <v/>
      </c>
      <c r="BK126" s="254" t="str">
        <f t="shared" si="133"/>
        <v/>
      </c>
      <c r="BL126" s="254" t="str">
        <f t="shared" si="133"/>
        <v/>
      </c>
      <c r="BM126" s="254" t="str">
        <f t="shared" si="133"/>
        <v/>
      </c>
      <c r="BN126" s="254" t="str">
        <f t="shared" ref="BN126:BP189" si="188">IF(R126&lt;&gt;0,MAX(BO126,BN$14),BO126)</f>
        <v/>
      </c>
      <c r="BO126" s="254" t="str">
        <f t="shared" si="188"/>
        <v/>
      </c>
      <c r="BP126" s="254" t="str">
        <f t="shared" si="188"/>
        <v/>
      </c>
      <c r="BQ126" s="264" t="str">
        <f t="shared" si="141"/>
        <v/>
      </c>
      <c r="BR126" s="261" t="str">
        <f t="shared" si="30"/>
        <v/>
      </c>
      <c r="BS126" s="254" t="str">
        <f t="shared" si="180"/>
        <v/>
      </c>
      <c r="BT126" s="254" t="str">
        <f t="shared" si="180"/>
        <v/>
      </c>
      <c r="BU126" s="265" t="str">
        <f t="shared" si="178"/>
        <v/>
      </c>
      <c r="BV126" s="263" t="str">
        <f t="shared" si="181"/>
        <v/>
      </c>
      <c r="BW126" s="254" t="str">
        <f t="shared" si="181"/>
        <v/>
      </c>
      <c r="BX126" s="254" t="str">
        <f t="shared" si="179"/>
        <v/>
      </c>
      <c r="BY126" s="264" t="str">
        <f t="shared" si="33"/>
        <v/>
      </c>
      <c r="BZ126" s="254" t="str">
        <f t="shared" si="34"/>
        <v/>
      </c>
      <c r="CA126" s="254">
        <f t="shared" si="183"/>
        <v>0</v>
      </c>
      <c r="CB126" s="254">
        <f t="shared" si="183"/>
        <v>0</v>
      </c>
      <c r="CC126" s="254">
        <f t="shared" si="183"/>
        <v>0</v>
      </c>
      <c r="CD126" s="254">
        <f t="shared" si="182"/>
        <v>0</v>
      </c>
      <c r="CE126" s="254">
        <f t="shared" si="182"/>
        <v>0</v>
      </c>
      <c r="CF126" s="254">
        <f t="shared" si="182"/>
        <v>0</v>
      </c>
      <c r="CG126" s="254">
        <f t="shared" si="182"/>
        <v>0</v>
      </c>
      <c r="CH126" s="254">
        <f t="shared" si="182"/>
        <v>0</v>
      </c>
      <c r="CI126" s="254">
        <f t="shared" si="182"/>
        <v>0</v>
      </c>
      <c r="CJ126" s="254">
        <f t="shared" si="186"/>
        <v>0</v>
      </c>
      <c r="CK126" s="254">
        <f t="shared" si="186"/>
        <v>0</v>
      </c>
      <c r="CL126" s="254">
        <f t="shared" si="186"/>
        <v>0</v>
      </c>
      <c r="CM126" s="254">
        <f t="shared" si="142"/>
        <v>0</v>
      </c>
      <c r="CN126" s="254">
        <f t="shared" si="143"/>
        <v>0</v>
      </c>
      <c r="CO126" s="254">
        <f t="shared" si="144"/>
        <v>0</v>
      </c>
      <c r="CP126" s="254">
        <f t="shared" si="145"/>
        <v>0</v>
      </c>
      <c r="CQ126" s="254">
        <f t="shared" si="146"/>
        <v>0</v>
      </c>
      <c r="CR126" s="254">
        <f t="shared" si="147"/>
        <v>0</v>
      </c>
      <c r="CS126" s="254">
        <f t="shared" si="148"/>
        <v>0</v>
      </c>
      <c r="CT126" s="254">
        <f t="shared" si="149"/>
        <v>0</v>
      </c>
      <c r="CU126" s="254">
        <f t="shared" si="150"/>
        <v>0</v>
      </c>
      <c r="CV126" s="254">
        <f t="shared" si="151"/>
        <v>0</v>
      </c>
      <c r="CW126" s="254">
        <f t="shared" si="152"/>
        <v>0</v>
      </c>
      <c r="CX126" s="254">
        <f t="shared" si="153"/>
        <v>0</v>
      </c>
      <c r="CY126" s="254">
        <f t="shared" si="154"/>
        <v>0</v>
      </c>
      <c r="CZ126" s="254">
        <f t="shared" si="155"/>
        <v>0</v>
      </c>
      <c r="DA126" s="254">
        <f t="shared" si="156"/>
        <v>0</v>
      </c>
      <c r="DB126" s="254">
        <f t="shared" si="157"/>
        <v>0</v>
      </c>
      <c r="DC126" s="254">
        <f t="shared" si="158"/>
        <v>0</v>
      </c>
      <c r="DD126" s="254">
        <f t="shared" si="159"/>
        <v>0</v>
      </c>
      <c r="DE126" s="254">
        <f t="shared" si="160"/>
        <v>0</v>
      </c>
      <c r="DF126" s="254">
        <f t="shared" si="161"/>
        <v>0</v>
      </c>
      <c r="DG126" s="254">
        <f t="shared" si="162"/>
        <v>0</v>
      </c>
      <c r="DH126" s="254">
        <f t="shared" si="163"/>
        <v>0</v>
      </c>
      <c r="DI126" s="254">
        <f t="shared" si="164"/>
        <v>0</v>
      </c>
      <c r="DJ126" s="254">
        <f t="shared" si="165"/>
        <v>0</v>
      </c>
      <c r="DK126" s="254">
        <f t="shared" si="166"/>
        <v>0</v>
      </c>
      <c r="DL126" s="254">
        <f t="shared" si="167"/>
        <v>0</v>
      </c>
      <c r="DM126" s="254">
        <f t="shared" si="168"/>
        <v>0</v>
      </c>
      <c r="DN126" s="254">
        <f t="shared" si="169"/>
        <v>0</v>
      </c>
      <c r="DO126" s="254">
        <f t="shared" si="170"/>
        <v>0</v>
      </c>
      <c r="DP126" s="254">
        <f t="shared" si="171"/>
        <v>0</v>
      </c>
      <c r="DQ126" s="254">
        <f t="shared" si="172"/>
        <v>0</v>
      </c>
      <c r="DR126" s="254">
        <f t="shared" si="173"/>
        <v>0</v>
      </c>
      <c r="DS126" s="254">
        <f t="shared" si="174"/>
        <v>0</v>
      </c>
      <c r="DT126" s="254">
        <f t="shared" si="175"/>
        <v>0</v>
      </c>
      <c r="DU126" s="254">
        <f t="shared" si="176"/>
        <v>0</v>
      </c>
      <c r="DV126" s="254">
        <f t="shared" si="177"/>
        <v>0</v>
      </c>
    </row>
    <row r="127" spans="1:126" ht="24" customHeight="1">
      <c r="A127" s="11" t="str">
        <f ca="1">IF(AG127&lt;&gt;"OK","",CONCATENATE(TEXT('Front Page'!$F$33,"000"),TEXT('Front Page'!$F$31,"000"),"-",LEFT('Front Page'!$R$53,5),"-",LEFT(D127,1),AJ127, "-",TEXT(B127,"000")))</f>
        <v/>
      </c>
      <c r="B127" s="12" t="str">
        <f>IFERROR(IF(E127="","",MAX(B$17:B126)+1),"")</f>
        <v/>
      </c>
      <c r="C127" s="13"/>
      <c r="D127" s="29" t="str">
        <f t="shared" si="134"/>
        <v>None</v>
      </c>
      <c r="E127" s="29" t="str">
        <f t="shared" si="17"/>
        <v/>
      </c>
      <c r="F127" s="29" t="str">
        <f t="shared" si="18"/>
        <v/>
      </c>
      <c r="G127" s="363"/>
      <c r="H127" s="364"/>
      <c r="I127" s="325" t="str">
        <f t="shared" si="135"/>
        <v>No</v>
      </c>
      <c r="J127" s="314">
        <v>0</v>
      </c>
      <c r="K127" s="312">
        <v>0</v>
      </c>
      <c r="L127" s="312">
        <v>0</v>
      </c>
      <c r="M127" s="312">
        <v>0</v>
      </c>
      <c r="N127" s="312">
        <v>0</v>
      </c>
      <c r="O127" s="312">
        <v>0</v>
      </c>
      <c r="P127" s="312">
        <v>0</v>
      </c>
      <c r="Q127" s="312">
        <v>0</v>
      </c>
      <c r="R127" s="312">
        <v>0</v>
      </c>
      <c r="S127" s="312">
        <v>0</v>
      </c>
      <c r="T127" s="312">
        <v>0</v>
      </c>
      <c r="U127" s="312">
        <v>0</v>
      </c>
      <c r="V127" s="313">
        <v>1</v>
      </c>
      <c r="W127" s="313">
        <v>1</v>
      </c>
      <c r="X127" s="312">
        <v>0</v>
      </c>
      <c r="Y127" s="312">
        <v>0</v>
      </c>
      <c r="Z127" s="312">
        <v>0</v>
      </c>
      <c r="AA127" s="14">
        <v>0</v>
      </c>
      <c r="AB127" s="317"/>
      <c r="AC127" s="15" t="str">
        <f t="shared" si="126"/>
        <v/>
      </c>
      <c r="AD127" s="15" t="str">
        <f t="shared" si="136"/>
        <v/>
      </c>
      <c r="AE127" s="16" t="str">
        <f t="shared" si="137"/>
        <v>0 - 0</v>
      </c>
      <c r="AF127" s="20" t="str">
        <f t="shared" si="138"/>
        <v>Not an offer</v>
      </c>
      <c r="AG127" s="276" t="str">
        <f t="shared" si="128"/>
        <v>Not an Offer</v>
      </c>
      <c r="AH127" s="150"/>
      <c r="AI127" s="254">
        <v>111</v>
      </c>
      <c r="AJ127" s="149" t="str">
        <f t="shared" si="129"/>
        <v>00-IRA</v>
      </c>
      <c r="AK127" s="254" t="b">
        <f t="shared" si="11"/>
        <v>0</v>
      </c>
      <c r="AL127" s="254">
        <f t="shared" si="127"/>
        <v>0</v>
      </c>
      <c r="AM127" s="254">
        <f t="shared" si="130"/>
        <v>0</v>
      </c>
      <c r="AN127" s="288">
        <f t="shared" si="139"/>
        <v>0</v>
      </c>
      <c r="AO127" s="288">
        <f>IF(AND($BU127=$BV127,BU127=AO$13),$J127&amp;$K127&amp;$L127&amp;$M127&amp;$N127&amp;$O127&amp;$P127&amp;$Q127&amp;$R127&amp;$S127&amp;$T127&amp;$U127,IFERROR(MATCH($AN127,AO$17:AO126,0),-1000))</f>
        <v>1</v>
      </c>
      <c r="AP127" s="288">
        <f>IF(AND($BU127=$BV127,BV127=AP$13),$J127&amp;$K127&amp;$L127&amp;$M127&amp;$N127&amp;$O127&amp;$P127&amp;$Q127&amp;$R127&amp;$S127&amp;$T127&amp;$U127,IFERROR(MATCH($AN127,AP$17:AP126,0),-1000))</f>
        <v>1</v>
      </c>
      <c r="AQ127" s="288">
        <f>IF(AND($BU127=$BV127,BW127=AQ$13),$J127&amp;$K127&amp;$L127&amp;$M127&amp;$N127&amp;$O127&amp;$P127&amp;$Q127&amp;$R127&amp;$S127&amp;$T127&amp;$U127,IFERROR(MATCH($AN127,AQ$17:AQ126,0),-1000))</f>
        <v>1</v>
      </c>
      <c r="AR127" s="288">
        <f>IF(AND($BU127=$BV127,BX127=AR$13),$J127&amp;$K127&amp;$L127&amp;$M127&amp;$N127&amp;$O127&amp;$P127&amp;$Q127&amp;$R127&amp;$S127&amp;$T127&amp;$U127,IFERROR(MATCH($AN127,AR$17:AR126,0),-1000))</f>
        <v>1</v>
      </c>
      <c r="AS127" s="254">
        <f t="shared" si="71"/>
        <v>0</v>
      </c>
      <c r="AT127" s="261" t="str">
        <f t="shared" si="140"/>
        <v/>
      </c>
      <c r="AU127" s="254" t="str">
        <f t="shared" si="184"/>
        <v/>
      </c>
      <c r="AV127" s="254" t="str">
        <f t="shared" si="184"/>
        <v/>
      </c>
      <c r="AW127" s="254" t="str">
        <f t="shared" si="184"/>
        <v/>
      </c>
      <c r="AX127" s="254" t="str">
        <f t="shared" si="184"/>
        <v/>
      </c>
      <c r="AY127" s="254" t="str">
        <f t="shared" si="184"/>
        <v/>
      </c>
      <c r="AZ127" s="254" t="str">
        <f t="shared" si="184"/>
        <v/>
      </c>
      <c r="BA127" s="254" t="str">
        <f t="shared" si="184"/>
        <v/>
      </c>
      <c r="BB127" s="254" t="str">
        <f t="shared" si="184"/>
        <v/>
      </c>
      <c r="BC127" s="254" t="str">
        <f t="shared" si="187"/>
        <v/>
      </c>
      <c r="BD127" s="254" t="str">
        <f t="shared" si="187"/>
        <v/>
      </c>
      <c r="BE127" s="262" t="str">
        <f t="shared" si="187"/>
        <v/>
      </c>
      <c r="BF127" s="263" t="str">
        <f t="shared" si="185"/>
        <v/>
      </c>
      <c r="BG127" s="254" t="str">
        <f t="shared" si="185"/>
        <v/>
      </c>
      <c r="BH127" s="254" t="str">
        <f t="shared" si="185"/>
        <v/>
      </c>
      <c r="BI127" s="254" t="str">
        <f t="shared" si="185"/>
        <v/>
      </c>
      <c r="BJ127" s="254" t="str">
        <f t="shared" si="185"/>
        <v/>
      </c>
      <c r="BK127" s="254" t="str">
        <f t="shared" si="185"/>
        <v/>
      </c>
      <c r="BL127" s="254" t="str">
        <f t="shared" si="185"/>
        <v/>
      </c>
      <c r="BM127" s="254" t="str">
        <f t="shared" si="185"/>
        <v/>
      </c>
      <c r="BN127" s="254" t="str">
        <f t="shared" si="188"/>
        <v/>
      </c>
      <c r="BO127" s="254" t="str">
        <f t="shared" si="188"/>
        <v/>
      </c>
      <c r="BP127" s="254" t="str">
        <f t="shared" si="188"/>
        <v/>
      </c>
      <c r="BQ127" s="264" t="str">
        <f t="shared" si="141"/>
        <v/>
      </c>
      <c r="BR127" s="261" t="str">
        <f t="shared" si="30"/>
        <v/>
      </c>
      <c r="BS127" s="254" t="str">
        <f t="shared" si="180"/>
        <v/>
      </c>
      <c r="BT127" s="254" t="str">
        <f t="shared" si="180"/>
        <v/>
      </c>
      <c r="BU127" s="265" t="str">
        <f t="shared" si="178"/>
        <v/>
      </c>
      <c r="BV127" s="263" t="str">
        <f t="shared" si="181"/>
        <v/>
      </c>
      <c r="BW127" s="254" t="str">
        <f t="shared" si="181"/>
        <v/>
      </c>
      <c r="BX127" s="254" t="str">
        <f t="shared" si="179"/>
        <v/>
      </c>
      <c r="BY127" s="264" t="str">
        <f t="shared" si="33"/>
        <v/>
      </c>
      <c r="BZ127" s="254" t="str">
        <f t="shared" si="34"/>
        <v/>
      </c>
      <c r="CA127" s="254">
        <f t="shared" si="183"/>
        <v>0</v>
      </c>
      <c r="CB127" s="254">
        <f t="shared" si="183"/>
        <v>0</v>
      </c>
      <c r="CC127" s="254">
        <f t="shared" si="183"/>
        <v>0</v>
      </c>
      <c r="CD127" s="254">
        <f t="shared" si="182"/>
        <v>0</v>
      </c>
      <c r="CE127" s="254">
        <f t="shared" si="182"/>
        <v>0</v>
      </c>
      <c r="CF127" s="254">
        <f t="shared" si="182"/>
        <v>0</v>
      </c>
      <c r="CG127" s="254">
        <f t="shared" si="182"/>
        <v>0</v>
      </c>
      <c r="CH127" s="254">
        <f t="shared" si="182"/>
        <v>0</v>
      </c>
      <c r="CI127" s="254">
        <f t="shared" si="182"/>
        <v>0</v>
      </c>
      <c r="CJ127" s="254">
        <f t="shared" si="186"/>
        <v>0</v>
      </c>
      <c r="CK127" s="254">
        <f t="shared" si="186"/>
        <v>0</v>
      </c>
      <c r="CL127" s="254">
        <f t="shared" si="186"/>
        <v>0</v>
      </c>
      <c r="CM127" s="254">
        <f t="shared" si="142"/>
        <v>0</v>
      </c>
      <c r="CN127" s="254">
        <f t="shared" si="143"/>
        <v>0</v>
      </c>
      <c r="CO127" s="254">
        <f t="shared" si="144"/>
        <v>0</v>
      </c>
      <c r="CP127" s="254">
        <f t="shared" si="145"/>
        <v>0</v>
      </c>
      <c r="CQ127" s="254">
        <f t="shared" si="146"/>
        <v>0</v>
      </c>
      <c r="CR127" s="254">
        <f t="shared" si="147"/>
        <v>0</v>
      </c>
      <c r="CS127" s="254">
        <f t="shared" si="148"/>
        <v>0</v>
      </c>
      <c r="CT127" s="254">
        <f t="shared" si="149"/>
        <v>0</v>
      </c>
      <c r="CU127" s="254">
        <f t="shared" si="150"/>
        <v>0</v>
      </c>
      <c r="CV127" s="254">
        <f t="shared" si="151"/>
        <v>0</v>
      </c>
      <c r="CW127" s="254">
        <f t="shared" si="152"/>
        <v>0</v>
      </c>
      <c r="CX127" s="254">
        <f t="shared" si="153"/>
        <v>0</v>
      </c>
      <c r="CY127" s="254">
        <f t="shared" si="154"/>
        <v>0</v>
      </c>
      <c r="CZ127" s="254">
        <f t="shared" si="155"/>
        <v>0</v>
      </c>
      <c r="DA127" s="254">
        <f t="shared" si="156"/>
        <v>0</v>
      </c>
      <c r="DB127" s="254">
        <f t="shared" si="157"/>
        <v>0</v>
      </c>
      <c r="DC127" s="254">
        <f t="shared" si="158"/>
        <v>0</v>
      </c>
      <c r="DD127" s="254">
        <f t="shared" si="159"/>
        <v>0</v>
      </c>
      <c r="DE127" s="254">
        <f t="shared" si="160"/>
        <v>0</v>
      </c>
      <c r="DF127" s="254">
        <f t="shared" si="161"/>
        <v>0</v>
      </c>
      <c r="DG127" s="254">
        <f t="shared" si="162"/>
        <v>0</v>
      </c>
      <c r="DH127" s="254">
        <f t="shared" si="163"/>
        <v>0</v>
      </c>
      <c r="DI127" s="254">
        <f t="shared" si="164"/>
        <v>0</v>
      </c>
      <c r="DJ127" s="254">
        <f t="shared" si="165"/>
        <v>0</v>
      </c>
      <c r="DK127" s="254">
        <f t="shared" si="166"/>
        <v>0</v>
      </c>
      <c r="DL127" s="254">
        <f t="shared" si="167"/>
        <v>0</v>
      </c>
      <c r="DM127" s="254">
        <f t="shared" si="168"/>
        <v>0</v>
      </c>
      <c r="DN127" s="254">
        <f t="shared" si="169"/>
        <v>0</v>
      </c>
      <c r="DO127" s="254">
        <f t="shared" si="170"/>
        <v>0</v>
      </c>
      <c r="DP127" s="254">
        <f t="shared" si="171"/>
        <v>0</v>
      </c>
      <c r="DQ127" s="254">
        <f t="shared" si="172"/>
        <v>0</v>
      </c>
      <c r="DR127" s="254">
        <f t="shared" si="173"/>
        <v>0</v>
      </c>
      <c r="DS127" s="254">
        <f t="shared" si="174"/>
        <v>0</v>
      </c>
      <c r="DT127" s="254">
        <f t="shared" si="175"/>
        <v>0</v>
      </c>
      <c r="DU127" s="254">
        <f t="shared" si="176"/>
        <v>0</v>
      </c>
      <c r="DV127" s="254">
        <f t="shared" si="177"/>
        <v>0</v>
      </c>
    </row>
    <row r="128" spans="1:126" ht="24" customHeight="1">
      <c r="A128" s="11" t="str">
        <f ca="1">IF(AG128&lt;&gt;"OK","",CONCATENATE(TEXT('Front Page'!$F$33,"000"),TEXT('Front Page'!$F$31,"000"),"-",LEFT('Front Page'!$R$53,5),"-",LEFT(D128,1),AJ128, "-",TEXT(B128,"000")))</f>
        <v/>
      </c>
      <c r="B128" s="12" t="str">
        <f>IFERROR(IF(E128="","",MAX(B$17:B127)+1),"")</f>
        <v/>
      </c>
      <c r="C128" s="13"/>
      <c r="D128" s="29" t="str">
        <f t="shared" si="134"/>
        <v>None</v>
      </c>
      <c r="E128" s="29" t="str">
        <f t="shared" si="17"/>
        <v/>
      </c>
      <c r="F128" s="29" t="str">
        <f t="shared" si="18"/>
        <v/>
      </c>
      <c r="G128" s="363"/>
      <c r="H128" s="364"/>
      <c r="I128" s="325" t="str">
        <f t="shared" si="135"/>
        <v>No</v>
      </c>
      <c r="J128" s="314">
        <v>0</v>
      </c>
      <c r="K128" s="312">
        <v>0</v>
      </c>
      <c r="L128" s="312">
        <v>0</v>
      </c>
      <c r="M128" s="312">
        <v>0</v>
      </c>
      <c r="N128" s="312">
        <v>0</v>
      </c>
      <c r="O128" s="312">
        <v>0</v>
      </c>
      <c r="P128" s="312">
        <v>0</v>
      </c>
      <c r="Q128" s="312">
        <v>0</v>
      </c>
      <c r="R128" s="312">
        <v>0</v>
      </c>
      <c r="S128" s="312">
        <v>0</v>
      </c>
      <c r="T128" s="312">
        <v>0</v>
      </c>
      <c r="U128" s="312">
        <v>0</v>
      </c>
      <c r="V128" s="313">
        <v>1</v>
      </c>
      <c r="W128" s="313">
        <v>1</v>
      </c>
      <c r="X128" s="312">
        <v>0</v>
      </c>
      <c r="Y128" s="312">
        <v>0</v>
      </c>
      <c r="Z128" s="312">
        <v>0</v>
      </c>
      <c r="AA128" s="14">
        <v>0</v>
      </c>
      <c r="AB128" s="317"/>
      <c r="AC128" s="15" t="str">
        <f t="shared" si="126"/>
        <v/>
      </c>
      <c r="AD128" s="15" t="str">
        <f t="shared" si="136"/>
        <v/>
      </c>
      <c r="AE128" s="16" t="str">
        <f t="shared" si="137"/>
        <v>0 - 0</v>
      </c>
      <c r="AF128" s="20" t="str">
        <f t="shared" si="138"/>
        <v>Not an offer</v>
      </c>
      <c r="AG128" s="276" t="str">
        <f t="shared" si="128"/>
        <v>Not an Offer</v>
      </c>
      <c r="AH128" s="150"/>
      <c r="AI128" s="254">
        <v>112</v>
      </c>
      <c r="AJ128" s="149" t="str">
        <f t="shared" si="129"/>
        <v>00-IRA</v>
      </c>
      <c r="AK128" s="254" t="b">
        <f t="shared" si="11"/>
        <v>0</v>
      </c>
      <c r="AL128" s="254">
        <f t="shared" si="127"/>
        <v>0</v>
      </c>
      <c r="AM128" s="254">
        <f t="shared" si="130"/>
        <v>0</v>
      </c>
      <c r="AN128" s="288">
        <f t="shared" si="139"/>
        <v>0</v>
      </c>
      <c r="AO128" s="288">
        <f>IF(AND($BU128=$BV128,BU128=AO$13),$J128&amp;$K128&amp;$L128&amp;$M128&amp;$N128&amp;$O128&amp;$P128&amp;$Q128&amp;$R128&amp;$S128&amp;$T128&amp;$U128,IFERROR(MATCH($AN128,AO$17:AO127,0),-1000))</f>
        <v>1</v>
      </c>
      <c r="AP128" s="288">
        <f>IF(AND($BU128=$BV128,BV128=AP$13),$J128&amp;$K128&amp;$L128&amp;$M128&amp;$N128&amp;$O128&amp;$P128&amp;$Q128&amp;$R128&amp;$S128&amp;$T128&amp;$U128,IFERROR(MATCH($AN128,AP$17:AP127,0),-1000))</f>
        <v>1</v>
      </c>
      <c r="AQ128" s="288">
        <f>IF(AND($BU128=$BV128,BW128=AQ$13),$J128&amp;$K128&amp;$L128&amp;$M128&amp;$N128&amp;$O128&amp;$P128&amp;$Q128&amp;$R128&amp;$S128&amp;$T128&amp;$U128,IFERROR(MATCH($AN128,AQ$17:AQ127,0),-1000))</f>
        <v>1</v>
      </c>
      <c r="AR128" s="288">
        <f>IF(AND($BU128=$BV128,BX128=AR$13),$J128&amp;$K128&amp;$L128&amp;$M128&amp;$N128&amp;$O128&amp;$P128&amp;$Q128&amp;$R128&amp;$S128&amp;$T128&amp;$U128,IFERROR(MATCH($AN128,AR$17:AR127,0),-1000))</f>
        <v>1</v>
      </c>
      <c r="AS128" s="254">
        <f t="shared" si="71"/>
        <v>0</v>
      </c>
      <c r="AT128" s="261" t="str">
        <f t="shared" si="140"/>
        <v/>
      </c>
      <c r="AU128" s="254" t="str">
        <f t="shared" si="184"/>
        <v/>
      </c>
      <c r="AV128" s="254" t="str">
        <f t="shared" si="184"/>
        <v/>
      </c>
      <c r="AW128" s="254" t="str">
        <f t="shared" si="184"/>
        <v/>
      </c>
      <c r="AX128" s="254" t="str">
        <f t="shared" si="184"/>
        <v/>
      </c>
      <c r="AY128" s="254" t="str">
        <f t="shared" si="184"/>
        <v/>
      </c>
      <c r="AZ128" s="254" t="str">
        <f t="shared" si="184"/>
        <v/>
      </c>
      <c r="BA128" s="254" t="str">
        <f t="shared" si="184"/>
        <v/>
      </c>
      <c r="BB128" s="254" t="str">
        <f t="shared" si="184"/>
        <v/>
      </c>
      <c r="BC128" s="254" t="str">
        <f t="shared" si="187"/>
        <v/>
      </c>
      <c r="BD128" s="254" t="str">
        <f t="shared" si="187"/>
        <v/>
      </c>
      <c r="BE128" s="262" t="str">
        <f t="shared" si="187"/>
        <v/>
      </c>
      <c r="BF128" s="263" t="str">
        <f t="shared" si="185"/>
        <v/>
      </c>
      <c r="BG128" s="254" t="str">
        <f t="shared" si="185"/>
        <v/>
      </c>
      <c r="BH128" s="254" t="str">
        <f t="shared" si="185"/>
        <v/>
      </c>
      <c r="BI128" s="254" t="str">
        <f t="shared" si="185"/>
        <v/>
      </c>
      <c r="BJ128" s="254" t="str">
        <f t="shared" si="185"/>
        <v/>
      </c>
      <c r="BK128" s="254" t="str">
        <f t="shared" si="185"/>
        <v/>
      </c>
      <c r="BL128" s="254" t="str">
        <f t="shared" si="185"/>
        <v/>
      </c>
      <c r="BM128" s="254" t="str">
        <f t="shared" si="185"/>
        <v/>
      </c>
      <c r="BN128" s="254" t="str">
        <f t="shared" si="188"/>
        <v/>
      </c>
      <c r="BO128" s="254" t="str">
        <f t="shared" si="188"/>
        <v/>
      </c>
      <c r="BP128" s="254" t="str">
        <f t="shared" si="188"/>
        <v/>
      </c>
      <c r="BQ128" s="264" t="str">
        <f t="shared" si="141"/>
        <v/>
      </c>
      <c r="BR128" s="261" t="str">
        <f t="shared" si="30"/>
        <v/>
      </c>
      <c r="BS128" s="254" t="str">
        <f t="shared" si="180"/>
        <v/>
      </c>
      <c r="BT128" s="254" t="str">
        <f t="shared" si="180"/>
        <v/>
      </c>
      <c r="BU128" s="265" t="str">
        <f t="shared" si="178"/>
        <v/>
      </c>
      <c r="BV128" s="263" t="str">
        <f t="shared" si="181"/>
        <v/>
      </c>
      <c r="BW128" s="254" t="str">
        <f t="shared" si="181"/>
        <v/>
      </c>
      <c r="BX128" s="254" t="str">
        <f t="shared" si="179"/>
        <v/>
      </c>
      <c r="BY128" s="264" t="str">
        <f t="shared" si="33"/>
        <v/>
      </c>
      <c r="BZ128" s="254" t="str">
        <f t="shared" si="34"/>
        <v/>
      </c>
      <c r="CA128" s="254">
        <f t="shared" si="183"/>
        <v>0</v>
      </c>
      <c r="CB128" s="254">
        <f t="shared" si="183"/>
        <v>0</v>
      </c>
      <c r="CC128" s="254">
        <f t="shared" si="183"/>
        <v>0</v>
      </c>
      <c r="CD128" s="254">
        <f t="shared" si="182"/>
        <v>0</v>
      </c>
      <c r="CE128" s="254">
        <f t="shared" si="182"/>
        <v>0</v>
      </c>
      <c r="CF128" s="254">
        <f t="shared" si="182"/>
        <v>0</v>
      </c>
      <c r="CG128" s="254">
        <f t="shared" si="182"/>
        <v>0</v>
      </c>
      <c r="CH128" s="254">
        <f t="shared" si="182"/>
        <v>0</v>
      </c>
      <c r="CI128" s="254">
        <f t="shared" si="182"/>
        <v>0</v>
      </c>
      <c r="CJ128" s="254">
        <f t="shared" si="186"/>
        <v>0</v>
      </c>
      <c r="CK128" s="254">
        <f t="shared" si="186"/>
        <v>0</v>
      </c>
      <c r="CL128" s="254">
        <f t="shared" si="186"/>
        <v>0</v>
      </c>
      <c r="CM128" s="254">
        <f t="shared" si="142"/>
        <v>0</v>
      </c>
      <c r="CN128" s="254">
        <f t="shared" si="143"/>
        <v>0</v>
      </c>
      <c r="CO128" s="254">
        <f t="shared" si="144"/>
        <v>0</v>
      </c>
      <c r="CP128" s="254">
        <f t="shared" si="145"/>
        <v>0</v>
      </c>
      <c r="CQ128" s="254">
        <f t="shared" si="146"/>
        <v>0</v>
      </c>
      <c r="CR128" s="254">
        <f t="shared" si="147"/>
        <v>0</v>
      </c>
      <c r="CS128" s="254">
        <f t="shared" si="148"/>
        <v>0</v>
      </c>
      <c r="CT128" s="254">
        <f t="shared" si="149"/>
        <v>0</v>
      </c>
      <c r="CU128" s="254">
        <f t="shared" si="150"/>
        <v>0</v>
      </c>
      <c r="CV128" s="254">
        <f t="shared" si="151"/>
        <v>0</v>
      </c>
      <c r="CW128" s="254">
        <f t="shared" si="152"/>
        <v>0</v>
      </c>
      <c r="CX128" s="254">
        <f t="shared" si="153"/>
        <v>0</v>
      </c>
      <c r="CY128" s="254">
        <f t="shared" si="154"/>
        <v>0</v>
      </c>
      <c r="CZ128" s="254">
        <f t="shared" si="155"/>
        <v>0</v>
      </c>
      <c r="DA128" s="254">
        <f t="shared" si="156"/>
        <v>0</v>
      </c>
      <c r="DB128" s="254">
        <f t="shared" si="157"/>
        <v>0</v>
      </c>
      <c r="DC128" s="254">
        <f t="shared" si="158"/>
        <v>0</v>
      </c>
      <c r="DD128" s="254">
        <f t="shared" si="159"/>
        <v>0</v>
      </c>
      <c r="DE128" s="254">
        <f t="shared" si="160"/>
        <v>0</v>
      </c>
      <c r="DF128" s="254">
        <f t="shared" si="161"/>
        <v>0</v>
      </c>
      <c r="DG128" s="254">
        <f t="shared" si="162"/>
        <v>0</v>
      </c>
      <c r="DH128" s="254">
        <f t="shared" si="163"/>
        <v>0</v>
      </c>
      <c r="DI128" s="254">
        <f t="shared" si="164"/>
        <v>0</v>
      </c>
      <c r="DJ128" s="254">
        <f t="shared" si="165"/>
        <v>0</v>
      </c>
      <c r="DK128" s="254">
        <f t="shared" si="166"/>
        <v>0</v>
      </c>
      <c r="DL128" s="254">
        <f t="shared" si="167"/>
        <v>0</v>
      </c>
      <c r="DM128" s="254">
        <f t="shared" si="168"/>
        <v>0</v>
      </c>
      <c r="DN128" s="254">
        <f t="shared" si="169"/>
        <v>0</v>
      </c>
      <c r="DO128" s="254">
        <f t="shared" si="170"/>
        <v>0</v>
      </c>
      <c r="DP128" s="254">
        <f t="shared" si="171"/>
        <v>0</v>
      </c>
      <c r="DQ128" s="254">
        <f t="shared" si="172"/>
        <v>0</v>
      </c>
      <c r="DR128" s="254">
        <f t="shared" si="173"/>
        <v>0</v>
      </c>
      <c r="DS128" s="254">
        <f t="shared" si="174"/>
        <v>0</v>
      </c>
      <c r="DT128" s="254">
        <f t="shared" si="175"/>
        <v>0</v>
      </c>
      <c r="DU128" s="254">
        <f t="shared" si="176"/>
        <v>0</v>
      </c>
      <c r="DV128" s="254">
        <f t="shared" si="177"/>
        <v>0</v>
      </c>
    </row>
    <row r="129" spans="1:126" ht="24" customHeight="1">
      <c r="A129" s="11" t="str">
        <f ca="1">IF(AG129&lt;&gt;"OK","",CONCATENATE(TEXT('Front Page'!$F$33,"000"),TEXT('Front Page'!$F$31,"000"),"-",LEFT('Front Page'!$R$53,5),"-",LEFT(D129,1),AJ129, "-",TEXT(B129,"000")))</f>
        <v/>
      </c>
      <c r="B129" s="12" t="str">
        <f>IFERROR(IF(E129="","",MAX(B$17:B128)+1),"")</f>
        <v/>
      </c>
      <c r="C129" s="13"/>
      <c r="D129" s="29" t="str">
        <f t="shared" si="134"/>
        <v>None</v>
      </c>
      <c r="E129" s="29" t="str">
        <f t="shared" si="17"/>
        <v/>
      </c>
      <c r="F129" s="29" t="str">
        <f t="shared" si="18"/>
        <v/>
      </c>
      <c r="G129" s="363"/>
      <c r="H129" s="364"/>
      <c r="I129" s="325" t="str">
        <f t="shared" si="135"/>
        <v>No</v>
      </c>
      <c r="J129" s="314">
        <v>0</v>
      </c>
      <c r="K129" s="312">
        <v>0</v>
      </c>
      <c r="L129" s="312">
        <v>0</v>
      </c>
      <c r="M129" s="312">
        <v>0</v>
      </c>
      <c r="N129" s="312">
        <v>0</v>
      </c>
      <c r="O129" s="312">
        <v>0</v>
      </c>
      <c r="P129" s="312">
        <v>0</v>
      </c>
      <c r="Q129" s="312">
        <v>0</v>
      </c>
      <c r="R129" s="312">
        <v>0</v>
      </c>
      <c r="S129" s="312">
        <v>0</v>
      </c>
      <c r="T129" s="312">
        <v>0</v>
      </c>
      <c r="U129" s="312">
        <v>0</v>
      </c>
      <c r="V129" s="313">
        <v>1</v>
      </c>
      <c r="W129" s="313">
        <v>1</v>
      </c>
      <c r="X129" s="312">
        <v>0</v>
      </c>
      <c r="Y129" s="312">
        <v>0</v>
      </c>
      <c r="Z129" s="312">
        <v>0</v>
      </c>
      <c r="AA129" s="14">
        <v>0</v>
      </c>
      <c r="AB129" s="317"/>
      <c r="AC129" s="15" t="str">
        <f t="shared" si="126"/>
        <v/>
      </c>
      <c r="AD129" s="15" t="str">
        <f t="shared" si="136"/>
        <v/>
      </c>
      <c r="AE129" s="16" t="str">
        <f t="shared" si="137"/>
        <v>0 - 0</v>
      </c>
      <c r="AF129" s="20" t="str">
        <f t="shared" si="138"/>
        <v>Not an offer</v>
      </c>
      <c r="AG129" s="276" t="str">
        <f t="shared" si="128"/>
        <v>Not an Offer</v>
      </c>
      <c r="AH129" s="150"/>
      <c r="AI129" s="254">
        <v>113</v>
      </c>
      <c r="AJ129" s="149" t="str">
        <f t="shared" si="129"/>
        <v>00-IRA</v>
      </c>
      <c r="AK129" s="254" t="b">
        <f t="shared" si="11"/>
        <v>0</v>
      </c>
      <c r="AL129" s="254">
        <f t="shared" si="127"/>
        <v>0</v>
      </c>
      <c r="AM129" s="254">
        <f t="shared" si="130"/>
        <v>0</v>
      </c>
      <c r="AN129" s="288">
        <f t="shared" si="139"/>
        <v>0</v>
      </c>
      <c r="AO129" s="288">
        <f>IF(AND($BU129=$BV129,BU129=AO$13),$J129&amp;$K129&amp;$L129&amp;$M129&amp;$N129&amp;$O129&amp;$P129&amp;$Q129&amp;$R129&amp;$S129&amp;$T129&amp;$U129,IFERROR(MATCH($AN129,AO$17:AO128,0),-1000))</f>
        <v>1</v>
      </c>
      <c r="AP129" s="288">
        <f>IF(AND($BU129=$BV129,BV129=AP$13),$J129&amp;$K129&amp;$L129&amp;$M129&amp;$N129&amp;$O129&amp;$P129&amp;$Q129&amp;$R129&amp;$S129&amp;$T129&amp;$U129,IFERROR(MATCH($AN129,AP$17:AP128,0),-1000))</f>
        <v>1</v>
      </c>
      <c r="AQ129" s="288">
        <f>IF(AND($BU129=$BV129,BW129=AQ$13),$J129&amp;$K129&amp;$L129&amp;$M129&amp;$N129&amp;$O129&amp;$P129&amp;$Q129&amp;$R129&amp;$S129&amp;$T129&amp;$U129,IFERROR(MATCH($AN129,AQ$17:AQ128,0),-1000))</f>
        <v>1</v>
      </c>
      <c r="AR129" s="288">
        <f>IF(AND($BU129=$BV129,BX129=AR$13),$J129&amp;$K129&amp;$L129&amp;$M129&amp;$N129&amp;$O129&amp;$P129&amp;$Q129&amp;$R129&amp;$S129&amp;$T129&amp;$U129,IFERROR(MATCH($AN129,AR$17:AR128,0),-1000))</f>
        <v>1</v>
      </c>
      <c r="AS129" s="254">
        <f t="shared" si="71"/>
        <v>0</v>
      </c>
      <c r="AT129" s="261" t="str">
        <f t="shared" si="140"/>
        <v/>
      </c>
      <c r="AU129" s="254" t="str">
        <f t="shared" si="184"/>
        <v/>
      </c>
      <c r="AV129" s="254" t="str">
        <f t="shared" si="184"/>
        <v/>
      </c>
      <c r="AW129" s="254" t="str">
        <f t="shared" si="184"/>
        <v/>
      </c>
      <c r="AX129" s="254" t="str">
        <f t="shared" si="184"/>
        <v/>
      </c>
      <c r="AY129" s="254" t="str">
        <f t="shared" si="184"/>
        <v/>
      </c>
      <c r="AZ129" s="254" t="str">
        <f t="shared" si="184"/>
        <v/>
      </c>
      <c r="BA129" s="254" t="str">
        <f t="shared" si="184"/>
        <v/>
      </c>
      <c r="BB129" s="254" t="str">
        <f t="shared" si="184"/>
        <v/>
      </c>
      <c r="BC129" s="254" t="str">
        <f t="shared" si="187"/>
        <v/>
      </c>
      <c r="BD129" s="254" t="str">
        <f t="shared" si="187"/>
        <v/>
      </c>
      <c r="BE129" s="262" t="str">
        <f t="shared" si="187"/>
        <v/>
      </c>
      <c r="BF129" s="263" t="str">
        <f t="shared" si="185"/>
        <v/>
      </c>
      <c r="BG129" s="254" t="str">
        <f t="shared" si="185"/>
        <v/>
      </c>
      <c r="BH129" s="254" t="str">
        <f t="shared" si="185"/>
        <v/>
      </c>
      <c r="BI129" s="254" t="str">
        <f t="shared" si="185"/>
        <v/>
      </c>
      <c r="BJ129" s="254" t="str">
        <f t="shared" si="185"/>
        <v/>
      </c>
      <c r="BK129" s="254" t="str">
        <f t="shared" si="185"/>
        <v/>
      </c>
      <c r="BL129" s="254" t="str">
        <f t="shared" si="185"/>
        <v/>
      </c>
      <c r="BM129" s="254" t="str">
        <f t="shared" si="185"/>
        <v/>
      </c>
      <c r="BN129" s="254" t="str">
        <f t="shared" si="188"/>
        <v/>
      </c>
      <c r="BO129" s="254" t="str">
        <f t="shared" si="188"/>
        <v/>
      </c>
      <c r="BP129" s="254" t="str">
        <f t="shared" si="188"/>
        <v/>
      </c>
      <c r="BQ129" s="264" t="str">
        <f t="shared" si="141"/>
        <v/>
      </c>
      <c r="BR129" s="261" t="str">
        <f t="shared" si="30"/>
        <v/>
      </c>
      <c r="BS129" s="254" t="str">
        <f t="shared" si="180"/>
        <v/>
      </c>
      <c r="BT129" s="254" t="str">
        <f t="shared" si="180"/>
        <v/>
      </c>
      <c r="BU129" s="265" t="str">
        <f t="shared" si="178"/>
        <v/>
      </c>
      <c r="BV129" s="263" t="str">
        <f t="shared" si="181"/>
        <v/>
      </c>
      <c r="BW129" s="254" t="str">
        <f t="shared" si="181"/>
        <v/>
      </c>
      <c r="BX129" s="254" t="str">
        <f t="shared" si="179"/>
        <v/>
      </c>
      <c r="BY129" s="264" t="str">
        <f t="shared" si="33"/>
        <v/>
      </c>
      <c r="BZ129" s="254" t="str">
        <f t="shared" si="34"/>
        <v/>
      </c>
      <c r="CA129" s="254">
        <f t="shared" si="183"/>
        <v>0</v>
      </c>
      <c r="CB129" s="254">
        <f t="shared" si="183"/>
        <v>0</v>
      </c>
      <c r="CC129" s="254">
        <f t="shared" si="183"/>
        <v>0</v>
      </c>
      <c r="CD129" s="254">
        <f t="shared" si="182"/>
        <v>0</v>
      </c>
      <c r="CE129" s="254">
        <f t="shared" si="182"/>
        <v>0</v>
      </c>
      <c r="CF129" s="254">
        <f t="shared" si="182"/>
        <v>0</v>
      </c>
      <c r="CG129" s="254">
        <f t="shared" si="182"/>
        <v>0</v>
      </c>
      <c r="CH129" s="254">
        <f t="shared" si="182"/>
        <v>0</v>
      </c>
      <c r="CI129" s="254">
        <f t="shared" si="182"/>
        <v>0</v>
      </c>
      <c r="CJ129" s="254">
        <f t="shared" si="186"/>
        <v>0</v>
      </c>
      <c r="CK129" s="254">
        <f t="shared" si="186"/>
        <v>0</v>
      </c>
      <c r="CL129" s="254">
        <f t="shared" si="186"/>
        <v>0</v>
      </c>
      <c r="CM129" s="254">
        <f t="shared" si="142"/>
        <v>0</v>
      </c>
      <c r="CN129" s="254">
        <f t="shared" si="143"/>
        <v>0</v>
      </c>
      <c r="CO129" s="254">
        <f t="shared" si="144"/>
        <v>0</v>
      </c>
      <c r="CP129" s="254">
        <f t="shared" si="145"/>
        <v>0</v>
      </c>
      <c r="CQ129" s="254">
        <f t="shared" si="146"/>
        <v>0</v>
      </c>
      <c r="CR129" s="254">
        <f t="shared" si="147"/>
        <v>0</v>
      </c>
      <c r="CS129" s="254">
        <f t="shared" si="148"/>
        <v>0</v>
      </c>
      <c r="CT129" s="254">
        <f t="shared" si="149"/>
        <v>0</v>
      </c>
      <c r="CU129" s="254">
        <f t="shared" si="150"/>
        <v>0</v>
      </c>
      <c r="CV129" s="254">
        <f t="shared" si="151"/>
        <v>0</v>
      </c>
      <c r="CW129" s="254">
        <f t="shared" si="152"/>
        <v>0</v>
      </c>
      <c r="CX129" s="254">
        <f t="shared" si="153"/>
        <v>0</v>
      </c>
      <c r="CY129" s="254">
        <f t="shared" si="154"/>
        <v>0</v>
      </c>
      <c r="CZ129" s="254">
        <f t="shared" si="155"/>
        <v>0</v>
      </c>
      <c r="DA129" s="254">
        <f t="shared" si="156"/>
        <v>0</v>
      </c>
      <c r="DB129" s="254">
        <f t="shared" si="157"/>
        <v>0</v>
      </c>
      <c r="DC129" s="254">
        <f t="shared" si="158"/>
        <v>0</v>
      </c>
      <c r="DD129" s="254">
        <f t="shared" si="159"/>
        <v>0</v>
      </c>
      <c r="DE129" s="254">
        <f t="shared" si="160"/>
        <v>0</v>
      </c>
      <c r="DF129" s="254">
        <f t="shared" si="161"/>
        <v>0</v>
      </c>
      <c r="DG129" s="254">
        <f t="shared" si="162"/>
        <v>0</v>
      </c>
      <c r="DH129" s="254">
        <f t="shared" si="163"/>
        <v>0</v>
      </c>
      <c r="DI129" s="254">
        <f t="shared" si="164"/>
        <v>0</v>
      </c>
      <c r="DJ129" s="254">
        <f t="shared" si="165"/>
        <v>0</v>
      </c>
      <c r="DK129" s="254">
        <f t="shared" si="166"/>
        <v>0</v>
      </c>
      <c r="DL129" s="254">
        <f t="shared" si="167"/>
        <v>0</v>
      </c>
      <c r="DM129" s="254">
        <f t="shared" si="168"/>
        <v>0</v>
      </c>
      <c r="DN129" s="254">
        <f t="shared" si="169"/>
        <v>0</v>
      </c>
      <c r="DO129" s="254">
        <f t="shared" si="170"/>
        <v>0</v>
      </c>
      <c r="DP129" s="254">
        <f t="shared" si="171"/>
        <v>0</v>
      </c>
      <c r="DQ129" s="254">
        <f t="shared" si="172"/>
        <v>0</v>
      </c>
      <c r="DR129" s="254">
        <f t="shared" si="173"/>
        <v>0</v>
      </c>
      <c r="DS129" s="254">
        <f t="shared" si="174"/>
        <v>0</v>
      </c>
      <c r="DT129" s="254">
        <f t="shared" si="175"/>
        <v>0</v>
      </c>
      <c r="DU129" s="254">
        <f t="shared" si="176"/>
        <v>0</v>
      </c>
      <c r="DV129" s="254">
        <f t="shared" si="177"/>
        <v>0</v>
      </c>
    </row>
    <row r="130" spans="1:126" ht="24" customHeight="1">
      <c r="A130" s="11" t="str">
        <f ca="1">IF(AG130&lt;&gt;"OK","",CONCATENATE(TEXT('Front Page'!$F$33,"000"),TEXT('Front Page'!$F$31,"000"),"-",LEFT('Front Page'!$R$53,5),"-",LEFT(D130,1),AJ130, "-",TEXT(B130,"000")))</f>
        <v/>
      </c>
      <c r="B130" s="12" t="str">
        <f>IFERROR(IF(E130="","",MAX(B$17:B129)+1),"")</f>
        <v/>
      </c>
      <c r="C130" s="13"/>
      <c r="D130" s="29" t="str">
        <f t="shared" si="134"/>
        <v>None</v>
      </c>
      <c r="E130" s="29" t="str">
        <f t="shared" si="17"/>
        <v/>
      </c>
      <c r="F130" s="29" t="str">
        <f t="shared" si="18"/>
        <v/>
      </c>
      <c r="G130" s="363"/>
      <c r="H130" s="364"/>
      <c r="I130" s="325" t="str">
        <f t="shared" si="135"/>
        <v>No</v>
      </c>
      <c r="J130" s="314">
        <v>0</v>
      </c>
      <c r="K130" s="312">
        <v>0</v>
      </c>
      <c r="L130" s="312">
        <v>0</v>
      </c>
      <c r="M130" s="312">
        <v>0</v>
      </c>
      <c r="N130" s="312">
        <v>0</v>
      </c>
      <c r="O130" s="312">
        <v>0</v>
      </c>
      <c r="P130" s="312">
        <v>0</v>
      </c>
      <c r="Q130" s="312">
        <v>0</v>
      </c>
      <c r="R130" s="312">
        <v>0</v>
      </c>
      <c r="S130" s="312">
        <v>0</v>
      </c>
      <c r="T130" s="312">
        <v>0</v>
      </c>
      <c r="U130" s="312">
        <v>0</v>
      </c>
      <c r="V130" s="313">
        <v>1</v>
      </c>
      <c r="W130" s="313">
        <v>1</v>
      </c>
      <c r="X130" s="312">
        <v>0</v>
      </c>
      <c r="Y130" s="312">
        <v>0</v>
      </c>
      <c r="Z130" s="312">
        <v>0</v>
      </c>
      <c r="AA130" s="14">
        <v>0</v>
      </c>
      <c r="AB130" s="317"/>
      <c r="AC130" s="15" t="str">
        <f t="shared" si="126"/>
        <v/>
      </c>
      <c r="AD130" s="15" t="str">
        <f t="shared" si="136"/>
        <v/>
      </c>
      <c r="AE130" s="16" t="str">
        <f t="shared" si="137"/>
        <v>0 - 0</v>
      </c>
      <c r="AF130" s="20" t="str">
        <f t="shared" si="138"/>
        <v>Not an offer</v>
      </c>
      <c r="AG130" s="276" t="str">
        <f t="shared" si="128"/>
        <v>Not an Offer</v>
      </c>
      <c r="AH130" s="150"/>
      <c r="AI130" s="254">
        <v>114</v>
      </c>
      <c r="AJ130" s="149" t="str">
        <f t="shared" si="129"/>
        <v>00-IRA</v>
      </c>
      <c r="AK130" s="254" t="b">
        <f t="shared" si="11"/>
        <v>0</v>
      </c>
      <c r="AL130" s="254">
        <f t="shared" si="127"/>
        <v>0</v>
      </c>
      <c r="AM130" s="254">
        <f t="shared" si="130"/>
        <v>0</v>
      </c>
      <c r="AN130" s="288">
        <f t="shared" si="139"/>
        <v>0</v>
      </c>
      <c r="AO130" s="288">
        <f>IF(AND($BU130=$BV130,BU130=AO$13),$J130&amp;$K130&amp;$L130&amp;$M130&amp;$N130&amp;$O130&amp;$P130&amp;$Q130&amp;$R130&amp;$S130&amp;$T130&amp;$U130,IFERROR(MATCH($AN130,AO$17:AO129,0),-1000))</f>
        <v>1</v>
      </c>
      <c r="AP130" s="288">
        <f>IF(AND($BU130=$BV130,BV130=AP$13),$J130&amp;$K130&amp;$L130&amp;$M130&amp;$N130&amp;$O130&amp;$P130&amp;$Q130&amp;$R130&amp;$S130&amp;$T130&amp;$U130,IFERROR(MATCH($AN130,AP$17:AP129,0),-1000))</f>
        <v>1</v>
      </c>
      <c r="AQ130" s="288">
        <f>IF(AND($BU130=$BV130,BW130=AQ$13),$J130&amp;$K130&amp;$L130&amp;$M130&amp;$N130&amp;$O130&amp;$P130&amp;$Q130&amp;$R130&amp;$S130&amp;$T130&amp;$U130,IFERROR(MATCH($AN130,AQ$17:AQ129,0),-1000))</f>
        <v>1</v>
      </c>
      <c r="AR130" s="288">
        <f>IF(AND($BU130=$BV130,BX130=AR$13),$J130&amp;$K130&amp;$L130&amp;$M130&amp;$N130&amp;$O130&amp;$P130&amp;$Q130&amp;$R130&amp;$S130&amp;$T130&amp;$U130,IFERROR(MATCH($AN130,AR$17:AR129,0),-1000))</f>
        <v>1</v>
      </c>
      <c r="AS130" s="254">
        <f t="shared" si="71"/>
        <v>0</v>
      </c>
      <c r="AT130" s="261" t="str">
        <f t="shared" si="140"/>
        <v/>
      </c>
      <c r="AU130" s="254" t="str">
        <f t="shared" si="184"/>
        <v/>
      </c>
      <c r="AV130" s="254" t="str">
        <f t="shared" si="184"/>
        <v/>
      </c>
      <c r="AW130" s="254" t="str">
        <f t="shared" si="184"/>
        <v/>
      </c>
      <c r="AX130" s="254" t="str">
        <f t="shared" si="184"/>
        <v/>
      </c>
      <c r="AY130" s="254" t="str">
        <f t="shared" si="184"/>
        <v/>
      </c>
      <c r="AZ130" s="254" t="str">
        <f t="shared" si="184"/>
        <v/>
      </c>
      <c r="BA130" s="254" t="str">
        <f t="shared" si="184"/>
        <v/>
      </c>
      <c r="BB130" s="254" t="str">
        <f t="shared" si="184"/>
        <v/>
      </c>
      <c r="BC130" s="254" t="str">
        <f t="shared" si="187"/>
        <v/>
      </c>
      <c r="BD130" s="254" t="str">
        <f t="shared" si="187"/>
        <v/>
      </c>
      <c r="BE130" s="262" t="str">
        <f t="shared" si="187"/>
        <v/>
      </c>
      <c r="BF130" s="263" t="str">
        <f t="shared" si="185"/>
        <v/>
      </c>
      <c r="BG130" s="254" t="str">
        <f t="shared" si="185"/>
        <v/>
      </c>
      <c r="BH130" s="254" t="str">
        <f t="shared" si="185"/>
        <v/>
      </c>
      <c r="BI130" s="254" t="str">
        <f t="shared" si="185"/>
        <v/>
      </c>
      <c r="BJ130" s="254" t="str">
        <f t="shared" si="185"/>
        <v/>
      </c>
      <c r="BK130" s="254" t="str">
        <f t="shared" si="185"/>
        <v/>
      </c>
      <c r="BL130" s="254" t="str">
        <f t="shared" si="185"/>
        <v/>
      </c>
      <c r="BM130" s="254" t="str">
        <f t="shared" si="185"/>
        <v/>
      </c>
      <c r="BN130" s="254" t="str">
        <f t="shared" si="188"/>
        <v/>
      </c>
      <c r="BO130" s="254" t="str">
        <f t="shared" si="188"/>
        <v/>
      </c>
      <c r="BP130" s="254" t="str">
        <f t="shared" si="188"/>
        <v/>
      </c>
      <c r="BQ130" s="264" t="str">
        <f t="shared" si="141"/>
        <v/>
      </c>
      <c r="BR130" s="261" t="str">
        <f t="shared" si="30"/>
        <v/>
      </c>
      <c r="BS130" s="254" t="str">
        <f t="shared" si="180"/>
        <v/>
      </c>
      <c r="BT130" s="254" t="str">
        <f t="shared" si="180"/>
        <v/>
      </c>
      <c r="BU130" s="265" t="str">
        <f t="shared" si="178"/>
        <v/>
      </c>
      <c r="BV130" s="263" t="str">
        <f t="shared" si="181"/>
        <v/>
      </c>
      <c r="BW130" s="254" t="str">
        <f t="shared" si="181"/>
        <v/>
      </c>
      <c r="BX130" s="254" t="str">
        <f t="shared" si="179"/>
        <v/>
      </c>
      <c r="BY130" s="264" t="str">
        <f t="shared" si="33"/>
        <v/>
      </c>
      <c r="BZ130" s="254" t="str">
        <f t="shared" si="34"/>
        <v/>
      </c>
      <c r="CA130" s="254">
        <f t="shared" si="183"/>
        <v>0</v>
      </c>
      <c r="CB130" s="254">
        <f t="shared" si="183"/>
        <v>0</v>
      </c>
      <c r="CC130" s="254">
        <f t="shared" si="183"/>
        <v>0</v>
      </c>
      <c r="CD130" s="254">
        <f t="shared" si="182"/>
        <v>0</v>
      </c>
      <c r="CE130" s="254">
        <f t="shared" si="182"/>
        <v>0</v>
      </c>
      <c r="CF130" s="254">
        <f t="shared" si="182"/>
        <v>0</v>
      </c>
      <c r="CG130" s="254">
        <f t="shared" si="182"/>
        <v>0</v>
      </c>
      <c r="CH130" s="254">
        <f t="shared" si="182"/>
        <v>0</v>
      </c>
      <c r="CI130" s="254">
        <f t="shared" si="182"/>
        <v>0</v>
      </c>
      <c r="CJ130" s="254">
        <f t="shared" si="186"/>
        <v>0</v>
      </c>
      <c r="CK130" s="254">
        <f t="shared" si="186"/>
        <v>0</v>
      </c>
      <c r="CL130" s="254">
        <f t="shared" si="186"/>
        <v>0</v>
      </c>
      <c r="CM130" s="254">
        <f t="shared" si="142"/>
        <v>0</v>
      </c>
      <c r="CN130" s="254">
        <f t="shared" si="143"/>
        <v>0</v>
      </c>
      <c r="CO130" s="254">
        <f t="shared" si="144"/>
        <v>0</v>
      </c>
      <c r="CP130" s="254">
        <f t="shared" si="145"/>
        <v>0</v>
      </c>
      <c r="CQ130" s="254">
        <f t="shared" si="146"/>
        <v>0</v>
      </c>
      <c r="CR130" s="254">
        <f t="shared" si="147"/>
        <v>0</v>
      </c>
      <c r="CS130" s="254">
        <f t="shared" si="148"/>
        <v>0</v>
      </c>
      <c r="CT130" s="254">
        <f t="shared" si="149"/>
        <v>0</v>
      </c>
      <c r="CU130" s="254">
        <f t="shared" si="150"/>
        <v>0</v>
      </c>
      <c r="CV130" s="254">
        <f t="shared" si="151"/>
        <v>0</v>
      </c>
      <c r="CW130" s="254">
        <f t="shared" si="152"/>
        <v>0</v>
      </c>
      <c r="CX130" s="254">
        <f t="shared" si="153"/>
        <v>0</v>
      </c>
      <c r="CY130" s="254">
        <f t="shared" si="154"/>
        <v>0</v>
      </c>
      <c r="CZ130" s="254">
        <f t="shared" si="155"/>
        <v>0</v>
      </c>
      <c r="DA130" s="254">
        <f t="shared" si="156"/>
        <v>0</v>
      </c>
      <c r="DB130" s="254">
        <f t="shared" si="157"/>
        <v>0</v>
      </c>
      <c r="DC130" s="254">
        <f t="shared" si="158"/>
        <v>0</v>
      </c>
      <c r="DD130" s="254">
        <f t="shared" si="159"/>
        <v>0</v>
      </c>
      <c r="DE130" s="254">
        <f t="shared" si="160"/>
        <v>0</v>
      </c>
      <c r="DF130" s="254">
        <f t="shared" si="161"/>
        <v>0</v>
      </c>
      <c r="DG130" s="254">
        <f t="shared" si="162"/>
        <v>0</v>
      </c>
      <c r="DH130" s="254">
        <f t="shared" si="163"/>
        <v>0</v>
      </c>
      <c r="DI130" s="254">
        <f t="shared" si="164"/>
        <v>0</v>
      </c>
      <c r="DJ130" s="254">
        <f t="shared" si="165"/>
        <v>0</v>
      </c>
      <c r="DK130" s="254">
        <f t="shared" si="166"/>
        <v>0</v>
      </c>
      <c r="DL130" s="254">
        <f t="shared" si="167"/>
        <v>0</v>
      </c>
      <c r="DM130" s="254">
        <f t="shared" si="168"/>
        <v>0</v>
      </c>
      <c r="DN130" s="254">
        <f t="shared" si="169"/>
        <v>0</v>
      </c>
      <c r="DO130" s="254">
        <f t="shared" si="170"/>
        <v>0</v>
      </c>
      <c r="DP130" s="254">
        <f t="shared" si="171"/>
        <v>0</v>
      </c>
      <c r="DQ130" s="254">
        <f t="shared" si="172"/>
        <v>0</v>
      </c>
      <c r="DR130" s="254">
        <f t="shared" si="173"/>
        <v>0</v>
      </c>
      <c r="DS130" s="254">
        <f t="shared" si="174"/>
        <v>0</v>
      </c>
      <c r="DT130" s="254">
        <f t="shared" si="175"/>
        <v>0</v>
      </c>
      <c r="DU130" s="254">
        <f t="shared" si="176"/>
        <v>0</v>
      </c>
      <c r="DV130" s="254">
        <f t="shared" si="177"/>
        <v>0</v>
      </c>
    </row>
    <row r="131" spans="1:126" ht="24" customHeight="1">
      <c r="A131" s="11" t="str">
        <f ca="1">IF(AG131&lt;&gt;"OK","",CONCATENATE(TEXT('Front Page'!$F$33,"000"),TEXT('Front Page'!$F$31,"000"),"-",LEFT('Front Page'!$R$53,5),"-",LEFT(D131,1),AJ131, "-",TEXT(B131,"000")))</f>
        <v/>
      </c>
      <c r="B131" s="12" t="str">
        <f>IFERROR(IF(E131="","",MAX(B$17:B130)+1),"")</f>
        <v/>
      </c>
      <c r="C131" s="13"/>
      <c r="D131" s="29" t="str">
        <f t="shared" si="134"/>
        <v>None</v>
      </c>
      <c r="E131" s="29" t="str">
        <f t="shared" si="17"/>
        <v/>
      </c>
      <c r="F131" s="29" t="str">
        <f t="shared" si="18"/>
        <v/>
      </c>
      <c r="G131" s="363"/>
      <c r="H131" s="364"/>
      <c r="I131" s="325" t="str">
        <f t="shared" si="135"/>
        <v>No</v>
      </c>
      <c r="J131" s="314">
        <v>0</v>
      </c>
      <c r="K131" s="312">
        <v>0</v>
      </c>
      <c r="L131" s="312">
        <v>0</v>
      </c>
      <c r="M131" s="312">
        <v>0</v>
      </c>
      <c r="N131" s="312">
        <v>0</v>
      </c>
      <c r="O131" s="312">
        <v>0</v>
      </c>
      <c r="P131" s="312">
        <v>0</v>
      </c>
      <c r="Q131" s="312">
        <v>0</v>
      </c>
      <c r="R131" s="312">
        <v>0</v>
      </c>
      <c r="S131" s="312">
        <v>0</v>
      </c>
      <c r="T131" s="312">
        <v>0</v>
      </c>
      <c r="U131" s="312">
        <v>0</v>
      </c>
      <c r="V131" s="313">
        <v>1</v>
      </c>
      <c r="W131" s="313">
        <v>1</v>
      </c>
      <c r="X131" s="312">
        <v>0</v>
      </c>
      <c r="Y131" s="312">
        <v>0</v>
      </c>
      <c r="Z131" s="312">
        <v>0</v>
      </c>
      <c r="AA131" s="14">
        <v>0</v>
      </c>
      <c r="AB131" s="317"/>
      <c r="AC131" s="15" t="str">
        <f t="shared" si="126"/>
        <v/>
      </c>
      <c r="AD131" s="15" t="str">
        <f t="shared" si="136"/>
        <v/>
      </c>
      <c r="AE131" s="16" t="str">
        <f t="shared" si="137"/>
        <v>0 - 0</v>
      </c>
      <c r="AF131" s="20" t="str">
        <f t="shared" si="138"/>
        <v>Not an offer</v>
      </c>
      <c r="AG131" s="276" t="str">
        <f t="shared" si="128"/>
        <v>Not an Offer</v>
      </c>
      <c r="AH131" s="150"/>
      <c r="AI131" s="254">
        <v>115</v>
      </c>
      <c r="AJ131" s="149" t="str">
        <f t="shared" si="129"/>
        <v>00-IRA</v>
      </c>
      <c r="AK131" s="254" t="b">
        <f t="shared" si="11"/>
        <v>0</v>
      </c>
      <c r="AL131" s="254">
        <f t="shared" si="127"/>
        <v>0</v>
      </c>
      <c r="AM131" s="254">
        <f t="shared" si="130"/>
        <v>0</v>
      </c>
      <c r="AN131" s="288">
        <f t="shared" si="139"/>
        <v>0</v>
      </c>
      <c r="AO131" s="288">
        <f>IF(AND($BU131=$BV131,BU131=AO$13),$J131&amp;$K131&amp;$L131&amp;$M131&amp;$N131&amp;$O131&amp;$P131&amp;$Q131&amp;$R131&amp;$S131&amp;$T131&amp;$U131,IFERROR(MATCH($AN131,AO$17:AO130,0),-1000))</f>
        <v>1</v>
      </c>
      <c r="AP131" s="288">
        <f>IF(AND($BU131=$BV131,BV131=AP$13),$J131&amp;$K131&amp;$L131&amp;$M131&amp;$N131&amp;$O131&amp;$P131&amp;$Q131&amp;$R131&amp;$S131&amp;$T131&amp;$U131,IFERROR(MATCH($AN131,AP$17:AP130,0),-1000))</f>
        <v>1</v>
      </c>
      <c r="AQ131" s="288">
        <f>IF(AND($BU131=$BV131,BW131=AQ$13),$J131&amp;$K131&amp;$L131&amp;$M131&amp;$N131&amp;$O131&amp;$P131&amp;$Q131&amp;$R131&amp;$S131&amp;$T131&amp;$U131,IFERROR(MATCH($AN131,AQ$17:AQ130,0),-1000))</f>
        <v>1</v>
      </c>
      <c r="AR131" s="288">
        <f>IF(AND($BU131=$BV131,BX131=AR$13),$J131&amp;$K131&amp;$L131&amp;$M131&amp;$N131&amp;$O131&amp;$P131&amp;$Q131&amp;$R131&amp;$S131&amp;$T131&amp;$U131,IFERROR(MATCH($AN131,AR$17:AR130,0),-1000))</f>
        <v>1</v>
      </c>
      <c r="AS131" s="254">
        <f t="shared" si="71"/>
        <v>0</v>
      </c>
      <c r="AT131" s="261" t="str">
        <f t="shared" si="140"/>
        <v/>
      </c>
      <c r="AU131" s="254" t="str">
        <f t="shared" si="184"/>
        <v/>
      </c>
      <c r="AV131" s="254" t="str">
        <f t="shared" si="184"/>
        <v/>
      </c>
      <c r="AW131" s="254" t="str">
        <f t="shared" si="184"/>
        <v/>
      </c>
      <c r="AX131" s="254" t="str">
        <f t="shared" si="184"/>
        <v/>
      </c>
      <c r="AY131" s="254" t="str">
        <f t="shared" si="184"/>
        <v/>
      </c>
      <c r="AZ131" s="254" t="str">
        <f t="shared" si="184"/>
        <v/>
      </c>
      <c r="BA131" s="254" t="str">
        <f t="shared" si="184"/>
        <v/>
      </c>
      <c r="BB131" s="254" t="str">
        <f t="shared" si="184"/>
        <v/>
      </c>
      <c r="BC131" s="254" t="str">
        <f t="shared" si="187"/>
        <v/>
      </c>
      <c r="BD131" s="254" t="str">
        <f t="shared" si="187"/>
        <v/>
      </c>
      <c r="BE131" s="262" t="str">
        <f t="shared" si="187"/>
        <v/>
      </c>
      <c r="BF131" s="263" t="str">
        <f t="shared" si="185"/>
        <v/>
      </c>
      <c r="BG131" s="254" t="str">
        <f t="shared" si="185"/>
        <v/>
      </c>
      <c r="BH131" s="254" t="str">
        <f t="shared" si="185"/>
        <v/>
      </c>
      <c r="BI131" s="254" t="str">
        <f t="shared" si="185"/>
        <v/>
      </c>
      <c r="BJ131" s="254" t="str">
        <f t="shared" si="185"/>
        <v/>
      </c>
      <c r="BK131" s="254" t="str">
        <f t="shared" si="185"/>
        <v/>
      </c>
      <c r="BL131" s="254" t="str">
        <f t="shared" si="185"/>
        <v/>
      </c>
      <c r="BM131" s="254" t="str">
        <f t="shared" si="185"/>
        <v/>
      </c>
      <c r="BN131" s="254" t="str">
        <f t="shared" si="188"/>
        <v/>
      </c>
      <c r="BO131" s="254" t="str">
        <f t="shared" si="188"/>
        <v/>
      </c>
      <c r="BP131" s="254" t="str">
        <f t="shared" si="188"/>
        <v/>
      </c>
      <c r="BQ131" s="264" t="str">
        <f t="shared" si="141"/>
        <v/>
      </c>
      <c r="BR131" s="261" t="str">
        <f t="shared" si="30"/>
        <v/>
      </c>
      <c r="BS131" s="254" t="str">
        <f t="shared" si="180"/>
        <v/>
      </c>
      <c r="BT131" s="254" t="str">
        <f t="shared" si="180"/>
        <v/>
      </c>
      <c r="BU131" s="265" t="str">
        <f t="shared" si="178"/>
        <v/>
      </c>
      <c r="BV131" s="263" t="str">
        <f t="shared" si="181"/>
        <v/>
      </c>
      <c r="BW131" s="254" t="str">
        <f t="shared" si="181"/>
        <v/>
      </c>
      <c r="BX131" s="254" t="str">
        <f t="shared" si="179"/>
        <v/>
      </c>
      <c r="BY131" s="264" t="str">
        <f t="shared" si="33"/>
        <v/>
      </c>
      <c r="BZ131" s="254" t="str">
        <f t="shared" si="34"/>
        <v/>
      </c>
      <c r="CA131" s="254">
        <f t="shared" si="183"/>
        <v>0</v>
      </c>
      <c r="CB131" s="254">
        <f t="shared" si="183"/>
        <v>0</v>
      </c>
      <c r="CC131" s="254">
        <f t="shared" si="183"/>
        <v>0</v>
      </c>
      <c r="CD131" s="254">
        <f t="shared" si="182"/>
        <v>0</v>
      </c>
      <c r="CE131" s="254">
        <f t="shared" si="182"/>
        <v>0</v>
      </c>
      <c r="CF131" s="254">
        <f t="shared" si="182"/>
        <v>0</v>
      </c>
      <c r="CG131" s="254">
        <f t="shared" si="182"/>
        <v>0</v>
      </c>
      <c r="CH131" s="254">
        <f t="shared" si="182"/>
        <v>0</v>
      </c>
      <c r="CI131" s="254">
        <f t="shared" si="182"/>
        <v>0</v>
      </c>
      <c r="CJ131" s="254">
        <f t="shared" si="186"/>
        <v>0</v>
      </c>
      <c r="CK131" s="254">
        <f t="shared" si="186"/>
        <v>0</v>
      </c>
      <c r="CL131" s="254">
        <f t="shared" si="186"/>
        <v>0</v>
      </c>
      <c r="CM131" s="254">
        <f t="shared" si="142"/>
        <v>0</v>
      </c>
      <c r="CN131" s="254">
        <f t="shared" si="143"/>
        <v>0</v>
      </c>
      <c r="CO131" s="254">
        <f t="shared" si="144"/>
        <v>0</v>
      </c>
      <c r="CP131" s="254">
        <f t="shared" si="145"/>
        <v>0</v>
      </c>
      <c r="CQ131" s="254">
        <f t="shared" si="146"/>
        <v>0</v>
      </c>
      <c r="CR131" s="254">
        <f t="shared" si="147"/>
        <v>0</v>
      </c>
      <c r="CS131" s="254">
        <f t="shared" si="148"/>
        <v>0</v>
      </c>
      <c r="CT131" s="254">
        <f t="shared" si="149"/>
        <v>0</v>
      </c>
      <c r="CU131" s="254">
        <f t="shared" si="150"/>
        <v>0</v>
      </c>
      <c r="CV131" s="254">
        <f t="shared" si="151"/>
        <v>0</v>
      </c>
      <c r="CW131" s="254">
        <f t="shared" si="152"/>
        <v>0</v>
      </c>
      <c r="CX131" s="254">
        <f t="shared" si="153"/>
        <v>0</v>
      </c>
      <c r="CY131" s="254">
        <f t="shared" si="154"/>
        <v>0</v>
      </c>
      <c r="CZ131" s="254">
        <f t="shared" si="155"/>
        <v>0</v>
      </c>
      <c r="DA131" s="254">
        <f t="shared" si="156"/>
        <v>0</v>
      </c>
      <c r="DB131" s="254">
        <f t="shared" si="157"/>
        <v>0</v>
      </c>
      <c r="DC131" s="254">
        <f t="shared" si="158"/>
        <v>0</v>
      </c>
      <c r="DD131" s="254">
        <f t="shared" si="159"/>
        <v>0</v>
      </c>
      <c r="DE131" s="254">
        <f t="shared" si="160"/>
        <v>0</v>
      </c>
      <c r="DF131" s="254">
        <f t="shared" si="161"/>
        <v>0</v>
      </c>
      <c r="DG131" s="254">
        <f t="shared" si="162"/>
        <v>0</v>
      </c>
      <c r="DH131" s="254">
        <f t="shared" si="163"/>
        <v>0</v>
      </c>
      <c r="DI131" s="254">
        <f t="shared" si="164"/>
        <v>0</v>
      </c>
      <c r="DJ131" s="254">
        <f t="shared" si="165"/>
        <v>0</v>
      </c>
      <c r="DK131" s="254">
        <f t="shared" si="166"/>
        <v>0</v>
      </c>
      <c r="DL131" s="254">
        <f t="shared" si="167"/>
        <v>0</v>
      </c>
      <c r="DM131" s="254">
        <f t="shared" si="168"/>
        <v>0</v>
      </c>
      <c r="DN131" s="254">
        <f t="shared" si="169"/>
        <v>0</v>
      </c>
      <c r="DO131" s="254">
        <f t="shared" si="170"/>
        <v>0</v>
      </c>
      <c r="DP131" s="254">
        <f t="shared" si="171"/>
        <v>0</v>
      </c>
      <c r="DQ131" s="254">
        <f t="shared" si="172"/>
        <v>0</v>
      </c>
      <c r="DR131" s="254">
        <f t="shared" si="173"/>
        <v>0</v>
      </c>
      <c r="DS131" s="254">
        <f t="shared" si="174"/>
        <v>0</v>
      </c>
      <c r="DT131" s="254">
        <f t="shared" si="175"/>
        <v>0</v>
      </c>
      <c r="DU131" s="254">
        <f t="shared" si="176"/>
        <v>0</v>
      </c>
      <c r="DV131" s="254">
        <f t="shared" si="177"/>
        <v>0</v>
      </c>
    </row>
    <row r="132" spans="1:126" ht="24" customHeight="1">
      <c r="A132" s="11" t="str">
        <f ca="1">IF(AG132&lt;&gt;"OK","",CONCATENATE(TEXT('Front Page'!$F$33,"000"),TEXT('Front Page'!$F$31,"000"),"-",LEFT('Front Page'!$R$53,5),"-",LEFT(D132,1),AJ132, "-",TEXT(B132,"000")))</f>
        <v/>
      </c>
      <c r="B132" s="12" t="str">
        <f>IFERROR(IF(E132="","",MAX(B$17:B131)+1),"")</f>
        <v/>
      </c>
      <c r="C132" s="13"/>
      <c r="D132" s="29" t="str">
        <f t="shared" si="134"/>
        <v>None</v>
      </c>
      <c r="E132" s="29" t="str">
        <f t="shared" si="17"/>
        <v/>
      </c>
      <c r="F132" s="29" t="str">
        <f t="shared" si="18"/>
        <v/>
      </c>
      <c r="G132" s="363"/>
      <c r="H132" s="364"/>
      <c r="I132" s="325" t="str">
        <f t="shared" si="135"/>
        <v>No</v>
      </c>
      <c r="J132" s="314">
        <v>0</v>
      </c>
      <c r="K132" s="312">
        <v>0</v>
      </c>
      <c r="L132" s="312">
        <v>0</v>
      </c>
      <c r="M132" s="312">
        <v>0</v>
      </c>
      <c r="N132" s="312">
        <v>0</v>
      </c>
      <c r="O132" s="312">
        <v>0</v>
      </c>
      <c r="P132" s="312">
        <v>0</v>
      </c>
      <c r="Q132" s="312">
        <v>0</v>
      </c>
      <c r="R132" s="312">
        <v>0</v>
      </c>
      <c r="S132" s="312">
        <v>0</v>
      </c>
      <c r="T132" s="312">
        <v>0</v>
      </c>
      <c r="U132" s="312">
        <v>0</v>
      </c>
      <c r="V132" s="313">
        <v>1</v>
      </c>
      <c r="W132" s="313">
        <v>1</v>
      </c>
      <c r="X132" s="312">
        <v>0</v>
      </c>
      <c r="Y132" s="312">
        <v>0</v>
      </c>
      <c r="Z132" s="312">
        <v>0</v>
      </c>
      <c r="AA132" s="14">
        <v>0</v>
      </c>
      <c r="AB132" s="317"/>
      <c r="AC132" s="15" t="str">
        <f t="shared" si="126"/>
        <v/>
      </c>
      <c r="AD132" s="15" t="str">
        <f t="shared" si="136"/>
        <v/>
      </c>
      <c r="AE132" s="16" t="str">
        <f t="shared" si="137"/>
        <v>0 - 0</v>
      </c>
      <c r="AF132" s="20" t="str">
        <f t="shared" si="138"/>
        <v>Not an offer</v>
      </c>
      <c r="AG132" s="276" t="str">
        <f t="shared" si="128"/>
        <v>Not an Offer</v>
      </c>
      <c r="AH132" s="150"/>
      <c r="AI132" s="254">
        <v>116</v>
      </c>
      <c r="AJ132" s="149" t="str">
        <f t="shared" si="129"/>
        <v>00-IRA</v>
      </c>
      <c r="AK132" s="254" t="b">
        <f t="shared" si="11"/>
        <v>0</v>
      </c>
      <c r="AL132" s="254">
        <f t="shared" si="127"/>
        <v>0</v>
      </c>
      <c r="AM132" s="254">
        <f t="shared" si="130"/>
        <v>0</v>
      </c>
      <c r="AN132" s="288">
        <f t="shared" si="139"/>
        <v>0</v>
      </c>
      <c r="AO132" s="288">
        <f>IF(AND($BU132=$BV132,BU132=AO$13),$J132&amp;$K132&amp;$L132&amp;$M132&amp;$N132&amp;$O132&amp;$P132&amp;$Q132&amp;$R132&amp;$S132&amp;$T132&amp;$U132,IFERROR(MATCH($AN132,AO$17:AO131,0),-1000))</f>
        <v>1</v>
      </c>
      <c r="AP132" s="288">
        <f>IF(AND($BU132=$BV132,BV132=AP$13),$J132&amp;$K132&amp;$L132&amp;$M132&amp;$N132&amp;$O132&amp;$P132&amp;$Q132&amp;$R132&amp;$S132&amp;$T132&amp;$U132,IFERROR(MATCH($AN132,AP$17:AP131,0),-1000))</f>
        <v>1</v>
      </c>
      <c r="AQ132" s="288">
        <f>IF(AND($BU132=$BV132,BW132=AQ$13),$J132&amp;$K132&amp;$L132&amp;$M132&amp;$N132&amp;$O132&amp;$P132&amp;$Q132&amp;$R132&amp;$S132&amp;$T132&amp;$U132,IFERROR(MATCH($AN132,AQ$17:AQ131,0),-1000))</f>
        <v>1</v>
      </c>
      <c r="AR132" s="288">
        <f>IF(AND($BU132=$BV132,BX132=AR$13),$J132&amp;$K132&amp;$L132&amp;$M132&amp;$N132&amp;$O132&amp;$P132&amp;$Q132&amp;$R132&amp;$S132&amp;$T132&amp;$U132,IFERROR(MATCH($AN132,AR$17:AR131,0),-1000))</f>
        <v>1</v>
      </c>
      <c r="AS132" s="254">
        <f t="shared" si="71"/>
        <v>0</v>
      </c>
      <c r="AT132" s="261" t="str">
        <f t="shared" si="140"/>
        <v/>
      </c>
      <c r="AU132" s="254" t="str">
        <f t="shared" si="184"/>
        <v/>
      </c>
      <c r="AV132" s="254" t="str">
        <f t="shared" si="184"/>
        <v/>
      </c>
      <c r="AW132" s="254" t="str">
        <f t="shared" si="184"/>
        <v/>
      </c>
      <c r="AX132" s="254" t="str">
        <f t="shared" si="184"/>
        <v/>
      </c>
      <c r="AY132" s="254" t="str">
        <f t="shared" si="184"/>
        <v/>
      </c>
      <c r="AZ132" s="254" t="str">
        <f t="shared" si="184"/>
        <v/>
      </c>
      <c r="BA132" s="254" t="str">
        <f t="shared" si="184"/>
        <v/>
      </c>
      <c r="BB132" s="254" t="str">
        <f t="shared" si="184"/>
        <v/>
      </c>
      <c r="BC132" s="254" t="str">
        <f t="shared" si="187"/>
        <v/>
      </c>
      <c r="BD132" s="254" t="str">
        <f t="shared" si="187"/>
        <v/>
      </c>
      <c r="BE132" s="262" t="str">
        <f t="shared" si="187"/>
        <v/>
      </c>
      <c r="BF132" s="263" t="str">
        <f t="shared" si="185"/>
        <v/>
      </c>
      <c r="BG132" s="254" t="str">
        <f t="shared" si="185"/>
        <v/>
      </c>
      <c r="BH132" s="254" t="str">
        <f t="shared" si="185"/>
        <v/>
      </c>
      <c r="BI132" s="254" t="str">
        <f t="shared" si="185"/>
        <v/>
      </c>
      <c r="BJ132" s="254" t="str">
        <f t="shared" si="185"/>
        <v/>
      </c>
      <c r="BK132" s="254" t="str">
        <f t="shared" si="185"/>
        <v/>
      </c>
      <c r="BL132" s="254" t="str">
        <f t="shared" si="185"/>
        <v/>
      </c>
      <c r="BM132" s="254" t="str">
        <f t="shared" si="185"/>
        <v/>
      </c>
      <c r="BN132" s="254" t="str">
        <f t="shared" si="188"/>
        <v/>
      </c>
      <c r="BO132" s="254" t="str">
        <f t="shared" si="188"/>
        <v/>
      </c>
      <c r="BP132" s="254" t="str">
        <f t="shared" si="188"/>
        <v/>
      </c>
      <c r="BQ132" s="264" t="str">
        <f t="shared" si="141"/>
        <v/>
      </c>
      <c r="BR132" s="261" t="str">
        <f t="shared" si="30"/>
        <v/>
      </c>
      <c r="BS132" s="254" t="str">
        <f t="shared" si="180"/>
        <v/>
      </c>
      <c r="BT132" s="254" t="str">
        <f t="shared" si="180"/>
        <v/>
      </c>
      <c r="BU132" s="265" t="str">
        <f t="shared" si="178"/>
        <v/>
      </c>
      <c r="BV132" s="263" t="str">
        <f t="shared" si="181"/>
        <v/>
      </c>
      <c r="BW132" s="254" t="str">
        <f t="shared" si="181"/>
        <v/>
      </c>
      <c r="BX132" s="254" t="str">
        <f t="shared" si="179"/>
        <v/>
      </c>
      <c r="BY132" s="264" t="str">
        <f t="shared" si="33"/>
        <v/>
      </c>
      <c r="BZ132" s="254" t="str">
        <f t="shared" si="34"/>
        <v/>
      </c>
      <c r="CA132" s="254">
        <f t="shared" si="183"/>
        <v>0</v>
      </c>
      <c r="CB132" s="254">
        <f t="shared" si="183"/>
        <v>0</v>
      </c>
      <c r="CC132" s="254">
        <f t="shared" si="183"/>
        <v>0</v>
      </c>
      <c r="CD132" s="254">
        <f t="shared" si="182"/>
        <v>0</v>
      </c>
      <c r="CE132" s="254">
        <f t="shared" si="182"/>
        <v>0</v>
      </c>
      <c r="CF132" s="254">
        <f t="shared" si="182"/>
        <v>0</v>
      </c>
      <c r="CG132" s="254">
        <f t="shared" si="182"/>
        <v>0</v>
      </c>
      <c r="CH132" s="254">
        <f t="shared" si="182"/>
        <v>0</v>
      </c>
      <c r="CI132" s="254">
        <f t="shared" si="182"/>
        <v>0</v>
      </c>
      <c r="CJ132" s="254">
        <f t="shared" si="186"/>
        <v>0</v>
      </c>
      <c r="CK132" s="254">
        <f t="shared" si="186"/>
        <v>0</v>
      </c>
      <c r="CL132" s="254">
        <f t="shared" si="186"/>
        <v>0</v>
      </c>
      <c r="CM132" s="254">
        <f t="shared" si="142"/>
        <v>0</v>
      </c>
      <c r="CN132" s="254">
        <f t="shared" si="143"/>
        <v>0</v>
      </c>
      <c r="CO132" s="254">
        <f t="shared" si="144"/>
        <v>0</v>
      </c>
      <c r="CP132" s="254">
        <f t="shared" si="145"/>
        <v>0</v>
      </c>
      <c r="CQ132" s="254">
        <f t="shared" si="146"/>
        <v>0</v>
      </c>
      <c r="CR132" s="254">
        <f t="shared" si="147"/>
        <v>0</v>
      </c>
      <c r="CS132" s="254">
        <f t="shared" si="148"/>
        <v>0</v>
      </c>
      <c r="CT132" s="254">
        <f t="shared" si="149"/>
        <v>0</v>
      </c>
      <c r="CU132" s="254">
        <f t="shared" si="150"/>
        <v>0</v>
      </c>
      <c r="CV132" s="254">
        <f t="shared" si="151"/>
        <v>0</v>
      </c>
      <c r="CW132" s="254">
        <f t="shared" si="152"/>
        <v>0</v>
      </c>
      <c r="CX132" s="254">
        <f t="shared" si="153"/>
        <v>0</v>
      </c>
      <c r="CY132" s="254">
        <f t="shared" si="154"/>
        <v>0</v>
      </c>
      <c r="CZ132" s="254">
        <f t="shared" si="155"/>
        <v>0</v>
      </c>
      <c r="DA132" s="254">
        <f t="shared" si="156"/>
        <v>0</v>
      </c>
      <c r="DB132" s="254">
        <f t="shared" si="157"/>
        <v>0</v>
      </c>
      <c r="DC132" s="254">
        <f t="shared" si="158"/>
        <v>0</v>
      </c>
      <c r="DD132" s="254">
        <f t="shared" si="159"/>
        <v>0</v>
      </c>
      <c r="DE132" s="254">
        <f t="shared" si="160"/>
        <v>0</v>
      </c>
      <c r="DF132" s="254">
        <f t="shared" si="161"/>
        <v>0</v>
      </c>
      <c r="DG132" s="254">
        <f t="shared" si="162"/>
        <v>0</v>
      </c>
      <c r="DH132" s="254">
        <f t="shared" si="163"/>
        <v>0</v>
      </c>
      <c r="DI132" s="254">
        <f t="shared" si="164"/>
        <v>0</v>
      </c>
      <c r="DJ132" s="254">
        <f t="shared" si="165"/>
        <v>0</v>
      </c>
      <c r="DK132" s="254">
        <f t="shared" si="166"/>
        <v>0</v>
      </c>
      <c r="DL132" s="254">
        <f t="shared" si="167"/>
        <v>0</v>
      </c>
      <c r="DM132" s="254">
        <f t="shared" si="168"/>
        <v>0</v>
      </c>
      <c r="DN132" s="254">
        <f t="shared" si="169"/>
        <v>0</v>
      </c>
      <c r="DO132" s="254">
        <f t="shared" si="170"/>
        <v>0</v>
      </c>
      <c r="DP132" s="254">
        <f t="shared" si="171"/>
        <v>0</v>
      </c>
      <c r="DQ132" s="254">
        <f t="shared" si="172"/>
        <v>0</v>
      </c>
      <c r="DR132" s="254">
        <f t="shared" si="173"/>
        <v>0</v>
      </c>
      <c r="DS132" s="254">
        <f t="shared" si="174"/>
        <v>0</v>
      </c>
      <c r="DT132" s="254">
        <f t="shared" si="175"/>
        <v>0</v>
      </c>
      <c r="DU132" s="254">
        <f t="shared" si="176"/>
        <v>0</v>
      </c>
      <c r="DV132" s="254">
        <f t="shared" si="177"/>
        <v>0</v>
      </c>
    </row>
    <row r="133" spans="1:126" ht="24" customHeight="1">
      <c r="A133" s="11" t="str">
        <f ca="1">IF(AG133&lt;&gt;"OK","",CONCATENATE(TEXT('Front Page'!$F$33,"000"),TEXT('Front Page'!$F$31,"000"),"-",LEFT('Front Page'!$R$53,5),"-",LEFT(D133,1),AJ133, "-",TEXT(B133,"000")))</f>
        <v/>
      </c>
      <c r="B133" s="12" t="str">
        <f>IFERROR(IF(E133="","",MAX(B$17:B132)+1),"")</f>
        <v/>
      </c>
      <c r="C133" s="13"/>
      <c r="D133" s="29" t="str">
        <f t="shared" si="134"/>
        <v>None</v>
      </c>
      <c r="E133" s="29" t="str">
        <f t="shared" si="17"/>
        <v/>
      </c>
      <c r="F133" s="29" t="str">
        <f t="shared" si="18"/>
        <v/>
      </c>
      <c r="G133" s="363"/>
      <c r="H133" s="364"/>
      <c r="I133" s="325" t="str">
        <f t="shared" si="135"/>
        <v>No</v>
      </c>
      <c r="J133" s="314">
        <v>0</v>
      </c>
      <c r="K133" s="312">
        <v>0</v>
      </c>
      <c r="L133" s="312">
        <v>0</v>
      </c>
      <c r="M133" s="312">
        <v>0</v>
      </c>
      <c r="N133" s="312">
        <v>0</v>
      </c>
      <c r="O133" s="312">
        <v>0</v>
      </c>
      <c r="P133" s="312">
        <v>0</v>
      </c>
      <c r="Q133" s="312">
        <v>0</v>
      </c>
      <c r="R133" s="312">
        <v>0</v>
      </c>
      <c r="S133" s="312">
        <v>0</v>
      </c>
      <c r="T133" s="312">
        <v>0</v>
      </c>
      <c r="U133" s="312">
        <v>0</v>
      </c>
      <c r="V133" s="313">
        <v>1</v>
      </c>
      <c r="W133" s="313">
        <v>1</v>
      </c>
      <c r="X133" s="312">
        <v>0</v>
      </c>
      <c r="Y133" s="312">
        <v>0</v>
      </c>
      <c r="Z133" s="312">
        <v>0</v>
      </c>
      <c r="AA133" s="14">
        <v>0</v>
      </c>
      <c r="AB133" s="317"/>
      <c r="AC133" s="15" t="str">
        <f t="shared" si="126"/>
        <v/>
      </c>
      <c r="AD133" s="15" t="str">
        <f t="shared" si="136"/>
        <v/>
      </c>
      <c r="AE133" s="16" t="str">
        <f t="shared" si="137"/>
        <v>0 - 0</v>
      </c>
      <c r="AF133" s="20" t="str">
        <f t="shared" si="138"/>
        <v>Not an offer</v>
      </c>
      <c r="AG133" s="276" t="str">
        <f t="shared" si="128"/>
        <v>Not an Offer</v>
      </c>
      <c r="AH133" s="150"/>
      <c r="AI133" s="254">
        <v>117</v>
      </c>
      <c r="AJ133" s="149" t="str">
        <f t="shared" si="129"/>
        <v>00-IRA</v>
      </c>
      <c r="AK133" s="254" t="b">
        <f t="shared" si="11"/>
        <v>0</v>
      </c>
      <c r="AL133" s="254">
        <f t="shared" si="127"/>
        <v>0</v>
      </c>
      <c r="AM133" s="254">
        <f t="shared" si="130"/>
        <v>0</v>
      </c>
      <c r="AN133" s="288">
        <f t="shared" si="139"/>
        <v>0</v>
      </c>
      <c r="AO133" s="288">
        <f>IF(AND($BU133=$BV133,BU133=AO$13),$J133&amp;$K133&amp;$L133&amp;$M133&amp;$N133&amp;$O133&amp;$P133&amp;$Q133&amp;$R133&amp;$S133&amp;$T133&amp;$U133,IFERROR(MATCH($AN133,AO$17:AO132,0),-1000))</f>
        <v>1</v>
      </c>
      <c r="AP133" s="288">
        <f>IF(AND($BU133=$BV133,BV133=AP$13),$J133&amp;$K133&amp;$L133&amp;$M133&amp;$N133&amp;$O133&amp;$P133&amp;$Q133&amp;$R133&amp;$S133&amp;$T133&amp;$U133,IFERROR(MATCH($AN133,AP$17:AP132,0),-1000))</f>
        <v>1</v>
      </c>
      <c r="AQ133" s="288">
        <f>IF(AND($BU133=$BV133,BW133=AQ$13),$J133&amp;$K133&amp;$L133&amp;$M133&amp;$N133&amp;$O133&amp;$P133&amp;$Q133&amp;$R133&amp;$S133&amp;$T133&amp;$U133,IFERROR(MATCH($AN133,AQ$17:AQ132,0),-1000))</f>
        <v>1</v>
      </c>
      <c r="AR133" s="288">
        <f>IF(AND($BU133=$BV133,BX133=AR$13),$J133&amp;$K133&amp;$L133&amp;$M133&amp;$N133&amp;$O133&amp;$P133&amp;$Q133&amp;$R133&amp;$S133&amp;$T133&amp;$U133,IFERROR(MATCH($AN133,AR$17:AR132,0),-1000))</f>
        <v>1</v>
      </c>
      <c r="AS133" s="254">
        <f t="shared" si="71"/>
        <v>0</v>
      </c>
      <c r="AT133" s="261" t="str">
        <f t="shared" si="140"/>
        <v/>
      </c>
      <c r="AU133" s="254" t="str">
        <f t="shared" si="184"/>
        <v/>
      </c>
      <c r="AV133" s="254" t="str">
        <f t="shared" si="184"/>
        <v/>
      </c>
      <c r="AW133" s="254" t="str">
        <f t="shared" si="184"/>
        <v/>
      </c>
      <c r="AX133" s="254" t="str">
        <f t="shared" si="184"/>
        <v/>
      </c>
      <c r="AY133" s="254" t="str">
        <f t="shared" si="184"/>
        <v/>
      </c>
      <c r="AZ133" s="254" t="str">
        <f t="shared" si="184"/>
        <v/>
      </c>
      <c r="BA133" s="254" t="str">
        <f t="shared" si="184"/>
        <v/>
      </c>
      <c r="BB133" s="254" t="str">
        <f t="shared" si="184"/>
        <v/>
      </c>
      <c r="BC133" s="254" t="str">
        <f t="shared" si="187"/>
        <v/>
      </c>
      <c r="BD133" s="254" t="str">
        <f t="shared" si="187"/>
        <v/>
      </c>
      <c r="BE133" s="262" t="str">
        <f t="shared" si="187"/>
        <v/>
      </c>
      <c r="BF133" s="263" t="str">
        <f t="shared" si="185"/>
        <v/>
      </c>
      <c r="BG133" s="254" t="str">
        <f t="shared" si="185"/>
        <v/>
      </c>
      <c r="BH133" s="254" t="str">
        <f t="shared" si="185"/>
        <v/>
      </c>
      <c r="BI133" s="254" t="str">
        <f t="shared" si="185"/>
        <v/>
      </c>
      <c r="BJ133" s="254" t="str">
        <f t="shared" si="185"/>
        <v/>
      </c>
      <c r="BK133" s="254" t="str">
        <f t="shared" si="185"/>
        <v/>
      </c>
      <c r="BL133" s="254" t="str">
        <f t="shared" si="185"/>
        <v/>
      </c>
      <c r="BM133" s="254" t="str">
        <f t="shared" si="185"/>
        <v/>
      </c>
      <c r="BN133" s="254" t="str">
        <f t="shared" si="188"/>
        <v/>
      </c>
      <c r="BO133" s="254" t="str">
        <f t="shared" si="188"/>
        <v/>
      </c>
      <c r="BP133" s="254" t="str">
        <f t="shared" si="188"/>
        <v/>
      </c>
      <c r="BQ133" s="264" t="str">
        <f t="shared" si="141"/>
        <v/>
      </c>
      <c r="BR133" s="261" t="str">
        <f t="shared" si="30"/>
        <v/>
      </c>
      <c r="BS133" s="254" t="str">
        <f t="shared" si="180"/>
        <v/>
      </c>
      <c r="BT133" s="254" t="str">
        <f t="shared" si="180"/>
        <v/>
      </c>
      <c r="BU133" s="265" t="str">
        <f t="shared" si="178"/>
        <v/>
      </c>
      <c r="BV133" s="263" t="str">
        <f t="shared" si="181"/>
        <v/>
      </c>
      <c r="BW133" s="254" t="str">
        <f t="shared" si="181"/>
        <v/>
      </c>
      <c r="BX133" s="254" t="str">
        <f t="shared" si="179"/>
        <v/>
      </c>
      <c r="BY133" s="264" t="str">
        <f t="shared" si="33"/>
        <v/>
      </c>
      <c r="BZ133" s="254" t="str">
        <f t="shared" si="34"/>
        <v/>
      </c>
      <c r="CA133" s="254">
        <f t="shared" si="183"/>
        <v>0</v>
      </c>
      <c r="CB133" s="254">
        <f t="shared" si="183"/>
        <v>0</v>
      </c>
      <c r="CC133" s="254">
        <f t="shared" si="183"/>
        <v>0</v>
      </c>
      <c r="CD133" s="254">
        <f t="shared" si="182"/>
        <v>0</v>
      </c>
      <c r="CE133" s="254">
        <f t="shared" si="182"/>
        <v>0</v>
      </c>
      <c r="CF133" s="254">
        <f t="shared" si="182"/>
        <v>0</v>
      </c>
      <c r="CG133" s="254">
        <f t="shared" si="182"/>
        <v>0</v>
      </c>
      <c r="CH133" s="254">
        <f t="shared" si="182"/>
        <v>0</v>
      </c>
      <c r="CI133" s="254">
        <f t="shared" si="182"/>
        <v>0</v>
      </c>
      <c r="CJ133" s="254">
        <f t="shared" si="186"/>
        <v>0</v>
      </c>
      <c r="CK133" s="254">
        <f t="shared" si="186"/>
        <v>0</v>
      </c>
      <c r="CL133" s="254">
        <f t="shared" si="186"/>
        <v>0</v>
      </c>
      <c r="CM133" s="254">
        <f t="shared" si="142"/>
        <v>0</v>
      </c>
      <c r="CN133" s="254">
        <f t="shared" si="143"/>
        <v>0</v>
      </c>
      <c r="CO133" s="254">
        <f t="shared" si="144"/>
        <v>0</v>
      </c>
      <c r="CP133" s="254">
        <f t="shared" si="145"/>
        <v>0</v>
      </c>
      <c r="CQ133" s="254">
        <f t="shared" si="146"/>
        <v>0</v>
      </c>
      <c r="CR133" s="254">
        <f t="shared" si="147"/>
        <v>0</v>
      </c>
      <c r="CS133" s="254">
        <f t="shared" si="148"/>
        <v>0</v>
      </c>
      <c r="CT133" s="254">
        <f t="shared" si="149"/>
        <v>0</v>
      </c>
      <c r="CU133" s="254">
        <f t="shared" si="150"/>
        <v>0</v>
      </c>
      <c r="CV133" s="254">
        <f t="shared" si="151"/>
        <v>0</v>
      </c>
      <c r="CW133" s="254">
        <f t="shared" si="152"/>
        <v>0</v>
      </c>
      <c r="CX133" s="254">
        <f t="shared" si="153"/>
        <v>0</v>
      </c>
      <c r="CY133" s="254">
        <f t="shared" si="154"/>
        <v>0</v>
      </c>
      <c r="CZ133" s="254">
        <f t="shared" si="155"/>
        <v>0</v>
      </c>
      <c r="DA133" s="254">
        <f t="shared" si="156"/>
        <v>0</v>
      </c>
      <c r="DB133" s="254">
        <f t="shared" si="157"/>
        <v>0</v>
      </c>
      <c r="DC133" s="254">
        <f t="shared" si="158"/>
        <v>0</v>
      </c>
      <c r="DD133" s="254">
        <f t="shared" si="159"/>
        <v>0</v>
      </c>
      <c r="DE133" s="254">
        <f t="shared" si="160"/>
        <v>0</v>
      </c>
      <c r="DF133" s="254">
        <f t="shared" si="161"/>
        <v>0</v>
      </c>
      <c r="DG133" s="254">
        <f t="shared" si="162"/>
        <v>0</v>
      </c>
      <c r="DH133" s="254">
        <f t="shared" si="163"/>
        <v>0</v>
      </c>
      <c r="DI133" s="254">
        <f t="shared" si="164"/>
        <v>0</v>
      </c>
      <c r="DJ133" s="254">
        <f t="shared" si="165"/>
        <v>0</v>
      </c>
      <c r="DK133" s="254">
        <f t="shared" si="166"/>
        <v>0</v>
      </c>
      <c r="DL133" s="254">
        <f t="shared" si="167"/>
        <v>0</v>
      </c>
      <c r="DM133" s="254">
        <f t="shared" si="168"/>
        <v>0</v>
      </c>
      <c r="DN133" s="254">
        <f t="shared" si="169"/>
        <v>0</v>
      </c>
      <c r="DO133" s="254">
        <f t="shared" si="170"/>
        <v>0</v>
      </c>
      <c r="DP133" s="254">
        <f t="shared" si="171"/>
        <v>0</v>
      </c>
      <c r="DQ133" s="254">
        <f t="shared" si="172"/>
        <v>0</v>
      </c>
      <c r="DR133" s="254">
        <f t="shared" si="173"/>
        <v>0</v>
      </c>
      <c r="DS133" s="254">
        <f t="shared" si="174"/>
        <v>0</v>
      </c>
      <c r="DT133" s="254">
        <f t="shared" si="175"/>
        <v>0</v>
      </c>
      <c r="DU133" s="254">
        <f t="shared" si="176"/>
        <v>0</v>
      </c>
      <c r="DV133" s="254">
        <f t="shared" si="177"/>
        <v>0</v>
      </c>
    </row>
    <row r="134" spans="1:126" ht="24" customHeight="1">
      <c r="A134" s="11" t="str">
        <f ca="1">IF(AG134&lt;&gt;"OK","",CONCATENATE(TEXT('Front Page'!$F$33,"000"),TEXT('Front Page'!$F$31,"000"),"-",LEFT('Front Page'!$R$53,5),"-",LEFT(D134,1),AJ134, "-",TEXT(B134,"000")))</f>
        <v/>
      </c>
      <c r="B134" s="12" t="str">
        <f>IFERROR(IF(E134="","",MAX(B$17:B133)+1),"")</f>
        <v/>
      </c>
      <c r="C134" s="13"/>
      <c r="D134" s="29" t="str">
        <f t="shared" si="134"/>
        <v>None</v>
      </c>
      <c r="E134" s="29" t="str">
        <f t="shared" si="17"/>
        <v/>
      </c>
      <c r="F134" s="29" t="str">
        <f t="shared" si="18"/>
        <v/>
      </c>
      <c r="G134" s="363"/>
      <c r="H134" s="364"/>
      <c r="I134" s="325" t="str">
        <f t="shared" si="135"/>
        <v>No</v>
      </c>
      <c r="J134" s="314">
        <v>0</v>
      </c>
      <c r="K134" s="312">
        <v>0</v>
      </c>
      <c r="L134" s="312">
        <v>0</v>
      </c>
      <c r="M134" s="312">
        <v>0</v>
      </c>
      <c r="N134" s="312">
        <v>0</v>
      </c>
      <c r="O134" s="312">
        <v>0</v>
      </c>
      <c r="P134" s="312">
        <v>0</v>
      </c>
      <c r="Q134" s="312">
        <v>0</v>
      </c>
      <c r="R134" s="312">
        <v>0</v>
      </c>
      <c r="S134" s="312">
        <v>0</v>
      </c>
      <c r="T134" s="312">
        <v>0</v>
      </c>
      <c r="U134" s="312">
        <v>0</v>
      </c>
      <c r="V134" s="313">
        <v>1</v>
      </c>
      <c r="W134" s="313">
        <v>1</v>
      </c>
      <c r="X134" s="312">
        <v>0</v>
      </c>
      <c r="Y134" s="312">
        <v>0</v>
      </c>
      <c r="Z134" s="312">
        <v>0</v>
      </c>
      <c r="AA134" s="14">
        <v>0</v>
      </c>
      <c r="AB134" s="317"/>
      <c r="AC134" s="15" t="str">
        <f t="shared" si="126"/>
        <v/>
      </c>
      <c r="AD134" s="15" t="str">
        <f t="shared" si="136"/>
        <v/>
      </c>
      <c r="AE134" s="16" t="str">
        <f t="shared" si="137"/>
        <v>0 - 0</v>
      </c>
      <c r="AF134" s="20" t="str">
        <f t="shared" si="138"/>
        <v>Not an offer</v>
      </c>
      <c r="AG134" s="276" t="str">
        <f t="shared" si="128"/>
        <v>Not an Offer</v>
      </c>
      <c r="AH134" s="150"/>
      <c r="AI134" s="254">
        <v>118</v>
      </c>
      <c r="AJ134" s="149" t="str">
        <f t="shared" si="129"/>
        <v>00-IRA</v>
      </c>
      <c r="AK134" s="254" t="b">
        <f t="shared" si="11"/>
        <v>0</v>
      </c>
      <c r="AL134" s="254">
        <f t="shared" si="127"/>
        <v>0</v>
      </c>
      <c r="AM134" s="254">
        <f t="shared" si="130"/>
        <v>0</v>
      </c>
      <c r="AN134" s="288">
        <f t="shared" si="139"/>
        <v>0</v>
      </c>
      <c r="AO134" s="288">
        <f>IF(AND($BU134=$BV134,BU134=AO$13),$J134&amp;$K134&amp;$L134&amp;$M134&amp;$N134&amp;$O134&amp;$P134&amp;$Q134&amp;$R134&amp;$S134&amp;$T134&amp;$U134,IFERROR(MATCH($AN134,AO$17:AO133,0),-1000))</f>
        <v>1</v>
      </c>
      <c r="AP134" s="288">
        <f>IF(AND($BU134=$BV134,BV134=AP$13),$J134&amp;$K134&amp;$L134&amp;$M134&amp;$N134&amp;$O134&amp;$P134&amp;$Q134&amp;$R134&amp;$S134&amp;$T134&amp;$U134,IFERROR(MATCH($AN134,AP$17:AP133,0),-1000))</f>
        <v>1</v>
      </c>
      <c r="AQ134" s="288">
        <f>IF(AND($BU134=$BV134,BW134=AQ$13),$J134&amp;$K134&amp;$L134&amp;$M134&amp;$N134&amp;$O134&amp;$P134&amp;$Q134&amp;$R134&amp;$S134&amp;$T134&amp;$U134,IFERROR(MATCH($AN134,AQ$17:AQ133,0),-1000))</f>
        <v>1</v>
      </c>
      <c r="AR134" s="288">
        <f>IF(AND($BU134=$BV134,BX134=AR$13),$J134&amp;$K134&amp;$L134&amp;$M134&amp;$N134&amp;$O134&amp;$P134&amp;$Q134&amp;$R134&amp;$S134&amp;$T134&amp;$U134,IFERROR(MATCH($AN134,AR$17:AR133,0),-1000))</f>
        <v>1</v>
      </c>
      <c r="AS134" s="254">
        <f t="shared" si="71"/>
        <v>0</v>
      </c>
      <c r="AT134" s="261" t="str">
        <f t="shared" si="140"/>
        <v/>
      </c>
      <c r="AU134" s="254" t="str">
        <f t="shared" si="184"/>
        <v/>
      </c>
      <c r="AV134" s="254" t="str">
        <f t="shared" si="184"/>
        <v/>
      </c>
      <c r="AW134" s="254" t="str">
        <f t="shared" si="184"/>
        <v/>
      </c>
      <c r="AX134" s="254" t="str">
        <f t="shared" si="184"/>
        <v/>
      </c>
      <c r="AY134" s="254" t="str">
        <f t="shared" si="184"/>
        <v/>
      </c>
      <c r="AZ134" s="254" t="str">
        <f t="shared" si="184"/>
        <v/>
      </c>
      <c r="BA134" s="254" t="str">
        <f t="shared" si="184"/>
        <v/>
      </c>
      <c r="BB134" s="254" t="str">
        <f t="shared" si="184"/>
        <v/>
      </c>
      <c r="BC134" s="254" t="str">
        <f t="shared" si="187"/>
        <v/>
      </c>
      <c r="BD134" s="254" t="str">
        <f t="shared" si="187"/>
        <v/>
      </c>
      <c r="BE134" s="262" t="str">
        <f t="shared" si="187"/>
        <v/>
      </c>
      <c r="BF134" s="263" t="str">
        <f t="shared" si="185"/>
        <v/>
      </c>
      <c r="BG134" s="254" t="str">
        <f t="shared" si="185"/>
        <v/>
      </c>
      <c r="BH134" s="254" t="str">
        <f t="shared" si="185"/>
        <v/>
      </c>
      <c r="BI134" s="254" t="str">
        <f t="shared" si="185"/>
        <v/>
      </c>
      <c r="BJ134" s="254" t="str">
        <f t="shared" si="185"/>
        <v/>
      </c>
      <c r="BK134" s="254" t="str">
        <f t="shared" si="185"/>
        <v/>
      </c>
      <c r="BL134" s="254" t="str">
        <f t="shared" si="185"/>
        <v/>
      </c>
      <c r="BM134" s="254" t="str">
        <f t="shared" si="185"/>
        <v/>
      </c>
      <c r="BN134" s="254" t="str">
        <f t="shared" si="188"/>
        <v/>
      </c>
      <c r="BO134" s="254" t="str">
        <f t="shared" si="188"/>
        <v/>
      </c>
      <c r="BP134" s="254" t="str">
        <f t="shared" si="188"/>
        <v/>
      </c>
      <c r="BQ134" s="264" t="str">
        <f t="shared" si="141"/>
        <v/>
      </c>
      <c r="BR134" s="261" t="str">
        <f t="shared" si="30"/>
        <v/>
      </c>
      <c r="BS134" s="254" t="str">
        <f t="shared" si="180"/>
        <v/>
      </c>
      <c r="BT134" s="254" t="str">
        <f t="shared" si="180"/>
        <v/>
      </c>
      <c r="BU134" s="265" t="str">
        <f t="shared" si="178"/>
        <v/>
      </c>
      <c r="BV134" s="263" t="str">
        <f t="shared" si="181"/>
        <v/>
      </c>
      <c r="BW134" s="254" t="str">
        <f t="shared" si="181"/>
        <v/>
      </c>
      <c r="BX134" s="254" t="str">
        <f t="shared" si="179"/>
        <v/>
      </c>
      <c r="BY134" s="264" t="str">
        <f t="shared" si="33"/>
        <v/>
      </c>
      <c r="BZ134" s="254" t="str">
        <f t="shared" si="34"/>
        <v/>
      </c>
      <c r="CA134" s="254">
        <f t="shared" si="183"/>
        <v>0</v>
      </c>
      <c r="CB134" s="254">
        <f t="shared" si="183"/>
        <v>0</v>
      </c>
      <c r="CC134" s="254">
        <f t="shared" si="183"/>
        <v>0</v>
      </c>
      <c r="CD134" s="254">
        <f t="shared" si="182"/>
        <v>0</v>
      </c>
      <c r="CE134" s="254">
        <f t="shared" si="182"/>
        <v>0</v>
      </c>
      <c r="CF134" s="254">
        <f t="shared" si="182"/>
        <v>0</v>
      </c>
      <c r="CG134" s="254">
        <f t="shared" si="182"/>
        <v>0</v>
      </c>
      <c r="CH134" s="254">
        <f t="shared" si="182"/>
        <v>0</v>
      </c>
      <c r="CI134" s="254">
        <f t="shared" si="182"/>
        <v>0</v>
      </c>
      <c r="CJ134" s="254">
        <f t="shared" si="186"/>
        <v>0</v>
      </c>
      <c r="CK134" s="254">
        <f t="shared" si="186"/>
        <v>0</v>
      </c>
      <c r="CL134" s="254">
        <f t="shared" si="186"/>
        <v>0</v>
      </c>
      <c r="CM134" s="254">
        <f t="shared" si="142"/>
        <v>0</v>
      </c>
      <c r="CN134" s="254">
        <f t="shared" si="143"/>
        <v>0</v>
      </c>
      <c r="CO134" s="254">
        <f t="shared" si="144"/>
        <v>0</v>
      </c>
      <c r="CP134" s="254">
        <f t="shared" si="145"/>
        <v>0</v>
      </c>
      <c r="CQ134" s="254">
        <f t="shared" si="146"/>
        <v>0</v>
      </c>
      <c r="CR134" s="254">
        <f t="shared" si="147"/>
        <v>0</v>
      </c>
      <c r="CS134" s="254">
        <f t="shared" si="148"/>
        <v>0</v>
      </c>
      <c r="CT134" s="254">
        <f t="shared" si="149"/>
        <v>0</v>
      </c>
      <c r="CU134" s="254">
        <f t="shared" si="150"/>
        <v>0</v>
      </c>
      <c r="CV134" s="254">
        <f t="shared" si="151"/>
        <v>0</v>
      </c>
      <c r="CW134" s="254">
        <f t="shared" si="152"/>
        <v>0</v>
      </c>
      <c r="CX134" s="254">
        <f t="shared" si="153"/>
        <v>0</v>
      </c>
      <c r="CY134" s="254">
        <f t="shared" si="154"/>
        <v>0</v>
      </c>
      <c r="CZ134" s="254">
        <f t="shared" si="155"/>
        <v>0</v>
      </c>
      <c r="DA134" s="254">
        <f t="shared" si="156"/>
        <v>0</v>
      </c>
      <c r="DB134" s="254">
        <f t="shared" si="157"/>
        <v>0</v>
      </c>
      <c r="DC134" s="254">
        <f t="shared" si="158"/>
        <v>0</v>
      </c>
      <c r="DD134" s="254">
        <f t="shared" si="159"/>
        <v>0</v>
      </c>
      <c r="DE134" s="254">
        <f t="shared" si="160"/>
        <v>0</v>
      </c>
      <c r="DF134" s="254">
        <f t="shared" si="161"/>
        <v>0</v>
      </c>
      <c r="DG134" s="254">
        <f t="shared" si="162"/>
        <v>0</v>
      </c>
      <c r="DH134" s="254">
        <f t="shared" si="163"/>
        <v>0</v>
      </c>
      <c r="DI134" s="254">
        <f t="shared" si="164"/>
        <v>0</v>
      </c>
      <c r="DJ134" s="254">
        <f t="shared" si="165"/>
        <v>0</v>
      </c>
      <c r="DK134" s="254">
        <f t="shared" si="166"/>
        <v>0</v>
      </c>
      <c r="DL134" s="254">
        <f t="shared" si="167"/>
        <v>0</v>
      </c>
      <c r="DM134" s="254">
        <f t="shared" si="168"/>
        <v>0</v>
      </c>
      <c r="DN134" s="254">
        <f t="shared" si="169"/>
        <v>0</v>
      </c>
      <c r="DO134" s="254">
        <f t="shared" si="170"/>
        <v>0</v>
      </c>
      <c r="DP134" s="254">
        <f t="shared" si="171"/>
        <v>0</v>
      </c>
      <c r="DQ134" s="254">
        <f t="shared" si="172"/>
        <v>0</v>
      </c>
      <c r="DR134" s="254">
        <f t="shared" si="173"/>
        <v>0</v>
      </c>
      <c r="DS134" s="254">
        <f t="shared" si="174"/>
        <v>0</v>
      </c>
      <c r="DT134" s="254">
        <f t="shared" si="175"/>
        <v>0</v>
      </c>
      <c r="DU134" s="254">
        <f t="shared" si="176"/>
        <v>0</v>
      </c>
      <c r="DV134" s="254">
        <f t="shared" si="177"/>
        <v>0</v>
      </c>
    </row>
    <row r="135" spans="1:126" ht="24" customHeight="1">
      <c r="A135" s="11" t="str">
        <f ca="1">IF(AG135&lt;&gt;"OK","",CONCATENATE(TEXT('Front Page'!$F$33,"000"),TEXT('Front Page'!$F$31,"000"),"-",LEFT('Front Page'!$R$53,5),"-",LEFT(D135,1),AJ135, "-",TEXT(B135,"000")))</f>
        <v/>
      </c>
      <c r="B135" s="12" t="str">
        <f>IFERROR(IF(E135="","",MAX(B$17:B134)+1),"")</f>
        <v/>
      </c>
      <c r="C135" s="13"/>
      <c r="D135" s="29" t="str">
        <f t="shared" si="134"/>
        <v>None</v>
      </c>
      <c r="E135" s="29" t="str">
        <f t="shared" si="17"/>
        <v/>
      </c>
      <c r="F135" s="29" t="str">
        <f t="shared" si="18"/>
        <v/>
      </c>
      <c r="G135" s="363"/>
      <c r="H135" s="364"/>
      <c r="I135" s="325" t="str">
        <f t="shared" si="135"/>
        <v>No</v>
      </c>
      <c r="J135" s="314">
        <v>0</v>
      </c>
      <c r="K135" s="312">
        <v>0</v>
      </c>
      <c r="L135" s="312">
        <v>0</v>
      </c>
      <c r="M135" s="312">
        <v>0</v>
      </c>
      <c r="N135" s="312">
        <v>0</v>
      </c>
      <c r="O135" s="312">
        <v>0</v>
      </c>
      <c r="P135" s="312">
        <v>0</v>
      </c>
      <c r="Q135" s="312">
        <v>0</v>
      </c>
      <c r="R135" s="312">
        <v>0</v>
      </c>
      <c r="S135" s="312">
        <v>0</v>
      </c>
      <c r="T135" s="312">
        <v>0</v>
      </c>
      <c r="U135" s="312">
        <v>0</v>
      </c>
      <c r="V135" s="313">
        <v>1</v>
      </c>
      <c r="W135" s="313">
        <v>1</v>
      </c>
      <c r="X135" s="312">
        <v>0</v>
      </c>
      <c r="Y135" s="312">
        <v>0</v>
      </c>
      <c r="Z135" s="312">
        <v>0</v>
      </c>
      <c r="AA135" s="14">
        <v>0</v>
      </c>
      <c r="AB135" s="317"/>
      <c r="AC135" s="15" t="str">
        <f t="shared" si="126"/>
        <v/>
      </c>
      <c r="AD135" s="15" t="str">
        <f t="shared" si="136"/>
        <v/>
      </c>
      <c r="AE135" s="16" t="str">
        <f t="shared" si="137"/>
        <v>0 - 0</v>
      </c>
      <c r="AF135" s="20" t="str">
        <f t="shared" si="138"/>
        <v>Not an offer</v>
      </c>
      <c r="AG135" s="276" t="str">
        <f t="shared" si="128"/>
        <v>Not an Offer</v>
      </c>
      <c r="AH135" s="150"/>
      <c r="AI135" s="254">
        <v>119</v>
      </c>
      <c r="AJ135" s="149" t="str">
        <f t="shared" si="129"/>
        <v>00-IRA</v>
      </c>
      <c r="AK135" s="254" t="b">
        <f t="shared" si="11"/>
        <v>0</v>
      </c>
      <c r="AL135" s="254">
        <f t="shared" si="127"/>
        <v>0</v>
      </c>
      <c r="AM135" s="254">
        <f t="shared" si="130"/>
        <v>0</v>
      </c>
      <c r="AN135" s="288">
        <f t="shared" si="139"/>
        <v>0</v>
      </c>
      <c r="AO135" s="288">
        <f>IF(AND($BU135=$BV135,BU135=AO$13),$J135&amp;$K135&amp;$L135&amp;$M135&amp;$N135&amp;$O135&amp;$P135&amp;$Q135&amp;$R135&amp;$S135&amp;$T135&amp;$U135,IFERROR(MATCH($AN135,AO$17:AO134,0),-1000))</f>
        <v>1</v>
      </c>
      <c r="AP135" s="288">
        <f>IF(AND($BU135=$BV135,BV135=AP$13),$J135&amp;$K135&amp;$L135&amp;$M135&amp;$N135&amp;$O135&amp;$P135&amp;$Q135&amp;$R135&amp;$S135&amp;$T135&amp;$U135,IFERROR(MATCH($AN135,AP$17:AP134,0),-1000))</f>
        <v>1</v>
      </c>
      <c r="AQ135" s="288">
        <f>IF(AND($BU135=$BV135,BW135=AQ$13),$J135&amp;$K135&amp;$L135&amp;$M135&amp;$N135&amp;$O135&amp;$P135&amp;$Q135&amp;$R135&amp;$S135&amp;$T135&amp;$U135,IFERROR(MATCH($AN135,AQ$17:AQ134,0),-1000))</f>
        <v>1</v>
      </c>
      <c r="AR135" s="288">
        <f>IF(AND($BU135=$BV135,BX135=AR$13),$J135&amp;$K135&amp;$L135&amp;$M135&amp;$N135&amp;$O135&amp;$P135&amp;$Q135&amp;$R135&amp;$S135&amp;$T135&amp;$U135,IFERROR(MATCH($AN135,AR$17:AR134,0),-1000))</f>
        <v>1</v>
      </c>
      <c r="AS135" s="254">
        <f t="shared" si="71"/>
        <v>0</v>
      </c>
      <c r="AT135" s="261" t="str">
        <f t="shared" si="140"/>
        <v/>
      </c>
      <c r="AU135" s="254" t="str">
        <f t="shared" si="184"/>
        <v/>
      </c>
      <c r="AV135" s="254" t="str">
        <f t="shared" si="184"/>
        <v/>
      </c>
      <c r="AW135" s="254" t="str">
        <f t="shared" si="184"/>
        <v/>
      </c>
      <c r="AX135" s="254" t="str">
        <f t="shared" si="184"/>
        <v/>
      </c>
      <c r="AY135" s="254" t="str">
        <f t="shared" si="184"/>
        <v/>
      </c>
      <c r="AZ135" s="254" t="str">
        <f t="shared" si="184"/>
        <v/>
      </c>
      <c r="BA135" s="254" t="str">
        <f t="shared" si="184"/>
        <v/>
      </c>
      <c r="BB135" s="254" t="str">
        <f t="shared" si="184"/>
        <v/>
      </c>
      <c r="BC135" s="254" t="str">
        <f t="shared" si="187"/>
        <v/>
      </c>
      <c r="BD135" s="254" t="str">
        <f t="shared" si="187"/>
        <v/>
      </c>
      <c r="BE135" s="262" t="str">
        <f t="shared" si="187"/>
        <v/>
      </c>
      <c r="BF135" s="263" t="str">
        <f t="shared" si="185"/>
        <v/>
      </c>
      <c r="BG135" s="254" t="str">
        <f t="shared" si="185"/>
        <v/>
      </c>
      <c r="BH135" s="254" t="str">
        <f t="shared" si="185"/>
        <v/>
      </c>
      <c r="BI135" s="254" t="str">
        <f t="shared" si="185"/>
        <v/>
      </c>
      <c r="BJ135" s="254" t="str">
        <f t="shared" si="185"/>
        <v/>
      </c>
      <c r="BK135" s="254" t="str">
        <f t="shared" si="185"/>
        <v/>
      </c>
      <c r="BL135" s="254" t="str">
        <f t="shared" si="185"/>
        <v/>
      </c>
      <c r="BM135" s="254" t="str">
        <f t="shared" si="185"/>
        <v/>
      </c>
      <c r="BN135" s="254" t="str">
        <f t="shared" si="188"/>
        <v/>
      </c>
      <c r="BO135" s="254" t="str">
        <f t="shared" si="188"/>
        <v/>
      </c>
      <c r="BP135" s="254" t="str">
        <f t="shared" si="188"/>
        <v/>
      </c>
      <c r="BQ135" s="264" t="str">
        <f t="shared" si="141"/>
        <v/>
      </c>
      <c r="BR135" s="261" t="str">
        <f t="shared" si="30"/>
        <v/>
      </c>
      <c r="BS135" s="254" t="str">
        <f t="shared" si="180"/>
        <v/>
      </c>
      <c r="BT135" s="254" t="str">
        <f t="shared" si="180"/>
        <v/>
      </c>
      <c r="BU135" s="265" t="str">
        <f t="shared" si="178"/>
        <v/>
      </c>
      <c r="BV135" s="263" t="str">
        <f t="shared" si="181"/>
        <v/>
      </c>
      <c r="BW135" s="254" t="str">
        <f t="shared" si="181"/>
        <v/>
      </c>
      <c r="BX135" s="254" t="str">
        <f t="shared" si="179"/>
        <v/>
      </c>
      <c r="BY135" s="264" t="str">
        <f t="shared" si="33"/>
        <v/>
      </c>
      <c r="BZ135" s="254" t="str">
        <f t="shared" si="34"/>
        <v/>
      </c>
      <c r="CA135" s="254">
        <f t="shared" si="183"/>
        <v>0</v>
      </c>
      <c r="CB135" s="254">
        <f t="shared" si="183"/>
        <v>0</v>
      </c>
      <c r="CC135" s="254">
        <f t="shared" si="183"/>
        <v>0</v>
      </c>
      <c r="CD135" s="254">
        <f t="shared" si="182"/>
        <v>0</v>
      </c>
      <c r="CE135" s="254">
        <f t="shared" si="182"/>
        <v>0</v>
      </c>
      <c r="CF135" s="254">
        <f t="shared" si="182"/>
        <v>0</v>
      </c>
      <c r="CG135" s="254">
        <f t="shared" si="182"/>
        <v>0</v>
      </c>
      <c r="CH135" s="254">
        <f t="shared" si="182"/>
        <v>0</v>
      </c>
      <c r="CI135" s="254">
        <f t="shared" si="182"/>
        <v>0</v>
      </c>
      <c r="CJ135" s="254">
        <f t="shared" si="186"/>
        <v>0</v>
      </c>
      <c r="CK135" s="254">
        <f t="shared" si="186"/>
        <v>0</v>
      </c>
      <c r="CL135" s="254">
        <f t="shared" si="186"/>
        <v>0</v>
      </c>
      <c r="CM135" s="254">
        <f t="shared" si="142"/>
        <v>0</v>
      </c>
      <c r="CN135" s="254">
        <f t="shared" si="143"/>
        <v>0</v>
      </c>
      <c r="CO135" s="254">
        <f t="shared" si="144"/>
        <v>0</v>
      </c>
      <c r="CP135" s="254">
        <f t="shared" si="145"/>
        <v>0</v>
      </c>
      <c r="CQ135" s="254">
        <f t="shared" si="146"/>
        <v>0</v>
      </c>
      <c r="CR135" s="254">
        <f t="shared" si="147"/>
        <v>0</v>
      </c>
      <c r="CS135" s="254">
        <f t="shared" si="148"/>
        <v>0</v>
      </c>
      <c r="CT135" s="254">
        <f t="shared" si="149"/>
        <v>0</v>
      </c>
      <c r="CU135" s="254">
        <f t="shared" si="150"/>
        <v>0</v>
      </c>
      <c r="CV135" s="254">
        <f t="shared" si="151"/>
        <v>0</v>
      </c>
      <c r="CW135" s="254">
        <f t="shared" si="152"/>
        <v>0</v>
      </c>
      <c r="CX135" s="254">
        <f t="shared" si="153"/>
        <v>0</v>
      </c>
      <c r="CY135" s="254">
        <f t="shared" si="154"/>
        <v>0</v>
      </c>
      <c r="CZ135" s="254">
        <f t="shared" si="155"/>
        <v>0</v>
      </c>
      <c r="DA135" s="254">
        <f t="shared" si="156"/>
        <v>0</v>
      </c>
      <c r="DB135" s="254">
        <f t="shared" si="157"/>
        <v>0</v>
      </c>
      <c r="DC135" s="254">
        <f t="shared" si="158"/>
        <v>0</v>
      </c>
      <c r="DD135" s="254">
        <f t="shared" si="159"/>
        <v>0</v>
      </c>
      <c r="DE135" s="254">
        <f t="shared" si="160"/>
        <v>0</v>
      </c>
      <c r="DF135" s="254">
        <f t="shared" si="161"/>
        <v>0</v>
      </c>
      <c r="DG135" s="254">
        <f t="shared" si="162"/>
        <v>0</v>
      </c>
      <c r="DH135" s="254">
        <f t="shared" si="163"/>
        <v>0</v>
      </c>
      <c r="DI135" s="254">
        <f t="shared" si="164"/>
        <v>0</v>
      </c>
      <c r="DJ135" s="254">
        <f t="shared" si="165"/>
        <v>0</v>
      </c>
      <c r="DK135" s="254">
        <f t="shared" si="166"/>
        <v>0</v>
      </c>
      <c r="DL135" s="254">
        <f t="shared" si="167"/>
        <v>0</v>
      </c>
      <c r="DM135" s="254">
        <f t="shared" si="168"/>
        <v>0</v>
      </c>
      <c r="DN135" s="254">
        <f t="shared" si="169"/>
        <v>0</v>
      </c>
      <c r="DO135" s="254">
        <f t="shared" si="170"/>
        <v>0</v>
      </c>
      <c r="DP135" s="254">
        <f t="shared" si="171"/>
        <v>0</v>
      </c>
      <c r="DQ135" s="254">
        <f t="shared" si="172"/>
        <v>0</v>
      </c>
      <c r="DR135" s="254">
        <f t="shared" si="173"/>
        <v>0</v>
      </c>
      <c r="DS135" s="254">
        <f t="shared" si="174"/>
        <v>0</v>
      </c>
      <c r="DT135" s="254">
        <f t="shared" si="175"/>
        <v>0</v>
      </c>
      <c r="DU135" s="254">
        <f t="shared" si="176"/>
        <v>0</v>
      </c>
      <c r="DV135" s="254">
        <f t="shared" si="177"/>
        <v>0</v>
      </c>
    </row>
    <row r="136" spans="1:126" ht="24" customHeight="1">
      <c r="A136" s="11" t="str">
        <f ca="1">IF(AG136&lt;&gt;"OK","",CONCATENATE(TEXT('Front Page'!$F$33,"000"),TEXT('Front Page'!$F$31,"000"),"-",LEFT('Front Page'!$R$53,5),"-",LEFT(D136,1),AJ136, "-",TEXT(B136,"000")))</f>
        <v/>
      </c>
      <c r="B136" s="12" t="str">
        <f>IFERROR(IF(E136="","",MAX(B$17:B135)+1),"")</f>
        <v/>
      </c>
      <c r="C136" s="13"/>
      <c r="D136" s="29" t="str">
        <f t="shared" si="134"/>
        <v>None</v>
      </c>
      <c r="E136" s="29" t="str">
        <f t="shared" si="17"/>
        <v/>
      </c>
      <c r="F136" s="29" t="str">
        <f t="shared" si="18"/>
        <v/>
      </c>
      <c r="G136" s="363"/>
      <c r="H136" s="364"/>
      <c r="I136" s="325" t="str">
        <f t="shared" si="135"/>
        <v>No</v>
      </c>
      <c r="J136" s="314">
        <v>0</v>
      </c>
      <c r="K136" s="312">
        <v>0</v>
      </c>
      <c r="L136" s="312">
        <v>0</v>
      </c>
      <c r="M136" s="312">
        <v>0</v>
      </c>
      <c r="N136" s="312">
        <v>0</v>
      </c>
      <c r="O136" s="312">
        <v>0</v>
      </c>
      <c r="P136" s="312">
        <v>0</v>
      </c>
      <c r="Q136" s="312">
        <v>0</v>
      </c>
      <c r="R136" s="312">
        <v>0</v>
      </c>
      <c r="S136" s="312">
        <v>0</v>
      </c>
      <c r="T136" s="312">
        <v>0</v>
      </c>
      <c r="U136" s="312">
        <v>0</v>
      </c>
      <c r="V136" s="313">
        <v>1</v>
      </c>
      <c r="W136" s="313">
        <v>1</v>
      </c>
      <c r="X136" s="312">
        <v>0</v>
      </c>
      <c r="Y136" s="312">
        <v>0</v>
      </c>
      <c r="Z136" s="312">
        <v>0</v>
      </c>
      <c r="AA136" s="14">
        <v>0</v>
      </c>
      <c r="AB136" s="317"/>
      <c r="AC136" s="15" t="str">
        <f t="shared" si="126"/>
        <v/>
      </c>
      <c r="AD136" s="15" t="str">
        <f t="shared" si="136"/>
        <v/>
      </c>
      <c r="AE136" s="16" t="str">
        <f t="shared" si="137"/>
        <v>0 - 0</v>
      </c>
      <c r="AF136" s="20" t="str">
        <f t="shared" si="138"/>
        <v>Not an offer</v>
      </c>
      <c r="AG136" s="276" t="str">
        <f t="shared" si="128"/>
        <v>Not an Offer</v>
      </c>
      <c r="AH136" s="150"/>
      <c r="AI136" s="254">
        <v>120</v>
      </c>
      <c r="AJ136" s="149" t="str">
        <f t="shared" si="129"/>
        <v>00-IRA</v>
      </c>
      <c r="AK136" s="254" t="b">
        <f t="shared" si="11"/>
        <v>0</v>
      </c>
      <c r="AL136" s="254">
        <f t="shared" si="127"/>
        <v>0</v>
      </c>
      <c r="AM136" s="254">
        <f t="shared" si="130"/>
        <v>0</v>
      </c>
      <c r="AN136" s="288">
        <f t="shared" si="139"/>
        <v>0</v>
      </c>
      <c r="AO136" s="288">
        <f>IF(AND($BU136=$BV136,BU136=AO$13),$J136&amp;$K136&amp;$L136&amp;$M136&amp;$N136&amp;$O136&amp;$P136&amp;$Q136&amp;$R136&amp;$S136&amp;$T136&amp;$U136,IFERROR(MATCH($AN136,AO$17:AO135,0),-1000))</f>
        <v>1</v>
      </c>
      <c r="AP136" s="288">
        <f>IF(AND($BU136=$BV136,BV136=AP$13),$J136&amp;$K136&amp;$L136&amp;$M136&amp;$N136&amp;$O136&amp;$P136&amp;$Q136&amp;$R136&amp;$S136&amp;$T136&amp;$U136,IFERROR(MATCH($AN136,AP$17:AP135,0),-1000))</f>
        <v>1</v>
      </c>
      <c r="AQ136" s="288">
        <f>IF(AND($BU136=$BV136,BW136=AQ$13),$J136&amp;$K136&amp;$L136&amp;$M136&amp;$N136&amp;$O136&amp;$P136&amp;$Q136&amp;$R136&amp;$S136&amp;$T136&amp;$U136,IFERROR(MATCH($AN136,AQ$17:AQ135,0),-1000))</f>
        <v>1</v>
      </c>
      <c r="AR136" s="288">
        <f>IF(AND($BU136=$BV136,BX136=AR$13),$J136&amp;$K136&amp;$L136&amp;$M136&amp;$N136&amp;$O136&amp;$P136&amp;$Q136&amp;$R136&amp;$S136&amp;$T136&amp;$U136,IFERROR(MATCH($AN136,AR$17:AR135,0),-1000))</f>
        <v>1</v>
      </c>
      <c r="AS136" s="254">
        <f t="shared" si="71"/>
        <v>0</v>
      </c>
      <c r="AT136" s="261" t="str">
        <f t="shared" si="140"/>
        <v/>
      </c>
      <c r="AU136" s="254" t="str">
        <f t="shared" si="184"/>
        <v/>
      </c>
      <c r="AV136" s="254" t="str">
        <f t="shared" si="184"/>
        <v/>
      </c>
      <c r="AW136" s="254" t="str">
        <f t="shared" si="184"/>
        <v/>
      </c>
      <c r="AX136" s="254" t="str">
        <f t="shared" si="184"/>
        <v/>
      </c>
      <c r="AY136" s="254" t="str">
        <f t="shared" si="184"/>
        <v/>
      </c>
      <c r="AZ136" s="254" t="str">
        <f t="shared" si="184"/>
        <v/>
      </c>
      <c r="BA136" s="254" t="str">
        <f t="shared" si="184"/>
        <v/>
      </c>
      <c r="BB136" s="254" t="str">
        <f t="shared" si="184"/>
        <v/>
      </c>
      <c r="BC136" s="254" t="str">
        <f t="shared" si="187"/>
        <v/>
      </c>
      <c r="BD136" s="254" t="str">
        <f t="shared" si="187"/>
        <v/>
      </c>
      <c r="BE136" s="262" t="str">
        <f t="shared" si="187"/>
        <v/>
      </c>
      <c r="BF136" s="263" t="str">
        <f t="shared" si="185"/>
        <v/>
      </c>
      <c r="BG136" s="254" t="str">
        <f t="shared" si="185"/>
        <v/>
      </c>
      <c r="BH136" s="254" t="str">
        <f t="shared" si="185"/>
        <v/>
      </c>
      <c r="BI136" s="254" t="str">
        <f t="shared" si="185"/>
        <v/>
      </c>
      <c r="BJ136" s="254" t="str">
        <f t="shared" si="185"/>
        <v/>
      </c>
      <c r="BK136" s="254" t="str">
        <f t="shared" si="185"/>
        <v/>
      </c>
      <c r="BL136" s="254" t="str">
        <f t="shared" si="185"/>
        <v/>
      </c>
      <c r="BM136" s="254" t="str">
        <f t="shared" si="185"/>
        <v/>
      </c>
      <c r="BN136" s="254" t="str">
        <f t="shared" si="188"/>
        <v/>
      </c>
      <c r="BO136" s="254" t="str">
        <f t="shared" si="188"/>
        <v/>
      </c>
      <c r="BP136" s="254" t="str">
        <f t="shared" si="188"/>
        <v/>
      </c>
      <c r="BQ136" s="264" t="str">
        <f t="shared" si="141"/>
        <v/>
      </c>
      <c r="BR136" s="261" t="str">
        <f t="shared" si="30"/>
        <v/>
      </c>
      <c r="BS136" s="254" t="str">
        <f t="shared" si="180"/>
        <v/>
      </c>
      <c r="BT136" s="254" t="str">
        <f t="shared" si="180"/>
        <v/>
      </c>
      <c r="BU136" s="265" t="str">
        <f t="shared" si="178"/>
        <v/>
      </c>
      <c r="BV136" s="263" t="str">
        <f t="shared" si="181"/>
        <v/>
      </c>
      <c r="BW136" s="254" t="str">
        <f t="shared" si="181"/>
        <v/>
      </c>
      <c r="BX136" s="254" t="str">
        <f t="shared" si="179"/>
        <v/>
      </c>
      <c r="BY136" s="264" t="str">
        <f t="shared" si="33"/>
        <v/>
      </c>
      <c r="BZ136" s="254" t="str">
        <f t="shared" si="34"/>
        <v/>
      </c>
      <c r="CA136" s="254">
        <f t="shared" si="183"/>
        <v>0</v>
      </c>
      <c r="CB136" s="254">
        <f t="shared" si="183"/>
        <v>0</v>
      </c>
      <c r="CC136" s="254">
        <f t="shared" si="183"/>
        <v>0</v>
      </c>
      <c r="CD136" s="254">
        <f t="shared" si="182"/>
        <v>0</v>
      </c>
      <c r="CE136" s="254">
        <f t="shared" si="182"/>
        <v>0</v>
      </c>
      <c r="CF136" s="254">
        <f t="shared" si="182"/>
        <v>0</v>
      </c>
      <c r="CG136" s="254">
        <f t="shared" si="182"/>
        <v>0</v>
      </c>
      <c r="CH136" s="254">
        <f t="shared" si="182"/>
        <v>0</v>
      </c>
      <c r="CI136" s="254">
        <f t="shared" si="182"/>
        <v>0</v>
      </c>
      <c r="CJ136" s="254">
        <f t="shared" si="186"/>
        <v>0</v>
      </c>
      <c r="CK136" s="254">
        <f t="shared" si="186"/>
        <v>0</v>
      </c>
      <c r="CL136" s="254">
        <f t="shared" si="186"/>
        <v>0</v>
      </c>
      <c r="CM136" s="254">
        <f t="shared" si="142"/>
        <v>0</v>
      </c>
      <c r="CN136" s="254">
        <f t="shared" si="143"/>
        <v>0</v>
      </c>
      <c r="CO136" s="254">
        <f t="shared" si="144"/>
        <v>0</v>
      </c>
      <c r="CP136" s="254">
        <f t="shared" si="145"/>
        <v>0</v>
      </c>
      <c r="CQ136" s="254">
        <f t="shared" si="146"/>
        <v>0</v>
      </c>
      <c r="CR136" s="254">
        <f t="shared" si="147"/>
        <v>0</v>
      </c>
      <c r="CS136" s="254">
        <f t="shared" si="148"/>
        <v>0</v>
      </c>
      <c r="CT136" s="254">
        <f t="shared" si="149"/>
        <v>0</v>
      </c>
      <c r="CU136" s="254">
        <f t="shared" si="150"/>
        <v>0</v>
      </c>
      <c r="CV136" s="254">
        <f t="shared" si="151"/>
        <v>0</v>
      </c>
      <c r="CW136" s="254">
        <f t="shared" si="152"/>
        <v>0</v>
      </c>
      <c r="CX136" s="254">
        <f t="shared" si="153"/>
        <v>0</v>
      </c>
      <c r="CY136" s="254">
        <f t="shared" si="154"/>
        <v>0</v>
      </c>
      <c r="CZ136" s="254">
        <f t="shared" si="155"/>
        <v>0</v>
      </c>
      <c r="DA136" s="254">
        <f t="shared" si="156"/>
        <v>0</v>
      </c>
      <c r="DB136" s="254">
        <f t="shared" si="157"/>
        <v>0</v>
      </c>
      <c r="DC136" s="254">
        <f t="shared" si="158"/>
        <v>0</v>
      </c>
      <c r="DD136" s="254">
        <f t="shared" si="159"/>
        <v>0</v>
      </c>
      <c r="DE136" s="254">
        <f t="shared" si="160"/>
        <v>0</v>
      </c>
      <c r="DF136" s="254">
        <f t="shared" si="161"/>
        <v>0</v>
      </c>
      <c r="DG136" s="254">
        <f t="shared" si="162"/>
        <v>0</v>
      </c>
      <c r="DH136" s="254">
        <f t="shared" si="163"/>
        <v>0</v>
      </c>
      <c r="DI136" s="254">
        <f t="shared" si="164"/>
        <v>0</v>
      </c>
      <c r="DJ136" s="254">
        <f t="shared" si="165"/>
        <v>0</v>
      </c>
      <c r="DK136" s="254">
        <f t="shared" si="166"/>
        <v>0</v>
      </c>
      <c r="DL136" s="254">
        <f t="shared" si="167"/>
        <v>0</v>
      </c>
      <c r="DM136" s="254">
        <f t="shared" si="168"/>
        <v>0</v>
      </c>
      <c r="DN136" s="254">
        <f t="shared" si="169"/>
        <v>0</v>
      </c>
      <c r="DO136" s="254">
        <f t="shared" si="170"/>
        <v>0</v>
      </c>
      <c r="DP136" s="254">
        <f t="shared" si="171"/>
        <v>0</v>
      </c>
      <c r="DQ136" s="254">
        <f t="shared" si="172"/>
        <v>0</v>
      </c>
      <c r="DR136" s="254">
        <f t="shared" si="173"/>
        <v>0</v>
      </c>
      <c r="DS136" s="254">
        <f t="shared" si="174"/>
        <v>0</v>
      </c>
      <c r="DT136" s="254">
        <f t="shared" si="175"/>
        <v>0</v>
      </c>
      <c r="DU136" s="254">
        <f t="shared" si="176"/>
        <v>0</v>
      </c>
      <c r="DV136" s="254">
        <f t="shared" si="177"/>
        <v>0</v>
      </c>
    </row>
    <row r="137" spans="1:126" ht="24" customHeight="1">
      <c r="A137" s="11" t="str">
        <f ca="1">IF(AG137&lt;&gt;"OK","",CONCATENATE(TEXT('Front Page'!$F$33,"000"),TEXT('Front Page'!$F$31,"000"),"-",LEFT('Front Page'!$R$53,5),"-",LEFT(D137,1),AJ137, "-",TEXT(B137,"000")))</f>
        <v/>
      </c>
      <c r="B137" s="12" t="str">
        <f>IFERROR(IF(E137="","",MAX(B$17:B136)+1),"")</f>
        <v/>
      </c>
      <c r="C137" s="13"/>
      <c r="D137" s="29" t="str">
        <f t="shared" si="134"/>
        <v>None</v>
      </c>
      <c r="E137" s="29" t="str">
        <f t="shared" si="17"/>
        <v/>
      </c>
      <c r="F137" s="29" t="str">
        <f t="shared" si="18"/>
        <v/>
      </c>
      <c r="G137" s="363"/>
      <c r="H137" s="364"/>
      <c r="I137" s="325" t="str">
        <f t="shared" si="135"/>
        <v>No</v>
      </c>
      <c r="J137" s="314">
        <v>0</v>
      </c>
      <c r="K137" s="312">
        <v>0</v>
      </c>
      <c r="L137" s="312">
        <v>0</v>
      </c>
      <c r="M137" s="312">
        <v>0</v>
      </c>
      <c r="N137" s="312">
        <v>0</v>
      </c>
      <c r="O137" s="312">
        <v>0</v>
      </c>
      <c r="P137" s="312">
        <v>0</v>
      </c>
      <c r="Q137" s="312">
        <v>0</v>
      </c>
      <c r="R137" s="312">
        <v>0</v>
      </c>
      <c r="S137" s="312">
        <v>0</v>
      </c>
      <c r="T137" s="312">
        <v>0</v>
      </c>
      <c r="U137" s="312">
        <v>0</v>
      </c>
      <c r="V137" s="313">
        <v>1</v>
      </c>
      <c r="W137" s="313">
        <v>1</v>
      </c>
      <c r="X137" s="312">
        <v>0</v>
      </c>
      <c r="Y137" s="312">
        <v>0</v>
      </c>
      <c r="Z137" s="312">
        <v>0</v>
      </c>
      <c r="AA137" s="14">
        <v>0</v>
      </c>
      <c r="AB137" s="317"/>
      <c r="AC137" s="15" t="str">
        <f t="shared" si="126"/>
        <v/>
      </c>
      <c r="AD137" s="15" t="str">
        <f t="shared" si="136"/>
        <v/>
      </c>
      <c r="AE137" s="16" t="str">
        <f t="shared" si="137"/>
        <v>0 - 0</v>
      </c>
      <c r="AF137" s="20" t="str">
        <f t="shared" si="138"/>
        <v>Not an offer</v>
      </c>
      <c r="AG137" s="276" t="str">
        <f t="shared" si="128"/>
        <v>Not an Offer</v>
      </c>
      <c r="AH137" s="150"/>
      <c r="AI137" s="254">
        <v>121</v>
      </c>
      <c r="AJ137" s="149" t="str">
        <f t="shared" si="129"/>
        <v>00-IRA</v>
      </c>
      <c r="AK137" s="254" t="b">
        <f t="shared" si="11"/>
        <v>0</v>
      </c>
      <c r="AL137" s="254">
        <f t="shared" si="127"/>
        <v>0</v>
      </c>
      <c r="AM137" s="254">
        <f t="shared" si="130"/>
        <v>0</v>
      </c>
      <c r="AN137" s="288">
        <f t="shared" si="139"/>
        <v>0</v>
      </c>
      <c r="AO137" s="288">
        <f>IF(AND($BU137=$BV137,BU137=AO$13),$J137&amp;$K137&amp;$L137&amp;$M137&amp;$N137&amp;$O137&amp;$P137&amp;$Q137&amp;$R137&amp;$S137&amp;$T137&amp;$U137,IFERROR(MATCH($AN137,AO$17:AO136,0),-1000))</f>
        <v>1</v>
      </c>
      <c r="AP137" s="288">
        <f>IF(AND($BU137=$BV137,BV137=AP$13),$J137&amp;$K137&amp;$L137&amp;$M137&amp;$N137&amp;$O137&amp;$P137&amp;$Q137&amp;$R137&amp;$S137&amp;$T137&amp;$U137,IFERROR(MATCH($AN137,AP$17:AP136,0),-1000))</f>
        <v>1</v>
      </c>
      <c r="AQ137" s="288">
        <f>IF(AND($BU137=$BV137,BW137=AQ$13),$J137&amp;$K137&amp;$L137&amp;$M137&amp;$N137&amp;$O137&amp;$P137&amp;$Q137&amp;$R137&amp;$S137&amp;$T137&amp;$U137,IFERROR(MATCH($AN137,AQ$17:AQ136,0),-1000))</f>
        <v>1</v>
      </c>
      <c r="AR137" s="288">
        <f>IF(AND($BU137=$BV137,BX137=AR$13),$J137&amp;$K137&amp;$L137&amp;$M137&amp;$N137&amp;$O137&amp;$P137&amp;$Q137&amp;$R137&amp;$S137&amp;$T137&amp;$U137,IFERROR(MATCH($AN137,AR$17:AR136,0),-1000))</f>
        <v>1</v>
      </c>
      <c r="AS137" s="254">
        <f t="shared" si="71"/>
        <v>0</v>
      </c>
      <c r="AT137" s="261" t="str">
        <f t="shared" si="140"/>
        <v/>
      </c>
      <c r="AU137" s="254" t="str">
        <f t="shared" si="184"/>
        <v/>
      </c>
      <c r="AV137" s="254" t="str">
        <f t="shared" si="184"/>
        <v/>
      </c>
      <c r="AW137" s="254" t="str">
        <f t="shared" si="184"/>
        <v/>
      </c>
      <c r="AX137" s="254" t="str">
        <f t="shared" si="184"/>
        <v/>
      </c>
      <c r="AY137" s="254" t="str">
        <f t="shared" si="184"/>
        <v/>
      </c>
      <c r="AZ137" s="254" t="str">
        <f t="shared" si="184"/>
        <v/>
      </c>
      <c r="BA137" s="254" t="str">
        <f t="shared" si="184"/>
        <v/>
      </c>
      <c r="BB137" s="254" t="str">
        <f t="shared" si="184"/>
        <v/>
      </c>
      <c r="BC137" s="254" t="str">
        <f t="shared" si="187"/>
        <v/>
      </c>
      <c r="BD137" s="254" t="str">
        <f t="shared" si="187"/>
        <v/>
      </c>
      <c r="BE137" s="262" t="str">
        <f t="shared" si="187"/>
        <v/>
      </c>
      <c r="BF137" s="263" t="str">
        <f t="shared" si="185"/>
        <v/>
      </c>
      <c r="BG137" s="254" t="str">
        <f t="shared" si="185"/>
        <v/>
      </c>
      <c r="BH137" s="254" t="str">
        <f t="shared" si="185"/>
        <v/>
      </c>
      <c r="BI137" s="254" t="str">
        <f t="shared" si="185"/>
        <v/>
      </c>
      <c r="BJ137" s="254" t="str">
        <f t="shared" si="185"/>
        <v/>
      </c>
      <c r="BK137" s="254" t="str">
        <f t="shared" si="185"/>
        <v/>
      </c>
      <c r="BL137" s="254" t="str">
        <f t="shared" si="185"/>
        <v/>
      </c>
      <c r="BM137" s="254" t="str">
        <f t="shared" si="185"/>
        <v/>
      </c>
      <c r="BN137" s="254" t="str">
        <f t="shared" si="188"/>
        <v/>
      </c>
      <c r="BO137" s="254" t="str">
        <f t="shared" si="188"/>
        <v/>
      </c>
      <c r="BP137" s="254" t="str">
        <f t="shared" si="188"/>
        <v/>
      </c>
      <c r="BQ137" s="264" t="str">
        <f t="shared" si="141"/>
        <v/>
      </c>
      <c r="BR137" s="261" t="str">
        <f t="shared" si="30"/>
        <v/>
      </c>
      <c r="BS137" s="254" t="str">
        <f t="shared" si="180"/>
        <v/>
      </c>
      <c r="BT137" s="254" t="str">
        <f t="shared" si="180"/>
        <v/>
      </c>
      <c r="BU137" s="265" t="str">
        <f t="shared" si="178"/>
        <v/>
      </c>
      <c r="BV137" s="263" t="str">
        <f t="shared" si="181"/>
        <v/>
      </c>
      <c r="BW137" s="254" t="str">
        <f t="shared" si="181"/>
        <v/>
      </c>
      <c r="BX137" s="254" t="str">
        <f t="shared" si="179"/>
        <v/>
      </c>
      <c r="BY137" s="264" t="str">
        <f t="shared" si="33"/>
        <v/>
      </c>
      <c r="BZ137" s="254" t="str">
        <f t="shared" si="34"/>
        <v/>
      </c>
      <c r="CA137" s="254">
        <f t="shared" si="183"/>
        <v>0</v>
      </c>
      <c r="CB137" s="254">
        <f t="shared" si="183"/>
        <v>0</v>
      </c>
      <c r="CC137" s="254">
        <f t="shared" si="183"/>
        <v>0</v>
      </c>
      <c r="CD137" s="254">
        <f t="shared" si="182"/>
        <v>0</v>
      </c>
      <c r="CE137" s="254">
        <f t="shared" si="182"/>
        <v>0</v>
      </c>
      <c r="CF137" s="254">
        <f t="shared" si="182"/>
        <v>0</v>
      </c>
      <c r="CG137" s="254">
        <f t="shared" si="182"/>
        <v>0</v>
      </c>
      <c r="CH137" s="254">
        <f t="shared" si="182"/>
        <v>0</v>
      </c>
      <c r="CI137" s="254">
        <f t="shared" si="182"/>
        <v>0</v>
      </c>
      <c r="CJ137" s="254">
        <f t="shared" si="186"/>
        <v>0</v>
      </c>
      <c r="CK137" s="254">
        <f t="shared" si="186"/>
        <v>0</v>
      </c>
      <c r="CL137" s="254">
        <f t="shared" si="186"/>
        <v>0</v>
      </c>
      <c r="CM137" s="254">
        <f t="shared" si="142"/>
        <v>0</v>
      </c>
      <c r="CN137" s="254">
        <f t="shared" si="143"/>
        <v>0</v>
      </c>
      <c r="CO137" s="254">
        <f t="shared" si="144"/>
        <v>0</v>
      </c>
      <c r="CP137" s="254">
        <f t="shared" si="145"/>
        <v>0</v>
      </c>
      <c r="CQ137" s="254">
        <f t="shared" si="146"/>
        <v>0</v>
      </c>
      <c r="CR137" s="254">
        <f t="shared" si="147"/>
        <v>0</v>
      </c>
      <c r="CS137" s="254">
        <f t="shared" si="148"/>
        <v>0</v>
      </c>
      <c r="CT137" s="254">
        <f t="shared" si="149"/>
        <v>0</v>
      </c>
      <c r="CU137" s="254">
        <f t="shared" si="150"/>
        <v>0</v>
      </c>
      <c r="CV137" s="254">
        <f t="shared" si="151"/>
        <v>0</v>
      </c>
      <c r="CW137" s="254">
        <f t="shared" si="152"/>
        <v>0</v>
      </c>
      <c r="CX137" s="254">
        <f t="shared" si="153"/>
        <v>0</v>
      </c>
      <c r="CY137" s="254">
        <f t="shared" si="154"/>
        <v>0</v>
      </c>
      <c r="CZ137" s="254">
        <f t="shared" si="155"/>
        <v>0</v>
      </c>
      <c r="DA137" s="254">
        <f t="shared" si="156"/>
        <v>0</v>
      </c>
      <c r="DB137" s="254">
        <f t="shared" si="157"/>
        <v>0</v>
      </c>
      <c r="DC137" s="254">
        <f t="shared" si="158"/>
        <v>0</v>
      </c>
      <c r="DD137" s="254">
        <f t="shared" si="159"/>
        <v>0</v>
      </c>
      <c r="DE137" s="254">
        <f t="shared" si="160"/>
        <v>0</v>
      </c>
      <c r="DF137" s="254">
        <f t="shared" si="161"/>
        <v>0</v>
      </c>
      <c r="DG137" s="254">
        <f t="shared" si="162"/>
        <v>0</v>
      </c>
      <c r="DH137" s="254">
        <f t="shared" si="163"/>
        <v>0</v>
      </c>
      <c r="DI137" s="254">
        <f t="shared" si="164"/>
        <v>0</v>
      </c>
      <c r="DJ137" s="254">
        <f t="shared" si="165"/>
        <v>0</v>
      </c>
      <c r="DK137" s="254">
        <f t="shared" si="166"/>
        <v>0</v>
      </c>
      <c r="DL137" s="254">
        <f t="shared" si="167"/>
        <v>0</v>
      </c>
      <c r="DM137" s="254">
        <f t="shared" si="168"/>
        <v>0</v>
      </c>
      <c r="DN137" s="254">
        <f t="shared" si="169"/>
        <v>0</v>
      </c>
      <c r="DO137" s="254">
        <f t="shared" si="170"/>
        <v>0</v>
      </c>
      <c r="DP137" s="254">
        <f t="shared" si="171"/>
        <v>0</v>
      </c>
      <c r="DQ137" s="254">
        <f t="shared" si="172"/>
        <v>0</v>
      </c>
      <c r="DR137" s="254">
        <f t="shared" si="173"/>
        <v>0</v>
      </c>
      <c r="DS137" s="254">
        <f t="shared" si="174"/>
        <v>0</v>
      </c>
      <c r="DT137" s="254">
        <f t="shared" si="175"/>
        <v>0</v>
      </c>
      <c r="DU137" s="254">
        <f t="shared" si="176"/>
        <v>0</v>
      </c>
      <c r="DV137" s="254">
        <f t="shared" si="177"/>
        <v>0</v>
      </c>
    </row>
    <row r="138" spans="1:126" ht="24" customHeight="1">
      <c r="A138" s="11" t="str">
        <f ca="1">IF(AG138&lt;&gt;"OK","",CONCATENATE(TEXT('Front Page'!$F$33,"000"),TEXT('Front Page'!$F$31,"000"),"-",LEFT('Front Page'!$R$53,5),"-",LEFT(D138,1),AJ138, "-",TEXT(B138,"000")))</f>
        <v/>
      </c>
      <c r="B138" s="12" t="str">
        <f>IFERROR(IF(E138="","",MAX(B$17:B137)+1),"")</f>
        <v/>
      </c>
      <c r="C138" s="13"/>
      <c r="D138" s="29" t="str">
        <f t="shared" si="134"/>
        <v>None</v>
      </c>
      <c r="E138" s="29" t="str">
        <f t="shared" si="17"/>
        <v/>
      </c>
      <c r="F138" s="29" t="str">
        <f t="shared" si="18"/>
        <v/>
      </c>
      <c r="G138" s="363"/>
      <c r="H138" s="364"/>
      <c r="I138" s="325" t="str">
        <f t="shared" si="135"/>
        <v>No</v>
      </c>
      <c r="J138" s="314">
        <v>0</v>
      </c>
      <c r="K138" s="312">
        <v>0</v>
      </c>
      <c r="L138" s="312">
        <v>0</v>
      </c>
      <c r="M138" s="312">
        <v>0</v>
      </c>
      <c r="N138" s="312">
        <v>0</v>
      </c>
      <c r="O138" s="312">
        <v>0</v>
      </c>
      <c r="P138" s="312">
        <v>0</v>
      </c>
      <c r="Q138" s="312">
        <v>0</v>
      </c>
      <c r="R138" s="312">
        <v>0</v>
      </c>
      <c r="S138" s="312">
        <v>0</v>
      </c>
      <c r="T138" s="312">
        <v>0</v>
      </c>
      <c r="U138" s="312">
        <v>0</v>
      </c>
      <c r="V138" s="313">
        <v>1</v>
      </c>
      <c r="W138" s="313">
        <v>1</v>
      </c>
      <c r="X138" s="312">
        <v>0</v>
      </c>
      <c r="Y138" s="312">
        <v>0</v>
      </c>
      <c r="Z138" s="312">
        <v>0</v>
      </c>
      <c r="AA138" s="14">
        <v>0</v>
      </c>
      <c r="AB138" s="317"/>
      <c r="AC138" s="15" t="str">
        <f t="shared" si="126"/>
        <v/>
      </c>
      <c r="AD138" s="15" t="str">
        <f t="shared" si="136"/>
        <v/>
      </c>
      <c r="AE138" s="16" t="str">
        <f t="shared" si="137"/>
        <v>0 - 0</v>
      </c>
      <c r="AF138" s="20" t="str">
        <f t="shared" si="138"/>
        <v>Not an offer</v>
      </c>
      <c r="AG138" s="276" t="str">
        <f t="shared" si="128"/>
        <v>Not an Offer</v>
      </c>
      <c r="AH138" s="150"/>
      <c r="AI138" s="254">
        <v>122</v>
      </c>
      <c r="AJ138" s="149" t="str">
        <f t="shared" si="129"/>
        <v>00-IRA</v>
      </c>
      <c r="AK138" s="254" t="b">
        <f t="shared" si="11"/>
        <v>0</v>
      </c>
      <c r="AL138" s="254">
        <f t="shared" si="127"/>
        <v>0</v>
      </c>
      <c r="AM138" s="254">
        <f t="shared" si="130"/>
        <v>0</v>
      </c>
      <c r="AN138" s="288">
        <f t="shared" si="139"/>
        <v>0</v>
      </c>
      <c r="AO138" s="288">
        <f>IF(AND($BU138=$BV138,BU138=AO$13),$J138&amp;$K138&amp;$L138&amp;$M138&amp;$N138&amp;$O138&amp;$P138&amp;$Q138&amp;$R138&amp;$S138&amp;$T138&amp;$U138,IFERROR(MATCH($AN138,AO$17:AO137,0),-1000))</f>
        <v>1</v>
      </c>
      <c r="AP138" s="288">
        <f>IF(AND($BU138=$BV138,BV138=AP$13),$J138&amp;$K138&amp;$L138&amp;$M138&amp;$N138&amp;$O138&amp;$P138&amp;$Q138&amp;$R138&amp;$S138&amp;$T138&amp;$U138,IFERROR(MATCH($AN138,AP$17:AP137,0),-1000))</f>
        <v>1</v>
      </c>
      <c r="AQ138" s="288">
        <f>IF(AND($BU138=$BV138,BW138=AQ$13),$J138&amp;$K138&amp;$L138&amp;$M138&amp;$N138&amp;$O138&amp;$P138&amp;$Q138&amp;$R138&amp;$S138&amp;$T138&amp;$U138,IFERROR(MATCH($AN138,AQ$17:AQ137,0),-1000))</f>
        <v>1</v>
      </c>
      <c r="AR138" s="288">
        <f>IF(AND($BU138=$BV138,BX138=AR$13),$J138&amp;$K138&amp;$L138&amp;$M138&amp;$N138&amp;$O138&amp;$P138&amp;$Q138&amp;$R138&amp;$S138&amp;$T138&amp;$U138,IFERROR(MATCH($AN138,AR$17:AR137,0),-1000))</f>
        <v>1</v>
      </c>
      <c r="AS138" s="254">
        <f t="shared" si="71"/>
        <v>0</v>
      </c>
      <c r="AT138" s="261" t="str">
        <f t="shared" si="140"/>
        <v/>
      </c>
      <c r="AU138" s="254" t="str">
        <f t="shared" si="184"/>
        <v/>
      </c>
      <c r="AV138" s="254" t="str">
        <f t="shared" si="184"/>
        <v/>
      </c>
      <c r="AW138" s="254" t="str">
        <f t="shared" si="184"/>
        <v/>
      </c>
      <c r="AX138" s="254" t="str">
        <f t="shared" si="184"/>
        <v/>
      </c>
      <c r="AY138" s="254" t="str">
        <f t="shared" si="184"/>
        <v/>
      </c>
      <c r="AZ138" s="254" t="str">
        <f t="shared" si="184"/>
        <v/>
      </c>
      <c r="BA138" s="254" t="str">
        <f t="shared" si="184"/>
        <v/>
      </c>
      <c r="BB138" s="254" t="str">
        <f t="shared" si="184"/>
        <v/>
      </c>
      <c r="BC138" s="254" t="str">
        <f t="shared" si="187"/>
        <v/>
      </c>
      <c r="BD138" s="254" t="str">
        <f t="shared" si="187"/>
        <v/>
      </c>
      <c r="BE138" s="262" t="str">
        <f t="shared" si="187"/>
        <v/>
      </c>
      <c r="BF138" s="263" t="str">
        <f t="shared" si="185"/>
        <v/>
      </c>
      <c r="BG138" s="254" t="str">
        <f t="shared" si="185"/>
        <v/>
      </c>
      <c r="BH138" s="254" t="str">
        <f t="shared" si="185"/>
        <v/>
      </c>
      <c r="BI138" s="254" t="str">
        <f t="shared" si="185"/>
        <v/>
      </c>
      <c r="BJ138" s="254" t="str">
        <f t="shared" si="185"/>
        <v/>
      </c>
      <c r="BK138" s="254" t="str">
        <f t="shared" si="185"/>
        <v/>
      </c>
      <c r="BL138" s="254" t="str">
        <f t="shared" si="185"/>
        <v/>
      </c>
      <c r="BM138" s="254" t="str">
        <f t="shared" si="185"/>
        <v/>
      </c>
      <c r="BN138" s="254" t="str">
        <f t="shared" si="188"/>
        <v/>
      </c>
      <c r="BO138" s="254" t="str">
        <f t="shared" si="188"/>
        <v/>
      </c>
      <c r="BP138" s="254" t="str">
        <f t="shared" si="188"/>
        <v/>
      </c>
      <c r="BQ138" s="264" t="str">
        <f t="shared" si="141"/>
        <v/>
      </c>
      <c r="BR138" s="261" t="str">
        <f t="shared" si="30"/>
        <v/>
      </c>
      <c r="BS138" s="254" t="str">
        <f t="shared" si="180"/>
        <v/>
      </c>
      <c r="BT138" s="254" t="str">
        <f t="shared" si="180"/>
        <v/>
      </c>
      <c r="BU138" s="265" t="str">
        <f t="shared" si="178"/>
        <v/>
      </c>
      <c r="BV138" s="263" t="str">
        <f t="shared" si="181"/>
        <v/>
      </c>
      <c r="BW138" s="254" t="str">
        <f t="shared" si="181"/>
        <v/>
      </c>
      <c r="BX138" s="254" t="str">
        <f t="shared" si="179"/>
        <v/>
      </c>
      <c r="BY138" s="264" t="str">
        <f t="shared" si="33"/>
        <v/>
      </c>
      <c r="BZ138" s="254" t="str">
        <f t="shared" si="34"/>
        <v/>
      </c>
      <c r="CA138" s="254">
        <f t="shared" si="183"/>
        <v>0</v>
      </c>
      <c r="CB138" s="254">
        <f t="shared" si="183"/>
        <v>0</v>
      </c>
      <c r="CC138" s="254">
        <f t="shared" si="183"/>
        <v>0</v>
      </c>
      <c r="CD138" s="254">
        <f t="shared" si="182"/>
        <v>0</v>
      </c>
      <c r="CE138" s="254">
        <f t="shared" si="182"/>
        <v>0</v>
      </c>
      <c r="CF138" s="254">
        <f t="shared" si="182"/>
        <v>0</v>
      </c>
      <c r="CG138" s="254">
        <f t="shared" si="182"/>
        <v>0</v>
      </c>
      <c r="CH138" s="254">
        <f t="shared" si="182"/>
        <v>0</v>
      </c>
      <c r="CI138" s="254">
        <f t="shared" si="182"/>
        <v>0</v>
      </c>
      <c r="CJ138" s="254">
        <f t="shared" si="186"/>
        <v>0</v>
      </c>
      <c r="CK138" s="254">
        <f t="shared" si="186"/>
        <v>0</v>
      </c>
      <c r="CL138" s="254">
        <f t="shared" si="186"/>
        <v>0</v>
      </c>
      <c r="CM138" s="254">
        <f t="shared" si="142"/>
        <v>0</v>
      </c>
      <c r="CN138" s="254">
        <f t="shared" si="143"/>
        <v>0</v>
      </c>
      <c r="CO138" s="254">
        <f t="shared" si="144"/>
        <v>0</v>
      </c>
      <c r="CP138" s="254">
        <f t="shared" si="145"/>
        <v>0</v>
      </c>
      <c r="CQ138" s="254">
        <f t="shared" si="146"/>
        <v>0</v>
      </c>
      <c r="CR138" s="254">
        <f t="shared" si="147"/>
        <v>0</v>
      </c>
      <c r="CS138" s="254">
        <f t="shared" si="148"/>
        <v>0</v>
      </c>
      <c r="CT138" s="254">
        <f t="shared" si="149"/>
        <v>0</v>
      </c>
      <c r="CU138" s="254">
        <f t="shared" si="150"/>
        <v>0</v>
      </c>
      <c r="CV138" s="254">
        <f t="shared" si="151"/>
        <v>0</v>
      </c>
      <c r="CW138" s="254">
        <f t="shared" si="152"/>
        <v>0</v>
      </c>
      <c r="CX138" s="254">
        <f t="shared" si="153"/>
        <v>0</v>
      </c>
      <c r="CY138" s="254">
        <f t="shared" si="154"/>
        <v>0</v>
      </c>
      <c r="CZ138" s="254">
        <f t="shared" si="155"/>
        <v>0</v>
      </c>
      <c r="DA138" s="254">
        <f t="shared" si="156"/>
        <v>0</v>
      </c>
      <c r="DB138" s="254">
        <f t="shared" si="157"/>
        <v>0</v>
      </c>
      <c r="DC138" s="254">
        <f t="shared" si="158"/>
        <v>0</v>
      </c>
      <c r="DD138" s="254">
        <f t="shared" si="159"/>
        <v>0</v>
      </c>
      <c r="DE138" s="254">
        <f t="shared" si="160"/>
        <v>0</v>
      </c>
      <c r="DF138" s="254">
        <f t="shared" si="161"/>
        <v>0</v>
      </c>
      <c r="DG138" s="254">
        <f t="shared" si="162"/>
        <v>0</v>
      </c>
      <c r="DH138" s="254">
        <f t="shared" si="163"/>
        <v>0</v>
      </c>
      <c r="DI138" s="254">
        <f t="shared" si="164"/>
        <v>0</v>
      </c>
      <c r="DJ138" s="254">
        <f t="shared" si="165"/>
        <v>0</v>
      </c>
      <c r="DK138" s="254">
        <f t="shared" si="166"/>
        <v>0</v>
      </c>
      <c r="DL138" s="254">
        <f t="shared" si="167"/>
        <v>0</v>
      </c>
      <c r="DM138" s="254">
        <f t="shared" si="168"/>
        <v>0</v>
      </c>
      <c r="DN138" s="254">
        <f t="shared" si="169"/>
        <v>0</v>
      </c>
      <c r="DO138" s="254">
        <f t="shared" si="170"/>
        <v>0</v>
      </c>
      <c r="DP138" s="254">
        <f t="shared" si="171"/>
        <v>0</v>
      </c>
      <c r="DQ138" s="254">
        <f t="shared" si="172"/>
        <v>0</v>
      </c>
      <c r="DR138" s="254">
        <f t="shared" si="173"/>
        <v>0</v>
      </c>
      <c r="DS138" s="254">
        <f t="shared" si="174"/>
        <v>0</v>
      </c>
      <c r="DT138" s="254">
        <f t="shared" si="175"/>
        <v>0</v>
      </c>
      <c r="DU138" s="254">
        <f t="shared" si="176"/>
        <v>0</v>
      </c>
      <c r="DV138" s="254">
        <f t="shared" si="177"/>
        <v>0</v>
      </c>
    </row>
    <row r="139" spans="1:126" ht="24" customHeight="1">
      <c r="A139" s="11" t="str">
        <f ca="1">IF(AG139&lt;&gt;"OK","",CONCATENATE(TEXT('Front Page'!$F$33,"000"),TEXT('Front Page'!$F$31,"000"),"-",LEFT('Front Page'!$R$53,5),"-",LEFT(D139,1),AJ139, "-",TEXT(B139,"000")))</f>
        <v/>
      </c>
      <c r="B139" s="12" t="str">
        <f>IFERROR(IF(E139="","",MAX(B$17:B138)+1),"")</f>
        <v/>
      </c>
      <c r="C139" s="13"/>
      <c r="D139" s="29" t="str">
        <f t="shared" si="134"/>
        <v>None</v>
      </c>
      <c r="E139" s="29" t="str">
        <f t="shared" si="17"/>
        <v/>
      </c>
      <c r="F139" s="29" t="str">
        <f t="shared" si="18"/>
        <v/>
      </c>
      <c r="G139" s="363"/>
      <c r="H139" s="364"/>
      <c r="I139" s="325" t="str">
        <f t="shared" si="135"/>
        <v>No</v>
      </c>
      <c r="J139" s="314">
        <v>0</v>
      </c>
      <c r="K139" s="312">
        <v>0</v>
      </c>
      <c r="L139" s="312">
        <v>0</v>
      </c>
      <c r="M139" s="312">
        <v>0</v>
      </c>
      <c r="N139" s="312">
        <v>0</v>
      </c>
      <c r="O139" s="312">
        <v>0</v>
      </c>
      <c r="P139" s="312">
        <v>0</v>
      </c>
      <c r="Q139" s="312">
        <v>0</v>
      </c>
      <c r="R139" s="312">
        <v>0</v>
      </c>
      <c r="S139" s="312">
        <v>0</v>
      </c>
      <c r="T139" s="312">
        <v>0</v>
      </c>
      <c r="U139" s="312">
        <v>0</v>
      </c>
      <c r="V139" s="313">
        <v>1</v>
      </c>
      <c r="W139" s="313">
        <v>1</v>
      </c>
      <c r="X139" s="312">
        <v>0</v>
      </c>
      <c r="Y139" s="312">
        <v>0</v>
      </c>
      <c r="Z139" s="312">
        <v>0</v>
      </c>
      <c r="AA139" s="14">
        <v>0</v>
      </c>
      <c r="AB139" s="317"/>
      <c r="AC139" s="15" t="str">
        <f t="shared" si="126"/>
        <v/>
      </c>
      <c r="AD139" s="15" t="str">
        <f t="shared" si="136"/>
        <v/>
      </c>
      <c r="AE139" s="16" t="str">
        <f t="shared" si="137"/>
        <v>0 - 0</v>
      </c>
      <c r="AF139" s="20" t="str">
        <f t="shared" si="138"/>
        <v>Not an offer</v>
      </c>
      <c r="AG139" s="276" t="str">
        <f t="shared" si="128"/>
        <v>Not an Offer</v>
      </c>
      <c r="AH139" s="150"/>
      <c r="AI139" s="254">
        <v>123</v>
      </c>
      <c r="AJ139" s="149" t="str">
        <f t="shared" si="129"/>
        <v>00-IRA</v>
      </c>
      <c r="AK139" s="254" t="b">
        <f t="shared" si="11"/>
        <v>0</v>
      </c>
      <c r="AL139" s="254">
        <f t="shared" si="127"/>
        <v>0</v>
      </c>
      <c r="AM139" s="254">
        <f t="shared" si="130"/>
        <v>0</v>
      </c>
      <c r="AN139" s="288">
        <f t="shared" si="139"/>
        <v>0</v>
      </c>
      <c r="AO139" s="288">
        <f>IF(AND($BU139=$BV139,BU139=AO$13),$J139&amp;$K139&amp;$L139&amp;$M139&amp;$N139&amp;$O139&amp;$P139&amp;$Q139&amp;$R139&amp;$S139&amp;$T139&amp;$U139,IFERROR(MATCH($AN139,AO$17:AO138,0),-1000))</f>
        <v>1</v>
      </c>
      <c r="AP139" s="288">
        <f>IF(AND($BU139=$BV139,BV139=AP$13),$J139&amp;$K139&amp;$L139&amp;$M139&amp;$N139&amp;$O139&amp;$P139&amp;$Q139&amp;$R139&amp;$S139&amp;$T139&amp;$U139,IFERROR(MATCH($AN139,AP$17:AP138,0),-1000))</f>
        <v>1</v>
      </c>
      <c r="AQ139" s="288">
        <f>IF(AND($BU139=$BV139,BW139=AQ$13),$J139&amp;$K139&amp;$L139&amp;$M139&amp;$N139&amp;$O139&amp;$P139&amp;$Q139&amp;$R139&amp;$S139&amp;$T139&amp;$U139,IFERROR(MATCH($AN139,AQ$17:AQ138,0),-1000))</f>
        <v>1</v>
      </c>
      <c r="AR139" s="288">
        <f>IF(AND($BU139=$BV139,BX139=AR$13),$J139&amp;$K139&amp;$L139&amp;$M139&amp;$N139&amp;$O139&amp;$P139&amp;$Q139&amp;$R139&amp;$S139&amp;$T139&amp;$U139,IFERROR(MATCH($AN139,AR$17:AR138,0),-1000))</f>
        <v>1</v>
      </c>
      <c r="AS139" s="254">
        <f t="shared" si="71"/>
        <v>0</v>
      </c>
      <c r="AT139" s="261" t="str">
        <f t="shared" si="140"/>
        <v/>
      </c>
      <c r="AU139" s="254" t="str">
        <f t="shared" si="184"/>
        <v/>
      </c>
      <c r="AV139" s="254" t="str">
        <f t="shared" si="184"/>
        <v/>
      </c>
      <c r="AW139" s="254" t="str">
        <f t="shared" si="184"/>
        <v/>
      </c>
      <c r="AX139" s="254" t="str">
        <f t="shared" si="184"/>
        <v/>
      </c>
      <c r="AY139" s="254" t="str">
        <f t="shared" si="184"/>
        <v/>
      </c>
      <c r="AZ139" s="254" t="str">
        <f t="shared" si="184"/>
        <v/>
      </c>
      <c r="BA139" s="254" t="str">
        <f t="shared" si="184"/>
        <v/>
      </c>
      <c r="BB139" s="254" t="str">
        <f t="shared" si="184"/>
        <v/>
      </c>
      <c r="BC139" s="254" t="str">
        <f t="shared" si="187"/>
        <v/>
      </c>
      <c r="BD139" s="254" t="str">
        <f t="shared" si="187"/>
        <v/>
      </c>
      <c r="BE139" s="262" t="str">
        <f t="shared" si="187"/>
        <v/>
      </c>
      <c r="BF139" s="263" t="str">
        <f t="shared" si="185"/>
        <v/>
      </c>
      <c r="BG139" s="254" t="str">
        <f t="shared" si="185"/>
        <v/>
      </c>
      <c r="BH139" s="254" t="str">
        <f t="shared" si="185"/>
        <v/>
      </c>
      <c r="BI139" s="254" t="str">
        <f t="shared" si="185"/>
        <v/>
      </c>
      <c r="BJ139" s="254" t="str">
        <f t="shared" si="185"/>
        <v/>
      </c>
      <c r="BK139" s="254" t="str">
        <f t="shared" si="185"/>
        <v/>
      </c>
      <c r="BL139" s="254" t="str">
        <f t="shared" si="185"/>
        <v/>
      </c>
      <c r="BM139" s="254" t="str">
        <f t="shared" si="185"/>
        <v/>
      </c>
      <c r="BN139" s="254" t="str">
        <f t="shared" si="188"/>
        <v/>
      </c>
      <c r="BO139" s="254" t="str">
        <f t="shared" si="188"/>
        <v/>
      </c>
      <c r="BP139" s="254" t="str">
        <f t="shared" si="188"/>
        <v/>
      </c>
      <c r="BQ139" s="264" t="str">
        <f t="shared" si="141"/>
        <v/>
      </c>
      <c r="BR139" s="261" t="str">
        <f t="shared" si="30"/>
        <v/>
      </c>
      <c r="BS139" s="254" t="str">
        <f t="shared" si="180"/>
        <v/>
      </c>
      <c r="BT139" s="254" t="str">
        <f t="shared" si="180"/>
        <v/>
      </c>
      <c r="BU139" s="265" t="str">
        <f t="shared" si="178"/>
        <v/>
      </c>
      <c r="BV139" s="263" t="str">
        <f t="shared" si="181"/>
        <v/>
      </c>
      <c r="BW139" s="254" t="str">
        <f t="shared" si="181"/>
        <v/>
      </c>
      <c r="BX139" s="254" t="str">
        <f t="shared" si="179"/>
        <v/>
      </c>
      <c r="BY139" s="264" t="str">
        <f t="shared" si="33"/>
        <v/>
      </c>
      <c r="BZ139" s="254" t="str">
        <f t="shared" si="34"/>
        <v/>
      </c>
      <c r="CA139" s="254">
        <f t="shared" si="183"/>
        <v>0</v>
      </c>
      <c r="CB139" s="254">
        <f t="shared" si="183"/>
        <v>0</v>
      </c>
      <c r="CC139" s="254">
        <f t="shared" si="183"/>
        <v>0</v>
      </c>
      <c r="CD139" s="254">
        <f t="shared" si="182"/>
        <v>0</v>
      </c>
      <c r="CE139" s="254">
        <f t="shared" si="182"/>
        <v>0</v>
      </c>
      <c r="CF139" s="254">
        <f t="shared" si="182"/>
        <v>0</v>
      </c>
      <c r="CG139" s="254">
        <f t="shared" si="182"/>
        <v>0</v>
      </c>
      <c r="CH139" s="254">
        <f t="shared" si="182"/>
        <v>0</v>
      </c>
      <c r="CI139" s="254">
        <f t="shared" si="182"/>
        <v>0</v>
      </c>
      <c r="CJ139" s="254">
        <f t="shared" si="186"/>
        <v>0</v>
      </c>
      <c r="CK139" s="254">
        <f t="shared" si="186"/>
        <v>0</v>
      </c>
      <c r="CL139" s="254">
        <f t="shared" si="186"/>
        <v>0</v>
      </c>
      <c r="CM139" s="254">
        <f t="shared" si="142"/>
        <v>0</v>
      </c>
      <c r="CN139" s="254">
        <f t="shared" si="143"/>
        <v>0</v>
      </c>
      <c r="CO139" s="254">
        <f t="shared" si="144"/>
        <v>0</v>
      </c>
      <c r="CP139" s="254">
        <f t="shared" si="145"/>
        <v>0</v>
      </c>
      <c r="CQ139" s="254">
        <f t="shared" si="146"/>
        <v>0</v>
      </c>
      <c r="CR139" s="254">
        <f t="shared" si="147"/>
        <v>0</v>
      </c>
      <c r="CS139" s="254">
        <f t="shared" si="148"/>
        <v>0</v>
      </c>
      <c r="CT139" s="254">
        <f t="shared" si="149"/>
        <v>0</v>
      </c>
      <c r="CU139" s="254">
        <f t="shared" si="150"/>
        <v>0</v>
      </c>
      <c r="CV139" s="254">
        <f t="shared" si="151"/>
        <v>0</v>
      </c>
      <c r="CW139" s="254">
        <f t="shared" si="152"/>
        <v>0</v>
      </c>
      <c r="CX139" s="254">
        <f t="shared" si="153"/>
        <v>0</v>
      </c>
      <c r="CY139" s="254">
        <f t="shared" si="154"/>
        <v>0</v>
      </c>
      <c r="CZ139" s="254">
        <f t="shared" si="155"/>
        <v>0</v>
      </c>
      <c r="DA139" s="254">
        <f t="shared" si="156"/>
        <v>0</v>
      </c>
      <c r="DB139" s="254">
        <f t="shared" si="157"/>
        <v>0</v>
      </c>
      <c r="DC139" s="254">
        <f t="shared" si="158"/>
        <v>0</v>
      </c>
      <c r="DD139" s="254">
        <f t="shared" si="159"/>
        <v>0</v>
      </c>
      <c r="DE139" s="254">
        <f t="shared" si="160"/>
        <v>0</v>
      </c>
      <c r="DF139" s="254">
        <f t="shared" si="161"/>
        <v>0</v>
      </c>
      <c r="DG139" s="254">
        <f t="shared" si="162"/>
        <v>0</v>
      </c>
      <c r="DH139" s="254">
        <f t="shared" si="163"/>
        <v>0</v>
      </c>
      <c r="DI139" s="254">
        <f t="shared" si="164"/>
        <v>0</v>
      </c>
      <c r="DJ139" s="254">
        <f t="shared" si="165"/>
        <v>0</v>
      </c>
      <c r="DK139" s="254">
        <f t="shared" si="166"/>
        <v>0</v>
      </c>
      <c r="DL139" s="254">
        <f t="shared" si="167"/>
        <v>0</v>
      </c>
      <c r="DM139" s="254">
        <f t="shared" si="168"/>
        <v>0</v>
      </c>
      <c r="DN139" s="254">
        <f t="shared" si="169"/>
        <v>0</v>
      </c>
      <c r="DO139" s="254">
        <f t="shared" si="170"/>
        <v>0</v>
      </c>
      <c r="DP139" s="254">
        <f t="shared" si="171"/>
        <v>0</v>
      </c>
      <c r="DQ139" s="254">
        <f t="shared" si="172"/>
        <v>0</v>
      </c>
      <c r="DR139" s="254">
        <f t="shared" si="173"/>
        <v>0</v>
      </c>
      <c r="DS139" s="254">
        <f t="shared" si="174"/>
        <v>0</v>
      </c>
      <c r="DT139" s="254">
        <f t="shared" si="175"/>
        <v>0</v>
      </c>
      <c r="DU139" s="254">
        <f t="shared" si="176"/>
        <v>0</v>
      </c>
      <c r="DV139" s="254">
        <f t="shared" si="177"/>
        <v>0</v>
      </c>
    </row>
    <row r="140" spans="1:126" ht="24" customHeight="1">
      <c r="A140" s="11" t="str">
        <f ca="1">IF(AG140&lt;&gt;"OK","",CONCATENATE(TEXT('Front Page'!$F$33,"000"),TEXT('Front Page'!$F$31,"000"),"-",LEFT('Front Page'!$R$53,5),"-",LEFT(D140,1),AJ140, "-",TEXT(B140,"000")))</f>
        <v/>
      </c>
      <c r="B140" s="12" t="str">
        <f>IFERROR(IF(E140="","",MAX(B$17:B139)+1),"")</f>
        <v/>
      </c>
      <c r="C140" s="13"/>
      <c r="D140" s="29" t="str">
        <f t="shared" si="134"/>
        <v>None</v>
      </c>
      <c r="E140" s="29" t="str">
        <f t="shared" si="17"/>
        <v/>
      </c>
      <c r="F140" s="29" t="str">
        <f t="shared" si="18"/>
        <v/>
      </c>
      <c r="G140" s="363"/>
      <c r="H140" s="364"/>
      <c r="I140" s="325" t="str">
        <f t="shared" si="135"/>
        <v>No</v>
      </c>
      <c r="J140" s="314">
        <v>0</v>
      </c>
      <c r="K140" s="312">
        <v>0</v>
      </c>
      <c r="L140" s="312">
        <v>0</v>
      </c>
      <c r="M140" s="312">
        <v>0</v>
      </c>
      <c r="N140" s="312">
        <v>0</v>
      </c>
      <c r="O140" s="312">
        <v>0</v>
      </c>
      <c r="P140" s="312">
        <v>0</v>
      </c>
      <c r="Q140" s="312">
        <v>0</v>
      </c>
      <c r="R140" s="312">
        <v>0</v>
      </c>
      <c r="S140" s="312">
        <v>0</v>
      </c>
      <c r="T140" s="312">
        <v>0</v>
      </c>
      <c r="U140" s="312">
        <v>0</v>
      </c>
      <c r="V140" s="313">
        <v>1</v>
      </c>
      <c r="W140" s="313">
        <v>1</v>
      </c>
      <c r="X140" s="312">
        <v>0</v>
      </c>
      <c r="Y140" s="312">
        <v>0</v>
      </c>
      <c r="Z140" s="312">
        <v>0</v>
      </c>
      <c r="AA140" s="14">
        <v>0</v>
      </c>
      <c r="AB140" s="317"/>
      <c r="AC140" s="15" t="str">
        <f t="shared" si="126"/>
        <v/>
      </c>
      <c r="AD140" s="15" t="str">
        <f t="shared" si="136"/>
        <v/>
      </c>
      <c r="AE140" s="16" t="str">
        <f t="shared" si="137"/>
        <v>0 - 0</v>
      </c>
      <c r="AF140" s="20" t="str">
        <f t="shared" si="138"/>
        <v>Not an offer</v>
      </c>
      <c r="AG140" s="276" t="str">
        <f t="shared" si="128"/>
        <v>Not an Offer</v>
      </c>
      <c r="AH140" s="150"/>
      <c r="AI140" s="254">
        <v>124</v>
      </c>
      <c r="AJ140" s="149" t="str">
        <f t="shared" si="129"/>
        <v>00-IRA</v>
      </c>
      <c r="AK140" s="254" t="b">
        <f t="shared" si="11"/>
        <v>0</v>
      </c>
      <c r="AL140" s="254">
        <f t="shared" si="127"/>
        <v>0</v>
      </c>
      <c r="AM140" s="254">
        <f t="shared" si="130"/>
        <v>0</v>
      </c>
      <c r="AN140" s="288">
        <f t="shared" si="139"/>
        <v>0</v>
      </c>
      <c r="AO140" s="288">
        <f>IF(AND($BU140=$BV140,BU140=AO$13),$J140&amp;$K140&amp;$L140&amp;$M140&amp;$N140&amp;$O140&amp;$P140&amp;$Q140&amp;$R140&amp;$S140&amp;$T140&amp;$U140,IFERROR(MATCH($AN140,AO$17:AO139,0),-1000))</f>
        <v>1</v>
      </c>
      <c r="AP140" s="288">
        <f>IF(AND($BU140=$BV140,BV140=AP$13),$J140&amp;$K140&amp;$L140&amp;$M140&amp;$N140&amp;$O140&amp;$P140&amp;$Q140&amp;$R140&amp;$S140&amp;$T140&amp;$U140,IFERROR(MATCH($AN140,AP$17:AP139,0),-1000))</f>
        <v>1</v>
      </c>
      <c r="AQ140" s="288">
        <f>IF(AND($BU140=$BV140,BW140=AQ$13),$J140&amp;$K140&amp;$L140&amp;$M140&amp;$N140&amp;$O140&amp;$P140&amp;$Q140&amp;$R140&amp;$S140&amp;$T140&amp;$U140,IFERROR(MATCH($AN140,AQ$17:AQ139,0),-1000))</f>
        <v>1</v>
      </c>
      <c r="AR140" s="288">
        <f>IF(AND($BU140=$BV140,BX140=AR$13),$J140&amp;$K140&amp;$L140&amp;$M140&amp;$N140&amp;$O140&amp;$P140&amp;$Q140&amp;$R140&amp;$S140&amp;$T140&amp;$U140,IFERROR(MATCH($AN140,AR$17:AR139,0),-1000))</f>
        <v>1</v>
      </c>
      <c r="AS140" s="254">
        <f t="shared" si="71"/>
        <v>0</v>
      </c>
      <c r="AT140" s="261" t="str">
        <f t="shared" si="140"/>
        <v/>
      </c>
      <c r="AU140" s="254" t="str">
        <f t="shared" si="184"/>
        <v/>
      </c>
      <c r="AV140" s="254" t="str">
        <f t="shared" si="184"/>
        <v/>
      </c>
      <c r="AW140" s="254" t="str">
        <f t="shared" si="184"/>
        <v/>
      </c>
      <c r="AX140" s="254" t="str">
        <f t="shared" si="184"/>
        <v/>
      </c>
      <c r="AY140" s="254" t="str">
        <f t="shared" si="184"/>
        <v/>
      </c>
      <c r="AZ140" s="254" t="str">
        <f t="shared" si="184"/>
        <v/>
      </c>
      <c r="BA140" s="254" t="str">
        <f t="shared" si="184"/>
        <v/>
      </c>
      <c r="BB140" s="254" t="str">
        <f t="shared" si="184"/>
        <v/>
      </c>
      <c r="BC140" s="254" t="str">
        <f t="shared" si="187"/>
        <v/>
      </c>
      <c r="BD140" s="254" t="str">
        <f t="shared" si="187"/>
        <v/>
      </c>
      <c r="BE140" s="262" t="str">
        <f t="shared" si="187"/>
        <v/>
      </c>
      <c r="BF140" s="263" t="str">
        <f t="shared" si="185"/>
        <v/>
      </c>
      <c r="BG140" s="254" t="str">
        <f t="shared" si="185"/>
        <v/>
      </c>
      <c r="BH140" s="254" t="str">
        <f t="shared" si="185"/>
        <v/>
      </c>
      <c r="BI140" s="254" t="str">
        <f t="shared" si="185"/>
        <v/>
      </c>
      <c r="BJ140" s="254" t="str">
        <f t="shared" si="185"/>
        <v/>
      </c>
      <c r="BK140" s="254" t="str">
        <f t="shared" si="185"/>
        <v/>
      </c>
      <c r="BL140" s="254" t="str">
        <f t="shared" si="185"/>
        <v/>
      </c>
      <c r="BM140" s="254" t="str">
        <f t="shared" si="185"/>
        <v/>
      </c>
      <c r="BN140" s="254" t="str">
        <f t="shared" si="188"/>
        <v/>
      </c>
      <c r="BO140" s="254" t="str">
        <f t="shared" si="188"/>
        <v/>
      </c>
      <c r="BP140" s="254" t="str">
        <f t="shared" si="188"/>
        <v/>
      </c>
      <c r="BQ140" s="264" t="str">
        <f t="shared" si="141"/>
        <v/>
      </c>
      <c r="BR140" s="261" t="str">
        <f t="shared" si="30"/>
        <v/>
      </c>
      <c r="BS140" s="254" t="str">
        <f t="shared" si="180"/>
        <v/>
      </c>
      <c r="BT140" s="254" t="str">
        <f t="shared" si="180"/>
        <v/>
      </c>
      <c r="BU140" s="265" t="str">
        <f t="shared" si="178"/>
        <v/>
      </c>
      <c r="BV140" s="263" t="str">
        <f t="shared" si="181"/>
        <v/>
      </c>
      <c r="BW140" s="254" t="str">
        <f t="shared" si="181"/>
        <v/>
      </c>
      <c r="BX140" s="254" t="str">
        <f t="shared" si="179"/>
        <v/>
      </c>
      <c r="BY140" s="264" t="str">
        <f t="shared" si="33"/>
        <v/>
      </c>
      <c r="BZ140" s="254" t="str">
        <f t="shared" si="34"/>
        <v/>
      </c>
      <c r="CA140" s="254">
        <f t="shared" si="183"/>
        <v>0</v>
      </c>
      <c r="CB140" s="254">
        <f t="shared" si="183"/>
        <v>0</v>
      </c>
      <c r="CC140" s="254">
        <f t="shared" si="183"/>
        <v>0</v>
      </c>
      <c r="CD140" s="254">
        <f t="shared" si="182"/>
        <v>0</v>
      </c>
      <c r="CE140" s="254">
        <f t="shared" si="182"/>
        <v>0</v>
      </c>
      <c r="CF140" s="254">
        <f t="shared" si="182"/>
        <v>0</v>
      </c>
      <c r="CG140" s="254">
        <f t="shared" si="182"/>
        <v>0</v>
      </c>
      <c r="CH140" s="254">
        <f t="shared" si="182"/>
        <v>0</v>
      </c>
      <c r="CI140" s="254">
        <f t="shared" si="182"/>
        <v>0</v>
      </c>
      <c r="CJ140" s="254">
        <f t="shared" si="186"/>
        <v>0</v>
      </c>
      <c r="CK140" s="254">
        <f t="shared" si="186"/>
        <v>0</v>
      </c>
      <c r="CL140" s="254">
        <f t="shared" si="186"/>
        <v>0</v>
      </c>
      <c r="CM140" s="254">
        <f t="shared" si="142"/>
        <v>0</v>
      </c>
      <c r="CN140" s="254">
        <f t="shared" si="143"/>
        <v>0</v>
      </c>
      <c r="CO140" s="254">
        <f t="shared" si="144"/>
        <v>0</v>
      </c>
      <c r="CP140" s="254">
        <f t="shared" si="145"/>
        <v>0</v>
      </c>
      <c r="CQ140" s="254">
        <f t="shared" si="146"/>
        <v>0</v>
      </c>
      <c r="CR140" s="254">
        <f t="shared" si="147"/>
        <v>0</v>
      </c>
      <c r="CS140" s="254">
        <f t="shared" si="148"/>
        <v>0</v>
      </c>
      <c r="CT140" s="254">
        <f t="shared" si="149"/>
        <v>0</v>
      </c>
      <c r="CU140" s="254">
        <f t="shared" si="150"/>
        <v>0</v>
      </c>
      <c r="CV140" s="254">
        <f t="shared" si="151"/>
        <v>0</v>
      </c>
      <c r="CW140" s="254">
        <f t="shared" si="152"/>
        <v>0</v>
      </c>
      <c r="CX140" s="254">
        <f t="shared" si="153"/>
        <v>0</v>
      </c>
      <c r="CY140" s="254">
        <f t="shared" si="154"/>
        <v>0</v>
      </c>
      <c r="CZ140" s="254">
        <f t="shared" si="155"/>
        <v>0</v>
      </c>
      <c r="DA140" s="254">
        <f t="shared" si="156"/>
        <v>0</v>
      </c>
      <c r="DB140" s="254">
        <f t="shared" si="157"/>
        <v>0</v>
      </c>
      <c r="DC140" s="254">
        <f t="shared" si="158"/>
        <v>0</v>
      </c>
      <c r="DD140" s="254">
        <f t="shared" si="159"/>
        <v>0</v>
      </c>
      <c r="DE140" s="254">
        <f t="shared" si="160"/>
        <v>0</v>
      </c>
      <c r="DF140" s="254">
        <f t="shared" si="161"/>
        <v>0</v>
      </c>
      <c r="DG140" s="254">
        <f t="shared" si="162"/>
        <v>0</v>
      </c>
      <c r="DH140" s="254">
        <f t="shared" si="163"/>
        <v>0</v>
      </c>
      <c r="DI140" s="254">
        <f t="shared" si="164"/>
        <v>0</v>
      </c>
      <c r="DJ140" s="254">
        <f t="shared" si="165"/>
        <v>0</v>
      </c>
      <c r="DK140" s="254">
        <f t="shared" si="166"/>
        <v>0</v>
      </c>
      <c r="DL140" s="254">
        <f t="shared" si="167"/>
        <v>0</v>
      </c>
      <c r="DM140" s="254">
        <f t="shared" si="168"/>
        <v>0</v>
      </c>
      <c r="DN140" s="254">
        <f t="shared" si="169"/>
        <v>0</v>
      </c>
      <c r="DO140" s="254">
        <f t="shared" si="170"/>
        <v>0</v>
      </c>
      <c r="DP140" s="254">
        <f t="shared" si="171"/>
        <v>0</v>
      </c>
      <c r="DQ140" s="254">
        <f t="shared" si="172"/>
        <v>0</v>
      </c>
      <c r="DR140" s="254">
        <f t="shared" si="173"/>
        <v>0</v>
      </c>
      <c r="DS140" s="254">
        <f t="shared" si="174"/>
        <v>0</v>
      </c>
      <c r="DT140" s="254">
        <f t="shared" si="175"/>
        <v>0</v>
      </c>
      <c r="DU140" s="254">
        <f t="shared" si="176"/>
        <v>0</v>
      </c>
      <c r="DV140" s="254">
        <f t="shared" si="177"/>
        <v>0</v>
      </c>
    </row>
    <row r="141" spans="1:126" ht="24" customHeight="1">
      <c r="A141" s="11" t="str">
        <f ca="1">IF(AG141&lt;&gt;"OK","",CONCATENATE(TEXT('Front Page'!$F$33,"000"),TEXT('Front Page'!$F$31,"000"),"-",LEFT('Front Page'!$R$53,5),"-",LEFT(D141,1),AJ141, "-",TEXT(B141,"000")))</f>
        <v/>
      </c>
      <c r="B141" s="12" t="str">
        <f>IFERROR(IF(E141="","",MAX(B$17:B140)+1),"")</f>
        <v/>
      </c>
      <c r="C141" s="13"/>
      <c r="D141" s="29" t="str">
        <f t="shared" si="134"/>
        <v>None</v>
      </c>
      <c r="E141" s="29" t="str">
        <f t="shared" si="17"/>
        <v/>
      </c>
      <c r="F141" s="29" t="str">
        <f t="shared" si="18"/>
        <v/>
      </c>
      <c r="G141" s="363"/>
      <c r="H141" s="364"/>
      <c r="I141" s="325" t="str">
        <f t="shared" si="135"/>
        <v>No</v>
      </c>
      <c r="J141" s="314">
        <v>0</v>
      </c>
      <c r="K141" s="312">
        <v>0</v>
      </c>
      <c r="L141" s="312">
        <v>0</v>
      </c>
      <c r="M141" s="312">
        <v>0</v>
      </c>
      <c r="N141" s="312">
        <v>0</v>
      </c>
      <c r="O141" s="312">
        <v>0</v>
      </c>
      <c r="P141" s="312">
        <v>0</v>
      </c>
      <c r="Q141" s="312">
        <v>0</v>
      </c>
      <c r="R141" s="312">
        <v>0</v>
      </c>
      <c r="S141" s="312">
        <v>0</v>
      </c>
      <c r="T141" s="312">
        <v>0</v>
      </c>
      <c r="U141" s="312">
        <v>0</v>
      </c>
      <c r="V141" s="313">
        <v>1</v>
      </c>
      <c r="W141" s="313">
        <v>1</v>
      </c>
      <c r="X141" s="312">
        <v>0</v>
      </c>
      <c r="Y141" s="312">
        <v>0</v>
      </c>
      <c r="Z141" s="312">
        <v>0</v>
      </c>
      <c r="AA141" s="14">
        <v>0</v>
      </c>
      <c r="AB141" s="317"/>
      <c r="AC141" s="15" t="str">
        <f t="shared" si="126"/>
        <v/>
      </c>
      <c r="AD141" s="15" t="str">
        <f t="shared" si="136"/>
        <v/>
      </c>
      <c r="AE141" s="16" t="str">
        <f t="shared" si="137"/>
        <v>0 - 0</v>
      </c>
      <c r="AF141" s="20" t="str">
        <f t="shared" si="138"/>
        <v>Not an offer</v>
      </c>
      <c r="AG141" s="276" t="str">
        <f t="shared" si="128"/>
        <v>Not an Offer</v>
      </c>
      <c r="AH141" s="150"/>
      <c r="AI141" s="254">
        <v>125</v>
      </c>
      <c r="AJ141" s="149" t="str">
        <f t="shared" si="129"/>
        <v>00-IRA</v>
      </c>
      <c r="AK141" s="254" t="b">
        <f t="shared" si="11"/>
        <v>0</v>
      </c>
      <c r="AL141" s="254">
        <f t="shared" si="127"/>
        <v>0</v>
      </c>
      <c r="AM141" s="254">
        <f t="shared" si="130"/>
        <v>0</v>
      </c>
      <c r="AN141" s="288">
        <f t="shared" si="139"/>
        <v>0</v>
      </c>
      <c r="AO141" s="288">
        <f>IF(AND($BU141=$BV141,BU141=AO$13),$J141&amp;$K141&amp;$L141&amp;$M141&amp;$N141&amp;$O141&amp;$P141&amp;$Q141&amp;$R141&amp;$S141&amp;$T141&amp;$U141,IFERROR(MATCH($AN141,AO$17:AO140,0),-1000))</f>
        <v>1</v>
      </c>
      <c r="AP141" s="288">
        <f>IF(AND($BU141=$BV141,BV141=AP$13),$J141&amp;$K141&amp;$L141&amp;$M141&amp;$N141&amp;$O141&amp;$P141&amp;$Q141&amp;$R141&amp;$S141&amp;$T141&amp;$U141,IFERROR(MATCH($AN141,AP$17:AP140,0),-1000))</f>
        <v>1</v>
      </c>
      <c r="AQ141" s="288">
        <f>IF(AND($BU141=$BV141,BW141=AQ$13),$J141&amp;$K141&amp;$L141&amp;$M141&amp;$N141&amp;$O141&amp;$P141&amp;$Q141&amp;$R141&amp;$S141&amp;$T141&amp;$U141,IFERROR(MATCH($AN141,AQ$17:AQ140,0),-1000))</f>
        <v>1</v>
      </c>
      <c r="AR141" s="288">
        <f>IF(AND($BU141=$BV141,BX141=AR$13),$J141&amp;$K141&amp;$L141&amp;$M141&amp;$N141&amp;$O141&amp;$P141&amp;$Q141&amp;$R141&amp;$S141&amp;$T141&amp;$U141,IFERROR(MATCH($AN141,AR$17:AR140,0),-1000))</f>
        <v>1</v>
      </c>
      <c r="AS141" s="254">
        <f t="shared" si="71"/>
        <v>0</v>
      </c>
      <c r="AT141" s="261" t="str">
        <f t="shared" si="140"/>
        <v/>
      </c>
      <c r="AU141" s="254" t="str">
        <f t="shared" si="184"/>
        <v/>
      </c>
      <c r="AV141" s="254" t="str">
        <f t="shared" si="184"/>
        <v/>
      </c>
      <c r="AW141" s="254" t="str">
        <f t="shared" si="184"/>
        <v/>
      </c>
      <c r="AX141" s="254" t="str">
        <f t="shared" si="184"/>
        <v/>
      </c>
      <c r="AY141" s="254" t="str">
        <f t="shared" si="184"/>
        <v/>
      </c>
      <c r="AZ141" s="254" t="str">
        <f t="shared" si="184"/>
        <v/>
      </c>
      <c r="BA141" s="254" t="str">
        <f t="shared" si="184"/>
        <v/>
      </c>
      <c r="BB141" s="254" t="str">
        <f t="shared" si="184"/>
        <v/>
      </c>
      <c r="BC141" s="254" t="str">
        <f t="shared" si="187"/>
        <v/>
      </c>
      <c r="BD141" s="254" t="str">
        <f t="shared" si="187"/>
        <v/>
      </c>
      <c r="BE141" s="262" t="str">
        <f t="shared" si="187"/>
        <v/>
      </c>
      <c r="BF141" s="263" t="str">
        <f t="shared" si="185"/>
        <v/>
      </c>
      <c r="BG141" s="254" t="str">
        <f t="shared" si="185"/>
        <v/>
      </c>
      <c r="BH141" s="254" t="str">
        <f t="shared" si="185"/>
        <v/>
      </c>
      <c r="BI141" s="254" t="str">
        <f t="shared" si="185"/>
        <v/>
      </c>
      <c r="BJ141" s="254" t="str">
        <f t="shared" si="185"/>
        <v/>
      </c>
      <c r="BK141" s="254" t="str">
        <f t="shared" si="185"/>
        <v/>
      </c>
      <c r="BL141" s="254" t="str">
        <f t="shared" si="185"/>
        <v/>
      </c>
      <c r="BM141" s="254" t="str">
        <f t="shared" si="185"/>
        <v/>
      </c>
      <c r="BN141" s="254" t="str">
        <f t="shared" si="188"/>
        <v/>
      </c>
      <c r="BO141" s="254" t="str">
        <f t="shared" si="188"/>
        <v/>
      </c>
      <c r="BP141" s="254" t="str">
        <f t="shared" si="188"/>
        <v/>
      </c>
      <c r="BQ141" s="264" t="str">
        <f t="shared" si="141"/>
        <v/>
      </c>
      <c r="BR141" s="261" t="str">
        <f t="shared" si="30"/>
        <v/>
      </c>
      <c r="BS141" s="254" t="str">
        <f t="shared" si="180"/>
        <v/>
      </c>
      <c r="BT141" s="254" t="str">
        <f t="shared" si="180"/>
        <v/>
      </c>
      <c r="BU141" s="265" t="str">
        <f t="shared" si="178"/>
        <v/>
      </c>
      <c r="BV141" s="263" t="str">
        <f t="shared" si="181"/>
        <v/>
      </c>
      <c r="BW141" s="254" t="str">
        <f t="shared" si="181"/>
        <v/>
      </c>
      <c r="BX141" s="254" t="str">
        <f t="shared" si="179"/>
        <v/>
      </c>
      <c r="BY141" s="264" t="str">
        <f t="shared" si="33"/>
        <v/>
      </c>
      <c r="BZ141" s="254" t="str">
        <f t="shared" si="34"/>
        <v/>
      </c>
      <c r="CA141" s="254">
        <f t="shared" si="183"/>
        <v>0</v>
      </c>
      <c r="CB141" s="254">
        <f t="shared" si="183"/>
        <v>0</v>
      </c>
      <c r="CC141" s="254">
        <f t="shared" si="183"/>
        <v>0</v>
      </c>
      <c r="CD141" s="254">
        <f t="shared" si="182"/>
        <v>0</v>
      </c>
      <c r="CE141" s="254">
        <f t="shared" si="182"/>
        <v>0</v>
      </c>
      <c r="CF141" s="254">
        <f t="shared" si="182"/>
        <v>0</v>
      </c>
      <c r="CG141" s="254">
        <f t="shared" si="182"/>
        <v>0</v>
      </c>
      <c r="CH141" s="254">
        <f t="shared" si="182"/>
        <v>0</v>
      </c>
      <c r="CI141" s="254">
        <f t="shared" si="182"/>
        <v>0</v>
      </c>
      <c r="CJ141" s="254">
        <f t="shared" si="186"/>
        <v>0</v>
      </c>
      <c r="CK141" s="254">
        <f t="shared" si="186"/>
        <v>0</v>
      </c>
      <c r="CL141" s="254">
        <f t="shared" si="186"/>
        <v>0</v>
      </c>
      <c r="CM141" s="254">
        <f t="shared" si="142"/>
        <v>0</v>
      </c>
      <c r="CN141" s="254">
        <f t="shared" si="143"/>
        <v>0</v>
      </c>
      <c r="CO141" s="254">
        <f t="shared" si="144"/>
        <v>0</v>
      </c>
      <c r="CP141" s="254">
        <f t="shared" si="145"/>
        <v>0</v>
      </c>
      <c r="CQ141" s="254">
        <f t="shared" si="146"/>
        <v>0</v>
      </c>
      <c r="CR141" s="254">
        <f t="shared" si="147"/>
        <v>0</v>
      </c>
      <c r="CS141" s="254">
        <f t="shared" si="148"/>
        <v>0</v>
      </c>
      <c r="CT141" s="254">
        <f t="shared" si="149"/>
        <v>0</v>
      </c>
      <c r="CU141" s="254">
        <f t="shared" si="150"/>
        <v>0</v>
      </c>
      <c r="CV141" s="254">
        <f t="shared" si="151"/>
        <v>0</v>
      </c>
      <c r="CW141" s="254">
        <f t="shared" si="152"/>
        <v>0</v>
      </c>
      <c r="CX141" s="254">
        <f t="shared" si="153"/>
        <v>0</v>
      </c>
      <c r="CY141" s="254">
        <f t="shared" si="154"/>
        <v>0</v>
      </c>
      <c r="CZ141" s="254">
        <f t="shared" si="155"/>
        <v>0</v>
      </c>
      <c r="DA141" s="254">
        <f t="shared" si="156"/>
        <v>0</v>
      </c>
      <c r="DB141" s="254">
        <f t="shared" si="157"/>
        <v>0</v>
      </c>
      <c r="DC141" s="254">
        <f t="shared" si="158"/>
        <v>0</v>
      </c>
      <c r="DD141" s="254">
        <f t="shared" si="159"/>
        <v>0</v>
      </c>
      <c r="DE141" s="254">
        <f t="shared" si="160"/>
        <v>0</v>
      </c>
      <c r="DF141" s="254">
        <f t="shared" si="161"/>
        <v>0</v>
      </c>
      <c r="DG141" s="254">
        <f t="shared" si="162"/>
        <v>0</v>
      </c>
      <c r="DH141" s="254">
        <f t="shared" si="163"/>
        <v>0</v>
      </c>
      <c r="DI141" s="254">
        <f t="shared" si="164"/>
        <v>0</v>
      </c>
      <c r="DJ141" s="254">
        <f t="shared" si="165"/>
        <v>0</v>
      </c>
      <c r="DK141" s="254">
        <f t="shared" si="166"/>
        <v>0</v>
      </c>
      <c r="DL141" s="254">
        <f t="shared" si="167"/>
        <v>0</v>
      </c>
      <c r="DM141" s="254">
        <f t="shared" si="168"/>
        <v>0</v>
      </c>
      <c r="DN141" s="254">
        <f t="shared" si="169"/>
        <v>0</v>
      </c>
      <c r="DO141" s="254">
        <f t="shared" si="170"/>
        <v>0</v>
      </c>
      <c r="DP141" s="254">
        <f t="shared" si="171"/>
        <v>0</v>
      </c>
      <c r="DQ141" s="254">
        <f t="shared" si="172"/>
        <v>0</v>
      </c>
      <c r="DR141" s="254">
        <f t="shared" si="173"/>
        <v>0</v>
      </c>
      <c r="DS141" s="254">
        <f t="shared" si="174"/>
        <v>0</v>
      </c>
      <c r="DT141" s="254">
        <f t="shared" si="175"/>
        <v>0</v>
      </c>
      <c r="DU141" s="254">
        <f t="shared" si="176"/>
        <v>0</v>
      </c>
      <c r="DV141" s="254">
        <f t="shared" si="177"/>
        <v>0</v>
      </c>
    </row>
    <row r="142" spans="1:126" ht="24" customHeight="1">
      <c r="A142" s="11" t="str">
        <f ca="1">IF(AG142&lt;&gt;"OK","",CONCATENATE(TEXT('Front Page'!$F$33,"000"),TEXT('Front Page'!$F$31,"000"),"-",LEFT('Front Page'!$R$53,5),"-",LEFT(D142,1),AJ142, "-",TEXT(B142,"000")))</f>
        <v/>
      </c>
      <c r="B142" s="12" t="str">
        <f>IFERROR(IF(E142="","",MAX(B$17:B141)+1),"")</f>
        <v/>
      </c>
      <c r="C142" s="13"/>
      <c r="D142" s="29" t="str">
        <f t="shared" si="134"/>
        <v>None</v>
      </c>
      <c r="E142" s="29" t="str">
        <f t="shared" si="17"/>
        <v/>
      </c>
      <c r="F142" s="29" t="str">
        <f t="shared" si="18"/>
        <v/>
      </c>
      <c r="G142" s="363"/>
      <c r="H142" s="364"/>
      <c r="I142" s="325" t="str">
        <f t="shared" si="135"/>
        <v>No</v>
      </c>
      <c r="J142" s="314">
        <v>0</v>
      </c>
      <c r="K142" s="312">
        <v>0</v>
      </c>
      <c r="L142" s="312">
        <v>0</v>
      </c>
      <c r="M142" s="312">
        <v>0</v>
      </c>
      <c r="N142" s="312">
        <v>0</v>
      </c>
      <c r="O142" s="312">
        <v>0</v>
      </c>
      <c r="P142" s="312">
        <v>0</v>
      </c>
      <c r="Q142" s="312">
        <v>0</v>
      </c>
      <c r="R142" s="312">
        <v>0</v>
      </c>
      <c r="S142" s="312">
        <v>0</v>
      </c>
      <c r="T142" s="312">
        <v>0</v>
      </c>
      <c r="U142" s="312">
        <v>0</v>
      </c>
      <c r="V142" s="313">
        <v>1</v>
      </c>
      <c r="W142" s="313">
        <v>1</v>
      </c>
      <c r="X142" s="312">
        <v>0</v>
      </c>
      <c r="Y142" s="312">
        <v>0</v>
      </c>
      <c r="Z142" s="312">
        <v>0</v>
      </c>
      <c r="AA142" s="14">
        <v>0</v>
      </c>
      <c r="AB142" s="317"/>
      <c r="AC142" s="15" t="str">
        <f t="shared" si="126"/>
        <v/>
      </c>
      <c r="AD142" s="15" t="str">
        <f t="shared" si="136"/>
        <v/>
      </c>
      <c r="AE142" s="16" t="str">
        <f t="shared" si="137"/>
        <v>0 - 0</v>
      </c>
      <c r="AF142" s="20" t="str">
        <f t="shared" si="138"/>
        <v>Not an offer</v>
      </c>
      <c r="AG142" s="276" t="str">
        <f t="shared" si="128"/>
        <v>Not an Offer</v>
      </c>
      <c r="AH142" s="150"/>
      <c r="AI142" s="254">
        <v>126</v>
      </c>
      <c r="AJ142" s="149" t="str">
        <f t="shared" si="129"/>
        <v>00-IRA</v>
      </c>
      <c r="AK142" s="254" t="b">
        <f t="shared" si="11"/>
        <v>0</v>
      </c>
      <c r="AL142" s="254">
        <f t="shared" si="127"/>
        <v>0</v>
      </c>
      <c r="AM142" s="254">
        <f t="shared" si="130"/>
        <v>0</v>
      </c>
      <c r="AN142" s="288">
        <f t="shared" si="139"/>
        <v>0</v>
      </c>
      <c r="AO142" s="288">
        <f>IF(AND($BU142=$BV142,BU142=AO$13),$J142&amp;$K142&amp;$L142&amp;$M142&amp;$N142&amp;$O142&amp;$P142&amp;$Q142&amp;$R142&amp;$S142&amp;$T142&amp;$U142,IFERROR(MATCH($AN142,AO$17:AO141,0),-1000))</f>
        <v>1</v>
      </c>
      <c r="AP142" s="288">
        <f>IF(AND($BU142=$BV142,BV142=AP$13),$J142&amp;$K142&amp;$L142&amp;$M142&amp;$N142&amp;$O142&amp;$P142&amp;$Q142&amp;$R142&amp;$S142&amp;$T142&amp;$U142,IFERROR(MATCH($AN142,AP$17:AP141,0),-1000))</f>
        <v>1</v>
      </c>
      <c r="AQ142" s="288">
        <f>IF(AND($BU142=$BV142,BW142=AQ$13),$J142&amp;$K142&amp;$L142&amp;$M142&amp;$N142&amp;$O142&amp;$P142&amp;$Q142&amp;$R142&amp;$S142&amp;$T142&amp;$U142,IFERROR(MATCH($AN142,AQ$17:AQ141,0),-1000))</f>
        <v>1</v>
      </c>
      <c r="AR142" s="288">
        <f>IF(AND($BU142=$BV142,BX142=AR$13),$J142&amp;$K142&amp;$L142&amp;$M142&amp;$N142&amp;$O142&amp;$P142&amp;$Q142&amp;$R142&amp;$S142&amp;$T142&amp;$U142,IFERROR(MATCH($AN142,AR$17:AR141,0),-1000))</f>
        <v>1</v>
      </c>
      <c r="AS142" s="254">
        <f t="shared" si="71"/>
        <v>0</v>
      </c>
      <c r="AT142" s="261" t="str">
        <f t="shared" si="140"/>
        <v/>
      </c>
      <c r="AU142" s="254" t="str">
        <f t="shared" si="184"/>
        <v/>
      </c>
      <c r="AV142" s="254" t="str">
        <f t="shared" si="184"/>
        <v/>
      </c>
      <c r="AW142" s="254" t="str">
        <f t="shared" si="184"/>
        <v/>
      </c>
      <c r="AX142" s="254" t="str">
        <f t="shared" si="184"/>
        <v/>
      </c>
      <c r="AY142" s="254" t="str">
        <f t="shared" si="184"/>
        <v/>
      </c>
      <c r="AZ142" s="254" t="str">
        <f t="shared" si="184"/>
        <v/>
      </c>
      <c r="BA142" s="254" t="str">
        <f t="shared" si="184"/>
        <v/>
      </c>
      <c r="BB142" s="254" t="str">
        <f t="shared" si="184"/>
        <v/>
      </c>
      <c r="BC142" s="254" t="str">
        <f t="shared" si="187"/>
        <v/>
      </c>
      <c r="BD142" s="254" t="str">
        <f t="shared" si="187"/>
        <v/>
      </c>
      <c r="BE142" s="262" t="str">
        <f t="shared" si="187"/>
        <v/>
      </c>
      <c r="BF142" s="263" t="str">
        <f t="shared" si="185"/>
        <v/>
      </c>
      <c r="BG142" s="254" t="str">
        <f t="shared" si="185"/>
        <v/>
      </c>
      <c r="BH142" s="254" t="str">
        <f t="shared" si="185"/>
        <v/>
      </c>
      <c r="BI142" s="254" t="str">
        <f t="shared" si="185"/>
        <v/>
      </c>
      <c r="BJ142" s="254" t="str">
        <f t="shared" si="185"/>
        <v/>
      </c>
      <c r="BK142" s="254" t="str">
        <f t="shared" si="185"/>
        <v/>
      </c>
      <c r="BL142" s="254" t="str">
        <f t="shared" si="185"/>
        <v/>
      </c>
      <c r="BM142" s="254" t="str">
        <f t="shared" si="185"/>
        <v/>
      </c>
      <c r="BN142" s="254" t="str">
        <f t="shared" si="188"/>
        <v/>
      </c>
      <c r="BO142" s="254" t="str">
        <f t="shared" si="188"/>
        <v/>
      </c>
      <c r="BP142" s="254" t="str">
        <f t="shared" si="188"/>
        <v/>
      </c>
      <c r="BQ142" s="264" t="str">
        <f t="shared" si="141"/>
        <v/>
      </c>
      <c r="BR142" s="261" t="str">
        <f t="shared" si="30"/>
        <v/>
      </c>
      <c r="BS142" s="254" t="str">
        <f t="shared" si="180"/>
        <v/>
      </c>
      <c r="BT142" s="254" t="str">
        <f t="shared" si="180"/>
        <v/>
      </c>
      <c r="BU142" s="265" t="str">
        <f t="shared" si="178"/>
        <v/>
      </c>
      <c r="BV142" s="263" t="str">
        <f t="shared" si="181"/>
        <v/>
      </c>
      <c r="BW142" s="254" t="str">
        <f t="shared" si="181"/>
        <v/>
      </c>
      <c r="BX142" s="254" t="str">
        <f t="shared" si="179"/>
        <v/>
      </c>
      <c r="BY142" s="264" t="str">
        <f t="shared" si="33"/>
        <v/>
      </c>
      <c r="BZ142" s="254" t="str">
        <f t="shared" si="34"/>
        <v/>
      </c>
      <c r="CA142" s="254">
        <f t="shared" si="183"/>
        <v>0</v>
      </c>
      <c r="CB142" s="254">
        <f t="shared" si="183"/>
        <v>0</v>
      </c>
      <c r="CC142" s="254">
        <f t="shared" si="183"/>
        <v>0</v>
      </c>
      <c r="CD142" s="254">
        <f t="shared" si="182"/>
        <v>0</v>
      </c>
      <c r="CE142" s="254">
        <f t="shared" si="182"/>
        <v>0</v>
      </c>
      <c r="CF142" s="254">
        <f t="shared" si="182"/>
        <v>0</v>
      </c>
      <c r="CG142" s="254">
        <f t="shared" si="182"/>
        <v>0</v>
      </c>
      <c r="CH142" s="254">
        <f t="shared" si="182"/>
        <v>0</v>
      </c>
      <c r="CI142" s="254">
        <f t="shared" si="182"/>
        <v>0</v>
      </c>
      <c r="CJ142" s="254">
        <f t="shared" si="186"/>
        <v>0</v>
      </c>
      <c r="CK142" s="254">
        <f t="shared" si="186"/>
        <v>0</v>
      </c>
      <c r="CL142" s="254">
        <f t="shared" si="186"/>
        <v>0</v>
      </c>
      <c r="CM142" s="254">
        <f t="shared" si="142"/>
        <v>0</v>
      </c>
      <c r="CN142" s="254">
        <f t="shared" si="143"/>
        <v>0</v>
      </c>
      <c r="CO142" s="254">
        <f t="shared" si="144"/>
        <v>0</v>
      </c>
      <c r="CP142" s="254">
        <f t="shared" si="145"/>
        <v>0</v>
      </c>
      <c r="CQ142" s="254">
        <f t="shared" si="146"/>
        <v>0</v>
      </c>
      <c r="CR142" s="254">
        <f t="shared" si="147"/>
        <v>0</v>
      </c>
      <c r="CS142" s="254">
        <f t="shared" si="148"/>
        <v>0</v>
      </c>
      <c r="CT142" s="254">
        <f t="shared" si="149"/>
        <v>0</v>
      </c>
      <c r="CU142" s="254">
        <f t="shared" si="150"/>
        <v>0</v>
      </c>
      <c r="CV142" s="254">
        <f t="shared" si="151"/>
        <v>0</v>
      </c>
      <c r="CW142" s="254">
        <f t="shared" si="152"/>
        <v>0</v>
      </c>
      <c r="CX142" s="254">
        <f t="shared" si="153"/>
        <v>0</v>
      </c>
      <c r="CY142" s="254">
        <f t="shared" si="154"/>
        <v>0</v>
      </c>
      <c r="CZ142" s="254">
        <f t="shared" si="155"/>
        <v>0</v>
      </c>
      <c r="DA142" s="254">
        <f t="shared" si="156"/>
        <v>0</v>
      </c>
      <c r="DB142" s="254">
        <f t="shared" si="157"/>
        <v>0</v>
      </c>
      <c r="DC142" s="254">
        <f t="shared" si="158"/>
        <v>0</v>
      </c>
      <c r="DD142" s="254">
        <f t="shared" si="159"/>
        <v>0</v>
      </c>
      <c r="DE142" s="254">
        <f t="shared" si="160"/>
        <v>0</v>
      </c>
      <c r="DF142" s="254">
        <f t="shared" si="161"/>
        <v>0</v>
      </c>
      <c r="DG142" s="254">
        <f t="shared" si="162"/>
        <v>0</v>
      </c>
      <c r="DH142" s="254">
        <f t="shared" si="163"/>
        <v>0</v>
      </c>
      <c r="DI142" s="254">
        <f t="shared" si="164"/>
        <v>0</v>
      </c>
      <c r="DJ142" s="254">
        <f t="shared" si="165"/>
        <v>0</v>
      </c>
      <c r="DK142" s="254">
        <f t="shared" si="166"/>
        <v>0</v>
      </c>
      <c r="DL142" s="254">
        <f t="shared" si="167"/>
        <v>0</v>
      </c>
      <c r="DM142" s="254">
        <f t="shared" si="168"/>
        <v>0</v>
      </c>
      <c r="DN142" s="254">
        <f t="shared" si="169"/>
        <v>0</v>
      </c>
      <c r="DO142" s="254">
        <f t="shared" si="170"/>
        <v>0</v>
      </c>
      <c r="DP142" s="254">
        <f t="shared" si="171"/>
        <v>0</v>
      </c>
      <c r="DQ142" s="254">
        <f t="shared" si="172"/>
        <v>0</v>
      </c>
      <c r="DR142" s="254">
        <f t="shared" si="173"/>
        <v>0</v>
      </c>
      <c r="DS142" s="254">
        <f t="shared" si="174"/>
        <v>0</v>
      </c>
      <c r="DT142" s="254">
        <f t="shared" si="175"/>
        <v>0</v>
      </c>
      <c r="DU142" s="254">
        <f t="shared" si="176"/>
        <v>0</v>
      </c>
      <c r="DV142" s="254">
        <f t="shared" si="177"/>
        <v>0</v>
      </c>
    </row>
    <row r="143" spans="1:126" ht="24" customHeight="1">
      <c r="A143" s="11" t="str">
        <f ca="1">IF(AG143&lt;&gt;"OK","",CONCATENATE(TEXT('Front Page'!$F$33,"000"),TEXT('Front Page'!$F$31,"000"),"-",LEFT('Front Page'!$R$53,5),"-",LEFT(D143,1),AJ143, "-",TEXT(B143,"000")))</f>
        <v/>
      </c>
      <c r="B143" s="12" t="str">
        <f>IFERROR(IF(E143="","",MAX(B$17:B142)+1),"")</f>
        <v/>
      </c>
      <c r="C143" s="13"/>
      <c r="D143" s="29" t="str">
        <f t="shared" si="134"/>
        <v>None</v>
      </c>
      <c r="E143" s="29" t="str">
        <f t="shared" si="17"/>
        <v/>
      </c>
      <c r="F143" s="29" t="str">
        <f t="shared" si="18"/>
        <v/>
      </c>
      <c r="G143" s="363"/>
      <c r="H143" s="364"/>
      <c r="I143" s="325" t="str">
        <f t="shared" si="135"/>
        <v>No</v>
      </c>
      <c r="J143" s="314">
        <v>0</v>
      </c>
      <c r="K143" s="312">
        <v>0</v>
      </c>
      <c r="L143" s="312">
        <v>0</v>
      </c>
      <c r="M143" s="312">
        <v>0</v>
      </c>
      <c r="N143" s="312">
        <v>0</v>
      </c>
      <c r="O143" s="312">
        <v>0</v>
      </c>
      <c r="P143" s="312">
        <v>0</v>
      </c>
      <c r="Q143" s="312">
        <v>0</v>
      </c>
      <c r="R143" s="312">
        <v>0</v>
      </c>
      <c r="S143" s="312">
        <v>0</v>
      </c>
      <c r="T143" s="312">
        <v>0</v>
      </c>
      <c r="U143" s="312">
        <v>0</v>
      </c>
      <c r="V143" s="313">
        <v>1</v>
      </c>
      <c r="W143" s="313">
        <v>1</v>
      </c>
      <c r="X143" s="312">
        <v>0</v>
      </c>
      <c r="Y143" s="312">
        <v>0</v>
      </c>
      <c r="Z143" s="312">
        <v>0</v>
      </c>
      <c r="AA143" s="14">
        <v>0</v>
      </c>
      <c r="AB143" s="317"/>
      <c r="AC143" s="15" t="str">
        <f t="shared" si="126"/>
        <v/>
      </c>
      <c r="AD143" s="15" t="str">
        <f t="shared" si="136"/>
        <v/>
      </c>
      <c r="AE143" s="16" t="str">
        <f t="shared" si="137"/>
        <v>0 - 0</v>
      </c>
      <c r="AF143" s="20" t="str">
        <f t="shared" si="138"/>
        <v>Not an offer</v>
      </c>
      <c r="AG143" s="276" t="str">
        <f t="shared" si="128"/>
        <v>Not an Offer</v>
      </c>
      <c r="AH143" s="150"/>
      <c r="AI143" s="254">
        <v>127</v>
      </c>
      <c r="AJ143" s="149" t="str">
        <f t="shared" si="129"/>
        <v>00-IRA</v>
      </c>
      <c r="AK143" s="254" t="b">
        <f t="shared" si="11"/>
        <v>0</v>
      </c>
      <c r="AL143" s="254">
        <f t="shared" si="127"/>
        <v>0</v>
      </c>
      <c r="AM143" s="254">
        <f t="shared" si="130"/>
        <v>0</v>
      </c>
      <c r="AN143" s="288">
        <f t="shared" si="139"/>
        <v>0</v>
      </c>
      <c r="AO143" s="288">
        <f>IF(AND($BU143=$BV143,BU143=AO$13),$J143&amp;$K143&amp;$L143&amp;$M143&amp;$N143&amp;$O143&amp;$P143&amp;$Q143&amp;$R143&amp;$S143&amp;$T143&amp;$U143,IFERROR(MATCH($AN143,AO$17:AO142,0),-1000))</f>
        <v>1</v>
      </c>
      <c r="AP143" s="288">
        <f>IF(AND($BU143=$BV143,BV143=AP$13),$J143&amp;$K143&amp;$L143&amp;$M143&amp;$N143&amp;$O143&amp;$P143&amp;$Q143&amp;$R143&amp;$S143&amp;$T143&amp;$U143,IFERROR(MATCH($AN143,AP$17:AP142,0),-1000))</f>
        <v>1</v>
      </c>
      <c r="AQ143" s="288">
        <f>IF(AND($BU143=$BV143,BW143=AQ$13),$J143&amp;$K143&amp;$L143&amp;$M143&amp;$N143&amp;$O143&amp;$P143&amp;$Q143&amp;$R143&amp;$S143&amp;$T143&amp;$U143,IFERROR(MATCH($AN143,AQ$17:AQ142,0),-1000))</f>
        <v>1</v>
      </c>
      <c r="AR143" s="288">
        <f>IF(AND($BU143=$BV143,BX143=AR$13),$J143&amp;$K143&amp;$L143&amp;$M143&amp;$N143&amp;$O143&amp;$P143&amp;$Q143&amp;$R143&amp;$S143&amp;$T143&amp;$U143,IFERROR(MATCH($AN143,AR$17:AR142,0),-1000))</f>
        <v>1</v>
      </c>
      <c r="AS143" s="254">
        <f t="shared" si="71"/>
        <v>0</v>
      </c>
      <c r="AT143" s="261" t="str">
        <f t="shared" si="140"/>
        <v/>
      </c>
      <c r="AU143" s="254" t="str">
        <f t="shared" si="184"/>
        <v/>
      </c>
      <c r="AV143" s="254" t="str">
        <f t="shared" si="184"/>
        <v/>
      </c>
      <c r="AW143" s="254" t="str">
        <f t="shared" si="184"/>
        <v/>
      </c>
      <c r="AX143" s="254" t="str">
        <f t="shared" si="184"/>
        <v/>
      </c>
      <c r="AY143" s="254" t="str">
        <f t="shared" si="184"/>
        <v/>
      </c>
      <c r="AZ143" s="254" t="str">
        <f t="shared" si="184"/>
        <v/>
      </c>
      <c r="BA143" s="254" t="str">
        <f t="shared" si="184"/>
        <v/>
      </c>
      <c r="BB143" s="254" t="str">
        <f t="shared" si="184"/>
        <v/>
      </c>
      <c r="BC143" s="254" t="str">
        <f t="shared" si="187"/>
        <v/>
      </c>
      <c r="BD143" s="254" t="str">
        <f t="shared" si="187"/>
        <v/>
      </c>
      <c r="BE143" s="262" t="str">
        <f t="shared" si="187"/>
        <v/>
      </c>
      <c r="BF143" s="263" t="str">
        <f t="shared" si="185"/>
        <v/>
      </c>
      <c r="BG143" s="254" t="str">
        <f t="shared" si="185"/>
        <v/>
      </c>
      <c r="BH143" s="254" t="str">
        <f t="shared" si="185"/>
        <v/>
      </c>
      <c r="BI143" s="254" t="str">
        <f t="shared" si="185"/>
        <v/>
      </c>
      <c r="BJ143" s="254" t="str">
        <f t="shared" si="185"/>
        <v/>
      </c>
      <c r="BK143" s="254" t="str">
        <f t="shared" si="185"/>
        <v/>
      </c>
      <c r="BL143" s="254" t="str">
        <f t="shared" si="185"/>
        <v/>
      </c>
      <c r="BM143" s="254" t="str">
        <f t="shared" si="185"/>
        <v/>
      </c>
      <c r="BN143" s="254" t="str">
        <f t="shared" si="188"/>
        <v/>
      </c>
      <c r="BO143" s="254" t="str">
        <f t="shared" si="188"/>
        <v/>
      </c>
      <c r="BP143" s="254" t="str">
        <f t="shared" si="188"/>
        <v/>
      </c>
      <c r="BQ143" s="264" t="str">
        <f t="shared" si="141"/>
        <v/>
      </c>
      <c r="BR143" s="261" t="str">
        <f t="shared" si="30"/>
        <v/>
      </c>
      <c r="BS143" s="254" t="str">
        <f t="shared" si="180"/>
        <v/>
      </c>
      <c r="BT143" s="254" t="str">
        <f t="shared" si="180"/>
        <v/>
      </c>
      <c r="BU143" s="265" t="str">
        <f t="shared" si="178"/>
        <v/>
      </c>
      <c r="BV143" s="263" t="str">
        <f t="shared" si="181"/>
        <v/>
      </c>
      <c r="BW143" s="254" t="str">
        <f t="shared" si="181"/>
        <v/>
      </c>
      <c r="BX143" s="254" t="str">
        <f t="shared" si="179"/>
        <v/>
      </c>
      <c r="BY143" s="264" t="str">
        <f t="shared" si="33"/>
        <v/>
      </c>
      <c r="BZ143" s="254" t="str">
        <f t="shared" si="34"/>
        <v/>
      </c>
      <c r="CA143" s="254">
        <f t="shared" si="183"/>
        <v>0</v>
      </c>
      <c r="CB143" s="254">
        <f t="shared" si="183"/>
        <v>0</v>
      </c>
      <c r="CC143" s="254">
        <f t="shared" si="183"/>
        <v>0</v>
      </c>
      <c r="CD143" s="254">
        <f t="shared" si="182"/>
        <v>0</v>
      </c>
      <c r="CE143" s="254">
        <f t="shared" si="182"/>
        <v>0</v>
      </c>
      <c r="CF143" s="254">
        <f t="shared" si="182"/>
        <v>0</v>
      </c>
      <c r="CG143" s="254">
        <f t="shared" si="182"/>
        <v>0</v>
      </c>
      <c r="CH143" s="254">
        <f t="shared" si="182"/>
        <v>0</v>
      </c>
      <c r="CI143" s="254">
        <f t="shared" si="182"/>
        <v>0</v>
      </c>
      <c r="CJ143" s="254">
        <f t="shared" si="186"/>
        <v>0</v>
      </c>
      <c r="CK143" s="254">
        <f t="shared" si="186"/>
        <v>0</v>
      </c>
      <c r="CL143" s="254">
        <f t="shared" si="186"/>
        <v>0</v>
      </c>
      <c r="CM143" s="254">
        <f t="shared" si="142"/>
        <v>0</v>
      </c>
      <c r="CN143" s="254">
        <f t="shared" si="143"/>
        <v>0</v>
      </c>
      <c r="CO143" s="254">
        <f t="shared" si="144"/>
        <v>0</v>
      </c>
      <c r="CP143" s="254">
        <f t="shared" si="145"/>
        <v>0</v>
      </c>
      <c r="CQ143" s="254">
        <f t="shared" si="146"/>
        <v>0</v>
      </c>
      <c r="CR143" s="254">
        <f t="shared" si="147"/>
        <v>0</v>
      </c>
      <c r="CS143" s="254">
        <f t="shared" si="148"/>
        <v>0</v>
      </c>
      <c r="CT143" s="254">
        <f t="shared" si="149"/>
        <v>0</v>
      </c>
      <c r="CU143" s="254">
        <f t="shared" si="150"/>
        <v>0</v>
      </c>
      <c r="CV143" s="254">
        <f t="shared" si="151"/>
        <v>0</v>
      </c>
      <c r="CW143" s="254">
        <f t="shared" si="152"/>
        <v>0</v>
      </c>
      <c r="CX143" s="254">
        <f t="shared" si="153"/>
        <v>0</v>
      </c>
      <c r="CY143" s="254">
        <f t="shared" si="154"/>
        <v>0</v>
      </c>
      <c r="CZ143" s="254">
        <f t="shared" si="155"/>
        <v>0</v>
      </c>
      <c r="DA143" s="254">
        <f t="shared" si="156"/>
        <v>0</v>
      </c>
      <c r="DB143" s="254">
        <f t="shared" si="157"/>
        <v>0</v>
      </c>
      <c r="DC143" s="254">
        <f t="shared" si="158"/>
        <v>0</v>
      </c>
      <c r="DD143" s="254">
        <f t="shared" si="159"/>
        <v>0</v>
      </c>
      <c r="DE143" s="254">
        <f t="shared" si="160"/>
        <v>0</v>
      </c>
      <c r="DF143" s="254">
        <f t="shared" si="161"/>
        <v>0</v>
      </c>
      <c r="DG143" s="254">
        <f t="shared" si="162"/>
        <v>0</v>
      </c>
      <c r="DH143" s="254">
        <f t="shared" si="163"/>
        <v>0</v>
      </c>
      <c r="DI143" s="254">
        <f t="shared" si="164"/>
        <v>0</v>
      </c>
      <c r="DJ143" s="254">
        <f t="shared" si="165"/>
        <v>0</v>
      </c>
      <c r="DK143" s="254">
        <f t="shared" si="166"/>
        <v>0</v>
      </c>
      <c r="DL143" s="254">
        <f t="shared" si="167"/>
        <v>0</v>
      </c>
      <c r="DM143" s="254">
        <f t="shared" si="168"/>
        <v>0</v>
      </c>
      <c r="DN143" s="254">
        <f t="shared" si="169"/>
        <v>0</v>
      </c>
      <c r="DO143" s="254">
        <f t="shared" si="170"/>
        <v>0</v>
      </c>
      <c r="DP143" s="254">
        <f t="shared" si="171"/>
        <v>0</v>
      </c>
      <c r="DQ143" s="254">
        <f t="shared" si="172"/>
        <v>0</v>
      </c>
      <c r="DR143" s="254">
        <f t="shared" si="173"/>
        <v>0</v>
      </c>
      <c r="DS143" s="254">
        <f t="shared" si="174"/>
        <v>0</v>
      </c>
      <c r="DT143" s="254">
        <f t="shared" si="175"/>
        <v>0</v>
      </c>
      <c r="DU143" s="254">
        <f t="shared" si="176"/>
        <v>0</v>
      </c>
      <c r="DV143" s="254">
        <f t="shared" si="177"/>
        <v>0</v>
      </c>
    </row>
    <row r="144" spans="1:126" ht="24" customHeight="1">
      <c r="A144" s="11" t="str">
        <f ca="1">IF(AG144&lt;&gt;"OK","",CONCATENATE(TEXT('Front Page'!$F$33,"000"),TEXT('Front Page'!$F$31,"000"),"-",LEFT('Front Page'!$R$53,5),"-",LEFT(D144,1),AJ144, "-",TEXT(B144,"000")))</f>
        <v/>
      </c>
      <c r="B144" s="12" t="str">
        <f>IFERROR(IF(E144="","",MAX(B$17:B143)+1),"")</f>
        <v/>
      </c>
      <c r="C144" s="13"/>
      <c r="D144" s="29" t="str">
        <f t="shared" si="134"/>
        <v>None</v>
      </c>
      <c r="E144" s="29" t="str">
        <f t="shared" si="17"/>
        <v/>
      </c>
      <c r="F144" s="29" t="str">
        <f t="shared" si="18"/>
        <v/>
      </c>
      <c r="G144" s="363"/>
      <c r="H144" s="364"/>
      <c r="I144" s="325" t="str">
        <f t="shared" si="135"/>
        <v>No</v>
      </c>
      <c r="J144" s="314">
        <v>0</v>
      </c>
      <c r="K144" s="312">
        <v>0</v>
      </c>
      <c r="L144" s="312">
        <v>0</v>
      </c>
      <c r="M144" s="312">
        <v>0</v>
      </c>
      <c r="N144" s="312">
        <v>0</v>
      </c>
      <c r="O144" s="312">
        <v>0</v>
      </c>
      <c r="P144" s="312">
        <v>0</v>
      </c>
      <c r="Q144" s="312">
        <v>0</v>
      </c>
      <c r="R144" s="312">
        <v>0</v>
      </c>
      <c r="S144" s="312">
        <v>0</v>
      </c>
      <c r="T144" s="312">
        <v>0</v>
      </c>
      <c r="U144" s="312">
        <v>0</v>
      </c>
      <c r="V144" s="313">
        <v>1</v>
      </c>
      <c r="W144" s="313">
        <v>1</v>
      </c>
      <c r="X144" s="312">
        <v>0</v>
      </c>
      <c r="Y144" s="312">
        <v>0</v>
      </c>
      <c r="Z144" s="312">
        <v>0</v>
      </c>
      <c r="AA144" s="14">
        <v>0</v>
      </c>
      <c r="AB144" s="317"/>
      <c r="AC144" s="15" t="str">
        <f t="shared" si="126"/>
        <v/>
      </c>
      <c r="AD144" s="15" t="str">
        <f t="shared" si="136"/>
        <v/>
      </c>
      <c r="AE144" s="16" t="str">
        <f t="shared" si="137"/>
        <v>0 - 0</v>
      </c>
      <c r="AF144" s="20" t="str">
        <f t="shared" si="138"/>
        <v>Not an offer</v>
      </c>
      <c r="AG144" s="276" t="str">
        <f t="shared" si="128"/>
        <v>Not an Offer</v>
      </c>
      <c r="AH144" s="150"/>
      <c r="AI144" s="254">
        <v>128</v>
      </c>
      <c r="AJ144" s="149" t="str">
        <f t="shared" si="129"/>
        <v>00-IRA</v>
      </c>
      <c r="AK144" s="254" t="b">
        <f t="shared" si="11"/>
        <v>0</v>
      </c>
      <c r="AL144" s="254">
        <f t="shared" si="127"/>
        <v>0</v>
      </c>
      <c r="AM144" s="254">
        <f t="shared" si="130"/>
        <v>0</v>
      </c>
      <c r="AN144" s="288">
        <f t="shared" si="139"/>
        <v>0</v>
      </c>
      <c r="AO144" s="288">
        <f>IF(AND($BU144=$BV144,BU144=AO$13),$J144&amp;$K144&amp;$L144&amp;$M144&amp;$N144&amp;$O144&amp;$P144&amp;$Q144&amp;$R144&amp;$S144&amp;$T144&amp;$U144,IFERROR(MATCH($AN144,AO$17:AO143,0),-1000))</f>
        <v>1</v>
      </c>
      <c r="AP144" s="288">
        <f>IF(AND($BU144=$BV144,BV144=AP$13),$J144&amp;$K144&amp;$L144&amp;$M144&amp;$N144&amp;$O144&amp;$P144&amp;$Q144&amp;$R144&amp;$S144&amp;$T144&amp;$U144,IFERROR(MATCH($AN144,AP$17:AP143,0),-1000))</f>
        <v>1</v>
      </c>
      <c r="AQ144" s="288">
        <f>IF(AND($BU144=$BV144,BW144=AQ$13),$J144&amp;$K144&amp;$L144&amp;$M144&amp;$N144&amp;$O144&amp;$P144&amp;$Q144&amp;$R144&amp;$S144&amp;$T144&amp;$U144,IFERROR(MATCH($AN144,AQ$17:AQ143,0),-1000))</f>
        <v>1</v>
      </c>
      <c r="AR144" s="288">
        <f>IF(AND($BU144=$BV144,BX144=AR$13),$J144&amp;$K144&amp;$L144&amp;$M144&amp;$N144&amp;$O144&amp;$P144&amp;$Q144&amp;$R144&amp;$S144&amp;$T144&amp;$U144,IFERROR(MATCH($AN144,AR$17:AR143,0),-1000))</f>
        <v>1</v>
      </c>
      <c r="AS144" s="254">
        <f t="shared" si="71"/>
        <v>0</v>
      </c>
      <c r="AT144" s="261" t="str">
        <f t="shared" si="140"/>
        <v/>
      </c>
      <c r="AU144" s="254" t="str">
        <f t="shared" si="184"/>
        <v/>
      </c>
      <c r="AV144" s="254" t="str">
        <f t="shared" si="184"/>
        <v/>
      </c>
      <c r="AW144" s="254" t="str">
        <f t="shared" si="184"/>
        <v/>
      </c>
      <c r="AX144" s="254" t="str">
        <f t="shared" si="184"/>
        <v/>
      </c>
      <c r="AY144" s="254" t="str">
        <f t="shared" si="184"/>
        <v/>
      </c>
      <c r="AZ144" s="254" t="str">
        <f t="shared" si="184"/>
        <v/>
      </c>
      <c r="BA144" s="254" t="str">
        <f t="shared" si="184"/>
        <v/>
      </c>
      <c r="BB144" s="254" t="str">
        <f t="shared" si="184"/>
        <v/>
      </c>
      <c r="BC144" s="254" t="str">
        <f t="shared" si="187"/>
        <v/>
      </c>
      <c r="BD144" s="254" t="str">
        <f t="shared" si="187"/>
        <v/>
      </c>
      <c r="BE144" s="262" t="str">
        <f t="shared" si="187"/>
        <v/>
      </c>
      <c r="BF144" s="263" t="str">
        <f t="shared" si="185"/>
        <v/>
      </c>
      <c r="BG144" s="254" t="str">
        <f t="shared" si="185"/>
        <v/>
      </c>
      <c r="BH144" s="254" t="str">
        <f t="shared" si="185"/>
        <v/>
      </c>
      <c r="BI144" s="254" t="str">
        <f t="shared" si="185"/>
        <v/>
      </c>
      <c r="BJ144" s="254" t="str">
        <f t="shared" si="185"/>
        <v/>
      </c>
      <c r="BK144" s="254" t="str">
        <f t="shared" si="185"/>
        <v/>
      </c>
      <c r="BL144" s="254" t="str">
        <f t="shared" si="185"/>
        <v/>
      </c>
      <c r="BM144" s="254" t="str">
        <f t="shared" si="185"/>
        <v/>
      </c>
      <c r="BN144" s="254" t="str">
        <f t="shared" si="188"/>
        <v/>
      </c>
      <c r="BO144" s="254" t="str">
        <f t="shared" si="188"/>
        <v/>
      </c>
      <c r="BP144" s="254" t="str">
        <f t="shared" si="188"/>
        <v/>
      </c>
      <c r="BQ144" s="264" t="str">
        <f t="shared" si="141"/>
        <v/>
      </c>
      <c r="BR144" s="261" t="str">
        <f t="shared" si="30"/>
        <v/>
      </c>
      <c r="BS144" s="254" t="str">
        <f t="shared" si="180"/>
        <v/>
      </c>
      <c r="BT144" s="254" t="str">
        <f t="shared" si="180"/>
        <v/>
      </c>
      <c r="BU144" s="265" t="str">
        <f t="shared" si="178"/>
        <v/>
      </c>
      <c r="BV144" s="263" t="str">
        <f t="shared" si="181"/>
        <v/>
      </c>
      <c r="BW144" s="254" t="str">
        <f t="shared" si="181"/>
        <v/>
      </c>
      <c r="BX144" s="254" t="str">
        <f t="shared" si="179"/>
        <v/>
      </c>
      <c r="BY144" s="264" t="str">
        <f t="shared" si="33"/>
        <v/>
      </c>
      <c r="BZ144" s="254" t="str">
        <f t="shared" si="34"/>
        <v/>
      </c>
      <c r="CA144" s="254">
        <f t="shared" si="183"/>
        <v>0</v>
      </c>
      <c r="CB144" s="254">
        <f t="shared" si="183"/>
        <v>0</v>
      </c>
      <c r="CC144" s="254">
        <f t="shared" si="183"/>
        <v>0</v>
      </c>
      <c r="CD144" s="254">
        <f t="shared" si="182"/>
        <v>0</v>
      </c>
      <c r="CE144" s="254">
        <f t="shared" si="182"/>
        <v>0</v>
      </c>
      <c r="CF144" s="254">
        <f t="shared" si="182"/>
        <v>0</v>
      </c>
      <c r="CG144" s="254">
        <f t="shared" si="182"/>
        <v>0</v>
      </c>
      <c r="CH144" s="254">
        <f t="shared" si="182"/>
        <v>0</v>
      </c>
      <c r="CI144" s="254">
        <f t="shared" si="182"/>
        <v>0</v>
      </c>
      <c r="CJ144" s="254">
        <f t="shared" si="186"/>
        <v>0</v>
      </c>
      <c r="CK144" s="254">
        <f t="shared" si="186"/>
        <v>0</v>
      </c>
      <c r="CL144" s="254">
        <f t="shared" si="186"/>
        <v>0</v>
      </c>
      <c r="CM144" s="254">
        <f t="shared" si="142"/>
        <v>0</v>
      </c>
      <c r="CN144" s="254">
        <f t="shared" si="143"/>
        <v>0</v>
      </c>
      <c r="CO144" s="254">
        <f t="shared" si="144"/>
        <v>0</v>
      </c>
      <c r="CP144" s="254">
        <f t="shared" si="145"/>
        <v>0</v>
      </c>
      <c r="CQ144" s="254">
        <f t="shared" si="146"/>
        <v>0</v>
      </c>
      <c r="CR144" s="254">
        <f t="shared" si="147"/>
        <v>0</v>
      </c>
      <c r="CS144" s="254">
        <f t="shared" si="148"/>
        <v>0</v>
      </c>
      <c r="CT144" s="254">
        <f t="shared" si="149"/>
        <v>0</v>
      </c>
      <c r="CU144" s="254">
        <f t="shared" si="150"/>
        <v>0</v>
      </c>
      <c r="CV144" s="254">
        <f t="shared" si="151"/>
        <v>0</v>
      </c>
      <c r="CW144" s="254">
        <f t="shared" si="152"/>
        <v>0</v>
      </c>
      <c r="CX144" s="254">
        <f t="shared" si="153"/>
        <v>0</v>
      </c>
      <c r="CY144" s="254">
        <f t="shared" si="154"/>
        <v>0</v>
      </c>
      <c r="CZ144" s="254">
        <f t="shared" si="155"/>
        <v>0</v>
      </c>
      <c r="DA144" s="254">
        <f t="shared" si="156"/>
        <v>0</v>
      </c>
      <c r="DB144" s="254">
        <f t="shared" si="157"/>
        <v>0</v>
      </c>
      <c r="DC144" s="254">
        <f t="shared" si="158"/>
        <v>0</v>
      </c>
      <c r="DD144" s="254">
        <f t="shared" si="159"/>
        <v>0</v>
      </c>
      <c r="DE144" s="254">
        <f t="shared" si="160"/>
        <v>0</v>
      </c>
      <c r="DF144" s="254">
        <f t="shared" si="161"/>
        <v>0</v>
      </c>
      <c r="DG144" s="254">
        <f t="shared" si="162"/>
        <v>0</v>
      </c>
      <c r="DH144" s="254">
        <f t="shared" si="163"/>
        <v>0</v>
      </c>
      <c r="DI144" s="254">
        <f t="shared" si="164"/>
        <v>0</v>
      </c>
      <c r="DJ144" s="254">
        <f t="shared" si="165"/>
        <v>0</v>
      </c>
      <c r="DK144" s="254">
        <f t="shared" si="166"/>
        <v>0</v>
      </c>
      <c r="DL144" s="254">
        <f t="shared" si="167"/>
        <v>0</v>
      </c>
      <c r="DM144" s="254">
        <f t="shared" si="168"/>
        <v>0</v>
      </c>
      <c r="DN144" s="254">
        <f t="shared" si="169"/>
        <v>0</v>
      </c>
      <c r="DO144" s="254">
        <f t="shared" si="170"/>
        <v>0</v>
      </c>
      <c r="DP144" s="254">
        <f t="shared" si="171"/>
        <v>0</v>
      </c>
      <c r="DQ144" s="254">
        <f t="shared" si="172"/>
        <v>0</v>
      </c>
      <c r="DR144" s="254">
        <f t="shared" si="173"/>
        <v>0</v>
      </c>
      <c r="DS144" s="254">
        <f t="shared" si="174"/>
        <v>0</v>
      </c>
      <c r="DT144" s="254">
        <f t="shared" si="175"/>
        <v>0</v>
      </c>
      <c r="DU144" s="254">
        <f t="shared" si="176"/>
        <v>0</v>
      </c>
      <c r="DV144" s="254">
        <f t="shared" si="177"/>
        <v>0</v>
      </c>
    </row>
    <row r="145" spans="1:126" ht="24" customHeight="1">
      <c r="A145" s="11" t="str">
        <f ca="1">IF(AG145&lt;&gt;"OK","",CONCATENATE(TEXT('Front Page'!$F$33,"000"),TEXT('Front Page'!$F$31,"000"),"-",LEFT('Front Page'!$R$53,5),"-",LEFT(D145,1),AJ145, "-",TEXT(B145,"000")))</f>
        <v/>
      </c>
      <c r="B145" s="12" t="str">
        <f>IFERROR(IF(E145="","",MAX(B$17:B144)+1),"")</f>
        <v/>
      </c>
      <c r="C145" s="13"/>
      <c r="D145" s="29" t="str">
        <f t="shared" si="134"/>
        <v>None</v>
      </c>
      <c r="E145" s="29" t="str">
        <f t="shared" si="17"/>
        <v/>
      </c>
      <c r="F145" s="29" t="str">
        <f t="shared" si="18"/>
        <v/>
      </c>
      <c r="G145" s="363"/>
      <c r="H145" s="364"/>
      <c r="I145" s="325" t="str">
        <f t="shared" si="135"/>
        <v>No</v>
      </c>
      <c r="J145" s="314">
        <v>0</v>
      </c>
      <c r="K145" s="312">
        <v>0</v>
      </c>
      <c r="L145" s="312">
        <v>0</v>
      </c>
      <c r="M145" s="312">
        <v>0</v>
      </c>
      <c r="N145" s="312">
        <v>0</v>
      </c>
      <c r="O145" s="312">
        <v>0</v>
      </c>
      <c r="P145" s="312">
        <v>0</v>
      </c>
      <c r="Q145" s="312">
        <v>0</v>
      </c>
      <c r="R145" s="312">
        <v>0</v>
      </c>
      <c r="S145" s="312">
        <v>0</v>
      </c>
      <c r="T145" s="312">
        <v>0</v>
      </c>
      <c r="U145" s="312">
        <v>0</v>
      </c>
      <c r="V145" s="313">
        <v>1</v>
      </c>
      <c r="W145" s="313">
        <v>1</v>
      </c>
      <c r="X145" s="312">
        <v>0</v>
      </c>
      <c r="Y145" s="312">
        <v>0</v>
      </c>
      <c r="Z145" s="312">
        <v>0</v>
      </c>
      <c r="AA145" s="14">
        <v>0</v>
      </c>
      <c r="AB145" s="317"/>
      <c r="AC145" s="15" t="str">
        <f t="shared" ref="AC145:AC208" si="189">IF(SUM(X145:AA145)=0,"",SUM(J145:U145)*V145*SUM(X145:AA145)/1000)</f>
        <v/>
      </c>
      <c r="AD145" s="15" t="str">
        <f t="shared" si="136"/>
        <v/>
      </c>
      <c r="AE145" s="16" t="str">
        <f t="shared" si="137"/>
        <v>0 - 0</v>
      </c>
      <c r="AF145" s="20" t="str">
        <f t="shared" si="138"/>
        <v>Not an offer</v>
      </c>
      <c r="AG145" s="276" t="str">
        <f t="shared" si="128"/>
        <v>Not an Offer</v>
      </c>
      <c r="AH145" s="150"/>
      <c r="AI145" s="254">
        <v>129</v>
      </c>
      <c r="AJ145" s="149" t="str">
        <f t="shared" si="129"/>
        <v>00-IRA</v>
      </c>
      <c r="AK145" s="254" t="b">
        <f t="shared" si="11"/>
        <v>0</v>
      </c>
      <c r="AL145" s="254">
        <f t="shared" ref="AL145:AL208" si="190">IF(B145&lt;&gt;"",IF(AG145&lt;&gt;"OK",1,0),IF(AG145="Not an Offer",0,1))</f>
        <v>0</v>
      </c>
      <c r="AM145" s="254">
        <f t="shared" si="130"/>
        <v>0</v>
      </c>
      <c r="AN145" s="288">
        <f t="shared" si="139"/>
        <v>0</v>
      </c>
      <c r="AO145" s="288">
        <f>IF(AND($BU145=$BV145,BU145=AO$13),$J145&amp;$K145&amp;$L145&amp;$M145&amp;$N145&amp;$O145&amp;$P145&amp;$Q145&amp;$R145&amp;$S145&amp;$T145&amp;$U145,IFERROR(MATCH($AN145,AO$17:AO144,0),-1000))</f>
        <v>1</v>
      </c>
      <c r="AP145" s="288">
        <f>IF(AND($BU145=$BV145,BV145=AP$13),$J145&amp;$K145&amp;$L145&amp;$M145&amp;$N145&amp;$O145&amp;$P145&amp;$Q145&amp;$R145&amp;$S145&amp;$T145&amp;$U145,IFERROR(MATCH($AN145,AP$17:AP144,0),-1000))</f>
        <v>1</v>
      </c>
      <c r="AQ145" s="288">
        <f>IF(AND($BU145=$BV145,BW145=AQ$13),$J145&amp;$K145&amp;$L145&amp;$M145&amp;$N145&amp;$O145&amp;$P145&amp;$Q145&amp;$R145&amp;$S145&amp;$T145&amp;$U145,IFERROR(MATCH($AN145,AQ$17:AQ144,0),-1000))</f>
        <v>1</v>
      </c>
      <c r="AR145" s="288">
        <f>IF(AND($BU145=$BV145,BX145=AR$13),$J145&amp;$K145&amp;$L145&amp;$M145&amp;$N145&amp;$O145&amp;$P145&amp;$Q145&amp;$R145&amp;$S145&amp;$T145&amp;$U145,IFERROR(MATCH($AN145,AR$17:AR144,0),-1000))</f>
        <v>1</v>
      </c>
      <c r="AS145" s="254">
        <f t="shared" si="71"/>
        <v>0</v>
      </c>
      <c r="AT145" s="261" t="str">
        <f t="shared" si="140"/>
        <v/>
      </c>
      <c r="AU145" s="254" t="str">
        <f t="shared" si="184"/>
        <v/>
      </c>
      <c r="AV145" s="254" t="str">
        <f t="shared" si="184"/>
        <v/>
      </c>
      <c r="AW145" s="254" t="str">
        <f t="shared" si="184"/>
        <v/>
      </c>
      <c r="AX145" s="254" t="str">
        <f t="shared" si="184"/>
        <v/>
      </c>
      <c r="AY145" s="254" t="str">
        <f t="shared" si="184"/>
        <v/>
      </c>
      <c r="AZ145" s="254" t="str">
        <f t="shared" si="184"/>
        <v/>
      </c>
      <c r="BA145" s="254" t="str">
        <f t="shared" si="184"/>
        <v/>
      </c>
      <c r="BB145" s="254" t="str">
        <f t="shared" si="184"/>
        <v/>
      </c>
      <c r="BC145" s="254" t="str">
        <f t="shared" si="187"/>
        <v/>
      </c>
      <c r="BD145" s="254" t="str">
        <f t="shared" si="187"/>
        <v/>
      </c>
      <c r="BE145" s="262" t="str">
        <f t="shared" si="187"/>
        <v/>
      </c>
      <c r="BF145" s="263" t="str">
        <f t="shared" si="185"/>
        <v/>
      </c>
      <c r="BG145" s="254" t="str">
        <f t="shared" si="185"/>
        <v/>
      </c>
      <c r="BH145" s="254" t="str">
        <f t="shared" si="185"/>
        <v/>
      </c>
      <c r="BI145" s="254" t="str">
        <f t="shared" si="185"/>
        <v/>
      </c>
      <c r="BJ145" s="254" t="str">
        <f t="shared" si="185"/>
        <v/>
      </c>
      <c r="BK145" s="254" t="str">
        <f t="shared" si="185"/>
        <v/>
      </c>
      <c r="BL145" s="254" t="str">
        <f t="shared" si="185"/>
        <v/>
      </c>
      <c r="BM145" s="254" t="str">
        <f t="shared" si="185"/>
        <v/>
      </c>
      <c r="BN145" s="254" t="str">
        <f t="shared" si="188"/>
        <v/>
      </c>
      <c r="BO145" s="254" t="str">
        <f t="shared" si="188"/>
        <v/>
      </c>
      <c r="BP145" s="254" t="str">
        <f t="shared" si="188"/>
        <v/>
      </c>
      <c r="BQ145" s="264" t="str">
        <f t="shared" si="141"/>
        <v/>
      </c>
      <c r="BR145" s="261" t="str">
        <f t="shared" si="30"/>
        <v/>
      </c>
      <c r="BS145" s="254" t="str">
        <f t="shared" si="180"/>
        <v/>
      </c>
      <c r="BT145" s="254" t="str">
        <f t="shared" si="180"/>
        <v/>
      </c>
      <c r="BU145" s="265" t="str">
        <f t="shared" si="178"/>
        <v/>
      </c>
      <c r="BV145" s="263" t="str">
        <f t="shared" si="181"/>
        <v/>
      </c>
      <c r="BW145" s="254" t="str">
        <f t="shared" si="181"/>
        <v/>
      </c>
      <c r="BX145" s="254" t="str">
        <f t="shared" si="179"/>
        <v/>
      </c>
      <c r="BY145" s="264" t="str">
        <f t="shared" si="33"/>
        <v/>
      </c>
      <c r="BZ145" s="254" t="str">
        <f t="shared" si="34"/>
        <v/>
      </c>
      <c r="CA145" s="254">
        <f t="shared" si="183"/>
        <v>0</v>
      </c>
      <c r="CB145" s="254">
        <f t="shared" si="183"/>
        <v>0</v>
      </c>
      <c r="CC145" s="254">
        <f t="shared" si="183"/>
        <v>0</v>
      </c>
      <c r="CD145" s="254">
        <f t="shared" si="182"/>
        <v>0</v>
      </c>
      <c r="CE145" s="254">
        <f t="shared" si="182"/>
        <v>0</v>
      </c>
      <c r="CF145" s="254">
        <f t="shared" si="182"/>
        <v>0</v>
      </c>
      <c r="CG145" s="254">
        <f t="shared" si="182"/>
        <v>0</v>
      </c>
      <c r="CH145" s="254">
        <f t="shared" si="182"/>
        <v>0</v>
      </c>
      <c r="CI145" s="254">
        <f t="shared" si="182"/>
        <v>0</v>
      </c>
      <c r="CJ145" s="254">
        <f t="shared" si="186"/>
        <v>0</v>
      </c>
      <c r="CK145" s="254">
        <f t="shared" si="186"/>
        <v>0</v>
      </c>
      <c r="CL145" s="254">
        <f t="shared" si="186"/>
        <v>0</v>
      </c>
      <c r="CM145" s="254">
        <f t="shared" si="142"/>
        <v>0</v>
      </c>
      <c r="CN145" s="254">
        <f t="shared" si="143"/>
        <v>0</v>
      </c>
      <c r="CO145" s="254">
        <f t="shared" si="144"/>
        <v>0</v>
      </c>
      <c r="CP145" s="254">
        <f t="shared" si="145"/>
        <v>0</v>
      </c>
      <c r="CQ145" s="254">
        <f t="shared" si="146"/>
        <v>0</v>
      </c>
      <c r="CR145" s="254">
        <f t="shared" si="147"/>
        <v>0</v>
      </c>
      <c r="CS145" s="254">
        <f t="shared" si="148"/>
        <v>0</v>
      </c>
      <c r="CT145" s="254">
        <f t="shared" si="149"/>
        <v>0</v>
      </c>
      <c r="CU145" s="254">
        <f t="shared" si="150"/>
        <v>0</v>
      </c>
      <c r="CV145" s="254">
        <f t="shared" si="151"/>
        <v>0</v>
      </c>
      <c r="CW145" s="254">
        <f t="shared" si="152"/>
        <v>0</v>
      </c>
      <c r="CX145" s="254">
        <f t="shared" si="153"/>
        <v>0</v>
      </c>
      <c r="CY145" s="254">
        <f t="shared" si="154"/>
        <v>0</v>
      </c>
      <c r="CZ145" s="254">
        <f t="shared" si="155"/>
        <v>0</v>
      </c>
      <c r="DA145" s="254">
        <f t="shared" si="156"/>
        <v>0</v>
      </c>
      <c r="DB145" s="254">
        <f t="shared" si="157"/>
        <v>0</v>
      </c>
      <c r="DC145" s="254">
        <f t="shared" si="158"/>
        <v>0</v>
      </c>
      <c r="DD145" s="254">
        <f t="shared" si="159"/>
        <v>0</v>
      </c>
      <c r="DE145" s="254">
        <f t="shared" si="160"/>
        <v>0</v>
      </c>
      <c r="DF145" s="254">
        <f t="shared" si="161"/>
        <v>0</v>
      </c>
      <c r="DG145" s="254">
        <f t="shared" si="162"/>
        <v>0</v>
      </c>
      <c r="DH145" s="254">
        <f t="shared" si="163"/>
        <v>0</v>
      </c>
      <c r="DI145" s="254">
        <f t="shared" si="164"/>
        <v>0</v>
      </c>
      <c r="DJ145" s="254">
        <f t="shared" si="165"/>
        <v>0</v>
      </c>
      <c r="DK145" s="254">
        <f t="shared" si="166"/>
        <v>0</v>
      </c>
      <c r="DL145" s="254">
        <f t="shared" si="167"/>
        <v>0</v>
      </c>
      <c r="DM145" s="254">
        <f t="shared" si="168"/>
        <v>0</v>
      </c>
      <c r="DN145" s="254">
        <f t="shared" si="169"/>
        <v>0</v>
      </c>
      <c r="DO145" s="254">
        <f t="shared" si="170"/>
        <v>0</v>
      </c>
      <c r="DP145" s="254">
        <f t="shared" si="171"/>
        <v>0</v>
      </c>
      <c r="DQ145" s="254">
        <f t="shared" si="172"/>
        <v>0</v>
      </c>
      <c r="DR145" s="254">
        <f t="shared" si="173"/>
        <v>0</v>
      </c>
      <c r="DS145" s="254">
        <f t="shared" si="174"/>
        <v>0</v>
      </c>
      <c r="DT145" s="254">
        <f t="shared" si="175"/>
        <v>0</v>
      </c>
      <c r="DU145" s="254">
        <f t="shared" si="176"/>
        <v>0</v>
      </c>
      <c r="DV145" s="254">
        <f t="shared" si="177"/>
        <v>0</v>
      </c>
    </row>
    <row r="146" spans="1:126" ht="24" customHeight="1">
      <c r="A146" s="11" t="str">
        <f ca="1">IF(AG146&lt;&gt;"OK","",CONCATENATE(TEXT('Front Page'!$F$33,"000"),TEXT('Front Page'!$F$31,"000"),"-",LEFT('Front Page'!$R$53,5),"-",LEFT(D146,1),AJ146, "-",TEXT(B146,"000")))</f>
        <v/>
      </c>
      <c r="B146" s="12" t="str">
        <f>IFERROR(IF(E146="","",MAX(B$17:B145)+1),"")</f>
        <v/>
      </c>
      <c r="C146" s="13"/>
      <c r="D146" s="29" t="str">
        <f t="shared" si="134"/>
        <v>None</v>
      </c>
      <c r="E146" s="29" t="str">
        <f t="shared" si="17"/>
        <v/>
      </c>
      <c r="F146" s="29" t="str">
        <f t="shared" si="18"/>
        <v/>
      </c>
      <c r="G146" s="363"/>
      <c r="H146" s="364"/>
      <c r="I146" s="325" t="str">
        <f t="shared" si="135"/>
        <v>No</v>
      </c>
      <c r="J146" s="314">
        <v>0</v>
      </c>
      <c r="K146" s="312">
        <v>0</v>
      </c>
      <c r="L146" s="312">
        <v>0</v>
      </c>
      <c r="M146" s="312">
        <v>0</v>
      </c>
      <c r="N146" s="312">
        <v>0</v>
      </c>
      <c r="O146" s="312">
        <v>0</v>
      </c>
      <c r="P146" s="312">
        <v>0</v>
      </c>
      <c r="Q146" s="312">
        <v>0</v>
      </c>
      <c r="R146" s="312">
        <v>0</v>
      </c>
      <c r="S146" s="312">
        <v>0</v>
      </c>
      <c r="T146" s="312">
        <v>0</v>
      </c>
      <c r="U146" s="312">
        <v>0</v>
      </c>
      <c r="V146" s="313">
        <v>1</v>
      </c>
      <c r="W146" s="313">
        <v>1</v>
      </c>
      <c r="X146" s="312">
        <v>0</v>
      </c>
      <c r="Y146" s="312">
        <v>0</v>
      </c>
      <c r="Z146" s="312">
        <v>0</v>
      </c>
      <c r="AA146" s="14">
        <v>0</v>
      </c>
      <c r="AB146" s="317"/>
      <c r="AC146" s="15" t="str">
        <f t="shared" si="189"/>
        <v/>
      </c>
      <c r="AD146" s="15" t="str">
        <f t="shared" si="136"/>
        <v/>
      </c>
      <c r="AE146" s="16" t="str">
        <f t="shared" si="137"/>
        <v>0 - 0</v>
      </c>
      <c r="AF146" s="20" t="str">
        <f t="shared" si="138"/>
        <v>Not an offer</v>
      </c>
      <c r="AG146" s="276" t="str">
        <f t="shared" ref="AG146:AG209" si="191">IF(SUM(X146:AA146)&lt;&gt;0,IF(OR(MOD(ROUND(SUM(J146:AA146),10),ROUND(SUM(J146:AA146),2))&gt;0,COUNT(J146:W146)&lt;14),"Check that entries are numbers rounded to two decimal points",IF(B146="","Enter Capacity",IF(AK146,"Capacity Price has to span the entire term, no gap years",IF(AS146=0,IF(W146&lt;V146,"Check Blocks","OK"),AS146)))),"Not an Offer")</f>
        <v>Not an Offer</v>
      </c>
      <c r="AH146" s="150"/>
      <c r="AI146" s="254">
        <v>130</v>
      </c>
      <c r="AJ146" s="149" t="str">
        <f t="shared" ref="AJ146:AJ209" si="192">IF(AND(X146&lt;&gt;0,Y146&lt;&gt;0),90,IF(X146&lt;&gt;0,19,IF(Y146&lt;&gt;0,20,"00")))&amp;"-IRA"</f>
        <v>00-IRA</v>
      </c>
      <c r="AK146" s="254" t="b">
        <f t="shared" si="11"/>
        <v>0</v>
      </c>
      <c r="AL146" s="254">
        <f t="shared" si="190"/>
        <v>0</v>
      </c>
      <c r="AM146" s="254">
        <f t="shared" ref="AM146:AM209" si="193">IF(AG146="OK",IF(ROW(B146)-16=B146,0,1),0)</f>
        <v>0</v>
      </c>
      <c r="AN146" s="288">
        <f t="shared" si="139"/>
        <v>0</v>
      </c>
      <c r="AO146" s="288">
        <f>IF(AND($BU146=$BV146,BU146=AO$13),$J146&amp;$K146&amp;$L146&amp;$M146&amp;$N146&amp;$O146&amp;$P146&amp;$Q146&amp;$R146&amp;$S146&amp;$T146&amp;$U146,IFERROR(MATCH($AN146,AO$17:AO145,0),-1000))</f>
        <v>1</v>
      </c>
      <c r="AP146" s="288">
        <f>IF(AND($BU146=$BV146,BV146=AP$13),$J146&amp;$K146&amp;$L146&amp;$M146&amp;$N146&amp;$O146&amp;$P146&amp;$Q146&amp;$R146&amp;$S146&amp;$T146&amp;$U146,IFERROR(MATCH($AN146,AP$17:AP145,0),-1000))</f>
        <v>1</v>
      </c>
      <c r="AQ146" s="288">
        <f>IF(AND($BU146=$BV146,BW146=AQ$13),$J146&amp;$K146&amp;$L146&amp;$M146&amp;$N146&amp;$O146&amp;$P146&amp;$Q146&amp;$R146&amp;$S146&amp;$T146&amp;$U146,IFERROR(MATCH($AN146,AQ$17:AQ145,0),-1000))</f>
        <v>1</v>
      </c>
      <c r="AR146" s="288">
        <f>IF(AND($BU146=$BV146,BX146=AR$13),$J146&amp;$K146&amp;$L146&amp;$M146&amp;$N146&amp;$O146&amp;$P146&amp;$Q146&amp;$R146&amp;$S146&amp;$T146&amp;$U146,IFERROR(MATCH($AN146,AR$17:AR145,0),-1000))</f>
        <v>1</v>
      </c>
      <c r="AS146" s="254">
        <f t="shared" si="71"/>
        <v>0</v>
      </c>
      <c r="AT146" s="261" t="str">
        <f t="shared" si="140"/>
        <v/>
      </c>
      <c r="AU146" s="254" t="str">
        <f t="shared" si="184"/>
        <v/>
      </c>
      <c r="AV146" s="254" t="str">
        <f t="shared" si="184"/>
        <v/>
      </c>
      <c r="AW146" s="254" t="str">
        <f t="shared" si="184"/>
        <v/>
      </c>
      <c r="AX146" s="254" t="str">
        <f t="shared" si="184"/>
        <v/>
      </c>
      <c r="AY146" s="254" t="str">
        <f t="shared" si="184"/>
        <v/>
      </c>
      <c r="AZ146" s="254" t="str">
        <f t="shared" si="184"/>
        <v/>
      </c>
      <c r="BA146" s="254" t="str">
        <f t="shared" si="184"/>
        <v/>
      </c>
      <c r="BB146" s="254" t="str">
        <f t="shared" si="184"/>
        <v/>
      </c>
      <c r="BC146" s="254" t="str">
        <f t="shared" si="187"/>
        <v/>
      </c>
      <c r="BD146" s="254" t="str">
        <f t="shared" si="187"/>
        <v/>
      </c>
      <c r="BE146" s="262" t="str">
        <f t="shared" si="187"/>
        <v/>
      </c>
      <c r="BF146" s="263" t="str">
        <f t="shared" si="185"/>
        <v/>
      </c>
      <c r="BG146" s="254" t="str">
        <f t="shared" si="185"/>
        <v/>
      </c>
      <c r="BH146" s="254" t="str">
        <f t="shared" si="185"/>
        <v/>
      </c>
      <c r="BI146" s="254" t="str">
        <f t="shared" si="185"/>
        <v/>
      </c>
      <c r="BJ146" s="254" t="str">
        <f t="shared" si="185"/>
        <v/>
      </c>
      <c r="BK146" s="254" t="str">
        <f t="shared" si="185"/>
        <v/>
      </c>
      <c r="BL146" s="254" t="str">
        <f t="shared" si="185"/>
        <v/>
      </c>
      <c r="BM146" s="254" t="str">
        <f t="shared" si="185"/>
        <v/>
      </c>
      <c r="BN146" s="254" t="str">
        <f t="shared" si="188"/>
        <v/>
      </c>
      <c r="BO146" s="254" t="str">
        <f t="shared" si="188"/>
        <v/>
      </c>
      <c r="BP146" s="254" t="str">
        <f t="shared" si="188"/>
        <v/>
      </c>
      <c r="BQ146" s="264" t="str">
        <f t="shared" si="141"/>
        <v/>
      </c>
      <c r="BR146" s="261" t="str">
        <f t="shared" si="30"/>
        <v/>
      </c>
      <c r="BS146" s="254" t="str">
        <f t="shared" si="180"/>
        <v/>
      </c>
      <c r="BT146" s="254" t="str">
        <f t="shared" si="180"/>
        <v/>
      </c>
      <c r="BU146" s="265" t="str">
        <f t="shared" si="178"/>
        <v/>
      </c>
      <c r="BV146" s="263" t="str">
        <f t="shared" si="181"/>
        <v/>
      </c>
      <c r="BW146" s="254" t="str">
        <f t="shared" si="181"/>
        <v/>
      </c>
      <c r="BX146" s="254" t="str">
        <f t="shared" si="179"/>
        <v/>
      </c>
      <c r="BY146" s="264" t="str">
        <f t="shared" si="33"/>
        <v/>
      </c>
      <c r="BZ146" s="254" t="str">
        <f t="shared" si="34"/>
        <v/>
      </c>
      <c r="CA146" s="254">
        <f t="shared" si="183"/>
        <v>0</v>
      </c>
      <c r="CB146" s="254">
        <f t="shared" si="183"/>
        <v>0</v>
      </c>
      <c r="CC146" s="254">
        <f t="shared" si="183"/>
        <v>0</v>
      </c>
      <c r="CD146" s="254">
        <f t="shared" si="182"/>
        <v>0</v>
      </c>
      <c r="CE146" s="254">
        <f t="shared" si="182"/>
        <v>0</v>
      </c>
      <c r="CF146" s="254">
        <f t="shared" si="182"/>
        <v>0</v>
      </c>
      <c r="CG146" s="254">
        <f t="shared" si="182"/>
        <v>0</v>
      </c>
      <c r="CH146" s="254">
        <f t="shared" si="182"/>
        <v>0</v>
      </c>
      <c r="CI146" s="254">
        <f t="shared" si="182"/>
        <v>0</v>
      </c>
      <c r="CJ146" s="254">
        <f t="shared" si="186"/>
        <v>0</v>
      </c>
      <c r="CK146" s="254">
        <f t="shared" si="186"/>
        <v>0</v>
      </c>
      <c r="CL146" s="254">
        <f t="shared" si="186"/>
        <v>0</v>
      </c>
      <c r="CM146" s="254">
        <f t="shared" si="142"/>
        <v>0</v>
      </c>
      <c r="CN146" s="254">
        <f t="shared" si="143"/>
        <v>0</v>
      </c>
      <c r="CO146" s="254">
        <f t="shared" si="144"/>
        <v>0</v>
      </c>
      <c r="CP146" s="254">
        <f t="shared" si="145"/>
        <v>0</v>
      </c>
      <c r="CQ146" s="254">
        <f t="shared" si="146"/>
        <v>0</v>
      </c>
      <c r="CR146" s="254">
        <f t="shared" si="147"/>
        <v>0</v>
      </c>
      <c r="CS146" s="254">
        <f t="shared" si="148"/>
        <v>0</v>
      </c>
      <c r="CT146" s="254">
        <f t="shared" si="149"/>
        <v>0</v>
      </c>
      <c r="CU146" s="254">
        <f t="shared" si="150"/>
        <v>0</v>
      </c>
      <c r="CV146" s="254">
        <f t="shared" si="151"/>
        <v>0</v>
      </c>
      <c r="CW146" s="254">
        <f t="shared" si="152"/>
        <v>0</v>
      </c>
      <c r="CX146" s="254">
        <f t="shared" si="153"/>
        <v>0</v>
      </c>
      <c r="CY146" s="254">
        <f t="shared" si="154"/>
        <v>0</v>
      </c>
      <c r="CZ146" s="254">
        <f t="shared" si="155"/>
        <v>0</v>
      </c>
      <c r="DA146" s="254">
        <f t="shared" si="156"/>
        <v>0</v>
      </c>
      <c r="DB146" s="254">
        <f t="shared" si="157"/>
        <v>0</v>
      </c>
      <c r="DC146" s="254">
        <f t="shared" si="158"/>
        <v>0</v>
      </c>
      <c r="DD146" s="254">
        <f t="shared" si="159"/>
        <v>0</v>
      </c>
      <c r="DE146" s="254">
        <f t="shared" si="160"/>
        <v>0</v>
      </c>
      <c r="DF146" s="254">
        <f t="shared" si="161"/>
        <v>0</v>
      </c>
      <c r="DG146" s="254">
        <f t="shared" si="162"/>
        <v>0</v>
      </c>
      <c r="DH146" s="254">
        <f t="shared" si="163"/>
        <v>0</v>
      </c>
      <c r="DI146" s="254">
        <f t="shared" si="164"/>
        <v>0</v>
      </c>
      <c r="DJ146" s="254">
        <f t="shared" si="165"/>
        <v>0</v>
      </c>
      <c r="DK146" s="254">
        <f t="shared" si="166"/>
        <v>0</v>
      </c>
      <c r="DL146" s="254">
        <f t="shared" si="167"/>
        <v>0</v>
      </c>
      <c r="DM146" s="254">
        <f t="shared" si="168"/>
        <v>0</v>
      </c>
      <c r="DN146" s="254">
        <f t="shared" si="169"/>
        <v>0</v>
      </c>
      <c r="DO146" s="254">
        <f t="shared" si="170"/>
        <v>0</v>
      </c>
      <c r="DP146" s="254">
        <f t="shared" si="171"/>
        <v>0</v>
      </c>
      <c r="DQ146" s="254">
        <f t="shared" si="172"/>
        <v>0</v>
      </c>
      <c r="DR146" s="254">
        <f t="shared" si="173"/>
        <v>0</v>
      </c>
      <c r="DS146" s="254">
        <f t="shared" si="174"/>
        <v>0</v>
      </c>
      <c r="DT146" s="254">
        <f t="shared" si="175"/>
        <v>0</v>
      </c>
      <c r="DU146" s="254">
        <f t="shared" si="176"/>
        <v>0</v>
      </c>
      <c r="DV146" s="254">
        <f t="shared" si="177"/>
        <v>0</v>
      </c>
    </row>
    <row r="147" spans="1:126" ht="24" customHeight="1">
      <c r="A147" s="11" t="str">
        <f ca="1">IF(AG147&lt;&gt;"OK","",CONCATENATE(TEXT('Front Page'!$F$33,"000"),TEXT('Front Page'!$F$31,"000"),"-",LEFT('Front Page'!$R$53,5),"-",LEFT(D147,1),AJ147, "-",TEXT(B147,"000")))</f>
        <v/>
      </c>
      <c r="B147" s="12" t="str">
        <f>IFERROR(IF(E147="","",MAX(B$17:B146)+1),"")</f>
        <v/>
      </c>
      <c r="C147" s="13"/>
      <c r="D147" s="29" t="str">
        <f t="shared" si="134"/>
        <v>None</v>
      </c>
      <c r="E147" s="29" t="str">
        <f t="shared" si="17"/>
        <v/>
      </c>
      <c r="F147" s="29" t="str">
        <f t="shared" si="18"/>
        <v/>
      </c>
      <c r="G147" s="363"/>
      <c r="H147" s="364"/>
      <c r="I147" s="325" t="str">
        <f t="shared" si="135"/>
        <v>No</v>
      </c>
      <c r="J147" s="314">
        <v>0</v>
      </c>
      <c r="K147" s="312">
        <v>0</v>
      </c>
      <c r="L147" s="312">
        <v>0</v>
      </c>
      <c r="M147" s="312">
        <v>0</v>
      </c>
      <c r="N147" s="312">
        <v>0</v>
      </c>
      <c r="O147" s="312">
        <v>0</v>
      </c>
      <c r="P147" s="312">
        <v>0</v>
      </c>
      <c r="Q147" s="312">
        <v>0</v>
      </c>
      <c r="R147" s="312">
        <v>0</v>
      </c>
      <c r="S147" s="312">
        <v>0</v>
      </c>
      <c r="T147" s="312">
        <v>0</v>
      </c>
      <c r="U147" s="312">
        <v>0</v>
      </c>
      <c r="V147" s="313">
        <v>1</v>
      </c>
      <c r="W147" s="313">
        <v>1</v>
      </c>
      <c r="X147" s="312">
        <v>0</v>
      </c>
      <c r="Y147" s="312">
        <v>0</v>
      </c>
      <c r="Z147" s="312">
        <v>0</v>
      </c>
      <c r="AA147" s="14">
        <v>0</v>
      </c>
      <c r="AB147" s="317"/>
      <c r="AC147" s="15" t="str">
        <f t="shared" si="189"/>
        <v/>
      </c>
      <c r="AD147" s="15" t="str">
        <f t="shared" si="136"/>
        <v/>
      </c>
      <c r="AE147" s="16" t="str">
        <f t="shared" si="137"/>
        <v>0 - 0</v>
      </c>
      <c r="AF147" s="20" t="str">
        <f t="shared" si="138"/>
        <v>Not an offer</v>
      </c>
      <c r="AG147" s="276" t="str">
        <f t="shared" si="191"/>
        <v>Not an Offer</v>
      </c>
      <c r="AH147" s="150"/>
      <c r="AI147" s="254">
        <v>131</v>
      </c>
      <c r="AJ147" s="149" t="str">
        <f t="shared" si="192"/>
        <v>00-IRA</v>
      </c>
      <c r="AK147" s="254" t="b">
        <f t="shared" si="11"/>
        <v>0</v>
      </c>
      <c r="AL147" s="254">
        <f t="shared" si="190"/>
        <v>0</v>
      </c>
      <c r="AM147" s="254">
        <f t="shared" si="193"/>
        <v>0</v>
      </c>
      <c r="AN147" s="288">
        <f t="shared" si="139"/>
        <v>0</v>
      </c>
      <c r="AO147" s="288">
        <f>IF(AND($BU147=$BV147,BU147=AO$13),$J147&amp;$K147&amp;$L147&amp;$M147&amp;$N147&amp;$O147&amp;$P147&amp;$Q147&amp;$R147&amp;$S147&amp;$T147&amp;$U147,IFERROR(MATCH($AN147,AO$17:AO146,0),-1000))</f>
        <v>1</v>
      </c>
      <c r="AP147" s="288">
        <f>IF(AND($BU147=$BV147,BV147=AP$13),$J147&amp;$K147&amp;$L147&amp;$M147&amp;$N147&amp;$O147&amp;$P147&amp;$Q147&amp;$R147&amp;$S147&amp;$T147&amp;$U147,IFERROR(MATCH($AN147,AP$17:AP146,0),-1000))</f>
        <v>1</v>
      </c>
      <c r="AQ147" s="288">
        <f>IF(AND($BU147=$BV147,BW147=AQ$13),$J147&amp;$K147&amp;$L147&amp;$M147&amp;$N147&amp;$O147&amp;$P147&amp;$Q147&amp;$R147&amp;$S147&amp;$T147&amp;$U147,IFERROR(MATCH($AN147,AQ$17:AQ146,0),-1000))</f>
        <v>1</v>
      </c>
      <c r="AR147" s="288">
        <f>IF(AND($BU147=$BV147,BX147=AR$13),$J147&amp;$K147&amp;$L147&amp;$M147&amp;$N147&amp;$O147&amp;$P147&amp;$Q147&amp;$R147&amp;$S147&amp;$T147&amp;$U147,IFERROR(MATCH($AN147,AR$17:AR146,0),-1000))</f>
        <v>1</v>
      </c>
      <c r="AS147" s="254">
        <f t="shared" si="71"/>
        <v>0</v>
      </c>
      <c r="AT147" s="261" t="str">
        <f t="shared" si="140"/>
        <v/>
      </c>
      <c r="AU147" s="254" t="str">
        <f t="shared" si="184"/>
        <v/>
      </c>
      <c r="AV147" s="254" t="str">
        <f t="shared" si="184"/>
        <v/>
      </c>
      <c r="AW147" s="254" t="str">
        <f t="shared" si="184"/>
        <v/>
      </c>
      <c r="AX147" s="254" t="str">
        <f t="shared" si="184"/>
        <v/>
      </c>
      <c r="AY147" s="254" t="str">
        <f t="shared" si="184"/>
        <v/>
      </c>
      <c r="AZ147" s="254" t="str">
        <f t="shared" si="184"/>
        <v/>
      </c>
      <c r="BA147" s="254" t="str">
        <f t="shared" si="184"/>
        <v/>
      </c>
      <c r="BB147" s="254" t="str">
        <f t="shared" si="184"/>
        <v/>
      </c>
      <c r="BC147" s="254" t="str">
        <f t="shared" si="187"/>
        <v/>
      </c>
      <c r="BD147" s="254" t="str">
        <f t="shared" si="187"/>
        <v/>
      </c>
      <c r="BE147" s="262" t="str">
        <f t="shared" si="187"/>
        <v/>
      </c>
      <c r="BF147" s="263" t="str">
        <f t="shared" si="185"/>
        <v/>
      </c>
      <c r="BG147" s="254" t="str">
        <f t="shared" si="185"/>
        <v/>
      </c>
      <c r="BH147" s="254" t="str">
        <f t="shared" si="185"/>
        <v/>
      </c>
      <c r="BI147" s="254" t="str">
        <f t="shared" si="185"/>
        <v/>
      </c>
      <c r="BJ147" s="254" t="str">
        <f t="shared" si="185"/>
        <v/>
      </c>
      <c r="BK147" s="254" t="str">
        <f t="shared" si="185"/>
        <v/>
      </c>
      <c r="BL147" s="254" t="str">
        <f t="shared" si="185"/>
        <v/>
      </c>
      <c r="BM147" s="254" t="str">
        <f t="shared" si="185"/>
        <v/>
      </c>
      <c r="BN147" s="254" t="str">
        <f t="shared" si="188"/>
        <v/>
      </c>
      <c r="BO147" s="254" t="str">
        <f t="shared" si="188"/>
        <v/>
      </c>
      <c r="BP147" s="254" t="str">
        <f t="shared" si="188"/>
        <v/>
      </c>
      <c r="BQ147" s="264" t="str">
        <f t="shared" si="141"/>
        <v/>
      </c>
      <c r="BR147" s="261" t="str">
        <f t="shared" si="30"/>
        <v/>
      </c>
      <c r="BS147" s="254" t="str">
        <f t="shared" si="180"/>
        <v/>
      </c>
      <c r="BT147" s="254" t="str">
        <f t="shared" si="180"/>
        <v/>
      </c>
      <c r="BU147" s="265" t="str">
        <f t="shared" si="178"/>
        <v/>
      </c>
      <c r="BV147" s="263" t="str">
        <f t="shared" si="181"/>
        <v/>
      </c>
      <c r="BW147" s="254" t="str">
        <f t="shared" si="181"/>
        <v/>
      </c>
      <c r="BX147" s="254" t="str">
        <f t="shared" si="179"/>
        <v/>
      </c>
      <c r="BY147" s="264" t="str">
        <f t="shared" si="33"/>
        <v/>
      </c>
      <c r="BZ147" s="254" t="str">
        <f t="shared" si="34"/>
        <v/>
      </c>
      <c r="CA147" s="254">
        <f t="shared" si="183"/>
        <v>0</v>
      </c>
      <c r="CB147" s="254">
        <f t="shared" si="183"/>
        <v>0</v>
      </c>
      <c r="CC147" s="254">
        <f t="shared" si="183"/>
        <v>0</v>
      </c>
      <c r="CD147" s="254">
        <f t="shared" si="182"/>
        <v>0</v>
      </c>
      <c r="CE147" s="254">
        <f t="shared" si="182"/>
        <v>0</v>
      </c>
      <c r="CF147" s="254">
        <f t="shared" si="182"/>
        <v>0</v>
      </c>
      <c r="CG147" s="254">
        <f t="shared" si="182"/>
        <v>0</v>
      </c>
      <c r="CH147" s="254">
        <f t="shared" si="182"/>
        <v>0</v>
      </c>
      <c r="CI147" s="254">
        <f t="shared" si="182"/>
        <v>0</v>
      </c>
      <c r="CJ147" s="254">
        <f t="shared" si="186"/>
        <v>0</v>
      </c>
      <c r="CK147" s="254">
        <f t="shared" si="186"/>
        <v>0</v>
      </c>
      <c r="CL147" s="254">
        <f t="shared" si="186"/>
        <v>0</v>
      </c>
      <c r="CM147" s="254">
        <f t="shared" si="142"/>
        <v>0</v>
      </c>
      <c r="CN147" s="254">
        <f t="shared" si="143"/>
        <v>0</v>
      </c>
      <c r="CO147" s="254">
        <f t="shared" si="144"/>
        <v>0</v>
      </c>
      <c r="CP147" s="254">
        <f t="shared" si="145"/>
        <v>0</v>
      </c>
      <c r="CQ147" s="254">
        <f t="shared" si="146"/>
        <v>0</v>
      </c>
      <c r="CR147" s="254">
        <f t="shared" si="147"/>
        <v>0</v>
      </c>
      <c r="CS147" s="254">
        <f t="shared" si="148"/>
        <v>0</v>
      </c>
      <c r="CT147" s="254">
        <f t="shared" si="149"/>
        <v>0</v>
      </c>
      <c r="CU147" s="254">
        <f t="shared" si="150"/>
        <v>0</v>
      </c>
      <c r="CV147" s="254">
        <f t="shared" si="151"/>
        <v>0</v>
      </c>
      <c r="CW147" s="254">
        <f t="shared" si="152"/>
        <v>0</v>
      </c>
      <c r="CX147" s="254">
        <f t="shared" si="153"/>
        <v>0</v>
      </c>
      <c r="CY147" s="254">
        <f t="shared" si="154"/>
        <v>0</v>
      </c>
      <c r="CZ147" s="254">
        <f t="shared" si="155"/>
        <v>0</v>
      </c>
      <c r="DA147" s="254">
        <f t="shared" si="156"/>
        <v>0</v>
      </c>
      <c r="DB147" s="254">
        <f t="shared" si="157"/>
        <v>0</v>
      </c>
      <c r="DC147" s="254">
        <f t="shared" si="158"/>
        <v>0</v>
      </c>
      <c r="DD147" s="254">
        <f t="shared" si="159"/>
        <v>0</v>
      </c>
      <c r="DE147" s="254">
        <f t="shared" si="160"/>
        <v>0</v>
      </c>
      <c r="DF147" s="254">
        <f t="shared" si="161"/>
        <v>0</v>
      </c>
      <c r="DG147" s="254">
        <f t="shared" si="162"/>
        <v>0</v>
      </c>
      <c r="DH147" s="254">
        <f t="shared" si="163"/>
        <v>0</v>
      </c>
      <c r="DI147" s="254">
        <f t="shared" si="164"/>
        <v>0</v>
      </c>
      <c r="DJ147" s="254">
        <f t="shared" si="165"/>
        <v>0</v>
      </c>
      <c r="DK147" s="254">
        <f t="shared" si="166"/>
        <v>0</v>
      </c>
      <c r="DL147" s="254">
        <f t="shared" si="167"/>
        <v>0</v>
      </c>
      <c r="DM147" s="254">
        <f t="shared" si="168"/>
        <v>0</v>
      </c>
      <c r="DN147" s="254">
        <f t="shared" si="169"/>
        <v>0</v>
      </c>
      <c r="DO147" s="254">
        <f t="shared" si="170"/>
        <v>0</v>
      </c>
      <c r="DP147" s="254">
        <f t="shared" si="171"/>
        <v>0</v>
      </c>
      <c r="DQ147" s="254">
        <f t="shared" si="172"/>
        <v>0</v>
      </c>
      <c r="DR147" s="254">
        <f t="shared" si="173"/>
        <v>0</v>
      </c>
      <c r="DS147" s="254">
        <f t="shared" si="174"/>
        <v>0</v>
      </c>
      <c r="DT147" s="254">
        <f t="shared" si="175"/>
        <v>0</v>
      </c>
      <c r="DU147" s="254">
        <f t="shared" si="176"/>
        <v>0</v>
      </c>
      <c r="DV147" s="254">
        <f t="shared" si="177"/>
        <v>0</v>
      </c>
    </row>
    <row r="148" spans="1:126" ht="24" customHeight="1">
      <c r="A148" s="11" t="str">
        <f ca="1">IF(AG148&lt;&gt;"OK","",CONCATENATE(TEXT('Front Page'!$F$33,"000"),TEXT('Front Page'!$F$31,"000"),"-",LEFT('Front Page'!$R$53,5),"-",LEFT(D148,1),AJ148, "-",TEXT(B148,"000")))</f>
        <v/>
      </c>
      <c r="B148" s="12" t="str">
        <f>IFERROR(IF(E148="","",MAX(B$17:B147)+1),"")</f>
        <v/>
      </c>
      <c r="C148" s="13"/>
      <c r="D148" s="29" t="str">
        <f t="shared" si="134"/>
        <v>None</v>
      </c>
      <c r="E148" s="29" t="str">
        <f t="shared" si="17"/>
        <v/>
      </c>
      <c r="F148" s="29" t="str">
        <f t="shared" si="18"/>
        <v/>
      </c>
      <c r="G148" s="363"/>
      <c r="H148" s="364"/>
      <c r="I148" s="325" t="str">
        <f t="shared" si="135"/>
        <v>No</v>
      </c>
      <c r="J148" s="314">
        <v>0</v>
      </c>
      <c r="K148" s="312">
        <v>0</v>
      </c>
      <c r="L148" s="312">
        <v>0</v>
      </c>
      <c r="M148" s="312">
        <v>0</v>
      </c>
      <c r="N148" s="312">
        <v>0</v>
      </c>
      <c r="O148" s="312">
        <v>0</v>
      </c>
      <c r="P148" s="312">
        <v>0</v>
      </c>
      <c r="Q148" s="312">
        <v>0</v>
      </c>
      <c r="R148" s="312">
        <v>0</v>
      </c>
      <c r="S148" s="312">
        <v>0</v>
      </c>
      <c r="T148" s="312">
        <v>0</v>
      </c>
      <c r="U148" s="312">
        <v>0</v>
      </c>
      <c r="V148" s="313">
        <v>1</v>
      </c>
      <c r="W148" s="313">
        <v>1</v>
      </c>
      <c r="X148" s="312">
        <v>0</v>
      </c>
      <c r="Y148" s="312">
        <v>0</v>
      </c>
      <c r="Z148" s="312">
        <v>0</v>
      </c>
      <c r="AA148" s="14">
        <v>0</v>
      </c>
      <c r="AB148" s="317"/>
      <c r="AC148" s="15" t="str">
        <f t="shared" si="189"/>
        <v/>
      </c>
      <c r="AD148" s="15" t="str">
        <f t="shared" si="136"/>
        <v/>
      </c>
      <c r="AE148" s="16" t="str">
        <f t="shared" si="137"/>
        <v>0 - 0</v>
      </c>
      <c r="AF148" s="20" t="str">
        <f t="shared" si="138"/>
        <v>Not an offer</v>
      </c>
      <c r="AG148" s="276" t="str">
        <f t="shared" si="191"/>
        <v>Not an Offer</v>
      </c>
      <c r="AH148" s="150"/>
      <c r="AI148" s="254">
        <v>132</v>
      </c>
      <c r="AJ148" s="149" t="str">
        <f t="shared" si="192"/>
        <v>00-IRA</v>
      </c>
      <c r="AK148" s="254" t="b">
        <f t="shared" si="11"/>
        <v>0</v>
      </c>
      <c r="AL148" s="254">
        <f t="shared" si="190"/>
        <v>0</v>
      </c>
      <c r="AM148" s="254">
        <f t="shared" si="193"/>
        <v>0</v>
      </c>
      <c r="AN148" s="288">
        <f t="shared" si="139"/>
        <v>0</v>
      </c>
      <c r="AO148" s="288">
        <f>IF(AND($BU148=$BV148,BU148=AO$13),$J148&amp;$K148&amp;$L148&amp;$M148&amp;$N148&amp;$O148&amp;$P148&amp;$Q148&amp;$R148&amp;$S148&amp;$T148&amp;$U148,IFERROR(MATCH($AN148,AO$17:AO147,0),-1000))</f>
        <v>1</v>
      </c>
      <c r="AP148" s="288">
        <f>IF(AND($BU148=$BV148,BV148=AP$13),$J148&amp;$K148&amp;$L148&amp;$M148&amp;$N148&amp;$O148&amp;$P148&amp;$Q148&amp;$R148&amp;$S148&amp;$T148&amp;$U148,IFERROR(MATCH($AN148,AP$17:AP147,0),-1000))</f>
        <v>1</v>
      </c>
      <c r="AQ148" s="288">
        <f>IF(AND($BU148=$BV148,BW148=AQ$13),$J148&amp;$K148&amp;$L148&amp;$M148&amp;$N148&amp;$O148&amp;$P148&amp;$Q148&amp;$R148&amp;$S148&amp;$T148&amp;$U148,IFERROR(MATCH($AN148,AQ$17:AQ147,0),-1000))</f>
        <v>1</v>
      </c>
      <c r="AR148" s="288">
        <f>IF(AND($BU148=$BV148,BX148=AR$13),$J148&amp;$K148&amp;$L148&amp;$M148&amp;$N148&amp;$O148&amp;$P148&amp;$Q148&amp;$R148&amp;$S148&amp;$T148&amp;$U148,IFERROR(MATCH($AN148,AR$17:AR147,0),-1000))</f>
        <v>1</v>
      </c>
      <c r="AS148" s="254">
        <f t="shared" si="71"/>
        <v>0</v>
      </c>
      <c r="AT148" s="261" t="str">
        <f t="shared" si="140"/>
        <v/>
      </c>
      <c r="AU148" s="254" t="str">
        <f t="shared" si="184"/>
        <v/>
      </c>
      <c r="AV148" s="254" t="str">
        <f t="shared" si="184"/>
        <v/>
      </c>
      <c r="AW148" s="254" t="str">
        <f t="shared" si="184"/>
        <v/>
      </c>
      <c r="AX148" s="254" t="str">
        <f t="shared" si="184"/>
        <v/>
      </c>
      <c r="AY148" s="254" t="str">
        <f t="shared" si="184"/>
        <v/>
      </c>
      <c r="AZ148" s="254" t="str">
        <f t="shared" si="184"/>
        <v/>
      </c>
      <c r="BA148" s="254" t="str">
        <f t="shared" si="184"/>
        <v/>
      </c>
      <c r="BB148" s="254" t="str">
        <f t="shared" si="184"/>
        <v/>
      </c>
      <c r="BC148" s="254" t="str">
        <f t="shared" si="187"/>
        <v/>
      </c>
      <c r="BD148" s="254" t="str">
        <f t="shared" si="187"/>
        <v/>
      </c>
      <c r="BE148" s="262" t="str">
        <f t="shared" si="187"/>
        <v/>
      </c>
      <c r="BF148" s="263" t="str">
        <f t="shared" si="185"/>
        <v/>
      </c>
      <c r="BG148" s="254" t="str">
        <f t="shared" si="185"/>
        <v/>
      </c>
      <c r="BH148" s="254" t="str">
        <f t="shared" si="185"/>
        <v/>
      </c>
      <c r="BI148" s="254" t="str">
        <f t="shared" si="185"/>
        <v/>
      </c>
      <c r="BJ148" s="254" t="str">
        <f t="shared" si="185"/>
        <v/>
      </c>
      <c r="BK148" s="254" t="str">
        <f t="shared" si="185"/>
        <v/>
      </c>
      <c r="BL148" s="254" t="str">
        <f t="shared" si="185"/>
        <v/>
      </c>
      <c r="BM148" s="254" t="str">
        <f t="shared" si="185"/>
        <v/>
      </c>
      <c r="BN148" s="254" t="str">
        <f t="shared" si="188"/>
        <v/>
      </c>
      <c r="BO148" s="254" t="str">
        <f t="shared" si="188"/>
        <v/>
      </c>
      <c r="BP148" s="254" t="str">
        <f t="shared" si="188"/>
        <v/>
      </c>
      <c r="BQ148" s="264" t="str">
        <f t="shared" si="141"/>
        <v/>
      </c>
      <c r="BR148" s="261" t="str">
        <f t="shared" si="30"/>
        <v/>
      </c>
      <c r="BS148" s="254" t="str">
        <f t="shared" si="180"/>
        <v/>
      </c>
      <c r="BT148" s="254" t="str">
        <f t="shared" si="180"/>
        <v/>
      </c>
      <c r="BU148" s="265" t="str">
        <f t="shared" si="178"/>
        <v/>
      </c>
      <c r="BV148" s="263" t="str">
        <f t="shared" si="181"/>
        <v/>
      </c>
      <c r="BW148" s="254" t="str">
        <f t="shared" si="181"/>
        <v/>
      </c>
      <c r="BX148" s="254" t="str">
        <f t="shared" si="179"/>
        <v/>
      </c>
      <c r="BY148" s="264" t="str">
        <f t="shared" si="33"/>
        <v/>
      </c>
      <c r="BZ148" s="254" t="str">
        <f t="shared" si="34"/>
        <v/>
      </c>
      <c r="CA148" s="254">
        <f t="shared" si="183"/>
        <v>0</v>
      </c>
      <c r="CB148" s="254">
        <f t="shared" si="183"/>
        <v>0</v>
      </c>
      <c r="CC148" s="254">
        <f t="shared" si="183"/>
        <v>0</v>
      </c>
      <c r="CD148" s="254">
        <f t="shared" si="182"/>
        <v>0</v>
      </c>
      <c r="CE148" s="254">
        <f t="shared" si="182"/>
        <v>0</v>
      </c>
      <c r="CF148" s="254">
        <f t="shared" si="182"/>
        <v>0</v>
      </c>
      <c r="CG148" s="254">
        <f t="shared" si="182"/>
        <v>0</v>
      </c>
      <c r="CH148" s="254">
        <f t="shared" si="182"/>
        <v>0</v>
      </c>
      <c r="CI148" s="254">
        <f t="shared" si="182"/>
        <v>0</v>
      </c>
      <c r="CJ148" s="254">
        <f t="shared" si="186"/>
        <v>0</v>
      </c>
      <c r="CK148" s="254">
        <f t="shared" si="186"/>
        <v>0</v>
      </c>
      <c r="CL148" s="254">
        <f t="shared" si="186"/>
        <v>0</v>
      </c>
      <c r="CM148" s="254">
        <f t="shared" si="142"/>
        <v>0</v>
      </c>
      <c r="CN148" s="254">
        <f t="shared" si="143"/>
        <v>0</v>
      </c>
      <c r="CO148" s="254">
        <f t="shared" si="144"/>
        <v>0</v>
      </c>
      <c r="CP148" s="254">
        <f t="shared" si="145"/>
        <v>0</v>
      </c>
      <c r="CQ148" s="254">
        <f t="shared" si="146"/>
        <v>0</v>
      </c>
      <c r="CR148" s="254">
        <f t="shared" si="147"/>
        <v>0</v>
      </c>
      <c r="CS148" s="254">
        <f t="shared" si="148"/>
        <v>0</v>
      </c>
      <c r="CT148" s="254">
        <f t="shared" si="149"/>
        <v>0</v>
      </c>
      <c r="CU148" s="254">
        <f t="shared" si="150"/>
        <v>0</v>
      </c>
      <c r="CV148" s="254">
        <f t="shared" si="151"/>
        <v>0</v>
      </c>
      <c r="CW148" s="254">
        <f t="shared" si="152"/>
        <v>0</v>
      </c>
      <c r="CX148" s="254">
        <f t="shared" si="153"/>
        <v>0</v>
      </c>
      <c r="CY148" s="254">
        <f t="shared" si="154"/>
        <v>0</v>
      </c>
      <c r="CZ148" s="254">
        <f t="shared" si="155"/>
        <v>0</v>
      </c>
      <c r="DA148" s="254">
        <f t="shared" si="156"/>
        <v>0</v>
      </c>
      <c r="DB148" s="254">
        <f t="shared" si="157"/>
        <v>0</v>
      </c>
      <c r="DC148" s="254">
        <f t="shared" si="158"/>
        <v>0</v>
      </c>
      <c r="DD148" s="254">
        <f t="shared" si="159"/>
        <v>0</v>
      </c>
      <c r="DE148" s="254">
        <f t="shared" si="160"/>
        <v>0</v>
      </c>
      <c r="DF148" s="254">
        <f t="shared" si="161"/>
        <v>0</v>
      </c>
      <c r="DG148" s="254">
        <f t="shared" si="162"/>
        <v>0</v>
      </c>
      <c r="DH148" s="254">
        <f t="shared" si="163"/>
        <v>0</v>
      </c>
      <c r="DI148" s="254">
        <f t="shared" si="164"/>
        <v>0</v>
      </c>
      <c r="DJ148" s="254">
        <f t="shared" si="165"/>
        <v>0</v>
      </c>
      <c r="DK148" s="254">
        <f t="shared" si="166"/>
        <v>0</v>
      </c>
      <c r="DL148" s="254">
        <f t="shared" si="167"/>
        <v>0</v>
      </c>
      <c r="DM148" s="254">
        <f t="shared" si="168"/>
        <v>0</v>
      </c>
      <c r="DN148" s="254">
        <f t="shared" si="169"/>
        <v>0</v>
      </c>
      <c r="DO148" s="254">
        <f t="shared" si="170"/>
        <v>0</v>
      </c>
      <c r="DP148" s="254">
        <f t="shared" si="171"/>
        <v>0</v>
      </c>
      <c r="DQ148" s="254">
        <f t="shared" si="172"/>
        <v>0</v>
      </c>
      <c r="DR148" s="254">
        <f t="shared" si="173"/>
        <v>0</v>
      </c>
      <c r="DS148" s="254">
        <f t="shared" si="174"/>
        <v>0</v>
      </c>
      <c r="DT148" s="254">
        <f t="shared" si="175"/>
        <v>0</v>
      </c>
      <c r="DU148" s="254">
        <f t="shared" si="176"/>
        <v>0</v>
      </c>
      <c r="DV148" s="254">
        <f t="shared" si="177"/>
        <v>0</v>
      </c>
    </row>
    <row r="149" spans="1:126" ht="24" customHeight="1">
      <c r="A149" s="11" t="str">
        <f ca="1">IF(AG149&lt;&gt;"OK","",CONCATENATE(TEXT('Front Page'!$F$33,"000"),TEXT('Front Page'!$F$31,"000"),"-",LEFT('Front Page'!$R$53,5),"-",LEFT(D149,1),AJ149, "-",TEXT(B149,"000")))</f>
        <v/>
      </c>
      <c r="B149" s="12" t="str">
        <f>IFERROR(IF(E149="","",MAX(B$17:B148)+1),"")</f>
        <v/>
      </c>
      <c r="C149" s="13"/>
      <c r="D149" s="29" t="str">
        <f t="shared" si="134"/>
        <v>None</v>
      </c>
      <c r="E149" s="29" t="str">
        <f t="shared" si="17"/>
        <v/>
      </c>
      <c r="F149" s="29" t="str">
        <f t="shared" si="18"/>
        <v/>
      </c>
      <c r="G149" s="363"/>
      <c r="H149" s="364"/>
      <c r="I149" s="325" t="str">
        <f t="shared" si="135"/>
        <v>No</v>
      </c>
      <c r="J149" s="314">
        <v>0</v>
      </c>
      <c r="K149" s="312">
        <v>0</v>
      </c>
      <c r="L149" s="312">
        <v>0</v>
      </c>
      <c r="M149" s="312">
        <v>0</v>
      </c>
      <c r="N149" s="312">
        <v>0</v>
      </c>
      <c r="O149" s="312">
        <v>0</v>
      </c>
      <c r="P149" s="312">
        <v>0</v>
      </c>
      <c r="Q149" s="312">
        <v>0</v>
      </c>
      <c r="R149" s="312">
        <v>0</v>
      </c>
      <c r="S149" s="312">
        <v>0</v>
      </c>
      <c r="T149" s="312">
        <v>0</v>
      </c>
      <c r="U149" s="312">
        <v>0</v>
      </c>
      <c r="V149" s="313">
        <v>1</v>
      </c>
      <c r="W149" s="313">
        <v>1</v>
      </c>
      <c r="X149" s="312">
        <v>0</v>
      </c>
      <c r="Y149" s="312">
        <v>0</v>
      </c>
      <c r="Z149" s="312">
        <v>0</v>
      </c>
      <c r="AA149" s="14">
        <v>0</v>
      </c>
      <c r="AB149" s="317"/>
      <c r="AC149" s="15" t="str">
        <f t="shared" si="189"/>
        <v/>
      </c>
      <c r="AD149" s="15" t="str">
        <f t="shared" si="136"/>
        <v/>
      </c>
      <c r="AE149" s="16" t="str">
        <f t="shared" si="137"/>
        <v>0 - 0</v>
      </c>
      <c r="AF149" s="20" t="str">
        <f t="shared" si="138"/>
        <v>Not an offer</v>
      </c>
      <c r="AG149" s="276" t="str">
        <f t="shared" si="191"/>
        <v>Not an Offer</v>
      </c>
      <c r="AH149" s="150"/>
      <c r="AI149" s="254">
        <v>133</v>
      </c>
      <c r="AJ149" s="149" t="str">
        <f t="shared" si="192"/>
        <v>00-IRA</v>
      </c>
      <c r="AK149" s="254" t="b">
        <f t="shared" si="11"/>
        <v>0</v>
      </c>
      <c r="AL149" s="254">
        <f t="shared" si="190"/>
        <v>0</v>
      </c>
      <c r="AM149" s="254">
        <f t="shared" si="193"/>
        <v>0</v>
      </c>
      <c r="AN149" s="288">
        <f t="shared" si="139"/>
        <v>0</v>
      </c>
      <c r="AO149" s="288">
        <f>IF(AND($BU149=$BV149,BU149=AO$13),$J149&amp;$K149&amp;$L149&amp;$M149&amp;$N149&amp;$O149&amp;$P149&amp;$Q149&amp;$R149&amp;$S149&amp;$T149&amp;$U149,IFERROR(MATCH($AN149,AO$17:AO148,0),-1000))</f>
        <v>1</v>
      </c>
      <c r="AP149" s="288">
        <f>IF(AND($BU149=$BV149,BV149=AP$13),$J149&amp;$K149&amp;$L149&amp;$M149&amp;$N149&amp;$O149&amp;$P149&amp;$Q149&amp;$R149&amp;$S149&amp;$T149&amp;$U149,IFERROR(MATCH($AN149,AP$17:AP148,0),-1000))</f>
        <v>1</v>
      </c>
      <c r="AQ149" s="288">
        <f>IF(AND($BU149=$BV149,BW149=AQ$13),$J149&amp;$K149&amp;$L149&amp;$M149&amp;$N149&amp;$O149&amp;$P149&amp;$Q149&amp;$R149&amp;$S149&amp;$T149&amp;$U149,IFERROR(MATCH($AN149,AQ$17:AQ148,0),-1000))</f>
        <v>1</v>
      </c>
      <c r="AR149" s="288">
        <f>IF(AND($BU149=$BV149,BX149=AR$13),$J149&amp;$K149&amp;$L149&amp;$M149&amp;$N149&amp;$O149&amp;$P149&amp;$Q149&amp;$R149&amp;$S149&amp;$T149&amp;$U149,IFERROR(MATCH($AN149,AR$17:AR148,0),-1000))</f>
        <v>1</v>
      </c>
      <c r="AS149" s="254">
        <f t="shared" si="71"/>
        <v>0</v>
      </c>
      <c r="AT149" s="261" t="str">
        <f t="shared" si="140"/>
        <v/>
      </c>
      <c r="AU149" s="254" t="str">
        <f t="shared" si="184"/>
        <v/>
      </c>
      <c r="AV149" s="254" t="str">
        <f t="shared" si="184"/>
        <v/>
      </c>
      <c r="AW149" s="254" t="str">
        <f t="shared" si="184"/>
        <v/>
      </c>
      <c r="AX149" s="254" t="str">
        <f t="shared" si="184"/>
        <v/>
      </c>
      <c r="AY149" s="254" t="str">
        <f t="shared" si="184"/>
        <v/>
      </c>
      <c r="AZ149" s="254" t="str">
        <f t="shared" si="184"/>
        <v/>
      </c>
      <c r="BA149" s="254" t="str">
        <f t="shared" si="184"/>
        <v/>
      </c>
      <c r="BB149" s="254" t="str">
        <f t="shared" si="184"/>
        <v/>
      </c>
      <c r="BC149" s="254" t="str">
        <f t="shared" si="187"/>
        <v/>
      </c>
      <c r="BD149" s="254" t="str">
        <f t="shared" si="187"/>
        <v/>
      </c>
      <c r="BE149" s="262" t="str">
        <f t="shared" si="187"/>
        <v/>
      </c>
      <c r="BF149" s="263" t="str">
        <f t="shared" si="185"/>
        <v/>
      </c>
      <c r="BG149" s="254" t="str">
        <f t="shared" si="185"/>
        <v/>
      </c>
      <c r="BH149" s="254" t="str">
        <f t="shared" si="185"/>
        <v/>
      </c>
      <c r="BI149" s="254" t="str">
        <f t="shared" si="185"/>
        <v/>
      </c>
      <c r="BJ149" s="254" t="str">
        <f t="shared" si="185"/>
        <v/>
      </c>
      <c r="BK149" s="254" t="str">
        <f t="shared" si="185"/>
        <v/>
      </c>
      <c r="BL149" s="254" t="str">
        <f t="shared" si="185"/>
        <v/>
      </c>
      <c r="BM149" s="254" t="str">
        <f t="shared" si="185"/>
        <v/>
      </c>
      <c r="BN149" s="254" t="str">
        <f t="shared" si="188"/>
        <v/>
      </c>
      <c r="BO149" s="254" t="str">
        <f t="shared" si="188"/>
        <v/>
      </c>
      <c r="BP149" s="254" t="str">
        <f t="shared" si="188"/>
        <v/>
      </c>
      <c r="BQ149" s="264" t="str">
        <f t="shared" si="141"/>
        <v/>
      </c>
      <c r="BR149" s="261" t="str">
        <f t="shared" si="30"/>
        <v/>
      </c>
      <c r="BS149" s="254" t="str">
        <f t="shared" si="180"/>
        <v/>
      </c>
      <c r="BT149" s="254" t="str">
        <f t="shared" si="180"/>
        <v/>
      </c>
      <c r="BU149" s="265" t="str">
        <f t="shared" si="178"/>
        <v/>
      </c>
      <c r="BV149" s="263" t="str">
        <f t="shared" si="181"/>
        <v/>
      </c>
      <c r="BW149" s="254" t="str">
        <f t="shared" si="181"/>
        <v/>
      </c>
      <c r="BX149" s="254" t="str">
        <f t="shared" si="179"/>
        <v/>
      </c>
      <c r="BY149" s="264" t="str">
        <f t="shared" si="33"/>
        <v/>
      </c>
      <c r="BZ149" s="254" t="str">
        <f t="shared" si="34"/>
        <v/>
      </c>
      <c r="CA149" s="254">
        <f t="shared" si="183"/>
        <v>0</v>
      </c>
      <c r="CB149" s="254">
        <f t="shared" si="183"/>
        <v>0</v>
      </c>
      <c r="CC149" s="254">
        <f t="shared" si="183"/>
        <v>0</v>
      </c>
      <c r="CD149" s="254">
        <f t="shared" si="182"/>
        <v>0</v>
      </c>
      <c r="CE149" s="254">
        <f t="shared" si="182"/>
        <v>0</v>
      </c>
      <c r="CF149" s="254">
        <f t="shared" si="182"/>
        <v>0</v>
      </c>
      <c r="CG149" s="254">
        <f t="shared" si="182"/>
        <v>0</v>
      </c>
      <c r="CH149" s="254">
        <f t="shared" si="182"/>
        <v>0</v>
      </c>
      <c r="CI149" s="254">
        <f t="shared" si="182"/>
        <v>0</v>
      </c>
      <c r="CJ149" s="254">
        <f t="shared" si="186"/>
        <v>0</v>
      </c>
      <c r="CK149" s="254">
        <f t="shared" si="186"/>
        <v>0</v>
      </c>
      <c r="CL149" s="254">
        <f t="shared" si="186"/>
        <v>0</v>
      </c>
      <c r="CM149" s="254">
        <f t="shared" si="142"/>
        <v>0</v>
      </c>
      <c r="CN149" s="254">
        <f t="shared" si="143"/>
        <v>0</v>
      </c>
      <c r="CO149" s="254">
        <f t="shared" si="144"/>
        <v>0</v>
      </c>
      <c r="CP149" s="254">
        <f t="shared" si="145"/>
        <v>0</v>
      </c>
      <c r="CQ149" s="254">
        <f t="shared" si="146"/>
        <v>0</v>
      </c>
      <c r="CR149" s="254">
        <f t="shared" si="147"/>
        <v>0</v>
      </c>
      <c r="CS149" s="254">
        <f t="shared" si="148"/>
        <v>0</v>
      </c>
      <c r="CT149" s="254">
        <f t="shared" si="149"/>
        <v>0</v>
      </c>
      <c r="CU149" s="254">
        <f t="shared" si="150"/>
        <v>0</v>
      </c>
      <c r="CV149" s="254">
        <f t="shared" si="151"/>
        <v>0</v>
      </c>
      <c r="CW149" s="254">
        <f t="shared" si="152"/>
        <v>0</v>
      </c>
      <c r="CX149" s="254">
        <f t="shared" si="153"/>
        <v>0</v>
      </c>
      <c r="CY149" s="254">
        <f t="shared" si="154"/>
        <v>0</v>
      </c>
      <c r="CZ149" s="254">
        <f t="shared" si="155"/>
        <v>0</v>
      </c>
      <c r="DA149" s="254">
        <f t="shared" si="156"/>
        <v>0</v>
      </c>
      <c r="DB149" s="254">
        <f t="shared" si="157"/>
        <v>0</v>
      </c>
      <c r="DC149" s="254">
        <f t="shared" si="158"/>
        <v>0</v>
      </c>
      <c r="DD149" s="254">
        <f t="shared" si="159"/>
        <v>0</v>
      </c>
      <c r="DE149" s="254">
        <f t="shared" si="160"/>
        <v>0</v>
      </c>
      <c r="DF149" s="254">
        <f t="shared" si="161"/>
        <v>0</v>
      </c>
      <c r="DG149" s="254">
        <f t="shared" si="162"/>
        <v>0</v>
      </c>
      <c r="DH149" s="254">
        <f t="shared" si="163"/>
        <v>0</v>
      </c>
      <c r="DI149" s="254">
        <f t="shared" si="164"/>
        <v>0</v>
      </c>
      <c r="DJ149" s="254">
        <f t="shared" si="165"/>
        <v>0</v>
      </c>
      <c r="DK149" s="254">
        <f t="shared" si="166"/>
        <v>0</v>
      </c>
      <c r="DL149" s="254">
        <f t="shared" si="167"/>
        <v>0</v>
      </c>
      <c r="DM149" s="254">
        <f t="shared" si="168"/>
        <v>0</v>
      </c>
      <c r="DN149" s="254">
        <f t="shared" si="169"/>
        <v>0</v>
      </c>
      <c r="DO149" s="254">
        <f t="shared" si="170"/>
        <v>0</v>
      </c>
      <c r="DP149" s="254">
        <f t="shared" si="171"/>
        <v>0</v>
      </c>
      <c r="DQ149" s="254">
        <f t="shared" si="172"/>
        <v>0</v>
      </c>
      <c r="DR149" s="254">
        <f t="shared" si="173"/>
        <v>0</v>
      </c>
      <c r="DS149" s="254">
        <f t="shared" si="174"/>
        <v>0</v>
      </c>
      <c r="DT149" s="254">
        <f t="shared" si="175"/>
        <v>0</v>
      </c>
      <c r="DU149" s="254">
        <f t="shared" si="176"/>
        <v>0</v>
      </c>
      <c r="DV149" s="254">
        <f t="shared" si="177"/>
        <v>0</v>
      </c>
    </row>
    <row r="150" spans="1:126" ht="24" customHeight="1">
      <c r="A150" s="11" t="str">
        <f ca="1">IF(AG150&lt;&gt;"OK","",CONCATENATE(TEXT('Front Page'!$F$33,"000"),TEXT('Front Page'!$F$31,"000"),"-",LEFT('Front Page'!$R$53,5),"-",LEFT(D150,1),AJ150, "-",TEXT(B150,"000")))</f>
        <v/>
      </c>
      <c r="B150" s="12" t="str">
        <f>IFERROR(IF(E150="","",MAX(B$17:B149)+1),"")</f>
        <v/>
      </c>
      <c r="C150" s="13"/>
      <c r="D150" s="29" t="str">
        <f t="shared" si="134"/>
        <v>None</v>
      </c>
      <c r="E150" s="29" t="str">
        <f t="shared" si="17"/>
        <v/>
      </c>
      <c r="F150" s="29" t="str">
        <f t="shared" si="18"/>
        <v/>
      </c>
      <c r="G150" s="363"/>
      <c r="H150" s="364"/>
      <c r="I150" s="325" t="str">
        <f t="shared" ref="I150:I213" si="194">IF(OR(AND(D150="Q3",MIN(P150:R150)&lt;&gt;MAX(P150:R150)),AND(D150="YR",MIN(J150:U150)&lt;&gt;MAX(J150:U150)),D150="Monthly"),"Yes", "No")</f>
        <v>No</v>
      </c>
      <c r="J150" s="314">
        <v>0</v>
      </c>
      <c r="K150" s="312">
        <v>0</v>
      </c>
      <c r="L150" s="312">
        <v>0</v>
      </c>
      <c r="M150" s="312">
        <v>0</v>
      </c>
      <c r="N150" s="312">
        <v>0</v>
      </c>
      <c r="O150" s="312">
        <v>0</v>
      </c>
      <c r="P150" s="312">
        <v>0</v>
      </c>
      <c r="Q150" s="312">
        <v>0</v>
      </c>
      <c r="R150" s="312">
        <v>0</v>
      </c>
      <c r="S150" s="312">
        <v>0</v>
      </c>
      <c r="T150" s="312">
        <v>0</v>
      </c>
      <c r="U150" s="312">
        <v>0</v>
      </c>
      <c r="V150" s="313">
        <v>1</v>
      </c>
      <c r="W150" s="313">
        <v>1</v>
      </c>
      <c r="X150" s="312">
        <v>0</v>
      </c>
      <c r="Y150" s="312">
        <v>0</v>
      </c>
      <c r="Z150" s="312">
        <v>0</v>
      </c>
      <c r="AA150" s="14">
        <v>0</v>
      </c>
      <c r="AB150" s="317"/>
      <c r="AC150" s="15" t="str">
        <f t="shared" si="189"/>
        <v/>
      </c>
      <c r="AD150" s="15" t="str">
        <f t="shared" ref="AD150:AD213" si="195">IF(SUM(X150:AA150)=0,"",SUM(J150:U150)*V150*SUM(X150:AA150)/1000)</f>
        <v/>
      </c>
      <c r="AE150" s="16" t="str">
        <f t="shared" ref="AE150:AE213" si="196">ROUND(SUM($J150:$U150),0)*V150&amp;" - "&amp;ROUND(SUM($J150:$U150)*W150,0)</f>
        <v>0 - 0</v>
      </c>
      <c r="AF150" s="20" t="str">
        <f t="shared" ref="AF150:AF213" si="197">IF(AG150&lt;&gt;"OK","Not an offer",D150&amp;" offer for "&amp;BU150&amp;IF(BV150&lt;&gt;BU150,"-"&amp;BV150&amp;" ("," (")&amp;COUNTIF(X150:AA150,"&gt;0")&amp;" year(s)) with "&amp;IF(IF(D150="Q3",MIN(P150:R150)=MAX(P150:R150),MIN(J150:U150)=MAX(J150:U150)),"flat capacity","capacity variable by month")&amp;IF(V150&lt;&gt;W150," in blocks",", one block"))</f>
        <v>Not an offer</v>
      </c>
      <c r="AG150" s="276" t="str">
        <f t="shared" si="191"/>
        <v>Not an Offer</v>
      </c>
      <c r="AH150" s="150"/>
      <c r="AI150" s="254">
        <v>134</v>
      </c>
      <c r="AJ150" s="149" t="str">
        <f t="shared" si="192"/>
        <v>00-IRA</v>
      </c>
      <c r="AK150" s="254" t="b">
        <f t="shared" si="11"/>
        <v>0</v>
      </c>
      <c r="AL150" s="254">
        <f t="shared" si="190"/>
        <v>0</v>
      </c>
      <c r="AM150" s="254">
        <f t="shared" si="193"/>
        <v>0</v>
      </c>
      <c r="AN150" s="288">
        <f t="shared" ref="AN150:AN213" si="198">IF($BU150&lt;&gt;$BV150,$J150&amp;$K150&amp;$L150&amp;$M150&amp;$N150&amp;$O150&amp;$P150&amp;$Q150&amp;$R150&amp;$S150&amp;$T150&amp;$U150,0)</f>
        <v>0</v>
      </c>
      <c r="AO150" s="288">
        <f>IF(AND($BU150=$BV150,BU150=AO$13),$J150&amp;$K150&amp;$L150&amp;$M150&amp;$N150&amp;$O150&amp;$P150&amp;$Q150&amp;$R150&amp;$S150&amp;$T150&amp;$U150,IFERROR(MATCH($AN150,AO$17:AO149,0),-1000))</f>
        <v>1</v>
      </c>
      <c r="AP150" s="288">
        <f>IF(AND($BU150=$BV150,BV150=AP$13),$J150&amp;$K150&amp;$L150&amp;$M150&amp;$N150&amp;$O150&amp;$P150&amp;$Q150&amp;$R150&amp;$S150&amp;$T150&amp;$U150,IFERROR(MATCH($AN150,AP$17:AP149,0),-1000))</f>
        <v>1</v>
      </c>
      <c r="AQ150" s="288">
        <f>IF(AND($BU150=$BV150,BW150=AQ$13),$J150&amp;$K150&amp;$L150&amp;$M150&amp;$N150&amp;$O150&amp;$P150&amp;$Q150&amp;$R150&amp;$S150&amp;$T150&amp;$U150,IFERROR(MATCH($AN150,AQ$17:AQ149,0),-1000))</f>
        <v>1</v>
      </c>
      <c r="AR150" s="288">
        <f>IF(AND($BU150=$BV150,BX150=AR$13),$J150&amp;$K150&amp;$L150&amp;$M150&amp;$N150&amp;$O150&amp;$P150&amp;$Q150&amp;$R150&amp;$S150&amp;$T150&amp;$U150,IFERROR(MATCH($AN150,AR$17:AR149,0),-1000))</f>
        <v>1</v>
      </c>
      <c r="AS150" s="254">
        <f t="shared" si="71"/>
        <v>0</v>
      </c>
      <c r="AT150" s="261" t="str">
        <f t="shared" ref="AT150:AT213" si="199">IF(J150&lt;&gt;0,AT$14,"")</f>
        <v/>
      </c>
      <c r="AU150" s="254" t="str">
        <f t="shared" si="184"/>
        <v/>
      </c>
      <c r="AV150" s="254" t="str">
        <f t="shared" si="184"/>
        <v/>
      </c>
      <c r="AW150" s="254" t="str">
        <f t="shared" si="184"/>
        <v/>
      </c>
      <c r="AX150" s="254" t="str">
        <f t="shared" si="184"/>
        <v/>
      </c>
      <c r="AY150" s="254" t="str">
        <f t="shared" si="184"/>
        <v/>
      </c>
      <c r="AZ150" s="254" t="str">
        <f t="shared" si="184"/>
        <v/>
      </c>
      <c r="BA150" s="254" t="str">
        <f t="shared" si="184"/>
        <v/>
      </c>
      <c r="BB150" s="254" t="str">
        <f t="shared" si="184"/>
        <v/>
      </c>
      <c r="BC150" s="254" t="str">
        <f t="shared" si="187"/>
        <v/>
      </c>
      <c r="BD150" s="254" t="str">
        <f t="shared" si="187"/>
        <v/>
      </c>
      <c r="BE150" s="262" t="str">
        <f t="shared" si="187"/>
        <v/>
      </c>
      <c r="BF150" s="263" t="str">
        <f t="shared" si="185"/>
        <v/>
      </c>
      <c r="BG150" s="254" t="str">
        <f t="shared" si="185"/>
        <v/>
      </c>
      <c r="BH150" s="254" t="str">
        <f t="shared" si="185"/>
        <v/>
      </c>
      <c r="BI150" s="254" t="str">
        <f t="shared" si="185"/>
        <v/>
      </c>
      <c r="BJ150" s="254" t="str">
        <f t="shared" si="185"/>
        <v/>
      </c>
      <c r="BK150" s="254" t="str">
        <f t="shared" si="185"/>
        <v/>
      </c>
      <c r="BL150" s="254" t="str">
        <f t="shared" si="185"/>
        <v/>
      </c>
      <c r="BM150" s="254" t="str">
        <f t="shared" si="185"/>
        <v/>
      </c>
      <c r="BN150" s="254" t="str">
        <f t="shared" si="188"/>
        <v/>
      </c>
      <c r="BO150" s="254" t="str">
        <f t="shared" si="188"/>
        <v/>
      </c>
      <c r="BP150" s="254" t="str">
        <f t="shared" si="188"/>
        <v/>
      </c>
      <c r="BQ150" s="264" t="str">
        <f t="shared" ref="BQ150:BQ213" si="200">IF(U150&lt;&gt;0,BQ$14,"")</f>
        <v/>
      </c>
      <c r="BR150" s="261" t="str">
        <f t="shared" si="30"/>
        <v/>
      </c>
      <c r="BS150" s="254" t="str">
        <f t="shared" si="180"/>
        <v/>
      </c>
      <c r="BT150" s="254" t="str">
        <f t="shared" si="180"/>
        <v/>
      </c>
      <c r="BU150" s="265" t="str">
        <f t="shared" si="178"/>
        <v/>
      </c>
      <c r="BV150" s="263" t="str">
        <f t="shared" si="181"/>
        <v/>
      </c>
      <c r="BW150" s="254" t="str">
        <f t="shared" si="181"/>
        <v/>
      </c>
      <c r="BX150" s="254" t="str">
        <f t="shared" si="179"/>
        <v/>
      </c>
      <c r="BY150" s="264" t="str">
        <f t="shared" si="33"/>
        <v/>
      </c>
      <c r="BZ150" s="254" t="str">
        <f t="shared" si="34"/>
        <v/>
      </c>
      <c r="CA150" s="254">
        <f t="shared" si="183"/>
        <v>0</v>
      </c>
      <c r="CB150" s="254">
        <f t="shared" si="183"/>
        <v>0</v>
      </c>
      <c r="CC150" s="254">
        <f t="shared" si="183"/>
        <v>0</v>
      </c>
      <c r="CD150" s="254">
        <f t="shared" si="182"/>
        <v>0</v>
      </c>
      <c r="CE150" s="254">
        <f t="shared" si="182"/>
        <v>0</v>
      </c>
      <c r="CF150" s="254">
        <f t="shared" si="182"/>
        <v>0</v>
      </c>
      <c r="CG150" s="254">
        <f t="shared" si="182"/>
        <v>0</v>
      </c>
      <c r="CH150" s="254">
        <f t="shared" si="182"/>
        <v>0</v>
      </c>
      <c r="CI150" s="254">
        <f t="shared" si="182"/>
        <v>0</v>
      </c>
      <c r="CJ150" s="254">
        <f t="shared" si="186"/>
        <v>0</v>
      </c>
      <c r="CK150" s="254">
        <f t="shared" si="186"/>
        <v>0</v>
      </c>
      <c r="CL150" s="254">
        <f t="shared" si="186"/>
        <v>0</v>
      </c>
      <c r="CM150" s="254">
        <f t="shared" ref="CM150:CM213" si="201">IF($Y150&gt;0,$J150*$W150,0)</f>
        <v>0</v>
      </c>
      <c r="CN150" s="254">
        <f t="shared" ref="CN150:CN213" si="202">IF($Y150&gt;0,$K150*$W150,0)</f>
        <v>0</v>
      </c>
      <c r="CO150" s="254">
        <f t="shared" ref="CO150:CO213" si="203">IF($Y150&gt;0,$L150*$W150,0)</f>
        <v>0</v>
      </c>
      <c r="CP150" s="254">
        <f t="shared" ref="CP150:CP213" si="204">IF($Y150&gt;0,$M150*$W150,0)</f>
        <v>0</v>
      </c>
      <c r="CQ150" s="254">
        <f t="shared" ref="CQ150:CQ213" si="205">IF($Y150&gt;0,$N150*$W150,0)</f>
        <v>0</v>
      </c>
      <c r="CR150" s="254">
        <f t="shared" ref="CR150:CR213" si="206">IF($Y150&gt;0,$O150*$W150,0)</f>
        <v>0</v>
      </c>
      <c r="CS150" s="254">
        <f t="shared" ref="CS150:CS213" si="207">IF($Y150&gt;0,$P150*$W150,0)</f>
        <v>0</v>
      </c>
      <c r="CT150" s="254">
        <f t="shared" ref="CT150:CT213" si="208">IF($Y150&gt;0,$Q150*$W150,0)</f>
        <v>0</v>
      </c>
      <c r="CU150" s="254">
        <f t="shared" ref="CU150:CU213" si="209">IF($Y150&gt;0,$R150*$W150,0)</f>
        <v>0</v>
      </c>
      <c r="CV150" s="254">
        <f t="shared" ref="CV150:CV213" si="210">IF($Y150&gt;0,$S150*$W150,0)</f>
        <v>0</v>
      </c>
      <c r="CW150" s="254">
        <f t="shared" ref="CW150:CW213" si="211">IF($Y150&gt;0,$T150*$W150,0)</f>
        <v>0</v>
      </c>
      <c r="CX150" s="254">
        <f t="shared" ref="CX150:CX213" si="212">IF($Y150&gt;0,$U150*$W150,0)</f>
        <v>0</v>
      </c>
      <c r="CY150" s="254">
        <f t="shared" ref="CY150:CY213" si="213">IF($Z150&gt;0,$J150*$W150,0)</f>
        <v>0</v>
      </c>
      <c r="CZ150" s="254">
        <f t="shared" ref="CZ150:CZ213" si="214">IF($Z150&gt;0,$K150*$W150,0)</f>
        <v>0</v>
      </c>
      <c r="DA150" s="254">
        <f t="shared" ref="DA150:DA213" si="215">IF($Z150&gt;0,$L150*$W150,0)</f>
        <v>0</v>
      </c>
      <c r="DB150" s="254">
        <f t="shared" ref="DB150:DB213" si="216">IF($Z150&gt;0,$M150*$W150,0)</f>
        <v>0</v>
      </c>
      <c r="DC150" s="254">
        <f t="shared" ref="DC150:DC213" si="217">IF($Z150&gt;0,$N150*$W150,0)</f>
        <v>0</v>
      </c>
      <c r="DD150" s="254">
        <f t="shared" ref="DD150:DD213" si="218">IF($Z150&gt;0,$O150*$W150,0)</f>
        <v>0</v>
      </c>
      <c r="DE150" s="254">
        <f t="shared" ref="DE150:DE213" si="219">IF($Z150&gt;0,$P150*$W150,0)</f>
        <v>0</v>
      </c>
      <c r="DF150" s="254">
        <f t="shared" ref="DF150:DF213" si="220">IF($Z150&gt;0,$Q150*$W150,0)</f>
        <v>0</v>
      </c>
      <c r="DG150" s="254">
        <f t="shared" ref="DG150:DG213" si="221">IF($Z150&gt;0,$R150*$W150,0)</f>
        <v>0</v>
      </c>
      <c r="DH150" s="254">
        <f t="shared" ref="DH150:DH213" si="222">IF($Z150&gt;0,$S150*$W150,0)</f>
        <v>0</v>
      </c>
      <c r="DI150" s="254">
        <f t="shared" ref="DI150:DI213" si="223">IF($Z150&gt;0,$T150*$W150,0)</f>
        <v>0</v>
      </c>
      <c r="DJ150" s="254">
        <f t="shared" ref="DJ150:DJ213" si="224">IF($Z150&gt;0,$U150*$W150,0)</f>
        <v>0</v>
      </c>
      <c r="DK150" s="254">
        <f t="shared" ref="DK150:DK213" si="225">IF($AA150&gt;0,$J150*$W150,0)</f>
        <v>0</v>
      </c>
      <c r="DL150" s="254">
        <f t="shared" ref="DL150:DL213" si="226">IF($AA150&gt;0,$K150*$W150,0)</f>
        <v>0</v>
      </c>
      <c r="DM150" s="254">
        <f t="shared" ref="DM150:DM213" si="227">IF($AA150&gt;0,$L150*$W150,0)</f>
        <v>0</v>
      </c>
      <c r="DN150" s="254">
        <f t="shared" ref="DN150:DN213" si="228">IF($AA150&gt;0,$M150*$W150,0)</f>
        <v>0</v>
      </c>
      <c r="DO150" s="254">
        <f t="shared" ref="DO150:DO213" si="229">IF($AA150&gt;0,$N150*$W150,0)</f>
        <v>0</v>
      </c>
      <c r="DP150" s="254">
        <f t="shared" ref="DP150:DP213" si="230">IF($AA150&gt;0,$O150*$W150,0)</f>
        <v>0</v>
      </c>
      <c r="DQ150" s="254">
        <f t="shared" ref="DQ150:DQ213" si="231">IF($AA150&gt;0,$P150*$W150,0)</f>
        <v>0</v>
      </c>
      <c r="DR150" s="254">
        <f t="shared" ref="DR150:DR213" si="232">IF($AA150&gt;0,$Q150*$W150,0)</f>
        <v>0</v>
      </c>
      <c r="DS150" s="254">
        <f t="shared" ref="DS150:DS213" si="233">IF($AA150&gt;0,$R150*$W150,0)</f>
        <v>0</v>
      </c>
      <c r="DT150" s="254">
        <f t="shared" ref="DT150:DT213" si="234">IF($AA150&gt;0,$S150*$W150,0)</f>
        <v>0</v>
      </c>
      <c r="DU150" s="254">
        <f t="shared" ref="DU150:DU213" si="235">IF($AA150&gt;0,$T150*$W150,0)</f>
        <v>0</v>
      </c>
      <c r="DV150" s="254">
        <f t="shared" ref="DV150:DV213" si="236">IF($AA150&gt;0,$U150*$W150,0)</f>
        <v>0</v>
      </c>
    </row>
    <row r="151" spans="1:126" ht="24" customHeight="1">
      <c r="A151" s="11" t="str">
        <f ca="1">IF(AG151&lt;&gt;"OK","",CONCATENATE(TEXT('Front Page'!$F$33,"000"),TEXT('Front Page'!$F$31,"000"),"-",LEFT('Front Page'!$R$53,5),"-",LEFT(D151,1),AJ151, "-",TEXT(B151,"000")))</f>
        <v/>
      </c>
      <c r="B151" s="12" t="str">
        <f>IFERROR(IF(E151="","",MAX(B$17:B150)+1),"")</f>
        <v/>
      </c>
      <c r="C151" s="13"/>
      <c r="D151" s="29" t="str">
        <f t="shared" si="134"/>
        <v>None</v>
      </c>
      <c r="E151" s="29" t="str">
        <f t="shared" si="17"/>
        <v/>
      </c>
      <c r="F151" s="29" t="str">
        <f t="shared" si="18"/>
        <v/>
      </c>
      <c r="G151" s="363"/>
      <c r="H151" s="364"/>
      <c r="I151" s="325" t="str">
        <f t="shared" si="194"/>
        <v>No</v>
      </c>
      <c r="J151" s="314">
        <v>0</v>
      </c>
      <c r="K151" s="312">
        <v>0</v>
      </c>
      <c r="L151" s="312">
        <v>0</v>
      </c>
      <c r="M151" s="312">
        <v>0</v>
      </c>
      <c r="N151" s="312">
        <v>0</v>
      </c>
      <c r="O151" s="312">
        <v>0</v>
      </c>
      <c r="P151" s="312">
        <v>0</v>
      </c>
      <c r="Q151" s="312">
        <v>0</v>
      </c>
      <c r="R151" s="312">
        <v>0</v>
      </c>
      <c r="S151" s="312">
        <v>0</v>
      </c>
      <c r="T151" s="312">
        <v>0</v>
      </c>
      <c r="U151" s="312">
        <v>0</v>
      </c>
      <c r="V151" s="313">
        <v>1</v>
      </c>
      <c r="W151" s="313">
        <v>1</v>
      </c>
      <c r="X151" s="312">
        <v>0</v>
      </c>
      <c r="Y151" s="312">
        <v>0</v>
      </c>
      <c r="Z151" s="312">
        <v>0</v>
      </c>
      <c r="AA151" s="14">
        <v>0</v>
      </c>
      <c r="AB151" s="317"/>
      <c r="AC151" s="15" t="str">
        <f t="shared" si="189"/>
        <v/>
      </c>
      <c r="AD151" s="15" t="str">
        <f t="shared" si="195"/>
        <v/>
      </c>
      <c r="AE151" s="16" t="str">
        <f t="shared" si="196"/>
        <v>0 - 0</v>
      </c>
      <c r="AF151" s="20" t="str">
        <f t="shared" si="197"/>
        <v>Not an offer</v>
      </c>
      <c r="AG151" s="276" t="str">
        <f t="shared" si="191"/>
        <v>Not an Offer</v>
      </c>
      <c r="AH151" s="150"/>
      <c r="AI151" s="254">
        <v>135</v>
      </c>
      <c r="AJ151" s="149" t="str">
        <f t="shared" si="192"/>
        <v>00-IRA</v>
      </c>
      <c r="AK151" s="254" t="b">
        <f t="shared" si="11"/>
        <v>0</v>
      </c>
      <c r="AL151" s="254">
        <f t="shared" si="190"/>
        <v>0</v>
      </c>
      <c r="AM151" s="254">
        <f t="shared" si="193"/>
        <v>0</v>
      </c>
      <c r="AN151" s="288">
        <f t="shared" si="198"/>
        <v>0</v>
      </c>
      <c r="AO151" s="288">
        <f>IF(AND($BU151=$BV151,BU151=AO$13),$J151&amp;$K151&amp;$L151&amp;$M151&amp;$N151&amp;$O151&amp;$P151&amp;$Q151&amp;$R151&amp;$S151&amp;$T151&amp;$U151,IFERROR(MATCH($AN151,AO$17:AO150,0),-1000))</f>
        <v>1</v>
      </c>
      <c r="AP151" s="288">
        <f>IF(AND($BU151=$BV151,BV151=AP$13),$J151&amp;$K151&amp;$L151&amp;$M151&amp;$N151&amp;$O151&amp;$P151&amp;$Q151&amp;$R151&amp;$S151&amp;$T151&amp;$U151,IFERROR(MATCH($AN151,AP$17:AP150,0),-1000))</f>
        <v>1</v>
      </c>
      <c r="AQ151" s="288">
        <f>IF(AND($BU151=$BV151,BW151=AQ$13),$J151&amp;$K151&amp;$L151&amp;$M151&amp;$N151&amp;$O151&amp;$P151&amp;$Q151&amp;$R151&amp;$S151&amp;$T151&amp;$U151,IFERROR(MATCH($AN151,AQ$17:AQ150,0),-1000))</f>
        <v>1</v>
      </c>
      <c r="AR151" s="288">
        <f>IF(AND($BU151=$BV151,BX151=AR$13),$J151&amp;$K151&amp;$L151&amp;$M151&amp;$N151&amp;$O151&amp;$P151&amp;$Q151&amp;$R151&amp;$S151&amp;$T151&amp;$U151,IFERROR(MATCH($AN151,AR$17:AR150,0),-1000))</f>
        <v>1</v>
      </c>
      <c r="AS151" s="254">
        <f t="shared" si="71"/>
        <v>0</v>
      </c>
      <c r="AT151" s="261" t="str">
        <f t="shared" si="199"/>
        <v/>
      </c>
      <c r="AU151" s="254" t="str">
        <f t="shared" si="184"/>
        <v/>
      </c>
      <c r="AV151" s="254" t="str">
        <f t="shared" si="184"/>
        <v/>
      </c>
      <c r="AW151" s="254" t="str">
        <f t="shared" si="184"/>
        <v/>
      </c>
      <c r="AX151" s="254" t="str">
        <f t="shared" si="184"/>
        <v/>
      </c>
      <c r="AY151" s="254" t="str">
        <f t="shared" si="184"/>
        <v/>
      </c>
      <c r="AZ151" s="254" t="str">
        <f t="shared" si="184"/>
        <v/>
      </c>
      <c r="BA151" s="254" t="str">
        <f t="shared" si="184"/>
        <v/>
      </c>
      <c r="BB151" s="254" t="str">
        <f t="shared" si="184"/>
        <v/>
      </c>
      <c r="BC151" s="254" t="str">
        <f t="shared" si="187"/>
        <v/>
      </c>
      <c r="BD151" s="254" t="str">
        <f t="shared" si="187"/>
        <v/>
      </c>
      <c r="BE151" s="262" t="str">
        <f t="shared" si="187"/>
        <v/>
      </c>
      <c r="BF151" s="263" t="str">
        <f t="shared" si="185"/>
        <v/>
      </c>
      <c r="BG151" s="254" t="str">
        <f t="shared" si="185"/>
        <v/>
      </c>
      <c r="BH151" s="254" t="str">
        <f t="shared" si="185"/>
        <v/>
      </c>
      <c r="BI151" s="254" t="str">
        <f t="shared" si="185"/>
        <v/>
      </c>
      <c r="BJ151" s="254" t="str">
        <f t="shared" si="185"/>
        <v/>
      </c>
      <c r="BK151" s="254" t="str">
        <f t="shared" si="185"/>
        <v/>
      </c>
      <c r="BL151" s="254" t="str">
        <f t="shared" si="185"/>
        <v/>
      </c>
      <c r="BM151" s="254" t="str">
        <f t="shared" si="185"/>
        <v/>
      </c>
      <c r="BN151" s="254" t="str">
        <f t="shared" si="188"/>
        <v/>
      </c>
      <c r="BO151" s="254" t="str">
        <f t="shared" si="188"/>
        <v/>
      </c>
      <c r="BP151" s="254" t="str">
        <f t="shared" si="188"/>
        <v/>
      </c>
      <c r="BQ151" s="264" t="str">
        <f t="shared" si="200"/>
        <v/>
      </c>
      <c r="BR151" s="261" t="str">
        <f t="shared" si="30"/>
        <v/>
      </c>
      <c r="BS151" s="254" t="str">
        <f t="shared" si="180"/>
        <v/>
      </c>
      <c r="BT151" s="254" t="str">
        <f t="shared" si="180"/>
        <v/>
      </c>
      <c r="BU151" s="265" t="str">
        <f t="shared" si="178"/>
        <v/>
      </c>
      <c r="BV151" s="263" t="str">
        <f t="shared" si="181"/>
        <v/>
      </c>
      <c r="BW151" s="254" t="str">
        <f t="shared" si="181"/>
        <v/>
      </c>
      <c r="BX151" s="254" t="str">
        <f t="shared" si="179"/>
        <v/>
      </c>
      <c r="BY151" s="264" t="str">
        <f t="shared" si="33"/>
        <v/>
      </c>
      <c r="BZ151" s="254" t="str">
        <f t="shared" si="34"/>
        <v/>
      </c>
      <c r="CA151" s="254">
        <f t="shared" si="183"/>
        <v>0</v>
      </c>
      <c r="CB151" s="254">
        <f t="shared" si="183"/>
        <v>0</v>
      </c>
      <c r="CC151" s="254">
        <f t="shared" si="183"/>
        <v>0</v>
      </c>
      <c r="CD151" s="254">
        <f t="shared" si="182"/>
        <v>0</v>
      </c>
      <c r="CE151" s="254">
        <f t="shared" si="182"/>
        <v>0</v>
      </c>
      <c r="CF151" s="254">
        <f t="shared" si="182"/>
        <v>0</v>
      </c>
      <c r="CG151" s="254">
        <f t="shared" si="182"/>
        <v>0</v>
      </c>
      <c r="CH151" s="254">
        <f t="shared" si="182"/>
        <v>0</v>
      </c>
      <c r="CI151" s="254">
        <f t="shared" si="182"/>
        <v>0</v>
      </c>
      <c r="CJ151" s="254">
        <f t="shared" si="186"/>
        <v>0</v>
      </c>
      <c r="CK151" s="254">
        <f t="shared" si="186"/>
        <v>0</v>
      </c>
      <c r="CL151" s="254">
        <f t="shared" si="186"/>
        <v>0</v>
      </c>
      <c r="CM151" s="254">
        <f t="shared" si="201"/>
        <v>0</v>
      </c>
      <c r="CN151" s="254">
        <f t="shared" si="202"/>
        <v>0</v>
      </c>
      <c r="CO151" s="254">
        <f t="shared" si="203"/>
        <v>0</v>
      </c>
      <c r="CP151" s="254">
        <f t="shared" si="204"/>
        <v>0</v>
      </c>
      <c r="CQ151" s="254">
        <f t="shared" si="205"/>
        <v>0</v>
      </c>
      <c r="CR151" s="254">
        <f t="shared" si="206"/>
        <v>0</v>
      </c>
      <c r="CS151" s="254">
        <f t="shared" si="207"/>
        <v>0</v>
      </c>
      <c r="CT151" s="254">
        <f t="shared" si="208"/>
        <v>0</v>
      </c>
      <c r="CU151" s="254">
        <f t="shared" si="209"/>
        <v>0</v>
      </c>
      <c r="CV151" s="254">
        <f t="shared" si="210"/>
        <v>0</v>
      </c>
      <c r="CW151" s="254">
        <f t="shared" si="211"/>
        <v>0</v>
      </c>
      <c r="CX151" s="254">
        <f t="shared" si="212"/>
        <v>0</v>
      </c>
      <c r="CY151" s="254">
        <f t="shared" si="213"/>
        <v>0</v>
      </c>
      <c r="CZ151" s="254">
        <f t="shared" si="214"/>
        <v>0</v>
      </c>
      <c r="DA151" s="254">
        <f t="shared" si="215"/>
        <v>0</v>
      </c>
      <c r="DB151" s="254">
        <f t="shared" si="216"/>
        <v>0</v>
      </c>
      <c r="DC151" s="254">
        <f t="shared" si="217"/>
        <v>0</v>
      </c>
      <c r="DD151" s="254">
        <f t="shared" si="218"/>
        <v>0</v>
      </c>
      <c r="DE151" s="254">
        <f t="shared" si="219"/>
        <v>0</v>
      </c>
      <c r="DF151" s="254">
        <f t="shared" si="220"/>
        <v>0</v>
      </c>
      <c r="DG151" s="254">
        <f t="shared" si="221"/>
        <v>0</v>
      </c>
      <c r="DH151" s="254">
        <f t="shared" si="222"/>
        <v>0</v>
      </c>
      <c r="DI151" s="254">
        <f t="shared" si="223"/>
        <v>0</v>
      </c>
      <c r="DJ151" s="254">
        <f t="shared" si="224"/>
        <v>0</v>
      </c>
      <c r="DK151" s="254">
        <f t="shared" si="225"/>
        <v>0</v>
      </c>
      <c r="DL151" s="254">
        <f t="shared" si="226"/>
        <v>0</v>
      </c>
      <c r="DM151" s="254">
        <f t="shared" si="227"/>
        <v>0</v>
      </c>
      <c r="DN151" s="254">
        <f t="shared" si="228"/>
        <v>0</v>
      </c>
      <c r="DO151" s="254">
        <f t="shared" si="229"/>
        <v>0</v>
      </c>
      <c r="DP151" s="254">
        <f t="shared" si="230"/>
        <v>0</v>
      </c>
      <c r="DQ151" s="254">
        <f t="shared" si="231"/>
        <v>0</v>
      </c>
      <c r="DR151" s="254">
        <f t="shared" si="232"/>
        <v>0</v>
      </c>
      <c r="DS151" s="254">
        <f t="shared" si="233"/>
        <v>0</v>
      </c>
      <c r="DT151" s="254">
        <f t="shared" si="234"/>
        <v>0</v>
      </c>
      <c r="DU151" s="254">
        <f t="shared" si="235"/>
        <v>0</v>
      </c>
      <c r="DV151" s="254">
        <f t="shared" si="236"/>
        <v>0</v>
      </c>
    </row>
    <row r="152" spans="1:126" ht="24" customHeight="1">
      <c r="A152" s="11" t="str">
        <f ca="1">IF(AG152&lt;&gt;"OK","",CONCATENATE(TEXT('Front Page'!$F$33,"000"),TEXT('Front Page'!$F$31,"000"),"-",LEFT('Front Page'!$R$53,5),"-",LEFT(D152,1),AJ152, "-",TEXT(B152,"000")))</f>
        <v/>
      </c>
      <c r="B152" s="12" t="str">
        <f>IFERROR(IF(E152="","",MAX(B$17:B151)+1),"")</f>
        <v/>
      </c>
      <c r="C152" s="13"/>
      <c r="D152" s="29" t="str">
        <f t="shared" si="134"/>
        <v>None</v>
      </c>
      <c r="E152" s="29" t="str">
        <f t="shared" si="17"/>
        <v/>
      </c>
      <c r="F152" s="29" t="str">
        <f t="shared" si="18"/>
        <v/>
      </c>
      <c r="G152" s="363"/>
      <c r="H152" s="364"/>
      <c r="I152" s="325" t="str">
        <f t="shared" si="194"/>
        <v>No</v>
      </c>
      <c r="J152" s="314">
        <v>0</v>
      </c>
      <c r="K152" s="312">
        <v>0</v>
      </c>
      <c r="L152" s="312">
        <v>0</v>
      </c>
      <c r="M152" s="312">
        <v>0</v>
      </c>
      <c r="N152" s="312">
        <v>0</v>
      </c>
      <c r="O152" s="312">
        <v>0</v>
      </c>
      <c r="P152" s="312">
        <v>0</v>
      </c>
      <c r="Q152" s="312">
        <v>0</v>
      </c>
      <c r="R152" s="312">
        <v>0</v>
      </c>
      <c r="S152" s="312">
        <v>0</v>
      </c>
      <c r="T152" s="312">
        <v>0</v>
      </c>
      <c r="U152" s="312">
        <v>0</v>
      </c>
      <c r="V152" s="313">
        <v>1</v>
      </c>
      <c r="W152" s="313">
        <v>1</v>
      </c>
      <c r="X152" s="312">
        <v>0</v>
      </c>
      <c r="Y152" s="312">
        <v>0</v>
      </c>
      <c r="Z152" s="312">
        <v>0</v>
      </c>
      <c r="AA152" s="14">
        <v>0</v>
      </c>
      <c r="AB152" s="317"/>
      <c r="AC152" s="15" t="str">
        <f t="shared" si="189"/>
        <v/>
      </c>
      <c r="AD152" s="15" t="str">
        <f t="shared" si="195"/>
        <v/>
      </c>
      <c r="AE152" s="16" t="str">
        <f t="shared" si="196"/>
        <v>0 - 0</v>
      </c>
      <c r="AF152" s="20" t="str">
        <f t="shared" si="197"/>
        <v>Not an offer</v>
      </c>
      <c r="AG152" s="276" t="str">
        <f t="shared" si="191"/>
        <v>Not an Offer</v>
      </c>
      <c r="AH152" s="150"/>
      <c r="AI152" s="254">
        <v>136</v>
      </c>
      <c r="AJ152" s="149" t="str">
        <f t="shared" si="192"/>
        <v>00-IRA</v>
      </c>
      <c r="AK152" s="254" t="b">
        <f t="shared" si="11"/>
        <v>0</v>
      </c>
      <c r="AL152" s="254">
        <f t="shared" si="190"/>
        <v>0</v>
      </c>
      <c r="AM152" s="254">
        <f t="shared" si="193"/>
        <v>0</v>
      </c>
      <c r="AN152" s="288">
        <f t="shared" si="198"/>
        <v>0</v>
      </c>
      <c r="AO152" s="288">
        <f>IF(AND($BU152=$BV152,BU152=AO$13),$J152&amp;$K152&amp;$L152&amp;$M152&amp;$N152&amp;$O152&amp;$P152&amp;$Q152&amp;$R152&amp;$S152&amp;$T152&amp;$U152,IFERROR(MATCH($AN152,AO$17:AO151,0),-1000))</f>
        <v>1</v>
      </c>
      <c r="AP152" s="288">
        <f>IF(AND($BU152=$BV152,BV152=AP$13),$J152&amp;$K152&amp;$L152&amp;$M152&amp;$N152&amp;$O152&amp;$P152&amp;$Q152&amp;$R152&amp;$S152&amp;$T152&amp;$U152,IFERROR(MATCH($AN152,AP$17:AP151,0),-1000))</f>
        <v>1</v>
      </c>
      <c r="AQ152" s="288">
        <f>IF(AND($BU152=$BV152,BW152=AQ$13),$J152&amp;$K152&amp;$L152&amp;$M152&amp;$N152&amp;$O152&amp;$P152&amp;$Q152&amp;$R152&amp;$S152&amp;$T152&amp;$U152,IFERROR(MATCH($AN152,AQ$17:AQ151,0),-1000))</f>
        <v>1</v>
      </c>
      <c r="AR152" s="288">
        <f>IF(AND($BU152=$BV152,BX152=AR$13),$J152&amp;$K152&amp;$L152&amp;$M152&amp;$N152&amp;$O152&amp;$P152&amp;$Q152&amp;$R152&amp;$S152&amp;$T152&amp;$U152,IFERROR(MATCH($AN152,AR$17:AR151,0),-1000))</f>
        <v>1</v>
      </c>
      <c r="AS152" s="254">
        <f t="shared" si="71"/>
        <v>0</v>
      </c>
      <c r="AT152" s="261" t="str">
        <f t="shared" si="199"/>
        <v/>
      </c>
      <c r="AU152" s="254" t="str">
        <f t="shared" si="184"/>
        <v/>
      </c>
      <c r="AV152" s="254" t="str">
        <f t="shared" si="184"/>
        <v/>
      </c>
      <c r="AW152" s="254" t="str">
        <f t="shared" si="184"/>
        <v/>
      </c>
      <c r="AX152" s="254" t="str">
        <f t="shared" si="184"/>
        <v/>
      </c>
      <c r="AY152" s="254" t="str">
        <f t="shared" si="184"/>
        <v/>
      </c>
      <c r="AZ152" s="254" t="str">
        <f t="shared" si="184"/>
        <v/>
      </c>
      <c r="BA152" s="254" t="str">
        <f t="shared" si="184"/>
        <v/>
      </c>
      <c r="BB152" s="254" t="str">
        <f t="shared" si="184"/>
        <v/>
      </c>
      <c r="BC152" s="254" t="str">
        <f t="shared" si="187"/>
        <v/>
      </c>
      <c r="BD152" s="254" t="str">
        <f t="shared" si="187"/>
        <v/>
      </c>
      <c r="BE152" s="262" t="str">
        <f t="shared" si="187"/>
        <v/>
      </c>
      <c r="BF152" s="263" t="str">
        <f t="shared" si="185"/>
        <v/>
      </c>
      <c r="BG152" s="254" t="str">
        <f t="shared" si="185"/>
        <v/>
      </c>
      <c r="BH152" s="254" t="str">
        <f t="shared" si="185"/>
        <v/>
      </c>
      <c r="BI152" s="254" t="str">
        <f t="shared" si="185"/>
        <v/>
      </c>
      <c r="BJ152" s="254" t="str">
        <f t="shared" si="185"/>
        <v/>
      </c>
      <c r="BK152" s="254" t="str">
        <f t="shared" si="185"/>
        <v/>
      </c>
      <c r="BL152" s="254" t="str">
        <f t="shared" si="185"/>
        <v/>
      </c>
      <c r="BM152" s="254" t="str">
        <f t="shared" si="185"/>
        <v/>
      </c>
      <c r="BN152" s="254" t="str">
        <f t="shared" si="188"/>
        <v/>
      </c>
      <c r="BO152" s="254" t="str">
        <f t="shared" si="188"/>
        <v/>
      </c>
      <c r="BP152" s="254" t="str">
        <f t="shared" si="188"/>
        <v/>
      </c>
      <c r="BQ152" s="264" t="str">
        <f t="shared" si="200"/>
        <v/>
      </c>
      <c r="BR152" s="261" t="str">
        <f t="shared" si="30"/>
        <v/>
      </c>
      <c r="BS152" s="254" t="str">
        <f t="shared" si="180"/>
        <v/>
      </c>
      <c r="BT152" s="254" t="str">
        <f t="shared" si="180"/>
        <v/>
      </c>
      <c r="BU152" s="265" t="str">
        <f t="shared" si="178"/>
        <v/>
      </c>
      <c r="BV152" s="263" t="str">
        <f t="shared" si="181"/>
        <v/>
      </c>
      <c r="BW152" s="254" t="str">
        <f t="shared" si="181"/>
        <v/>
      </c>
      <c r="BX152" s="254" t="str">
        <f t="shared" si="179"/>
        <v/>
      </c>
      <c r="BY152" s="264" t="str">
        <f t="shared" si="33"/>
        <v/>
      </c>
      <c r="BZ152" s="254" t="str">
        <f t="shared" si="34"/>
        <v/>
      </c>
      <c r="CA152" s="254">
        <f t="shared" si="183"/>
        <v>0</v>
      </c>
      <c r="CB152" s="254">
        <f t="shared" si="183"/>
        <v>0</v>
      </c>
      <c r="CC152" s="254">
        <f t="shared" si="183"/>
        <v>0</v>
      </c>
      <c r="CD152" s="254">
        <f t="shared" si="182"/>
        <v>0</v>
      </c>
      <c r="CE152" s="254">
        <f t="shared" si="182"/>
        <v>0</v>
      </c>
      <c r="CF152" s="254">
        <f t="shared" si="182"/>
        <v>0</v>
      </c>
      <c r="CG152" s="254">
        <f t="shared" si="182"/>
        <v>0</v>
      </c>
      <c r="CH152" s="254">
        <f t="shared" si="182"/>
        <v>0</v>
      </c>
      <c r="CI152" s="254">
        <f t="shared" si="182"/>
        <v>0</v>
      </c>
      <c r="CJ152" s="254">
        <f t="shared" si="186"/>
        <v>0</v>
      </c>
      <c r="CK152" s="254">
        <f t="shared" si="186"/>
        <v>0</v>
      </c>
      <c r="CL152" s="254">
        <f t="shared" si="186"/>
        <v>0</v>
      </c>
      <c r="CM152" s="254">
        <f t="shared" si="201"/>
        <v>0</v>
      </c>
      <c r="CN152" s="254">
        <f t="shared" si="202"/>
        <v>0</v>
      </c>
      <c r="CO152" s="254">
        <f t="shared" si="203"/>
        <v>0</v>
      </c>
      <c r="CP152" s="254">
        <f t="shared" si="204"/>
        <v>0</v>
      </c>
      <c r="CQ152" s="254">
        <f t="shared" si="205"/>
        <v>0</v>
      </c>
      <c r="CR152" s="254">
        <f t="shared" si="206"/>
        <v>0</v>
      </c>
      <c r="CS152" s="254">
        <f t="shared" si="207"/>
        <v>0</v>
      </c>
      <c r="CT152" s="254">
        <f t="shared" si="208"/>
        <v>0</v>
      </c>
      <c r="CU152" s="254">
        <f t="shared" si="209"/>
        <v>0</v>
      </c>
      <c r="CV152" s="254">
        <f t="shared" si="210"/>
        <v>0</v>
      </c>
      <c r="CW152" s="254">
        <f t="shared" si="211"/>
        <v>0</v>
      </c>
      <c r="CX152" s="254">
        <f t="shared" si="212"/>
        <v>0</v>
      </c>
      <c r="CY152" s="254">
        <f t="shared" si="213"/>
        <v>0</v>
      </c>
      <c r="CZ152" s="254">
        <f t="shared" si="214"/>
        <v>0</v>
      </c>
      <c r="DA152" s="254">
        <f t="shared" si="215"/>
        <v>0</v>
      </c>
      <c r="DB152" s="254">
        <f t="shared" si="216"/>
        <v>0</v>
      </c>
      <c r="DC152" s="254">
        <f t="shared" si="217"/>
        <v>0</v>
      </c>
      <c r="DD152" s="254">
        <f t="shared" si="218"/>
        <v>0</v>
      </c>
      <c r="DE152" s="254">
        <f t="shared" si="219"/>
        <v>0</v>
      </c>
      <c r="DF152" s="254">
        <f t="shared" si="220"/>
        <v>0</v>
      </c>
      <c r="DG152" s="254">
        <f t="shared" si="221"/>
        <v>0</v>
      </c>
      <c r="DH152" s="254">
        <f t="shared" si="222"/>
        <v>0</v>
      </c>
      <c r="DI152" s="254">
        <f t="shared" si="223"/>
        <v>0</v>
      </c>
      <c r="DJ152" s="254">
        <f t="shared" si="224"/>
        <v>0</v>
      </c>
      <c r="DK152" s="254">
        <f t="shared" si="225"/>
        <v>0</v>
      </c>
      <c r="DL152" s="254">
        <f t="shared" si="226"/>
        <v>0</v>
      </c>
      <c r="DM152" s="254">
        <f t="shared" si="227"/>
        <v>0</v>
      </c>
      <c r="DN152" s="254">
        <f t="shared" si="228"/>
        <v>0</v>
      </c>
      <c r="DO152" s="254">
        <f t="shared" si="229"/>
        <v>0</v>
      </c>
      <c r="DP152" s="254">
        <f t="shared" si="230"/>
        <v>0</v>
      </c>
      <c r="DQ152" s="254">
        <f t="shared" si="231"/>
        <v>0</v>
      </c>
      <c r="DR152" s="254">
        <f t="shared" si="232"/>
        <v>0</v>
      </c>
      <c r="DS152" s="254">
        <f t="shared" si="233"/>
        <v>0</v>
      </c>
      <c r="DT152" s="254">
        <f t="shared" si="234"/>
        <v>0</v>
      </c>
      <c r="DU152" s="254">
        <f t="shared" si="235"/>
        <v>0</v>
      </c>
      <c r="DV152" s="254">
        <f t="shared" si="236"/>
        <v>0</v>
      </c>
    </row>
    <row r="153" spans="1:126" ht="24" customHeight="1">
      <c r="A153" s="11" t="str">
        <f ca="1">IF(AG153&lt;&gt;"OK","",CONCATENATE(TEXT('Front Page'!$F$33,"000"),TEXT('Front Page'!$F$31,"000"),"-",LEFT('Front Page'!$R$53,5),"-",LEFT(D153,1),AJ153, "-",TEXT(B153,"000")))</f>
        <v/>
      </c>
      <c r="B153" s="12" t="str">
        <f>IFERROR(IF(E153="","",MAX(B$17:B152)+1),"")</f>
        <v/>
      </c>
      <c r="C153" s="13"/>
      <c r="D153" s="29" t="str">
        <f t="shared" si="134"/>
        <v>None</v>
      </c>
      <c r="E153" s="29" t="str">
        <f t="shared" si="17"/>
        <v/>
      </c>
      <c r="F153" s="29" t="str">
        <f t="shared" si="18"/>
        <v/>
      </c>
      <c r="G153" s="363"/>
      <c r="H153" s="364"/>
      <c r="I153" s="325" t="str">
        <f t="shared" si="194"/>
        <v>No</v>
      </c>
      <c r="J153" s="314">
        <v>0</v>
      </c>
      <c r="K153" s="312">
        <v>0</v>
      </c>
      <c r="L153" s="312">
        <v>0</v>
      </c>
      <c r="M153" s="312">
        <v>0</v>
      </c>
      <c r="N153" s="312">
        <v>0</v>
      </c>
      <c r="O153" s="312">
        <v>0</v>
      </c>
      <c r="P153" s="312">
        <v>0</v>
      </c>
      <c r="Q153" s="312">
        <v>0</v>
      </c>
      <c r="R153" s="312">
        <v>0</v>
      </c>
      <c r="S153" s="312">
        <v>0</v>
      </c>
      <c r="T153" s="312">
        <v>0</v>
      </c>
      <c r="U153" s="312">
        <v>0</v>
      </c>
      <c r="V153" s="313">
        <v>1</v>
      </c>
      <c r="W153" s="313">
        <v>1</v>
      </c>
      <c r="X153" s="312">
        <v>0</v>
      </c>
      <c r="Y153" s="312">
        <v>0</v>
      </c>
      <c r="Z153" s="312">
        <v>0</v>
      </c>
      <c r="AA153" s="14">
        <v>0</v>
      </c>
      <c r="AB153" s="317"/>
      <c r="AC153" s="15" t="str">
        <f t="shared" si="189"/>
        <v/>
      </c>
      <c r="AD153" s="15" t="str">
        <f t="shared" si="195"/>
        <v/>
      </c>
      <c r="AE153" s="16" t="str">
        <f t="shared" si="196"/>
        <v>0 - 0</v>
      </c>
      <c r="AF153" s="20" t="str">
        <f t="shared" si="197"/>
        <v>Not an offer</v>
      </c>
      <c r="AG153" s="276" t="str">
        <f t="shared" si="191"/>
        <v>Not an Offer</v>
      </c>
      <c r="AH153" s="150"/>
      <c r="AI153" s="254">
        <v>137</v>
      </c>
      <c r="AJ153" s="149" t="str">
        <f t="shared" si="192"/>
        <v>00-IRA</v>
      </c>
      <c r="AK153" s="254" t="b">
        <f t="shared" si="11"/>
        <v>0</v>
      </c>
      <c r="AL153" s="254">
        <f t="shared" si="190"/>
        <v>0</v>
      </c>
      <c r="AM153" s="254">
        <f t="shared" si="193"/>
        <v>0</v>
      </c>
      <c r="AN153" s="288">
        <f t="shared" si="198"/>
        <v>0</v>
      </c>
      <c r="AO153" s="288">
        <f>IF(AND($BU153=$BV153,BU153=AO$13),$J153&amp;$K153&amp;$L153&amp;$M153&amp;$N153&amp;$O153&amp;$P153&amp;$Q153&amp;$R153&amp;$S153&amp;$T153&amp;$U153,IFERROR(MATCH($AN153,AO$17:AO152,0),-1000))</f>
        <v>1</v>
      </c>
      <c r="AP153" s="288">
        <f>IF(AND($BU153=$BV153,BV153=AP$13),$J153&amp;$K153&amp;$L153&amp;$M153&amp;$N153&amp;$O153&amp;$P153&amp;$Q153&amp;$R153&amp;$S153&amp;$T153&amp;$U153,IFERROR(MATCH($AN153,AP$17:AP152,0),-1000))</f>
        <v>1</v>
      </c>
      <c r="AQ153" s="288">
        <f>IF(AND($BU153=$BV153,BW153=AQ$13),$J153&amp;$K153&amp;$L153&amp;$M153&amp;$N153&amp;$O153&amp;$P153&amp;$Q153&amp;$R153&amp;$S153&amp;$T153&amp;$U153,IFERROR(MATCH($AN153,AQ$17:AQ152,0),-1000))</f>
        <v>1</v>
      </c>
      <c r="AR153" s="288">
        <f>IF(AND($BU153=$BV153,BX153=AR$13),$J153&amp;$K153&amp;$L153&amp;$M153&amp;$N153&amp;$O153&amp;$P153&amp;$Q153&amp;$R153&amp;$S153&amp;$T153&amp;$U153,IFERROR(MATCH($AN153,AR$17:AR152,0),-1000))</f>
        <v>1</v>
      </c>
      <c r="AS153" s="254">
        <f t="shared" si="71"/>
        <v>0</v>
      </c>
      <c r="AT153" s="261" t="str">
        <f t="shared" si="199"/>
        <v/>
      </c>
      <c r="AU153" s="254" t="str">
        <f t="shared" si="184"/>
        <v/>
      </c>
      <c r="AV153" s="254" t="str">
        <f t="shared" si="184"/>
        <v/>
      </c>
      <c r="AW153" s="254" t="str">
        <f t="shared" si="184"/>
        <v/>
      </c>
      <c r="AX153" s="254" t="str">
        <f t="shared" si="184"/>
        <v/>
      </c>
      <c r="AY153" s="254" t="str">
        <f t="shared" si="184"/>
        <v/>
      </c>
      <c r="AZ153" s="254" t="str">
        <f t="shared" si="184"/>
        <v/>
      </c>
      <c r="BA153" s="254" t="str">
        <f t="shared" si="184"/>
        <v/>
      </c>
      <c r="BB153" s="254" t="str">
        <f t="shared" si="184"/>
        <v/>
      </c>
      <c r="BC153" s="254" t="str">
        <f t="shared" si="187"/>
        <v/>
      </c>
      <c r="BD153" s="254" t="str">
        <f t="shared" si="187"/>
        <v/>
      </c>
      <c r="BE153" s="262" t="str">
        <f t="shared" si="187"/>
        <v/>
      </c>
      <c r="BF153" s="263" t="str">
        <f t="shared" si="185"/>
        <v/>
      </c>
      <c r="BG153" s="254" t="str">
        <f t="shared" si="185"/>
        <v/>
      </c>
      <c r="BH153" s="254" t="str">
        <f t="shared" si="185"/>
        <v/>
      </c>
      <c r="BI153" s="254" t="str">
        <f t="shared" si="185"/>
        <v/>
      </c>
      <c r="BJ153" s="254" t="str">
        <f t="shared" si="185"/>
        <v/>
      </c>
      <c r="BK153" s="254" t="str">
        <f t="shared" si="185"/>
        <v/>
      </c>
      <c r="BL153" s="254" t="str">
        <f t="shared" si="185"/>
        <v/>
      </c>
      <c r="BM153" s="254" t="str">
        <f t="shared" si="185"/>
        <v/>
      </c>
      <c r="BN153" s="254" t="str">
        <f t="shared" si="188"/>
        <v/>
      </c>
      <c r="BO153" s="254" t="str">
        <f t="shared" si="188"/>
        <v/>
      </c>
      <c r="BP153" s="254" t="str">
        <f t="shared" si="188"/>
        <v/>
      </c>
      <c r="BQ153" s="264" t="str">
        <f t="shared" si="200"/>
        <v/>
      </c>
      <c r="BR153" s="261" t="str">
        <f t="shared" si="30"/>
        <v/>
      </c>
      <c r="BS153" s="254" t="str">
        <f t="shared" si="180"/>
        <v/>
      </c>
      <c r="BT153" s="254" t="str">
        <f t="shared" si="180"/>
        <v/>
      </c>
      <c r="BU153" s="265" t="str">
        <f t="shared" si="178"/>
        <v/>
      </c>
      <c r="BV153" s="263" t="str">
        <f t="shared" si="181"/>
        <v/>
      </c>
      <c r="BW153" s="254" t="str">
        <f t="shared" si="181"/>
        <v/>
      </c>
      <c r="BX153" s="254" t="str">
        <f t="shared" si="179"/>
        <v/>
      </c>
      <c r="BY153" s="264" t="str">
        <f t="shared" si="33"/>
        <v/>
      </c>
      <c r="BZ153" s="254" t="str">
        <f t="shared" si="34"/>
        <v/>
      </c>
      <c r="CA153" s="254">
        <f t="shared" si="183"/>
        <v>0</v>
      </c>
      <c r="CB153" s="254">
        <f t="shared" si="183"/>
        <v>0</v>
      </c>
      <c r="CC153" s="254">
        <f t="shared" si="183"/>
        <v>0</v>
      </c>
      <c r="CD153" s="254">
        <f t="shared" si="182"/>
        <v>0</v>
      </c>
      <c r="CE153" s="254">
        <f t="shared" si="182"/>
        <v>0</v>
      </c>
      <c r="CF153" s="254">
        <f t="shared" si="182"/>
        <v>0</v>
      </c>
      <c r="CG153" s="254">
        <f t="shared" si="182"/>
        <v>0</v>
      </c>
      <c r="CH153" s="254">
        <f t="shared" si="182"/>
        <v>0</v>
      </c>
      <c r="CI153" s="254">
        <f t="shared" si="182"/>
        <v>0</v>
      </c>
      <c r="CJ153" s="254">
        <f t="shared" si="186"/>
        <v>0</v>
      </c>
      <c r="CK153" s="254">
        <f t="shared" si="186"/>
        <v>0</v>
      </c>
      <c r="CL153" s="254">
        <f t="shared" si="186"/>
        <v>0</v>
      </c>
      <c r="CM153" s="254">
        <f t="shared" si="201"/>
        <v>0</v>
      </c>
      <c r="CN153" s="254">
        <f t="shared" si="202"/>
        <v>0</v>
      </c>
      <c r="CO153" s="254">
        <f t="shared" si="203"/>
        <v>0</v>
      </c>
      <c r="CP153" s="254">
        <f t="shared" si="204"/>
        <v>0</v>
      </c>
      <c r="CQ153" s="254">
        <f t="shared" si="205"/>
        <v>0</v>
      </c>
      <c r="CR153" s="254">
        <f t="shared" si="206"/>
        <v>0</v>
      </c>
      <c r="CS153" s="254">
        <f t="shared" si="207"/>
        <v>0</v>
      </c>
      <c r="CT153" s="254">
        <f t="shared" si="208"/>
        <v>0</v>
      </c>
      <c r="CU153" s="254">
        <f t="shared" si="209"/>
        <v>0</v>
      </c>
      <c r="CV153" s="254">
        <f t="shared" si="210"/>
        <v>0</v>
      </c>
      <c r="CW153" s="254">
        <f t="shared" si="211"/>
        <v>0</v>
      </c>
      <c r="CX153" s="254">
        <f t="shared" si="212"/>
        <v>0</v>
      </c>
      <c r="CY153" s="254">
        <f t="shared" si="213"/>
        <v>0</v>
      </c>
      <c r="CZ153" s="254">
        <f t="shared" si="214"/>
        <v>0</v>
      </c>
      <c r="DA153" s="254">
        <f t="shared" si="215"/>
        <v>0</v>
      </c>
      <c r="DB153" s="254">
        <f t="shared" si="216"/>
        <v>0</v>
      </c>
      <c r="DC153" s="254">
        <f t="shared" si="217"/>
        <v>0</v>
      </c>
      <c r="DD153" s="254">
        <f t="shared" si="218"/>
        <v>0</v>
      </c>
      <c r="DE153" s="254">
        <f t="shared" si="219"/>
        <v>0</v>
      </c>
      <c r="DF153" s="254">
        <f t="shared" si="220"/>
        <v>0</v>
      </c>
      <c r="DG153" s="254">
        <f t="shared" si="221"/>
        <v>0</v>
      </c>
      <c r="DH153" s="254">
        <f t="shared" si="222"/>
        <v>0</v>
      </c>
      <c r="DI153" s="254">
        <f t="shared" si="223"/>
        <v>0</v>
      </c>
      <c r="DJ153" s="254">
        <f t="shared" si="224"/>
        <v>0</v>
      </c>
      <c r="DK153" s="254">
        <f t="shared" si="225"/>
        <v>0</v>
      </c>
      <c r="DL153" s="254">
        <f t="shared" si="226"/>
        <v>0</v>
      </c>
      <c r="DM153" s="254">
        <f t="shared" si="227"/>
        <v>0</v>
      </c>
      <c r="DN153" s="254">
        <f t="shared" si="228"/>
        <v>0</v>
      </c>
      <c r="DO153" s="254">
        <f t="shared" si="229"/>
        <v>0</v>
      </c>
      <c r="DP153" s="254">
        <f t="shared" si="230"/>
        <v>0</v>
      </c>
      <c r="DQ153" s="254">
        <f t="shared" si="231"/>
        <v>0</v>
      </c>
      <c r="DR153" s="254">
        <f t="shared" si="232"/>
        <v>0</v>
      </c>
      <c r="DS153" s="254">
        <f t="shared" si="233"/>
        <v>0</v>
      </c>
      <c r="DT153" s="254">
        <f t="shared" si="234"/>
        <v>0</v>
      </c>
      <c r="DU153" s="254">
        <f t="shared" si="235"/>
        <v>0</v>
      </c>
      <c r="DV153" s="254">
        <f t="shared" si="236"/>
        <v>0</v>
      </c>
    </row>
    <row r="154" spans="1:126" ht="24" customHeight="1">
      <c r="A154" s="11" t="str">
        <f ca="1">IF(AG154&lt;&gt;"OK","",CONCATENATE(TEXT('Front Page'!$F$33,"000"),TEXT('Front Page'!$F$31,"000"),"-",LEFT('Front Page'!$R$53,5),"-",LEFT(D154,1),AJ154, "-",TEXT(B154,"000")))</f>
        <v/>
      </c>
      <c r="B154" s="12" t="str">
        <f>IFERROR(IF(E154="","",MAX(B$17:B153)+1),"")</f>
        <v/>
      </c>
      <c r="C154" s="13"/>
      <c r="D154" s="29" t="str">
        <f t="shared" si="134"/>
        <v>None</v>
      </c>
      <c r="E154" s="29" t="str">
        <f t="shared" si="17"/>
        <v/>
      </c>
      <c r="F154" s="29" t="str">
        <f t="shared" si="18"/>
        <v/>
      </c>
      <c r="G154" s="363"/>
      <c r="H154" s="364"/>
      <c r="I154" s="325" t="str">
        <f t="shared" si="194"/>
        <v>No</v>
      </c>
      <c r="J154" s="314">
        <v>0</v>
      </c>
      <c r="K154" s="312">
        <v>0</v>
      </c>
      <c r="L154" s="312">
        <v>0</v>
      </c>
      <c r="M154" s="312">
        <v>0</v>
      </c>
      <c r="N154" s="312">
        <v>0</v>
      </c>
      <c r="O154" s="312">
        <v>0</v>
      </c>
      <c r="P154" s="312">
        <v>0</v>
      </c>
      <c r="Q154" s="312">
        <v>0</v>
      </c>
      <c r="R154" s="312">
        <v>0</v>
      </c>
      <c r="S154" s="312">
        <v>0</v>
      </c>
      <c r="T154" s="312">
        <v>0</v>
      </c>
      <c r="U154" s="312">
        <v>0</v>
      </c>
      <c r="V154" s="313">
        <v>1</v>
      </c>
      <c r="W154" s="313">
        <v>1</v>
      </c>
      <c r="X154" s="312">
        <v>0</v>
      </c>
      <c r="Y154" s="312">
        <v>0</v>
      </c>
      <c r="Z154" s="312">
        <v>0</v>
      </c>
      <c r="AA154" s="14">
        <v>0</v>
      </c>
      <c r="AB154" s="317"/>
      <c r="AC154" s="15" t="str">
        <f t="shared" si="189"/>
        <v/>
      </c>
      <c r="AD154" s="15" t="str">
        <f t="shared" si="195"/>
        <v/>
      </c>
      <c r="AE154" s="16" t="str">
        <f t="shared" si="196"/>
        <v>0 - 0</v>
      </c>
      <c r="AF154" s="20" t="str">
        <f t="shared" si="197"/>
        <v>Not an offer</v>
      </c>
      <c r="AG154" s="276" t="str">
        <f t="shared" si="191"/>
        <v>Not an Offer</v>
      </c>
      <c r="AH154" s="150"/>
      <c r="AI154" s="254">
        <v>138</v>
      </c>
      <c r="AJ154" s="149" t="str">
        <f t="shared" si="192"/>
        <v>00-IRA</v>
      </c>
      <c r="AK154" s="254" t="b">
        <f t="shared" si="11"/>
        <v>0</v>
      </c>
      <c r="AL154" s="254">
        <f t="shared" si="190"/>
        <v>0</v>
      </c>
      <c r="AM154" s="254">
        <f t="shared" si="193"/>
        <v>0</v>
      </c>
      <c r="AN154" s="288">
        <f t="shared" si="198"/>
        <v>0</v>
      </c>
      <c r="AO154" s="288">
        <f>IF(AND($BU154=$BV154,BU154=AO$13),$J154&amp;$K154&amp;$L154&amp;$M154&amp;$N154&amp;$O154&amp;$P154&amp;$Q154&amp;$R154&amp;$S154&amp;$T154&amp;$U154,IFERROR(MATCH($AN154,AO$17:AO153,0),-1000))</f>
        <v>1</v>
      </c>
      <c r="AP154" s="288">
        <f>IF(AND($BU154=$BV154,BV154=AP$13),$J154&amp;$K154&amp;$L154&amp;$M154&amp;$N154&amp;$O154&amp;$P154&amp;$Q154&amp;$R154&amp;$S154&amp;$T154&amp;$U154,IFERROR(MATCH($AN154,AP$17:AP153,0),-1000))</f>
        <v>1</v>
      </c>
      <c r="AQ154" s="288">
        <f>IF(AND($BU154=$BV154,BW154=AQ$13),$J154&amp;$K154&amp;$L154&amp;$M154&amp;$N154&amp;$O154&amp;$P154&amp;$Q154&amp;$R154&amp;$S154&amp;$T154&amp;$U154,IFERROR(MATCH($AN154,AQ$17:AQ153,0),-1000))</f>
        <v>1</v>
      </c>
      <c r="AR154" s="288">
        <f>IF(AND($BU154=$BV154,BX154=AR$13),$J154&amp;$K154&amp;$L154&amp;$M154&amp;$N154&amp;$O154&amp;$P154&amp;$Q154&amp;$R154&amp;$S154&amp;$T154&amp;$U154,IFERROR(MATCH($AN154,AR$17:AR153,0),-1000))</f>
        <v>1</v>
      </c>
      <c r="AS154" s="254">
        <f t="shared" si="71"/>
        <v>0</v>
      </c>
      <c r="AT154" s="261" t="str">
        <f t="shared" si="199"/>
        <v/>
      </c>
      <c r="AU154" s="254" t="str">
        <f t="shared" si="184"/>
        <v/>
      </c>
      <c r="AV154" s="254" t="str">
        <f t="shared" si="184"/>
        <v/>
      </c>
      <c r="AW154" s="254" t="str">
        <f t="shared" si="184"/>
        <v/>
      </c>
      <c r="AX154" s="254" t="str">
        <f t="shared" si="184"/>
        <v/>
      </c>
      <c r="AY154" s="254" t="str">
        <f t="shared" ref="AY154:BE205" si="237">IF(O154&lt;&gt;0,MIN(AX154,AY$14),AX154)</f>
        <v/>
      </c>
      <c r="AZ154" s="254" t="str">
        <f t="shared" si="237"/>
        <v/>
      </c>
      <c r="BA154" s="254" t="str">
        <f t="shared" si="237"/>
        <v/>
      </c>
      <c r="BB154" s="254" t="str">
        <f t="shared" si="237"/>
        <v/>
      </c>
      <c r="BC154" s="254" t="str">
        <f t="shared" si="187"/>
        <v/>
      </c>
      <c r="BD154" s="254" t="str">
        <f t="shared" si="187"/>
        <v/>
      </c>
      <c r="BE154" s="262" t="str">
        <f t="shared" si="187"/>
        <v/>
      </c>
      <c r="BF154" s="263" t="str">
        <f t="shared" si="185"/>
        <v/>
      </c>
      <c r="BG154" s="254" t="str">
        <f t="shared" si="185"/>
        <v/>
      </c>
      <c r="BH154" s="254" t="str">
        <f t="shared" si="185"/>
        <v/>
      </c>
      <c r="BI154" s="254" t="str">
        <f t="shared" si="185"/>
        <v/>
      </c>
      <c r="BJ154" s="254" t="str">
        <f t="shared" ref="BJ154:BP205" si="238">IF(N154&lt;&gt;0,MAX(BK154,BJ$14),BK154)</f>
        <v/>
      </c>
      <c r="BK154" s="254" t="str">
        <f t="shared" si="238"/>
        <v/>
      </c>
      <c r="BL154" s="254" t="str">
        <f t="shared" si="238"/>
        <v/>
      </c>
      <c r="BM154" s="254" t="str">
        <f t="shared" si="238"/>
        <v/>
      </c>
      <c r="BN154" s="254" t="str">
        <f t="shared" si="188"/>
        <v/>
      </c>
      <c r="BO154" s="254" t="str">
        <f t="shared" si="188"/>
        <v/>
      </c>
      <c r="BP154" s="254" t="str">
        <f t="shared" si="188"/>
        <v/>
      </c>
      <c r="BQ154" s="264" t="str">
        <f t="shared" si="200"/>
        <v/>
      </c>
      <c r="BR154" s="261" t="str">
        <f t="shared" si="30"/>
        <v/>
      </c>
      <c r="BS154" s="254" t="str">
        <f t="shared" si="180"/>
        <v/>
      </c>
      <c r="BT154" s="254" t="str">
        <f t="shared" si="180"/>
        <v/>
      </c>
      <c r="BU154" s="265" t="str">
        <f t="shared" si="178"/>
        <v/>
      </c>
      <c r="BV154" s="263" t="str">
        <f t="shared" si="181"/>
        <v/>
      </c>
      <c r="BW154" s="254" t="str">
        <f t="shared" si="181"/>
        <v/>
      </c>
      <c r="BX154" s="254" t="str">
        <f t="shared" si="179"/>
        <v/>
      </c>
      <c r="BY154" s="264" t="str">
        <f t="shared" si="33"/>
        <v/>
      </c>
      <c r="BZ154" s="254" t="str">
        <f t="shared" si="34"/>
        <v/>
      </c>
      <c r="CA154" s="254">
        <f t="shared" si="183"/>
        <v>0</v>
      </c>
      <c r="CB154" s="254">
        <f t="shared" si="183"/>
        <v>0</v>
      </c>
      <c r="CC154" s="254">
        <f t="shared" si="183"/>
        <v>0</v>
      </c>
      <c r="CD154" s="254">
        <f t="shared" si="182"/>
        <v>0</v>
      </c>
      <c r="CE154" s="254">
        <f t="shared" si="182"/>
        <v>0</v>
      </c>
      <c r="CF154" s="254">
        <f t="shared" si="182"/>
        <v>0</v>
      </c>
      <c r="CG154" s="254">
        <f t="shared" si="182"/>
        <v>0</v>
      </c>
      <c r="CH154" s="254">
        <f t="shared" si="182"/>
        <v>0</v>
      </c>
      <c r="CI154" s="254">
        <f t="shared" si="182"/>
        <v>0</v>
      </c>
      <c r="CJ154" s="254">
        <f t="shared" si="186"/>
        <v>0</v>
      </c>
      <c r="CK154" s="254">
        <f t="shared" si="186"/>
        <v>0</v>
      </c>
      <c r="CL154" s="254">
        <f t="shared" si="186"/>
        <v>0</v>
      </c>
      <c r="CM154" s="254">
        <f t="shared" si="201"/>
        <v>0</v>
      </c>
      <c r="CN154" s="254">
        <f t="shared" si="202"/>
        <v>0</v>
      </c>
      <c r="CO154" s="254">
        <f t="shared" si="203"/>
        <v>0</v>
      </c>
      <c r="CP154" s="254">
        <f t="shared" si="204"/>
        <v>0</v>
      </c>
      <c r="CQ154" s="254">
        <f t="shared" si="205"/>
        <v>0</v>
      </c>
      <c r="CR154" s="254">
        <f t="shared" si="206"/>
        <v>0</v>
      </c>
      <c r="CS154" s="254">
        <f t="shared" si="207"/>
        <v>0</v>
      </c>
      <c r="CT154" s="254">
        <f t="shared" si="208"/>
        <v>0</v>
      </c>
      <c r="CU154" s="254">
        <f t="shared" si="209"/>
        <v>0</v>
      </c>
      <c r="CV154" s="254">
        <f t="shared" si="210"/>
        <v>0</v>
      </c>
      <c r="CW154" s="254">
        <f t="shared" si="211"/>
        <v>0</v>
      </c>
      <c r="CX154" s="254">
        <f t="shared" si="212"/>
        <v>0</v>
      </c>
      <c r="CY154" s="254">
        <f t="shared" si="213"/>
        <v>0</v>
      </c>
      <c r="CZ154" s="254">
        <f t="shared" si="214"/>
        <v>0</v>
      </c>
      <c r="DA154" s="254">
        <f t="shared" si="215"/>
        <v>0</v>
      </c>
      <c r="DB154" s="254">
        <f t="shared" si="216"/>
        <v>0</v>
      </c>
      <c r="DC154" s="254">
        <f t="shared" si="217"/>
        <v>0</v>
      </c>
      <c r="DD154" s="254">
        <f t="shared" si="218"/>
        <v>0</v>
      </c>
      <c r="DE154" s="254">
        <f t="shared" si="219"/>
        <v>0</v>
      </c>
      <c r="DF154" s="254">
        <f t="shared" si="220"/>
        <v>0</v>
      </c>
      <c r="DG154" s="254">
        <f t="shared" si="221"/>
        <v>0</v>
      </c>
      <c r="DH154" s="254">
        <f t="shared" si="222"/>
        <v>0</v>
      </c>
      <c r="DI154" s="254">
        <f t="shared" si="223"/>
        <v>0</v>
      </c>
      <c r="DJ154" s="254">
        <f t="shared" si="224"/>
        <v>0</v>
      </c>
      <c r="DK154" s="254">
        <f t="shared" si="225"/>
        <v>0</v>
      </c>
      <c r="DL154" s="254">
        <f t="shared" si="226"/>
        <v>0</v>
      </c>
      <c r="DM154" s="254">
        <f t="shared" si="227"/>
        <v>0</v>
      </c>
      <c r="DN154" s="254">
        <f t="shared" si="228"/>
        <v>0</v>
      </c>
      <c r="DO154" s="254">
        <f t="shared" si="229"/>
        <v>0</v>
      </c>
      <c r="DP154" s="254">
        <f t="shared" si="230"/>
        <v>0</v>
      </c>
      <c r="DQ154" s="254">
        <f t="shared" si="231"/>
        <v>0</v>
      </c>
      <c r="DR154" s="254">
        <f t="shared" si="232"/>
        <v>0</v>
      </c>
      <c r="DS154" s="254">
        <f t="shared" si="233"/>
        <v>0</v>
      </c>
      <c r="DT154" s="254">
        <f t="shared" si="234"/>
        <v>0</v>
      </c>
      <c r="DU154" s="254">
        <f t="shared" si="235"/>
        <v>0</v>
      </c>
      <c r="DV154" s="254">
        <f t="shared" si="236"/>
        <v>0</v>
      </c>
    </row>
    <row r="155" spans="1:126" ht="24" customHeight="1">
      <c r="A155" s="11" t="str">
        <f ca="1">IF(AG155&lt;&gt;"OK","",CONCATENATE(TEXT('Front Page'!$F$33,"000"),TEXT('Front Page'!$F$31,"000"),"-",LEFT('Front Page'!$R$53,5),"-",LEFT(D155,1),AJ155, "-",TEXT(B155,"000")))</f>
        <v/>
      </c>
      <c r="B155" s="12" t="str">
        <f>IFERROR(IF(E155="","",MAX(B$17:B154)+1),"")</f>
        <v/>
      </c>
      <c r="C155" s="13"/>
      <c r="D155" s="29" t="str">
        <f t="shared" si="134"/>
        <v>None</v>
      </c>
      <c r="E155" s="29" t="str">
        <f t="shared" si="17"/>
        <v/>
      </c>
      <c r="F155" s="29" t="str">
        <f t="shared" si="18"/>
        <v/>
      </c>
      <c r="G155" s="363"/>
      <c r="H155" s="364"/>
      <c r="I155" s="325" t="str">
        <f t="shared" si="194"/>
        <v>No</v>
      </c>
      <c r="J155" s="314">
        <v>0</v>
      </c>
      <c r="K155" s="312">
        <v>0</v>
      </c>
      <c r="L155" s="312">
        <v>0</v>
      </c>
      <c r="M155" s="312">
        <v>0</v>
      </c>
      <c r="N155" s="312">
        <v>0</v>
      </c>
      <c r="O155" s="312">
        <v>0</v>
      </c>
      <c r="P155" s="312">
        <v>0</v>
      </c>
      <c r="Q155" s="312">
        <v>0</v>
      </c>
      <c r="R155" s="312">
        <v>0</v>
      </c>
      <c r="S155" s="312">
        <v>0</v>
      </c>
      <c r="T155" s="312">
        <v>0</v>
      </c>
      <c r="U155" s="312">
        <v>0</v>
      </c>
      <c r="V155" s="313">
        <v>1</v>
      </c>
      <c r="W155" s="313">
        <v>1</v>
      </c>
      <c r="X155" s="312">
        <v>0</v>
      </c>
      <c r="Y155" s="312">
        <v>0</v>
      </c>
      <c r="Z155" s="312">
        <v>0</v>
      </c>
      <c r="AA155" s="14">
        <v>0</v>
      </c>
      <c r="AB155" s="317"/>
      <c r="AC155" s="15" t="str">
        <f t="shared" si="189"/>
        <v/>
      </c>
      <c r="AD155" s="15" t="str">
        <f t="shared" si="195"/>
        <v/>
      </c>
      <c r="AE155" s="16" t="str">
        <f t="shared" si="196"/>
        <v>0 - 0</v>
      </c>
      <c r="AF155" s="20" t="str">
        <f t="shared" si="197"/>
        <v>Not an offer</v>
      </c>
      <c r="AG155" s="276" t="str">
        <f t="shared" si="191"/>
        <v>Not an Offer</v>
      </c>
      <c r="AH155" s="150"/>
      <c r="AI155" s="254">
        <v>139</v>
      </c>
      <c r="AJ155" s="149" t="str">
        <f t="shared" si="192"/>
        <v>00-IRA</v>
      </c>
      <c r="AK155" s="254" t="b">
        <f t="shared" si="11"/>
        <v>0</v>
      </c>
      <c r="AL155" s="254">
        <f t="shared" si="190"/>
        <v>0</v>
      </c>
      <c r="AM155" s="254">
        <f t="shared" si="193"/>
        <v>0</v>
      </c>
      <c r="AN155" s="288">
        <f t="shared" si="198"/>
        <v>0</v>
      </c>
      <c r="AO155" s="288">
        <f>IF(AND($BU155=$BV155,BU155=AO$13),$J155&amp;$K155&amp;$L155&amp;$M155&amp;$N155&amp;$O155&amp;$P155&amp;$Q155&amp;$R155&amp;$S155&amp;$T155&amp;$U155,IFERROR(MATCH($AN155,AO$17:AO154,0),-1000))</f>
        <v>1</v>
      </c>
      <c r="AP155" s="288">
        <f>IF(AND($BU155=$BV155,BV155=AP$13),$J155&amp;$K155&amp;$L155&amp;$M155&amp;$N155&amp;$O155&amp;$P155&amp;$Q155&amp;$R155&amp;$S155&amp;$T155&amp;$U155,IFERROR(MATCH($AN155,AP$17:AP154,0),-1000))</f>
        <v>1</v>
      </c>
      <c r="AQ155" s="288">
        <f>IF(AND($BU155=$BV155,BW155=AQ$13),$J155&amp;$K155&amp;$L155&amp;$M155&amp;$N155&amp;$O155&amp;$P155&amp;$Q155&amp;$R155&amp;$S155&amp;$T155&amp;$U155,IFERROR(MATCH($AN155,AQ$17:AQ154,0),-1000))</f>
        <v>1</v>
      </c>
      <c r="AR155" s="288">
        <f>IF(AND($BU155=$BV155,BX155=AR$13),$J155&amp;$K155&amp;$L155&amp;$M155&amp;$N155&amp;$O155&amp;$P155&amp;$Q155&amp;$R155&amp;$S155&amp;$T155&amp;$U155,IFERROR(MATCH($AN155,AR$17:AR154,0),-1000))</f>
        <v>1</v>
      </c>
      <c r="AS155" s="254">
        <f t="shared" si="71"/>
        <v>0</v>
      </c>
      <c r="AT155" s="261" t="str">
        <f t="shared" si="199"/>
        <v/>
      </c>
      <c r="AU155" s="254" t="str">
        <f t="shared" ref="AU155:BD211" si="239">IF(K155&lt;&gt;0,MIN(AT155,AU$14),AT155)</f>
        <v/>
      </c>
      <c r="AV155" s="254" t="str">
        <f t="shared" si="239"/>
        <v/>
      </c>
      <c r="AW155" s="254" t="str">
        <f t="shared" si="239"/>
        <v/>
      </c>
      <c r="AX155" s="254" t="str">
        <f t="shared" si="239"/>
        <v/>
      </c>
      <c r="AY155" s="254" t="str">
        <f t="shared" si="237"/>
        <v/>
      </c>
      <c r="AZ155" s="254" t="str">
        <f t="shared" si="237"/>
        <v/>
      </c>
      <c r="BA155" s="254" t="str">
        <f t="shared" si="237"/>
        <v/>
      </c>
      <c r="BB155" s="254" t="str">
        <f t="shared" si="237"/>
        <v/>
      </c>
      <c r="BC155" s="254" t="str">
        <f t="shared" si="187"/>
        <v/>
      </c>
      <c r="BD155" s="254" t="str">
        <f t="shared" si="187"/>
        <v/>
      </c>
      <c r="BE155" s="262" t="str">
        <f t="shared" si="187"/>
        <v/>
      </c>
      <c r="BF155" s="263" t="str">
        <f t="shared" ref="BF155:BO211" si="240">IF(J155&lt;&gt;0,MAX(BG155,BF$14),BG155)</f>
        <v/>
      </c>
      <c r="BG155" s="254" t="str">
        <f t="shared" si="240"/>
        <v/>
      </c>
      <c r="BH155" s="254" t="str">
        <f t="shared" si="240"/>
        <v/>
      </c>
      <c r="BI155" s="254" t="str">
        <f t="shared" si="240"/>
        <v/>
      </c>
      <c r="BJ155" s="254" t="str">
        <f t="shared" si="238"/>
        <v/>
      </c>
      <c r="BK155" s="254" t="str">
        <f t="shared" si="238"/>
        <v/>
      </c>
      <c r="BL155" s="254" t="str">
        <f t="shared" si="238"/>
        <v/>
      </c>
      <c r="BM155" s="254" t="str">
        <f t="shared" si="238"/>
        <v/>
      </c>
      <c r="BN155" s="254" t="str">
        <f t="shared" si="188"/>
        <v/>
      </c>
      <c r="BO155" s="254" t="str">
        <f t="shared" si="188"/>
        <v/>
      </c>
      <c r="BP155" s="254" t="str">
        <f t="shared" si="188"/>
        <v/>
      </c>
      <c r="BQ155" s="264" t="str">
        <f t="shared" si="200"/>
        <v/>
      </c>
      <c r="BR155" s="261" t="str">
        <f t="shared" si="30"/>
        <v/>
      </c>
      <c r="BS155" s="254" t="str">
        <f t="shared" si="180"/>
        <v/>
      </c>
      <c r="BT155" s="254" t="str">
        <f t="shared" si="180"/>
        <v/>
      </c>
      <c r="BU155" s="265" t="str">
        <f t="shared" si="178"/>
        <v/>
      </c>
      <c r="BV155" s="263" t="str">
        <f t="shared" si="181"/>
        <v/>
      </c>
      <c r="BW155" s="254" t="str">
        <f t="shared" si="181"/>
        <v/>
      </c>
      <c r="BX155" s="254" t="str">
        <f t="shared" si="179"/>
        <v/>
      </c>
      <c r="BY155" s="264" t="str">
        <f t="shared" si="33"/>
        <v/>
      </c>
      <c r="BZ155" s="254" t="str">
        <f t="shared" si="34"/>
        <v/>
      </c>
      <c r="CA155" s="254">
        <f t="shared" si="183"/>
        <v>0</v>
      </c>
      <c r="CB155" s="254">
        <f t="shared" si="183"/>
        <v>0</v>
      </c>
      <c r="CC155" s="254">
        <f t="shared" si="183"/>
        <v>0</v>
      </c>
      <c r="CD155" s="254">
        <f t="shared" si="182"/>
        <v>0</v>
      </c>
      <c r="CE155" s="254">
        <f t="shared" si="182"/>
        <v>0</v>
      </c>
      <c r="CF155" s="254">
        <f t="shared" si="182"/>
        <v>0</v>
      </c>
      <c r="CG155" s="254">
        <f t="shared" si="182"/>
        <v>0</v>
      </c>
      <c r="CH155" s="254">
        <f t="shared" si="182"/>
        <v>0</v>
      </c>
      <c r="CI155" s="254">
        <f t="shared" si="182"/>
        <v>0</v>
      </c>
      <c r="CJ155" s="254">
        <f t="shared" si="186"/>
        <v>0</v>
      </c>
      <c r="CK155" s="254">
        <f t="shared" si="186"/>
        <v>0</v>
      </c>
      <c r="CL155" s="254">
        <f t="shared" si="186"/>
        <v>0</v>
      </c>
      <c r="CM155" s="254">
        <f t="shared" si="201"/>
        <v>0</v>
      </c>
      <c r="CN155" s="254">
        <f t="shared" si="202"/>
        <v>0</v>
      </c>
      <c r="CO155" s="254">
        <f t="shared" si="203"/>
        <v>0</v>
      </c>
      <c r="CP155" s="254">
        <f t="shared" si="204"/>
        <v>0</v>
      </c>
      <c r="CQ155" s="254">
        <f t="shared" si="205"/>
        <v>0</v>
      </c>
      <c r="CR155" s="254">
        <f t="shared" si="206"/>
        <v>0</v>
      </c>
      <c r="CS155" s="254">
        <f t="shared" si="207"/>
        <v>0</v>
      </c>
      <c r="CT155" s="254">
        <f t="shared" si="208"/>
        <v>0</v>
      </c>
      <c r="CU155" s="254">
        <f t="shared" si="209"/>
        <v>0</v>
      </c>
      <c r="CV155" s="254">
        <f t="shared" si="210"/>
        <v>0</v>
      </c>
      <c r="CW155" s="254">
        <f t="shared" si="211"/>
        <v>0</v>
      </c>
      <c r="CX155" s="254">
        <f t="shared" si="212"/>
        <v>0</v>
      </c>
      <c r="CY155" s="254">
        <f t="shared" si="213"/>
        <v>0</v>
      </c>
      <c r="CZ155" s="254">
        <f t="shared" si="214"/>
        <v>0</v>
      </c>
      <c r="DA155" s="254">
        <f t="shared" si="215"/>
        <v>0</v>
      </c>
      <c r="DB155" s="254">
        <f t="shared" si="216"/>
        <v>0</v>
      </c>
      <c r="DC155" s="254">
        <f t="shared" si="217"/>
        <v>0</v>
      </c>
      <c r="DD155" s="254">
        <f t="shared" si="218"/>
        <v>0</v>
      </c>
      <c r="DE155" s="254">
        <f t="shared" si="219"/>
        <v>0</v>
      </c>
      <c r="DF155" s="254">
        <f t="shared" si="220"/>
        <v>0</v>
      </c>
      <c r="DG155" s="254">
        <f t="shared" si="221"/>
        <v>0</v>
      </c>
      <c r="DH155" s="254">
        <f t="shared" si="222"/>
        <v>0</v>
      </c>
      <c r="DI155" s="254">
        <f t="shared" si="223"/>
        <v>0</v>
      </c>
      <c r="DJ155" s="254">
        <f t="shared" si="224"/>
        <v>0</v>
      </c>
      <c r="DK155" s="254">
        <f t="shared" si="225"/>
        <v>0</v>
      </c>
      <c r="DL155" s="254">
        <f t="shared" si="226"/>
        <v>0</v>
      </c>
      <c r="DM155" s="254">
        <f t="shared" si="227"/>
        <v>0</v>
      </c>
      <c r="DN155" s="254">
        <f t="shared" si="228"/>
        <v>0</v>
      </c>
      <c r="DO155" s="254">
        <f t="shared" si="229"/>
        <v>0</v>
      </c>
      <c r="DP155" s="254">
        <f t="shared" si="230"/>
        <v>0</v>
      </c>
      <c r="DQ155" s="254">
        <f t="shared" si="231"/>
        <v>0</v>
      </c>
      <c r="DR155" s="254">
        <f t="shared" si="232"/>
        <v>0</v>
      </c>
      <c r="DS155" s="254">
        <f t="shared" si="233"/>
        <v>0</v>
      </c>
      <c r="DT155" s="254">
        <f t="shared" si="234"/>
        <v>0</v>
      </c>
      <c r="DU155" s="254">
        <f t="shared" si="235"/>
        <v>0</v>
      </c>
      <c r="DV155" s="254">
        <f t="shared" si="236"/>
        <v>0</v>
      </c>
    </row>
    <row r="156" spans="1:126" ht="24" customHeight="1">
      <c r="A156" s="11" t="str">
        <f ca="1">IF(AG156&lt;&gt;"OK","",CONCATENATE(TEXT('Front Page'!$F$33,"000"),TEXT('Front Page'!$F$31,"000"),"-",LEFT('Front Page'!$R$53,5),"-",LEFT(D156,1),AJ156, "-",TEXT(B156,"000")))</f>
        <v/>
      </c>
      <c r="B156" s="12" t="str">
        <f>IFERROR(IF(E156="","",MAX(B$17:B155)+1),"")</f>
        <v/>
      </c>
      <c r="C156" s="13"/>
      <c r="D156" s="29" t="str">
        <f t="shared" si="134"/>
        <v>None</v>
      </c>
      <c r="E156" s="29" t="str">
        <f t="shared" si="17"/>
        <v/>
      </c>
      <c r="F156" s="29" t="str">
        <f t="shared" si="18"/>
        <v/>
      </c>
      <c r="G156" s="363"/>
      <c r="H156" s="364"/>
      <c r="I156" s="325" t="str">
        <f t="shared" si="194"/>
        <v>No</v>
      </c>
      <c r="J156" s="314">
        <v>0</v>
      </c>
      <c r="K156" s="312">
        <v>0</v>
      </c>
      <c r="L156" s="312">
        <v>0</v>
      </c>
      <c r="M156" s="312">
        <v>0</v>
      </c>
      <c r="N156" s="312">
        <v>0</v>
      </c>
      <c r="O156" s="312">
        <v>0</v>
      </c>
      <c r="P156" s="312">
        <v>0</v>
      </c>
      <c r="Q156" s="312">
        <v>0</v>
      </c>
      <c r="R156" s="312">
        <v>0</v>
      </c>
      <c r="S156" s="312">
        <v>0</v>
      </c>
      <c r="T156" s="312">
        <v>0</v>
      </c>
      <c r="U156" s="312">
        <v>0</v>
      </c>
      <c r="V156" s="313">
        <v>1</v>
      </c>
      <c r="W156" s="313">
        <v>1</v>
      </c>
      <c r="X156" s="312">
        <v>0</v>
      </c>
      <c r="Y156" s="312">
        <v>0</v>
      </c>
      <c r="Z156" s="312">
        <v>0</v>
      </c>
      <c r="AA156" s="14">
        <v>0</v>
      </c>
      <c r="AB156" s="317"/>
      <c r="AC156" s="15" t="str">
        <f t="shared" si="189"/>
        <v/>
      </c>
      <c r="AD156" s="15" t="str">
        <f t="shared" si="195"/>
        <v/>
      </c>
      <c r="AE156" s="16" t="str">
        <f t="shared" si="196"/>
        <v>0 - 0</v>
      </c>
      <c r="AF156" s="20" t="str">
        <f t="shared" si="197"/>
        <v>Not an offer</v>
      </c>
      <c r="AG156" s="276" t="str">
        <f t="shared" si="191"/>
        <v>Not an Offer</v>
      </c>
      <c r="AH156" s="150"/>
      <c r="AI156" s="254">
        <v>140</v>
      </c>
      <c r="AJ156" s="149" t="str">
        <f t="shared" si="192"/>
        <v>00-IRA</v>
      </c>
      <c r="AK156" s="254" t="b">
        <f t="shared" si="11"/>
        <v>0</v>
      </c>
      <c r="AL156" s="254">
        <f t="shared" si="190"/>
        <v>0</v>
      </c>
      <c r="AM156" s="254">
        <f t="shared" si="193"/>
        <v>0</v>
      </c>
      <c r="AN156" s="288">
        <f t="shared" si="198"/>
        <v>0</v>
      </c>
      <c r="AO156" s="288">
        <f>IF(AND($BU156=$BV156,BU156=AO$13),$J156&amp;$K156&amp;$L156&amp;$M156&amp;$N156&amp;$O156&amp;$P156&amp;$Q156&amp;$R156&amp;$S156&amp;$T156&amp;$U156,IFERROR(MATCH($AN156,AO$17:AO155,0),-1000))</f>
        <v>1</v>
      </c>
      <c r="AP156" s="288">
        <f>IF(AND($BU156=$BV156,BV156=AP$13),$J156&amp;$K156&amp;$L156&amp;$M156&amp;$N156&amp;$O156&amp;$P156&amp;$Q156&amp;$R156&amp;$S156&amp;$T156&amp;$U156,IFERROR(MATCH($AN156,AP$17:AP155,0),-1000))</f>
        <v>1</v>
      </c>
      <c r="AQ156" s="288">
        <f>IF(AND($BU156=$BV156,BW156=AQ$13),$J156&amp;$K156&amp;$L156&amp;$M156&amp;$N156&amp;$O156&amp;$P156&amp;$Q156&amp;$R156&amp;$S156&amp;$T156&amp;$U156,IFERROR(MATCH($AN156,AQ$17:AQ155,0),-1000))</f>
        <v>1</v>
      </c>
      <c r="AR156" s="288">
        <f>IF(AND($BU156=$BV156,BX156=AR$13),$J156&amp;$K156&amp;$L156&amp;$M156&amp;$N156&amp;$O156&amp;$P156&amp;$Q156&amp;$R156&amp;$S156&amp;$T156&amp;$U156,IFERROR(MATCH($AN156,AR$17:AR155,0),-1000))</f>
        <v>1</v>
      </c>
      <c r="AS156" s="254">
        <f t="shared" si="71"/>
        <v>0</v>
      </c>
      <c r="AT156" s="261" t="str">
        <f t="shared" si="199"/>
        <v/>
      </c>
      <c r="AU156" s="254" t="str">
        <f t="shared" si="239"/>
        <v/>
      </c>
      <c r="AV156" s="254" t="str">
        <f t="shared" si="239"/>
        <v/>
      </c>
      <c r="AW156" s="254" t="str">
        <f t="shared" si="239"/>
        <v/>
      </c>
      <c r="AX156" s="254" t="str">
        <f t="shared" si="239"/>
        <v/>
      </c>
      <c r="AY156" s="254" t="str">
        <f t="shared" si="237"/>
        <v/>
      </c>
      <c r="AZ156" s="254" t="str">
        <f t="shared" si="237"/>
        <v/>
      </c>
      <c r="BA156" s="254" t="str">
        <f t="shared" si="237"/>
        <v/>
      </c>
      <c r="BB156" s="254" t="str">
        <f t="shared" si="237"/>
        <v/>
      </c>
      <c r="BC156" s="254" t="str">
        <f t="shared" si="187"/>
        <v/>
      </c>
      <c r="BD156" s="254" t="str">
        <f t="shared" si="187"/>
        <v/>
      </c>
      <c r="BE156" s="262" t="str">
        <f t="shared" si="187"/>
        <v/>
      </c>
      <c r="BF156" s="263" t="str">
        <f t="shared" si="240"/>
        <v/>
      </c>
      <c r="BG156" s="254" t="str">
        <f t="shared" si="240"/>
        <v/>
      </c>
      <c r="BH156" s="254" t="str">
        <f t="shared" si="240"/>
        <v/>
      </c>
      <c r="BI156" s="254" t="str">
        <f t="shared" si="240"/>
        <v/>
      </c>
      <c r="BJ156" s="254" t="str">
        <f t="shared" si="238"/>
        <v/>
      </c>
      <c r="BK156" s="254" t="str">
        <f t="shared" si="238"/>
        <v/>
      </c>
      <c r="BL156" s="254" t="str">
        <f t="shared" si="238"/>
        <v/>
      </c>
      <c r="BM156" s="254" t="str">
        <f t="shared" si="238"/>
        <v/>
      </c>
      <c r="BN156" s="254" t="str">
        <f t="shared" si="188"/>
        <v/>
      </c>
      <c r="BO156" s="254" t="str">
        <f t="shared" si="188"/>
        <v/>
      </c>
      <c r="BP156" s="254" t="str">
        <f t="shared" si="188"/>
        <v/>
      </c>
      <c r="BQ156" s="264" t="str">
        <f t="shared" si="200"/>
        <v/>
      </c>
      <c r="BR156" s="261" t="str">
        <f t="shared" si="30"/>
        <v/>
      </c>
      <c r="BS156" s="254" t="str">
        <f t="shared" si="180"/>
        <v/>
      </c>
      <c r="BT156" s="254" t="str">
        <f t="shared" si="180"/>
        <v/>
      </c>
      <c r="BU156" s="265" t="str">
        <f t="shared" si="178"/>
        <v/>
      </c>
      <c r="BV156" s="263" t="str">
        <f t="shared" si="181"/>
        <v/>
      </c>
      <c r="BW156" s="254" t="str">
        <f t="shared" si="181"/>
        <v/>
      </c>
      <c r="BX156" s="254" t="str">
        <f t="shared" si="179"/>
        <v/>
      </c>
      <c r="BY156" s="264" t="str">
        <f t="shared" si="33"/>
        <v/>
      </c>
      <c r="BZ156" s="254" t="str">
        <f t="shared" si="34"/>
        <v/>
      </c>
      <c r="CA156" s="254">
        <f t="shared" si="183"/>
        <v>0</v>
      </c>
      <c r="CB156" s="254">
        <f t="shared" si="183"/>
        <v>0</v>
      </c>
      <c r="CC156" s="254">
        <f t="shared" si="183"/>
        <v>0</v>
      </c>
      <c r="CD156" s="254">
        <f t="shared" si="182"/>
        <v>0</v>
      </c>
      <c r="CE156" s="254">
        <f t="shared" si="182"/>
        <v>0</v>
      </c>
      <c r="CF156" s="254">
        <f t="shared" si="182"/>
        <v>0</v>
      </c>
      <c r="CG156" s="254">
        <f t="shared" si="182"/>
        <v>0</v>
      </c>
      <c r="CH156" s="254">
        <f t="shared" si="182"/>
        <v>0</v>
      </c>
      <c r="CI156" s="254">
        <f t="shared" si="182"/>
        <v>0</v>
      </c>
      <c r="CJ156" s="254">
        <f t="shared" si="186"/>
        <v>0</v>
      </c>
      <c r="CK156" s="254">
        <f t="shared" si="186"/>
        <v>0</v>
      </c>
      <c r="CL156" s="254">
        <f t="shared" si="186"/>
        <v>0</v>
      </c>
      <c r="CM156" s="254">
        <f t="shared" si="201"/>
        <v>0</v>
      </c>
      <c r="CN156" s="254">
        <f t="shared" si="202"/>
        <v>0</v>
      </c>
      <c r="CO156" s="254">
        <f t="shared" si="203"/>
        <v>0</v>
      </c>
      <c r="CP156" s="254">
        <f t="shared" si="204"/>
        <v>0</v>
      </c>
      <c r="CQ156" s="254">
        <f t="shared" si="205"/>
        <v>0</v>
      </c>
      <c r="CR156" s="254">
        <f t="shared" si="206"/>
        <v>0</v>
      </c>
      <c r="CS156" s="254">
        <f t="shared" si="207"/>
        <v>0</v>
      </c>
      <c r="CT156" s="254">
        <f t="shared" si="208"/>
        <v>0</v>
      </c>
      <c r="CU156" s="254">
        <f t="shared" si="209"/>
        <v>0</v>
      </c>
      <c r="CV156" s="254">
        <f t="shared" si="210"/>
        <v>0</v>
      </c>
      <c r="CW156" s="254">
        <f t="shared" si="211"/>
        <v>0</v>
      </c>
      <c r="CX156" s="254">
        <f t="shared" si="212"/>
        <v>0</v>
      </c>
      <c r="CY156" s="254">
        <f t="shared" si="213"/>
        <v>0</v>
      </c>
      <c r="CZ156" s="254">
        <f t="shared" si="214"/>
        <v>0</v>
      </c>
      <c r="DA156" s="254">
        <f t="shared" si="215"/>
        <v>0</v>
      </c>
      <c r="DB156" s="254">
        <f t="shared" si="216"/>
        <v>0</v>
      </c>
      <c r="DC156" s="254">
        <f t="shared" si="217"/>
        <v>0</v>
      </c>
      <c r="DD156" s="254">
        <f t="shared" si="218"/>
        <v>0</v>
      </c>
      <c r="DE156" s="254">
        <f t="shared" si="219"/>
        <v>0</v>
      </c>
      <c r="DF156" s="254">
        <f t="shared" si="220"/>
        <v>0</v>
      </c>
      <c r="DG156" s="254">
        <f t="shared" si="221"/>
        <v>0</v>
      </c>
      <c r="DH156" s="254">
        <f t="shared" si="222"/>
        <v>0</v>
      </c>
      <c r="DI156" s="254">
        <f t="shared" si="223"/>
        <v>0</v>
      </c>
      <c r="DJ156" s="254">
        <f t="shared" si="224"/>
        <v>0</v>
      </c>
      <c r="DK156" s="254">
        <f t="shared" si="225"/>
        <v>0</v>
      </c>
      <c r="DL156" s="254">
        <f t="shared" si="226"/>
        <v>0</v>
      </c>
      <c r="DM156" s="254">
        <f t="shared" si="227"/>
        <v>0</v>
      </c>
      <c r="DN156" s="254">
        <f t="shared" si="228"/>
        <v>0</v>
      </c>
      <c r="DO156" s="254">
        <f t="shared" si="229"/>
        <v>0</v>
      </c>
      <c r="DP156" s="254">
        <f t="shared" si="230"/>
        <v>0</v>
      </c>
      <c r="DQ156" s="254">
        <f t="shared" si="231"/>
        <v>0</v>
      </c>
      <c r="DR156" s="254">
        <f t="shared" si="232"/>
        <v>0</v>
      </c>
      <c r="DS156" s="254">
        <f t="shared" si="233"/>
        <v>0</v>
      </c>
      <c r="DT156" s="254">
        <f t="shared" si="234"/>
        <v>0</v>
      </c>
      <c r="DU156" s="254">
        <f t="shared" si="235"/>
        <v>0</v>
      </c>
      <c r="DV156" s="254">
        <f t="shared" si="236"/>
        <v>0</v>
      </c>
    </row>
    <row r="157" spans="1:126" ht="24" customHeight="1">
      <c r="A157" s="11" t="str">
        <f ca="1">IF(AG157&lt;&gt;"OK","",CONCATENATE(TEXT('Front Page'!$F$33,"000"),TEXT('Front Page'!$F$31,"000"),"-",LEFT('Front Page'!$R$53,5),"-",LEFT(D157,1),AJ157, "-",TEXT(B157,"000")))</f>
        <v/>
      </c>
      <c r="B157" s="12" t="str">
        <f>IFERROR(IF(E157="","",MAX(B$17:B156)+1),"")</f>
        <v/>
      </c>
      <c r="C157" s="13"/>
      <c r="D157" s="29" t="str">
        <f t="shared" si="134"/>
        <v>None</v>
      </c>
      <c r="E157" s="29" t="str">
        <f t="shared" si="17"/>
        <v/>
      </c>
      <c r="F157" s="29" t="str">
        <f t="shared" si="18"/>
        <v/>
      </c>
      <c r="G157" s="363"/>
      <c r="H157" s="364"/>
      <c r="I157" s="325" t="str">
        <f t="shared" si="194"/>
        <v>No</v>
      </c>
      <c r="J157" s="314">
        <v>0</v>
      </c>
      <c r="K157" s="312">
        <v>0</v>
      </c>
      <c r="L157" s="312">
        <v>0</v>
      </c>
      <c r="M157" s="312">
        <v>0</v>
      </c>
      <c r="N157" s="312">
        <v>0</v>
      </c>
      <c r="O157" s="312">
        <v>0</v>
      </c>
      <c r="P157" s="312">
        <v>0</v>
      </c>
      <c r="Q157" s="312">
        <v>0</v>
      </c>
      <c r="R157" s="312">
        <v>0</v>
      </c>
      <c r="S157" s="312">
        <v>0</v>
      </c>
      <c r="T157" s="312">
        <v>0</v>
      </c>
      <c r="U157" s="312">
        <v>0</v>
      </c>
      <c r="V157" s="313">
        <v>1</v>
      </c>
      <c r="W157" s="313">
        <v>1</v>
      </c>
      <c r="X157" s="312">
        <v>0</v>
      </c>
      <c r="Y157" s="312">
        <v>0</v>
      </c>
      <c r="Z157" s="312">
        <v>0</v>
      </c>
      <c r="AA157" s="14">
        <v>0</v>
      </c>
      <c r="AB157" s="317"/>
      <c r="AC157" s="15" t="str">
        <f t="shared" si="189"/>
        <v/>
      </c>
      <c r="AD157" s="15" t="str">
        <f t="shared" si="195"/>
        <v/>
      </c>
      <c r="AE157" s="16" t="str">
        <f t="shared" si="196"/>
        <v>0 - 0</v>
      </c>
      <c r="AF157" s="20" t="str">
        <f t="shared" si="197"/>
        <v>Not an offer</v>
      </c>
      <c r="AG157" s="276" t="str">
        <f t="shared" si="191"/>
        <v>Not an Offer</v>
      </c>
      <c r="AH157" s="150"/>
      <c r="AI157" s="254">
        <v>141</v>
      </c>
      <c r="AJ157" s="149" t="str">
        <f t="shared" si="192"/>
        <v>00-IRA</v>
      </c>
      <c r="AK157" s="254" t="b">
        <f t="shared" si="11"/>
        <v>0</v>
      </c>
      <c r="AL157" s="254">
        <f t="shared" si="190"/>
        <v>0</v>
      </c>
      <c r="AM157" s="254">
        <f t="shared" si="193"/>
        <v>0</v>
      </c>
      <c r="AN157" s="288">
        <f t="shared" si="198"/>
        <v>0</v>
      </c>
      <c r="AO157" s="288">
        <f>IF(AND($BU157=$BV157,BU157=AO$13),$J157&amp;$K157&amp;$L157&amp;$M157&amp;$N157&amp;$O157&amp;$P157&amp;$Q157&amp;$R157&amp;$S157&amp;$T157&amp;$U157,IFERROR(MATCH($AN157,AO$17:AO156,0),-1000))</f>
        <v>1</v>
      </c>
      <c r="AP157" s="288">
        <f>IF(AND($BU157=$BV157,BV157=AP$13),$J157&amp;$K157&amp;$L157&amp;$M157&amp;$N157&amp;$O157&amp;$P157&amp;$Q157&amp;$R157&amp;$S157&amp;$T157&amp;$U157,IFERROR(MATCH($AN157,AP$17:AP156,0),-1000))</f>
        <v>1</v>
      </c>
      <c r="AQ157" s="288">
        <f>IF(AND($BU157=$BV157,BW157=AQ$13),$J157&amp;$K157&amp;$L157&amp;$M157&amp;$N157&amp;$O157&amp;$P157&amp;$Q157&amp;$R157&amp;$S157&amp;$T157&amp;$U157,IFERROR(MATCH($AN157,AQ$17:AQ156,0),-1000))</f>
        <v>1</v>
      </c>
      <c r="AR157" s="288">
        <f>IF(AND($BU157=$BV157,BX157=AR$13),$J157&amp;$K157&amp;$L157&amp;$M157&amp;$N157&amp;$O157&amp;$P157&amp;$Q157&amp;$R157&amp;$S157&amp;$T157&amp;$U157,IFERROR(MATCH($AN157,AR$17:AR156,0),-1000))</f>
        <v>1</v>
      </c>
      <c r="AS157" s="254">
        <f t="shared" si="71"/>
        <v>0</v>
      </c>
      <c r="AT157" s="261" t="str">
        <f t="shared" si="199"/>
        <v/>
      </c>
      <c r="AU157" s="254" t="str">
        <f t="shared" si="239"/>
        <v/>
      </c>
      <c r="AV157" s="254" t="str">
        <f t="shared" si="239"/>
        <v/>
      </c>
      <c r="AW157" s="254" t="str">
        <f t="shared" si="239"/>
        <v/>
      </c>
      <c r="AX157" s="254" t="str">
        <f t="shared" si="239"/>
        <v/>
      </c>
      <c r="AY157" s="254" t="str">
        <f t="shared" si="237"/>
        <v/>
      </c>
      <c r="AZ157" s="254" t="str">
        <f t="shared" si="237"/>
        <v/>
      </c>
      <c r="BA157" s="254" t="str">
        <f t="shared" si="237"/>
        <v/>
      </c>
      <c r="BB157" s="254" t="str">
        <f t="shared" si="237"/>
        <v/>
      </c>
      <c r="BC157" s="254" t="str">
        <f t="shared" si="187"/>
        <v/>
      </c>
      <c r="BD157" s="254" t="str">
        <f t="shared" si="187"/>
        <v/>
      </c>
      <c r="BE157" s="262" t="str">
        <f t="shared" si="187"/>
        <v/>
      </c>
      <c r="BF157" s="263" t="str">
        <f t="shared" si="240"/>
        <v/>
      </c>
      <c r="BG157" s="254" t="str">
        <f t="shared" si="240"/>
        <v/>
      </c>
      <c r="BH157" s="254" t="str">
        <f t="shared" si="240"/>
        <v/>
      </c>
      <c r="BI157" s="254" t="str">
        <f t="shared" si="240"/>
        <v/>
      </c>
      <c r="BJ157" s="254" t="str">
        <f t="shared" si="238"/>
        <v/>
      </c>
      <c r="BK157" s="254" t="str">
        <f t="shared" si="238"/>
        <v/>
      </c>
      <c r="BL157" s="254" t="str">
        <f t="shared" si="238"/>
        <v/>
      </c>
      <c r="BM157" s="254" t="str">
        <f t="shared" si="238"/>
        <v/>
      </c>
      <c r="BN157" s="254" t="str">
        <f t="shared" si="188"/>
        <v/>
      </c>
      <c r="BO157" s="254" t="str">
        <f t="shared" si="188"/>
        <v/>
      </c>
      <c r="BP157" s="254" t="str">
        <f t="shared" si="188"/>
        <v/>
      </c>
      <c r="BQ157" s="264" t="str">
        <f t="shared" si="200"/>
        <v/>
      </c>
      <c r="BR157" s="261" t="str">
        <f t="shared" si="30"/>
        <v/>
      </c>
      <c r="BS157" s="254" t="str">
        <f t="shared" si="180"/>
        <v/>
      </c>
      <c r="BT157" s="254" t="str">
        <f t="shared" si="180"/>
        <v/>
      </c>
      <c r="BU157" s="265" t="str">
        <f t="shared" si="178"/>
        <v/>
      </c>
      <c r="BV157" s="263" t="str">
        <f t="shared" si="181"/>
        <v/>
      </c>
      <c r="BW157" s="254" t="str">
        <f t="shared" si="181"/>
        <v/>
      </c>
      <c r="BX157" s="254" t="str">
        <f t="shared" si="179"/>
        <v/>
      </c>
      <c r="BY157" s="264" t="str">
        <f t="shared" si="33"/>
        <v/>
      </c>
      <c r="BZ157" s="254" t="str">
        <f t="shared" si="34"/>
        <v/>
      </c>
      <c r="CA157" s="254">
        <f t="shared" si="183"/>
        <v>0</v>
      </c>
      <c r="CB157" s="254">
        <f t="shared" si="183"/>
        <v>0</v>
      </c>
      <c r="CC157" s="254">
        <f t="shared" si="183"/>
        <v>0</v>
      </c>
      <c r="CD157" s="254">
        <f t="shared" si="182"/>
        <v>0</v>
      </c>
      <c r="CE157" s="254">
        <f t="shared" si="182"/>
        <v>0</v>
      </c>
      <c r="CF157" s="254">
        <f t="shared" si="182"/>
        <v>0</v>
      </c>
      <c r="CG157" s="254">
        <f t="shared" si="182"/>
        <v>0</v>
      </c>
      <c r="CH157" s="254">
        <f t="shared" si="182"/>
        <v>0</v>
      </c>
      <c r="CI157" s="254">
        <f t="shared" si="182"/>
        <v>0</v>
      </c>
      <c r="CJ157" s="254">
        <f t="shared" si="186"/>
        <v>0</v>
      </c>
      <c r="CK157" s="254">
        <f t="shared" si="186"/>
        <v>0</v>
      </c>
      <c r="CL157" s="254">
        <f t="shared" si="186"/>
        <v>0</v>
      </c>
      <c r="CM157" s="254">
        <f t="shared" si="201"/>
        <v>0</v>
      </c>
      <c r="CN157" s="254">
        <f t="shared" si="202"/>
        <v>0</v>
      </c>
      <c r="CO157" s="254">
        <f t="shared" si="203"/>
        <v>0</v>
      </c>
      <c r="CP157" s="254">
        <f t="shared" si="204"/>
        <v>0</v>
      </c>
      <c r="CQ157" s="254">
        <f t="shared" si="205"/>
        <v>0</v>
      </c>
      <c r="CR157" s="254">
        <f t="shared" si="206"/>
        <v>0</v>
      </c>
      <c r="CS157" s="254">
        <f t="shared" si="207"/>
        <v>0</v>
      </c>
      <c r="CT157" s="254">
        <f t="shared" si="208"/>
        <v>0</v>
      </c>
      <c r="CU157" s="254">
        <f t="shared" si="209"/>
        <v>0</v>
      </c>
      <c r="CV157" s="254">
        <f t="shared" si="210"/>
        <v>0</v>
      </c>
      <c r="CW157" s="254">
        <f t="shared" si="211"/>
        <v>0</v>
      </c>
      <c r="CX157" s="254">
        <f t="shared" si="212"/>
        <v>0</v>
      </c>
      <c r="CY157" s="254">
        <f t="shared" si="213"/>
        <v>0</v>
      </c>
      <c r="CZ157" s="254">
        <f t="shared" si="214"/>
        <v>0</v>
      </c>
      <c r="DA157" s="254">
        <f t="shared" si="215"/>
        <v>0</v>
      </c>
      <c r="DB157" s="254">
        <f t="shared" si="216"/>
        <v>0</v>
      </c>
      <c r="DC157" s="254">
        <f t="shared" si="217"/>
        <v>0</v>
      </c>
      <c r="DD157" s="254">
        <f t="shared" si="218"/>
        <v>0</v>
      </c>
      <c r="DE157" s="254">
        <f t="shared" si="219"/>
        <v>0</v>
      </c>
      <c r="DF157" s="254">
        <f t="shared" si="220"/>
        <v>0</v>
      </c>
      <c r="DG157" s="254">
        <f t="shared" si="221"/>
        <v>0</v>
      </c>
      <c r="DH157" s="254">
        <f t="shared" si="222"/>
        <v>0</v>
      </c>
      <c r="DI157" s="254">
        <f t="shared" si="223"/>
        <v>0</v>
      </c>
      <c r="DJ157" s="254">
        <f t="shared" si="224"/>
        <v>0</v>
      </c>
      <c r="DK157" s="254">
        <f t="shared" si="225"/>
        <v>0</v>
      </c>
      <c r="DL157" s="254">
        <f t="shared" si="226"/>
        <v>0</v>
      </c>
      <c r="DM157" s="254">
        <f t="shared" si="227"/>
        <v>0</v>
      </c>
      <c r="DN157" s="254">
        <f t="shared" si="228"/>
        <v>0</v>
      </c>
      <c r="DO157" s="254">
        <f t="shared" si="229"/>
        <v>0</v>
      </c>
      <c r="DP157" s="254">
        <f t="shared" si="230"/>
        <v>0</v>
      </c>
      <c r="DQ157" s="254">
        <f t="shared" si="231"/>
        <v>0</v>
      </c>
      <c r="DR157" s="254">
        <f t="shared" si="232"/>
        <v>0</v>
      </c>
      <c r="DS157" s="254">
        <f t="shared" si="233"/>
        <v>0</v>
      </c>
      <c r="DT157" s="254">
        <f t="shared" si="234"/>
        <v>0</v>
      </c>
      <c r="DU157" s="254">
        <f t="shared" si="235"/>
        <v>0</v>
      </c>
      <c r="DV157" s="254">
        <f t="shared" si="236"/>
        <v>0</v>
      </c>
    </row>
    <row r="158" spans="1:126" ht="24" customHeight="1">
      <c r="A158" s="11" t="str">
        <f ca="1">IF(AG158&lt;&gt;"OK","",CONCATENATE(TEXT('Front Page'!$F$33,"000"),TEXT('Front Page'!$F$31,"000"),"-",LEFT('Front Page'!$R$53,5),"-",LEFT(D158,1),AJ158, "-",TEXT(B158,"000")))</f>
        <v/>
      </c>
      <c r="B158" s="12" t="str">
        <f>IFERROR(IF(E158="","",MAX(B$17:B157)+1),"")</f>
        <v/>
      </c>
      <c r="C158" s="13"/>
      <c r="D158" s="29" t="str">
        <f t="shared" si="134"/>
        <v>None</v>
      </c>
      <c r="E158" s="29" t="str">
        <f t="shared" si="17"/>
        <v/>
      </c>
      <c r="F158" s="29" t="str">
        <f t="shared" si="18"/>
        <v/>
      </c>
      <c r="G158" s="363"/>
      <c r="H158" s="364"/>
      <c r="I158" s="325" t="str">
        <f t="shared" si="194"/>
        <v>No</v>
      </c>
      <c r="J158" s="314">
        <v>0</v>
      </c>
      <c r="K158" s="312">
        <v>0</v>
      </c>
      <c r="L158" s="312">
        <v>0</v>
      </c>
      <c r="M158" s="312">
        <v>0</v>
      </c>
      <c r="N158" s="312">
        <v>0</v>
      </c>
      <c r="O158" s="312">
        <v>0</v>
      </c>
      <c r="P158" s="312">
        <v>0</v>
      </c>
      <c r="Q158" s="312">
        <v>0</v>
      </c>
      <c r="R158" s="312">
        <v>0</v>
      </c>
      <c r="S158" s="312">
        <v>0</v>
      </c>
      <c r="T158" s="312">
        <v>0</v>
      </c>
      <c r="U158" s="312">
        <v>0</v>
      </c>
      <c r="V158" s="313">
        <v>1</v>
      </c>
      <c r="W158" s="313">
        <v>1</v>
      </c>
      <c r="X158" s="312">
        <v>0</v>
      </c>
      <c r="Y158" s="312">
        <v>0</v>
      </c>
      <c r="Z158" s="312">
        <v>0</v>
      </c>
      <c r="AA158" s="14">
        <v>0</v>
      </c>
      <c r="AB158" s="317"/>
      <c r="AC158" s="15" t="str">
        <f t="shared" si="189"/>
        <v/>
      </c>
      <c r="AD158" s="15" t="str">
        <f t="shared" si="195"/>
        <v/>
      </c>
      <c r="AE158" s="16" t="str">
        <f t="shared" si="196"/>
        <v>0 - 0</v>
      </c>
      <c r="AF158" s="20" t="str">
        <f t="shared" si="197"/>
        <v>Not an offer</v>
      </c>
      <c r="AG158" s="276" t="str">
        <f t="shared" si="191"/>
        <v>Not an Offer</v>
      </c>
      <c r="AH158" s="150"/>
      <c r="AI158" s="254">
        <v>142</v>
      </c>
      <c r="AJ158" s="149" t="str">
        <f t="shared" si="192"/>
        <v>00-IRA</v>
      </c>
      <c r="AK158" s="254" t="b">
        <f t="shared" si="11"/>
        <v>0</v>
      </c>
      <c r="AL158" s="254">
        <f t="shared" si="190"/>
        <v>0</v>
      </c>
      <c r="AM158" s="254">
        <f t="shared" si="193"/>
        <v>0</v>
      </c>
      <c r="AN158" s="288">
        <f t="shared" si="198"/>
        <v>0</v>
      </c>
      <c r="AO158" s="288">
        <f>IF(AND($BU158=$BV158,BU158=AO$13),$J158&amp;$K158&amp;$L158&amp;$M158&amp;$N158&amp;$O158&amp;$P158&amp;$Q158&amp;$R158&amp;$S158&amp;$T158&amp;$U158,IFERROR(MATCH($AN158,AO$17:AO157,0),-1000))</f>
        <v>1</v>
      </c>
      <c r="AP158" s="288">
        <f>IF(AND($BU158=$BV158,BV158=AP$13),$J158&amp;$K158&amp;$L158&amp;$M158&amp;$N158&amp;$O158&amp;$P158&amp;$Q158&amp;$R158&amp;$S158&amp;$T158&amp;$U158,IFERROR(MATCH($AN158,AP$17:AP157,0),-1000))</f>
        <v>1</v>
      </c>
      <c r="AQ158" s="288">
        <f>IF(AND($BU158=$BV158,BW158=AQ$13),$J158&amp;$K158&amp;$L158&amp;$M158&amp;$N158&amp;$O158&amp;$P158&amp;$Q158&amp;$R158&amp;$S158&amp;$T158&amp;$U158,IFERROR(MATCH($AN158,AQ$17:AQ157,0),-1000))</f>
        <v>1</v>
      </c>
      <c r="AR158" s="288">
        <f>IF(AND($BU158=$BV158,BX158=AR$13),$J158&amp;$K158&amp;$L158&amp;$M158&amp;$N158&amp;$O158&amp;$P158&amp;$Q158&amp;$R158&amp;$S158&amp;$T158&amp;$U158,IFERROR(MATCH($AN158,AR$17:AR157,0),-1000))</f>
        <v>1</v>
      </c>
      <c r="AS158" s="254">
        <f t="shared" si="71"/>
        <v>0</v>
      </c>
      <c r="AT158" s="261" t="str">
        <f t="shared" si="199"/>
        <v/>
      </c>
      <c r="AU158" s="254" t="str">
        <f t="shared" si="239"/>
        <v/>
      </c>
      <c r="AV158" s="254" t="str">
        <f t="shared" si="239"/>
        <v/>
      </c>
      <c r="AW158" s="254" t="str">
        <f t="shared" si="239"/>
        <v/>
      </c>
      <c r="AX158" s="254" t="str">
        <f t="shared" si="239"/>
        <v/>
      </c>
      <c r="AY158" s="254" t="str">
        <f t="shared" si="237"/>
        <v/>
      </c>
      <c r="AZ158" s="254" t="str">
        <f t="shared" si="237"/>
        <v/>
      </c>
      <c r="BA158" s="254" t="str">
        <f t="shared" si="237"/>
        <v/>
      </c>
      <c r="BB158" s="254" t="str">
        <f t="shared" si="237"/>
        <v/>
      </c>
      <c r="BC158" s="254" t="str">
        <f t="shared" si="187"/>
        <v/>
      </c>
      <c r="BD158" s="254" t="str">
        <f t="shared" si="187"/>
        <v/>
      </c>
      <c r="BE158" s="262" t="str">
        <f t="shared" si="187"/>
        <v/>
      </c>
      <c r="BF158" s="263" t="str">
        <f t="shared" si="240"/>
        <v/>
      </c>
      <c r="BG158" s="254" t="str">
        <f t="shared" si="240"/>
        <v/>
      </c>
      <c r="BH158" s="254" t="str">
        <f t="shared" si="240"/>
        <v/>
      </c>
      <c r="BI158" s="254" t="str">
        <f t="shared" si="240"/>
        <v/>
      </c>
      <c r="BJ158" s="254" t="str">
        <f t="shared" si="238"/>
        <v/>
      </c>
      <c r="BK158" s="254" t="str">
        <f t="shared" si="238"/>
        <v/>
      </c>
      <c r="BL158" s="254" t="str">
        <f t="shared" si="238"/>
        <v/>
      </c>
      <c r="BM158" s="254" t="str">
        <f t="shared" si="238"/>
        <v/>
      </c>
      <c r="BN158" s="254" t="str">
        <f t="shared" si="188"/>
        <v/>
      </c>
      <c r="BO158" s="254" t="str">
        <f t="shared" si="188"/>
        <v/>
      </c>
      <c r="BP158" s="254" t="str">
        <f t="shared" si="188"/>
        <v/>
      </c>
      <c r="BQ158" s="264" t="str">
        <f t="shared" si="200"/>
        <v/>
      </c>
      <c r="BR158" s="261" t="str">
        <f t="shared" si="30"/>
        <v/>
      </c>
      <c r="BS158" s="254" t="str">
        <f t="shared" si="180"/>
        <v/>
      </c>
      <c r="BT158" s="254" t="str">
        <f t="shared" si="180"/>
        <v/>
      </c>
      <c r="BU158" s="265" t="str">
        <f t="shared" si="178"/>
        <v/>
      </c>
      <c r="BV158" s="263" t="str">
        <f t="shared" si="181"/>
        <v/>
      </c>
      <c r="BW158" s="254" t="str">
        <f t="shared" si="181"/>
        <v/>
      </c>
      <c r="BX158" s="254" t="str">
        <f t="shared" si="179"/>
        <v/>
      </c>
      <c r="BY158" s="264" t="str">
        <f t="shared" si="33"/>
        <v/>
      </c>
      <c r="BZ158" s="254" t="str">
        <f t="shared" si="34"/>
        <v/>
      </c>
      <c r="CA158" s="254">
        <f t="shared" si="183"/>
        <v>0</v>
      </c>
      <c r="CB158" s="254">
        <f t="shared" si="183"/>
        <v>0</v>
      </c>
      <c r="CC158" s="254">
        <f t="shared" si="183"/>
        <v>0</v>
      </c>
      <c r="CD158" s="254">
        <f t="shared" si="182"/>
        <v>0</v>
      </c>
      <c r="CE158" s="254">
        <f t="shared" si="182"/>
        <v>0</v>
      </c>
      <c r="CF158" s="254">
        <f t="shared" si="182"/>
        <v>0</v>
      </c>
      <c r="CG158" s="254">
        <f t="shared" si="182"/>
        <v>0</v>
      </c>
      <c r="CH158" s="254">
        <f t="shared" si="182"/>
        <v>0</v>
      </c>
      <c r="CI158" s="254">
        <f t="shared" si="182"/>
        <v>0</v>
      </c>
      <c r="CJ158" s="254">
        <f t="shared" si="186"/>
        <v>0</v>
      </c>
      <c r="CK158" s="254">
        <f t="shared" si="186"/>
        <v>0</v>
      </c>
      <c r="CL158" s="254">
        <f t="shared" si="186"/>
        <v>0</v>
      </c>
      <c r="CM158" s="254">
        <f t="shared" si="201"/>
        <v>0</v>
      </c>
      <c r="CN158" s="254">
        <f t="shared" si="202"/>
        <v>0</v>
      </c>
      <c r="CO158" s="254">
        <f t="shared" si="203"/>
        <v>0</v>
      </c>
      <c r="CP158" s="254">
        <f t="shared" si="204"/>
        <v>0</v>
      </c>
      <c r="CQ158" s="254">
        <f t="shared" si="205"/>
        <v>0</v>
      </c>
      <c r="CR158" s="254">
        <f t="shared" si="206"/>
        <v>0</v>
      </c>
      <c r="CS158" s="254">
        <f t="shared" si="207"/>
        <v>0</v>
      </c>
      <c r="CT158" s="254">
        <f t="shared" si="208"/>
        <v>0</v>
      </c>
      <c r="CU158" s="254">
        <f t="shared" si="209"/>
        <v>0</v>
      </c>
      <c r="CV158" s="254">
        <f t="shared" si="210"/>
        <v>0</v>
      </c>
      <c r="CW158" s="254">
        <f t="shared" si="211"/>
        <v>0</v>
      </c>
      <c r="CX158" s="254">
        <f t="shared" si="212"/>
        <v>0</v>
      </c>
      <c r="CY158" s="254">
        <f t="shared" si="213"/>
        <v>0</v>
      </c>
      <c r="CZ158" s="254">
        <f t="shared" si="214"/>
        <v>0</v>
      </c>
      <c r="DA158" s="254">
        <f t="shared" si="215"/>
        <v>0</v>
      </c>
      <c r="DB158" s="254">
        <f t="shared" si="216"/>
        <v>0</v>
      </c>
      <c r="DC158" s="254">
        <f t="shared" si="217"/>
        <v>0</v>
      </c>
      <c r="DD158" s="254">
        <f t="shared" si="218"/>
        <v>0</v>
      </c>
      <c r="DE158" s="254">
        <f t="shared" si="219"/>
        <v>0</v>
      </c>
      <c r="DF158" s="254">
        <f t="shared" si="220"/>
        <v>0</v>
      </c>
      <c r="DG158" s="254">
        <f t="shared" si="221"/>
        <v>0</v>
      </c>
      <c r="DH158" s="254">
        <f t="shared" si="222"/>
        <v>0</v>
      </c>
      <c r="DI158" s="254">
        <f t="shared" si="223"/>
        <v>0</v>
      </c>
      <c r="DJ158" s="254">
        <f t="shared" si="224"/>
        <v>0</v>
      </c>
      <c r="DK158" s="254">
        <f t="shared" si="225"/>
        <v>0</v>
      </c>
      <c r="DL158" s="254">
        <f t="shared" si="226"/>
        <v>0</v>
      </c>
      <c r="DM158" s="254">
        <f t="shared" si="227"/>
        <v>0</v>
      </c>
      <c r="DN158" s="254">
        <f t="shared" si="228"/>
        <v>0</v>
      </c>
      <c r="DO158" s="254">
        <f t="shared" si="229"/>
        <v>0</v>
      </c>
      <c r="DP158" s="254">
        <f t="shared" si="230"/>
        <v>0</v>
      </c>
      <c r="DQ158" s="254">
        <f t="shared" si="231"/>
        <v>0</v>
      </c>
      <c r="DR158" s="254">
        <f t="shared" si="232"/>
        <v>0</v>
      </c>
      <c r="DS158" s="254">
        <f t="shared" si="233"/>
        <v>0</v>
      </c>
      <c r="DT158" s="254">
        <f t="shared" si="234"/>
        <v>0</v>
      </c>
      <c r="DU158" s="254">
        <f t="shared" si="235"/>
        <v>0</v>
      </c>
      <c r="DV158" s="254">
        <f t="shared" si="236"/>
        <v>0</v>
      </c>
    </row>
    <row r="159" spans="1:126" ht="24" customHeight="1">
      <c r="A159" s="11" t="str">
        <f ca="1">IF(AG159&lt;&gt;"OK","",CONCATENATE(TEXT('Front Page'!$F$33,"000"),TEXT('Front Page'!$F$31,"000"),"-",LEFT('Front Page'!$R$53,5),"-",LEFT(D159,1),AJ159, "-",TEXT(B159,"000")))</f>
        <v/>
      </c>
      <c r="B159" s="12" t="str">
        <f>IFERROR(IF(E159="","",MAX(B$17:B158)+1),"")</f>
        <v/>
      </c>
      <c r="C159" s="13"/>
      <c r="D159" s="29" t="str">
        <f t="shared" si="134"/>
        <v>None</v>
      </c>
      <c r="E159" s="29" t="str">
        <f t="shared" si="17"/>
        <v/>
      </c>
      <c r="F159" s="29" t="str">
        <f t="shared" si="18"/>
        <v/>
      </c>
      <c r="G159" s="363"/>
      <c r="H159" s="364"/>
      <c r="I159" s="325" t="str">
        <f t="shared" si="194"/>
        <v>No</v>
      </c>
      <c r="J159" s="314">
        <v>0</v>
      </c>
      <c r="K159" s="312">
        <v>0</v>
      </c>
      <c r="L159" s="312">
        <v>0</v>
      </c>
      <c r="M159" s="312">
        <v>0</v>
      </c>
      <c r="N159" s="312">
        <v>0</v>
      </c>
      <c r="O159" s="312">
        <v>0</v>
      </c>
      <c r="P159" s="312">
        <v>0</v>
      </c>
      <c r="Q159" s="312">
        <v>0</v>
      </c>
      <c r="R159" s="312">
        <v>0</v>
      </c>
      <c r="S159" s="312">
        <v>0</v>
      </c>
      <c r="T159" s="312">
        <v>0</v>
      </c>
      <c r="U159" s="312">
        <v>0</v>
      </c>
      <c r="V159" s="313">
        <v>1</v>
      </c>
      <c r="W159" s="313">
        <v>1</v>
      </c>
      <c r="X159" s="312">
        <v>0</v>
      </c>
      <c r="Y159" s="312">
        <v>0</v>
      </c>
      <c r="Z159" s="312">
        <v>0</v>
      </c>
      <c r="AA159" s="14">
        <v>0</v>
      </c>
      <c r="AB159" s="317"/>
      <c r="AC159" s="15" t="str">
        <f t="shared" si="189"/>
        <v/>
      </c>
      <c r="AD159" s="15" t="str">
        <f t="shared" si="195"/>
        <v/>
      </c>
      <c r="AE159" s="16" t="str">
        <f t="shared" si="196"/>
        <v>0 - 0</v>
      </c>
      <c r="AF159" s="20" t="str">
        <f t="shared" si="197"/>
        <v>Not an offer</v>
      </c>
      <c r="AG159" s="276" t="str">
        <f t="shared" si="191"/>
        <v>Not an Offer</v>
      </c>
      <c r="AH159" s="150"/>
      <c r="AI159" s="254">
        <v>143</v>
      </c>
      <c r="AJ159" s="149" t="str">
        <f t="shared" si="192"/>
        <v>00-IRA</v>
      </c>
      <c r="AK159" s="254" t="b">
        <f t="shared" si="11"/>
        <v>0</v>
      </c>
      <c r="AL159" s="254">
        <f t="shared" si="190"/>
        <v>0</v>
      </c>
      <c r="AM159" s="254">
        <f t="shared" si="193"/>
        <v>0</v>
      </c>
      <c r="AN159" s="288">
        <f t="shared" si="198"/>
        <v>0</v>
      </c>
      <c r="AO159" s="288">
        <f>IF(AND($BU159=$BV159,BU159=AO$13),$J159&amp;$K159&amp;$L159&amp;$M159&amp;$N159&amp;$O159&amp;$P159&amp;$Q159&amp;$R159&amp;$S159&amp;$T159&amp;$U159,IFERROR(MATCH($AN159,AO$17:AO158,0),-1000))</f>
        <v>1</v>
      </c>
      <c r="AP159" s="288">
        <f>IF(AND($BU159=$BV159,BV159=AP$13),$J159&amp;$K159&amp;$L159&amp;$M159&amp;$N159&amp;$O159&amp;$P159&amp;$Q159&amp;$R159&amp;$S159&amp;$T159&amp;$U159,IFERROR(MATCH($AN159,AP$17:AP158,0),-1000))</f>
        <v>1</v>
      </c>
      <c r="AQ159" s="288">
        <f>IF(AND($BU159=$BV159,BW159=AQ$13),$J159&amp;$K159&amp;$L159&amp;$M159&amp;$N159&amp;$O159&amp;$P159&amp;$Q159&amp;$R159&amp;$S159&amp;$T159&amp;$U159,IFERROR(MATCH($AN159,AQ$17:AQ158,0),-1000))</f>
        <v>1</v>
      </c>
      <c r="AR159" s="288">
        <f>IF(AND($BU159=$BV159,BX159=AR$13),$J159&amp;$K159&amp;$L159&amp;$M159&amp;$N159&amp;$O159&amp;$P159&amp;$Q159&amp;$R159&amp;$S159&amp;$T159&amp;$U159,IFERROR(MATCH($AN159,AR$17:AR158,0),-1000))</f>
        <v>1</v>
      </c>
      <c r="AS159" s="254">
        <f t="shared" si="71"/>
        <v>0</v>
      </c>
      <c r="AT159" s="261" t="str">
        <f t="shared" si="199"/>
        <v/>
      </c>
      <c r="AU159" s="254" t="str">
        <f t="shared" si="239"/>
        <v/>
      </c>
      <c r="AV159" s="254" t="str">
        <f t="shared" si="239"/>
        <v/>
      </c>
      <c r="AW159" s="254" t="str">
        <f t="shared" si="239"/>
        <v/>
      </c>
      <c r="AX159" s="254" t="str">
        <f t="shared" si="239"/>
        <v/>
      </c>
      <c r="AY159" s="254" t="str">
        <f t="shared" si="237"/>
        <v/>
      </c>
      <c r="AZ159" s="254" t="str">
        <f t="shared" si="237"/>
        <v/>
      </c>
      <c r="BA159" s="254" t="str">
        <f t="shared" si="237"/>
        <v/>
      </c>
      <c r="BB159" s="254" t="str">
        <f t="shared" si="237"/>
        <v/>
      </c>
      <c r="BC159" s="254" t="str">
        <f t="shared" si="187"/>
        <v/>
      </c>
      <c r="BD159" s="254" t="str">
        <f t="shared" si="187"/>
        <v/>
      </c>
      <c r="BE159" s="262" t="str">
        <f t="shared" si="187"/>
        <v/>
      </c>
      <c r="BF159" s="263" t="str">
        <f t="shared" si="240"/>
        <v/>
      </c>
      <c r="BG159" s="254" t="str">
        <f t="shared" si="240"/>
        <v/>
      </c>
      <c r="BH159" s="254" t="str">
        <f t="shared" si="240"/>
        <v/>
      </c>
      <c r="BI159" s="254" t="str">
        <f t="shared" si="240"/>
        <v/>
      </c>
      <c r="BJ159" s="254" t="str">
        <f t="shared" si="238"/>
        <v/>
      </c>
      <c r="BK159" s="254" t="str">
        <f t="shared" si="238"/>
        <v/>
      </c>
      <c r="BL159" s="254" t="str">
        <f t="shared" si="238"/>
        <v/>
      </c>
      <c r="BM159" s="254" t="str">
        <f t="shared" si="238"/>
        <v/>
      </c>
      <c r="BN159" s="254" t="str">
        <f t="shared" si="188"/>
        <v/>
      </c>
      <c r="BO159" s="254" t="str">
        <f t="shared" si="188"/>
        <v/>
      </c>
      <c r="BP159" s="254" t="str">
        <f t="shared" si="188"/>
        <v/>
      </c>
      <c r="BQ159" s="264" t="str">
        <f t="shared" si="200"/>
        <v/>
      </c>
      <c r="BR159" s="261" t="str">
        <f t="shared" si="30"/>
        <v/>
      </c>
      <c r="BS159" s="254" t="str">
        <f t="shared" si="180"/>
        <v/>
      </c>
      <c r="BT159" s="254" t="str">
        <f t="shared" si="180"/>
        <v/>
      </c>
      <c r="BU159" s="265" t="str">
        <f t="shared" si="178"/>
        <v/>
      </c>
      <c r="BV159" s="263" t="str">
        <f t="shared" si="181"/>
        <v/>
      </c>
      <c r="BW159" s="254" t="str">
        <f t="shared" si="181"/>
        <v/>
      </c>
      <c r="BX159" s="254" t="str">
        <f t="shared" si="179"/>
        <v/>
      </c>
      <c r="BY159" s="264" t="str">
        <f t="shared" si="33"/>
        <v/>
      </c>
      <c r="BZ159" s="254" t="str">
        <f t="shared" si="34"/>
        <v/>
      </c>
      <c r="CA159" s="254">
        <f t="shared" si="183"/>
        <v>0</v>
      </c>
      <c r="CB159" s="254">
        <f t="shared" si="183"/>
        <v>0</v>
      </c>
      <c r="CC159" s="254">
        <f t="shared" si="183"/>
        <v>0</v>
      </c>
      <c r="CD159" s="254">
        <f t="shared" si="182"/>
        <v>0</v>
      </c>
      <c r="CE159" s="254">
        <f t="shared" si="182"/>
        <v>0</v>
      </c>
      <c r="CF159" s="254">
        <f t="shared" si="182"/>
        <v>0</v>
      </c>
      <c r="CG159" s="254">
        <f t="shared" si="182"/>
        <v>0</v>
      </c>
      <c r="CH159" s="254">
        <f t="shared" si="182"/>
        <v>0</v>
      </c>
      <c r="CI159" s="254">
        <f t="shared" si="182"/>
        <v>0</v>
      </c>
      <c r="CJ159" s="254">
        <f t="shared" si="186"/>
        <v>0</v>
      </c>
      <c r="CK159" s="254">
        <f t="shared" si="186"/>
        <v>0</v>
      </c>
      <c r="CL159" s="254">
        <f t="shared" si="186"/>
        <v>0</v>
      </c>
      <c r="CM159" s="254">
        <f t="shared" si="201"/>
        <v>0</v>
      </c>
      <c r="CN159" s="254">
        <f t="shared" si="202"/>
        <v>0</v>
      </c>
      <c r="CO159" s="254">
        <f t="shared" si="203"/>
        <v>0</v>
      </c>
      <c r="CP159" s="254">
        <f t="shared" si="204"/>
        <v>0</v>
      </c>
      <c r="CQ159" s="254">
        <f t="shared" si="205"/>
        <v>0</v>
      </c>
      <c r="CR159" s="254">
        <f t="shared" si="206"/>
        <v>0</v>
      </c>
      <c r="CS159" s="254">
        <f t="shared" si="207"/>
        <v>0</v>
      </c>
      <c r="CT159" s="254">
        <f t="shared" si="208"/>
        <v>0</v>
      </c>
      <c r="CU159" s="254">
        <f t="shared" si="209"/>
        <v>0</v>
      </c>
      <c r="CV159" s="254">
        <f t="shared" si="210"/>
        <v>0</v>
      </c>
      <c r="CW159" s="254">
        <f t="shared" si="211"/>
        <v>0</v>
      </c>
      <c r="CX159" s="254">
        <f t="shared" si="212"/>
        <v>0</v>
      </c>
      <c r="CY159" s="254">
        <f t="shared" si="213"/>
        <v>0</v>
      </c>
      <c r="CZ159" s="254">
        <f t="shared" si="214"/>
        <v>0</v>
      </c>
      <c r="DA159" s="254">
        <f t="shared" si="215"/>
        <v>0</v>
      </c>
      <c r="DB159" s="254">
        <f t="shared" si="216"/>
        <v>0</v>
      </c>
      <c r="DC159" s="254">
        <f t="shared" si="217"/>
        <v>0</v>
      </c>
      <c r="DD159" s="254">
        <f t="shared" si="218"/>
        <v>0</v>
      </c>
      <c r="DE159" s="254">
        <f t="shared" si="219"/>
        <v>0</v>
      </c>
      <c r="DF159" s="254">
        <f t="shared" si="220"/>
        <v>0</v>
      </c>
      <c r="DG159" s="254">
        <f t="shared" si="221"/>
        <v>0</v>
      </c>
      <c r="DH159" s="254">
        <f t="shared" si="222"/>
        <v>0</v>
      </c>
      <c r="DI159" s="254">
        <f t="shared" si="223"/>
        <v>0</v>
      </c>
      <c r="DJ159" s="254">
        <f t="shared" si="224"/>
        <v>0</v>
      </c>
      <c r="DK159" s="254">
        <f t="shared" si="225"/>
        <v>0</v>
      </c>
      <c r="DL159" s="254">
        <f t="shared" si="226"/>
        <v>0</v>
      </c>
      <c r="DM159" s="254">
        <f t="shared" si="227"/>
        <v>0</v>
      </c>
      <c r="DN159" s="254">
        <f t="shared" si="228"/>
        <v>0</v>
      </c>
      <c r="DO159" s="254">
        <f t="shared" si="229"/>
        <v>0</v>
      </c>
      <c r="DP159" s="254">
        <f t="shared" si="230"/>
        <v>0</v>
      </c>
      <c r="DQ159" s="254">
        <f t="shared" si="231"/>
        <v>0</v>
      </c>
      <c r="DR159" s="254">
        <f t="shared" si="232"/>
        <v>0</v>
      </c>
      <c r="DS159" s="254">
        <f t="shared" si="233"/>
        <v>0</v>
      </c>
      <c r="DT159" s="254">
        <f t="shared" si="234"/>
        <v>0</v>
      </c>
      <c r="DU159" s="254">
        <f t="shared" si="235"/>
        <v>0</v>
      </c>
      <c r="DV159" s="254">
        <f t="shared" si="236"/>
        <v>0</v>
      </c>
    </row>
    <row r="160" spans="1:126" ht="24" customHeight="1">
      <c r="A160" s="11" t="str">
        <f ca="1">IF(AG160&lt;&gt;"OK","",CONCATENATE(TEXT('Front Page'!$F$33,"000"),TEXT('Front Page'!$F$31,"000"),"-",LEFT('Front Page'!$R$53,5),"-",LEFT(D160,1),AJ160, "-",TEXT(B160,"000")))</f>
        <v/>
      </c>
      <c r="B160" s="12" t="str">
        <f>IFERROR(IF(E160="","",MAX(B$17:B159)+1),"")</f>
        <v/>
      </c>
      <c r="C160" s="13"/>
      <c r="D160" s="29" t="str">
        <f t="shared" si="134"/>
        <v>None</v>
      </c>
      <c r="E160" s="29" t="str">
        <f t="shared" si="17"/>
        <v/>
      </c>
      <c r="F160" s="29" t="str">
        <f t="shared" si="18"/>
        <v/>
      </c>
      <c r="G160" s="363"/>
      <c r="H160" s="364"/>
      <c r="I160" s="325" t="str">
        <f t="shared" si="194"/>
        <v>No</v>
      </c>
      <c r="J160" s="314">
        <v>0</v>
      </c>
      <c r="K160" s="312">
        <v>0</v>
      </c>
      <c r="L160" s="312">
        <v>0</v>
      </c>
      <c r="M160" s="312">
        <v>0</v>
      </c>
      <c r="N160" s="312">
        <v>0</v>
      </c>
      <c r="O160" s="312">
        <v>0</v>
      </c>
      <c r="P160" s="312">
        <v>0</v>
      </c>
      <c r="Q160" s="312">
        <v>0</v>
      </c>
      <c r="R160" s="312">
        <v>0</v>
      </c>
      <c r="S160" s="312">
        <v>0</v>
      </c>
      <c r="T160" s="312">
        <v>0</v>
      </c>
      <c r="U160" s="312">
        <v>0</v>
      </c>
      <c r="V160" s="313">
        <v>1</v>
      </c>
      <c r="W160" s="313">
        <v>1</v>
      </c>
      <c r="X160" s="312">
        <v>0</v>
      </c>
      <c r="Y160" s="312">
        <v>0</v>
      </c>
      <c r="Z160" s="312">
        <v>0</v>
      </c>
      <c r="AA160" s="14">
        <v>0</v>
      </c>
      <c r="AB160" s="317"/>
      <c r="AC160" s="15" t="str">
        <f t="shared" si="189"/>
        <v/>
      </c>
      <c r="AD160" s="15" t="str">
        <f t="shared" si="195"/>
        <v/>
      </c>
      <c r="AE160" s="16" t="str">
        <f t="shared" si="196"/>
        <v>0 - 0</v>
      </c>
      <c r="AF160" s="20" t="str">
        <f t="shared" si="197"/>
        <v>Not an offer</v>
      </c>
      <c r="AG160" s="276" t="str">
        <f t="shared" si="191"/>
        <v>Not an Offer</v>
      </c>
      <c r="AH160" s="150"/>
      <c r="AI160" s="254">
        <v>144</v>
      </c>
      <c r="AJ160" s="149" t="str">
        <f t="shared" si="192"/>
        <v>00-IRA</v>
      </c>
      <c r="AK160" s="254" t="b">
        <f t="shared" si="11"/>
        <v>0</v>
      </c>
      <c r="AL160" s="254">
        <f t="shared" si="190"/>
        <v>0</v>
      </c>
      <c r="AM160" s="254">
        <f t="shared" si="193"/>
        <v>0</v>
      </c>
      <c r="AN160" s="288">
        <f t="shared" si="198"/>
        <v>0</v>
      </c>
      <c r="AO160" s="288">
        <f>IF(AND($BU160=$BV160,BU160=AO$13),$J160&amp;$K160&amp;$L160&amp;$M160&amp;$N160&amp;$O160&amp;$P160&amp;$Q160&amp;$R160&amp;$S160&amp;$T160&amp;$U160,IFERROR(MATCH($AN160,AO$17:AO159,0),-1000))</f>
        <v>1</v>
      </c>
      <c r="AP160" s="288">
        <f>IF(AND($BU160=$BV160,BV160=AP$13),$J160&amp;$K160&amp;$L160&amp;$M160&amp;$N160&amp;$O160&amp;$P160&amp;$Q160&amp;$R160&amp;$S160&amp;$T160&amp;$U160,IFERROR(MATCH($AN160,AP$17:AP159,0),-1000))</f>
        <v>1</v>
      </c>
      <c r="AQ160" s="288">
        <f>IF(AND($BU160=$BV160,BW160=AQ$13),$J160&amp;$K160&amp;$L160&amp;$M160&amp;$N160&amp;$O160&amp;$P160&amp;$Q160&amp;$R160&amp;$S160&amp;$T160&amp;$U160,IFERROR(MATCH($AN160,AQ$17:AQ159,0),-1000))</f>
        <v>1</v>
      </c>
      <c r="AR160" s="288">
        <f>IF(AND($BU160=$BV160,BX160=AR$13),$J160&amp;$K160&amp;$L160&amp;$M160&amp;$N160&amp;$O160&amp;$P160&amp;$Q160&amp;$R160&amp;$S160&amp;$T160&amp;$U160,IFERROR(MATCH($AN160,AR$17:AR159,0),-1000))</f>
        <v>1</v>
      </c>
      <c r="AS160" s="254">
        <f t="shared" si="71"/>
        <v>0</v>
      </c>
      <c r="AT160" s="261" t="str">
        <f t="shared" si="199"/>
        <v/>
      </c>
      <c r="AU160" s="254" t="str">
        <f t="shared" si="239"/>
        <v/>
      </c>
      <c r="AV160" s="254" t="str">
        <f t="shared" si="239"/>
        <v/>
      </c>
      <c r="AW160" s="254" t="str">
        <f t="shared" si="239"/>
        <v/>
      </c>
      <c r="AX160" s="254" t="str">
        <f t="shared" si="239"/>
        <v/>
      </c>
      <c r="AY160" s="254" t="str">
        <f t="shared" si="237"/>
        <v/>
      </c>
      <c r="AZ160" s="254" t="str">
        <f t="shared" si="237"/>
        <v/>
      </c>
      <c r="BA160" s="254" t="str">
        <f t="shared" si="237"/>
        <v/>
      </c>
      <c r="BB160" s="254" t="str">
        <f t="shared" si="237"/>
        <v/>
      </c>
      <c r="BC160" s="254" t="str">
        <f t="shared" si="187"/>
        <v/>
      </c>
      <c r="BD160" s="254" t="str">
        <f t="shared" si="187"/>
        <v/>
      </c>
      <c r="BE160" s="262" t="str">
        <f t="shared" si="187"/>
        <v/>
      </c>
      <c r="BF160" s="263" t="str">
        <f t="shared" si="240"/>
        <v/>
      </c>
      <c r="BG160" s="254" t="str">
        <f t="shared" si="240"/>
        <v/>
      </c>
      <c r="BH160" s="254" t="str">
        <f t="shared" si="240"/>
        <v/>
      </c>
      <c r="BI160" s="254" t="str">
        <f t="shared" si="240"/>
        <v/>
      </c>
      <c r="BJ160" s="254" t="str">
        <f t="shared" si="238"/>
        <v/>
      </c>
      <c r="BK160" s="254" t="str">
        <f t="shared" si="238"/>
        <v/>
      </c>
      <c r="BL160" s="254" t="str">
        <f t="shared" si="238"/>
        <v/>
      </c>
      <c r="BM160" s="254" t="str">
        <f t="shared" si="238"/>
        <v/>
      </c>
      <c r="BN160" s="254" t="str">
        <f t="shared" si="188"/>
        <v/>
      </c>
      <c r="BO160" s="254" t="str">
        <f t="shared" si="188"/>
        <v/>
      </c>
      <c r="BP160" s="254" t="str">
        <f t="shared" si="188"/>
        <v/>
      </c>
      <c r="BQ160" s="264" t="str">
        <f t="shared" si="200"/>
        <v/>
      </c>
      <c r="BR160" s="261" t="str">
        <f t="shared" si="30"/>
        <v/>
      </c>
      <c r="BS160" s="254" t="str">
        <f t="shared" si="180"/>
        <v/>
      </c>
      <c r="BT160" s="254" t="str">
        <f t="shared" si="180"/>
        <v/>
      </c>
      <c r="BU160" s="265" t="str">
        <f t="shared" si="178"/>
        <v/>
      </c>
      <c r="BV160" s="263" t="str">
        <f t="shared" si="181"/>
        <v/>
      </c>
      <c r="BW160" s="254" t="str">
        <f t="shared" si="181"/>
        <v/>
      </c>
      <c r="BX160" s="254" t="str">
        <f t="shared" si="179"/>
        <v/>
      </c>
      <c r="BY160" s="264" t="str">
        <f t="shared" si="33"/>
        <v/>
      </c>
      <c r="BZ160" s="254" t="str">
        <f t="shared" si="34"/>
        <v/>
      </c>
      <c r="CA160" s="254">
        <f t="shared" si="183"/>
        <v>0</v>
      </c>
      <c r="CB160" s="254">
        <f t="shared" si="183"/>
        <v>0</v>
      </c>
      <c r="CC160" s="254">
        <f t="shared" si="183"/>
        <v>0</v>
      </c>
      <c r="CD160" s="254">
        <f t="shared" si="182"/>
        <v>0</v>
      </c>
      <c r="CE160" s="254">
        <f t="shared" si="182"/>
        <v>0</v>
      </c>
      <c r="CF160" s="254">
        <f t="shared" si="182"/>
        <v>0</v>
      </c>
      <c r="CG160" s="254">
        <f t="shared" ref="CG160:CL216" si="241">IF($X160&gt;0,P160*$W160,0)</f>
        <v>0</v>
      </c>
      <c r="CH160" s="254">
        <f t="shared" si="241"/>
        <v>0</v>
      </c>
      <c r="CI160" s="254">
        <f t="shared" si="241"/>
        <v>0</v>
      </c>
      <c r="CJ160" s="254">
        <f t="shared" si="186"/>
        <v>0</v>
      </c>
      <c r="CK160" s="254">
        <f t="shared" si="186"/>
        <v>0</v>
      </c>
      <c r="CL160" s="254">
        <f t="shared" si="186"/>
        <v>0</v>
      </c>
      <c r="CM160" s="254">
        <f t="shared" si="201"/>
        <v>0</v>
      </c>
      <c r="CN160" s="254">
        <f t="shared" si="202"/>
        <v>0</v>
      </c>
      <c r="CO160" s="254">
        <f t="shared" si="203"/>
        <v>0</v>
      </c>
      <c r="CP160" s="254">
        <f t="shared" si="204"/>
        <v>0</v>
      </c>
      <c r="CQ160" s="254">
        <f t="shared" si="205"/>
        <v>0</v>
      </c>
      <c r="CR160" s="254">
        <f t="shared" si="206"/>
        <v>0</v>
      </c>
      <c r="CS160" s="254">
        <f t="shared" si="207"/>
        <v>0</v>
      </c>
      <c r="CT160" s="254">
        <f t="shared" si="208"/>
        <v>0</v>
      </c>
      <c r="CU160" s="254">
        <f t="shared" si="209"/>
        <v>0</v>
      </c>
      <c r="CV160" s="254">
        <f t="shared" si="210"/>
        <v>0</v>
      </c>
      <c r="CW160" s="254">
        <f t="shared" si="211"/>
        <v>0</v>
      </c>
      <c r="CX160" s="254">
        <f t="shared" si="212"/>
        <v>0</v>
      </c>
      <c r="CY160" s="254">
        <f t="shared" si="213"/>
        <v>0</v>
      </c>
      <c r="CZ160" s="254">
        <f t="shared" si="214"/>
        <v>0</v>
      </c>
      <c r="DA160" s="254">
        <f t="shared" si="215"/>
        <v>0</v>
      </c>
      <c r="DB160" s="254">
        <f t="shared" si="216"/>
        <v>0</v>
      </c>
      <c r="DC160" s="254">
        <f t="shared" si="217"/>
        <v>0</v>
      </c>
      <c r="DD160" s="254">
        <f t="shared" si="218"/>
        <v>0</v>
      </c>
      <c r="DE160" s="254">
        <f t="shared" si="219"/>
        <v>0</v>
      </c>
      <c r="DF160" s="254">
        <f t="shared" si="220"/>
        <v>0</v>
      </c>
      <c r="DG160" s="254">
        <f t="shared" si="221"/>
        <v>0</v>
      </c>
      <c r="DH160" s="254">
        <f t="shared" si="222"/>
        <v>0</v>
      </c>
      <c r="DI160" s="254">
        <f t="shared" si="223"/>
        <v>0</v>
      </c>
      <c r="DJ160" s="254">
        <f t="shared" si="224"/>
        <v>0</v>
      </c>
      <c r="DK160" s="254">
        <f t="shared" si="225"/>
        <v>0</v>
      </c>
      <c r="DL160" s="254">
        <f t="shared" si="226"/>
        <v>0</v>
      </c>
      <c r="DM160" s="254">
        <f t="shared" si="227"/>
        <v>0</v>
      </c>
      <c r="DN160" s="254">
        <f t="shared" si="228"/>
        <v>0</v>
      </c>
      <c r="DO160" s="254">
        <f t="shared" si="229"/>
        <v>0</v>
      </c>
      <c r="DP160" s="254">
        <f t="shared" si="230"/>
        <v>0</v>
      </c>
      <c r="DQ160" s="254">
        <f t="shared" si="231"/>
        <v>0</v>
      </c>
      <c r="DR160" s="254">
        <f t="shared" si="232"/>
        <v>0</v>
      </c>
      <c r="DS160" s="254">
        <f t="shared" si="233"/>
        <v>0</v>
      </c>
      <c r="DT160" s="254">
        <f t="shared" si="234"/>
        <v>0</v>
      </c>
      <c r="DU160" s="254">
        <f t="shared" si="235"/>
        <v>0</v>
      </c>
      <c r="DV160" s="254">
        <f t="shared" si="236"/>
        <v>0</v>
      </c>
    </row>
    <row r="161" spans="1:126" ht="24" customHeight="1">
      <c r="A161" s="11" t="str">
        <f ca="1">IF(AG161&lt;&gt;"OK","",CONCATENATE(TEXT('Front Page'!$F$33,"000"),TEXT('Front Page'!$F$31,"000"),"-",LEFT('Front Page'!$R$53,5),"-",LEFT(D161,1),AJ161, "-",TEXT(B161,"000")))</f>
        <v/>
      </c>
      <c r="B161" s="12" t="str">
        <f>IFERROR(IF(E161="","",MAX(B$17:B160)+1),"")</f>
        <v/>
      </c>
      <c r="C161" s="13"/>
      <c r="D161" s="29" t="str">
        <f t="shared" si="134"/>
        <v>None</v>
      </c>
      <c r="E161" s="29" t="str">
        <f t="shared" si="17"/>
        <v/>
      </c>
      <c r="F161" s="29" t="str">
        <f t="shared" si="18"/>
        <v/>
      </c>
      <c r="G161" s="363"/>
      <c r="H161" s="364"/>
      <c r="I161" s="325" t="str">
        <f t="shared" si="194"/>
        <v>No</v>
      </c>
      <c r="J161" s="314">
        <v>0</v>
      </c>
      <c r="K161" s="312">
        <v>0</v>
      </c>
      <c r="L161" s="312">
        <v>0</v>
      </c>
      <c r="M161" s="312">
        <v>0</v>
      </c>
      <c r="N161" s="312">
        <v>0</v>
      </c>
      <c r="O161" s="312">
        <v>0</v>
      </c>
      <c r="P161" s="312">
        <v>0</v>
      </c>
      <c r="Q161" s="312">
        <v>0</v>
      </c>
      <c r="R161" s="312">
        <v>0</v>
      </c>
      <c r="S161" s="312">
        <v>0</v>
      </c>
      <c r="T161" s="312">
        <v>0</v>
      </c>
      <c r="U161" s="312">
        <v>0</v>
      </c>
      <c r="V161" s="313">
        <v>1</v>
      </c>
      <c r="W161" s="313">
        <v>1</v>
      </c>
      <c r="X161" s="312">
        <v>0</v>
      </c>
      <c r="Y161" s="312">
        <v>0</v>
      </c>
      <c r="Z161" s="312">
        <v>0</v>
      </c>
      <c r="AA161" s="14">
        <v>0</v>
      </c>
      <c r="AB161" s="317"/>
      <c r="AC161" s="15" t="str">
        <f t="shared" si="189"/>
        <v/>
      </c>
      <c r="AD161" s="15" t="str">
        <f t="shared" si="195"/>
        <v/>
      </c>
      <c r="AE161" s="16" t="str">
        <f t="shared" si="196"/>
        <v>0 - 0</v>
      </c>
      <c r="AF161" s="20" t="str">
        <f t="shared" si="197"/>
        <v>Not an offer</v>
      </c>
      <c r="AG161" s="276" t="str">
        <f t="shared" si="191"/>
        <v>Not an Offer</v>
      </c>
      <c r="AH161" s="150"/>
      <c r="AI161" s="254">
        <v>145</v>
      </c>
      <c r="AJ161" s="149" t="str">
        <f t="shared" si="192"/>
        <v>00-IRA</v>
      </c>
      <c r="AK161" s="254" t="b">
        <f t="shared" si="11"/>
        <v>0</v>
      </c>
      <c r="AL161" s="254">
        <f t="shared" si="190"/>
        <v>0</v>
      </c>
      <c r="AM161" s="254">
        <f t="shared" si="193"/>
        <v>0</v>
      </c>
      <c r="AN161" s="288">
        <f t="shared" si="198"/>
        <v>0</v>
      </c>
      <c r="AO161" s="288">
        <f>IF(AND($BU161=$BV161,BU161=AO$13),$J161&amp;$K161&amp;$L161&amp;$M161&amp;$N161&amp;$O161&amp;$P161&amp;$Q161&amp;$R161&amp;$S161&amp;$T161&amp;$U161,IFERROR(MATCH($AN161,AO$17:AO160,0),-1000))</f>
        <v>1</v>
      </c>
      <c r="AP161" s="288">
        <f>IF(AND($BU161=$BV161,BV161=AP$13),$J161&amp;$K161&amp;$L161&amp;$M161&amp;$N161&amp;$O161&amp;$P161&amp;$Q161&amp;$R161&amp;$S161&amp;$T161&amp;$U161,IFERROR(MATCH($AN161,AP$17:AP160,0),-1000))</f>
        <v>1</v>
      </c>
      <c r="AQ161" s="288">
        <f>IF(AND($BU161=$BV161,BW161=AQ$13),$J161&amp;$K161&amp;$L161&amp;$M161&amp;$N161&amp;$O161&amp;$P161&amp;$Q161&amp;$R161&amp;$S161&amp;$T161&amp;$U161,IFERROR(MATCH($AN161,AQ$17:AQ160,0),-1000))</f>
        <v>1</v>
      </c>
      <c r="AR161" s="288">
        <f>IF(AND($BU161=$BV161,BX161=AR$13),$J161&amp;$K161&amp;$L161&amp;$M161&amp;$N161&amp;$O161&amp;$P161&amp;$Q161&amp;$R161&amp;$S161&amp;$T161&amp;$U161,IFERROR(MATCH($AN161,AR$17:AR160,0),-1000))</f>
        <v>1</v>
      </c>
      <c r="AS161" s="254">
        <f t="shared" si="71"/>
        <v>0</v>
      </c>
      <c r="AT161" s="261" t="str">
        <f t="shared" si="199"/>
        <v/>
      </c>
      <c r="AU161" s="254" t="str">
        <f t="shared" si="239"/>
        <v/>
      </c>
      <c r="AV161" s="254" t="str">
        <f t="shared" si="239"/>
        <v/>
      </c>
      <c r="AW161" s="254" t="str">
        <f t="shared" si="239"/>
        <v/>
      </c>
      <c r="AX161" s="254" t="str">
        <f t="shared" si="239"/>
        <v/>
      </c>
      <c r="AY161" s="254" t="str">
        <f t="shared" si="237"/>
        <v/>
      </c>
      <c r="AZ161" s="254" t="str">
        <f t="shared" si="237"/>
        <v/>
      </c>
      <c r="BA161" s="254" t="str">
        <f t="shared" si="237"/>
        <v/>
      </c>
      <c r="BB161" s="254" t="str">
        <f t="shared" si="237"/>
        <v/>
      </c>
      <c r="BC161" s="254" t="str">
        <f t="shared" si="187"/>
        <v/>
      </c>
      <c r="BD161" s="254" t="str">
        <f t="shared" si="187"/>
        <v/>
      </c>
      <c r="BE161" s="262" t="str">
        <f t="shared" si="187"/>
        <v/>
      </c>
      <c r="BF161" s="263" t="str">
        <f t="shared" si="240"/>
        <v/>
      </c>
      <c r="BG161" s="254" t="str">
        <f t="shared" si="240"/>
        <v/>
      </c>
      <c r="BH161" s="254" t="str">
        <f t="shared" si="240"/>
        <v/>
      </c>
      <c r="BI161" s="254" t="str">
        <f t="shared" si="240"/>
        <v/>
      </c>
      <c r="BJ161" s="254" t="str">
        <f t="shared" si="238"/>
        <v/>
      </c>
      <c r="BK161" s="254" t="str">
        <f t="shared" si="238"/>
        <v/>
      </c>
      <c r="BL161" s="254" t="str">
        <f t="shared" si="238"/>
        <v/>
      </c>
      <c r="BM161" s="254" t="str">
        <f t="shared" si="238"/>
        <v/>
      </c>
      <c r="BN161" s="254" t="str">
        <f t="shared" si="188"/>
        <v/>
      </c>
      <c r="BO161" s="254" t="str">
        <f t="shared" si="188"/>
        <v/>
      </c>
      <c r="BP161" s="254" t="str">
        <f t="shared" si="188"/>
        <v/>
      </c>
      <c r="BQ161" s="264" t="str">
        <f t="shared" si="200"/>
        <v/>
      </c>
      <c r="BR161" s="261" t="str">
        <f t="shared" si="30"/>
        <v/>
      </c>
      <c r="BS161" s="254" t="str">
        <f t="shared" si="180"/>
        <v/>
      </c>
      <c r="BT161" s="254" t="str">
        <f t="shared" si="180"/>
        <v/>
      </c>
      <c r="BU161" s="265" t="str">
        <f t="shared" si="178"/>
        <v/>
      </c>
      <c r="BV161" s="263" t="str">
        <f t="shared" si="181"/>
        <v/>
      </c>
      <c r="BW161" s="254" t="str">
        <f t="shared" si="181"/>
        <v/>
      </c>
      <c r="BX161" s="254" t="str">
        <f t="shared" si="179"/>
        <v/>
      </c>
      <c r="BY161" s="264" t="str">
        <f t="shared" si="33"/>
        <v/>
      </c>
      <c r="BZ161" s="254" t="str">
        <f t="shared" si="34"/>
        <v/>
      </c>
      <c r="CA161" s="254">
        <f t="shared" si="183"/>
        <v>0</v>
      </c>
      <c r="CB161" s="254">
        <f t="shared" si="183"/>
        <v>0</v>
      </c>
      <c r="CC161" s="254">
        <f t="shared" si="183"/>
        <v>0</v>
      </c>
      <c r="CD161" s="254">
        <f t="shared" si="183"/>
        <v>0</v>
      </c>
      <c r="CE161" s="254">
        <f t="shared" si="183"/>
        <v>0</v>
      </c>
      <c r="CF161" s="254">
        <f t="shared" si="183"/>
        <v>0</v>
      </c>
      <c r="CG161" s="254">
        <f t="shared" si="241"/>
        <v>0</v>
      </c>
      <c r="CH161" s="254">
        <f t="shared" si="241"/>
        <v>0</v>
      </c>
      <c r="CI161" s="254">
        <f t="shared" si="241"/>
        <v>0</v>
      </c>
      <c r="CJ161" s="254">
        <f t="shared" si="186"/>
        <v>0</v>
      </c>
      <c r="CK161" s="254">
        <f t="shared" si="186"/>
        <v>0</v>
      </c>
      <c r="CL161" s="254">
        <f t="shared" si="186"/>
        <v>0</v>
      </c>
      <c r="CM161" s="254">
        <f t="shared" si="201"/>
        <v>0</v>
      </c>
      <c r="CN161" s="254">
        <f t="shared" si="202"/>
        <v>0</v>
      </c>
      <c r="CO161" s="254">
        <f t="shared" si="203"/>
        <v>0</v>
      </c>
      <c r="CP161" s="254">
        <f t="shared" si="204"/>
        <v>0</v>
      </c>
      <c r="CQ161" s="254">
        <f t="shared" si="205"/>
        <v>0</v>
      </c>
      <c r="CR161" s="254">
        <f t="shared" si="206"/>
        <v>0</v>
      </c>
      <c r="CS161" s="254">
        <f t="shared" si="207"/>
        <v>0</v>
      </c>
      <c r="CT161" s="254">
        <f t="shared" si="208"/>
        <v>0</v>
      </c>
      <c r="CU161" s="254">
        <f t="shared" si="209"/>
        <v>0</v>
      </c>
      <c r="CV161" s="254">
        <f t="shared" si="210"/>
        <v>0</v>
      </c>
      <c r="CW161" s="254">
        <f t="shared" si="211"/>
        <v>0</v>
      </c>
      <c r="CX161" s="254">
        <f t="shared" si="212"/>
        <v>0</v>
      </c>
      <c r="CY161" s="254">
        <f t="shared" si="213"/>
        <v>0</v>
      </c>
      <c r="CZ161" s="254">
        <f t="shared" si="214"/>
        <v>0</v>
      </c>
      <c r="DA161" s="254">
        <f t="shared" si="215"/>
        <v>0</v>
      </c>
      <c r="DB161" s="254">
        <f t="shared" si="216"/>
        <v>0</v>
      </c>
      <c r="DC161" s="254">
        <f t="shared" si="217"/>
        <v>0</v>
      </c>
      <c r="DD161" s="254">
        <f t="shared" si="218"/>
        <v>0</v>
      </c>
      <c r="DE161" s="254">
        <f t="shared" si="219"/>
        <v>0</v>
      </c>
      <c r="DF161" s="254">
        <f t="shared" si="220"/>
        <v>0</v>
      </c>
      <c r="DG161" s="254">
        <f t="shared" si="221"/>
        <v>0</v>
      </c>
      <c r="DH161" s="254">
        <f t="shared" si="222"/>
        <v>0</v>
      </c>
      <c r="DI161" s="254">
        <f t="shared" si="223"/>
        <v>0</v>
      </c>
      <c r="DJ161" s="254">
        <f t="shared" si="224"/>
        <v>0</v>
      </c>
      <c r="DK161" s="254">
        <f t="shared" si="225"/>
        <v>0</v>
      </c>
      <c r="DL161" s="254">
        <f t="shared" si="226"/>
        <v>0</v>
      </c>
      <c r="DM161" s="254">
        <f t="shared" si="227"/>
        <v>0</v>
      </c>
      <c r="DN161" s="254">
        <f t="shared" si="228"/>
        <v>0</v>
      </c>
      <c r="DO161" s="254">
        <f t="shared" si="229"/>
        <v>0</v>
      </c>
      <c r="DP161" s="254">
        <f t="shared" si="230"/>
        <v>0</v>
      </c>
      <c r="DQ161" s="254">
        <f t="shared" si="231"/>
        <v>0</v>
      </c>
      <c r="DR161" s="254">
        <f t="shared" si="232"/>
        <v>0</v>
      </c>
      <c r="DS161" s="254">
        <f t="shared" si="233"/>
        <v>0</v>
      </c>
      <c r="DT161" s="254">
        <f t="shared" si="234"/>
        <v>0</v>
      </c>
      <c r="DU161" s="254">
        <f t="shared" si="235"/>
        <v>0</v>
      </c>
      <c r="DV161" s="254">
        <f t="shared" si="236"/>
        <v>0</v>
      </c>
    </row>
    <row r="162" spans="1:126" ht="24" customHeight="1">
      <c r="A162" s="11" t="str">
        <f ca="1">IF(AG162&lt;&gt;"OK","",CONCATENATE(TEXT('Front Page'!$F$33,"000"),TEXT('Front Page'!$F$31,"000"),"-",LEFT('Front Page'!$R$53,5),"-",LEFT(D162,1),AJ162, "-",TEXT(B162,"000")))</f>
        <v/>
      </c>
      <c r="B162" s="12" t="str">
        <f>IFERROR(IF(E162="","",MAX(B$17:B161)+1),"")</f>
        <v/>
      </c>
      <c r="C162" s="13"/>
      <c r="D162" s="29" t="str">
        <f t="shared" si="134"/>
        <v>None</v>
      </c>
      <c r="E162" s="29" t="str">
        <f t="shared" si="17"/>
        <v/>
      </c>
      <c r="F162" s="29" t="str">
        <f t="shared" si="18"/>
        <v/>
      </c>
      <c r="G162" s="363"/>
      <c r="H162" s="364"/>
      <c r="I162" s="325" t="str">
        <f t="shared" si="194"/>
        <v>No</v>
      </c>
      <c r="J162" s="314">
        <v>0</v>
      </c>
      <c r="K162" s="312">
        <v>0</v>
      </c>
      <c r="L162" s="312">
        <v>0</v>
      </c>
      <c r="M162" s="312">
        <v>0</v>
      </c>
      <c r="N162" s="312">
        <v>0</v>
      </c>
      <c r="O162" s="312">
        <v>0</v>
      </c>
      <c r="P162" s="312">
        <v>0</v>
      </c>
      <c r="Q162" s="312">
        <v>0</v>
      </c>
      <c r="R162" s="312">
        <v>0</v>
      </c>
      <c r="S162" s="312">
        <v>0</v>
      </c>
      <c r="T162" s="312">
        <v>0</v>
      </c>
      <c r="U162" s="312">
        <v>0</v>
      </c>
      <c r="V162" s="313">
        <v>1</v>
      </c>
      <c r="W162" s="313">
        <v>1</v>
      </c>
      <c r="X162" s="312">
        <v>0</v>
      </c>
      <c r="Y162" s="312">
        <v>0</v>
      </c>
      <c r="Z162" s="312">
        <v>0</v>
      </c>
      <c r="AA162" s="14">
        <v>0</v>
      </c>
      <c r="AB162" s="317"/>
      <c r="AC162" s="15" t="str">
        <f t="shared" si="189"/>
        <v/>
      </c>
      <c r="AD162" s="15" t="str">
        <f t="shared" si="195"/>
        <v/>
      </c>
      <c r="AE162" s="16" t="str">
        <f t="shared" si="196"/>
        <v>0 - 0</v>
      </c>
      <c r="AF162" s="20" t="str">
        <f t="shared" si="197"/>
        <v>Not an offer</v>
      </c>
      <c r="AG162" s="276" t="str">
        <f t="shared" si="191"/>
        <v>Not an Offer</v>
      </c>
      <c r="AH162" s="150"/>
      <c r="AI162" s="254">
        <v>146</v>
      </c>
      <c r="AJ162" s="149" t="str">
        <f t="shared" si="192"/>
        <v>00-IRA</v>
      </c>
      <c r="AK162" s="254" t="b">
        <f t="shared" si="11"/>
        <v>0</v>
      </c>
      <c r="AL162" s="254">
        <f t="shared" si="190"/>
        <v>0</v>
      </c>
      <c r="AM162" s="254">
        <f t="shared" si="193"/>
        <v>0</v>
      </c>
      <c r="AN162" s="288">
        <f t="shared" si="198"/>
        <v>0</v>
      </c>
      <c r="AO162" s="288">
        <f>IF(AND($BU162=$BV162,BU162=AO$13),$J162&amp;$K162&amp;$L162&amp;$M162&amp;$N162&amp;$O162&amp;$P162&amp;$Q162&amp;$R162&amp;$S162&amp;$T162&amp;$U162,IFERROR(MATCH($AN162,AO$17:AO161,0),-1000))</f>
        <v>1</v>
      </c>
      <c r="AP162" s="288">
        <f>IF(AND($BU162=$BV162,BV162=AP$13),$J162&amp;$K162&amp;$L162&amp;$M162&amp;$N162&amp;$O162&amp;$P162&amp;$Q162&amp;$R162&amp;$S162&amp;$T162&amp;$U162,IFERROR(MATCH($AN162,AP$17:AP161,0),-1000))</f>
        <v>1</v>
      </c>
      <c r="AQ162" s="288">
        <f>IF(AND($BU162=$BV162,BW162=AQ$13),$J162&amp;$K162&amp;$L162&amp;$M162&amp;$N162&amp;$O162&amp;$P162&amp;$Q162&amp;$R162&amp;$S162&amp;$T162&amp;$U162,IFERROR(MATCH($AN162,AQ$17:AQ161,0),-1000))</f>
        <v>1</v>
      </c>
      <c r="AR162" s="288">
        <f>IF(AND($BU162=$BV162,BX162=AR$13),$J162&amp;$K162&amp;$L162&amp;$M162&amp;$N162&amp;$O162&amp;$P162&amp;$Q162&amp;$R162&amp;$S162&amp;$T162&amp;$U162,IFERROR(MATCH($AN162,AR$17:AR161,0),-1000))</f>
        <v>1</v>
      </c>
      <c r="AS162" s="254">
        <f t="shared" si="71"/>
        <v>0</v>
      </c>
      <c r="AT162" s="261" t="str">
        <f t="shared" si="199"/>
        <v/>
      </c>
      <c r="AU162" s="254" t="str">
        <f t="shared" si="239"/>
        <v/>
      </c>
      <c r="AV162" s="254" t="str">
        <f t="shared" si="239"/>
        <v/>
      </c>
      <c r="AW162" s="254" t="str">
        <f t="shared" si="239"/>
        <v/>
      </c>
      <c r="AX162" s="254" t="str">
        <f t="shared" si="239"/>
        <v/>
      </c>
      <c r="AY162" s="254" t="str">
        <f t="shared" si="237"/>
        <v/>
      </c>
      <c r="AZ162" s="254" t="str">
        <f t="shared" si="237"/>
        <v/>
      </c>
      <c r="BA162" s="254" t="str">
        <f t="shared" si="237"/>
        <v/>
      </c>
      <c r="BB162" s="254" t="str">
        <f t="shared" si="237"/>
        <v/>
      </c>
      <c r="BC162" s="254" t="str">
        <f t="shared" si="187"/>
        <v/>
      </c>
      <c r="BD162" s="254" t="str">
        <f t="shared" si="187"/>
        <v/>
      </c>
      <c r="BE162" s="262" t="str">
        <f t="shared" si="187"/>
        <v/>
      </c>
      <c r="BF162" s="263" t="str">
        <f t="shared" si="240"/>
        <v/>
      </c>
      <c r="BG162" s="254" t="str">
        <f t="shared" si="240"/>
        <v/>
      </c>
      <c r="BH162" s="254" t="str">
        <f t="shared" si="240"/>
        <v/>
      </c>
      <c r="BI162" s="254" t="str">
        <f t="shared" si="240"/>
        <v/>
      </c>
      <c r="BJ162" s="254" t="str">
        <f t="shared" si="238"/>
        <v/>
      </c>
      <c r="BK162" s="254" t="str">
        <f t="shared" si="238"/>
        <v/>
      </c>
      <c r="BL162" s="254" t="str">
        <f t="shared" si="238"/>
        <v/>
      </c>
      <c r="BM162" s="254" t="str">
        <f t="shared" si="238"/>
        <v/>
      </c>
      <c r="BN162" s="254" t="str">
        <f t="shared" si="188"/>
        <v/>
      </c>
      <c r="BO162" s="254" t="str">
        <f t="shared" si="188"/>
        <v/>
      </c>
      <c r="BP162" s="254" t="str">
        <f t="shared" si="188"/>
        <v/>
      </c>
      <c r="BQ162" s="264" t="str">
        <f t="shared" si="200"/>
        <v/>
      </c>
      <c r="BR162" s="261" t="str">
        <f t="shared" si="30"/>
        <v/>
      </c>
      <c r="BS162" s="254" t="str">
        <f t="shared" si="180"/>
        <v/>
      </c>
      <c r="BT162" s="254" t="str">
        <f t="shared" si="180"/>
        <v/>
      </c>
      <c r="BU162" s="265" t="str">
        <f t="shared" si="178"/>
        <v/>
      </c>
      <c r="BV162" s="263" t="str">
        <f t="shared" si="181"/>
        <v/>
      </c>
      <c r="BW162" s="254" t="str">
        <f t="shared" si="181"/>
        <v/>
      </c>
      <c r="BX162" s="254" t="str">
        <f t="shared" si="179"/>
        <v/>
      </c>
      <c r="BY162" s="264" t="str">
        <f t="shared" si="33"/>
        <v/>
      </c>
      <c r="BZ162" s="254" t="str">
        <f t="shared" si="34"/>
        <v/>
      </c>
      <c r="CA162" s="254">
        <f t="shared" si="183"/>
        <v>0</v>
      </c>
      <c r="CB162" s="254">
        <f t="shared" si="183"/>
        <v>0</v>
      </c>
      <c r="CC162" s="254">
        <f t="shared" si="183"/>
        <v>0</v>
      </c>
      <c r="CD162" s="254">
        <f t="shared" si="183"/>
        <v>0</v>
      </c>
      <c r="CE162" s="254">
        <f t="shared" si="183"/>
        <v>0</v>
      </c>
      <c r="CF162" s="254">
        <f t="shared" si="183"/>
        <v>0</v>
      </c>
      <c r="CG162" s="254">
        <f t="shared" si="241"/>
        <v>0</v>
      </c>
      <c r="CH162" s="254">
        <f t="shared" si="241"/>
        <v>0</v>
      </c>
      <c r="CI162" s="254">
        <f t="shared" si="241"/>
        <v>0</v>
      </c>
      <c r="CJ162" s="254">
        <f t="shared" si="186"/>
        <v>0</v>
      </c>
      <c r="CK162" s="254">
        <f t="shared" si="186"/>
        <v>0</v>
      </c>
      <c r="CL162" s="254">
        <f t="shared" si="186"/>
        <v>0</v>
      </c>
      <c r="CM162" s="254">
        <f t="shared" si="201"/>
        <v>0</v>
      </c>
      <c r="CN162" s="254">
        <f t="shared" si="202"/>
        <v>0</v>
      </c>
      <c r="CO162" s="254">
        <f t="shared" si="203"/>
        <v>0</v>
      </c>
      <c r="CP162" s="254">
        <f t="shared" si="204"/>
        <v>0</v>
      </c>
      <c r="CQ162" s="254">
        <f t="shared" si="205"/>
        <v>0</v>
      </c>
      <c r="CR162" s="254">
        <f t="shared" si="206"/>
        <v>0</v>
      </c>
      <c r="CS162" s="254">
        <f t="shared" si="207"/>
        <v>0</v>
      </c>
      <c r="CT162" s="254">
        <f t="shared" si="208"/>
        <v>0</v>
      </c>
      <c r="CU162" s="254">
        <f t="shared" si="209"/>
        <v>0</v>
      </c>
      <c r="CV162" s="254">
        <f t="shared" si="210"/>
        <v>0</v>
      </c>
      <c r="CW162" s="254">
        <f t="shared" si="211"/>
        <v>0</v>
      </c>
      <c r="CX162" s="254">
        <f t="shared" si="212"/>
        <v>0</v>
      </c>
      <c r="CY162" s="254">
        <f t="shared" si="213"/>
        <v>0</v>
      </c>
      <c r="CZ162" s="254">
        <f t="shared" si="214"/>
        <v>0</v>
      </c>
      <c r="DA162" s="254">
        <f t="shared" si="215"/>
        <v>0</v>
      </c>
      <c r="DB162" s="254">
        <f t="shared" si="216"/>
        <v>0</v>
      </c>
      <c r="DC162" s="254">
        <f t="shared" si="217"/>
        <v>0</v>
      </c>
      <c r="DD162" s="254">
        <f t="shared" si="218"/>
        <v>0</v>
      </c>
      <c r="DE162" s="254">
        <f t="shared" si="219"/>
        <v>0</v>
      </c>
      <c r="DF162" s="254">
        <f t="shared" si="220"/>
        <v>0</v>
      </c>
      <c r="DG162" s="254">
        <f t="shared" si="221"/>
        <v>0</v>
      </c>
      <c r="DH162" s="254">
        <f t="shared" si="222"/>
        <v>0</v>
      </c>
      <c r="DI162" s="254">
        <f t="shared" si="223"/>
        <v>0</v>
      </c>
      <c r="DJ162" s="254">
        <f t="shared" si="224"/>
        <v>0</v>
      </c>
      <c r="DK162" s="254">
        <f t="shared" si="225"/>
        <v>0</v>
      </c>
      <c r="DL162" s="254">
        <f t="shared" si="226"/>
        <v>0</v>
      </c>
      <c r="DM162" s="254">
        <f t="shared" si="227"/>
        <v>0</v>
      </c>
      <c r="DN162" s="254">
        <f t="shared" si="228"/>
        <v>0</v>
      </c>
      <c r="DO162" s="254">
        <f t="shared" si="229"/>
        <v>0</v>
      </c>
      <c r="DP162" s="254">
        <f t="shared" si="230"/>
        <v>0</v>
      </c>
      <c r="DQ162" s="254">
        <f t="shared" si="231"/>
        <v>0</v>
      </c>
      <c r="DR162" s="254">
        <f t="shared" si="232"/>
        <v>0</v>
      </c>
      <c r="DS162" s="254">
        <f t="shared" si="233"/>
        <v>0</v>
      </c>
      <c r="DT162" s="254">
        <f t="shared" si="234"/>
        <v>0</v>
      </c>
      <c r="DU162" s="254">
        <f t="shared" si="235"/>
        <v>0</v>
      </c>
      <c r="DV162" s="254">
        <f t="shared" si="236"/>
        <v>0</v>
      </c>
    </row>
    <row r="163" spans="1:126" ht="24" customHeight="1">
      <c r="A163" s="11" t="str">
        <f ca="1">IF(AG163&lt;&gt;"OK","",CONCATENATE(TEXT('Front Page'!$F$33,"000"),TEXT('Front Page'!$F$31,"000"),"-",LEFT('Front Page'!$R$53,5),"-",LEFT(D163,1),AJ163, "-",TEXT(B163,"000")))</f>
        <v/>
      </c>
      <c r="B163" s="12" t="str">
        <f>IFERROR(IF(E163="","",MAX(B$17:B162)+1),"")</f>
        <v/>
      </c>
      <c r="C163" s="13"/>
      <c r="D163" s="29" t="str">
        <f t="shared" si="134"/>
        <v>None</v>
      </c>
      <c r="E163" s="29" t="str">
        <f t="shared" si="17"/>
        <v/>
      </c>
      <c r="F163" s="29" t="str">
        <f t="shared" si="18"/>
        <v/>
      </c>
      <c r="G163" s="363"/>
      <c r="H163" s="364"/>
      <c r="I163" s="325" t="str">
        <f t="shared" si="194"/>
        <v>No</v>
      </c>
      <c r="J163" s="314">
        <v>0</v>
      </c>
      <c r="K163" s="312">
        <v>0</v>
      </c>
      <c r="L163" s="312">
        <v>0</v>
      </c>
      <c r="M163" s="312">
        <v>0</v>
      </c>
      <c r="N163" s="312">
        <v>0</v>
      </c>
      <c r="O163" s="312">
        <v>0</v>
      </c>
      <c r="P163" s="312">
        <v>0</v>
      </c>
      <c r="Q163" s="312">
        <v>0</v>
      </c>
      <c r="R163" s="312">
        <v>0</v>
      </c>
      <c r="S163" s="312">
        <v>0</v>
      </c>
      <c r="T163" s="312">
        <v>0</v>
      </c>
      <c r="U163" s="312">
        <v>0</v>
      </c>
      <c r="V163" s="313">
        <v>1</v>
      </c>
      <c r="W163" s="313">
        <v>1</v>
      </c>
      <c r="X163" s="312">
        <v>0</v>
      </c>
      <c r="Y163" s="312">
        <v>0</v>
      </c>
      <c r="Z163" s="312">
        <v>0</v>
      </c>
      <c r="AA163" s="14">
        <v>0</v>
      </c>
      <c r="AB163" s="317"/>
      <c r="AC163" s="15" t="str">
        <f t="shared" si="189"/>
        <v/>
      </c>
      <c r="AD163" s="15" t="str">
        <f t="shared" si="195"/>
        <v/>
      </c>
      <c r="AE163" s="16" t="str">
        <f t="shared" si="196"/>
        <v>0 - 0</v>
      </c>
      <c r="AF163" s="20" t="str">
        <f t="shared" si="197"/>
        <v>Not an offer</v>
      </c>
      <c r="AG163" s="276" t="str">
        <f t="shared" si="191"/>
        <v>Not an Offer</v>
      </c>
      <c r="AH163" s="150"/>
      <c r="AI163" s="254">
        <v>147</v>
      </c>
      <c r="AJ163" s="149" t="str">
        <f t="shared" si="192"/>
        <v>00-IRA</v>
      </c>
      <c r="AK163" s="254" t="b">
        <f t="shared" si="11"/>
        <v>0</v>
      </c>
      <c r="AL163" s="254">
        <f t="shared" si="190"/>
        <v>0</v>
      </c>
      <c r="AM163" s="254">
        <f t="shared" si="193"/>
        <v>0</v>
      </c>
      <c r="AN163" s="288">
        <f t="shared" si="198"/>
        <v>0</v>
      </c>
      <c r="AO163" s="288">
        <f>IF(AND($BU163=$BV163,BU163=AO$13),$J163&amp;$K163&amp;$L163&amp;$M163&amp;$N163&amp;$O163&amp;$P163&amp;$Q163&amp;$R163&amp;$S163&amp;$T163&amp;$U163,IFERROR(MATCH($AN163,AO$17:AO162,0),-1000))</f>
        <v>1</v>
      </c>
      <c r="AP163" s="288">
        <f>IF(AND($BU163=$BV163,BV163=AP$13),$J163&amp;$K163&amp;$L163&amp;$M163&amp;$N163&amp;$O163&amp;$P163&amp;$Q163&amp;$R163&amp;$S163&amp;$T163&amp;$U163,IFERROR(MATCH($AN163,AP$17:AP162,0),-1000))</f>
        <v>1</v>
      </c>
      <c r="AQ163" s="288">
        <f>IF(AND($BU163=$BV163,BW163=AQ$13),$J163&amp;$K163&amp;$L163&amp;$M163&amp;$N163&amp;$O163&amp;$P163&amp;$Q163&amp;$R163&amp;$S163&amp;$T163&amp;$U163,IFERROR(MATCH($AN163,AQ$17:AQ162,0),-1000))</f>
        <v>1</v>
      </c>
      <c r="AR163" s="288">
        <f>IF(AND($BU163=$BV163,BX163=AR$13),$J163&amp;$K163&amp;$L163&amp;$M163&amp;$N163&amp;$O163&amp;$P163&amp;$Q163&amp;$R163&amp;$S163&amp;$T163&amp;$U163,IFERROR(MATCH($AN163,AR$17:AR162,0),-1000))</f>
        <v>1</v>
      </c>
      <c r="AS163" s="254">
        <f t="shared" si="71"/>
        <v>0</v>
      </c>
      <c r="AT163" s="261" t="str">
        <f t="shared" si="199"/>
        <v/>
      </c>
      <c r="AU163" s="254" t="str">
        <f t="shared" si="239"/>
        <v/>
      </c>
      <c r="AV163" s="254" t="str">
        <f t="shared" si="239"/>
        <v/>
      </c>
      <c r="AW163" s="254" t="str">
        <f t="shared" si="239"/>
        <v/>
      </c>
      <c r="AX163" s="254" t="str">
        <f t="shared" si="239"/>
        <v/>
      </c>
      <c r="AY163" s="254" t="str">
        <f t="shared" si="237"/>
        <v/>
      </c>
      <c r="AZ163" s="254" t="str">
        <f t="shared" si="237"/>
        <v/>
      </c>
      <c r="BA163" s="254" t="str">
        <f t="shared" si="237"/>
        <v/>
      </c>
      <c r="BB163" s="254" t="str">
        <f t="shared" si="237"/>
        <v/>
      </c>
      <c r="BC163" s="254" t="str">
        <f t="shared" si="187"/>
        <v/>
      </c>
      <c r="BD163" s="254" t="str">
        <f t="shared" si="187"/>
        <v/>
      </c>
      <c r="BE163" s="262" t="str">
        <f t="shared" si="187"/>
        <v/>
      </c>
      <c r="BF163" s="263" t="str">
        <f t="shared" si="240"/>
        <v/>
      </c>
      <c r="BG163" s="254" t="str">
        <f t="shared" si="240"/>
        <v/>
      </c>
      <c r="BH163" s="254" t="str">
        <f t="shared" si="240"/>
        <v/>
      </c>
      <c r="BI163" s="254" t="str">
        <f t="shared" si="240"/>
        <v/>
      </c>
      <c r="BJ163" s="254" t="str">
        <f t="shared" si="238"/>
        <v/>
      </c>
      <c r="BK163" s="254" t="str">
        <f t="shared" si="238"/>
        <v/>
      </c>
      <c r="BL163" s="254" t="str">
        <f t="shared" si="238"/>
        <v/>
      </c>
      <c r="BM163" s="254" t="str">
        <f t="shared" si="238"/>
        <v/>
      </c>
      <c r="BN163" s="254" t="str">
        <f t="shared" si="188"/>
        <v/>
      </c>
      <c r="BO163" s="254" t="str">
        <f t="shared" si="188"/>
        <v/>
      </c>
      <c r="BP163" s="254" t="str">
        <f t="shared" si="188"/>
        <v/>
      </c>
      <c r="BQ163" s="264" t="str">
        <f t="shared" si="200"/>
        <v/>
      </c>
      <c r="BR163" s="261" t="str">
        <f t="shared" si="30"/>
        <v/>
      </c>
      <c r="BS163" s="254" t="str">
        <f t="shared" si="180"/>
        <v/>
      </c>
      <c r="BT163" s="254" t="str">
        <f t="shared" si="180"/>
        <v/>
      </c>
      <c r="BU163" s="265" t="str">
        <f t="shared" si="178"/>
        <v/>
      </c>
      <c r="BV163" s="263" t="str">
        <f t="shared" si="181"/>
        <v/>
      </c>
      <c r="BW163" s="254" t="str">
        <f t="shared" si="181"/>
        <v/>
      </c>
      <c r="BX163" s="254" t="str">
        <f t="shared" si="179"/>
        <v/>
      </c>
      <c r="BY163" s="264" t="str">
        <f t="shared" si="33"/>
        <v/>
      </c>
      <c r="BZ163" s="254" t="str">
        <f t="shared" si="34"/>
        <v/>
      </c>
      <c r="CA163" s="254">
        <f t="shared" si="183"/>
        <v>0</v>
      </c>
      <c r="CB163" s="254">
        <f t="shared" si="183"/>
        <v>0</v>
      </c>
      <c r="CC163" s="254">
        <f t="shared" si="183"/>
        <v>0</v>
      </c>
      <c r="CD163" s="254">
        <f t="shared" si="183"/>
        <v>0</v>
      </c>
      <c r="CE163" s="254">
        <f t="shared" si="183"/>
        <v>0</v>
      </c>
      <c r="CF163" s="254">
        <f t="shared" si="183"/>
        <v>0</v>
      </c>
      <c r="CG163" s="254">
        <f t="shared" si="241"/>
        <v>0</v>
      </c>
      <c r="CH163" s="254">
        <f t="shared" si="241"/>
        <v>0</v>
      </c>
      <c r="CI163" s="254">
        <f t="shared" si="241"/>
        <v>0</v>
      </c>
      <c r="CJ163" s="254">
        <f t="shared" si="186"/>
        <v>0</v>
      </c>
      <c r="CK163" s="254">
        <f t="shared" si="186"/>
        <v>0</v>
      </c>
      <c r="CL163" s="254">
        <f t="shared" si="186"/>
        <v>0</v>
      </c>
      <c r="CM163" s="254">
        <f t="shared" si="201"/>
        <v>0</v>
      </c>
      <c r="CN163" s="254">
        <f t="shared" si="202"/>
        <v>0</v>
      </c>
      <c r="CO163" s="254">
        <f t="shared" si="203"/>
        <v>0</v>
      </c>
      <c r="CP163" s="254">
        <f t="shared" si="204"/>
        <v>0</v>
      </c>
      <c r="CQ163" s="254">
        <f t="shared" si="205"/>
        <v>0</v>
      </c>
      <c r="CR163" s="254">
        <f t="shared" si="206"/>
        <v>0</v>
      </c>
      <c r="CS163" s="254">
        <f t="shared" si="207"/>
        <v>0</v>
      </c>
      <c r="CT163" s="254">
        <f t="shared" si="208"/>
        <v>0</v>
      </c>
      <c r="CU163" s="254">
        <f t="shared" si="209"/>
        <v>0</v>
      </c>
      <c r="CV163" s="254">
        <f t="shared" si="210"/>
        <v>0</v>
      </c>
      <c r="CW163" s="254">
        <f t="shared" si="211"/>
        <v>0</v>
      </c>
      <c r="CX163" s="254">
        <f t="shared" si="212"/>
        <v>0</v>
      </c>
      <c r="CY163" s="254">
        <f t="shared" si="213"/>
        <v>0</v>
      </c>
      <c r="CZ163" s="254">
        <f t="shared" si="214"/>
        <v>0</v>
      </c>
      <c r="DA163" s="254">
        <f t="shared" si="215"/>
        <v>0</v>
      </c>
      <c r="DB163" s="254">
        <f t="shared" si="216"/>
        <v>0</v>
      </c>
      <c r="DC163" s="254">
        <f t="shared" si="217"/>
        <v>0</v>
      </c>
      <c r="DD163" s="254">
        <f t="shared" si="218"/>
        <v>0</v>
      </c>
      <c r="DE163" s="254">
        <f t="shared" si="219"/>
        <v>0</v>
      </c>
      <c r="DF163" s="254">
        <f t="shared" si="220"/>
        <v>0</v>
      </c>
      <c r="DG163" s="254">
        <f t="shared" si="221"/>
        <v>0</v>
      </c>
      <c r="DH163" s="254">
        <f t="shared" si="222"/>
        <v>0</v>
      </c>
      <c r="DI163" s="254">
        <f t="shared" si="223"/>
        <v>0</v>
      </c>
      <c r="DJ163" s="254">
        <f t="shared" si="224"/>
        <v>0</v>
      </c>
      <c r="DK163" s="254">
        <f t="shared" si="225"/>
        <v>0</v>
      </c>
      <c r="DL163" s="254">
        <f t="shared" si="226"/>
        <v>0</v>
      </c>
      <c r="DM163" s="254">
        <f t="shared" si="227"/>
        <v>0</v>
      </c>
      <c r="DN163" s="254">
        <f t="shared" si="228"/>
        <v>0</v>
      </c>
      <c r="DO163" s="254">
        <f t="shared" si="229"/>
        <v>0</v>
      </c>
      <c r="DP163" s="254">
        <f t="shared" si="230"/>
        <v>0</v>
      </c>
      <c r="DQ163" s="254">
        <f t="shared" si="231"/>
        <v>0</v>
      </c>
      <c r="DR163" s="254">
        <f t="shared" si="232"/>
        <v>0</v>
      </c>
      <c r="DS163" s="254">
        <f t="shared" si="233"/>
        <v>0</v>
      </c>
      <c r="DT163" s="254">
        <f t="shared" si="234"/>
        <v>0</v>
      </c>
      <c r="DU163" s="254">
        <f t="shared" si="235"/>
        <v>0</v>
      </c>
      <c r="DV163" s="254">
        <f t="shared" si="236"/>
        <v>0</v>
      </c>
    </row>
    <row r="164" spans="1:126" ht="24" customHeight="1">
      <c r="A164" s="11" t="str">
        <f ca="1">IF(AG164&lt;&gt;"OK","",CONCATENATE(TEXT('Front Page'!$F$33,"000"),TEXT('Front Page'!$F$31,"000"),"-",LEFT('Front Page'!$R$53,5),"-",LEFT(D164,1),AJ164, "-",TEXT(B164,"000")))</f>
        <v/>
      </c>
      <c r="B164" s="12" t="str">
        <f>IFERROR(IF(E164="","",MAX(B$17:B163)+1),"")</f>
        <v/>
      </c>
      <c r="C164" s="13"/>
      <c r="D164" s="29" t="str">
        <f t="shared" si="134"/>
        <v>None</v>
      </c>
      <c r="E164" s="29" t="str">
        <f t="shared" si="17"/>
        <v/>
      </c>
      <c r="F164" s="29" t="str">
        <f t="shared" si="18"/>
        <v/>
      </c>
      <c r="G164" s="363"/>
      <c r="H164" s="364"/>
      <c r="I164" s="325" t="str">
        <f t="shared" si="194"/>
        <v>No</v>
      </c>
      <c r="J164" s="314">
        <v>0</v>
      </c>
      <c r="K164" s="312">
        <v>0</v>
      </c>
      <c r="L164" s="312">
        <v>0</v>
      </c>
      <c r="M164" s="312">
        <v>0</v>
      </c>
      <c r="N164" s="312">
        <v>0</v>
      </c>
      <c r="O164" s="312">
        <v>0</v>
      </c>
      <c r="P164" s="312">
        <v>0</v>
      </c>
      <c r="Q164" s="312">
        <v>0</v>
      </c>
      <c r="R164" s="312">
        <v>0</v>
      </c>
      <c r="S164" s="312">
        <v>0</v>
      </c>
      <c r="T164" s="312">
        <v>0</v>
      </c>
      <c r="U164" s="312">
        <v>0</v>
      </c>
      <c r="V164" s="313">
        <v>1</v>
      </c>
      <c r="W164" s="313">
        <v>1</v>
      </c>
      <c r="X164" s="312">
        <v>0</v>
      </c>
      <c r="Y164" s="312">
        <v>0</v>
      </c>
      <c r="Z164" s="312">
        <v>0</v>
      </c>
      <c r="AA164" s="14">
        <v>0</v>
      </c>
      <c r="AB164" s="317"/>
      <c r="AC164" s="15" t="str">
        <f t="shared" si="189"/>
        <v/>
      </c>
      <c r="AD164" s="15" t="str">
        <f t="shared" si="195"/>
        <v/>
      </c>
      <c r="AE164" s="16" t="str">
        <f t="shared" si="196"/>
        <v>0 - 0</v>
      </c>
      <c r="AF164" s="20" t="str">
        <f t="shared" si="197"/>
        <v>Not an offer</v>
      </c>
      <c r="AG164" s="276" t="str">
        <f t="shared" si="191"/>
        <v>Not an Offer</v>
      </c>
      <c r="AH164" s="150"/>
      <c r="AI164" s="254">
        <v>148</v>
      </c>
      <c r="AJ164" s="149" t="str">
        <f t="shared" si="192"/>
        <v>00-IRA</v>
      </c>
      <c r="AK164" s="254" t="b">
        <f t="shared" si="11"/>
        <v>0</v>
      </c>
      <c r="AL164" s="254">
        <f t="shared" si="190"/>
        <v>0</v>
      </c>
      <c r="AM164" s="254">
        <f t="shared" si="193"/>
        <v>0</v>
      </c>
      <c r="AN164" s="288">
        <f t="shared" si="198"/>
        <v>0</v>
      </c>
      <c r="AO164" s="288">
        <f>IF(AND($BU164=$BV164,BU164=AO$13),$J164&amp;$K164&amp;$L164&amp;$M164&amp;$N164&amp;$O164&amp;$P164&amp;$Q164&amp;$R164&amp;$S164&amp;$T164&amp;$U164,IFERROR(MATCH($AN164,AO$17:AO163,0),-1000))</f>
        <v>1</v>
      </c>
      <c r="AP164" s="288">
        <f>IF(AND($BU164=$BV164,BV164=AP$13),$J164&amp;$K164&amp;$L164&amp;$M164&amp;$N164&amp;$O164&amp;$P164&amp;$Q164&amp;$R164&amp;$S164&amp;$T164&amp;$U164,IFERROR(MATCH($AN164,AP$17:AP163,0),-1000))</f>
        <v>1</v>
      </c>
      <c r="AQ164" s="288">
        <f>IF(AND($BU164=$BV164,BW164=AQ$13),$J164&amp;$K164&amp;$L164&amp;$M164&amp;$N164&amp;$O164&amp;$P164&amp;$Q164&amp;$R164&amp;$S164&amp;$T164&amp;$U164,IFERROR(MATCH($AN164,AQ$17:AQ163,0),-1000))</f>
        <v>1</v>
      </c>
      <c r="AR164" s="288">
        <f>IF(AND($BU164=$BV164,BX164=AR$13),$J164&amp;$K164&amp;$L164&amp;$M164&amp;$N164&amp;$O164&amp;$P164&amp;$Q164&amp;$R164&amp;$S164&amp;$T164&amp;$U164,IFERROR(MATCH($AN164,AR$17:AR163,0),-1000))</f>
        <v>1</v>
      </c>
      <c r="AS164" s="254">
        <f t="shared" si="71"/>
        <v>0</v>
      </c>
      <c r="AT164" s="261" t="str">
        <f t="shared" si="199"/>
        <v/>
      </c>
      <c r="AU164" s="254" t="str">
        <f t="shared" si="239"/>
        <v/>
      </c>
      <c r="AV164" s="254" t="str">
        <f t="shared" si="239"/>
        <v/>
      </c>
      <c r="AW164" s="254" t="str">
        <f t="shared" si="239"/>
        <v/>
      </c>
      <c r="AX164" s="254" t="str">
        <f t="shared" si="239"/>
        <v/>
      </c>
      <c r="AY164" s="254" t="str">
        <f t="shared" si="237"/>
        <v/>
      </c>
      <c r="AZ164" s="254" t="str">
        <f t="shared" si="237"/>
        <v/>
      </c>
      <c r="BA164" s="254" t="str">
        <f t="shared" si="237"/>
        <v/>
      </c>
      <c r="BB164" s="254" t="str">
        <f t="shared" si="237"/>
        <v/>
      </c>
      <c r="BC164" s="254" t="str">
        <f t="shared" si="187"/>
        <v/>
      </c>
      <c r="BD164" s="254" t="str">
        <f t="shared" si="187"/>
        <v/>
      </c>
      <c r="BE164" s="262" t="str">
        <f t="shared" si="187"/>
        <v/>
      </c>
      <c r="BF164" s="263" t="str">
        <f t="shared" si="240"/>
        <v/>
      </c>
      <c r="BG164" s="254" t="str">
        <f t="shared" si="240"/>
        <v/>
      </c>
      <c r="BH164" s="254" t="str">
        <f t="shared" si="240"/>
        <v/>
      </c>
      <c r="BI164" s="254" t="str">
        <f t="shared" si="240"/>
        <v/>
      </c>
      <c r="BJ164" s="254" t="str">
        <f t="shared" si="238"/>
        <v/>
      </c>
      <c r="BK164" s="254" t="str">
        <f t="shared" si="238"/>
        <v/>
      </c>
      <c r="BL164" s="254" t="str">
        <f t="shared" si="238"/>
        <v/>
      </c>
      <c r="BM164" s="254" t="str">
        <f t="shared" si="238"/>
        <v/>
      </c>
      <c r="BN164" s="254" t="str">
        <f t="shared" si="188"/>
        <v/>
      </c>
      <c r="BO164" s="254" t="str">
        <f t="shared" si="188"/>
        <v/>
      </c>
      <c r="BP164" s="254" t="str">
        <f t="shared" si="188"/>
        <v/>
      </c>
      <c r="BQ164" s="264" t="str">
        <f t="shared" si="200"/>
        <v/>
      </c>
      <c r="BR164" s="261" t="str">
        <f t="shared" si="30"/>
        <v/>
      </c>
      <c r="BS164" s="254" t="str">
        <f t="shared" si="180"/>
        <v/>
      </c>
      <c r="BT164" s="254" t="str">
        <f t="shared" si="180"/>
        <v/>
      </c>
      <c r="BU164" s="265" t="str">
        <f t="shared" si="178"/>
        <v/>
      </c>
      <c r="BV164" s="263" t="str">
        <f t="shared" si="181"/>
        <v/>
      </c>
      <c r="BW164" s="254" t="str">
        <f t="shared" si="181"/>
        <v/>
      </c>
      <c r="BX164" s="254" t="str">
        <f t="shared" si="179"/>
        <v/>
      </c>
      <c r="BY164" s="264" t="str">
        <f t="shared" si="33"/>
        <v/>
      </c>
      <c r="BZ164" s="254" t="str">
        <f t="shared" si="34"/>
        <v/>
      </c>
      <c r="CA164" s="254">
        <f t="shared" si="183"/>
        <v>0</v>
      </c>
      <c r="CB164" s="254">
        <f t="shared" si="183"/>
        <v>0</v>
      </c>
      <c r="CC164" s="254">
        <f t="shared" si="183"/>
        <v>0</v>
      </c>
      <c r="CD164" s="254">
        <f t="shared" si="183"/>
        <v>0</v>
      </c>
      <c r="CE164" s="254">
        <f t="shared" si="183"/>
        <v>0</v>
      </c>
      <c r="CF164" s="254">
        <f t="shared" si="183"/>
        <v>0</v>
      </c>
      <c r="CG164" s="254">
        <f t="shared" si="241"/>
        <v>0</v>
      </c>
      <c r="CH164" s="254">
        <f t="shared" si="241"/>
        <v>0</v>
      </c>
      <c r="CI164" s="254">
        <f t="shared" si="241"/>
        <v>0</v>
      </c>
      <c r="CJ164" s="254">
        <f t="shared" si="186"/>
        <v>0</v>
      </c>
      <c r="CK164" s="254">
        <f t="shared" si="186"/>
        <v>0</v>
      </c>
      <c r="CL164" s="254">
        <f t="shared" si="186"/>
        <v>0</v>
      </c>
      <c r="CM164" s="254">
        <f t="shared" si="201"/>
        <v>0</v>
      </c>
      <c r="CN164" s="254">
        <f t="shared" si="202"/>
        <v>0</v>
      </c>
      <c r="CO164" s="254">
        <f t="shared" si="203"/>
        <v>0</v>
      </c>
      <c r="CP164" s="254">
        <f t="shared" si="204"/>
        <v>0</v>
      </c>
      <c r="CQ164" s="254">
        <f t="shared" si="205"/>
        <v>0</v>
      </c>
      <c r="CR164" s="254">
        <f t="shared" si="206"/>
        <v>0</v>
      </c>
      <c r="CS164" s="254">
        <f t="shared" si="207"/>
        <v>0</v>
      </c>
      <c r="CT164" s="254">
        <f t="shared" si="208"/>
        <v>0</v>
      </c>
      <c r="CU164" s="254">
        <f t="shared" si="209"/>
        <v>0</v>
      </c>
      <c r="CV164" s="254">
        <f t="shared" si="210"/>
        <v>0</v>
      </c>
      <c r="CW164" s="254">
        <f t="shared" si="211"/>
        <v>0</v>
      </c>
      <c r="CX164" s="254">
        <f t="shared" si="212"/>
        <v>0</v>
      </c>
      <c r="CY164" s="254">
        <f t="shared" si="213"/>
        <v>0</v>
      </c>
      <c r="CZ164" s="254">
        <f t="shared" si="214"/>
        <v>0</v>
      </c>
      <c r="DA164" s="254">
        <f t="shared" si="215"/>
        <v>0</v>
      </c>
      <c r="DB164" s="254">
        <f t="shared" si="216"/>
        <v>0</v>
      </c>
      <c r="DC164" s="254">
        <f t="shared" si="217"/>
        <v>0</v>
      </c>
      <c r="DD164" s="254">
        <f t="shared" si="218"/>
        <v>0</v>
      </c>
      <c r="DE164" s="254">
        <f t="shared" si="219"/>
        <v>0</v>
      </c>
      <c r="DF164" s="254">
        <f t="shared" si="220"/>
        <v>0</v>
      </c>
      <c r="DG164" s="254">
        <f t="shared" si="221"/>
        <v>0</v>
      </c>
      <c r="DH164" s="254">
        <f t="shared" si="222"/>
        <v>0</v>
      </c>
      <c r="DI164" s="254">
        <f t="shared" si="223"/>
        <v>0</v>
      </c>
      <c r="DJ164" s="254">
        <f t="shared" si="224"/>
        <v>0</v>
      </c>
      <c r="DK164" s="254">
        <f t="shared" si="225"/>
        <v>0</v>
      </c>
      <c r="DL164" s="254">
        <f t="shared" si="226"/>
        <v>0</v>
      </c>
      <c r="DM164" s="254">
        <f t="shared" si="227"/>
        <v>0</v>
      </c>
      <c r="DN164" s="254">
        <f t="shared" si="228"/>
        <v>0</v>
      </c>
      <c r="DO164" s="254">
        <f t="shared" si="229"/>
        <v>0</v>
      </c>
      <c r="DP164" s="254">
        <f t="shared" si="230"/>
        <v>0</v>
      </c>
      <c r="DQ164" s="254">
        <f t="shared" si="231"/>
        <v>0</v>
      </c>
      <c r="DR164" s="254">
        <f t="shared" si="232"/>
        <v>0</v>
      </c>
      <c r="DS164" s="254">
        <f t="shared" si="233"/>
        <v>0</v>
      </c>
      <c r="DT164" s="254">
        <f t="shared" si="234"/>
        <v>0</v>
      </c>
      <c r="DU164" s="254">
        <f t="shared" si="235"/>
        <v>0</v>
      </c>
      <c r="DV164" s="254">
        <f t="shared" si="236"/>
        <v>0</v>
      </c>
    </row>
    <row r="165" spans="1:126" ht="24" customHeight="1">
      <c r="A165" s="11" t="str">
        <f ca="1">IF(AG165&lt;&gt;"OK","",CONCATENATE(TEXT('Front Page'!$F$33,"000"),TEXT('Front Page'!$F$31,"000"),"-",LEFT('Front Page'!$R$53,5),"-",LEFT(D165,1),AJ165, "-",TEXT(B165,"000")))</f>
        <v/>
      </c>
      <c r="B165" s="12" t="str">
        <f>IFERROR(IF(E165="","",MAX(B$17:B164)+1),"")</f>
        <v/>
      </c>
      <c r="C165" s="13"/>
      <c r="D165" s="29" t="str">
        <f t="shared" si="134"/>
        <v>None</v>
      </c>
      <c r="E165" s="29" t="str">
        <f t="shared" si="17"/>
        <v/>
      </c>
      <c r="F165" s="29" t="str">
        <f t="shared" si="18"/>
        <v/>
      </c>
      <c r="G165" s="363"/>
      <c r="H165" s="364"/>
      <c r="I165" s="325" t="str">
        <f t="shared" si="194"/>
        <v>No</v>
      </c>
      <c r="J165" s="314">
        <v>0</v>
      </c>
      <c r="K165" s="312">
        <v>0</v>
      </c>
      <c r="L165" s="312">
        <v>0</v>
      </c>
      <c r="M165" s="312">
        <v>0</v>
      </c>
      <c r="N165" s="312">
        <v>0</v>
      </c>
      <c r="O165" s="312">
        <v>0</v>
      </c>
      <c r="P165" s="312">
        <v>0</v>
      </c>
      <c r="Q165" s="312">
        <v>0</v>
      </c>
      <c r="R165" s="312">
        <v>0</v>
      </c>
      <c r="S165" s="312">
        <v>0</v>
      </c>
      <c r="T165" s="312">
        <v>0</v>
      </c>
      <c r="U165" s="312">
        <v>0</v>
      </c>
      <c r="V165" s="313">
        <v>1</v>
      </c>
      <c r="W165" s="313">
        <v>1</v>
      </c>
      <c r="X165" s="312">
        <v>0</v>
      </c>
      <c r="Y165" s="312">
        <v>0</v>
      </c>
      <c r="Z165" s="312">
        <v>0</v>
      </c>
      <c r="AA165" s="14">
        <v>0</v>
      </c>
      <c r="AB165" s="317"/>
      <c r="AC165" s="15" t="str">
        <f t="shared" si="189"/>
        <v/>
      </c>
      <c r="AD165" s="15" t="str">
        <f t="shared" si="195"/>
        <v/>
      </c>
      <c r="AE165" s="16" t="str">
        <f t="shared" si="196"/>
        <v>0 - 0</v>
      </c>
      <c r="AF165" s="20" t="str">
        <f t="shared" si="197"/>
        <v>Not an offer</v>
      </c>
      <c r="AG165" s="276" t="str">
        <f t="shared" si="191"/>
        <v>Not an Offer</v>
      </c>
      <c r="AH165" s="150"/>
      <c r="AI165" s="254">
        <v>149</v>
      </c>
      <c r="AJ165" s="149" t="str">
        <f t="shared" si="192"/>
        <v>00-IRA</v>
      </c>
      <c r="AK165" s="254" t="b">
        <f t="shared" si="11"/>
        <v>0</v>
      </c>
      <c r="AL165" s="254">
        <f t="shared" si="190"/>
        <v>0</v>
      </c>
      <c r="AM165" s="254">
        <f t="shared" si="193"/>
        <v>0</v>
      </c>
      <c r="AN165" s="288">
        <f t="shared" si="198"/>
        <v>0</v>
      </c>
      <c r="AO165" s="288">
        <f>IF(AND($BU165=$BV165,BU165=AO$13),$J165&amp;$K165&amp;$L165&amp;$M165&amp;$N165&amp;$O165&amp;$P165&amp;$Q165&amp;$R165&amp;$S165&amp;$T165&amp;$U165,IFERROR(MATCH($AN165,AO$17:AO164,0),-1000))</f>
        <v>1</v>
      </c>
      <c r="AP165" s="288">
        <f>IF(AND($BU165=$BV165,BV165=AP$13),$J165&amp;$K165&amp;$L165&amp;$M165&amp;$N165&amp;$O165&amp;$P165&amp;$Q165&amp;$R165&amp;$S165&amp;$T165&amp;$U165,IFERROR(MATCH($AN165,AP$17:AP164,0),-1000))</f>
        <v>1</v>
      </c>
      <c r="AQ165" s="288">
        <f>IF(AND($BU165=$BV165,BW165=AQ$13),$J165&amp;$K165&amp;$L165&amp;$M165&amp;$N165&amp;$O165&amp;$P165&amp;$Q165&amp;$R165&amp;$S165&amp;$T165&amp;$U165,IFERROR(MATCH($AN165,AQ$17:AQ164,0),-1000))</f>
        <v>1</v>
      </c>
      <c r="AR165" s="288">
        <f>IF(AND($BU165=$BV165,BX165=AR$13),$J165&amp;$K165&amp;$L165&amp;$M165&amp;$N165&amp;$O165&amp;$P165&amp;$Q165&amp;$R165&amp;$S165&amp;$T165&amp;$U165,IFERROR(MATCH($AN165,AR$17:AR164,0),-1000))</f>
        <v>1</v>
      </c>
      <c r="AS165" s="254">
        <f t="shared" si="71"/>
        <v>0</v>
      </c>
      <c r="AT165" s="261" t="str">
        <f t="shared" si="199"/>
        <v/>
      </c>
      <c r="AU165" s="254" t="str">
        <f t="shared" si="239"/>
        <v/>
      </c>
      <c r="AV165" s="254" t="str">
        <f t="shared" si="239"/>
        <v/>
      </c>
      <c r="AW165" s="254" t="str">
        <f t="shared" si="239"/>
        <v/>
      </c>
      <c r="AX165" s="254" t="str">
        <f t="shared" si="239"/>
        <v/>
      </c>
      <c r="AY165" s="254" t="str">
        <f t="shared" si="237"/>
        <v/>
      </c>
      <c r="AZ165" s="254" t="str">
        <f t="shared" si="237"/>
        <v/>
      </c>
      <c r="BA165" s="254" t="str">
        <f t="shared" si="237"/>
        <v/>
      </c>
      <c r="BB165" s="254" t="str">
        <f t="shared" si="237"/>
        <v/>
      </c>
      <c r="BC165" s="254" t="str">
        <f t="shared" si="187"/>
        <v/>
      </c>
      <c r="BD165" s="254" t="str">
        <f t="shared" si="187"/>
        <v/>
      </c>
      <c r="BE165" s="262" t="str">
        <f t="shared" si="187"/>
        <v/>
      </c>
      <c r="BF165" s="263" t="str">
        <f t="shared" si="240"/>
        <v/>
      </c>
      <c r="BG165" s="254" t="str">
        <f t="shared" si="240"/>
        <v/>
      </c>
      <c r="BH165" s="254" t="str">
        <f t="shared" si="240"/>
        <v/>
      </c>
      <c r="BI165" s="254" t="str">
        <f t="shared" si="240"/>
        <v/>
      </c>
      <c r="BJ165" s="254" t="str">
        <f t="shared" si="238"/>
        <v/>
      </c>
      <c r="BK165" s="254" t="str">
        <f t="shared" si="238"/>
        <v/>
      </c>
      <c r="BL165" s="254" t="str">
        <f t="shared" si="238"/>
        <v/>
      </c>
      <c r="BM165" s="254" t="str">
        <f t="shared" si="238"/>
        <v/>
      </c>
      <c r="BN165" s="254" t="str">
        <f t="shared" si="188"/>
        <v/>
      </c>
      <c r="BO165" s="254" t="str">
        <f t="shared" si="188"/>
        <v/>
      </c>
      <c r="BP165" s="254" t="str">
        <f t="shared" si="188"/>
        <v/>
      </c>
      <c r="BQ165" s="264" t="str">
        <f t="shared" si="200"/>
        <v/>
      </c>
      <c r="BR165" s="261" t="str">
        <f t="shared" si="30"/>
        <v/>
      </c>
      <c r="BS165" s="254" t="str">
        <f t="shared" si="180"/>
        <v/>
      </c>
      <c r="BT165" s="254" t="str">
        <f t="shared" si="180"/>
        <v/>
      </c>
      <c r="BU165" s="265" t="str">
        <f t="shared" si="178"/>
        <v/>
      </c>
      <c r="BV165" s="263" t="str">
        <f t="shared" si="181"/>
        <v/>
      </c>
      <c r="BW165" s="254" t="str">
        <f t="shared" si="181"/>
        <v/>
      </c>
      <c r="BX165" s="254" t="str">
        <f t="shared" si="179"/>
        <v/>
      </c>
      <c r="BY165" s="264" t="str">
        <f t="shared" si="33"/>
        <v/>
      </c>
      <c r="BZ165" s="254" t="str">
        <f t="shared" si="34"/>
        <v/>
      </c>
      <c r="CA165" s="254">
        <f t="shared" si="183"/>
        <v>0</v>
      </c>
      <c r="CB165" s="254">
        <f t="shared" si="183"/>
        <v>0</v>
      </c>
      <c r="CC165" s="254">
        <f t="shared" si="183"/>
        <v>0</v>
      </c>
      <c r="CD165" s="254">
        <f t="shared" si="183"/>
        <v>0</v>
      </c>
      <c r="CE165" s="254">
        <f t="shared" si="183"/>
        <v>0</v>
      </c>
      <c r="CF165" s="254">
        <f t="shared" si="183"/>
        <v>0</v>
      </c>
      <c r="CG165" s="254">
        <f t="shared" si="241"/>
        <v>0</v>
      </c>
      <c r="CH165" s="254">
        <f t="shared" si="241"/>
        <v>0</v>
      </c>
      <c r="CI165" s="254">
        <f t="shared" si="241"/>
        <v>0</v>
      </c>
      <c r="CJ165" s="254">
        <f t="shared" si="186"/>
        <v>0</v>
      </c>
      <c r="CK165" s="254">
        <f t="shared" si="186"/>
        <v>0</v>
      </c>
      <c r="CL165" s="254">
        <f t="shared" si="186"/>
        <v>0</v>
      </c>
      <c r="CM165" s="254">
        <f t="shared" si="201"/>
        <v>0</v>
      </c>
      <c r="CN165" s="254">
        <f t="shared" si="202"/>
        <v>0</v>
      </c>
      <c r="CO165" s="254">
        <f t="shared" si="203"/>
        <v>0</v>
      </c>
      <c r="CP165" s="254">
        <f t="shared" si="204"/>
        <v>0</v>
      </c>
      <c r="CQ165" s="254">
        <f t="shared" si="205"/>
        <v>0</v>
      </c>
      <c r="CR165" s="254">
        <f t="shared" si="206"/>
        <v>0</v>
      </c>
      <c r="CS165" s="254">
        <f t="shared" si="207"/>
        <v>0</v>
      </c>
      <c r="CT165" s="254">
        <f t="shared" si="208"/>
        <v>0</v>
      </c>
      <c r="CU165" s="254">
        <f t="shared" si="209"/>
        <v>0</v>
      </c>
      <c r="CV165" s="254">
        <f t="shared" si="210"/>
        <v>0</v>
      </c>
      <c r="CW165" s="254">
        <f t="shared" si="211"/>
        <v>0</v>
      </c>
      <c r="CX165" s="254">
        <f t="shared" si="212"/>
        <v>0</v>
      </c>
      <c r="CY165" s="254">
        <f t="shared" si="213"/>
        <v>0</v>
      </c>
      <c r="CZ165" s="254">
        <f t="shared" si="214"/>
        <v>0</v>
      </c>
      <c r="DA165" s="254">
        <f t="shared" si="215"/>
        <v>0</v>
      </c>
      <c r="DB165" s="254">
        <f t="shared" si="216"/>
        <v>0</v>
      </c>
      <c r="DC165" s="254">
        <f t="shared" si="217"/>
        <v>0</v>
      </c>
      <c r="DD165" s="254">
        <f t="shared" si="218"/>
        <v>0</v>
      </c>
      <c r="DE165" s="254">
        <f t="shared" si="219"/>
        <v>0</v>
      </c>
      <c r="DF165" s="254">
        <f t="shared" si="220"/>
        <v>0</v>
      </c>
      <c r="DG165" s="254">
        <f t="shared" si="221"/>
        <v>0</v>
      </c>
      <c r="DH165" s="254">
        <f t="shared" si="222"/>
        <v>0</v>
      </c>
      <c r="DI165" s="254">
        <f t="shared" si="223"/>
        <v>0</v>
      </c>
      <c r="DJ165" s="254">
        <f t="shared" si="224"/>
        <v>0</v>
      </c>
      <c r="DK165" s="254">
        <f t="shared" si="225"/>
        <v>0</v>
      </c>
      <c r="DL165" s="254">
        <f t="shared" si="226"/>
        <v>0</v>
      </c>
      <c r="DM165" s="254">
        <f t="shared" si="227"/>
        <v>0</v>
      </c>
      <c r="DN165" s="254">
        <f t="shared" si="228"/>
        <v>0</v>
      </c>
      <c r="DO165" s="254">
        <f t="shared" si="229"/>
        <v>0</v>
      </c>
      <c r="DP165" s="254">
        <f t="shared" si="230"/>
        <v>0</v>
      </c>
      <c r="DQ165" s="254">
        <f t="shared" si="231"/>
        <v>0</v>
      </c>
      <c r="DR165" s="254">
        <f t="shared" si="232"/>
        <v>0</v>
      </c>
      <c r="DS165" s="254">
        <f t="shared" si="233"/>
        <v>0</v>
      </c>
      <c r="DT165" s="254">
        <f t="shared" si="234"/>
        <v>0</v>
      </c>
      <c r="DU165" s="254">
        <f t="shared" si="235"/>
        <v>0</v>
      </c>
      <c r="DV165" s="254">
        <f t="shared" si="236"/>
        <v>0</v>
      </c>
    </row>
    <row r="166" spans="1:126" ht="24" customHeight="1">
      <c r="A166" s="11" t="str">
        <f ca="1">IF(AG166&lt;&gt;"OK","",CONCATENATE(TEXT('Front Page'!$F$33,"000"),TEXT('Front Page'!$F$31,"000"),"-",LEFT('Front Page'!$R$53,5),"-",LEFT(D166,1),AJ166, "-",TEXT(B166,"000")))</f>
        <v/>
      </c>
      <c r="B166" s="12" t="str">
        <f>IFERROR(IF(E166="","",MAX(B$17:B165)+1),"")</f>
        <v/>
      </c>
      <c r="C166" s="13"/>
      <c r="D166" s="29" t="str">
        <f t="shared" si="134"/>
        <v>None</v>
      </c>
      <c r="E166" s="29" t="str">
        <f t="shared" si="17"/>
        <v/>
      </c>
      <c r="F166" s="29" t="str">
        <f t="shared" si="18"/>
        <v/>
      </c>
      <c r="G166" s="363"/>
      <c r="H166" s="364"/>
      <c r="I166" s="325" t="str">
        <f t="shared" si="194"/>
        <v>No</v>
      </c>
      <c r="J166" s="314">
        <v>0</v>
      </c>
      <c r="K166" s="312">
        <v>0</v>
      </c>
      <c r="L166" s="312">
        <v>0</v>
      </c>
      <c r="M166" s="312">
        <v>0</v>
      </c>
      <c r="N166" s="312">
        <v>0</v>
      </c>
      <c r="O166" s="312">
        <v>0</v>
      </c>
      <c r="P166" s="312">
        <v>0</v>
      </c>
      <c r="Q166" s="312">
        <v>0</v>
      </c>
      <c r="R166" s="312">
        <v>0</v>
      </c>
      <c r="S166" s="312">
        <v>0</v>
      </c>
      <c r="T166" s="312">
        <v>0</v>
      </c>
      <c r="U166" s="312">
        <v>0</v>
      </c>
      <c r="V166" s="313">
        <v>1</v>
      </c>
      <c r="W166" s="313">
        <v>1</v>
      </c>
      <c r="X166" s="312">
        <v>0</v>
      </c>
      <c r="Y166" s="312">
        <v>0</v>
      </c>
      <c r="Z166" s="312">
        <v>0</v>
      </c>
      <c r="AA166" s="14">
        <v>0</v>
      </c>
      <c r="AB166" s="317"/>
      <c r="AC166" s="15" t="str">
        <f t="shared" si="189"/>
        <v/>
      </c>
      <c r="AD166" s="15" t="str">
        <f t="shared" si="195"/>
        <v/>
      </c>
      <c r="AE166" s="16" t="str">
        <f t="shared" si="196"/>
        <v>0 - 0</v>
      </c>
      <c r="AF166" s="20" t="str">
        <f t="shared" si="197"/>
        <v>Not an offer</v>
      </c>
      <c r="AG166" s="276" t="str">
        <f t="shared" si="191"/>
        <v>Not an Offer</v>
      </c>
      <c r="AH166" s="150"/>
      <c r="AI166" s="254">
        <v>150</v>
      </c>
      <c r="AJ166" s="149" t="str">
        <f t="shared" si="192"/>
        <v>00-IRA</v>
      </c>
      <c r="AK166" s="254" t="b">
        <f t="shared" si="11"/>
        <v>0</v>
      </c>
      <c r="AL166" s="254">
        <f t="shared" si="190"/>
        <v>0</v>
      </c>
      <c r="AM166" s="254">
        <f t="shared" si="193"/>
        <v>0</v>
      </c>
      <c r="AN166" s="288">
        <f t="shared" si="198"/>
        <v>0</v>
      </c>
      <c r="AO166" s="288">
        <f>IF(AND($BU166=$BV166,BU166=AO$13),$J166&amp;$K166&amp;$L166&amp;$M166&amp;$N166&amp;$O166&amp;$P166&amp;$Q166&amp;$R166&amp;$S166&amp;$T166&amp;$U166,IFERROR(MATCH($AN166,AO$17:AO165,0),-1000))</f>
        <v>1</v>
      </c>
      <c r="AP166" s="288">
        <f>IF(AND($BU166=$BV166,BV166=AP$13),$J166&amp;$K166&amp;$L166&amp;$M166&amp;$N166&amp;$O166&amp;$P166&amp;$Q166&amp;$R166&amp;$S166&amp;$T166&amp;$U166,IFERROR(MATCH($AN166,AP$17:AP165,0),-1000))</f>
        <v>1</v>
      </c>
      <c r="AQ166" s="288">
        <f>IF(AND($BU166=$BV166,BW166=AQ$13),$J166&amp;$K166&amp;$L166&amp;$M166&amp;$N166&amp;$O166&amp;$P166&amp;$Q166&amp;$R166&amp;$S166&amp;$T166&amp;$U166,IFERROR(MATCH($AN166,AQ$17:AQ165,0),-1000))</f>
        <v>1</v>
      </c>
      <c r="AR166" s="288">
        <f>IF(AND($BU166=$BV166,BX166=AR$13),$J166&amp;$K166&amp;$L166&amp;$M166&amp;$N166&amp;$O166&amp;$P166&amp;$Q166&amp;$R166&amp;$S166&amp;$T166&amp;$U166,IFERROR(MATCH($AN166,AR$17:AR165,0),-1000))</f>
        <v>1</v>
      </c>
      <c r="AS166" s="254">
        <f t="shared" si="71"/>
        <v>0</v>
      </c>
      <c r="AT166" s="261" t="str">
        <f t="shared" si="199"/>
        <v/>
      </c>
      <c r="AU166" s="254" t="str">
        <f t="shared" si="239"/>
        <v/>
      </c>
      <c r="AV166" s="254" t="str">
        <f t="shared" si="239"/>
        <v/>
      </c>
      <c r="AW166" s="254" t="str">
        <f t="shared" si="239"/>
        <v/>
      </c>
      <c r="AX166" s="254" t="str">
        <f t="shared" si="239"/>
        <v/>
      </c>
      <c r="AY166" s="254" t="str">
        <f t="shared" si="237"/>
        <v/>
      </c>
      <c r="AZ166" s="254" t="str">
        <f t="shared" si="237"/>
        <v/>
      </c>
      <c r="BA166" s="254" t="str">
        <f t="shared" si="237"/>
        <v/>
      </c>
      <c r="BB166" s="254" t="str">
        <f t="shared" si="237"/>
        <v/>
      </c>
      <c r="BC166" s="254" t="str">
        <f t="shared" si="187"/>
        <v/>
      </c>
      <c r="BD166" s="254" t="str">
        <f t="shared" si="187"/>
        <v/>
      </c>
      <c r="BE166" s="262" t="str">
        <f t="shared" si="187"/>
        <v/>
      </c>
      <c r="BF166" s="263" t="str">
        <f t="shared" si="240"/>
        <v/>
      </c>
      <c r="BG166" s="254" t="str">
        <f t="shared" si="240"/>
        <v/>
      </c>
      <c r="BH166" s="254" t="str">
        <f t="shared" si="240"/>
        <v/>
      </c>
      <c r="BI166" s="254" t="str">
        <f t="shared" si="240"/>
        <v/>
      </c>
      <c r="BJ166" s="254" t="str">
        <f t="shared" si="238"/>
        <v/>
      </c>
      <c r="BK166" s="254" t="str">
        <f t="shared" si="238"/>
        <v/>
      </c>
      <c r="BL166" s="254" t="str">
        <f t="shared" si="238"/>
        <v/>
      </c>
      <c r="BM166" s="254" t="str">
        <f t="shared" si="238"/>
        <v/>
      </c>
      <c r="BN166" s="254" t="str">
        <f t="shared" si="188"/>
        <v/>
      </c>
      <c r="BO166" s="254" t="str">
        <f t="shared" si="188"/>
        <v/>
      </c>
      <c r="BP166" s="254" t="str">
        <f t="shared" si="188"/>
        <v/>
      </c>
      <c r="BQ166" s="264" t="str">
        <f t="shared" si="200"/>
        <v/>
      </c>
      <c r="BR166" s="261" t="str">
        <f t="shared" si="30"/>
        <v/>
      </c>
      <c r="BS166" s="254" t="str">
        <f t="shared" si="180"/>
        <v/>
      </c>
      <c r="BT166" s="254" t="str">
        <f t="shared" si="180"/>
        <v/>
      </c>
      <c r="BU166" s="265" t="str">
        <f t="shared" si="178"/>
        <v/>
      </c>
      <c r="BV166" s="263" t="str">
        <f t="shared" si="181"/>
        <v/>
      </c>
      <c r="BW166" s="254" t="str">
        <f t="shared" si="181"/>
        <v/>
      </c>
      <c r="BX166" s="254" t="str">
        <f t="shared" si="179"/>
        <v/>
      </c>
      <c r="BY166" s="264" t="str">
        <f t="shared" si="33"/>
        <v/>
      </c>
      <c r="BZ166" s="254" t="str">
        <f t="shared" si="34"/>
        <v/>
      </c>
      <c r="CA166" s="254">
        <f t="shared" si="183"/>
        <v>0</v>
      </c>
      <c r="CB166" s="254">
        <f t="shared" si="183"/>
        <v>0</v>
      </c>
      <c r="CC166" s="254">
        <f t="shared" si="183"/>
        <v>0</v>
      </c>
      <c r="CD166" s="254">
        <f t="shared" si="183"/>
        <v>0</v>
      </c>
      <c r="CE166" s="254">
        <f t="shared" si="183"/>
        <v>0</v>
      </c>
      <c r="CF166" s="254">
        <f t="shared" si="183"/>
        <v>0</v>
      </c>
      <c r="CG166" s="254">
        <f t="shared" si="241"/>
        <v>0</v>
      </c>
      <c r="CH166" s="254">
        <f t="shared" si="241"/>
        <v>0</v>
      </c>
      <c r="CI166" s="254">
        <f t="shared" si="241"/>
        <v>0</v>
      </c>
      <c r="CJ166" s="254">
        <f t="shared" si="186"/>
        <v>0</v>
      </c>
      <c r="CK166" s="254">
        <f t="shared" si="186"/>
        <v>0</v>
      </c>
      <c r="CL166" s="254">
        <f t="shared" si="186"/>
        <v>0</v>
      </c>
      <c r="CM166" s="254">
        <f t="shared" si="201"/>
        <v>0</v>
      </c>
      <c r="CN166" s="254">
        <f t="shared" si="202"/>
        <v>0</v>
      </c>
      <c r="CO166" s="254">
        <f t="shared" si="203"/>
        <v>0</v>
      </c>
      <c r="CP166" s="254">
        <f t="shared" si="204"/>
        <v>0</v>
      </c>
      <c r="CQ166" s="254">
        <f t="shared" si="205"/>
        <v>0</v>
      </c>
      <c r="CR166" s="254">
        <f t="shared" si="206"/>
        <v>0</v>
      </c>
      <c r="CS166" s="254">
        <f t="shared" si="207"/>
        <v>0</v>
      </c>
      <c r="CT166" s="254">
        <f t="shared" si="208"/>
        <v>0</v>
      </c>
      <c r="CU166" s="254">
        <f t="shared" si="209"/>
        <v>0</v>
      </c>
      <c r="CV166" s="254">
        <f t="shared" si="210"/>
        <v>0</v>
      </c>
      <c r="CW166" s="254">
        <f t="shared" si="211"/>
        <v>0</v>
      </c>
      <c r="CX166" s="254">
        <f t="shared" si="212"/>
        <v>0</v>
      </c>
      <c r="CY166" s="254">
        <f t="shared" si="213"/>
        <v>0</v>
      </c>
      <c r="CZ166" s="254">
        <f t="shared" si="214"/>
        <v>0</v>
      </c>
      <c r="DA166" s="254">
        <f t="shared" si="215"/>
        <v>0</v>
      </c>
      <c r="DB166" s="254">
        <f t="shared" si="216"/>
        <v>0</v>
      </c>
      <c r="DC166" s="254">
        <f t="shared" si="217"/>
        <v>0</v>
      </c>
      <c r="DD166" s="254">
        <f t="shared" si="218"/>
        <v>0</v>
      </c>
      <c r="DE166" s="254">
        <f t="shared" si="219"/>
        <v>0</v>
      </c>
      <c r="DF166" s="254">
        <f t="shared" si="220"/>
        <v>0</v>
      </c>
      <c r="DG166" s="254">
        <f t="shared" si="221"/>
        <v>0</v>
      </c>
      <c r="DH166" s="254">
        <f t="shared" si="222"/>
        <v>0</v>
      </c>
      <c r="DI166" s="254">
        <f t="shared" si="223"/>
        <v>0</v>
      </c>
      <c r="DJ166" s="254">
        <f t="shared" si="224"/>
        <v>0</v>
      </c>
      <c r="DK166" s="254">
        <f t="shared" si="225"/>
        <v>0</v>
      </c>
      <c r="DL166" s="254">
        <f t="shared" si="226"/>
        <v>0</v>
      </c>
      <c r="DM166" s="254">
        <f t="shared" si="227"/>
        <v>0</v>
      </c>
      <c r="DN166" s="254">
        <f t="shared" si="228"/>
        <v>0</v>
      </c>
      <c r="DO166" s="254">
        <f t="shared" si="229"/>
        <v>0</v>
      </c>
      <c r="DP166" s="254">
        <f t="shared" si="230"/>
        <v>0</v>
      </c>
      <c r="DQ166" s="254">
        <f t="shared" si="231"/>
        <v>0</v>
      </c>
      <c r="DR166" s="254">
        <f t="shared" si="232"/>
        <v>0</v>
      </c>
      <c r="DS166" s="254">
        <f t="shared" si="233"/>
        <v>0</v>
      </c>
      <c r="DT166" s="254">
        <f t="shared" si="234"/>
        <v>0</v>
      </c>
      <c r="DU166" s="254">
        <f t="shared" si="235"/>
        <v>0</v>
      </c>
      <c r="DV166" s="254">
        <f t="shared" si="236"/>
        <v>0</v>
      </c>
    </row>
    <row r="167" spans="1:126" ht="24" customHeight="1">
      <c r="A167" s="11" t="str">
        <f ca="1">IF(AG167&lt;&gt;"OK","",CONCATENATE(TEXT('Front Page'!$F$33,"000"),TEXT('Front Page'!$F$31,"000"),"-",LEFT('Front Page'!$R$53,5),"-",LEFT(D167,1),AJ167, "-",TEXT(B167,"000")))</f>
        <v/>
      </c>
      <c r="B167" s="12" t="str">
        <f>IFERROR(IF(E167="","",MAX(B$17:B166)+1),"")</f>
        <v/>
      </c>
      <c r="C167" s="13"/>
      <c r="D167" s="29" t="str">
        <f t="shared" si="134"/>
        <v>None</v>
      </c>
      <c r="E167" s="29" t="str">
        <f t="shared" si="17"/>
        <v/>
      </c>
      <c r="F167" s="29" t="str">
        <f t="shared" si="18"/>
        <v/>
      </c>
      <c r="G167" s="363"/>
      <c r="H167" s="364"/>
      <c r="I167" s="325" t="str">
        <f t="shared" si="194"/>
        <v>No</v>
      </c>
      <c r="J167" s="314">
        <v>0</v>
      </c>
      <c r="K167" s="312">
        <v>0</v>
      </c>
      <c r="L167" s="312">
        <v>0</v>
      </c>
      <c r="M167" s="312">
        <v>0</v>
      </c>
      <c r="N167" s="312">
        <v>0</v>
      </c>
      <c r="O167" s="312">
        <v>0</v>
      </c>
      <c r="P167" s="312">
        <v>0</v>
      </c>
      <c r="Q167" s="312">
        <v>0</v>
      </c>
      <c r="R167" s="312">
        <v>0</v>
      </c>
      <c r="S167" s="312">
        <v>0</v>
      </c>
      <c r="T167" s="312">
        <v>0</v>
      </c>
      <c r="U167" s="312">
        <v>0</v>
      </c>
      <c r="V167" s="313">
        <v>1</v>
      </c>
      <c r="W167" s="313">
        <v>1</v>
      </c>
      <c r="X167" s="312">
        <v>0</v>
      </c>
      <c r="Y167" s="312">
        <v>0</v>
      </c>
      <c r="Z167" s="312">
        <v>0</v>
      </c>
      <c r="AA167" s="14">
        <v>0</v>
      </c>
      <c r="AB167" s="317"/>
      <c r="AC167" s="15" t="str">
        <f t="shared" si="189"/>
        <v/>
      </c>
      <c r="AD167" s="15" t="str">
        <f t="shared" si="195"/>
        <v/>
      </c>
      <c r="AE167" s="16" t="str">
        <f t="shared" si="196"/>
        <v>0 - 0</v>
      </c>
      <c r="AF167" s="20" t="str">
        <f t="shared" si="197"/>
        <v>Not an offer</v>
      </c>
      <c r="AG167" s="276" t="str">
        <f t="shared" si="191"/>
        <v>Not an Offer</v>
      </c>
      <c r="AH167" s="150"/>
      <c r="AI167" s="254">
        <v>151</v>
      </c>
      <c r="AJ167" s="149" t="str">
        <f t="shared" si="192"/>
        <v>00-IRA</v>
      </c>
      <c r="AK167" s="254" t="b">
        <f t="shared" si="11"/>
        <v>0</v>
      </c>
      <c r="AL167" s="254">
        <f t="shared" si="190"/>
        <v>0</v>
      </c>
      <c r="AM167" s="254">
        <f t="shared" si="193"/>
        <v>0</v>
      </c>
      <c r="AN167" s="288">
        <f t="shared" si="198"/>
        <v>0</v>
      </c>
      <c r="AO167" s="288">
        <f>IF(AND($BU167=$BV167,BU167=AO$13),$J167&amp;$K167&amp;$L167&amp;$M167&amp;$N167&amp;$O167&amp;$P167&amp;$Q167&amp;$R167&amp;$S167&amp;$T167&amp;$U167,IFERROR(MATCH($AN167,AO$17:AO166,0),-1000))</f>
        <v>1</v>
      </c>
      <c r="AP167" s="288">
        <f>IF(AND($BU167=$BV167,BV167=AP$13),$J167&amp;$K167&amp;$L167&amp;$M167&amp;$N167&amp;$O167&amp;$P167&amp;$Q167&amp;$R167&amp;$S167&amp;$T167&amp;$U167,IFERROR(MATCH($AN167,AP$17:AP166,0),-1000))</f>
        <v>1</v>
      </c>
      <c r="AQ167" s="288">
        <f>IF(AND($BU167=$BV167,BW167=AQ$13),$J167&amp;$K167&amp;$L167&amp;$M167&amp;$N167&amp;$O167&amp;$P167&amp;$Q167&amp;$R167&amp;$S167&amp;$T167&amp;$U167,IFERROR(MATCH($AN167,AQ$17:AQ166,0),-1000))</f>
        <v>1</v>
      </c>
      <c r="AR167" s="288">
        <f>IF(AND($BU167=$BV167,BX167=AR$13),$J167&amp;$K167&amp;$L167&amp;$M167&amp;$N167&amp;$O167&amp;$P167&amp;$Q167&amp;$R167&amp;$S167&amp;$T167&amp;$U167,IFERROR(MATCH($AN167,AR$17:AR166,0),-1000))</f>
        <v>1</v>
      </c>
      <c r="AS167" s="254">
        <f t="shared" si="71"/>
        <v>0</v>
      </c>
      <c r="AT167" s="261" t="str">
        <f t="shared" si="199"/>
        <v/>
      </c>
      <c r="AU167" s="254" t="str">
        <f t="shared" si="239"/>
        <v/>
      </c>
      <c r="AV167" s="254" t="str">
        <f t="shared" si="239"/>
        <v/>
      </c>
      <c r="AW167" s="254" t="str">
        <f t="shared" si="239"/>
        <v/>
      </c>
      <c r="AX167" s="254" t="str">
        <f t="shared" si="239"/>
        <v/>
      </c>
      <c r="AY167" s="254" t="str">
        <f t="shared" si="237"/>
        <v/>
      </c>
      <c r="AZ167" s="254" t="str">
        <f t="shared" si="237"/>
        <v/>
      </c>
      <c r="BA167" s="254" t="str">
        <f t="shared" si="237"/>
        <v/>
      </c>
      <c r="BB167" s="254" t="str">
        <f t="shared" si="237"/>
        <v/>
      </c>
      <c r="BC167" s="254" t="str">
        <f t="shared" si="187"/>
        <v/>
      </c>
      <c r="BD167" s="254" t="str">
        <f t="shared" si="187"/>
        <v/>
      </c>
      <c r="BE167" s="262" t="str">
        <f t="shared" si="187"/>
        <v/>
      </c>
      <c r="BF167" s="263" t="str">
        <f t="shared" si="240"/>
        <v/>
      </c>
      <c r="BG167" s="254" t="str">
        <f t="shared" si="240"/>
        <v/>
      </c>
      <c r="BH167" s="254" t="str">
        <f t="shared" si="240"/>
        <v/>
      </c>
      <c r="BI167" s="254" t="str">
        <f t="shared" si="240"/>
        <v/>
      </c>
      <c r="BJ167" s="254" t="str">
        <f t="shared" si="238"/>
        <v/>
      </c>
      <c r="BK167" s="254" t="str">
        <f t="shared" si="238"/>
        <v/>
      </c>
      <c r="BL167" s="254" t="str">
        <f t="shared" si="238"/>
        <v/>
      </c>
      <c r="BM167" s="254" t="str">
        <f t="shared" si="238"/>
        <v/>
      </c>
      <c r="BN167" s="254" t="str">
        <f t="shared" si="188"/>
        <v/>
      </c>
      <c r="BO167" s="254" t="str">
        <f t="shared" si="188"/>
        <v/>
      </c>
      <c r="BP167" s="254" t="str">
        <f t="shared" si="188"/>
        <v/>
      </c>
      <c r="BQ167" s="264" t="str">
        <f t="shared" si="200"/>
        <v/>
      </c>
      <c r="BR167" s="261" t="str">
        <f t="shared" si="30"/>
        <v/>
      </c>
      <c r="BS167" s="254" t="str">
        <f t="shared" si="180"/>
        <v/>
      </c>
      <c r="BT167" s="254" t="str">
        <f t="shared" si="180"/>
        <v/>
      </c>
      <c r="BU167" s="265" t="str">
        <f t="shared" si="178"/>
        <v/>
      </c>
      <c r="BV167" s="263" t="str">
        <f t="shared" si="181"/>
        <v/>
      </c>
      <c r="BW167" s="254" t="str">
        <f t="shared" si="181"/>
        <v/>
      </c>
      <c r="BX167" s="254" t="str">
        <f t="shared" si="179"/>
        <v/>
      </c>
      <c r="BY167" s="264" t="str">
        <f t="shared" si="33"/>
        <v/>
      </c>
      <c r="BZ167" s="254" t="str">
        <f t="shared" si="34"/>
        <v/>
      </c>
      <c r="CA167" s="254">
        <f t="shared" si="183"/>
        <v>0</v>
      </c>
      <c r="CB167" s="254">
        <f t="shared" si="183"/>
        <v>0</v>
      </c>
      <c r="CC167" s="254">
        <f t="shared" si="183"/>
        <v>0</v>
      </c>
      <c r="CD167" s="254">
        <f t="shared" si="183"/>
        <v>0</v>
      </c>
      <c r="CE167" s="254">
        <f t="shared" si="183"/>
        <v>0</v>
      </c>
      <c r="CF167" s="254">
        <f t="shared" si="183"/>
        <v>0</v>
      </c>
      <c r="CG167" s="254">
        <f t="shared" si="241"/>
        <v>0</v>
      </c>
      <c r="CH167" s="254">
        <f t="shared" si="241"/>
        <v>0</v>
      </c>
      <c r="CI167" s="254">
        <f t="shared" si="241"/>
        <v>0</v>
      </c>
      <c r="CJ167" s="254">
        <f t="shared" si="186"/>
        <v>0</v>
      </c>
      <c r="CK167" s="254">
        <f t="shared" si="186"/>
        <v>0</v>
      </c>
      <c r="CL167" s="254">
        <f t="shared" si="186"/>
        <v>0</v>
      </c>
      <c r="CM167" s="254">
        <f t="shared" si="201"/>
        <v>0</v>
      </c>
      <c r="CN167" s="254">
        <f t="shared" si="202"/>
        <v>0</v>
      </c>
      <c r="CO167" s="254">
        <f t="shared" si="203"/>
        <v>0</v>
      </c>
      <c r="CP167" s="254">
        <f t="shared" si="204"/>
        <v>0</v>
      </c>
      <c r="CQ167" s="254">
        <f t="shared" si="205"/>
        <v>0</v>
      </c>
      <c r="CR167" s="254">
        <f t="shared" si="206"/>
        <v>0</v>
      </c>
      <c r="CS167" s="254">
        <f t="shared" si="207"/>
        <v>0</v>
      </c>
      <c r="CT167" s="254">
        <f t="shared" si="208"/>
        <v>0</v>
      </c>
      <c r="CU167" s="254">
        <f t="shared" si="209"/>
        <v>0</v>
      </c>
      <c r="CV167" s="254">
        <f t="shared" si="210"/>
        <v>0</v>
      </c>
      <c r="CW167" s="254">
        <f t="shared" si="211"/>
        <v>0</v>
      </c>
      <c r="CX167" s="254">
        <f t="shared" si="212"/>
        <v>0</v>
      </c>
      <c r="CY167" s="254">
        <f t="shared" si="213"/>
        <v>0</v>
      </c>
      <c r="CZ167" s="254">
        <f t="shared" si="214"/>
        <v>0</v>
      </c>
      <c r="DA167" s="254">
        <f t="shared" si="215"/>
        <v>0</v>
      </c>
      <c r="DB167" s="254">
        <f t="shared" si="216"/>
        <v>0</v>
      </c>
      <c r="DC167" s="254">
        <f t="shared" si="217"/>
        <v>0</v>
      </c>
      <c r="DD167" s="254">
        <f t="shared" si="218"/>
        <v>0</v>
      </c>
      <c r="DE167" s="254">
        <f t="shared" si="219"/>
        <v>0</v>
      </c>
      <c r="DF167" s="254">
        <f t="shared" si="220"/>
        <v>0</v>
      </c>
      <c r="DG167" s="254">
        <f t="shared" si="221"/>
        <v>0</v>
      </c>
      <c r="DH167" s="254">
        <f t="shared" si="222"/>
        <v>0</v>
      </c>
      <c r="DI167" s="254">
        <f t="shared" si="223"/>
        <v>0</v>
      </c>
      <c r="DJ167" s="254">
        <f t="shared" si="224"/>
        <v>0</v>
      </c>
      <c r="DK167" s="254">
        <f t="shared" si="225"/>
        <v>0</v>
      </c>
      <c r="DL167" s="254">
        <f t="shared" si="226"/>
        <v>0</v>
      </c>
      <c r="DM167" s="254">
        <f t="shared" si="227"/>
        <v>0</v>
      </c>
      <c r="DN167" s="254">
        <f t="shared" si="228"/>
        <v>0</v>
      </c>
      <c r="DO167" s="254">
        <f t="shared" si="229"/>
        <v>0</v>
      </c>
      <c r="DP167" s="254">
        <f t="shared" si="230"/>
        <v>0</v>
      </c>
      <c r="DQ167" s="254">
        <f t="shared" si="231"/>
        <v>0</v>
      </c>
      <c r="DR167" s="254">
        <f t="shared" si="232"/>
        <v>0</v>
      </c>
      <c r="DS167" s="254">
        <f t="shared" si="233"/>
        <v>0</v>
      </c>
      <c r="DT167" s="254">
        <f t="shared" si="234"/>
        <v>0</v>
      </c>
      <c r="DU167" s="254">
        <f t="shared" si="235"/>
        <v>0</v>
      </c>
      <c r="DV167" s="254">
        <f t="shared" si="236"/>
        <v>0</v>
      </c>
    </row>
    <row r="168" spans="1:126" ht="24" customHeight="1">
      <c r="A168" s="11" t="str">
        <f ca="1">IF(AG168&lt;&gt;"OK","",CONCATENATE(TEXT('Front Page'!$F$33,"000"),TEXT('Front Page'!$F$31,"000"),"-",LEFT('Front Page'!$R$53,5),"-",LEFT(D168,1),AJ168, "-",TEXT(B168,"000")))</f>
        <v/>
      </c>
      <c r="B168" s="12" t="str">
        <f>IFERROR(IF(E168="","",MAX(B$17:B167)+1),"")</f>
        <v/>
      </c>
      <c r="C168" s="13"/>
      <c r="D168" s="29" t="str">
        <f t="shared" si="134"/>
        <v>None</v>
      </c>
      <c r="E168" s="29" t="str">
        <f t="shared" si="17"/>
        <v/>
      </c>
      <c r="F168" s="29" t="str">
        <f t="shared" si="18"/>
        <v/>
      </c>
      <c r="G168" s="363"/>
      <c r="H168" s="364"/>
      <c r="I168" s="325" t="str">
        <f t="shared" si="194"/>
        <v>No</v>
      </c>
      <c r="J168" s="314">
        <v>0</v>
      </c>
      <c r="K168" s="312">
        <v>0</v>
      </c>
      <c r="L168" s="312">
        <v>0</v>
      </c>
      <c r="M168" s="312">
        <v>0</v>
      </c>
      <c r="N168" s="312">
        <v>0</v>
      </c>
      <c r="O168" s="312">
        <v>0</v>
      </c>
      <c r="P168" s="312">
        <v>0</v>
      </c>
      <c r="Q168" s="312">
        <v>0</v>
      </c>
      <c r="R168" s="312">
        <v>0</v>
      </c>
      <c r="S168" s="312">
        <v>0</v>
      </c>
      <c r="T168" s="312">
        <v>0</v>
      </c>
      <c r="U168" s="312">
        <v>0</v>
      </c>
      <c r="V168" s="313">
        <v>1</v>
      </c>
      <c r="W168" s="313">
        <v>1</v>
      </c>
      <c r="X168" s="312">
        <v>0</v>
      </c>
      <c r="Y168" s="312">
        <v>0</v>
      </c>
      <c r="Z168" s="312">
        <v>0</v>
      </c>
      <c r="AA168" s="14">
        <v>0</v>
      </c>
      <c r="AB168" s="317"/>
      <c r="AC168" s="15" t="str">
        <f t="shared" si="189"/>
        <v/>
      </c>
      <c r="AD168" s="15" t="str">
        <f t="shared" si="195"/>
        <v/>
      </c>
      <c r="AE168" s="16" t="str">
        <f t="shared" si="196"/>
        <v>0 - 0</v>
      </c>
      <c r="AF168" s="20" t="str">
        <f t="shared" si="197"/>
        <v>Not an offer</v>
      </c>
      <c r="AG168" s="276" t="str">
        <f t="shared" si="191"/>
        <v>Not an Offer</v>
      </c>
      <c r="AH168" s="150"/>
      <c r="AI168" s="254">
        <v>152</v>
      </c>
      <c r="AJ168" s="149" t="str">
        <f t="shared" si="192"/>
        <v>00-IRA</v>
      </c>
      <c r="AK168" s="254" t="b">
        <f t="shared" si="11"/>
        <v>0</v>
      </c>
      <c r="AL168" s="254">
        <f t="shared" si="190"/>
        <v>0</v>
      </c>
      <c r="AM168" s="254">
        <f t="shared" si="193"/>
        <v>0</v>
      </c>
      <c r="AN168" s="288">
        <f t="shared" si="198"/>
        <v>0</v>
      </c>
      <c r="AO168" s="288">
        <f>IF(AND($BU168=$BV168,BU168=AO$13),$J168&amp;$K168&amp;$L168&amp;$M168&amp;$N168&amp;$O168&amp;$P168&amp;$Q168&amp;$R168&amp;$S168&amp;$T168&amp;$U168,IFERROR(MATCH($AN168,AO$17:AO167,0),-1000))</f>
        <v>1</v>
      </c>
      <c r="AP168" s="288">
        <f>IF(AND($BU168=$BV168,BV168=AP$13),$J168&amp;$K168&amp;$L168&amp;$M168&amp;$N168&amp;$O168&amp;$P168&amp;$Q168&amp;$R168&amp;$S168&amp;$T168&amp;$U168,IFERROR(MATCH($AN168,AP$17:AP167,0),-1000))</f>
        <v>1</v>
      </c>
      <c r="AQ168" s="288">
        <f>IF(AND($BU168=$BV168,BW168=AQ$13),$J168&amp;$K168&amp;$L168&amp;$M168&amp;$N168&amp;$O168&amp;$P168&amp;$Q168&amp;$R168&amp;$S168&amp;$T168&amp;$U168,IFERROR(MATCH($AN168,AQ$17:AQ167,0),-1000))</f>
        <v>1</v>
      </c>
      <c r="AR168" s="288">
        <f>IF(AND($BU168=$BV168,BX168=AR$13),$J168&amp;$K168&amp;$L168&amp;$M168&amp;$N168&amp;$O168&amp;$P168&amp;$Q168&amp;$R168&amp;$S168&amp;$T168&amp;$U168,IFERROR(MATCH($AN168,AR$17:AR167,0),-1000))</f>
        <v>1</v>
      </c>
      <c r="AS168" s="254">
        <f t="shared" si="71"/>
        <v>0</v>
      </c>
      <c r="AT168" s="261" t="str">
        <f t="shared" si="199"/>
        <v/>
      </c>
      <c r="AU168" s="254" t="str">
        <f t="shared" si="239"/>
        <v/>
      </c>
      <c r="AV168" s="254" t="str">
        <f t="shared" si="239"/>
        <v/>
      </c>
      <c r="AW168" s="254" t="str">
        <f t="shared" si="239"/>
        <v/>
      </c>
      <c r="AX168" s="254" t="str">
        <f t="shared" si="239"/>
        <v/>
      </c>
      <c r="AY168" s="254" t="str">
        <f t="shared" si="237"/>
        <v/>
      </c>
      <c r="AZ168" s="254" t="str">
        <f t="shared" si="237"/>
        <v/>
      </c>
      <c r="BA168" s="254" t="str">
        <f t="shared" si="237"/>
        <v/>
      </c>
      <c r="BB168" s="254" t="str">
        <f t="shared" si="237"/>
        <v/>
      </c>
      <c r="BC168" s="254" t="str">
        <f t="shared" si="187"/>
        <v/>
      </c>
      <c r="BD168" s="254" t="str">
        <f t="shared" si="187"/>
        <v/>
      </c>
      <c r="BE168" s="262" t="str">
        <f t="shared" si="187"/>
        <v/>
      </c>
      <c r="BF168" s="263" t="str">
        <f t="shared" si="240"/>
        <v/>
      </c>
      <c r="BG168" s="254" t="str">
        <f t="shared" si="240"/>
        <v/>
      </c>
      <c r="BH168" s="254" t="str">
        <f t="shared" si="240"/>
        <v/>
      </c>
      <c r="BI168" s="254" t="str">
        <f t="shared" si="240"/>
        <v/>
      </c>
      <c r="BJ168" s="254" t="str">
        <f t="shared" si="238"/>
        <v/>
      </c>
      <c r="BK168" s="254" t="str">
        <f t="shared" si="238"/>
        <v/>
      </c>
      <c r="BL168" s="254" t="str">
        <f t="shared" si="238"/>
        <v/>
      </c>
      <c r="BM168" s="254" t="str">
        <f t="shared" si="238"/>
        <v/>
      </c>
      <c r="BN168" s="254" t="str">
        <f t="shared" si="188"/>
        <v/>
      </c>
      <c r="BO168" s="254" t="str">
        <f t="shared" si="188"/>
        <v/>
      </c>
      <c r="BP168" s="254" t="str">
        <f t="shared" si="188"/>
        <v/>
      </c>
      <c r="BQ168" s="264" t="str">
        <f t="shared" si="200"/>
        <v/>
      </c>
      <c r="BR168" s="261" t="str">
        <f t="shared" si="30"/>
        <v/>
      </c>
      <c r="BS168" s="254" t="str">
        <f t="shared" si="180"/>
        <v/>
      </c>
      <c r="BT168" s="254" t="str">
        <f t="shared" si="180"/>
        <v/>
      </c>
      <c r="BU168" s="265" t="str">
        <f t="shared" si="178"/>
        <v/>
      </c>
      <c r="BV168" s="263" t="str">
        <f t="shared" si="181"/>
        <v/>
      </c>
      <c r="BW168" s="254" t="str">
        <f t="shared" si="181"/>
        <v/>
      </c>
      <c r="BX168" s="254" t="str">
        <f t="shared" si="179"/>
        <v/>
      </c>
      <c r="BY168" s="264" t="str">
        <f t="shared" si="33"/>
        <v/>
      </c>
      <c r="BZ168" s="254" t="str">
        <f t="shared" si="34"/>
        <v/>
      </c>
      <c r="CA168" s="254">
        <f t="shared" si="183"/>
        <v>0</v>
      </c>
      <c r="CB168" s="254">
        <f t="shared" si="183"/>
        <v>0</v>
      </c>
      <c r="CC168" s="254">
        <f t="shared" si="183"/>
        <v>0</v>
      </c>
      <c r="CD168" s="254">
        <f t="shared" si="183"/>
        <v>0</v>
      </c>
      <c r="CE168" s="254">
        <f t="shared" si="183"/>
        <v>0</v>
      </c>
      <c r="CF168" s="254">
        <f t="shared" si="183"/>
        <v>0</v>
      </c>
      <c r="CG168" s="254">
        <f t="shared" si="241"/>
        <v>0</v>
      </c>
      <c r="CH168" s="254">
        <f t="shared" si="241"/>
        <v>0</v>
      </c>
      <c r="CI168" s="254">
        <f t="shared" si="241"/>
        <v>0</v>
      </c>
      <c r="CJ168" s="254">
        <f t="shared" si="186"/>
        <v>0</v>
      </c>
      <c r="CK168" s="254">
        <f t="shared" si="186"/>
        <v>0</v>
      </c>
      <c r="CL168" s="254">
        <f t="shared" si="186"/>
        <v>0</v>
      </c>
      <c r="CM168" s="254">
        <f t="shared" si="201"/>
        <v>0</v>
      </c>
      <c r="CN168" s="254">
        <f t="shared" si="202"/>
        <v>0</v>
      </c>
      <c r="CO168" s="254">
        <f t="shared" si="203"/>
        <v>0</v>
      </c>
      <c r="CP168" s="254">
        <f t="shared" si="204"/>
        <v>0</v>
      </c>
      <c r="CQ168" s="254">
        <f t="shared" si="205"/>
        <v>0</v>
      </c>
      <c r="CR168" s="254">
        <f t="shared" si="206"/>
        <v>0</v>
      </c>
      <c r="CS168" s="254">
        <f t="shared" si="207"/>
        <v>0</v>
      </c>
      <c r="CT168" s="254">
        <f t="shared" si="208"/>
        <v>0</v>
      </c>
      <c r="CU168" s="254">
        <f t="shared" si="209"/>
        <v>0</v>
      </c>
      <c r="CV168" s="254">
        <f t="shared" si="210"/>
        <v>0</v>
      </c>
      <c r="CW168" s="254">
        <f t="shared" si="211"/>
        <v>0</v>
      </c>
      <c r="CX168" s="254">
        <f t="shared" si="212"/>
        <v>0</v>
      </c>
      <c r="CY168" s="254">
        <f t="shared" si="213"/>
        <v>0</v>
      </c>
      <c r="CZ168" s="254">
        <f t="shared" si="214"/>
        <v>0</v>
      </c>
      <c r="DA168" s="254">
        <f t="shared" si="215"/>
        <v>0</v>
      </c>
      <c r="DB168" s="254">
        <f t="shared" si="216"/>
        <v>0</v>
      </c>
      <c r="DC168" s="254">
        <f t="shared" si="217"/>
        <v>0</v>
      </c>
      <c r="DD168" s="254">
        <f t="shared" si="218"/>
        <v>0</v>
      </c>
      <c r="DE168" s="254">
        <f t="shared" si="219"/>
        <v>0</v>
      </c>
      <c r="DF168" s="254">
        <f t="shared" si="220"/>
        <v>0</v>
      </c>
      <c r="DG168" s="254">
        <f t="shared" si="221"/>
        <v>0</v>
      </c>
      <c r="DH168" s="254">
        <f t="shared" si="222"/>
        <v>0</v>
      </c>
      <c r="DI168" s="254">
        <f t="shared" si="223"/>
        <v>0</v>
      </c>
      <c r="DJ168" s="254">
        <f t="shared" si="224"/>
        <v>0</v>
      </c>
      <c r="DK168" s="254">
        <f t="shared" si="225"/>
        <v>0</v>
      </c>
      <c r="DL168" s="254">
        <f t="shared" si="226"/>
        <v>0</v>
      </c>
      <c r="DM168" s="254">
        <f t="shared" si="227"/>
        <v>0</v>
      </c>
      <c r="DN168" s="254">
        <f t="shared" si="228"/>
        <v>0</v>
      </c>
      <c r="DO168" s="254">
        <f t="shared" si="229"/>
        <v>0</v>
      </c>
      <c r="DP168" s="254">
        <f t="shared" si="230"/>
        <v>0</v>
      </c>
      <c r="DQ168" s="254">
        <f t="shared" si="231"/>
        <v>0</v>
      </c>
      <c r="DR168" s="254">
        <f t="shared" si="232"/>
        <v>0</v>
      </c>
      <c r="DS168" s="254">
        <f t="shared" si="233"/>
        <v>0</v>
      </c>
      <c r="DT168" s="254">
        <f t="shared" si="234"/>
        <v>0</v>
      </c>
      <c r="DU168" s="254">
        <f t="shared" si="235"/>
        <v>0</v>
      </c>
      <c r="DV168" s="254">
        <f t="shared" si="236"/>
        <v>0</v>
      </c>
    </row>
    <row r="169" spans="1:126" ht="24" customHeight="1">
      <c r="A169" s="11" t="str">
        <f ca="1">IF(AG169&lt;&gt;"OK","",CONCATENATE(TEXT('Front Page'!$F$33,"000"),TEXT('Front Page'!$F$31,"000"),"-",LEFT('Front Page'!$R$53,5),"-",LEFT(D169,1),AJ169, "-",TEXT(B169,"000")))</f>
        <v/>
      </c>
      <c r="B169" s="12" t="str">
        <f>IFERROR(IF(E169="","",MAX(B$17:B168)+1),"")</f>
        <v/>
      </c>
      <c r="C169" s="13"/>
      <c r="D169" s="29" t="str">
        <f t="shared" si="134"/>
        <v>None</v>
      </c>
      <c r="E169" s="29" t="str">
        <f t="shared" si="17"/>
        <v/>
      </c>
      <c r="F169" s="29" t="str">
        <f t="shared" si="18"/>
        <v/>
      </c>
      <c r="G169" s="363"/>
      <c r="H169" s="364"/>
      <c r="I169" s="325" t="str">
        <f t="shared" si="194"/>
        <v>No</v>
      </c>
      <c r="J169" s="314">
        <v>0</v>
      </c>
      <c r="K169" s="312">
        <v>0</v>
      </c>
      <c r="L169" s="312">
        <v>0</v>
      </c>
      <c r="M169" s="312">
        <v>0</v>
      </c>
      <c r="N169" s="312">
        <v>0</v>
      </c>
      <c r="O169" s="312">
        <v>0</v>
      </c>
      <c r="P169" s="312">
        <v>0</v>
      </c>
      <c r="Q169" s="312">
        <v>0</v>
      </c>
      <c r="R169" s="312">
        <v>0</v>
      </c>
      <c r="S169" s="312">
        <v>0</v>
      </c>
      <c r="T169" s="312">
        <v>0</v>
      </c>
      <c r="U169" s="312">
        <v>0</v>
      </c>
      <c r="V169" s="313">
        <v>1</v>
      </c>
      <c r="W169" s="313">
        <v>1</v>
      </c>
      <c r="X169" s="312">
        <v>0</v>
      </c>
      <c r="Y169" s="312">
        <v>0</v>
      </c>
      <c r="Z169" s="312">
        <v>0</v>
      </c>
      <c r="AA169" s="14">
        <v>0</v>
      </c>
      <c r="AB169" s="317"/>
      <c r="AC169" s="15" t="str">
        <f t="shared" si="189"/>
        <v/>
      </c>
      <c r="AD169" s="15" t="str">
        <f t="shared" si="195"/>
        <v/>
      </c>
      <c r="AE169" s="16" t="str">
        <f t="shared" si="196"/>
        <v>0 - 0</v>
      </c>
      <c r="AF169" s="20" t="str">
        <f t="shared" si="197"/>
        <v>Not an offer</v>
      </c>
      <c r="AG169" s="276" t="str">
        <f t="shared" si="191"/>
        <v>Not an Offer</v>
      </c>
      <c r="AH169" s="150"/>
      <c r="AI169" s="254">
        <v>153</v>
      </c>
      <c r="AJ169" s="149" t="str">
        <f t="shared" si="192"/>
        <v>00-IRA</v>
      </c>
      <c r="AK169" s="254" t="b">
        <f t="shared" si="11"/>
        <v>0</v>
      </c>
      <c r="AL169" s="254">
        <f t="shared" si="190"/>
        <v>0</v>
      </c>
      <c r="AM169" s="254">
        <f t="shared" si="193"/>
        <v>0</v>
      </c>
      <c r="AN169" s="288">
        <f t="shared" si="198"/>
        <v>0</v>
      </c>
      <c r="AO169" s="288">
        <f>IF(AND($BU169=$BV169,BU169=AO$13),$J169&amp;$K169&amp;$L169&amp;$M169&amp;$N169&amp;$O169&amp;$P169&amp;$Q169&amp;$R169&amp;$S169&amp;$T169&amp;$U169,IFERROR(MATCH($AN169,AO$17:AO168,0),-1000))</f>
        <v>1</v>
      </c>
      <c r="AP169" s="288">
        <f>IF(AND($BU169=$BV169,BV169=AP$13),$J169&amp;$K169&amp;$L169&amp;$M169&amp;$N169&amp;$O169&amp;$P169&amp;$Q169&amp;$R169&amp;$S169&amp;$T169&amp;$U169,IFERROR(MATCH($AN169,AP$17:AP168,0),-1000))</f>
        <v>1</v>
      </c>
      <c r="AQ169" s="288">
        <f>IF(AND($BU169=$BV169,BW169=AQ$13),$J169&amp;$K169&amp;$L169&amp;$M169&amp;$N169&amp;$O169&amp;$P169&amp;$Q169&amp;$R169&amp;$S169&amp;$T169&amp;$U169,IFERROR(MATCH($AN169,AQ$17:AQ168,0),-1000))</f>
        <v>1</v>
      </c>
      <c r="AR169" s="288">
        <f>IF(AND($BU169=$BV169,BX169=AR$13),$J169&amp;$K169&amp;$L169&amp;$M169&amp;$N169&amp;$O169&amp;$P169&amp;$Q169&amp;$R169&amp;$S169&amp;$T169&amp;$U169,IFERROR(MATCH($AN169,AR$17:AR168,0),-1000))</f>
        <v>1</v>
      </c>
      <c r="AS169" s="254">
        <f t="shared" si="71"/>
        <v>0</v>
      </c>
      <c r="AT169" s="261" t="str">
        <f t="shared" si="199"/>
        <v/>
      </c>
      <c r="AU169" s="254" t="str">
        <f t="shared" si="239"/>
        <v/>
      </c>
      <c r="AV169" s="254" t="str">
        <f t="shared" si="239"/>
        <v/>
      </c>
      <c r="AW169" s="254" t="str">
        <f t="shared" si="239"/>
        <v/>
      </c>
      <c r="AX169" s="254" t="str">
        <f t="shared" si="239"/>
        <v/>
      </c>
      <c r="AY169" s="254" t="str">
        <f t="shared" si="237"/>
        <v/>
      </c>
      <c r="AZ169" s="254" t="str">
        <f t="shared" si="237"/>
        <v/>
      </c>
      <c r="BA169" s="254" t="str">
        <f t="shared" si="237"/>
        <v/>
      </c>
      <c r="BB169" s="254" t="str">
        <f t="shared" si="237"/>
        <v/>
      </c>
      <c r="BC169" s="254" t="str">
        <f t="shared" si="187"/>
        <v/>
      </c>
      <c r="BD169" s="254" t="str">
        <f t="shared" si="187"/>
        <v/>
      </c>
      <c r="BE169" s="262" t="str">
        <f t="shared" si="187"/>
        <v/>
      </c>
      <c r="BF169" s="263" t="str">
        <f t="shared" si="240"/>
        <v/>
      </c>
      <c r="BG169" s="254" t="str">
        <f t="shared" si="240"/>
        <v/>
      </c>
      <c r="BH169" s="254" t="str">
        <f t="shared" si="240"/>
        <v/>
      </c>
      <c r="BI169" s="254" t="str">
        <f t="shared" si="240"/>
        <v/>
      </c>
      <c r="BJ169" s="254" t="str">
        <f t="shared" si="238"/>
        <v/>
      </c>
      <c r="BK169" s="254" t="str">
        <f t="shared" si="238"/>
        <v/>
      </c>
      <c r="BL169" s="254" t="str">
        <f t="shared" si="238"/>
        <v/>
      </c>
      <c r="BM169" s="254" t="str">
        <f t="shared" si="238"/>
        <v/>
      </c>
      <c r="BN169" s="254" t="str">
        <f t="shared" si="188"/>
        <v/>
      </c>
      <c r="BO169" s="254" t="str">
        <f t="shared" si="188"/>
        <v/>
      </c>
      <c r="BP169" s="254" t="str">
        <f t="shared" si="188"/>
        <v/>
      </c>
      <c r="BQ169" s="264" t="str">
        <f t="shared" si="200"/>
        <v/>
      </c>
      <c r="BR169" s="261" t="str">
        <f t="shared" si="30"/>
        <v/>
      </c>
      <c r="BS169" s="254" t="str">
        <f t="shared" si="180"/>
        <v/>
      </c>
      <c r="BT169" s="254" t="str">
        <f t="shared" si="180"/>
        <v/>
      </c>
      <c r="BU169" s="265" t="str">
        <f t="shared" si="178"/>
        <v/>
      </c>
      <c r="BV169" s="263" t="str">
        <f t="shared" si="181"/>
        <v/>
      </c>
      <c r="BW169" s="254" t="str">
        <f t="shared" si="181"/>
        <v/>
      </c>
      <c r="BX169" s="254" t="str">
        <f t="shared" si="179"/>
        <v/>
      </c>
      <c r="BY169" s="264" t="str">
        <f t="shared" si="33"/>
        <v/>
      </c>
      <c r="BZ169" s="254" t="str">
        <f t="shared" si="34"/>
        <v/>
      </c>
      <c r="CA169" s="254">
        <f t="shared" si="183"/>
        <v>0</v>
      </c>
      <c r="CB169" s="254">
        <f t="shared" si="183"/>
        <v>0</v>
      </c>
      <c r="CC169" s="254">
        <f t="shared" si="183"/>
        <v>0</v>
      </c>
      <c r="CD169" s="254">
        <f t="shared" si="183"/>
        <v>0</v>
      </c>
      <c r="CE169" s="254">
        <f t="shared" si="183"/>
        <v>0</v>
      </c>
      <c r="CF169" s="254">
        <f t="shared" si="183"/>
        <v>0</v>
      </c>
      <c r="CG169" s="254">
        <f t="shared" si="241"/>
        <v>0</v>
      </c>
      <c r="CH169" s="254">
        <f t="shared" si="241"/>
        <v>0</v>
      </c>
      <c r="CI169" s="254">
        <f t="shared" si="241"/>
        <v>0</v>
      </c>
      <c r="CJ169" s="254">
        <f t="shared" si="186"/>
        <v>0</v>
      </c>
      <c r="CK169" s="254">
        <f t="shared" si="186"/>
        <v>0</v>
      </c>
      <c r="CL169" s="254">
        <f t="shared" si="186"/>
        <v>0</v>
      </c>
      <c r="CM169" s="254">
        <f t="shared" si="201"/>
        <v>0</v>
      </c>
      <c r="CN169" s="254">
        <f t="shared" si="202"/>
        <v>0</v>
      </c>
      <c r="CO169" s="254">
        <f t="shared" si="203"/>
        <v>0</v>
      </c>
      <c r="CP169" s="254">
        <f t="shared" si="204"/>
        <v>0</v>
      </c>
      <c r="CQ169" s="254">
        <f t="shared" si="205"/>
        <v>0</v>
      </c>
      <c r="CR169" s="254">
        <f t="shared" si="206"/>
        <v>0</v>
      </c>
      <c r="CS169" s="254">
        <f t="shared" si="207"/>
        <v>0</v>
      </c>
      <c r="CT169" s="254">
        <f t="shared" si="208"/>
        <v>0</v>
      </c>
      <c r="CU169" s="254">
        <f t="shared" si="209"/>
        <v>0</v>
      </c>
      <c r="CV169" s="254">
        <f t="shared" si="210"/>
        <v>0</v>
      </c>
      <c r="CW169" s="254">
        <f t="shared" si="211"/>
        <v>0</v>
      </c>
      <c r="CX169" s="254">
        <f t="shared" si="212"/>
        <v>0</v>
      </c>
      <c r="CY169" s="254">
        <f t="shared" si="213"/>
        <v>0</v>
      </c>
      <c r="CZ169" s="254">
        <f t="shared" si="214"/>
        <v>0</v>
      </c>
      <c r="DA169" s="254">
        <f t="shared" si="215"/>
        <v>0</v>
      </c>
      <c r="DB169" s="254">
        <f t="shared" si="216"/>
        <v>0</v>
      </c>
      <c r="DC169" s="254">
        <f t="shared" si="217"/>
        <v>0</v>
      </c>
      <c r="DD169" s="254">
        <f t="shared" si="218"/>
        <v>0</v>
      </c>
      <c r="DE169" s="254">
        <f t="shared" si="219"/>
        <v>0</v>
      </c>
      <c r="DF169" s="254">
        <f t="shared" si="220"/>
        <v>0</v>
      </c>
      <c r="DG169" s="254">
        <f t="shared" si="221"/>
        <v>0</v>
      </c>
      <c r="DH169" s="254">
        <f t="shared" si="222"/>
        <v>0</v>
      </c>
      <c r="DI169" s="254">
        <f t="shared" si="223"/>
        <v>0</v>
      </c>
      <c r="DJ169" s="254">
        <f t="shared" si="224"/>
        <v>0</v>
      </c>
      <c r="DK169" s="254">
        <f t="shared" si="225"/>
        <v>0</v>
      </c>
      <c r="DL169" s="254">
        <f t="shared" si="226"/>
        <v>0</v>
      </c>
      <c r="DM169" s="254">
        <f t="shared" si="227"/>
        <v>0</v>
      </c>
      <c r="DN169" s="254">
        <f t="shared" si="228"/>
        <v>0</v>
      </c>
      <c r="DO169" s="254">
        <f t="shared" si="229"/>
        <v>0</v>
      </c>
      <c r="DP169" s="254">
        <f t="shared" si="230"/>
        <v>0</v>
      </c>
      <c r="DQ169" s="254">
        <f t="shared" si="231"/>
        <v>0</v>
      </c>
      <c r="DR169" s="254">
        <f t="shared" si="232"/>
        <v>0</v>
      </c>
      <c r="DS169" s="254">
        <f t="shared" si="233"/>
        <v>0</v>
      </c>
      <c r="DT169" s="254">
        <f t="shared" si="234"/>
        <v>0</v>
      </c>
      <c r="DU169" s="254">
        <f t="shared" si="235"/>
        <v>0</v>
      </c>
      <c r="DV169" s="254">
        <f t="shared" si="236"/>
        <v>0</v>
      </c>
    </row>
    <row r="170" spans="1:126" ht="24" customHeight="1">
      <c r="A170" s="11" t="str">
        <f ca="1">IF(AG170&lt;&gt;"OK","",CONCATENATE(TEXT('Front Page'!$F$33,"000"),TEXT('Front Page'!$F$31,"000"),"-",LEFT('Front Page'!$R$53,5),"-",LEFT(D170,1),AJ170, "-",TEXT(B170,"000")))</f>
        <v/>
      </c>
      <c r="B170" s="12" t="str">
        <f>IFERROR(IF(E170="","",MAX(B$17:B169)+1),"")</f>
        <v/>
      </c>
      <c r="C170" s="13"/>
      <c r="D170" s="29" t="str">
        <f t="shared" si="134"/>
        <v>None</v>
      </c>
      <c r="E170" s="29" t="str">
        <f t="shared" si="17"/>
        <v/>
      </c>
      <c r="F170" s="29" t="str">
        <f t="shared" si="18"/>
        <v/>
      </c>
      <c r="G170" s="363"/>
      <c r="H170" s="364"/>
      <c r="I170" s="325" t="str">
        <f t="shared" si="194"/>
        <v>No</v>
      </c>
      <c r="J170" s="314">
        <v>0</v>
      </c>
      <c r="K170" s="312">
        <v>0</v>
      </c>
      <c r="L170" s="312">
        <v>0</v>
      </c>
      <c r="M170" s="312">
        <v>0</v>
      </c>
      <c r="N170" s="312">
        <v>0</v>
      </c>
      <c r="O170" s="312">
        <v>0</v>
      </c>
      <c r="P170" s="312">
        <v>0</v>
      </c>
      <c r="Q170" s="312">
        <v>0</v>
      </c>
      <c r="R170" s="312">
        <v>0</v>
      </c>
      <c r="S170" s="312">
        <v>0</v>
      </c>
      <c r="T170" s="312">
        <v>0</v>
      </c>
      <c r="U170" s="312">
        <v>0</v>
      </c>
      <c r="V170" s="313">
        <v>1</v>
      </c>
      <c r="W170" s="313">
        <v>1</v>
      </c>
      <c r="X170" s="312">
        <v>0</v>
      </c>
      <c r="Y170" s="312">
        <v>0</v>
      </c>
      <c r="Z170" s="312">
        <v>0</v>
      </c>
      <c r="AA170" s="14">
        <v>0</v>
      </c>
      <c r="AB170" s="317"/>
      <c r="AC170" s="15" t="str">
        <f t="shared" si="189"/>
        <v/>
      </c>
      <c r="AD170" s="15" t="str">
        <f t="shared" si="195"/>
        <v/>
      </c>
      <c r="AE170" s="16" t="str">
        <f t="shared" si="196"/>
        <v>0 - 0</v>
      </c>
      <c r="AF170" s="20" t="str">
        <f t="shared" si="197"/>
        <v>Not an offer</v>
      </c>
      <c r="AG170" s="276" t="str">
        <f t="shared" si="191"/>
        <v>Not an Offer</v>
      </c>
      <c r="AH170" s="150"/>
      <c r="AI170" s="254">
        <v>154</v>
      </c>
      <c r="AJ170" s="149" t="str">
        <f t="shared" si="192"/>
        <v>00-IRA</v>
      </c>
      <c r="AK170" s="254" t="b">
        <f t="shared" si="11"/>
        <v>0</v>
      </c>
      <c r="AL170" s="254">
        <f t="shared" si="190"/>
        <v>0</v>
      </c>
      <c r="AM170" s="254">
        <f t="shared" si="193"/>
        <v>0</v>
      </c>
      <c r="AN170" s="288">
        <f t="shared" si="198"/>
        <v>0</v>
      </c>
      <c r="AO170" s="288">
        <f>IF(AND($BU170=$BV170,BU170=AO$13),$J170&amp;$K170&amp;$L170&amp;$M170&amp;$N170&amp;$O170&amp;$P170&amp;$Q170&amp;$R170&amp;$S170&amp;$T170&amp;$U170,IFERROR(MATCH($AN170,AO$17:AO169,0),-1000))</f>
        <v>1</v>
      </c>
      <c r="AP170" s="288">
        <f>IF(AND($BU170=$BV170,BV170=AP$13),$J170&amp;$K170&amp;$L170&amp;$M170&amp;$N170&amp;$O170&amp;$P170&amp;$Q170&amp;$R170&amp;$S170&amp;$T170&amp;$U170,IFERROR(MATCH($AN170,AP$17:AP169,0),-1000))</f>
        <v>1</v>
      </c>
      <c r="AQ170" s="288">
        <f>IF(AND($BU170=$BV170,BW170=AQ$13),$J170&amp;$K170&amp;$L170&amp;$M170&amp;$N170&amp;$O170&amp;$P170&amp;$Q170&amp;$R170&amp;$S170&amp;$T170&amp;$U170,IFERROR(MATCH($AN170,AQ$17:AQ169,0),-1000))</f>
        <v>1</v>
      </c>
      <c r="AR170" s="288">
        <f>IF(AND($BU170=$BV170,BX170=AR$13),$J170&amp;$K170&amp;$L170&amp;$M170&amp;$N170&amp;$O170&amp;$P170&amp;$Q170&amp;$R170&amp;$S170&amp;$T170&amp;$U170,IFERROR(MATCH($AN170,AR$17:AR169,0),-1000))</f>
        <v>1</v>
      </c>
      <c r="AS170" s="254">
        <f t="shared" si="71"/>
        <v>0</v>
      </c>
      <c r="AT170" s="261" t="str">
        <f t="shared" si="199"/>
        <v/>
      </c>
      <c r="AU170" s="254" t="str">
        <f t="shared" si="239"/>
        <v/>
      </c>
      <c r="AV170" s="254" t="str">
        <f t="shared" si="239"/>
        <v/>
      </c>
      <c r="AW170" s="254" t="str">
        <f t="shared" si="239"/>
        <v/>
      </c>
      <c r="AX170" s="254" t="str">
        <f t="shared" si="239"/>
        <v/>
      </c>
      <c r="AY170" s="254" t="str">
        <f t="shared" si="237"/>
        <v/>
      </c>
      <c r="AZ170" s="254" t="str">
        <f t="shared" si="237"/>
        <v/>
      </c>
      <c r="BA170" s="254" t="str">
        <f t="shared" si="237"/>
        <v/>
      </c>
      <c r="BB170" s="254" t="str">
        <f t="shared" si="237"/>
        <v/>
      </c>
      <c r="BC170" s="254" t="str">
        <f t="shared" si="187"/>
        <v/>
      </c>
      <c r="BD170" s="254" t="str">
        <f t="shared" si="187"/>
        <v/>
      </c>
      <c r="BE170" s="262" t="str">
        <f t="shared" si="187"/>
        <v/>
      </c>
      <c r="BF170" s="263" t="str">
        <f t="shared" si="240"/>
        <v/>
      </c>
      <c r="BG170" s="254" t="str">
        <f t="shared" si="240"/>
        <v/>
      </c>
      <c r="BH170" s="254" t="str">
        <f t="shared" si="240"/>
        <v/>
      </c>
      <c r="BI170" s="254" t="str">
        <f t="shared" si="240"/>
        <v/>
      </c>
      <c r="BJ170" s="254" t="str">
        <f t="shared" si="238"/>
        <v/>
      </c>
      <c r="BK170" s="254" t="str">
        <f t="shared" si="238"/>
        <v/>
      </c>
      <c r="BL170" s="254" t="str">
        <f t="shared" si="238"/>
        <v/>
      </c>
      <c r="BM170" s="254" t="str">
        <f t="shared" si="238"/>
        <v/>
      </c>
      <c r="BN170" s="254" t="str">
        <f t="shared" si="188"/>
        <v/>
      </c>
      <c r="BO170" s="254" t="str">
        <f t="shared" si="188"/>
        <v/>
      </c>
      <c r="BP170" s="254" t="str">
        <f t="shared" si="188"/>
        <v/>
      </c>
      <c r="BQ170" s="264" t="str">
        <f t="shared" si="200"/>
        <v/>
      </c>
      <c r="BR170" s="261" t="str">
        <f t="shared" si="30"/>
        <v/>
      </c>
      <c r="BS170" s="254" t="str">
        <f t="shared" si="180"/>
        <v/>
      </c>
      <c r="BT170" s="254" t="str">
        <f t="shared" si="180"/>
        <v/>
      </c>
      <c r="BU170" s="265" t="str">
        <f t="shared" si="178"/>
        <v/>
      </c>
      <c r="BV170" s="263" t="str">
        <f t="shared" si="181"/>
        <v/>
      </c>
      <c r="BW170" s="254" t="str">
        <f t="shared" si="181"/>
        <v/>
      </c>
      <c r="BX170" s="254" t="str">
        <f t="shared" si="179"/>
        <v/>
      </c>
      <c r="BY170" s="264" t="str">
        <f t="shared" si="33"/>
        <v/>
      </c>
      <c r="BZ170" s="254" t="str">
        <f t="shared" si="34"/>
        <v/>
      </c>
      <c r="CA170" s="254">
        <f t="shared" si="183"/>
        <v>0</v>
      </c>
      <c r="CB170" s="254">
        <f t="shared" si="183"/>
        <v>0</v>
      </c>
      <c r="CC170" s="254">
        <f t="shared" si="183"/>
        <v>0</v>
      </c>
      <c r="CD170" s="254">
        <f t="shared" si="183"/>
        <v>0</v>
      </c>
      <c r="CE170" s="254">
        <f t="shared" si="183"/>
        <v>0</v>
      </c>
      <c r="CF170" s="254">
        <f t="shared" si="183"/>
        <v>0</v>
      </c>
      <c r="CG170" s="254">
        <f t="shared" si="241"/>
        <v>0</v>
      </c>
      <c r="CH170" s="254">
        <f t="shared" si="241"/>
        <v>0</v>
      </c>
      <c r="CI170" s="254">
        <f t="shared" si="241"/>
        <v>0</v>
      </c>
      <c r="CJ170" s="254">
        <f t="shared" si="186"/>
        <v>0</v>
      </c>
      <c r="CK170" s="254">
        <f t="shared" si="186"/>
        <v>0</v>
      </c>
      <c r="CL170" s="254">
        <f t="shared" si="186"/>
        <v>0</v>
      </c>
      <c r="CM170" s="254">
        <f t="shared" si="201"/>
        <v>0</v>
      </c>
      <c r="CN170" s="254">
        <f t="shared" si="202"/>
        <v>0</v>
      </c>
      <c r="CO170" s="254">
        <f t="shared" si="203"/>
        <v>0</v>
      </c>
      <c r="CP170" s="254">
        <f t="shared" si="204"/>
        <v>0</v>
      </c>
      <c r="CQ170" s="254">
        <f t="shared" si="205"/>
        <v>0</v>
      </c>
      <c r="CR170" s="254">
        <f t="shared" si="206"/>
        <v>0</v>
      </c>
      <c r="CS170" s="254">
        <f t="shared" si="207"/>
        <v>0</v>
      </c>
      <c r="CT170" s="254">
        <f t="shared" si="208"/>
        <v>0</v>
      </c>
      <c r="CU170" s="254">
        <f t="shared" si="209"/>
        <v>0</v>
      </c>
      <c r="CV170" s="254">
        <f t="shared" si="210"/>
        <v>0</v>
      </c>
      <c r="CW170" s="254">
        <f t="shared" si="211"/>
        <v>0</v>
      </c>
      <c r="CX170" s="254">
        <f t="shared" si="212"/>
        <v>0</v>
      </c>
      <c r="CY170" s="254">
        <f t="shared" si="213"/>
        <v>0</v>
      </c>
      <c r="CZ170" s="254">
        <f t="shared" si="214"/>
        <v>0</v>
      </c>
      <c r="DA170" s="254">
        <f t="shared" si="215"/>
        <v>0</v>
      </c>
      <c r="DB170" s="254">
        <f t="shared" si="216"/>
        <v>0</v>
      </c>
      <c r="DC170" s="254">
        <f t="shared" si="217"/>
        <v>0</v>
      </c>
      <c r="DD170" s="254">
        <f t="shared" si="218"/>
        <v>0</v>
      </c>
      <c r="DE170" s="254">
        <f t="shared" si="219"/>
        <v>0</v>
      </c>
      <c r="DF170" s="254">
        <f t="shared" si="220"/>
        <v>0</v>
      </c>
      <c r="DG170" s="254">
        <f t="shared" si="221"/>
        <v>0</v>
      </c>
      <c r="DH170" s="254">
        <f t="shared" si="222"/>
        <v>0</v>
      </c>
      <c r="DI170" s="254">
        <f t="shared" si="223"/>
        <v>0</v>
      </c>
      <c r="DJ170" s="254">
        <f t="shared" si="224"/>
        <v>0</v>
      </c>
      <c r="DK170" s="254">
        <f t="shared" si="225"/>
        <v>0</v>
      </c>
      <c r="DL170" s="254">
        <f t="shared" si="226"/>
        <v>0</v>
      </c>
      <c r="DM170" s="254">
        <f t="shared" si="227"/>
        <v>0</v>
      </c>
      <c r="DN170" s="254">
        <f t="shared" si="228"/>
        <v>0</v>
      </c>
      <c r="DO170" s="254">
        <f t="shared" si="229"/>
        <v>0</v>
      </c>
      <c r="DP170" s="254">
        <f t="shared" si="230"/>
        <v>0</v>
      </c>
      <c r="DQ170" s="254">
        <f t="shared" si="231"/>
        <v>0</v>
      </c>
      <c r="DR170" s="254">
        <f t="shared" si="232"/>
        <v>0</v>
      </c>
      <c r="DS170" s="254">
        <f t="shared" si="233"/>
        <v>0</v>
      </c>
      <c r="DT170" s="254">
        <f t="shared" si="234"/>
        <v>0</v>
      </c>
      <c r="DU170" s="254">
        <f t="shared" si="235"/>
        <v>0</v>
      </c>
      <c r="DV170" s="254">
        <f t="shared" si="236"/>
        <v>0</v>
      </c>
    </row>
    <row r="171" spans="1:126" ht="24" customHeight="1">
      <c r="A171" s="11" t="str">
        <f ca="1">IF(AG171&lt;&gt;"OK","",CONCATENATE(TEXT('Front Page'!$F$33,"000"),TEXT('Front Page'!$F$31,"000"),"-",LEFT('Front Page'!$R$53,5),"-",LEFT(D171,1),AJ171, "-",TEXT(B171,"000")))</f>
        <v/>
      </c>
      <c r="B171" s="12" t="str">
        <f>IFERROR(IF(E171="","",MAX(B$17:B170)+1),"")</f>
        <v/>
      </c>
      <c r="C171" s="13"/>
      <c r="D171" s="29" t="str">
        <f t="shared" si="134"/>
        <v>None</v>
      </c>
      <c r="E171" s="29" t="str">
        <f t="shared" si="17"/>
        <v/>
      </c>
      <c r="F171" s="29" t="str">
        <f t="shared" si="18"/>
        <v/>
      </c>
      <c r="G171" s="363"/>
      <c r="H171" s="364"/>
      <c r="I171" s="325" t="str">
        <f t="shared" si="194"/>
        <v>No</v>
      </c>
      <c r="J171" s="314">
        <v>0</v>
      </c>
      <c r="K171" s="312">
        <v>0</v>
      </c>
      <c r="L171" s="312">
        <v>0</v>
      </c>
      <c r="M171" s="312">
        <v>0</v>
      </c>
      <c r="N171" s="312">
        <v>0</v>
      </c>
      <c r="O171" s="312">
        <v>0</v>
      </c>
      <c r="P171" s="312">
        <v>0</v>
      </c>
      <c r="Q171" s="312">
        <v>0</v>
      </c>
      <c r="R171" s="312">
        <v>0</v>
      </c>
      <c r="S171" s="312">
        <v>0</v>
      </c>
      <c r="T171" s="312">
        <v>0</v>
      </c>
      <c r="U171" s="312">
        <v>0</v>
      </c>
      <c r="V171" s="313">
        <v>1</v>
      </c>
      <c r="W171" s="313">
        <v>1</v>
      </c>
      <c r="X171" s="312">
        <v>0</v>
      </c>
      <c r="Y171" s="312">
        <v>0</v>
      </c>
      <c r="Z171" s="312">
        <v>0</v>
      </c>
      <c r="AA171" s="14">
        <v>0</v>
      </c>
      <c r="AB171" s="317"/>
      <c r="AC171" s="15" t="str">
        <f t="shared" si="189"/>
        <v/>
      </c>
      <c r="AD171" s="15" t="str">
        <f t="shared" si="195"/>
        <v/>
      </c>
      <c r="AE171" s="16" t="str">
        <f t="shared" si="196"/>
        <v>0 - 0</v>
      </c>
      <c r="AF171" s="20" t="str">
        <f t="shared" si="197"/>
        <v>Not an offer</v>
      </c>
      <c r="AG171" s="276" t="str">
        <f t="shared" si="191"/>
        <v>Not an Offer</v>
      </c>
      <c r="AH171" s="150"/>
      <c r="AI171" s="254">
        <v>155</v>
      </c>
      <c r="AJ171" s="149" t="str">
        <f t="shared" si="192"/>
        <v>00-IRA</v>
      </c>
      <c r="AK171" s="254" t="b">
        <f t="shared" si="11"/>
        <v>0</v>
      </c>
      <c r="AL171" s="254">
        <f t="shared" si="190"/>
        <v>0</v>
      </c>
      <c r="AM171" s="254">
        <f t="shared" si="193"/>
        <v>0</v>
      </c>
      <c r="AN171" s="288">
        <f t="shared" si="198"/>
        <v>0</v>
      </c>
      <c r="AO171" s="288">
        <f>IF(AND($BU171=$BV171,BU171=AO$13),$J171&amp;$K171&amp;$L171&amp;$M171&amp;$N171&amp;$O171&amp;$P171&amp;$Q171&amp;$R171&amp;$S171&amp;$T171&amp;$U171,IFERROR(MATCH($AN171,AO$17:AO170,0),-1000))</f>
        <v>1</v>
      </c>
      <c r="AP171" s="288">
        <f>IF(AND($BU171=$BV171,BV171=AP$13),$J171&amp;$K171&amp;$L171&amp;$M171&amp;$N171&amp;$O171&amp;$P171&amp;$Q171&amp;$R171&amp;$S171&amp;$T171&amp;$U171,IFERROR(MATCH($AN171,AP$17:AP170,0),-1000))</f>
        <v>1</v>
      </c>
      <c r="AQ171" s="288">
        <f>IF(AND($BU171=$BV171,BW171=AQ$13),$J171&amp;$K171&amp;$L171&amp;$M171&amp;$N171&amp;$O171&amp;$P171&amp;$Q171&amp;$R171&amp;$S171&amp;$T171&amp;$U171,IFERROR(MATCH($AN171,AQ$17:AQ170,0),-1000))</f>
        <v>1</v>
      </c>
      <c r="AR171" s="288">
        <f>IF(AND($BU171=$BV171,BX171=AR$13),$J171&amp;$K171&amp;$L171&amp;$M171&amp;$N171&amp;$O171&amp;$P171&amp;$Q171&amp;$R171&amp;$S171&amp;$T171&amp;$U171,IFERROR(MATCH($AN171,AR$17:AR170,0),-1000))</f>
        <v>1</v>
      </c>
      <c r="AS171" s="254">
        <f t="shared" si="71"/>
        <v>0</v>
      </c>
      <c r="AT171" s="261" t="str">
        <f t="shared" si="199"/>
        <v/>
      </c>
      <c r="AU171" s="254" t="str">
        <f t="shared" si="239"/>
        <v/>
      </c>
      <c r="AV171" s="254" t="str">
        <f t="shared" si="239"/>
        <v/>
      </c>
      <c r="AW171" s="254" t="str">
        <f t="shared" si="239"/>
        <v/>
      </c>
      <c r="AX171" s="254" t="str">
        <f t="shared" si="239"/>
        <v/>
      </c>
      <c r="AY171" s="254" t="str">
        <f t="shared" si="237"/>
        <v/>
      </c>
      <c r="AZ171" s="254" t="str">
        <f t="shared" si="237"/>
        <v/>
      </c>
      <c r="BA171" s="254" t="str">
        <f t="shared" si="237"/>
        <v/>
      </c>
      <c r="BB171" s="254" t="str">
        <f t="shared" si="237"/>
        <v/>
      </c>
      <c r="BC171" s="254" t="str">
        <f t="shared" si="187"/>
        <v/>
      </c>
      <c r="BD171" s="254" t="str">
        <f t="shared" si="187"/>
        <v/>
      </c>
      <c r="BE171" s="262" t="str">
        <f t="shared" si="187"/>
        <v/>
      </c>
      <c r="BF171" s="263" t="str">
        <f t="shared" si="240"/>
        <v/>
      </c>
      <c r="BG171" s="254" t="str">
        <f t="shared" si="240"/>
        <v/>
      </c>
      <c r="BH171" s="254" t="str">
        <f t="shared" si="240"/>
        <v/>
      </c>
      <c r="BI171" s="254" t="str">
        <f t="shared" si="240"/>
        <v/>
      </c>
      <c r="BJ171" s="254" t="str">
        <f t="shared" si="238"/>
        <v/>
      </c>
      <c r="BK171" s="254" t="str">
        <f t="shared" si="238"/>
        <v/>
      </c>
      <c r="BL171" s="254" t="str">
        <f t="shared" si="238"/>
        <v/>
      </c>
      <c r="BM171" s="254" t="str">
        <f t="shared" si="238"/>
        <v/>
      </c>
      <c r="BN171" s="254" t="str">
        <f t="shared" si="188"/>
        <v/>
      </c>
      <c r="BO171" s="254" t="str">
        <f t="shared" si="188"/>
        <v/>
      </c>
      <c r="BP171" s="254" t="str">
        <f t="shared" si="188"/>
        <v/>
      </c>
      <c r="BQ171" s="264" t="str">
        <f t="shared" si="200"/>
        <v/>
      </c>
      <c r="BR171" s="261" t="str">
        <f t="shared" si="30"/>
        <v/>
      </c>
      <c r="BS171" s="254" t="str">
        <f t="shared" si="180"/>
        <v/>
      </c>
      <c r="BT171" s="254" t="str">
        <f t="shared" si="180"/>
        <v/>
      </c>
      <c r="BU171" s="265" t="str">
        <f t="shared" si="178"/>
        <v/>
      </c>
      <c r="BV171" s="263" t="str">
        <f t="shared" si="181"/>
        <v/>
      </c>
      <c r="BW171" s="254" t="str">
        <f t="shared" si="181"/>
        <v/>
      </c>
      <c r="BX171" s="254" t="str">
        <f t="shared" si="179"/>
        <v/>
      </c>
      <c r="BY171" s="264" t="str">
        <f t="shared" si="33"/>
        <v/>
      </c>
      <c r="BZ171" s="254" t="str">
        <f t="shared" si="34"/>
        <v/>
      </c>
      <c r="CA171" s="254">
        <f t="shared" si="183"/>
        <v>0</v>
      </c>
      <c r="CB171" s="254">
        <f t="shared" si="183"/>
        <v>0</v>
      </c>
      <c r="CC171" s="254">
        <f t="shared" si="183"/>
        <v>0</v>
      </c>
      <c r="CD171" s="254">
        <f t="shared" si="183"/>
        <v>0</v>
      </c>
      <c r="CE171" s="254">
        <f t="shared" si="183"/>
        <v>0</v>
      </c>
      <c r="CF171" s="254">
        <f t="shared" si="183"/>
        <v>0</v>
      </c>
      <c r="CG171" s="254">
        <f t="shared" si="241"/>
        <v>0</v>
      </c>
      <c r="CH171" s="254">
        <f t="shared" si="241"/>
        <v>0</v>
      </c>
      <c r="CI171" s="254">
        <f t="shared" si="241"/>
        <v>0</v>
      </c>
      <c r="CJ171" s="254">
        <f t="shared" si="186"/>
        <v>0</v>
      </c>
      <c r="CK171" s="254">
        <f t="shared" si="186"/>
        <v>0</v>
      </c>
      <c r="CL171" s="254">
        <f t="shared" si="186"/>
        <v>0</v>
      </c>
      <c r="CM171" s="254">
        <f t="shared" si="201"/>
        <v>0</v>
      </c>
      <c r="CN171" s="254">
        <f t="shared" si="202"/>
        <v>0</v>
      </c>
      <c r="CO171" s="254">
        <f t="shared" si="203"/>
        <v>0</v>
      </c>
      <c r="CP171" s="254">
        <f t="shared" si="204"/>
        <v>0</v>
      </c>
      <c r="CQ171" s="254">
        <f t="shared" si="205"/>
        <v>0</v>
      </c>
      <c r="CR171" s="254">
        <f t="shared" si="206"/>
        <v>0</v>
      </c>
      <c r="CS171" s="254">
        <f t="shared" si="207"/>
        <v>0</v>
      </c>
      <c r="CT171" s="254">
        <f t="shared" si="208"/>
        <v>0</v>
      </c>
      <c r="CU171" s="254">
        <f t="shared" si="209"/>
        <v>0</v>
      </c>
      <c r="CV171" s="254">
        <f t="shared" si="210"/>
        <v>0</v>
      </c>
      <c r="CW171" s="254">
        <f t="shared" si="211"/>
        <v>0</v>
      </c>
      <c r="CX171" s="254">
        <f t="shared" si="212"/>
        <v>0</v>
      </c>
      <c r="CY171" s="254">
        <f t="shared" si="213"/>
        <v>0</v>
      </c>
      <c r="CZ171" s="254">
        <f t="shared" si="214"/>
        <v>0</v>
      </c>
      <c r="DA171" s="254">
        <f t="shared" si="215"/>
        <v>0</v>
      </c>
      <c r="DB171" s="254">
        <f t="shared" si="216"/>
        <v>0</v>
      </c>
      <c r="DC171" s="254">
        <f t="shared" si="217"/>
        <v>0</v>
      </c>
      <c r="DD171" s="254">
        <f t="shared" si="218"/>
        <v>0</v>
      </c>
      <c r="DE171" s="254">
        <f t="shared" si="219"/>
        <v>0</v>
      </c>
      <c r="DF171" s="254">
        <f t="shared" si="220"/>
        <v>0</v>
      </c>
      <c r="DG171" s="254">
        <f t="shared" si="221"/>
        <v>0</v>
      </c>
      <c r="DH171" s="254">
        <f t="shared" si="222"/>
        <v>0</v>
      </c>
      <c r="DI171" s="254">
        <f t="shared" si="223"/>
        <v>0</v>
      </c>
      <c r="DJ171" s="254">
        <f t="shared" si="224"/>
        <v>0</v>
      </c>
      <c r="DK171" s="254">
        <f t="shared" si="225"/>
        <v>0</v>
      </c>
      <c r="DL171" s="254">
        <f t="shared" si="226"/>
        <v>0</v>
      </c>
      <c r="DM171" s="254">
        <f t="shared" si="227"/>
        <v>0</v>
      </c>
      <c r="DN171" s="254">
        <f t="shared" si="228"/>
        <v>0</v>
      </c>
      <c r="DO171" s="254">
        <f t="shared" si="229"/>
        <v>0</v>
      </c>
      <c r="DP171" s="254">
        <f t="shared" si="230"/>
        <v>0</v>
      </c>
      <c r="DQ171" s="254">
        <f t="shared" si="231"/>
        <v>0</v>
      </c>
      <c r="DR171" s="254">
        <f t="shared" si="232"/>
        <v>0</v>
      </c>
      <c r="DS171" s="254">
        <f t="shared" si="233"/>
        <v>0</v>
      </c>
      <c r="DT171" s="254">
        <f t="shared" si="234"/>
        <v>0</v>
      </c>
      <c r="DU171" s="254">
        <f t="shared" si="235"/>
        <v>0</v>
      </c>
      <c r="DV171" s="254">
        <f t="shared" si="236"/>
        <v>0</v>
      </c>
    </row>
    <row r="172" spans="1:126" ht="24" customHeight="1">
      <c r="A172" s="11" t="str">
        <f ca="1">IF(AG172&lt;&gt;"OK","",CONCATENATE(TEXT('Front Page'!$F$33,"000"),TEXT('Front Page'!$F$31,"000"),"-",LEFT('Front Page'!$R$53,5),"-",LEFT(D172,1),AJ172, "-",TEXT(B172,"000")))</f>
        <v/>
      </c>
      <c r="B172" s="12" t="str">
        <f>IFERROR(IF(E172="","",MAX(B$17:B171)+1),"")</f>
        <v/>
      </c>
      <c r="C172" s="13"/>
      <c r="D172" s="29" t="str">
        <f t="shared" si="134"/>
        <v>None</v>
      </c>
      <c r="E172" s="29" t="str">
        <f t="shared" si="17"/>
        <v/>
      </c>
      <c r="F172" s="29" t="str">
        <f t="shared" si="18"/>
        <v/>
      </c>
      <c r="G172" s="363"/>
      <c r="H172" s="364"/>
      <c r="I172" s="325" t="str">
        <f t="shared" si="194"/>
        <v>No</v>
      </c>
      <c r="J172" s="314">
        <v>0</v>
      </c>
      <c r="K172" s="312">
        <v>0</v>
      </c>
      <c r="L172" s="312">
        <v>0</v>
      </c>
      <c r="M172" s="312">
        <v>0</v>
      </c>
      <c r="N172" s="312">
        <v>0</v>
      </c>
      <c r="O172" s="312">
        <v>0</v>
      </c>
      <c r="P172" s="312">
        <v>0</v>
      </c>
      <c r="Q172" s="312">
        <v>0</v>
      </c>
      <c r="R172" s="312">
        <v>0</v>
      </c>
      <c r="S172" s="312">
        <v>0</v>
      </c>
      <c r="T172" s="312">
        <v>0</v>
      </c>
      <c r="U172" s="312">
        <v>0</v>
      </c>
      <c r="V172" s="313">
        <v>1</v>
      </c>
      <c r="W172" s="313">
        <v>1</v>
      </c>
      <c r="X172" s="312">
        <v>0</v>
      </c>
      <c r="Y172" s="312">
        <v>0</v>
      </c>
      <c r="Z172" s="312">
        <v>0</v>
      </c>
      <c r="AA172" s="14">
        <v>0</v>
      </c>
      <c r="AB172" s="317"/>
      <c r="AC172" s="15" t="str">
        <f t="shared" si="189"/>
        <v/>
      </c>
      <c r="AD172" s="15" t="str">
        <f t="shared" si="195"/>
        <v/>
      </c>
      <c r="AE172" s="16" t="str">
        <f t="shared" si="196"/>
        <v>0 - 0</v>
      </c>
      <c r="AF172" s="20" t="str">
        <f t="shared" si="197"/>
        <v>Not an offer</v>
      </c>
      <c r="AG172" s="276" t="str">
        <f t="shared" si="191"/>
        <v>Not an Offer</v>
      </c>
      <c r="AH172" s="150"/>
      <c r="AI172" s="254">
        <v>156</v>
      </c>
      <c r="AJ172" s="149" t="str">
        <f t="shared" si="192"/>
        <v>00-IRA</v>
      </c>
      <c r="AK172" s="254" t="b">
        <f t="shared" si="11"/>
        <v>0</v>
      </c>
      <c r="AL172" s="254">
        <f t="shared" si="190"/>
        <v>0</v>
      </c>
      <c r="AM172" s="254">
        <f t="shared" si="193"/>
        <v>0</v>
      </c>
      <c r="AN172" s="288">
        <f t="shared" si="198"/>
        <v>0</v>
      </c>
      <c r="AO172" s="288">
        <f>IF(AND($BU172=$BV172,BU172=AO$13),$J172&amp;$K172&amp;$L172&amp;$M172&amp;$N172&amp;$O172&amp;$P172&amp;$Q172&amp;$R172&amp;$S172&amp;$T172&amp;$U172,IFERROR(MATCH($AN172,AO$17:AO171,0),-1000))</f>
        <v>1</v>
      </c>
      <c r="AP172" s="288">
        <f>IF(AND($BU172=$BV172,BV172=AP$13),$J172&amp;$K172&amp;$L172&amp;$M172&amp;$N172&amp;$O172&amp;$P172&amp;$Q172&amp;$R172&amp;$S172&amp;$T172&amp;$U172,IFERROR(MATCH($AN172,AP$17:AP171,0),-1000))</f>
        <v>1</v>
      </c>
      <c r="AQ172" s="288">
        <f>IF(AND($BU172=$BV172,BW172=AQ$13),$J172&amp;$K172&amp;$L172&amp;$M172&amp;$N172&amp;$O172&amp;$P172&amp;$Q172&amp;$R172&amp;$S172&amp;$T172&amp;$U172,IFERROR(MATCH($AN172,AQ$17:AQ171,0),-1000))</f>
        <v>1</v>
      </c>
      <c r="AR172" s="288">
        <f>IF(AND($BU172=$BV172,BX172=AR$13),$J172&amp;$K172&amp;$L172&amp;$M172&amp;$N172&amp;$O172&amp;$P172&amp;$Q172&amp;$R172&amp;$S172&amp;$T172&amp;$U172,IFERROR(MATCH($AN172,AR$17:AR171,0),-1000))</f>
        <v>1</v>
      </c>
      <c r="AS172" s="254">
        <f t="shared" si="71"/>
        <v>0</v>
      </c>
      <c r="AT172" s="261" t="str">
        <f t="shared" si="199"/>
        <v/>
      </c>
      <c r="AU172" s="254" t="str">
        <f t="shared" si="239"/>
        <v/>
      </c>
      <c r="AV172" s="254" t="str">
        <f t="shared" si="239"/>
        <v/>
      </c>
      <c r="AW172" s="254" t="str">
        <f t="shared" si="239"/>
        <v/>
      </c>
      <c r="AX172" s="254" t="str">
        <f t="shared" si="239"/>
        <v/>
      </c>
      <c r="AY172" s="254" t="str">
        <f t="shared" si="237"/>
        <v/>
      </c>
      <c r="AZ172" s="254" t="str">
        <f t="shared" si="237"/>
        <v/>
      </c>
      <c r="BA172" s="254" t="str">
        <f t="shared" si="237"/>
        <v/>
      </c>
      <c r="BB172" s="254" t="str">
        <f t="shared" si="237"/>
        <v/>
      </c>
      <c r="BC172" s="254" t="str">
        <f t="shared" si="187"/>
        <v/>
      </c>
      <c r="BD172" s="254" t="str">
        <f t="shared" si="187"/>
        <v/>
      </c>
      <c r="BE172" s="262" t="str">
        <f t="shared" si="187"/>
        <v/>
      </c>
      <c r="BF172" s="263" t="str">
        <f t="shared" si="240"/>
        <v/>
      </c>
      <c r="BG172" s="254" t="str">
        <f t="shared" si="240"/>
        <v/>
      </c>
      <c r="BH172" s="254" t="str">
        <f t="shared" si="240"/>
        <v/>
      </c>
      <c r="BI172" s="254" t="str">
        <f t="shared" si="240"/>
        <v/>
      </c>
      <c r="BJ172" s="254" t="str">
        <f t="shared" si="238"/>
        <v/>
      </c>
      <c r="BK172" s="254" t="str">
        <f t="shared" si="238"/>
        <v/>
      </c>
      <c r="BL172" s="254" t="str">
        <f t="shared" si="238"/>
        <v/>
      </c>
      <c r="BM172" s="254" t="str">
        <f t="shared" si="238"/>
        <v/>
      </c>
      <c r="BN172" s="254" t="str">
        <f t="shared" si="188"/>
        <v/>
      </c>
      <c r="BO172" s="254" t="str">
        <f t="shared" si="188"/>
        <v/>
      </c>
      <c r="BP172" s="254" t="str">
        <f t="shared" si="188"/>
        <v/>
      </c>
      <c r="BQ172" s="264" t="str">
        <f t="shared" si="200"/>
        <v/>
      </c>
      <c r="BR172" s="261" t="str">
        <f t="shared" si="30"/>
        <v/>
      </c>
      <c r="BS172" s="254" t="str">
        <f t="shared" si="180"/>
        <v/>
      </c>
      <c r="BT172" s="254" t="str">
        <f t="shared" si="180"/>
        <v/>
      </c>
      <c r="BU172" s="265" t="str">
        <f t="shared" si="178"/>
        <v/>
      </c>
      <c r="BV172" s="263" t="str">
        <f t="shared" si="181"/>
        <v/>
      </c>
      <c r="BW172" s="254" t="str">
        <f t="shared" si="181"/>
        <v/>
      </c>
      <c r="BX172" s="254" t="str">
        <f t="shared" si="179"/>
        <v/>
      </c>
      <c r="BY172" s="264" t="str">
        <f t="shared" si="33"/>
        <v/>
      </c>
      <c r="BZ172" s="254" t="str">
        <f t="shared" si="34"/>
        <v/>
      </c>
      <c r="CA172" s="254">
        <f t="shared" si="183"/>
        <v>0</v>
      </c>
      <c r="CB172" s="254">
        <f t="shared" si="183"/>
        <v>0</v>
      </c>
      <c r="CC172" s="254">
        <f t="shared" si="183"/>
        <v>0</v>
      </c>
      <c r="CD172" s="254">
        <f t="shared" si="183"/>
        <v>0</v>
      </c>
      <c r="CE172" s="254">
        <f t="shared" si="183"/>
        <v>0</v>
      </c>
      <c r="CF172" s="254">
        <f t="shared" si="183"/>
        <v>0</v>
      </c>
      <c r="CG172" s="254">
        <f t="shared" si="241"/>
        <v>0</v>
      </c>
      <c r="CH172" s="254">
        <f t="shared" si="241"/>
        <v>0</v>
      </c>
      <c r="CI172" s="254">
        <f t="shared" si="241"/>
        <v>0</v>
      </c>
      <c r="CJ172" s="254">
        <f t="shared" si="186"/>
        <v>0</v>
      </c>
      <c r="CK172" s="254">
        <f t="shared" si="186"/>
        <v>0</v>
      </c>
      <c r="CL172" s="254">
        <f t="shared" si="186"/>
        <v>0</v>
      </c>
      <c r="CM172" s="254">
        <f t="shared" si="201"/>
        <v>0</v>
      </c>
      <c r="CN172" s="254">
        <f t="shared" si="202"/>
        <v>0</v>
      </c>
      <c r="CO172" s="254">
        <f t="shared" si="203"/>
        <v>0</v>
      </c>
      <c r="CP172" s="254">
        <f t="shared" si="204"/>
        <v>0</v>
      </c>
      <c r="CQ172" s="254">
        <f t="shared" si="205"/>
        <v>0</v>
      </c>
      <c r="CR172" s="254">
        <f t="shared" si="206"/>
        <v>0</v>
      </c>
      <c r="CS172" s="254">
        <f t="shared" si="207"/>
        <v>0</v>
      </c>
      <c r="CT172" s="254">
        <f t="shared" si="208"/>
        <v>0</v>
      </c>
      <c r="CU172" s="254">
        <f t="shared" si="209"/>
        <v>0</v>
      </c>
      <c r="CV172" s="254">
        <f t="shared" si="210"/>
        <v>0</v>
      </c>
      <c r="CW172" s="254">
        <f t="shared" si="211"/>
        <v>0</v>
      </c>
      <c r="CX172" s="254">
        <f t="shared" si="212"/>
        <v>0</v>
      </c>
      <c r="CY172" s="254">
        <f t="shared" si="213"/>
        <v>0</v>
      </c>
      <c r="CZ172" s="254">
        <f t="shared" si="214"/>
        <v>0</v>
      </c>
      <c r="DA172" s="254">
        <f t="shared" si="215"/>
        <v>0</v>
      </c>
      <c r="DB172" s="254">
        <f t="shared" si="216"/>
        <v>0</v>
      </c>
      <c r="DC172" s="254">
        <f t="shared" si="217"/>
        <v>0</v>
      </c>
      <c r="DD172" s="254">
        <f t="shared" si="218"/>
        <v>0</v>
      </c>
      <c r="DE172" s="254">
        <f t="shared" si="219"/>
        <v>0</v>
      </c>
      <c r="DF172" s="254">
        <f t="shared" si="220"/>
        <v>0</v>
      </c>
      <c r="DG172" s="254">
        <f t="shared" si="221"/>
        <v>0</v>
      </c>
      <c r="DH172" s="254">
        <f t="shared" si="222"/>
        <v>0</v>
      </c>
      <c r="DI172" s="254">
        <f t="shared" si="223"/>
        <v>0</v>
      </c>
      <c r="DJ172" s="254">
        <f t="shared" si="224"/>
        <v>0</v>
      </c>
      <c r="DK172" s="254">
        <f t="shared" si="225"/>
        <v>0</v>
      </c>
      <c r="DL172" s="254">
        <f t="shared" si="226"/>
        <v>0</v>
      </c>
      <c r="DM172" s="254">
        <f t="shared" si="227"/>
        <v>0</v>
      </c>
      <c r="DN172" s="254">
        <f t="shared" si="228"/>
        <v>0</v>
      </c>
      <c r="DO172" s="254">
        <f t="shared" si="229"/>
        <v>0</v>
      </c>
      <c r="DP172" s="254">
        <f t="shared" si="230"/>
        <v>0</v>
      </c>
      <c r="DQ172" s="254">
        <f t="shared" si="231"/>
        <v>0</v>
      </c>
      <c r="DR172" s="254">
        <f t="shared" si="232"/>
        <v>0</v>
      </c>
      <c r="DS172" s="254">
        <f t="shared" si="233"/>
        <v>0</v>
      </c>
      <c r="DT172" s="254">
        <f t="shared" si="234"/>
        <v>0</v>
      </c>
      <c r="DU172" s="254">
        <f t="shared" si="235"/>
        <v>0</v>
      </c>
      <c r="DV172" s="254">
        <f t="shared" si="236"/>
        <v>0</v>
      </c>
    </row>
    <row r="173" spans="1:126" ht="24" customHeight="1">
      <c r="A173" s="11" t="str">
        <f ca="1">IF(AG173&lt;&gt;"OK","",CONCATENATE(TEXT('Front Page'!$F$33,"000"),TEXT('Front Page'!$F$31,"000"),"-",LEFT('Front Page'!$R$53,5),"-",LEFT(D173,1),AJ173, "-",TEXT(B173,"000")))</f>
        <v/>
      </c>
      <c r="B173" s="12" t="str">
        <f>IFERROR(IF(E173="","",MAX(B$17:B172)+1),"")</f>
        <v/>
      </c>
      <c r="C173" s="13"/>
      <c r="D173" s="29" t="str">
        <f t="shared" si="134"/>
        <v>None</v>
      </c>
      <c r="E173" s="29" t="str">
        <f t="shared" si="17"/>
        <v/>
      </c>
      <c r="F173" s="29" t="str">
        <f t="shared" si="18"/>
        <v/>
      </c>
      <c r="G173" s="363"/>
      <c r="H173" s="364"/>
      <c r="I173" s="325" t="str">
        <f t="shared" si="194"/>
        <v>No</v>
      </c>
      <c r="J173" s="314">
        <v>0</v>
      </c>
      <c r="K173" s="312">
        <v>0</v>
      </c>
      <c r="L173" s="312">
        <v>0</v>
      </c>
      <c r="M173" s="312">
        <v>0</v>
      </c>
      <c r="N173" s="312">
        <v>0</v>
      </c>
      <c r="O173" s="312">
        <v>0</v>
      </c>
      <c r="P173" s="312">
        <v>0</v>
      </c>
      <c r="Q173" s="312">
        <v>0</v>
      </c>
      <c r="R173" s="312">
        <v>0</v>
      </c>
      <c r="S173" s="312">
        <v>0</v>
      </c>
      <c r="T173" s="312">
        <v>0</v>
      </c>
      <c r="U173" s="312">
        <v>0</v>
      </c>
      <c r="V173" s="313">
        <v>1</v>
      </c>
      <c r="W173" s="313">
        <v>1</v>
      </c>
      <c r="X173" s="312">
        <v>0</v>
      </c>
      <c r="Y173" s="312">
        <v>0</v>
      </c>
      <c r="Z173" s="312">
        <v>0</v>
      </c>
      <c r="AA173" s="14">
        <v>0</v>
      </c>
      <c r="AB173" s="317"/>
      <c r="AC173" s="15" t="str">
        <f t="shared" si="189"/>
        <v/>
      </c>
      <c r="AD173" s="15" t="str">
        <f t="shared" si="195"/>
        <v/>
      </c>
      <c r="AE173" s="16" t="str">
        <f t="shared" si="196"/>
        <v>0 - 0</v>
      </c>
      <c r="AF173" s="20" t="str">
        <f t="shared" si="197"/>
        <v>Not an offer</v>
      </c>
      <c r="AG173" s="276" t="str">
        <f t="shared" si="191"/>
        <v>Not an Offer</v>
      </c>
      <c r="AH173" s="150"/>
      <c r="AI173" s="254">
        <v>157</v>
      </c>
      <c r="AJ173" s="149" t="str">
        <f t="shared" si="192"/>
        <v>00-IRA</v>
      </c>
      <c r="AK173" s="254" t="b">
        <f t="shared" si="11"/>
        <v>0</v>
      </c>
      <c r="AL173" s="254">
        <f t="shared" si="190"/>
        <v>0</v>
      </c>
      <c r="AM173" s="254">
        <f t="shared" si="193"/>
        <v>0</v>
      </c>
      <c r="AN173" s="288">
        <f t="shared" si="198"/>
        <v>0</v>
      </c>
      <c r="AO173" s="288">
        <f>IF(AND($BU173=$BV173,BU173=AO$13),$J173&amp;$K173&amp;$L173&amp;$M173&amp;$N173&amp;$O173&amp;$P173&amp;$Q173&amp;$R173&amp;$S173&amp;$T173&amp;$U173,IFERROR(MATCH($AN173,AO$17:AO172,0),-1000))</f>
        <v>1</v>
      </c>
      <c r="AP173" s="288">
        <f>IF(AND($BU173=$BV173,BV173=AP$13),$J173&amp;$K173&amp;$L173&amp;$M173&amp;$N173&amp;$O173&amp;$P173&amp;$Q173&amp;$R173&amp;$S173&amp;$T173&amp;$U173,IFERROR(MATCH($AN173,AP$17:AP172,0),-1000))</f>
        <v>1</v>
      </c>
      <c r="AQ173" s="288">
        <f>IF(AND($BU173=$BV173,BW173=AQ$13),$J173&amp;$K173&amp;$L173&amp;$M173&amp;$N173&amp;$O173&amp;$P173&amp;$Q173&amp;$R173&amp;$S173&amp;$T173&amp;$U173,IFERROR(MATCH($AN173,AQ$17:AQ172,0),-1000))</f>
        <v>1</v>
      </c>
      <c r="AR173" s="288">
        <f>IF(AND($BU173=$BV173,BX173=AR$13),$J173&amp;$K173&amp;$L173&amp;$M173&amp;$N173&amp;$O173&amp;$P173&amp;$Q173&amp;$R173&amp;$S173&amp;$T173&amp;$U173,IFERROR(MATCH($AN173,AR$17:AR172,0),-1000))</f>
        <v>1</v>
      </c>
      <c r="AS173" s="254">
        <f t="shared" si="71"/>
        <v>0</v>
      </c>
      <c r="AT173" s="261" t="str">
        <f t="shared" si="199"/>
        <v/>
      </c>
      <c r="AU173" s="254" t="str">
        <f t="shared" si="239"/>
        <v/>
      </c>
      <c r="AV173" s="254" t="str">
        <f t="shared" si="239"/>
        <v/>
      </c>
      <c r="AW173" s="254" t="str">
        <f t="shared" si="239"/>
        <v/>
      </c>
      <c r="AX173" s="254" t="str">
        <f t="shared" si="239"/>
        <v/>
      </c>
      <c r="AY173" s="254" t="str">
        <f t="shared" si="237"/>
        <v/>
      </c>
      <c r="AZ173" s="254" t="str">
        <f t="shared" si="237"/>
        <v/>
      </c>
      <c r="BA173" s="254" t="str">
        <f t="shared" si="237"/>
        <v/>
      </c>
      <c r="BB173" s="254" t="str">
        <f t="shared" si="237"/>
        <v/>
      </c>
      <c r="BC173" s="254" t="str">
        <f t="shared" si="187"/>
        <v/>
      </c>
      <c r="BD173" s="254" t="str">
        <f t="shared" si="187"/>
        <v/>
      </c>
      <c r="BE173" s="262" t="str">
        <f t="shared" si="187"/>
        <v/>
      </c>
      <c r="BF173" s="263" t="str">
        <f t="shared" si="240"/>
        <v/>
      </c>
      <c r="BG173" s="254" t="str">
        <f t="shared" si="240"/>
        <v/>
      </c>
      <c r="BH173" s="254" t="str">
        <f t="shared" si="240"/>
        <v/>
      </c>
      <c r="BI173" s="254" t="str">
        <f t="shared" si="240"/>
        <v/>
      </c>
      <c r="BJ173" s="254" t="str">
        <f t="shared" si="238"/>
        <v/>
      </c>
      <c r="BK173" s="254" t="str">
        <f t="shared" si="238"/>
        <v/>
      </c>
      <c r="BL173" s="254" t="str">
        <f t="shared" si="238"/>
        <v/>
      </c>
      <c r="BM173" s="254" t="str">
        <f t="shared" si="238"/>
        <v/>
      </c>
      <c r="BN173" s="254" t="str">
        <f t="shared" si="188"/>
        <v/>
      </c>
      <c r="BO173" s="254" t="str">
        <f t="shared" si="188"/>
        <v/>
      </c>
      <c r="BP173" s="254" t="str">
        <f t="shared" si="188"/>
        <v/>
      </c>
      <c r="BQ173" s="264" t="str">
        <f t="shared" si="200"/>
        <v/>
      </c>
      <c r="BR173" s="261" t="str">
        <f t="shared" si="30"/>
        <v/>
      </c>
      <c r="BS173" s="254" t="str">
        <f t="shared" si="180"/>
        <v/>
      </c>
      <c r="BT173" s="254" t="str">
        <f t="shared" si="180"/>
        <v/>
      </c>
      <c r="BU173" s="265" t="str">
        <f t="shared" si="178"/>
        <v/>
      </c>
      <c r="BV173" s="263" t="str">
        <f t="shared" si="181"/>
        <v/>
      </c>
      <c r="BW173" s="254" t="str">
        <f t="shared" si="181"/>
        <v/>
      </c>
      <c r="BX173" s="254" t="str">
        <f t="shared" si="179"/>
        <v/>
      </c>
      <c r="BY173" s="264" t="str">
        <f t="shared" si="33"/>
        <v/>
      </c>
      <c r="BZ173" s="254" t="str">
        <f t="shared" si="34"/>
        <v/>
      </c>
      <c r="CA173" s="254">
        <f t="shared" si="183"/>
        <v>0</v>
      </c>
      <c r="CB173" s="254">
        <f t="shared" si="183"/>
        <v>0</v>
      </c>
      <c r="CC173" s="254">
        <f t="shared" si="183"/>
        <v>0</v>
      </c>
      <c r="CD173" s="254">
        <f t="shared" si="183"/>
        <v>0</v>
      </c>
      <c r="CE173" s="254">
        <f t="shared" si="183"/>
        <v>0</v>
      </c>
      <c r="CF173" s="254">
        <f t="shared" si="183"/>
        <v>0</v>
      </c>
      <c r="CG173" s="254">
        <f t="shared" si="241"/>
        <v>0</v>
      </c>
      <c r="CH173" s="254">
        <f t="shared" si="241"/>
        <v>0</v>
      </c>
      <c r="CI173" s="254">
        <f t="shared" si="241"/>
        <v>0</v>
      </c>
      <c r="CJ173" s="254">
        <f t="shared" si="186"/>
        <v>0</v>
      </c>
      <c r="CK173" s="254">
        <f t="shared" si="186"/>
        <v>0</v>
      </c>
      <c r="CL173" s="254">
        <f t="shared" si="186"/>
        <v>0</v>
      </c>
      <c r="CM173" s="254">
        <f t="shared" si="201"/>
        <v>0</v>
      </c>
      <c r="CN173" s="254">
        <f t="shared" si="202"/>
        <v>0</v>
      </c>
      <c r="CO173" s="254">
        <f t="shared" si="203"/>
        <v>0</v>
      </c>
      <c r="CP173" s="254">
        <f t="shared" si="204"/>
        <v>0</v>
      </c>
      <c r="CQ173" s="254">
        <f t="shared" si="205"/>
        <v>0</v>
      </c>
      <c r="CR173" s="254">
        <f t="shared" si="206"/>
        <v>0</v>
      </c>
      <c r="CS173" s="254">
        <f t="shared" si="207"/>
        <v>0</v>
      </c>
      <c r="CT173" s="254">
        <f t="shared" si="208"/>
        <v>0</v>
      </c>
      <c r="CU173" s="254">
        <f t="shared" si="209"/>
        <v>0</v>
      </c>
      <c r="CV173" s="254">
        <f t="shared" si="210"/>
        <v>0</v>
      </c>
      <c r="CW173" s="254">
        <f t="shared" si="211"/>
        <v>0</v>
      </c>
      <c r="CX173" s="254">
        <f t="shared" si="212"/>
        <v>0</v>
      </c>
      <c r="CY173" s="254">
        <f t="shared" si="213"/>
        <v>0</v>
      </c>
      <c r="CZ173" s="254">
        <f t="shared" si="214"/>
        <v>0</v>
      </c>
      <c r="DA173" s="254">
        <f t="shared" si="215"/>
        <v>0</v>
      </c>
      <c r="DB173" s="254">
        <f t="shared" si="216"/>
        <v>0</v>
      </c>
      <c r="DC173" s="254">
        <f t="shared" si="217"/>
        <v>0</v>
      </c>
      <c r="DD173" s="254">
        <f t="shared" si="218"/>
        <v>0</v>
      </c>
      <c r="DE173" s="254">
        <f t="shared" si="219"/>
        <v>0</v>
      </c>
      <c r="DF173" s="254">
        <f t="shared" si="220"/>
        <v>0</v>
      </c>
      <c r="DG173" s="254">
        <f t="shared" si="221"/>
        <v>0</v>
      </c>
      <c r="DH173" s="254">
        <f t="shared" si="222"/>
        <v>0</v>
      </c>
      <c r="DI173" s="254">
        <f t="shared" si="223"/>
        <v>0</v>
      </c>
      <c r="DJ173" s="254">
        <f t="shared" si="224"/>
        <v>0</v>
      </c>
      <c r="DK173" s="254">
        <f t="shared" si="225"/>
        <v>0</v>
      </c>
      <c r="DL173" s="254">
        <f t="shared" si="226"/>
        <v>0</v>
      </c>
      <c r="DM173" s="254">
        <f t="shared" si="227"/>
        <v>0</v>
      </c>
      <c r="DN173" s="254">
        <f t="shared" si="228"/>
        <v>0</v>
      </c>
      <c r="DO173" s="254">
        <f t="shared" si="229"/>
        <v>0</v>
      </c>
      <c r="DP173" s="254">
        <f t="shared" si="230"/>
        <v>0</v>
      </c>
      <c r="DQ173" s="254">
        <f t="shared" si="231"/>
        <v>0</v>
      </c>
      <c r="DR173" s="254">
        <f t="shared" si="232"/>
        <v>0</v>
      </c>
      <c r="DS173" s="254">
        <f t="shared" si="233"/>
        <v>0</v>
      </c>
      <c r="DT173" s="254">
        <f t="shared" si="234"/>
        <v>0</v>
      </c>
      <c r="DU173" s="254">
        <f t="shared" si="235"/>
        <v>0</v>
      </c>
      <c r="DV173" s="254">
        <f t="shared" si="236"/>
        <v>0</v>
      </c>
    </row>
    <row r="174" spans="1:126" ht="24" customHeight="1">
      <c r="A174" s="11" t="str">
        <f ca="1">IF(AG174&lt;&gt;"OK","",CONCATENATE(TEXT('Front Page'!$F$33,"000"),TEXT('Front Page'!$F$31,"000"),"-",LEFT('Front Page'!$R$53,5),"-",LEFT(D174,1),AJ174, "-",TEXT(B174,"000")))</f>
        <v/>
      </c>
      <c r="B174" s="12" t="str">
        <f>IFERROR(IF(E174="","",MAX(B$17:B173)+1),"")</f>
        <v/>
      </c>
      <c r="C174" s="13"/>
      <c r="D174" s="29" t="str">
        <f t="shared" si="134"/>
        <v>None</v>
      </c>
      <c r="E174" s="29" t="str">
        <f t="shared" si="17"/>
        <v/>
      </c>
      <c r="F174" s="29" t="str">
        <f t="shared" si="18"/>
        <v/>
      </c>
      <c r="G174" s="363"/>
      <c r="H174" s="364"/>
      <c r="I174" s="325" t="str">
        <f t="shared" si="194"/>
        <v>No</v>
      </c>
      <c r="J174" s="314">
        <v>0</v>
      </c>
      <c r="K174" s="312">
        <v>0</v>
      </c>
      <c r="L174" s="312">
        <v>0</v>
      </c>
      <c r="M174" s="312">
        <v>0</v>
      </c>
      <c r="N174" s="312">
        <v>0</v>
      </c>
      <c r="O174" s="312">
        <v>0</v>
      </c>
      <c r="P174" s="312">
        <v>0</v>
      </c>
      <c r="Q174" s="312">
        <v>0</v>
      </c>
      <c r="R174" s="312">
        <v>0</v>
      </c>
      <c r="S174" s="312">
        <v>0</v>
      </c>
      <c r="T174" s="312">
        <v>0</v>
      </c>
      <c r="U174" s="312">
        <v>0</v>
      </c>
      <c r="V174" s="313">
        <v>1</v>
      </c>
      <c r="W174" s="313">
        <v>1</v>
      </c>
      <c r="X174" s="312">
        <v>0</v>
      </c>
      <c r="Y174" s="312">
        <v>0</v>
      </c>
      <c r="Z174" s="312">
        <v>0</v>
      </c>
      <c r="AA174" s="14">
        <v>0</v>
      </c>
      <c r="AB174" s="317"/>
      <c r="AC174" s="15" t="str">
        <f t="shared" si="189"/>
        <v/>
      </c>
      <c r="AD174" s="15" t="str">
        <f t="shared" si="195"/>
        <v/>
      </c>
      <c r="AE174" s="16" t="str">
        <f t="shared" si="196"/>
        <v>0 - 0</v>
      </c>
      <c r="AF174" s="20" t="str">
        <f t="shared" si="197"/>
        <v>Not an offer</v>
      </c>
      <c r="AG174" s="276" t="str">
        <f t="shared" si="191"/>
        <v>Not an Offer</v>
      </c>
      <c r="AH174" s="150"/>
      <c r="AI174" s="254">
        <v>158</v>
      </c>
      <c r="AJ174" s="149" t="str">
        <f t="shared" si="192"/>
        <v>00-IRA</v>
      </c>
      <c r="AK174" s="254" t="b">
        <f t="shared" si="11"/>
        <v>0</v>
      </c>
      <c r="AL174" s="254">
        <f t="shared" si="190"/>
        <v>0</v>
      </c>
      <c r="AM174" s="254">
        <f t="shared" si="193"/>
        <v>0</v>
      </c>
      <c r="AN174" s="288">
        <f t="shared" si="198"/>
        <v>0</v>
      </c>
      <c r="AO174" s="288">
        <f>IF(AND($BU174=$BV174,BU174=AO$13),$J174&amp;$K174&amp;$L174&amp;$M174&amp;$N174&amp;$O174&amp;$P174&amp;$Q174&amp;$R174&amp;$S174&amp;$T174&amp;$U174,IFERROR(MATCH($AN174,AO$17:AO173,0),-1000))</f>
        <v>1</v>
      </c>
      <c r="AP174" s="288">
        <f>IF(AND($BU174=$BV174,BV174=AP$13),$J174&amp;$K174&amp;$L174&amp;$M174&amp;$N174&amp;$O174&amp;$P174&amp;$Q174&amp;$R174&amp;$S174&amp;$T174&amp;$U174,IFERROR(MATCH($AN174,AP$17:AP173,0),-1000))</f>
        <v>1</v>
      </c>
      <c r="AQ174" s="288">
        <f>IF(AND($BU174=$BV174,BW174=AQ$13),$J174&amp;$K174&amp;$L174&amp;$M174&amp;$N174&amp;$O174&amp;$P174&amp;$Q174&amp;$R174&amp;$S174&amp;$T174&amp;$U174,IFERROR(MATCH($AN174,AQ$17:AQ173,0),-1000))</f>
        <v>1</v>
      </c>
      <c r="AR174" s="288">
        <f>IF(AND($BU174=$BV174,BX174=AR$13),$J174&amp;$K174&amp;$L174&amp;$M174&amp;$N174&amp;$O174&amp;$P174&amp;$Q174&amp;$R174&amp;$S174&amp;$T174&amp;$U174,IFERROR(MATCH($AN174,AR$17:AR173,0),-1000))</f>
        <v>1</v>
      </c>
      <c r="AS174" s="254">
        <f t="shared" si="71"/>
        <v>0</v>
      </c>
      <c r="AT174" s="261" t="str">
        <f t="shared" si="199"/>
        <v/>
      </c>
      <c r="AU174" s="254" t="str">
        <f t="shared" si="239"/>
        <v/>
      </c>
      <c r="AV174" s="254" t="str">
        <f t="shared" si="239"/>
        <v/>
      </c>
      <c r="AW174" s="254" t="str">
        <f t="shared" si="239"/>
        <v/>
      </c>
      <c r="AX174" s="254" t="str">
        <f t="shared" si="239"/>
        <v/>
      </c>
      <c r="AY174" s="254" t="str">
        <f t="shared" si="237"/>
        <v/>
      </c>
      <c r="AZ174" s="254" t="str">
        <f t="shared" si="237"/>
        <v/>
      </c>
      <c r="BA174" s="254" t="str">
        <f t="shared" si="237"/>
        <v/>
      </c>
      <c r="BB174" s="254" t="str">
        <f t="shared" si="237"/>
        <v/>
      </c>
      <c r="BC174" s="254" t="str">
        <f t="shared" si="187"/>
        <v/>
      </c>
      <c r="BD174" s="254" t="str">
        <f t="shared" si="187"/>
        <v/>
      </c>
      <c r="BE174" s="262" t="str">
        <f t="shared" si="187"/>
        <v/>
      </c>
      <c r="BF174" s="263" t="str">
        <f t="shared" si="240"/>
        <v/>
      </c>
      <c r="BG174" s="254" t="str">
        <f t="shared" si="240"/>
        <v/>
      </c>
      <c r="BH174" s="254" t="str">
        <f t="shared" si="240"/>
        <v/>
      </c>
      <c r="BI174" s="254" t="str">
        <f t="shared" si="240"/>
        <v/>
      </c>
      <c r="BJ174" s="254" t="str">
        <f t="shared" si="238"/>
        <v/>
      </c>
      <c r="BK174" s="254" t="str">
        <f t="shared" si="238"/>
        <v/>
      </c>
      <c r="BL174" s="254" t="str">
        <f t="shared" si="238"/>
        <v/>
      </c>
      <c r="BM174" s="254" t="str">
        <f t="shared" si="238"/>
        <v/>
      </c>
      <c r="BN174" s="254" t="str">
        <f t="shared" si="188"/>
        <v/>
      </c>
      <c r="BO174" s="254" t="str">
        <f t="shared" si="188"/>
        <v/>
      </c>
      <c r="BP174" s="254" t="str">
        <f t="shared" si="188"/>
        <v/>
      </c>
      <c r="BQ174" s="264" t="str">
        <f t="shared" si="200"/>
        <v/>
      </c>
      <c r="BR174" s="261" t="str">
        <f t="shared" si="30"/>
        <v/>
      </c>
      <c r="BS174" s="254" t="str">
        <f t="shared" si="180"/>
        <v/>
      </c>
      <c r="BT174" s="254" t="str">
        <f t="shared" si="180"/>
        <v/>
      </c>
      <c r="BU174" s="265" t="str">
        <f t="shared" si="178"/>
        <v/>
      </c>
      <c r="BV174" s="263" t="str">
        <f t="shared" si="181"/>
        <v/>
      </c>
      <c r="BW174" s="254" t="str">
        <f t="shared" si="181"/>
        <v/>
      </c>
      <c r="BX174" s="254" t="str">
        <f t="shared" si="179"/>
        <v/>
      </c>
      <c r="BY174" s="264" t="str">
        <f t="shared" si="33"/>
        <v/>
      </c>
      <c r="BZ174" s="254" t="str">
        <f t="shared" si="34"/>
        <v/>
      </c>
      <c r="CA174" s="254">
        <f t="shared" si="183"/>
        <v>0</v>
      </c>
      <c r="CB174" s="254">
        <f t="shared" si="183"/>
        <v>0</v>
      </c>
      <c r="CC174" s="254">
        <f t="shared" si="183"/>
        <v>0</v>
      </c>
      <c r="CD174" s="254">
        <f t="shared" si="183"/>
        <v>0</v>
      </c>
      <c r="CE174" s="254">
        <f t="shared" si="183"/>
        <v>0</v>
      </c>
      <c r="CF174" s="254">
        <f t="shared" si="183"/>
        <v>0</v>
      </c>
      <c r="CG174" s="254">
        <f t="shared" si="241"/>
        <v>0</v>
      </c>
      <c r="CH174" s="254">
        <f t="shared" si="241"/>
        <v>0</v>
      </c>
      <c r="CI174" s="254">
        <f t="shared" si="241"/>
        <v>0</v>
      </c>
      <c r="CJ174" s="254">
        <f t="shared" si="186"/>
        <v>0</v>
      </c>
      <c r="CK174" s="254">
        <f t="shared" si="186"/>
        <v>0</v>
      </c>
      <c r="CL174" s="254">
        <f t="shared" si="186"/>
        <v>0</v>
      </c>
      <c r="CM174" s="254">
        <f t="shared" si="201"/>
        <v>0</v>
      </c>
      <c r="CN174" s="254">
        <f t="shared" si="202"/>
        <v>0</v>
      </c>
      <c r="CO174" s="254">
        <f t="shared" si="203"/>
        <v>0</v>
      </c>
      <c r="CP174" s="254">
        <f t="shared" si="204"/>
        <v>0</v>
      </c>
      <c r="CQ174" s="254">
        <f t="shared" si="205"/>
        <v>0</v>
      </c>
      <c r="CR174" s="254">
        <f t="shared" si="206"/>
        <v>0</v>
      </c>
      <c r="CS174" s="254">
        <f t="shared" si="207"/>
        <v>0</v>
      </c>
      <c r="CT174" s="254">
        <f t="shared" si="208"/>
        <v>0</v>
      </c>
      <c r="CU174" s="254">
        <f t="shared" si="209"/>
        <v>0</v>
      </c>
      <c r="CV174" s="254">
        <f t="shared" si="210"/>
        <v>0</v>
      </c>
      <c r="CW174" s="254">
        <f t="shared" si="211"/>
        <v>0</v>
      </c>
      <c r="CX174" s="254">
        <f t="shared" si="212"/>
        <v>0</v>
      </c>
      <c r="CY174" s="254">
        <f t="shared" si="213"/>
        <v>0</v>
      </c>
      <c r="CZ174" s="254">
        <f t="shared" si="214"/>
        <v>0</v>
      </c>
      <c r="DA174" s="254">
        <f t="shared" si="215"/>
        <v>0</v>
      </c>
      <c r="DB174" s="254">
        <f t="shared" si="216"/>
        <v>0</v>
      </c>
      <c r="DC174" s="254">
        <f t="shared" si="217"/>
        <v>0</v>
      </c>
      <c r="DD174" s="254">
        <f t="shared" si="218"/>
        <v>0</v>
      </c>
      <c r="DE174" s="254">
        <f t="shared" si="219"/>
        <v>0</v>
      </c>
      <c r="DF174" s="254">
        <f t="shared" si="220"/>
        <v>0</v>
      </c>
      <c r="DG174" s="254">
        <f t="shared" si="221"/>
        <v>0</v>
      </c>
      <c r="DH174" s="254">
        <f t="shared" si="222"/>
        <v>0</v>
      </c>
      <c r="DI174" s="254">
        <f t="shared" si="223"/>
        <v>0</v>
      </c>
      <c r="DJ174" s="254">
        <f t="shared" si="224"/>
        <v>0</v>
      </c>
      <c r="DK174" s="254">
        <f t="shared" si="225"/>
        <v>0</v>
      </c>
      <c r="DL174" s="254">
        <f t="shared" si="226"/>
        <v>0</v>
      </c>
      <c r="DM174" s="254">
        <f t="shared" si="227"/>
        <v>0</v>
      </c>
      <c r="DN174" s="254">
        <f t="shared" si="228"/>
        <v>0</v>
      </c>
      <c r="DO174" s="254">
        <f t="shared" si="229"/>
        <v>0</v>
      </c>
      <c r="DP174" s="254">
        <f t="shared" si="230"/>
        <v>0</v>
      </c>
      <c r="DQ174" s="254">
        <f t="shared" si="231"/>
        <v>0</v>
      </c>
      <c r="DR174" s="254">
        <f t="shared" si="232"/>
        <v>0</v>
      </c>
      <c r="DS174" s="254">
        <f t="shared" si="233"/>
        <v>0</v>
      </c>
      <c r="DT174" s="254">
        <f t="shared" si="234"/>
        <v>0</v>
      </c>
      <c r="DU174" s="254">
        <f t="shared" si="235"/>
        <v>0</v>
      </c>
      <c r="DV174" s="254">
        <f t="shared" si="236"/>
        <v>0</v>
      </c>
    </row>
    <row r="175" spans="1:126" ht="24" customHeight="1">
      <c r="A175" s="11" t="str">
        <f ca="1">IF(AG175&lt;&gt;"OK","",CONCATENATE(TEXT('Front Page'!$F$33,"000"),TEXT('Front Page'!$F$31,"000"),"-",LEFT('Front Page'!$R$53,5),"-",LEFT(D175,1),AJ175, "-",TEXT(B175,"000")))</f>
        <v/>
      </c>
      <c r="B175" s="12" t="str">
        <f>IFERROR(IF(E175="","",MAX(B$17:B174)+1),"")</f>
        <v/>
      </c>
      <c r="C175" s="13"/>
      <c r="D175" s="29" t="str">
        <f t="shared" si="134"/>
        <v>None</v>
      </c>
      <c r="E175" s="29" t="str">
        <f t="shared" si="17"/>
        <v/>
      </c>
      <c r="F175" s="29" t="str">
        <f t="shared" si="18"/>
        <v/>
      </c>
      <c r="G175" s="363"/>
      <c r="H175" s="364"/>
      <c r="I175" s="325" t="str">
        <f t="shared" si="194"/>
        <v>No</v>
      </c>
      <c r="J175" s="314">
        <v>0</v>
      </c>
      <c r="K175" s="312">
        <v>0</v>
      </c>
      <c r="L175" s="312">
        <v>0</v>
      </c>
      <c r="M175" s="312">
        <v>0</v>
      </c>
      <c r="N175" s="312">
        <v>0</v>
      </c>
      <c r="O175" s="312">
        <v>0</v>
      </c>
      <c r="P175" s="312">
        <v>0</v>
      </c>
      <c r="Q175" s="312">
        <v>0</v>
      </c>
      <c r="R175" s="312">
        <v>0</v>
      </c>
      <c r="S175" s="312">
        <v>0</v>
      </c>
      <c r="T175" s="312">
        <v>0</v>
      </c>
      <c r="U175" s="312">
        <v>0</v>
      </c>
      <c r="V175" s="313">
        <v>1</v>
      </c>
      <c r="W175" s="313">
        <v>1</v>
      </c>
      <c r="X175" s="312">
        <v>0</v>
      </c>
      <c r="Y175" s="312">
        <v>0</v>
      </c>
      <c r="Z175" s="312">
        <v>0</v>
      </c>
      <c r="AA175" s="14">
        <v>0</v>
      </c>
      <c r="AB175" s="317"/>
      <c r="AC175" s="15" t="str">
        <f t="shared" si="189"/>
        <v/>
      </c>
      <c r="AD175" s="15" t="str">
        <f t="shared" si="195"/>
        <v/>
      </c>
      <c r="AE175" s="16" t="str">
        <f t="shared" si="196"/>
        <v>0 - 0</v>
      </c>
      <c r="AF175" s="20" t="str">
        <f t="shared" si="197"/>
        <v>Not an offer</v>
      </c>
      <c r="AG175" s="276" t="str">
        <f t="shared" si="191"/>
        <v>Not an Offer</v>
      </c>
      <c r="AH175" s="150"/>
      <c r="AI175" s="254">
        <v>159</v>
      </c>
      <c r="AJ175" s="149" t="str">
        <f t="shared" si="192"/>
        <v>00-IRA</v>
      </c>
      <c r="AK175" s="254" t="b">
        <f t="shared" si="11"/>
        <v>0</v>
      </c>
      <c r="AL175" s="254">
        <f t="shared" si="190"/>
        <v>0</v>
      </c>
      <c r="AM175" s="254">
        <f t="shared" si="193"/>
        <v>0</v>
      </c>
      <c r="AN175" s="288">
        <f t="shared" si="198"/>
        <v>0</v>
      </c>
      <c r="AO175" s="288">
        <f>IF(AND($BU175=$BV175,BU175=AO$13),$J175&amp;$K175&amp;$L175&amp;$M175&amp;$N175&amp;$O175&amp;$P175&amp;$Q175&amp;$R175&amp;$S175&amp;$T175&amp;$U175,IFERROR(MATCH($AN175,AO$17:AO174,0),-1000))</f>
        <v>1</v>
      </c>
      <c r="AP175" s="288">
        <f>IF(AND($BU175=$BV175,BV175=AP$13),$J175&amp;$K175&amp;$L175&amp;$M175&amp;$N175&amp;$O175&amp;$P175&amp;$Q175&amp;$R175&amp;$S175&amp;$T175&amp;$U175,IFERROR(MATCH($AN175,AP$17:AP174,0),-1000))</f>
        <v>1</v>
      </c>
      <c r="AQ175" s="288">
        <f>IF(AND($BU175=$BV175,BW175=AQ$13),$J175&amp;$K175&amp;$L175&amp;$M175&amp;$N175&amp;$O175&amp;$P175&amp;$Q175&amp;$R175&amp;$S175&amp;$T175&amp;$U175,IFERROR(MATCH($AN175,AQ$17:AQ174,0),-1000))</f>
        <v>1</v>
      </c>
      <c r="AR175" s="288">
        <f>IF(AND($BU175=$BV175,BX175=AR$13),$J175&amp;$K175&amp;$L175&amp;$M175&amp;$N175&amp;$O175&amp;$P175&amp;$Q175&amp;$R175&amp;$S175&amp;$T175&amp;$U175,IFERROR(MATCH($AN175,AR$17:AR174,0),-1000))</f>
        <v>1</v>
      </c>
      <c r="AS175" s="254">
        <f t="shared" ref="AS175:AS316" si="242">IF(AN175&lt;&gt;0,IF(SUMIF($X175:$AA175,"&gt;0",$AO175:$AR175)&lt;0,"Enter discrete year offers first",0),0)</f>
        <v>0</v>
      </c>
      <c r="AT175" s="261" t="str">
        <f t="shared" si="199"/>
        <v/>
      </c>
      <c r="AU175" s="254" t="str">
        <f t="shared" si="239"/>
        <v/>
      </c>
      <c r="AV175" s="254" t="str">
        <f t="shared" si="239"/>
        <v/>
      </c>
      <c r="AW175" s="254" t="str">
        <f t="shared" si="239"/>
        <v/>
      </c>
      <c r="AX175" s="254" t="str">
        <f t="shared" si="239"/>
        <v/>
      </c>
      <c r="AY175" s="254" t="str">
        <f t="shared" si="237"/>
        <v/>
      </c>
      <c r="AZ175" s="254" t="str">
        <f t="shared" si="237"/>
        <v/>
      </c>
      <c r="BA175" s="254" t="str">
        <f t="shared" si="237"/>
        <v/>
      </c>
      <c r="BB175" s="254" t="str">
        <f t="shared" si="237"/>
        <v/>
      </c>
      <c r="BC175" s="254" t="str">
        <f t="shared" si="187"/>
        <v/>
      </c>
      <c r="BD175" s="254" t="str">
        <f t="shared" si="187"/>
        <v/>
      </c>
      <c r="BE175" s="262" t="str">
        <f t="shared" si="187"/>
        <v/>
      </c>
      <c r="BF175" s="263" t="str">
        <f t="shared" si="240"/>
        <v/>
      </c>
      <c r="BG175" s="254" t="str">
        <f t="shared" si="240"/>
        <v/>
      </c>
      <c r="BH175" s="254" t="str">
        <f t="shared" si="240"/>
        <v/>
      </c>
      <c r="BI175" s="254" t="str">
        <f t="shared" si="240"/>
        <v/>
      </c>
      <c r="BJ175" s="254" t="str">
        <f t="shared" si="238"/>
        <v/>
      </c>
      <c r="BK175" s="254" t="str">
        <f t="shared" si="238"/>
        <v/>
      </c>
      <c r="BL175" s="254" t="str">
        <f t="shared" si="238"/>
        <v/>
      </c>
      <c r="BM175" s="254" t="str">
        <f t="shared" si="238"/>
        <v/>
      </c>
      <c r="BN175" s="254" t="str">
        <f t="shared" si="188"/>
        <v/>
      </c>
      <c r="BO175" s="254" t="str">
        <f t="shared" si="188"/>
        <v/>
      </c>
      <c r="BP175" s="254" t="str">
        <f t="shared" si="188"/>
        <v/>
      </c>
      <c r="BQ175" s="264" t="str">
        <f t="shared" si="200"/>
        <v/>
      </c>
      <c r="BR175" s="261" t="str">
        <f t="shared" si="30"/>
        <v/>
      </c>
      <c r="BS175" s="254" t="str">
        <f t="shared" si="180"/>
        <v/>
      </c>
      <c r="BT175" s="254" t="str">
        <f t="shared" si="180"/>
        <v/>
      </c>
      <c r="BU175" s="265" t="str">
        <f t="shared" si="178"/>
        <v/>
      </c>
      <c r="BV175" s="263" t="str">
        <f t="shared" si="181"/>
        <v/>
      </c>
      <c r="BW175" s="254" t="str">
        <f t="shared" si="181"/>
        <v/>
      </c>
      <c r="BX175" s="254" t="str">
        <f t="shared" si="179"/>
        <v/>
      </c>
      <c r="BY175" s="264" t="str">
        <f t="shared" si="33"/>
        <v/>
      </c>
      <c r="BZ175" s="254" t="str">
        <f t="shared" si="34"/>
        <v/>
      </c>
      <c r="CA175" s="254">
        <f t="shared" si="183"/>
        <v>0</v>
      </c>
      <c r="CB175" s="254">
        <f t="shared" si="183"/>
        <v>0</v>
      </c>
      <c r="CC175" s="254">
        <f t="shared" si="183"/>
        <v>0</v>
      </c>
      <c r="CD175" s="254">
        <f t="shared" si="183"/>
        <v>0</v>
      </c>
      <c r="CE175" s="254">
        <f t="shared" si="183"/>
        <v>0</v>
      </c>
      <c r="CF175" s="254">
        <f t="shared" si="183"/>
        <v>0</v>
      </c>
      <c r="CG175" s="254">
        <f t="shared" si="241"/>
        <v>0</v>
      </c>
      <c r="CH175" s="254">
        <f t="shared" si="241"/>
        <v>0</v>
      </c>
      <c r="CI175" s="254">
        <f t="shared" si="241"/>
        <v>0</v>
      </c>
      <c r="CJ175" s="254">
        <f t="shared" si="186"/>
        <v>0</v>
      </c>
      <c r="CK175" s="254">
        <f t="shared" si="186"/>
        <v>0</v>
      </c>
      <c r="CL175" s="254">
        <f t="shared" si="186"/>
        <v>0</v>
      </c>
      <c r="CM175" s="254">
        <f t="shared" si="201"/>
        <v>0</v>
      </c>
      <c r="CN175" s="254">
        <f t="shared" si="202"/>
        <v>0</v>
      </c>
      <c r="CO175" s="254">
        <f t="shared" si="203"/>
        <v>0</v>
      </c>
      <c r="CP175" s="254">
        <f t="shared" si="204"/>
        <v>0</v>
      </c>
      <c r="CQ175" s="254">
        <f t="shared" si="205"/>
        <v>0</v>
      </c>
      <c r="CR175" s="254">
        <f t="shared" si="206"/>
        <v>0</v>
      </c>
      <c r="CS175" s="254">
        <f t="shared" si="207"/>
        <v>0</v>
      </c>
      <c r="CT175" s="254">
        <f t="shared" si="208"/>
        <v>0</v>
      </c>
      <c r="CU175" s="254">
        <f t="shared" si="209"/>
        <v>0</v>
      </c>
      <c r="CV175" s="254">
        <f t="shared" si="210"/>
        <v>0</v>
      </c>
      <c r="CW175" s="254">
        <f t="shared" si="211"/>
        <v>0</v>
      </c>
      <c r="CX175" s="254">
        <f t="shared" si="212"/>
        <v>0</v>
      </c>
      <c r="CY175" s="254">
        <f t="shared" si="213"/>
        <v>0</v>
      </c>
      <c r="CZ175" s="254">
        <f t="shared" si="214"/>
        <v>0</v>
      </c>
      <c r="DA175" s="254">
        <f t="shared" si="215"/>
        <v>0</v>
      </c>
      <c r="DB175" s="254">
        <f t="shared" si="216"/>
        <v>0</v>
      </c>
      <c r="DC175" s="254">
        <f t="shared" si="217"/>
        <v>0</v>
      </c>
      <c r="DD175" s="254">
        <f t="shared" si="218"/>
        <v>0</v>
      </c>
      <c r="DE175" s="254">
        <f t="shared" si="219"/>
        <v>0</v>
      </c>
      <c r="DF175" s="254">
        <f t="shared" si="220"/>
        <v>0</v>
      </c>
      <c r="DG175" s="254">
        <f t="shared" si="221"/>
        <v>0</v>
      </c>
      <c r="DH175" s="254">
        <f t="shared" si="222"/>
        <v>0</v>
      </c>
      <c r="DI175" s="254">
        <f t="shared" si="223"/>
        <v>0</v>
      </c>
      <c r="DJ175" s="254">
        <f t="shared" si="224"/>
        <v>0</v>
      </c>
      <c r="DK175" s="254">
        <f t="shared" si="225"/>
        <v>0</v>
      </c>
      <c r="DL175" s="254">
        <f t="shared" si="226"/>
        <v>0</v>
      </c>
      <c r="DM175" s="254">
        <f t="shared" si="227"/>
        <v>0</v>
      </c>
      <c r="DN175" s="254">
        <f t="shared" si="228"/>
        <v>0</v>
      </c>
      <c r="DO175" s="254">
        <f t="shared" si="229"/>
        <v>0</v>
      </c>
      <c r="DP175" s="254">
        <f t="shared" si="230"/>
        <v>0</v>
      </c>
      <c r="DQ175" s="254">
        <f t="shared" si="231"/>
        <v>0</v>
      </c>
      <c r="DR175" s="254">
        <f t="shared" si="232"/>
        <v>0</v>
      </c>
      <c r="DS175" s="254">
        <f t="shared" si="233"/>
        <v>0</v>
      </c>
      <c r="DT175" s="254">
        <f t="shared" si="234"/>
        <v>0</v>
      </c>
      <c r="DU175" s="254">
        <f t="shared" si="235"/>
        <v>0</v>
      </c>
      <c r="DV175" s="254">
        <f t="shared" si="236"/>
        <v>0</v>
      </c>
    </row>
    <row r="176" spans="1:126" ht="24" customHeight="1">
      <c r="A176" s="11" t="str">
        <f ca="1">IF(AG176&lt;&gt;"OK","",CONCATENATE(TEXT('Front Page'!$F$33,"000"),TEXT('Front Page'!$F$31,"000"),"-",LEFT('Front Page'!$R$53,5),"-",LEFT(D176,1),AJ176, "-",TEXT(B176,"000")))</f>
        <v/>
      </c>
      <c r="B176" s="12" t="str">
        <f>IFERROR(IF(E176="","",MAX(B$17:B175)+1),"")</f>
        <v/>
      </c>
      <c r="C176" s="13"/>
      <c r="D176" s="29" t="str">
        <f t="shared" si="134"/>
        <v>None</v>
      </c>
      <c r="E176" s="29" t="str">
        <f t="shared" si="17"/>
        <v/>
      </c>
      <c r="F176" s="29" t="str">
        <f t="shared" si="18"/>
        <v/>
      </c>
      <c r="G176" s="363"/>
      <c r="H176" s="364"/>
      <c r="I176" s="325" t="str">
        <f t="shared" si="194"/>
        <v>No</v>
      </c>
      <c r="J176" s="314">
        <v>0</v>
      </c>
      <c r="K176" s="312">
        <v>0</v>
      </c>
      <c r="L176" s="312">
        <v>0</v>
      </c>
      <c r="M176" s="312">
        <v>0</v>
      </c>
      <c r="N176" s="312">
        <v>0</v>
      </c>
      <c r="O176" s="312">
        <v>0</v>
      </c>
      <c r="P176" s="312">
        <v>0</v>
      </c>
      <c r="Q176" s="312">
        <v>0</v>
      </c>
      <c r="R176" s="312">
        <v>0</v>
      </c>
      <c r="S176" s="312">
        <v>0</v>
      </c>
      <c r="T176" s="312">
        <v>0</v>
      </c>
      <c r="U176" s="312">
        <v>0</v>
      </c>
      <c r="V176" s="313">
        <v>1</v>
      </c>
      <c r="W176" s="313">
        <v>1</v>
      </c>
      <c r="X176" s="312">
        <v>0</v>
      </c>
      <c r="Y176" s="312">
        <v>0</v>
      </c>
      <c r="Z176" s="312">
        <v>0</v>
      </c>
      <c r="AA176" s="14">
        <v>0</v>
      </c>
      <c r="AB176" s="317"/>
      <c r="AC176" s="15" t="str">
        <f t="shared" si="189"/>
        <v/>
      </c>
      <c r="AD176" s="15" t="str">
        <f t="shared" si="195"/>
        <v/>
      </c>
      <c r="AE176" s="16" t="str">
        <f t="shared" si="196"/>
        <v>0 - 0</v>
      </c>
      <c r="AF176" s="20" t="str">
        <f t="shared" si="197"/>
        <v>Not an offer</v>
      </c>
      <c r="AG176" s="276" t="str">
        <f t="shared" si="191"/>
        <v>Not an Offer</v>
      </c>
      <c r="AH176" s="150"/>
      <c r="AI176" s="254">
        <v>160</v>
      </c>
      <c r="AJ176" s="149" t="str">
        <f t="shared" si="192"/>
        <v>00-IRA</v>
      </c>
      <c r="AK176" s="254" t="b">
        <f t="shared" si="11"/>
        <v>0</v>
      </c>
      <c r="AL176" s="254">
        <f t="shared" si="190"/>
        <v>0</v>
      </c>
      <c r="AM176" s="254">
        <f t="shared" si="193"/>
        <v>0</v>
      </c>
      <c r="AN176" s="288">
        <f t="shared" si="198"/>
        <v>0</v>
      </c>
      <c r="AO176" s="288">
        <f>IF(AND($BU176=$BV176,BU176=AO$13),$J176&amp;$K176&amp;$L176&amp;$M176&amp;$N176&amp;$O176&amp;$P176&amp;$Q176&amp;$R176&amp;$S176&amp;$T176&amp;$U176,IFERROR(MATCH($AN176,AO$17:AO175,0),-1000))</f>
        <v>1</v>
      </c>
      <c r="AP176" s="288">
        <f>IF(AND($BU176=$BV176,BV176=AP$13),$J176&amp;$K176&amp;$L176&amp;$M176&amp;$N176&amp;$O176&amp;$P176&amp;$Q176&amp;$R176&amp;$S176&amp;$T176&amp;$U176,IFERROR(MATCH($AN176,AP$17:AP175,0),-1000))</f>
        <v>1</v>
      </c>
      <c r="AQ176" s="288">
        <f>IF(AND($BU176=$BV176,BW176=AQ$13),$J176&amp;$K176&amp;$L176&amp;$M176&amp;$N176&amp;$O176&amp;$P176&amp;$Q176&amp;$R176&amp;$S176&amp;$T176&amp;$U176,IFERROR(MATCH($AN176,AQ$17:AQ175,0),-1000))</f>
        <v>1</v>
      </c>
      <c r="AR176" s="288">
        <f>IF(AND($BU176=$BV176,BX176=AR$13),$J176&amp;$K176&amp;$L176&amp;$M176&amp;$N176&amp;$O176&amp;$P176&amp;$Q176&amp;$R176&amp;$S176&amp;$T176&amp;$U176,IFERROR(MATCH($AN176,AR$17:AR175,0),-1000))</f>
        <v>1</v>
      </c>
      <c r="AS176" s="254">
        <f t="shared" si="242"/>
        <v>0</v>
      </c>
      <c r="AT176" s="261" t="str">
        <f t="shared" si="199"/>
        <v/>
      </c>
      <c r="AU176" s="254" t="str">
        <f t="shared" si="239"/>
        <v/>
      </c>
      <c r="AV176" s="254" t="str">
        <f t="shared" si="239"/>
        <v/>
      </c>
      <c r="AW176" s="254" t="str">
        <f t="shared" si="239"/>
        <v/>
      </c>
      <c r="AX176" s="254" t="str">
        <f t="shared" si="239"/>
        <v/>
      </c>
      <c r="AY176" s="254" t="str">
        <f t="shared" si="237"/>
        <v/>
      </c>
      <c r="AZ176" s="254" t="str">
        <f t="shared" si="237"/>
        <v/>
      </c>
      <c r="BA176" s="254" t="str">
        <f t="shared" si="237"/>
        <v/>
      </c>
      <c r="BB176" s="254" t="str">
        <f t="shared" si="237"/>
        <v/>
      </c>
      <c r="BC176" s="254" t="str">
        <f t="shared" si="187"/>
        <v/>
      </c>
      <c r="BD176" s="254" t="str">
        <f t="shared" si="187"/>
        <v/>
      </c>
      <c r="BE176" s="262" t="str">
        <f t="shared" si="187"/>
        <v/>
      </c>
      <c r="BF176" s="263" t="str">
        <f t="shared" si="240"/>
        <v/>
      </c>
      <c r="BG176" s="254" t="str">
        <f t="shared" si="240"/>
        <v/>
      </c>
      <c r="BH176" s="254" t="str">
        <f t="shared" si="240"/>
        <v/>
      </c>
      <c r="BI176" s="254" t="str">
        <f t="shared" si="240"/>
        <v/>
      </c>
      <c r="BJ176" s="254" t="str">
        <f t="shared" si="238"/>
        <v/>
      </c>
      <c r="BK176" s="254" t="str">
        <f t="shared" si="238"/>
        <v/>
      </c>
      <c r="BL176" s="254" t="str">
        <f t="shared" si="238"/>
        <v/>
      </c>
      <c r="BM176" s="254" t="str">
        <f t="shared" si="238"/>
        <v/>
      </c>
      <c r="BN176" s="254" t="str">
        <f t="shared" si="188"/>
        <v/>
      </c>
      <c r="BO176" s="254" t="str">
        <f t="shared" si="188"/>
        <v/>
      </c>
      <c r="BP176" s="254" t="str">
        <f t="shared" si="188"/>
        <v/>
      </c>
      <c r="BQ176" s="264" t="str">
        <f t="shared" si="200"/>
        <v/>
      </c>
      <c r="BR176" s="261" t="str">
        <f t="shared" si="30"/>
        <v/>
      </c>
      <c r="BS176" s="254" t="str">
        <f t="shared" si="180"/>
        <v/>
      </c>
      <c r="BT176" s="254" t="str">
        <f t="shared" si="180"/>
        <v/>
      </c>
      <c r="BU176" s="265" t="str">
        <f t="shared" si="178"/>
        <v/>
      </c>
      <c r="BV176" s="263" t="str">
        <f t="shared" si="181"/>
        <v/>
      </c>
      <c r="BW176" s="254" t="str">
        <f t="shared" si="181"/>
        <v/>
      </c>
      <c r="BX176" s="254" t="str">
        <f t="shared" si="179"/>
        <v/>
      </c>
      <c r="BY176" s="264" t="str">
        <f t="shared" si="33"/>
        <v/>
      </c>
      <c r="BZ176" s="254" t="str">
        <f t="shared" si="34"/>
        <v/>
      </c>
      <c r="CA176" s="254">
        <f t="shared" ref="CA176:CI217" si="243">IF($X176&gt;0,J176*$W176,0)</f>
        <v>0</v>
      </c>
      <c r="CB176" s="254">
        <f t="shared" si="243"/>
        <v>0</v>
      </c>
      <c r="CC176" s="254">
        <f t="shared" si="243"/>
        <v>0</v>
      </c>
      <c r="CD176" s="254">
        <f t="shared" si="243"/>
        <v>0</v>
      </c>
      <c r="CE176" s="254">
        <f t="shared" si="243"/>
        <v>0</v>
      </c>
      <c r="CF176" s="254">
        <f t="shared" si="243"/>
        <v>0</v>
      </c>
      <c r="CG176" s="254">
        <f t="shared" si="241"/>
        <v>0</v>
      </c>
      <c r="CH176" s="254">
        <f t="shared" si="241"/>
        <v>0</v>
      </c>
      <c r="CI176" s="254">
        <f t="shared" si="241"/>
        <v>0</v>
      </c>
      <c r="CJ176" s="254">
        <f t="shared" si="186"/>
        <v>0</v>
      </c>
      <c r="CK176" s="254">
        <f t="shared" si="186"/>
        <v>0</v>
      </c>
      <c r="CL176" s="254">
        <f t="shared" si="186"/>
        <v>0</v>
      </c>
      <c r="CM176" s="254">
        <f t="shared" si="201"/>
        <v>0</v>
      </c>
      <c r="CN176" s="254">
        <f t="shared" si="202"/>
        <v>0</v>
      </c>
      <c r="CO176" s="254">
        <f t="shared" si="203"/>
        <v>0</v>
      </c>
      <c r="CP176" s="254">
        <f t="shared" si="204"/>
        <v>0</v>
      </c>
      <c r="CQ176" s="254">
        <f t="shared" si="205"/>
        <v>0</v>
      </c>
      <c r="CR176" s="254">
        <f t="shared" si="206"/>
        <v>0</v>
      </c>
      <c r="CS176" s="254">
        <f t="shared" si="207"/>
        <v>0</v>
      </c>
      <c r="CT176" s="254">
        <f t="shared" si="208"/>
        <v>0</v>
      </c>
      <c r="CU176" s="254">
        <f t="shared" si="209"/>
        <v>0</v>
      </c>
      <c r="CV176" s="254">
        <f t="shared" si="210"/>
        <v>0</v>
      </c>
      <c r="CW176" s="254">
        <f t="shared" si="211"/>
        <v>0</v>
      </c>
      <c r="CX176" s="254">
        <f t="shared" si="212"/>
        <v>0</v>
      </c>
      <c r="CY176" s="254">
        <f t="shared" si="213"/>
        <v>0</v>
      </c>
      <c r="CZ176" s="254">
        <f t="shared" si="214"/>
        <v>0</v>
      </c>
      <c r="DA176" s="254">
        <f t="shared" si="215"/>
        <v>0</v>
      </c>
      <c r="DB176" s="254">
        <f t="shared" si="216"/>
        <v>0</v>
      </c>
      <c r="DC176" s="254">
        <f t="shared" si="217"/>
        <v>0</v>
      </c>
      <c r="DD176" s="254">
        <f t="shared" si="218"/>
        <v>0</v>
      </c>
      <c r="DE176" s="254">
        <f t="shared" si="219"/>
        <v>0</v>
      </c>
      <c r="DF176" s="254">
        <f t="shared" si="220"/>
        <v>0</v>
      </c>
      <c r="DG176" s="254">
        <f t="shared" si="221"/>
        <v>0</v>
      </c>
      <c r="DH176" s="254">
        <f t="shared" si="222"/>
        <v>0</v>
      </c>
      <c r="DI176" s="254">
        <f t="shared" si="223"/>
        <v>0</v>
      </c>
      <c r="DJ176" s="254">
        <f t="shared" si="224"/>
        <v>0</v>
      </c>
      <c r="DK176" s="254">
        <f t="shared" si="225"/>
        <v>0</v>
      </c>
      <c r="DL176" s="254">
        <f t="shared" si="226"/>
        <v>0</v>
      </c>
      <c r="DM176" s="254">
        <f t="shared" si="227"/>
        <v>0</v>
      </c>
      <c r="DN176" s="254">
        <f t="shared" si="228"/>
        <v>0</v>
      </c>
      <c r="DO176" s="254">
        <f t="shared" si="229"/>
        <v>0</v>
      </c>
      <c r="DP176" s="254">
        <f t="shared" si="230"/>
        <v>0</v>
      </c>
      <c r="DQ176" s="254">
        <f t="shared" si="231"/>
        <v>0</v>
      </c>
      <c r="DR176" s="254">
        <f t="shared" si="232"/>
        <v>0</v>
      </c>
      <c r="DS176" s="254">
        <f t="shared" si="233"/>
        <v>0</v>
      </c>
      <c r="DT176" s="254">
        <f t="shared" si="234"/>
        <v>0</v>
      </c>
      <c r="DU176" s="254">
        <f t="shared" si="235"/>
        <v>0</v>
      </c>
      <c r="DV176" s="254">
        <f t="shared" si="236"/>
        <v>0</v>
      </c>
    </row>
    <row r="177" spans="1:126" ht="24" customHeight="1">
      <c r="A177" s="11" t="str">
        <f ca="1">IF(AG177&lt;&gt;"OK","",CONCATENATE(TEXT('Front Page'!$F$33,"000"),TEXT('Front Page'!$F$31,"000"),"-",LEFT('Front Page'!$R$53,5),"-",LEFT(D177,1),AJ177, "-",TEXT(B177,"000")))</f>
        <v/>
      </c>
      <c r="B177" s="12" t="str">
        <f>IFERROR(IF(E177="","",MAX(B$17:B176)+1),"")</f>
        <v/>
      </c>
      <c r="C177" s="13"/>
      <c r="D177" s="29" t="str">
        <f t="shared" si="134"/>
        <v>None</v>
      </c>
      <c r="E177" s="29" t="str">
        <f t="shared" si="17"/>
        <v/>
      </c>
      <c r="F177" s="29" t="str">
        <f t="shared" si="18"/>
        <v/>
      </c>
      <c r="G177" s="363"/>
      <c r="H177" s="364"/>
      <c r="I177" s="325" t="str">
        <f t="shared" si="194"/>
        <v>No</v>
      </c>
      <c r="J177" s="314">
        <v>0</v>
      </c>
      <c r="K177" s="312">
        <v>0</v>
      </c>
      <c r="L177" s="312">
        <v>0</v>
      </c>
      <c r="M177" s="312">
        <v>0</v>
      </c>
      <c r="N177" s="312">
        <v>0</v>
      </c>
      <c r="O177" s="312">
        <v>0</v>
      </c>
      <c r="P177" s="312">
        <v>0</v>
      </c>
      <c r="Q177" s="312">
        <v>0</v>
      </c>
      <c r="R177" s="312">
        <v>0</v>
      </c>
      <c r="S177" s="312">
        <v>0</v>
      </c>
      <c r="T177" s="312">
        <v>0</v>
      </c>
      <c r="U177" s="312">
        <v>0</v>
      </c>
      <c r="V177" s="313">
        <v>1</v>
      </c>
      <c r="W177" s="313">
        <v>1</v>
      </c>
      <c r="X177" s="312">
        <v>0</v>
      </c>
      <c r="Y177" s="312">
        <v>0</v>
      </c>
      <c r="Z177" s="312">
        <v>0</v>
      </c>
      <c r="AA177" s="14">
        <v>0</v>
      </c>
      <c r="AB177" s="317"/>
      <c r="AC177" s="15" t="str">
        <f t="shared" si="189"/>
        <v/>
      </c>
      <c r="AD177" s="15" t="str">
        <f t="shared" si="195"/>
        <v/>
      </c>
      <c r="AE177" s="16" t="str">
        <f t="shared" si="196"/>
        <v>0 - 0</v>
      </c>
      <c r="AF177" s="20" t="str">
        <f t="shared" si="197"/>
        <v>Not an offer</v>
      </c>
      <c r="AG177" s="276" t="str">
        <f t="shared" si="191"/>
        <v>Not an Offer</v>
      </c>
      <c r="AH177" s="150"/>
      <c r="AI177" s="254">
        <v>161</v>
      </c>
      <c r="AJ177" s="149" t="str">
        <f t="shared" si="192"/>
        <v>00-IRA</v>
      </c>
      <c r="AK177" s="254" t="b">
        <f t="shared" si="11"/>
        <v>0</v>
      </c>
      <c r="AL177" s="254">
        <f t="shared" si="190"/>
        <v>0</v>
      </c>
      <c r="AM177" s="254">
        <f t="shared" si="193"/>
        <v>0</v>
      </c>
      <c r="AN177" s="288">
        <f t="shared" si="198"/>
        <v>0</v>
      </c>
      <c r="AO177" s="288">
        <f>IF(AND($BU177=$BV177,BU177=AO$13),$J177&amp;$K177&amp;$L177&amp;$M177&amp;$N177&amp;$O177&amp;$P177&amp;$Q177&amp;$R177&amp;$S177&amp;$T177&amp;$U177,IFERROR(MATCH($AN177,AO$17:AO176,0),-1000))</f>
        <v>1</v>
      </c>
      <c r="AP177" s="288">
        <f>IF(AND($BU177=$BV177,BV177=AP$13),$J177&amp;$K177&amp;$L177&amp;$M177&amp;$N177&amp;$O177&amp;$P177&amp;$Q177&amp;$R177&amp;$S177&amp;$T177&amp;$U177,IFERROR(MATCH($AN177,AP$17:AP176,0),-1000))</f>
        <v>1</v>
      </c>
      <c r="AQ177" s="288">
        <f>IF(AND($BU177=$BV177,BW177=AQ$13),$J177&amp;$K177&amp;$L177&amp;$M177&amp;$N177&amp;$O177&amp;$P177&amp;$Q177&amp;$R177&amp;$S177&amp;$T177&amp;$U177,IFERROR(MATCH($AN177,AQ$17:AQ176,0),-1000))</f>
        <v>1</v>
      </c>
      <c r="AR177" s="288">
        <f>IF(AND($BU177=$BV177,BX177=AR$13),$J177&amp;$K177&amp;$L177&amp;$M177&amp;$N177&amp;$O177&amp;$P177&amp;$Q177&amp;$R177&amp;$S177&amp;$T177&amp;$U177,IFERROR(MATCH($AN177,AR$17:AR176,0),-1000))</f>
        <v>1</v>
      </c>
      <c r="AS177" s="254">
        <f t="shared" si="242"/>
        <v>0</v>
      </c>
      <c r="AT177" s="261" t="str">
        <f t="shared" si="199"/>
        <v/>
      </c>
      <c r="AU177" s="254" t="str">
        <f t="shared" si="239"/>
        <v/>
      </c>
      <c r="AV177" s="254" t="str">
        <f t="shared" si="239"/>
        <v/>
      </c>
      <c r="AW177" s="254" t="str">
        <f t="shared" si="239"/>
        <v/>
      </c>
      <c r="AX177" s="254" t="str">
        <f t="shared" si="239"/>
        <v/>
      </c>
      <c r="AY177" s="254" t="str">
        <f t="shared" si="237"/>
        <v/>
      </c>
      <c r="AZ177" s="254" t="str">
        <f t="shared" si="237"/>
        <v/>
      </c>
      <c r="BA177" s="254" t="str">
        <f t="shared" si="237"/>
        <v/>
      </c>
      <c r="BB177" s="254" t="str">
        <f t="shared" si="237"/>
        <v/>
      </c>
      <c r="BC177" s="254" t="str">
        <f t="shared" si="187"/>
        <v/>
      </c>
      <c r="BD177" s="254" t="str">
        <f t="shared" si="187"/>
        <v/>
      </c>
      <c r="BE177" s="262" t="str">
        <f t="shared" si="187"/>
        <v/>
      </c>
      <c r="BF177" s="263" t="str">
        <f t="shared" si="240"/>
        <v/>
      </c>
      <c r="BG177" s="254" t="str">
        <f t="shared" si="240"/>
        <v/>
      </c>
      <c r="BH177" s="254" t="str">
        <f t="shared" si="240"/>
        <v/>
      </c>
      <c r="BI177" s="254" t="str">
        <f t="shared" si="240"/>
        <v/>
      </c>
      <c r="BJ177" s="254" t="str">
        <f t="shared" si="238"/>
        <v/>
      </c>
      <c r="BK177" s="254" t="str">
        <f t="shared" si="238"/>
        <v/>
      </c>
      <c r="BL177" s="254" t="str">
        <f t="shared" si="238"/>
        <v/>
      </c>
      <c r="BM177" s="254" t="str">
        <f t="shared" si="238"/>
        <v/>
      </c>
      <c r="BN177" s="254" t="str">
        <f t="shared" si="188"/>
        <v/>
      </c>
      <c r="BO177" s="254" t="str">
        <f t="shared" si="188"/>
        <v/>
      </c>
      <c r="BP177" s="254" t="str">
        <f t="shared" si="188"/>
        <v/>
      </c>
      <c r="BQ177" s="264" t="str">
        <f t="shared" si="200"/>
        <v/>
      </c>
      <c r="BR177" s="261" t="str">
        <f t="shared" si="30"/>
        <v/>
      </c>
      <c r="BS177" s="254" t="str">
        <f t="shared" si="180"/>
        <v/>
      </c>
      <c r="BT177" s="254" t="str">
        <f t="shared" si="180"/>
        <v/>
      </c>
      <c r="BU177" s="265" t="str">
        <f t="shared" si="178"/>
        <v/>
      </c>
      <c r="BV177" s="263" t="str">
        <f t="shared" si="181"/>
        <v/>
      </c>
      <c r="BW177" s="254" t="str">
        <f t="shared" si="181"/>
        <v/>
      </c>
      <c r="BX177" s="254" t="str">
        <f t="shared" si="179"/>
        <v/>
      </c>
      <c r="BY177" s="264" t="str">
        <f t="shared" si="33"/>
        <v/>
      </c>
      <c r="BZ177" s="254" t="str">
        <f t="shared" si="34"/>
        <v/>
      </c>
      <c r="CA177" s="254">
        <f t="shared" si="243"/>
        <v>0</v>
      </c>
      <c r="CB177" s="254">
        <f t="shared" si="243"/>
        <v>0</v>
      </c>
      <c r="CC177" s="254">
        <f t="shared" si="243"/>
        <v>0</v>
      </c>
      <c r="CD177" s="254">
        <f t="shared" si="243"/>
        <v>0</v>
      </c>
      <c r="CE177" s="254">
        <f t="shared" si="243"/>
        <v>0</v>
      </c>
      <c r="CF177" s="254">
        <f t="shared" si="243"/>
        <v>0</v>
      </c>
      <c r="CG177" s="254">
        <f t="shared" si="241"/>
        <v>0</v>
      </c>
      <c r="CH177" s="254">
        <f t="shared" si="241"/>
        <v>0</v>
      </c>
      <c r="CI177" s="254">
        <f t="shared" si="241"/>
        <v>0</v>
      </c>
      <c r="CJ177" s="254">
        <f t="shared" si="186"/>
        <v>0</v>
      </c>
      <c r="CK177" s="254">
        <f t="shared" si="186"/>
        <v>0</v>
      </c>
      <c r="CL177" s="254">
        <f t="shared" si="186"/>
        <v>0</v>
      </c>
      <c r="CM177" s="254">
        <f t="shared" si="201"/>
        <v>0</v>
      </c>
      <c r="CN177" s="254">
        <f t="shared" si="202"/>
        <v>0</v>
      </c>
      <c r="CO177" s="254">
        <f t="shared" si="203"/>
        <v>0</v>
      </c>
      <c r="CP177" s="254">
        <f t="shared" si="204"/>
        <v>0</v>
      </c>
      <c r="CQ177" s="254">
        <f t="shared" si="205"/>
        <v>0</v>
      </c>
      <c r="CR177" s="254">
        <f t="shared" si="206"/>
        <v>0</v>
      </c>
      <c r="CS177" s="254">
        <f t="shared" si="207"/>
        <v>0</v>
      </c>
      <c r="CT177" s="254">
        <f t="shared" si="208"/>
        <v>0</v>
      </c>
      <c r="CU177" s="254">
        <f t="shared" si="209"/>
        <v>0</v>
      </c>
      <c r="CV177" s="254">
        <f t="shared" si="210"/>
        <v>0</v>
      </c>
      <c r="CW177" s="254">
        <f t="shared" si="211"/>
        <v>0</v>
      </c>
      <c r="CX177" s="254">
        <f t="shared" si="212"/>
        <v>0</v>
      </c>
      <c r="CY177" s="254">
        <f t="shared" si="213"/>
        <v>0</v>
      </c>
      <c r="CZ177" s="254">
        <f t="shared" si="214"/>
        <v>0</v>
      </c>
      <c r="DA177" s="254">
        <f t="shared" si="215"/>
        <v>0</v>
      </c>
      <c r="DB177" s="254">
        <f t="shared" si="216"/>
        <v>0</v>
      </c>
      <c r="DC177" s="254">
        <f t="shared" si="217"/>
        <v>0</v>
      </c>
      <c r="DD177" s="254">
        <f t="shared" si="218"/>
        <v>0</v>
      </c>
      <c r="DE177" s="254">
        <f t="shared" si="219"/>
        <v>0</v>
      </c>
      <c r="DF177" s="254">
        <f t="shared" si="220"/>
        <v>0</v>
      </c>
      <c r="DG177" s="254">
        <f t="shared" si="221"/>
        <v>0</v>
      </c>
      <c r="DH177" s="254">
        <f t="shared" si="222"/>
        <v>0</v>
      </c>
      <c r="DI177" s="254">
        <f t="shared" si="223"/>
        <v>0</v>
      </c>
      <c r="DJ177" s="254">
        <f t="shared" si="224"/>
        <v>0</v>
      </c>
      <c r="DK177" s="254">
        <f t="shared" si="225"/>
        <v>0</v>
      </c>
      <c r="DL177" s="254">
        <f t="shared" si="226"/>
        <v>0</v>
      </c>
      <c r="DM177" s="254">
        <f t="shared" si="227"/>
        <v>0</v>
      </c>
      <c r="DN177" s="254">
        <f t="shared" si="228"/>
        <v>0</v>
      </c>
      <c r="DO177" s="254">
        <f t="shared" si="229"/>
        <v>0</v>
      </c>
      <c r="DP177" s="254">
        <f t="shared" si="230"/>
        <v>0</v>
      </c>
      <c r="DQ177" s="254">
        <f t="shared" si="231"/>
        <v>0</v>
      </c>
      <c r="DR177" s="254">
        <f t="shared" si="232"/>
        <v>0</v>
      </c>
      <c r="DS177" s="254">
        <f t="shared" si="233"/>
        <v>0</v>
      </c>
      <c r="DT177" s="254">
        <f t="shared" si="234"/>
        <v>0</v>
      </c>
      <c r="DU177" s="254">
        <f t="shared" si="235"/>
        <v>0</v>
      </c>
      <c r="DV177" s="254">
        <f t="shared" si="236"/>
        <v>0</v>
      </c>
    </row>
    <row r="178" spans="1:126" ht="24" customHeight="1">
      <c r="A178" s="11" t="str">
        <f ca="1">IF(AG178&lt;&gt;"OK","",CONCATENATE(TEXT('Front Page'!$F$33,"000"),TEXT('Front Page'!$F$31,"000"),"-",LEFT('Front Page'!$R$53,5),"-",LEFT(D178,1),AJ178, "-",TEXT(B178,"000")))</f>
        <v/>
      </c>
      <c r="B178" s="12" t="str">
        <f>IFERROR(IF(E178="","",MAX(B$17:B177)+1),"")</f>
        <v/>
      </c>
      <c r="C178" s="13"/>
      <c r="D178" s="29" t="str">
        <f t="shared" si="134"/>
        <v>None</v>
      </c>
      <c r="E178" s="29" t="str">
        <f t="shared" si="17"/>
        <v/>
      </c>
      <c r="F178" s="29" t="str">
        <f t="shared" si="18"/>
        <v/>
      </c>
      <c r="G178" s="363"/>
      <c r="H178" s="364"/>
      <c r="I178" s="325" t="str">
        <f t="shared" si="194"/>
        <v>No</v>
      </c>
      <c r="J178" s="314">
        <v>0</v>
      </c>
      <c r="K178" s="312">
        <v>0</v>
      </c>
      <c r="L178" s="312">
        <v>0</v>
      </c>
      <c r="M178" s="312">
        <v>0</v>
      </c>
      <c r="N178" s="312">
        <v>0</v>
      </c>
      <c r="O178" s="312">
        <v>0</v>
      </c>
      <c r="P178" s="312">
        <v>0</v>
      </c>
      <c r="Q178" s="312">
        <v>0</v>
      </c>
      <c r="R178" s="312">
        <v>0</v>
      </c>
      <c r="S178" s="312">
        <v>0</v>
      </c>
      <c r="T178" s="312">
        <v>0</v>
      </c>
      <c r="U178" s="312">
        <v>0</v>
      </c>
      <c r="V178" s="313">
        <v>1</v>
      </c>
      <c r="W178" s="313">
        <v>1</v>
      </c>
      <c r="X178" s="312">
        <v>0</v>
      </c>
      <c r="Y178" s="312">
        <v>0</v>
      </c>
      <c r="Z178" s="312">
        <v>0</v>
      </c>
      <c r="AA178" s="14">
        <v>0</v>
      </c>
      <c r="AB178" s="317"/>
      <c r="AC178" s="15" t="str">
        <f t="shared" si="189"/>
        <v/>
      </c>
      <c r="AD178" s="15" t="str">
        <f t="shared" si="195"/>
        <v/>
      </c>
      <c r="AE178" s="16" t="str">
        <f t="shared" si="196"/>
        <v>0 - 0</v>
      </c>
      <c r="AF178" s="20" t="str">
        <f t="shared" si="197"/>
        <v>Not an offer</v>
      </c>
      <c r="AG178" s="276" t="str">
        <f t="shared" si="191"/>
        <v>Not an Offer</v>
      </c>
      <c r="AH178" s="150"/>
      <c r="AI178" s="254">
        <v>162</v>
      </c>
      <c r="AJ178" s="149" t="str">
        <f t="shared" si="192"/>
        <v>00-IRA</v>
      </c>
      <c r="AK178" s="254" t="b">
        <f t="shared" si="11"/>
        <v>0</v>
      </c>
      <c r="AL178" s="254">
        <f t="shared" si="190"/>
        <v>0</v>
      </c>
      <c r="AM178" s="254">
        <f t="shared" si="193"/>
        <v>0</v>
      </c>
      <c r="AN178" s="288">
        <f t="shared" si="198"/>
        <v>0</v>
      </c>
      <c r="AO178" s="288">
        <f>IF(AND($BU178=$BV178,BU178=AO$13),$J178&amp;$K178&amp;$L178&amp;$M178&amp;$N178&amp;$O178&amp;$P178&amp;$Q178&amp;$R178&amp;$S178&amp;$T178&amp;$U178,IFERROR(MATCH($AN178,AO$17:AO177,0),-1000))</f>
        <v>1</v>
      </c>
      <c r="AP178" s="288">
        <f>IF(AND($BU178=$BV178,BV178=AP$13),$J178&amp;$K178&amp;$L178&amp;$M178&amp;$N178&amp;$O178&amp;$P178&amp;$Q178&amp;$R178&amp;$S178&amp;$T178&amp;$U178,IFERROR(MATCH($AN178,AP$17:AP177,0),-1000))</f>
        <v>1</v>
      </c>
      <c r="AQ178" s="288">
        <f>IF(AND($BU178=$BV178,BW178=AQ$13),$J178&amp;$K178&amp;$L178&amp;$M178&amp;$N178&amp;$O178&amp;$P178&amp;$Q178&amp;$R178&amp;$S178&amp;$T178&amp;$U178,IFERROR(MATCH($AN178,AQ$17:AQ177,0),-1000))</f>
        <v>1</v>
      </c>
      <c r="AR178" s="288">
        <f>IF(AND($BU178=$BV178,BX178=AR$13),$J178&amp;$K178&amp;$L178&amp;$M178&amp;$N178&amp;$O178&amp;$P178&amp;$Q178&amp;$R178&amp;$S178&amp;$T178&amp;$U178,IFERROR(MATCH($AN178,AR$17:AR177,0),-1000))</f>
        <v>1</v>
      </c>
      <c r="AS178" s="254">
        <f t="shared" si="242"/>
        <v>0</v>
      </c>
      <c r="AT178" s="261" t="str">
        <f t="shared" si="199"/>
        <v/>
      </c>
      <c r="AU178" s="254" t="str">
        <f t="shared" si="239"/>
        <v/>
      </c>
      <c r="AV178" s="254" t="str">
        <f t="shared" si="239"/>
        <v/>
      </c>
      <c r="AW178" s="254" t="str">
        <f t="shared" si="239"/>
        <v/>
      </c>
      <c r="AX178" s="254" t="str">
        <f t="shared" si="239"/>
        <v/>
      </c>
      <c r="AY178" s="254" t="str">
        <f t="shared" si="237"/>
        <v/>
      </c>
      <c r="AZ178" s="254" t="str">
        <f t="shared" si="237"/>
        <v/>
      </c>
      <c r="BA178" s="254" t="str">
        <f t="shared" si="237"/>
        <v/>
      </c>
      <c r="BB178" s="254" t="str">
        <f t="shared" si="237"/>
        <v/>
      </c>
      <c r="BC178" s="254" t="str">
        <f t="shared" si="187"/>
        <v/>
      </c>
      <c r="BD178" s="254" t="str">
        <f t="shared" si="187"/>
        <v/>
      </c>
      <c r="BE178" s="262" t="str">
        <f t="shared" si="187"/>
        <v/>
      </c>
      <c r="BF178" s="263" t="str">
        <f t="shared" si="240"/>
        <v/>
      </c>
      <c r="BG178" s="254" t="str">
        <f t="shared" si="240"/>
        <v/>
      </c>
      <c r="BH178" s="254" t="str">
        <f t="shared" si="240"/>
        <v/>
      </c>
      <c r="BI178" s="254" t="str">
        <f t="shared" si="240"/>
        <v/>
      </c>
      <c r="BJ178" s="254" t="str">
        <f t="shared" si="238"/>
        <v/>
      </c>
      <c r="BK178" s="254" t="str">
        <f t="shared" si="238"/>
        <v/>
      </c>
      <c r="BL178" s="254" t="str">
        <f t="shared" si="238"/>
        <v/>
      </c>
      <c r="BM178" s="254" t="str">
        <f t="shared" si="238"/>
        <v/>
      </c>
      <c r="BN178" s="254" t="str">
        <f t="shared" si="188"/>
        <v/>
      </c>
      <c r="BO178" s="254" t="str">
        <f t="shared" si="188"/>
        <v/>
      </c>
      <c r="BP178" s="254" t="str">
        <f t="shared" si="188"/>
        <v/>
      </c>
      <c r="BQ178" s="264" t="str">
        <f t="shared" si="200"/>
        <v/>
      </c>
      <c r="BR178" s="261" t="str">
        <f t="shared" si="30"/>
        <v/>
      </c>
      <c r="BS178" s="254" t="str">
        <f t="shared" si="180"/>
        <v/>
      </c>
      <c r="BT178" s="254" t="str">
        <f t="shared" si="180"/>
        <v/>
      </c>
      <c r="BU178" s="265" t="str">
        <f t="shared" si="178"/>
        <v/>
      </c>
      <c r="BV178" s="263" t="str">
        <f t="shared" si="181"/>
        <v/>
      </c>
      <c r="BW178" s="254" t="str">
        <f t="shared" si="181"/>
        <v/>
      </c>
      <c r="BX178" s="254" t="str">
        <f t="shared" si="179"/>
        <v/>
      </c>
      <c r="BY178" s="264" t="str">
        <f t="shared" si="33"/>
        <v/>
      </c>
      <c r="BZ178" s="254" t="str">
        <f t="shared" si="34"/>
        <v/>
      </c>
      <c r="CA178" s="254">
        <f t="shared" si="243"/>
        <v>0</v>
      </c>
      <c r="CB178" s="254">
        <f t="shared" si="243"/>
        <v>0</v>
      </c>
      <c r="CC178" s="254">
        <f t="shared" si="243"/>
        <v>0</v>
      </c>
      <c r="CD178" s="254">
        <f t="shared" si="243"/>
        <v>0</v>
      </c>
      <c r="CE178" s="254">
        <f t="shared" si="243"/>
        <v>0</v>
      </c>
      <c r="CF178" s="254">
        <f t="shared" si="243"/>
        <v>0</v>
      </c>
      <c r="CG178" s="254">
        <f t="shared" si="241"/>
        <v>0</v>
      </c>
      <c r="CH178" s="254">
        <f t="shared" si="241"/>
        <v>0</v>
      </c>
      <c r="CI178" s="254">
        <f t="shared" si="241"/>
        <v>0</v>
      </c>
      <c r="CJ178" s="254">
        <f t="shared" si="186"/>
        <v>0</v>
      </c>
      <c r="CK178" s="254">
        <f t="shared" si="186"/>
        <v>0</v>
      </c>
      <c r="CL178" s="254">
        <f t="shared" si="186"/>
        <v>0</v>
      </c>
      <c r="CM178" s="254">
        <f t="shared" si="201"/>
        <v>0</v>
      </c>
      <c r="CN178" s="254">
        <f t="shared" si="202"/>
        <v>0</v>
      </c>
      <c r="CO178" s="254">
        <f t="shared" si="203"/>
        <v>0</v>
      </c>
      <c r="CP178" s="254">
        <f t="shared" si="204"/>
        <v>0</v>
      </c>
      <c r="CQ178" s="254">
        <f t="shared" si="205"/>
        <v>0</v>
      </c>
      <c r="CR178" s="254">
        <f t="shared" si="206"/>
        <v>0</v>
      </c>
      <c r="CS178" s="254">
        <f t="shared" si="207"/>
        <v>0</v>
      </c>
      <c r="CT178" s="254">
        <f t="shared" si="208"/>
        <v>0</v>
      </c>
      <c r="CU178" s="254">
        <f t="shared" si="209"/>
        <v>0</v>
      </c>
      <c r="CV178" s="254">
        <f t="shared" si="210"/>
        <v>0</v>
      </c>
      <c r="CW178" s="254">
        <f t="shared" si="211"/>
        <v>0</v>
      </c>
      <c r="CX178" s="254">
        <f t="shared" si="212"/>
        <v>0</v>
      </c>
      <c r="CY178" s="254">
        <f t="shared" si="213"/>
        <v>0</v>
      </c>
      <c r="CZ178" s="254">
        <f t="shared" si="214"/>
        <v>0</v>
      </c>
      <c r="DA178" s="254">
        <f t="shared" si="215"/>
        <v>0</v>
      </c>
      <c r="DB178" s="254">
        <f t="shared" si="216"/>
        <v>0</v>
      </c>
      <c r="DC178" s="254">
        <f t="shared" si="217"/>
        <v>0</v>
      </c>
      <c r="DD178" s="254">
        <f t="shared" si="218"/>
        <v>0</v>
      </c>
      <c r="DE178" s="254">
        <f t="shared" si="219"/>
        <v>0</v>
      </c>
      <c r="DF178" s="254">
        <f t="shared" si="220"/>
        <v>0</v>
      </c>
      <c r="DG178" s="254">
        <f t="shared" si="221"/>
        <v>0</v>
      </c>
      <c r="DH178" s="254">
        <f t="shared" si="222"/>
        <v>0</v>
      </c>
      <c r="DI178" s="254">
        <f t="shared" si="223"/>
        <v>0</v>
      </c>
      <c r="DJ178" s="254">
        <f t="shared" si="224"/>
        <v>0</v>
      </c>
      <c r="DK178" s="254">
        <f t="shared" si="225"/>
        <v>0</v>
      </c>
      <c r="DL178" s="254">
        <f t="shared" si="226"/>
        <v>0</v>
      </c>
      <c r="DM178" s="254">
        <f t="shared" si="227"/>
        <v>0</v>
      </c>
      <c r="DN178" s="254">
        <f t="shared" si="228"/>
        <v>0</v>
      </c>
      <c r="DO178" s="254">
        <f t="shared" si="229"/>
        <v>0</v>
      </c>
      <c r="DP178" s="254">
        <f t="shared" si="230"/>
        <v>0</v>
      </c>
      <c r="DQ178" s="254">
        <f t="shared" si="231"/>
        <v>0</v>
      </c>
      <c r="DR178" s="254">
        <f t="shared" si="232"/>
        <v>0</v>
      </c>
      <c r="DS178" s="254">
        <f t="shared" si="233"/>
        <v>0</v>
      </c>
      <c r="DT178" s="254">
        <f t="shared" si="234"/>
        <v>0</v>
      </c>
      <c r="DU178" s="254">
        <f t="shared" si="235"/>
        <v>0</v>
      </c>
      <c r="DV178" s="254">
        <f t="shared" si="236"/>
        <v>0</v>
      </c>
    </row>
    <row r="179" spans="1:126" ht="24" customHeight="1">
      <c r="A179" s="11" t="str">
        <f ca="1">IF(AG179&lt;&gt;"OK","",CONCATENATE(TEXT('Front Page'!$F$33,"000"),TEXT('Front Page'!$F$31,"000"),"-",LEFT('Front Page'!$R$53,5),"-",LEFT(D179,1),AJ179, "-",TEXT(B179,"000")))</f>
        <v/>
      </c>
      <c r="B179" s="12" t="str">
        <f>IFERROR(IF(E179="","",MAX(B$17:B178)+1),"")</f>
        <v/>
      </c>
      <c r="C179" s="13"/>
      <c r="D179" s="29" t="str">
        <f t="shared" si="134"/>
        <v>None</v>
      </c>
      <c r="E179" s="29" t="str">
        <f t="shared" si="17"/>
        <v/>
      </c>
      <c r="F179" s="29" t="str">
        <f t="shared" si="18"/>
        <v/>
      </c>
      <c r="G179" s="363"/>
      <c r="H179" s="364"/>
      <c r="I179" s="325" t="str">
        <f t="shared" si="194"/>
        <v>No</v>
      </c>
      <c r="J179" s="314">
        <v>0</v>
      </c>
      <c r="K179" s="312">
        <v>0</v>
      </c>
      <c r="L179" s="312">
        <v>0</v>
      </c>
      <c r="M179" s="312">
        <v>0</v>
      </c>
      <c r="N179" s="312">
        <v>0</v>
      </c>
      <c r="O179" s="312">
        <v>0</v>
      </c>
      <c r="P179" s="312">
        <v>0</v>
      </c>
      <c r="Q179" s="312">
        <v>0</v>
      </c>
      <c r="R179" s="312">
        <v>0</v>
      </c>
      <c r="S179" s="312">
        <v>0</v>
      </c>
      <c r="T179" s="312">
        <v>0</v>
      </c>
      <c r="U179" s="312">
        <v>0</v>
      </c>
      <c r="V179" s="313">
        <v>1</v>
      </c>
      <c r="W179" s="313">
        <v>1</v>
      </c>
      <c r="X179" s="312">
        <v>0</v>
      </c>
      <c r="Y179" s="312">
        <v>0</v>
      </c>
      <c r="Z179" s="312">
        <v>0</v>
      </c>
      <c r="AA179" s="14">
        <v>0</v>
      </c>
      <c r="AB179" s="317"/>
      <c r="AC179" s="15" t="str">
        <f t="shared" si="189"/>
        <v/>
      </c>
      <c r="AD179" s="15" t="str">
        <f t="shared" si="195"/>
        <v/>
      </c>
      <c r="AE179" s="16" t="str">
        <f t="shared" si="196"/>
        <v>0 - 0</v>
      </c>
      <c r="AF179" s="20" t="str">
        <f t="shared" si="197"/>
        <v>Not an offer</v>
      </c>
      <c r="AG179" s="276" t="str">
        <f t="shared" si="191"/>
        <v>Not an Offer</v>
      </c>
      <c r="AH179" s="150"/>
      <c r="AI179" s="254">
        <v>163</v>
      </c>
      <c r="AJ179" s="149" t="str">
        <f t="shared" si="192"/>
        <v>00-IRA</v>
      </c>
      <c r="AK179" s="254" t="b">
        <f t="shared" si="11"/>
        <v>0</v>
      </c>
      <c r="AL179" s="254">
        <f t="shared" si="190"/>
        <v>0</v>
      </c>
      <c r="AM179" s="254">
        <f t="shared" si="193"/>
        <v>0</v>
      </c>
      <c r="AN179" s="288">
        <f t="shared" si="198"/>
        <v>0</v>
      </c>
      <c r="AO179" s="288">
        <f>IF(AND($BU179=$BV179,BU179=AO$13),$J179&amp;$K179&amp;$L179&amp;$M179&amp;$N179&amp;$O179&amp;$P179&amp;$Q179&amp;$R179&amp;$S179&amp;$T179&amp;$U179,IFERROR(MATCH($AN179,AO$17:AO178,0),-1000))</f>
        <v>1</v>
      </c>
      <c r="AP179" s="288">
        <f>IF(AND($BU179=$BV179,BV179=AP$13),$J179&amp;$K179&amp;$L179&amp;$M179&amp;$N179&amp;$O179&amp;$P179&amp;$Q179&amp;$R179&amp;$S179&amp;$T179&amp;$U179,IFERROR(MATCH($AN179,AP$17:AP178,0),-1000))</f>
        <v>1</v>
      </c>
      <c r="AQ179" s="288">
        <f>IF(AND($BU179=$BV179,BW179=AQ$13),$J179&amp;$K179&amp;$L179&amp;$M179&amp;$N179&amp;$O179&amp;$P179&amp;$Q179&amp;$R179&amp;$S179&amp;$T179&amp;$U179,IFERROR(MATCH($AN179,AQ$17:AQ178,0),-1000))</f>
        <v>1</v>
      </c>
      <c r="AR179" s="288">
        <f>IF(AND($BU179=$BV179,BX179=AR$13),$J179&amp;$K179&amp;$L179&amp;$M179&amp;$N179&amp;$O179&amp;$P179&amp;$Q179&amp;$R179&amp;$S179&amp;$T179&amp;$U179,IFERROR(MATCH($AN179,AR$17:AR178,0),-1000))</f>
        <v>1</v>
      </c>
      <c r="AS179" s="254">
        <f t="shared" si="242"/>
        <v>0</v>
      </c>
      <c r="AT179" s="261" t="str">
        <f t="shared" si="199"/>
        <v/>
      </c>
      <c r="AU179" s="254" t="str">
        <f t="shared" si="239"/>
        <v/>
      </c>
      <c r="AV179" s="254" t="str">
        <f t="shared" si="239"/>
        <v/>
      </c>
      <c r="AW179" s="254" t="str">
        <f t="shared" si="239"/>
        <v/>
      </c>
      <c r="AX179" s="254" t="str">
        <f t="shared" si="239"/>
        <v/>
      </c>
      <c r="AY179" s="254" t="str">
        <f t="shared" si="237"/>
        <v/>
      </c>
      <c r="AZ179" s="254" t="str">
        <f t="shared" si="237"/>
        <v/>
      </c>
      <c r="BA179" s="254" t="str">
        <f t="shared" si="237"/>
        <v/>
      </c>
      <c r="BB179" s="254" t="str">
        <f t="shared" si="237"/>
        <v/>
      </c>
      <c r="BC179" s="254" t="str">
        <f t="shared" si="187"/>
        <v/>
      </c>
      <c r="BD179" s="254" t="str">
        <f t="shared" si="187"/>
        <v/>
      </c>
      <c r="BE179" s="262" t="str">
        <f t="shared" si="187"/>
        <v/>
      </c>
      <c r="BF179" s="263" t="str">
        <f t="shared" si="240"/>
        <v/>
      </c>
      <c r="BG179" s="254" t="str">
        <f t="shared" si="240"/>
        <v/>
      </c>
      <c r="BH179" s="254" t="str">
        <f t="shared" si="240"/>
        <v/>
      </c>
      <c r="BI179" s="254" t="str">
        <f t="shared" si="240"/>
        <v/>
      </c>
      <c r="BJ179" s="254" t="str">
        <f t="shared" si="238"/>
        <v/>
      </c>
      <c r="BK179" s="254" t="str">
        <f t="shared" si="238"/>
        <v/>
      </c>
      <c r="BL179" s="254" t="str">
        <f t="shared" si="238"/>
        <v/>
      </c>
      <c r="BM179" s="254" t="str">
        <f t="shared" si="238"/>
        <v/>
      </c>
      <c r="BN179" s="254" t="str">
        <f t="shared" si="188"/>
        <v/>
      </c>
      <c r="BO179" s="254" t="str">
        <f t="shared" si="188"/>
        <v/>
      </c>
      <c r="BP179" s="254" t="str">
        <f t="shared" si="188"/>
        <v/>
      </c>
      <c r="BQ179" s="264" t="str">
        <f t="shared" si="200"/>
        <v/>
      </c>
      <c r="BR179" s="261" t="str">
        <f t="shared" si="30"/>
        <v/>
      </c>
      <c r="BS179" s="254" t="str">
        <f t="shared" si="180"/>
        <v/>
      </c>
      <c r="BT179" s="254" t="str">
        <f t="shared" si="180"/>
        <v/>
      </c>
      <c r="BU179" s="265" t="str">
        <f t="shared" si="178"/>
        <v/>
      </c>
      <c r="BV179" s="263" t="str">
        <f t="shared" si="181"/>
        <v/>
      </c>
      <c r="BW179" s="254" t="str">
        <f t="shared" si="181"/>
        <v/>
      </c>
      <c r="BX179" s="254" t="str">
        <f t="shared" si="179"/>
        <v/>
      </c>
      <c r="BY179" s="264" t="str">
        <f t="shared" si="33"/>
        <v/>
      </c>
      <c r="BZ179" s="254" t="str">
        <f t="shared" si="34"/>
        <v/>
      </c>
      <c r="CA179" s="254">
        <f t="shared" si="243"/>
        <v>0</v>
      </c>
      <c r="CB179" s="254">
        <f t="shared" si="243"/>
        <v>0</v>
      </c>
      <c r="CC179" s="254">
        <f t="shared" si="243"/>
        <v>0</v>
      </c>
      <c r="CD179" s="254">
        <f t="shared" si="243"/>
        <v>0</v>
      </c>
      <c r="CE179" s="254">
        <f t="shared" si="243"/>
        <v>0</v>
      </c>
      <c r="CF179" s="254">
        <f t="shared" si="243"/>
        <v>0</v>
      </c>
      <c r="CG179" s="254">
        <f t="shared" si="241"/>
        <v>0</v>
      </c>
      <c r="CH179" s="254">
        <f t="shared" si="241"/>
        <v>0</v>
      </c>
      <c r="CI179" s="254">
        <f t="shared" si="241"/>
        <v>0</v>
      </c>
      <c r="CJ179" s="254">
        <f t="shared" si="186"/>
        <v>0</v>
      </c>
      <c r="CK179" s="254">
        <f t="shared" si="186"/>
        <v>0</v>
      </c>
      <c r="CL179" s="254">
        <f t="shared" si="186"/>
        <v>0</v>
      </c>
      <c r="CM179" s="254">
        <f t="shared" si="201"/>
        <v>0</v>
      </c>
      <c r="CN179" s="254">
        <f t="shared" si="202"/>
        <v>0</v>
      </c>
      <c r="CO179" s="254">
        <f t="shared" si="203"/>
        <v>0</v>
      </c>
      <c r="CP179" s="254">
        <f t="shared" si="204"/>
        <v>0</v>
      </c>
      <c r="CQ179" s="254">
        <f t="shared" si="205"/>
        <v>0</v>
      </c>
      <c r="CR179" s="254">
        <f t="shared" si="206"/>
        <v>0</v>
      </c>
      <c r="CS179" s="254">
        <f t="shared" si="207"/>
        <v>0</v>
      </c>
      <c r="CT179" s="254">
        <f t="shared" si="208"/>
        <v>0</v>
      </c>
      <c r="CU179" s="254">
        <f t="shared" si="209"/>
        <v>0</v>
      </c>
      <c r="CV179" s="254">
        <f t="shared" si="210"/>
        <v>0</v>
      </c>
      <c r="CW179" s="254">
        <f t="shared" si="211"/>
        <v>0</v>
      </c>
      <c r="CX179" s="254">
        <f t="shared" si="212"/>
        <v>0</v>
      </c>
      <c r="CY179" s="254">
        <f t="shared" si="213"/>
        <v>0</v>
      </c>
      <c r="CZ179" s="254">
        <f t="shared" si="214"/>
        <v>0</v>
      </c>
      <c r="DA179" s="254">
        <f t="shared" si="215"/>
        <v>0</v>
      </c>
      <c r="DB179" s="254">
        <f t="shared" si="216"/>
        <v>0</v>
      </c>
      <c r="DC179" s="254">
        <f t="shared" si="217"/>
        <v>0</v>
      </c>
      <c r="DD179" s="254">
        <f t="shared" si="218"/>
        <v>0</v>
      </c>
      <c r="DE179" s="254">
        <f t="shared" si="219"/>
        <v>0</v>
      </c>
      <c r="DF179" s="254">
        <f t="shared" si="220"/>
        <v>0</v>
      </c>
      <c r="DG179" s="254">
        <f t="shared" si="221"/>
        <v>0</v>
      </c>
      <c r="DH179" s="254">
        <f t="shared" si="222"/>
        <v>0</v>
      </c>
      <c r="DI179" s="254">
        <f t="shared" si="223"/>
        <v>0</v>
      </c>
      <c r="DJ179" s="254">
        <f t="shared" si="224"/>
        <v>0</v>
      </c>
      <c r="DK179" s="254">
        <f t="shared" si="225"/>
        <v>0</v>
      </c>
      <c r="DL179" s="254">
        <f t="shared" si="226"/>
        <v>0</v>
      </c>
      <c r="DM179" s="254">
        <f t="shared" si="227"/>
        <v>0</v>
      </c>
      <c r="DN179" s="254">
        <f t="shared" si="228"/>
        <v>0</v>
      </c>
      <c r="DO179" s="254">
        <f t="shared" si="229"/>
        <v>0</v>
      </c>
      <c r="DP179" s="254">
        <f t="shared" si="230"/>
        <v>0</v>
      </c>
      <c r="DQ179" s="254">
        <f t="shared" si="231"/>
        <v>0</v>
      </c>
      <c r="DR179" s="254">
        <f t="shared" si="232"/>
        <v>0</v>
      </c>
      <c r="DS179" s="254">
        <f t="shared" si="233"/>
        <v>0</v>
      </c>
      <c r="DT179" s="254">
        <f t="shared" si="234"/>
        <v>0</v>
      </c>
      <c r="DU179" s="254">
        <f t="shared" si="235"/>
        <v>0</v>
      </c>
      <c r="DV179" s="254">
        <f t="shared" si="236"/>
        <v>0</v>
      </c>
    </row>
    <row r="180" spans="1:126" ht="24" customHeight="1">
      <c r="A180" s="11" t="str">
        <f ca="1">IF(AG180&lt;&gt;"OK","",CONCATENATE(TEXT('Front Page'!$F$33,"000"),TEXT('Front Page'!$F$31,"000"),"-",LEFT('Front Page'!$R$53,5),"-",LEFT(D180,1),AJ180, "-",TEXT(B180,"000")))</f>
        <v/>
      </c>
      <c r="B180" s="12" t="str">
        <f>IFERROR(IF(E180="","",MAX(B$17:B179)+1),"")</f>
        <v/>
      </c>
      <c r="C180" s="13"/>
      <c r="D180" s="29" t="str">
        <f t="shared" si="134"/>
        <v>None</v>
      </c>
      <c r="E180" s="29" t="str">
        <f t="shared" si="17"/>
        <v/>
      </c>
      <c r="F180" s="29" t="str">
        <f t="shared" si="18"/>
        <v/>
      </c>
      <c r="G180" s="363"/>
      <c r="H180" s="364"/>
      <c r="I180" s="325" t="str">
        <f t="shared" si="194"/>
        <v>No</v>
      </c>
      <c r="J180" s="314">
        <v>0</v>
      </c>
      <c r="K180" s="312">
        <v>0</v>
      </c>
      <c r="L180" s="312">
        <v>0</v>
      </c>
      <c r="M180" s="312">
        <v>0</v>
      </c>
      <c r="N180" s="312">
        <v>0</v>
      </c>
      <c r="O180" s="312">
        <v>0</v>
      </c>
      <c r="P180" s="312">
        <v>0</v>
      </c>
      <c r="Q180" s="312">
        <v>0</v>
      </c>
      <c r="R180" s="312">
        <v>0</v>
      </c>
      <c r="S180" s="312">
        <v>0</v>
      </c>
      <c r="T180" s="312">
        <v>0</v>
      </c>
      <c r="U180" s="312">
        <v>0</v>
      </c>
      <c r="V180" s="313">
        <v>1</v>
      </c>
      <c r="W180" s="313">
        <v>1</v>
      </c>
      <c r="X180" s="312">
        <v>0</v>
      </c>
      <c r="Y180" s="312">
        <v>0</v>
      </c>
      <c r="Z180" s="312">
        <v>0</v>
      </c>
      <c r="AA180" s="14">
        <v>0</v>
      </c>
      <c r="AB180" s="317"/>
      <c r="AC180" s="15" t="str">
        <f t="shared" si="189"/>
        <v/>
      </c>
      <c r="AD180" s="15" t="str">
        <f t="shared" si="195"/>
        <v/>
      </c>
      <c r="AE180" s="16" t="str">
        <f t="shared" si="196"/>
        <v>0 - 0</v>
      </c>
      <c r="AF180" s="20" t="str">
        <f t="shared" si="197"/>
        <v>Not an offer</v>
      </c>
      <c r="AG180" s="276" t="str">
        <f t="shared" si="191"/>
        <v>Not an Offer</v>
      </c>
      <c r="AH180" s="150"/>
      <c r="AI180" s="254">
        <v>164</v>
      </c>
      <c r="AJ180" s="149" t="str">
        <f t="shared" si="192"/>
        <v>00-IRA</v>
      </c>
      <c r="AK180" s="254" t="b">
        <f t="shared" si="11"/>
        <v>0</v>
      </c>
      <c r="AL180" s="254">
        <f t="shared" si="190"/>
        <v>0</v>
      </c>
      <c r="AM180" s="254">
        <f t="shared" si="193"/>
        <v>0</v>
      </c>
      <c r="AN180" s="288">
        <f t="shared" si="198"/>
        <v>0</v>
      </c>
      <c r="AO180" s="288">
        <f>IF(AND($BU180=$BV180,BU180=AO$13),$J180&amp;$K180&amp;$L180&amp;$M180&amp;$N180&amp;$O180&amp;$P180&amp;$Q180&amp;$R180&amp;$S180&amp;$T180&amp;$U180,IFERROR(MATCH($AN180,AO$17:AO179,0),-1000))</f>
        <v>1</v>
      </c>
      <c r="AP180" s="288">
        <f>IF(AND($BU180=$BV180,BV180=AP$13),$J180&amp;$K180&amp;$L180&amp;$M180&amp;$N180&amp;$O180&amp;$P180&amp;$Q180&amp;$R180&amp;$S180&amp;$T180&amp;$U180,IFERROR(MATCH($AN180,AP$17:AP179,0),-1000))</f>
        <v>1</v>
      </c>
      <c r="AQ180" s="288">
        <f>IF(AND($BU180=$BV180,BW180=AQ$13),$J180&amp;$K180&amp;$L180&amp;$M180&amp;$N180&amp;$O180&amp;$P180&amp;$Q180&amp;$R180&amp;$S180&amp;$T180&amp;$U180,IFERROR(MATCH($AN180,AQ$17:AQ179,0),-1000))</f>
        <v>1</v>
      </c>
      <c r="AR180" s="288">
        <f>IF(AND($BU180=$BV180,BX180=AR$13),$J180&amp;$K180&amp;$L180&amp;$M180&amp;$N180&amp;$O180&amp;$P180&amp;$Q180&amp;$R180&amp;$S180&amp;$T180&amp;$U180,IFERROR(MATCH($AN180,AR$17:AR179,0),-1000))</f>
        <v>1</v>
      </c>
      <c r="AS180" s="254">
        <f t="shared" si="242"/>
        <v>0</v>
      </c>
      <c r="AT180" s="261" t="str">
        <f t="shared" si="199"/>
        <v/>
      </c>
      <c r="AU180" s="254" t="str">
        <f t="shared" si="239"/>
        <v/>
      </c>
      <c r="AV180" s="254" t="str">
        <f t="shared" si="239"/>
        <v/>
      </c>
      <c r="AW180" s="254" t="str">
        <f t="shared" si="239"/>
        <v/>
      </c>
      <c r="AX180" s="254" t="str">
        <f t="shared" si="239"/>
        <v/>
      </c>
      <c r="AY180" s="254" t="str">
        <f t="shared" si="237"/>
        <v/>
      </c>
      <c r="AZ180" s="254" t="str">
        <f t="shared" si="237"/>
        <v/>
      </c>
      <c r="BA180" s="254" t="str">
        <f t="shared" si="237"/>
        <v/>
      </c>
      <c r="BB180" s="254" t="str">
        <f t="shared" si="237"/>
        <v/>
      </c>
      <c r="BC180" s="254" t="str">
        <f t="shared" si="187"/>
        <v/>
      </c>
      <c r="BD180" s="254" t="str">
        <f t="shared" si="187"/>
        <v/>
      </c>
      <c r="BE180" s="262" t="str">
        <f t="shared" si="187"/>
        <v/>
      </c>
      <c r="BF180" s="263" t="str">
        <f t="shared" si="240"/>
        <v/>
      </c>
      <c r="BG180" s="254" t="str">
        <f t="shared" si="240"/>
        <v/>
      </c>
      <c r="BH180" s="254" t="str">
        <f t="shared" si="240"/>
        <v/>
      </c>
      <c r="BI180" s="254" t="str">
        <f t="shared" si="240"/>
        <v/>
      </c>
      <c r="BJ180" s="254" t="str">
        <f t="shared" si="238"/>
        <v/>
      </c>
      <c r="BK180" s="254" t="str">
        <f t="shared" si="238"/>
        <v/>
      </c>
      <c r="BL180" s="254" t="str">
        <f t="shared" si="238"/>
        <v/>
      </c>
      <c r="BM180" s="254" t="str">
        <f t="shared" si="238"/>
        <v/>
      </c>
      <c r="BN180" s="254" t="str">
        <f t="shared" si="188"/>
        <v/>
      </c>
      <c r="BO180" s="254" t="str">
        <f t="shared" si="188"/>
        <v/>
      </c>
      <c r="BP180" s="254" t="str">
        <f t="shared" si="188"/>
        <v/>
      </c>
      <c r="BQ180" s="264" t="str">
        <f t="shared" si="200"/>
        <v/>
      </c>
      <c r="BR180" s="261" t="str">
        <f t="shared" si="30"/>
        <v/>
      </c>
      <c r="BS180" s="254" t="str">
        <f t="shared" si="180"/>
        <v/>
      </c>
      <c r="BT180" s="254" t="str">
        <f t="shared" si="180"/>
        <v/>
      </c>
      <c r="BU180" s="265" t="str">
        <f t="shared" si="178"/>
        <v/>
      </c>
      <c r="BV180" s="263" t="str">
        <f t="shared" si="181"/>
        <v/>
      </c>
      <c r="BW180" s="254" t="str">
        <f t="shared" si="181"/>
        <v/>
      </c>
      <c r="BX180" s="254" t="str">
        <f t="shared" si="179"/>
        <v/>
      </c>
      <c r="BY180" s="264" t="str">
        <f t="shared" si="33"/>
        <v/>
      </c>
      <c r="BZ180" s="254" t="str">
        <f t="shared" si="34"/>
        <v/>
      </c>
      <c r="CA180" s="254">
        <f t="shared" si="243"/>
        <v>0</v>
      </c>
      <c r="CB180" s="254">
        <f t="shared" si="243"/>
        <v>0</v>
      </c>
      <c r="CC180" s="254">
        <f t="shared" si="243"/>
        <v>0</v>
      </c>
      <c r="CD180" s="254">
        <f t="shared" si="243"/>
        <v>0</v>
      </c>
      <c r="CE180" s="254">
        <f t="shared" si="243"/>
        <v>0</v>
      </c>
      <c r="CF180" s="254">
        <f t="shared" si="243"/>
        <v>0</v>
      </c>
      <c r="CG180" s="254">
        <f t="shared" si="241"/>
        <v>0</v>
      </c>
      <c r="CH180" s="254">
        <f t="shared" si="241"/>
        <v>0</v>
      </c>
      <c r="CI180" s="254">
        <f t="shared" si="241"/>
        <v>0</v>
      </c>
      <c r="CJ180" s="254">
        <f t="shared" si="186"/>
        <v>0</v>
      </c>
      <c r="CK180" s="254">
        <f t="shared" si="186"/>
        <v>0</v>
      </c>
      <c r="CL180" s="254">
        <f t="shared" si="186"/>
        <v>0</v>
      </c>
      <c r="CM180" s="254">
        <f t="shared" si="201"/>
        <v>0</v>
      </c>
      <c r="CN180" s="254">
        <f t="shared" si="202"/>
        <v>0</v>
      </c>
      <c r="CO180" s="254">
        <f t="shared" si="203"/>
        <v>0</v>
      </c>
      <c r="CP180" s="254">
        <f t="shared" si="204"/>
        <v>0</v>
      </c>
      <c r="CQ180" s="254">
        <f t="shared" si="205"/>
        <v>0</v>
      </c>
      <c r="CR180" s="254">
        <f t="shared" si="206"/>
        <v>0</v>
      </c>
      <c r="CS180" s="254">
        <f t="shared" si="207"/>
        <v>0</v>
      </c>
      <c r="CT180" s="254">
        <f t="shared" si="208"/>
        <v>0</v>
      </c>
      <c r="CU180" s="254">
        <f t="shared" si="209"/>
        <v>0</v>
      </c>
      <c r="CV180" s="254">
        <f t="shared" si="210"/>
        <v>0</v>
      </c>
      <c r="CW180" s="254">
        <f t="shared" si="211"/>
        <v>0</v>
      </c>
      <c r="CX180" s="254">
        <f t="shared" si="212"/>
        <v>0</v>
      </c>
      <c r="CY180" s="254">
        <f t="shared" si="213"/>
        <v>0</v>
      </c>
      <c r="CZ180" s="254">
        <f t="shared" si="214"/>
        <v>0</v>
      </c>
      <c r="DA180" s="254">
        <f t="shared" si="215"/>
        <v>0</v>
      </c>
      <c r="DB180" s="254">
        <f t="shared" si="216"/>
        <v>0</v>
      </c>
      <c r="DC180" s="254">
        <f t="shared" si="217"/>
        <v>0</v>
      </c>
      <c r="DD180" s="254">
        <f t="shared" si="218"/>
        <v>0</v>
      </c>
      <c r="DE180" s="254">
        <f t="shared" si="219"/>
        <v>0</v>
      </c>
      <c r="DF180" s="254">
        <f t="shared" si="220"/>
        <v>0</v>
      </c>
      <c r="DG180" s="254">
        <f t="shared" si="221"/>
        <v>0</v>
      </c>
      <c r="DH180" s="254">
        <f t="shared" si="222"/>
        <v>0</v>
      </c>
      <c r="DI180" s="254">
        <f t="shared" si="223"/>
        <v>0</v>
      </c>
      <c r="DJ180" s="254">
        <f t="shared" si="224"/>
        <v>0</v>
      </c>
      <c r="DK180" s="254">
        <f t="shared" si="225"/>
        <v>0</v>
      </c>
      <c r="DL180" s="254">
        <f t="shared" si="226"/>
        <v>0</v>
      </c>
      <c r="DM180" s="254">
        <f t="shared" si="227"/>
        <v>0</v>
      </c>
      <c r="DN180" s="254">
        <f t="shared" si="228"/>
        <v>0</v>
      </c>
      <c r="DO180" s="254">
        <f t="shared" si="229"/>
        <v>0</v>
      </c>
      <c r="DP180" s="254">
        <f t="shared" si="230"/>
        <v>0</v>
      </c>
      <c r="DQ180" s="254">
        <f t="shared" si="231"/>
        <v>0</v>
      </c>
      <c r="DR180" s="254">
        <f t="shared" si="232"/>
        <v>0</v>
      </c>
      <c r="DS180" s="254">
        <f t="shared" si="233"/>
        <v>0</v>
      </c>
      <c r="DT180" s="254">
        <f t="shared" si="234"/>
        <v>0</v>
      </c>
      <c r="DU180" s="254">
        <f t="shared" si="235"/>
        <v>0</v>
      </c>
      <c r="DV180" s="254">
        <f t="shared" si="236"/>
        <v>0</v>
      </c>
    </row>
    <row r="181" spans="1:126" ht="24" customHeight="1">
      <c r="A181" s="11" t="str">
        <f ca="1">IF(AG181&lt;&gt;"OK","",CONCATENATE(TEXT('Front Page'!$F$33,"000"),TEXT('Front Page'!$F$31,"000"),"-",LEFT('Front Page'!$R$53,5),"-",LEFT(D181,1),AJ181, "-",TEXT(B181,"000")))</f>
        <v/>
      </c>
      <c r="B181" s="12" t="str">
        <f>IFERROR(IF(E181="","",MAX(B$17:B180)+1),"")</f>
        <v/>
      </c>
      <c r="C181" s="13"/>
      <c r="D181" s="29" t="str">
        <f t="shared" si="134"/>
        <v>None</v>
      </c>
      <c r="E181" s="29" t="str">
        <f t="shared" si="17"/>
        <v/>
      </c>
      <c r="F181" s="29" t="str">
        <f t="shared" si="18"/>
        <v/>
      </c>
      <c r="G181" s="363"/>
      <c r="H181" s="364"/>
      <c r="I181" s="325" t="str">
        <f t="shared" si="194"/>
        <v>No</v>
      </c>
      <c r="J181" s="314">
        <v>0</v>
      </c>
      <c r="K181" s="312">
        <v>0</v>
      </c>
      <c r="L181" s="312">
        <v>0</v>
      </c>
      <c r="M181" s="312">
        <v>0</v>
      </c>
      <c r="N181" s="312">
        <v>0</v>
      </c>
      <c r="O181" s="312">
        <v>0</v>
      </c>
      <c r="P181" s="312">
        <v>0</v>
      </c>
      <c r="Q181" s="312">
        <v>0</v>
      </c>
      <c r="R181" s="312">
        <v>0</v>
      </c>
      <c r="S181" s="312">
        <v>0</v>
      </c>
      <c r="T181" s="312">
        <v>0</v>
      </c>
      <c r="U181" s="312">
        <v>0</v>
      </c>
      <c r="V181" s="313">
        <v>1</v>
      </c>
      <c r="W181" s="313">
        <v>1</v>
      </c>
      <c r="X181" s="312">
        <v>0</v>
      </c>
      <c r="Y181" s="312">
        <v>0</v>
      </c>
      <c r="Z181" s="312">
        <v>0</v>
      </c>
      <c r="AA181" s="14">
        <v>0</v>
      </c>
      <c r="AB181" s="317"/>
      <c r="AC181" s="15" t="str">
        <f t="shared" si="189"/>
        <v/>
      </c>
      <c r="AD181" s="15" t="str">
        <f t="shared" si="195"/>
        <v/>
      </c>
      <c r="AE181" s="16" t="str">
        <f t="shared" si="196"/>
        <v>0 - 0</v>
      </c>
      <c r="AF181" s="20" t="str">
        <f t="shared" si="197"/>
        <v>Not an offer</v>
      </c>
      <c r="AG181" s="276" t="str">
        <f t="shared" si="191"/>
        <v>Not an Offer</v>
      </c>
      <c r="AH181" s="150"/>
      <c r="AI181" s="254">
        <v>165</v>
      </c>
      <c r="AJ181" s="149" t="str">
        <f t="shared" si="192"/>
        <v>00-IRA</v>
      </c>
      <c r="AK181" s="254" t="b">
        <f t="shared" si="11"/>
        <v>0</v>
      </c>
      <c r="AL181" s="254">
        <f t="shared" si="190"/>
        <v>0</v>
      </c>
      <c r="AM181" s="254">
        <f t="shared" si="193"/>
        <v>0</v>
      </c>
      <c r="AN181" s="288">
        <f t="shared" si="198"/>
        <v>0</v>
      </c>
      <c r="AO181" s="288">
        <f>IF(AND($BU181=$BV181,BU181=AO$13),$J181&amp;$K181&amp;$L181&amp;$M181&amp;$N181&amp;$O181&amp;$P181&amp;$Q181&amp;$R181&amp;$S181&amp;$T181&amp;$U181,IFERROR(MATCH($AN181,AO$17:AO180,0),-1000))</f>
        <v>1</v>
      </c>
      <c r="AP181" s="288">
        <f>IF(AND($BU181=$BV181,BV181=AP$13),$J181&amp;$K181&amp;$L181&amp;$M181&amp;$N181&amp;$O181&amp;$P181&amp;$Q181&amp;$R181&amp;$S181&amp;$T181&amp;$U181,IFERROR(MATCH($AN181,AP$17:AP180,0),-1000))</f>
        <v>1</v>
      </c>
      <c r="AQ181" s="288">
        <f>IF(AND($BU181=$BV181,BW181=AQ$13),$J181&amp;$K181&amp;$L181&amp;$M181&amp;$N181&amp;$O181&amp;$P181&amp;$Q181&amp;$R181&amp;$S181&amp;$T181&amp;$U181,IFERROR(MATCH($AN181,AQ$17:AQ180,0),-1000))</f>
        <v>1</v>
      </c>
      <c r="AR181" s="288">
        <f>IF(AND($BU181=$BV181,BX181=AR$13),$J181&amp;$K181&amp;$L181&amp;$M181&amp;$N181&amp;$O181&amp;$P181&amp;$Q181&amp;$R181&amp;$S181&amp;$T181&amp;$U181,IFERROR(MATCH($AN181,AR$17:AR180,0),-1000))</f>
        <v>1</v>
      </c>
      <c r="AS181" s="254">
        <f t="shared" si="242"/>
        <v>0</v>
      </c>
      <c r="AT181" s="261" t="str">
        <f t="shared" si="199"/>
        <v/>
      </c>
      <c r="AU181" s="254" t="str">
        <f t="shared" si="239"/>
        <v/>
      </c>
      <c r="AV181" s="254" t="str">
        <f t="shared" si="239"/>
        <v/>
      </c>
      <c r="AW181" s="254" t="str">
        <f t="shared" si="239"/>
        <v/>
      </c>
      <c r="AX181" s="254" t="str">
        <f t="shared" si="239"/>
        <v/>
      </c>
      <c r="AY181" s="254" t="str">
        <f t="shared" si="237"/>
        <v/>
      </c>
      <c r="AZ181" s="254" t="str">
        <f t="shared" si="237"/>
        <v/>
      </c>
      <c r="BA181" s="254" t="str">
        <f t="shared" si="237"/>
        <v/>
      </c>
      <c r="BB181" s="254" t="str">
        <f t="shared" si="237"/>
        <v/>
      </c>
      <c r="BC181" s="254" t="str">
        <f t="shared" si="187"/>
        <v/>
      </c>
      <c r="BD181" s="254" t="str">
        <f t="shared" si="187"/>
        <v/>
      </c>
      <c r="BE181" s="262" t="str">
        <f t="shared" si="187"/>
        <v/>
      </c>
      <c r="BF181" s="263" t="str">
        <f t="shared" si="240"/>
        <v/>
      </c>
      <c r="BG181" s="254" t="str">
        <f t="shared" si="240"/>
        <v/>
      </c>
      <c r="BH181" s="254" t="str">
        <f t="shared" si="240"/>
        <v/>
      </c>
      <c r="BI181" s="254" t="str">
        <f t="shared" si="240"/>
        <v/>
      </c>
      <c r="BJ181" s="254" t="str">
        <f t="shared" si="238"/>
        <v/>
      </c>
      <c r="BK181" s="254" t="str">
        <f t="shared" si="238"/>
        <v/>
      </c>
      <c r="BL181" s="254" t="str">
        <f t="shared" si="238"/>
        <v/>
      </c>
      <c r="BM181" s="254" t="str">
        <f t="shared" si="238"/>
        <v/>
      </c>
      <c r="BN181" s="254" t="str">
        <f t="shared" si="188"/>
        <v/>
      </c>
      <c r="BO181" s="254" t="str">
        <f t="shared" si="188"/>
        <v/>
      </c>
      <c r="BP181" s="254" t="str">
        <f t="shared" si="188"/>
        <v/>
      </c>
      <c r="BQ181" s="264" t="str">
        <f t="shared" si="200"/>
        <v/>
      </c>
      <c r="BR181" s="261" t="str">
        <f t="shared" si="30"/>
        <v/>
      </c>
      <c r="BS181" s="254" t="str">
        <f t="shared" si="180"/>
        <v/>
      </c>
      <c r="BT181" s="254" t="str">
        <f t="shared" si="180"/>
        <v/>
      </c>
      <c r="BU181" s="265" t="str">
        <f t="shared" si="178"/>
        <v/>
      </c>
      <c r="BV181" s="263" t="str">
        <f t="shared" si="181"/>
        <v/>
      </c>
      <c r="BW181" s="254" t="str">
        <f t="shared" si="181"/>
        <v/>
      </c>
      <c r="BX181" s="254" t="str">
        <f t="shared" si="179"/>
        <v/>
      </c>
      <c r="BY181" s="264" t="str">
        <f t="shared" si="33"/>
        <v/>
      </c>
      <c r="BZ181" s="254" t="str">
        <f t="shared" si="34"/>
        <v/>
      </c>
      <c r="CA181" s="254">
        <f t="shared" si="243"/>
        <v>0</v>
      </c>
      <c r="CB181" s="254">
        <f t="shared" si="243"/>
        <v>0</v>
      </c>
      <c r="CC181" s="254">
        <f t="shared" si="243"/>
        <v>0</v>
      </c>
      <c r="CD181" s="254">
        <f t="shared" si="243"/>
        <v>0</v>
      </c>
      <c r="CE181" s="254">
        <f t="shared" si="243"/>
        <v>0</v>
      </c>
      <c r="CF181" s="254">
        <f t="shared" si="243"/>
        <v>0</v>
      </c>
      <c r="CG181" s="254">
        <f t="shared" si="241"/>
        <v>0</v>
      </c>
      <c r="CH181" s="254">
        <f t="shared" si="241"/>
        <v>0</v>
      </c>
      <c r="CI181" s="254">
        <f t="shared" si="241"/>
        <v>0</v>
      </c>
      <c r="CJ181" s="254">
        <f t="shared" si="186"/>
        <v>0</v>
      </c>
      <c r="CK181" s="254">
        <f t="shared" si="186"/>
        <v>0</v>
      </c>
      <c r="CL181" s="254">
        <f t="shared" si="186"/>
        <v>0</v>
      </c>
      <c r="CM181" s="254">
        <f t="shared" si="201"/>
        <v>0</v>
      </c>
      <c r="CN181" s="254">
        <f t="shared" si="202"/>
        <v>0</v>
      </c>
      <c r="CO181" s="254">
        <f t="shared" si="203"/>
        <v>0</v>
      </c>
      <c r="CP181" s="254">
        <f t="shared" si="204"/>
        <v>0</v>
      </c>
      <c r="CQ181" s="254">
        <f t="shared" si="205"/>
        <v>0</v>
      </c>
      <c r="CR181" s="254">
        <f t="shared" si="206"/>
        <v>0</v>
      </c>
      <c r="CS181" s="254">
        <f t="shared" si="207"/>
        <v>0</v>
      </c>
      <c r="CT181" s="254">
        <f t="shared" si="208"/>
        <v>0</v>
      </c>
      <c r="CU181" s="254">
        <f t="shared" si="209"/>
        <v>0</v>
      </c>
      <c r="CV181" s="254">
        <f t="shared" si="210"/>
        <v>0</v>
      </c>
      <c r="CW181" s="254">
        <f t="shared" si="211"/>
        <v>0</v>
      </c>
      <c r="CX181" s="254">
        <f t="shared" si="212"/>
        <v>0</v>
      </c>
      <c r="CY181" s="254">
        <f t="shared" si="213"/>
        <v>0</v>
      </c>
      <c r="CZ181" s="254">
        <f t="shared" si="214"/>
        <v>0</v>
      </c>
      <c r="DA181" s="254">
        <f t="shared" si="215"/>
        <v>0</v>
      </c>
      <c r="DB181" s="254">
        <f t="shared" si="216"/>
        <v>0</v>
      </c>
      <c r="DC181" s="254">
        <f t="shared" si="217"/>
        <v>0</v>
      </c>
      <c r="DD181" s="254">
        <f t="shared" si="218"/>
        <v>0</v>
      </c>
      <c r="DE181" s="254">
        <f t="shared" si="219"/>
        <v>0</v>
      </c>
      <c r="DF181" s="254">
        <f t="shared" si="220"/>
        <v>0</v>
      </c>
      <c r="DG181" s="254">
        <f t="shared" si="221"/>
        <v>0</v>
      </c>
      <c r="DH181" s="254">
        <f t="shared" si="222"/>
        <v>0</v>
      </c>
      <c r="DI181" s="254">
        <f t="shared" si="223"/>
        <v>0</v>
      </c>
      <c r="DJ181" s="254">
        <f t="shared" si="224"/>
        <v>0</v>
      </c>
      <c r="DK181" s="254">
        <f t="shared" si="225"/>
        <v>0</v>
      </c>
      <c r="DL181" s="254">
        <f t="shared" si="226"/>
        <v>0</v>
      </c>
      <c r="DM181" s="254">
        <f t="shared" si="227"/>
        <v>0</v>
      </c>
      <c r="DN181" s="254">
        <f t="shared" si="228"/>
        <v>0</v>
      </c>
      <c r="DO181" s="254">
        <f t="shared" si="229"/>
        <v>0</v>
      </c>
      <c r="DP181" s="254">
        <f t="shared" si="230"/>
        <v>0</v>
      </c>
      <c r="DQ181" s="254">
        <f t="shared" si="231"/>
        <v>0</v>
      </c>
      <c r="DR181" s="254">
        <f t="shared" si="232"/>
        <v>0</v>
      </c>
      <c r="DS181" s="254">
        <f t="shared" si="233"/>
        <v>0</v>
      </c>
      <c r="DT181" s="254">
        <f t="shared" si="234"/>
        <v>0</v>
      </c>
      <c r="DU181" s="254">
        <f t="shared" si="235"/>
        <v>0</v>
      </c>
      <c r="DV181" s="254">
        <f t="shared" si="236"/>
        <v>0</v>
      </c>
    </row>
    <row r="182" spans="1:126" ht="24" customHeight="1">
      <c r="A182" s="11" t="str">
        <f ca="1">IF(AG182&lt;&gt;"OK","",CONCATENATE(TEXT('Front Page'!$F$33,"000"),TEXT('Front Page'!$F$31,"000"),"-",LEFT('Front Page'!$R$53,5),"-",LEFT(D182,1),AJ182, "-",TEXT(B182,"000")))</f>
        <v/>
      </c>
      <c r="B182" s="12" t="str">
        <f>IFERROR(IF(E182="","",MAX(B$17:B181)+1),"")</f>
        <v/>
      </c>
      <c r="C182" s="13"/>
      <c r="D182" s="29" t="str">
        <f t="shared" si="134"/>
        <v>None</v>
      </c>
      <c r="E182" s="29" t="str">
        <f t="shared" si="17"/>
        <v/>
      </c>
      <c r="F182" s="29" t="str">
        <f t="shared" si="18"/>
        <v/>
      </c>
      <c r="G182" s="363"/>
      <c r="H182" s="364"/>
      <c r="I182" s="325" t="str">
        <f t="shared" si="194"/>
        <v>No</v>
      </c>
      <c r="J182" s="314">
        <v>0</v>
      </c>
      <c r="K182" s="312">
        <v>0</v>
      </c>
      <c r="L182" s="312">
        <v>0</v>
      </c>
      <c r="M182" s="312">
        <v>0</v>
      </c>
      <c r="N182" s="312">
        <v>0</v>
      </c>
      <c r="O182" s="312">
        <v>0</v>
      </c>
      <c r="P182" s="312">
        <v>0</v>
      </c>
      <c r="Q182" s="312">
        <v>0</v>
      </c>
      <c r="R182" s="312">
        <v>0</v>
      </c>
      <c r="S182" s="312">
        <v>0</v>
      </c>
      <c r="T182" s="312">
        <v>0</v>
      </c>
      <c r="U182" s="312">
        <v>0</v>
      </c>
      <c r="V182" s="313">
        <v>1</v>
      </c>
      <c r="W182" s="313">
        <v>1</v>
      </c>
      <c r="X182" s="312">
        <v>0</v>
      </c>
      <c r="Y182" s="312">
        <v>0</v>
      </c>
      <c r="Z182" s="312">
        <v>0</v>
      </c>
      <c r="AA182" s="14">
        <v>0</v>
      </c>
      <c r="AB182" s="317"/>
      <c r="AC182" s="15" t="str">
        <f t="shared" si="189"/>
        <v/>
      </c>
      <c r="AD182" s="15" t="str">
        <f t="shared" si="195"/>
        <v/>
      </c>
      <c r="AE182" s="16" t="str">
        <f t="shared" si="196"/>
        <v>0 - 0</v>
      </c>
      <c r="AF182" s="20" t="str">
        <f t="shared" si="197"/>
        <v>Not an offer</v>
      </c>
      <c r="AG182" s="276" t="str">
        <f t="shared" si="191"/>
        <v>Not an Offer</v>
      </c>
      <c r="AH182" s="150"/>
      <c r="AI182" s="254">
        <v>166</v>
      </c>
      <c r="AJ182" s="149" t="str">
        <f t="shared" si="192"/>
        <v>00-IRA</v>
      </c>
      <c r="AK182" s="254" t="b">
        <f t="shared" si="11"/>
        <v>0</v>
      </c>
      <c r="AL182" s="254">
        <f t="shared" si="190"/>
        <v>0</v>
      </c>
      <c r="AM182" s="254">
        <f t="shared" si="193"/>
        <v>0</v>
      </c>
      <c r="AN182" s="288">
        <f t="shared" si="198"/>
        <v>0</v>
      </c>
      <c r="AO182" s="288">
        <f>IF(AND($BU182=$BV182,BU182=AO$13),$J182&amp;$K182&amp;$L182&amp;$M182&amp;$N182&amp;$O182&amp;$P182&amp;$Q182&amp;$R182&amp;$S182&amp;$T182&amp;$U182,IFERROR(MATCH($AN182,AO$17:AO181,0),-1000))</f>
        <v>1</v>
      </c>
      <c r="AP182" s="288">
        <f>IF(AND($BU182=$BV182,BV182=AP$13),$J182&amp;$K182&amp;$L182&amp;$M182&amp;$N182&amp;$O182&amp;$P182&amp;$Q182&amp;$R182&amp;$S182&amp;$T182&amp;$U182,IFERROR(MATCH($AN182,AP$17:AP181,0),-1000))</f>
        <v>1</v>
      </c>
      <c r="AQ182" s="288">
        <f>IF(AND($BU182=$BV182,BW182=AQ$13),$J182&amp;$K182&amp;$L182&amp;$M182&amp;$N182&amp;$O182&amp;$P182&amp;$Q182&amp;$R182&amp;$S182&amp;$T182&amp;$U182,IFERROR(MATCH($AN182,AQ$17:AQ181,0),-1000))</f>
        <v>1</v>
      </c>
      <c r="AR182" s="288">
        <f>IF(AND($BU182=$BV182,BX182=AR$13),$J182&amp;$K182&amp;$L182&amp;$M182&amp;$N182&amp;$O182&amp;$P182&amp;$Q182&amp;$R182&amp;$S182&amp;$T182&amp;$U182,IFERROR(MATCH($AN182,AR$17:AR181,0),-1000))</f>
        <v>1</v>
      </c>
      <c r="AS182" s="254">
        <f t="shared" si="242"/>
        <v>0</v>
      </c>
      <c r="AT182" s="261" t="str">
        <f t="shared" si="199"/>
        <v/>
      </c>
      <c r="AU182" s="254" t="str">
        <f t="shared" si="239"/>
        <v/>
      </c>
      <c r="AV182" s="254" t="str">
        <f t="shared" si="239"/>
        <v/>
      </c>
      <c r="AW182" s="254" t="str">
        <f t="shared" si="239"/>
        <v/>
      </c>
      <c r="AX182" s="254" t="str">
        <f t="shared" si="239"/>
        <v/>
      </c>
      <c r="AY182" s="254" t="str">
        <f t="shared" si="237"/>
        <v/>
      </c>
      <c r="AZ182" s="254" t="str">
        <f t="shared" si="237"/>
        <v/>
      </c>
      <c r="BA182" s="254" t="str">
        <f t="shared" si="237"/>
        <v/>
      </c>
      <c r="BB182" s="254" t="str">
        <f t="shared" si="237"/>
        <v/>
      </c>
      <c r="BC182" s="254" t="str">
        <f t="shared" si="187"/>
        <v/>
      </c>
      <c r="BD182" s="254" t="str">
        <f t="shared" si="187"/>
        <v/>
      </c>
      <c r="BE182" s="262" t="str">
        <f t="shared" si="187"/>
        <v/>
      </c>
      <c r="BF182" s="263" t="str">
        <f t="shared" si="240"/>
        <v/>
      </c>
      <c r="BG182" s="254" t="str">
        <f t="shared" si="240"/>
        <v/>
      </c>
      <c r="BH182" s="254" t="str">
        <f t="shared" si="240"/>
        <v/>
      </c>
      <c r="BI182" s="254" t="str">
        <f t="shared" si="240"/>
        <v/>
      </c>
      <c r="BJ182" s="254" t="str">
        <f t="shared" si="238"/>
        <v/>
      </c>
      <c r="BK182" s="254" t="str">
        <f t="shared" si="238"/>
        <v/>
      </c>
      <c r="BL182" s="254" t="str">
        <f t="shared" si="238"/>
        <v/>
      </c>
      <c r="BM182" s="254" t="str">
        <f t="shared" si="238"/>
        <v/>
      </c>
      <c r="BN182" s="254" t="str">
        <f t="shared" si="188"/>
        <v/>
      </c>
      <c r="BO182" s="254" t="str">
        <f t="shared" si="188"/>
        <v/>
      </c>
      <c r="BP182" s="254" t="str">
        <f t="shared" si="188"/>
        <v/>
      </c>
      <c r="BQ182" s="264" t="str">
        <f t="shared" si="200"/>
        <v/>
      </c>
      <c r="BR182" s="261" t="str">
        <f t="shared" si="30"/>
        <v/>
      </c>
      <c r="BS182" s="254" t="str">
        <f t="shared" si="180"/>
        <v/>
      </c>
      <c r="BT182" s="254" t="str">
        <f t="shared" si="180"/>
        <v/>
      </c>
      <c r="BU182" s="265" t="str">
        <f t="shared" si="178"/>
        <v/>
      </c>
      <c r="BV182" s="263" t="str">
        <f t="shared" si="181"/>
        <v/>
      </c>
      <c r="BW182" s="254" t="str">
        <f t="shared" si="181"/>
        <v/>
      </c>
      <c r="BX182" s="254" t="str">
        <f t="shared" si="179"/>
        <v/>
      </c>
      <c r="BY182" s="264" t="str">
        <f t="shared" si="33"/>
        <v/>
      </c>
      <c r="BZ182" s="254" t="str">
        <f t="shared" si="34"/>
        <v/>
      </c>
      <c r="CA182" s="254">
        <f t="shared" si="243"/>
        <v>0</v>
      </c>
      <c r="CB182" s="254">
        <f t="shared" si="243"/>
        <v>0</v>
      </c>
      <c r="CC182" s="254">
        <f t="shared" si="243"/>
        <v>0</v>
      </c>
      <c r="CD182" s="254">
        <f t="shared" si="243"/>
        <v>0</v>
      </c>
      <c r="CE182" s="254">
        <f t="shared" si="243"/>
        <v>0</v>
      </c>
      <c r="CF182" s="254">
        <f t="shared" si="243"/>
        <v>0</v>
      </c>
      <c r="CG182" s="254">
        <f t="shared" si="241"/>
        <v>0</v>
      </c>
      <c r="CH182" s="254">
        <f t="shared" si="241"/>
        <v>0</v>
      </c>
      <c r="CI182" s="254">
        <f t="shared" si="241"/>
        <v>0</v>
      </c>
      <c r="CJ182" s="254">
        <f t="shared" si="186"/>
        <v>0</v>
      </c>
      <c r="CK182" s="254">
        <f t="shared" si="186"/>
        <v>0</v>
      </c>
      <c r="CL182" s="254">
        <f t="shared" si="186"/>
        <v>0</v>
      </c>
      <c r="CM182" s="254">
        <f t="shared" si="201"/>
        <v>0</v>
      </c>
      <c r="CN182" s="254">
        <f t="shared" si="202"/>
        <v>0</v>
      </c>
      <c r="CO182" s="254">
        <f t="shared" si="203"/>
        <v>0</v>
      </c>
      <c r="CP182" s="254">
        <f t="shared" si="204"/>
        <v>0</v>
      </c>
      <c r="CQ182" s="254">
        <f t="shared" si="205"/>
        <v>0</v>
      </c>
      <c r="CR182" s="254">
        <f t="shared" si="206"/>
        <v>0</v>
      </c>
      <c r="CS182" s="254">
        <f t="shared" si="207"/>
        <v>0</v>
      </c>
      <c r="CT182" s="254">
        <f t="shared" si="208"/>
        <v>0</v>
      </c>
      <c r="CU182" s="254">
        <f t="shared" si="209"/>
        <v>0</v>
      </c>
      <c r="CV182" s="254">
        <f t="shared" si="210"/>
        <v>0</v>
      </c>
      <c r="CW182" s="254">
        <f t="shared" si="211"/>
        <v>0</v>
      </c>
      <c r="CX182" s="254">
        <f t="shared" si="212"/>
        <v>0</v>
      </c>
      <c r="CY182" s="254">
        <f t="shared" si="213"/>
        <v>0</v>
      </c>
      <c r="CZ182" s="254">
        <f t="shared" si="214"/>
        <v>0</v>
      </c>
      <c r="DA182" s="254">
        <f t="shared" si="215"/>
        <v>0</v>
      </c>
      <c r="DB182" s="254">
        <f t="shared" si="216"/>
        <v>0</v>
      </c>
      <c r="DC182" s="254">
        <f t="shared" si="217"/>
        <v>0</v>
      </c>
      <c r="DD182" s="254">
        <f t="shared" si="218"/>
        <v>0</v>
      </c>
      <c r="DE182" s="254">
        <f t="shared" si="219"/>
        <v>0</v>
      </c>
      <c r="DF182" s="254">
        <f t="shared" si="220"/>
        <v>0</v>
      </c>
      <c r="DG182" s="254">
        <f t="shared" si="221"/>
        <v>0</v>
      </c>
      <c r="DH182" s="254">
        <f t="shared" si="222"/>
        <v>0</v>
      </c>
      <c r="DI182" s="254">
        <f t="shared" si="223"/>
        <v>0</v>
      </c>
      <c r="DJ182" s="254">
        <f t="shared" si="224"/>
        <v>0</v>
      </c>
      <c r="DK182" s="254">
        <f t="shared" si="225"/>
        <v>0</v>
      </c>
      <c r="DL182" s="254">
        <f t="shared" si="226"/>
        <v>0</v>
      </c>
      <c r="DM182" s="254">
        <f t="shared" si="227"/>
        <v>0</v>
      </c>
      <c r="DN182" s="254">
        <f t="shared" si="228"/>
        <v>0</v>
      </c>
      <c r="DO182" s="254">
        <f t="shared" si="229"/>
        <v>0</v>
      </c>
      <c r="DP182" s="254">
        <f t="shared" si="230"/>
        <v>0</v>
      </c>
      <c r="DQ182" s="254">
        <f t="shared" si="231"/>
        <v>0</v>
      </c>
      <c r="DR182" s="254">
        <f t="shared" si="232"/>
        <v>0</v>
      </c>
      <c r="DS182" s="254">
        <f t="shared" si="233"/>
        <v>0</v>
      </c>
      <c r="DT182" s="254">
        <f t="shared" si="234"/>
        <v>0</v>
      </c>
      <c r="DU182" s="254">
        <f t="shared" si="235"/>
        <v>0</v>
      </c>
      <c r="DV182" s="254">
        <f t="shared" si="236"/>
        <v>0</v>
      </c>
    </row>
    <row r="183" spans="1:126" ht="24" customHeight="1">
      <c r="A183" s="11" t="str">
        <f ca="1">IF(AG183&lt;&gt;"OK","",CONCATENATE(TEXT('Front Page'!$F$33,"000"),TEXT('Front Page'!$F$31,"000"),"-",LEFT('Front Page'!$R$53,5),"-",LEFT(D183,1),AJ183, "-",TEXT(B183,"000")))</f>
        <v/>
      </c>
      <c r="B183" s="12" t="str">
        <f>IFERROR(IF(E183="","",MAX(B$17:B182)+1),"")</f>
        <v/>
      </c>
      <c r="C183" s="13"/>
      <c r="D183" s="29" t="str">
        <f t="shared" si="134"/>
        <v>None</v>
      </c>
      <c r="E183" s="29" t="str">
        <f t="shared" si="17"/>
        <v/>
      </c>
      <c r="F183" s="29" t="str">
        <f t="shared" si="18"/>
        <v/>
      </c>
      <c r="G183" s="363"/>
      <c r="H183" s="364"/>
      <c r="I183" s="325" t="str">
        <f t="shared" si="194"/>
        <v>No</v>
      </c>
      <c r="J183" s="314">
        <v>0</v>
      </c>
      <c r="K183" s="312">
        <v>0</v>
      </c>
      <c r="L183" s="312">
        <v>0</v>
      </c>
      <c r="M183" s="312">
        <v>0</v>
      </c>
      <c r="N183" s="312">
        <v>0</v>
      </c>
      <c r="O183" s="312">
        <v>0</v>
      </c>
      <c r="P183" s="312">
        <v>0</v>
      </c>
      <c r="Q183" s="312">
        <v>0</v>
      </c>
      <c r="R183" s="312">
        <v>0</v>
      </c>
      <c r="S183" s="312">
        <v>0</v>
      </c>
      <c r="T183" s="312">
        <v>0</v>
      </c>
      <c r="U183" s="312">
        <v>0</v>
      </c>
      <c r="V183" s="313">
        <v>1</v>
      </c>
      <c r="W183" s="313">
        <v>1</v>
      </c>
      <c r="X183" s="312">
        <v>0</v>
      </c>
      <c r="Y183" s="312">
        <v>0</v>
      </c>
      <c r="Z183" s="312">
        <v>0</v>
      </c>
      <c r="AA183" s="14">
        <v>0</v>
      </c>
      <c r="AB183" s="317"/>
      <c r="AC183" s="15" t="str">
        <f t="shared" si="189"/>
        <v/>
      </c>
      <c r="AD183" s="15" t="str">
        <f t="shared" si="195"/>
        <v/>
      </c>
      <c r="AE183" s="16" t="str">
        <f t="shared" si="196"/>
        <v>0 - 0</v>
      </c>
      <c r="AF183" s="20" t="str">
        <f t="shared" si="197"/>
        <v>Not an offer</v>
      </c>
      <c r="AG183" s="276" t="str">
        <f t="shared" si="191"/>
        <v>Not an Offer</v>
      </c>
      <c r="AH183" s="150"/>
      <c r="AI183" s="254">
        <v>167</v>
      </c>
      <c r="AJ183" s="149" t="str">
        <f t="shared" si="192"/>
        <v>00-IRA</v>
      </c>
      <c r="AK183" s="254" t="b">
        <f t="shared" si="11"/>
        <v>0</v>
      </c>
      <c r="AL183" s="254">
        <f t="shared" si="190"/>
        <v>0</v>
      </c>
      <c r="AM183" s="254">
        <f t="shared" si="193"/>
        <v>0</v>
      </c>
      <c r="AN183" s="288">
        <f t="shared" si="198"/>
        <v>0</v>
      </c>
      <c r="AO183" s="288">
        <f>IF(AND($BU183=$BV183,BU183=AO$13),$J183&amp;$K183&amp;$L183&amp;$M183&amp;$N183&amp;$O183&amp;$P183&amp;$Q183&amp;$R183&amp;$S183&amp;$T183&amp;$U183,IFERROR(MATCH($AN183,AO$17:AO182,0),-1000))</f>
        <v>1</v>
      </c>
      <c r="AP183" s="288">
        <f>IF(AND($BU183=$BV183,BV183=AP$13),$J183&amp;$K183&amp;$L183&amp;$M183&amp;$N183&amp;$O183&amp;$P183&amp;$Q183&amp;$R183&amp;$S183&amp;$T183&amp;$U183,IFERROR(MATCH($AN183,AP$17:AP182,0),-1000))</f>
        <v>1</v>
      </c>
      <c r="AQ183" s="288">
        <f>IF(AND($BU183=$BV183,BW183=AQ$13),$J183&amp;$K183&amp;$L183&amp;$M183&amp;$N183&amp;$O183&amp;$P183&amp;$Q183&amp;$R183&amp;$S183&amp;$T183&amp;$U183,IFERROR(MATCH($AN183,AQ$17:AQ182,0),-1000))</f>
        <v>1</v>
      </c>
      <c r="AR183" s="288">
        <f>IF(AND($BU183=$BV183,BX183=AR$13),$J183&amp;$K183&amp;$L183&amp;$M183&amp;$N183&amp;$O183&amp;$P183&amp;$Q183&amp;$R183&amp;$S183&amp;$T183&amp;$U183,IFERROR(MATCH($AN183,AR$17:AR182,0),-1000))</f>
        <v>1</v>
      </c>
      <c r="AS183" s="254">
        <f t="shared" si="242"/>
        <v>0</v>
      </c>
      <c r="AT183" s="261" t="str">
        <f t="shared" si="199"/>
        <v/>
      </c>
      <c r="AU183" s="254" t="str">
        <f t="shared" si="239"/>
        <v/>
      </c>
      <c r="AV183" s="254" t="str">
        <f t="shared" si="239"/>
        <v/>
      </c>
      <c r="AW183" s="254" t="str">
        <f t="shared" si="239"/>
        <v/>
      </c>
      <c r="AX183" s="254" t="str">
        <f t="shared" si="239"/>
        <v/>
      </c>
      <c r="AY183" s="254" t="str">
        <f t="shared" si="237"/>
        <v/>
      </c>
      <c r="AZ183" s="254" t="str">
        <f t="shared" si="237"/>
        <v/>
      </c>
      <c r="BA183" s="254" t="str">
        <f t="shared" si="237"/>
        <v/>
      </c>
      <c r="BB183" s="254" t="str">
        <f t="shared" si="237"/>
        <v/>
      </c>
      <c r="BC183" s="254" t="str">
        <f t="shared" si="187"/>
        <v/>
      </c>
      <c r="BD183" s="254" t="str">
        <f t="shared" si="187"/>
        <v/>
      </c>
      <c r="BE183" s="262" t="str">
        <f t="shared" si="187"/>
        <v/>
      </c>
      <c r="BF183" s="263" t="str">
        <f t="shared" si="240"/>
        <v/>
      </c>
      <c r="BG183" s="254" t="str">
        <f t="shared" si="240"/>
        <v/>
      </c>
      <c r="BH183" s="254" t="str">
        <f t="shared" si="240"/>
        <v/>
      </c>
      <c r="BI183" s="254" t="str">
        <f t="shared" si="240"/>
        <v/>
      </c>
      <c r="BJ183" s="254" t="str">
        <f t="shared" si="238"/>
        <v/>
      </c>
      <c r="BK183" s="254" t="str">
        <f t="shared" si="238"/>
        <v/>
      </c>
      <c r="BL183" s="254" t="str">
        <f t="shared" si="238"/>
        <v/>
      </c>
      <c r="BM183" s="254" t="str">
        <f t="shared" si="238"/>
        <v/>
      </c>
      <c r="BN183" s="254" t="str">
        <f t="shared" si="188"/>
        <v/>
      </c>
      <c r="BO183" s="254" t="str">
        <f t="shared" si="188"/>
        <v/>
      </c>
      <c r="BP183" s="254" t="str">
        <f t="shared" si="188"/>
        <v/>
      </c>
      <c r="BQ183" s="264" t="str">
        <f t="shared" si="200"/>
        <v/>
      </c>
      <c r="BR183" s="261" t="str">
        <f t="shared" si="30"/>
        <v/>
      </c>
      <c r="BS183" s="254" t="str">
        <f t="shared" si="180"/>
        <v/>
      </c>
      <c r="BT183" s="254" t="str">
        <f t="shared" si="180"/>
        <v/>
      </c>
      <c r="BU183" s="265" t="str">
        <f t="shared" si="178"/>
        <v/>
      </c>
      <c r="BV183" s="263" t="str">
        <f t="shared" si="181"/>
        <v/>
      </c>
      <c r="BW183" s="254" t="str">
        <f t="shared" si="181"/>
        <v/>
      </c>
      <c r="BX183" s="254" t="str">
        <f t="shared" si="179"/>
        <v/>
      </c>
      <c r="BY183" s="264" t="str">
        <f t="shared" si="33"/>
        <v/>
      </c>
      <c r="BZ183" s="254" t="str">
        <f t="shared" si="34"/>
        <v/>
      </c>
      <c r="CA183" s="254">
        <f t="shared" si="243"/>
        <v>0</v>
      </c>
      <c r="CB183" s="254">
        <f t="shared" si="243"/>
        <v>0</v>
      </c>
      <c r="CC183" s="254">
        <f t="shared" si="243"/>
        <v>0</v>
      </c>
      <c r="CD183" s="254">
        <f t="shared" si="243"/>
        <v>0</v>
      </c>
      <c r="CE183" s="254">
        <f t="shared" si="243"/>
        <v>0</v>
      </c>
      <c r="CF183" s="254">
        <f t="shared" si="243"/>
        <v>0</v>
      </c>
      <c r="CG183" s="254">
        <f t="shared" si="241"/>
        <v>0</v>
      </c>
      <c r="CH183" s="254">
        <f t="shared" si="241"/>
        <v>0</v>
      </c>
      <c r="CI183" s="254">
        <f t="shared" si="241"/>
        <v>0</v>
      </c>
      <c r="CJ183" s="254">
        <f t="shared" si="186"/>
        <v>0</v>
      </c>
      <c r="CK183" s="254">
        <f t="shared" si="186"/>
        <v>0</v>
      </c>
      <c r="CL183" s="254">
        <f t="shared" si="186"/>
        <v>0</v>
      </c>
      <c r="CM183" s="254">
        <f t="shared" si="201"/>
        <v>0</v>
      </c>
      <c r="CN183" s="254">
        <f t="shared" si="202"/>
        <v>0</v>
      </c>
      <c r="CO183" s="254">
        <f t="shared" si="203"/>
        <v>0</v>
      </c>
      <c r="CP183" s="254">
        <f t="shared" si="204"/>
        <v>0</v>
      </c>
      <c r="CQ183" s="254">
        <f t="shared" si="205"/>
        <v>0</v>
      </c>
      <c r="CR183" s="254">
        <f t="shared" si="206"/>
        <v>0</v>
      </c>
      <c r="CS183" s="254">
        <f t="shared" si="207"/>
        <v>0</v>
      </c>
      <c r="CT183" s="254">
        <f t="shared" si="208"/>
        <v>0</v>
      </c>
      <c r="CU183" s="254">
        <f t="shared" si="209"/>
        <v>0</v>
      </c>
      <c r="CV183" s="254">
        <f t="shared" si="210"/>
        <v>0</v>
      </c>
      <c r="CW183" s="254">
        <f t="shared" si="211"/>
        <v>0</v>
      </c>
      <c r="CX183" s="254">
        <f t="shared" si="212"/>
        <v>0</v>
      </c>
      <c r="CY183" s="254">
        <f t="shared" si="213"/>
        <v>0</v>
      </c>
      <c r="CZ183" s="254">
        <f t="shared" si="214"/>
        <v>0</v>
      </c>
      <c r="DA183" s="254">
        <f t="shared" si="215"/>
        <v>0</v>
      </c>
      <c r="DB183" s="254">
        <f t="shared" si="216"/>
        <v>0</v>
      </c>
      <c r="DC183" s="254">
        <f t="shared" si="217"/>
        <v>0</v>
      </c>
      <c r="DD183" s="254">
        <f t="shared" si="218"/>
        <v>0</v>
      </c>
      <c r="DE183" s="254">
        <f t="shared" si="219"/>
        <v>0</v>
      </c>
      <c r="DF183" s="254">
        <f t="shared" si="220"/>
        <v>0</v>
      </c>
      <c r="DG183" s="254">
        <f t="shared" si="221"/>
        <v>0</v>
      </c>
      <c r="DH183" s="254">
        <f t="shared" si="222"/>
        <v>0</v>
      </c>
      <c r="DI183" s="254">
        <f t="shared" si="223"/>
        <v>0</v>
      </c>
      <c r="DJ183" s="254">
        <f t="shared" si="224"/>
        <v>0</v>
      </c>
      <c r="DK183" s="254">
        <f t="shared" si="225"/>
        <v>0</v>
      </c>
      <c r="DL183" s="254">
        <f t="shared" si="226"/>
        <v>0</v>
      </c>
      <c r="DM183" s="254">
        <f t="shared" si="227"/>
        <v>0</v>
      </c>
      <c r="DN183" s="254">
        <f t="shared" si="228"/>
        <v>0</v>
      </c>
      <c r="DO183" s="254">
        <f t="shared" si="229"/>
        <v>0</v>
      </c>
      <c r="DP183" s="254">
        <f t="shared" si="230"/>
        <v>0</v>
      </c>
      <c r="DQ183" s="254">
        <f t="shared" si="231"/>
        <v>0</v>
      </c>
      <c r="DR183" s="254">
        <f t="shared" si="232"/>
        <v>0</v>
      </c>
      <c r="DS183" s="254">
        <f t="shared" si="233"/>
        <v>0</v>
      </c>
      <c r="DT183" s="254">
        <f t="shared" si="234"/>
        <v>0</v>
      </c>
      <c r="DU183" s="254">
        <f t="shared" si="235"/>
        <v>0</v>
      </c>
      <c r="DV183" s="254">
        <f t="shared" si="236"/>
        <v>0</v>
      </c>
    </row>
    <row r="184" spans="1:126" ht="24" customHeight="1">
      <c r="A184" s="11" t="str">
        <f ca="1">IF(AG184&lt;&gt;"OK","",CONCATENATE(TEXT('Front Page'!$F$33,"000"),TEXT('Front Page'!$F$31,"000"),"-",LEFT('Front Page'!$R$53,5),"-",LEFT(D184,1),AJ184, "-",TEXT(B184,"000")))</f>
        <v/>
      </c>
      <c r="B184" s="12" t="str">
        <f>IFERROR(IF(E184="","",MAX(B$17:B183)+1),"")</f>
        <v/>
      </c>
      <c r="C184" s="13"/>
      <c r="D184" s="29" t="str">
        <f t="shared" si="134"/>
        <v>None</v>
      </c>
      <c r="E184" s="29" t="str">
        <f t="shared" si="17"/>
        <v/>
      </c>
      <c r="F184" s="29" t="str">
        <f t="shared" si="18"/>
        <v/>
      </c>
      <c r="G184" s="363"/>
      <c r="H184" s="364"/>
      <c r="I184" s="325" t="str">
        <f t="shared" si="194"/>
        <v>No</v>
      </c>
      <c r="J184" s="314">
        <v>0</v>
      </c>
      <c r="K184" s="312">
        <v>0</v>
      </c>
      <c r="L184" s="312">
        <v>0</v>
      </c>
      <c r="M184" s="312">
        <v>0</v>
      </c>
      <c r="N184" s="312">
        <v>0</v>
      </c>
      <c r="O184" s="312">
        <v>0</v>
      </c>
      <c r="P184" s="312">
        <v>0</v>
      </c>
      <c r="Q184" s="312">
        <v>0</v>
      </c>
      <c r="R184" s="312">
        <v>0</v>
      </c>
      <c r="S184" s="312">
        <v>0</v>
      </c>
      <c r="T184" s="312">
        <v>0</v>
      </c>
      <c r="U184" s="312">
        <v>0</v>
      </c>
      <c r="V184" s="313">
        <v>1</v>
      </c>
      <c r="W184" s="313">
        <v>1</v>
      </c>
      <c r="X184" s="312">
        <v>0</v>
      </c>
      <c r="Y184" s="312">
        <v>0</v>
      </c>
      <c r="Z184" s="312">
        <v>0</v>
      </c>
      <c r="AA184" s="14">
        <v>0</v>
      </c>
      <c r="AB184" s="317"/>
      <c r="AC184" s="15" t="str">
        <f t="shared" si="189"/>
        <v/>
      </c>
      <c r="AD184" s="15" t="str">
        <f t="shared" si="195"/>
        <v/>
      </c>
      <c r="AE184" s="16" t="str">
        <f t="shared" si="196"/>
        <v>0 - 0</v>
      </c>
      <c r="AF184" s="20" t="str">
        <f t="shared" si="197"/>
        <v>Not an offer</v>
      </c>
      <c r="AG184" s="276" t="str">
        <f t="shared" si="191"/>
        <v>Not an Offer</v>
      </c>
      <c r="AH184" s="150"/>
      <c r="AI184" s="254">
        <v>168</v>
      </c>
      <c r="AJ184" s="149" t="str">
        <f t="shared" si="192"/>
        <v>00-IRA</v>
      </c>
      <c r="AK184" s="254" t="b">
        <f t="shared" si="11"/>
        <v>0</v>
      </c>
      <c r="AL184" s="254">
        <f t="shared" si="190"/>
        <v>0</v>
      </c>
      <c r="AM184" s="254">
        <f t="shared" si="193"/>
        <v>0</v>
      </c>
      <c r="AN184" s="288">
        <f t="shared" si="198"/>
        <v>0</v>
      </c>
      <c r="AO184" s="288">
        <f>IF(AND($BU184=$BV184,BU184=AO$13),$J184&amp;$K184&amp;$L184&amp;$M184&amp;$N184&amp;$O184&amp;$P184&amp;$Q184&amp;$R184&amp;$S184&amp;$T184&amp;$U184,IFERROR(MATCH($AN184,AO$17:AO183,0),-1000))</f>
        <v>1</v>
      </c>
      <c r="AP184" s="288">
        <f>IF(AND($BU184=$BV184,BV184=AP$13),$J184&amp;$K184&amp;$L184&amp;$M184&amp;$N184&amp;$O184&amp;$P184&amp;$Q184&amp;$R184&amp;$S184&amp;$T184&amp;$U184,IFERROR(MATCH($AN184,AP$17:AP183,0),-1000))</f>
        <v>1</v>
      </c>
      <c r="AQ184" s="288">
        <f>IF(AND($BU184=$BV184,BW184=AQ$13),$J184&amp;$K184&amp;$L184&amp;$M184&amp;$N184&amp;$O184&amp;$P184&amp;$Q184&amp;$R184&amp;$S184&amp;$T184&amp;$U184,IFERROR(MATCH($AN184,AQ$17:AQ183,0),-1000))</f>
        <v>1</v>
      </c>
      <c r="AR184" s="288">
        <f>IF(AND($BU184=$BV184,BX184=AR$13),$J184&amp;$K184&amp;$L184&amp;$M184&amp;$N184&amp;$O184&amp;$P184&amp;$Q184&amp;$R184&amp;$S184&amp;$T184&amp;$U184,IFERROR(MATCH($AN184,AR$17:AR183,0),-1000))</f>
        <v>1</v>
      </c>
      <c r="AS184" s="254">
        <f t="shared" si="242"/>
        <v>0</v>
      </c>
      <c r="AT184" s="261" t="str">
        <f t="shared" si="199"/>
        <v/>
      </c>
      <c r="AU184" s="254" t="str">
        <f t="shared" si="239"/>
        <v/>
      </c>
      <c r="AV184" s="254" t="str">
        <f t="shared" si="239"/>
        <v/>
      </c>
      <c r="AW184" s="254" t="str">
        <f t="shared" si="239"/>
        <v/>
      </c>
      <c r="AX184" s="254" t="str">
        <f t="shared" si="239"/>
        <v/>
      </c>
      <c r="AY184" s="254" t="str">
        <f t="shared" si="237"/>
        <v/>
      </c>
      <c r="AZ184" s="254" t="str">
        <f t="shared" si="237"/>
        <v/>
      </c>
      <c r="BA184" s="254" t="str">
        <f t="shared" si="237"/>
        <v/>
      </c>
      <c r="BB184" s="254" t="str">
        <f t="shared" si="237"/>
        <v/>
      </c>
      <c r="BC184" s="254" t="str">
        <f t="shared" si="187"/>
        <v/>
      </c>
      <c r="BD184" s="254" t="str">
        <f t="shared" si="187"/>
        <v/>
      </c>
      <c r="BE184" s="262" t="str">
        <f t="shared" si="187"/>
        <v/>
      </c>
      <c r="BF184" s="263" t="str">
        <f t="shared" si="240"/>
        <v/>
      </c>
      <c r="BG184" s="254" t="str">
        <f t="shared" si="240"/>
        <v/>
      </c>
      <c r="BH184" s="254" t="str">
        <f t="shared" si="240"/>
        <v/>
      </c>
      <c r="BI184" s="254" t="str">
        <f t="shared" si="240"/>
        <v/>
      </c>
      <c r="BJ184" s="254" t="str">
        <f t="shared" si="238"/>
        <v/>
      </c>
      <c r="BK184" s="254" t="str">
        <f t="shared" si="238"/>
        <v/>
      </c>
      <c r="BL184" s="254" t="str">
        <f t="shared" si="238"/>
        <v/>
      </c>
      <c r="BM184" s="254" t="str">
        <f t="shared" si="238"/>
        <v/>
      </c>
      <c r="BN184" s="254" t="str">
        <f t="shared" si="188"/>
        <v/>
      </c>
      <c r="BO184" s="254" t="str">
        <f t="shared" si="188"/>
        <v/>
      </c>
      <c r="BP184" s="254" t="str">
        <f t="shared" si="188"/>
        <v/>
      </c>
      <c r="BQ184" s="264" t="str">
        <f t="shared" si="200"/>
        <v/>
      </c>
      <c r="BR184" s="261" t="str">
        <f t="shared" si="30"/>
        <v/>
      </c>
      <c r="BS184" s="254" t="str">
        <f t="shared" si="180"/>
        <v/>
      </c>
      <c r="BT184" s="254" t="str">
        <f t="shared" si="180"/>
        <v/>
      </c>
      <c r="BU184" s="265" t="str">
        <f t="shared" si="178"/>
        <v/>
      </c>
      <c r="BV184" s="263" t="str">
        <f t="shared" si="181"/>
        <v/>
      </c>
      <c r="BW184" s="254" t="str">
        <f t="shared" si="181"/>
        <v/>
      </c>
      <c r="BX184" s="254" t="str">
        <f t="shared" si="179"/>
        <v/>
      </c>
      <c r="BY184" s="264" t="str">
        <f t="shared" si="33"/>
        <v/>
      </c>
      <c r="BZ184" s="254" t="str">
        <f t="shared" si="34"/>
        <v/>
      </c>
      <c r="CA184" s="254">
        <f t="shared" si="243"/>
        <v>0</v>
      </c>
      <c r="CB184" s="254">
        <f t="shared" si="243"/>
        <v>0</v>
      </c>
      <c r="CC184" s="254">
        <f t="shared" si="243"/>
        <v>0</v>
      </c>
      <c r="CD184" s="254">
        <f t="shared" si="243"/>
        <v>0</v>
      </c>
      <c r="CE184" s="254">
        <f t="shared" si="243"/>
        <v>0</v>
      </c>
      <c r="CF184" s="254">
        <f t="shared" si="243"/>
        <v>0</v>
      </c>
      <c r="CG184" s="254">
        <f t="shared" si="241"/>
        <v>0</v>
      </c>
      <c r="CH184" s="254">
        <f t="shared" si="241"/>
        <v>0</v>
      </c>
      <c r="CI184" s="254">
        <f t="shared" si="241"/>
        <v>0</v>
      </c>
      <c r="CJ184" s="254">
        <f t="shared" si="186"/>
        <v>0</v>
      </c>
      <c r="CK184" s="254">
        <f t="shared" si="186"/>
        <v>0</v>
      </c>
      <c r="CL184" s="254">
        <f t="shared" si="186"/>
        <v>0</v>
      </c>
      <c r="CM184" s="254">
        <f t="shared" si="201"/>
        <v>0</v>
      </c>
      <c r="CN184" s="254">
        <f t="shared" si="202"/>
        <v>0</v>
      </c>
      <c r="CO184" s="254">
        <f t="shared" si="203"/>
        <v>0</v>
      </c>
      <c r="CP184" s="254">
        <f t="shared" si="204"/>
        <v>0</v>
      </c>
      <c r="CQ184" s="254">
        <f t="shared" si="205"/>
        <v>0</v>
      </c>
      <c r="CR184" s="254">
        <f t="shared" si="206"/>
        <v>0</v>
      </c>
      <c r="CS184" s="254">
        <f t="shared" si="207"/>
        <v>0</v>
      </c>
      <c r="CT184" s="254">
        <f t="shared" si="208"/>
        <v>0</v>
      </c>
      <c r="CU184" s="254">
        <f t="shared" si="209"/>
        <v>0</v>
      </c>
      <c r="CV184" s="254">
        <f t="shared" si="210"/>
        <v>0</v>
      </c>
      <c r="CW184" s="254">
        <f t="shared" si="211"/>
        <v>0</v>
      </c>
      <c r="CX184" s="254">
        <f t="shared" si="212"/>
        <v>0</v>
      </c>
      <c r="CY184" s="254">
        <f t="shared" si="213"/>
        <v>0</v>
      </c>
      <c r="CZ184" s="254">
        <f t="shared" si="214"/>
        <v>0</v>
      </c>
      <c r="DA184" s="254">
        <f t="shared" si="215"/>
        <v>0</v>
      </c>
      <c r="DB184" s="254">
        <f t="shared" si="216"/>
        <v>0</v>
      </c>
      <c r="DC184" s="254">
        <f t="shared" si="217"/>
        <v>0</v>
      </c>
      <c r="DD184" s="254">
        <f t="shared" si="218"/>
        <v>0</v>
      </c>
      <c r="DE184" s="254">
        <f t="shared" si="219"/>
        <v>0</v>
      </c>
      <c r="DF184" s="254">
        <f t="shared" si="220"/>
        <v>0</v>
      </c>
      <c r="DG184" s="254">
        <f t="shared" si="221"/>
        <v>0</v>
      </c>
      <c r="DH184" s="254">
        <f t="shared" si="222"/>
        <v>0</v>
      </c>
      <c r="DI184" s="254">
        <f t="shared" si="223"/>
        <v>0</v>
      </c>
      <c r="DJ184" s="254">
        <f t="shared" si="224"/>
        <v>0</v>
      </c>
      <c r="DK184" s="254">
        <f t="shared" si="225"/>
        <v>0</v>
      </c>
      <c r="DL184" s="254">
        <f t="shared" si="226"/>
        <v>0</v>
      </c>
      <c r="DM184" s="254">
        <f t="shared" si="227"/>
        <v>0</v>
      </c>
      <c r="DN184" s="254">
        <f t="shared" si="228"/>
        <v>0</v>
      </c>
      <c r="DO184" s="254">
        <f t="shared" si="229"/>
        <v>0</v>
      </c>
      <c r="DP184" s="254">
        <f t="shared" si="230"/>
        <v>0</v>
      </c>
      <c r="DQ184" s="254">
        <f t="shared" si="231"/>
        <v>0</v>
      </c>
      <c r="DR184" s="254">
        <f t="shared" si="232"/>
        <v>0</v>
      </c>
      <c r="DS184" s="254">
        <f t="shared" si="233"/>
        <v>0</v>
      </c>
      <c r="DT184" s="254">
        <f t="shared" si="234"/>
        <v>0</v>
      </c>
      <c r="DU184" s="254">
        <f t="shared" si="235"/>
        <v>0</v>
      </c>
      <c r="DV184" s="254">
        <f t="shared" si="236"/>
        <v>0</v>
      </c>
    </row>
    <row r="185" spans="1:126" ht="24" customHeight="1">
      <c r="A185" s="11" t="str">
        <f ca="1">IF(AG185&lt;&gt;"OK","",CONCATENATE(TEXT('Front Page'!$F$33,"000"),TEXT('Front Page'!$F$31,"000"),"-",LEFT('Front Page'!$R$53,5),"-",LEFT(D185,1),AJ185, "-",TEXT(B185,"000")))</f>
        <v/>
      </c>
      <c r="B185" s="12" t="str">
        <f>IFERROR(IF(E185="","",MAX(B$17:B184)+1),"")</f>
        <v/>
      </c>
      <c r="C185" s="13"/>
      <c r="D185" s="29" t="str">
        <f t="shared" si="134"/>
        <v>None</v>
      </c>
      <c r="E185" s="29" t="str">
        <f t="shared" si="17"/>
        <v/>
      </c>
      <c r="F185" s="29" t="str">
        <f t="shared" si="18"/>
        <v/>
      </c>
      <c r="G185" s="363"/>
      <c r="H185" s="364"/>
      <c r="I185" s="325" t="str">
        <f t="shared" si="194"/>
        <v>No</v>
      </c>
      <c r="J185" s="314">
        <v>0</v>
      </c>
      <c r="K185" s="312">
        <v>0</v>
      </c>
      <c r="L185" s="312">
        <v>0</v>
      </c>
      <c r="M185" s="312">
        <v>0</v>
      </c>
      <c r="N185" s="312">
        <v>0</v>
      </c>
      <c r="O185" s="312">
        <v>0</v>
      </c>
      <c r="P185" s="312">
        <v>0</v>
      </c>
      <c r="Q185" s="312">
        <v>0</v>
      </c>
      <c r="R185" s="312">
        <v>0</v>
      </c>
      <c r="S185" s="312">
        <v>0</v>
      </c>
      <c r="T185" s="312">
        <v>0</v>
      </c>
      <c r="U185" s="312">
        <v>0</v>
      </c>
      <c r="V185" s="313">
        <v>1</v>
      </c>
      <c r="W185" s="313">
        <v>1</v>
      </c>
      <c r="X185" s="312">
        <v>0</v>
      </c>
      <c r="Y185" s="312">
        <v>0</v>
      </c>
      <c r="Z185" s="312">
        <v>0</v>
      </c>
      <c r="AA185" s="14">
        <v>0</v>
      </c>
      <c r="AB185" s="317"/>
      <c r="AC185" s="15" t="str">
        <f t="shared" si="189"/>
        <v/>
      </c>
      <c r="AD185" s="15" t="str">
        <f t="shared" si="195"/>
        <v/>
      </c>
      <c r="AE185" s="16" t="str">
        <f t="shared" si="196"/>
        <v>0 - 0</v>
      </c>
      <c r="AF185" s="20" t="str">
        <f t="shared" si="197"/>
        <v>Not an offer</v>
      </c>
      <c r="AG185" s="276" t="str">
        <f t="shared" si="191"/>
        <v>Not an Offer</v>
      </c>
      <c r="AH185" s="150"/>
      <c r="AI185" s="254">
        <v>169</v>
      </c>
      <c r="AJ185" s="149" t="str">
        <f t="shared" si="192"/>
        <v>00-IRA</v>
      </c>
      <c r="AK185" s="254" t="b">
        <f t="shared" si="11"/>
        <v>0</v>
      </c>
      <c r="AL185" s="254">
        <f t="shared" si="190"/>
        <v>0</v>
      </c>
      <c r="AM185" s="254">
        <f t="shared" si="193"/>
        <v>0</v>
      </c>
      <c r="AN185" s="288">
        <f t="shared" si="198"/>
        <v>0</v>
      </c>
      <c r="AO185" s="288">
        <f>IF(AND($BU185=$BV185,BU185=AO$13),$J185&amp;$K185&amp;$L185&amp;$M185&amp;$N185&amp;$O185&amp;$P185&amp;$Q185&amp;$R185&amp;$S185&amp;$T185&amp;$U185,IFERROR(MATCH($AN185,AO$17:AO184,0),-1000))</f>
        <v>1</v>
      </c>
      <c r="AP185" s="288">
        <f>IF(AND($BU185=$BV185,BV185=AP$13),$J185&amp;$K185&amp;$L185&amp;$M185&amp;$N185&amp;$O185&amp;$P185&amp;$Q185&amp;$R185&amp;$S185&amp;$T185&amp;$U185,IFERROR(MATCH($AN185,AP$17:AP184,0),-1000))</f>
        <v>1</v>
      </c>
      <c r="AQ185" s="288">
        <f>IF(AND($BU185=$BV185,BW185=AQ$13),$J185&amp;$K185&amp;$L185&amp;$M185&amp;$N185&amp;$O185&amp;$P185&amp;$Q185&amp;$R185&amp;$S185&amp;$T185&amp;$U185,IFERROR(MATCH($AN185,AQ$17:AQ184,0),-1000))</f>
        <v>1</v>
      </c>
      <c r="AR185" s="288">
        <f>IF(AND($BU185=$BV185,BX185=AR$13),$J185&amp;$K185&amp;$L185&amp;$M185&amp;$N185&amp;$O185&amp;$P185&amp;$Q185&amp;$R185&amp;$S185&amp;$T185&amp;$U185,IFERROR(MATCH($AN185,AR$17:AR184,0),-1000))</f>
        <v>1</v>
      </c>
      <c r="AS185" s="254">
        <f t="shared" si="242"/>
        <v>0</v>
      </c>
      <c r="AT185" s="261" t="str">
        <f t="shared" si="199"/>
        <v/>
      </c>
      <c r="AU185" s="254" t="str">
        <f t="shared" si="239"/>
        <v/>
      </c>
      <c r="AV185" s="254" t="str">
        <f t="shared" si="239"/>
        <v/>
      </c>
      <c r="AW185" s="254" t="str">
        <f t="shared" si="239"/>
        <v/>
      </c>
      <c r="AX185" s="254" t="str">
        <f t="shared" si="239"/>
        <v/>
      </c>
      <c r="AY185" s="254" t="str">
        <f t="shared" si="237"/>
        <v/>
      </c>
      <c r="AZ185" s="254" t="str">
        <f t="shared" si="237"/>
        <v/>
      </c>
      <c r="BA185" s="254" t="str">
        <f t="shared" si="237"/>
        <v/>
      </c>
      <c r="BB185" s="254" t="str">
        <f t="shared" si="237"/>
        <v/>
      </c>
      <c r="BC185" s="254" t="str">
        <f t="shared" si="187"/>
        <v/>
      </c>
      <c r="BD185" s="254" t="str">
        <f t="shared" si="187"/>
        <v/>
      </c>
      <c r="BE185" s="262" t="str">
        <f t="shared" si="187"/>
        <v/>
      </c>
      <c r="BF185" s="263" t="str">
        <f t="shared" si="240"/>
        <v/>
      </c>
      <c r="BG185" s="254" t="str">
        <f t="shared" si="240"/>
        <v/>
      </c>
      <c r="BH185" s="254" t="str">
        <f t="shared" si="240"/>
        <v/>
      </c>
      <c r="BI185" s="254" t="str">
        <f t="shared" si="240"/>
        <v/>
      </c>
      <c r="BJ185" s="254" t="str">
        <f t="shared" si="238"/>
        <v/>
      </c>
      <c r="BK185" s="254" t="str">
        <f t="shared" si="238"/>
        <v/>
      </c>
      <c r="BL185" s="254" t="str">
        <f t="shared" si="238"/>
        <v/>
      </c>
      <c r="BM185" s="254" t="str">
        <f t="shared" si="238"/>
        <v/>
      </c>
      <c r="BN185" s="254" t="str">
        <f t="shared" si="188"/>
        <v/>
      </c>
      <c r="BO185" s="254" t="str">
        <f t="shared" si="188"/>
        <v/>
      </c>
      <c r="BP185" s="254" t="str">
        <f t="shared" si="188"/>
        <v/>
      </c>
      <c r="BQ185" s="264" t="str">
        <f t="shared" si="200"/>
        <v/>
      </c>
      <c r="BR185" s="261" t="str">
        <f t="shared" si="30"/>
        <v/>
      </c>
      <c r="BS185" s="254" t="str">
        <f t="shared" si="180"/>
        <v/>
      </c>
      <c r="BT185" s="254" t="str">
        <f t="shared" si="180"/>
        <v/>
      </c>
      <c r="BU185" s="265" t="str">
        <f t="shared" si="178"/>
        <v/>
      </c>
      <c r="BV185" s="263" t="str">
        <f t="shared" si="181"/>
        <v/>
      </c>
      <c r="BW185" s="254" t="str">
        <f t="shared" si="181"/>
        <v/>
      </c>
      <c r="BX185" s="254" t="str">
        <f t="shared" si="179"/>
        <v/>
      </c>
      <c r="BY185" s="264" t="str">
        <f t="shared" si="33"/>
        <v/>
      </c>
      <c r="BZ185" s="254" t="str">
        <f t="shared" si="34"/>
        <v/>
      </c>
      <c r="CA185" s="254">
        <f t="shared" si="243"/>
        <v>0</v>
      </c>
      <c r="CB185" s="254">
        <f t="shared" si="243"/>
        <v>0</v>
      </c>
      <c r="CC185" s="254">
        <f t="shared" si="243"/>
        <v>0</v>
      </c>
      <c r="CD185" s="254">
        <f t="shared" si="243"/>
        <v>0</v>
      </c>
      <c r="CE185" s="254">
        <f t="shared" si="243"/>
        <v>0</v>
      </c>
      <c r="CF185" s="254">
        <f t="shared" si="243"/>
        <v>0</v>
      </c>
      <c r="CG185" s="254">
        <f t="shared" si="241"/>
        <v>0</v>
      </c>
      <c r="CH185" s="254">
        <f t="shared" si="241"/>
        <v>0</v>
      </c>
      <c r="CI185" s="254">
        <f t="shared" si="241"/>
        <v>0</v>
      </c>
      <c r="CJ185" s="254">
        <f t="shared" si="186"/>
        <v>0</v>
      </c>
      <c r="CK185" s="254">
        <f t="shared" si="186"/>
        <v>0</v>
      </c>
      <c r="CL185" s="254">
        <f t="shared" si="186"/>
        <v>0</v>
      </c>
      <c r="CM185" s="254">
        <f t="shared" si="201"/>
        <v>0</v>
      </c>
      <c r="CN185" s="254">
        <f t="shared" si="202"/>
        <v>0</v>
      </c>
      <c r="CO185" s="254">
        <f t="shared" si="203"/>
        <v>0</v>
      </c>
      <c r="CP185" s="254">
        <f t="shared" si="204"/>
        <v>0</v>
      </c>
      <c r="CQ185" s="254">
        <f t="shared" si="205"/>
        <v>0</v>
      </c>
      <c r="CR185" s="254">
        <f t="shared" si="206"/>
        <v>0</v>
      </c>
      <c r="CS185" s="254">
        <f t="shared" si="207"/>
        <v>0</v>
      </c>
      <c r="CT185" s="254">
        <f t="shared" si="208"/>
        <v>0</v>
      </c>
      <c r="CU185" s="254">
        <f t="shared" si="209"/>
        <v>0</v>
      </c>
      <c r="CV185" s="254">
        <f t="shared" si="210"/>
        <v>0</v>
      </c>
      <c r="CW185" s="254">
        <f t="shared" si="211"/>
        <v>0</v>
      </c>
      <c r="CX185" s="254">
        <f t="shared" si="212"/>
        <v>0</v>
      </c>
      <c r="CY185" s="254">
        <f t="shared" si="213"/>
        <v>0</v>
      </c>
      <c r="CZ185" s="254">
        <f t="shared" si="214"/>
        <v>0</v>
      </c>
      <c r="DA185" s="254">
        <f t="shared" si="215"/>
        <v>0</v>
      </c>
      <c r="DB185" s="254">
        <f t="shared" si="216"/>
        <v>0</v>
      </c>
      <c r="DC185" s="254">
        <f t="shared" si="217"/>
        <v>0</v>
      </c>
      <c r="DD185" s="254">
        <f t="shared" si="218"/>
        <v>0</v>
      </c>
      <c r="DE185" s="254">
        <f t="shared" si="219"/>
        <v>0</v>
      </c>
      <c r="DF185" s="254">
        <f t="shared" si="220"/>
        <v>0</v>
      </c>
      <c r="DG185" s="254">
        <f t="shared" si="221"/>
        <v>0</v>
      </c>
      <c r="DH185" s="254">
        <f t="shared" si="222"/>
        <v>0</v>
      </c>
      <c r="DI185" s="254">
        <f t="shared" si="223"/>
        <v>0</v>
      </c>
      <c r="DJ185" s="254">
        <f t="shared" si="224"/>
        <v>0</v>
      </c>
      <c r="DK185" s="254">
        <f t="shared" si="225"/>
        <v>0</v>
      </c>
      <c r="DL185" s="254">
        <f t="shared" si="226"/>
        <v>0</v>
      </c>
      <c r="DM185" s="254">
        <f t="shared" si="227"/>
        <v>0</v>
      </c>
      <c r="DN185" s="254">
        <f t="shared" si="228"/>
        <v>0</v>
      </c>
      <c r="DO185" s="254">
        <f t="shared" si="229"/>
        <v>0</v>
      </c>
      <c r="DP185" s="254">
        <f t="shared" si="230"/>
        <v>0</v>
      </c>
      <c r="DQ185" s="254">
        <f t="shared" si="231"/>
        <v>0</v>
      </c>
      <c r="DR185" s="254">
        <f t="shared" si="232"/>
        <v>0</v>
      </c>
      <c r="DS185" s="254">
        <f t="shared" si="233"/>
        <v>0</v>
      </c>
      <c r="DT185" s="254">
        <f t="shared" si="234"/>
        <v>0</v>
      </c>
      <c r="DU185" s="254">
        <f t="shared" si="235"/>
        <v>0</v>
      </c>
      <c r="DV185" s="254">
        <f t="shared" si="236"/>
        <v>0</v>
      </c>
    </row>
    <row r="186" spans="1:126" ht="24" customHeight="1">
      <c r="A186" s="11" t="str">
        <f ca="1">IF(AG186&lt;&gt;"OK","",CONCATENATE(TEXT('Front Page'!$F$33,"000"),TEXT('Front Page'!$F$31,"000"),"-",LEFT('Front Page'!$R$53,5),"-",LEFT(D186,1),AJ186, "-",TEXT(B186,"000")))</f>
        <v/>
      </c>
      <c r="B186" s="12" t="str">
        <f>IFERROR(IF(E186="","",MAX(B$17:B185)+1),"")</f>
        <v/>
      </c>
      <c r="C186" s="13"/>
      <c r="D186" s="29" t="str">
        <f t="shared" si="134"/>
        <v>None</v>
      </c>
      <c r="E186" s="29" t="str">
        <f t="shared" si="17"/>
        <v/>
      </c>
      <c r="F186" s="29" t="str">
        <f t="shared" si="18"/>
        <v/>
      </c>
      <c r="G186" s="363"/>
      <c r="H186" s="364"/>
      <c r="I186" s="325" t="str">
        <f t="shared" si="194"/>
        <v>No</v>
      </c>
      <c r="J186" s="314">
        <v>0</v>
      </c>
      <c r="K186" s="312">
        <v>0</v>
      </c>
      <c r="L186" s="312">
        <v>0</v>
      </c>
      <c r="M186" s="312">
        <v>0</v>
      </c>
      <c r="N186" s="312">
        <v>0</v>
      </c>
      <c r="O186" s="312">
        <v>0</v>
      </c>
      <c r="P186" s="312">
        <v>0</v>
      </c>
      <c r="Q186" s="312">
        <v>0</v>
      </c>
      <c r="R186" s="312">
        <v>0</v>
      </c>
      <c r="S186" s="312">
        <v>0</v>
      </c>
      <c r="T186" s="312">
        <v>0</v>
      </c>
      <c r="U186" s="312">
        <v>0</v>
      </c>
      <c r="V186" s="313">
        <v>1</v>
      </c>
      <c r="W186" s="313">
        <v>1</v>
      </c>
      <c r="X186" s="312">
        <v>0</v>
      </c>
      <c r="Y186" s="312">
        <v>0</v>
      </c>
      <c r="Z186" s="312">
        <v>0</v>
      </c>
      <c r="AA186" s="14">
        <v>0</v>
      </c>
      <c r="AB186" s="317"/>
      <c r="AC186" s="15" t="str">
        <f t="shared" si="189"/>
        <v/>
      </c>
      <c r="AD186" s="15" t="str">
        <f t="shared" si="195"/>
        <v/>
      </c>
      <c r="AE186" s="16" t="str">
        <f t="shared" si="196"/>
        <v>0 - 0</v>
      </c>
      <c r="AF186" s="20" t="str">
        <f t="shared" si="197"/>
        <v>Not an offer</v>
      </c>
      <c r="AG186" s="276" t="str">
        <f t="shared" si="191"/>
        <v>Not an Offer</v>
      </c>
      <c r="AH186" s="150"/>
      <c r="AI186" s="254">
        <v>170</v>
      </c>
      <c r="AJ186" s="149" t="str">
        <f t="shared" si="192"/>
        <v>00-IRA</v>
      </c>
      <c r="AK186" s="254" t="b">
        <f t="shared" si="11"/>
        <v>0</v>
      </c>
      <c r="AL186" s="254">
        <f t="shared" si="190"/>
        <v>0</v>
      </c>
      <c r="AM186" s="254">
        <f t="shared" si="193"/>
        <v>0</v>
      </c>
      <c r="AN186" s="288">
        <f t="shared" si="198"/>
        <v>0</v>
      </c>
      <c r="AO186" s="288">
        <f>IF(AND($BU186=$BV186,BU186=AO$13),$J186&amp;$K186&amp;$L186&amp;$M186&amp;$N186&amp;$O186&amp;$P186&amp;$Q186&amp;$R186&amp;$S186&amp;$T186&amp;$U186,IFERROR(MATCH($AN186,AO$17:AO185,0),-1000))</f>
        <v>1</v>
      </c>
      <c r="AP186" s="288">
        <f>IF(AND($BU186=$BV186,BV186=AP$13),$J186&amp;$K186&amp;$L186&amp;$M186&amp;$N186&amp;$O186&amp;$P186&amp;$Q186&amp;$R186&amp;$S186&amp;$T186&amp;$U186,IFERROR(MATCH($AN186,AP$17:AP185,0),-1000))</f>
        <v>1</v>
      </c>
      <c r="AQ186" s="288">
        <f>IF(AND($BU186=$BV186,BW186=AQ$13),$J186&amp;$K186&amp;$L186&amp;$M186&amp;$N186&amp;$O186&amp;$P186&amp;$Q186&amp;$R186&amp;$S186&amp;$T186&amp;$U186,IFERROR(MATCH($AN186,AQ$17:AQ185,0),-1000))</f>
        <v>1</v>
      </c>
      <c r="AR186" s="288">
        <f>IF(AND($BU186=$BV186,BX186=AR$13),$J186&amp;$K186&amp;$L186&amp;$M186&amp;$N186&amp;$O186&amp;$P186&amp;$Q186&amp;$R186&amp;$S186&amp;$T186&amp;$U186,IFERROR(MATCH($AN186,AR$17:AR185,0),-1000))</f>
        <v>1</v>
      </c>
      <c r="AS186" s="254">
        <f t="shared" si="242"/>
        <v>0</v>
      </c>
      <c r="AT186" s="261" t="str">
        <f t="shared" si="199"/>
        <v/>
      </c>
      <c r="AU186" s="254" t="str">
        <f t="shared" si="239"/>
        <v/>
      </c>
      <c r="AV186" s="254" t="str">
        <f t="shared" si="239"/>
        <v/>
      </c>
      <c r="AW186" s="254" t="str">
        <f t="shared" si="239"/>
        <v/>
      </c>
      <c r="AX186" s="254" t="str">
        <f t="shared" si="239"/>
        <v/>
      </c>
      <c r="AY186" s="254" t="str">
        <f t="shared" si="237"/>
        <v/>
      </c>
      <c r="AZ186" s="254" t="str">
        <f t="shared" si="237"/>
        <v/>
      </c>
      <c r="BA186" s="254" t="str">
        <f t="shared" si="237"/>
        <v/>
      </c>
      <c r="BB186" s="254" t="str">
        <f t="shared" si="237"/>
        <v/>
      </c>
      <c r="BC186" s="254" t="str">
        <f t="shared" si="187"/>
        <v/>
      </c>
      <c r="BD186" s="254" t="str">
        <f t="shared" si="187"/>
        <v/>
      </c>
      <c r="BE186" s="262" t="str">
        <f t="shared" si="187"/>
        <v/>
      </c>
      <c r="BF186" s="263" t="str">
        <f t="shared" si="240"/>
        <v/>
      </c>
      <c r="BG186" s="254" t="str">
        <f t="shared" si="240"/>
        <v/>
      </c>
      <c r="BH186" s="254" t="str">
        <f t="shared" si="240"/>
        <v/>
      </c>
      <c r="BI186" s="254" t="str">
        <f t="shared" si="240"/>
        <v/>
      </c>
      <c r="BJ186" s="254" t="str">
        <f t="shared" si="238"/>
        <v/>
      </c>
      <c r="BK186" s="254" t="str">
        <f t="shared" si="238"/>
        <v/>
      </c>
      <c r="BL186" s="254" t="str">
        <f t="shared" si="238"/>
        <v/>
      </c>
      <c r="BM186" s="254" t="str">
        <f t="shared" si="238"/>
        <v/>
      </c>
      <c r="BN186" s="254" t="str">
        <f t="shared" si="188"/>
        <v/>
      </c>
      <c r="BO186" s="254" t="str">
        <f t="shared" si="188"/>
        <v/>
      </c>
      <c r="BP186" s="254" t="str">
        <f t="shared" si="188"/>
        <v/>
      </c>
      <c r="BQ186" s="264" t="str">
        <f t="shared" si="200"/>
        <v/>
      </c>
      <c r="BR186" s="261" t="str">
        <f t="shared" si="30"/>
        <v/>
      </c>
      <c r="BS186" s="254" t="str">
        <f t="shared" si="180"/>
        <v/>
      </c>
      <c r="BT186" s="254" t="str">
        <f t="shared" si="180"/>
        <v/>
      </c>
      <c r="BU186" s="265" t="str">
        <f t="shared" si="178"/>
        <v/>
      </c>
      <c r="BV186" s="263" t="str">
        <f t="shared" si="181"/>
        <v/>
      </c>
      <c r="BW186" s="254" t="str">
        <f t="shared" si="181"/>
        <v/>
      </c>
      <c r="BX186" s="254" t="str">
        <f t="shared" si="179"/>
        <v/>
      </c>
      <c r="BY186" s="264" t="str">
        <f t="shared" si="33"/>
        <v/>
      </c>
      <c r="BZ186" s="254" t="str">
        <f t="shared" si="34"/>
        <v/>
      </c>
      <c r="CA186" s="254">
        <f t="shared" si="243"/>
        <v>0</v>
      </c>
      <c r="CB186" s="254">
        <f t="shared" si="243"/>
        <v>0</v>
      </c>
      <c r="CC186" s="254">
        <f t="shared" si="243"/>
        <v>0</v>
      </c>
      <c r="CD186" s="254">
        <f t="shared" si="243"/>
        <v>0</v>
      </c>
      <c r="CE186" s="254">
        <f t="shared" si="243"/>
        <v>0</v>
      </c>
      <c r="CF186" s="254">
        <f t="shared" si="243"/>
        <v>0</v>
      </c>
      <c r="CG186" s="254">
        <f t="shared" si="241"/>
        <v>0</v>
      </c>
      <c r="CH186" s="254">
        <f t="shared" si="241"/>
        <v>0</v>
      </c>
      <c r="CI186" s="254">
        <f t="shared" si="241"/>
        <v>0</v>
      </c>
      <c r="CJ186" s="254">
        <f t="shared" si="186"/>
        <v>0</v>
      </c>
      <c r="CK186" s="254">
        <f t="shared" si="186"/>
        <v>0</v>
      </c>
      <c r="CL186" s="254">
        <f t="shared" si="186"/>
        <v>0</v>
      </c>
      <c r="CM186" s="254">
        <f t="shared" si="201"/>
        <v>0</v>
      </c>
      <c r="CN186" s="254">
        <f t="shared" si="202"/>
        <v>0</v>
      </c>
      <c r="CO186" s="254">
        <f t="shared" si="203"/>
        <v>0</v>
      </c>
      <c r="CP186" s="254">
        <f t="shared" si="204"/>
        <v>0</v>
      </c>
      <c r="CQ186" s="254">
        <f t="shared" si="205"/>
        <v>0</v>
      </c>
      <c r="CR186" s="254">
        <f t="shared" si="206"/>
        <v>0</v>
      </c>
      <c r="CS186" s="254">
        <f t="shared" si="207"/>
        <v>0</v>
      </c>
      <c r="CT186" s="254">
        <f t="shared" si="208"/>
        <v>0</v>
      </c>
      <c r="CU186" s="254">
        <f t="shared" si="209"/>
        <v>0</v>
      </c>
      <c r="CV186" s="254">
        <f t="shared" si="210"/>
        <v>0</v>
      </c>
      <c r="CW186" s="254">
        <f t="shared" si="211"/>
        <v>0</v>
      </c>
      <c r="CX186" s="254">
        <f t="shared" si="212"/>
        <v>0</v>
      </c>
      <c r="CY186" s="254">
        <f t="shared" si="213"/>
        <v>0</v>
      </c>
      <c r="CZ186" s="254">
        <f t="shared" si="214"/>
        <v>0</v>
      </c>
      <c r="DA186" s="254">
        <f t="shared" si="215"/>
        <v>0</v>
      </c>
      <c r="DB186" s="254">
        <f t="shared" si="216"/>
        <v>0</v>
      </c>
      <c r="DC186" s="254">
        <f t="shared" si="217"/>
        <v>0</v>
      </c>
      <c r="DD186" s="254">
        <f t="shared" si="218"/>
        <v>0</v>
      </c>
      <c r="DE186" s="254">
        <f t="shared" si="219"/>
        <v>0</v>
      </c>
      <c r="DF186" s="254">
        <f t="shared" si="220"/>
        <v>0</v>
      </c>
      <c r="DG186" s="254">
        <f t="shared" si="221"/>
        <v>0</v>
      </c>
      <c r="DH186" s="254">
        <f t="shared" si="222"/>
        <v>0</v>
      </c>
      <c r="DI186" s="254">
        <f t="shared" si="223"/>
        <v>0</v>
      </c>
      <c r="DJ186" s="254">
        <f t="shared" si="224"/>
        <v>0</v>
      </c>
      <c r="DK186" s="254">
        <f t="shared" si="225"/>
        <v>0</v>
      </c>
      <c r="DL186" s="254">
        <f t="shared" si="226"/>
        <v>0</v>
      </c>
      <c r="DM186" s="254">
        <f t="shared" si="227"/>
        <v>0</v>
      </c>
      <c r="DN186" s="254">
        <f t="shared" si="228"/>
        <v>0</v>
      </c>
      <c r="DO186" s="254">
        <f t="shared" si="229"/>
        <v>0</v>
      </c>
      <c r="DP186" s="254">
        <f t="shared" si="230"/>
        <v>0</v>
      </c>
      <c r="DQ186" s="254">
        <f t="shared" si="231"/>
        <v>0</v>
      </c>
      <c r="DR186" s="254">
        <f t="shared" si="232"/>
        <v>0</v>
      </c>
      <c r="DS186" s="254">
        <f t="shared" si="233"/>
        <v>0</v>
      </c>
      <c r="DT186" s="254">
        <f t="shared" si="234"/>
        <v>0</v>
      </c>
      <c r="DU186" s="254">
        <f t="shared" si="235"/>
        <v>0</v>
      </c>
      <c r="DV186" s="254">
        <f t="shared" si="236"/>
        <v>0</v>
      </c>
    </row>
    <row r="187" spans="1:126" ht="24" customHeight="1">
      <c r="A187" s="11" t="str">
        <f ca="1">IF(AG187&lt;&gt;"OK","",CONCATENATE(TEXT('Front Page'!$F$33,"000"),TEXT('Front Page'!$F$31,"000"),"-",LEFT('Front Page'!$R$53,5),"-",LEFT(D187,1),AJ187, "-",TEXT(B187,"000")))</f>
        <v/>
      </c>
      <c r="B187" s="12" t="str">
        <f>IFERROR(IF(E187="","",MAX(B$17:B186)+1),"")</f>
        <v/>
      </c>
      <c r="C187" s="13"/>
      <c r="D187" s="29" t="str">
        <f t="shared" si="134"/>
        <v>None</v>
      </c>
      <c r="E187" s="29" t="str">
        <f t="shared" si="17"/>
        <v/>
      </c>
      <c r="F187" s="29" t="str">
        <f t="shared" si="18"/>
        <v/>
      </c>
      <c r="G187" s="363"/>
      <c r="H187" s="364"/>
      <c r="I187" s="325" t="str">
        <f t="shared" si="194"/>
        <v>No</v>
      </c>
      <c r="J187" s="314">
        <v>0</v>
      </c>
      <c r="K187" s="312">
        <v>0</v>
      </c>
      <c r="L187" s="312">
        <v>0</v>
      </c>
      <c r="M187" s="312">
        <v>0</v>
      </c>
      <c r="N187" s="312">
        <v>0</v>
      </c>
      <c r="O187" s="312">
        <v>0</v>
      </c>
      <c r="P187" s="312">
        <v>0</v>
      </c>
      <c r="Q187" s="312">
        <v>0</v>
      </c>
      <c r="R187" s="312">
        <v>0</v>
      </c>
      <c r="S187" s="312">
        <v>0</v>
      </c>
      <c r="T187" s="312">
        <v>0</v>
      </c>
      <c r="U187" s="312">
        <v>0</v>
      </c>
      <c r="V187" s="313">
        <v>1</v>
      </c>
      <c r="W187" s="313">
        <v>1</v>
      </c>
      <c r="X187" s="312">
        <v>0</v>
      </c>
      <c r="Y187" s="312">
        <v>0</v>
      </c>
      <c r="Z187" s="312">
        <v>0</v>
      </c>
      <c r="AA187" s="14">
        <v>0</v>
      </c>
      <c r="AB187" s="317"/>
      <c r="AC187" s="15" t="str">
        <f t="shared" si="189"/>
        <v/>
      </c>
      <c r="AD187" s="15" t="str">
        <f t="shared" si="195"/>
        <v/>
      </c>
      <c r="AE187" s="16" t="str">
        <f t="shared" si="196"/>
        <v>0 - 0</v>
      </c>
      <c r="AF187" s="20" t="str">
        <f t="shared" si="197"/>
        <v>Not an offer</v>
      </c>
      <c r="AG187" s="276" t="str">
        <f t="shared" si="191"/>
        <v>Not an Offer</v>
      </c>
      <c r="AH187" s="150"/>
      <c r="AI187" s="254">
        <v>171</v>
      </c>
      <c r="AJ187" s="149" t="str">
        <f t="shared" si="192"/>
        <v>00-IRA</v>
      </c>
      <c r="AK187" s="254" t="b">
        <f t="shared" si="11"/>
        <v>0</v>
      </c>
      <c r="AL187" s="254">
        <f t="shared" si="190"/>
        <v>0</v>
      </c>
      <c r="AM187" s="254">
        <f t="shared" si="193"/>
        <v>0</v>
      </c>
      <c r="AN187" s="288">
        <f t="shared" si="198"/>
        <v>0</v>
      </c>
      <c r="AO187" s="288">
        <f>IF(AND($BU187=$BV187,BU187=AO$13),$J187&amp;$K187&amp;$L187&amp;$M187&amp;$N187&amp;$O187&amp;$P187&amp;$Q187&amp;$R187&amp;$S187&amp;$T187&amp;$U187,IFERROR(MATCH($AN187,AO$17:AO186,0),-1000))</f>
        <v>1</v>
      </c>
      <c r="AP187" s="288">
        <f>IF(AND($BU187=$BV187,BV187=AP$13),$J187&amp;$K187&amp;$L187&amp;$M187&amp;$N187&amp;$O187&amp;$P187&amp;$Q187&amp;$R187&amp;$S187&amp;$T187&amp;$U187,IFERROR(MATCH($AN187,AP$17:AP186,0),-1000))</f>
        <v>1</v>
      </c>
      <c r="AQ187" s="288">
        <f>IF(AND($BU187=$BV187,BW187=AQ$13),$J187&amp;$K187&amp;$L187&amp;$M187&amp;$N187&amp;$O187&amp;$P187&amp;$Q187&amp;$R187&amp;$S187&amp;$T187&amp;$U187,IFERROR(MATCH($AN187,AQ$17:AQ186,0),-1000))</f>
        <v>1</v>
      </c>
      <c r="AR187" s="288">
        <f>IF(AND($BU187=$BV187,BX187=AR$13),$J187&amp;$K187&amp;$L187&amp;$M187&amp;$N187&amp;$O187&amp;$P187&amp;$Q187&amp;$R187&amp;$S187&amp;$T187&amp;$U187,IFERROR(MATCH($AN187,AR$17:AR186,0),-1000))</f>
        <v>1</v>
      </c>
      <c r="AS187" s="254">
        <f t="shared" si="242"/>
        <v>0</v>
      </c>
      <c r="AT187" s="261" t="str">
        <f t="shared" si="199"/>
        <v/>
      </c>
      <c r="AU187" s="254" t="str">
        <f t="shared" si="239"/>
        <v/>
      </c>
      <c r="AV187" s="254" t="str">
        <f t="shared" si="239"/>
        <v/>
      </c>
      <c r="AW187" s="254" t="str">
        <f t="shared" si="239"/>
        <v/>
      </c>
      <c r="AX187" s="254" t="str">
        <f t="shared" si="239"/>
        <v/>
      </c>
      <c r="AY187" s="254" t="str">
        <f t="shared" si="237"/>
        <v/>
      </c>
      <c r="AZ187" s="254" t="str">
        <f t="shared" si="237"/>
        <v/>
      </c>
      <c r="BA187" s="254" t="str">
        <f t="shared" si="237"/>
        <v/>
      </c>
      <c r="BB187" s="254" t="str">
        <f t="shared" si="237"/>
        <v/>
      </c>
      <c r="BC187" s="254" t="str">
        <f t="shared" si="187"/>
        <v/>
      </c>
      <c r="BD187" s="254" t="str">
        <f t="shared" si="187"/>
        <v/>
      </c>
      <c r="BE187" s="262" t="str">
        <f t="shared" si="187"/>
        <v/>
      </c>
      <c r="BF187" s="263" t="str">
        <f t="shared" si="240"/>
        <v/>
      </c>
      <c r="BG187" s="254" t="str">
        <f t="shared" si="240"/>
        <v/>
      </c>
      <c r="BH187" s="254" t="str">
        <f t="shared" si="240"/>
        <v/>
      </c>
      <c r="BI187" s="254" t="str">
        <f t="shared" si="240"/>
        <v/>
      </c>
      <c r="BJ187" s="254" t="str">
        <f t="shared" si="238"/>
        <v/>
      </c>
      <c r="BK187" s="254" t="str">
        <f t="shared" si="238"/>
        <v/>
      </c>
      <c r="BL187" s="254" t="str">
        <f t="shared" si="238"/>
        <v/>
      </c>
      <c r="BM187" s="254" t="str">
        <f t="shared" si="238"/>
        <v/>
      </c>
      <c r="BN187" s="254" t="str">
        <f t="shared" si="188"/>
        <v/>
      </c>
      <c r="BO187" s="254" t="str">
        <f t="shared" si="188"/>
        <v/>
      </c>
      <c r="BP187" s="254" t="str">
        <f t="shared" si="188"/>
        <v/>
      </c>
      <c r="BQ187" s="264" t="str">
        <f t="shared" si="200"/>
        <v/>
      </c>
      <c r="BR187" s="261" t="str">
        <f t="shared" si="30"/>
        <v/>
      </c>
      <c r="BS187" s="254" t="str">
        <f t="shared" si="180"/>
        <v/>
      </c>
      <c r="BT187" s="254" t="str">
        <f t="shared" si="180"/>
        <v/>
      </c>
      <c r="BU187" s="265" t="str">
        <f t="shared" si="178"/>
        <v/>
      </c>
      <c r="BV187" s="263" t="str">
        <f t="shared" si="181"/>
        <v/>
      </c>
      <c r="BW187" s="254" t="str">
        <f t="shared" si="181"/>
        <v/>
      </c>
      <c r="BX187" s="254" t="str">
        <f t="shared" si="179"/>
        <v/>
      </c>
      <c r="BY187" s="264" t="str">
        <f t="shared" si="33"/>
        <v/>
      </c>
      <c r="BZ187" s="254" t="str">
        <f t="shared" si="34"/>
        <v/>
      </c>
      <c r="CA187" s="254">
        <f t="shared" si="243"/>
        <v>0</v>
      </c>
      <c r="CB187" s="254">
        <f t="shared" si="243"/>
        <v>0</v>
      </c>
      <c r="CC187" s="254">
        <f t="shared" si="243"/>
        <v>0</v>
      </c>
      <c r="CD187" s="254">
        <f t="shared" si="243"/>
        <v>0</v>
      </c>
      <c r="CE187" s="254">
        <f t="shared" si="243"/>
        <v>0</v>
      </c>
      <c r="CF187" s="254">
        <f t="shared" si="243"/>
        <v>0</v>
      </c>
      <c r="CG187" s="254">
        <f t="shared" si="241"/>
        <v>0</v>
      </c>
      <c r="CH187" s="254">
        <f t="shared" si="241"/>
        <v>0</v>
      </c>
      <c r="CI187" s="254">
        <f t="shared" si="241"/>
        <v>0</v>
      </c>
      <c r="CJ187" s="254">
        <f t="shared" si="186"/>
        <v>0</v>
      </c>
      <c r="CK187" s="254">
        <f t="shared" si="186"/>
        <v>0</v>
      </c>
      <c r="CL187" s="254">
        <f t="shared" si="186"/>
        <v>0</v>
      </c>
      <c r="CM187" s="254">
        <f t="shared" si="201"/>
        <v>0</v>
      </c>
      <c r="CN187" s="254">
        <f t="shared" si="202"/>
        <v>0</v>
      </c>
      <c r="CO187" s="254">
        <f t="shared" si="203"/>
        <v>0</v>
      </c>
      <c r="CP187" s="254">
        <f t="shared" si="204"/>
        <v>0</v>
      </c>
      <c r="CQ187" s="254">
        <f t="shared" si="205"/>
        <v>0</v>
      </c>
      <c r="CR187" s="254">
        <f t="shared" si="206"/>
        <v>0</v>
      </c>
      <c r="CS187" s="254">
        <f t="shared" si="207"/>
        <v>0</v>
      </c>
      <c r="CT187" s="254">
        <f t="shared" si="208"/>
        <v>0</v>
      </c>
      <c r="CU187" s="254">
        <f t="shared" si="209"/>
        <v>0</v>
      </c>
      <c r="CV187" s="254">
        <f t="shared" si="210"/>
        <v>0</v>
      </c>
      <c r="CW187" s="254">
        <f t="shared" si="211"/>
        <v>0</v>
      </c>
      <c r="CX187" s="254">
        <f t="shared" si="212"/>
        <v>0</v>
      </c>
      <c r="CY187" s="254">
        <f t="shared" si="213"/>
        <v>0</v>
      </c>
      <c r="CZ187" s="254">
        <f t="shared" si="214"/>
        <v>0</v>
      </c>
      <c r="DA187" s="254">
        <f t="shared" si="215"/>
        <v>0</v>
      </c>
      <c r="DB187" s="254">
        <f t="shared" si="216"/>
        <v>0</v>
      </c>
      <c r="DC187" s="254">
        <f t="shared" si="217"/>
        <v>0</v>
      </c>
      <c r="DD187" s="254">
        <f t="shared" si="218"/>
        <v>0</v>
      </c>
      <c r="DE187" s="254">
        <f t="shared" si="219"/>
        <v>0</v>
      </c>
      <c r="DF187" s="254">
        <f t="shared" si="220"/>
        <v>0</v>
      </c>
      <c r="DG187" s="254">
        <f t="shared" si="221"/>
        <v>0</v>
      </c>
      <c r="DH187" s="254">
        <f t="shared" si="222"/>
        <v>0</v>
      </c>
      <c r="DI187" s="254">
        <f t="shared" si="223"/>
        <v>0</v>
      </c>
      <c r="DJ187" s="254">
        <f t="shared" si="224"/>
        <v>0</v>
      </c>
      <c r="DK187" s="254">
        <f t="shared" si="225"/>
        <v>0</v>
      </c>
      <c r="DL187" s="254">
        <f t="shared" si="226"/>
        <v>0</v>
      </c>
      <c r="DM187" s="254">
        <f t="shared" si="227"/>
        <v>0</v>
      </c>
      <c r="DN187" s="254">
        <f t="shared" si="228"/>
        <v>0</v>
      </c>
      <c r="DO187" s="254">
        <f t="shared" si="229"/>
        <v>0</v>
      </c>
      <c r="DP187" s="254">
        <f t="shared" si="230"/>
        <v>0</v>
      </c>
      <c r="DQ187" s="254">
        <f t="shared" si="231"/>
        <v>0</v>
      </c>
      <c r="DR187" s="254">
        <f t="shared" si="232"/>
        <v>0</v>
      </c>
      <c r="DS187" s="254">
        <f t="shared" si="233"/>
        <v>0</v>
      </c>
      <c r="DT187" s="254">
        <f t="shared" si="234"/>
        <v>0</v>
      </c>
      <c r="DU187" s="254">
        <f t="shared" si="235"/>
        <v>0</v>
      </c>
      <c r="DV187" s="254">
        <f t="shared" si="236"/>
        <v>0</v>
      </c>
    </row>
    <row r="188" spans="1:126" ht="24" customHeight="1">
      <c r="A188" s="11" t="str">
        <f ca="1">IF(AG188&lt;&gt;"OK","",CONCATENATE(TEXT('Front Page'!$F$33,"000"),TEXT('Front Page'!$F$31,"000"),"-",LEFT('Front Page'!$R$53,5),"-",LEFT(D188,1),AJ188, "-",TEXT(B188,"000")))</f>
        <v/>
      </c>
      <c r="B188" s="12" t="str">
        <f>IFERROR(IF(E188="","",MAX(B$17:B187)+1),"")</f>
        <v/>
      </c>
      <c r="C188" s="13"/>
      <c r="D188" s="29" t="str">
        <f t="shared" si="134"/>
        <v>None</v>
      </c>
      <c r="E188" s="29" t="str">
        <f t="shared" si="17"/>
        <v/>
      </c>
      <c r="F188" s="29" t="str">
        <f t="shared" si="18"/>
        <v/>
      </c>
      <c r="G188" s="363"/>
      <c r="H188" s="364"/>
      <c r="I188" s="325" t="str">
        <f t="shared" si="194"/>
        <v>No</v>
      </c>
      <c r="J188" s="314">
        <v>0</v>
      </c>
      <c r="K188" s="312">
        <v>0</v>
      </c>
      <c r="L188" s="312">
        <v>0</v>
      </c>
      <c r="M188" s="312">
        <v>0</v>
      </c>
      <c r="N188" s="312">
        <v>0</v>
      </c>
      <c r="O188" s="312">
        <v>0</v>
      </c>
      <c r="P188" s="312">
        <v>0</v>
      </c>
      <c r="Q188" s="312">
        <v>0</v>
      </c>
      <c r="R188" s="312">
        <v>0</v>
      </c>
      <c r="S188" s="312">
        <v>0</v>
      </c>
      <c r="T188" s="312">
        <v>0</v>
      </c>
      <c r="U188" s="312">
        <v>0</v>
      </c>
      <c r="V188" s="313">
        <v>1</v>
      </c>
      <c r="W188" s="313">
        <v>1</v>
      </c>
      <c r="X188" s="312">
        <v>0</v>
      </c>
      <c r="Y188" s="312">
        <v>0</v>
      </c>
      <c r="Z188" s="312">
        <v>0</v>
      </c>
      <c r="AA188" s="14">
        <v>0</v>
      </c>
      <c r="AB188" s="317"/>
      <c r="AC188" s="15" t="str">
        <f t="shared" si="189"/>
        <v/>
      </c>
      <c r="AD188" s="15" t="str">
        <f t="shared" si="195"/>
        <v/>
      </c>
      <c r="AE188" s="16" t="str">
        <f t="shared" si="196"/>
        <v>0 - 0</v>
      </c>
      <c r="AF188" s="20" t="str">
        <f t="shared" si="197"/>
        <v>Not an offer</v>
      </c>
      <c r="AG188" s="276" t="str">
        <f t="shared" si="191"/>
        <v>Not an Offer</v>
      </c>
      <c r="AH188" s="150"/>
      <c r="AI188" s="254">
        <v>172</v>
      </c>
      <c r="AJ188" s="149" t="str">
        <f t="shared" si="192"/>
        <v>00-IRA</v>
      </c>
      <c r="AK188" s="254" t="b">
        <f t="shared" si="11"/>
        <v>0</v>
      </c>
      <c r="AL188" s="254">
        <f t="shared" si="190"/>
        <v>0</v>
      </c>
      <c r="AM188" s="254">
        <f t="shared" si="193"/>
        <v>0</v>
      </c>
      <c r="AN188" s="288">
        <f t="shared" si="198"/>
        <v>0</v>
      </c>
      <c r="AO188" s="288">
        <f>IF(AND($BU188=$BV188,BU188=AO$13),$J188&amp;$K188&amp;$L188&amp;$M188&amp;$N188&amp;$O188&amp;$P188&amp;$Q188&amp;$R188&amp;$S188&amp;$T188&amp;$U188,IFERROR(MATCH($AN188,AO$17:AO187,0),-1000))</f>
        <v>1</v>
      </c>
      <c r="AP188" s="288">
        <f>IF(AND($BU188=$BV188,BV188=AP$13),$J188&amp;$K188&amp;$L188&amp;$M188&amp;$N188&amp;$O188&amp;$P188&amp;$Q188&amp;$R188&amp;$S188&amp;$T188&amp;$U188,IFERROR(MATCH($AN188,AP$17:AP187,0),-1000))</f>
        <v>1</v>
      </c>
      <c r="AQ188" s="288">
        <f>IF(AND($BU188=$BV188,BW188=AQ$13),$J188&amp;$K188&amp;$L188&amp;$M188&amp;$N188&amp;$O188&amp;$P188&amp;$Q188&amp;$R188&amp;$S188&amp;$T188&amp;$U188,IFERROR(MATCH($AN188,AQ$17:AQ187,0),-1000))</f>
        <v>1</v>
      </c>
      <c r="AR188" s="288">
        <f>IF(AND($BU188=$BV188,BX188=AR$13),$J188&amp;$K188&amp;$L188&amp;$M188&amp;$N188&amp;$O188&amp;$P188&amp;$Q188&amp;$R188&amp;$S188&amp;$T188&amp;$U188,IFERROR(MATCH($AN188,AR$17:AR187,0),-1000))</f>
        <v>1</v>
      </c>
      <c r="AS188" s="254">
        <f t="shared" si="242"/>
        <v>0</v>
      </c>
      <c r="AT188" s="261" t="str">
        <f t="shared" si="199"/>
        <v/>
      </c>
      <c r="AU188" s="254" t="str">
        <f t="shared" si="239"/>
        <v/>
      </c>
      <c r="AV188" s="254" t="str">
        <f t="shared" si="239"/>
        <v/>
      </c>
      <c r="AW188" s="254" t="str">
        <f t="shared" si="239"/>
        <v/>
      </c>
      <c r="AX188" s="254" t="str">
        <f t="shared" si="239"/>
        <v/>
      </c>
      <c r="AY188" s="254" t="str">
        <f t="shared" si="237"/>
        <v/>
      </c>
      <c r="AZ188" s="254" t="str">
        <f t="shared" si="237"/>
        <v/>
      </c>
      <c r="BA188" s="254" t="str">
        <f t="shared" si="237"/>
        <v/>
      </c>
      <c r="BB188" s="254" t="str">
        <f t="shared" si="237"/>
        <v/>
      </c>
      <c r="BC188" s="254" t="str">
        <f t="shared" si="187"/>
        <v/>
      </c>
      <c r="BD188" s="254" t="str">
        <f t="shared" si="187"/>
        <v/>
      </c>
      <c r="BE188" s="262" t="str">
        <f t="shared" si="187"/>
        <v/>
      </c>
      <c r="BF188" s="263" t="str">
        <f t="shared" si="240"/>
        <v/>
      </c>
      <c r="BG188" s="254" t="str">
        <f t="shared" si="240"/>
        <v/>
      </c>
      <c r="BH188" s="254" t="str">
        <f t="shared" si="240"/>
        <v/>
      </c>
      <c r="BI188" s="254" t="str">
        <f t="shared" si="240"/>
        <v/>
      </c>
      <c r="BJ188" s="254" t="str">
        <f t="shared" si="238"/>
        <v/>
      </c>
      <c r="BK188" s="254" t="str">
        <f t="shared" si="238"/>
        <v/>
      </c>
      <c r="BL188" s="254" t="str">
        <f t="shared" si="238"/>
        <v/>
      </c>
      <c r="BM188" s="254" t="str">
        <f t="shared" si="238"/>
        <v/>
      </c>
      <c r="BN188" s="254" t="str">
        <f t="shared" si="188"/>
        <v/>
      </c>
      <c r="BO188" s="254" t="str">
        <f t="shared" si="188"/>
        <v/>
      </c>
      <c r="BP188" s="254" t="str">
        <f t="shared" si="188"/>
        <v/>
      </c>
      <c r="BQ188" s="264" t="str">
        <f t="shared" si="200"/>
        <v/>
      </c>
      <c r="BR188" s="261" t="str">
        <f t="shared" si="30"/>
        <v/>
      </c>
      <c r="BS188" s="254" t="str">
        <f t="shared" si="180"/>
        <v/>
      </c>
      <c r="BT188" s="254" t="str">
        <f t="shared" si="180"/>
        <v/>
      </c>
      <c r="BU188" s="265" t="str">
        <f t="shared" si="178"/>
        <v/>
      </c>
      <c r="BV188" s="263" t="str">
        <f t="shared" si="181"/>
        <v/>
      </c>
      <c r="BW188" s="254" t="str">
        <f t="shared" si="181"/>
        <v/>
      </c>
      <c r="BX188" s="254" t="str">
        <f t="shared" si="179"/>
        <v/>
      </c>
      <c r="BY188" s="264" t="str">
        <f t="shared" si="33"/>
        <v/>
      </c>
      <c r="BZ188" s="254" t="str">
        <f t="shared" si="34"/>
        <v/>
      </c>
      <c r="CA188" s="254">
        <f t="shared" si="243"/>
        <v>0</v>
      </c>
      <c r="CB188" s="254">
        <f t="shared" si="243"/>
        <v>0</v>
      </c>
      <c r="CC188" s="254">
        <f t="shared" si="243"/>
        <v>0</v>
      </c>
      <c r="CD188" s="254">
        <f t="shared" si="243"/>
        <v>0</v>
      </c>
      <c r="CE188" s="254">
        <f t="shared" si="243"/>
        <v>0</v>
      </c>
      <c r="CF188" s="254">
        <f t="shared" si="243"/>
        <v>0</v>
      </c>
      <c r="CG188" s="254">
        <f t="shared" si="241"/>
        <v>0</v>
      </c>
      <c r="CH188" s="254">
        <f t="shared" si="241"/>
        <v>0</v>
      </c>
      <c r="CI188" s="254">
        <f t="shared" si="241"/>
        <v>0</v>
      </c>
      <c r="CJ188" s="254">
        <f t="shared" si="241"/>
        <v>0</v>
      </c>
      <c r="CK188" s="254">
        <f t="shared" si="241"/>
        <v>0</v>
      </c>
      <c r="CL188" s="254">
        <f t="shared" si="241"/>
        <v>0</v>
      </c>
      <c r="CM188" s="254">
        <f t="shared" si="201"/>
        <v>0</v>
      </c>
      <c r="CN188" s="254">
        <f t="shared" si="202"/>
        <v>0</v>
      </c>
      <c r="CO188" s="254">
        <f t="shared" si="203"/>
        <v>0</v>
      </c>
      <c r="CP188" s="254">
        <f t="shared" si="204"/>
        <v>0</v>
      </c>
      <c r="CQ188" s="254">
        <f t="shared" si="205"/>
        <v>0</v>
      </c>
      <c r="CR188" s="254">
        <f t="shared" si="206"/>
        <v>0</v>
      </c>
      <c r="CS188" s="254">
        <f t="shared" si="207"/>
        <v>0</v>
      </c>
      <c r="CT188" s="254">
        <f t="shared" si="208"/>
        <v>0</v>
      </c>
      <c r="CU188" s="254">
        <f t="shared" si="209"/>
        <v>0</v>
      </c>
      <c r="CV188" s="254">
        <f t="shared" si="210"/>
        <v>0</v>
      </c>
      <c r="CW188" s="254">
        <f t="shared" si="211"/>
        <v>0</v>
      </c>
      <c r="CX188" s="254">
        <f t="shared" si="212"/>
        <v>0</v>
      </c>
      <c r="CY188" s="254">
        <f t="shared" si="213"/>
        <v>0</v>
      </c>
      <c r="CZ188" s="254">
        <f t="shared" si="214"/>
        <v>0</v>
      </c>
      <c r="DA188" s="254">
        <f t="shared" si="215"/>
        <v>0</v>
      </c>
      <c r="DB188" s="254">
        <f t="shared" si="216"/>
        <v>0</v>
      </c>
      <c r="DC188" s="254">
        <f t="shared" si="217"/>
        <v>0</v>
      </c>
      <c r="DD188" s="254">
        <f t="shared" si="218"/>
        <v>0</v>
      </c>
      <c r="DE188" s="254">
        <f t="shared" si="219"/>
        <v>0</v>
      </c>
      <c r="DF188" s="254">
        <f t="shared" si="220"/>
        <v>0</v>
      </c>
      <c r="DG188" s="254">
        <f t="shared" si="221"/>
        <v>0</v>
      </c>
      <c r="DH188" s="254">
        <f t="shared" si="222"/>
        <v>0</v>
      </c>
      <c r="DI188" s="254">
        <f t="shared" si="223"/>
        <v>0</v>
      </c>
      <c r="DJ188" s="254">
        <f t="shared" si="224"/>
        <v>0</v>
      </c>
      <c r="DK188" s="254">
        <f t="shared" si="225"/>
        <v>0</v>
      </c>
      <c r="DL188" s="254">
        <f t="shared" si="226"/>
        <v>0</v>
      </c>
      <c r="DM188" s="254">
        <f t="shared" si="227"/>
        <v>0</v>
      </c>
      <c r="DN188" s="254">
        <f t="shared" si="228"/>
        <v>0</v>
      </c>
      <c r="DO188" s="254">
        <f t="shared" si="229"/>
        <v>0</v>
      </c>
      <c r="DP188" s="254">
        <f t="shared" si="230"/>
        <v>0</v>
      </c>
      <c r="DQ188" s="254">
        <f t="shared" si="231"/>
        <v>0</v>
      </c>
      <c r="DR188" s="254">
        <f t="shared" si="232"/>
        <v>0</v>
      </c>
      <c r="DS188" s="254">
        <f t="shared" si="233"/>
        <v>0</v>
      </c>
      <c r="DT188" s="254">
        <f t="shared" si="234"/>
        <v>0</v>
      </c>
      <c r="DU188" s="254">
        <f t="shared" si="235"/>
        <v>0</v>
      </c>
      <c r="DV188" s="254">
        <f t="shared" si="236"/>
        <v>0</v>
      </c>
    </row>
    <row r="189" spans="1:126" ht="24" customHeight="1">
      <c r="A189" s="11" t="str">
        <f ca="1">IF(AG189&lt;&gt;"OK","",CONCATENATE(TEXT('Front Page'!$F$33,"000"),TEXT('Front Page'!$F$31,"000"),"-",LEFT('Front Page'!$R$53,5),"-",LEFT(D189,1),AJ189, "-",TEXT(B189,"000")))</f>
        <v/>
      </c>
      <c r="B189" s="12" t="str">
        <f>IFERROR(IF(E189="","",MAX(B$17:B188)+1),"")</f>
        <v/>
      </c>
      <c r="C189" s="13"/>
      <c r="D189" s="29" t="str">
        <f t="shared" si="134"/>
        <v>None</v>
      </c>
      <c r="E189" s="29" t="str">
        <f t="shared" si="17"/>
        <v/>
      </c>
      <c r="F189" s="29" t="str">
        <f t="shared" si="18"/>
        <v/>
      </c>
      <c r="G189" s="363"/>
      <c r="H189" s="364"/>
      <c r="I189" s="325" t="str">
        <f t="shared" si="194"/>
        <v>No</v>
      </c>
      <c r="J189" s="314">
        <v>0</v>
      </c>
      <c r="K189" s="312">
        <v>0</v>
      </c>
      <c r="L189" s="312">
        <v>0</v>
      </c>
      <c r="M189" s="312">
        <v>0</v>
      </c>
      <c r="N189" s="312">
        <v>0</v>
      </c>
      <c r="O189" s="312">
        <v>0</v>
      </c>
      <c r="P189" s="312">
        <v>0</v>
      </c>
      <c r="Q189" s="312">
        <v>0</v>
      </c>
      <c r="R189" s="312">
        <v>0</v>
      </c>
      <c r="S189" s="312">
        <v>0</v>
      </c>
      <c r="T189" s="312">
        <v>0</v>
      </c>
      <c r="U189" s="312">
        <v>0</v>
      </c>
      <c r="V189" s="313">
        <v>1</v>
      </c>
      <c r="W189" s="313">
        <v>1</v>
      </c>
      <c r="X189" s="312">
        <v>0</v>
      </c>
      <c r="Y189" s="312">
        <v>0</v>
      </c>
      <c r="Z189" s="312">
        <v>0</v>
      </c>
      <c r="AA189" s="14">
        <v>0</v>
      </c>
      <c r="AB189" s="317"/>
      <c r="AC189" s="15" t="str">
        <f t="shared" si="189"/>
        <v/>
      </c>
      <c r="AD189" s="15" t="str">
        <f t="shared" si="195"/>
        <v/>
      </c>
      <c r="AE189" s="16" t="str">
        <f t="shared" si="196"/>
        <v>0 - 0</v>
      </c>
      <c r="AF189" s="20" t="str">
        <f t="shared" si="197"/>
        <v>Not an offer</v>
      </c>
      <c r="AG189" s="276" t="str">
        <f t="shared" si="191"/>
        <v>Not an Offer</v>
      </c>
      <c r="AH189" s="150"/>
      <c r="AI189" s="254">
        <v>173</v>
      </c>
      <c r="AJ189" s="149" t="str">
        <f t="shared" si="192"/>
        <v>00-IRA</v>
      </c>
      <c r="AK189" s="254" t="b">
        <f t="shared" si="11"/>
        <v>0</v>
      </c>
      <c r="AL189" s="254">
        <f t="shared" si="190"/>
        <v>0</v>
      </c>
      <c r="AM189" s="254">
        <f t="shared" si="193"/>
        <v>0</v>
      </c>
      <c r="AN189" s="288">
        <f t="shared" si="198"/>
        <v>0</v>
      </c>
      <c r="AO189" s="288">
        <f>IF(AND($BU189=$BV189,BU189=AO$13),$J189&amp;$K189&amp;$L189&amp;$M189&amp;$N189&amp;$O189&amp;$P189&amp;$Q189&amp;$R189&amp;$S189&amp;$T189&amp;$U189,IFERROR(MATCH($AN189,AO$17:AO188,0),-1000))</f>
        <v>1</v>
      </c>
      <c r="AP189" s="288">
        <f>IF(AND($BU189=$BV189,BV189=AP$13),$J189&amp;$K189&amp;$L189&amp;$M189&amp;$N189&amp;$O189&amp;$P189&amp;$Q189&amp;$R189&amp;$S189&amp;$T189&amp;$U189,IFERROR(MATCH($AN189,AP$17:AP188,0),-1000))</f>
        <v>1</v>
      </c>
      <c r="AQ189" s="288">
        <f>IF(AND($BU189=$BV189,BW189=AQ$13),$J189&amp;$K189&amp;$L189&amp;$M189&amp;$N189&amp;$O189&amp;$P189&amp;$Q189&amp;$R189&amp;$S189&amp;$T189&amp;$U189,IFERROR(MATCH($AN189,AQ$17:AQ188,0),-1000))</f>
        <v>1</v>
      </c>
      <c r="AR189" s="288">
        <f>IF(AND($BU189=$BV189,BX189=AR$13),$J189&amp;$K189&amp;$L189&amp;$M189&amp;$N189&amp;$O189&amp;$P189&amp;$Q189&amp;$R189&amp;$S189&amp;$T189&amp;$U189,IFERROR(MATCH($AN189,AR$17:AR188,0),-1000))</f>
        <v>1</v>
      </c>
      <c r="AS189" s="254">
        <f t="shared" si="242"/>
        <v>0</v>
      </c>
      <c r="AT189" s="261" t="str">
        <f t="shared" si="199"/>
        <v/>
      </c>
      <c r="AU189" s="254" t="str">
        <f t="shared" si="239"/>
        <v/>
      </c>
      <c r="AV189" s="254" t="str">
        <f t="shared" si="239"/>
        <v/>
      </c>
      <c r="AW189" s="254" t="str">
        <f t="shared" si="239"/>
        <v/>
      </c>
      <c r="AX189" s="254" t="str">
        <f t="shared" si="239"/>
        <v/>
      </c>
      <c r="AY189" s="254" t="str">
        <f t="shared" si="237"/>
        <v/>
      </c>
      <c r="AZ189" s="254" t="str">
        <f t="shared" si="237"/>
        <v/>
      </c>
      <c r="BA189" s="254" t="str">
        <f t="shared" si="237"/>
        <v/>
      </c>
      <c r="BB189" s="254" t="str">
        <f t="shared" si="237"/>
        <v/>
      </c>
      <c r="BC189" s="254" t="str">
        <f t="shared" si="187"/>
        <v/>
      </c>
      <c r="BD189" s="254" t="str">
        <f t="shared" si="187"/>
        <v/>
      </c>
      <c r="BE189" s="262" t="str">
        <f t="shared" si="187"/>
        <v/>
      </c>
      <c r="BF189" s="263" t="str">
        <f t="shared" si="240"/>
        <v/>
      </c>
      <c r="BG189" s="254" t="str">
        <f t="shared" si="240"/>
        <v/>
      </c>
      <c r="BH189" s="254" t="str">
        <f t="shared" si="240"/>
        <v/>
      </c>
      <c r="BI189" s="254" t="str">
        <f t="shared" si="240"/>
        <v/>
      </c>
      <c r="BJ189" s="254" t="str">
        <f t="shared" si="238"/>
        <v/>
      </c>
      <c r="BK189" s="254" t="str">
        <f t="shared" si="238"/>
        <v/>
      </c>
      <c r="BL189" s="254" t="str">
        <f t="shared" si="238"/>
        <v/>
      </c>
      <c r="BM189" s="254" t="str">
        <f t="shared" si="238"/>
        <v/>
      </c>
      <c r="BN189" s="254" t="str">
        <f t="shared" si="188"/>
        <v/>
      </c>
      <c r="BO189" s="254" t="str">
        <f t="shared" si="188"/>
        <v/>
      </c>
      <c r="BP189" s="254" t="str">
        <f t="shared" si="188"/>
        <v/>
      </c>
      <c r="BQ189" s="264" t="str">
        <f t="shared" si="200"/>
        <v/>
      </c>
      <c r="BR189" s="261" t="str">
        <f t="shared" si="30"/>
        <v/>
      </c>
      <c r="BS189" s="254" t="str">
        <f t="shared" si="180"/>
        <v/>
      </c>
      <c r="BT189" s="254" t="str">
        <f t="shared" si="180"/>
        <v/>
      </c>
      <c r="BU189" s="265" t="str">
        <f t="shared" si="178"/>
        <v/>
      </c>
      <c r="BV189" s="263" t="str">
        <f t="shared" si="181"/>
        <v/>
      </c>
      <c r="BW189" s="254" t="str">
        <f t="shared" si="181"/>
        <v/>
      </c>
      <c r="BX189" s="254" t="str">
        <f t="shared" si="179"/>
        <v/>
      </c>
      <c r="BY189" s="264" t="str">
        <f t="shared" si="33"/>
        <v/>
      </c>
      <c r="BZ189" s="254" t="str">
        <f t="shared" si="34"/>
        <v/>
      </c>
      <c r="CA189" s="254">
        <f t="shared" si="243"/>
        <v>0</v>
      </c>
      <c r="CB189" s="254">
        <f t="shared" si="243"/>
        <v>0</v>
      </c>
      <c r="CC189" s="254">
        <f t="shared" si="243"/>
        <v>0</v>
      </c>
      <c r="CD189" s="254">
        <f t="shared" si="243"/>
        <v>0</v>
      </c>
      <c r="CE189" s="254">
        <f t="shared" si="243"/>
        <v>0</v>
      </c>
      <c r="CF189" s="254">
        <f t="shared" si="243"/>
        <v>0</v>
      </c>
      <c r="CG189" s="254">
        <f t="shared" si="241"/>
        <v>0</v>
      </c>
      <c r="CH189" s="254">
        <f t="shared" si="241"/>
        <v>0</v>
      </c>
      <c r="CI189" s="254">
        <f t="shared" si="241"/>
        <v>0</v>
      </c>
      <c r="CJ189" s="254">
        <f t="shared" si="241"/>
        <v>0</v>
      </c>
      <c r="CK189" s="254">
        <f t="shared" si="241"/>
        <v>0</v>
      </c>
      <c r="CL189" s="254">
        <f t="shared" si="241"/>
        <v>0</v>
      </c>
      <c r="CM189" s="254">
        <f t="shared" si="201"/>
        <v>0</v>
      </c>
      <c r="CN189" s="254">
        <f t="shared" si="202"/>
        <v>0</v>
      </c>
      <c r="CO189" s="254">
        <f t="shared" si="203"/>
        <v>0</v>
      </c>
      <c r="CP189" s="254">
        <f t="shared" si="204"/>
        <v>0</v>
      </c>
      <c r="CQ189" s="254">
        <f t="shared" si="205"/>
        <v>0</v>
      </c>
      <c r="CR189" s="254">
        <f t="shared" si="206"/>
        <v>0</v>
      </c>
      <c r="CS189" s="254">
        <f t="shared" si="207"/>
        <v>0</v>
      </c>
      <c r="CT189" s="254">
        <f t="shared" si="208"/>
        <v>0</v>
      </c>
      <c r="CU189" s="254">
        <f t="shared" si="209"/>
        <v>0</v>
      </c>
      <c r="CV189" s="254">
        <f t="shared" si="210"/>
        <v>0</v>
      </c>
      <c r="CW189" s="254">
        <f t="shared" si="211"/>
        <v>0</v>
      </c>
      <c r="CX189" s="254">
        <f t="shared" si="212"/>
        <v>0</v>
      </c>
      <c r="CY189" s="254">
        <f t="shared" si="213"/>
        <v>0</v>
      </c>
      <c r="CZ189" s="254">
        <f t="shared" si="214"/>
        <v>0</v>
      </c>
      <c r="DA189" s="254">
        <f t="shared" si="215"/>
        <v>0</v>
      </c>
      <c r="DB189" s="254">
        <f t="shared" si="216"/>
        <v>0</v>
      </c>
      <c r="DC189" s="254">
        <f t="shared" si="217"/>
        <v>0</v>
      </c>
      <c r="DD189" s="254">
        <f t="shared" si="218"/>
        <v>0</v>
      </c>
      <c r="DE189" s="254">
        <f t="shared" si="219"/>
        <v>0</v>
      </c>
      <c r="DF189" s="254">
        <f t="shared" si="220"/>
        <v>0</v>
      </c>
      <c r="DG189" s="254">
        <f t="shared" si="221"/>
        <v>0</v>
      </c>
      <c r="DH189" s="254">
        <f t="shared" si="222"/>
        <v>0</v>
      </c>
      <c r="DI189" s="254">
        <f t="shared" si="223"/>
        <v>0</v>
      </c>
      <c r="DJ189" s="254">
        <f t="shared" si="224"/>
        <v>0</v>
      </c>
      <c r="DK189" s="254">
        <f t="shared" si="225"/>
        <v>0</v>
      </c>
      <c r="DL189" s="254">
        <f t="shared" si="226"/>
        <v>0</v>
      </c>
      <c r="DM189" s="254">
        <f t="shared" si="227"/>
        <v>0</v>
      </c>
      <c r="DN189" s="254">
        <f t="shared" si="228"/>
        <v>0</v>
      </c>
      <c r="DO189" s="254">
        <f t="shared" si="229"/>
        <v>0</v>
      </c>
      <c r="DP189" s="254">
        <f t="shared" si="230"/>
        <v>0</v>
      </c>
      <c r="DQ189" s="254">
        <f t="shared" si="231"/>
        <v>0</v>
      </c>
      <c r="DR189" s="254">
        <f t="shared" si="232"/>
        <v>0</v>
      </c>
      <c r="DS189" s="254">
        <f t="shared" si="233"/>
        <v>0</v>
      </c>
      <c r="DT189" s="254">
        <f t="shared" si="234"/>
        <v>0</v>
      </c>
      <c r="DU189" s="254">
        <f t="shared" si="235"/>
        <v>0</v>
      </c>
      <c r="DV189" s="254">
        <f t="shared" si="236"/>
        <v>0</v>
      </c>
    </row>
    <row r="190" spans="1:126" ht="24" customHeight="1">
      <c r="A190" s="11" t="str">
        <f ca="1">IF(AG190&lt;&gt;"OK","",CONCATENATE(TEXT('Front Page'!$F$33,"000"),TEXT('Front Page'!$F$31,"000"),"-",LEFT('Front Page'!$R$53,5),"-",LEFT(D190,1),AJ190, "-",TEXT(B190,"000")))</f>
        <v/>
      </c>
      <c r="B190" s="12" t="str">
        <f>IFERROR(IF(E190="","",MAX(B$17:B189)+1),"")</f>
        <v/>
      </c>
      <c r="C190" s="13"/>
      <c r="D190" s="29" t="str">
        <f t="shared" si="134"/>
        <v>None</v>
      </c>
      <c r="E190" s="29" t="str">
        <f t="shared" si="17"/>
        <v/>
      </c>
      <c r="F190" s="29" t="str">
        <f t="shared" si="18"/>
        <v/>
      </c>
      <c r="G190" s="363"/>
      <c r="H190" s="364"/>
      <c r="I190" s="325" t="str">
        <f t="shared" si="194"/>
        <v>No</v>
      </c>
      <c r="J190" s="314">
        <v>0</v>
      </c>
      <c r="K190" s="312">
        <v>0</v>
      </c>
      <c r="L190" s="312">
        <v>0</v>
      </c>
      <c r="M190" s="312">
        <v>0</v>
      </c>
      <c r="N190" s="312">
        <v>0</v>
      </c>
      <c r="O190" s="312">
        <v>0</v>
      </c>
      <c r="P190" s="312">
        <v>0</v>
      </c>
      <c r="Q190" s="312">
        <v>0</v>
      </c>
      <c r="R190" s="312">
        <v>0</v>
      </c>
      <c r="S190" s="312">
        <v>0</v>
      </c>
      <c r="T190" s="312">
        <v>0</v>
      </c>
      <c r="U190" s="312">
        <v>0</v>
      </c>
      <c r="V190" s="313">
        <v>1</v>
      </c>
      <c r="W190" s="313">
        <v>1</v>
      </c>
      <c r="X190" s="312">
        <v>0</v>
      </c>
      <c r="Y190" s="312">
        <v>0</v>
      </c>
      <c r="Z190" s="312">
        <v>0</v>
      </c>
      <c r="AA190" s="14">
        <v>0</v>
      </c>
      <c r="AB190" s="317"/>
      <c r="AC190" s="15" t="str">
        <f t="shared" si="189"/>
        <v/>
      </c>
      <c r="AD190" s="15" t="str">
        <f t="shared" si="195"/>
        <v/>
      </c>
      <c r="AE190" s="16" t="str">
        <f t="shared" si="196"/>
        <v>0 - 0</v>
      </c>
      <c r="AF190" s="20" t="str">
        <f t="shared" si="197"/>
        <v>Not an offer</v>
      </c>
      <c r="AG190" s="276" t="str">
        <f t="shared" si="191"/>
        <v>Not an Offer</v>
      </c>
      <c r="AH190" s="150"/>
      <c r="AI190" s="254">
        <v>174</v>
      </c>
      <c r="AJ190" s="149" t="str">
        <f t="shared" si="192"/>
        <v>00-IRA</v>
      </c>
      <c r="AK190" s="254" t="b">
        <f t="shared" si="11"/>
        <v>0</v>
      </c>
      <c r="AL190" s="254">
        <f t="shared" si="190"/>
        <v>0</v>
      </c>
      <c r="AM190" s="254">
        <f t="shared" si="193"/>
        <v>0</v>
      </c>
      <c r="AN190" s="288">
        <f t="shared" si="198"/>
        <v>0</v>
      </c>
      <c r="AO190" s="288">
        <f>IF(AND($BU190=$BV190,BU190=AO$13),$J190&amp;$K190&amp;$L190&amp;$M190&amp;$N190&amp;$O190&amp;$P190&amp;$Q190&amp;$R190&amp;$S190&amp;$T190&amp;$U190,IFERROR(MATCH($AN190,AO$17:AO189,0),-1000))</f>
        <v>1</v>
      </c>
      <c r="AP190" s="288">
        <f>IF(AND($BU190=$BV190,BV190=AP$13),$J190&amp;$K190&amp;$L190&amp;$M190&amp;$N190&amp;$O190&amp;$P190&amp;$Q190&amp;$R190&amp;$S190&amp;$T190&amp;$U190,IFERROR(MATCH($AN190,AP$17:AP189,0),-1000))</f>
        <v>1</v>
      </c>
      <c r="AQ190" s="288">
        <f>IF(AND($BU190=$BV190,BW190=AQ$13),$J190&amp;$K190&amp;$L190&amp;$M190&amp;$N190&amp;$O190&amp;$P190&amp;$Q190&amp;$R190&amp;$S190&amp;$T190&amp;$U190,IFERROR(MATCH($AN190,AQ$17:AQ189,0),-1000))</f>
        <v>1</v>
      </c>
      <c r="AR190" s="288">
        <f>IF(AND($BU190=$BV190,BX190=AR$13),$J190&amp;$K190&amp;$L190&amp;$M190&amp;$N190&amp;$O190&amp;$P190&amp;$Q190&amp;$R190&amp;$S190&amp;$T190&amp;$U190,IFERROR(MATCH($AN190,AR$17:AR189,0),-1000))</f>
        <v>1</v>
      </c>
      <c r="AS190" s="254">
        <f t="shared" si="242"/>
        <v>0</v>
      </c>
      <c r="AT190" s="261" t="str">
        <f t="shared" si="199"/>
        <v/>
      </c>
      <c r="AU190" s="254" t="str">
        <f t="shared" si="239"/>
        <v/>
      </c>
      <c r="AV190" s="254" t="str">
        <f t="shared" si="239"/>
        <v/>
      </c>
      <c r="AW190" s="254" t="str">
        <f t="shared" si="239"/>
        <v/>
      </c>
      <c r="AX190" s="254" t="str">
        <f t="shared" si="239"/>
        <v/>
      </c>
      <c r="AY190" s="254" t="str">
        <f t="shared" si="237"/>
        <v/>
      </c>
      <c r="AZ190" s="254" t="str">
        <f t="shared" si="237"/>
        <v/>
      </c>
      <c r="BA190" s="254" t="str">
        <f t="shared" si="237"/>
        <v/>
      </c>
      <c r="BB190" s="254" t="str">
        <f t="shared" si="237"/>
        <v/>
      </c>
      <c r="BC190" s="254" t="str">
        <f t="shared" si="237"/>
        <v/>
      </c>
      <c r="BD190" s="254" t="str">
        <f t="shared" si="237"/>
        <v/>
      </c>
      <c r="BE190" s="262" t="str">
        <f t="shared" si="237"/>
        <v/>
      </c>
      <c r="BF190" s="263" t="str">
        <f t="shared" si="240"/>
        <v/>
      </c>
      <c r="BG190" s="254" t="str">
        <f t="shared" si="240"/>
        <v/>
      </c>
      <c r="BH190" s="254" t="str">
        <f t="shared" si="240"/>
        <v/>
      </c>
      <c r="BI190" s="254" t="str">
        <f t="shared" si="240"/>
        <v/>
      </c>
      <c r="BJ190" s="254" t="str">
        <f t="shared" si="238"/>
        <v/>
      </c>
      <c r="BK190" s="254" t="str">
        <f t="shared" si="238"/>
        <v/>
      </c>
      <c r="BL190" s="254" t="str">
        <f t="shared" si="238"/>
        <v/>
      </c>
      <c r="BM190" s="254" t="str">
        <f t="shared" si="238"/>
        <v/>
      </c>
      <c r="BN190" s="254" t="str">
        <f t="shared" si="238"/>
        <v/>
      </c>
      <c r="BO190" s="254" t="str">
        <f t="shared" si="238"/>
        <v/>
      </c>
      <c r="BP190" s="254" t="str">
        <f t="shared" si="238"/>
        <v/>
      </c>
      <c r="BQ190" s="264" t="str">
        <f t="shared" si="200"/>
        <v/>
      </c>
      <c r="BR190" s="261" t="str">
        <f t="shared" si="30"/>
        <v/>
      </c>
      <c r="BS190" s="254" t="str">
        <f t="shared" si="180"/>
        <v/>
      </c>
      <c r="BT190" s="254" t="str">
        <f t="shared" si="180"/>
        <v/>
      </c>
      <c r="BU190" s="265" t="str">
        <f t="shared" si="178"/>
        <v/>
      </c>
      <c r="BV190" s="263" t="str">
        <f t="shared" si="181"/>
        <v/>
      </c>
      <c r="BW190" s="254" t="str">
        <f t="shared" si="181"/>
        <v/>
      </c>
      <c r="BX190" s="254" t="str">
        <f t="shared" si="179"/>
        <v/>
      </c>
      <c r="BY190" s="264" t="str">
        <f t="shared" si="33"/>
        <v/>
      </c>
      <c r="BZ190" s="254" t="str">
        <f t="shared" si="34"/>
        <v/>
      </c>
      <c r="CA190" s="254">
        <f t="shared" si="243"/>
        <v>0</v>
      </c>
      <c r="CB190" s="254">
        <f t="shared" si="243"/>
        <v>0</v>
      </c>
      <c r="CC190" s="254">
        <f t="shared" si="243"/>
        <v>0</v>
      </c>
      <c r="CD190" s="254">
        <f t="shared" si="243"/>
        <v>0</v>
      </c>
      <c r="CE190" s="254">
        <f t="shared" si="243"/>
        <v>0</v>
      </c>
      <c r="CF190" s="254">
        <f t="shared" si="243"/>
        <v>0</v>
      </c>
      <c r="CG190" s="254">
        <f t="shared" si="241"/>
        <v>0</v>
      </c>
      <c r="CH190" s="254">
        <f t="shared" si="241"/>
        <v>0</v>
      </c>
      <c r="CI190" s="254">
        <f t="shared" si="241"/>
        <v>0</v>
      </c>
      <c r="CJ190" s="254">
        <f t="shared" si="241"/>
        <v>0</v>
      </c>
      <c r="CK190" s="254">
        <f t="shared" si="241"/>
        <v>0</v>
      </c>
      <c r="CL190" s="254">
        <f t="shared" si="241"/>
        <v>0</v>
      </c>
      <c r="CM190" s="254">
        <f t="shared" si="201"/>
        <v>0</v>
      </c>
      <c r="CN190" s="254">
        <f t="shared" si="202"/>
        <v>0</v>
      </c>
      <c r="CO190" s="254">
        <f t="shared" si="203"/>
        <v>0</v>
      </c>
      <c r="CP190" s="254">
        <f t="shared" si="204"/>
        <v>0</v>
      </c>
      <c r="CQ190" s="254">
        <f t="shared" si="205"/>
        <v>0</v>
      </c>
      <c r="CR190" s="254">
        <f t="shared" si="206"/>
        <v>0</v>
      </c>
      <c r="CS190" s="254">
        <f t="shared" si="207"/>
        <v>0</v>
      </c>
      <c r="CT190" s="254">
        <f t="shared" si="208"/>
        <v>0</v>
      </c>
      <c r="CU190" s="254">
        <f t="shared" si="209"/>
        <v>0</v>
      </c>
      <c r="CV190" s="254">
        <f t="shared" si="210"/>
        <v>0</v>
      </c>
      <c r="CW190" s="254">
        <f t="shared" si="211"/>
        <v>0</v>
      </c>
      <c r="CX190" s="254">
        <f t="shared" si="212"/>
        <v>0</v>
      </c>
      <c r="CY190" s="254">
        <f t="shared" si="213"/>
        <v>0</v>
      </c>
      <c r="CZ190" s="254">
        <f t="shared" si="214"/>
        <v>0</v>
      </c>
      <c r="DA190" s="254">
        <f t="shared" si="215"/>
        <v>0</v>
      </c>
      <c r="DB190" s="254">
        <f t="shared" si="216"/>
        <v>0</v>
      </c>
      <c r="DC190" s="254">
        <f t="shared" si="217"/>
        <v>0</v>
      </c>
      <c r="DD190" s="254">
        <f t="shared" si="218"/>
        <v>0</v>
      </c>
      <c r="DE190" s="254">
        <f t="shared" si="219"/>
        <v>0</v>
      </c>
      <c r="DF190" s="254">
        <f t="shared" si="220"/>
        <v>0</v>
      </c>
      <c r="DG190" s="254">
        <f t="shared" si="221"/>
        <v>0</v>
      </c>
      <c r="DH190" s="254">
        <f t="shared" si="222"/>
        <v>0</v>
      </c>
      <c r="DI190" s="254">
        <f t="shared" si="223"/>
        <v>0</v>
      </c>
      <c r="DJ190" s="254">
        <f t="shared" si="224"/>
        <v>0</v>
      </c>
      <c r="DK190" s="254">
        <f t="shared" si="225"/>
        <v>0</v>
      </c>
      <c r="DL190" s="254">
        <f t="shared" si="226"/>
        <v>0</v>
      </c>
      <c r="DM190" s="254">
        <f t="shared" si="227"/>
        <v>0</v>
      </c>
      <c r="DN190" s="254">
        <f t="shared" si="228"/>
        <v>0</v>
      </c>
      <c r="DO190" s="254">
        <f t="shared" si="229"/>
        <v>0</v>
      </c>
      <c r="DP190" s="254">
        <f t="shared" si="230"/>
        <v>0</v>
      </c>
      <c r="DQ190" s="254">
        <f t="shared" si="231"/>
        <v>0</v>
      </c>
      <c r="DR190" s="254">
        <f t="shared" si="232"/>
        <v>0</v>
      </c>
      <c r="DS190" s="254">
        <f t="shared" si="233"/>
        <v>0</v>
      </c>
      <c r="DT190" s="254">
        <f t="shared" si="234"/>
        <v>0</v>
      </c>
      <c r="DU190" s="254">
        <f t="shared" si="235"/>
        <v>0</v>
      </c>
      <c r="DV190" s="254">
        <f t="shared" si="236"/>
        <v>0</v>
      </c>
    </row>
    <row r="191" spans="1:126" ht="24" customHeight="1">
      <c r="A191" s="11" t="str">
        <f ca="1">IF(AG191&lt;&gt;"OK","",CONCATENATE(TEXT('Front Page'!$F$33,"000"),TEXT('Front Page'!$F$31,"000"),"-",LEFT('Front Page'!$R$53,5),"-",LEFT(D191,1),AJ191, "-",TEXT(B191,"000")))</f>
        <v/>
      </c>
      <c r="B191" s="12" t="str">
        <f>IFERROR(IF(E191="","",MAX(B$17:B190)+1),"")</f>
        <v/>
      </c>
      <c r="C191" s="13"/>
      <c r="D191" s="29" t="str">
        <f t="shared" si="134"/>
        <v>None</v>
      </c>
      <c r="E191" s="29" t="str">
        <f t="shared" si="17"/>
        <v/>
      </c>
      <c r="F191" s="29" t="str">
        <f t="shared" si="18"/>
        <v/>
      </c>
      <c r="G191" s="363"/>
      <c r="H191" s="364"/>
      <c r="I191" s="325" t="str">
        <f t="shared" si="194"/>
        <v>No</v>
      </c>
      <c r="J191" s="314">
        <v>0</v>
      </c>
      <c r="K191" s="312">
        <v>0</v>
      </c>
      <c r="L191" s="312">
        <v>0</v>
      </c>
      <c r="M191" s="312">
        <v>0</v>
      </c>
      <c r="N191" s="312">
        <v>0</v>
      </c>
      <c r="O191" s="312">
        <v>0</v>
      </c>
      <c r="P191" s="312">
        <v>0</v>
      </c>
      <c r="Q191" s="312">
        <v>0</v>
      </c>
      <c r="R191" s="312">
        <v>0</v>
      </c>
      <c r="S191" s="312">
        <v>0</v>
      </c>
      <c r="T191" s="312">
        <v>0</v>
      </c>
      <c r="U191" s="312">
        <v>0</v>
      </c>
      <c r="V191" s="313">
        <v>1</v>
      </c>
      <c r="W191" s="313">
        <v>1</v>
      </c>
      <c r="X191" s="312">
        <v>0</v>
      </c>
      <c r="Y191" s="312">
        <v>0</v>
      </c>
      <c r="Z191" s="312">
        <v>0</v>
      </c>
      <c r="AA191" s="14">
        <v>0</v>
      </c>
      <c r="AB191" s="317"/>
      <c r="AC191" s="15" t="str">
        <f t="shared" si="189"/>
        <v/>
      </c>
      <c r="AD191" s="15" t="str">
        <f t="shared" si="195"/>
        <v/>
      </c>
      <c r="AE191" s="16" t="str">
        <f t="shared" si="196"/>
        <v>0 - 0</v>
      </c>
      <c r="AF191" s="20" t="str">
        <f t="shared" si="197"/>
        <v>Not an offer</v>
      </c>
      <c r="AG191" s="276" t="str">
        <f t="shared" si="191"/>
        <v>Not an Offer</v>
      </c>
      <c r="AH191" s="150"/>
      <c r="AI191" s="254">
        <v>175</v>
      </c>
      <c r="AJ191" s="149" t="str">
        <f t="shared" si="192"/>
        <v>00-IRA</v>
      </c>
      <c r="AK191" s="254" t="b">
        <f t="shared" si="11"/>
        <v>0</v>
      </c>
      <c r="AL191" s="254">
        <f t="shared" si="190"/>
        <v>0</v>
      </c>
      <c r="AM191" s="254">
        <f t="shared" si="193"/>
        <v>0</v>
      </c>
      <c r="AN191" s="288">
        <f t="shared" si="198"/>
        <v>0</v>
      </c>
      <c r="AO191" s="288">
        <f>IF(AND($BU191=$BV191,BU191=AO$13),$J191&amp;$K191&amp;$L191&amp;$M191&amp;$N191&amp;$O191&amp;$P191&amp;$Q191&amp;$R191&amp;$S191&amp;$T191&amp;$U191,IFERROR(MATCH($AN191,AO$17:AO190,0),-1000))</f>
        <v>1</v>
      </c>
      <c r="AP191" s="288">
        <f>IF(AND($BU191=$BV191,BV191=AP$13),$J191&amp;$K191&amp;$L191&amp;$M191&amp;$N191&amp;$O191&amp;$P191&amp;$Q191&amp;$R191&amp;$S191&amp;$T191&amp;$U191,IFERROR(MATCH($AN191,AP$17:AP190,0),-1000))</f>
        <v>1</v>
      </c>
      <c r="AQ191" s="288">
        <f>IF(AND($BU191=$BV191,BW191=AQ$13),$J191&amp;$K191&amp;$L191&amp;$M191&amp;$N191&amp;$O191&amp;$P191&amp;$Q191&amp;$R191&amp;$S191&amp;$T191&amp;$U191,IFERROR(MATCH($AN191,AQ$17:AQ190,0),-1000))</f>
        <v>1</v>
      </c>
      <c r="AR191" s="288">
        <f>IF(AND($BU191=$BV191,BX191=AR$13),$J191&amp;$K191&amp;$L191&amp;$M191&amp;$N191&amp;$O191&amp;$P191&amp;$Q191&amp;$R191&amp;$S191&amp;$T191&amp;$U191,IFERROR(MATCH($AN191,AR$17:AR190,0),-1000))</f>
        <v>1</v>
      </c>
      <c r="AS191" s="254">
        <f t="shared" si="242"/>
        <v>0</v>
      </c>
      <c r="AT191" s="261" t="str">
        <f t="shared" si="199"/>
        <v/>
      </c>
      <c r="AU191" s="254" t="str">
        <f t="shared" si="239"/>
        <v/>
      </c>
      <c r="AV191" s="254" t="str">
        <f t="shared" si="239"/>
        <v/>
      </c>
      <c r="AW191" s="254" t="str">
        <f t="shared" si="239"/>
        <v/>
      </c>
      <c r="AX191" s="254" t="str">
        <f t="shared" si="239"/>
        <v/>
      </c>
      <c r="AY191" s="254" t="str">
        <f t="shared" si="237"/>
        <v/>
      </c>
      <c r="AZ191" s="254" t="str">
        <f t="shared" si="237"/>
        <v/>
      </c>
      <c r="BA191" s="254" t="str">
        <f t="shared" si="237"/>
        <v/>
      </c>
      <c r="BB191" s="254" t="str">
        <f t="shared" si="237"/>
        <v/>
      </c>
      <c r="BC191" s="254" t="str">
        <f t="shared" si="237"/>
        <v/>
      </c>
      <c r="BD191" s="254" t="str">
        <f t="shared" si="237"/>
        <v/>
      </c>
      <c r="BE191" s="262" t="str">
        <f t="shared" si="237"/>
        <v/>
      </c>
      <c r="BF191" s="263" t="str">
        <f t="shared" si="240"/>
        <v/>
      </c>
      <c r="BG191" s="254" t="str">
        <f t="shared" si="240"/>
        <v/>
      </c>
      <c r="BH191" s="254" t="str">
        <f t="shared" si="240"/>
        <v/>
      </c>
      <c r="BI191" s="254" t="str">
        <f t="shared" si="240"/>
        <v/>
      </c>
      <c r="BJ191" s="254" t="str">
        <f t="shared" si="238"/>
        <v/>
      </c>
      <c r="BK191" s="254" t="str">
        <f t="shared" si="238"/>
        <v/>
      </c>
      <c r="BL191" s="254" t="str">
        <f t="shared" si="238"/>
        <v/>
      </c>
      <c r="BM191" s="254" t="str">
        <f t="shared" si="238"/>
        <v/>
      </c>
      <c r="BN191" s="254" t="str">
        <f t="shared" si="238"/>
        <v/>
      </c>
      <c r="BO191" s="254" t="str">
        <f t="shared" si="238"/>
        <v/>
      </c>
      <c r="BP191" s="254" t="str">
        <f t="shared" si="238"/>
        <v/>
      </c>
      <c r="BQ191" s="264" t="str">
        <f t="shared" si="200"/>
        <v/>
      </c>
      <c r="BR191" s="261" t="str">
        <f t="shared" si="30"/>
        <v/>
      </c>
      <c r="BS191" s="254" t="str">
        <f t="shared" si="180"/>
        <v/>
      </c>
      <c r="BT191" s="254" t="str">
        <f t="shared" si="180"/>
        <v/>
      </c>
      <c r="BU191" s="265" t="str">
        <f t="shared" si="178"/>
        <v/>
      </c>
      <c r="BV191" s="263" t="str">
        <f t="shared" si="181"/>
        <v/>
      </c>
      <c r="BW191" s="254" t="str">
        <f t="shared" si="181"/>
        <v/>
      </c>
      <c r="BX191" s="254" t="str">
        <f t="shared" si="179"/>
        <v/>
      </c>
      <c r="BY191" s="264" t="str">
        <f t="shared" si="33"/>
        <v/>
      </c>
      <c r="BZ191" s="254" t="str">
        <f t="shared" si="34"/>
        <v/>
      </c>
      <c r="CA191" s="254">
        <f t="shared" si="243"/>
        <v>0</v>
      </c>
      <c r="CB191" s="254">
        <f t="shared" si="243"/>
        <v>0</v>
      </c>
      <c r="CC191" s="254">
        <f t="shared" si="243"/>
        <v>0</v>
      </c>
      <c r="CD191" s="254">
        <f t="shared" si="243"/>
        <v>0</v>
      </c>
      <c r="CE191" s="254">
        <f t="shared" si="243"/>
        <v>0</v>
      </c>
      <c r="CF191" s="254">
        <f t="shared" si="243"/>
        <v>0</v>
      </c>
      <c r="CG191" s="254">
        <f t="shared" si="241"/>
        <v>0</v>
      </c>
      <c r="CH191" s="254">
        <f t="shared" si="241"/>
        <v>0</v>
      </c>
      <c r="CI191" s="254">
        <f t="shared" si="241"/>
        <v>0</v>
      </c>
      <c r="CJ191" s="254">
        <f t="shared" si="241"/>
        <v>0</v>
      </c>
      <c r="CK191" s="254">
        <f t="shared" si="241"/>
        <v>0</v>
      </c>
      <c r="CL191" s="254">
        <f t="shared" si="241"/>
        <v>0</v>
      </c>
      <c r="CM191" s="254">
        <f t="shared" si="201"/>
        <v>0</v>
      </c>
      <c r="CN191" s="254">
        <f t="shared" si="202"/>
        <v>0</v>
      </c>
      <c r="CO191" s="254">
        <f t="shared" si="203"/>
        <v>0</v>
      </c>
      <c r="CP191" s="254">
        <f t="shared" si="204"/>
        <v>0</v>
      </c>
      <c r="CQ191" s="254">
        <f t="shared" si="205"/>
        <v>0</v>
      </c>
      <c r="CR191" s="254">
        <f t="shared" si="206"/>
        <v>0</v>
      </c>
      <c r="CS191" s="254">
        <f t="shared" si="207"/>
        <v>0</v>
      </c>
      <c r="CT191" s="254">
        <f t="shared" si="208"/>
        <v>0</v>
      </c>
      <c r="CU191" s="254">
        <f t="shared" si="209"/>
        <v>0</v>
      </c>
      <c r="CV191" s="254">
        <f t="shared" si="210"/>
        <v>0</v>
      </c>
      <c r="CW191" s="254">
        <f t="shared" si="211"/>
        <v>0</v>
      </c>
      <c r="CX191" s="254">
        <f t="shared" si="212"/>
        <v>0</v>
      </c>
      <c r="CY191" s="254">
        <f t="shared" si="213"/>
        <v>0</v>
      </c>
      <c r="CZ191" s="254">
        <f t="shared" si="214"/>
        <v>0</v>
      </c>
      <c r="DA191" s="254">
        <f t="shared" si="215"/>
        <v>0</v>
      </c>
      <c r="DB191" s="254">
        <f t="shared" si="216"/>
        <v>0</v>
      </c>
      <c r="DC191" s="254">
        <f t="shared" si="217"/>
        <v>0</v>
      </c>
      <c r="DD191" s="254">
        <f t="shared" si="218"/>
        <v>0</v>
      </c>
      <c r="DE191" s="254">
        <f t="shared" si="219"/>
        <v>0</v>
      </c>
      <c r="DF191" s="254">
        <f t="shared" si="220"/>
        <v>0</v>
      </c>
      <c r="DG191" s="254">
        <f t="shared" si="221"/>
        <v>0</v>
      </c>
      <c r="DH191" s="254">
        <f t="shared" si="222"/>
        <v>0</v>
      </c>
      <c r="DI191" s="254">
        <f t="shared" si="223"/>
        <v>0</v>
      </c>
      <c r="DJ191" s="254">
        <f t="shared" si="224"/>
        <v>0</v>
      </c>
      <c r="DK191" s="254">
        <f t="shared" si="225"/>
        <v>0</v>
      </c>
      <c r="DL191" s="254">
        <f t="shared" si="226"/>
        <v>0</v>
      </c>
      <c r="DM191" s="254">
        <f t="shared" si="227"/>
        <v>0</v>
      </c>
      <c r="DN191" s="254">
        <f t="shared" si="228"/>
        <v>0</v>
      </c>
      <c r="DO191" s="254">
        <f t="shared" si="229"/>
        <v>0</v>
      </c>
      <c r="DP191" s="254">
        <f t="shared" si="230"/>
        <v>0</v>
      </c>
      <c r="DQ191" s="254">
        <f t="shared" si="231"/>
        <v>0</v>
      </c>
      <c r="DR191" s="254">
        <f t="shared" si="232"/>
        <v>0</v>
      </c>
      <c r="DS191" s="254">
        <f t="shared" si="233"/>
        <v>0</v>
      </c>
      <c r="DT191" s="254">
        <f t="shared" si="234"/>
        <v>0</v>
      </c>
      <c r="DU191" s="254">
        <f t="shared" si="235"/>
        <v>0</v>
      </c>
      <c r="DV191" s="254">
        <f t="shared" si="236"/>
        <v>0</v>
      </c>
    </row>
    <row r="192" spans="1:126" ht="24" customHeight="1">
      <c r="A192" s="11" t="str">
        <f ca="1">IF(AG192&lt;&gt;"OK","",CONCATENATE(TEXT('Front Page'!$F$33,"000"),TEXT('Front Page'!$F$31,"000"),"-",LEFT('Front Page'!$R$53,5),"-",LEFT(D192,1),AJ192, "-",TEXT(B192,"000")))</f>
        <v/>
      </c>
      <c r="B192" s="12" t="str">
        <f>IFERROR(IF(E192="","",MAX(B$17:B191)+1),"")</f>
        <v/>
      </c>
      <c r="C192" s="13"/>
      <c r="D192" s="29" t="str">
        <f t="shared" si="134"/>
        <v>None</v>
      </c>
      <c r="E192" s="29" t="str">
        <f t="shared" si="17"/>
        <v/>
      </c>
      <c r="F192" s="29" t="str">
        <f t="shared" si="18"/>
        <v/>
      </c>
      <c r="G192" s="363"/>
      <c r="H192" s="364"/>
      <c r="I192" s="325" t="str">
        <f t="shared" si="194"/>
        <v>No</v>
      </c>
      <c r="J192" s="314">
        <v>0</v>
      </c>
      <c r="K192" s="312">
        <v>0</v>
      </c>
      <c r="L192" s="312">
        <v>0</v>
      </c>
      <c r="M192" s="312">
        <v>0</v>
      </c>
      <c r="N192" s="312">
        <v>0</v>
      </c>
      <c r="O192" s="312">
        <v>0</v>
      </c>
      <c r="P192" s="312">
        <v>0</v>
      </c>
      <c r="Q192" s="312">
        <v>0</v>
      </c>
      <c r="R192" s="312">
        <v>0</v>
      </c>
      <c r="S192" s="312">
        <v>0</v>
      </c>
      <c r="T192" s="312">
        <v>0</v>
      </c>
      <c r="U192" s="312">
        <v>0</v>
      </c>
      <c r="V192" s="313">
        <v>1</v>
      </c>
      <c r="W192" s="313">
        <v>1</v>
      </c>
      <c r="X192" s="312">
        <v>0</v>
      </c>
      <c r="Y192" s="312">
        <v>0</v>
      </c>
      <c r="Z192" s="312">
        <v>0</v>
      </c>
      <c r="AA192" s="14">
        <v>0</v>
      </c>
      <c r="AB192" s="317"/>
      <c r="AC192" s="15" t="str">
        <f t="shared" si="189"/>
        <v/>
      </c>
      <c r="AD192" s="15" t="str">
        <f t="shared" si="195"/>
        <v/>
      </c>
      <c r="AE192" s="16" t="str">
        <f t="shared" si="196"/>
        <v>0 - 0</v>
      </c>
      <c r="AF192" s="20" t="str">
        <f t="shared" si="197"/>
        <v>Not an offer</v>
      </c>
      <c r="AG192" s="276" t="str">
        <f t="shared" si="191"/>
        <v>Not an Offer</v>
      </c>
      <c r="AH192" s="150"/>
      <c r="AI192" s="254">
        <v>176</v>
      </c>
      <c r="AJ192" s="149" t="str">
        <f t="shared" si="192"/>
        <v>00-IRA</v>
      </c>
      <c r="AK192" s="254" t="b">
        <f t="shared" si="11"/>
        <v>0</v>
      </c>
      <c r="AL192" s="254">
        <f t="shared" si="190"/>
        <v>0</v>
      </c>
      <c r="AM192" s="254">
        <f t="shared" si="193"/>
        <v>0</v>
      </c>
      <c r="AN192" s="288">
        <f t="shared" si="198"/>
        <v>0</v>
      </c>
      <c r="AO192" s="288">
        <f>IF(AND($BU192=$BV192,BU192=AO$13),$J192&amp;$K192&amp;$L192&amp;$M192&amp;$N192&amp;$O192&amp;$P192&amp;$Q192&amp;$R192&amp;$S192&amp;$T192&amp;$U192,IFERROR(MATCH($AN192,AO$17:AO191,0),-1000))</f>
        <v>1</v>
      </c>
      <c r="AP192" s="288">
        <f>IF(AND($BU192=$BV192,BV192=AP$13),$J192&amp;$K192&amp;$L192&amp;$M192&amp;$N192&amp;$O192&amp;$P192&amp;$Q192&amp;$R192&amp;$S192&amp;$T192&amp;$U192,IFERROR(MATCH($AN192,AP$17:AP191,0),-1000))</f>
        <v>1</v>
      </c>
      <c r="AQ192" s="288">
        <f>IF(AND($BU192=$BV192,BW192=AQ$13),$J192&amp;$K192&amp;$L192&amp;$M192&amp;$N192&amp;$O192&amp;$P192&amp;$Q192&amp;$R192&amp;$S192&amp;$T192&amp;$U192,IFERROR(MATCH($AN192,AQ$17:AQ191,0),-1000))</f>
        <v>1</v>
      </c>
      <c r="AR192" s="288">
        <f>IF(AND($BU192=$BV192,BX192=AR$13),$J192&amp;$K192&amp;$L192&amp;$M192&amp;$N192&amp;$O192&amp;$P192&amp;$Q192&amp;$R192&amp;$S192&amp;$T192&amp;$U192,IFERROR(MATCH($AN192,AR$17:AR191,0),-1000))</f>
        <v>1</v>
      </c>
      <c r="AS192" s="254">
        <f t="shared" si="242"/>
        <v>0</v>
      </c>
      <c r="AT192" s="261" t="str">
        <f t="shared" si="199"/>
        <v/>
      </c>
      <c r="AU192" s="254" t="str">
        <f t="shared" si="239"/>
        <v/>
      </c>
      <c r="AV192" s="254" t="str">
        <f t="shared" si="239"/>
        <v/>
      </c>
      <c r="AW192" s="254" t="str">
        <f t="shared" si="239"/>
        <v/>
      </c>
      <c r="AX192" s="254" t="str">
        <f t="shared" si="239"/>
        <v/>
      </c>
      <c r="AY192" s="254" t="str">
        <f t="shared" si="237"/>
        <v/>
      </c>
      <c r="AZ192" s="254" t="str">
        <f t="shared" si="237"/>
        <v/>
      </c>
      <c r="BA192" s="254" t="str">
        <f t="shared" si="237"/>
        <v/>
      </c>
      <c r="BB192" s="254" t="str">
        <f t="shared" si="237"/>
        <v/>
      </c>
      <c r="BC192" s="254" t="str">
        <f t="shared" si="237"/>
        <v/>
      </c>
      <c r="BD192" s="254" t="str">
        <f t="shared" si="237"/>
        <v/>
      </c>
      <c r="BE192" s="262" t="str">
        <f t="shared" si="237"/>
        <v/>
      </c>
      <c r="BF192" s="263" t="str">
        <f t="shared" si="240"/>
        <v/>
      </c>
      <c r="BG192" s="254" t="str">
        <f t="shared" si="240"/>
        <v/>
      </c>
      <c r="BH192" s="254" t="str">
        <f t="shared" si="240"/>
        <v/>
      </c>
      <c r="BI192" s="254" t="str">
        <f t="shared" si="240"/>
        <v/>
      </c>
      <c r="BJ192" s="254" t="str">
        <f t="shared" si="238"/>
        <v/>
      </c>
      <c r="BK192" s="254" t="str">
        <f t="shared" si="238"/>
        <v/>
      </c>
      <c r="BL192" s="254" t="str">
        <f t="shared" si="238"/>
        <v/>
      </c>
      <c r="BM192" s="254" t="str">
        <f t="shared" si="238"/>
        <v/>
      </c>
      <c r="BN192" s="254" t="str">
        <f t="shared" si="238"/>
        <v/>
      </c>
      <c r="BO192" s="254" t="str">
        <f t="shared" si="238"/>
        <v/>
      </c>
      <c r="BP192" s="254" t="str">
        <f t="shared" si="238"/>
        <v/>
      </c>
      <c r="BQ192" s="264" t="str">
        <f t="shared" si="200"/>
        <v/>
      </c>
      <c r="BR192" s="261" t="str">
        <f t="shared" si="30"/>
        <v/>
      </c>
      <c r="BS192" s="254" t="str">
        <f t="shared" si="180"/>
        <v/>
      </c>
      <c r="BT192" s="254" t="str">
        <f t="shared" si="180"/>
        <v/>
      </c>
      <c r="BU192" s="265" t="str">
        <f t="shared" si="178"/>
        <v/>
      </c>
      <c r="BV192" s="263" t="str">
        <f t="shared" si="181"/>
        <v/>
      </c>
      <c r="BW192" s="254" t="str">
        <f t="shared" si="181"/>
        <v/>
      </c>
      <c r="BX192" s="254" t="str">
        <f t="shared" si="179"/>
        <v/>
      </c>
      <c r="BY192" s="264" t="str">
        <f t="shared" si="33"/>
        <v/>
      </c>
      <c r="BZ192" s="254" t="str">
        <f t="shared" si="34"/>
        <v/>
      </c>
      <c r="CA192" s="254">
        <f t="shared" si="243"/>
        <v>0</v>
      </c>
      <c r="CB192" s="254">
        <f t="shared" si="243"/>
        <v>0</v>
      </c>
      <c r="CC192" s="254">
        <f t="shared" si="243"/>
        <v>0</v>
      </c>
      <c r="CD192" s="254">
        <f t="shared" si="243"/>
        <v>0</v>
      </c>
      <c r="CE192" s="254">
        <f t="shared" si="243"/>
        <v>0</v>
      </c>
      <c r="CF192" s="254">
        <f t="shared" si="243"/>
        <v>0</v>
      </c>
      <c r="CG192" s="254">
        <f t="shared" si="241"/>
        <v>0</v>
      </c>
      <c r="CH192" s="254">
        <f t="shared" si="241"/>
        <v>0</v>
      </c>
      <c r="CI192" s="254">
        <f t="shared" si="241"/>
        <v>0</v>
      </c>
      <c r="CJ192" s="254">
        <f t="shared" si="241"/>
        <v>0</v>
      </c>
      <c r="CK192" s="254">
        <f t="shared" si="241"/>
        <v>0</v>
      </c>
      <c r="CL192" s="254">
        <f t="shared" si="241"/>
        <v>0</v>
      </c>
      <c r="CM192" s="254">
        <f t="shared" si="201"/>
        <v>0</v>
      </c>
      <c r="CN192" s="254">
        <f t="shared" si="202"/>
        <v>0</v>
      </c>
      <c r="CO192" s="254">
        <f t="shared" si="203"/>
        <v>0</v>
      </c>
      <c r="CP192" s="254">
        <f t="shared" si="204"/>
        <v>0</v>
      </c>
      <c r="CQ192" s="254">
        <f t="shared" si="205"/>
        <v>0</v>
      </c>
      <c r="CR192" s="254">
        <f t="shared" si="206"/>
        <v>0</v>
      </c>
      <c r="CS192" s="254">
        <f t="shared" si="207"/>
        <v>0</v>
      </c>
      <c r="CT192" s="254">
        <f t="shared" si="208"/>
        <v>0</v>
      </c>
      <c r="CU192" s="254">
        <f t="shared" si="209"/>
        <v>0</v>
      </c>
      <c r="CV192" s="254">
        <f t="shared" si="210"/>
        <v>0</v>
      </c>
      <c r="CW192" s="254">
        <f t="shared" si="211"/>
        <v>0</v>
      </c>
      <c r="CX192" s="254">
        <f t="shared" si="212"/>
        <v>0</v>
      </c>
      <c r="CY192" s="254">
        <f t="shared" si="213"/>
        <v>0</v>
      </c>
      <c r="CZ192" s="254">
        <f t="shared" si="214"/>
        <v>0</v>
      </c>
      <c r="DA192" s="254">
        <f t="shared" si="215"/>
        <v>0</v>
      </c>
      <c r="DB192" s="254">
        <f t="shared" si="216"/>
        <v>0</v>
      </c>
      <c r="DC192" s="254">
        <f t="shared" si="217"/>
        <v>0</v>
      </c>
      <c r="DD192" s="254">
        <f t="shared" si="218"/>
        <v>0</v>
      </c>
      <c r="DE192" s="254">
        <f t="shared" si="219"/>
        <v>0</v>
      </c>
      <c r="DF192" s="254">
        <f t="shared" si="220"/>
        <v>0</v>
      </c>
      <c r="DG192" s="254">
        <f t="shared" si="221"/>
        <v>0</v>
      </c>
      <c r="DH192" s="254">
        <f t="shared" si="222"/>
        <v>0</v>
      </c>
      <c r="DI192" s="254">
        <f t="shared" si="223"/>
        <v>0</v>
      </c>
      <c r="DJ192" s="254">
        <f t="shared" si="224"/>
        <v>0</v>
      </c>
      <c r="DK192" s="254">
        <f t="shared" si="225"/>
        <v>0</v>
      </c>
      <c r="DL192" s="254">
        <f t="shared" si="226"/>
        <v>0</v>
      </c>
      <c r="DM192" s="254">
        <f t="shared" si="227"/>
        <v>0</v>
      </c>
      <c r="DN192" s="254">
        <f t="shared" si="228"/>
        <v>0</v>
      </c>
      <c r="DO192" s="254">
        <f t="shared" si="229"/>
        <v>0</v>
      </c>
      <c r="DP192" s="254">
        <f t="shared" si="230"/>
        <v>0</v>
      </c>
      <c r="DQ192" s="254">
        <f t="shared" si="231"/>
        <v>0</v>
      </c>
      <c r="DR192" s="254">
        <f t="shared" si="232"/>
        <v>0</v>
      </c>
      <c r="DS192" s="254">
        <f t="shared" si="233"/>
        <v>0</v>
      </c>
      <c r="DT192" s="254">
        <f t="shared" si="234"/>
        <v>0</v>
      </c>
      <c r="DU192" s="254">
        <f t="shared" si="235"/>
        <v>0</v>
      </c>
      <c r="DV192" s="254">
        <f t="shared" si="236"/>
        <v>0</v>
      </c>
    </row>
    <row r="193" spans="1:126" ht="24" customHeight="1">
      <c r="A193" s="11" t="str">
        <f ca="1">IF(AG193&lt;&gt;"OK","",CONCATENATE(TEXT('Front Page'!$F$33,"000"),TEXT('Front Page'!$F$31,"000"),"-",LEFT('Front Page'!$R$53,5),"-",LEFT(D193,1),AJ193, "-",TEXT(B193,"000")))</f>
        <v/>
      </c>
      <c r="B193" s="12" t="str">
        <f>IFERROR(IF(E193="","",MAX(B$17:B192)+1),"")</f>
        <v/>
      </c>
      <c r="C193" s="13"/>
      <c r="D193" s="29" t="str">
        <f t="shared" si="134"/>
        <v>None</v>
      </c>
      <c r="E193" s="29" t="str">
        <f t="shared" si="17"/>
        <v/>
      </c>
      <c r="F193" s="29" t="str">
        <f t="shared" si="18"/>
        <v/>
      </c>
      <c r="G193" s="363"/>
      <c r="H193" s="364"/>
      <c r="I193" s="325" t="str">
        <f t="shared" si="194"/>
        <v>No</v>
      </c>
      <c r="J193" s="314">
        <v>0</v>
      </c>
      <c r="K193" s="312">
        <v>0</v>
      </c>
      <c r="L193" s="312">
        <v>0</v>
      </c>
      <c r="M193" s="312">
        <v>0</v>
      </c>
      <c r="N193" s="312">
        <v>0</v>
      </c>
      <c r="O193" s="312">
        <v>0</v>
      </c>
      <c r="P193" s="312">
        <v>0</v>
      </c>
      <c r="Q193" s="312">
        <v>0</v>
      </c>
      <c r="R193" s="312">
        <v>0</v>
      </c>
      <c r="S193" s="312">
        <v>0</v>
      </c>
      <c r="T193" s="312">
        <v>0</v>
      </c>
      <c r="U193" s="312">
        <v>0</v>
      </c>
      <c r="V193" s="313">
        <v>1</v>
      </c>
      <c r="W193" s="313">
        <v>1</v>
      </c>
      <c r="X193" s="312">
        <v>0</v>
      </c>
      <c r="Y193" s="312">
        <v>0</v>
      </c>
      <c r="Z193" s="312">
        <v>0</v>
      </c>
      <c r="AA193" s="14">
        <v>0</v>
      </c>
      <c r="AB193" s="317"/>
      <c r="AC193" s="15" t="str">
        <f t="shared" si="189"/>
        <v/>
      </c>
      <c r="AD193" s="15" t="str">
        <f t="shared" si="195"/>
        <v/>
      </c>
      <c r="AE193" s="16" t="str">
        <f t="shared" si="196"/>
        <v>0 - 0</v>
      </c>
      <c r="AF193" s="20" t="str">
        <f t="shared" si="197"/>
        <v>Not an offer</v>
      </c>
      <c r="AG193" s="276" t="str">
        <f t="shared" si="191"/>
        <v>Not an Offer</v>
      </c>
      <c r="AH193" s="150"/>
      <c r="AI193" s="254">
        <v>177</v>
      </c>
      <c r="AJ193" s="149" t="str">
        <f t="shared" si="192"/>
        <v>00-IRA</v>
      </c>
      <c r="AK193" s="254" t="b">
        <f t="shared" si="11"/>
        <v>0</v>
      </c>
      <c r="AL193" s="254">
        <f t="shared" si="190"/>
        <v>0</v>
      </c>
      <c r="AM193" s="254">
        <f t="shared" si="193"/>
        <v>0</v>
      </c>
      <c r="AN193" s="288">
        <f t="shared" si="198"/>
        <v>0</v>
      </c>
      <c r="AO193" s="288">
        <f>IF(AND($BU193=$BV193,BU193=AO$13),$J193&amp;$K193&amp;$L193&amp;$M193&amp;$N193&amp;$O193&amp;$P193&amp;$Q193&amp;$R193&amp;$S193&amp;$T193&amp;$U193,IFERROR(MATCH($AN193,AO$17:AO192,0),-1000))</f>
        <v>1</v>
      </c>
      <c r="AP193" s="288">
        <f>IF(AND($BU193=$BV193,BV193=AP$13),$J193&amp;$K193&amp;$L193&amp;$M193&amp;$N193&amp;$O193&amp;$P193&amp;$Q193&amp;$R193&amp;$S193&amp;$T193&amp;$U193,IFERROR(MATCH($AN193,AP$17:AP192,0),-1000))</f>
        <v>1</v>
      </c>
      <c r="AQ193" s="288">
        <f>IF(AND($BU193=$BV193,BW193=AQ$13),$J193&amp;$K193&amp;$L193&amp;$M193&amp;$N193&amp;$O193&amp;$P193&amp;$Q193&amp;$R193&amp;$S193&amp;$T193&amp;$U193,IFERROR(MATCH($AN193,AQ$17:AQ192,0),-1000))</f>
        <v>1</v>
      </c>
      <c r="AR193" s="288">
        <f>IF(AND($BU193=$BV193,BX193=AR$13),$J193&amp;$K193&amp;$L193&amp;$M193&amp;$N193&amp;$O193&amp;$P193&amp;$Q193&amp;$R193&amp;$S193&amp;$T193&amp;$U193,IFERROR(MATCH($AN193,AR$17:AR192,0),-1000))</f>
        <v>1</v>
      </c>
      <c r="AS193" s="254">
        <f t="shared" si="242"/>
        <v>0</v>
      </c>
      <c r="AT193" s="261" t="str">
        <f t="shared" si="199"/>
        <v/>
      </c>
      <c r="AU193" s="254" t="str">
        <f t="shared" si="239"/>
        <v/>
      </c>
      <c r="AV193" s="254" t="str">
        <f t="shared" si="239"/>
        <v/>
      </c>
      <c r="AW193" s="254" t="str">
        <f t="shared" si="239"/>
        <v/>
      </c>
      <c r="AX193" s="254" t="str">
        <f t="shared" si="239"/>
        <v/>
      </c>
      <c r="AY193" s="254" t="str">
        <f t="shared" si="237"/>
        <v/>
      </c>
      <c r="AZ193" s="254" t="str">
        <f t="shared" si="237"/>
        <v/>
      </c>
      <c r="BA193" s="254" t="str">
        <f t="shared" si="237"/>
        <v/>
      </c>
      <c r="BB193" s="254" t="str">
        <f t="shared" si="237"/>
        <v/>
      </c>
      <c r="BC193" s="254" t="str">
        <f t="shared" si="237"/>
        <v/>
      </c>
      <c r="BD193" s="254" t="str">
        <f t="shared" si="237"/>
        <v/>
      </c>
      <c r="BE193" s="262" t="str">
        <f t="shared" si="237"/>
        <v/>
      </c>
      <c r="BF193" s="263" t="str">
        <f t="shared" si="240"/>
        <v/>
      </c>
      <c r="BG193" s="254" t="str">
        <f t="shared" si="240"/>
        <v/>
      </c>
      <c r="BH193" s="254" t="str">
        <f t="shared" si="240"/>
        <v/>
      </c>
      <c r="BI193" s="254" t="str">
        <f t="shared" si="240"/>
        <v/>
      </c>
      <c r="BJ193" s="254" t="str">
        <f t="shared" si="238"/>
        <v/>
      </c>
      <c r="BK193" s="254" t="str">
        <f t="shared" si="238"/>
        <v/>
      </c>
      <c r="BL193" s="254" t="str">
        <f t="shared" si="238"/>
        <v/>
      </c>
      <c r="BM193" s="254" t="str">
        <f t="shared" si="238"/>
        <v/>
      </c>
      <c r="BN193" s="254" t="str">
        <f t="shared" si="238"/>
        <v/>
      </c>
      <c r="BO193" s="254" t="str">
        <f t="shared" si="238"/>
        <v/>
      </c>
      <c r="BP193" s="254" t="str">
        <f t="shared" si="238"/>
        <v/>
      </c>
      <c r="BQ193" s="264" t="str">
        <f t="shared" si="200"/>
        <v/>
      </c>
      <c r="BR193" s="261" t="str">
        <f t="shared" si="30"/>
        <v/>
      </c>
      <c r="BS193" s="254" t="str">
        <f t="shared" si="180"/>
        <v/>
      </c>
      <c r="BT193" s="254" t="str">
        <f t="shared" si="180"/>
        <v/>
      </c>
      <c r="BU193" s="265" t="str">
        <f t="shared" si="178"/>
        <v/>
      </c>
      <c r="BV193" s="263" t="str">
        <f t="shared" si="181"/>
        <v/>
      </c>
      <c r="BW193" s="254" t="str">
        <f t="shared" si="181"/>
        <v/>
      </c>
      <c r="BX193" s="254" t="str">
        <f t="shared" si="179"/>
        <v/>
      </c>
      <c r="BY193" s="264" t="str">
        <f t="shared" si="33"/>
        <v/>
      </c>
      <c r="BZ193" s="254" t="str">
        <f t="shared" si="34"/>
        <v/>
      </c>
      <c r="CA193" s="254">
        <f t="shared" si="243"/>
        <v>0</v>
      </c>
      <c r="CB193" s="254">
        <f t="shared" si="243"/>
        <v>0</v>
      </c>
      <c r="CC193" s="254">
        <f t="shared" si="243"/>
        <v>0</v>
      </c>
      <c r="CD193" s="254">
        <f t="shared" si="243"/>
        <v>0</v>
      </c>
      <c r="CE193" s="254">
        <f t="shared" si="243"/>
        <v>0</v>
      </c>
      <c r="CF193" s="254">
        <f t="shared" si="243"/>
        <v>0</v>
      </c>
      <c r="CG193" s="254">
        <f t="shared" si="241"/>
        <v>0</v>
      </c>
      <c r="CH193" s="254">
        <f t="shared" si="241"/>
        <v>0</v>
      </c>
      <c r="CI193" s="254">
        <f t="shared" si="241"/>
        <v>0</v>
      </c>
      <c r="CJ193" s="254">
        <f t="shared" si="241"/>
        <v>0</v>
      </c>
      <c r="CK193" s="254">
        <f t="shared" si="241"/>
        <v>0</v>
      </c>
      <c r="CL193" s="254">
        <f t="shared" si="241"/>
        <v>0</v>
      </c>
      <c r="CM193" s="254">
        <f t="shared" si="201"/>
        <v>0</v>
      </c>
      <c r="CN193" s="254">
        <f t="shared" si="202"/>
        <v>0</v>
      </c>
      <c r="CO193" s="254">
        <f t="shared" si="203"/>
        <v>0</v>
      </c>
      <c r="CP193" s="254">
        <f t="shared" si="204"/>
        <v>0</v>
      </c>
      <c r="CQ193" s="254">
        <f t="shared" si="205"/>
        <v>0</v>
      </c>
      <c r="CR193" s="254">
        <f t="shared" si="206"/>
        <v>0</v>
      </c>
      <c r="CS193" s="254">
        <f t="shared" si="207"/>
        <v>0</v>
      </c>
      <c r="CT193" s="254">
        <f t="shared" si="208"/>
        <v>0</v>
      </c>
      <c r="CU193" s="254">
        <f t="shared" si="209"/>
        <v>0</v>
      </c>
      <c r="CV193" s="254">
        <f t="shared" si="210"/>
        <v>0</v>
      </c>
      <c r="CW193" s="254">
        <f t="shared" si="211"/>
        <v>0</v>
      </c>
      <c r="CX193" s="254">
        <f t="shared" si="212"/>
        <v>0</v>
      </c>
      <c r="CY193" s="254">
        <f t="shared" si="213"/>
        <v>0</v>
      </c>
      <c r="CZ193" s="254">
        <f t="shared" si="214"/>
        <v>0</v>
      </c>
      <c r="DA193" s="254">
        <f t="shared" si="215"/>
        <v>0</v>
      </c>
      <c r="DB193" s="254">
        <f t="shared" si="216"/>
        <v>0</v>
      </c>
      <c r="DC193" s="254">
        <f t="shared" si="217"/>
        <v>0</v>
      </c>
      <c r="DD193" s="254">
        <f t="shared" si="218"/>
        <v>0</v>
      </c>
      <c r="DE193" s="254">
        <f t="shared" si="219"/>
        <v>0</v>
      </c>
      <c r="DF193" s="254">
        <f t="shared" si="220"/>
        <v>0</v>
      </c>
      <c r="DG193" s="254">
        <f t="shared" si="221"/>
        <v>0</v>
      </c>
      <c r="DH193" s="254">
        <f t="shared" si="222"/>
        <v>0</v>
      </c>
      <c r="DI193" s="254">
        <f t="shared" si="223"/>
        <v>0</v>
      </c>
      <c r="DJ193" s="254">
        <f t="shared" si="224"/>
        <v>0</v>
      </c>
      <c r="DK193" s="254">
        <f t="shared" si="225"/>
        <v>0</v>
      </c>
      <c r="DL193" s="254">
        <f t="shared" si="226"/>
        <v>0</v>
      </c>
      <c r="DM193" s="254">
        <f t="shared" si="227"/>
        <v>0</v>
      </c>
      <c r="DN193" s="254">
        <f t="shared" si="228"/>
        <v>0</v>
      </c>
      <c r="DO193" s="254">
        <f t="shared" si="229"/>
        <v>0</v>
      </c>
      <c r="DP193" s="254">
        <f t="shared" si="230"/>
        <v>0</v>
      </c>
      <c r="DQ193" s="254">
        <f t="shared" si="231"/>
        <v>0</v>
      </c>
      <c r="DR193" s="254">
        <f t="shared" si="232"/>
        <v>0</v>
      </c>
      <c r="DS193" s="254">
        <f t="shared" si="233"/>
        <v>0</v>
      </c>
      <c r="DT193" s="254">
        <f t="shared" si="234"/>
        <v>0</v>
      </c>
      <c r="DU193" s="254">
        <f t="shared" si="235"/>
        <v>0</v>
      </c>
      <c r="DV193" s="254">
        <f t="shared" si="236"/>
        <v>0</v>
      </c>
    </row>
    <row r="194" spans="1:126" ht="24" customHeight="1">
      <c r="A194" s="11" t="str">
        <f ca="1">IF(AG194&lt;&gt;"OK","",CONCATENATE(TEXT('Front Page'!$F$33,"000"),TEXT('Front Page'!$F$31,"000"),"-",LEFT('Front Page'!$R$53,5),"-",LEFT(D194,1),AJ194, "-",TEXT(B194,"000")))</f>
        <v/>
      </c>
      <c r="B194" s="12" t="str">
        <f>IFERROR(IF(E194="","",MAX(B$17:B193)+1),"")</f>
        <v/>
      </c>
      <c r="C194" s="13"/>
      <c r="D194" s="29" t="str">
        <f t="shared" si="134"/>
        <v>None</v>
      </c>
      <c r="E194" s="29" t="str">
        <f t="shared" si="17"/>
        <v/>
      </c>
      <c r="F194" s="29" t="str">
        <f t="shared" si="18"/>
        <v/>
      </c>
      <c r="G194" s="363"/>
      <c r="H194" s="364"/>
      <c r="I194" s="325" t="str">
        <f t="shared" si="194"/>
        <v>No</v>
      </c>
      <c r="J194" s="314">
        <v>0</v>
      </c>
      <c r="K194" s="312">
        <v>0</v>
      </c>
      <c r="L194" s="312">
        <v>0</v>
      </c>
      <c r="M194" s="312">
        <v>0</v>
      </c>
      <c r="N194" s="312">
        <v>0</v>
      </c>
      <c r="O194" s="312">
        <v>0</v>
      </c>
      <c r="P194" s="312">
        <v>0</v>
      </c>
      <c r="Q194" s="312">
        <v>0</v>
      </c>
      <c r="R194" s="312">
        <v>0</v>
      </c>
      <c r="S194" s="312">
        <v>0</v>
      </c>
      <c r="T194" s="312">
        <v>0</v>
      </c>
      <c r="U194" s="312">
        <v>0</v>
      </c>
      <c r="V194" s="313">
        <v>1</v>
      </c>
      <c r="W194" s="313">
        <v>1</v>
      </c>
      <c r="X194" s="312">
        <v>0</v>
      </c>
      <c r="Y194" s="312">
        <v>0</v>
      </c>
      <c r="Z194" s="312">
        <v>0</v>
      </c>
      <c r="AA194" s="14">
        <v>0</v>
      </c>
      <c r="AB194" s="317"/>
      <c r="AC194" s="15" t="str">
        <f t="shared" si="189"/>
        <v/>
      </c>
      <c r="AD194" s="15" t="str">
        <f t="shared" si="195"/>
        <v/>
      </c>
      <c r="AE194" s="16" t="str">
        <f t="shared" si="196"/>
        <v>0 - 0</v>
      </c>
      <c r="AF194" s="20" t="str">
        <f t="shared" si="197"/>
        <v>Not an offer</v>
      </c>
      <c r="AG194" s="276" t="str">
        <f t="shared" si="191"/>
        <v>Not an Offer</v>
      </c>
      <c r="AH194" s="150"/>
      <c r="AI194" s="254">
        <v>178</v>
      </c>
      <c r="AJ194" s="149" t="str">
        <f t="shared" si="192"/>
        <v>00-IRA</v>
      </c>
      <c r="AK194" s="254" t="b">
        <f t="shared" si="11"/>
        <v>0</v>
      </c>
      <c r="AL194" s="254">
        <f t="shared" si="190"/>
        <v>0</v>
      </c>
      <c r="AM194" s="254">
        <f t="shared" si="193"/>
        <v>0</v>
      </c>
      <c r="AN194" s="288">
        <f t="shared" si="198"/>
        <v>0</v>
      </c>
      <c r="AO194" s="288">
        <f>IF(AND($BU194=$BV194,BU194=AO$13),$J194&amp;$K194&amp;$L194&amp;$M194&amp;$N194&amp;$O194&amp;$P194&amp;$Q194&amp;$R194&amp;$S194&amp;$T194&amp;$U194,IFERROR(MATCH($AN194,AO$17:AO193,0),-1000))</f>
        <v>1</v>
      </c>
      <c r="AP194" s="288">
        <f>IF(AND($BU194=$BV194,BV194=AP$13),$J194&amp;$K194&amp;$L194&amp;$M194&amp;$N194&amp;$O194&amp;$P194&amp;$Q194&amp;$R194&amp;$S194&amp;$T194&amp;$U194,IFERROR(MATCH($AN194,AP$17:AP193,0),-1000))</f>
        <v>1</v>
      </c>
      <c r="AQ194" s="288">
        <f>IF(AND($BU194=$BV194,BW194=AQ$13),$J194&amp;$K194&amp;$L194&amp;$M194&amp;$N194&amp;$O194&amp;$P194&amp;$Q194&amp;$R194&amp;$S194&amp;$T194&amp;$U194,IFERROR(MATCH($AN194,AQ$17:AQ193,0),-1000))</f>
        <v>1</v>
      </c>
      <c r="AR194" s="288">
        <f>IF(AND($BU194=$BV194,BX194=AR$13),$J194&amp;$K194&amp;$L194&amp;$M194&amp;$N194&amp;$O194&amp;$P194&amp;$Q194&amp;$R194&amp;$S194&amp;$T194&amp;$U194,IFERROR(MATCH($AN194,AR$17:AR193,0),-1000))</f>
        <v>1</v>
      </c>
      <c r="AS194" s="254">
        <f t="shared" si="242"/>
        <v>0</v>
      </c>
      <c r="AT194" s="261" t="str">
        <f t="shared" si="199"/>
        <v/>
      </c>
      <c r="AU194" s="254" t="str">
        <f t="shared" si="239"/>
        <v/>
      </c>
      <c r="AV194" s="254" t="str">
        <f t="shared" si="239"/>
        <v/>
      </c>
      <c r="AW194" s="254" t="str">
        <f t="shared" si="239"/>
        <v/>
      </c>
      <c r="AX194" s="254" t="str">
        <f t="shared" si="239"/>
        <v/>
      </c>
      <c r="AY194" s="254" t="str">
        <f t="shared" si="237"/>
        <v/>
      </c>
      <c r="AZ194" s="254" t="str">
        <f t="shared" si="237"/>
        <v/>
      </c>
      <c r="BA194" s="254" t="str">
        <f t="shared" si="237"/>
        <v/>
      </c>
      <c r="BB194" s="254" t="str">
        <f t="shared" si="237"/>
        <v/>
      </c>
      <c r="BC194" s="254" t="str">
        <f t="shared" si="237"/>
        <v/>
      </c>
      <c r="BD194" s="254" t="str">
        <f t="shared" si="237"/>
        <v/>
      </c>
      <c r="BE194" s="262" t="str">
        <f t="shared" si="237"/>
        <v/>
      </c>
      <c r="BF194" s="263" t="str">
        <f t="shared" si="240"/>
        <v/>
      </c>
      <c r="BG194" s="254" t="str">
        <f t="shared" si="240"/>
        <v/>
      </c>
      <c r="BH194" s="254" t="str">
        <f t="shared" si="240"/>
        <v/>
      </c>
      <c r="BI194" s="254" t="str">
        <f t="shared" si="240"/>
        <v/>
      </c>
      <c r="BJ194" s="254" t="str">
        <f t="shared" si="238"/>
        <v/>
      </c>
      <c r="BK194" s="254" t="str">
        <f t="shared" si="238"/>
        <v/>
      </c>
      <c r="BL194" s="254" t="str">
        <f t="shared" si="238"/>
        <v/>
      </c>
      <c r="BM194" s="254" t="str">
        <f t="shared" si="238"/>
        <v/>
      </c>
      <c r="BN194" s="254" t="str">
        <f t="shared" si="238"/>
        <v/>
      </c>
      <c r="BO194" s="254" t="str">
        <f t="shared" si="238"/>
        <v/>
      </c>
      <c r="BP194" s="254" t="str">
        <f t="shared" si="238"/>
        <v/>
      </c>
      <c r="BQ194" s="264" t="str">
        <f t="shared" si="200"/>
        <v/>
      </c>
      <c r="BR194" s="261" t="str">
        <f t="shared" si="30"/>
        <v/>
      </c>
      <c r="BS194" s="254" t="str">
        <f t="shared" si="180"/>
        <v/>
      </c>
      <c r="BT194" s="254" t="str">
        <f t="shared" si="180"/>
        <v/>
      </c>
      <c r="BU194" s="265" t="str">
        <f t="shared" si="178"/>
        <v/>
      </c>
      <c r="BV194" s="263" t="str">
        <f t="shared" si="181"/>
        <v/>
      </c>
      <c r="BW194" s="254" t="str">
        <f t="shared" si="181"/>
        <v/>
      </c>
      <c r="BX194" s="254" t="str">
        <f t="shared" si="179"/>
        <v/>
      </c>
      <c r="BY194" s="264" t="str">
        <f t="shared" si="33"/>
        <v/>
      </c>
      <c r="BZ194" s="254" t="str">
        <f t="shared" si="34"/>
        <v/>
      </c>
      <c r="CA194" s="254">
        <f t="shared" si="243"/>
        <v>0</v>
      </c>
      <c r="CB194" s="254">
        <f t="shared" si="243"/>
        <v>0</v>
      </c>
      <c r="CC194" s="254">
        <f t="shared" si="243"/>
        <v>0</v>
      </c>
      <c r="CD194" s="254">
        <f t="shared" si="243"/>
        <v>0</v>
      </c>
      <c r="CE194" s="254">
        <f t="shared" si="243"/>
        <v>0</v>
      </c>
      <c r="CF194" s="254">
        <f t="shared" si="243"/>
        <v>0</v>
      </c>
      <c r="CG194" s="254">
        <f t="shared" si="241"/>
        <v>0</v>
      </c>
      <c r="CH194" s="254">
        <f t="shared" si="241"/>
        <v>0</v>
      </c>
      <c r="CI194" s="254">
        <f t="shared" si="241"/>
        <v>0</v>
      </c>
      <c r="CJ194" s="254">
        <f t="shared" si="241"/>
        <v>0</v>
      </c>
      <c r="CK194" s="254">
        <f t="shared" si="241"/>
        <v>0</v>
      </c>
      <c r="CL194" s="254">
        <f t="shared" si="241"/>
        <v>0</v>
      </c>
      <c r="CM194" s="254">
        <f t="shared" si="201"/>
        <v>0</v>
      </c>
      <c r="CN194" s="254">
        <f t="shared" si="202"/>
        <v>0</v>
      </c>
      <c r="CO194" s="254">
        <f t="shared" si="203"/>
        <v>0</v>
      </c>
      <c r="CP194" s="254">
        <f t="shared" si="204"/>
        <v>0</v>
      </c>
      <c r="CQ194" s="254">
        <f t="shared" si="205"/>
        <v>0</v>
      </c>
      <c r="CR194" s="254">
        <f t="shared" si="206"/>
        <v>0</v>
      </c>
      <c r="CS194" s="254">
        <f t="shared" si="207"/>
        <v>0</v>
      </c>
      <c r="CT194" s="254">
        <f t="shared" si="208"/>
        <v>0</v>
      </c>
      <c r="CU194" s="254">
        <f t="shared" si="209"/>
        <v>0</v>
      </c>
      <c r="CV194" s="254">
        <f t="shared" si="210"/>
        <v>0</v>
      </c>
      <c r="CW194" s="254">
        <f t="shared" si="211"/>
        <v>0</v>
      </c>
      <c r="CX194" s="254">
        <f t="shared" si="212"/>
        <v>0</v>
      </c>
      <c r="CY194" s="254">
        <f t="shared" si="213"/>
        <v>0</v>
      </c>
      <c r="CZ194" s="254">
        <f t="shared" si="214"/>
        <v>0</v>
      </c>
      <c r="DA194" s="254">
        <f t="shared" si="215"/>
        <v>0</v>
      </c>
      <c r="DB194" s="254">
        <f t="shared" si="216"/>
        <v>0</v>
      </c>
      <c r="DC194" s="254">
        <f t="shared" si="217"/>
        <v>0</v>
      </c>
      <c r="DD194" s="254">
        <f t="shared" si="218"/>
        <v>0</v>
      </c>
      <c r="DE194" s="254">
        <f t="shared" si="219"/>
        <v>0</v>
      </c>
      <c r="DF194" s="254">
        <f t="shared" si="220"/>
        <v>0</v>
      </c>
      <c r="DG194" s="254">
        <f t="shared" si="221"/>
        <v>0</v>
      </c>
      <c r="DH194" s="254">
        <f t="shared" si="222"/>
        <v>0</v>
      </c>
      <c r="DI194" s="254">
        <f t="shared" si="223"/>
        <v>0</v>
      </c>
      <c r="DJ194" s="254">
        <f t="shared" si="224"/>
        <v>0</v>
      </c>
      <c r="DK194" s="254">
        <f t="shared" si="225"/>
        <v>0</v>
      </c>
      <c r="DL194" s="254">
        <f t="shared" si="226"/>
        <v>0</v>
      </c>
      <c r="DM194" s="254">
        <f t="shared" si="227"/>
        <v>0</v>
      </c>
      <c r="DN194" s="254">
        <f t="shared" si="228"/>
        <v>0</v>
      </c>
      <c r="DO194" s="254">
        <f t="shared" si="229"/>
        <v>0</v>
      </c>
      <c r="DP194" s="254">
        <f t="shared" si="230"/>
        <v>0</v>
      </c>
      <c r="DQ194" s="254">
        <f t="shared" si="231"/>
        <v>0</v>
      </c>
      <c r="DR194" s="254">
        <f t="shared" si="232"/>
        <v>0</v>
      </c>
      <c r="DS194" s="254">
        <f t="shared" si="233"/>
        <v>0</v>
      </c>
      <c r="DT194" s="254">
        <f t="shared" si="234"/>
        <v>0</v>
      </c>
      <c r="DU194" s="254">
        <f t="shared" si="235"/>
        <v>0</v>
      </c>
      <c r="DV194" s="254">
        <f t="shared" si="236"/>
        <v>0</v>
      </c>
    </row>
    <row r="195" spans="1:126" ht="24" customHeight="1">
      <c r="A195" s="11" t="str">
        <f ca="1">IF(AG195&lt;&gt;"OK","",CONCATENATE(TEXT('Front Page'!$F$33,"000"),TEXT('Front Page'!$F$31,"000"),"-",LEFT('Front Page'!$R$53,5),"-",LEFT(D195,1),AJ195, "-",TEXT(B195,"000")))</f>
        <v/>
      </c>
      <c r="B195" s="12" t="str">
        <f>IFERROR(IF(E195="","",MAX(B$17:B194)+1),"")</f>
        <v/>
      </c>
      <c r="C195" s="13"/>
      <c r="D195" s="29" t="str">
        <f t="shared" si="134"/>
        <v>None</v>
      </c>
      <c r="E195" s="29" t="str">
        <f t="shared" si="17"/>
        <v/>
      </c>
      <c r="F195" s="29" t="str">
        <f t="shared" si="18"/>
        <v/>
      </c>
      <c r="G195" s="363"/>
      <c r="H195" s="364"/>
      <c r="I195" s="325" t="str">
        <f t="shared" si="194"/>
        <v>No</v>
      </c>
      <c r="J195" s="314">
        <v>0</v>
      </c>
      <c r="K195" s="312">
        <v>0</v>
      </c>
      <c r="L195" s="312">
        <v>0</v>
      </c>
      <c r="M195" s="312">
        <v>0</v>
      </c>
      <c r="N195" s="312">
        <v>0</v>
      </c>
      <c r="O195" s="312">
        <v>0</v>
      </c>
      <c r="P195" s="312">
        <v>0</v>
      </c>
      <c r="Q195" s="312">
        <v>0</v>
      </c>
      <c r="R195" s="312">
        <v>0</v>
      </c>
      <c r="S195" s="312">
        <v>0</v>
      </c>
      <c r="T195" s="312">
        <v>0</v>
      </c>
      <c r="U195" s="312">
        <v>0</v>
      </c>
      <c r="V195" s="313">
        <v>1</v>
      </c>
      <c r="W195" s="313">
        <v>1</v>
      </c>
      <c r="X195" s="312">
        <v>0</v>
      </c>
      <c r="Y195" s="312">
        <v>0</v>
      </c>
      <c r="Z195" s="312">
        <v>0</v>
      </c>
      <c r="AA195" s="14">
        <v>0</v>
      </c>
      <c r="AB195" s="317"/>
      <c r="AC195" s="15" t="str">
        <f t="shared" si="189"/>
        <v/>
      </c>
      <c r="AD195" s="15" t="str">
        <f t="shared" si="195"/>
        <v/>
      </c>
      <c r="AE195" s="16" t="str">
        <f t="shared" si="196"/>
        <v>0 - 0</v>
      </c>
      <c r="AF195" s="20" t="str">
        <f t="shared" si="197"/>
        <v>Not an offer</v>
      </c>
      <c r="AG195" s="276" t="str">
        <f t="shared" si="191"/>
        <v>Not an Offer</v>
      </c>
      <c r="AH195" s="150"/>
      <c r="AI195" s="254">
        <v>179</v>
      </c>
      <c r="AJ195" s="149" t="str">
        <f t="shared" si="192"/>
        <v>00-IRA</v>
      </c>
      <c r="AK195" s="254" t="b">
        <f t="shared" si="11"/>
        <v>0</v>
      </c>
      <c r="AL195" s="254">
        <f t="shared" si="190"/>
        <v>0</v>
      </c>
      <c r="AM195" s="254">
        <f t="shared" si="193"/>
        <v>0</v>
      </c>
      <c r="AN195" s="288">
        <f t="shared" si="198"/>
        <v>0</v>
      </c>
      <c r="AO195" s="288">
        <f>IF(AND($BU195=$BV195,BU195=AO$13),$J195&amp;$K195&amp;$L195&amp;$M195&amp;$N195&amp;$O195&amp;$P195&amp;$Q195&amp;$R195&amp;$S195&amp;$T195&amp;$U195,IFERROR(MATCH($AN195,AO$17:AO194,0),-1000))</f>
        <v>1</v>
      </c>
      <c r="AP195" s="288">
        <f>IF(AND($BU195=$BV195,BV195=AP$13),$J195&amp;$K195&amp;$L195&amp;$M195&amp;$N195&amp;$O195&amp;$P195&amp;$Q195&amp;$R195&amp;$S195&amp;$T195&amp;$U195,IFERROR(MATCH($AN195,AP$17:AP194,0),-1000))</f>
        <v>1</v>
      </c>
      <c r="AQ195" s="288">
        <f>IF(AND($BU195=$BV195,BW195=AQ$13),$J195&amp;$K195&amp;$L195&amp;$M195&amp;$N195&amp;$O195&amp;$P195&amp;$Q195&amp;$R195&amp;$S195&amp;$T195&amp;$U195,IFERROR(MATCH($AN195,AQ$17:AQ194,0),-1000))</f>
        <v>1</v>
      </c>
      <c r="AR195" s="288">
        <f>IF(AND($BU195=$BV195,BX195=AR$13),$J195&amp;$K195&amp;$L195&amp;$M195&amp;$N195&amp;$O195&amp;$P195&amp;$Q195&amp;$R195&amp;$S195&amp;$T195&amp;$U195,IFERROR(MATCH($AN195,AR$17:AR194,0),-1000))</f>
        <v>1</v>
      </c>
      <c r="AS195" s="254">
        <f t="shared" si="242"/>
        <v>0</v>
      </c>
      <c r="AT195" s="261" t="str">
        <f t="shared" si="199"/>
        <v/>
      </c>
      <c r="AU195" s="254" t="str">
        <f t="shared" si="239"/>
        <v/>
      </c>
      <c r="AV195" s="254" t="str">
        <f t="shared" si="239"/>
        <v/>
      </c>
      <c r="AW195" s="254" t="str">
        <f t="shared" si="239"/>
        <v/>
      </c>
      <c r="AX195" s="254" t="str">
        <f t="shared" si="239"/>
        <v/>
      </c>
      <c r="AY195" s="254" t="str">
        <f t="shared" si="237"/>
        <v/>
      </c>
      <c r="AZ195" s="254" t="str">
        <f t="shared" si="237"/>
        <v/>
      </c>
      <c r="BA195" s="254" t="str">
        <f t="shared" si="237"/>
        <v/>
      </c>
      <c r="BB195" s="254" t="str">
        <f t="shared" si="237"/>
        <v/>
      </c>
      <c r="BC195" s="254" t="str">
        <f t="shared" si="237"/>
        <v/>
      </c>
      <c r="BD195" s="254" t="str">
        <f t="shared" si="237"/>
        <v/>
      </c>
      <c r="BE195" s="262" t="str">
        <f t="shared" si="237"/>
        <v/>
      </c>
      <c r="BF195" s="263" t="str">
        <f t="shared" si="240"/>
        <v/>
      </c>
      <c r="BG195" s="254" t="str">
        <f t="shared" si="240"/>
        <v/>
      </c>
      <c r="BH195" s="254" t="str">
        <f t="shared" si="240"/>
        <v/>
      </c>
      <c r="BI195" s="254" t="str">
        <f t="shared" si="240"/>
        <v/>
      </c>
      <c r="BJ195" s="254" t="str">
        <f t="shared" si="238"/>
        <v/>
      </c>
      <c r="BK195" s="254" t="str">
        <f t="shared" si="238"/>
        <v/>
      </c>
      <c r="BL195" s="254" t="str">
        <f t="shared" si="238"/>
        <v/>
      </c>
      <c r="BM195" s="254" t="str">
        <f t="shared" si="238"/>
        <v/>
      </c>
      <c r="BN195" s="254" t="str">
        <f t="shared" si="238"/>
        <v/>
      </c>
      <c r="BO195" s="254" t="str">
        <f t="shared" si="238"/>
        <v/>
      </c>
      <c r="BP195" s="254" t="str">
        <f t="shared" si="238"/>
        <v/>
      </c>
      <c r="BQ195" s="264" t="str">
        <f t="shared" si="200"/>
        <v/>
      </c>
      <c r="BR195" s="261" t="str">
        <f t="shared" si="30"/>
        <v/>
      </c>
      <c r="BS195" s="254" t="str">
        <f t="shared" si="180"/>
        <v/>
      </c>
      <c r="BT195" s="254" t="str">
        <f t="shared" si="180"/>
        <v/>
      </c>
      <c r="BU195" s="265" t="str">
        <f t="shared" si="178"/>
        <v/>
      </c>
      <c r="BV195" s="263" t="str">
        <f t="shared" si="181"/>
        <v/>
      </c>
      <c r="BW195" s="254" t="str">
        <f t="shared" si="181"/>
        <v/>
      </c>
      <c r="BX195" s="254" t="str">
        <f t="shared" si="179"/>
        <v/>
      </c>
      <c r="BY195" s="264" t="str">
        <f t="shared" si="33"/>
        <v/>
      </c>
      <c r="BZ195" s="254" t="str">
        <f t="shared" si="34"/>
        <v/>
      </c>
      <c r="CA195" s="254">
        <f t="shared" si="243"/>
        <v>0</v>
      </c>
      <c r="CB195" s="254">
        <f t="shared" si="243"/>
        <v>0</v>
      </c>
      <c r="CC195" s="254">
        <f t="shared" si="243"/>
        <v>0</v>
      </c>
      <c r="CD195" s="254">
        <f t="shared" si="243"/>
        <v>0</v>
      </c>
      <c r="CE195" s="254">
        <f t="shared" si="243"/>
        <v>0</v>
      </c>
      <c r="CF195" s="254">
        <f t="shared" si="243"/>
        <v>0</v>
      </c>
      <c r="CG195" s="254">
        <f t="shared" si="241"/>
        <v>0</v>
      </c>
      <c r="CH195" s="254">
        <f t="shared" si="241"/>
        <v>0</v>
      </c>
      <c r="CI195" s="254">
        <f t="shared" si="241"/>
        <v>0</v>
      </c>
      <c r="CJ195" s="254">
        <f t="shared" si="241"/>
        <v>0</v>
      </c>
      <c r="CK195" s="254">
        <f t="shared" si="241"/>
        <v>0</v>
      </c>
      <c r="CL195" s="254">
        <f t="shared" si="241"/>
        <v>0</v>
      </c>
      <c r="CM195" s="254">
        <f t="shared" si="201"/>
        <v>0</v>
      </c>
      <c r="CN195" s="254">
        <f t="shared" si="202"/>
        <v>0</v>
      </c>
      <c r="CO195" s="254">
        <f t="shared" si="203"/>
        <v>0</v>
      </c>
      <c r="CP195" s="254">
        <f t="shared" si="204"/>
        <v>0</v>
      </c>
      <c r="CQ195" s="254">
        <f t="shared" si="205"/>
        <v>0</v>
      </c>
      <c r="CR195" s="254">
        <f t="shared" si="206"/>
        <v>0</v>
      </c>
      <c r="CS195" s="254">
        <f t="shared" si="207"/>
        <v>0</v>
      </c>
      <c r="CT195" s="254">
        <f t="shared" si="208"/>
        <v>0</v>
      </c>
      <c r="CU195" s="254">
        <f t="shared" si="209"/>
        <v>0</v>
      </c>
      <c r="CV195" s="254">
        <f t="shared" si="210"/>
        <v>0</v>
      </c>
      <c r="CW195" s="254">
        <f t="shared" si="211"/>
        <v>0</v>
      </c>
      <c r="CX195" s="254">
        <f t="shared" si="212"/>
        <v>0</v>
      </c>
      <c r="CY195" s="254">
        <f t="shared" si="213"/>
        <v>0</v>
      </c>
      <c r="CZ195" s="254">
        <f t="shared" si="214"/>
        <v>0</v>
      </c>
      <c r="DA195" s="254">
        <f t="shared" si="215"/>
        <v>0</v>
      </c>
      <c r="DB195" s="254">
        <f t="shared" si="216"/>
        <v>0</v>
      </c>
      <c r="DC195" s="254">
        <f t="shared" si="217"/>
        <v>0</v>
      </c>
      <c r="DD195" s="254">
        <f t="shared" si="218"/>
        <v>0</v>
      </c>
      <c r="DE195" s="254">
        <f t="shared" si="219"/>
        <v>0</v>
      </c>
      <c r="DF195" s="254">
        <f t="shared" si="220"/>
        <v>0</v>
      </c>
      <c r="DG195" s="254">
        <f t="shared" si="221"/>
        <v>0</v>
      </c>
      <c r="DH195" s="254">
        <f t="shared" si="222"/>
        <v>0</v>
      </c>
      <c r="DI195" s="254">
        <f t="shared" si="223"/>
        <v>0</v>
      </c>
      <c r="DJ195" s="254">
        <f t="shared" si="224"/>
        <v>0</v>
      </c>
      <c r="DK195" s="254">
        <f t="shared" si="225"/>
        <v>0</v>
      </c>
      <c r="DL195" s="254">
        <f t="shared" si="226"/>
        <v>0</v>
      </c>
      <c r="DM195" s="254">
        <f t="shared" si="227"/>
        <v>0</v>
      </c>
      <c r="DN195" s="254">
        <f t="shared" si="228"/>
        <v>0</v>
      </c>
      <c r="DO195" s="254">
        <f t="shared" si="229"/>
        <v>0</v>
      </c>
      <c r="DP195" s="254">
        <f t="shared" si="230"/>
        <v>0</v>
      </c>
      <c r="DQ195" s="254">
        <f t="shared" si="231"/>
        <v>0</v>
      </c>
      <c r="DR195" s="254">
        <f t="shared" si="232"/>
        <v>0</v>
      </c>
      <c r="DS195" s="254">
        <f t="shared" si="233"/>
        <v>0</v>
      </c>
      <c r="DT195" s="254">
        <f t="shared" si="234"/>
        <v>0</v>
      </c>
      <c r="DU195" s="254">
        <f t="shared" si="235"/>
        <v>0</v>
      </c>
      <c r="DV195" s="254">
        <f t="shared" si="236"/>
        <v>0</v>
      </c>
    </row>
    <row r="196" spans="1:126" ht="24" customHeight="1">
      <c r="A196" s="11" t="str">
        <f ca="1">IF(AG196&lt;&gt;"OK","",CONCATENATE(TEXT('Front Page'!$F$33,"000"),TEXT('Front Page'!$F$31,"000"),"-",LEFT('Front Page'!$R$53,5),"-",LEFT(D196,1),AJ196, "-",TEXT(B196,"000")))</f>
        <v/>
      </c>
      <c r="B196" s="12" t="str">
        <f>IFERROR(IF(E196="","",MAX(B$17:B195)+1),"")</f>
        <v/>
      </c>
      <c r="C196" s="13"/>
      <c r="D196" s="29" t="str">
        <f t="shared" si="134"/>
        <v>None</v>
      </c>
      <c r="E196" s="29" t="str">
        <f t="shared" si="17"/>
        <v/>
      </c>
      <c r="F196" s="29" t="str">
        <f t="shared" si="18"/>
        <v/>
      </c>
      <c r="G196" s="363"/>
      <c r="H196" s="364"/>
      <c r="I196" s="325" t="str">
        <f t="shared" si="194"/>
        <v>No</v>
      </c>
      <c r="J196" s="314">
        <v>0</v>
      </c>
      <c r="K196" s="312">
        <v>0</v>
      </c>
      <c r="L196" s="312">
        <v>0</v>
      </c>
      <c r="M196" s="312">
        <v>0</v>
      </c>
      <c r="N196" s="312">
        <v>0</v>
      </c>
      <c r="O196" s="312">
        <v>0</v>
      </c>
      <c r="P196" s="312">
        <v>0</v>
      </c>
      <c r="Q196" s="312">
        <v>0</v>
      </c>
      <c r="R196" s="312">
        <v>0</v>
      </c>
      <c r="S196" s="312">
        <v>0</v>
      </c>
      <c r="T196" s="312">
        <v>0</v>
      </c>
      <c r="U196" s="312">
        <v>0</v>
      </c>
      <c r="V196" s="313">
        <v>1</v>
      </c>
      <c r="W196" s="313">
        <v>1</v>
      </c>
      <c r="X196" s="312">
        <v>0</v>
      </c>
      <c r="Y196" s="312">
        <v>0</v>
      </c>
      <c r="Z196" s="312">
        <v>0</v>
      </c>
      <c r="AA196" s="14">
        <v>0</v>
      </c>
      <c r="AB196" s="317"/>
      <c r="AC196" s="15" t="str">
        <f t="shared" si="189"/>
        <v/>
      </c>
      <c r="AD196" s="15" t="str">
        <f t="shared" si="195"/>
        <v/>
      </c>
      <c r="AE196" s="16" t="str">
        <f t="shared" si="196"/>
        <v>0 - 0</v>
      </c>
      <c r="AF196" s="20" t="str">
        <f t="shared" si="197"/>
        <v>Not an offer</v>
      </c>
      <c r="AG196" s="276" t="str">
        <f t="shared" si="191"/>
        <v>Not an Offer</v>
      </c>
      <c r="AH196" s="150"/>
      <c r="AI196" s="254">
        <v>180</v>
      </c>
      <c r="AJ196" s="149" t="str">
        <f t="shared" si="192"/>
        <v>00-IRA</v>
      </c>
      <c r="AK196" s="254" t="b">
        <f t="shared" si="11"/>
        <v>0</v>
      </c>
      <c r="AL196" s="254">
        <f t="shared" si="190"/>
        <v>0</v>
      </c>
      <c r="AM196" s="254">
        <f t="shared" si="193"/>
        <v>0</v>
      </c>
      <c r="AN196" s="288">
        <f t="shared" si="198"/>
        <v>0</v>
      </c>
      <c r="AO196" s="288">
        <f>IF(AND($BU196=$BV196,BU196=AO$13),$J196&amp;$K196&amp;$L196&amp;$M196&amp;$N196&amp;$O196&amp;$P196&amp;$Q196&amp;$R196&amp;$S196&amp;$T196&amp;$U196,IFERROR(MATCH($AN196,AO$17:AO195,0),-1000))</f>
        <v>1</v>
      </c>
      <c r="AP196" s="288">
        <f>IF(AND($BU196=$BV196,BV196=AP$13),$J196&amp;$K196&amp;$L196&amp;$M196&amp;$N196&amp;$O196&amp;$P196&amp;$Q196&amp;$R196&amp;$S196&amp;$T196&amp;$U196,IFERROR(MATCH($AN196,AP$17:AP195,0),-1000))</f>
        <v>1</v>
      </c>
      <c r="AQ196" s="288">
        <f>IF(AND($BU196=$BV196,BW196=AQ$13),$J196&amp;$K196&amp;$L196&amp;$M196&amp;$N196&amp;$O196&amp;$P196&amp;$Q196&amp;$R196&amp;$S196&amp;$T196&amp;$U196,IFERROR(MATCH($AN196,AQ$17:AQ195,0),-1000))</f>
        <v>1</v>
      </c>
      <c r="AR196" s="288">
        <f>IF(AND($BU196=$BV196,BX196=AR$13),$J196&amp;$K196&amp;$L196&amp;$M196&amp;$N196&amp;$O196&amp;$P196&amp;$Q196&amp;$R196&amp;$S196&amp;$T196&amp;$U196,IFERROR(MATCH($AN196,AR$17:AR195,0),-1000))</f>
        <v>1</v>
      </c>
      <c r="AS196" s="254">
        <f t="shared" si="242"/>
        <v>0</v>
      </c>
      <c r="AT196" s="261" t="str">
        <f t="shared" si="199"/>
        <v/>
      </c>
      <c r="AU196" s="254" t="str">
        <f t="shared" si="239"/>
        <v/>
      </c>
      <c r="AV196" s="254" t="str">
        <f t="shared" si="239"/>
        <v/>
      </c>
      <c r="AW196" s="254" t="str">
        <f t="shared" si="239"/>
        <v/>
      </c>
      <c r="AX196" s="254" t="str">
        <f t="shared" si="239"/>
        <v/>
      </c>
      <c r="AY196" s="254" t="str">
        <f t="shared" si="237"/>
        <v/>
      </c>
      <c r="AZ196" s="254" t="str">
        <f t="shared" si="237"/>
        <v/>
      </c>
      <c r="BA196" s="254" t="str">
        <f t="shared" si="237"/>
        <v/>
      </c>
      <c r="BB196" s="254" t="str">
        <f t="shared" si="237"/>
        <v/>
      </c>
      <c r="BC196" s="254" t="str">
        <f t="shared" si="237"/>
        <v/>
      </c>
      <c r="BD196" s="254" t="str">
        <f t="shared" si="237"/>
        <v/>
      </c>
      <c r="BE196" s="262" t="str">
        <f t="shared" si="237"/>
        <v/>
      </c>
      <c r="BF196" s="263" t="str">
        <f t="shared" si="240"/>
        <v/>
      </c>
      <c r="BG196" s="254" t="str">
        <f t="shared" si="240"/>
        <v/>
      </c>
      <c r="BH196" s="254" t="str">
        <f t="shared" si="240"/>
        <v/>
      </c>
      <c r="BI196" s="254" t="str">
        <f t="shared" si="240"/>
        <v/>
      </c>
      <c r="BJ196" s="254" t="str">
        <f t="shared" si="238"/>
        <v/>
      </c>
      <c r="BK196" s="254" t="str">
        <f t="shared" si="238"/>
        <v/>
      </c>
      <c r="BL196" s="254" t="str">
        <f t="shared" si="238"/>
        <v/>
      </c>
      <c r="BM196" s="254" t="str">
        <f t="shared" si="238"/>
        <v/>
      </c>
      <c r="BN196" s="254" t="str">
        <f t="shared" si="238"/>
        <v/>
      </c>
      <c r="BO196" s="254" t="str">
        <f t="shared" si="238"/>
        <v/>
      </c>
      <c r="BP196" s="254" t="str">
        <f t="shared" si="238"/>
        <v/>
      </c>
      <c r="BQ196" s="264" t="str">
        <f t="shared" si="200"/>
        <v/>
      </c>
      <c r="BR196" s="261" t="str">
        <f t="shared" si="30"/>
        <v/>
      </c>
      <c r="BS196" s="254" t="str">
        <f t="shared" si="180"/>
        <v/>
      </c>
      <c r="BT196" s="254" t="str">
        <f t="shared" si="180"/>
        <v/>
      </c>
      <c r="BU196" s="265" t="str">
        <f t="shared" si="178"/>
        <v/>
      </c>
      <c r="BV196" s="263" t="str">
        <f t="shared" si="181"/>
        <v/>
      </c>
      <c r="BW196" s="254" t="str">
        <f t="shared" si="181"/>
        <v/>
      </c>
      <c r="BX196" s="254" t="str">
        <f t="shared" si="179"/>
        <v/>
      </c>
      <c r="BY196" s="264" t="str">
        <f t="shared" si="33"/>
        <v/>
      </c>
      <c r="BZ196" s="254" t="str">
        <f t="shared" si="34"/>
        <v/>
      </c>
      <c r="CA196" s="254">
        <f t="shared" si="243"/>
        <v>0</v>
      </c>
      <c r="CB196" s="254">
        <f t="shared" si="243"/>
        <v>0</v>
      </c>
      <c r="CC196" s="254">
        <f t="shared" si="243"/>
        <v>0</v>
      </c>
      <c r="CD196" s="254">
        <f t="shared" si="243"/>
        <v>0</v>
      </c>
      <c r="CE196" s="254">
        <f t="shared" si="243"/>
        <v>0</v>
      </c>
      <c r="CF196" s="254">
        <f t="shared" si="243"/>
        <v>0</v>
      </c>
      <c r="CG196" s="254">
        <f t="shared" si="241"/>
        <v>0</v>
      </c>
      <c r="CH196" s="254">
        <f t="shared" si="241"/>
        <v>0</v>
      </c>
      <c r="CI196" s="254">
        <f t="shared" si="241"/>
        <v>0</v>
      </c>
      <c r="CJ196" s="254">
        <f t="shared" si="241"/>
        <v>0</v>
      </c>
      <c r="CK196" s="254">
        <f t="shared" si="241"/>
        <v>0</v>
      </c>
      <c r="CL196" s="254">
        <f t="shared" si="241"/>
        <v>0</v>
      </c>
      <c r="CM196" s="254">
        <f t="shared" si="201"/>
        <v>0</v>
      </c>
      <c r="CN196" s="254">
        <f t="shared" si="202"/>
        <v>0</v>
      </c>
      <c r="CO196" s="254">
        <f t="shared" si="203"/>
        <v>0</v>
      </c>
      <c r="CP196" s="254">
        <f t="shared" si="204"/>
        <v>0</v>
      </c>
      <c r="CQ196" s="254">
        <f t="shared" si="205"/>
        <v>0</v>
      </c>
      <c r="CR196" s="254">
        <f t="shared" si="206"/>
        <v>0</v>
      </c>
      <c r="CS196" s="254">
        <f t="shared" si="207"/>
        <v>0</v>
      </c>
      <c r="CT196" s="254">
        <f t="shared" si="208"/>
        <v>0</v>
      </c>
      <c r="CU196" s="254">
        <f t="shared" si="209"/>
        <v>0</v>
      </c>
      <c r="CV196" s="254">
        <f t="shared" si="210"/>
        <v>0</v>
      </c>
      <c r="CW196" s="254">
        <f t="shared" si="211"/>
        <v>0</v>
      </c>
      <c r="CX196" s="254">
        <f t="shared" si="212"/>
        <v>0</v>
      </c>
      <c r="CY196" s="254">
        <f t="shared" si="213"/>
        <v>0</v>
      </c>
      <c r="CZ196" s="254">
        <f t="shared" si="214"/>
        <v>0</v>
      </c>
      <c r="DA196" s="254">
        <f t="shared" si="215"/>
        <v>0</v>
      </c>
      <c r="DB196" s="254">
        <f t="shared" si="216"/>
        <v>0</v>
      </c>
      <c r="DC196" s="254">
        <f t="shared" si="217"/>
        <v>0</v>
      </c>
      <c r="DD196" s="254">
        <f t="shared" si="218"/>
        <v>0</v>
      </c>
      <c r="DE196" s="254">
        <f t="shared" si="219"/>
        <v>0</v>
      </c>
      <c r="DF196" s="254">
        <f t="shared" si="220"/>
        <v>0</v>
      </c>
      <c r="DG196" s="254">
        <f t="shared" si="221"/>
        <v>0</v>
      </c>
      <c r="DH196" s="254">
        <f t="shared" si="222"/>
        <v>0</v>
      </c>
      <c r="DI196" s="254">
        <f t="shared" si="223"/>
        <v>0</v>
      </c>
      <c r="DJ196" s="254">
        <f t="shared" si="224"/>
        <v>0</v>
      </c>
      <c r="DK196" s="254">
        <f t="shared" si="225"/>
        <v>0</v>
      </c>
      <c r="DL196" s="254">
        <f t="shared" si="226"/>
        <v>0</v>
      </c>
      <c r="DM196" s="254">
        <f t="shared" si="227"/>
        <v>0</v>
      </c>
      <c r="DN196" s="254">
        <f t="shared" si="228"/>
        <v>0</v>
      </c>
      <c r="DO196" s="254">
        <f t="shared" si="229"/>
        <v>0</v>
      </c>
      <c r="DP196" s="254">
        <f t="shared" si="230"/>
        <v>0</v>
      </c>
      <c r="DQ196" s="254">
        <f t="shared" si="231"/>
        <v>0</v>
      </c>
      <c r="DR196" s="254">
        <f t="shared" si="232"/>
        <v>0</v>
      </c>
      <c r="DS196" s="254">
        <f t="shared" si="233"/>
        <v>0</v>
      </c>
      <c r="DT196" s="254">
        <f t="shared" si="234"/>
        <v>0</v>
      </c>
      <c r="DU196" s="254">
        <f t="shared" si="235"/>
        <v>0</v>
      </c>
      <c r="DV196" s="254">
        <f t="shared" si="236"/>
        <v>0</v>
      </c>
    </row>
    <row r="197" spans="1:126" ht="24" customHeight="1">
      <c r="A197" s="11" t="str">
        <f ca="1">IF(AG197&lt;&gt;"OK","",CONCATENATE(TEXT('Front Page'!$F$33,"000"),TEXT('Front Page'!$F$31,"000"),"-",LEFT('Front Page'!$R$53,5),"-",LEFT(D197,1),AJ197, "-",TEXT(B197,"000")))</f>
        <v/>
      </c>
      <c r="B197" s="12" t="str">
        <f>IFERROR(IF(E197="","",MAX(B$17:B196)+1),"")</f>
        <v/>
      </c>
      <c r="C197" s="13"/>
      <c r="D197" s="29" t="str">
        <f t="shared" si="134"/>
        <v>None</v>
      </c>
      <c r="E197" s="29" t="str">
        <f t="shared" si="17"/>
        <v/>
      </c>
      <c r="F197" s="29" t="str">
        <f t="shared" si="18"/>
        <v/>
      </c>
      <c r="G197" s="363"/>
      <c r="H197" s="364"/>
      <c r="I197" s="325" t="str">
        <f t="shared" si="194"/>
        <v>No</v>
      </c>
      <c r="J197" s="314">
        <v>0</v>
      </c>
      <c r="K197" s="312">
        <v>0</v>
      </c>
      <c r="L197" s="312">
        <v>0</v>
      </c>
      <c r="M197" s="312">
        <v>0</v>
      </c>
      <c r="N197" s="312">
        <v>0</v>
      </c>
      <c r="O197" s="312">
        <v>0</v>
      </c>
      <c r="P197" s="312">
        <v>0</v>
      </c>
      <c r="Q197" s="312">
        <v>0</v>
      </c>
      <c r="R197" s="312">
        <v>0</v>
      </c>
      <c r="S197" s="312">
        <v>0</v>
      </c>
      <c r="T197" s="312">
        <v>0</v>
      </c>
      <c r="U197" s="312">
        <v>0</v>
      </c>
      <c r="V197" s="313">
        <v>1</v>
      </c>
      <c r="W197" s="313">
        <v>1</v>
      </c>
      <c r="X197" s="312">
        <v>0</v>
      </c>
      <c r="Y197" s="312">
        <v>0</v>
      </c>
      <c r="Z197" s="312">
        <v>0</v>
      </c>
      <c r="AA197" s="14">
        <v>0</v>
      </c>
      <c r="AB197" s="317"/>
      <c r="AC197" s="15" t="str">
        <f t="shared" si="189"/>
        <v/>
      </c>
      <c r="AD197" s="15" t="str">
        <f t="shared" si="195"/>
        <v/>
      </c>
      <c r="AE197" s="16" t="str">
        <f t="shared" si="196"/>
        <v>0 - 0</v>
      </c>
      <c r="AF197" s="20" t="str">
        <f t="shared" si="197"/>
        <v>Not an offer</v>
      </c>
      <c r="AG197" s="276" t="str">
        <f t="shared" si="191"/>
        <v>Not an Offer</v>
      </c>
      <c r="AH197" s="150"/>
      <c r="AI197" s="254">
        <v>181</v>
      </c>
      <c r="AJ197" s="149" t="str">
        <f t="shared" si="192"/>
        <v>00-IRA</v>
      </c>
      <c r="AK197" s="254" t="b">
        <f t="shared" si="11"/>
        <v>0</v>
      </c>
      <c r="AL197" s="254">
        <f t="shared" si="190"/>
        <v>0</v>
      </c>
      <c r="AM197" s="254">
        <f t="shared" si="193"/>
        <v>0</v>
      </c>
      <c r="AN197" s="288">
        <f t="shared" si="198"/>
        <v>0</v>
      </c>
      <c r="AO197" s="288">
        <f>IF(AND($BU197=$BV197,BU197=AO$13),$J197&amp;$K197&amp;$L197&amp;$M197&amp;$N197&amp;$O197&amp;$P197&amp;$Q197&amp;$R197&amp;$S197&amp;$T197&amp;$U197,IFERROR(MATCH($AN197,AO$17:AO196,0),-1000))</f>
        <v>1</v>
      </c>
      <c r="AP197" s="288">
        <f>IF(AND($BU197=$BV197,BV197=AP$13),$J197&amp;$K197&amp;$L197&amp;$M197&amp;$N197&amp;$O197&amp;$P197&amp;$Q197&amp;$R197&amp;$S197&amp;$T197&amp;$U197,IFERROR(MATCH($AN197,AP$17:AP196,0),-1000))</f>
        <v>1</v>
      </c>
      <c r="AQ197" s="288">
        <f>IF(AND($BU197=$BV197,BW197=AQ$13),$J197&amp;$K197&amp;$L197&amp;$M197&amp;$N197&amp;$O197&amp;$P197&amp;$Q197&amp;$R197&amp;$S197&amp;$T197&amp;$U197,IFERROR(MATCH($AN197,AQ$17:AQ196,0),-1000))</f>
        <v>1</v>
      </c>
      <c r="AR197" s="288">
        <f>IF(AND($BU197=$BV197,BX197=AR$13),$J197&amp;$K197&amp;$L197&amp;$M197&amp;$N197&amp;$O197&amp;$P197&amp;$Q197&amp;$R197&amp;$S197&amp;$T197&amp;$U197,IFERROR(MATCH($AN197,AR$17:AR196,0),-1000))</f>
        <v>1</v>
      </c>
      <c r="AS197" s="254">
        <f t="shared" si="242"/>
        <v>0</v>
      </c>
      <c r="AT197" s="261" t="str">
        <f t="shared" si="199"/>
        <v/>
      </c>
      <c r="AU197" s="254" t="str">
        <f t="shared" si="239"/>
        <v/>
      </c>
      <c r="AV197" s="254" t="str">
        <f t="shared" si="239"/>
        <v/>
      </c>
      <c r="AW197" s="254" t="str">
        <f t="shared" si="239"/>
        <v/>
      </c>
      <c r="AX197" s="254" t="str">
        <f t="shared" si="239"/>
        <v/>
      </c>
      <c r="AY197" s="254" t="str">
        <f t="shared" si="237"/>
        <v/>
      </c>
      <c r="AZ197" s="254" t="str">
        <f t="shared" si="237"/>
        <v/>
      </c>
      <c r="BA197" s="254" t="str">
        <f t="shared" si="237"/>
        <v/>
      </c>
      <c r="BB197" s="254" t="str">
        <f t="shared" si="237"/>
        <v/>
      </c>
      <c r="BC197" s="254" t="str">
        <f t="shared" si="237"/>
        <v/>
      </c>
      <c r="BD197" s="254" t="str">
        <f t="shared" si="237"/>
        <v/>
      </c>
      <c r="BE197" s="262" t="str">
        <f t="shared" si="237"/>
        <v/>
      </c>
      <c r="BF197" s="263" t="str">
        <f t="shared" si="240"/>
        <v/>
      </c>
      <c r="BG197" s="254" t="str">
        <f t="shared" si="240"/>
        <v/>
      </c>
      <c r="BH197" s="254" t="str">
        <f t="shared" si="240"/>
        <v/>
      </c>
      <c r="BI197" s="254" t="str">
        <f t="shared" si="240"/>
        <v/>
      </c>
      <c r="BJ197" s="254" t="str">
        <f t="shared" si="238"/>
        <v/>
      </c>
      <c r="BK197" s="254" t="str">
        <f t="shared" si="238"/>
        <v/>
      </c>
      <c r="BL197" s="254" t="str">
        <f t="shared" si="238"/>
        <v/>
      </c>
      <c r="BM197" s="254" t="str">
        <f t="shared" si="238"/>
        <v/>
      </c>
      <c r="BN197" s="254" t="str">
        <f t="shared" si="238"/>
        <v/>
      </c>
      <c r="BO197" s="254" t="str">
        <f t="shared" si="238"/>
        <v/>
      </c>
      <c r="BP197" s="254" t="str">
        <f t="shared" si="238"/>
        <v/>
      </c>
      <c r="BQ197" s="264" t="str">
        <f t="shared" si="200"/>
        <v/>
      </c>
      <c r="BR197" s="261" t="str">
        <f t="shared" si="30"/>
        <v/>
      </c>
      <c r="BS197" s="254" t="str">
        <f t="shared" si="180"/>
        <v/>
      </c>
      <c r="BT197" s="254" t="str">
        <f t="shared" si="180"/>
        <v/>
      </c>
      <c r="BU197" s="265" t="str">
        <f t="shared" si="178"/>
        <v/>
      </c>
      <c r="BV197" s="263" t="str">
        <f t="shared" si="181"/>
        <v/>
      </c>
      <c r="BW197" s="254" t="str">
        <f t="shared" si="181"/>
        <v/>
      </c>
      <c r="BX197" s="254" t="str">
        <f t="shared" si="179"/>
        <v/>
      </c>
      <c r="BY197" s="264" t="str">
        <f t="shared" si="33"/>
        <v/>
      </c>
      <c r="BZ197" s="254" t="str">
        <f t="shared" si="34"/>
        <v/>
      </c>
      <c r="CA197" s="254">
        <f t="shared" si="243"/>
        <v>0</v>
      </c>
      <c r="CB197" s="254">
        <f t="shared" si="243"/>
        <v>0</v>
      </c>
      <c r="CC197" s="254">
        <f t="shared" si="243"/>
        <v>0</v>
      </c>
      <c r="CD197" s="254">
        <f t="shared" si="243"/>
        <v>0</v>
      </c>
      <c r="CE197" s="254">
        <f t="shared" si="243"/>
        <v>0</v>
      </c>
      <c r="CF197" s="254">
        <f t="shared" si="243"/>
        <v>0</v>
      </c>
      <c r="CG197" s="254">
        <f t="shared" si="241"/>
        <v>0</v>
      </c>
      <c r="CH197" s="254">
        <f t="shared" si="241"/>
        <v>0</v>
      </c>
      <c r="CI197" s="254">
        <f t="shared" si="241"/>
        <v>0</v>
      </c>
      <c r="CJ197" s="254">
        <f t="shared" si="241"/>
        <v>0</v>
      </c>
      <c r="CK197" s="254">
        <f t="shared" si="241"/>
        <v>0</v>
      </c>
      <c r="CL197" s="254">
        <f t="shared" si="241"/>
        <v>0</v>
      </c>
      <c r="CM197" s="254">
        <f t="shared" si="201"/>
        <v>0</v>
      </c>
      <c r="CN197" s="254">
        <f t="shared" si="202"/>
        <v>0</v>
      </c>
      <c r="CO197" s="254">
        <f t="shared" si="203"/>
        <v>0</v>
      </c>
      <c r="CP197" s="254">
        <f t="shared" si="204"/>
        <v>0</v>
      </c>
      <c r="CQ197" s="254">
        <f t="shared" si="205"/>
        <v>0</v>
      </c>
      <c r="CR197" s="254">
        <f t="shared" si="206"/>
        <v>0</v>
      </c>
      <c r="CS197" s="254">
        <f t="shared" si="207"/>
        <v>0</v>
      </c>
      <c r="CT197" s="254">
        <f t="shared" si="208"/>
        <v>0</v>
      </c>
      <c r="CU197" s="254">
        <f t="shared" si="209"/>
        <v>0</v>
      </c>
      <c r="CV197" s="254">
        <f t="shared" si="210"/>
        <v>0</v>
      </c>
      <c r="CW197" s="254">
        <f t="shared" si="211"/>
        <v>0</v>
      </c>
      <c r="CX197" s="254">
        <f t="shared" si="212"/>
        <v>0</v>
      </c>
      <c r="CY197" s="254">
        <f t="shared" si="213"/>
        <v>0</v>
      </c>
      <c r="CZ197" s="254">
        <f t="shared" si="214"/>
        <v>0</v>
      </c>
      <c r="DA197" s="254">
        <f t="shared" si="215"/>
        <v>0</v>
      </c>
      <c r="DB197" s="254">
        <f t="shared" si="216"/>
        <v>0</v>
      </c>
      <c r="DC197" s="254">
        <f t="shared" si="217"/>
        <v>0</v>
      </c>
      <c r="DD197" s="254">
        <f t="shared" si="218"/>
        <v>0</v>
      </c>
      <c r="DE197" s="254">
        <f t="shared" si="219"/>
        <v>0</v>
      </c>
      <c r="DF197" s="254">
        <f t="shared" si="220"/>
        <v>0</v>
      </c>
      <c r="DG197" s="254">
        <f t="shared" si="221"/>
        <v>0</v>
      </c>
      <c r="DH197" s="254">
        <f t="shared" si="222"/>
        <v>0</v>
      </c>
      <c r="DI197" s="254">
        <f t="shared" si="223"/>
        <v>0</v>
      </c>
      <c r="DJ197" s="254">
        <f t="shared" si="224"/>
        <v>0</v>
      </c>
      <c r="DK197" s="254">
        <f t="shared" si="225"/>
        <v>0</v>
      </c>
      <c r="DL197" s="254">
        <f t="shared" si="226"/>
        <v>0</v>
      </c>
      <c r="DM197" s="254">
        <f t="shared" si="227"/>
        <v>0</v>
      </c>
      <c r="DN197" s="254">
        <f t="shared" si="228"/>
        <v>0</v>
      </c>
      <c r="DO197" s="254">
        <f t="shared" si="229"/>
        <v>0</v>
      </c>
      <c r="DP197" s="254">
        <f t="shared" si="230"/>
        <v>0</v>
      </c>
      <c r="DQ197" s="254">
        <f t="shared" si="231"/>
        <v>0</v>
      </c>
      <c r="DR197" s="254">
        <f t="shared" si="232"/>
        <v>0</v>
      </c>
      <c r="DS197" s="254">
        <f t="shared" si="233"/>
        <v>0</v>
      </c>
      <c r="DT197" s="254">
        <f t="shared" si="234"/>
        <v>0</v>
      </c>
      <c r="DU197" s="254">
        <f t="shared" si="235"/>
        <v>0</v>
      </c>
      <c r="DV197" s="254">
        <f t="shared" si="236"/>
        <v>0</v>
      </c>
    </row>
    <row r="198" spans="1:126" ht="24" customHeight="1">
      <c r="A198" s="11" t="str">
        <f ca="1">IF(AG198&lt;&gt;"OK","",CONCATENATE(TEXT('Front Page'!$F$33,"000"),TEXT('Front Page'!$F$31,"000"),"-",LEFT('Front Page'!$R$53,5),"-",LEFT(D198,1),AJ198, "-",TEXT(B198,"000")))</f>
        <v/>
      </c>
      <c r="B198" s="12" t="str">
        <f>IFERROR(IF(E198="","",MAX(B$17:B197)+1),"")</f>
        <v/>
      </c>
      <c r="C198" s="13"/>
      <c r="D198" s="29" t="str">
        <f t="shared" si="134"/>
        <v>None</v>
      </c>
      <c r="E198" s="29" t="str">
        <f t="shared" si="17"/>
        <v/>
      </c>
      <c r="F198" s="29" t="str">
        <f t="shared" si="18"/>
        <v/>
      </c>
      <c r="G198" s="363"/>
      <c r="H198" s="364"/>
      <c r="I198" s="325" t="str">
        <f t="shared" si="194"/>
        <v>No</v>
      </c>
      <c r="J198" s="314">
        <v>0</v>
      </c>
      <c r="K198" s="312">
        <v>0</v>
      </c>
      <c r="L198" s="312">
        <v>0</v>
      </c>
      <c r="M198" s="312">
        <v>0</v>
      </c>
      <c r="N198" s="312">
        <v>0</v>
      </c>
      <c r="O198" s="312">
        <v>0</v>
      </c>
      <c r="P198" s="312">
        <v>0</v>
      </c>
      <c r="Q198" s="312">
        <v>0</v>
      </c>
      <c r="R198" s="312">
        <v>0</v>
      </c>
      <c r="S198" s="312">
        <v>0</v>
      </c>
      <c r="T198" s="312">
        <v>0</v>
      </c>
      <c r="U198" s="312">
        <v>0</v>
      </c>
      <c r="V198" s="313">
        <v>1</v>
      </c>
      <c r="W198" s="313">
        <v>1</v>
      </c>
      <c r="X198" s="312">
        <v>0</v>
      </c>
      <c r="Y198" s="312">
        <v>0</v>
      </c>
      <c r="Z198" s="312">
        <v>0</v>
      </c>
      <c r="AA198" s="14">
        <v>0</v>
      </c>
      <c r="AB198" s="317"/>
      <c r="AC198" s="15" t="str">
        <f t="shared" si="189"/>
        <v/>
      </c>
      <c r="AD198" s="15" t="str">
        <f t="shared" si="195"/>
        <v/>
      </c>
      <c r="AE198" s="16" t="str">
        <f t="shared" si="196"/>
        <v>0 - 0</v>
      </c>
      <c r="AF198" s="20" t="str">
        <f t="shared" si="197"/>
        <v>Not an offer</v>
      </c>
      <c r="AG198" s="276" t="str">
        <f t="shared" si="191"/>
        <v>Not an Offer</v>
      </c>
      <c r="AH198" s="150"/>
      <c r="AI198" s="254">
        <v>182</v>
      </c>
      <c r="AJ198" s="149" t="str">
        <f t="shared" si="192"/>
        <v>00-IRA</v>
      </c>
      <c r="AK198" s="254" t="b">
        <f t="shared" si="11"/>
        <v>0</v>
      </c>
      <c r="AL198" s="254">
        <f t="shared" si="190"/>
        <v>0</v>
      </c>
      <c r="AM198" s="254">
        <f t="shared" si="193"/>
        <v>0</v>
      </c>
      <c r="AN198" s="288">
        <f t="shared" si="198"/>
        <v>0</v>
      </c>
      <c r="AO198" s="288">
        <f>IF(AND($BU198=$BV198,BU198=AO$13),$J198&amp;$K198&amp;$L198&amp;$M198&amp;$N198&amp;$O198&amp;$P198&amp;$Q198&amp;$R198&amp;$S198&amp;$T198&amp;$U198,IFERROR(MATCH($AN198,AO$17:AO197,0),-1000))</f>
        <v>1</v>
      </c>
      <c r="AP198" s="288">
        <f>IF(AND($BU198=$BV198,BV198=AP$13),$J198&amp;$K198&amp;$L198&amp;$M198&amp;$N198&amp;$O198&amp;$P198&amp;$Q198&amp;$R198&amp;$S198&amp;$T198&amp;$U198,IFERROR(MATCH($AN198,AP$17:AP197,0),-1000))</f>
        <v>1</v>
      </c>
      <c r="AQ198" s="288">
        <f>IF(AND($BU198=$BV198,BW198=AQ$13),$J198&amp;$K198&amp;$L198&amp;$M198&amp;$N198&amp;$O198&amp;$P198&amp;$Q198&amp;$R198&amp;$S198&amp;$T198&amp;$U198,IFERROR(MATCH($AN198,AQ$17:AQ197,0),-1000))</f>
        <v>1</v>
      </c>
      <c r="AR198" s="288">
        <f>IF(AND($BU198=$BV198,BX198=AR$13),$J198&amp;$K198&amp;$L198&amp;$M198&amp;$N198&amp;$O198&amp;$P198&amp;$Q198&amp;$R198&amp;$S198&amp;$T198&amp;$U198,IFERROR(MATCH($AN198,AR$17:AR197,0),-1000))</f>
        <v>1</v>
      </c>
      <c r="AS198" s="254">
        <f t="shared" si="242"/>
        <v>0</v>
      </c>
      <c r="AT198" s="261" t="str">
        <f t="shared" si="199"/>
        <v/>
      </c>
      <c r="AU198" s="254" t="str">
        <f t="shared" si="239"/>
        <v/>
      </c>
      <c r="AV198" s="254" t="str">
        <f t="shared" si="239"/>
        <v/>
      </c>
      <c r="AW198" s="254" t="str">
        <f t="shared" si="239"/>
        <v/>
      </c>
      <c r="AX198" s="254" t="str">
        <f t="shared" si="239"/>
        <v/>
      </c>
      <c r="AY198" s="254" t="str">
        <f t="shared" si="237"/>
        <v/>
      </c>
      <c r="AZ198" s="254" t="str">
        <f t="shared" si="237"/>
        <v/>
      </c>
      <c r="BA198" s="254" t="str">
        <f t="shared" si="237"/>
        <v/>
      </c>
      <c r="BB198" s="254" t="str">
        <f t="shared" si="237"/>
        <v/>
      </c>
      <c r="BC198" s="254" t="str">
        <f t="shared" si="237"/>
        <v/>
      </c>
      <c r="BD198" s="254" t="str">
        <f t="shared" si="237"/>
        <v/>
      </c>
      <c r="BE198" s="262" t="str">
        <f t="shared" si="237"/>
        <v/>
      </c>
      <c r="BF198" s="263" t="str">
        <f t="shared" si="240"/>
        <v/>
      </c>
      <c r="BG198" s="254" t="str">
        <f t="shared" si="240"/>
        <v/>
      </c>
      <c r="BH198" s="254" t="str">
        <f t="shared" si="240"/>
        <v/>
      </c>
      <c r="BI198" s="254" t="str">
        <f t="shared" si="240"/>
        <v/>
      </c>
      <c r="BJ198" s="254" t="str">
        <f t="shared" si="238"/>
        <v/>
      </c>
      <c r="BK198" s="254" t="str">
        <f t="shared" si="238"/>
        <v/>
      </c>
      <c r="BL198" s="254" t="str">
        <f t="shared" si="238"/>
        <v/>
      </c>
      <c r="BM198" s="254" t="str">
        <f t="shared" si="238"/>
        <v/>
      </c>
      <c r="BN198" s="254" t="str">
        <f t="shared" si="238"/>
        <v/>
      </c>
      <c r="BO198" s="254" t="str">
        <f t="shared" si="238"/>
        <v/>
      </c>
      <c r="BP198" s="254" t="str">
        <f t="shared" si="238"/>
        <v/>
      </c>
      <c r="BQ198" s="264" t="str">
        <f t="shared" si="200"/>
        <v/>
      </c>
      <c r="BR198" s="261" t="str">
        <f t="shared" si="30"/>
        <v/>
      </c>
      <c r="BS198" s="254" t="str">
        <f t="shared" si="180"/>
        <v/>
      </c>
      <c r="BT198" s="254" t="str">
        <f t="shared" si="180"/>
        <v/>
      </c>
      <c r="BU198" s="265" t="str">
        <f t="shared" si="178"/>
        <v/>
      </c>
      <c r="BV198" s="263" t="str">
        <f t="shared" si="181"/>
        <v/>
      </c>
      <c r="BW198" s="254" t="str">
        <f t="shared" si="181"/>
        <v/>
      </c>
      <c r="BX198" s="254" t="str">
        <f t="shared" si="179"/>
        <v/>
      </c>
      <c r="BY198" s="264" t="str">
        <f t="shared" si="33"/>
        <v/>
      </c>
      <c r="BZ198" s="254" t="str">
        <f t="shared" si="34"/>
        <v/>
      </c>
      <c r="CA198" s="254">
        <f t="shared" si="243"/>
        <v>0</v>
      </c>
      <c r="CB198" s="254">
        <f t="shared" si="243"/>
        <v>0</v>
      </c>
      <c r="CC198" s="254">
        <f t="shared" si="243"/>
        <v>0</v>
      </c>
      <c r="CD198" s="254">
        <f t="shared" si="243"/>
        <v>0</v>
      </c>
      <c r="CE198" s="254">
        <f t="shared" si="243"/>
        <v>0</v>
      </c>
      <c r="CF198" s="254">
        <f t="shared" si="243"/>
        <v>0</v>
      </c>
      <c r="CG198" s="254">
        <f t="shared" si="241"/>
        <v>0</v>
      </c>
      <c r="CH198" s="254">
        <f t="shared" si="241"/>
        <v>0</v>
      </c>
      <c r="CI198" s="254">
        <f t="shared" si="241"/>
        <v>0</v>
      </c>
      <c r="CJ198" s="254">
        <f t="shared" si="241"/>
        <v>0</v>
      </c>
      <c r="CK198" s="254">
        <f t="shared" si="241"/>
        <v>0</v>
      </c>
      <c r="CL198" s="254">
        <f t="shared" si="241"/>
        <v>0</v>
      </c>
      <c r="CM198" s="254">
        <f t="shared" si="201"/>
        <v>0</v>
      </c>
      <c r="CN198" s="254">
        <f t="shared" si="202"/>
        <v>0</v>
      </c>
      <c r="CO198" s="254">
        <f t="shared" si="203"/>
        <v>0</v>
      </c>
      <c r="CP198" s="254">
        <f t="shared" si="204"/>
        <v>0</v>
      </c>
      <c r="CQ198" s="254">
        <f t="shared" si="205"/>
        <v>0</v>
      </c>
      <c r="CR198" s="254">
        <f t="shared" si="206"/>
        <v>0</v>
      </c>
      <c r="CS198" s="254">
        <f t="shared" si="207"/>
        <v>0</v>
      </c>
      <c r="CT198" s="254">
        <f t="shared" si="208"/>
        <v>0</v>
      </c>
      <c r="CU198" s="254">
        <f t="shared" si="209"/>
        <v>0</v>
      </c>
      <c r="CV198" s="254">
        <f t="shared" si="210"/>
        <v>0</v>
      </c>
      <c r="CW198" s="254">
        <f t="shared" si="211"/>
        <v>0</v>
      </c>
      <c r="CX198" s="254">
        <f t="shared" si="212"/>
        <v>0</v>
      </c>
      <c r="CY198" s="254">
        <f t="shared" si="213"/>
        <v>0</v>
      </c>
      <c r="CZ198" s="254">
        <f t="shared" si="214"/>
        <v>0</v>
      </c>
      <c r="DA198" s="254">
        <f t="shared" si="215"/>
        <v>0</v>
      </c>
      <c r="DB198" s="254">
        <f t="shared" si="216"/>
        <v>0</v>
      </c>
      <c r="DC198" s="254">
        <f t="shared" si="217"/>
        <v>0</v>
      </c>
      <c r="DD198" s="254">
        <f t="shared" si="218"/>
        <v>0</v>
      </c>
      <c r="DE198" s="254">
        <f t="shared" si="219"/>
        <v>0</v>
      </c>
      <c r="DF198" s="254">
        <f t="shared" si="220"/>
        <v>0</v>
      </c>
      <c r="DG198" s="254">
        <f t="shared" si="221"/>
        <v>0</v>
      </c>
      <c r="DH198" s="254">
        <f t="shared" si="222"/>
        <v>0</v>
      </c>
      <c r="DI198" s="254">
        <f t="shared" si="223"/>
        <v>0</v>
      </c>
      <c r="DJ198" s="254">
        <f t="shared" si="224"/>
        <v>0</v>
      </c>
      <c r="DK198" s="254">
        <f t="shared" si="225"/>
        <v>0</v>
      </c>
      <c r="DL198" s="254">
        <f t="shared" si="226"/>
        <v>0</v>
      </c>
      <c r="DM198" s="254">
        <f t="shared" si="227"/>
        <v>0</v>
      </c>
      <c r="DN198" s="254">
        <f t="shared" si="228"/>
        <v>0</v>
      </c>
      <c r="DO198" s="254">
        <f t="shared" si="229"/>
        <v>0</v>
      </c>
      <c r="DP198" s="254">
        <f t="shared" si="230"/>
        <v>0</v>
      </c>
      <c r="DQ198" s="254">
        <f t="shared" si="231"/>
        <v>0</v>
      </c>
      <c r="DR198" s="254">
        <f t="shared" si="232"/>
        <v>0</v>
      </c>
      <c r="DS198" s="254">
        <f t="shared" si="233"/>
        <v>0</v>
      </c>
      <c r="DT198" s="254">
        <f t="shared" si="234"/>
        <v>0</v>
      </c>
      <c r="DU198" s="254">
        <f t="shared" si="235"/>
        <v>0</v>
      </c>
      <c r="DV198" s="254">
        <f t="shared" si="236"/>
        <v>0</v>
      </c>
    </row>
    <row r="199" spans="1:126" ht="24" customHeight="1">
      <c r="A199" s="11" t="str">
        <f ca="1">IF(AG199&lt;&gt;"OK","",CONCATENATE(TEXT('Front Page'!$F$33,"000"),TEXT('Front Page'!$F$31,"000"),"-",LEFT('Front Page'!$R$53,5),"-",LEFT(D199,1),AJ199, "-",TEXT(B199,"000")))</f>
        <v/>
      </c>
      <c r="B199" s="12" t="str">
        <f>IFERROR(IF(E199="","",MAX(B$17:B198)+1),"")</f>
        <v/>
      </c>
      <c r="C199" s="13"/>
      <c r="D199" s="29" t="str">
        <f t="shared" si="134"/>
        <v>None</v>
      </c>
      <c r="E199" s="29" t="str">
        <f t="shared" si="17"/>
        <v/>
      </c>
      <c r="F199" s="29" t="str">
        <f t="shared" si="18"/>
        <v/>
      </c>
      <c r="G199" s="363"/>
      <c r="H199" s="364"/>
      <c r="I199" s="325" t="str">
        <f t="shared" si="194"/>
        <v>No</v>
      </c>
      <c r="J199" s="314">
        <v>0</v>
      </c>
      <c r="K199" s="312">
        <v>0</v>
      </c>
      <c r="L199" s="312">
        <v>0</v>
      </c>
      <c r="M199" s="312">
        <v>0</v>
      </c>
      <c r="N199" s="312">
        <v>0</v>
      </c>
      <c r="O199" s="312">
        <v>0</v>
      </c>
      <c r="P199" s="312">
        <v>0</v>
      </c>
      <c r="Q199" s="312">
        <v>0</v>
      </c>
      <c r="R199" s="312">
        <v>0</v>
      </c>
      <c r="S199" s="312">
        <v>0</v>
      </c>
      <c r="T199" s="312">
        <v>0</v>
      </c>
      <c r="U199" s="312">
        <v>0</v>
      </c>
      <c r="V199" s="313">
        <v>1</v>
      </c>
      <c r="W199" s="313">
        <v>1</v>
      </c>
      <c r="X199" s="312">
        <v>0</v>
      </c>
      <c r="Y199" s="312">
        <v>0</v>
      </c>
      <c r="Z199" s="312">
        <v>0</v>
      </c>
      <c r="AA199" s="14">
        <v>0</v>
      </c>
      <c r="AB199" s="317"/>
      <c r="AC199" s="15" t="str">
        <f t="shared" si="189"/>
        <v/>
      </c>
      <c r="AD199" s="15" t="str">
        <f t="shared" si="195"/>
        <v/>
      </c>
      <c r="AE199" s="16" t="str">
        <f t="shared" si="196"/>
        <v>0 - 0</v>
      </c>
      <c r="AF199" s="20" t="str">
        <f t="shared" si="197"/>
        <v>Not an offer</v>
      </c>
      <c r="AG199" s="276" t="str">
        <f t="shared" si="191"/>
        <v>Not an Offer</v>
      </c>
      <c r="AH199" s="150"/>
      <c r="AI199" s="254">
        <v>183</v>
      </c>
      <c r="AJ199" s="149" t="str">
        <f t="shared" si="192"/>
        <v>00-IRA</v>
      </c>
      <c r="AK199" s="254" t="b">
        <f t="shared" si="11"/>
        <v>0</v>
      </c>
      <c r="AL199" s="254">
        <f t="shared" si="190"/>
        <v>0</v>
      </c>
      <c r="AM199" s="254">
        <f t="shared" si="193"/>
        <v>0</v>
      </c>
      <c r="AN199" s="288">
        <f t="shared" si="198"/>
        <v>0</v>
      </c>
      <c r="AO199" s="288">
        <f>IF(AND($BU199=$BV199,BU199=AO$13),$J199&amp;$K199&amp;$L199&amp;$M199&amp;$N199&amp;$O199&amp;$P199&amp;$Q199&amp;$R199&amp;$S199&amp;$T199&amp;$U199,IFERROR(MATCH($AN199,AO$17:AO198,0),-1000))</f>
        <v>1</v>
      </c>
      <c r="AP199" s="288">
        <f>IF(AND($BU199=$BV199,BV199=AP$13),$J199&amp;$K199&amp;$L199&amp;$M199&amp;$N199&amp;$O199&amp;$P199&amp;$Q199&amp;$R199&amp;$S199&amp;$T199&amp;$U199,IFERROR(MATCH($AN199,AP$17:AP198,0),-1000))</f>
        <v>1</v>
      </c>
      <c r="AQ199" s="288">
        <f>IF(AND($BU199=$BV199,BW199=AQ$13),$J199&amp;$K199&amp;$L199&amp;$M199&amp;$N199&amp;$O199&amp;$P199&amp;$Q199&amp;$R199&amp;$S199&amp;$T199&amp;$U199,IFERROR(MATCH($AN199,AQ$17:AQ198,0),-1000))</f>
        <v>1</v>
      </c>
      <c r="AR199" s="288">
        <f>IF(AND($BU199=$BV199,BX199=AR$13),$J199&amp;$K199&amp;$L199&amp;$M199&amp;$N199&amp;$O199&amp;$P199&amp;$Q199&amp;$R199&amp;$S199&amp;$T199&amp;$U199,IFERROR(MATCH($AN199,AR$17:AR198,0),-1000))</f>
        <v>1</v>
      </c>
      <c r="AS199" s="254">
        <f t="shared" si="242"/>
        <v>0</v>
      </c>
      <c r="AT199" s="261" t="str">
        <f t="shared" si="199"/>
        <v/>
      </c>
      <c r="AU199" s="254" t="str">
        <f t="shared" si="239"/>
        <v/>
      </c>
      <c r="AV199" s="254" t="str">
        <f t="shared" si="239"/>
        <v/>
      </c>
      <c r="AW199" s="254" t="str">
        <f t="shared" si="239"/>
        <v/>
      </c>
      <c r="AX199" s="254" t="str">
        <f t="shared" si="239"/>
        <v/>
      </c>
      <c r="AY199" s="254" t="str">
        <f t="shared" si="237"/>
        <v/>
      </c>
      <c r="AZ199" s="254" t="str">
        <f t="shared" si="237"/>
        <v/>
      </c>
      <c r="BA199" s="254" t="str">
        <f t="shared" si="237"/>
        <v/>
      </c>
      <c r="BB199" s="254" t="str">
        <f t="shared" si="237"/>
        <v/>
      </c>
      <c r="BC199" s="254" t="str">
        <f t="shared" si="237"/>
        <v/>
      </c>
      <c r="BD199" s="254" t="str">
        <f t="shared" si="237"/>
        <v/>
      </c>
      <c r="BE199" s="262" t="str">
        <f t="shared" si="237"/>
        <v/>
      </c>
      <c r="BF199" s="263" t="str">
        <f t="shared" si="240"/>
        <v/>
      </c>
      <c r="BG199" s="254" t="str">
        <f t="shared" si="240"/>
        <v/>
      </c>
      <c r="BH199" s="254" t="str">
        <f t="shared" si="240"/>
        <v/>
      </c>
      <c r="BI199" s="254" t="str">
        <f t="shared" si="240"/>
        <v/>
      </c>
      <c r="BJ199" s="254" t="str">
        <f t="shared" si="238"/>
        <v/>
      </c>
      <c r="BK199" s="254" t="str">
        <f t="shared" si="238"/>
        <v/>
      </c>
      <c r="BL199" s="254" t="str">
        <f t="shared" si="238"/>
        <v/>
      </c>
      <c r="BM199" s="254" t="str">
        <f t="shared" si="238"/>
        <v/>
      </c>
      <c r="BN199" s="254" t="str">
        <f t="shared" si="238"/>
        <v/>
      </c>
      <c r="BO199" s="254" t="str">
        <f t="shared" si="238"/>
        <v/>
      </c>
      <c r="BP199" s="254" t="str">
        <f t="shared" si="238"/>
        <v/>
      </c>
      <c r="BQ199" s="264" t="str">
        <f t="shared" si="200"/>
        <v/>
      </c>
      <c r="BR199" s="261" t="str">
        <f t="shared" si="30"/>
        <v/>
      </c>
      <c r="BS199" s="254" t="str">
        <f t="shared" si="180"/>
        <v/>
      </c>
      <c r="BT199" s="254" t="str">
        <f t="shared" si="180"/>
        <v/>
      </c>
      <c r="BU199" s="265" t="str">
        <f t="shared" si="178"/>
        <v/>
      </c>
      <c r="BV199" s="263" t="str">
        <f t="shared" si="181"/>
        <v/>
      </c>
      <c r="BW199" s="254" t="str">
        <f t="shared" si="181"/>
        <v/>
      </c>
      <c r="BX199" s="254" t="str">
        <f t="shared" si="179"/>
        <v/>
      </c>
      <c r="BY199" s="264" t="str">
        <f t="shared" si="33"/>
        <v/>
      </c>
      <c r="BZ199" s="254" t="str">
        <f t="shared" si="34"/>
        <v/>
      </c>
      <c r="CA199" s="254">
        <f t="shared" si="243"/>
        <v>0</v>
      </c>
      <c r="CB199" s="254">
        <f t="shared" si="243"/>
        <v>0</v>
      </c>
      <c r="CC199" s="254">
        <f t="shared" si="243"/>
        <v>0</v>
      </c>
      <c r="CD199" s="254">
        <f t="shared" si="243"/>
        <v>0</v>
      </c>
      <c r="CE199" s="254">
        <f t="shared" si="243"/>
        <v>0</v>
      </c>
      <c r="CF199" s="254">
        <f t="shared" si="243"/>
        <v>0</v>
      </c>
      <c r="CG199" s="254">
        <f t="shared" si="241"/>
        <v>0</v>
      </c>
      <c r="CH199" s="254">
        <f t="shared" si="241"/>
        <v>0</v>
      </c>
      <c r="CI199" s="254">
        <f t="shared" si="241"/>
        <v>0</v>
      </c>
      <c r="CJ199" s="254">
        <f t="shared" si="241"/>
        <v>0</v>
      </c>
      <c r="CK199" s="254">
        <f t="shared" si="241"/>
        <v>0</v>
      </c>
      <c r="CL199" s="254">
        <f t="shared" si="241"/>
        <v>0</v>
      </c>
      <c r="CM199" s="254">
        <f t="shared" si="201"/>
        <v>0</v>
      </c>
      <c r="CN199" s="254">
        <f t="shared" si="202"/>
        <v>0</v>
      </c>
      <c r="CO199" s="254">
        <f t="shared" si="203"/>
        <v>0</v>
      </c>
      <c r="CP199" s="254">
        <f t="shared" si="204"/>
        <v>0</v>
      </c>
      <c r="CQ199" s="254">
        <f t="shared" si="205"/>
        <v>0</v>
      </c>
      <c r="CR199" s="254">
        <f t="shared" si="206"/>
        <v>0</v>
      </c>
      <c r="CS199" s="254">
        <f t="shared" si="207"/>
        <v>0</v>
      </c>
      <c r="CT199" s="254">
        <f t="shared" si="208"/>
        <v>0</v>
      </c>
      <c r="CU199" s="254">
        <f t="shared" si="209"/>
        <v>0</v>
      </c>
      <c r="CV199" s="254">
        <f t="shared" si="210"/>
        <v>0</v>
      </c>
      <c r="CW199" s="254">
        <f t="shared" si="211"/>
        <v>0</v>
      </c>
      <c r="CX199" s="254">
        <f t="shared" si="212"/>
        <v>0</v>
      </c>
      <c r="CY199" s="254">
        <f t="shared" si="213"/>
        <v>0</v>
      </c>
      <c r="CZ199" s="254">
        <f t="shared" si="214"/>
        <v>0</v>
      </c>
      <c r="DA199" s="254">
        <f t="shared" si="215"/>
        <v>0</v>
      </c>
      <c r="DB199" s="254">
        <f t="shared" si="216"/>
        <v>0</v>
      </c>
      <c r="DC199" s="254">
        <f t="shared" si="217"/>
        <v>0</v>
      </c>
      <c r="DD199" s="254">
        <f t="shared" si="218"/>
        <v>0</v>
      </c>
      <c r="DE199" s="254">
        <f t="shared" si="219"/>
        <v>0</v>
      </c>
      <c r="DF199" s="254">
        <f t="shared" si="220"/>
        <v>0</v>
      </c>
      <c r="DG199" s="254">
        <f t="shared" si="221"/>
        <v>0</v>
      </c>
      <c r="DH199" s="254">
        <f t="shared" si="222"/>
        <v>0</v>
      </c>
      <c r="DI199" s="254">
        <f t="shared" si="223"/>
        <v>0</v>
      </c>
      <c r="DJ199" s="254">
        <f t="shared" si="224"/>
        <v>0</v>
      </c>
      <c r="DK199" s="254">
        <f t="shared" si="225"/>
        <v>0</v>
      </c>
      <c r="DL199" s="254">
        <f t="shared" si="226"/>
        <v>0</v>
      </c>
      <c r="DM199" s="254">
        <f t="shared" si="227"/>
        <v>0</v>
      </c>
      <c r="DN199" s="254">
        <f t="shared" si="228"/>
        <v>0</v>
      </c>
      <c r="DO199" s="254">
        <f t="shared" si="229"/>
        <v>0</v>
      </c>
      <c r="DP199" s="254">
        <f t="shared" si="230"/>
        <v>0</v>
      </c>
      <c r="DQ199" s="254">
        <f t="shared" si="231"/>
        <v>0</v>
      </c>
      <c r="DR199" s="254">
        <f t="shared" si="232"/>
        <v>0</v>
      </c>
      <c r="DS199" s="254">
        <f t="shared" si="233"/>
        <v>0</v>
      </c>
      <c r="DT199" s="254">
        <f t="shared" si="234"/>
        <v>0</v>
      </c>
      <c r="DU199" s="254">
        <f t="shared" si="235"/>
        <v>0</v>
      </c>
      <c r="DV199" s="254">
        <f t="shared" si="236"/>
        <v>0</v>
      </c>
    </row>
    <row r="200" spans="1:126" ht="24" customHeight="1">
      <c r="A200" s="11" t="str">
        <f ca="1">IF(AG200&lt;&gt;"OK","",CONCATENATE(TEXT('Front Page'!$F$33,"000"),TEXT('Front Page'!$F$31,"000"),"-",LEFT('Front Page'!$R$53,5),"-",LEFT(D200,1),AJ200, "-",TEXT(B200,"000")))</f>
        <v/>
      </c>
      <c r="B200" s="12" t="str">
        <f>IFERROR(IF(E200="","",MAX(B$17:B199)+1),"")</f>
        <v/>
      </c>
      <c r="C200" s="13"/>
      <c r="D200" s="29" t="str">
        <f t="shared" si="134"/>
        <v>None</v>
      </c>
      <c r="E200" s="29" t="str">
        <f t="shared" si="17"/>
        <v/>
      </c>
      <c r="F200" s="29" t="str">
        <f t="shared" si="18"/>
        <v/>
      </c>
      <c r="G200" s="363"/>
      <c r="H200" s="364"/>
      <c r="I200" s="325" t="str">
        <f t="shared" si="194"/>
        <v>No</v>
      </c>
      <c r="J200" s="314">
        <v>0</v>
      </c>
      <c r="K200" s="312">
        <v>0</v>
      </c>
      <c r="L200" s="312">
        <v>0</v>
      </c>
      <c r="M200" s="312">
        <v>0</v>
      </c>
      <c r="N200" s="312">
        <v>0</v>
      </c>
      <c r="O200" s="312">
        <v>0</v>
      </c>
      <c r="P200" s="312">
        <v>0</v>
      </c>
      <c r="Q200" s="312">
        <v>0</v>
      </c>
      <c r="R200" s="312">
        <v>0</v>
      </c>
      <c r="S200" s="312">
        <v>0</v>
      </c>
      <c r="T200" s="312">
        <v>0</v>
      </c>
      <c r="U200" s="312">
        <v>0</v>
      </c>
      <c r="V200" s="313">
        <v>1</v>
      </c>
      <c r="W200" s="313">
        <v>1</v>
      </c>
      <c r="X200" s="312">
        <v>0</v>
      </c>
      <c r="Y200" s="312">
        <v>0</v>
      </c>
      <c r="Z200" s="312">
        <v>0</v>
      </c>
      <c r="AA200" s="14">
        <v>0</v>
      </c>
      <c r="AB200" s="317"/>
      <c r="AC200" s="15" t="str">
        <f t="shared" si="189"/>
        <v/>
      </c>
      <c r="AD200" s="15" t="str">
        <f t="shared" si="195"/>
        <v/>
      </c>
      <c r="AE200" s="16" t="str">
        <f t="shared" si="196"/>
        <v>0 - 0</v>
      </c>
      <c r="AF200" s="20" t="str">
        <f t="shared" si="197"/>
        <v>Not an offer</v>
      </c>
      <c r="AG200" s="276" t="str">
        <f t="shared" si="191"/>
        <v>Not an Offer</v>
      </c>
      <c r="AH200" s="150"/>
      <c r="AI200" s="254">
        <v>184</v>
      </c>
      <c r="AJ200" s="149" t="str">
        <f t="shared" si="192"/>
        <v>00-IRA</v>
      </c>
      <c r="AK200" s="254" t="b">
        <f t="shared" si="11"/>
        <v>0</v>
      </c>
      <c r="AL200" s="254">
        <f t="shared" si="190"/>
        <v>0</v>
      </c>
      <c r="AM200" s="254">
        <f t="shared" si="193"/>
        <v>0</v>
      </c>
      <c r="AN200" s="288">
        <f t="shared" si="198"/>
        <v>0</v>
      </c>
      <c r="AO200" s="288">
        <f>IF(AND($BU200=$BV200,BU200=AO$13),$J200&amp;$K200&amp;$L200&amp;$M200&amp;$N200&amp;$O200&amp;$P200&amp;$Q200&amp;$R200&amp;$S200&amp;$T200&amp;$U200,IFERROR(MATCH($AN200,AO$17:AO199,0),-1000))</f>
        <v>1</v>
      </c>
      <c r="AP200" s="288">
        <f>IF(AND($BU200=$BV200,BV200=AP$13),$J200&amp;$K200&amp;$L200&amp;$M200&amp;$N200&amp;$O200&amp;$P200&amp;$Q200&amp;$R200&amp;$S200&amp;$T200&amp;$U200,IFERROR(MATCH($AN200,AP$17:AP199,0),-1000))</f>
        <v>1</v>
      </c>
      <c r="AQ200" s="288">
        <f>IF(AND($BU200=$BV200,BW200=AQ$13),$J200&amp;$K200&amp;$L200&amp;$M200&amp;$N200&amp;$O200&amp;$P200&amp;$Q200&amp;$R200&amp;$S200&amp;$T200&amp;$U200,IFERROR(MATCH($AN200,AQ$17:AQ199,0),-1000))</f>
        <v>1</v>
      </c>
      <c r="AR200" s="288">
        <f>IF(AND($BU200=$BV200,BX200=AR$13),$J200&amp;$K200&amp;$L200&amp;$M200&amp;$N200&amp;$O200&amp;$P200&amp;$Q200&amp;$R200&amp;$S200&amp;$T200&amp;$U200,IFERROR(MATCH($AN200,AR$17:AR199,0),-1000))</f>
        <v>1</v>
      </c>
      <c r="AS200" s="254">
        <f t="shared" si="242"/>
        <v>0</v>
      </c>
      <c r="AT200" s="261" t="str">
        <f t="shared" si="199"/>
        <v/>
      </c>
      <c r="AU200" s="254" t="str">
        <f t="shared" si="239"/>
        <v/>
      </c>
      <c r="AV200" s="254" t="str">
        <f t="shared" si="239"/>
        <v/>
      </c>
      <c r="AW200" s="254" t="str">
        <f t="shared" si="239"/>
        <v/>
      </c>
      <c r="AX200" s="254" t="str">
        <f t="shared" si="239"/>
        <v/>
      </c>
      <c r="AY200" s="254" t="str">
        <f t="shared" si="237"/>
        <v/>
      </c>
      <c r="AZ200" s="254" t="str">
        <f t="shared" si="237"/>
        <v/>
      </c>
      <c r="BA200" s="254" t="str">
        <f t="shared" si="237"/>
        <v/>
      </c>
      <c r="BB200" s="254" t="str">
        <f t="shared" si="237"/>
        <v/>
      </c>
      <c r="BC200" s="254" t="str">
        <f t="shared" si="237"/>
        <v/>
      </c>
      <c r="BD200" s="254" t="str">
        <f t="shared" si="237"/>
        <v/>
      </c>
      <c r="BE200" s="262" t="str">
        <f t="shared" si="237"/>
        <v/>
      </c>
      <c r="BF200" s="263" t="str">
        <f t="shared" si="240"/>
        <v/>
      </c>
      <c r="BG200" s="254" t="str">
        <f t="shared" si="240"/>
        <v/>
      </c>
      <c r="BH200" s="254" t="str">
        <f t="shared" si="240"/>
        <v/>
      </c>
      <c r="BI200" s="254" t="str">
        <f t="shared" si="240"/>
        <v/>
      </c>
      <c r="BJ200" s="254" t="str">
        <f t="shared" si="238"/>
        <v/>
      </c>
      <c r="BK200" s="254" t="str">
        <f t="shared" si="238"/>
        <v/>
      </c>
      <c r="BL200" s="254" t="str">
        <f t="shared" si="238"/>
        <v/>
      </c>
      <c r="BM200" s="254" t="str">
        <f t="shared" si="238"/>
        <v/>
      </c>
      <c r="BN200" s="254" t="str">
        <f t="shared" si="238"/>
        <v/>
      </c>
      <c r="BO200" s="254" t="str">
        <f t="shared" si="238"/>
        <v/>
      </c>
      <c r="BP200" s="254" t="str">
        <f t="shared" si="238"/>
        <v/>
      </c>
      <c r="BQ200" s="264" t="str">
        <f t="shared" si="200"/>
        <v/>
      </c>
      <c r="BR200" s="261" t="str">
        <f t="shared" si="30"/>
        <v/>
      </c>
      <c r="BS200" s="254" t="str">
        <f t="shared" si="180"/>
        <v/>
      </c>
      <c r="BT200" s="254" t="str">
        <f t="shared" si="180"/>
        <v/>
      </c>
      <c r="BU200" s="265" t="str">
        <f t="shared" si="178"/>
        <v/>
      </c>
      <c r="BV200" s="263" t="str">
        <f t="shared" si="181"/>
        <v/>
      </c>
      <c r="BW200" s="254" t="str">
        <f t="shared" si="181"/>
        <v/>
      </c>
      <c r="BX200" s="254" t="str">
        <f t="shared" si="179"/>
        <v/>
      </c>
      <c r="BY200" s="264" t="str">
        <f t="shared" si="33"/>
        <v/>
      </c>
      <c r="BZ200" s="254" t="str">
        <f t="shared" si="34"/>
        <v/>
      </c>
      <c r="CA200" s="254">
        <f t="shared" si="243"/>
        <v>0</v>
      </c>
      <c r="CB200" s="254">
        <f t="shared" si="243"/>
        <v>0</v>
      </c>
      <c r="CC200" s="254">
        <f t="shared" si="243"/>
        <v>0</v>
      </c>
      <c r="CD200" s="254">
        <f t="shared" si="243"/>
        <v>0</v>
      </c>
      <c r="CE200" s="254">
        <f t="shared" si="243"/>
        <v>0</v>
      </c>
      <c r="CF200" s="254">
        <f t="shared" si="243"/>
        <v>0</v>
      </c>
      <c r="CG200" s="254">
        <f t="shared" si="241"/>
        <v>0</v>
      </c>
      <c r="CH200" s="254">
        <f t="shared" si="241"/>
        <v>0</v>
      </c>
      <c r="CI200" s="254">
        <f t="shared" si="241"/>
        <v>0</v>
      </c>
      <c r="CJ200" s="254">
        <f t="shared" si="241"/>
        <v>0</v>
      </c>
      <c r="CK200" s="254">
        <f t="shared" si="241"/>
        <v>0</v>
      </c>
      <c r="CL200" s="254">
        <f t="shared" si="241"/>
        <v>0</v>
      </c>
      <c r="CM200" s="254">
        <f t="shared" si="201"/>
        <v>0</v>
      </c>
      <c r="CN200" s="254">
        <f t="shared" si="202"/>
        <v>0</v>
      </c>
      <c r="CO200" s="254">
        <f t="shared" si="203"/>
        <v>0</v>
      </c>
      <c r="CP200" s="254">
        <f t="shared" si="204"/>
        <v>0</v>
      </c>
      <c r="CQ200" s="254">
        <f t="shared" si="205"/>
        <v>0</v>
      </c>
      <c r="CR200" s="254">
        <f t="shared" si="206"/>
        <v>0</v>
      </c>
      <c r="CS200" s="254">
        <f t="shared" si="207"/>
        <v>0</v>
      </c>
      <c r="CT200" s="254">
        <f t="shared" si="208"/>
        <v>0</v>
      </c>
      <c r="CU200" s="254">
        <f t="shared" si="209"/>
        <v>0</v>
      </c>
      <c r="CV200" s="254">
        <f t="shared" si="210"/>
        <v>0</v>
      </c>
      <c r="CW200" s="254">
        <f t="shared" si="211"/>
        <v>0</v>
      </c>
      <c r="CX200" s="254">
        <f t="shared" si="212"/>
        <v>0</v>
      </c>
      <c r="CY200" s="254">
        <f t="shared" si="213"/>
        <v>0</v>
      </c>
      <c r="CZ200" s="254">
        <f t="shared" si="214"/>
        <v>0</v>
      </c>
      <c r="DA200" s="254">
        <f t="shared" si="215"/>
        <v>0</v>
      </c>
      <c r="DB200" s="254">
        <f t="shared" si="216"/>
        <v>0</v>
      </c>
      <c r="DC200" s="254">
        <f t="shared" si="217"/>
        <v>0</v>
      </c>
      <c r="DD200" s="254">
        <f t="shared" si="218"/>
        <v>0</v>
      </c>
      <c r="DE200" s="254">
        <f t="shared" si="219"/>
        <v>0</v>
      </c>
      <c r="DF200" s="254">
        <f t="shared" si="220"/>
        <v>0</v>
      </c>
      <c r="DG200" s="254">
        <f t="shared" si="221"/>
        <v>0</v>
      </c>
      <c r="DH200" s="254">
        <f t="shared" si="222"/>
        <v>0</v>
      </c>
      <c r="DI200" s="254">
        <f t="shared" si="223"/>
        <v>0</v>
      </c>
      <c r="DJ200" s="254">
        <f t="shared" si="224"/>
        <v>0</v>
      </c>
      <c r="DK200" s="254">
        <f t="shared" si="225"/>
        <v>0</v>
      </c>
      <c r="DL200" s="254">
        <f t="shared" si="226"/>
        <v>0</v>
      </c>
      <c r="DM200" s="254">
        <f t="shared" si="227"/>
        <v>0</v>
      </c>
      <c r="DN200" s="254">
        <f t="shared" si="228"/>
        <v>0</v>
      </c>
      <c r="DO200" s="254">
        <f t="shared" si="229"/>
        <v>0</v>
      </c>
      <c r="DP200" s="254">
        <f t="shared" si="230"/>
        <v>0</v>
      </c>
      <c r="DQ200" s="254">
        <f t="shared" si="231"/>
        <v>0</v>
      </c>
      <c r="DR200" s="254">
        <f t="shared" si="232"/>
        <v>0</v>
      </c>
      <c r="DS200" s="254">
        <f t="shared" si="233"/>
        <v>0</v>
      </c>
      <c r="DT200" s="254">
        <f t="shared" si="234"/>
        <v>0</v>
      </c>
      <c r="DU200" s="254">
        <f t="shared" si="235"/>
        <v>0</v>
      </c>
      <c r="DV200" s="254">
        <f t="shared" si="236"/>
        <v>0</v>
      </c>
    </row>
    <row r="201" spans="1:126" ht="24" customHeight="1">
      <c r="A201" s="11" t="str">
        <f ca="1">IF(AG201&lt;&gt;"OK","",CONCATENATE(TEXT('Front Page'!$F$33,"000"),TEXT('Front Page'!$F$31,"000"),"-",LEFT('Front Page'!$R$53,5),"-",LEFT(D201,1),AJ201, "-",TEXT(B201,"000")))</f>
        <v/>
      </c>
      <c r="B201" s="12" t="str">
        <f>IFERROR(IF(E201="","",MAX(B$17:B200)+1),"")</f>
        <v/>
      </c>
      <c r="C201" s="13"/>
      <c r="D201" s="29" t="str">
        <f t="shared" si="134"/>
        <v>None</v>
      </c>
      <c r="E201" s="29" t="str">
        <f t="shared" si="17"/>
        <v/>
      </c>
      <c r="F201" s="29" t="str">
        <f t="shared" si="18"/>
        <v/>
      </c>
      <c r="G201" s="363"/>
      <c r="H201" s="364"/>
      <c r="I201" s="325" t="str">
        <f t="shared" si="194"/>
        <v>No</v>
      </c>
      <c r="J201" s="314">
        <v>0</v>
      </c>
      <c r="K201" s="312">
        <v>0</v>
      </c>
      <c r="L201" s="312">
        <v>0</v>
      </c>
      <c r="M201" s="312">
        <v>0</v>
      </c>
      <c r="N201" s="312">
        <v>0</v>
      </c>
      <c r="O201" s="312">
        <v>0</v>
      </c>
      <c r="P201" s="312">
        <v>0</v>
      </c>
      <c r="Q201" s="312">
        <v>0</v>
      </c>
      <c r="R201" s="312">
        <v>0</v>
      </c>
      <c r="S201" s="312">
        <v>0</v>
      </c>
      <c r="T201" s="312">
        <v>0</v>
      </c>
      <c r="U201" s="312">
        <v>0</v>
      </c>
      <c r="V201" s="313">
        <v>1</v>
      </c>
      <c r="W201" s="313">
        <v>1</v>
      </c>
      <c r="X201" s="312">
        <v>0</v>
      </c>
      <c r="Y201" s="312">
        <v>0</v>
      </c>
      <c r="Z201" s="312">
        <v>0</v>
      </c>
      <c r="AA201" s="14">
        <v>0</v>
      </c>
      <c r="AB201" s="317"/>
      <c r="AC201" s="15" t="str">
        <f t="shared" si="189"/>
        <v/>
      </c>
      <c r="AD201" s="15" t="str">
        <f t="shared" si="195"/>
        <v/>
      </c>
      <c r="AE201" s="16" t="str">
        <f t="shared" si="196"/>
        <v>0 - 0</v>
      </c>
      <c r="AF201" s="20" t="str">
        <f t="shared" si="197"/>
        <v>Not an offer</v>
      </c>
      <c r="AG201" s="276" t="str">
        <f t="shared" si="191"/>
        <v>Not an Offer</v>
      </c>
      <c r="AH201" s="150"/>
      <c r="AI201" s="254">
        <v>185</v>
      </c>
      <c r="AJ201" s="149" t="str">
        <f t="shared" si="192"/>
        <v>00-IRA</v>
      </c>
      <c r="AK201" s="254" t="b">
        <f t="shared" si="11"/>
        <v>0</v>
      </c>
      <c r="AL201" s="254">
        <f t="shared" si="190"/>
        <v>0</v>
      </c>
      <c r="AM201" s="254">
        <f t="shared" si="193"/>
        <v>0</v>
      </c>
      <c r="AN201" s="288">
        <f t="shared" si="198"/>
        <v>0</v>
      </c>
      <c r="AO201" s="288">
        <f>IF(AND($BU201=$BV201,BU201=AO$13),$J201&amp;$K201&amp;$L201&amp;$M201&amp;$N201&amp;$O201&amp;$P201&amp;$Q201&amp;$R201&amp;$S201&amp;$T201&amp;$U201,IFERROR(MATCH($AN201,AO$17:AO200,0),-1000))</f>
        <v>1</v>
      </c>
      <c r="AP201" s="288">
        <f>IF(AND($BU201=$BV201,BV201=AP$13),$J201&amp;$K201&amp;$L201&amp;$M201&amp;$N201&amp;$O201&amp;$P201&amp;$Q201&amp;$R201&amp;$S201&amp;$T201&amp;$U201,IFERROR(MATCH($AN201,AP$17:AP200,0),-1000))</f>
        <v>1</v>
      </c>
      <c r="AQ201" s="288">
        <f>IF(AND($BU201=$BV201,BW201=AQ$13),$J201&amp;$K201&amp;$L201&amp;$M201&amp;$N201&amp;$O201&amp;$P201&amp;$Q201&amp;$R201&amp;$S201&amp;$T201&amp;$U201,IFERROR(MATCH($AN201,AQ$17:AQ200,0),-1000))</f>
        <v>1</v>
      </c>
      <c r="AR201" s="288">
        <f>IF(AND($BU201=$BV201,BX201=AR$13),$J201&amp;$K201&amp;$L201&amp;$M201&amp;$N201&amp;$O201&amp;$P201&amp;$Q201&amp;$R201&amp;$S201&amp;$T201&amp;$U201,IFERROR(MATCH($AN201,AR$17:AR200,0),-1000))</f>
        <v>1</v>
      </c>
      <c r="AS201" s="254">
        <f t="shared" si="242"/>
        <v>0</v>
      </c>
      <c r="AT201" s="261" t="str">
        <f t="shared" si="199"/>
        <v/>
      </c>
      <c r="AU201" s="254" t="str">
        <f t="shared" si="239"/>
        <v/>
      </c>
      <c r="AV201" s="254" t="str">
        <f t="shared" si="239"/>
        <v/>
      </c>
      <c r="AW201" s="254" t="str">
        <f t="shared" si="239"/>
        <v/>
      </c>
      <c r="AX201" s="254" t="str">
        <f t="shared" si="239"/>
        <v/>
      </c>
      <c r="AY201" s="254" t="str">
        <f t="shared" si="237"/>
        <v/>
      </c>
      <c r="AZ201" s="254" t="str">
        <f t="shared" si="237"/>
        <v/>
      </c>
      <c r="BA201" s="254" t="str">
        <f t="shared" si="237"/>
        <v/>
      </c>
      <c r="BB201" s="254" t="str">
        <f t="shared" si="237"/>
        <v/>
      </c>
      <c r="BC201" s="254" t="str">
        <f t="shared" si="237"/>
        <v/>
      </c>
      <c r="BD201" s="254" t="str">
        <f t="shared" si="237"/>
        <v/>
      </c>
      <c r="BE201" s="262" t="str">
        <f t="shared" si="237"/>
        <v/>
      </c>
      <c r="BF201" s="263" t="str">
        <f t="shared" si="240"/>
        <v/>
      </c>
      <c r="BG201" s="254" t="str">
        <f t="shared" si="240"/>
        <v/>
      </c>
      <c r="BH201" s="254" t="str">
        <f t="shared" si="240"/>
        <v/>
      </c>
      <c r="BI201" s="254" t="str">
        <f t="shared" si="240"/>
        <v/>
      </c>
      <c r="BJ201" s="254" t="str">
        <f t="shared" si="238"/>
        <v/>
      </c>
      <c r="BK201" s="254" t="str">
        <f t="shared" si="238"/>
        <v/>
      </c>
      <c r="BL201" s="254" t="str">
        <f t="shared" si="238"/>
        <v/>
      </c>
      <c r="BM201" s="254" t="str">
        <f t="shared" si="238"/>
        <v/>
      </c>
      <c r="BN201" s="254" t="str">
        <f t="shared" si="238"/>
        <v/>
      </c>
      <c r="BO201" s="254" t="str">
        <f t="shared" si="238"/>
        <v/>
      </c>
      <c r="BP201" s="254" t="str">
        <f t="shared" si="238"/>
        <v/>
      </c>
      <c r="BQ201" s="264" t="str">
        <f t="shared" si="200"/>
        <v/>
      </c>
      <c r="BR201" s="261" t="str">
        <f t="shared" si="30"/>
        <v/>
      </c>
      <c r="BS201" s="254" t="str">
        <f t="shared" si="180"/>
        <v/>
      </c>
      <c r="BT201" s="254" t="str">
        <f t="shared" si="180"/>
        <v/>
      </c>
      <c r="BU201" s="265" t="str">
        <f t="shared" si="178"/>
        <v/>
      </c>
      <c r="BV201" s="263" t="str">
        <f t="shared" si="181"/>
        <v/>
      </c>
      <c r="BW201" s="254" t="str">
        <f t="shared" si="181"/>
        <v/>
      </c>
      <c r="BX201" s="254" t="str">
        <f t="shared" si="179"/>
        <v/>
      </c>
      <c r="BY201" s="264" t="str">
        <f t="shared" si="33"/>
        <v/>
      </c>
      <c r="BZ201" s="254" t="str">
        <f t="shared" si="34"/>
        <v/>
      </c>
      <c r="CA201" s="254">
        <f t="shared" si="243"/>
        <v>0</v>
      </c>
      <c r="CB201" s="254">
        <f t="shared" si="243"/>
        <v>0</v>
      </c>
      <c r="CC201" s="254">
        <f t="shared" si="243"/>
        <v>0</v>
      </c>
      <c r="CD201" s="254">
        <f t="shared" si="243"/>
        <v>0</v>
      </c>
      <c r="CE201" s="254">
        <f t="shared" si="243"/>
        <v>0</v>
      </c>
      <c r="CF201" s="254">
        <f t="shared" si="243"/>
        <v>0</v>
      </c>
      <c r="CG201" s="254">
        <f t="shared" si="241"/>
        <v>0</v>
      </c>
      <c r="CH201" s="254">
        <f t="shared" si="241"/>
        <v>0</v>
      </c>
      <c r="CI201" s="254">
        <f t="shared" si="241"/>
        <v>0</v>
      </c>
      <c r="CJ201" s="254">
        <f t="shared" si="241"/>
        <v>0</v>
      </c>
      <c r="CK201" s="254">
        <f t="shared" si="241"/>
        <v>0</v>
      </c>
      <c r="CL201" s="254">
        <f t="shared" si="241"/>
        <v>0</v>
      </c>
      <c r="CM201" s="254">
        <f t="shared" si="201"/>
        <v>0</v>
      </c>
      <c r="CN201" s="254">
        <f t="shared" si="202"/>
        <v>0</v>
      </c>
      <c r="CO201" s="254">
        <f t="shared" si="203"/>
        <v>0</v>
      </c>
      <c r="CP201" s="254">
        <f t="shared" si="204"/>
        <v>0</v>
      </c>
      <c r="CQ201" s="254">
        <f t="shared" si="205"/>
        <v>0</v>
      </c>
      <c r="CR201" s="254">
        <f t="shared" si="206"/>
        <v>0</v>
      </c>
      <c r="CS201" s="254">
        <f t="shared" si="207"/>
        <v>0</v>
      </c>
      <c r="CT201" s="254">
        <f t="shared" si="208"/>
        <v>0</v>
      </c>
      <c r="CU201" s="254">
        <f t="shared" si="209"/>
        <v>0</v>
      </c>
      <c r="CV201" s="254">
        <f t="shared" si="210"/>
        <v>0</v>
      </c>
      <c r="CW201" s="254">
        <f t="shared" si="211"/>
        <v>0</v>
      </c>
      <c r="CX201" s="254">
        <f t="shared" si="212"/>
        <v>0</v>
      </c>
      <c r="CY201" s="254">
        <f t="shared" si="213"/>
        <v>0</v>
      </c>
      <c r="CZ201" s="254">
        <f t="shared" si="214"/>
        <v>0</v>
      </c>
      <c r="DA201" s="254">
        <f t="shared" si="215"/>
        <v>0</v>
      </c>
      <c r="DB201" s="254">
        <f t="shared" si="216"/>
        <v>0</v>
      </c>
      <c r="DC201" s="254">
        <f t="shared" si="217"/>
        <v>0</v>
      </c>
      <c r="DD201" s="254">
        <f t="shared" si="218"/>
        <v>0</v>
      </c>
      <c r="DE201" s="254">
        <f t="shared" si="219"/>
        <v>0</v>
      </c>
      <c r="DF201" s="254">
        <f t="shared" si="220"/>
        <v>0</v>
      </c>
      <c r="DG201" s="254">
        <f t="shared" si="221"/>
        <v>0</v>
      </c>
      <c r="DH201" s="254">
        <f t="shared" si="222"/>
        <v>0</v>
      </c>
      <c r="DI201" s="254">
        <f t="shared" si="223"/>
        <v>0</v>
      </c>
      <c r="DJ201" s="254">
        <f t="shared" si="224"/>
        <v>0</v>
      </c>
      <c r="DK201" s="254">
        <f t="shared" si="225"/>
        <v>0</v>
      </c>
      <c r="DL201" s="254">
        <f t="shared" si="226"/>
        <v>0</v>
      </c>
      <c r="DM201" s="254">
        <f t="shared" si="227"/>
        <v>0</v>
      </c>
      <c r="DN201" s="254">
        <f t="shared" si="228"/>
        <v>0</v>
      </c>
      <c r="DO201" s="254">
        <f t="shared" si="229"/>
        <v>0</v>
      </c>
      <c r="DP201" s="254">
        <f t="shared" si="230"/>
        <v>0</v>
      </c>
      <c r="DQ201" s="254">
        <f t="shared" si="231"/>
        <v>0</v>
      </c>
      <c r="DR201" s="254">
        <f t="shared" si="232"/>
        <v>0</v>
      </c>
      <c r="DS201" s="254">
        <f t="shared" si="233"/>
        <v>0</v>
      </c>
      <c r="DT201" s="254">
        <f t="shared" si="234"/>
        <v>0</v>
      </c>
      <c r="DU201" s="254">
        <f t="shared" si="235"/>
        <v>0</v>
      </c>
      <c r="DV201" s="254">
        <f t="shared" si="236"/>
        <v>0</v>
      </c>
    </row>
    <row r="202" spans="1:126" ht="24" customHeight="1">
      <c r="A202" s="11" t="str">
        <f ca="1">IF(AG202&lt;&gt;"OK","",CONCATENATE(TEXT('Front Page'!$F$33,"000"),TEXT('Front Page'!$F$31,"000"),"-",LEFT('Front Page'!$R$53,5),"-",LEFT(D202,1),AJ202, "-",TEXT(B202,"000")))</f>
        <v/>
      </c>
      <c r="B202" s="12" t="str">
        <f>IFERROR(IF(E202="","",MAX(B$17:B201)+1),"")</f>
        <v/>
      </c>
      <c r="C202" s="13"/>
      <c r="D202" s="29" t="str">
        <f t="shared" si="134"/>
        <v>None</v>
      </c>
      <c r="E202" s="29" t="str">
        <f t="shared" si="17"/>
        <v/>
      </c>
      <c r="F202" s="29" t="str">
        <f t="shared" si="18"/>
        <v/>
      </c>
      <c r="G202" s="363"/>
      <c r="H202" s="364"/>
      <c r="I202" s="325" t="str">
        <f t="shared" si="194"/>
        <v>No</v>
      </c>
      <c r="J202" s="314">
        <v>0</v>
      </c>
      <c r="K202" s="312">
        <v>0</v>
      </c>
      <c r="L202" s="312">
        <v>0</v>
      </c>
      <c r="M202" s="312">
        <v>0</v>
      </c>
      <c r="N202" s="312">
        <v>0</v>
      </c>
      <c r="O202" s="312">
        <v>0</v>
      </c>
      <c r="P202" s="312">
        <v>0</v>
      </c>
      <c r="Q202" s="312">
        <v>0</v>
      </c>
      <c r="R202" s="312">
        <v>0</v>
      </c>
      <c r="S202" s="312">
        <v>0</v>
      </c>
      <c r="T202" s="312">
        <v>0</v>
      </c>
      <c r="U202" s="312">
        <v>0</v>
      </c>
      <c r="V202" s="313">
        <v>1</v>
      </c>
      <c r="W202" s="313">
        <v>1</v>
      </c>
      <c r="X202" s="312">
        <v>0</v>
      </c>
      <c r="Y202" s="312">
        <v>0</v>
      </c>
      <c r="Z202" s="312">
        <v>0</v>
      </c>
      <c r="AA202" s="14">
        <v>0</v>
      </c>
      <c r="AB202" s="317"/>
      <c r="AC202" s="15" t="str">
        <f t="shared" si="189"/>
        <v/>
      </c>
      <c r="AD202" s="15" t="str">
        <f t="shared" si="195"/>
        <v/>
      </c>
      <c r="AE202" s="16" t="str">
        <f t="shared" si="196"/>
        <v>0 - 0</v>
      </c>
      <c r="AF202" s="20" t="str">
        <f t="shared" si="197"/>
        <v>Not an offer</v>
      </c>
      <c r="AG202" s="276" t="str">
        <f t="shared" si="191"/>
        <v>Not an Offer</v>
      </c>
      <c r="AH202" s="150"/>
      <c r="AI202" s="254">
        <v>186</v>
      </c>
      <c r="AJ202" s="149" t="str">
        <f t="shared" si="192"/>
        <v>00-IRA</v>
      </c>
      <c r="AK202" s="254" t="b">
        <f t="shared" si="11"/>
        <v>0</v>
      </c>
      <c r="AL202" s="254">
        <f t="shared" si="190"/>
        <v>0</v>
      </c>
      <c r="AM202" s="254">
        <f t="shared" si="193"/>
        <v>0</v>
      </c>
      <c r="AN202" s="288">
        <f t="shared" si="198"/>
        <v>0</v>
      </c>
      <c r="AO202" s="288">
        <f>IF(AND($BU202=$BV202,BU202=AO$13),$J202&amp;$K202&amp;$L202&amp;$M202&amp;$N202&amp;$O202&amp;$P202&amp;$Q202&amp;$R202&amp;$S202&amp;$T202&amp;$U202,IFERROR(MATCH($AN202,AO$17:AO201,0),-1000))</f>
        <v>1</v>
      </c>
      <c r="AP202" s="288">
        <f>IF(AND($BU202=$BV202,BV202=AP$13),$J202&amp;$K202&amp;$L202&amp;$M202&amp;$N202&amp;$O202&amp;$P202&amp;$Q202&amp;$R202&amp;$S202&amp;$T202&amp;$U202,IFERROR(MATCH($AN202,AP$17:AP201,0),-1000))</f>
        <v>1</v>
      </c>
      <c r="AQ202" s="288">
        <f>IF(AND($BU202=$BV202,BW202=AQ$13),$J202&amp;$K202&amp;$L202&amp;$M202&amp;$N202&amp;$O202&amp;$P202&amp;$Q202&amp;$R202&amp;$S202&amp;$T202&amp;$U202,IFERROR(MATCH($AN202,AQ$17:AQ201,0),-1000))</f>
        <v>1</v>
      </c>
      <c r="AR202" s="288">
        <f>IF(AND($BU202=$BV202,BX202=AR$13),$J202&amp;$K202&amp;$L202&amp;$M202&amp;$N202&amp;$O202&amp;$P202&amp;$Q202&amp;$R202&amp;$S202&amp;$T202&amp;$U202,IFERROR(MATCH($AN202,AR$17:AR201,0),-1000))</f>
        <v>1</v>
      </c>
      <c r="AS202" s="254">
        <f t="shared" si="242"/>
        <v>0</v>
      </c>
      <c r="AT202" s="261" t="str">
        <f t="shared" si="199"/>
        <v/>
      </c>
      <c r="AU202" s="254" t="str">
        <f t="shared" si="239"/>
        <v/>
      </c>
      <c r="AV202" s="254" t="str">
        <f t="shared" si="239"/>
        <v/>
      </c>
      <c r="AW202" s="254" t="str">
        <f t="shared" si="239"/>
        <v/>
      </c>
      <c r="AX202" s="254" t="str">
        <f t="shared" si="239"/>
        <v/>
      </c>
      <c r="AY202" s="254" t="str">
        <f t="shared" si="237"/>
        <v/>
      </c>
      <c r="AZ202" s="254" t="str">
        <f t="shared" si="237"/>
        <v/>
      </c>
      <c r="BA202" s="254" t="str">
        <f t="shared" si="237"/>
        <v/>
      </c>
      <c r="BB202" s="254" t="str">
        <f t="shared" si="237"/>
        <v/>
      </c>
      <c r="BC202" s="254" t="str">
        <f t="shared" si="237"/>
        <v/>
      </c>
      <c r="BD202" s="254" t="str">
        <f t="shared" si="237"/>
        <v/>
      </c>
      <c r="BE202" s="262" t="str">
        <f t="shared" si="237"/>
        <v/>
      </c>
      <c r="BF202" s="263" t="str">
        <f t="shared" si="240"/>
        <v/>
      </c>
      <c r="BG202" s="254" t="str">
        <f t="shared" si="240"/>
        <v/>
      </c>
      <c r="BH202" s="254" t="str">
        <f t="shared" si="240"/>
        <v/>
      </c>
      <c r="BI202" s="254" t="str">
        <f t="shared" si="240"/>
        <v/>
      </c>
      <c r="BJ202" s="254" t="str">
        <f t="shared" si="238"/>
        <v/>
      </c>
      <c r="BK202" s="254" t="str">
        <f t="shared" si="238"/>
        <v/>
      </c>
      <c r="BL202" s="254" t="str">
        <f t="shared" si="238"/>
        <v/>
      </c>
      <c r="BM202" s="254" t="str">
        <f t="shared" si="238"/>
        <v/>
      </c>
      <c r="BN202" s="254" t="str">
        <f t="shared" si="238"/>
        <v/>
      </c>
      <c r="BO202" s="254" t="str">
        <f t="shared" si="238"/>
        <v/>
      </c>
      <c r="BP202" s="254" t="str">
        <f t="shared" si="238"/>
        <v/>
      </c>
      <c r="BQ202" s="264" t="str">
        <f t="shared" si="200"/>
        <v/>
      </c>
      <c r="BR202" s="261" t="str">
        <f t="shared" si="30"/>
        <v/>
      </c>
      <c r="BS202" s="254" t="str">
        <f t="shared" si="180"/>
        <v/>
      </c>
      <c r="BT202" s="254" t="str">
        <f t="shared" si="180"/>
        <v/>
      </c>
      <c r="BU202" s="265" t="str">
        <f t="shared" si="178"/>
        <v/>
      </c>
      <c r="BV202" s="263" t="str">
        <f t="shared" si="181"/>
        <v/>
      </c>
      <c r="BW202" s="254" t="str">
        <f t="shared" si="181"/>
        <v/>
      </c>
      <c r="BX202" s="254" t="str">
        <f t="shared" si="179"/>
        <v/>
      </c>
      <c r="BY202" s="264" t="str">
        <f t="shared" si="33"/>
        <v/>
      </c>
      <c r="BZ202" s="254" t="str">
        <f t="shared" si="34"/>
        <v/>
      </c>
      <c r="CA202" s="254">
        <f t="shared" si="243"/>
        <v>0</v>
      </c>
      <c r="CB202" s="254">
        <f t="shared" si="243"/>
        <v>0</v>
      </c>
      <c r="CC202" s="254">
        <f t="shared" si="243"/>
        <v>0</v>
      </c>
      <c r="CD202" s="254">
        <f t="shared" si="243"/>
        <v>0</v>
      </c>
      <c r="CE202" s="254">
        <f t="shared" si="243"/>
        <v>0</v>
      </c>
      <c r="CF202" s="254">
        <f t="shared" si="243"/>
        <v>0</v>
      </c>
      <c r="CG202" s="254">
        <f t="shared" si="241"/>
        <v>0</v>
      </c>
      <c r="CH202" s="254">
        <f t="shared" si="241"/>
        <v>0</v>
      </c>
      <c r="CI202" s="254">
        <f t="shared" si="241"/>
        <v>0</v>
      </c>
      <c r="CJ202" s="254">
        <f t="shared" si="241"/>
        <v>0</v>
      </c>
      <c r="CK202" s="254">
        <f t="shared" si="241"/>
        <v>0</v>
      </c>
      <c r="CL202" s="254">
        <f t="shared" si="241"/>
        <v>0</v>
      </c>
      <c r="CM202" s="254">
        <f t="shared" si="201"/>
        <v>0</v>
      </c>
      <c r="CN202" s="254">
        <f t="shared" si="202"/>
        <v>0</v>
      </c>
      <c r="CO202" s="254">
        <f t="shared" si="203"/>
        <v>0</v>
      </c>
      <c r="CP202" s="254">
        <f t="shared" si="204"/>
        <v>0</v>
      </c>
      <c r="CQ202" s="254">
        <f t="shared" si="205"/>
        <v>0</v>
      </c>
      <c r="CR202" s="254">
        <f t="shared" si="206"/>
        <v>0</v>
      </c>
      <c r="CS202" s="254">
        <f t="shared" si="207"/>
        <v>0</v>
      </c>
      <c r="CT202" s="254">
        <f t="shared" si="208"/>
        <v>0</v>
      </c>
      <c r="CU202" s="254">
        <f t="shared" si="209"/>
        <v>0</v>
      </c>
      <c r="CV202" s="254">
        <f t="shared" si="210"/>
        <v>0</v>
      </c>
      <c r="CW202" s="254">
        <f t="shared" si="211"/>
        <v>0</v>
      </c>
      <c r="CX202" s="254">
        <f t="shared" si="212"/>
        <v>0</v>
      </c>
      <c r="CY202" s="254">
        <f t="shared" si="213"/>
        <v>0</v>
      </c>
      <c r="CZ202" s="254">
        <f t="shared" si="214"/>
        <v>0</v>
      </c>
      <c r="DA202" s="254">
        <f t="shared" si="215"/>
        <v>0</v>
      </c>
      <c r="DB202" s="254">
        <f t="shared" si="216"/>
        <v>0</v>
      </c>
      <c r="DC202" s="254">
        <f t="shared" si="217"/>
        <v>0</v>
      </c>
      <c r="DD202" s="254">
        <f t="shared" si="218"/>
        <v>0</v>
      </c>
      <c r="DE202" s="254">
        <f t="shared" si="219"/>
        <v>0</v>
      </c>
      <c r="DF202" s="254">
        <f t="shared" si="220"/>
        <v>0</v>
      </c>
      <c r="DG202" s="254">
        <f t="shared" si="221"/>
        <v>0</v>
      </c>
      <c r="DH202" s="254">
        <f t="shared" si="222"/>
        <v>0</v>
      </c>
      <c r="DI202" s="254">
        <f t="shared" si="223"/>
        <v>0</v>
      </c>
      <c r="DJ202" s="254">
        <f t="shared" si="224"/>
        <v>0</v>
      </c>
      <c r="DK202" s="254">
        <f t="shared" si="225"/>
        <v>0</v>
      </c>
      <c r="DL202" s="254">
        <f t="shared" si="226"/>
        <v>0</v>
      </c>
      <c r="DM202" s="254">
        <f t="shared" si="227"/>
        <v>0</v>
      </c>
      <c r="DN202" s="254">
        <f t="shared" si="228"/>
        <v>0</v>
      </c>
      <c r="DO202" s="254">
        <f t="shared" si="229"/>
        <v>0</v>
      </c>
      <c r="DP202" s="254">
        <f t="shared" si="230"/>
        <v>0</v>
      </c>
      <c r="DQ202" s="254">
        <f t="shared" si="231"/>
        <v>0</v>
      </c>
      <c r="DR202" s="254">
        <f t="shared" si="232"/>
        <v>0</v>
      </c>
      <c r="DS202" s="254">
        <f t="shared" si="233"/>
        <v>0</v>
      </c>
      <c r="DT202" s="254">
        <f t="shared" si="234"/>
        <v>0</v>
      </c>
      <c r="DU202" s="254">
        <f t="shared" si="235"/>
        <v>0</v>
      </c>
      <c r="DV202" s="254">
        <f t="shared" si="236"/>
        <v>0</v>
      </c>
    </row>
    <row r="203" spans="1:126" ht="24" customHeight="1">
      <c r="A203" s="11" t="str">
        <f ca="1">IF(AG203&lt;&gt;"OK","",CONCATENATE(TEXT('Front Page'!$F$33,"000"),TEXT('Front Page'!$F$31,"000"),"-",LEFT('Front Page'!$R$53,5),"-",LEFT(D203,1),AJ203, "-",TEXT(B203,"000")))</f>
        <v/>
      </c>
      <c r="B203" s="12" t="str">
        <f>IFERROR(IF(E203="","",MAX(B$17:B202)+1),"")</f>
        <v/>
      </c>
      <c r="C203" s="13"/>
      <c r="D203" s="29" t="str">
        <f t="shared" si="134"/>
        <v>None</v>
      </c>
      <c r="E203" s="29" t="str">
        <f t="shared" si="17"/>
        <v/>
      </c>
      <c r="F203" s="29" t="str">
        <f t="shared" si="18"/>
        <v/>
      </c>
      <c r="G203" s="363"/>
      <c r="H203" s="364"/>
      <c r="I203" s="325" t="str">
        <f t="shared" si="194"/>
        <v>No</v>
      </c>
      <c r="J203" s="314">
        <v>0</v>
      </c>
      <c r="K203" s="312">
        <v>0</v>
      </c>
      <c r="L203" s="312">
        <v>0</v>
      </c>
      <c r="M203" s="312">
        <v>0</v>
      </c>
      <c r="N203" s="312">
        <v>0</v>
      </c>
      <c r="O203" s="312">
        <v>0</v>
      </c>
      <c r="P203" s="312">
        <v>0</v>
      </c>
      <c r="Q203" s="312">
        <v>0</v>
      </c>
      <c r="R203" s="312">
        <v>0</v>
      </c>
      <c r="S203" s="312">
        <v>0</v>
      </c>
      <c r="T203" s="312">
        <v>0</v>
      </c>
      <c r="U203" s="312">
        <v>0</v>
      </c>
      <c r="V203" s="313">
        <v>1</v>
      </c>
      <c r="W203" s="313">
        <v>1</v>
      </c>
      <c r="X203" s="312">
        <v>0</v>
      </c>
      <c r="Y203" s="312">
        <v>0</v>
      </c>
      <c r="Z203" s="312">
        <v>0</v>
      </c>
      <c r="AA203" s="14">
        <v>0</v>
      </c>
      <c r="AB203" s="317"/>
      <c r="AC203" s="15" t="str">
        <f t="shared" si="189"/>
        <v/>
      </c>
      <c r="AD203" s="15" t="str">
        <f t="shared" si="195"/>
        <v/>
      </c>
      <c r="AE203" s="16" t="str">
        <f t="shared" si="196"/>
        <v>0 - 0</v>
      </c>
      <c r="AF203" s="20" t="str">
        <f t="shared" si="197"/>
        <v>Not an offer</v>
      </c>
      <c r="AG203" s="276" t="str">
        <f t="shared" si="191"/>
        <v>Not an Offer</v>
      </c>
      <c r="AH203" s="150"/>
      <c r="AI203" s="254">
        <v>187</v>
      </c>
      <c r="AJ203" s="149" t="str">
        <f t="shared" si="192"/>
        <v>00-IRA</v>
      </c>
      <c r="AK203" s="254" t="b">
        <f t="shared" si="11"/>
        <v>0</v>
      </c>
      <c r="AL203" s="254">
        <f t="shared" si="190"/>
        <v>0</v>
      </c>
      <c r="AM203" s="254">
        <f t="shared" si="193"/>
        <v>0</v>
      </c>
      <c r="AN203" s="288">
        <f t="shared" si="198"/>
        <v>0</v>
      </c>
      <c r="AO203" s="288">
        <f>IF(AND($BU203=$BV203,BU203=AO$13),$J203&amp;$K203&amp;$L203&amp;$M203&amp;$N203&amp;$O203&amp;$P203&amp;$Q203&amp;$R203&amp;$S203&amp;$T203&amp;$U203,IFERROR(MATCH($AN203,AO$17:AO202,0),-1000))</f>
        <v>1</v>
      </c>
      <c r="AP203" s="288">
        <f>IF(AND($BU203=$BV203,BV203=AP$13),$J203&amp;$K203&amp;$L203&amp;$M203&amp;$N203&amp;$O203&amp;$P203&amp;$Q203&amp;$R203&amp;$S203&amp;$T203&amp;$U203,IFERROR(MATCH($AN203,AP$17:AP202,0),-1000))</f>
        <v>1</v>
      </c>
      <c r="AQ203" s="288">
        <f>IF(AND($BU203=$BV203,BW203=AQ$13),$J203&amp;$K203&amp;$L203&amp;$M203&amp;$N203&amp;$O203&amp;$P203&amp;$Q203&amp;$R203&amp;$S203&amp;$T203&amp;$U203,IFERROR(MATCH($AN203,AQ$17:AQ202,0),-1000))</f>
        <v>1</v>
      </c>
      <c r="AR203" s="288">
        <f>IF(AND($BU203=$BV203,BX203=AR$13),$J203&amp;$K203&amp;$L203&amp;$M203&amp;$N203&amp;$O203&amp;$P203&amp;$Q203&amp;$R203&amp;$S203&amp;$T203&amp;$U203,IFERROR(MATCH($AN203,AR$17:AR202,0),-1000))</f>
        <v>1</v>
      </c>
      <c r="AS203" s="254">
        <f t="shared" si="242"/>
        <v>0</v>
      </c>
      <c r="AT203" s="261" t="str">
        <f t="shared" si="199"/>
        <v/>
      </c>
      <c r="AU203" s="254" t="str">
        <f t="shared" si="239"/>
        <v/>
      </c>
      <c r="AV203" s="254" t="str">
        <f t="shared" si="239"/>
        <v/>
      </c>
      <c r="AW203" s="254" t="str">
        <f t="shared" si="239"/>
        <v/>
      </c>
      <c r="AX203" s="254" t="str">
        <f t="shared" si="239"/>
        <v/>
      </c>
      <c r="AY203" s="254" t="str">
        <f t="shared" si="237"/>
        <v/>
      </c>
      <c r="AZ203" s="254" t="str">
        <f t="shared" si="237"/>
        <v/>
      </c>
      <c r="BA203" s="254" t="str">
        <f t="shared" si="237"/>
        <v/>
      </c>
      <c r="BB203" s="254" t="str">
        <f t="shared" si="237"/>
        <v/>
      </c>
      <c r="BC203" s="254" t="str">
        <f t="shared" si="237"/>
        <v/>
      </c>
      <c r="BD203" s="254" t="str">
        <f t="shared" si="237"/>
        <v/>
      </c>
      <c r="BE203" s="262" t="str">
        <f t="shared" si="237"/>
        <v/>
      </c>
      <c r="BF203" s="263" t="str">
        <f t="shared" si="240"/>
        <v/>
      </c>
      <c r="BG203" s="254" t="str">
        <f t="shared" si="240"/>
        <v/>
      </c>
      <c r="BH203" s="254" t="str">
        <f t="shared" si="240"/>
        <v/>
      </c>
      <c r="BI203" s="254" t="str">
        <f t="shared" si="240"/>
        <v/>
      </c>
      <c r="BJ203" s="254" t="str">
        <f t="shared" si="238"/>
        <v/>
      </c>
      <c r="BK203" s="254" t="str">
        <f t="shared" si="238"/>
        <v/>
      </c>
      <c r="BL203" s="254" t="str">
        <f t="shared" si="238"/>
        <v/>
      </c>
      <c r="BM203" s="254" t="str">
        <f t="shared" si="238"/>
        <v/>
      </c>
      <c r="BN203" s="254" t="str">
        <f t="shared" si="238"/>
        <v/>
      </c>
      <c r="BO203" s="254" t="str">
        <f t="shared" si="238"/>
        <v/>
      </c>
      <c r="BP203" s="254" t="str">
        <f t="shared" si="238"/>
        <v/>
      </c>
      <c r="BQ203" s="264" t="str">
        <f t="shared" si="200"/>
        <v/>
      </c>
      <c r="BR203" s="261" t="str">
        <f t="shared" si="30"/>
        <v/>
      </c>
      <c r="BS203" s="254" t="str">
        <f t="shared" si="180"/>
        <v/>
      </c>
      <c r="BT203" s="254" t="str">
        <f t="shared" si="180"/>
        <v/>
      </c>
      <c r="BU203" s="265" t="str">
        <f t="shared" si="178"/>
        <v/>
      </c>
      <c r="BV203" s="263" t="str">
        <f t="shared" si="181"/>
        <v/>
      </c>
      <c r="BW203" s="254" t="str">
        <f t="shared" si="181"/>
        <v/>
      </c>
      <c r="BX203" s="254" t="str">
        <f t="shared" si="179"/>
        <v/>
      </c>
      <c r="BY203" s="264" t="str">
        <f t="shared" si="33"/>
        <v/>
      </c>
      <c r="BZ203" s="254" t="str">
        <f t="shared" si="34"/>
        <v/>
      </c>
      <c r="CA203" s="254">
        <f t="shared" si="243"/>
        <v>0</v>
      </c>
      <c r="CB203" s="254">
        <f t="shared" si="243"/>
        <v>0</v>
      </c>
      <c r="CC203" s="254">
        <f t="shared" si="243"/>
        <v>0</v>
      </c>
      <c r="CD203" s="254">
        <f t="shared" si="243"/>
        <v>0</v>
      </c>
      <c r="CE203" s="254">
        <f t="shared" si="243"/>
        <v>0</v>
      </c>
      <c r="CF203" s="254">
        <f t="shared" si="243"/>
        <v>0</v>
      </c>
      <c r="CG203" s="254">
        <f t="shared" si="241"/>
        <v>0</v>
      </c>
      <c r="CH203" s="254">
        <f t="shared" si="241"/>
        <v>0</v>
      </c>
      <c r="CI203" s="254">
        <f t="shared" si="241"/>
        <v>0</v>
      </c>
      <c r="CJ203" s="254">
        <f t="shared" si="241"/>
        <v>0</v>
      </c>
      <c r="CK203" s="254">
        <f t="shared" si="241"/>
        <v>0</v>
      </c>
      <c r="CL203" s="254">
        <f t="shared" si="241"/>
        <v>0</v>
      </c>
      <c r="CM203" s="254">
        <f t="shared" si="201"/>
        <v>0</v>
      </c>
      <c r="CN203" s="254">
        <f t="shared" si="202"/>
        <v>0</v>
      </c>
      <c r="CO203" s="254">
        <f t="shared" si="203"/>
        <v>0</v>
      </c>
      <c r="CP203" s="254">
        <f t="shared" si="204"/>
        <v>0</v>
      </c>
      <c r="CQ203" s="254">
        <f t="shared" si="205"/>
        <v>0</v>
      </c>
      <c r="CR203" s="254">
        <f t="shared" si="206"/>
        <v>0</v>
      </c>
      <c r="CS203" s="254">
        <f t="shared" si="207"/>
        <v>0</v>
      </c>
      <c r="CT203" s="254">
        <f t="shared" si="208"/>
        <v>0</v>
      </c>
      <c r="CU203" s="254">
        <f t="shared" si="209"/>
        <v>0</v>
      </c>
      <c r="CV203" s="254">
        <f t="shared" si="210"/>
        <v>0</v>
      </c>
      <c r="CW203" s="254">
        <f t="shared" si="211"/>
        <v>0</v>
      </c>
      <c r="CX203" s="254">
        <f t="shared" si="212"/>
        <v>0</v>
      </c>
      <c r="CY203" s="254">
        <f t="shared" si="213"/>
        <v>0</v>
      </c>
      <c r="CZ203" s="254">
        <f t="shared" si="214"/>
        <v>0</v>
      </c>
      <c r="DA203" s="254">
        <f t="shared" si="215"/>
        <v>0</v>
      </c>
      <c r="DB203" s="254">
        <f t="shared" si="216"/>
        <v>0</v>
      </c>
      <c r="DC203" s="254">
        <f t="shared" si="217"/>
        <v>0</v>
      </c>
      <c r="DD203" s="254">
        <f t="shared" si="218"/>
        <v>0</v>
      </c>
      <c r="DE203" s="254">
        <f t="shared" si="219"/>
        <v>0</v>
      </c>
      <c r="DF203" s="254">
        <f t="shared" si="220"/>
        <v>0</v>
      </c>
      <c r="DG203" s="254">
        <f t="shared" si="221"/>
        <v>0</v>
      </c>
      <c r="DH203" s="254">
        <f t="shared" si="222"/>
        <v>0</v>
      </c>
      <c r="DI203" s="254">
        <f t="shared" si="223"/>
        <v>0</v>
      </c>
      <c r="DJ203" s="254">
        <f t="shared" si="224"/>
        <v>0</v>
      </c>
      <c r="DK203" s="254">
        <f t="shared" si="225"/>
        <v>0</v>
      </c>
      <c r="DL203" s="254">
        <f t="shared" si="226"/>
        <v>0</v>
      </c>
      <c r="DM203" s="254">
        <f t="shared" si="227"/>
        <v>0</v>
      </c>
      <c r="DN203" s="254">
        <f t="shared" si="228"/>
        <v>0</v>
      </c>
      <c r="DO203" s="254">
        <f t="shared" si="229"/>
        <v>0</v>
      </c>
      <c r="DP203" s="254">
        <f t="shared" si="230"/>
        <v>0</v>
      </c>
      <c r="DQ203" s="254">
        <f t="shared" si="231"/>
        <v>0</v>
      </c>
      <c r="DR203" s="254">
        <f t="shared" si="232"/>
        <v>0</v>
      </c>
      <c r="DS203" s="254">
        <f t="shared" si="233"/>
        <v>0</v>
      </c>
      <c r="DT203" s="254">
        <f t="shared" si="234"/>
        <v>0</v>
      </c>
      <c r="DU203" s="254">
        <f t="shared" si="235"/>
        <v>0</v>
      </c>
      <c r="DV203" s="254">
        <f t="shared" si="236"/>
        <v>0</v>
      </c>
    </row>
    <row r="204" spans="1:126" ht="24" customHeight="1">
      <c r="A204" s="11" t="str">
        <f ca="1">IF(AG204&lt;&gt;"OK","",CONCATENATE(TEXT('Front Page'!$F$33,"000"),TEXT('Front Page'!$F$31,"000"),"-",LEFT('Front Page'!$R$53,5),"-",LEFT(D204,1),AJ204, "-",TEXT(B204,"000")))</f>
        <v/>
      </c>
      <c r="B204" s="12" t="str">
        <f>IFERROR(IF(E204="","",MAX(B$17:B203)+1),"")</f>
        <v/>
      </c>
      <c r="C204" s="13"/>
      <c r="D204" s="29" t="str">
        <f t="shared" si="134"/>
        <v>None</v>
      </c>
      <c r="E204" s="29" t="str">
        <f t="shared" si="17"/>
        <v/>
      </c>
      <c r="F204" s="29" t="str">
        <f t="shared" si="18"/>
        <v/>
      </c>
      <c r="G204" s="363"/>
      <c r="H204" s="364"/>
      <c r="I204" s="325" t="str">
        <f t="shared" si="194"/>
        <v>No</v>
      </c>
      <c r="J204" s="314">
        <v>0</v>
      </c>
      <c r="K204" s="312">
        <v>0</v>
      </c>
      <c r="L204" s="312">
        <v>0</v>
      </c>
      <c r="M204" s="312">
        <v>0</v>
      </c>
      <c r="N204" s="312">
        <v>0</v>
      </c>
      <c r="O204" s="312">
        <v>0</v>
      </c>
      <c r="P204" s="312">
        <v>0</v>
      </c>
      <c r="Q204" s="312">
        <v>0</v>
      </c>
      <c r="R204" s="312">
        <v>0</v>
      </c>
      <c r="S204" s="312">
        <v>0</v>
      </c>
      <c r="T204" s="312">
        <v>0</v>
      </c>
      <c r="U204" s="312">
        <v>0</v>
      </c>
      <c r="V204" s="313">
        <v>1</v>
      </c>
      <c r="W204" s="313">
        <v>1</v>
      </c>
      <c r="X204" s="312">
        <v>0</v>
      </c>
      <c r="Y204" s="312">
        <v>0</v>
      </c>
      <c r="Z204" s="312">
        <v>0</v>
      </c>
      <c r="AA204" s="14">
        <v>0</v>
      </c>
      <c r="AB204" s="317"/>
      <c r="AC204" s="15" t="str">
        <f t="shared" si="189"/>
        <v/>
      </c>
      <c r="AD204" s="15" t="str">
        <f t="shared" si="195"/>
        <v/>
      </c>
      <c r="AE204" s="16" t="str">
        <f t="shared" si="196"/>
        <v>0 - 0</v>
      </c>
      <c r="AF204" s="20" t="str">
        <f t="shared" si="197"/>
        <v>Not an offer</v>
      </c>
      <c r="AG204" s="276" t="str">
        <f t="shared" si="191"/>
        <v>Not an Offer</v>
      </c>
      <c r="AH204" s="150"/>
      <c r="AI204" s="254">
        <v>188</v>
      </c>
      <c r="AJ204" s="149" t="str">
        <f t="shared" si="192"/>
        <v>00-IRA</v>
      </c>
      <c r="AK204" s="254" t="b">
        <f t="shared" si="11"/>
        <v>0</v>
      </c>
      <c r="AL204" s="254">
        <f t="shared" si="190"/>
        <v>0</v>
      </c>
      <c r="AM204" s="254">
        <f t="shared" si="193"/>
        <v>0</v>
      </c>
      <c r="AN204" s="288">
        <f t="shared" si="198"/>
        <v>0</v>
      </c>
      <c r="AO204" s="288">
        <f>IF(AND($BU204=$BV204,BU204=AO$13),$J204&amp;$K204&amp;$L204&amp;$M204&amp;$N204&amp;$O204&amp;$P204&amp;$Q204&amp;$R204&amp;$S204&amp;$T204&amp;$U204,IFERROR(MATCH($AN204,AO$17:AO203,0),-1000))</f>
        <v>1</v>
      </c>
      <c r="AP204" s="288">
        <f>IF(AND($BU204=$BV204,BV204=AP$13),$J204&amp;$K204&amp;$L204&amp;$M204&amp;$N204&amp;$O204&amp;$P204&amp;$Q204&amp;$R204&amp;$S204&amp;$T204&amp;$U204,IFERROR(MATCH($AN204,AP$17:AP203,0),-1000))</f>
        <v>1</v>
      </c>
      <c r="AQ204" s="288">
        <f>IF(AND($BU204=$BV204,BW204=AQ$13),$J204&amp;$K204&amp;$L204&amp;$M204&amp;$N204&amp;$O204&amp;$P204&amp;$Q204&amp;$R204&amp;$S204&amp;$T204&amp;$U204,IFERROR(MATCH($AN204,AQ$17:AQ203,0),-1000))</f>
        <v>1</v>
      </c>
      <c r="AR204" s="288">
        <f>IF(AND($BU204=$BV204,BX204=AR$13),$J204&amp;$K204&amp;$L204&amp;$M204&amp;$N204&amp;$O204&amp;$P204&amp;$Q204&amp;$R204&amp;$S204&amp;$T204&amp;$U204,IFERROR(MATCH($AN204,AR$17:AR203,0),-1000))</f>
        <v>1</v>
      </c>
      <c r="AS204" s="254">
        <f t="shared" si="242"/>
        <v>0</v>
      </c>
      <c r="AT204" s="261" t="str">
        <f t="shared" si="199"/>
        <v/>
      </c>
      <c r="AU204" s="254" t="str">
        <f t="shared" si="239"/>
        <v/>
      </c>
      <c r="AV204" s="254" t="str">
        <f t="shared" si="239"/>
        <v/>
      </c>
      <c r="AW204" s="254" t="str">
        <f t="shared" si="239"/>
        <v/>
      </c>
      <c r="AX204" s="254" t="str">
        <f t="shared" si="239"/>
        <v/>
      </c>
      <c r="AY204" s="254" t="str">
        <f t="shared" si="237"/>
        <v/>
      </c>
      <c r="AZ204" s="254" t="str">
        <f t="shared" si="237"/>
        <v/>
      </c>
      <c r="BA204" s="254" t="str">
        <f t="shared" si="237"/>
        <v/>
      </c>
      <c r="BB204" s="254" t="str">
        <f t="shared" si="237"/>
        <v/>
      </c>
      <c r="BC204" s="254" t="str">
        <f t="shared" si="237"/>
        <v/>
      </c>
      <c r="BD204" s="254" t="str">
        <f t="shared" si="237"/>
        <v/>
      </c>
      <c r="BE204" s="262" t="str">
        <f t="shared" si="237"/>
        <v/>
      </c>
      <c r="BF204" s="263" t="str">
        <f t="shared" si="240"/>
        <v/>
      </c>
      <c r="BG204" s="254" t="str">
        <f t="shared" si="240"/>
        <v/>
      </c>
      <c r="BH204" s="254" t="str">
        <f t="shared" si="240"/>
        <v/>
      </c>
      <c r="BI204" s="254" t="str">
        <f t="shared" si="240"/>
        <v/>
      </c>
      <c r="BJ204" s="254" t="str">
        <f t="shared" si="238"/>
        <v/>
      </c>
      <c r="BK204" s="254" t="str">
        <f t="shared" si="238"/>
        <v/>
      </c>
      <c r="BL204" s="254" t="str">
        <f t="shared" si="238"/>
        <v/>
      </c>
      <c r="BM204" s="254" t="str">
        <f t="shared" si="238"/>
        <v/>
      </c>
      <c r="BN204" s="254" t="str">
        <f t="shared" si="238"/>
        <v/>
      </c>
      <c r="BO204" s="254" t="str">
        <f t="shared" si="238"/>
        <v/>
      </c>
      <c r="BP204" s="254" t="str">
        <f t="shared" si="238"/>
        <v/>
      </c>
      <c r="BQ204" s="264" t="str">
        <f t="shared" si="200"/>
        <v/>
      </c>
      <c r="BR204" s="261" t="str">
        <f t="shared" si="30"/>
        <v/>
      </c>
      <c r="BS204" s="254" t="str">
        <f t="shared" si="180"/>
        <v/>
      </c>
      <c r="BT204" s="254" t="str">
        <f t="shared" si="180"/>
        <v/>
      </c>
      <c r="BU204" s="265" t="str">
        <f t="shared" si="178"/>
        <v/>
      </c>
      <c r="BV204" s="263" t="str">
        <f t="shared" si="181"/>
        <v/>
      </c>
      <c r="BW204" s="254" t="str">
        <f t="shared" si="181"/>
        <v/>
      </c>
      <c r="BX204" s="254" t="str">
        <f t="shared" si="179"/>
        <v/>
      </c>
      <c r="BY204" s="264" t="str">
        <f t="shared" si="33"/>
        <v/>
      </c>
      <c r="BZ204" s="254" t="str">
        <f t="shared" si="34"/>
        <v/>
      </c>
      <c r="CA204" s="254">
        <f t="shared" si="243"/>
        <v>0</v>
      </c>
      <c r="CB204" s="254">
        <f t="shared" si="243"/>
        <v>0</v>
      </c>
      <c r="CC204" s="254">
        <f t="shared" si="243"/>
        <v>0</v>
      </c>
      <c r="CD204" s="254">
        <f t="shared" si="243"/>
        <v>0</v>
      </c>
      <c r="CE204" s="254">
        <f t="shared" si="243"/>
        <v>0</v>
      </c>
      <c r="CF204" s="254">
        <f t="shared" si="243"/>
        <v>0</v>
      </c>
      <c r="CG204" s="254">
        <f t="shared" si="241"/>
        <v>0</v>
      </c>
      <c r="CH204" s="254">
        <f t="shared" si="241"/>
        <v>0</v>
      </c>
      <c r="CI204" s="254">
        <f t="shared" si="241"/>
        <v>0</v>
      </c>
      <c r="CJ204" s="254">
        <f t="shared" si="241"/>
        <v>0</v>
      </c>
      <c r="CK204" s="254">
        <f t="shared" si="241"/>
        <v>0</v>
      </c>
      <c r="CL204" s="254">
        <f t="shared" si="241"/>
        <v>0</v>
      </c>
      <c r="CM204" s="254">
        <f t="shared" si="201"/>
        <v>0</v>
      </c>
      <c r="CN204" s="254">
        <f t="shared" si="202"/>
        <v>0</v>
      </c>
      <c r="CO204" s="254">
        <f t="shared" si="203"/>
        <v>0</v>
      </c>
      <c r="CP204" s="254">
        <f t="shared" si="204"/>
        <v>0</v>
      </c>
      <c r="CQ204" s="254">
        <f t="shared" si="205"/>
        <v>0</v>
      </c>
      <c r="CR204" s="254">
        <f t="shared" si="206"/>
        <v>0</v>
      </c>
      <c r="CS204" s="254">
        <f t="shared" si="207"/>
        <v>0</v>
      </c>
      <c r="CT204" s="254">
        <f t="shared" si="208"/>
        <v>0</v>
      </c>
      <c r="CU204" s="254">
        <f t="shared" si="209"/>
        <v>0</v>
      </c>
      <c r="CV204" s="254">
        <f t="shared" si="210"/>
        <v>0</v>
      </c>
      <c r="CW204" s="254">
        <f t="shared" si="211"/>
        <v>0</v>
      </c>
      <c r="CX204" s="254">
        <f t="shared" si="212"/>
        <v>0</v>
      </c>
      <c r="CY204" s="254">
        <f t="shared" si="213"/>
        <v>0</v>
      </c>
      <c r="CZ204" s="254">
        <f t="shared" si="214"/>
        <v>0</v>
      </c>
      <c r="DA204" s="254">
        <f t="shared" si="215"/>
        <v>0</v>
      </c>
      <c r="DB204" s="254">
        <f t="shared" si="216"/>
        <v>0</v>
      </c>
      <c r="DC204" s="254">
        <f t="shared" si="217"/>
        <v>0</v>
      </c>
      <c r="DD204" s="254">
        <f t="shared" si="218"/>
        <v>0</v>
      </c>
      <c r="DE204" s="254">
        <f t="shared" si="219"/>
        <v>0</v>
      </c>
      <c r="DF204" s="254">
        <f t="shared" si="220"/>
        <v>0</v>
      </c>
      <c r="DG204" s="254">
        <f t="shared" si="221"/>
        <v>0</v>
      </c>
      <c r="DH204" s="254">
        <f t="shared" si="222"/>
        <v>0</v>
      </c>
      <c r="DI204" s="254">
        <f t="shared" si="223"/>
        <v>0</v>
      </c>
      <c r="DJ204" s="254">
        <f t="shared" si="224"/>
        <v>0</v>
      </c>
      <c r="DK204" s="254">
        <f t="shared" si="225"/>
        <v>0</v>
      </c>
      <c r="DL204" s="254">
        <f t="shared" si="226"/>
        <v>0</v>
      </c>
      <c r="DM204" s="254">
        <f t="shared" si="227"/>
        <v>0</v>
      </c>
      <c r="DN204" s="254">
        <f t="shared" si="228"/>
        <v>0</v>
      </c>
      <c r="DO204" s="254">
        <f t="shared" si="229"/>
        <v>0</v>
      </c>
      <c r="DP204" s="254">
        <f t="shared" si="230"/>
        <v>0</v>
      </c>
      <c r="DQ204" s="254">
        <f t="shared" si="231"/>
        <v>0</v>
      </c>
      <c r="DR204" s="254">
        <f t="shared" si="232"/>
        <v>0</v>
      </c>
      <c r="DS204" s="254">
        <f t="shared" si="233"/>
        <v>0</v>
      </c>
      <c r="DT204" s="254">
        <f t="shared" si="234"/>
        <v>0</v>
      </c>
      <c r="DU204" s="254">
        <f t="shared" si="235"/>
        <v>0</v>
      </c>
      <c r="DV204" s="254">
        <f t="shared" si="236"/>
        <v>0</v>
      </c>
    </row>
    <row r="205" spans="1:126" ht="24" customHeight="1">
      <c r="A205" s="11" t="str">
        <f ca="1">IF(AG205&lt;&gt;"OK","",CONCATENATE(TEXT('Front Page'!$F$33,"000"),TEXT('Front Page'!$F$31,"000"),"-",LEFT('Front Page'!$R$53,5),"-",LEFT(D205,1),AJ205, "-",TEXT(B205,"000")))</f>
        <v/>
      </c>
      <c r="B205" s="12" t="str">
        <f>IFERROR(IF(E205="","",MAX(B$17:B204)+1),"")</f>
        <v/>
      </c>
      <c r="C205" s="13"/>
      <c r="D205" s="29" t="str">
        <f t="shared" si="134"/>
        <v>None</v>
      </c>
      <c r="E205" s="29" t="str">
        <f t="shared" si="17"/>
        <v/>
      </c>
      <c r="F205" s="29" t="str">
        <f t="shared" si="18"/>
        <v/>
      </c>
      <c r="G205" s="363"/>
      <c r="H205" s="364"/>
      <c r="I205" s="325" t="str">
        <f t="shared" si="194"/>
        <v>No</v>
      </c>
      <c r="J205" s="314">
        <v>0</v>
      </c>
      <c r="K205" s="312">
        <v>0</v>
      </c>
      <c r="L205" s="312">
        <v>0</v>
      </c>
      <c r="M205" s="312">
        <v>0</v>
      </c>
      <c r="N205" s="312">
        <v>0</v>
      </c>
      <c r="O205" s="312">
        <v>0</v>
      </c>
      <c r="P205" s="312">
        <v>0</v>
      </c>
      <c r="Q205" s="312">
        <v>0</v>
      </c>
      <c r="R205" s="312">
        <v>0</v>
      </c>
      <c r="S205" s="312">
        <v>0</v>
      </c>
      <c r="T205" s="312">
        <v>0</v>
      </c>
      <c r="U205" s="312">
        <v>0</v>
      </c>
      <c r="V205" s="313">
        <v>1</v>
      </c>
      <c r="W205" s="313">
        <v>1</v>
      </c>
      <c r="X205" s="312">
        <v>0</v>
      </c>
      <c r="Y205" s="312">
        <v>0</v>
      </c>
      <c r="Z205" s="312">
        <v>0</v>
      </c>
      <c r="AA205" s="14">
        <v>0</v>
      </c>
      <c r="AB205" s="317"/>
      <c r="AC205" s="15" t="str">
        <f t="shared" si="189"/>
        <v/>
      </c>
      <c r="AD205" s="15" t="str">
        <f t="shared" si="195"/>
        <v/>
      </c>
      <c r="AE205" s="16" t="str">
        <f t="shared" si="196"/>
        <v>0 - 0</v>
      </c>
      <c r="AF205" s="20" t="str">
        <f t="shared" si="197"/>
        <v>Not an offer</v>
      </c>
      <c r="AG205" s="276" t="str">
        <f t="shared" si="191"/>
        <v>Not an Offer</v>
      </c>
      <c r="AH205" s="150"/>
      <c r="AI205" s="254">
        <v>189</v>
      </c>
      <c r="AJ205" s="149" t="str">
        <f t="shared" si="192"/>
        <v>00-IRA</v>
      </c>
      <c r="AK205" s="254" t="b">
        <f t="shared" si="11"/>
        <v>0</v>
      </c>
      <c r="AL205" s="254">
        <f t="shared" si="190"/>
        <v>0</v>
      </c>
      <c r="AM205" s="254">
        <f t="shared" si="193"/>
        <v>0</v>
      </c>
      <c r="AN205" s="288">
        <f t="shared" si="198"/>
        <v>0</v>
      </c>
      <c r="AO205" s="288">
        <f>IF(AND($BU205=$BV205,BU205=AO$13),$J205&amp;$K205&amp;$L205&amp;$M205&amp;$N205&amp;$O205&amp;$P205&amp;$Q205&amp;$R205&amp;$S205&amp;$T205&amp;$U205,IFERROR(MATCH($AN205,AO$17:AO204,0),-1000))</f>
        <v>1</v>
      </c>
      <c r="AP205" s="288">
        <f>IF(AND($BU205=$BV205,BV205=AP$13),$J205&amp;$K205&amp;$L205&amp;$M205&amp;$N205&amp;$O205&amp;$P205&amp;$Q205&amp;$R205&amp;$S205&amp;$T205&amp;$U205,IFERROR(MATCH($AN205,AP$17:AP204,0),-1000))</f>
        <v>1</v>
      </c>
      <c r="AQ205" s="288">
        <f>IF(AND($BU205=$BV205,BW205=AQ$13),$J205&amp;$K205&amp;$L205&amp;$M205&amp;$N205&amp;$O205&amp;$P205&amp;$Q205&amp;$R205&amp;$S205&amp;$T205&amp;$U205,IFERROR(MATCH($AN205,AQ$17:AQ204,0),-1000))</f>
        <v>1</v>
      </c>
      <c r="AR205" s="288">
        <f>IF(AND($BU205=$BV205,BX205=AR$13),$J205&amp;$K205&amp;$L205&amp;$M205&amp;$N205&amp;$O205&amp;$P205&amp;$Q205&amp;$R205&amp;$S205&amp;$T205&amp;$U205,IFERROR(MATCH($AN205,AR$17:AR204,0),-1000))</f>
        <v>1</v>
      </c>
      <c r="AS205" s="254">
        <f t="shared" si="242"/>
        <v>0</v>
      </c>
      <c r="AT205" s="261" t="str">
        <f t="shared" si="199"/>
        <v/>
      </c>
      <c r="AU205" s="254" t="str">
        <f t="shared" si="239"/>
        <v/>
      </c>
      <c r="AV205" s="254" t="str">
        <f t="shared" si="239"/>
        <v/>
      </c>
      <c r="AW205" s="254" t="str">
        <f t="shared" si="239"/>
        <v/>
      </c>
      <c r="AX205" s="254" t="str">
        <f t="shared" si="239"/>
        <v/>
      </c>
      <c r="AY205" s="254" t="str">
        <f t="shared" si="237"/>
        <v/>
      </c>
      <c r="AZ205" s="254" t="str">
        <f t="shared" si="237"/>
        <v/>
      </c>
      <c r="BA205" s="254" t="str">
        <f t="shared" si="237"/>
        <v/>
      </c>
      <c r="BB205" s="254" t="str">
        <f t="shared" si="237"/>
        <v/>
      </c>
      <c r="BC205" s="254" t="str">
        <f t="shared" si="237"/>
        <v/>
      </c>
      <c r="BD205" s="254" t="str">
        <f t="shared" si="237"/>
        <v/>
      </c>
      <c r="BE205" s="262" t="str">
        <f t="shared" ref="BE205:BE268" si="244">IF(U205&lt;&gt;0,MIN(BD205,BE$14),BD205)</f>
        <v/>
      </c>
      <c r="BF205" s="263" t="str">
        <f t="shared" si="240"/>
        <v/>
      </c>
      <c r="BG205" s="254" t="str">
        <f t="shared" si="240"/>
        <v/>
      </c>
      <c r="BH205" s="254" t="str">
        <f t="shared" si="240"/>
        <v/>
      </c>
      <c r="BI205" s="254" t="str">
        <f t="shared" si="240"/>
        <v/>
      </c>
      <c r="BJ205" s="254" t="str">
        <f t="shared" si="238"/>
        <v/>
      </c>
      <c r="BK205" s="254" t="str">
        <f t="shared" si="238"/>
        <v/>
      </c>
      <c r="BL205" s="254" t="str">
        <f t="shared" si="238"/>
        <v/>
      </c>
      <c r="BM205" s="254" t="str">
        <f t="shared" si="238"/>
        <v/>
      </c>
      <c r="BN205" s="254" t="str">
        <f t="shared" si="238"/>
        <v/>
      </c>
      <c r="BO205" s="254" t="str">
        <f t="shared" si="238"/>
        <v/>
      </c>
      <c r="BP205" s="254" t="str">
        <f t="shared" ref="BP205:BP268" si="245">IF(T205&lt;&gt;0,MAX(BQ205,BP$14),BQ205)</f>
        <v/>
      </c>
      <c r="BQ205" s="264" t="str">
        <f t="shared" si="200"/>
        <v/>
      </c>
      <c r="BR205" s="261" t="str">
        <f t="shared" si="30"/>
        <v/>
      </c>
      <c r="BS205" s="254" t="str">
        <f t="shared" si="180"/>
        <v/>
      </c>
      <c r="BT205" s="254" t="str">
        <f t="shared" si="180"/>
        <v/>
      </c>
      <c r="BU205" s="265" t="str">
        <f t="shared" si="178"/>
        <v/>
      </c>
      <c r="BV205" s="263" t="str">
        <f t="shared" si="181"/>
        <v/>
      </c>
      <c r="BW205" s="254" t="str">
        <f t="shared" si="181"/>
        <v/>
      </c>
      <c r="BX205" s="254" t="str">
        <f t="shared" si="179"/>
        <v/>
      </c>
      <c r="BY205" s="264" t="str">
        <f t="shared" si="33"/>
        <v/>
      </c>
      <c r="BZ205" s="254" t="str">
        <f t="shared" si="34"/>
        <v/>
      </c>
      <c r="CA205" s="254">
        <f t="shared" si="243"/>
        <v>0</v>
      </c>
      <c r="CB205" s="254">
        <f t="shared" si="243"/>
        <v>0</v>
      </c>
      <c r="CC205" s="254">
        <f t="shared" si="243"/>
        <v>0</v>
      </c>
      <c r="CD205" s="254">
        <f t="shared" si="243"/>
        <v>0</v>
      </c>
      <c r="CE205" s="254">
        <f t="shared" si="243"/>
        <v>0</v>
      </c>
      <c r="CF205" s="254">
        <f t="shared" si="243"/>
        <v>0</v>
      </c>
      <c r="CG205" s="254">
        <f t="shared" si="241"/>
        <v>0</v>
      </c>
      <c r="CH205" s="254">
        <f t="shared" si="241"/>
        <v>0</v>
      </c>
      <c r="CI205" s="254">
        <f t="shared" si="241"/>
        <v>0</v>
      </c>
      <c r="CJ205" s="254">
        <f t="shared" si="241"/>
        <v>0</v>
      </c>
      <c r="CK205" s="254">
        <f t="shared" si="241"/>
        <v>0</v>
      </c>
      <c r="CL205" s="254">
        <f t="shared" si="241"/>
        <v>0</v>
      </c>
      <c r="CM205" s="254">
        <f t="shared" si="201"/>
        <v>0</v>
      </c>
      <c r="CN205" s="254">
        <f t="shared" si="202"/>
        <v>0</v>
      </c>
      <c r="CO205" s="254">
        <f t="shared" si="203"/>
        <v>0</v>
      </c>
      <c r="CP205" s="254">
        <f t="shared" si="204"/>
        <v>0</v>
      </c>
      <c r="CQ205" s="254">
        <f t="shared" si="205"/>
        <v>0</v>
      </c>
      <c r="CR205" s="254">
        <f t="shared" si="206"/>
        <v>0</v>
      </c>
      <c r="CS205" s="254">
        <f t="shared" si="207"/>
        <v>0</v>
      </c>
      <c r="CT205" s="254">
        <f t="shared" si="208"/>
        <v>0</v>
      </c>
      <c r="CU205" s="254">
        <f t="shared" si="209"/>
        <v>0</v>
      </c>
      <c r="CV205" s="254">
        <f t="shared" si="210"/>
        <v>0</v>
      </c>
      <c r="CW205" s="254">
        <f t="shared" si="211"/>
        <v>0</v>
      </c>
      <c r="CX205" s="254">
        <f t="shared" si="212"/>
        <v>0</v>
      </c>
      <c r="CY205" s="254">
        <f t="shared" si="213"/>
        <v>0</v>
      </c>
      <c r="CZ205" s="254">
        <f t="shared" si="214"/>
        <v>0</v>
      </c>
      <c r="DA205" s="254">
        <f t="shared" si="215"/>
        <v>0</v>
      </c>
      <c r="DB205" s="254">
        <f t="shared" si="216"/>
        <v>0</v>
      </c>
      <c r="DC205" s="254">
        <f t="shared" si="217"/>
        <v>0</v>
      </c>
      <c r="DD205" s="254">
        <f t="shared" si="218"/>
        <v>0</v>
      </c>
      <c r="DE205" s="254">
        <f t="shared" si="219"/>
        <v>0</v>
      </c>
      <c r="DF205" s="254">
        <f t="shared" si="220"/>
        <v>0</v>
      </c>
      <c r="DG205" s="254">
        <f t="shared" si="221"/>
        <v>0</v>
      </c>
      <c r="DH205" s="254">
        <f t="shared" si="222"/>
        <v>0</v>
      </c>
      <c r="DI205" s="254">
        <f t="shared" si="223"/>
        <v>0</v>
      </c>
      <c r="DJ205" s="254">
        <f t="shared" si="224"/>
        <v>0</v>
      </c>
      <c r="DK205" s="254">
        <f t="shared" si="225"/>
        <v>0</v>
      </c>
      <c r="DL205" s="254">
        <f t="shared" si="226"/>
        <v>0</v>
      </c>
      <c r="DM205" s="254">
        <f t="shared" si="227"/>
        <v>0</v>
      </c>
      <c r="DN205" s="254">
        <f t="shared" si="228"/>
        <v>0</v>
      </c>
      <c r="DO205" s="254">
        <f t="shared" si="229"/>
        <v>0</v>
      </c>
      <c r="DP205" s="254">
        <f t="shared" si="230"/>
        <v>0</v>
      </c>
      <c r="DQ205" s="254">
        <f t="shared" si="231"/>
        <v>0</v>
      </c>
      <c r="DR205" s="254">
        <f t="shared" si="232"/>
        <v>0</v>
      </c>
      <c r="DS205" s="254">
        <f t="shared" si="233"/>
        <v>0</v>
      </c>
      <c r="DT205" s="254">
        <f t="shared" si="234"/>
        <v>0</v>
      </c>
      <c r="DU205" s="254">
        <f t="shared" si="235"/>
        <v>0</v>
      </c>
      <c r="DV205" s="254">
        <f t="shared" si="236"/>
        <v>0</v>
      </c>
    </row>
    <row r="206" spans="1:126" ht="24" customHeight="1">
      <c r="A206" s="11" t="str">
        <f ca="1">IF(AG206&lt;&gt;"OK","",CONCATENATE(TEXT('Front Page'!$F$33,"000"),TEXT('Front Page'!$F$31,"000"),"-",LEFT('Front Page'!$R$53,5),"-",LEFT(D206,1),AJ206, "-",TEXT(B206,"000")))</f>
        <v/>
      </c>
      <c r="B206" s="12" t="str">
        <f>IFERROR(IF(E206="","",MAX(B$17:B205)+1),"")</f>
        <v/>
      </c>
      <c r="C206" s="13"/>
      <c r="D206" s="29" t="str">
        <f t="shared" si="134"/>
        <v>None</v>
      </c>
      <c r="E206" s="29" t="str">
        <f t="shared" si="17"/>
        <v/>
      </c>
      <c r="F206" s="29" t="str">
        <f t="shared" si="18"/>
        <v/>
      </c>
      <c r="G206" s="363"/>
      <c r="H206" s="364"/>
      <c r="I206" s="325" t="str">
        <f t="shared" si="194"/>
        <v>No</v>
      </c>
      <c r="J206" s="314">
        <v>0</v>
      </c>
      <c r="K206" s="312">
        <v>0</v>
      </c>
      <c r="L206" s="312">
        <v>0</v>
      </c>
      <c r="M206" s="312">
        <v>0</v>
      </c>
      <c r="N206" s="312">
        <v>0</v>
      </c>
      <c r="O206" s="312">
        <v>0</v>
      </c>
      <c r="P206" s="312">
        <v>0</v>
      </c>
      <c r="Q206" s="312">
        <v>0</v>
      </c>
      <c r="R206" s="312">
        <v>0</v>
      </c>
      <c r="S206" s="312">
        <v>0</v>
      </c>
      <c r="T206" s="312">
        <v>0</v>
      </c>
      <c r="U206" s="312">
        <v>0</v>
      </c>
      <c r="V206" s="313">
        <v>1</v>
      </c>
      <c r="W206" s="313">
        <v>1</v>
      </c>
      <c r="X206" s="312">
        <v>0</v>
      </c>
      <c r="Y206" s="312">
        <v>0</v>
      </c>
      <c r="Z206" s="312">
        <v>0</v>
      </c>
      <c r="AA206" s="14">
        <v>0</v>
      </c>
      <c r="AB206" s="317"/>
      <c r="AC206" s="15" t="str">
        <f t="shared" si="189"/>
        <v/>
      </c>
      <c r="AD206" s="15" t="str">
        <f t="shared" si="195"/>
        <v/>
      </c>
      <c r="AE206" s="16" t="str">
        <f t="shared" si="196"/>
        <v>0 - 0</v>
      </c>
      <c r="AF206" s="20" t="str">
        <f t="shared" si="197"/>
        <v>Not an offer</v>
      </c>
      <c r="AG206" s="276" t="str">
        <f t="shared" si="191"/>
        <v>Not an Offer</v>
      </c>
      <c r="AH206" s="150"/>
      <c r="AI206" s="254">
        <v>190</v>
      </c>
      <c r="AJ206" s="149" t="str">
        <f t="shared" si="192"/>
        <v>00-IRA</v>
      </c>
      <c r="AK206" s="254" t="b">
        <f t="shared" si="11"/>
        <v>0</v>
      </c>
      <c r="AL206" s="254">
        <f t="shared" si="190"/>
        <v>0</v>
      </c>
      <c r="AM206" s="254">
        <f t="shared" si="193"/>
        <v>0</v>
      </c>
      <c r="AN206" s="288">
        <f t="shared" si="198"/>
        <v>0</v>
      </c>
      <c r="AO206" s="288">
        <f>IF(AND($BU206=$BV206,BU206=AO$13),$J206&amp;$K206&amp;$L206&amp;$M206&amp;$N206&amp;$O206&amp;$P206&amp;$Q206&amp;$R206&amp;$S206&amp;$T206&amp;$U206,IFERROR(MATCH($AN206,AO$17:AO205,0),-1000))</f>
        <v>1</v>
      </c>
      <c r="AP206" s="288">
        <f>IF(AND($BU206=$BV206,BV206=AP$13),$J206&amp;$K206&amp;$L206&amp;$M206&amp;$N206&amp;$O206&amp;$P206&amp;$Q206&amp;$R206&amp;$S206&amp;$T206&amp;$U206,IFERROR(MATCH($AN206,AP$17:AP205,0),-1000))</f>
        <v>1</v>
      </c>
      <c r="AQ206" s="288">
        <f>IF(AND($BU206=$BV206,BW206=AQ$13),$J206&amp;$K206&amp;$L206&amp;$M206&amp;$N206&amp;$O206&amp;$P206&amp;$Q206&amp;$R206&amp;$S206&amp;$T206&amp;$U206,IFERROR(MATCH($AN206,AQ$17:AQ205,0),-1000))</f>
        <v>1</v>
      </c>
      <c r="AR206" s="288">
        <f>IF(AND($BU206=$BV206,BX206=AR$13),$J206&amp;$K206&amp;$L206&amp;$M206&amp;$N206&amp;$O206&amp;$P206&amp;$Q206&amp;$R206&amp;$S206&amp;$T206&amp;$U206,IFERROR(MATCH($AN206,AR$17:AR205,0),-1000))</f>
        <v>1</v>
      </c>
      <c r="AS206" s="254">
        <f t="shared" si="242"/>
        <v>0</v>
      </c>
      <c r="AT206" s="261" t="str">
        <f t="shared" si="199"/>
        <v/>
      </c>
      <c r="AU206" s="254" t="str">
        <f t="shared" si="239"/>
        <v/>
      </c>
      <c r="AV206" s="254" t="str">
        <f t="shared" si="239"/>
        <v/>
      </c>
      <c r="AW206" s="254" t="str">
        <f t="shared" si="239"/>
        <v/>
      </c>
      <c r="AX206" s="254" t="str">
        <f t="shared" si="239"/>
        <v/>
      </c>
      <c r="AY206" s="254" t="str">
        <f t="shared" si="239"/>
        <v/>
      </c>
      <c r="AZ206" s="254" t="str">
        <f t="shared" si="239"/>
        <v/>
      </c>
      <c r="BA206" s="254" t="str">
        <f t="shared" si="239"/>
        <v/>
      </c>
      <c r="BB206" s="254" t="str">
        <f t="shared" si="239"/>
        <v/>
      </c>
      <c r="BC206" s="254" t="str">
        <f t="shared" si="239"/>
        <v/>
      </c>
      <c r="BD206" s="254" t="str">
        <f t="shared" si="239"/>
        <v/>
      </c>
      <c r="BE206" s="262" t="str">
        <f t="shared" si="244"/>
        <v/>
      </c>
      <c r="BF206" s="263" t="str">
        <f t="shared" si="240"/>
        <v/>
      </c>
      <c r="BG206" s="254" t="str">
        <f t="shared" si="240"/>
        <v/>
      </c>
      <c r="BH206" s="254" t="str">
        <f t="shared" si="240"/>
        <v/>
      </c>
      <c r="BI206" s="254" t="str">
        <f t="shared" si="240"/>
        <v/>
      </c>
      <c r="BJ206" s="254" t="str">
        <f t="shared" si="240"/>
        <v/>
      </c>
      <c r="BK206" s="254" t="str">
        <f t="shared" si="240"/>
        <v/>
      </c>
      <c r="BL206" s="254" t="str">
        <f t="shared" si="240"/>
        <v/>
      </c>
      <c r="BM206" s="254" t="str">
        <f t="shared" si="240"/>
        <v/>
      </c>
      <c r="BN206" s="254" t="str">
        <f t="shared" si="240"/>
        <v/>
      </c>
      <c r="BO206" s="254" t="str">
        <f t="shared" si="240"/>
        <v/>
      </c>
      <c r="BP206" s="254" t="str">
        <f t="shared" si="245"/>
        <v/>
      </c>
      <c r="BQ206" s="264" t="str">
        <f t="shared" si="200"/>
        <v/>
      </c>
      <c r="BR206" s="261" t="str">
        <f t="shared" si="30"/>
        <v/>
      </c>
      <c r="BS206" s="254" t="str">
        <f t="shared" si="180"/>
        <v/>
      </c>
      <c r="BT206" s="254" t="str">
        <f t="shared" si="180"/>
        <v/>
      </c>
      <c r="BU206" s="265" t="str">
        <f t="shared" si="178"/>
        <v/>
      </c>
      <c r="BV206" s="263" t="str">
        <f t="shared" si="181"/>
        <v/>
      </c>
      <c r="BW206" s="254" t="str">
        <f t="shared" si="181"/>
        <v/>
      </c>
      <c r="BX206" s="254" t="str">
        <f t="shared" si="179"/>
        <v/>
      </c>
      <c r="BY206" s="264" t="str">
        <f t="shared" si="33"/>
        <v/>
      </c>
      <c r="BZ206" s="254" t="str">
        <f t="shared" si="34"/>
        <v/>
      </c>
      <c r="CA206" s="254">
        <f t="shared" si="243"/>
        <v>0</v>
      </c>
      <c r="CB206" s="254">
        <f t="shared" si="243"/>
        <v>0</v>
      </c>
      <c r="CC206" s="254">
        <f t="shared" si="243"/>
        <v>0</v>
      </c>
      <c r="CD206" s="254">
        <f t="shared" si="243"/>
        <v>0</v>
      </c>
      <c r="CE206" s="254">
        <f t="shared" si="243"/>
        <v>0</v>
      </c>
      <c r="CF206" s="254">
        <f t="shared" si="243"/>
        <v>0</v>
      </c>
      <c r="CG206" s="254">
        <f t="shared" si="241"/>
        <v>0</v>
      </c>
      <c r="CH206" s="254">
        <f t="shared" si="241"/>
        <v>0</v>
      </c>
      <c r="CI206" s="254">
        <f t="shared" si="241"/>
        <v>0</v>
      </c>
      <c r="CJ206" s="254">
        <f t="shared" si="241"/>
        <v>0</v>
      </c>
      <c r="CK206" s="254">
        <f t="shared" si="241"/>
        <v>0</v>
      </c>
      <c r="CL206" s="254">
        <f t="shared" si="241"/>
        <v>0</v>
      </c>
      <c r="CM206" s="254">
        <f t="shared" si="201"/>
        <v>0</v>
      </c>
      <c r="CN206" s="254">
        <f t="shared" si="202"/>
        <v>0</v>
      </c>
      <c r="CO206" s="254">
        <f t="shared" si="203"/>
        <v>0</v>
      </c>
      <c r="CP206" s="254">
        <f t="shared" si="204"/>
        <v>0</v>
      </c>
      <c r="CQ206" s="254">
        <f t="shared" si="205"/>
        <v>0</v>
      </c>
      <c r="CR206" s="254">
        <f t="shared" si="206"/>
        <v>0</v>
      </c>
      <c r="CS206" s="254">
        <f t="shared" si="207"/>
        <v>0</v>
      </c>
      <c r="CT206" s="254">
        <f t="shared" si="208"/>
        <v>0</v>
      </c>
      <c r="CU206" s="254">
        <f t="shared" si="209"/>
        <v>0</v>
      </c>
      <c r="CV206" s="254">
        <f t="shared" si="210"/>
        <v>0</v>
      </c>
      <c r="CW206" s="254">
        <f t="shared" si="211"/>
        <v>0</v>
      </c>
      <c r="CX206" s="254">
        <f t="shared" si="212"/>
        <v>0</v>
      </c>
      <c r="CY206" s="254">
        <f t="shared" si="213"/>
        <v>0</v>
      </c>
      <c r="CZ206" s="254">
        <f t="shared" si="214"/>
        <v>0</v>
      </c>
      <c r="DA206" s="254">
        <f t="shared" si="215"/>
        <v>0</v>
      </c>
      <c r="DB206" s="254">
        <f t="shared" si="216"/>
        <v>0</v>
      </c>
      <c r="DC206" s="254">
        <f t="shared" si="217"/>
        <v>0</v>
      </c>
      <c r="DD206" s="254">
        <f t="shared" si="218"/>
        <v>0</v>
      </c>
      <c r="DE206" s="254">
        <f t="shared" si="219"/>
        <v>0</v>
      </c>
      <c r="DF206" s="254">
        <f t="shared" si="220"/>
        <v>0</v>
      </c>
      <c r="DG206" s="254">
        <f t="shared" si="221"/>
        <v>0</v>
      </c>
      <c r="DH206" s="254">
        <f t="shared" si="222"/>
        <v>0</v>
      </c>
      <c r="DI206" s="254">
        <f t="shared" si="223"/>
        <v>0</v>
      </c>
      <c r="DJ206" s="254">
        <f t="shared" si="224"/>
        <v>0</v>
      </c>
      <c r="DK206" s="254">
        <f t="shared" si="225"/>
        <v>0</v>
      </c>
      <c r="DL206" s="254">
        <f t="shared" si="226"/>
        <v>0</v>
      </c>
      <c r="DM206" s="254">
        <f t="shared" si="227"/>
        <v>0</v>
      </c>
      <c r="DN206" s="254">
        <f t="shared" si="228"/>
        <v>0</v>
      </c>
      <c r="DO206" s="254">
        <f t="shared" si="229"/>
        <v>0</v>
      </c>
      <c r="DP206" s="254">
        <f t="shared" si="230"/>
        <v>0</v>
      </c>
      <c r="DQ206" s="254">
        <f t="shared" si="231"/>
        <v>0</v>
      </c>
      <c r="DR206" s="254">
        <f t="shared" si="232"/>
        <v>0</v>
      </c>
      <c r="DS206" s="254">
        <f t="shared" si="233"/>
        <v>0</v>
      </c>
      <c r="DT206" s="254">
        <f t="shared" si="234"/>
        <v>0</v>
      </c>
      <c r="DU206" s="254">
        <f t="shared" si="235"/>
        <v>0</v>
      </c>
      <c r="DV206" s="254">
        <f t="shared" si="236"/>
        <v>0</v>
      </c>
    </row>
    <row r="207" spans="1:126" ht="24" customHeight="1">
      <c r="A207" s="11" t="str">
        <f ca="1">IF(AG207&lt;&gt;"OK","",CONCATENATE(TEXT('Front Page'!$F$33,"000"),TEXT('Front Page'!$F$31,"000"),"-",LEFT('Front Page'!$R$53,5),"-",LEFT(D207,1),AJ207, "-",TEXT(B207,"000")))</f>
        <v/>
      </c>
      <c r="B207" s="12" t="str">
        <f>IFERROR(IF(E207="","",MAX(B$17:B206)+1),"")</f>
        <v/>
      </c>
      <c r="C207" s="13"/>
      <c r="D207" s="29" t="str">
        <f t="shared" si="134"/>
        <v>None</v>
      </c>
      <c r="E207" s="29" t="str">
        <f t="shared" si="17"/>
        <v/>
      </c>
      <c r="F207" s="29" t="str">
        <f t="shared" si="18"/>
        <v/>
      </c>
      <c r="G207" s="363"/>
      <c r="H207" s="364"/>
      <c r="I207" s="325" t="str">
        <f t="shared" si="194"/>
        <v>No</v>
      </c>
      <c r="J207" s="314">
        <v>0</v>
      </c>
      <c r="K207" s="312">
        <v>0</v>
      </c>
      <c r="L207" s="312">
        <v>0</v>
      </c>
      <c r="M207" s="312">
        <v>0</v>
      </c>
      <c r="N207" s="312">
        <v>0</v>
      </c>
      <c r="O207" s="312">
        <v>0</v>
      </c>
      <c r="P207" s="312">
        <v>0</v>
      </c>
      <c r="Q207" s="312">
        <v>0</v>
      </c>
      <c r="R207" s="312">
        <v>0</v>
      </c>
      <c r="S207" s="312">
        <v>0</v>
      </c>
      <c r="T207" s="312">
        <v>0</v>
      </c>
      <c r="U207" s="312">
        <v>0</v>
      </c>
      <c r="V207" s="313">
        <v>1</v>
      </c>
      <c r="W207" s="313">
        <v>1</v>
      </c>
      <c r="X207" s="312">
        <v>0</v>
      </c>
      <c r="Y207" s="312">
        <v>0</v>
      </c>
      <c r="Z207" s="312">
        <v>0</v>
      </c>
      <c r="AA207" s="14">
        <v>0</v>
      </c>
      <c r="AB207" s="317"/>
      <c r="AC207" s="15" t="str">
        <f t="shared" si="189"/>
        <v/>
      </c>
      <c r="AD207" s="15" t="str">
        <f t="shared" si="195"/>
        <v/>
      </c>
      <c r="AE207" s="16" t="str">
        <f t="shared" si="196"/>
        <v>0 - 0</v>
      </c>
      <c r="AF207" s="20" t="str">
        <f t="shared" si="197"/>
        <v>Not an offer</v>
      </c>
      <c r="AG207" s="276" t="str">
        <f t="shared" si="191"/>
        <v>Not an Offer</v>
      </c>
      <c r="AH207" s="150"/>
      <c r="AI207" s="254">
        <v>191</v>
      </c>
      <c r="AJ207" s="149" t="str">
        <f t="shared" si="192"/>
        <v>00-IRA</v>
      </c>
      <c r="AK207" s="254" t="b">
        <f t="shared" si="11"/>
        <v>0</v>
      </c>
      <c r="AL207" s="254">
        <f t="shared" si="190"/>
        <v>0</v>
      </c>
      <c r="AM207" s="254">
        <f t="shared" si="193"/>
        <v>0</v>
      </c>
      <c r="AN207" s="288">
        <f t="shared" si="198"/>
        <v>0</v>
      </c>
      <c r="AO207" s="288">
        <f>IF(AND($BU207=$BV207,BU207=AO$13),$J207&amp;$K207&amp;$L207&amp;$M207&amp;$N207&amp;$O207&amp;$P207&amp;$Q207&amp;$R207&amp;$S207&amp;$T207&amp;$U207,IFERROR(MATCH($AN207,AO$17:AO206,0),-1000))</f>
        <v>1</v>
      </c>
      <c r="AP207" s="288">
        <f>IF(AND($BU207=$BV207,BV207=AP$13),$J207&amp;$K207&amp;$L207&amp;$M207&amp;$N207&amp;$O207&amp;$P207&amp;$Q207&amp;$R207&amp;$S207&amp;$T207&amp;$U207,IFERROR(MATCH($AN207,AP$17:AP206,0),-1000))</f>
        <v>1</v>
      </c>
      <c r="AQ207" s="288">
        <f>IF(AND($BU207=$BV207,BW207=AQ$13),$J207&amp;$K207&amp;$L207&amp;$M207&amp;$N207&amp;$O207&amp;$P207&amp;$Q207&amp;$R207&amp;$S207&amp;$T207&amp;$U207,IFERROR(MATCH($AN207,AQ$17:AQ206,0),-1000))</f>
        <v>1</v>
      </c>
      <c r="AR207" s="288">
        <f>IF(AND($BU207=$BV207,BX207=AR$13),$J207&amp;$K207&amp;$L207&amp;$M207&amp;$N207&amp;$O207&amp;$P207&amp;$Q207&amp;$R207&amp;$S207&amp;$T207&amp;$U207,IFERROR(MATCH($AN207,AR$17:AR206,0),-1000))</f>
        <v>1</v>
      </c>
      <c r="AS207" s="254">
        <f t="shared" si="242"/>
        <v>0</v>
      </c>
      <c r="AT207" s="261" t="str">
        <f t="shared" si="199"/>
        <v/>
      </c>
      <c r="AU207" s="254" t="str">
        <f t="shared" si="239"/>
        <v/>
      </c>
      <c r="AV207" s="254" t="str">
        <f t="shared" si="239"/>
        <v/>
      </c>
      <c r="AW207" s="254" t="str">
        <f t="shared" si="239"/>
        <v/>
      </c>
      <c r="AX207" s="254" t="str">
        <f t="shared" si="239"/>
        <v/>
      </c>
      <c r="AY207" s="254" t="str">
        <f t="shared" si="239"/>
        <v/>
      </c>
      <c r="AZ207" s="254" t="str">
        <f t="shared" si="239"/>
        <v/>
      </c>
      <c r="BA207" s="254" t="str">
        <f t="shared" si="239"/>
        <v/>
      </c>
      <c r="BB207" s="254" t="str">
        <f t="shared" si="239"/>
        <v/>
      </c>
      <c r="BC207" s="254" t="str">
        <f t="shared" si="239"/>
        <v/>
      </c>
      <c r="BD207" s="254" t="str">
        <f t="shared" si="239"/>
        <v/>
      </c>
      <c r="BE207" s="262" t="str">
        <f t="shared" si="244"/>
        <v/>
      </c>
      <c r="BF207" s="263" t="str">
        <f t="shared" si="240"/>
        <v/>
      </c>
      <c r="BG207" s="254" t="str">
        <f t="shared" si="240"/>
        <v/>
      </c>
      <c r="BH207" s="254" t="str">
        <f t="shared" si="240"/>
        <v/>
      </c>
      <c r="BI207" s="254" t="str">
        <f t="shared" si="240"/>
        <v/>
      </c>
      <c r="BJ207" s="254" t="str">
        <f t="shared" si="240"/>
        <v/>
      </c>
      <c r="BK207" s="254" t="str">
        <f t="shared" si="240"/>
        <v/>
      </c>
      <c r="BL207" s="254" t="str">
        <f t="shared" si="240"/>
        <v/>
      </c>
      <c r="BM207" s="254" t="str">
        <f t="shared" si="240"/>
        <v/>
      </c>
      <c r="BN207" s="254" t="str">
        <f t="shared" si="240"/>
        <v/>
      </c>
      <c r="BO207" s="254" t="str">
        <f t="shared" si="240"/>
        <v/>
      </c>
      <c r="BP207" s="254" t="str">
        <f t="shared" si="245"/>
        <v/>
      </c>
      <c r="BQ207" s="264" t="str">
        <f t="shared" si="200"/>
        <v/>
      </c>
      <c r="BR207" s="261" t="str">
        <f t="shared" si="30"/>
        <v/>
      </c>
      <c r="BS207" s="254" t="str">
        <f t="shared" si="180"/>
        <v/>
      </c>
      <c r="BT207" s="254" t="str">
        <f t="shared" si="180"/>
        <v/>
      </c>
      <c r="BU207" s="265" t="str">
        <f t="shared" si="178"/>
        <v/>
      </c>
      <c r="BV207" s="263" t="str">
        <f t="shared" si="181"/>
        <v/>
      </c>
      <c r="BW207" s="254" t="str">
        <f t="shared" si="181"/>
        <v/>
      </c>
      <c r="BX207" s="254" t="str">
        <f t="shared" si="179"/>
        <v/>
      </c>
      <c r="BY207" s="264" t="str">
        <f t="shared" si="33"/>
        <v/>
      </c>
      <c r="BZ207" s="254" t="str">
        <f t="shared" si="34"/>
        <v/>
      </c>
      <c r="CA207" s="254">
        <f t="shared" si="243"/>
        <v>0</v>
      </c>
      <c r="CB207" s="254">
        <f t="shared" si="243"/>
        <v>0</v>
      </c>
      <c r="CC207" s="254">
        <f t="shared" si="243"/>
        <v>0</v>
      </c>
      <c r="CD207" s="254">
        <f t="shared" si="243"/>
        <v>0</v>
      </c>
      <c r="CE207" s="254">
        <f t="shared" si="243"/>
        <v>0</v>
      </c>
      <c r="CF207" s="254">
        <f t="shared" si="243"/>
        <v>0</v>
      </c>
      <c r="CG207" s="254">
        <f t="shared" si="241"/>
        <v>0</v>
      </c>
      <c r="CH207" s="254">
        <f t="shared" si="241"/>
        <v>0</v>
      </c>
      <c r="CI207" s="254">
        <f t="shared" si="241"/>
        <v>0</v>
      </c>
      <c r="CJ207" s="254">
        <f t="shared" si="241"/>
        <v>0</v>
      </c>
      <c r="CK207" s="254">
        <f t="shared" si="241"/>
        <v>0</v>
      </c>
      <c r="CL207" s="254">
        <f t="shared" si="241"/>
        <v>0</v>
      </c>
      <c r="CM207" s="254">
        <f t="shared" si="201"/>
        <v>0</v>
      </c>
      <c r="CN207" s="254">
        <f t="shared" si="202"/>
        <v>0</v>
      </c>
      <c r="CO207" s="254">
        <f t="shared" si="203"/>
        <v>0</v>
      </c>
      <c r="CP207" s="254">
        <f t="shared" si="204"/>
        <v>0</v>
      </c>
      <c r="CQ207" s="254">
        <f t="shared" si="205"/>
        <v>0</v>
      </c>
      <c r="CR207" s="254">
        <f t="shared" si="206"/>
        <v>0</v>
      </c>
      <c r="CS207" s="254">
        <f t="shared" si="207"/>
        <v>0</v>
      </c>
      <c r="CT207" s="254">
        <f t="shared" si="208"/>
        <v>0</v>
      </c>
      <c r="CU207" s="254">
        <f t="shared" si="209"/>
        <v>0</v>
      </c>
      <c r="CV207" s="254">
        <f t="shared" si="210"/>
        <v>0</v>
      </c>
      <c r="CW207" s="254">
        <f t="shared" si="211"/>
        <v>0</v>
      </c>
      <c r="CX207" s="254">
        <f t="shared" si="212"/>
        <v>0</v>
      </c>
      <c r="CY207" s="254">
        <f t="shared" si="213"/>
        <v>0</v>
      </c>
      <c r="CZ207" s="254">
        <f t="shared" si="214"/>
        <v>0</v>
      </c>
      <c r="DA207" s="254">
        <f t="shared" si="215"/>
        <v>0</v>
      </c>
      <c r="DB207" s="254">
        <f t="shared" si="216"/>
        <v>0</v>
      </c>
      <c r="DC207" s="254">
        <f t="shared" si="217"/>
        <v>0</v>
      </c>
      <c r="DD207" s="254">
        <f t="shared" si="218"/>
        <v>0</v>
      </c>
      <c r="DE207" s="254">
        <f t="shared" si="219"/>
        <v>0</v>
      </c>
      <c r="DF207" s="254">
        <f t="shared" si="220"/>
        <v>0</v>
      </c>
      <c r="DG207" s="254">
        <f t="shared" si="221"/>
        <v>0</v>
      </c>
      <c r="DH207" s="254">
        <f t="shared" si="222"/>
        <v>0</v>
      </c>
      <c r="DI207" s="254">
        <f t="shared" si="223"/>
        <v>0</v>
      </c>
      <c r="DJ207" s="254">
        <f t="shared" si="224"/>
        <v>0</v>
      </c>
      <c r="DK207" s="254">
        <f t="shared" si="225"/>
        <v>0</v>
      </c>
      <c r="DL207" s="254">
        <f t="shared" si="226"/>
        <v>0</v>
      </c>
      <c r="DM207" s="254">
        <f t="shared" si="227"/>
        <v>0</v>
      </c>
      <c r="DN207" s="254">
        <f t="shared" si="228"/>
        <v>0</v>
      </c>
      <c r="DO207" s="254">
        <f t="shared" si="229"/>
        <v>0</v>
      </c>
      <c r="DP207" s="254">
        <f t="shared" si="230"/>
        <v>0</v>
      </c>
      <c r="DQ207" s="254">
        <f t="shared" si="231"/>
        <v>0</v>
      </c>
      <c r="DR207" s="254">
        <f t="shared" si="232"/>
        <v>0</v>
      </c>
      <c r="DS207" s="254">
        <f t="shared" si="233"/>
        <v>0</v>
      </c>
      <c r="DT207" s="254">
        <f t="shared" si="234"/>
        <v>0</v>
      </c>
      <c r="DU207" s="254">
        <f t="shared" si="235"/>
        <v>0</v>
      </c>
      <c r="DV207" s="254">
        <f t="shared" si="236"/>
        <v>0</v>
      </c>
    </row>
    <row r="208" spans="1:126" ht="24" customHeight="1">
      <c r="A208" s="11" t="str">
        <f ca="1">IF(AG208&lt;&gt;"OK","",CONCATENATE(TEXT('Front Page'!$F$33,"000"),TEXT('Front Page'!$F$31,"000"),"-",LEFT('Front Page'!$R$53,5),"-",LEFT(D208,1),AJ208, "-",TEXT(B208,"000")))</f>
        <v/>
      </c>
      <c r="B208" s="12" t="str">
        <f>IFERROR(IF(E208="","",MAX(B$17:B207)+1),"")</f>
        <v/>
      </c>
      <c r="C208" s="13"/>
      <c r="D208" s="29" t="str">
        <f t="shared" si="134"/>
        <v>None</v>
      </c>
      <c r="E208" s="29" t="str">
        <f t="shared" si="17"/>
        <v/>
      </c>
      <c r="F208" s="29" t="str">
        <f t="shared" si="18"/>
        <v/>
      </c>
      <c r="G208" s="363"/>
      <c r="H208" s="364"/>
      <c r="I208" s="325" t="str">
        <f t="shared" si="194"/>
        <v>No</v>
      </c>
      <c r="J208" s="314">
        <v>0</v>
      </c>
      <c r="K208" s="312">
        <v>0</v>
      </c>
      <c r="L208" s="312">
        <v>0</v>
      </c>
      <c r="M208" s="312">
        <v>0</v>
      </c>
      <c r="N208" s="312">
        <v>0</v>
      </c>
      <c r="O208" s="312">
        <v>0</v>
      </c>
      <c r="P208" s="312">
        <v>0</v>
      </c>
      <c r="Q208" s="312">
        <v>0</v>
      </c>
      <c r="R208" s="312">
        <v>0</v>
      </c>
      <c r="S208" s="312">
        <v>0</v>
      </c>
      <c r="T208" s="312">
        <v>0</v>
      </c>
      <c r="U208" s="312">
        <v>0</v>
      </c>
      <c r="V208" s="313">
        <v>1</v>
      </c>
      <c r="W208" s="313">
        <v>1</v>
      </c>
      <c r="X208" s="312">
        <v>0</v>
      </c>
      <c r="Y208" s="312">
        <v>0</v>
      </c>
      <c r="Z208" s="312">
        <v>0</v>
      </c>
      <c r="AA208" s="14">
        <v>0</v>
      </c>
      <c r="AB208" s="317"/>
      <c r="AC208" s="15" t="str">
        <f t="shared" si="189"/>
        <v/>
      </c>
      <c r="AD208" s="15" t="str">
        <f t="shared" si="195"/>
        <v/>
      </c>
      <c r="AE208" s="16" t="str">
        <f t="shared" si="196"/>
        <v>0 - 0</v>
      </c>
      <c r="AF208" s="20" t="str">
        <f t="shared" si="197"/>
        <v>Not an offer</v>
      </c>
      <c r="AG208" s="276" t="str">
        <f t="shared" si="191"/>
        <v>Not an Offer</v>
      </c>
      <c r="AH208" s="150"/>
      <c r="AI208" s="254">
        <v>192</v>
      </c>
      <c r="AJ208" s="149" t="str">
        <f t="shared" si="192"/>
        <v>00-IRA</v>
      </c>
      <c r="AK208" s="254" t="b">
        <f t="shared" si="11"/>
        <v>0</v>
      </c>
      <c r="AL208" s="254">
        <f t="shared" si="190"/>
        <v>0</v>
      </c>
      <c r="AM208" s="254">
        <f t="shared" si="193"/>
        <v>0</v>
      </c>
      <c r="AN208" s="288">
        <f t="shared" si="198"/>
        <v>0</v>
      </c>
      <c r="AO208" s="288">
        <f>IF(AND($BU208=$BV208,BU208=AO$13),$J208&amp;$K208&amp;$L208&amp;$M208&amp;$N208&amp;$O208&amp;$P208&amp;$Q208&amp;$R208&amp;$S208&amp;$T208&amp;$U208,IFERROR(MATCH($AN208,AO$17:AO207,0),-1000))</f>
        <v>1</v>
      </c>
      <c r="AP208" s="288">
        <f>IF(AND($BU208=$BV208,BV208=AP$13),$J208&amp;$K208&amp;$L208&amp;$M208&amp;$N208&amp;$O208&amp;$P208&amp;$Q208&amp;$R208&amp;$S208&amp;$T208&amp;$U208,IFERROR(MATCH($AN208,AP$17:AP207,0),-1000))</f>
        <v>1</v>
      </c>
      <c r="AQ208" s="288">
        <f>IF(AND($BU208=$BV208,BW208=AQ$13),$J208&amp;$K208&amp;$L208&amp;$M208&amp;$N208&amp;$O208&amp;$P208&amp;$Q208&amp;$R208&amp;$S208&amp;$T208&amp;$U208,IFERROR(MATCH($AN208,AQ$17:AQ207,0),-1000))</f>
        <v>1</v>
      </c>
      <c r="AR208" s="288">
        <f>IF(AND($BU208=$BV208,BX208=AR$13),$J208&amp;$K208&amp;$L208&amp;$M208&amp;$N208&amp;$O208&amp;$P208&amp;$Q208&amp;$R208&amp;$S208&amp;$T208&amp;$U208,IFERROR(MATCH($AN208,AR$17:AR207,0),-1000))</f>
        <v>1</v>
      </c>
      <c r="AS208" s="254">
        <f t="shared" si="242"/>
        <v>0</v>
      </c>
      <c r="AT208" s="261" t="str">
        <f t="shared" si="199"/>
        <v/>
      </c>
      <c r="AU208" s="254" t="str">
        <f t="shared" si="239"/>
        <v/>
      </c>
      <c r="AV208" s="254" t="str">
        <f t="shared" si="239"/>
        <v/>
      </c>
      <c r="AW208" s="254" t="str">
        <f t="shared" si="239"/>
        <v/>
      </c>
      <c r="AX208" s="254" t="str">
        <f t="shared" si="239"/>
        <v/>
      </c>
      <c r="AY208" s="254" t="str">
        <f t="shared" si="239"/>
        <v/>
      </c>
      <c r="AZ208" s="254" t="str">
        <f t="shared" si="239"/>
        <v/>
      </c>
      <c r="BA208" s="254" t="str">
        <f t="shared" si="239"/>
        <v/>
      </c>
      <c r="BB208" s="254" t="str">
        <f t="shared" si="239"/>
        <v/>
      </c>
      <c r="BC208" s="254" t="str">
        <f t="shared" si="239"/>
        <v/>
      </c>
      <c r="BD208" s="254" t="str">
        <f t="shared" si="239"/>
        <v/>
      </c>
      <c r="BE208" s="262" t="str">
        <f t="shared" si="244"/>
        <v/>
      </c>
      <c r="BF208" s="263" t="str">
        <f t="shared" si="240"/>
        <v/>
      </c>
      <c r="BG208" s="254" t="str">
        <f t="shared" si="240"/>
        <v/>
      </c>
      <c r="BH208" s="254" t="str">
        <f t="shared" si="240"/>
        <v/>
      </c>
      <c r="BI208" s="254" t="str">
        <f t="shared" si="240"/>
        <v/>
      </c>
      <c r="BJ208" s="254" t="str">
        <f t="shared" si="240"/>
        <v/>
      </c>
      <c r="BK208" s="254" t="str">
        <f t="shared" si="240"/>
        <v/>
      </c>
      <c r="BL208" s="254" t="str">
        <f t="shared" si="240"/>
        <v/>
      </c>
      <c r="BM208" s="254" t="str">
        <f t="shared" si="240"/>
        <v/>
      </c>
      <c r="BN208" s="254" t="str">
        <f t="shared" si="240"/>
        <v/>
      </c>
      <c r="BO208" s="254" t="str">
        <f t="shared" si="240"/>
        <v/>
      </c>
      <c r="BP208" s="254" t="str">
        <f t="shared" si="245"/>
        <v/>
      </c>
      <c r="BQ208" s="264" t="str">
        <f t="shared" si="200"/>
        <v/>
      </c>
      <c r="BR208" s="261" t="str">
        <f t="shared" si="30"/>
        <v/>
      </c>
      <c r="BS208" s="254" t="str">
        <f t="shared" si="180"/>
        <v/>
      </c>
      <c r="BT208" s="254" t="str">
        <f t="shared" si="180"/>
        <v/>
      </c>
      <c r="BU208" s="265" t="str">
        <f t="shared" si="178"/>
        <v/>
      </c>
      <c r="BV208" s="263" t="str">
        <f t="shared" si="181"/>
        <v/>
      </c>
      <c r="BW208" s="254" t="str">
        <f t="shared" si="181"/>
        <v/>
      </c>
      <c r="BX208" s="254" t="str">
        <f t="shared" si="179"/>
        <v/>
      </c>
      <c r="BY208" s="264" t="str">
        <f t="shared" si="33"/>
        <v/>
      </c>
      <c r="BZ208" s="254" t="str">
        <f t="shared" si="34"/>
        <v/>
      </c>
      <c r="CA208" s="254">
        <f t="shared" si="243"/>
        <v>0</v>
      </c>
      <c r="CB208" s="254">
        <f t="shared" si="243"/>
        <v>0</v>
      </c>
      <c r="CC208" s="254">
        <f t="shared" si="243"/>
        <v>0</v>
      </c>
      <c r="CD208" s="254">
        <f t="shared" si="243"/>
        <v>0</v>
      </c>
      <c r="CE208" s="254">
        <f t="shared" si="243"/>
        <v>0</v>
      </c>
      <c r="CF208" s="254">
        <f t="shared" si="243"/>
        <v>0</v>
      </c>
      <c r="CG208" s="254">
        <f t="shared" si="241"/>
        <v>0</v>
      </c>
      <c r="CH208" s="254">
        <f t="shared" si="241"/>
        <v>0</v>
      </c>
      <c r="CI208" s="254">
        <f t="shared" si="241"/>
        <v>0</v>
      </c>
      <c r="CJ208" s="254">
        <f t="shared" si="241"/>
        <v>0</v>
      </c>
      <c r="CK208" s="254">
        <f t="shared" si="241"/>
        <v>0</v>
      </c>
      <c r="CL208" s="254">
        <f t="shared" si="241"/>
        <v>0</v>
      </c>
      <c r="CM208" s="254">
        <f t="shared" si="201"/>
        <v>0</v>
      </c>
      <c r="CN208" s="254">
        <f t="shared" si="202"/>
        <v>0</v>
      </c>
      <c r="CO208" s="254">
        <f t="shared" si="203"/>
        <v>0</v>
      </c>
      <c r="CP208" s="254">
        <f t="shared" si="204"/>
        <v>0</v>
      </c>
      <c r="CQ208" s="254">
        <f t="shared" si="205"/>
        <v>0</v>
      </c>
      <c r="CR208" s="254">
        <f t="shared" si="206"/>
        <v>0</v>
      </c>
      <c r="CS208" s="254">
        <f t="shared" si="207"/>
        <v>0</v>
      </c>
      <c r="CT208" s="254">
        <f t="shared" si="208"/>
        <v>0</v>
      </c>
      <c r="CU208" s="254">
        <f t="shared" si="209"/>
        <v>0</v>
      </c>
      <c r="CV208" s="254">
        <f t="shared" si="210"/>
        <v>0</v>
      </c>
      <c r="CW208" s="254">
        <f t="shared" si="211"/>
        <v>0</v>
      </c>
      <c r="CX208" s="254">
        <f t="shared" si="212"/>
        <v>0</v>
      </c>
      <c r="CY208" s="254">
        <f t="shared" si="213"/>
        <v>0</v>
      </c>
      <c r="CZ208" s="254">
        <f t="shared" si="214"/>
        <v>0</v>
      </c>
      <c r="DA208" s="254">
        <f t="shared" si="215"/>
        <v>0</v>
      </c>
      <c r="DB208" s="254">
        <f t="shared" si="216"/>
        <v>0</v>
      </c>
      <c r="DC208" s="254">
        <f t="shared" si="217"/>
        <v>0</v>
      </c>
      <c r="DD208" s="254">
        <f t="shared" si="218"/>
        <v>0</v>
      </c>
      <c r="DE208" s="254">
        <f t="shared" si="219"/>
        <v>0</v>
      </c>
      <c r="DF208" s="254">
        <f t="shared" si="220"/>
        <v>0</v>
      </c>
      <c r="DG208" s="254">
        <f t="shared" si="221"/>
        <v>0</v>
      </c>
      <c r="DH208" s="254">
        <f t="shared" si="222"/>
        <v>0</v>
      </c>
      <c r="DI208" s="254">
        <f t="shared" si="223"/>
        <v>0</v>
      </c>
      <c r="DJ208" s="254">
        <f t="shared" si="224"/>
        <v>0</v>
      </c>
      <c r="DK208" s="254">
        <f t="shared" si="225"/>
        <v>0</v>
      </c>
      <c r="DL208" s="254">
        <f t="shared" si="226"/>
        <v>0</v>
      </c>
      <c r="DM208" s="254">
        <f t="shared" si="227"/>
        <v>0</v>
      </c>
      <c r="DN208" s="254">
        <f t="shared" si="228"/>
        <v>0</v>
      </c>
      <c r="DO208" s="254">
        <f t="shared" si="229"/>
        <v>0</v>
      </c>
      <c r="DP208" s="254">
        <f t="shared" si="230"/>
        <v>0</v>
      </c>
      <c r="DQ208" s="254">
        <f t="shared" si="231"/>
        <v>0</v>
      </c>
      <c r="DR208" s="254">
        <f t="shared" si="232"/>
        <v>0</v>
      </c>
      <c r="DS208" s="254">
        <f t="shared" si="233"/>
        <v>0</v>
      </c>
      <c r="DT208" s="254">
        <f t="shared" si="234"/>
        <v>0</v>
      </c>
      <c r="DU208" s="254">
        <f t="shared" si="235"/>
        <v>0</v>
      </c>
      <c r="DV208" s="254">
        <f t="shared" si="236"/>
        <v>0</v>
      </c>
    </row>
    <row r="209" spans="1:126" ht="24" customHeight="1">
      <c r="A209" s="11" t="str">
        <f ca="1">IF(AG209&lt;&gt;"OK","",CONCATENATE(TEXT('Front Page'!$F$33,"000"),TEXT('Front Page'!$F$31,"000"),"-",LEFT('Front Page'!$R$53,5),"-",LEFT(D209,1),AJ209, "-",TEXT(B209,"000")))</f>
        <v/>
      </c>
      <c r="B209" s="12" t="str">
        <f>IFERROR(IF(E209="","",MAX(B$17:B208)+1),"")</f>
        <v/>
      </c>
      <c r="C209" s="13"/>
      <c r="D209" s="29" t="str">
        <f t="shared" si="134"/>
        <v>None</v>
      </c>
      <c r="E209" s="29" t="str">
        <f t="shared" si="17"/>
        <v/>
      </c>
      <c r="F209" s="29" t="str">
        <f t="shared" si="18"/>
        <v/>
      </c>
      <c r="G209" s="363"/>
      <c r="H209" s="364"/>
      <c r="I209" s="325" t="str">
        <f t="shared" si="194"/>
        <v>No</v>
      </c>
      <c r="J209" s="314">
        <v>0</v>
      </c>
      <c r="K209" s="312">
        <v>0</v>
      </c>
      <c r="L209" s="312">
        <v>0</v>
      </c>
      <c r="M209" s="312">
        <v>0</v>
      </c>
      <c r="N209" s="312">
        <v>0</v>
      </c>
      <c r="O209" s="312">
        <v>0</v>
      </c>
      <c r="P209" s="312">
        <v>0</v>
      </c>
      <c r="Q209" s="312">
        <v>0</v>
      </c>
      <c r="R209" s="312">
        <v>0</v>
      </c>
      <c r="S209" s="312">
        <v>0</v>
      </c>
      <c r="T209" s="312">
        <v>0</v>
      </c>
      <c r="U209" s="312">
        <v>0</v>
      </c>
      <c r="V209" s="313">
        <v>1</v>
      </c>
      <c r="W209" s="313">
        <v>1</v>
      </c>
      <c r="X209" s="312">
        <v>0</v>
      </c>
      <c r="Y209" s="312">
        <v>0</v>
      </c>
      <c r="Z209" s="312">
        <v>0</v>
      </c>
      <c r="AA209" s="14">
        <v>0</v>
      </c>
      <c r="AB209" s="317"/>
      <c r="AC209" s="15" t="str">
        <f t="shared" ref="AC209:AC272" si="246">IF(SUM(X209:AA209)=0,"",SUM(J209:U209)*V209*SUM(X209:AA209)/1000)</f>
        <v/>
      </c>
      <c r="AD209" s="15" t="str">
        <f t="shared" si="195"/>
        <v/>
      </c>
      <c r="AE209" s="16" t="str">
        <f t="shared" si="196"/>
        <v>0 - 0</v>
      </c>
      <c r="AF209" s="20" t="str">
        <f t="shared" si="197"/>
        <v>Not an offer</v>
      </c>
      <c r="AG209" s="276" t="str">
        <f t="shared" si="191"/>
        <v>Not an Offer</v>
      </c>
      <c r="AH209" s="150"/>
      <c r="AI209" s="254">
        <v>193</v>
      </c>
      <c r="AJ209" s="149" t="str">
        <f t="shared" si="192"/>
        <v>00-IRA</v>
      </c>
      <c r="AK209" s="254" t="b">
        <f t="shared" si="11"/>
        <v>0</v>
      </c>
      <c r="AL209" s="254">
        <f t="shared" ref="AL209:AL272" si="247">IF(B209&lt;&gt;"",IF(AG209&lt;&gt;"OK",1,0),IF(AG209="Not an Offer",0,1))</f>
        <v>0</v>
      </c>
      <c r="AM209" s="254">
        <f t="shared" si="193"/>
        <v>0</v>
      </c>
      <c r="AN209" s="288">
        <f t="shared" si="198"/>
        <v>0</v>
      </c>
      <c r="AO209" s="288">
        <f>IF(AND($BU209=$BV209,BU209=AO$13),$J209&amp;$K209&amp;$L209&amp;$M209&amp;$N209&amp;$O209&amp;$P209&amp;$Q209&amp;$R209&amp;$S209&amp;$T209&amp;$U209,IFERROR(MATCH($AN209,AO$17:AO208,0),-1000))</f>
        <v>1</v>
      </c>
      <c r="AP209" s="288">
        <f>IF(AND($BU209=$BV209,BV209=AP$13),$J209&amp;$K209&amp;$L209&amp;$M209&amp;$N209&amp;$O209&amp;$P209&amp;$Q209&amp;$R209&amp;$S209&amp;$T209&amp;$U209,IFERROR(MATCH($AN209,AP$17:AP208,0),-1000))</f>
        <v>1</v>
      </c>
      <c r="AQ209" s="288">
        <f>IF(AND($BU209=$BV209,BW209=AQ$13),$J209&amp;$K209&amp;$L209&amp;$M209&amp;$N209&amp;$O209&amp;$P209&amp;$Q209&amp;$R209&amp;$S209&amp;$T209&amp;$U209,IFERROR(MATCH($AN209,AQ$17:AQ208,0),-1000))</f>
        <v>1</v>
      </c>
      <c r="AR209" s="288">
        <f>IF(AND($BU209=$BV209,BX209=AR$13),$J209&amp;$K209&amp;$L209&amp;$M209&amp;$N209&amp;$O209&amp;$P209&amp;$Q209&amp;$R209&amp;$S209&amp;$T209&amp;$U209,IFERROR(MATCH($AN209,AR$17:AR208,0),-1000))</f>
        <v>1</v>
      </c>
      <c r="AS209" s="254">
        <f t="shared" si="242"/>
        <v>0</v>
      </c>
      <c r="AT209" s="261" t="str">
        <f t="shared" si="199"/>
        <v/>
      </c>
      <c r="AU209" s="254" t="str">
        <f t="shared" si="239"/>
        <v/>
      </c>
      <c r="AV209" s="254" t="str">
        <f t="shared" si="239"/>
        <v/>
      </c>
      <c r="AW209" s="254" t="str">
        <f t="shared" si="239"/>
        <v/>
      </c>
      <c r="AX209" s="254" t="str">
        <f t="shared" si="239"/>
        <v/>
      </c>
      <c r="AY209" s="254" t="str">
        <f t="shared" si="239"/>
        <v/>
      </c>
      <c r="AZ209" s="254" t="str">
        <f t="shared" si="239"/>
        <v/>
      </c>
      <c r="BA209" s="254" t="str">
        <f t="shared" si="239"/>
        <v/>
      </c>
      <c r="BB209" s="254" t="str">
        <f t="shared" si="239"/>
        <v/>
      </c>
      <c r="BC209" s="254" t="str">
        <f t="shared" si="239"/>
        <v/>
      </c>
      <c r="BD209" s="254" t="str">
        <f t="shared" si="239"/>
        <v/>
      </c>
      <c r="BE209" s="262" t="str">
        <f t="shared" si="244"/>
        <v/>
      </c>
      <c r="BF209" s="263" t="str">
        <f t="shared" si="240"/>
        <v/>
      </c>
      <c r="BG209" s="254" t="str">
        <f t="shared" si="240"/>
        <v/>
      </c>
      <c r="BH209" s="254" t="str">
        <f t="shared" si="240"/>
        <v/>
      </c>
      <c r="BI209" s="254" t="str">
        <f t="shared" si="240"/>
        <v/>
      </c>
      <c r="BJ209" s="254" t="str">
        <f t="shared" si="240"/>
        <v/>
      </c>
      <c r="BK209" s="254" t="str">
        <f t="shared" si="240"/>
        <v/>
      </c>
      <c r="BL209" s="254" t="str">
        <f t="shared" si="240"/>
        <v/>
      </c>
      <c r="BM209" s="254" t="str">
        <f t="shared" si="240"/>
        <v/>
      </c>
      <c r="BN209" s="254" t="str">
        <f t="shared" si="240"/>
        <v/>
      </c>
      <c r="BO209" s="254" t="str">
        <f t="shared" si="240"/>
        <v/>
      </c>
      <c r="BP209" s="254" t="str">
        <f t="shared" si="245"/>
        <v/>
      </c>
      <c r="BQ209" s="264" t="str">
        <f t="shared" si="200"/>
        <v/>
      </c>
      <c r="BR209" s="261" t="str">
        <f t="shared" si="30"/>
        <v/>
      </c>
      <c r="BS209" s="254" t="str">
        <f t="shared" si="180"/>
        <v/>
      </c>
      <c r="BT209" s="254" t="str">
        <f t="shared" si="180"/>
        <v/>
      </c>
      <c r="BU209" s="265" t="str">
        <f t="shared" si="178"/>
        <v/>
      </c>
      <c r="BV209" s="263" t="str">
        <f t="shared" si="181"/>
        <v/>
      </c>
      <c r="BW209" s="254" t="str">
        <f t="shared" si="181"/>
        <v/>
      </c>
      <c r="BX209" s="254" t="str">
        <f t="shared" si="179"/>
        <v/>
      </c>
      <c r="BY209" s="264" t="str">
        <f t="shared" si="33"/>
        <v/>
      </c>
      <c r="BZ209" s="254" t="str">
        <f t="shared" si="34"/>
        <v/>
      </c>
      <c r="CA209" s="254">
        <f t="shared" si="243"/>
        <v>0</v>
      </c>
      <c r="CB209" s="254">
        <f t="shared" si="243"/>
        <v>0</v>
      </c>
      <c r="CC209" s="254">
        <f t="shared" si="243"/>
        <v>0</v>
      </c>
      <c r="CD209" s="254">
        <f t="shared" si="243"/>
        <v>0</v>
      </c>
      <c r="CE209" s="254">
        <f t="shared" si="243"/>
        <v>0</v>
      </c>
      <c r="CF209" s="254">
        <f t="shared" si="243"/>
        <v>0</v>
      </c>
      <c r="CG209" s="254">
        <f t="shared" si="241"/>
        <v>0</v>
      </c>
      <c r="CH209" s="254">
        <f t="shared" si="241"/>
        <v>0</v>
      </c>
      <c r="CI209" s="254">
        <f t="shared" si="241"/>
        <v>0</v>
      </c>
      <c r="CJ209" s="254">
        <f t="shared" si="241"/>
        <v>0</v>
      </c>
      <c r="CK209" s="254">
        <f t="shared" si="241"/>
        <v>0</v>
      </c>
      <c r="CL209" s="254">
        <f t="shared" si="241"/>
        <v>0</v>
      </c>
      <c r="CM209" s="254">
        <f t="shared" si="201"/>
        <v>0</v>
      </c>
      <c r="CN209" s="254">
        <f t="shared" si="202"/>
        <v>0</v>
      </c>
      <c r="CO209" s="254">
        <f t="shared" si="203"/>
        <v>0</v>
      </c>
      <c r="CP209" s="254">
        <f t="shared" si="204"/>
        <v>0</v>
      </c>
      <c r="CQ209" s="254">
        <f t="shared" si="205"/>
        <v>0</v>
      </c>
      <c r="CR209" s="254">
        <f t="shared" si="206"/>
        <v>0</v>
      </c>
      <c r="CS209" s="254">
        <f t="shared" si="207"/>
        <v>0</v>
      </c>
      <c r="CT209" s="254">
        <f t="shared" si="208"/>
        <v>0</v>
      </c>
      <c r="CU209" s="254">
        <f t="shared" si="209"/>
        <v>0</v>
      </c>
      <c r="CV209" s="254">
        <f t="shared" si="210"/>
        <v>0</v>
      </c>
      <c r="CW209" s="254">
        <f t="shared" si="211"/>
        <v>0</v>
      </c>
      <c r="CX209" s="254">
        <f t="shared" si="212"/>
        <v>0</v>
      </c>
      <c r="CY209" s="254">
        <f t="shared" si="213"/>
        <v>0</v>
      </c>
      <c r="CZ209" s="254">
        <f t="shared" si="214"/>
        <v>0</v>
      </c>
      <c r="DA209" s="254">
        <f t="shared" si="215"/>
        <v>0</v>
      </c>
      <c r="DB209" s="254">
        <f t="shared" si="216"/>
        <v>0</v>
      </c>
      <c r="DC209" s="254">
        <f t="shared" si="217"/>
        <v>0</v>
      </c>
      <c r="DD209" s="254">
        <f t="shared" si="218"/>
        <v>0</v>
      </c>
      <c r="DE209" s="254">
        <f t="shared" si="219"/>
        <v>0</v>
      </c>
      <c r="DF209" s="254">
        <f t="shared" si="220"/>
        <v>0</v>
      </c>
      <c r="DG209" s="254">
        <f t="shared" si="221"/>
        <v>0</v>
      </c>
      <c r="DH209" s="254">
        <f t="shared" si="222"/>
        <v>0</v>
      </c>
      <c r="DI209" s="254">
        <f t="shared" si="223"/>
        <v>0</v>
      </c>
      <c r="DJ209" s="254">
        <f t="shared" si="224"/>
        <v>0</v>
      </c>
      <c r="DK209" s="254">
        <f t="shared" si="225"/>
        <v>0</v>
      </c>
      <c r="DL209" s="254">
        <f t="shared" si="226"/>
        <v>0</v>
      </c>
      <c r="DM209" s="254">
        <f t="shared" si="227"/>
        <v>0</v>
      </c>
      <c r="DN209" s="254">
        <f t="shared" si="228"/>
        <v>0</v>
      </c>
      <c r="DO209" s="254">
        <f t="shared" si="229"/>
        <v>0</v>
      </c>
      <c r="DP209" s="254">
        <f t="shared" si="230"/>
        <v>0</v>
      </c>
      <c r="DQ209" s="254">
        <f t="shared" si="231"/>
        <v>0</v>
      </c>
      <c r="DR209" s="254">
        <f t="shared" si="232"/>
        <v>0</v>
      </c>
      <c r="DS209" s="254">
        <f t="shared" si="233"/>
        <v>0</v>
      </c>
      <c r="DT209" s="254">
        <f t="shared" si="234"/>
        <v>0</v>
      </c>
      <c r="DU209" s="254">
        <f t="shared" si="235"/>
        <v>0</v>
      </c>
      <c r="DV209" s="254">
        <f t="shared" si="236"/>
        <v>0</v>
      </c>
    </row>
    <row r="210" spans="1:126" ht="24" customHeight="1">
      <c r="A210" s="11" t="str">
        <f ca="1">IF(AG210&lt;&gt;"OK","",CONCATENATE(TEXT('Front Page'!$F$33,"000"),TEXT('Front Page'!$F$31,"000"),"-",LEFT('Front Page'!$R$53,5),"-",LEFT(D210,1),AJ210, "-",TEXT(B210,"000")))</f>
        <v/>
      </c>
      <c r="B210" s="12" t="str">
        <f>IFERROR(IF(E210="","",MAX(B$17:B209)+1),"")</f>
        <v/>
      </c>
      <c r="C210" s="13"/>
      <c r="D210" s="29" t="str">
        <f t="shared" si="134"/>
        <v>None</v>
      </c>
      <c r="E210" s="29" t="str">
        <f t="shared" si="17"/>
        <v/>
      </c>
      <c r="F210" s="29" t="str">
        <f t="shared" si="18"/>
        <v/>
      </c>
      <c r="G210" s="363"/>
      <c r="H210" s="364"/>
      <c r="I210" s="325" t="str">
        <f t="shared" si="194"/>
        <v>No</v>
      </c>
      <c r="J210" s="314">
        <v>0</v>
      </c>
      <c r="K210" s="312">
        <v>0</v>
      </c>
      <c r="L210" s="312">
        <v>0</v>
      </c>
      <c r="M210" s="312">
        <v>0</v>
      </c>
      <c r="N210" s="312">
        <v>0</v>
      </c>
      <c r="O210" s="312">
        <v>0</v>
      </c>
      <c r="P210" s="312">
        <v>0</v>
      </c>
      <c r="Q210" s="312">
        <v>0</v>
      </c>
      <c r="R210" s="312">
        <v>0</v>
      </c>
      <c r="S210" s="312">
        <v>0</v>
      </c>
      <c r="T210" s="312">
        <v>0</v>
      </c>
      <c r="U210" s="312">
        <v>0</v>
      </c>
      <c r="V210" s="313">
        <v>1</v>
      </c>
      <c r="W210" s="313">
        <v>1</v>
      </c>
      <c r="X210" s="312">
        <v>0</v>
      </c>
      <c r="Y210" s="312">
        <v>0</v>
      </c>
      <c r="Z210" s="312">
        <v>0</v>
      </c>
      <c r="AA210" s="14">
        <v>0</v>
      </c>
      <c r="AB210" s="317"/>
      <c r="AC210" s="15" t="str">
        <f t="shared" si="246"/>
        <v/>
      </c>
      <c r="AD210" s="15" t="str">
        <f t="shared" si="195"/>
        <v/>
      </c>
      <c r="AE210" s="16" t="str">
        <f t="shared" si="196"/>
        <v>0 - 0</v>
      </c>
      <c r="AF210" s="20" t="str">
        <f t="shared" si="197"/>
        <v>Not an offer</v>
      </c>
      <c r="AG210" s="276" t="str">
        <f t="shared" ref="AG210:AG273" si="248">IF(SUM(X210:AA210)&lt;&gt;0,IF(OR(MOD(ROUND(SUM(J210:AA210),10),ROUND(SUM(J210:AA210),2))&gt;0,COUNT(J210:W210)&lt;14),"Check that entries are numbers rounded to two decimal points",IF(B210="","Enter Capacity",IF(AK210,"Capacity Price has to span the entire term, no gap years",IF(AS210=0,IF(W210&lt;V210,"Check Blocks","OK"),AS210)))),"Not an Offer")</f>
        <v>Not an Offer</v>
      </c>
      <c r="AH210" s="150"/>
      <c r="AI210" s="254">
        <v>194</v>
      </c>
      <c r="AJ210" s="149" t="str">
        <f t="shared" ref="AJ210:AJ273" si="249">IF(AND(X210&lt;&gt;0,Y210&lt;&gt;0),90,IF(X210&lt;&gt;0,19,IF(Y210&lt;&gt;0,20,"00")))&amp;"-IRA"</f>
        <v>00-IRA</v>
      </c>
      <c r="AK210" s="254" t="b">
        <f t="shared" si="11"/>
        <v>0</v>
      </c>
      <c r="AL210" s="254">
        <f t="shared" si="247"/>
        <v>0</v>
      </c>
      <c r="AM210" s="254">
        <f t="shared" ref="AM210:AM273" si="250">IF(AG210="OK",IF(ROW(B210)-16=B210,0,1),0)</f>
        <v>0</v>
      </c>
      <c r="AN210" s="288">
        <f t="shared" si="198"/>
        <v>0</v>
      </c>
      <c r="AO210" s="288">
        <f>IF(AND($BU210=$BV210,BU210=AO$13),$J210&amp;$K210&amp;$L210&amp;$M210&amp;$N210&amp;$O210&amp;$P210&amp;$Q210&amp;$R210&amp;$S210&amp;$T210&amp;$U210,IFERROR(MATCH($AN210,AO$17:AO209,0),-1000))</f>
        <v>1</v>
      </c>
      <c r="AP210" s="288">
        <f>IF(AND($BU210=$BV210,BV210=AP$13),$J210&amp;$K210&amp;$L210&amp;$M210&amp;$N210&amp;$O210&amp;$P210&amp;$Q210&amp;$R210&amp;$S210&amp;$T210&amp;$U210,IFERROR(MATCH($AN210,AP$17:AP209,0),-1000))</f>
        <v>1</v>
      </c>
      <c r="AQ210" s="288">
        <f>IF(AND($BU210=$BV210,BW210=AQ$13),$J210&amp;$K210&amp;$L210&amp;$M210&amp;$N210&amp;$O210&amp;$P210&amp;$Q210&amp;$R210&amp;$S210&amp;$T210&amp;$U210,IFERROR(MATCH($AN210,AQ$17:AQ209,0),-1000))</f>
        <v>1</v>
      </c>
      <c r="AR210" s="288">
        <f>IF(AND($BU210=$BV210,BX210=AR$13),$J210&amp;$K210&amp;$L210&amp;$M210&amp;$N210&amp;$O210&amp;$P210&amp;$Q210&amp;$R210&amp;$S210&amp;$T210&amp;$U210,IFERROR(MATCH($AN210,AR$17:AR209,0),-1000))</f>
        <v>1</v>
      </c>
      <c r="AS210" s="254">
        <f t="shared" si="242"/>
        <v>0</v>
      </c>
      <c r="AT210" s="261" t="str">
        <f t="shared" si="199"/>
        <v/>
      </c>
      <c r="AU210" s="254" t="str">
        <f t="shared" si="239"/>
        <v/>
      </c>
      <c r="AV210" s="254" t="str">
        <f t="shared" si="239"/>
        <v/>
      </c>
      <c r="AW210" s="254" t="str">
        <f t="shared" si="239"/>
        <v/>
      </c>
      <c r="AX210" s="254" t="str">
        <f t="shared" si="239"/>
        <v/>
      </c>
      <c r="AY210" s="254" t="str">
        <f t="shared" si="239"/>
        <v/>
      </c>
      <c r="AZ210" s="254" t="str">
        <f t="shared" si="239"/>
        <v/>
      </c>
      <c r="BA210" s="254" t="str">
        <f t="shared" si="239"/>
        <v/>
      </c>
      <c r="BB210" s="254" t="str">
        <f t="shared" si="239"/>
        <v/>
      </c>
      <c r="BC210" s="254" t="str">
        <f t="shared" si="239"/>
        <v/>
      </c>
      <c r="BD210" s="254" t="str">
        <f t="shared" si="239"/>
        <v/>
      </c>
      <c r="BE210" s="262" t="str">
        <f t="shared" si="244"/>
        <v/>
      </c>
      <c r="BF210" s="263" t="str">
        <f t="shared" si="240"/>
        <v/>
      </c>
      <c r="BG210" s="254" t="str">
        <f t="shared" si="240"/>
        <v/>
      </c>
      <c r="BH210" s="254" t="str">
        <f t="shared" si="240"/>
        <v/>
      </c>
      <c r="BI210" s="254" t="str">
        <f t="shared" si="240"/>
        <v/>
      </c>
      <c r="BJ210" s="254" t="str">
        <f t="shared" si="240"/>
        <v/>
      </c>
      <c r="BK210" s="254" t="str">
        <f t="shared" si="240"/>
        <v/>
      </c>
      <c r="BL210" s="254" t="str">
        <f t="shared" si="240"/>
        <v/>
      </c>
      <c r="BM210" s="254" t="str">
        <f t="shared" si="240"/>
        <v/>
      </c>
      <c r="BN210" s="254" t="str">
        <f t="shared" si="240"/>
        <v/>
      </c>
      <c r="BO210" s="254" t="str">
        <f t="shared" si="240"/>
        <v/>
      </c>
      <c r="BP210" s="254" t="str">
        <f t="shared" si="245"/>
        <v/>
      </c>
      <c r="BQ210" s="264" t="str">
        <f t="shared" si="200"/>
        <v/>
      </c>
      <c r="BR210" s="261" t="str">
        <f t="shared" si="30"/>
        <v/>
      </c>
      <c r="BS210" s="254" t="str">
        <f t="shared" si="180"/>
        <v/>
      </c>
      <c r="BT210" s="254" t="str">
        <f t="shared" si="180"/>
        <v/>
      </c>
      <c r="BU210" s="265" t="str">
        <f t="shared" si="178"/>
        <v/>
      </c>
      <c r="BV210" s="263" t="str">
        <f t="shared" si="181"/>
        <v/>
      </c>
      <c r="BW210" s="254" t="str">
        <f t="shared" si="181"/>
        <v/>
      </c>
      <c r="BX210" s="254" t="str">
        <f t="shared" si="179"/>
        <v/>
      </c>
      <c r="BY210" s="264" t="str">
        <f t="shared" si="33"/>
        <v/>
      </c>
      <c r="BZ210" s="254" t="str">
        <f t="shared" si="34"/>
        <v/>
      </c>
      <c r="CA210" s="254">
        <f t="shared" si="243"/>
        <v>0</v>
      </c>
      <c r="CB210" s="254">
        <f t="shared" si="243"/>
        <v>0</v>
      </c>
      <c r="CC210" s="254">
        <f t="shared" si="243"/>
        <v>0</v>
      </c>
      <c r="CD210" s="254">
        <f t="shared" si="243"/>
        <v>0</v>
      </c>
      <c r="CE210" s="254">
        <f t="shared" si="243"/>
        <v>0</v>
      </c>
      <c r="CF210" s="254">
        <f t="shared" si="243"/>
        <v>0</v>
      </c>
      <c r="CG210" s="254">
        <f t="shared" si="241"/>
        <v>0</v>
      </c>
      <c r="CH210" s="254">
        <f t="shared" si="241"/>
        <v>0</v>
      </c>
      <c r="CI210" s="254">
        <f t="shared" si="241"/>
        <v>0</v>
      </c>
      <c r="CJ210" s="254">
        <f t="shared" si="241"/>
        <v>0</v>
      </c>
      <c r="CK210" s="254">
        <f t="shared" si="241"/>
        <v>0</v>
      </c>
      <c r="CL210" s="254">
        <f t="shared" si="241"/>
        <v>0</v>
      </c>
      <c r="CM210" s="254">
        <f t="shared" si="201"/>
        <v>0</v>
      </c>
      <c r="CN210" s="254">
        <f t="shared" si="202"/>
        <v>0</v>
      </c>
      <c r="CO210" s="254">
        <f t="shared" si="203"/>
        <v>0</v>
      </c>
      <c r="CP210" s="254">
        <f t="shared" si="204"/>
        <v>0</v>
      </c>
      <c r="CQ210" s="254">
        <f t="shared" si="205"/>
        <v>0</v>
      </c>
      <c r="CR210" s="254">
        <f t="shared" si="206"/>
        <v>0</v>
      </c>
      <c r="CS210" s="254">
        <f t="shared" si="207"/>
        <v>0</v>
      </c>
      <c r="CT210" s="254">
        <f t="shared" si="208"/>
        <v>0</v>
      </c>
      <c r="CU210" s="254">
        <f t="shared" si="209"/>
        <v>0</v>
      </c>
      <c r="CV210" s="254">
        <f t="shared" si="210"/>
        <v>0</v>
      </c>
      <c r="CW210" s="254">
        <f t="shared" si="211"/>
        <v>0</v>
      </c>
      <c r="CX210" s="254">
        <f t="shared" si="212"/>
        <v>0</v>
      </c>
      <c r="CY210" s="254">
        <f t="shared" si="213"/>
        <v>0</v>
      </c>
      <c r="CZ210" s="254">
        <f t="shared" si="214"/>
        <v>0</v>
      </c>
      <c r="DA210" s="254">
        <f t="shared" si="215"/>
        <v>0</v>
      </c>
      <c r="DB210" s="254">
        <f t="shared" si="216"/>
        <v>0</v>
      </c>
      <c r="DC210" s="254">
        <f t="shared" si="217"/>
        <v>0</v>
      </c>
      <c r="DD210" s="254">
        <f t="shared" si="218"/>
        <v>0</v>
      </c>
      <c r="DE210" s="254">
        <f t="shared" si="219"/>
        <v>0</v>
      </c>
      <c r="DF210" s="254">
        <f t="shared" si="220"/>
        <v>0</v>
      </c>
      <c r="DG210" s="254">
        <f t="shared" si="221"/>
        <v>0</v>
      </c>
      <c r="DH210" s="254">
        <f t="shared" si="222"/>
        <v>0</v>
      </c>
      <c r="DI210" s="254">
        <f t="shared" si="223"/>
        <v>0</v>
      </c>
      <c r="DJ210" s="254">
        <f t="shared" si="224"/>
        <v>0</v>
      </c>
      <c r="DK210" s="254">
        <f t="shared" si="225"/>
        <v>0</v>
      </c>
      <c r="DL210" s="254">
        <f t="shared" si="226"/>
        <v>0</v>
      </c>
      <c r="DM210" s="254">
        <f t="shared" si="227"/>
        <v>0</v>
      </c>
      <c r="DN210" s="254">
        <f t="shared" si="228"/>
        <v>0</v>
      </c>
      <c r="DO210" s="254">
        <f t="shared" si="229"/>
        <v>0</v>
      </c>
      <c r="DP210" s="254">
        <f t="shared" si="230"/>
        <v>0</v>
      </c>
      <c r="DQ210" s="254">
        <f t="shared" si="231"/>
        <v>0</v>
      </c>
      <c r="DR210" s="254">
        <f t="shared" si="232"/>
        <v>0</v>
      </c>
      <c r="DS210" s="254">
        <f t="shared" si="233"/>
        <v>0</v>
      </c>
      <c r="DT210" s="254">
        <f t="shared" si="234"/>
        <v>0</v>
      </c>
      <c r="DU210" s="254">
        <f t="shared" si="235"/>
        <v>0</v>
      </c>
      <c r="DV210" s="254">
        <f t="shared" si="236"/>
        <v>0</v>
      </c>
    </row>
    <row r="211" spans="1:126" ht="24" customHeight="1">
      <c r="A211" s="11" t="str">
        <f ca="1">IF(AG211&lt;&gt;"OK","",CONCATENATE(TEXT('Front Page'!$F$33,"000"),TEXT('Front Page'!$F$31,"000"),"-",LEFT('Front Page'!$R$53,5),"-",LEFT(D211,1),AJ211, "-",TEXT(B211,"000")))</f>
        <v/>
      </c>
      <c r="B211" s="12" t="str">
        <f>IFERROR(IF(E211="","",MAX(B$17:B210)+1),"")</f>
        <v/>
      </c>
      <c r="C211" s="13"/>
      <c r="D211" s="29" t="str">
        <f t="shared" si="134"/>
        <v>None</v>
      </c>
      <c r="E211" s="29" t="str">
        <f t="shared" si="17"/>
        <v/>
      </c>
      <c r="F211" s="29" t="str">
        <f t="shared" si="18"/>
        <v/>
      </c>
      <c r="G211" s="363"/>
      <c r="H211" s="364"/>
      <c r="I211" s="325" t="str">
        <f t="shared" si="194"/>
        <v>No</v>
      </c>
      <c r="J211" s="314">
        <v>0</v>
      </c>
      <c r="K211" s="312">
        <v>0</v>
      </c>
      <c r="L211" s="312">
        <v>0</v>
      </c>
      <c r="M211" s="312">
        <v>0</v>
      </c>
      <c r="N211" s="312">
        <v>0</v>
      </c>
      <c r="O211" s="312">
        <v>0</v>
      </c>
      <c r="P211" s="312">
        <v>0</v>
      </c>
      <c r="Q211" s="312">
        <v>0</v>
      </c>
      <c r="R211" s="312">
        <v>0</v>
      </c>
      <c r="S211" s="312">
        <v>0</v>
      </c>
      <c r="T211" s="312">
        <v>0</v>
      </c>
      <c r="U211" s="312">
        <v>0</v>
      </c>
      <c r="V211" s="313">
        <v>1</v>
      </c>
      <c r="W211" s="313">
        <v>1</v>
      </c>
      <c r="X211" s="312">
        <v>0</v>
      </c>
      <c r="Y211" s="312">
        <v>0</v>
      </c>
      <c r="Z211" s="312">
        <v>0</v>
      </c>
      <c r="AA211" s="14">
        <v>0</v>
      </c>
      <c r="AB211" s="317"/>
      <c r="AC211" s="15" t="str">
        <f t="shared" si="246"/>
        <v/>
      </c>
      <c r="AD211" s="15" t="str">
        <f t="shared" si="195"/>
        <v/>
      </c>
      <c r="AE211" s="16" t="str">
        <f t="shared" si="196"/>
        <v>0 - 0</v>
      </c>
      <c r="AF211" s="20" t="str">
        <f t="shared" si="197"/>
        <v>Not an offer</v>
      </c>
      <c r="AG211" s="276" t="str">
        <f t="shared" si="248"/>
        <v>Not an Offer</v>
      </c>
      <c r="AH211" s="150"/>
      <c r="AI211" s="254">
        <v>195</v>
      </c>
      <c r="AJ211" s="149" t="str">
        <f t="shared" si="249"/>
        <v>00-IRA</v>
      </c>
      <c r="AK211" s="254" t="b">
        <f t="shared" si="11"/>
        <v>0</v>
      </c>
      <c r="AL211" s="254">
        <f t="shared" si="247"/>
        <v>0</v>
      </c>
      <c r="AM211" s="254">
        <f t="shared" si="250"/>
        <v>0</v>
      </c>
      <c r="AN211" s="288">
        <f t="shared" si="198"/>
        <v>0</v>
      </c>
      <c r="AO211" s="288">
        <f>IF(AND($BU211=$BV211,BU211=AO$13),$J211&amp;$K211&amp;$L211&amp;$M211&amp;$N211&amp;$O211&amp;$P211&amp;$Q211&amp;$R211&amp;$S211&amp;$T211&amp;$U211,IFERROR(MATCH($AN211,AO$17:AO210,0),-1000))</f>
        <v>1</v>
      </c>
      <c r="AP211" s="288">
        <f>IF(AND($BU211=$BV211,BV211=AP$13),$J211&amp;$K211&amp;$L211&amp;$M211&amp;$N211&amp;$O211&amp;$P211&amp;$Q211&amp;$R211&amp;$S211&amp;$T211&amp;$U211,IFERROR(MATCH($AN211,AP$17:AP210,0),-1000))</f>
        <v>1</v>
      </c>
      <c r="AQ211" s="288">
        <f>IF(AND($BU211=$BV211,BW211=AQ$13),$J211&amp;$K211&amp;$L211&amp;$M211&amp;$N211&amp;$O211&amp;$P211&amp;$Q211&amp;$R211&amp;$S211&amp;$T211&amp;$U211,IFERROR(MATCH($AN211,AQ$17:AQ210,0),-1000))</f>
        <v>1</v>
      </c>
      <c r="AR211" s="288">
        <f>IF(AND($BU211=$BV211,BX211=AR$13),$J211&amp;$K211&amp;$L211&amp;$M211&amp;$N211&amp;$O211&amp;$P211&amp;$Q211&amp;$R211&amp;$S211&amp;$T211&amp;$U211,IFERROR(MATCH($AN211,AR$17:AR210,0),-1000))</f>
        <v>1</v>
      </c>
      <c r="AS211" s="254">
        <f t="shared" si="242"/>
        <v>0</v>
      </c>
      <c r="AT211" s="261" t="str">
        <f t="shared" si="199"/>
        <v/>
      </c>
      <c r="AU211" s="254" t="str">
        <f t="shared" si="239"/>
        <v/>
      </c>
      <c r="AV211" s="254" t="str">
        <f t="shared" ref="AV211:BD241" si="251">IF(L211&lt;&gt;0,MIN(AU211,AV$14),AU211)</f>
        <v/>
      </c>
      <c r="AW211" s="254" t="str">
        <f t="shared" si="251"/>
        <v/>
      </c>
      <c r="AX211" s="254" t="str">
        <f t="shared" si="251"/>
        <v/>
      </c>
      <c r="AY211" s="254" t="str">
        <f t="shared" si="251"/>
        <v/>
      </c>
      <c r="AZ211" s="254" t="str">
        <f t="shared" si="251"/>
        <v/>
      </c>
      <c r="BA211" s="254" t="str">
        <f t="shared" si="251"/>
        <v/>
      </c>
      <c r="BB211" s="254" t="str">
        <f t="shared" si="251"/>
        <v/>
      </c>
      <c r="BC211" s="254" t="str">
        <f t="shared" si="251"/>
        <v/>
      </c>
      <c r="BD211" s="254" t="str">
        <f t="shared" si="251"/>
        <v/>
      </c>
      <c r="BE211" s="262" t="str">
        <f t="shared" si="244"/>
        <v/>
      </c>
      <c r="BF211" s="263" t="str">
        <f t="shared" si="240"/>
        <v/>
      </c>
      <c r="BG211" s="254" t="str">
        <f t="shared" ref="BG211:BO241" si="252">IF(K211&lt;&gt;0,MAX(BH211,BG$14),BH211)</f>
        <v/>
      </c>
      <c r="BH211" s="254" t="str">
        <f t="shared" si="252"/>
        <v/>
      </c>
      <c r="BI211" s="254" t="str">
        <f t="shared" si="252"/>
        <v/>
      </c>
      <c r="BJ211" s="254" t="str">
        <f t="shared" si="252"/>
        <v/>
      </c>
      <c r="BK211" s="254" t="str">
        <f t="shared" si="252"/>
        <v/>
      </c>
      <c r="BL211" s="254" t="str">
        <f t="shared" si="252"/>
        <v/>
      </c>
      <c r="BM211" s="254" t="str">
        <f t="shared" si="252"/>
        <v/>
      </c>
      <c r="BN211" s="254" t="str">
        <f t="shared" si="252"/>
        <v/>
      </c>
      <c r="BO211" s="254" t="str">
        <f t="shared" si="252"/>
        <v/>
      </c>
      <c r="BP211" s="254" t="str">
        <f t="shared" si="245"/>
        <v/>
      </c>
      <c r="BQ211" s="264" t="str">
        <f t="shared" si="200"/>
        <v/>
      </c>
      <c r="BR211" s="261" t="str">
        <f t="shared" si="30"/>
        <v/>
      </c>
      <c r="BS211" s="254" t="str">
        <f t="shared" si="180"/>
        <v/>
      </c>
      <c r="BT211" s="254" t="str">
        <f t="shared" si="180"/>
        <v/>
      </c>
      <c r="BU211" s="265" t="str">
        <f t="shared" si="178"/>
        <v/>
      </c>
      <c r="BV211" s="263" t="str">
        <f t="shared" si="181"/>
        <v/>
      </c>
      <c r="BW211" s="254" t="str">
        <f t="shared" si="181"/>
        <v/>
      </c>
      <c r="BX211" s="254" t="str">
        <f t="shared" si="179"/>
        <v/>
      </c>
      <c r="BY211" s="264" t="str">
        <f t="shared" si="33"/>
        <v/>
      </c>
      <c r="BZ211" s="254" t="str">
        <f t="shared" si="34"/>
        <v/>
      </c>
      <c r="CA211" s="254">
        <f t="shared" si="243"/>
        <v>0</v>
      </c>
      <c r="CB211" s="254">
        <f t="shared" si="243"/>
        <v>0</v>
      </c>
      <c r="CC211" s="254">
        <f t="shared" si="243"/>
        <v>0</v>
      </c>
      <c r="CD211" s="254">
        <f t="shared" si="243"/>
        <v>0</v>
      </c>
      <c r="CE211" s="254">
        <f t="shared" si="243"/>
        <v>0</v>
      </c>
      <c r="CF211" s="254">
        <f t="shared" si="243"/>
        <v>0</v>
      </c>
      <c r="CG211" s="254">
        <f t="shared" si="241"/>
        <v>0</v>
      </c>
      <c r="CH211" s="254">
        <f t="shared" si="241"/>
        <v>0</v>
      </c>
      <c r="CI211" s="254">
        <f t="shared" si="241"/>
        <v>0</v>
      </c>
      <c r="CJ211" s="254">
        <f t="shared" si="241"/>
        <v>0</v>
      </c>
      <c r="CK211" s="254">
        <f t="shared" si="241"/>
        <v>0</v>
      </c>
      <c r="CL211" s="254">
        <f t="shared" si="241"/>
        <v>0</v>
      </c>
      <c r="CM211" s="254">
        <f t="shared" si="201"/>
        <v>0</v>
      </c>
      <c r="CN211" s="254">
        <f t="shared" si="202"/>
        <v>0</v>
      </c>
      <c r="CO211" s="254">
        <f t="shared" si="203"/>
        <v>0</v>
      </c>
      <c r="CP211" s="254">
        <f t="shared" si="204"/>
        <v>0</v>
      </c>
      <c r="CQ211" s="254">
        <f t="shared" si="205"/>
        <v>0</v>
      </c>
      <c r="CR211" s="254">
        <f t="shared" si="206"/>
        <v>0</v>
      </c>
      <c r="CS211" s="254">
        <f t="shared" si="207"/>
        <v>0</v>
      </c>
      <c r="CT211" s="254">
        <f t="shared" si="208"/>
        <v>0</v>
      </c>
      <c r="CU211" s="254">
        <f t="shared" si="209"/>
        <v>0</v>
      </c>
      <c r="CV211" s="254">
        <f t="shared" si="210"/>
        <v>0</v>
      </c>
      <c r="CW211" s="254">
        <f t="shared" si="211"/>
        <v>0</v>
      </c>
      <c r="CX211" s="254">
        <f t="shared" si="212"/>
        <v>0</v>
      </c>
      <c r="CY211" s="254">
        <f t="shared" si="213"/>
        <v>0</v>
      </c>
      <c r="CZ211" s="254">
        <f t="shared" si="214"/>
        <v>0</v>
      </c>
      <c r="DA211" s="254">
        <f t="shared" si="215"/>
        <v>0</v>
      </c>
      <c r="DB211" s="254">
        <f t="shared" si="216"/>
        <v>0</v>
      </c>
      <c r="DC211" s="254">
        <f t="shared" si="217"/>
        <v>0</v>
      </c>
      <c r="DD211" s="254">
        <f t="shared" si="218"/>
        <v>0</v>
      </c>
      <c r="DE211" s="254">
        <f t="shared" si="219"/>
        <v>0</v>
      </c>
      <c r="DF211" s="254">
        <f t="shared" si="220"/>
        <v>0</v>
      </c>
      <c r="DG211" s="254">
        <f t="shared" si="221"/>
        <v>0</v>
      </c>
      <c r="DH211" s="254">
        <f t="shared" si="222"/>
        <v>0</v>
      </c>
      <c r="DI211" s="254">
        <f t="shared" si="223"/>
        <v>0</v>
      </c>
      <c r="DJ211" s="254">
        <f t="shared" si="224"/>
        <v>0</v>
      </c>
      <c r="DK211" s="254">
        <f t="shared" si="225"/>
        <v>0</v>
      </c>
      <c r="DL211" s="254">
        <f t="shared" si="226"/>
        <v>0</v>
      </c>
      <c r="DM211" s="254">
        <f t="shared" si="227"/>
        <v>0</v>
      </c>
      <c r="DN211" s="254">
        <f t="shared" si="228"/>
        <v>0</v>
      </c>
      <c r="DO211" s="254">
        <f t="shared" si="229"/>
        <v>0</v>
      </c>
      <c r="DP211" s="254">
        <f t="shared" si="230"/>
        <v>0</v>
      </c>
      <c r="DQ211" s="254">
        <f t="shared" si="231"/>
        <v>0</v>
      </c>
      <c r="DR211" s="254">
        <f t="shared" si="232"/>
        <v>0</v>
      </c>
      <c r="DS211" s="254">
        <f t="shared" si="233"/>
        <v>0</v>
      </c>
      <c r="DT211" s="254">
        <f t="shared" si="234"/>
        <v>0</v>
      </c>
      <c r="DU211" s="254">
        <f t="shared" si="235"/>
        <v>0</v>
      </c>
      <c r="DV211" s="254">
        <f t="shared" si="236"/>
        <v>0</v>
      </c>
    </row>
    <row r="212" spans="1:126" ht="24" customHeight="1">
      <c r="A212" s="11" t="str">
        <f ca="1">IF(AG212&lt;&gt;"OK","",CONCATENATE(TEXT('Front Page'!$F$33,"000"),TEXT('Front Page'!$F$31,"000"),"-",LEFT('Front Page'!$R$53,5),"-",LEFT(D212,1),AJ212, "-",TEXT(B212,"000")))</f>
        <v/>
      </c>
      <c r="B212" s="12" t="str">
        <f>IFERROR(IF(E212="","",MAX(B$17:B211)+1),"")</f>
        <v/>
      </c>
      <c r="C212" s="13"/>
      <c r="D212" s="29" t="str">
        <f t="shared" si="134"/>
        <v>None</v>
      </c>
      <c r="E212" s="29" t="str">
        <f t="shared" si="17"/>
        <v/>
      </c>
      <c r="F212" s="29" t="str">
        <f t="shared" si="18"/>
        <v/>
      </c>
      <c r="G212" s="363"/>
      <c r="H212" s="364"/>
      <c r="I212" s="325" t="str">
        <f t="shared" si="194"/>
        <v>No</v>
      </c>
      <c r="J212" s="314">
        <v>0</v>
      </c>
      <c r="K212" s="312">
        <v>0</v>
      </c>
      <c r="L212" s="312">
        <v>0</v>
      </c>
      <c r="M212" s="312">
        <v>0</v>
      </c>
      <c r="N212" s="312">
        <v>0</v>
      </c>
      <c r="O212" s="312">
        <v>0</v>
      </c>
      <c r="P212" s="312">
        <v>0</v>
      </c>
      <c r="Q212" s="312">
        <v>0</v>
      </c>
      <c r="R212" s="312">
        <v>0</v>
      </c>
      <c r="S212" s="312">
        <v>0</v>
      </c>
      <c r="T212" s="312">
        <v>0</v>
      </c>
      <c r="U212" s="312">
        <v>0</v>
      </c>
      <c r="V212" s="313">
        <v>1</v>
      </c>
      <c r="W212" s="313">
        <v>1</v>
      </c>
      <c r="X212" s="312">
        <v>0</v>
      </c>
      <c r="Y212" s="312">
        <v>0</v>
      </c>
      <c r="Z212" s="312">
        <v>0</v>
      </c>
      <c r="AA212" s="14">
        <v>0</v>
      </c>
      <c r="AB212" s="317"/>
      <c r="AC212" s="15" t="str">
        <f t="shared" si="246"/>
        <v/>
      </c>
      <c r="AD212" s="15" t="str">
        <f t="shared" si="195"/>
        <v/>
      </c>
      <c r="AE212" s="16" t="str">
        <f t="shared" si="196"/>
        <v>0 - 0</v>
      </c>
      <c r="AF212" s="20" t="str">
        <f t="shared" si="197"/>
        <v>Not an offer</v>
      </c>
      <c r="AG212" s="276" t="str">
        <f t="shared" si="248"/>
        <v>Not an Offer</v>
      </c>
      <c r="AH212" s="150"/>
      <c r="AI212" s="254">
        <v>196</v>
      </c>
      <c r="AJ212" s="149" t="str">
        <f t="shared" si="249"/>
        <v>00-IRA</v>
      </c>
      <c r="AK212" s="254" t="b">
        <f t="shared" si="11"/>
        <v>0</v>
      </c>
      <c r="AL212" s="254">
        <f t="shared" si="247"/>
        <v>0</v>
      </c>
      <c r="AM212" s="254">
        <f t="shared" si="250"/>
        <v>0</v>
      </c>
      <c r="AN212" s="288">
        <f t="shared" si="198"/>
        <v>0</v>
      </c>
      <c r="AO212" s="288">
        <f>IF(AND($BU212=$BV212,BU212=AO$13),$J212&amp;$K212&amp;$L212&amp;$M212&amp;$N212&amp;$O212&amp;$P212&amp;$Q212&amp;$R212&amp;$S212&amp;$T212&amp;$U212,IFERROR(MATCH($AN212,AO$17:AO211,0),-1000))</f>
        <v>1</v>
      </c>
      <c r="AP212" s="288">
        <f>IF(AND($BU212=$BV212,BV212=AP$13),$J212&amp;$K212&amp;$L212&amp;$M212&amp;$N212&amp;$O212&amp;$P212&amp;$Q212&amp;$R212&amp;$S212&amp;$T212&amp;$U212,IFERROR(MATCH($AN212,AP$17:AP211,0),-1000))</f>
        <v>1</v>
      </c>
      <c r="AQ212" s="288">
        <f>IF(AND($BU212=$BV212,BW212=AQ$13),$J212&amp;$K212&amp;$L212&amp;$M212&amp;$N212&amp;$O212&amp;$P212&amp;$Q212&amp;$R212&amp;$S212&amp;$T212&amp;$U212,IFERROR(MATCH($AN212,AQ$17:AQ211,0),-1000))</f>
        <v>1</v>
      </c>
      <c r="AR212" s="288">
        <f>IF(AND($BU212=$BV212,BX212=AR$13),$J212&amp;$K212&amp;$L212&amp;$M212&amp;$N212&amp;$O212&amp;$P212&amp;$Q212&amp;$R212&amp;$S212&amp;$T212&amp;$U212,IFERROR(MATCH($AN212,AR$17:AR211,0),-1000))</f>
        <v>1</v>
      </c>
      <c r="AS212" s="254">
        <f t="shared" si="242"/>
        <v>0</v>
      </c>
      <c r="AT212" s="261" t="str">
        <f t="shared" si="199"/>
        <v/>
      </c>
      <c r="AU212" s="254" t="str">
        <f t="shared" ref="AU212:BE275" si="253">IF(K212&lt;&gt;0,MIN(AT212,AU$14),AT212)</f>
        <v/>
      </c>
      <c r="AV212" s="254" t="str">
        <f t="shared" si="251"/>
        <v/>
      </c>
      <c r="AW212" s="254" t="str">
        <f t="shared" si="251"/>
        <v/>
      </c>
      <c r="AX212" s="254" t="str">
        <f t="shared" si="251"/>
        <v/>
      </c>
      <c r="AY212" s="254" t="str">
        <f t="shared" si="251"/>
        <v/>
      </c>
      <c r="AZ212" s="254" t="str">
        <f t="shared" si="251"/>
        <v/>
      </c>
      <c r="BA212" s="254" t="str">
        <f t="shared" si="251"/>
        <v/>
      </c>
      <c r="BB212" s="254" t="str">
        <f t="shared" si="251"/>
        <v/>
      </c>
      <c r="BC212" s="254" t="str">
        <f t="shared" si="251"/>
        <v/>
      </c>
      <c r="BD212" s="254" t="str">
        <f t="shared" si="251"/>
        <v/>
      </c>
      <c r="BE212" s="262" t="str">
        <f t="shared" si="244"/>
        <v/>
      </c>
      <c r="BF212" s="263" t="str">
        <f t="shared" ref="BF212:BP275" si="254">IF(J212&lt;&gt;0,MAX(BG212,BF$14),BG212)</f>
        <v/>
      </c>
      <c r="BG212" s="254" t="str">
        <f t="shared" si="252"/>
        <v/>
      </c>
      <c r="BH212" s="254" t="str">
        <f t="shared" si="252"/>
        <v/>
      </c>
      <c r="BI212" s="254" t="str">
        <f t="shared" si="252"/>
        <v/>
      </c>
      <c r="BJ212" s="254" t="str">
        <f t="shared" si="252"/>
        <v/>
      </c>
      <c r="BK212" s="254" t="str">
        <f t="shared" si="252"/>
        <v/>
      </c>
      <c r="BL212" s="254" t="str">
        <f t="shared" si="252"/>
        <v/>
      </c>
      <c r="BM212" s="254" t="str">
        <f t="shared" si="252"/>
        <v/>
      </c>
      <c r="BN212" s="254" t="str">
        <f t="shared" si="252"/>
        <v/>
      </c>
      <c r="BO212" s="254" t="str">
        <f t="shared" si="252"/>
        <v/>
      </c>
      <c r="BP212" s="254" t="str">
        <f t="shared" si="245"/>
        <v/>
      </c>
      <c r="BQ212" s="264" t="str">
        <f t="shared" si="200"/>
        <v/>
      </c>
      <c r="BR212" s="261" t="str">
        <f t="shared" si="30"/>
        <v/>
      </c>
      <c r="BS212" s="254" t="str">
        <f t="shared" si="180"/>
        <v/>
      </c>
      <c r="BT212" s="254" t="str">
        <f t="shared" si="180"/>
        <v/>
      </c>
      <c r="BU212" s="265" t="str">
        <f t="shared" si="178"/>
        <v/>
      </c>
      <c r="BV212" s="263" t="str">
        <f t="shared" si="181"/>
        <v/>
      </c>
      <c r="BW212" s="254" t="str">
        <f t="shared" si="181"/>
        <v/>
      </c>
      <c r="BX212" s="254" t="str">
        <f t="shared" si="179"/>
        <v/>
      </c>
      <c r="BY212" s="264" t="str">
        <f t="shared" si="33"/>
        <v/>
      </c>
      <c r="BZ212" s="254" t="str">
        <f t="shared" si="34"/>
        <v/>
      </c>
      <c r="CA212" s="254">
        <f t="shared" si="243"/>
        <v>0</v>
      </c>
      <c r="CB212" s="254">
        <f t="shared" si="243"/>
        <v>0</v>
      </c>
      <c r="CC212" s="254">
        <f t="shared" si="243"/>
        <v>0</v>
      </c>
      <c r="CD212" s="254">
        <f t="shared" si="243"/>
        <v>0</v>
      </c>
      <c r="CE212" s="254">
        <f t="shared" si="243"/>
        <v>0</v>
      </c>
      <c r="CF212" s="254">
        <f t="shared" si="243"/>
        <v>0</v>
      </c>
      <c r="CG212" s="254">
        <f t="shared" si="241"/>
        <v>0</v>
      </c>
      <c r="CH212" s="254">
        <f t="shared" si="241"/>
        <v>0</v>
      </c>
      <c r="CI212" s="254">
        <f t="shared" si="241"/>
        <v>0</v>
      </c>
      <c r="CJ212" s="254">
        <f t="shared" si="241"/>
        <v>0</v>
      </c>
      <c r="CK212" s="254">
        <f t="shared" si="241"/>
        <v>0</v>
      </c>
      <c r="CL212" s="254">
        <f t="shared" si="241"/>
        <v>0</v>
      </c>
      <c r="CM212" s="254">
        <f t="shared" si="201"/>
        <v>0</v>
      </c>
      <c r="CN212" s="254">
        <f t="shared" si="202"/>
        <v>0</v>
      </c>
      <c r="CO212" s="254">
        <f t="shared" si="203"/>
        <v>0</v>
      </c>
      <c r="CP212" s="254">
        <f t="shared" si="204"/>
        <v>0</v>
      </c>
      <c r="CQ212" s="254">
        <f t="shared" si="205"/>
        <v>0</v>
      </c>
      <c r="CR212" s="254">
        <f t="shared" si="206"/>
        <v>0</v>
      </c>
      <c r="CS212" s="254">
        <f t="shared" si="207"/>
        <v>0</v>
      </c>
      <c r="CT212" s="254">
        <f t="shared" si="208"/>
        <v>0</v>
      </c>
      <c r="CU212" s="254">
        <f t="shared" si="209"/>
        <v>0</v>
      </c>
      <c r="CV212" s="254">
        <f t="shared" si="210"/>
        <v>0</v>
      </c>
      <c r="CW212" s="254">
        <f t="shared" si="211"/>
        <v>0</v>
      </c>
      <c r="CX212" s="254">
        <f t="shared" si="212"/>
        <v>0</v>
      </c>
      <c r="CY212" s="254">
        <f t="shared" si="213"/>
        <v>0</v>
      </c>
      <c r="CZ212" s="254">
        <f t="shared" si="214"/>
        <v>0</v>
      </c>
      <c r="DA212" s="254">
        <f t="shared" si="215"/>
        <v>0</v>
      </c>
      <c r="DB212" s="254">
        <f t="shared" si="216"/>
        <v>0</v>
      </c>
      <c r="DC212" s="254">
        <f t="shared" si="217"/>
        <v>0</v>
      </c>
      <c r="DD212" s="254">
        <f t="shared" si="218"/>
        <v>0</v>
      </c>
      <c r="DE212" s="254">
        <f t="shared" si="219"/>
        <v>0</v>
      </c>
      <c r="DF212" s="254">
        <f t="shared" si="220"/>
        <v>0</v>
      </c>
      <c r="DG212" s="254">
        <f t="shared" si="221"/>
        <v>0</v>
      </c>
      <c r="DH212" s="254">
        <f t="shared" si="222"/>
        <v>0</v>
      </c>
      <c r="DI212" s="254">
        <f t="shared" si="223"/>
        <v>0</v>
      </c>
      <c r="DJ212" s="254">
        <f t="shared" si="224"/>
        <v>0</v>
      </c>
      <c r="DK212" s="254">
        <f t="shared" si="225"/>
        <v>0</v>
      </c>
      <c r="DL212" s="254">
        <f t="shared" si="226"/>
        <v>0</v>
      </c>
      <c r="DM212" s="254">
        <f t="shared" si="227"/>
        <v>0</v>
      </c>
      <c r="DN212" s="254">
        <f t="shared" si="228"/>
        <v>0</v>
      </c>
      <c r="DO212" s="254">
        <f t="shared" si="229"/>
        <v>0</v>
      </c>
      <c r="DP212" s="254">
        <f t="shared" si="230"/>
        <v>0</v>
      </c>
      <c r="DQ212" s="254">
        <f t="shared" si="231"/>
        <v>0</v>
      </c>
      <c r="DR212" s="254">
        <f t="shared" si="232"/>
        <v>0</v>
      </c>
      <c r="DS212" s="254">
        <f t="shared" si="233"/>
        <v>0</v>
      </c>
      <c r="DT212" s="254">
        <f t="shared" si="234"/>
        <v>0</v>
      </c>
      <c r="DU212" s="254">
        <f t="shared" si="235"/>
        <v>0</v>
      </c>
      <c r="DV212" s="254">
        <f t="shared" si="236"/>
        <v>0</v>
      </c>
    </row>
    <row r="213" spans="1:126" ht="24" customHeight="1">
      <c r="A213" s="11" t="str">
        <f ca="1">IF(AG213&lt;&gt;"OK","",CONCATENATE(TEXT('Front Page'!$F$33,"000"),TEXT('Front Page'!$F$31,"000"),"-",LEFT('Front Page'!$R$53,5),"-",LEFT(D213,1),AJ213, "-",TEXT(B213,"000")))</f>
        <v/>
      </c>
      <c r="B213" s="12" t="str">
        <f>IFERROR(IF(E213="","",MAX(B$17:B212)+1),"")</f>
        <v/>
      </c>
      <c r="C213" s="13"/>
      <c r="D213" s="29" t="str">
        <f t="shared" si="134"/>
        <v>None</v>
      </c>
      <c r="E213" s="29" t="str">
        <f t="shared" si="17"/>
        <v/>
      </c>
      <c r="F213" s="29" t="str">
        <f t="shared" si="18"/>
        <v/>
      </c>
      <c r="G213" s="363"/>
      <c r="H213" s="364"/>
      <c r="I213" s="325" t="str">
        <f t="shared" si="194"/>
        <v>No</v>
      </c>
      <c r="J213" s="314">
        <v>0</v>
      </c>
      <c r="K213" s="312">
        <v>0</v>
      </c>
      <c r="L213" s="312">
        <v>0</v>
      </c>
      <c r="M213" s="312">
        <v>0</v>
      </c>
      <c r="N213" s="312">
        <v>0</v>
      </c>
      <c r="O213" s="312">
        <v>0</v>
      </c>
      <c r="P213" s="312">
        <v>0</v>
      </c>
      <c r="Q213" s="312">
        <v>0</v>
      </c>
      <c r="R213" s="312">
        <v>0</v>
      </c>
      <c r="S213" s="312">
        <v>0</v>
      </c>
      <c r="T213" s="312">
        <v>0</v>
      </c>
      <c r="U213" s="312">
        <v>0</v>
      </c>
      <c r="V213" s="313">
        <v>1</v>
      </c>
      <c r="W213" s="313">
        <v>1</v>
      </c>
      <c r="X213" s="312">
        <v>0</v>
      </c>
      <c r="Y213" s="312">
        <v>0</v>
      </c>
      <c r="Z213" s="312">
        <v>0</v>
      </c>
      <c r="AA213" s="14">
        <v>0</v>
      </c>
      <c r="AB213" s="317"/>
      <c r="AC213" s="15" t="str">
        <f t="shared" si="246"/>
        <v/>
      </c>
      <c r="AD213" s="15" t="str">
        <f t="shared" si="195"/>
        <v/>
      </c>
      <c r="AE213" s="16" t="str">
        <f t="shared" si="196"/>
        <v>0 - 0</v>
      </c>
      <c r="AF213" s="20" t="str">
        <f t="shared" si="197"/>
        <v>Not an offer</v>
      </c>
      <c r="AG213" s="276" t="str">
        <f t="shared" si="248"/>
        <v>Not an Offer</v>
      </c>
      <c r="AH213" s="150"/>
      <c r="AI213" s="254">
        <v>197</v>
      </c>
      <c r="AJ213" s="149" t="str">
        <f t="shared" si="249"/>
        <v>00-IRA</v>
      </c>
      <c r="AK213" s="254" t="b">
        <f t="shared" si="11"/>
        <v>0</v>
      </c>
      <c r="AL213" s="254">
        <f t="shared" si="247"/>
        <v>0</v>
      </c>
      <c r="AM213" s="254">
        <f t="shared" si="250"/>
        <v>0</v>
      </c>
      <c r="AN213" s="288">
        <f t="shared" si="198"/>
        <v>0</v>
      </c>
      <c r="AO213" s="288">
        <f>IF(AND($BU213=$BV213,BU213=AO$13),$J213&amp;$K213&amp;$L213&amp;$M213&amp;$N213&amp;$O213&amp;$P213&amp;$Q213&amp;$R213&amp;$S213&amp;$T213&amp;$U213,IFERROR(MATCH($AN213,AO$17:AO212,0),-1000))</f>
        <v>1</v>
      </c>
      <c r="AP213" s="288">
        <f>IF(AND($BU213=$BV213,BV213=AP$13),$J213&amp;$K213&amp;$L213&amp;$M213&amp;$N213&amp;$O213&amp;$P213&amp;$Q213&amp;$R213&amp;$S213&amp;$T213&amp;$U213,IFERROR(MATCH($AN213,AP$17:AP212,0),-1000))</f>
        <v>1</v>
      </c>
      <c r="AQ213" s="288">
        <f>IF(AND($BU213=$BV213,BW213=AQ$13),$J213&amp;$K213&amp;$L213&amp;$M213&amp;$N213&amp;$O213&amp;$P213&amp;$Q213&amp;$R213&amp;$S213&amp;$T213&amp;$U213,IFERROR(MATCH($AN213,AQ$17:AQ212,0),-1000))</f>
        <v>1</v>
      </c>
      <c r="AR213" s="288">
        <f>IF(AND($BU213=$BV213,BX213=AR$13),$J213&amp;$K213&amp;$L213&amp;$M213&amp;$N213&amp;$O213&amp;$P213&amp;$Q213&amp;$R213&amp;$S213&amp;$T213&amp;$U213,IFERROR(MATCH($AN213,AR$17:AR212,0),-1000))</f>
        <v>1</v>
      </c>
      <c r="AS213" s="254">
        <f t="shared" si="242"/>
        <v>0</v>
      </c>
      <c r="AT213" s="261" t="str">
        <f t="shared" si="199"/>
        <v/>
      </c>
      <c r="AU213" s="254" t="str">
        <f t="shared" si="253"/>
        <v/>
      </c>
      <c r="AV213" s="254" t="str">
        <f t="shared" si="251"/>
        <v/>
      </c>
      <c r="AW213" s="254" t="str">
        <f t="shared" si="251"/>
        <v/>
      </c>
      <c r="AX213" s="254" t="str">
        <f t="shared" si="251"/>
        <v/>
      </c>
      <c r="AY213" s="254" t="str">
        <f t="shared" si="251"/>
        <v/>
      </c>
      <c r="AZ213" s="254" t="str">
        <f t="shared" si="251"/>
        <v/>
      </c>
      <c r="BA213" s="254" t="str">
        <f t="shared" si="251"/>
        <v/>
      </c>
      <c r="BB213" s="254" t="str">
        <f t="shared" si="251"/>
        <v/>
      </c>
      <c r="BC213" s="254" t="str">
        <f t="shared" si="251"/>
        <v/>
      </c>
      <c r="BD213" s="254" t="str">
        <f t="shared" si="251"/>
        <v/>
      </c>
      <c r="BE213" s="262" t="str">
        <f t="shared" si="244"/>
        <v/>
      </c>
      <c r="BF213" s="263" t="str">
        <f t="shared" si="254"/>
        <v/>
      </c>
      <c r="BG213" s="254" t="str">
        <f t="shared" si="252"/>
        <v/>
      </c>
      <c r="BH213" s="254" t="str">
        <f t="shared" si="252"/>
        <v/>
      </c>
      <c r="BI213" s="254" t="str">
        <f t="shared" si="252"/>
        <v/>
      </c>
      <c r="BJ213" s="254" t="str">
        <f t="shared" si="252"/>
        <v/>
      </c>
      <c r="BK213" s="254" t="str">
        <f t="shared" si="252"/>
        <v/>
      </c>
      <c r="BL213" s="254" t="str">
        <f t="shared" si="252"/>
        <v/>
      </c>
      <c r="BM213" s="254" t="str">
        <f t="shared" si="252"/>
        <v/>
      </c>
      <c r="BN213" s="254" t="str">
        <f t="shared" si="252"/>
        <v/>
      </c>
      <c r="BO213" s="254" t="str">
        <f t="shared" si="252"/>
        <v/>
      </c>
      <c r="BP213" s="254" t="str">
        <f t="shared" si="245"/>
        <v/>
      </c>
      <c r="BQ213" s="264" t="str">
        <f t="shared" si="200"/>
        <v/>
      </c>
      <c r="BR213" s="261" t="str">
        <f t="shared" si="30"/>
        <v/>
      </c>
      <c r="BS213" s="254" t="str">
        <f t="shared" si="180"/>
        <v/>
      </c>
      <c r="BT213" s="254" t="str">
        <f t="shared" si="180"/>
        <v/>
      </c>
      <c r="BU213" s="265" t="str">
        <f t="shared" si="178"/>
        <v/>
      </c>
      <c r="BV213" s="263" t="str">
        <f t="shared" si="181"/>
        <v/>
      </c>
      <c r="BW213" s="254" t="str">
        <f t="shared" si="181"/>
        <v/>
      </c>
      <c r="BX213" s="254" t="str">
        <f t="shared" si="179"/>
        <v/>
      </c>
      <c r="BY213" s="264" t="str">
        <f t="shared" si="33"/>
        <v/>
      </c>
      <c r="BZ213" s="254" t="str">
        <f t="shared" si="34"/>
        <v/>
      </c>
      <c r="CA213" s="254">
        <f t="shared" si="243"/>
        <v>0</v>
      </c>
      <c r="CB213" s="254">
        <f t="shared" si="243"/>
        <v>0</v>
      </c>
      <c r="CC213" s="254">
        <f t="shared" si="243"/>
        <v>0</v>
      </c>
      <c r="CD213" s="254">
        <f t="shared" si="243"/>
        <v>0</v>
      </c>
      <c r="CE213" s="254">
        <f t="shared" si="243"/>
        <v>0</v>
      </c>
      <c r="CF213" s="254">
        <f t="shared" si="243"/>
        <v>0</v>
      </c>
      <c r="CG213" s="254">
        <f t="shared" si="241"/>
        <v>0</v>
      </c>
      <c r="CH213" s="254">
        <f t="shared" si="241"/>
        <v>0</v>
      </c>
      <c r="CI213" s="254">
        <f t="shared" si="241"/>
        <v>0</v>
      </c>
      <c r="CJ213" s="254">
        <f t="shared" si="241"/>
        <v>0</v>
      </c>
      <c r="CK213" s="254">
        <f t="shared" si="241"/>
        <v>0</v>
      </c>
      <c r="CL213" s="254">
        <f t="shared" si="241"/>
        <v>0</v>
      </c>
      <c r="CM213" s="254">
        <f t="shared" si="201"/>
        <v>0</v>
      </c>
      <c r="CN213" s="254">
        <f t="shared" si="202"/>
        <v>0</v>
      </c>
      <c r="CO213" s="254">
        <f t="shared" si="203"/>
        <v>0</v>
      </c>
      <c r="CP213" s="254">
        <f t="shared" si="204"/>
        <v>0</v>
      </c>
      <c r="CQ213" s="254">
        <f t="shared" si="205"/>
        <v>0</v>
      </c>
      <c r="CR213" s="254">
        <f t="shared" si="206"/>
        <v>0</v>
      </c>
      <c r="CS213" s="254">
        <f t="shared" si="207"/>
        <v>0</v>
      </c>
      <c r="CT213" s="254">
        <f t="shared" si="208"/>
        <v>0</v>
      </c>
      <c r="CU213" s="254">
        <f t="shared" si="209"/>
        <v>0</v>
      </c>
      <c r="CV213" s="254">
        <f t="shared" si="210"/>
        <v>0</v>
      </c>
      <c r="CW213" s="254">
        <f t="shared" si="211"/>
        <v>0</v>
      </c>
      <c r="CX213" s="254">
        <f t="shared" si="212"/>
        <v>0</v>
      </c>
      <c r="CY213" s="254">
        <f t="shared" si="213"/>
        <v>0</v>
      </c>
      <c r="CZ213" s="254">
        <f t="shared" si="214"/>
        <v>0</v>
      </c>
      <c r="DA213" s="254">
        <f t="shared" si="215"/>
        <v>0</v>
      </c>
      <c r="DB213" s="254">
        <f t="shared" si="216"/>
        <v>0</v>
      </c>
      <c r="DC213" s="254">
        <f t="shared" si="217"/>
        <v>0</v>
      </c>
      <c r="DD213" s="254">
        <f t="shared" si="218"/>
        <v>0</v>
      </c>
      <c r="DE213" s="254">
        <f t="shared" si="219"/>
        <v>0</v>
      </c>
      <c r="DF213" s="254">
        <f t="shared" si="220"/>
        <v>0</v>
      </c>
      <c r="DG213" s="254">
        <f t="shared" si="221"/>
        <v>0</v>
      </c>
      <c r="DH213" s="254">
        <f t="shared" si="222"/>
        <v>0</v>
      </c>
      <c r="DI213" s="254">
        <f t="shared" si="223"/>
        <v>0</v>
      </c>
      <c r="DJ213" s="254">
        <f t="shared" si="224"/>
        <v>0</v>
      </c>
      <c r="DK213" s="254">
        <f t="shared" si="225"/>
        <v>0</v>
      </c>
      <c r="DL213" s="254">
        <f t="shared" si="226"/>
        <v>0</v>
      </c>
      <c r="DM213" s="254">
        <f t="shared" si="227"/>
        <v>0</v>
      </c>
      <c r="DN213" s="254">
        <f t="shared" si="228"/>
        <v>0</v>
      </c>
      <c r="DO213" s="254">
        <f t="shared" si="229"/>
        <v>0</v>
      </c>
      <c r="DP213" s="254">
        <f t="shared" si="230"/>
        <v>0</v>
      </c>
      <c r="DQ213" s="254">
        <f t="shared" si="231"/>
        <v>0</v>
      </c>
      <c r="DR213" s="254">
        <f t="shared" si="232"/>
        <v>0</v>
      </c>
      <c r="DS213" s="254">
        <f t="shared" si="233"/>
        <v>0</v>
      </c>
      <c r="DT213" s="254">
        <f t="shared" si="234"/>
        <v>0</v>
      </c>
      <c r="DU213" s="254">
        <f t="shared" si="235"/>
        <v>0</v>
      </c>
      <c r="DV213" s="254">
        <f t="shared" si="236"/>
        <v>0</v>
      </c>
    </row>
    <row r="214" spans="1:126" ht="24" customHeight="1">
      <c r="A214" s="11" t="str">
        <f ca="1">IF(AG214&lt;&gt;"OK","",CONCATENATE(TEXT('Front Page'!$F$33,"000"),TEXT('Front Page'!$F$31,"000"),"-",LEFT('Front Page'!$R$53,5),"-",LEFT(D214,1),AJ214, "-",TEXT(B214,"000")))</f>
        <v/>
      </c>
      <c r="B214" s="12" t="str">
        <f>IFERROR(IF(E214="","",MAX(B$17:B213)+1),"")</f>
        <v/>
      </c>
      <c r="C214" s="13"/>
      <c r="D214" s="29" t="str">
        <f t="shared" si="134"/>
        <v>None</v>
      </c>
      <c r="E214" s="29" t="str">
        <f t="shared" si="17"/>
        <v/>
      </c>
      <c r="F214" s="29" t="str">
        <f t="shared" si="18"/>
        <v/>
      </c>
      <c r="G214" s="363"/>
      <c r="H214" s="364"/>
      <c r="I214" s="325" t="str">
        <f t="shared" ref="I214:I316" si="255">IF(OR(AND(D214="Q3",MIN(P214:R214)&lt;&gt;MAX(P214:R214)),AND(D214="YR",MIN(J214:U214)&lt;&gt;MAX(J214:U214)),D214="Monthly"),"Yes", "No")</f>
        <v>No</v>
      </c>
      <c r="J214" s="314">
        <v>0</v>
      </c>
      <c r="K214" s="312">
        <v>0</v>
      </c>
      <c r="L214" s="312">
        <v>0</v>
      </c>
      <c r="M214" s="312">
        <v>0</v>
      </c>
      <c r="N214" s="312">
        <v>0</v>
      </c>
      <c r="O214" s="312">
        <v>0</v>
      </c>
      <c r="P214" s="312">
        <v>0</v>
      </c>
      <c r="Q214" s="312">
        <v>0</v>
      </c>
      <c r="R214" s="312">
        <v>0</v>
      </c>
      <c r="S214" s="312">
        <v>0</v>
      </c>
      <c r="T214" s="312">
        <v>0</v>
      </c>
      <c r="U214" s="312">
        <v>0</v>
      </c>
      <c r="V214" s="313">
        <v>1</v>
      </c>
      <c r="W214" s="313">
        <v>1</v>
      </c>
      <c r="X214" s="312">
        <v>0</v>
      </c>
      <c r="Y214" s="312">
        <v>0</v>
      </c>
      <c r="Z214" s="312">
        <v>0</v>
      </c>
      <c r="AA214" s="14">
        <v>0</v>
      </c>
      <c r="AB214" s="317"/>
      <c r="AC214" s="15" t="str">
        <f t="shared" si="246"/>
        <v/>
      </c>
      <c r="AD214" s="15" t="str">
        <f t="shared" ref="AD214:AD277" si="256">IF(SUM(X214:AA214)=0,"",SUM(J214:U214)*V214*SUM(X214:AA214)/1000)</f>
        <v/>
      </c>
      <c r="AE214" s="16" t="str">
        <f t="shared" ref="AE214:AE277" si="257">ROUND(SUM($J214:$U214),0)*V214&amp;" - "&amp;ROUND(SUM($J214:$U214)*W214,0)</f>
        <v>0 - 0</v>
      </c>
      <c r="AF214" s="20" t="str">
        <f t="shared" ref="AF214:AF277" si="258">IF(AG214&lt;&gt;"OK","Not an offer",D214&amp;" offer for "&amp;BU214&amp;IF(BV214&lt;&gt;BU214,"-"&amp;BV214&amp;" ("," (")&amp;COUNTIF(X214:AA214,"&gt;0")&amp;" year(s)) with "&amp;IF(IF(D214="Q3",MIN(P214:R214)=MAX(P214:R214),MIN(J214:U214)=MAX(J214:U214)),"flat capacity","capacity variable by month")&amp;IF(V214&lt;&gt;W214," in blocks",", one block"))</f>
        <v>Not an offer</v>
      </c>
      <c r="AG214" s="276" t="str">
        <f t="shared" si="248"/>
        <v>Not an Offer</v>
      </c>
      <c r="AH214" s="150"/>
      <c r="AI214" s="254">
        <v>198</v>
      </c>
      <c r="AJ214" s="149" t="str">
        <f t="shared" si="249"/>
        <v>00-IRA</v>
      </c>
      <c r="AK214" s="254" t="b">
        <f t="shared" si="11"/>
        <v>0</v>
      </c>
      <c r="AL214" s="254">
        <f t="shared" si="247"/>
        <v>0</v>
      </c>
      <c r="AM214" s="254">
        <f t="shared" si="250"/>
        <v>0</v>
      </c>
      <c r="AN214" s="288">
        <f t="shared" ref="AN214:AN277" si="259">IF($BU214&lt;&gt;$BV214,$J214&amp;$K214&amp;$L214&amp;$M214&amp;$N214&amp;$O214&amp;$P214&amp;$Q214&amp;$R214&amp;$S214&amp;$T214&amp;$U214,0)</f>
        <v>0</v>
      </c>
      <c r="AO214" s="288">
        <f>IF(AND($BU214=$BV214,BU214=AO$13),$J214&amp;$K214&amp;$L214&amp;$M214&amp;$N214&amp;$O214&amp;$P214&amp;$Q214&amp;$R214&amp;$S214&amp;$T214&amp;$U214,IFERROR(MATCH($AN214,AO$17:AO213,0),-1000))</f>
        <v>1</v>
      </c>
      <c r="AP214" s="288">
        <f>IF(AND($BU214=$BV214,BV214=AP$13),$J214&amp;$K214&amp;$L214&amp;$M214&amp;$N214&amp;$O214&amp;$P214&amp;$Q214&amp;$R214&amp;$S214&amp;$T214&amp;$U214,IFERROR(MATCH($AN214,AP$17:AP213,0),-1000))</f>
        <v>1</v>
      </c>
      <c r="AQ214" s="288">
        <f>IF(AND($BU214=$BV214,BW214=AQ$13),$J214&amp;$K214&amp;$L214&amp;$M214&amp;$N214&amp;$O214&amp;$P214&amp;$Q214&amp;$R214&amp;$S214&amp;$T214&amp;$U214,IFERROR(MATCH($AN214,AQ$17:AQ213,0),-1000))</f>
        <v>1</v>
      </c>
      <c r="AR214" s="288">
        <f>IF(AND($BU214=$BV214,BX214=AR$13),$J214&amp;$K214&amp;$L214&amp;$M214&amp;$N214&amp;$O214&amp;$P214&amp;$Q214&amp;$R214&amp;$S214&amp;$T214&amp;$U214,IFERROR(MATCH($AN214,AR$17:AR213,0),-1000))</f>
        <v>1</v>
      </c>
      <c r="AS214" s="254">
        <f t="shared" si="242"/>
        <v>0</v>
      </c>
      <c r="AT214" s="261" t="str">
        <f t="shared" ref="AT214:AT277" si="260">IF(J214&lt;&gt;0,AT$14,"")</f>
        <v/>
      </c>
      <c r="AU214" s="254" t="str">
        <f t="shared" si="253"/>
        <v/>
      </c>
      <c r="AV214" s="254" t="str">
        <f t="shared" si="251"/>
        <v/>
      </c>
      <c r="AW214" s="254" t="str">
        <f t="shared" si="251"/>
        <v/>
      </c>
      <c r="AX214" s="254" t="str">
        <f t="shared" si="251"/>
        <v/>
      </c>
      <c r="AY214" s="254" t="str">
        <f t="shared" si="251"/>
        <v/>
      </c>
      <c r="AZ214" s="254" t="str">
        <f t="shared" si="251"/>
        <v/>
      </c>
      <c r="BA214" s="254" t="str">
        <f t="shared" si="251"/>
        <v/>
      </c>
      <c r="BB214" s="254" t="str">
        <f t="shared" si="251"/>
        <v/>
      </c>
      <c r="BC214" s="254" t="str">
        <f t="shared" si="251"/>
        <v/>
      </c>
      <c r="BD214" s="254" t="str">
        <f t="shared" si="251"/>
        <v/>
      </c>
      <c r="BE214" s="262" t="str">
        <f t="shared" si="244"/>
        <v/>
      </c>
      <c r="BF214" s="263" t="str">
        <f t="shared" si="254"/>
        <v/>
      </c>
      <c r="BG214" s="254" t="str">
        <f t="shared" si="252"/>
        <v/>
      </c>
      <c r="BH214" s="254" t="str">
        <f t="shared" si="252"/>
        <v/>
      </c>
      <c r="BI214" s="254" t="str">
        <f t="shared" si="252"/>
        <v/>
      </c>
      <c r="BJ214" s="254" t="str">
        <f t="shared" si="252"/>
        <v/>
      </c>
      <c r="BK214" s="254" t="str">
        <f t="shared" si="252"/>
        <v/>
      </c>
      <c r="BL214" s="254" t="str">
        <f t="shared" si="252"/>
        <v/>
      </c>
      <c r="BM214" s="254" t="str">
        <f t="shared" si="252"/>
        <v/>
      </c>
      <c r="BN214" s="254" t="str">
        <f t="shared" si="252"/>
        <v/>
      </c>
      <c r="BO214" s="254" t="str">
        <f t="shared" si="252"/>
        <v/>
      </c>
      <c r="BP214" s="254" t="str">
        <f t="shared" si="245"/>
        <v/>
      </c>
      <c r="BQ214" s="264" t="str">
        <f t="shared" ref="BQ214:BQ277" si="261">IF(U214&lt;&gt;0,BQ$14,"")</f>
        <v/>
      </c>
      <c r="BR214" s="261" t="str">
        <f t="shared" si="30"/>
        <v/>
      </c>
      <c r="BS214" s="254" t="str">
        <f t="shared" si="180"/>
        <v/>
      </c>
      <c r="BT214" s="254" t="str">
        <f t="shared" si="180"/>
        <v/>
      </c>
      <c r="BU214" s="265" t="str">
        <f t="shared" si="178"/>
        <v/>
      </c>
      <c r="BV214" s="263" t="str">
        <f t="shared" si="181"/>
        <v/>
      </c>
      <c r="BW214" s="254" t="str">
        <f t="shared" si="181"/>
        <v/>
      </c>
      <c r="BX214" s="254" t="str">
        <f t="shared" si="179"/>
        <v/>
      </c>
      <c r="BY214" s="264" t="str">
        <f t="shared" si="33"/>
        <v/>
      </c>
      <c r="BZ214" s="254" t="str">
        <f t="shared" si="34"/>
        <v/>
      </c>
      <c r="CA214" s="254">
        <f t="shared" si="243"/>
        <v>0</v>
      </c>
      <c r="CB214" s="254">
        <f t="shared" si="243"/>
        <v>0</v>
      </c>
      <c r="CC214" s="254">
        <f t="shared" si="243"/>
        <v>0</v>
      </c>
      <c r="CD214" s="254">
        <f t="shared" si="243"/>
        <v>0</v>
      </c>
      <c r="CE214" s="254">
        <f t="shared" si="243"/>
        <v>0</v>
      </c>
      <c r="CF214" s="254">
        <f t="shared" si="243"/>
        <v>0</v>
      </c>
      <c r="CG214" s="254">
        <f t="shared" si="241"/>
        <v>0</v>
      </c>
      <c r="CH214" s="254">
        <f t="shared" si="241"/>
        <v>0</v>
      </c>
      <c r="CI214" s="254">
        <f t="shared" si="241"/>
        <v>0</v>
      </c>
      <c r="CJ214" s="254">
        <f t="shared" si="241"/>
        <v>0</v>
      </c>
      <c r="CK214" s="254">
        <f t="shared" si="241"/>
        <v>0</v>
      </c>
      <c r="CL214" s="254">
        <f t="shared" si="241"/>
        <v>0</v>
      </c>
      <c r="CM214" s="254">
        <f t="shared" ref="CM214:CM277" si="262">IF($Y214&gt;0,$J214*$W214,0)</f>
        <v>0</v>
      </c>
      <c r="CN214" s="254">
        <f t="shared" ref="CN214:CN277" si="263">IF($Y214&gt;0,$K214*$W214,0)</f>
        <v>0</v>
      </c>
      <c r="CO214" s="254">
        <f t="shared" ref="CO214:CO277" si="264">IF($Y214&gt;0,$L214*$W214,0)</f>
        <v>0</v>
      </c>
      <c r="CP214" s="254">
        <f t="shared" ref="CP214:CP277" si="265">IF($Y214&gt;0,$M214*$W214,0)</f>
        <v>0</v>
      </c>
      <c r="CQ214" s="254">
        <f t="shared" ref="CQ214:CQ277" si="266">IF($Y214&gt;0,$N214*$W214,0)</f>
        <v>0</v>
      </c>
      <c r="CR214" s="254">
        <f t="shared" ref="CR214:CR277" si="267">IF($Y214&gt;0,$O214*$W214,0)</f>
        <v>0</v>
      </c>
      <c r="CS214" s="254">
        <f t="shared" ref="CS214:CS277" si="268">IF($Y214&gt;0,$P214*$W214,0)</f>
        <v>0</v>
      </c>
      <c r="CT214" s="254">
        <f t="shared" ref="CT214:CT277" si="269">IF($Y214&gt;0,$Q214*$W214,0)</f>
        <v>0</v>
      </c>
      <c r="CU214" s="254">
        <f t="shared" ref="CU214:CU277" si="270">IF($Y214&gt;0,$R214*$W214,0)</f>
        <v>0</v>
      </c>
      <c r="CV214" s="254">
        <f t="shared" ref="CV214:CV277" si="271">IF($Y214&gt;0,$S214*$W214,0)</f>
        <v>0</v>
      </c>
      <c r="CW214" s="254">
        <f t="shared" ref="CW214:CW277" si="272">IF($Y214&gt;0,$T214*$W214,0)</f>
        <v>0</v>
      </c>
      <c r="CX214" s="254">
        <f t="shared" ref="CX214:CX277" si="273">IF($Y214&gt;0,$U214*$W214,0)</f>
        <v>0</v>
      </c>
      <c r="CY214" s="254">
        <f t="shared" ref="CY214:CY277" si="274">IF($Z214&gt;0,$J214*$W214,0)</f>
        <v>0</v>
      </c>
      <c r="CZ214" s="254">
        <f t="shared" ref="CZ214:CZ277" si="275">IF($Z214&gt;0,$K214*$W214,0)</f>
        <v>0</v>
      </c>
      <c r="DA214" s="254">
        <f t="shared" ref="DA214:DA277" si="276">IF($Z214&gt;0,$L214*$W214,0)</f>
        <v>0</v>
      </c>
      <c r="DB214" s="254">
        <f t="shared" ref="DB214:DB277" si="277">IF($Z214&gt;0,$M214*$W214,0)</f>
        <v>0</v>
      </c>
      <c r="DC214" s="254">
        <f t="shared" ref="DC214:DC277" si="278">IF($Z214&gt;0,$N214*$W214,0)</f>
        <v>0</v>
      </c>
      <c r="DD214" s="254">
        <f t="shared" ref="DD214:DD277" si="279">IF($Z214&gt;0,$O214*$W214,0)</f>
        <v>0</v>
      </c>
      <c r="DE214" s="254">
        <f t="shared" ref="DE214:DE277" si="280">IF($Z214&gt;0,$P214*$W214,0)</f>
        <v>0</v>
      </c>
      <c r="DF214" s="254">
        <f t="shared" ref="DF214:DF277" si="281">IF($Z214&gt;0,$Q214*$W214,0)</f>
        <v>0</v>
      </c>
      <c r="DG214" s="254">
        <f t="shared" ref="DG214:DG277" si="282">IF($Z214&gt;0,$R214*$W214,0)</f>
        <v>0</v>
      </c>
      <c r="DH214" s="254">
        <f t="shared" ref="DH214:DH277" si="283">IF($Z214&gt;0,$S214*$W214,0)</f>
        <v>0</v>
      </c>
      <c r="DI214" s="254">
        <f t="shared" ref="DI214:DI277" si="284">IF($Z214&gt;0,$T214*$W214,0)</f>
        <v>0</v>
      </c>
      <c r="DJ214" s="254">
        <f t="shared" ref="DJ214:DJ277" si="285">IF($Z214&gt;0,$U214*$W214,0)</f>
        <v>0</v>
      </c>
      <c r="DK214" s="254">
        <f t="shared" ref="DK214:DK277" si="286">IF($AA214&gt;0,$J214*$W214,0)</f>
        <v>0</v>
      </c>
      <c r="DL214" s="254">
        <f t="shared" ref="DL214:DL277" si="287">IF($AA214&gt;0,$K214*$W214,0)</f>
        <v>0</v>
      </c>
      <c r="DM214" s="254">
        <f t="shared" ref="DM214:DM277" si="288">IF($AA214&gt;0,$L214*$W214,0)</f>
        <v>0</v>
      </c>
      <c r="DN214" s="254">
        <f t="shared" ref="DN214:DN277" si="289">IF($AA214&gt;0,$M214*$W214,0)</f>
        <v>0</v>
      </c>
      <c r="DO214" s="254">
        <f t="shared" ref="DO214:DO277" si="290">IF($AA214&gt;0,$N214*$W214,0)</f>
        <v>0</v>
      </c>
      <c r="DP214" s="254">
        <f t="shared" ref="DP214:DP277" si="291">IF($AA214&gt;0,$O214*$W214,0)</f>
        <v>0</v>
      </c>
      <c r="DQ214" s="254">
        <f t="shared" ref="DQ214:DQ277" si="292">IF($AA214&gt;0,$P214*$W214,0)</f>
        <v>0</v>
      </c>
      <c r="DR214" s="254">
        <f t="shared" ref="DR214:DR277" si="293">IF($AA214&gt;0,$Q214*$W214,0)</f>
        <v>0</v>
      </c>
      <c r="DS214" s="254">
        <f t="shared" ref="DS214:DS277" si="294">IF($AA214&gt;0,$R214*$W214,0)</f>
        <v>0</v>
      </c>
      <c r="DT214" s="254">
        <f t="shared" ref="DT214:DT277" si="295">IF($AA214&gt;0,$S214*$W214,0)</f>
        <v>0</v>
      </c>
      <c r="DU214" s="254">
        <f t="shared" ref="DU214:DU277" si="296">IF($AA214&gt;0,$T214*$W214,0)</f>
        <v>0</v>
      </c>
      <c r="DV214" s="254">
        <f t="shared" ref="DV214:DV277" si="297">IF($AA214&gt;0,$U214*$W214,0)</f>
        <v>0</v>
      </c>
    </row>
    <row r="215" spans="1:126" ht="24" customHeight="1">
      <c r="A215" s="11" t="str">
        <f ca="1">IF(AG215&lt;&gt;"OK","",CONCATENATE(TEXT('Front Page'!$F$33,"000"),TEXT('Front Page'!$F$31,"000"),"-",LEFT('Front Page'!$R$53,5),"-",LEFT(D215,1),AJ215, "-",TEXT(B215,"000")))</f>
        <v/>
      </c>
      <c r="B215" s="12" t="str">
        <f>IFERROR(IF(E215="","",MAX(B$17:B214)+1),"")</f>
        <v/>
      </c>
      <c r="C215" s="13"/>
      <c r="D215" s="29" t="str">
        <f t="shared" si="134"/>
        <v>None</v>
      </c>
      <c r="E215" s="29" t="str">
        <f t="shared" si="17"/>
        <v/>
      </c>
      <c r="F215" s="29" t="str">
        <f t="shared" si="18"/>
        <v/>
      </c>
      <c r="G215" s="363"/>
      <c r="H215" s="364"/>
      <c r="I215" s="325" t="str">
        <f t="shared" si="255"/>
        <v>No</v>
      </c>
      <c r="J215" s="314">
        <v>0</v>
      </c>
      <c r="K215" s="312">
        <v>0</v>
      </c>
      <c r="L215" s="312">
        <v>0</v>
      </c>
      <c r="M215" s="312">
        <v>0</v>
      </c>
      <c r="N215" s="312">
        <v>0</v>
      </c>
      <c r="O215" s="312">
        <v>0</v>
      </c>
      <c r="P215" s="312">
        <v>0</v>
      </c>
      <c r="Q215" s="312">
        <v>0</v>
      </c>
      <c r="R215" s="312">
        <v>0</v>
      </c>
      <c r="S215" s="312">
        <v>0</v>
      </c>
      <c r="T215" s="312">
        <v>0</v>
      </c>
      <c r="U215" s="312">
        <v>0</v>
      </c>
      <c r="V215" s="313">
        <v>1</v>
      </c>
      <c r="W215" s="313">
        <v>1</v>
      </c>
      <c r="X215" s="312">
        <v>0</v>
      </c>
      <c r="Y215" s="312">
        <v>0</v>
      </c>
      <c r="Z215" s="312">
        <v>0</v>
      </c>
      <c r="AA215" s="14">
        <v>0</v>
      </c>
      <c r="AB215" s="317"/>
      <c r="AC215" s="15" t="str">
        <f t="shared" si="246"/>
        <v/>
      </c>
      <c r="AD215" s="15" t="str">
        <f t="shared" si="256"/>
        <v/>
      </c>
      <c r="AE215" s="16" t="str">
        <f t="shared" si="257"/>
        <v>0 - 0</v>
      </c>
      <c r="AF215" s="20" t="str">
        <f t="shared" si="258"/>
        <v>Not an offer</v>
      </c>
      <c r="AG215" s="276" t="str">
        <f t="shared" si="248"/>
        <v>Not an Offer</v>
      </c>
      <c r="AH215" s="150"/>
      <c r="AI215" s="254">
        <v>199</v>
      </c>
      <c r="AJ215" s="149" t="str">
        <f t="shared" si="249"/>
        <v>00-IRA</v>
      </c>
      <c r="AK215" s="254" t="b">
        <f t="shared" si="11"/>
        <v>0</v>
      </c>
      <c r="AL215" s="254">
        <f t="shared" si="247"/>
        <v>0</v>
      </c>
      <c r="AM215" s="254">
        <f t="shared" si="250"/>
        <v>0</v>
      </c>
      <c r="AN215" s="288">
        <f t="shared" si="259"/>
        <v>0</v>
      </c>
      <c r="AO215" s="288">
        <f>IF(AND($BU215=$BV215,BU215=AO$13),$J215&amp;$K215&amp;$L215&amp;$M215&amp;$N215&amp;$O215&amp;$P215&amp;$Q215&amp;$R215&amp;$S215&amp;$T215&amp;$U215,IFERROR(MATCH($AN215,AO$17:AO214,0),-1000))</f>
        <v>1</v>
      </c>
      <c r="AP215" s="288">
        <f>IF(AND($BU215=$BV215,BV215=AP$13),$J215&amp;$K215&amp;$L215&amp;$M215&amp;$N215&amp;$O215&amp;$P215&amp;$Q215&amp;$R215&amp;$S215&amp;$T215&amp;$U215,IFERROR(MATCH($AN215,AP$17:AP214,0),-1000))</f>
        <v>1</v>
      </c>
      <c r="AQ215" s="288">
        <f>IF(AND($BU215=$BV215,BW215=AQ$13),$J215&amp;$K215&amp;$L215&amp;$M215&amp;$N215&amp;$O215&amp;$P215&amp;$Q215&amp;$R215&amp;$S215&amp;$T215&amp;$U215,IFERROR(MATCH($AN215,AQ$17:AQ214,0),-1000))</f>
        <v>1</v>
      </c>
      <c r="AR215" s="288">
        <f>IF(AND($BU215=$BV215,BX215=AR$13),$J215&amp;$K215&amp;$L215&amp;$M215&amp;$N215&amp;$O215&amp;$P215&amp;$Q215&amp;$R215&amp;$S215&amp;$T215&amp;$U215,IFERROR(MATCH($AN215,AR$17:AR214,0),-1000))</f>
        <v>1</v>
      </c>
      <c r="AS215" s="254">
        <f t="shared" si="242"/>
        <v>0</v>
      </c>
      <c r="AT215" s="261" t="str">
        <f t="shared" si="260"/>
        <v/>
      </c>
      <c r="AU215" s="254" t="str">
        <f t="shared" si="253"/>
        <v/>
      </c>
      <c r="AV215" s="254" t="str">
        <f t="shared" si="251"/>
        <v/>
      </c>
      <c r="AW215" s="254" t="str">
        <f t="shared" si="251"/>
        <v/>
      </c>
      <c r="AX215" s="254" t="str">
        <f t="shared" si="251"/>
        <v/>
      </c>
      <c r="AY215" s="254" t="str">
        <f t="shared" si="251"/>
        <v/>
      </c>
      <c r="AZ215" s="254" t="str">
        <f t="shared" si="251"/>
        <v/>
      </c>
      <c r="BA215" s="254" t="str">
        <f t="shared" si="251"/>
        <v/>
      </c>
      <c r="BB215" s="254" t="str">
        <f t="shared" si="251"/>
        <v/>
      </c>
      <c r="BC215" s="254" t="str">
        <f t="shared" si="251"/>
        <v/>
      </c>
      <c r="BD215" s="254" t="str">
        <f t="shared" si="251"/>
        <v/>
      </c>
      <c r="BE215" s="262" t="str">
        <f t="shared" si="244"/>
        <v/>
      </c>
      <c r="BF215" s="263" t="str">
        <f t="shared" si="254"/>
        <v/>
      </c>
      <c r="BG215" s="254" t="str">
        <f t="shared" si="252"/>
        <v/>
      </c>
      <c r="BH215" s="254" t="str">
        <f t="shared" si="252"/>
        <v/>
      </c>
      <c r="BI215" s="254" t="str">
        <f t="shared" si="252"/>
        <v/>
      </c>
      <c r="BJ215" s="254" t="str">
        <f t="shared" si="252"/>
        <v/>
      </c>
      <c r="BK215" s="254" t="str">
        <f t="shared" si="252"/>
        <v/>
      </c>
      <c r="BL215" s="254" t="str">
        <f t="shared" si="252"/>
        <v/>
      </c>
      <c r="BM215" s="254" t="str">
        <f t="shared" si="252"/>
        <v/>
      </c>
      <c r="BN215" s="254" t="str">
        <f t="shared" si="252"/>
        <v/>
      </c>
      <c r="BO215" s="254" t="str">
        <f t="shared" si="252"/>
        <v/>
      </c>
      <c r="BP215" s="254" t="str">
        <f t="shared" si="245"/>
        <v/>
      </c>
      <c r="BQ215" s="264" t="str">
        <f t="shared" si="261"/>
        <v/>
      </c>
      <c r="BR215" s="261" t="str">
        <f t="shared" si="30"/>
        <v/>
      </c>
      <c r="BS215" s="254" t="str">
        <f t="shared" si="180"/>
        <v/>
      </c>
      <c r="BT215" s="254" t="str">
        <f t="shared" si="180"/>
        <v/>
      </c>
      <c r="BU215" s="265" t="str">
        <f t="shared" si="178"/>
        <v/>
      </c>
      <c r="BV215" s="263" t="str">
        <f t="shared" si="181"/>
        <v/>
      </c>
      <c r="BW215" s="254" t="str">
        <f t="shared" si="181"/>
        <v/>
      </c>
      <c r="BX215" s="254" t="str">
        <f t="shared" si="179"/>
        <v/>
      </c>
      <c r="BY215" s="264" t="str">
        <f t="shared" si="33"/>
        <v/>
      </c>
      <c r="BZ215" s="254" t="str">
        <f t="shared" si="34"/>
        <v/>
      </c>
      <c r="CA215" s="254">
        <f t="shared" si="243"/>
        <v>0</v>
      </c>
      <c r="CB215" s="254">
        <f t="shared" si="243"/>
        <v>0</v>
      </c>
      <c r="CC215" s="254">
        <f t="shared" si="243"/>
        <v>0</v>
      </c>
      <c r="CD215" s="254">
        <f t="shared" si="243"/>
        <v>0</v>
      </c>
      <c r="CE215" s="254">
        <f t="shared" si="243"/>
        <v>0</v>
      </c>
      <c r="CF215" s="254">
        <f t="shared" si="243"/>
        <v>0</v>
      </c>
      <c r="CG215" s="254">
        <f t="shared" si="241"/>
        <v>0</v>
      </c>
      <c r="CH215" s="254">
        <f t="shared" si="241"/>
        <v>0</v>
      </c>
      <c r="CI215" s="254">
        <f t="shared" si="241"/>
        <v>0</v>
      </c>
      <c r="CJ215" s="254">
        <f t="shared" si="241"/>
        <v>0</v>
      </c>
      <c r="CK215" s="254">
        <f t="shared" si="241"/>
        <v>0</v>
      </c>
      <c r="CL215" s="254">
        <f t="shared" si="241"/>
        <v>0</v>
      </c>
      <c r="CM215" s="254">
        <f t="shared" si="262"/>
        <v>0</v>
      </c>
      <c r="CN215" s="254">
        <f t="shared" si="263"/>
        <v>0</v>
      </c>
      <c r="CO215" s="254">
        <f t="shared" si="264"/>
        <v>0</v>
      </c>
      <c r="CP215" s="254">
        <f t="shared" si="265"/>
        <v>0</v>
      </c>
      <c r="CQ215" s="254">
        <f t="shared" si="266"/>
        <v>0</v>
      </c>
      <c r="CR215" s="254">
        <f t="shared" si="267"/>
        <v>0</v>
      </c>
      <c r="CS215" s="254">
        <f t="shared" si="268"/>
        <v>0</v>
      </c>
      <c r="CT215" s="254">
        <f t="shared" si="269"/>
        <v>0</v>
      </c>
      <c r="CU215" s="254">
        <f t="shared" si="270"/>
        <v>0</v>
      </c>
      <c r="CV215" s="254">
        <f t="shared" si="271"/>
        <v>0</v>
      </c>
      <c r="CW215" s="254">
        <f t="shared" si="272"/>
        <v>0</v>
      </c>
      <c r="CX215" s="254">
        <f t="shared" si="273"/>
        <v>0</v>
      </c>
      <c r="CY215" s="254">
        <f t="shared" si="274"/>
        <v>0</v>
      </c>
      <c r="CZ215" s="254">
        <f t="shared" si="275"/>
        <v>0</v>
      </c>
      <c r="DA215" s="254">
        <f t="shared" si="276"/>
        <v>0</v>
      </c>
      <c r="DB215" s="254">
        <f t="shared" si="277"/>
        <v>0</v>
      </c>
      <c r="DC215" s="254">
        <f t="shared" si="278"/>
        <v>0</v>
      </c>
      <c r="DD215" s="254">
        <f t="shared" si="279"/>
        <v>0</v>
      </c>
      <c r="DE215" s="254">
        <f t="shared" si="280"/>
        <v>0</v>
      </c>
      <c r="DF215" s="254">
        <f t="shared" si="281"/>
        <v>0</v>
      </c>
      <c r="DG215" s="254">
        <f t="shared" si="282"/>
        <v>0</v>
      </c>
      <c r="DH215" s="254">
        <f t="shared" si="283"/>
        <v>0</v>
      </c>
      <c r="DI215" s="254">
        <f t="shared" si="284"/>
        <v>0</v>
      </c>
      <c r="DJ215" s="254">
        <f t="shared" si="285"/>
        <v>0</v>
      </c>
      <c r="DK215" s="254">
        <f t="shared" si="286"/>
        <v>0</v>
      </c>
      <c r="DL215" s="254">
        <f t="shared" si="287"/>
        <v>0</v>
      </c>
      <c r="DM215" s="254">
        <f t="shared" si="288"/>
        <v>0</v>
      </c>
      <c r="DN215" s="254">
        <f t="shared" si="289"/>
        <v>0</v>
      </c>
      <c r="DO215" s="254">
        <f t="shared" si="290"/>
        <v>0</v>
      </c>
      <c r="DP215" s="254">
        <f t="shared" si="291"/>
        <v>0</v>
      </c>
      <c r="DQ215" s="254">
        <f t="shared" si="292"/>
        <v>0</v>
      </c>
      <c r="DR215" s="254">
        <f t="shared" si="293"/>
        <v>0</v>
      </c>
      <c r="DS215" s="254">
        <f t="shared" si="294"/>
        <v>0</v>
      </c>
      <c r="DT215" s="254">
        <f t="shared" si="295"/>
        <v>0</v>
      </c>
      <c r="DU215" s="254">
        <f t="shared" si="296"/>
        <v>0</v>
      </c>
      <c r="DV215" s="254">
        <f t="shared" si="297"/>
        <v>0</v>
      </c>
    </row>
    <row r="216" spans="1:126" ht="24" customHeight="1">
      <c r="A216" s="11" t="str">
        <f ca="1">IF(AG216&lt;&gt;"OK","",CONCATENATE(TEXT('Front Page'!$F$33,"000"),TEXT('Front Page'!$F$31,"000"),"-",LEFT('Front Page'!$R$53,5),"-",LEFT(D216,1),AJ216, "-",TEXT(B216,"000")))</f>
        <v/>
      </c>
      <c r="B216" s="12" t="str">
        <f>IFERROR(IF(E216="","",MAX(B$17:B215)+1),"")</f>
        <v/>
      </c>
      <c r="C216" s="13"/>
      <c r="D216" s="29" t="str">
        <f t="shared" si="134"/>
        <v>None</v>
      </c>
      <c r="E216" s="29" t="str">
        <f t="shared" si="17"/>
        <v/>
      </c>
      <c r="F216" s="29" t="str">
        <f t="shared" si="18"/>
        <v/>
      </c>
      <c r="G216" s="363"/>
      <c r="H216" s="364"/>
      <c r="I216" s="325" t="str">
        <f t="shared" si="255"/>
        <v>No</v>
      </c>
      <c r="J216" s="314">
        <v>0</v>
      </c>
      <c r="K216" s="312">
        <v>0</v>
      </c>
      <c r="L216" s="312">
        <v>0</v>
      </c>
      <c r="M216" s="312">
        <v>0</v>
      </c>
      <c r="N216" s="312">
        <v>0</v>
      </c>
      <c r="O216" s="312">
        <v>0</v>
      </c>
      <c r="P216" s="312">
        <v>0</v>
      </c>
      <c r="Q216" s="312">
        <v>0</v>
      </c>
      <c r="R216" s="312">
        <v>0</v>
      </c>
      <c r="S216" s="312">
        <v>0</v>
      </c>
      <c r="T216" s="312">
        <v>0</v>
      </c>
      <c r="U216" s="312">
        <v>0</v>
      </c>
      <c r="V216" s="313">
        <v>1</v>
      </c>
      <c r="W216" s="313">
        <v>1</v>
      </c>
      <c r="X216" s="312">
        <v>0</v>
      </c>
      <c r="Y216" s="312">
        <v>0</v>
      </c>
      <c r="Z216" s="312">
        <v>0</v>
      </c>
      <c r="AA216" s="14">
        <v>0</v>
      </c>
      <c r="AB216" s="317"/>
      <c r="AC216" s="15" t="str">
        <f t="shared" si="246"/>
        <v/>
      </c>
      <c r="AD216" s="15" t="str">
        <f t="shared" si="256"/>
        <v/>
      </c>
      <c r="AE216" s="16" t="str">
        <f t="shared" si="257"/>
        <v>0 - 0</v>
      </c>
      <c r="AF216" s="20" t="str">
        <f t="shared" si="258"/>
        <v>Not an offer</v>
      </c>
      <c r="AG216" s="276" t="str">
        <f t="shared" si="248"/>
        <v>Not an Offer</v>
      </c>
      <c r="AH216" s="150"/>
      <c r="AI216" s="254">
        <v>200</v>
      </c>
      <c r="AJ216" s="149" t="str">
        <f t="shared" si="249"/>
        <v>00-IRA</v>
      </c>
      <c r="AK216" s="254" t="b">
        <f t="shared" si="11"/>
        <v>0</v>
      </c>
      <c r="AL216" s="254">
        <f t="shared" si="247"/>
        <v>0</v>
      </c>
      <c r="AM216" s="254">
        <f t="shared" si="250"/>
        <v>0</v>
      </c>
      <c r="AN216" s="288">
        <f t="shared" si="259"/>
        <v>0</v>
      </c>
      <c r="AO216" s="288">
        <f>IF(AND($BU216=$BV216,BU216=AO$13),$J216&amp;$K216&amp;$L216&amp;$M216&amp;$N216&amp;$O216&amp;$P216&amp;$Q216&amp;$R216&amp;$S216&amp;$T216&amp;$U216,IFERROR(MATCH($AN216,AO$17:AO215,0),-1000))</f>
        <v>1</v>
      </c>
      <c r="AP216" s="288">
        <f>IF(AND($BU216=$BV216,BV216=AP$13),$J216&amp;$K216&amp;$L216&amp;$M216&amp;$N216&amp;$O216&amp;$P216&amp;$Q216&amp;$R216&amp;$S216&amp;$T216&amp;$U216,IFERROR(MATCH($AN216,AP$17:AP215,0),-1000))</f>
        <v>1</v>
      </c>
      <c r="AQ216" s="288">
        <f>IF(AND($BU216=$BV216,BW216=AQ$13),$J216&amp;$K216&amp;$L216&amp;$M216&amp;$N216&amp;$O216&amp;$P216&amp;$Q216&amp;$R216&amp;$S216&amp;$T216&amp;$U216,IFERROR(MATCH($AN216,AQ$17:AQ215,0),-1000))</f>
        <v>1</v>
      </c>
      <c r="AR216" s="288">
        <f>IF(AND($BU216=$BV216,BX216=AR$13),$J216&amp;$K216&amp;$L216&amp;$M216&amp;$N216&amp;$O216&amp;$P216&amp;$Q216&amp;$R216&amp;$S216&amp;$T216&amp;$U216,IFERROR(MATCH($AN216,AR$17:AR215,0),-1000))</f>
        <v>1</v>
      </c>
      <c r="AS216" s="254">
        <f t="shared" si="242"/>
        <v>0</v>
      </c>
      <c r="AT216" s="261" t="str">
        <f t="shared" si="260"/>
        <v/>
      </c>
      <c r="AU216" s="254" t="str">
        <f t="shared" si="253"/>
        <v/>
      </c>
      <c r="AV216" s="254" t="str">
        <f t="shared" si="251"/>
        <v/>
      </c>
      <c r="AW216" s="254" t="str">
        <f t="shared" si="251"/>
        <v/>
      </c>
      <c r="AX216" s="254" t="str">
        <f t="shared" si="251"/>
        <v/>
      </c>
      <c r="AY216" s="254" t="str">
        <f t="shared" si="251"/>
        <v/>
      </c>
      <c r="AZ216" s="254" t="str">
        <f t="shared" si="251"/>
        <v/>
      </c>
      <c r="BA216" s="254" t="str">
        <f t="shared" si="251"/>
        <v/>
      </c>
      <c r="BB216" s="254" t="str">
        <f t="shared" si="251"/>
        <v/>
      </c>
      <c r="BC216" s="254" t="str">
        <f t="shared" si="251"/>
        <v/>
      </c>
      <c r="BD216" s="254" t="str">
        <f t="shared" si="251"/>
        <v/>
      </c>
      <c r="BE216" s="262" t="str">
        <f t="shared" si="244"/>
        <v/>
      </c>
      <c r="BF216" s="263" t="str">
        <f t="shared" si="254"/>
        <v/>
      </c>
      <c r="BG216" s="254" t="str">
        <f t="shared" si="252"/>
        <v/>
      </c>
      <c r="BH216" s="254" t="str">
        <f t="shared" si="252"/>
        <v/>
      </c>
      <c r="BI216" s="254" t="str">
        <f t="shared" si="252"/>
        <v/>
      </c>
      <c r="BJ216" s="254" t="str">
        <f t="shared" si="252"/>
        <v/>
      </c>
      <c r="BK216" s="254" t="str">
        <f t="shared" si="252"/>
        <v/>
      </c>
      <c r="BL216" s="254" t="str">
        <f t="shared" si="252"/>
        <v/>
      </c>
      <c r="BM216" s="254" t="str">
        <f t="shared" si="252"/>
        <v/>
      </c>
      <c r="BN216" s="254" t="str">
        <f t="shared" si="252"/>
        <v/>
      </c>
      <c r="BO216" s="254" t="str">
        <f t="shared" si="252"/>
        <v/>
      </c>
      <c r="BP216" s="254" t="str">
        <f t="shared" si="245"/>
        <v/>
      </c>
      <c r="BQ216" s="264" t="str">
        <f t="shared" si="261"/>
        <v/>
      </c>
      <c r="BR216" s="261" t="str">
        <f t="shared" si="30"/>
        <v/>
      </c>
      <c r="BS216" s="254" t="str">
        <f t="shared" si="180"/>
        <v/>
      </c>
      <c r="BT216" s="254" t="str">
        <f t="shared" si="180"/>
        <v/>
      </c>
      <c r="BU216" s="265" t="str">
        <f t="shared" si="178"/>
        <v/>
      </c>
      <c r="BV216" s="263" t="str">
        <f t="shared" si="181"/>
        <v/>
      </c>
      <c r="BW216" s="254" t="str">
        <f t="shared" si="181"/>
        <v/>
      </c>
      <c r="BX216" s="254" t="str">
        <f t="shared" si="179"/>
        <v/>
      </c>
      <c r="BY216" s="264" t="str">
        <f t="shared" si="33"/>
        <v/>
      </c>
      <c r="BZ216" s="254" t="str">
        <f t="shared" si="34"/>
        <v/>
      </c>
      <c r="CA216" s="254">
        <f t="shared" si="243"/>
        <v>0</v>
      </c>
      <c r="CB216" s="254">
        <f t="shared" si="243"/>
        <v>0</v>
      </c>
      <c r="CC216" s="254">
        <f t="shared" si="243"/>
        <v>0</v>
      </c>
      <c r="CD216" s="254">
        <f t="shared" si="243"/>
        <v>0</v>
      </c>
      <c r="CE216" s="254">
        <f t="shared" si="243"/>
        <v>0</v>
      </c>
      <c r="CF216" s="254">
        <f t="shared" si="243"/>
        <v>0</v>
      </c>
      <c r="CG216" s="254">
        <f t="shared" si="241"/>
        <v>0</v>
      </c>
      <c r="CH216" s="254">
        <f t="shared" si="241"/>
        <v>0</v>
      </c>
      <c r="CI216" s="254">
        <f t="shared" si="241"/>
        <v>0</v>
      </c>
      <c r="CJ216" s="254">
        <f t="shared" ref="CJ216:CL279" si="298">IF($X216&gt;0,S216*$W216,0)</f>
        <v>0</v>
      </c>
      <c r="CK216" s="254">
        <f t="shared" si="298"/>
        <v>0</v>
      </c>
      <c r="CL216" s="254">
        <f t="shared" si="298"/>
        <v>0</v>
      </c>
      <c r="CM216" s="254">
        <f t="shared" si="262"/>
        <v>0</v>
      </c>
      <c r="CN216" s="254">
        <f t="shared" si="263"/>
        <v>0</v>
      </c>
      <c r="CO216" s="254">
        <f t="shared" si="264"/>
        <v>0</v>
      </c>
      <c r="CP216" s="254">
        <f t="shared" si="265"/>
        <v>0</v>
      </c>
      <c r="CQ216" s="254">
        <f t="shared" si="266"/>
        <v>0</v>
      </c>
      <c r="CR216" s="254">
        <f t="shared" si="267"/>
        <v>0</v>
      </c>
      <c r="CS216" s="254">
        <f t="shared" si="268"/>
        <v>0</v>
      </c>
      <c r="CT216" s="254">
        <f t="shared" si="269"/>
        <v>0</v>
      </c>
      <c r="CU216" s="254">
        <f t="shared" si="270"/>
        <v>0</v>
      </c>
      <c r="CV216" s="254">
        <f t="shared" si="271"/>
        <v>0</v>
      </c>
      <c r="CW216" s="254">
        <f t="shared" si="272"/>
        <v>0</v>
      </c>
      <c r="CX216" s="254">
        <f t="shared" si="273"/>
        <v>0</v>
      </c>
      <c r="CY216" s="254">
        <f t="shared" si="274"/>
        <v>0</v>
      </c>
      <c r="CZ216" s="254">
        <f t="shared" si="275"/>
        <v>0</v>
      </c>
      <c r="DA216" s="254">
        <f t="shared" si="276"/>
        <v>0</v>
      </c>
      <c r="DB216" s="254">
        <f t="shared" si="277"/>
        <v>0</v>
      </c>
      <c r="DC216" s="254">
        <f t="shared" si="278"/>
        <v>0</v>
      </c>
      <c r="DD216" s="254">
        <f t="shared" si="279"/>
        <v>0</v>
      </c>
      <c r="DE216" s="254">
        <f t="shared" si="280"/>
        <v>0</v>
      </c>
      <c r="DF216" s="254">
        <f t="shared" si="281"/>
        <v>0</v>
      </c>
      <c r="DG216" s="254">
        <f t="shared" si="282"/>
        <v>0</v>
      </c>
      <c r="DH216" s="254">
        <f t="shared" si="283"/>
        <v>0</v>
      </c>
      <c r="DI216" s="254">
        <f t="shared" si="284"/>
        <v>0</v>
      </c>
      <c r="DJ216" s="254">
        <f t="shared" si="285"/>
        <v>0</v>
      </c>
      <c r="DK216" s="254">
        <f t="shared" si="286"/>
        <v>0</v>
      </c>
      <c r="DL216" s="254">
        <f t="shared" si="287"/>
        <v>0</v>
      </c>
      <c r="DM216" s="254">
        <f t="shared" si="288"/>
        <v>0</v>
      </c>
      <c r="DN216" s="254">
        <f t="shared" si="289"/>
        <v>0</v>
      </c>
      <c r="DO216" s="254">
        <f t="shared" si="290"/>
        <v>0</v>
      </c>
      <c r="DP216" s="254">
        <f t="shared" si="291"/>
        <v>0</v>
      </c>
      <c r="DQ216" s="254">
        <f t="shared" si="292"/>
        <v>0</v>
      </c>
      <c r="DR216" s="254">
        <f t="shared" si="293"/>
        <v>0</v>
      </c>
      <c r="DS216" s="254">
        <f t="shared" si="294"/>
        <v>0</v>
      </c>
      <c r="DT216" s="254">
        <f t="shared" si="295"/>
        <v>0</v>
      </c>
      <c r="DU216" s="254">
        <f t="shared" si="296"/>
        <v>0</v>
      </c>
      <c r="DV216" s="254">
        <f t="shared" si="297"/>
        <v>0</v>
      </c>
    </row>
    <row r="217" spans="1:126" ht="24" customHeight="1">
      <c r="A217" s="11" t="str">
        <f ca="1">IF(AG217&lt;&gt;"OK","",CONCATENATE(TEXT('Front Page'!$F$33,"000"),TEXT('Front Page'!$F$31,"000"),"-",LEFT('Front Page'!$R$53,5),"-",LEFT(D217,1),AJ217, "-",TEXT(B217,"000")))</f>
        <v/>
      </c>
      <c r="B217" s="12" t="str">
        <f>IFERROR(IF(E217="","",MAX(B$17:B216)+1),"")</f>
        <v/>
      </c>
      <c r="C217" s="13"/>
      <c r="D217" s="29" t="str">
        <f t="shared" si="134"/>
        <v>None</v>
      </c>
      <c r="E217" s="29" t="str">
        <f t="shared" si="17"/>
        <v/>
      </c>
      <c r="F217" s="29" t="str">
        <f t="shared" si="18"/>
        <v/>
      </c>
      <c r="G217" s="363"/>
      <c r="H217" s="364"/>
      <c r="I217" s="325" t="str">
        <f t="shared" si="255"/>
        <v>No</v>
      </c>
      <c r="J217" s="314">
        <v>0</v>
      </c>
      <c r="K217" s="312">
        <v>0</v>
      </c>
      <c r="L217" s="312">
        <v>0</v>
      </c>
      <c r="M217" s="312">
        <v>0</v>
      </c>
      <c r="N217" s="312">
        <v>0</v>
      </c>
      <c r="O217" s="312">
        <v>0</v>
      </c>
      <c r="P217" s="312">
        <v>0</v>
      </c>
      <c r="Q217" s="312">
        <v>0</v>
      </c>
      <c r="R217" s="312">
        <v>0</v>
      </c>
      <c r="S217" s="312">
        <v>0</v>
      </c>
      <c r="T217" s="312">
        <v>0</v>
      </c>
      <c r="U217" s="312">
        <v>0</v>
      </c>
      <c r="V217" s="313">
        <v>1</v>
      </c>
      <c r="W217" s="313">
        <v>1</v>
      </c>
      <c r="X217" s="312">
        <v>0</v>
      </c>
      <c r="Y217" s="312">
        <v>0</v>
      </c>
      <c r="Z217" s="312">
        <v>0</v>
      </c>
      <c r="AA217" s="14">
        <v>0</v>
      </c>
      <c r="AB217" s="317"/>
      <c r="AC217" s="15" t="str">
        <f t="shared" si="246"/>
        <v/>
      </c>
      <c r="AD217" s="15" t="str">
        <f t="shared" si="256"/>
        <v/>
      </c>
      <c r="AE217" s="16" t="str">
        <f t="shared" si="257"/>
        <v>0 - 0</v>
      </c>
      <c r="AF217" s="20" t="str">
        <f t="shared" si="258"/>
        <v>Not an offer</v>
      </c>
      <c r="AG217" s="276" t="str">
        <f t="shared" si="248"/>
        <v>Not an Offer</v>
      </c>
      <c r="AH217" s="150"/>
      <c r="AI217" s="254">
        <v>201</v>
      </c>
      <c r="AJ217" s="149" t="str">
        <f t="shared" si="249"/>
        <v>00-IRA</v>
      </c>
      <c r="AK217" s="254" t="b">
        <f t="shared" si="11"/>
        <v>0</v>
      </c>
      <c r="AL217" s="254">
        <f t="shared" si="247"/>
        <v>0</v>
      </c>
      <c r="AM217" s="254">
        <f t="shared" si="250"/>
        <v>0</v>
      </c>
      <c r="AN217" s="288">
        <f t="shared" si="259"/>
        <v>0</v>
      </c>
      <c r="AO217" s="288">
        <f>IF(AND($BU217=$BV217,BU217=AO$13),$J217&amp;$K217&amp;$L217&amp;$M217&amp;$N217&amp;$O217&amp;$P217&amp;$Q217&amp;$R217&amp;$S217&amp;$T217&amp;$U217,IFERROR(MATCH($AN217,AO$17:AO216,0),-1000))</f>
        <v>1</v>
      </c>
      <c r="AP217" s="288">
        <f>IF(AND($BU217=$BV217,BV217=AP$13),$J217&amp;$K217&amp;$L217&amp;$M217&amp;$N217&amp;$O217&amp;$P217&amp;$Q217&amp;$R217&amp;$S217&amp;$T217&amp;$U217,IFERROR(MATCH($AN217,AP$17:AP216,0),-1000))</f>
        <v>1</v>
      </c>
      <c r="AQ217" s="288">
        <f>IF(AND($BU217=$BV217,BW217=AQ$13),$J217&amp;$K217&amp;$L217&amp;$M217&amp;$N217&amp;$O217&amp;$P217&amp;$Q217&amp;$R217&amp;$S217&amp;$T217&amp;$U217,IFERROR(MATCH($AN217,AQ$17:AQ216,0),-1000))</f>
        <v>1</v>
      </c>
      <c r="AR217" s="288">
        <f>IF(AND($BU217=$BV217,BX217=AR$13),$J217&amp;$K217&amp;$L217&amp;$M217&amp;$N217&amp;$O217&amp;$P217&amp;$Q217&amp;$R217&amp;$S217&amp;$T217&amp;$U217,IFERROR(MATCH($AN217,AR$17:AR216,0),-1000))</f>
        <v>1</v>
      </c>
      <c r="AS217" s="254">
        <f t="shared" si="242"/>
        <v>0</v>
      </c>
      <c r="AT217" s="261" t="str">
        <f t="shared" si="260"/>
        <v/>
      </c>
      <c r="AU217" s="254" t="str">
        <f t="shared" si="253"/>
        <v/>
      </c>
      <c r="AV217" s="254" t="str">
        <f t="shared" si="251"/>
        <v/>
      </c>
      <c r="AW217" s="254" t="str">
        <f t="shared" si="251"/>
        <v/>
      </c>
      <c r="AX217" s="254" t="str">
        <f t="shared" si="251"/>
        <v/>
      </c>
      <c r="AY217" s="254" t="str">
        <f t="shared" si="251"/>
        <v/>
      </c>
      <c r="AZ217" s="254" t="str">
        <f t="shared" si="251"/>
        <v/>
      </c>
      <c r="BA217" s="254" t="str">
        <f t="shared" si="251"/>
        <v/>
      </c>
      <c r="BB217" s="254" t="str">
        <f t="shared" si="251"/>
        <v/>
      </c>
      <c r="BC217" s="254" t="str">
        <f t="shared" si="251"/>
        <v/>
      </c>
      <c r="BD217" s="254" t="str">
        <f t="shared" si="251"/>
        <v/>
      </c>
      <c r="BE217" s="262" t="str">
        <f t="shared" si="244"/>
        <v/>
      </c>
      <c r="BF217" s="263" t="str">
        <f t="shared" si="254"/>
        <v/>
      </c>
      <c r="BG217" s="254" t="str">
        <f t="shared" si="252"/>
        <v/>
      </c>
      <c r="BH217" s="254" t="str">
        <f t="shared" si="252"/>
        <v/>
      </c>
      <c r="BI217" s="254" t="str">
        <f t="shared" si="252"/>
        <v/>
      </c>
      <c r="BJ217" s="254" t="str">
        <f t="shared" si="252"/>
        <v/>
      </c>
      <c r="BK217" s="254" t="str">
        <f t="shared" si="252"/>
        <v/>
      </c>
      <c r="BL217" s="254" t="str">
        <f t="shared" si="252"/>
        <v/>
      </c>
      <c r="BM217" s="254" t="str">
        <f t="shared" si="252"/>
        <v/>
      </c>
      <c r="BN217" s="254" t="str">
        <f t="shared" si="252"/>
        <v/>
      </c>
      <c r="BO217" s="254" t="str">
        <f t="shared" si="252"/>
        <v/>
      </c>
      <c r="BP217" s="254" t="str">
        <f t="shared" si="245"/>
        <v/>
      </c>
      <c r="BQ217" s="264" t="str">
        <f t="shared" si="261"/>
        <v/>
      </c>
      <c r="BR217" s="261" t="str">
        <f t="shared" si="30"/>
        <v/>
      </c>
      <c r="BS217" s="254" t="str">
        <f t="shared" si="180"/>
        <v/>
      </c>
      <c r="BT217" s="254" t="str">
        <f t="shared" si="180"/>
        <v/>
      </c>
      <c r="BU217" s="265" t="str">
        <f t="shared" si="178"/>
        <v/>
      </c>
      <c r="BV217" s="263" t="str">
        <f t="shared" si="181"/>
        <v/>
      </c>
      <c r="BW217" s="254" t="str">
        <f t="shared" si="181"/>
        <v/>
      </c>
      <c r="BX217" s="254" t="str">
        <f t="shared" si="179"/>
        <v/>
      </c>
      <c r="BY217" s="264" t="str">
        <f t="shared" si="33"/>
        <v/>
      </c>
      <c r="BZ217" s="254" t="str">
        <f t="shared" si="34"/>
        <v/>
      </c>
      <c r="CA217" s="254">
        <f t="shared" si="243"/>
        <v>0</v>
      </c>
      <c r="CB217" s="254">
        <f t="shared" si="243"/>
        <v>0</v>
      </c>
      <c r="CC217" s="254">
        <f t="shared" si="243"/>
        <v>0</v>
      </c>
      <c r="CD217" s="254">
        <f t="shared" si="243"/>
        <v>0</v>
      </c>
      <c r="CE217" s="254">
        <f t="shared" si="243"/>
        <v>0</v>
      </c>
      <c r="CF217" s="254">
        <f t="shared" si="243"/>
        <v>0</v>
      </c>
      <c r="CG217" s="254">
        <f t="shared" si="243"/>
        <v>0</v>
      </c>
      <c r="CH217" s="254">
        <f t="shared" si="243"/>
        <v>0</v>
      </c>
      <c r="CI217" s="254">
        <f t="shared" si="243"/>
        <v>0</v>
      </c>
      <c r="CJ217" s="254">
        <f t="shared" si="298"/>
        <v>0</v>
      </c>
      <c r="CK217" s="254">
        <f t="shared" si="298"/>
        <v>0</v>
      </c>
      <c r="CL217" s="254">
        <f t="shared" si="298"/>
        <v>0</v>
      </c>
      <c r="CM217" s="254">
        <f t="shared" si="262"/>
        <v>0</v>
      </c>
      <c r="CN217" s="254">
        <f t="shared" si="263"/>
        <v>0</v>
      </c>
      <c r="CO217" s="254">
        <f t="shared" si="264"/>
        <v>0</v>
      </c>
      <c r="CP217" s="254">
        <f t="shared" si="265"/>
        <v>0</v>
      </c>
      <c r="CQ217" s="254">
        <f t="shared" si="266"/>
        <v>0</v>
      </c>
      <c r="CR217" s="254">
        <f t="shared" si="267"/>
        <v>0</v>
      </c>
      <c r="CS217" s="254">
        <f t="shared" si="268"/>
        <v>0</v>
      </c>
      <c r="CT217" s="254">
        <f t="shared" si="269"/>
        <v>0</v>
      </c>
      <c r="CU217" s="254">
        <f t="shared" si="270"/>
        <v>0</v>
      </c>
      <c r="CV217" s="254">
        <f t="shared" si="271"/>
        <v>0</v>
      </c>
      <c r="CW217" s="254">
        <f t="shared" si="272"/>
        <v>0</v>
      </c>
      <c r="CX217" s="254">
        <f t="shared" si="273"/>
        <v>0</v>
      </c>
      <c r="CY217" s="254">
        <f t="shared" si="274"/>
        <v>0</v>
      </c>
      <c r="CZ217" s="254">
        <f t="shared" si="275"/>
        <v>0</v>
      </c>
      <c r="DA217" s="254">
        <f t="shared" si="276"/>
        <v>0</v>
      </c>
      <c r="DB217" s="254">
        <f t="shared" si="277"/>
        <v>0</v>
      </c>
      <c r="DC217" s="254">
        <f t="shared" si="278"/>
        <v>0</v>
      </c>
      <c r="DD217" s="254">
        <f t="shared" si="279"/>
        <v>0</v>
      </c>
      <c r="DE217" s="254">
        <f t="shared" si="280"/>
        <v>0</v>
      </c>
      <c r="DF217" s="254">
        <f t="shared" si="281"/>
        <v>0</v>
      </c>
      <c r="DG217" s="254">
        <f t="shared" si="282"/>
        <v>0</v>
      </c>
      <c r="DH217" s="254">
        <f t="shared" si="283"/>
        <v>0</v>
      </c>
      <c r="DI217" s="254">
        <f t="shared" si="284"/>
        <v>0</v>
      </c>
      <c r="DJ217" s="254">
        <f t="shared" si="285"/>
        <v>0</v>
      </c>
      <c r="DK217" s="254">
        <f t="shared" si="286"/>
        <v>0</v>
      </c>
      <c r="DL217" s="254">
        <f t="shared" si="287"/>
        <v>0</v>
      </c>
      <c r="DM217" s="254">
        <f t="shared" si="288"/>
        <v>0</v>
      </c>
      <c r="DN217" s="254">
        <f t="shared" si="289"/>
        <v>0</v>
      </c>
      <c r="DO217" s="254">
        <f t="shared" si="290"/>
        <v>0</v>
      </c>
      <c r="DP217" s="254">
        <f t="shared" si="291"/>
        <v>0</v>
      </c>
      <c r="DQ217" s="254">
        <f t="shared" si="292"/>
        <v>0</v>
      </c>
      <c r="DR217" s="254">
        <f t="shared" si="293"/>
        <v>0</v>
      </c>
      <c r="DS217" s="254">
        <f t="shared" si="294"/>
        <v>0</v>
      </c>
      <c r="DT217" s="254">
        <f t="shared" si="295"/>
        <v>0</v>
      </c>
      <c r="DU217" s="254">
        <f t="shared" si="296"/>
        <v>0</v>
      </c>
      <c r="DV217" s="254">
        <f t="shared" si="297"/>
        <v>0</v>
      </c>
    </row>
    <row r="218" spans="1:126" ht="24" customHeight="1">
      <c r="A218" s="11" t="str">
        <f ca="1">IF(AG218&lt;&gt;"OK","",CONCATENATE(TEXT('Front Page'!$F$33,"000"),TEXT('Front Page'!$F$31,"000"),"-",LEFT('Front Page'!$R$53,5),"-",LEFT(D218,1),AJ218, "-",TEXT(B218,"000")))</f>
        <v/>
      </c>
      <c r="B218" s="12" t="str">
        <f>IFERROR(IF(E218="","",MAX(B$17:B217)+1),"")</f>
        <v/>
      </c>
      <c r="C218" s="13"/>
      <c r="D218" s="29" t="str">
        <f t="shared" si="134"/>
        <v>None</v>
      </c>
      <c r="E218" s="29" t="str">
        <f t="shared" si="17"/>
        <v/>
      </c>
      <c r="F218" s="29" t="str">
        <f t="shared" si="18"/>
        <v/>
      </c>
      <c r="G218" s="363"/>
      <c r="H218" s="364"/>
      <c r="I218" s="325" t="str">
        <f t="shared" si="255"/>
        <v>No</v>
      </c>
      <c r="J218" s="314">
        <v>0</v>
      </c>
      <c r="K218" s="312">
        <v>0</v>
      </c>
      <c r="L218" s="312">
        <v>0</v>
      </c>
      <c r="M218" s="312">
        <v>0</v>
      </c>
      <c r="N218" s="312">
        <v>0</v>
      </c>
      <c r="O218" s="312">
        <v>0</v>
      </c>
      <c r="P218" s="312">
        <v>0</v>
      </c>
      <c r="Q218" s="312">
        <v>0</v>
      </c>
      <c r="R218" s="312">
        <v>0</v>
      </c>
      <c r="S218" s="312">
        <v>0</v>
      </c>
      <c r="T218" s="312">
        <v>0</v>
      </c>
      <c r="U218" s="312">
        <v>0</v>
      </c>
      <c r="V218" s="313">
        <v>1</v>
      </c>
      <c r="W218" s="313">
        <v>1</v>
      </c>
      <c r="X218" s="312">
        <v>0</v>
      </c>
      <c r="Y218" s="312">
        <v>0</v>
      </c>
      <c r="Z218" s="312">
        <v>0</v>
      </c>
      <c r="AA218" s="14">
        <v>0</v>
      </c>
      <c r="AB218" s="317"/>
      <c r="AC218" s="15" t="str">
        <f t="shared" si="246"/>
        <v/>
      </c>
      <c r="AD218" s="15" t="str">
        <f t="shared" si="256"/>
        <v/>
      </c>
      <c r="AE218" s="16" t="str">
        <f t="shared" si="257"/>
        <v>0 - 0</v>
      </c>
      <c r="AF218" s="20" t="str">
        <f t="shared" si="258"/>
        <v>Not an offer</v>
      </c>
      <c r="AG218" s="276" t="str">
        <f t="shared" si="248"/>
        <v>Not an Offer</v>
      </c>
      <c r="AH218" s="150"/>
      <c r="AI218" s="254">
        <v>202</v>
      </c>
      <c r="AJ218" s="149" t="str">
        <f t="shared" si="249"/>
        <v>00-IRA</v>
      </c>
      <c r="AK218" s="254" t="b">
        <f t="shared" si="11"/>
        <v>0</v>
      </c>
      <c r="AL218" s="254">
        <f t="shared" si="247"/>
        <v>0</v>
      </c>
      <c r="AM218" s="254">
        <f t="shared" si="250"/>
        <v>0</v>
      </c>
      <c r="AN218" s="288">
        <f t="shared" si="259"/>
        <v>0</v>
      </c>
      <c r="AO218" s="288">
        <f>IF(AND($BU218=$BV218,BU218=AO$13),$J218&amp;$K218&amp;$L218&amp;$M218&amp;$N218&amp;$O218&amp;$P218&amp;$Q218&amp;$R218&amp;$S218&amp;$T218&amp;$U218,IFERROR(MATCH($AN218,AO$17:AO217,0),-1000))</f>
        <v>1</v>
      </c>
      <c r="AP218" s="288">
        <f>IF(AND($BU218=$BV218,BV218=AP$13),$J218&amp;$K218&amp;$L218&amp;$M218&amp;$N218&amp;$O218&amp;$P218&amp;$Q218&amp;$R218&amp;$S218&amp;$T218&amp;$U218,IFERROR(MATCH($AN218,AP$17:AP217,0),-1000))</f>
        <v>1</v>
      </c>
      <c r="AQ218" s="288">
        <f>IF(AND($BU218=$BV218,BW218=AQ$13),$J218&amp;$K218&amp;$L218&amp;$M218&amp;$N218&amp;$O218&amp;$P218&amp;$Q218&amp;$R218&amp;$S218&amp;$T218&amp;$U218,IFERROR(MATCH($AN218,AQ$17:AQ217,0),-1000))</f>
        <v>1</v>
      </c>
      <c r="AR218" s="288">
        <f>IF(AND($BU218=$BV218,BX218=AR$13),$J218&amp;$K218&amp;$L218&amp;$M218&amp;$N218&amp;$O218&amp;$P218&amp;$Q218&amp;$R218&amp;$S218&amp;$T218&amp;$U218,IFERROR(MATCH($AN218,AR$17:AR217,0),-1000))</f>
        <v>1</v>
      </c>
      <c r="AS218" s="254">
        <f t="shared" si="242"/>
        <v>0</v>
      </c>
      <c r="AT218" s="261" t="str">
        <f t="shared" si="260"/>
        <v/>
      </c>
      <c r="AU218" s="254" t="str">
        <f t="shared" si="253"/>
        <v/>
      </c>
      <c r="AV218" s="254" t="str">
        <f t="shared" si="251"/>
        <v/>
      </c>
      <c r="AW218" s="254" t="str">
        <f t="shared" si="251"/>
        <v/>
      </c>
      <c r="AX218" s="254" t="str">
        <f t="shared" si="251"/>
        <v/>
      </c>
      <c r="AY218" s="254" t="str">
        <f t="shared" si="251"/>
        <v/>
      </c>
      <c r="AZ218" s="254" t="str">
        <f t="shared" si="251"/>
        <v/>
      </c>
      <c r="BA218" s="254" t="str">
        <f t="shared" si="251"/>
        <v/>
      </c>
      <c r="BB218" s="254" t="str">
        <f t="shared" si="251"/>
        <v/>
      </c>
      <c r="BC218" s="254" t="str">
        <f t="shared" si="251"/>
        <v/>
      </c>
      <c r="BD218" s="254" t="str">
        <f t="shared" si="251"/>
        <v/>
      </c>
      <c r="BE218" s="262" t="str">
        <f t="shared" si="244"/>
        <v/>
      </c>
      <c r="BF218" s="263" t="str">
        <f t="shared" si="254"/>
        <v/>
      </c>
      <c r="BG218" s="254" t="str">
        <f t="shared" si="252"/>
        <v/>
      </c>
      <c r="BH218" s="254" t="str">
        <f t="shared" si="252"/>
        <v/>
      </c>
      <c r="BI218" s="254" t="str">
        <f t="shared" si="252"/>
        <v/>
      </c>
      <c r="BJ218" s="254" t="str">
        <f t="shared" si="252"/>
        <v/>
      </c>
      <c r="BK218" s="254" t="str">
        <f t="shared" si="252"/>
        <v/>
      </c>
      <c r="BL218" s="254" t="str">
        <f t="shared" si="252"/>
        <v/>
      </c>
      <c r="BM218" s="254" t="str">
        <f t="shared" si="252"/>
        <v/>
      </c>
      <c r="BN218" s="254" t="str">
        <f t="shared" si="252"/>
        <v/>
      </c>
      <c r="BO218" s="254" t="str">
        <f t="shared" si="252"/>
        <v/>
      </c>
      <c r="BP218" s="254" t="str">
        <f t="shared" si="245"/>
        <v/>
      </c>
      <c r="BQ218" s="264" t="str">
        <f t="shared" si="261"/>
        <v/>
      </c>
      <c r="BR218" s="261" t="str">
        <f t="shared" si="30"/>
        <v/>
      </c>
      <c r="BS218" s="254" t="str">
        <f t="shared" si="180"/>
        <v/>
      </c>
      <c r="BT218" s="254" t="str">
        <f t="shared" si="180"/>
        <v/>
      </c>
      <c r="BU218" s="265" t="str">
        <f t="shared" si="178"/>
        <v/>
      </c>
      <c r="BV218" s="263" t="str">
        <f t="shared" si="181"/>
        <v/>
      </c>
      <c r="BW218" s="254" t="str">
        <f t="shared" si="181"/>
        <v/>
      </c>
      <c r="BX218" s="254" t="str">
        <f t="shared" si="179"/>
        <v/>
      </c>
      <c r="BY218" s="264" t="str">
        <f t="shared" si="33"/>
        <v/>
      </c>
      <c r="BZ218" s="254" t="str">
        <f t="shared" si="34"/>
        <v/>
      </c>
      <c r="CA218" s="254">
        <f t="shared" ref="CA218:CL245" si="299">IF($X218&gt;0,J218*$W218,0)</f>
        <v>0</v>
      </c>
      <c r="CB218" s="254">
        <f t="shared" si="299"/>
        <v>0</v>
      </c>
      <c r="CC218" s="254">
        <f t="shared" si="299"/>
        <v>0</v>
      </c>
      <c r="CD218" s="254">
        <f t="shared" si="299"/>
        <v>0</v>
      </c>
      <c r="CE218" s="254">
        <f t="shared" si="299"/>
        <v>0</v>
      </c>
      <c r="CF218" s="254">
        <f t="shared" si="299"/>
        <v>0</v>
      </c>
      <c r="CG218" s="254">
        <f t="shared" si="299"/>
        <v>0</v>
      </c>
      <c r="CH218" s="254">
        <f t="shared" si="299"/>
        <v>0</v>
      </c>
      <c r="CI218" s="254">
        <f t="shared" si="299"/>
        <v>0</v>
      </c>
      <c r="CJ218" s="254">
        <f t="shared" si="298"/>
        <v>0</v>
      </c>
      <c r="CK218" s="254">
        <f t="shared" si="298"/>
        <v>0</v>
      </c>
      <c r="CL218" s="254">
        <f t="shared" si="298"/>
        <v>0</v>
      </c>
      <c r="CM218" s="254">
        <f t="shared" si="262"/>
        <v>0</v>
      </c>
      <c r="CN218" s="254">
        <f t="shared" si="263"/>
        <v>0</v>
      </c>
      <c r="CO218" s="254">
        <f t="shared" si="264"/>
        <v>0</v>
      </c>
      <c r="CP218" s="254">
        <f t="shared" si="265"/>
        <v>0</v>
      </c>
      <c r="CQ218" s="254">
        <f t="shared" si="266"/>
        <v>0</v>
      </c>
      <c r="CR218" s="254">
        <f t="shared" si="267"/>
        <v>0</v>
      </c>
      <c r="CS218" s="254">
        <f t="shared" si="268"/>
        <v>0</v>
      </c>
      <c r="CT218" s="254">
        <f t="shared" si="269"/>
        <v>0</v>
      </c>
      <c r="CU218" s="254">
        <f t="shared" si="270"/>
        <v>0</v>
      </c>
      <c r="CV218" s="254">
        <f t="shared" si="271"/>
        <v>0</v>
      </c>
      <c r="CW218" s="254">
        <f t="shared" si="272"/>
        <v>0</v>
      </c>
      <c r="CX218" s="254">
        <f t="shared" si="273"/>
        <v>0</v>
      </c>
      <c r="CY218" s="254">
        <f t="shared" si="274"/>
        <v>0</v>
      </c>
      <c r="CZ218" s="254">
        <f t="shared" si="275"/>
        <v>0</v>
      </c>
      <c r="DA218" s="254">
        <f t="shared" si="276"/>
        <v>0</v>
      </c>
      <c r="DB218" s="254">
        <f t="shared" si="277"/>
        <v>0</v>
      </c>
      <c r="DC218" s="254">
        <f t="shared" si="278"/>
        <v>0</v>
      </c>
      <c r="DD218" s="254">
        <f t="shared" si="279"/>
        <v>0</v>
      </c>
      <c r="DE218" s="254">
        <f t="shared" si="280"/>
        <v>0</v>
      </c>
      <c r="DF218" s="254">
        <f t="shared" si="281"/>
        <v>0</v>
      </c>
      <c r="DG218" s="254">
        <f t="shared" si="282"/>
        <v>0</v>
      </c>
      <c r="DH218" s="254">
        <f t="shared" si="283"/>
        <v>0</v>
      </c>
      <c r="DI218" s="254">
        <f t="shared" si="284"/>
        <v>0</v>
      </c>
      <c r="DJ218" s="254">
        <f t="shared" si="285"/>
        <v>0</v>
      </c>
      <c r="DK218" s="254">
        <f t="shared" si="286"/>
        <v>0</v>
      </c>
      <c r="DL218" s="254">
        <f t="shared" si="287"/>
        <v>0</v>
      </c>
      <c r="DM218" s="254">
        <f t="shared" si="288"/>
        <v>0</v>
      </c>
      <c r="DN218" s="254">
        <f t="shared" si="289"/>
        <v>0</v>
      </c>
      <c r="DO218" s="254">
        <f t="shared" si="290"/>
        <v>0</v>
      </c>
      <c r="DP218" s="254">
        <f t="shared" si="291"/>
        <v>0</v>
      </c>
      <c r="DQ218" s="254">
        <f t="shared" si="292"/>
        <v>0</v>
      </c>
      <c r="DR218" s="254">
        <f t="shared" si="293"/>
        <v>0</v>
      </c>
      <c r="DS218" s="254">
        <f t="shared" si="294"/>
        <v>0</v>
      </c>
      <c r="DT218" s="254">
        <f t="shared" si="295"/>
        <v>0</v>
      </c>
      <c r="DU218" s="254">
        <f t="shared" si="296"/>
        <v>0</v>
      </c>
      <c r="DV218" s="254">
        <f t="shared" si="297"/>
        <v>0</v>
      </c>
    </row>
    <row r="219" spans="1:126" ht="24" customHeight="1">
      <c r="A219" s="11" t="str">
        <f ca="1">IF(AG219&lt;&gt;"OK","",CONCATENATE(TEXT('Front Page'!$F$33,"000"),TEXT('Front Page'!$F$31,"000"),"-",LEFT('Front Page'!$R$53,5),"-",LEFT(D219,1),AJ219, "-",TEXT(B219,"000")))</f>
        <v/>
      </c>
      <c r="B219" s="12" t="str">
        <f>IFERROR(IF(E219="","",MAX(B$17:B218)+1),"")</f>
        <v/>
      </c>
      <c r="C219" s="13"/>
      <c r="D219" s="29" t="str">
        <f t="shared" si="134"/>
        <v>None</v>
      </c>
      <c r="E219" s="29" t="str">
        <f t="shared" si="17"/>
        <v/>
      </c>
      <c r="F219" s="29" t="str">
        <f t="shared" si="18"/>
        <v/>
      </c>
      <c r="G219" s="363"/>
      <c r="H219" s="364"/>
      <c r="I219" s="325" t="str">
        <f t="shared" si="255"/>
        <v>No</v>
      </c>
      <c r="J219" s="314">
        <v>0</v>
      </c>
      <c r="K219" s="312">
        <v>0</v>
      </c>
      <c r="L219" s="312">
        <v>0</v>
      </c>
      <c r="M219" s="312">
        <v>0</v>
      </c>
      <c r="N219" s="312">
        <v>0</v>
      </c>
      <c r="O219" s="312">
        <v>0</v>
      </c>
      <c r="P219" s="312">
        <v>0</v>
      </c>
      <c r="Q219" s="312">
        <v>0</v>
      </c>
      <c r="R219" s="312">
        <v>0</v>
      </c>
      <c r="S219" s="312">
        <v>0</v>
      </c>
      <c r="T219" s="312">
        <v>0</v>
      </c>
      <c r="U219" s="312">
        <v>0</v>
      </c>
      <c r="V219" s="313">
        <v>1</v>
      </c>
      <c r="W219" s="313">
        <v>1</v>
      </c>
      <c r="X219" s="312">
        <v>0</v>
      </c>
      <c r="Y219" s="312">
        <v>0</v>
      </c>
      <c r="Z219" s="312">
        <v>0</v>
      </c>
      <c r="AA219" s="14">
        <v>0</v>
      </c>
      <c r="AB219" s="317"/>
      <c r="AC219" s="15" t="str">
        <f t="shared" si="246"/>
        <v/>
      </c>
      <c r="AD219" s="15" t="str">
        <f t="shared" si="256"/>
        <v/>
      </c>
      <c r="AE219" s="16" t="str">
        <f t="shared" si="257"/>
        <v>0 - 0</v>
      </c>
      <c r="AF219" s="20" t="str">
        <f t="shared" si="258"/>
        <v>Not an offer</v>
      </c>
      <c r="AG219" s="276" t="str">
        <f t="shared" si="248"/>
        <v>Not an Offer</v>
      </c>
      <c r="AH219" s="150"/>
      <c r="AI219" s="254">
        <v>203</v>
      </c>
      <c r="AJ219" s="149" t="str">
        <f t="shared" si="249"/>
        <v>00-IRA</v>
      </c>
      <c r="AK219" s="254" t="b">
        <f t="shared" si="11"/>
        <v>0</v>
      </c>
      <c r="AL219" s="254">
        <f t="shared" si="247"/>
        <v>0</v>
      </c>
      <c r="AM219" s="254">
        <f t="shared" si="250"/>
        <v>0</v>
      </c>
      <c r="AN219" s="288">
        <f t="shared" si="259"/>
        <v>0</v>
      </c>
      <c r="AO219" s="288">
        <f>IF(AND($BU219=$BV219,BU219=AO$13),$J219&amp;$K219&amp;$L219&amp;$M219&amp;$N219&amp;$O219&amp;$P219&amp;$Q219&amp;$R219&amp;$S219&amp;$T219&amp;$U219,IFERROR(MATCH($AN219,AO$17:AO218,0),-1000))</f>
        <v>1</v>
      </c>
      <c r="AP219" s="288">
        <f>IF(AND($BU219=$BV219,BV219=AP$13),$J219&amp;$K219&amp;$L219&amp;$M219&amp;$N219&amp;$O219&amp;$P219&amp;$Q219&amp;$R219&amp;$S219&amp;$T219&amp;$U219,IFERROR(MATCH($AN219,AP$17:AP218,0),-1000))</f>
        <v>1</v>
      </c>
      <c r="AQ219" s="288">
        <f>IF(AND($BU219=$BV219,BW219=AQ$13),$J219&amp;$K219&amp;$L219&amp;$M219&amp;$N219&amp;$O219&amp;$P219&amp;$Q219&amp;$R219&amp;$S219&amp;$T219&amp;$U219,IFERROR(MATCH($AN219,AQ$17:AQ218,0),-1000))</f>
        <v>1</v>
      </c>
      <c r="AR219" s="288">
        <f>IF(AND($BU219=$BV219,BX219=AR$13),$J219&amp;$K219&amp;$L219&amp;$M219&amp;$N219&amp;$O219&amp;$P219&amp;$Q219&amp;$R219&amp;$S219&amp;$T219&amp;$U219,IFERROR(MATCH($AN219,AR$17:AR218,0),-1000))</f>
        <v>1</v>
      </c>
      <c r="AS219" s="254">
        <f t="shared" si="242"/>
        <v>0</v>
      </c>
      <c r="AT219" s="261" t="str">
        <f t="shared" si="260"/>
        <v/>
      </c>
      <c r="AU219" s="254" t="str">
        <f t="shared" si="253"/>
        <v/>
      </c>
      <c r="AV219" s="254" t="str">
        <f t="shared" si="251"/>
        <v/>
      </c>
      <c r="AW219" s="254" t="str">
        <f t="shared" si="251"/>
        <v/>
      </c>
      <c r="AX219" s="254" t="str">
        <f t="shared" si="251"/>
        <v/>
      </c>
      <c r="AY219" s="254" t="str">
        <f t="shared" si="251"/>
        <v/>
      </c>
      <c r="AZ219" s="254" t="str">
        <f t="shared" si="251"/>
        <v/>
      </c>
      <c r="BA219" s="254" t="str">
        <f t="shared" si="251"/>
        <v/>
      </c>
      <c r="BB219" s="254" t="str">
        <f t="shared" si="251"/>
        <v/>
      </c>
      <c r="BC219" s="254" t="str">
        <f t="shared" si="251"/>
        <v/>
      </c>
      <c r="BD219" s="254" t="str">
        <f t="shared" si="251"/>
        <v/>
      </c>
      <c r="BE219" s="262" t="str">
        <f t="shared" si="244"/>
        <v/>
      </c>
      <c r="BF219" s="263" t="str">
        <f t="shared" si="254"/>
        <v/>
      </c>
      <c r="BG219" s="254" t="str">
        <f t="shared" si="252"/>
        <v/>
      </c>
      <c r="BH219" s="254" t="str">
        <f t="shared" si="252"/>
        <v/>
      </c>
      <c r="BI219" s="254" t="str">
        <f t="shared" si="252"/>
        <v/>
      </c>
      <c r="BJ219" s="254" t="str">
        <f t="shared" si="252"/>
        <v/>
      </c>
      <c r="BK219" s="254" t="str">
        <f t="shared" si="252"/>
        <v/>
      </c>
      <c r="BL219" s="254" t="str">
        <f t="shared" si="252"/>
        <v/>
      </c>
      <c r="BM219" s="254" t="str">
        <f t="shared" si="252"/>
        <v/>
      </c>
      <c r="BN219" s="254" t="str">
        <f t="shared" si="252"/>
        <v/>
      </c>
      <c r="BO219" s="254" t="str">
        <f t="shared" si="252"/>
        <v/>
      </c>
      <c r="BP219" s="254" t="str">
        <f t="shared" si="245"/>
        <v/>
      </c>
      <c r="BQ219" s="264" t="str">
        <f t="shared" si="261"/>
        <v/>
      </c>
      <c r="BR219" s="261" t="str">
        <f t="shared" si="30"/>
        <v/>
      </c>
      <c r="BS219" s="254" t="str">
        <f t="shared" si="180"/>
        <v/>
      </c>
      <c r="BT219" s="254" t="str">
        <f t="shared" si="180"/>
        <v/>
      </c>
      <c r="BU219" s="265" t="str">
        <f t="shared" si="178"/>
        <v/>
      </c>
      <c r="BV219" s="263" t="str">
        <f t="shared" si="181"/>
        <v/>
      </c>
      <c r="BW219" s="254" t="str">
        <f t="shared" si="181"/>
        <v/>
      </c>
      <c r="BX219" s="254" t="str">
        <f t="shared" si="179"/>
        <v/>
      </c>
      <c r="BY219" s="264" t="str">
        <f t="shared" si="33"/>
        <v/>
      </c>
      <c r="BZ219" s="254" t="str">
        <f t="shared" si="34"/>
        <v/>
      </c>
      <c r="CA219" s="254">
        <f t="shared" si="299"/>
        <v>0</v>
      </c>
      <c r="CB219" s="254">
        <f t="shared" si="299"/>
        <v>0</v>
      </c>
      <c r="CC219" s="254">
        <f t="shared" si="299"/>
        <v>0</v>
      </c>
      <c r="CD219" s="254">
        <f t="shared" si="299"/>
        <v>0</v>
      </c>
      <c r="CE219" s="254">
        <f t="shared" si="299"/>
        <v>0</v>
      </c>
      <c r="CF219" s="254">
        <f t="shared" si="299"/>
        <v>0</v>
      </c>
      <c r="CG219" s="254">
        <f t="shared" si="299"/>
        <v>0</v>
      </c>
      <c r="CH219" s="254">
        <f t="shared" si="299"/>
        <v>0</v>
      </c>
      <c r="CI219" s="254">
        <f t="shared" si="299"/>
        <v>0</v>
      </c>
      <c r="CJ219" s="254">
        <f t="shared" si="298"/>
        <v>0</v>
      </c>
      <c r="CK219" s="254">
        <f t="shared" si="298"/>
        <v>0</v>
      </c>
      <c r="CL219" s="254">
        <f t="shared" si="298"/>
        <v>0</v>
      </c>
      <c r="CM219" s="254">
        <f t="shared" si="262"/>
        <v>0</v>
      </c>
      <c r="CN219" s="254">
        <f t="shared" si="263"/>
        <v>0</v>
      </c>
      <c r="CO219" s="254">
        <f t="shared" si="264"/>
        <v>0</v>
      </c>
      <c r="CP219" s="254">
        <f t="shared" si="265"/>
        <v>0</v>
      </c>
      <c r="CQ219" s="254">
        <f t="shared" si="266"/>
        <v>0</v>
      </c>
      <c r="CR219" s="254">
        <f t="shared" si="267"/>
        <v>0</v>
      </c>
      <c r="CS219" s="254">
        <f t="shared" si="268"/>
        <v>0</v>
      </c>
      <c r="CT219" s="254">
        <f t="shared" si="269"/>
        <v>0</v>
      </c>
      <c r="CU219" s="254">
        <f t="shared" si="270"/>
        <v>0</v>
      </c>
      <c r="CV219" s="254">
        <f t="shared" si="271"/>
        <v>0</v>
      </c>
      <c r="CW219" s="254">
        <f t="shared" si="272"/>
        <v>0</v>
      </c>
      <c r="CX219" s="254">
        <f t="shared" si="273"/>
        <v>0</v>
      </c>
      <c r="CY219" s="254">
        <f t="shared" si="274"/>
        <v>0</v>
      </c>
      <c r="CZ219" s="254">
        <f t="shared" si="275"/>
        <v>0</v>
      </c>
      <c r="DA219" s="254">
        <f t="shared" si="276"/>
        <v>0</v>
      </c>
      <c r="DB219" s="254">
        <f t="shared" si="277"/>
        <v>0</v>
      </c>
      <c r="DC219" s="254">
        <f t="shared" si="278"/>
        <v>0</v>
      </c>
      <c r="DD219" s="254">
        <f t="shared" si="279"/>
        <v>0</v>
      </c>
      <c r="DE219" s="254">
        <f t="shared" si="280"/>
        <v>0</v>
      </c>
      <c r="DF219" s="254">
        <f t="shared" si="281"/>
        <v>0</v>
      </c>
      <c r="DG219" s="254">
        <f t="shared" si="282"/>
        <v>0</v>
      </c>
      <c r="DH219" s="254">
        <f t="shared" si="283"/>
        <v>0</v>
      </c>
      <c r="DI219" s="254">
        <f t="shared" si="284"/>
        <v>0</v>
      </c>
      <c r="DJ219" s="254">
        <f t="shared" si="285"/>
        <v>0</v>
      </c>
      <c r="DK219" s="254">
        <f t="shared" si="286"/>
        <v>0</v>
      </c>
      <c r="DL219" s="254">
        <f t="shared" si="287"/>
        <v>0</v>
      </c>
      <c r="DM219" s="254">
        <f t="shared" si="288"/>
        <v>0</v>
      </c>
      <c r="DN219" s="254">
        <f t="shared" si="289"/>
        <v>0</v>
      </c>
      <c r="DO219" s="254">
        <f t="shared" si="290"/>
        <v>0</v>
      </c>
      <c r="DP219" s="254">
        <f t="shared" si="291"/>
        <v>0</v>
      </c>
      <c r="DQ219" s="254">
        <f t="shared" si="292"/>
        <v>0</v>
      </c>
      <c r="DR219" s="254">
        <f t="shared" si="293"/>
        <v>0</v>
      </c>
      <c r="DS219" s="254">
        <f t="shared" si="294"/>
        <v>0</v>
      </c>
      <c r="DT219" s="254">
        <f t="shared" si="295"/>
        <v>0</v>
      </c>
      <c r="DU219" s="254">
        <f t="shared" si="296"/>
        <v>0</v>
      </c>
      <c r="DV219" s="254">
        <f t="shared" si="297"/>
        <v>0</v>
      </c>
    </row>
    <row r="220" spans="1:126" ht="24" customHeight="1">
      <c r="A220" s="11" t="str">
        <f ca="1">IF(AG220&lt;&gt;"OK","",CONCATENATE(TEXT('Front Page'!$F$33,"000"),TEXT('Front Page'!$F$31,"000"),"-",LEFT('Front Page'!$R$53,5),"-",LEFT(D220,1),AJ220, "-",TEXT(B220,"000")))</f>
        <v/>
      </c>
      <c r="B220" s="12" t="str">
        <f>IFERROR(IF(E220="","",MAX(B$17:B219)+1),"")</f>
        <v/>
      </c>
      <c r="C220" s="13"/>
      <c r="D220" s="29" t="str">
        <f t="shared" si="134"/>
        <v>None</v>
      </c>
      <c r="E220" s="29" t="str">
        <f t="shared" si="17"/>
        <v/>
      </c>
      <c r="F220" s="29" t="str">
        <f t="shared" si="18"/>
        <v/>
      </c>
      <c r="G220" s="363"/>
      <c r="H220" s="364"/>
      <c r="I220" s="325" t="str">
        <f t="shared" si="255"/>
        <v>No</v>
      </c>
      <c r="J220" s="314">
        <v>0</v>
      </c>
      <c r="K220" s="312">
        <v>0</v>
      </c>
      <c r="L220" s="312">
        <v>0</v>
      </c>
      <c r="M220" s="312">
        <v>0</v>
      </c>
      <c r="N220" s="312">
        <v>0</v>
      </c>
      <c r="O220" s="312">
        <v>0</v>
      </c>
      <c r="P220" s="312">
        <v>0</v>
      </c>
      <c r="Q220" s="312">
        <v>0</v>
      </c>
      <c r="R220" s="312">
        <v>0</v>
      </c>
      <c r="S220" s="312">
        <v>0</v>
      </c>
      <c r="T220" s="312">
        <v>0</v>
      </c>
      <c r="U220" s="312">
        <v>0</v>
      </c>
      <c r="V220" s="313">
        <v>1</v>
      </c>
      <c r="W220" s="313">
        <v>1</v>
      </c>
      <c r="X220" s="312">
        <v>0</v>
      </c>
      <c r="Y220" s="312">
        <v>0</v>
      </c>
      <c r="Z220" s="312">
        <v>0</v>
      </c>
      <c r="AA220" s="14">
        <v>0</v>
      </c>
      <c r="AB220" s="317"/>
      <c r="AC220" s="15" t="str">
        <f t="shared" si="246"/>
        <v/>
      </c>
      <c r="AD220" s="15" t="str">
        <f t="shared" si="256"/>
        <v/>
      </c>
      <c r="AE220" s="16" t="str">
        <f t="shared" si="257"/>
        <v>0 - 0</v>
      </c>
      <c r="AF220" s="20" t="str">
        <f t="shared" si="258"/>
        <v>Not an offer</v>
      </c>
      <c r="AG220" s="276" t="str">
        <f t="shared" si="248"/>
        <v>Not an Offer</v>
      </c>
      <c r="AH220" s="150"/>
      <c r="AI220" s="254">
        <v>204</v>
      </c>
      <c r="AJ220" s="149" t="str">
        <f t="shared" si="249"/>
        <v>00-IRA</v>
      </c>
      <c r="AK220" s="254" t="b">
        <f t="shared" si="11"/>
        <v>0</v>
      </c>
      <c r="AL220" s="254">
        <f t="shared" si="247"/>
        <v>0</v>
      </c>
      <c r="AM220" s="254">
        <f t="shared" si="250"/>
        <v>0</v>
      </c>
      <c r="AN220" s="288">
        <f t="shared" si="259"/>
        <v>0</v>
      </c>
      <c r="AO220" s="288">
        <f>IF(AND($BU220=$BV220,BU220=AO$13),$J220&amp;$K220&amp;$L220&amp;$M220&amp;$N220&amp;$O220&amp;$P220&amp;$Q220&amp;$R220&amp;$S220&amp;$T220&amp;$U220,IFERROR(MATCH($AN220,AO$17:AO219,0),-1000))</f>
        <v>1</v>
      </c>
      <c r="AP220" s="288">
        <f>IF(AND($BU220=$BV220,BV220=AP$13),$J220&amp;$K220&amp;$L220&amp;$M220&amp;$N220&amp;$O220&amp;$P220&amp;$Q220&amp;$R220&amp;$S220&amp;$T220&amp;$U220,IFERROR(MATCH($AN220,AP$17:AP219,0),-1000))</f>
        <v>1</v>
      </c>
      <c r="AQ220" s="288">
        <f>IF(AND($BU220=$BV220,BW220=AQ$13),$J220&amp;$K220&amp;$L220&amp;$M220&amp;$N220&amp;$O220&amp;$P220&amp;$Q220&amp;$R220&amp;$S220&amp;$T220&amp;$U220,IFERROR(MATCH($AN220,AQ$17:AQ219,0),-1000))</f>
        <v>1</v>
      </c>
      <c r="AR220" s="288">
        <f>IF(AND($BU220=$BV220,BX220=AR$13),$J220&amp;$K220&amp;$L220&amp;$M220&amp;$N220&amp;$O220&amp;$P220&amp;$Q220&amp;$R220&amp;$S220&amp;$T220&amp;$U220,IFERROR(MATCH($AN220,AR$17:AR219,0),-1000))</f>
        <v>1</v>
      </c>
      <c r="AS220" s="254">
        <f t="shared" si="242"/>
        <v>0</v>
      </c>
      <c r="AT220" s="261" t="str">
        <f t="shared" si="260"/>
        <v/>
      </c>
      <c r="AU220" s="254" t="str">
        <f t="shared" si="253"/>
        <v/>
      </c>
      <c r="AV220" s="254" t="str">
        <f t="shared" si="251"/>
        <v/>
      </c>
      <c r="AW220" s="254" t="str">
        <f t="shared" si="251"/>
        <v/>
      </c>
      <c r="AX220" s="254" t="str">
        <f t="shared" si="251"/>
        <v/>
      </c>
      <c r="AY220" s="254" t="str">
        <f t="shared" si="251"/>
        <v/>
      </c>
      <c r="AZ220" s="254" t="str">
        <f t="shared" si="251"/>
        <v/>
      </c>
      <c r="BA220" s="254" t="str">
        <f t="shared" si="251"/>
        <v/>
      </c>
      <c r="BB220" s="254" t="str">
        <f t="shared" si="251"/>
        <v/>
      </c>
      <c r="BC220" s="254" t="str">
        <f t="shared" si="251"/>
        <v/>
      </c>
      <c r="BD220" s="254" t="str">
        <f t="shared" si="251"/>
        <v/>
      </c>
      <c r="BE220" s="262" t="str">
        <f t="shared" si="244"/>
        <v/>
      </c>
      <c r="BF220" s="263" t="str">
        <f t="shared" si="254"/>
        <v/>
      </c>
      <c r="BG220" s="254" t="str">
        <f t="shared" si="252"/>
        <v/>
      </c>
      <c r="BH220" s="254" t="str">
        <f t="shared" si="252"/>
        <v/>
      </c>
      <c r="BI220" s="254" t="str">
        <f t="shared" si="252"/>
        <v/>
      </c>
      <c r="BJ220" s="254" t="str">
        <f t="shared" si="252"/>
        <v/>
      </c>
      <c r="BK220" s="254" t="str">
        <f t="shared" si="252"/>
        <v/>
      </c>
      <c r="BL220" s="254" t="str">
        <f t="shared" si="252"/>
        <v/>
      </c>
      <c r="BM220" s="254" t="str">
        <f t="shared" si="252"/>
        <v/>
      </c>
      <c r="BN220" s="254" t="str">
        <f t="shared" si="252"/>
        <v/>
      </c>
      <c r="BO220" s="254" t="str">
        <f t="shared" si="252"/>
        <v/>
      </c>
      <c r="BP220" s="254" t="str">
        <f t="shared" si="245"/>
        <v/>
      </c>
      <c r="BQ220" s="264" t="str">
        <f t="shared" si="261"/>
        <v/>
      </c>
      <c r="BR220" s="261" t="str">
        <f t="shared" si="30"/>
        <v/>
      </c>
      <c r="BS220" s="254" t="str">
        <f t="shared" si="180"/>
        <v/>
      </c>
      <c r="BT220" s="254" t="str">
        <f t="shared" si="180"/>
        <v/>
      </c>
      <c r="BU220" s="265" t="str">
        <f t="shared" si="178"/>
        <v/>
      </c>
      <c r="BV220" s="263" t="str">
        <f t="shared" si="181"/>
        <v/>
      </c>
      <c r="BW220" s="254" t="str">
        <f t="shared" si="181"/>
        <v/>
      </c>
      <c r="BX220" s="254" t="str">
        <f t="shared" si="179"/>
        <v/>
      </c>
      <c r="BY220" s="264" t="str">
        <f t="shared" si="33"/>
        <v/>
      </c>
      <c r="BZ220" s="254" t="str">
        <f t="shared" si="34"/>
        <v/>
      </c>
      <c r="CA220" s="254">
        <f t="shared" si="299"/>
        <v>0</v>
      </c>
      <c r="CB220" s="254">
        <f t="shared" si="299"/>
        <v>0</v>
      </c>
      <c r="CC220" s="254">
        <f t="shared" si="299"/>
        <v>0</v>
      </c>
      <c r="CD220" s="254">
        <f t="shared" si="299"/>
        <v>0</v>
      </c>
      <c r="CE220" s="254">
        <f t="shared" si="299"/>
        <v>0</v>
      </c>
      <c r="CF220" s="254">
        <f t="shared" si="299"/>
        <v>0</v>
      </c>
      <c r="CG220" s="254">
        <f t="shared" si="299"/>
        <v>0</v>
      </c>
      <c r="CH220" s="254">
        <f t="shared" si="299"/>
        <v>0</v>
      </c>
      <c r="CI220" s="254">
        <f t="shared" si="299"/>
        <v>0</v>
      </c>
      <c r="CJ220" s="254">
        <f t="shared" si="298"/>
        <v>0</v>
      </c>
      <c r="CK220" s="254">
        <f t="shared" si="298"/>
        <v>0</v>
      </c>
      <c r="CL220" s="254">
        <f t="shared" si="298"/>
        <v>0</v>
      </c>
      <c r="CM220" s="254">
        <f t="shared" si="262"/>
        <v>0</v>
      </c>
      <c r="CN220" s="254">
        <f t="shared" si="263"/>
        <v>0</v>
      </c>
      <c r="CO220" s="254">
        <f t="shared" si="264"/>
        <v>0</v>
      </c>
      <c r="CP220" s="254">
        <f t="shared" si="265"/>
        <v>0</v>
      </c>
      <c r="CQ220" s="254">
        <f t="shared" si="266"/>
        <v>0</v>
      </c>
      <c r="CR220" s="254">
        <f t="shared" si="267"/>
        <v>0</v>
      </c>
      <c r="CS220" s="254">
        <f t="shared" si="268"/>
        <v>0</v>
      </c>
      <c r="CT220" s="254">
        <f t="shared" si="269"/>
        <v>0</v>
      </c>
      <c r="CU220" s="254">
        <f t="shared" si="270"/>
        <v>0</v>
      </c>
      <c r="CV220" s="254">
        <f t="shared" si="271"/>
        <v>0</v>
      </c>
      <c r="CW220" s="254">
        <f t="shared" si="272"/>
        <v>0</v>
      </c>
      <c r="CX220" s="254">
        <f t="shared" si="273"/>
        <v>0</v>
      </c>
      <c r="CY220" s="254">
        <f t="shared" si="274"/>
        <v>0</v>
      </c>
      <c r="CZ220" s="254">
        <f t="shared" si="275"/>
        <v>0</v>
      </c>
      <c r="DA220" s="254">
        <f t="shared" si="276"/>
        <v>0</v>
      </c>
      <c r="DB220" s="254">
        <f t="shared" si="277"/>
        <v>0</v>
      </c>
      <c r="DC220" s="254">
        <f t="shared" si="278"/>
        <v>0</v>
      </c>
      <c r="DD220" s="254">
        <f t="shared" si="279"/>
        <v>0</v>
      </c>
      <c r="DE220" s="254">
        <f t="shared" si="280"/>
        <v>0</v>
      </c>
      <c r="DF220" s="254">
        <f t="shared" si="281"/>
        <v>0</v>
      </c>
      <c r="DG220" s="254">
        <f t="shared" si="282"/>
        <v>0</v>
      </c>
      <c r="DH220" s="254">
        <f t="shared" si="283"/>
        <v>0</v>
      </c>
      <c r="DI220" s="254">
        <f t="shared" si="284"/>
        <v>0</v>
      </c>
      <c r="DJ220" s="254">
        <f t="shared" si="285"/>
        <v>0</v>
      </c>
      <c r="DK220" s="254">
        <f t="shared" si="286"/>
        <v>0</v>
      </c>
      <c r="DL220" s="254">
        <f t="shared" si="287"/>
        <v>0</v>
      </c>
      <c r="DM220" s="254">
        <f t="shared" si="288"/>
        <v>0</v>
      </c>
      <c r="DN220" s="254">
        <f t="shared" si="289"/>
        <v>0</v>
      </c>
      <c r="DO220" s="254">
        <f t="shared" si="290"/>
        <v>0</v>
      </c>
      <c r="DP220" s="254">
        <f t="shared" si="291"/>
        <v>0</v>
      </c>
      <c r="DQ220" s="254">
        <f t="shared" si="292"/>
        <v>0</v>
      </c>
      <c r="DR220" s="254">
        <f t="shared" si="293"/>
        <v>0</v>
      </c>
      <c r="DS220" s="254">
        <f t="shared" si="294"/>
        <v>0</v>
      </c>
      <c r="DT220" s="254">
        <f t="shared" si="295"/>
        <v>0</v>
      </c>
      <c r="DU220" s="254">
        <f t="shared" si="296"/>
        <v>0</v>
      </c>
      <c r="DV220" s="254">
        <f t="shared" si="297"/>
        <v>0</v>
      </c>
    </row>
    <row r="221" spans="1:126" ht="24" customHeight="1">
      <c r="A221" s="11" t="str">
        <f ca="1">IF(AG221&lt;&gt;"OK","",CONCATENATE(TEXT('Front Page'!$F$33,"000"),TEXT('Front Page'!$F$31,"000"),"-",LEFT('Front Page'!$R$53,5),"-",LEFT(D221,1),AJ221, "-",TEXT(B221,"000")))</f>
        <v/>
      </c>
      <c r="B221" s="12" t="str">
        <f>IFERROR(IF(E221="","",MAX(B$17:B220)+1),"")</f>
        <v/>
      </c>
      <c r="C221" s="13"/>
      <c r="D221" s="29" t="str">
        <f t="shared" si="134"/>
        <v>None</v>
      </c>
      <c r="E221" s="29" t="str">
        <f t="shared" si="17"/>
        <v/>
      </c>
      <c r="F221" s="29" t="str">
        <f t="shared" si="18"/>
        <v/>
      </c>
      <c r="G221" s="363"/>
      <c r="H221" s="364"/>
      <c r="I221" s="325" t="str">
        <f t="shared" si="255"/>
        <v>No</v>
      </c>
      <c r="J221" s="314">
        <v>0</v>
      </c>
      <c r="K221" s="312">
        <v>0</v>
      </c>
      <c r="L221" s="312">
        <v>0</v>
      </c>
      <c r="M221" s="312">
        <v>0</v>
      </c>
      <c r="N221" s="312">
        <v>0</v>
      </c>
      <c r="O221" s="312">
        <v>0</v>
      </c>
      <c r="P221" s="312">
        <v>0</v>
      </c>
      <c r="Q221" s="312">
        <v>0</v>
      </c>
      <c r="R221" s="312">
        <v>0</v>
      </c>
      <c r="S221" s="312">
        <v>0</v>
      </c>
      <c r="T221" s="312">
        <v>0</v>
      </c>
      <c r="U221" s="312">
        <v>0</v>
      </c>
      <c r="V221" s="313">
        <v>1</v>
      </c>
      <c r="W221" s="313">
        <v>1</v>
      </c>
      <c r="X221" s="312">
        <v>0</v>
      </c>
      <c r="Y221" s="312">
        <v>0</v>
      </c>
      <c r="Z221" s="312">
        <v>0</v>
      </c>
      <c r="AA221" s="14">
        <v>0</v>
      </c>
      <c r="AB221" s="317"/>
      <c r="AC221" s="15" t="str">
        <f t="shared" si="246"/>
        <v/>
      </c>
      <c r="AD221" s="15" t="str">
        <f t="shared" si="256"/>
        <v/>
      </c>
      <c r="AE221" s="16" t="str">
        <f t="shared" si="257"/>
        <v>0 - 0</v>
      </c>
      <c r="AF221" s="20" t="str">
        <f t="shared" si="258"/>
        <v>Not an offer</v>
      </c>
      <c r="AG221" s="276" t="str">
        <f t="shared" si="248"/>
        <v>Not an Offer</v>
      </c>
      <c r="AH221" s="150"/>
      <c r="AI221" s="254">
        <v>205</v>
      </c>
      <c r="AJ221" s="149" t="str">
        <f t="shared" si="249"/>
        <v>00-IRA</v>
      </c>
      <c r="AK221" s="254" t="b">
        <f t="shared" si="11"/>
        <v>0</v>
      </c>
      <c r="AL221" s="254">
        <f t="shared" si="247"/>
        <v>0</v>
      </c>
      <c r="AM221" s="254">
        <f t="shared" si="250"/>
        <v>0</v>
      </c>
      <c r="AN221" s="288">
        <f t="shared" si="259"/>
        <v>0</v>
      </c>
      <c r="AO221" s="288">
        <f>IF(AND($BU221=$BV221,BU221=AO$13),$J221&amp;$K221&amp;$L221&amp;$M221&amp;$N221&amp;$O221&amp;$P221&amp;$Q221&amp;$R221&amp;$S221&amp;$T221&amp;$U221,IFERROR(MATCH($AN221,AO$17:AO220,0),-1000))</f>
        <v>1</v>
      </c>
      <c r="AP221" s="288">
        <f>IF(AND($BU221=$BV221,BV221=AP$13),$J221&amp;$K221&amp;$L221&amp;$M221&amp;$N221&amp;$O221&amp;$P221&amp;$Q221&amp;$R221&amp;$S221&amp;$T221&amp;$U221,IFERROR(MATCH($AN221,AP$17:AP220,0),-1000))</f>
        <v>1</v>
      </c>
      <c r="AQ221" s="288">
        <f>IF(AND($BU221=$BV221,BW221=AQ$13),$J221&amp;$K221&amp;$L221&amp;$M221&amp;$N221&amp;$O221&amp;$P221&amp;$Q221&amp;$R221&amp;$S221&amp;$T221&amp;$U221,IFERROR(MATCH($AN221,AQ$17:AQ220,0),-1000))</f>
        <v>1</v>
      </c>
      <c r="AR221" s="288">
        <f>IF(AND($BU221=$BV221,BX221=AR$13),$J221&amp;$K221&amp;$L221&amp;$M221&amp;$N221&amp;$O221&amp;$P221&amp;$Q221&amp;$R221&amp;$S221&amp;$T221&amp;$U221,IFERROR(MATCH($AN221,AR$17:AR220,0),-1000))</f>
        <v>1</v>
      </c>
      <c r="AS221" s="254">
        <f t="shared" si="242"/>
        <v>0</v>
      </c>
      <c r="AT221" s="261" t="str">
        <f t="shared" si="260"/>
        <v/>
      </c>
      <c r="AU221" s="254" t="str">
        <f t="shared" si="253"/>
        <v/>
      </c>
      <c r="AV221" s="254" t="str">
        <f t="shared" si="251"/>
        <v/>
      </c>
      <c r="AW221" s="254" t="str">
        <f t="shared" si="251"/>
        <v/>
      </c>
      <c r="AX221" s="254" t="str">
        <f t="shared" si="251"/>
        <v/>
      </c>
      <c r="AY221" s="254" t="str">
        <f t="shared" si="251"/>
        <v/>
      </c>
      <c r="AZ221" s="254" t="str">
        <f t="shared" si="251"/>
        <v/>
      </c>
      <c r="BA221" s="254" t="str">
        <f t="shared" si="251"/>
        <v/>
      </c>
      <c r="BB221" s="254" t="str">
        <f t="shared" si="251"/>
        <v/>
      </c>
      <c r="BC221" s="254" t="str">
        <f t="shared" si="251"/>
        <v/>
      </c>
      <c r="BD221" s="254" t="str">
        <f t="shared" si="251"/>
        <v/>
      </c>
      <c r="BE221" s="262" t="str">
        <f t="shared" si="244"/>
        <v/>
      </c>
      <c r="BF221" s="263" t="str">
        <f t="shared" si="254"/>
        <v/>
      </c>
      <c r="BG221" s="254" t="str">
        <f t="shared" si="252"/>
        <v/>
      </c>
      <c r="BH221" s="254" t="str">
        <f t="shared" si="252"/>
        <v/>
      </c>
      <c r="BI221" s="254" t="str">
        <f t="shared" si="252"/>
        <v/>
      </c>
      <c r="BJ221" s="254" t="str">
        <f t="shared" si="252"/>
        <v/>
      </c>
      <c r="BK221" s="254" t="str">
        <f t="shared" si="252"/>
        <v/>
      </c>
      <c r="BL221" s="254" t="str">
        <f t="shared" si="252"/>
        <v/>
      </c>
      <c r="BM221" s="254" t="str">
        <f t="shared" si="252"/>
        <v/>
      </c>
      <c r="BN221" s="254" t="str">
        <f t="shared" si="252"/>
        <v/>
      </c>
      <c r="BO221" s="254" t="str">
        <f t="shared" si="252"/>
        <v/>
      </c>
      <c r="BP221" s="254" t="str">
        <f t="shared" si="245"/>
        <v/>
      </c>
      <c r="BQ221" s="264" t="str">
        <f t="shared" si="261"/>
        <v/>
      </c>
      <c r="BR221" s="261" t="str">
        <f t="shared" si="30"/>
        <v/>
      </c>
      <c r="BS221" s="254" t="str">
        <f t="shared" si="180"/>
        <v/>
      </c>
      <c r="BT221" s="254" t="str">
        <f t="shared" si="180"/>
        <v/>
      </c>
      <c r="BU221" s="265" t="str">
        <f t="shared" si="178"/>
        <v/>
      </c>
      <c r="BV221" s="263" t="str">
        <f t="shared" si="181"/>
        <v/>
      </c>
      <c r="BW221" s="254" t="str">
        <f t="shared" si="181"/>
        <v/>
      </c>
      <c r="BX221" s="254" t="str">
        <f t="shared" si="179"/>
        <v/>
      </c>
      <c r="BY221" s="264" t="str">
        <f t="shared" si="33"/>
        <v/>
      </c>
      <c r="BZ221" s="254" t="str">
        <f t="shared" si="34"/>
        <v/>
      </c>
      <c r="CA221" s="254">
        <f t="shared" si="299"/>
        <v>0</v>
      </c>
      <c r="CB221" s="254">
        <f t="shared" si="299"/>
        <v>0</v>
      </c>
      <c r="CC221" s="254">
        <f t="shared" si="299"/>
        <v>0</v>
      </c>
      <c r="CD221" s="254">
        <f t="shared" si="299"/>
        <v>0</v>
      </c>
      <c r="CE221" s="254">
        <f t="shared" si="299"/>
        <v>0</v>
      </c>
      <c r="CF221" s="254">
        <f t="shared" si="299"/>
        <v>0</v>
      </c>
      <c r="CG221" s="254">
        <f t="shared" si="299"/>
        <v>0</v>
      </c>
      <c r="CH221" s="254">
        <f t="shared" si="299"/>
        <v>0</v>
      </c>
      <c r="CI221" s="254">
        <f t="shared" si="299"/>
        <v>0</v>
      </c>
      <c r="CJ221" s="254">
        <f t="shared" si="298"/>
        <v>0</v>
      </c>
      <c r="CK221" s="254">
        <f t="shared" si="298"/>
        <v>0</v>
      </c>
      <c r="CL221" s="254">
        <f t="shared" si="298"/>
        <v>0</v>
      </c>
      <c r="CM221" s="254">
        <f t="shared" si="262"/>
        <v>0</v>
      </c>
      <c r="CN221" s="254">
        <f t="shared" si="263"/>
        <v>0</v>
      </c>
      <c r="CO221" s="254">
        <f t="shared" si="264"/>
        <v>0</v>
      </c>
      <c r="CP221" s="254">
        <f t="shared" si="265"/>
        <v>0</v>
      </c>
      <c r="CQ221" s="254">
        <f t="shared" si="266"/>
        <v>0</v>
      </c>
      <c r="CR221" s="254">
        <f t="shared" si="267"/>
        <v>0</v>
      </c>
      <c r="CS221" s="254">
        <f t="shared" si="268"/>
        <v>0</v>
      </c>
      <c r="CT221" s="254">
        <f t="shared" si="269"/>
        <v>0</v>
      </c>
      <c r="CU221" s="254">
        <f t="shared" si="270"/>
        <v>0</v>
      </c>
      <c r="CV221" s="254">
        <f t="shared" si="271"/>
        <v>0</v>
      </c>
      <c r="CW221" s="254">
        <f t="shared" si="272"/>
        <v>0</v>
      </c>
      <c r="CX221" s="254">
        <f t="shared" si="273"/>
        <v>0</v>
      </c>
      <c r="CY221" s="254">
        <f t="shared" si="274"/>
        <v>0</v>
      </c>
      <c r="CZ221" s="254">
        <f t="shared" si="275"/>
        <v>0</v>
      </c>
      <c r="DA221" s="254">
        <f t="shared" si="276"/>
        <v>0</v>
      </c>
      <c r="DB221" s="254">
        <f t="shared" si="277"/>
        <v>0</v>
      </c>
      <c r="DC221" s="254">
        <f t="shared" si="278"/>
        <v>0</v>
      </c>
      <c r="DD221" s="254">
        <f t="shared" si="279"/>
        <v>0</v>
      </c>
      <c r="DE221" s="254">
        <f t="shared" si="280"/>
        <v>0</v>
      </c>
      <c r="DF221" s="254">
        <f t="shared" si="281"/>
        <v>0</v>
      </c>
      <c r="DG221" s="254">
        <f t="shared" si="282"/>
        <v>0</v>
      </c>
      <c r="DH221" s="254">
        <f t="shared" si="283"/>
        <v>0</v>
      </c>
      <c r="DI221" s="254">
        <f t="shared" si="284"/>
        <v>0</v>
      </c>
      <c r="DJ221" s="254">
        <f t="shared" si="285"/>
        <v>0</v>
      </c>
      <c r="DK221" s="254">
        <f t="shared" si="286"/>
        <v>0</v>
      </c>
      <c r="DL221" s="254">
        <f t="shared" si="287"/>
        <v>0</v>
      </c>
      <c r="DM221" s="254">
        <f t="shared" si="288"/>
        <v>0</v>
      </c>
      <c r="DN221" s="254">
        <f t="shared" si="289"/>
        <v>0</v>
      </c>
      <c r="DO221" s="254">
        <f t="shared" si="290"/>
        <v>0</v>
      </c>
      <c r="DP221" s="254">
        <f t="shared" si="291"/>
        <v>0</v>
      </c>
      <c r="DQ221" s="254">
        <f t="shared" si="292"/>
        <v>0</v>
      </c>
      <c r="DR221" s="254">
        <f t="shared" si="293"/>
        <v>0</v>
      </c>
      <c r="DS221" s="254">
        <f t="shared" si="294"/>
        <v>0</v>
      </c>
      <c r="DT221" s="254">
        <f t="shared" si="295"/>
        <v>0</v>
      </c>
      <c r="DU221" s="254">
        <f t="shared" si="296"/>
        <v>0</v>
      </c>
      <c r="DV221" s="254">
        <f t="shared" si="297"/>
        <v>0</v>
      </c>
    </row>
    <row r="222" spans="1:126" ht="24" customHeight="1">
      <c r="A222" s="11" t="str">
        <f ca="1">IF(AG222&lt;&gt;"OK","",CONCATENATE(TEXT('Front Page'!$F$33,"000"),TEXT('Front Page'!$F$31,"000"),"-",LEFT('Front Page'!$R$53,5),"-",LEFT(D222,1),AJ222, "-",TEXT(B222,"000")))</f>
        <v/>
      </c>
      <c r="B222" s="12" t="str">
        <f>IFERROR(IF(E222="","",MAX(B$17:B221)+1),"")</f>
        <v/>
      </c>
      <c r="C222" s="13"/>
      <c r="D222" s="29" t="str">
        <f t="shared" si="134"/>
        <v>None</v>
      </c>
      <c r="E222" s="29" t="str">
        <f t="shared" si="17"/>
        <v/>
      </c>
      <c r="F222" s="29" t="str">
        <f t="shared" si="18"/>
        <v/>
      </c>
      <c r="G222" s="363"/>
      <c r="H222" s="364"/>
      <c r="I222" s="325" t="str">
        <f t="shared" si="255"/>
        <v>No</v>
      </c>
      <c r="J222" s="314">
        <v>0</v>
      </c>
      <c r="K222" s="312">
        <v>0</v>
      </c>
      <c r="L222" s="312">
        <v>0</v>
      </c>
      <c r="M222" s="312">
        <v>0</v>
      </c>
      <c r="N222" s="312">
        <v>0</v>
      </c>
      <c r="O222" s="312">
        <v>0</v>
      </c>
      <c r="P222" s="312">
        <v>0</v>
      </c>
      <c r="Q222" s="312">
        <v>0</v>
      </c>
      <c r="R222" s="312">
        <v>0</v>
      </c>
      <c r="S222" s="312">
        <v>0</v>
      </c>
      <c r="T222" s="312">
        <v>0</v>
      </c>
      <c r="U222" s="312">
        <v>0</v>
      </c>
      <c r="V222" s="313">
        <v>1</v>
      </c>
      <c r="W222" s="313">
        <v>1</v>
      </c>
      <c r="X222" s="312">
        <v>0</v>
      </c>
      <c r="Y222" s="312">
        <v>0</v>
      </c>
      <c r="Z222" s="312">
        <v>0</v>
      </c>
      <c r="AA222" s="14">
        <v>0</v>
      </c>
      <c r="AB222" s="317"/>
      <c r="AC222" s="15" t="str">
        <f t="shared" si="246"/>
        <v/>
      </c>
      <c r="AD222" s="15" t="str">
        <f t="shared" si="256"/>
        <v/>
      </c>
      <c r="AE222" s="16" t="str">
        <f t="shared" si="257"/>
        <v>0 - 0</v>
      </c>
      <c r="AF222" s="20" t="str">
        <f t="shared" si="258"/>
        <v>Not an offer</v>
      </c>
      <c r="AG222" s="276" t="str">
        <f t="shared" si="248"/>
        <v>Not an Offer</v>
      </c>
      <c r="AH222" s="150"/>
      <c r="AI222" s="254">
        <v>206</v>
      </c>
      <c r="AJ222" s="149" t="str">
        <f t="shared" si="249"/>
        <v>00-IRA</v>
      </c>
      <c r="AK222" s="254" t="b">
        <f t="shared" si="11"/>
        <v>0</v>
      </c>
      <c r="AL222" s="254">
        <f t="shared" si="247"/>
        <v>0</v>
      </c>
      <c r="AM222" s="254">
        <f t="shared" si="250"/>
        <v>0</v>
      </c>
      <c r="AN222" s="288">
        <f t="shared" si="259"/>
        <v>0</v>
      </c>
      <c r="AO222" s="288">
        <f>IF(AND($BU222=$BV222,BU222=AO$13),$J222&amp;$K222&amp;$L222&amp;$M222&amp;$N222&amp;$O222&amp;$P222&amp;$Q222&amp;$R222&amp;$S222&amp;$T222&amp;$U222,IFERROR(MATCH($AN222,AO$17:AO221,0),-1000))</f>
        <v>1</v>
      </c>
      <c r="AP222" s="288">
        <f>IF(AND($BU222=$BV222,BV222=AP$13),$J222&amp;$K222&amp;$L222&amp;$M222&amp;$N222&amp;$O222&amp;$P222&amp;$Q222&amp;$R222&amp;$S222&amp;$T222&amp;$U222,IFERROR(MATCH($AN222,AP$17:AP221,0),-1000))</f>
        <v>1</v>
      </c>
      <c r="AQ222" s="288">
        <f>IF(AND($BU222=$BV222,BW222=AQ$13),$J222&amp;$K222&amp;$L222&amp;$M222&amp;$N222&amp;$O222&amp;$P222&amp;$Q222&amp;$R222&amp;$S222&amp;$T222&amp;$U222,IFERROR(MATCH($AN222,AQ$17:AQ221,0),-1000))</f>
        <v>1</v>
      </c>
      <c r="AR222" s="288">
        <f>IF(AND($BU222=$BV222,BX222=AR$13),$J222&amp;$K222&amp;$L222&amp;$M222&amp;$N222&amp;$O222&amp;$P222&amp;$Q222&amp;$R222&amp;$S222&amp;$T222&amp;$U222,IFERROR(MATCH($AN222,AR$17:AR221,0),-1000))</f>
        <v>1</v>
      </c>
      <c r="AS222" s="254">
        <f t="shared" si="242"/>
        <v>0</v>
      </c>
      <c r="AT222" s="261" t="str">
        <f t="shared" si="260"/>
        <v/>
      </c>
      <c r="AU222" s="254" t="str">
        <f t="shared" si="253"/>
        <v/>
      </c>
      <c r="AV222" s="254" t="str">
        <f t="shared" si="251"/>
        <v/>
      </c>
      <c r="AW222" s="254" t="str">
        <f t="shared" si="251"/>
        <v/>
      </c>
      <c r="AX222" s="254" t="str">
        <f t="shared" si="251"/>
        <v/>
      </c>
      <c r="AY222" s="254" t="str">
        <f t="shared" si="251"/>
        <v/>
      </c>
      <c r="AZ222" s="254" t="str">
        <f t="shared" si="251"/>
        <v/>
      </c>
      <c r="BA222" s="254" t="str">
        <f t="shared" si="251"/>
        <v/>
      </c>
      <c r="BB222" s="254" t="str">
        <f t="shared" si="251"/>
        <v/>
      </c>
      <c r="BC222" s="254" t="str">
        <f t="shared" si="251"/>
        <v/>
      </c>
      <c r="BD222" s="254" t="str">
        <f t="shared" si="251"/>
        <v/>
      </c>
      <c r="BE222" s="262" t="str">
        <f t="shared" si="244"/>
        <v/>
      </c>
      <c r="BF222" s="263" t="str">
        <f t="shared" si="254"/>
        <v/>
      </c>
      <c r="BG222" s="254" t="str">
        <f t="shared" si="252"/>
        <v/>
      </c>
      <c r="BH222" s="254" t="str">
        <f t="shared" si="252"/>
        <v/>
      </c>
      <c r="BI222" s="254" t="str">
        <f t="shared" si="252"/>
        <v/>
      </c>
      <c r="BJ222" s="254" t="str">
        <f t="shared" si="252"/>
        <v/>
      </c>
      <c r="BK222" s="254" t="str">
        <f t="shared" si="252"/>
        <v/>
      </c>
      <c r="BL222" s="254" t="str">
        <f t="shared" si="252"/>
        <v/>
      </c>
      <c r="BM222" s="254" t="str">
        <f t="shared" si="252"/>
        <v/>
      </c>
      <c r="BN222" s="254" t="str">
        <f t="shared" si="252"/>
        <v/>
      </c>
      <c r="BO222" s="254" t="str">
        <f t="shared" si="252"/>
        <v/>
      </c>
      <c r="BP222" s="254" t="str">
        <f t="shared" si="245"/>
        <v/>
      </c>
      <c r="BQ222" s="264" t="str">
        <f t="shared" si="261"/>
        <v/>
      </c>
      <c r="BR222" s="261" t="str">
        <f t="shared" si="30"/>
        <v/>
      </c>
      <c r="BS222" s="254" t="str">
        <f t="shared" si="180"/>
        <v/>
      </c>
      <c r="BT222" s="254" t="str">
        <f t="shared" si="180"/>
        <v/>
      </c>
      <c r="BU222" s="265" t="str">
        <f t="shared" si="178"/>
        <v/>
      </c>
      <c r="BV222" s="263" t="str">
        <f t="shared" si="181"/>
        <v/>
      </c>
      <c r="BW222" s="254" t="str">
        <f t="shared" si="181"/>
        <v/>
      </c>
      <c r="BX222" s="254" t="str">
        <f t="shared" si="179"/>
        <v/>
      </c>
      <c r="BY222" s="264" t="str">
        <f t="shared" si="33"/>
        <v/>
      </c>
      <c r="BZ222" s="254" t="str">
        <f t="shared" si="34"/>
        <v/>
      </c>
      <c r="CA222" s="254">
        <f t="shared" si="299"/>
        <v>0</v>
      </c>
      <c r="CB222" s="254">
        <f t="shared" si="299"/>
        <v>0</v>
      </c>
      <c r="CC222" s="254">
        <f t="shared" si="299"/>
        <v>0</v>
      </c>
      <c r="CD222" s="254">
        <f t="shared" si="299"/>
        <v>0</v>
      </c>
      <c r="CE222" s="254">
        <f t="shared" si="299"/>
        <v>0</v>
      </c>
      <c r="CF222" s="254">
        <f t="shared" si="299"/>
        <v>0</v>
      </c>
      <c r="CG222" s="254">
        <f t="shared" si="299"/>
        <v>0</v>
      </c>
      <c r="CH222" s="254">
        <f t="shared" si="299"/>
        <v>0</v>
      </c>
      <c r="CI222" s="254">
        <f t="shared" si="299"/>
        <v>0</v>
      </c>
      <c r="CJ222" s="254">
        <f t="shared" si="298"/>
        <v>0</v>
      </c>
      <c r="CK222" s="254">
        <f t="shared" si="298"/>
        <v>0</v>
      </c>
      <c r="CL222" s="254">
        <f t="shared" si="298"/>
        <v>0</v>
      </c>
      <c r="CM222" s="254">
        <f t="shared" si="262"/>
        <v>0</v>
      </c>
      <c r="CN222" s="254">
        <f t="shared" si="263"/>
        <v>0</v>
      </c>
      <c r="CO222" s="254">
        <f t="shared" si="264"/>
        <v>0</v>
      </c>
      <c r="CP222" s="254">
        <f t="shared" si="265"/>
        <v>0</v>
      </c>
      <c r="CQ222" s="254">
        <f t="shared" si="266"/>
        <v>0</v>
      </c>
      <c r="CR222" s="254">
        <f t="shared" si="267"/>
        <v>0</v>
      </c>
      <c r="CS222" s="254">
        <f t="shared" si="268"/>
        <v>0</v>
      </c>
      <c r="CT222" s="254">
        <f t="shared" si="269"/>
        <v>0</v>
      </c>
      <c r="CU222" s="254">
        <f t="shared" si="270"/>
        <v>0</v>
      </c>
      <c r="CV222" s="254">
        <f t="shared" si="271"/>
        <v>0</v>
      </c>
      <c r="CW222" s="254">
        <f t="shared" si="272"/>
        <v>0</v>
      </c>
      <c r="CX222" s="254">
        <f t="shared" si="273"/>
        <v>0</v>
      </c>
      <c r="CY222" s="254">
        <f t="shared" si="274"/>
        <v>0</v>
      </c>
      <c r="CZ222" s="254">
        <f t="shared" si="275"/>
        <v>0</v>
      </c>
      <c r="DA222" s="254">
        <f t="shared" si="276"/>
        <v>0</v>
      </c>
      <c r="DB222" s="254">
        <f t="shared" si="277"/>
        <v>0</v>
      </c>
      <c r="DC222" s="254">
        <f t="shared" si="278"/>
        <v>0</v>
      </c>
      <c r="DD222" s="254">
        <f t="shared" si="279"/>
        <v>0</v>
      </c>
      <c r="DE222" s="254">
        <f t="shared" si="280"/>
        <v>0</v>
      </c>
      <c r="DF222" s="254">
        <f t="shared" si="281"/>
        <v>0</v>
      </c>
      <c r="DG222" s="254">
        <f t="shared" si="282"/>
        <v>0</v>
      </c>
      <c r="DH222" s="254">
        <f t="shared" si="283"/>
        <v>0</v>
      </c>
      <c r="DI222" s="254">
        <f t="shared" si="284"/>
        <v>0</v>
      </c>
      <c r="DJ222" s="254">
        <f t="shared" si="285"/>
        <v>0</v>
      </c>
      <c r="DK222" s="254">
        <f t="shared" si="286"/>
        <v>0</v>
      </c>
      <c r="DL222" s="254">
        <f t="shared" si="287"/>
        <v>0</v>
      </c>
      <c r="DM222" s="254">
        <f t="shared" si="288"/>
        <v>0</v>
      </c>
      <c r="DN222" s="254">
        <f t="shared" si="289"/>
        <v>0</v>
      </c>
      <c r="DO222" s="254">
        <f t="shared" si="290"/>
        <v>0</v>
      </c>
      <c r="DP222" s="254">
        <f t="shared" si="291"/>
        <v>0</v>
      </c>
      <c r="DQ222" s="254">
        <f t="shared" si="292"/>
        <v>0</v>
      </c>
      <c r="DR222" s="254">
        <f t="shared" si="293"/>
        <v>0</v>
      </c>
      <c r="DS222" s="254">
        <f t="shared" si="294"/>
        <v>0</v>
      </c>
      <c r="DT222" s="254">
        <f t="shared" si="295"/>
        <v>0</v>
      </c>
      <c r="DU222" s="254">
        <f t="shared" si="296"/>
        <v>0</v>
      </c>
      <c r="DV222" s="254">
        <f t="shared" si="297"/>
        <v>0</v>
      </c>
    </row>
    <row r="223" spans="1:126" ht="24" customHeight="1">
      <c r="A223" s="11" t="str">
        <f ca="1">IF(AG223&lt;&gt;"OK","",CONCATENATE(TEXT('Front Page'!$F$33,"000"),TEXT('Front Page'!$F$31,"000"),"-",LEFT('Front Page'!$R$53,5),"-",LEFT(D223,1),AJ223, "-",TEXT(B223,"000")))</f>
        <v/>
      </c>
      <c r="B223" s="12" t="str">
        <f>IFERROR(IF(E223="","",MAX(B$17:B222)+1),"")</f>
        <v/>
      </c>
      <c r="C223" s="13"/>
      <c r="D223" s="29" t="str">
        <f t="shared" si="134"/>
        <v>None</v>
      </c>
      <c r="E223" s="29" t="str">
        <f t="shared" si="17"/>
        <v/>
      </c>
      <c r="F223" s="29" t="str">
        <f t="shared" si="18"/>
        <v/>
      </c>
      <c r="G223" s="363"/>
      <c r="H223" s="364"/>
      <c r="I223" s="325" t="str">
        <f t="shared" si="255"/>
        <v>No</v>
      </c>
      <c r="J223" s="314">
        <v>0</v>
      </c>
      <c r="K223" s="312">
        <v>0</v>
      </c>
      <c r="L223" s="312">
        <v>0</v>
      </c>
      <c r="M223" s="312">
        <v>0</v>
      </c>
      <c r="N223" s="312">
        <v>0</v>
      </c>
      <c r="O223" s="312">
        <v>0</v>
      </c>
      <c r="P223" s="312">
        <v>0</v>
      </c>
      <c r="Q223" s="312">
        <v>0</v>
      </c>
      <c r="R223" s="312">
        <v>0</v>
      </c>
      <c r="S223" s="312">
        <v>0</v>
      </c>
      <c r="T223" s="312">
        <v>0</v>
      </c>
      <c r="U223" s="312">
        <v>0</v>
      </c>
      <c r="V223" s="313">
        <v>1</v>
      </c>
      <c r="W223" s="313">
        <v>1</v>
      </c>
      <c r="X223" s="312">
        <v>0</v>
      </c>
      <c r="Y223" s="312">
        <v>0</v>
      </c>
      <c r="Z223" s="312">
        <v>0</v>
      </c>
      <c r="AA223" s="14">
        <v>0</v>
      </c>
      <c r="AB223" s="317"/>
      <c r="AC223" s="15" t="str">
        <f t="shared" si="246"/>
        <v/>
      </c>
      <c r="AD223" s="15" t="str">
        <f t="shared" si="256"/>
        <v/>
      </c>
      <c r="AE223" s="16" t="str">
        <f t="shared" si="257"/>
        <v>0 - 0</v>
      </c>
      <c r="AF223" s="20" t="str">
        <f t="shared" si="258"/>
        <v>Not an offer</v>
      </c>
      <c r="AG223" s="276" t="str">
        <f t="shared" si="248"/>
        <v>Not an Offer</v>
      </c>
      <c r="AH223" s="150"/>
      <c r="AI223" s="254">
        <v>207</v>
      </c>
      <c r="AJ223" s="149" t="str">
        <f t="shared" si="249"/>
        <v>00-IRA</v>
      </c>
      <c r="AK223" s="254" t="b">
        <f t="shared" si="11"/>
        <v>0</v>
      </c>
      <c r="AL223" s="254">
        <f t="shared" si="247"/>
        <v>0</v>
      </c>
      <c r="AM223" s="254">
        <f t="shared" si="250"/>
        <v>0</v>
      </c>
      <c r="AN223" s="288">
        <f t="shared" si="259"/>
        <v>0</v>
      </c>
      <c r="AO223" s="288">
        <f>IF(AND($BU223=$BV223,BU223=AO$13),$J223&amp;$K223&amp;$L223&amp;$M223&amp;$N223&amp;$O223&amp;$P223&amp;$Q223&amp;$R223&amp;$S223&amp;$T223&amp;$U223,IFERROR(MATCH($AN223,AO$17:AO222,0),-1000))</f>
        <v>1</v>
      </c>
      <c r="AP223" s="288">
        <f>IF(AND($BU223=$BV223,BV223=AP$13),$J223&amp;$K223&amp;$L223&amp;$M223&amp;$N223&amp;$O223&amp;$P223&amp;$Q223&amp;$R223&amp;$S223&amp;$T223&amp;$U223,IFERROR(MATCH($AN223,AP$17:AP222,0),-1000))</f>
        <v>1</v>
      </c>
      <c r="AQ223" s="288">
        <f>IF(AND($BU223=$BV223,BW223=AQ$13),$J223&amp;$K223&amp;$L223&amp;$M223&amp;$N223&amp;$O223&amp;$P223&amp;$Q223&amp;$R223&amp;$S223&amp;$T223&amp;$U223,IFERROR(MATCH($AN223,AQ$17:AQ222,0),-1000))</f>
        <v>1</v>
      </c>
      <c r="AR223" s="288">
        <f>IF(AND($BU223=$BV223,BX223=AR$13),$J223&amp;$K223&amp;$L223&amp;$M223&amp;$N223&amp;$O223&amp;$P223&amp;$Q223&amp;$R223&amp;$S223&amp;$T223&amp;$U223,IFERROR(MATCH($AN223,AR$17:AR222,0),-1000))</f>
        <v>1</v>
      </c>
      <c r="AS223" s="254">
        <f t="shared" si="242"/>
        <v>0</v>
      </c>
      <c r="AT223" s="261" t="str">
        <f t="shared" si="260"/>
        <v/>
      </c>
      <c r="AU223" s="254" t="str">
        <f t="shared" si="253"/>
        <v/>
      </c>
      <c r="AV223" s="254" t="str">
        <f t="shared" si="251"/>
        <v/>
      </c>
      <c r="AW223" s="254" t="str">
        <f t="shared" si="251"/>
        <v/>
      </c>
      <c r="AX223" s="254" t="str">
        <f t="shared" si="251"/>
        <v/>
      </c>
      <c r="AY223" s="254" t="str">
        <f t="shared" si="251"/>
        <v/>
      </c>
      <c r="AZ223" s="254" t="str">
        <f t="shared" si="251"/>
        <v/>
      </c>
      <c r="BA223" s="254" t="str">
        <f t="shared" si="251"/>
        <v/>
      </c>
      <c r="BB223" s="254" t="str">
        <f t="shared" si="251"/>
        <v/>
      </c>
      <c r="BC223" s="254" t="str">
        <f t="shared" si="251"/>
        <v/>
      </c>
      <c r="BD223" s="254" t="str">
        <f t="shared" si="251"/>
        <v/>
      </c>
      <c r="BE223" s="262" t="str">
        <f t="shared" si="244"/>
        <v/>
      </c>
      <c r="BF223" s="263" t="str">
        <f t="shared" si="254"/>
        <v/>
      </c>
      <c r="BG223" s="254" t="str">
        <f t="shared" si="252"/>
        <v/>
      </c>
      <c r="BH223" s="254" t="str">
        <f t="shared" si="252"/>
        <v/>
      </c>
      <c r="BI223" s="254" t="str">
        <f t="shared" si="252"/>
        <v/>
      </c>
      <c r="BJ223" s="254" t="str">
        <f t="shared" si="252"/>
        <v/>
      </c>
      <c r="BK223" s="254" t="str">
        <f t="shared" si="252"/>
        <v/>
      </c>
      <c r="BL223" s="254" t="str">
        <f t="shared" si="252"/>
        <v/>
      </c>
      <c r="BM223" s="254" t="str">
        <f t="shared" si="252"/>
        <v/>
      </c>
      <c r="BN223" s="254" t="str">
        <f t="shared" si="252"/>
        <v/>
      </c>
      <c r="BO223" s="254" t="str">
        <f t="shared" si="252"/>
        <v/>
      </c>
      <c r="BP223" s="254" t="str">
        <f t="shared" si="245"/>
        <v/>
      </c>
      <c r="BQ223" s="264" t="str">
        <f t="shared" si="261"/>
        <v/>
      </c>
      <c r="BR223" s="261" t="str">
        <f t="shared" si="30"/>
        <v/>
      </c>
      <c r="BS223" s="254" t="str">
        <f t="shared" si="180"/>
        <v/>
      </c>
      <c r="BT223" s="254" t="str">
        <f t="shared" si="180"/>
        <v/>
      </c>
      <c r="BU223" s="265" t="str">
        <f t="shared" si="178"/>
        <v/>
      </c>
      <c r="BV223" s="263" t="str">
        <f t="shared" si="181"/>
        <v/>
      </c>
      <c r="BW223" s="254" t="str">
        <f t="shared" si="181"/>
        <v/>
      </c>
      <c r="BX223" s="254" t="str">
        <f t="shared" si="179"/>
        <v/>
      </c>
      <c r="BY223" s="264" t="str">
        <f t="shared" si="33"/>
        <v/>
      </c>
      <c r="BZ223" s="254" t="str">
        <f t="shared" si="34"/>
        <v/>
      </c>
      <c r="CA223" s="254">
        <f t="shared" si="299"/>
        <v>0</v>
      </c>
      <c r="CB223" s="254">
        <f t="shared" si="299"/>
        <v>0</v>
      </c>
      <c r="CC223" s="254">
        <f t="shared" si="299"/>
        <v>0</v>
      </c>
      <c r="CD223" s="254">
        <f t="shared" si="299"/>
        <v>0</v>
      </c>
      <c r="CE223" s="254">
        <f t="shared" si="299"/>
        <v>0</v>
      </c>
      <c r="CF223" s="254">
        <f t="shared" si="299"/>
        <v>0</v>
      </c>
      <c r="CG223" s="254">
        <f t="shared" si="299"/>
        <v>0</v>
      </c>
      <c r="CH223" s="254">
        <f t="shared" si="299"/>
        <v>0</v>
      </c>
      <c r="CI223" s="254">
        <f t="shared" si="299"/>
        <v>0</v>
      </c>
      <c r="CJ223" s="254">
        <f t="shared" si="298"/>
        <v>0</v>
      </c>
      <c r="CK223" s="254">
        <f t="shared" si="298"/>
        <v>0</v>
      </c>
      <c r="CL223" s="254">
        <f t="shared" si="298"/>
        <v>0</v>
      </c>
      <c r="CM223" s="254">
        <f t="shared" si="262"/>
        <v>0</v>
      </c>
      <c r="CN223" s="254">
        <f t="shared" si="263"/>
        <v>0</v>
      </c>
      <c r="CO223" s="254">
        <f t="shared" si="264"/>
        <v>0</v>
      </c>
      <c r="CP223" s="254">
        <f t="shared" si="265"/>
        <v>0</v>
      </c>
      <c r="CQ223" s="254">
        <f t="shared" si="266"/>
        <v>0</v>
      </c>
      <c r="CR223" s="254">
        <f t="shared" si="267"/>
        <v>0</v>
      </c>
      <c r="CS223" s="254">
        <f t="shared" si="268"/>
        <v>0</v>
      </c>
      <c r="CT223" s="254">
        <f t="shared" si="269"/>
        <v>0</v>
      </c>
      <c r="CU223" s="254">
        <f t="shared" si="270"/>
        <v>0</v>
      </c>
      <c r="CV223" s="254">
        <f t="shared" si="271"/>
        <v>0</v>
      </c>
      <c r="CW223" s="254">
        <f t="shared" si="272"/>
        <v>0</v>
      </c>
      <c r="CX223" s="254">
        <f t="shared" si="273"/>
        <v>0</v>
      </c>
      <c r="CY223" s="254">
        <f t="shared" si="274"/>
        <v>0</v>
      </c>
      <c r="CZ223" s="254">
        <f t="shared" si="275"/>
        <v>0</v>
      </c>
      <c r="DA223" s="254">
        <f t="shared" si="276"/>
        <v>0</v>
      </c>
      <c r="DB223" s="254">
        <f t="shared" si="277"/>
        <v>0</v>
      </c>
      <c r="DC223" s="254">
        <f t="shared" si="278"/>
        <v>0</v>
      </c>
      <c r="DD223" s="254">
        <f t="shared" si="279"/>
        <v>0</v>
      </c>
      <c r="DE223" s="254">
        <f t="shared" si="280"/>
        <v>0</v>
      </c>
      <c r="DF223" s="254">
        <f t="shared" si="281"/>
        <v>0</v>
      </c>
      <c r="DG223" s="254">
        <f t="shared" si="282"/>
        <v>0</v>
      </c>
      <c r="DH223" s="254">
        <f t="shared" si="283"/>
        <v>0</v>
      </c>
      <c r="DI223" s="254">
        <f t="shared" si="284"/>
        <v>0</v>
      </c>
      <c r="DJ223" s="254">
        <f t="shared" si="285"/>
        <v>0</v>
      </c>
      <c r="DK223" s="254">
        <f t="shared" si="286"/>
        <v>0</v>
      </c>
      <c r="DL223" s="254">
        <f t="shared" si="287"/>
        <v>0</v>
      </c>
      <c r="DM223" s="254">
        <f t="shared" si="288"/>
        <v>0</v>
      </c>
      <c r="DN223" s="254">
        <f t="shared" si="289"/>
        <v>0</v>
      </c>
      <c r="DO223" s="254">
        <f t="shared" si="290"/>
        <v>0</v>
      </c>
      <c r="DP223" s="254">
        <f t="shared" si="291"/>
        <v>0</v>
      </c>
      <c r="DQ223" s="254">
        <f t="shared" si="292"/>
        <v>0</v>
      </c>
      <c r="DR223" s="254">
        <f t="shared" si="293"/>
        <v>0</v>
      </c>
      <c r="DS223" s="254">
        <f t="shared" si="294"/>
        <v>0</v>
      </c>
      <c r="DT223" s="254">
        <f t="shared" si="295"/>
        <v>0</v>
      </c>
      <c r="DU223" s="254">
        <f t="shared" si="296"/>
        <v>0</v>
      </c>
      <c r="DV223" s="254">
        <f t="shared" si="297"/>
        <v>0</v>
      </c>
    </row>
    <row r="224" spans="1:126" ht="24" customHeight="1">
      <c r="A224" s="11" t="str">
        <f ca="1">IF(AG224&lt;&gt;"OK","",CONCATENATE(TEXT('Front Page'!$F$33,"000"),TEXT('Front Page'!$F$31,"000"),"-",LEFT('Front Page'!$R$53,5),"-",LEFT(D224,1),AJ224, "-",TEXT(B224,"000")))</f>
        <v/>
      </c>
      <c r="B224" s="12" t="str">
        <f>IFERROR(IF(E224="","",MAX(B$17:B223)+1),"")</f>
        <v/>
      </c>
      <c r="C224" s="13"/>
      <c r="D224" s="29" t="str">
        <f t="shared" si="134"/>
        <v>None</v>
      </c>
      <c r="E224" s="29" t="str">
        <f t="shared" si="17"/>
        <v/>
      </c>
      <c r="F224" s="29" t="str">
        <f t="shared" si="18"/>
        <v/>
      </c>
      <c r="G224" s="363"/>
      <c r="H224" s="364"/>
      <c r="I224" s="325" t="str">
        <f t="shared" si="255"/>
        <v>No</v>
      </c>
      <c r="J224" s="314">
        <v>0</v>
      </c>
      <c r="K224" s="312">
        <v>0</v>
      </c>
      <c r="L224" s="312">
        <v>0</v>
      </c>
      <c r="M224" s="312">
        <v>0</v>
      </c>
      <c r="N224" s="312">
        <v>0</v>
      </c>
      <c r="O224" s="312">
        <v>0</v>
      </c>
      <c r="P224" s="312">
        <v>0</v>
      </c>
      <c r="Q224" s="312">
        <v>0</v>
      </c>
      <c r="R224" s="312">
        <v>0</v>
      </c>
      <c r="S224" s="312">
        <v>0</v>
      </c>
      <c r="T224" s="312">
        <v>0</v>
      </c>
      <c r="U224" s="312">
        <v>0</v>
      </c>
      <c r="V224" s="313">
        <v>1</v>
      </c>
      <c r="W224" s="313">
        <v>1</v>
      </c>
      <c r="X224" s="312">
        <v>0</v>
      </c>
      <c r="Y224" s="312">
        <v>0</v>
      </c>
      <c r="Z224" s="312">
        <v>0</v>
      </c>
      <c r="AA224" s="14">
        <v>0</v>
      </c>
      <c r="AB224" s="317"/>
      <c r="AC224" s="15" t="str">
        <f t="shared" si="246"/>
        <v/>
      </c>
      <c r="AD224" s="15" t="str">
        <f t="shared" si="256"/>
        <v/>
      </c>
      <c r="AE224" s="16" t="str">
        <f t="shared" si="257"/>
        <v>0 - 0</v>
      </c>
      <c r="AF224" s="20" t="str">
        <f t="shared" si="258"/>
        <v>Not an offer</v>
      </c>
      <c r="AG224" s="276" t="str">
        <f t="shared" si="248"/>
        <v>Not an Offer</v>
      </c>
      <c r="AH224" s="150"/>
      <c r="AI224" s="254">
        <v>208</v>
      </c>
      <c r="AJ224" s="149" t="str">
        <f t="shared" si="249"/>
        <v>00-IRA</v>
      </c>
      <c r="AK224" s="254" t="b">
        <f t="shared" si="11"/>
        <v>0</v>
      </c>
      <c r="AL224" s="254">
        <f t="shared" si="247"/>
        <v>0</v>
      </c>
      <c r="AM224" s="254">
        <f t="shared" si="250"/>
        <v>0</v>
      </c>
      <c r="AN224" s="288">
        <f t="shared" si="259"/>
        <v>0</v>
      </c>
      <c r="AO224" s="288">
        <f>IF(AND($BU224=$BV224,BU224=AO$13),$J224&amp;$K224&amp;$L224&amp;$M224&amp;$N224&amp;$O224&amp;$P224&amp;$Q224&amp;$R224&amp;$S224&amp;$T224&amp;$U224,IFERROR(MATCH($AN224,AO$17:AO223,0),-1000))</f>
        <v>1</v>
      </c>
      <c r="AP224" s="288">
        <f>IF(AND($BU224=$BV224,BV224=AP$13),$J224&amp;$K224&amp;$L224&amp;$M224&amp;$N224&amp;$O224&amp;$P224&amp;$Q224&amp;$R224&amp;$S224&amp;$T224&amp;$U224,IFERROR(MATCH($AN224,AP$17:AP223,0),-1000))</f>
        <v>1</v>
      </c>
      <c r="AQ224" s="288">
        <f>IF(AND($BU224=$BV224,BW224=AQ$13),$J224&amp;$K224&amp;$L224&amp;$M224&amp;$N224&amp;$O224&amp;$P224&amp;$Q224&amp;$R224&amp;$S224&amp;$T224&amp;$U224,IFERROR(MATCH($AN224,AQ$17:AQ223,0),-1000))</f>
        <v>1</v>
      </c>
      <c r="AR224" s="288">
        <f>IF(AND($BU224=$BV224,BX224=AR$13),$J224&amp;$K224&amp;$L224&amp;$M224&amp;$N224&amp;$O224&amp;$P224&amp;$Q224&amp;$R224&amp;$S224&amp;$T224&amp;$U224,IFERROR(MATCH($AN224,AR$17:AR223,0),-1000))</f>
        <v>1</v>
      </c>
      <c r="AS224" s="254">
        <f t="shared" si="242"/>
        <v>0</v>
      </c>
      <c r="AT224" s="261" t="str">
        <f t="shared" si="260"/>
        <v/>
      </c>
      <c r="AU224" s="254" t="str">
        <f t="shared" si="253"/>
        <v/>
      </c>
      <c r="AV224" s="254" t="str">
        <f t="shared" si="251"/>
        <v/>
      </c>
      <c r="AW224" s="254" t="str">
        <f t="shared" si="251"/>
        <v/>
      </c>
      <c r="AX224" s="254" t="str">
        <f t="shared" si="251"/>
        <v/>
      </c>
      <c r="AY224" s="254" t="str">
        <f t="shared" si="251"/>
        <v/>
      </c>
      <c r="AZ224" s="254" t="str">
        <f t="shared" si="251"/>
        <v/>
      </c>
      <c r="BA224" s="254" t="str">
        <f t="shared" si="251"/>
        <v/>
      </c>
      <c r="BB224" s="254" t="str">
        <f t="shared" si="251"/>
        <v/>
      </c>
      <c r="BC224" s="254" t="str">
        <f t="shared" si="251"/>
        <v/>
      </c>
      <c r="BD224" s="254" t="str">
        <f t="shared" si="251"/>
        <v/>
      </c>
      <c r="BE224" s="262" t="str">
        <f t="shared" si="244"/>
        <v/>
      </c>
      <c r="BF224" s="263" t="str">
        <f t="shared" si="254"/>
        <v/>
      </c>
      <c r="BG224" s="254" t="str">
        <f t="shared" si="252"/>
        <v/>
      </c>
      <c r="BH224" s="254" t="str">
        <f t="shared" si="252"/>
        <v/>
      </c>
      <c r="BI224" s="254" t="str">
        <f t="shared" si="252"/>
        <v/>
      </c>
      <c r="BJ224" s="254" t="str">
        <f t="shared" si="252"/>
        <v/>
      </c>
      <c r="BK224" s="254" t="str">
        <f t="shared" si="252"/>
        <v/>
      </c>
      <c r="BL224" s="254" t="str">
        <f t="shared" si="252"/>
        <v/>
      </c>
      <c r="BM224" s="254" t="str">
        <f t="shared" si="252"/>
        <v/>
      </c>
      <c r="BN224" s="254" t="str">
        <f t="shared" si="252"/>
        <v/>
      </c>
      <c r="BO224" s="254" t="str">
        <f t="shared" si="252"/>
        <v/>
      </c>
      <c r="BP224" s="254" t="str">
        <f t="shared" si="245"/>
        <v/>
      </c>
      <c r="BQ224" s="264" t="str">
        <f t="shared" si="261"/>
        <v/>
      </c>
      <c r="BR224" s="261" t="str">
        <f t="shared" si="30"/>
        <v/>
      </c>
      <c r="BS224" s="254" t="str">
        <f t="shared" si="180"/>
        <v/>
      </c>
      <c r="BT224" s="254" t="str">
        <f t="shared" si="180"/>
        <v/>
      </c>
      <c r="BU224" s="265" t="str">
        <f t="shared" si="178"/>
        <v/>
      </c>
      <c r="BV224" s="263" t="str">
        <f t="shared" si="181"/>
        <v/>
      </c>
      <c r="BW224" s="254" t="str">
        <f t="shared" si="181"/>
        <v/>
      </c>
      <c r="BX224" s="254" t="str">
        <f t="shared" si="179"/>
        <v/>
      </c>
      <c r="BY224" s="264" t="str">
        <f t="shared" si="33"/>
        <v/>
      </c>
      <c r="BZ224" s="254" t="str">
        <f t="shared" si="34"/>
        <v/>
      </c>
      <c r="CA224" s="254">
        <f t="shared" si="299"/>
        <v>0</v>
      </c>
      <c r="CB224" s="254">
        <f t="shared" si="299"/>
        <v>0</v>
      </c>
      <c r="CC224" s="254">
        <f t="shared" si="299"/>
        <v>0</v>
      </c>
      <c r="CD224" s="254">
        <f t="shared" si="299"/>
        <v>0</v>
      </c>
      <c r="CE224" s="254">
        <f t="shared" si="299"/>
        <v>0</v>
      </c>
      <c r="CF224" s="254">
        <f t="shared" si="299"/>
        <v>0</v>
      </c>
      <c r="CG224" s="254">
        <f t="shared" si="299"/>
        <v>0</v>
      </c>
      <c r="CH224" s="254">
        <f t="shared" si="299"/>
        <v>0</v>
      </c>
      <c r="CI224" s="254">
        <f t="shared" si="299"/>
        <v>0</v>
      </c>
      <c r="CJ224" s="254">
        <f t="shared" si="298"/>
        <v>0</v>
      </c>
      <c r="CK224" s="254">
        <f t="shared" si="298"/>
        <v>0</v>
      </c>
      <c r="CL224" s="254">
        <f t="shared" si="298"/>
        <v>0</v>
      </c>
      <c r="CM224" s="254">
        <f t="shared" si="262"/>
        <v>0</v>
      </c>
      <c r="CN224" s="254">
        <f t="shared" si="263"/>
        <v>0</v>
      </c>
      <c r="CO224" s="254">
        <f t="shared" si="264"/>
        <v>0</v>
      </c>
      <c r="CP224" s="254">
        <f t="shared" si="265"/>
        <v>0</v>
      </c>
      <c r="CQ224" s="254">
        <f t="shared" si="266"/>
        <v>0</v>
      </c>
      <c r="CR224" s="254">
        <f t="shared" si="267"/>
        <v>0</v>
      </c>
      <c r="CS224" s="254">
        <f t="shared" si="268"/>
        <v>0</v>
      </c>
      <c r="CT224" s="254">
        <f t="shared" si="269"/>
        <v>0</v>
      </c>
      <c r="CU224" s="254">
        <f t="shared" si="270"/>
        <v>0</v>
      </c>
      <c r="CV224" s="254">
        <f t="shared" si="271"/>
        <v>0</v>
      </c>
      <c r="CW224" s="254">
        <f t="shared" si="272"/>
        <v>0</v>
      </c>
      <c r="CX224" s="254">
        <f t="shared" si="273"/>
        <v>0</v>
      </c>
      <c r="CY224" s="254">
        <f t="shared" si="274"/>
        <v>0</v>
      </c>
      <c r="CZ224" s="254">
        <f t="shared" si="275"/>
        <v>0</v>
      </c>
      <c r="DA224" s="254">
        <f t="shared" si="276"/>
        <v>0</v>
      </c>
      <c r="DB224" s="254">
        <f t="shared" si="277"/>
        <v>0</v>
      </c>
      <c r="DC224" s="254">
        <f t="shared" si="278"/>
        <v>0</v>
      </c>
      <c r="DD224" s="254">
        <f t="shared" si="279"/>
        <v>0</v>
      </c>
      <c r="DE224" s="254">
        <f t="shared" si="280"/>
        <v>0</v>
      </c>
      <c r="DF224" s="254">
        <f t="shared" si="281"/>
        <v>0</v>
      </c>
      <c r="DG224" s="254">
        <f t="shared" si="282"/>
        <v>0</v>
      </c>
      <c r="DH224" s="254">
        <f t="shared" si="283"/>
        <v>0</v>
      </c>
      <c r="DI224" s="254">
        <f t="shared" si="284"/>
        <v>0</v>
      </c>
      <c r="DJ224" s="254">
        <f t="shared" si="285"/>
        <v>0</v>
      </c>
      <c r="DK224" s="254">
        <f t="shared" si="286"/>
        <v>0</v>
      </c>
      <c r="DL224" s="254">
        <f t="shared" si="287"/>
        <v>0</v>
      </c>
      <c r="DM224" s="254">
        <f t="shared" si="288"/>
        <v>0</v>
      </c>
      <c r="DN224" s="254">
        <f t="shared" si="289"/>
        <v>0</v>
      </c>
      <c r="DO224" s="254">
        <f t="shared" si="290"/>
        <v>0</v>
      </c>
      <c r="DP224" s="254">
        <f t="shared" si="291"/>
        <v>0</v>
      </c>
      <c r="DQ224" s="254">
        <f t="shared" si="292"/>
        <v>0</v>
      </c>
      <c r="DR224" s="254">
        <f t="shared" si="293"/>
        <v>0</v>
      </c>
      <c r="DS224" s="254">
        <f t="shared" si="294"/>
        <v>0</v>
      </c>
      <c r="DT224" s="254">
        <f t="shared" si="295"/>
        <v>0</v>
      </c>
      <c r="DU224" s="254">
        <f t="shared" si="296"/>
        <v>0</v>
      </c>
      <c r="DV224" s="254">
        <f t="shared" si="297"/>
        <v>0</v>
      </c>
    </row>
    <row r="225" spans="1:126" ht="24" customHeight="1">
      <c r="A225" s="11" t="str">
        <f ca="1">IF(AG225&lt;&gt;"OK","",CONCATENATE(TEXT('Front Page'!$F$33,"000"),TEXT('Front Page'!$F$31,"000"),"-",LEFT('Front Page'!$R$53,5),"-",LEFT(D225,1),AJ225, "-",TEXT(B225,"000")))</f>
        <v/>
      </c>
      <c r="B225" s="12" t="str">
        <f>IFERROR(IF(E225="","",MAX(B$17:B224)+1),"")</f>
        <v/>
      </c>
      <c r="C225" s="13"/>
      <c r="D225" s="29" t="str">
        <f t="shared" si="134"/>
        <v>None</v>
      </c>
      <c r="E225" s="29" t="str">
        <f t="shared" si="17"/>
        <v/>
      </c>
      <c r="F225" s="29" t="str">
        <f t="shared" si="18"/>
        <v/>
      </c>
      <c r="G225" s="363"/>
      <c r="H225" s="364"/>
      <c r="I225" s="325" t="str">
        <f t="shared" si="255"/>
        <v>No</v>
      </c>
      <c r="J225" s="314">
        <v>0</v>
      </c>
      <c r="K225" s="312">
        <v>0</v>
      </c>
      <c r="L225" s="312">
        <v>0</v>
      </c>
      <c r="M225" s="312">
        <v>0</v>
      </c>
      <c r="N225" s="312">
        <v>0</v>
      </c>
      <c r="O225" s="312">
        <v>0</v>
      </c>
      <c r="P225" s="312">
        <v>0</v>
      </c>
      <c r="Q225" s="312">
        <v>0</v>
      </c>
      <c r="R225" s="312">
        <v>0</v>
      </c>
      <c r="S225" s="312">
        <v>0</v>
      </c>
      <c r="T225" s="312">
        <v>0</v>
      </c>
      <c r="U225" s="312">
        <v>0</v>
      </c>
      <c r="V225" s="313">
        <v>1</v>
      </c>
      <c r="W225" s="313">
        <v>1</v>
      </c>
      <c r="X225" s="312">
        <v>0</v>
      </c>
      <c r="Y225" s="312">
        <v>0</v>
      </c>
      <c r="Z225" s="312">
        <v>0</v>
      </c>
      <c r="AA225" s="14">
        <v>0</v>
      </c>
      <c r="AB225" s="317"/>
      <c r="AC225" s="15" t="str">
        <f t="shared" si="246"/>
        <v/>
      </c>
      <c r="AD225" s="15" t="str">
        <f t="shared" si="256"/>
        <v/>
      </c>
      <c r="AE225" s="16" t="str">
        <f t="shared" si="257"/>
        <v>0 - 0</v>
      </c>
      <c r="AF225" s="20" t="str">
        <f t="shared" si="258"/>
        <v>Not an offer</v>
      </c>
      <c r="AG225" s="276" t="str">
        <f t="shared" si="248"/>
        <v>Not an Offer</v>
      </c>
      <c r="AH225" s="150"/>
      <c r="AI225" s="254">
        <v>209</v>
      </c>
      <c r="AJ225" s="149" t="str">
        <f t="shared" si="249"/>
        <v>00-IRA</v>
      </c>
      <c r="AK225" s="254" t="b">
        <f t="shared" si="11"/>
        <v>0</v>
      </c>
      <c r="AL225" s="254">
        <f t="shared" si="247"/>
        <v>0</v>
      </c>
      <c r="AM225" s="254">
        <f t="shared" si="250"/>
        <v>0</v>
      </c>
      <c r="AN225" s="288">
        <f t="shared" si="259"/>
        <v>0</v>
      </c>
      <c r="AO225" s="288">
        <f>IF(AND($BU225=$BV225,BU225=AO$13),$J225&amp;$K225&amp;$L225&amp;$M225&amp;$N225&amp;$O225&amp;$P225&amp;$Q225&amp;$R225&amp;$S225&amp;$T225&amp;$U225,IFERROR(MATCH($AN225,AO$17:AO224,0),-1000))</f>
        <v>1</v>
      </c>
      <c r="AP225" s="288">
        <f>IF(AND($BU225=$BV225,BV225=AP$13),$J225&amp;$K225&amp;$L225&amp;$M225&amp;$N225&amp;$O225&amp;$P225&amp;$Q225&amp;$R225&amp;$S225&amp;$T225&amp;$U225,IFERROR(MATCH($AN225,AP$17:AP224,0),-1000))</f>
        <v>1</v>
      </c>
      <c r="AQ225" s="288">
        <f>IF(AND($BU225=$BV225,BW225=AQ$13),$J225&amp;$K225&amp;$L225&amp;$M225&amp;$N225&amp;$O225&amp;$P225&amp;$Q225&amp;$R225&amp;$S225&amp;$T225&amp;$U225,IFERROR(MATCH($AN225,AQ$17:AQ224,0),-1000))</f>
        <v>1</v>
      </c>
      <c r="AR225" s="288">
        <f>IF(AND($BU225=$BV225,BX225=AR$13),$J225&amp;$K225&amp;$L225&amp;$M225&amp;$N225&amp;$O225&amp;$P225&amp;$Q225&amp;$R225&amp;$S225&amp;$T225&amp;$U225,IFERROR(MATCH($AN225,AR$17:AR224,0),-1000))</f>
        <v>1</v>
      </c>
      <c r="AS225" s="254">
        <f t="shared" si="242"/>
        <v>0</v>
      </c>
      <c r="AT225" s="261" t="str">
        <f t="shared" si="260"/>
        <v/>
      </c>
      <c r="AU225" s="254" t="str">
        <f t="shared" si="253"/>
        <v/>
      </c>
      <c r="AV225" s="254" t="str">
        <f t="shared" si="251"/>
        <v/>
      </c>
      <c r="AW225" s="254" t="str">
        <f t="shared" si="251"/>
        <v/>
      </c>
      <c r="AX225" s="254" t="str">
        <f t="shared" si="251"/>
        <v/>
      </c>
      <c r="AY225" s="254" t="str">
        <f t="shared" si="251"/>
        <v/>
      </c>
      <c r="AZ225" s="254" t="str">
        <f t="shared" si="251"/>
        <v/>
      </c>
      <c r="BA225" s="254" t="str">
        <f t="shared" si="251"/>
        <v/>
      </c>
      <c r="BB225" s="254" t="str">
        <f t="shared" si="251"/>
        <v/>
      </c>
      <c r="BC225" s="254" t="str">
        <f t="shared" si="251"/>
        <v/>
      </c>
      <c r="BD225" s="254" t="str">
        <f t="shared" si="251"/>
        <v/>
      </c>
      <c r="BE225" s="262" t="str">
        <f t="shared" si="244"/>
        <v/>
      </c>
      <c r="BF225" s="263" t="str">
        <f t="shared" si="254"/>
        <v/>
      </c>
      <c r="BG225" s="254" t="str">
        <f t="shared" si="252"/>
        <v/>
      </c>
      <c r="BH225" s="254" t="str">
        <f t="shared" si="252"/>
        <v/>
      </c>
      <c r="BI225" s="254" t="str">
        <f t="shared" si="252"/>
        <v/>
      </c>
      <c r="BJ225" s="254" t="str">
        <f t="shared" si="252"/>
        <v/>
      </c>
      <c r="BK225" s="254" t="str">
        <f t="shared" si="252"/>
        <v/>
      </c>
      <c r="BL225" s="254" t="str">
        <f t="shared" si="252"/>
        <v/>
      </c>
      <c r="BM225" s="254" t="str">
        <f t="shared" si="252"/>
        <v/>
      </c>
      <c r="BN225" s="254" t="str">
        <f t="shared" si="252"/>
        <v/>
      </c>
      <c r="BO225" s="254" t="str">
        <f t="shared" si="252"/>
        <v/>
      </c>
      <c r="BP225" s="254" t="str">
        <f t="shared" si="245"/>
        <v/>
      </c>
      <c r="BQ225" s="264" t="str">
        <f t="shared" si="261"/>
        <v/>
      </c>
      <c r="BR225" s="261" t="str">
        <f t="shared" si="30"/>
        <v/>
      </c>
      <c r="BS225" s="254" t="str">
        <f t="shared" si="180"/>
        <v/>
      </c>
      <c r="BT225" s="254" t="str">
        <f t="shared" si="180"/>
        <v/>
      </c>
      <c r="BU225" s="265" t="str">
        <f t="shared" si="178"/>
        <v/>
      </c>
      <c r="BV225" s="263" t="str">
        <f t="shared" si="181"/>
        <v/>
      </c>
      <c r="BW225" s="254" t="str">
        <f t="shared" si="181"/>
        <v/>
      </c>
      <c r="BX225" s="254" t="str">
        <f t="shared" si="179"/>
        <v/>
      </c>
      <c r="BY225" s="264" t="str">
        <f t="shared" si="33"/>
        <v/>
      </c>
      <c r="BZ225" s="254" t="str">
        <f t="shared" si="34"/>
        <v/>
      </c>
      <c r="CA225" s="254">
        <f t="shared" si="299"/>
        <v>0</v>
      </c>
      <c r="CB225" s="254">
        <f t="shared" si="299"/>
        <v>0</v>
      </c>
      <c r="CC225" s="254">
        <f t="shared" si="299"/>
        <v>0</v>
      </c>
      <c r="CD225" s="254">
        <f t="shared" si="299"/>
        <v>0</v>
      </c>
      <c r="CE225" s="254">
        <f t="shared" si="299"/>
        <v>0</v>
      </c>
      <c r="CF225" s="254">
        <f t="shared" si="299"/>
        <v>0</v>
      </c>
      <c r="CG225" s="254">
        <f t="shared" si="299"/>
        <v>0</v>
      </c>
      <c r="CH225" s="254">
        <f t="shared" si="299"/>
        <v>0</v>
      </c>
      <c r="CI225" s="254">
        <f t="shared" si="299"/>
        <v>0</v>
      </c>
      <c r="CJ225" s="254">
        <f t="shared" si="298"/>
        <v>0</v>
      </c>
      <c r="CK225" s="254">
        <f t="shared" si="298"/>
        <v>0</v>
      </c>
      <c r="CL225" s="254">
        <f t="shared" si="298"/>
        <v>0</v>
      </c>
      <c r="CM225" s="254">
        <f t="shared" si="262"/>
        <v>0</v>
      </c>
      <c r="CN225" s="254">
        <f t="shared" si="263"/>
        <v>0</v>
      </c>
      <c r="CO225" s="254">
        <f t="shared" si="264"/>
        <v>0</v>
      </c>
      <c r="CP225" s="254">
        <f t="shared" si="265"/>
        <v>0</v>
      </c>
      <c r="CQ225" s="254">
        <f t="shared" si="266"/>
        <v>0</v>
      </c>
      <c r="CR225" s="254">
        <f t="shared" si="267"/>
        <v>0</v>
      </c>
      <c r="CS225" s="254">
        <f t="shared" si="268"/>
        <v>0</v>
      </c>
      <c r="CT225" s="254">
        <f t="shared" si="269"/>
        <v>0</v>
      </c>
      <c r="CU225" s="254">
        <f t="shared" si="270"/>
        <v>0</v>
      </c>
      <c r="CV225" s="254">
        <f t="shared" si="271"/>
        <v>0</v>
      </c>
      <c r="CW225" s="254">
        <f t="shared" si="272"/>
        <v>0</v>
      </c>
      <c r="CX225" s="254">
        <f t="shared" si="273"/>
        <v>0</v>
      </c>
      <c r="CY225" s="254">
        <f t="shared" si="274"/>
        <v>0</v>
      </c>
      <c r="CZ225" s="254">
        <f t="shared" si="275"/>
        <v>0</v>
      </c>
      <c r="DA225" s="254">
        <f t="shared" si="276"/>
        <v>0</v>
      </c>
      <c r="DB225" s="254">
        <f t="shared" si="277"/>
        <v>0</v>
      </c>
      <c r="DC225" s="254">
        <f t="shared" si="278"/>
        <v>0</v>
      </c>
      <c r="DD225" s="254">
        <f t="shared" si="279"/>
        <v>0</v>
      </c>
      <c r="DE225" s="254">
        <f t="shared" si="280"/>
        <v>0</v>
      </c>
      <c r="DF225" s="254">
        <f t="shared" si="281"/>
        <v>0</v>
      </c>
      <c r="DG225" s="254">
        <f t="shared" si="282"/>
        <v>0</v>
      </c>
      <c r="DH225" s="254">
        <f t="shared" si="283"/>
        <v>0</v>
      </c>
      <c r="DI225" s="254">
        <f t="shared" si="284"/>
        <v>0</v>
      </c>
      <c r="DJ225" s="254">
        <f t="shared" si="285"/>
        <v>0</v>
      </c>
      <c r="DK225" s="254">
        <f t="shared" si="286"/>
        <v>0</v>
      </c>
      <c r="DL225" s="254">
        <f t="shared" si="287"/>
        <v>0</v>
      </c>
      <c r="DM225" s="254">
        <f t="shared" si="288"/>
        <v>0</v>
      </c>
      <c r="DN225" s="254">
        <f t="shared" si="289"/>
        <v>0</v>
      </c>
      <c r="DO225" s="254">
        <f t="shared" si="290"/>
        <v>0</v>
      </c>
      <c r="DP225" s="254">
        <f t="shared" si="291"/>
        <v>0</v>
      </c>
      <c r="DQ225" s="254">
        <f t="shared" si="292"/>
        <v>0</v>
      </c>
      <c r="DR225" s="254">
        <f t="shared" si="293"/>
        <v>0</v>
      </c>
      <c r="DS225" s="254">
        <f t="shared" si="294"/>
        <v>0</v>
      </c>
      <c r="DT225" s="254">
        <f t="shared" si="295"/>
        <v>0</v>
      </c>
      <c r="DU225" s="254">
        <f t="shared" si="296"/>
        <v>0</v>
      </c>
      <c r="DV225" s="254">
        <f t="shared" si="297"/>
        <v>0</v>
      </c>
    </row>
    <row r="226" spans="1:126" ht="24" customHeight="1">
      <c r="A226" s="11" t="str">
        <f ca="1">IF(AG226&lt;&gt;"OK","",CONCATENATE(TEXT('Front Page'!$F$33,"000"),TEXT('Front Page'!$F$31,"000"),"-",LEFT('Front Page'!$R$53,5),"-",LEFT(D226,1),AJ226, "-",TEXT(B226,"000")))</f>
        <v/>
      </c>
      <c r="B226" s="12" t="str">
        <f>IFERROR(IF(E226="","",MAX(B$17:B225)+1),"")</f>
        <v/>
      </c>
      <c r="C226" s="13"/>
      <c r="D226" s="29" t="str">
        <f t="shared" ref="D226:D289" si="300">IF(MIN(J226:U226)=0,IF(MAX(J226:U226)=0,"None",IF(AND(MAX(J226:O226,S226:U226)=0,MIN(P226:R226)&gt;0),"Q3",IF(AND(Q226&gt;0,MAX(J226:P226,R226:U226)=0),"Aug","Monthly"))),"YR")</f>
        <v>None</v>
      </c>
      <c r="E226" s="29" t="str">
        <f t="shared" si="17"/>
        <v/>
      </c>
      <c r="F226" s="29" t="str">
        <f t="shared" si="18"/>
        <v/>
      </c>
      <c r="G226" s="363"/>
      <c r="H226" s="364"/>
      <c r="I226" s="325" t="str">
        <f t="shared" si="255"/>
        <v>No</v>
      </c>
      <c r="J226" s="314">
        <v>0</v>
      </c>
      <c r="K226" s="312">
        <v>0</v>
      </c>
      <c r="L226" s="312">
        <v>0</v>
      </c>
      <c r="M226" s="312">
        <v>0</v>
      </c>
      <c r="N226" s="312">
        <v>0</v>
      </c>
      <c r="O226" s="312">
        <v>0</v>
      </c>
      <c r="P226" s="312">
        <v>0</v>
      </c>
      <c r="Q226" s="312">
        <v>0</v>
      </c>
      <c r="R226" s="312">
        <v>0</v>
      </c>
      <c r="S226" s="312">
        <v>0</v>
      </c>
      <c r="T226" s="312">
        <v>0</v>
      </c>
      <c r="U226" s="312">
        <v>0</v>
      </c>
      <c r="V226" s="313">
        <v>1</v>
      </c>
      <c r="W226" s="313">
        <v>1</v>
      </c>
      <c r="X226" s="312">
        <v>0</v>
      </c>
      <c r="Y226" s="312">
        <v>0</v>
      </c>
      <c r="Z226" s="312">
        <v>0</v>
      </c>
      <c r="AA226" s="14">
        <v>0</v>
      </c>
      <c r="AB226" s="317"/>
      <c r="AC226" s="15" t="str">
        <f t="shared" si="246"/>
        <v/>
      </c>
      <c r="AD226" s="15" t="str">
        <f t="shared" si="256"/>
        <v/>
      </c>
      <c r="AE226" s="16" t="str">
        <f t="shared" si="257"/>
        <v>0 - 0</v>
      </c>
      <c r="AF226" s="20" t="str">
        <f t="shared" si="258"/>
        <v>Not an offer</v>
      </c>
      <c r="AG226" s="276" t="str">
        <f t="shared" si="248"/>
        <v>Not an Offer</v>
      </c>
      <c r="AH226" s="150"/>
      <c r="AI226" s="254">
        <v>210</v>
      </c>
      <c r="AJ226" s="149" t="str">
        <f t="shared" si="249"/>
        <v>00-IRA</v>
      </c>
      <c r="AK226" s="254" t="b">
        <f t="shared" si="11"/>
        <v>0</v>
      </c>
      <c r="AL226" s="254">
        <f t="shared" si="247"/>
        <v>0</v>
      </c>
      <c r="AM226" s="254">
        <f t="shared" si="250"/>
        <v>0</v>
      </c>
      <c r="AN226" s="288">
        <f t="shared" si="259"/>
        <v>0</v>
      </c>
      <c r="AO226" s="288">
        <f>IF(AND($BU226=$BV226,BU226=AO$13),$J226&amp;$K226&amp;$L226&amp;$M226&amp;$N226&amp;$O226&amp;$P226&amp;$Q226&amp;$R226&amp;$S226&amp;$T226&amp;$U226,IFERROR(MATCH($AN226,AO$17:AO225,0),-1000))</f>
        <v>1</v>
      </c>
      <c r="AP226" s="288">
        <f>IF(AND($BU226=$BV226,BV226=AP$13),$J226&amp;$K226&amp;$L226&amp;$M226&amp;$N226&amp;$O226&amp;$P226&amp;$Q226&amp;$R226&amp;$S226&amp;$T226&amp;$U226,IFERROR(MATCH($AN226,AP$17:AP225,0),-1000))</f>
        <v>1</v>
      </c>
      <c r="AQ226" s="288">
        <f>IF(AND($BU226=$BV226,BW226=AQ$13),$J226&amp;$K226&amp;$L226&amp;$M226&amp;$N226&amp;$O226&amp;$P226&amp;$Q226&amp;$R226&amp;$S226&amp;$T226&amp;$U226,IFERROR(MATCH($AN226,AQ$17:AQ225,0),-1000))</f>
        <v>1</v>
      </c>
      <c r="AR226" s="288">
        <f>IF(AND($BU226=$BV226,BX226=AR$13),$J226&amp;$K226&amp;$L226&amp;$M226&amp;$N226&amp;$O226&amp;$P226&amp;$Q226&amp;$R226&amp;$S226&amp;$T226&amp;$U226,IFERROR(MATCH($AN226,AR$17:AR225,0),-1000))</f>
        <v>1</v>
      </c>
      <c r="AS226" s="254">
        <f t="shared" si="242"/>
        <v>0</v>
      </c>
      <c r="AT226" s="261" t="str">
        <f t="shared" si="260"/>
        <v/>
      </c>
      <c r="AU226" s="254" t="str">
        <f t="shared" si="253"/>
        <v/>
      </c>
      <c r="AV226" s="254" t="str">
        <f t="shared" si="251"/>
        <v/>
      </c>
      <c r="AW226" s="254" t="str">
        <f t="shared" si="251"/>
        <v/>
      </c>
      <c r="AX226" s="254" t="str">
        <f t="shared" si="251"/>
        <v/>
      </c>
      <c r="AY226" s="254" t="str">
        <f t="shared" si="251"/>
        <v/>
      </c>
      <c r="AZ226" s="254" t="str">
        <f t="shared" si="251"/>
        <v/>
      </c>
      <c r="BA226" s="254" t="str">
        <f t="shared" si="251"/>
        <v/>
      </c>
      <c r="BB226" s="254" t="str">
        <f t="shared" si="251"/>
        <v/>
      </c>
      <c r="BC226" s="254" t="str">
        <f t="shared" si="251"/>
        <v/>
      </c>
      <c r="BD226" s="254" t="str">
        <f t="shared" si="251"/>
        <v/>
      </c>
      <c r="BE226" s="262" t="str">
        <f t="shared" si="244"/>
        <v/>
      </c>
      <c r="BF226" s="263" t="str">
        <f t="shared" si="254"/>
        <v/>
      </c>
      <c r="BG226" s="254" t="str">
        <f t="shared" si="252"/>
        <v/>
      </c>
      <c r="BH226" s="254" t="str">
        <f t="shared" si="252"/>
        <v/>
      </c>
      <c r="BI226" s="254" t="str">
        <f t="shared" si="252"/>
        <v/>
      </c>
      <c r="BJ226" s="254" t="str">
        <f t="shared" si="252"/>
        <v/>
      </c>
      <c r="BK226" s="254" t="str">
        <f t="shared" si="252"/>
        <v/>
      </c>
      <c r="BL226" s="254" t="str">
        <f t="shared" si="252"/>
        <v/>
      </c>
      <c r="BM226" s="254" t="str">
        <f t="shared" si="252"/>
        <v/>
      </c>
      <c r="BN226" s="254" t="str">
        <f t="shared" si="252"/>
        <v/>
      </c>
      <c r="BO226" s="254" t="str">
        <f t="shared" si="252"/>
        <v/>
      </c>
      <c r="BP226" s="254" t="str">
        <f t="shared" si="245"/>
        <v/>
      </c>
      <c r="BQ226" s="264" t="str">
        <f t="shared" si="261"/>
        <v/>
      </c>
      <c r="BR226" s="261" t="str">
        <f t="shared" si="30"/>
        <v/>
      </c>
      <c r="BS226" s="254" t="str">
        <f t="shared" si="180"/>
        <v/>
      </c>
      <c r="BT226" s="254" t="str">
        <f t="shared" si="180"/>
        <v/>
      </c>
      <c r="BU226" s="265" t="str">
        <f t="shared" si="178"/>
        <v/>
      </c>
      <c r="BV226" s="263" t="str">
        <f t="shared" si="181"/>
        <v/>
      </c>
      <c r="BW226" s="254" t="str">
        <f t="shared" si="181"/>
        <v/>
      </c>
      <c r="BX226" s="254" t="str">
        <f t="shared" si="179"/>
        <v/>
      </c>
      <c r="BY226" s="264" t="str">
        <f t="shared" si="33"/>
        <v/>
      </c>
      <c r="BZ226" s="254" t="str">
        <f t="shared" si="34"/>
        <v/>
      </c>
      <c r="CA226" s="254">
        <f t="shared" si="299"/>
        <v>0</v>
      </c>
      <c r="CB226" s="254">
        <f t="shared" si="299"/>
        <v>0</v>
      </c>
      <c r="CC226" s="254">
        <f t="shared" si="299"/>
        <v>0</v>
      </c>
      <c r="CD226" s="254">
        <f t="shared" si="299"/>
        <v>0</v>
      </c>
      <c r="CE226" s="254">
        <f t="shared" si="299"/>
        <v>0</v>
      </c>
      <c r="CF226" s="254">
        <f t="shared" si="299"/>
        <v>0</v>
      </c>
      <c r="CG226" s="254">
        <f t="shared" si="299"/>
        <v>0</v>
      </c>
      <c r="CH226" s="254">
        <f t="shared" si="299"/>
        <v>0</v>
      </c>
      <c r="CI226" s="254">
        <f t="shared" si="299"/>
        <v>0</v>
      </c>
      <c r="CJ226" s="254">
        <f t="shared" si="298"/>
        <v>0</v>
      </c>
      <c r="CK226" s="254">
        <f t="shared" si="298"/>
        <v>0</v>
      </c>
      <c r="CL226" s="254">
        <f t="shared" si="298"/>
        <v>0</v>
      </c>
      <c r="CM226" s="254">
        <f t="shared" si="262"/>
        <v>0</v>
      </c>
      <c r="CN226" s="254">
        <f t="shared" si="263"/>
        <v>0</v>
      </c>
      <c r="CO226" s="254">
        <f t="shared" si="264"/>
        <v>0</v>
      </c>
      <c r="CP226" s="254">
        <f t="shared" si="265"/>
        <v>0</v>
      </c>
      <c r="CQ226" s="254">
        <f t="shared" si="266"/>
        <v>0</v>
      </c>
      <c r="CR226" s="254">
        <f t="shared" si="267"/>
        <v>0</v>
      </c>
      <c r="CS226" s="254">
        <f t="shared" si="268"/>
        <v>0</v>
      </c>
      <c r="CT226" s="254">
        <f t="shared" si="269"/>
        <v>0</v>
      </c>
      <c r="CU226" s="254">
        <f t="shared" si="270"/>
        <v>0</v>
      </c>
      <c r="CV226" s="254">
        <f t="shared" si="271"/>
        <v>0</v>
      </c>
      <c r="CW226" s="254">
        <f t="shared" si="272"/>
        <v>0</v>
      </c>
      <c r="CX226" s="254">
        <f t="shared" si="273"/>
        <v>0</v>
      </c>
      <c r="CY226" s="254">
        <f t="shared" si="274"/>
        <v>0</v>
      </c>
      <c r="CZ226" s="254">
        <f t="shared" si="275"/>
        <v>0</v>
      </c>
      <c r="DA226" s="254">
        <f t="shared" si="276"/>
        <v>0</v>
      </c>
      <c r="DB226" s="254">
        <f t="shared" si="277"/>
        <v>0</v>
      </c>
      <c r="DC226" s="254">
        <f t="shared" si="278"/>
        <v>0</v>
      </c>
      <c r="DD226" s="254">
        <f t="shared" si="279"/>
        <v>0</v>
      </c>
      <c r="DE226" s="254">
        <f t="shared" si="280"/>
        <v>0</v>
      </c>
      <c r="DF226" s="254">
        <f t="shared" si="281"/>
        <v>0</v>
      </c>
      <c r="DG226" s="254">
        <f t="shared" si="282"/>
        <v>0</v>
      </c>
      <c r="DH226" s="254">
        <f t="shared" si="283"/>
        <v>0</v>
      </c>
      <c r="DI226" s="254">
        <f t="shared" si="284"/>
        <v>0</v>
      </c>
      <c r="DJ226" s="254">
        <f t="shared" si="285"/>
        <v>0</v>
      </c>
      <c r="DK226" s="254">
        <f t="shared" si="286"/>
        <v>0</v>
      </c>
      <c r="DL226" s="254">
        <f t="shared" si="287"/>
        <v>0</v>
      </c>
      <c r="DM226" s="254">
        <f t="shared" si="288"/>
        <v>0</v>
      </c>
      <c r="DN226" s="254">
        <f t="shared" si="289"/>
        <v>0</v>
      </c>
      <c r="DO226" s="254">
        <f t="shared" si="290"/>
        <v>0</v>
      </c>
      <c r="DP226" s="254">
        <f t="shared" si="291"/>
        <v>0</v>
      </c>
      <c r="DQ226" s="254">
        <f t="shared" si="292"/>
        <v>0</v>
      </c>
      <c r="DR226" s="254">
        <f t="shared" si="293"/>
        <v>0</v>
      </c>
      <c r="DS226" s="254">
        <f t="shared" si="294"/>
        <v>0</v>
      </c>
      <c r="DT226" s="254">
        <f t="shared" si="295"/>
        <v>0</v>
      </c>
      <c r="DU226" s="254">
        <f t="shared" si="296"/>
        <v>0</v>
      </c>
      <c r="DV226" s="254">
        <f t="shared" si="297"/>
        <v>0</v>
      </c>
    </row>
    <row r="227" spans="1:126" ht="24" customHeight="1">
      <c r="A227" s="11" t="str">
        <f ca="1">IF(AG227&lt;&gt;"OK","",CONCATENATE(TEXT('Front Page'!$F$33,"000"),TEXT('Front Page'!$F$31,"000"),"-",LEFT('Front Page'!$R$53,5),"-",LEFT(D227,1),AJ227, "-",TEXT(B227,"000")))</f>
        <v/>
      </c>
      <c r="B227" s="12" t="str">
        <f>IFERROR(IF(E227="","",MAX(B$17:B226)+1),"")</f>
        <v/>
      </c>
      <c r="C227" s="13"/>
      <c r="D227" s="29" t="str">
        <f t="shared" si="300"/>
        <v>None</v>
      </c>
      <c r="E227" s="29" t="str">
        <f t="shared" si="17"/>
        <v/>
      </c>
      <c r="F227" s="29" t="str">
        <f t="shared" si="18"/>
        <v/>
      </c>
      <c r="G227" s="363"/>
      <c r="H227" s="364"/>
      <c r="I227" s="325" t="str">
        <f t="shared" si="255"/>
        <v>No</v>
      </c>
      <c r="J227" s="314">
        <v>0</v>
      </c>
      <c r="K227" s="312">
        <v>0</v>
      </c>
      <c r="L227" s="312">
        <v>0</v>
      </c>
      <c r="M227" s="312">
        <v>0</v>
      </c>
      <c r="N227" s="312">
        <v>0</v>
      </c>
      <c r="O227" s="312">
        <v>0</v>
      </c>
      <c r="P227" s="312">
        <v>0</v>
      </c>
      <c r="Q227" s="312">
        <v>0</v>
      </c>
      <c r="R227" s="312">
        <v>0</v>
      </c>
      <c r="S227" s="312">
        <v>0</v>
      </c>
      <c r="T227" s="312">
        <v>0</v>
      </c>
      <c r="U227" s="312">
        <v>0</v>
      </c>
      <c r="V227" s="313">
        <v>1</v>
      </c>
      <c r="W227" s="313">
        <v>1</v>
      </c>
      <c r="X227" s="312">
        <v>0</v>
      </c>
      <c r="Y227" s="312">
        <v>0</v>
      </c>
      <c r="Z227" s="312">
        <v>0</v>
      </c>
      <c r="AA227" s="14">
        <v>0</v>
      </c>
      <c r="AB227" s="317"/>
      <c r="AC227" s="15" t="str">
        <f t="shared" si="246"/>
        <v/>
      </c>
      <c r="AD227" s="15" t="str">
        <f t="shared" si="256"/>
        <v/>
      </c>
      <c r="AE227" s="16" t="str">
        <f t="shared" si="257"/>
        <v>0 - 0</v>
      </c>
      <c r="AF227" s="20" t="str">
        <f t="shared" si="258"/>
        <v>Not an offer</v>
      </c>
      <c r="AG227" s="276" t="str">
        <f t="shared" si="248"/>
        <v>Not an Offer</v>
      </c>
      <c r="AH227" s="150"/>
      <c r="AI227" s="254">
        <v>211</v>
      </c>
      <c r="AJ227" s="149" t="str">
        <f t="shared" si="249"/>
        <v>00-IRA</v>
      </c>
      <c r="AK227" s="254" t="b">
        <f t="shared" si="11"/>
        <v>0</v>
      </c>
      <c r="AL227" s="254">
        <f t="shared" si="247"/>
        <v>0</v>
      </c>
      <c r="AM227" s="254">
        <f t="shared" si="250"/>
        <v>0</v>
      </c>
      <c r="AN227" s="288">
        <f t="shared" si="259"/>
        <v>0</v>
      </c>
      <c r="AO227" s="288">
        <f>IF(AND($BU227=$BV227,BU227=AO$13),$J227&amp;$K227&amp;$L227&amp;$M227&amp;$N227&amp;$O227&amp;$P227&amp;$Q227&amp;$R227&amp;$S227&amp;$T227&amp;$U227,IFERROR(MATCH($AN227,AO$17:AO226,0),-1000))</f>
        <v>1</v>
      </c>
      <c r="AP227" s="288">
        <f>IF(AND($BU227=$BV227,BV227=AP$13),$J227&amp;$K227&amp;$L227&amp;$M227&amp;$N227&amp;$O227&amp;$P227&amp;$Q227&amp;$R227&amp;$S227&amp;$T227&amp;$U227,IFERROR(MATCH($AN227,AP$17:AP226,0),-1000))</f>
        <v>1</v>
      </c>
      <c r="AQ227" s="288">
        <f>IF(AND($BU227=$BV227,BW227=AQ$13),$J227&amp;$K227&amp;$L227&amp;$M227&amp;$N227&amp;$O227&amp;$P227&amp;$Q227&amp;$R227&amp;$S227&amp;$T227&amp;$U227,IFERROR(MATCH($AN227,AQ$17:AQ226,0),-1000))</f>
        <v>1</v>
      </c>
      <c r="AR227" s="288">
        <f>IF(AND($BU227=$BV227,BX227=AR$13),$J227&amp;$K227&amp;$L227&amp;$M227&amp;$N227&amp;$O227&amp;$P227&amp;$Q227&amp;$R227&amp;$S227&amp;$T227&amp;$U227,IFERROR(MATCH($AN227,AR$17:AR226,0),-1000))</f>
        <v>1</v>
      </c>
      <c r="AS227" s="254">
        <f t="shared" si="242"/>
        <v>0</v>
      </c>
      <c r="AT227" s="261" t="str">
        <f t="shared" si="260"/>
        <v/>
      </c>
      <c r="AU227" s="254" t="str">
        <f t="shared" si="253"/>
        <v/>
      </c>
      <c r="AV227" s="254" t="str">
        <f t="shared" si="251"/>
        <v/>
      </c>
      <c r="AW227" s="254" t="str">
        <f t="shared" si="251"/>
        <v/>
      </c>
      <c r="AX227" s="254" t="str">
        <f t="shared" si="251"/>
        <v/>
      </c>
      <c r="AY227" s="254" t="str">
        <f t="shared" si="251"/>
        <v/>
      </c>
      <c r="AZ227" s="254" t="str">
        <f t="shared" si="251"/>
        <v/>
      </c>
      <c r="BA227" s="254" t="str">
        <f t="shared" si="251"/>
        <v/>
      </c>
      <c r="BB227" s="254" t="str">
        <f t="shared" si="251"/>
        <v/>
      </c>
      <c r="BC227" s="254" t="str">
        <f t="shared" si="251"/>
        <v/>
      </c>
      <c r="BD227" s="254" t="str">
        <f t="shared" si="251"/>
        <v/>
      </c>
      <c r="BE227" s="262" t="str">
        <f t="shared" si="244"/>
        <v/>
      </c>
      <c r="BF227" s="263" t="str">
        <f t="shared" si="254"/>
        <v/>
      </c>
      <c r="BG227" s="254" t="str">
        <f t="shared" si="252"/>
        <v/>
      </c>
      <c r="BH227" s="254" t="str">
        <f t="shared" si="252"/>
        <v/>
      </c>
      <c r="BI227" s="254" t="str">
        <f t="shared" si="252"/>
        <v/>
      </c>
      <c r="BJ227" s="254" t="str">
        <f t="shared" si="252"/>
        <v/>
      </c>
      <c r="BK227" s="254" t="str">
        <f t="shared" si="252"/>
        <v/>
      </c>
      <c r="BL227" s="254" t="str">
        <f t="shared" si="252"/>
        <v/>
      </c>
      <c r="BM227" s="254" t="str">
        <f t="shared" si="252"/>
        <v/>
      </c>
      <c r="BN227" s="254" t="str">
        <f t="shared" si="252"/>
        <v/>
      </c>
      <c r="BO227" s="254" t="str">
        <f t="shared" si="252"/>
        <v/>
      </c>
      <c r="BP227" s="254" t="str">
        <f t="shared" si="245"/>
        <v/>
      </c>
      <c r="BQ227" s="264" t="str">
        <f t="shared" si="261"/>
        <v/>
      </c>
      <c r="BR227" s="261" t="str">
        <f t="shared" si="30"/>
        <v/>
      </c>
      <c r="BS227" s="254" t="str">
        <f t="shared" si="180"/>
        <v/>
      </c>
      <c r="BT227" s="254" t="str">
        <f t="shared" si="180"/>
        <v/>
      </c>
      <c r="BU227" s="265" t="str">
        <f t="shared" si="178"/>
        <v/>
      </c>
      <c r="BV227" s="263" t="str">
        <f t="shared" si="181"/>
        <v/>
      </c>
      <c r="BW227" s="254" t="str">
        <f t="shared" si="181"/>
        <v/>
      </c>
      <c r="BX227" s="254" t="str">
        <f t="shared" si="179"/>
        <v/>
      </c>
      <c r="BY227" s="264" t="str">
        <f t="shared" si="33"/>
        <v/>
      </c>
      <c r="BZ227" s="254" t="str">
        <f t="shared" si="34"/>
        <v/>
      </c>
      <c r="CA227" s="254">
        <f t="shared" si="299"/>
        <v>0</v>
      </c>
      <c r="CB227" s="254">
        <f t="shared" si="299"/>
        <v>0</v>
      </c>
      <c r="CC227" s="254">
        <f t="shared" si="299"/>
        <v>0</v>
      </c>
      <c r="CD227" s="254">
        <f t="shared" si="299"/>
        <v>0</v>
      </c>
      <c r="CE227" s="254">
        <f t="shared" si="299"/>
        <v>0</v>
      </c>
      <c r="CF227" s="254">
        <f t="shared" si="299"/>
        <v>0</v>
      </c>
      <c r="CG227" s="254">
        <f t="shared" si="299"/>
        <v>0</v>
      </c>
      <c r="CH227" s="254">
        <f t="shared" si="299"/>
        <v>0</v>
      </c>
      <c r="CI227" s="254">
        <f t="shared" si="299"/>
        <v>0</v>
      </c>
      <c r="CJ227" s="254">
        <f t="shared" si="298"/>
        <v>0</v>
      </c>
      <c r="CK227" s="254">
        <f t="shared" si="298"/>
        <v>0</v>
      </c>
      <c r="CL227" s="254">
        <f t="shared" si="298"/>
        <v>0</v>
      </c>
      <c r="CM227" s="254">
        <f t="shared" si="262"/>
        <v>0</v>
      </c>
      <c r="CN227" s="254">
        <f t="shared" si="263"/>
        <v>0</v>
      </c>
      <c r="CO227" s="254">
        <f t="shared" si="264"/>
        <v>0</v>
      </c>
      <c r="CP227" s="254">
        <f t="shared" si="265"/>
        <v>0</v>
      </c>
      <c r="CQ227" s="254">
        <f t="shared" si="266"/>
        <v>0</v>
      </c>
      <c r="CR227" s="254">
        <f t="shared" si="267"/>
        <v>0</v>
      </c>
      <c r="CS227" s="254">
        <f t="shared" si="268"/>
        <v>0</v>
      </c>
      <c r="CT227" s="254">
        <f t="shared" si="269"/>
        <v>0</v>
      </c>
      <c r="CU227" s="254">
        <f t="shared" si="270"/>
        <v>0</v>
      </c>
      <c r="CV227" s="254">
        <f t="shared" si="271"/>
        <v>0</v>
      </c>
      <c r="CW227" s="254">
        <f t="shared" si="272"/>
        <v>0</v>
      </c>
      <c r="CX227" s="254">
        <f t="shared" si="273"/>
        <v>0</v>
      </c>
      <c r="CY227" s="254">
        <f t="shared" si="274"/>
        <v>0</v>
      </c>
      <c r="CZ227" s="254">
        <f t="shared" si="275"/>
        <v>0</v>
      </c>
      <c r="DA227" s="254">
        <f t="shared" si="276"/>
        <v>0</v>
      </c>
      <c r="DB227" s="254">
        <f t="shared" si="277"/>
        <v>0</v>
      </c>
      <c r="DC227" s="254">
        <f t="shared" si="278"/>
        <v>0</v>
      </c>
      <c r="DD227" s="254">
        <f t="shared" si="279"/>
        <v>0</v>
      </c>
      <c r="DE227" s="254">
        <f t="shared" si="280"/>
        <v>0</v>
      </c>
      <c r="DF227" s="254">
        <f t="shared" si="281"/>
        <v>0</v>
      </c>
      <c r="DG227" s="254">
        <f t="shared" si="282"/>
        <v>0</v>
      </c>
      <c r="DH227" s="254">
        <f t="shared" si="283"/>
        <v>0</v>
      </c>
      <c r="DI227" s="254">
        <f t="shared" si="284"/>
        <v>0</v>
      </c>
      <c r="DJ227" s="254">
        <f t="shared" si="285"/>
        <v>0</v>
      </c>
      <c r="DK227" s="254">
        <f t="shared" si="286"/>
        <v>0</v>
      </c>
      <c r="DL227" s="254">
        <f t="shared" si="287"/>
        <v>0</v>
      </c>
      <c r="DM227" s="254">
        <f t="shared" si="288"/>
        <v>0</v>
      </c>
      <c r="DN227" s="254">
        <f t="shared" si="289"/>
        <v>0</v>
      </c>
      <c r="DO227" s="254">
        <f t="shared" si="290"/>
        <v>0</v>
      </c>
      <c r="DP227" s="254">
        <f t="shared" si="291"/>
        <v>0</v>
      </c>
      <c r="DQ227" s="254">
        <f t="shared" si="292"/>
        <v>0</v>
      </c>
      <c r="DR227" s="254">
        <f t="shared" si="293"/>
        <v>0</v>
      </c>
      <c r="DS227" s="254">
        <f t="shared" si="294"/>
        <v>0</v>
      </c>
      <c r="DT227" s="254">
        <f t="shared" si="295"/>
        <v>0</v>
      </c>
      <c r="DU227" s="254">
        <f t="shared" si="296"/>
        <v>0</v>
      </c>
      <c r="DV227" s="254">
        <f t="shared" si="297"/>
        <v>0</v>
      </c>
    </row>
    <row r="228" spans="1:126" ht="24" customHeight="1">
      <c r="A228" s="11" t="str">
        <f ca="1">IF(AG228&lt;&gt;"OK","",CONCATENATE(TEXT('Front Page'!$F$33,"000"),TEXT('Front Page'!$F$31,"000"),"-",LEFT('Front Page'!$R$53,5),"-",LEFT(D228,1),AJ228, "-",TEXT(B228,"000")))</f>
        <v/>
      </c>
      <c r="B228" s="12" t="str">
        <f>IFERROR(IF(E228="","",MAX(B$17:B227)+1),"")</f>
        <v/>
      </c>
      <c r="C228" s="13"/>
      <c r="D228" s="29" t="str">
        <f t="shared" si="300"/>
        <v>None</v>
      </c>
      <c r="E228" s="29" t="str">
        <f t="shared" si="17"/>
        <v/>
      </c>
      <c r="F228" s="29" t="str">
        <f t="shared" si="18"/>
        <v/>
      </c>
      <c r="G228" s="363"/>
      <c r="H228" s="364"/>
      <c r="I228" s="325" t="str">
        <f t="shared" si="255"/>
        <v>No</v>
      </c>
      <c r="J228" s="314">
        <v>0</v>
      </c>
      <c r="K228" s="312">
        <v>0</v>
      </c>
      <c r="L228" s="312">
        <v>0</v>
      </c>
      <c r="M228" s="312">
        <v>0</v>
      </c>
      <c r="N228" s="312">
        <v>0</v>
      </c>
      <c r="O228" s="312">
        <v>0</v>
      </c>
      <c r="P228" s="312">
        <v>0</v>
      </c>
      <c r="Q228" s="312">
        <v>0</v>
      </c>
      <c r="R228" s="312">
        <v>0</v>
      </c>
      <c r="S228" s="312">
        <v>0</v>
      </c>
      <c r="T228" s="312">
        <v>0</v>
      </c>
      <c r="U228" s="312">
        <v>0</v>
      </c>
      <c r="V228" s="313">
        <v>1</v>
      </c>
      <c r="W228" s="313">
        <v>1</v>
      </c>
      <c r="X228" s="312">
        <v>0</v>
      </c>
      <c r="Y228" s="312">
        <v>0</v>
      </c>
      <c r="Z228" s="312">
        <v>0</v>
      </c>
      <c r="AA228" s="14">
        <v>0</v>
      </c>
      <c r="AB228" s="317"/>
      <c r="AC228" s="15" t="str">
        <f t="shared" si="246"/>
        <v/>
      </c>
      <c r="AD228" s="15" t="str">
        <f t="shared" si="256"/>
        <v/>
      </c>
      <c r="AE228" s="16" t="str">
        <f t="shared" si="257"/>
        <v>0 - 0</v>
      </c>
      <c r="AF228" s="20" t="str">
        <f t="shared" si="258"/>
        <v>Not an offer</v>
      </c>
      <c r="AG228" s="276" t="str">
        <f t="shared" si="248"/>
        <v>Not an Offer</v>
      </c>
      <c r="AH228" s="150"/>
      <c r="AI228" s="254">
        <v>212</v>
      </c>
      <c r="AJ228" s="149" t="str">
        <f t="shared" si="249"/>
        <v>00-IRA</v>
      </c>
      <c r="AK228" s="254" t="b">
        <f t="shared" si="11"/>
        <v>0</v>
      </c>
      <c r="AL228" s="254">
        <f t="shared" si="247"/>
        <v>0</v>
      </c>
      <c r="AM228" s="254">
        <f t="shared" si="250"/>
        <v>0</v>
      </c>
      <c r="AN228" s="288">
        <f t="shared" si="259"/>
        <v>0</v>
      </c>
      <c r="AO228" s="288">
        <f>IF(AND($BU228=$BV228,BU228=AO$13),$J228&amp;$K228&amp;$L228&amp;$M228&amp;$N228&amp;$O228&amp;$P228&amp;$Q228&amp;$R228&amp;$S228&amp;$T228&amp;$U228,IFERROR(MATCH($AN228,AO$17:AO227,0),-1000))</f>
        <v>1</v>
      </c>
      <c r="AP228" s="288">
        <f>IF(AND($BU228=$BV228,BV228=AP$13),$J228&amp;$K228&amp;$L228&amp;$M228&amp;$N228&amp;$O228&amp;$P228&amp;$Q228&amp;$R228&amp;$S228&amp;$T228&amp;$U228,IFERROR(MATCH($AN228,AP$17:AP227,0),-1000))</f>
        <v>1</v>
      </c>
      <c r="AQ228" s="288">
        <f>IF(AND($BU228=$BV228,BW228=AQ$13),$J228&amp;$K228&amp;$L228&amp;$M228&amp;$N228&amp;$O228&amp;$P228&amp;$Q228&amp;$R228&amp;$S228&amp;$T228&amp;$U228,IFERROR(MATCH($AN228,AQ$17:AQ227,0),-1000))</f>
        <v>1</v>
      </c>
      <c r="AR228" s="288">
        <f>IF(AND($BU228=$BV228,BX228=AR$13),$J228&amp;$K228&amp;$L228&amp;$M228&amp;$N228&amp;$O228&amp;$P228&amp;$Q228&amp;$R228&amp;$S228&amp;$T228&amp;$U228,IFERROR(MATCH($AN228,AR$17:AR227,0),-1000))</f>
        <v>1</v>
      </c>
      <c r="AS228" s="254">
        <f t="shared" si="242"/>
        <v>0</v>
      </c>
      <c r="AT228" s="261" t="str">
        <f t="shared" si="260"/>
        <v/>
      </c>
      <c r="AU228" s="254" t="str">
        <f t="shared" si="253"/>
        <v/>
      </c>
      <c r="AV228" s="254" t="str">
        <f t="shared" si="251"/>
        <v/>
      </c>
      <c r="AW228" s="254" t="str">
        <f t="shared" si="251"/>
        <v/>
      </c>
      <c r="AX228" s="254" t="str">
        <f t="shared" si="251"/>
        <v/>
      </c>
      <c r="AY228" s="254" t="str">
        <f t="shared" si="251"/>
        <v/>
      </c>
      <c r="AZ228" s="254" t="str">
        <f t="shared" si="251"/>
        <v/>
      </c>
      <c r="BA228" s="254" t="str">
        <f t="shared" si="251"/>
        <v/>
      </c>
      <c r="BB228" s="254" t="str">
        <f t="shared" si="251"/>
        <v/>
      </c>
      <c r="BC228" s="254" t="str">
        <f t="shared" si="251"/>
        <v/>
      </c>
      <c r="BD228" s="254" t="str">
        <f t="shared" si="251"/>
        <v/>
      </c>
      <c r="BE228" s="262" t="str">
        <f t="shared" si="244"/>
        <v/>
      </c>
      <c r="BF228" s="263" t="str">
        <f t="shared" si="254"/>
        <v/>
      </c>
      <c r="BG228" s="254" t="str">
        <f t="shared" si="252"/>
        <v/>
      </c>
      <c r="BH228" s="254" t="str">
        <f t="shared" si="252"/>
        <v/>
      </c>
      <c r="BI228" s="254" t="str">
        <f t="shared" si="252"/>
        <v/>
      </c>
      <c r="BJ228" s="254" t="str">
        <f t="shared" si="252"/>
        <v/>
      </c>
      <c r="BK228" s="254" t="str">
        <f t="shared" si="252"/>
        <v/>
      </c>
      <c r="BL228" s="254" t="str">
        <f t="shared" si="252"/>
        <v/>
      </c>
      <c r="BM228" s="254" t="str">
        <f t="shared" si="252"/>
        <v/>
      </c>
      <c r="BN228" s="254" t="str">
        <f t="shared" si="252"/>
        <v/>
      </c>
      <c r="BO228" s="254" t="str">
        <f t="shared" si="252"/>
        <v/>
      </c>
      <c r="BP228" s="254" t="str">
        <f t="shared" si="245"/>
        <v/>
      </c>
      <c r="BQ228" s="264" t="str">
        <f t="shared" si="261"/>
        <v/>
      </c>
      <c r="BR228" s="261" t="str">
        <f t="shared" si="30"/>
        <v/>
      </c>
      <c r="BS228" s="254" t="str">
        <f t="shared" si="180"/>
        <v/>
      </c>
      <c r="BT228" s="254" t="str">
        <f t="shared" si="180"/>
        <v/>
      </c>
      <c r="BU228" s="265" t="str">
        <f t="shared" si="178"/>
        <v/>
      </c>
      <c r="BV228" s="263" t="str">
        <f t="shared" si="181"/>
        <v/>
      </c>
      <c r="BW228" s="254" t="str">
        <f t="shared" si="181"/>
        <v/>
      </c>
      <c r="BX228" s="254" t="str">
        <f t="shared" si="179"/>
        <v/>
      </c>
      <c r="BY228" s="264" t="str">
        <f t="shared" si="33"/>
        <v/>
      </c>
      <c r="BZ228" s="254" t="str">
        <f t="shared" si="34"/>
        <v/>
      </c>
      <c r="CA228" s="254">
        <f t="shared" si="299"/>
        <v>0</v>
      </c>
      <c r="CB228" s="254">
        <f t="shared" si="299"/>
        <v>0</v>
      </c>
      <c r="CC228" s="254">
        <f t="shared" si="299"/>
        <v>0</v>
      </c>
      <c r="CD228" s="254">
        <f t="shared" si="299"/>
        <v>0</v>
      </c>
      <c r="CE228" s="254">
        <f t="shared" si="299"/>
        <v>0</v>
      </c>
      <c r="CF228" s="254">
        <f t="shared" si="299"/>
        <v>0</v>
      </c>
      <c r="CG228" s="254">
        <f t="shared" si="299"/>
        <v>0</v>
      </c>
      <c r="CH228" s="254">
        <f t="shared" si="299"/>
        <v>0</v>
      </c>
      <c r="CI228" s="254">
        <f t="shared" si="299"/>
        <v>0</v>
      </c>
      <c r="CJ228" s="254">
        <f t="shared" si="298"/>
        <v>0</v>
      </c>
      <c r="CK228" s="254">
        <f t="shared" si="298"/>
        <v>0</v>
      </c>
      <c r="CL228" s="254">
        <f t="shared" si="298"/>
        <v>0</v>
      </c>
      <c r="CM228" s="254">
        <f t="shared" si="262"/>
        <v>0</v>
      </c>
      <c r="CN228" s="254">
        <f t="shared" si="263"/>
        <v>0</v>
      </c>
      <c r="CO228" s="254">
        <f t="shared" si="264"/>
        <v>0</v>
      </c>
      <c r="CP228" s="254">
        <f t="shared" si="265"/>
        <v>0</v>
      </c>
      <c r="CQ228" s="254">
        <f t="shared" si="266"/>
        <v>0</v>
      </c>
      <c r="CR228" s="254">
        <f t="shared" si="267"/>
        <v>0</v>
      </c>
      <c r="CS228" s="254">
        <f t="shared" si="268"/>
        <v>0</v>
      </c>
      <c r="CT228" s="254">
        <f t="shared" si="269"/>
        <v>0</v>
      </c>
      <c r="CU228" s="254">
        <f t="shared" si="270"/>
        <v>0</v>
      </c>
      <c r="CV228" s="254">
        <f t="shared" si="271"/>
        <v>0</v>
      </c>
      <c r="CW228" s="254">
        <f t="shared" si="272"/>
        <v>0</v>
      </c>
      <c r="CX228" s="254">
        <f t="shared" si="273"/>
        <v>0</v>
      </c>
      <c r="CY228" s="254">
        <f t="shared" si="274"/>
        <v>0</v>
      </c>
      <c r="CZ228" s="254">
        <f t="shared" si="275"/>
        <v>0</v>
      </c>
      <c r="DA228" s="254">
        <f t="shared" si="276"/>
        <v>0</v>
      </c>
      <c r="DB228" s="254">
        <f t="shared" si="277"/>
        <v>0</v>
      </c>
      <c r="DC228" s="254">
        <f t="shared" si="278"/>
        <v>0</v>
      </c>
      <c r="DD228" s="254">
        <f t="shared" si="279"/>
        <v>0</v>
      </c>
      <c r="DE228" s="254">
        <f t="shared" si="280"/>
        <v>0</v>
      </c>
      <c r="DF228" s="254">
        <f t="shared" si="281"/>
        <v>0</v>
      </c>
      <c r="DG228" s="254">
        <f t="shared" si="282"/>
        <v>0</v>
      </c>
      <c r="DH228" s="254">
        <f t="shared" si="283"/>
        <v>0</v>
      </c>
      <c r="DI228" s="254">
        <f t="shared" si="284"/>
        <v>0</v>
      </c>
      <c r="DJ228" s="254">
        <f t="shared" si="285"/>
        <v>0</v>
      </c>
      <c r="DK228" s="254">
        <f t="shared" si="286"/>
        <v>0</v>
      </c>
      <c r="DL228" s="254">
        <f t="shared" si="287"/>
        <v>0</v>
      </c>
      <c r="DM228" s="254">
        <f t="shared" si="288"/>
        <v>0</v>
      </c>
      <c r="DN228" s="254">
        <f t="shared" si="289"/>
        <v>0</v>
      </c>
      <c r="DO228" s="254">
        <f t="shared" si="290"/>
        <v>0</v>
      </c>
      <c r="DP228" s="254">
        <f t="shared" si="291"/>
        <v>0</v>
      </c>
      <c r="DQ228" s="254">
        <f t="shared" si="292"/>
        <v>0</v>
      </c>
      <c r="DR228" s="254">
        <f t="shared" si="293"/>
        <v>0</v>
      </c>
      <c r="DS228" s="254">
        <f t="shared" si="294"/>
        <v>0</v>
      </c>
      <c r="DT228" s="254">
        <f t="shared" si="295"/>
        <v>0</v>
      </c>
      <c r="DU228" s="254">
        <f t="shared" si="296"/>
        <v>0</v>
      </c>
      <c r="DV228" s="254">
        <f t="shared" si="297"/>
        <v>0</v>
      </c>
    </row>
    <row r="229" spans="1:126" ht="24" customHeight="1">
      <c r="A229" s="11" t="str">
        <f ca="1">IF(AG229&lt;&gt;"OK","",CONCATENATE(TEXT('Front Page'!$F$33,"000"),TEXT('Front Page'!$F$31,"000"),"-",LEFT('Front Page'!$R$53,5),"-",LEFT(D229,1),AJ229, "-",TEXT(B229,"000")))</f>
        <v/>
      </c>
      <c r="B229" s="12" t="str">
        <f>IFERROR(IF(E229="","",MAX(B$17:B228)+1),"")</f>
        <v/>
      </c>
      <c r="C229" s="13"/>
      <c r="D229" s="29" t="str">
        <f t="shared" si="300"/>
        <v>None</v>
      </c>
      <c r="E229" s="29" t="str">
        <f t="shared" si="17"/>
        <v/>
      </c>
      <c r="F229" s="29" t="str">
        <f t="shared" si="18"/>
        <v/>
      </c>
      <c r="G229" s="363"/>
      <c r="H229" s="364"/>
      <c r="I229" s="325" t="str">
        <f t="shared" si="255"/>
        <v>No</v>
      </c>
      <c r="J229" s="314">
        <v>0</v>
      </c>
      <c r="K229" s="312">
        <v>0</v>
      </c>
      <c r="L229" s="312">
        <v>0</v>
      </c>
      <c r="M229" s="312">
        <v>0</v>
      </c>
      <c r="N229" s="312">
        <v>0</v>
      </c>
      <c r="O229" s="312">
        <v>0</v>
      </c>
      <c r="P229" s="312">
        <v>0</v>
      </c>
      <c r="Q229" s="312">
        <v>0</v>
      </c>
      <c r="R229" s="312">
        <v>0</v>
      </c>
      <c r="S229" s="312">
        <v>0</v>
      </c>
      <c r="T229" s="312">
        <v>0</v>
      </c>
      <c r="U229" s="312">
        <v>0</v>
      </c>
      <c r="V229" s="313">
        <v>1</v>
      </c>
      <c r="W229" s="313">
        <v>1</v>
      </c>
      <c r="X229" s="312">
        <v>0</v>
      </c>
      <c r="Y229" s="312">
        <v>0</v>
      </c>
      <c r="Z229" s="312">
        <v>0</v>
      </c>
      <c r="AA229" s="14">
        <v>0</v>
      </c>
      <c r="AB229" s="317"/>
      <c r="AC229" s="15" t="str">
        <f t="shared" si="246"/>
        <v/>
      </c>
      <c r="AD229" s="15" t="str">
        <f t="shared" si="256"/>
        <v/>
      </c>
      <c r="AE229" s="16" t="str">
        <f t="shared" si="257"/>
        <v>0 - 0</v>
      </c>
      <c r="AF229" s="20" t="str">
        <f t="shared" si="258"/>
        <v>Not an offer</v>
      </c>
      <c r="AG229" s="276" t="str">
        <f t="shared" si="248"/>
        <v>Not an Offer</v>
      </c>
      <c r="AH229" s="150"/>
      <c r="AI229" s="254">
        <v>213</v>
      </c>
      <c r="AJ229" s="149" t="str">
        <f t="shared" si="249"/>
        <v>00-IRA</v>
      </c>
      <c r="AK229" s="254" t="b">
        <f t="shared" si="11"/>
        <v>0</v>
      </c>
      <c r="AL229" s="254">
        <f t="shared" si="247"/>
        <v>0</v>
      </c>
      <c r="AM229" s="254">
        <f t="shared" si="250"/>
        <v>0</v>
      </c>
      <c r="AN229" s="288">
        <f t="shared" si="259"/>
        <v>0</v>
      </c>
      <c r="AO229" s="288">
        <f>IF(AND($BU229=$BV229,BU229=AO$13),$J229&amp;$K229&amp;$L229&amp;$M229&amp;$N229&amp;$O229&amp;$P229&amp;$Q229&amp;$R229&amp;$S229&amp;$T229&amp;$U229,IFERROR(MATCH($AN229,AO$17:AO228,0),-1000))</f>
        <v>1</v>
      </c>
      <c r="AP229" s="288">
        <f>IF(AND($BU229=$BV229,BV229=AP$13),$J229&amp;$K229&amp;$L229&amp;$M229&amp;$N229&amp;$O229&amp;$P229&amp;$Q229&amp;$R229&amp;$S229&amp;$T229&amp;$U229,IFERROR(MATCH($AN229,AP$17:AP228,0),-1000))</f>
        <v>1</v>
      </c>
      <c r="AQ229" s="288">
        <f>IF(AND($BU229=$BV229,BW229=AQ$13),$J229&amp;$K229&amp;$L229&amp;$M229&amp;$N229&amp;$O229&amp;$P229&amp;$Q229&amp;$R229&amp;$S229&amp;$T229&amp;$U229,IFERROR(MATCH($AN229,AQ$17:AQ228,0),-1000))</f>
        <v>1</v>
      </c>
      <c r="AR229" s="288">
        <f>IF(AND($BU229=$BV229,BX229=AR$13),$J229&amp;$K229&amp;$L229&amp;$M229&amp;$N229&amp;$O229&amp;$P229&amp;$Q229&amp;$R229&amp;$S229&amp;$T229&amp;$U229,IFERROR(MATCH($AN229,AR$17:AR228,0),-1000))</f>
        <v>1</v>
      </c>
      <c r="AS229" s="254">
        <f t="shared" si="242"/>
        <v>0</v>
      </c>
      <c r="AT229" s="261" t="str">
        <f t="shared" si="260"/>
        <v/>
      </c>
      <c r="AU229" s="254" t="str">
        <f t="shared" si="253"/>
        <v/>
      </c>
      <c r="AV229" s="254" t="str">
        <f t="shared" si="251"/>
        <v/>
      </c>
      <c r="AW229" s="254" t="str">
        <f t="shared" si="251"/>
        <v/>
      </c>
      <c r="AX229" s="254" t="str">
        <f t="shared" si="251"/>
        <v/>
      </c>
      <c r="AY229" s="254" t="str">
        <f t="shared" si="251"/>
        <v/>
      </c>
      <c r="AZ229" s="254" t="str">
        <f t="shared" si="251"/>
        <v/>
      </c>
      <c r="BA229" s="254" t="str">
        <f t="shared" si="251"/>
        <v/>
      </c>
      <c r="BB229" s="254" t="str">
        <f t="shared" si="251"/>
        <v/>
      </c>
      <c r="BC229" s="254" t="str">
        <f t="shared" si="251"/>
        <v/>
      </c>
      <c r="BD229" s="254" t="str">
        <f t="shared" si="251"/>
        <v/>
      </c>
      <c r="BE229" s="262" t="str">
        <f t="shared" si="244"/>
        <v/>
      </c>
      <c r="BF229" s="263" t="str">
        <f t="shared" si="254"/>
        <v/>
      </c>
      <c r="BG229" s="254" t="str">
        <f t="shared" si="252"/>
        <v/>
      </c>
      <c r="BH229" s="254" t="str">
        <f t="shared" si="252"/>
        <v/>
      </c>
      <c r="BI229" s="254" t="str">
        <f t="shared" si="252"/>
        <v/>
      </c>
      <c r="BJ229" s="254" t="str">
        <f t="shared" si="252"/>
        <v/>
      </c>
      <c r="BK229" s="254" t="str">
        <f t="shared" si="252"/>
        <v/>
      </c>
      <c r="BL229" s="254" t="str">
        <f t="shared" si="252"/>
        <v/>
      </c>
      <c r="BM229" s="254" t="str">
        <f t="shared" si="252"/>
        <v/>
      </c>
      <c r="BN229" s="254" t="str">
        <f t="shared" si="252"/>
        <v/>
      </c>
      <c r="BO229" s="254" t="str">
        <f t="shared" si="252"/>
        <v/>
      </c>
      <c r="BP229" s="254" t="str">
        <f t="shared" si="245"/>
        <v/>
      </c>
      <c r="BQ229" s="264" t="str">
        <f t="shared" si="261"/>
        <v/>
      </c>
      <c r="BR229" s="261" t="str">
        <f t="shared" si="30"/>
        <v/>
      </c>
      <c r="BS229" s="254" t="str">
        <f t="shared" si="180"/>
        <v/>
      </c>
      <c r="BT229" s="254" t="str">
        <f t="shared" si="180"/>
        <v/>
      </c>
      <c r="BU229" s="265" t="str">
        <f t="shared" si="178"/>
        <v/>
      </c>
      <c r="BV229" s="263" t="str">
        <f t="shared" si="181"/>
        <v/>
      </c>
      <c r="BW229" s="254" t="str">
        <f t="shared" si="181"/>
        <v/>
      </c>
      <c r="BX229" s="254" t="str">
        <f t="shared" si="179"/>
        <v/>
      </c>
      <c r="BY229" s="264" t="str">
        <f t="shared" si="33"/>
        <v/>
      </c>
      <c r="BZ229" s="254" t="str">
        <f t="shared" si="34"/>
        <v/>
      </c>
      <c r="CA229" s="254">
        <f t="shared" si="299"/>
        <v>0</v>
      </c>
      <c r="CB229" s="254">
        <f t="shared" si="299"/>
        <v>0</v>
      </c>
      <c r="CC229" s="254">
        <f t="shared" si="299"/>
        <v>0</v>
      </c>
      <c r="CD229" s="254">
        <f t="shared" si="299"/>
        <v>0</v>
      </c>
      <c r="CE229" s="254">
        <f t="shared" si="299"/>
        <v>0</v>
      </c>
      <c r="CF229" s="254">
        <f t="shared" si="299"/>
        <v>0</v>
      </c>
      <c r="CG229" s="254">
        <f t="shared" si="299"/>
        <v>0</v>
      </c>
      <c r="CH229" s="254">
        <f t="shared" si="299"/>
        <v>0</v>
      </c>
      <c r="CI229" s="254">
        <f t="shared" si="299"/>
        <v>0</v>
      </c>
      <c r="CJ229" s="254">
        <f t="shared" si="298"/>
        <v>0</v>
      </c>
      <c r="CK229" s="254">
        <f t="shared" si="298"/>
        <v>0</v>
      </c>
      <c r="CL229" s="254">
        <f t="shared" si="298"/>
        <v>0</v>
      </c>
      <c r="CM229" s="254">
        <f t="shared" si="262"/>
        <v>0</v>
      </c>
      <c r="CN229" s="254">
        <f t="shared" si="263"/>
        <v>0</v>
      </c>
      <c r="CO229" s="254">
        <f t="shared" si="264"/>
        <v>0</v>
      </c>
      <c r="CP229" s="254">
        <f t="shared" si="265"/>
        <v>0</v>
      </c>
      <c r="CQ229" s="254">
        <f t="shared" si="266"/>
        <v>0</v>
      </c>
      <c r="CR229" s="254">
        <f t="shared" si="267"/>
        <v>0</v>
      </c>
      <c r="CS229" s="254">
        <f t="shared" si="268"/>
        <v>0</v>
      </c>
      <c r="CT229" s="254">
        <f t="shared" si="269"/>
        <v>0</v>
      </c>
      <c r="CU229" s="254">
        <f t="shared" si="270"/>
        <v>0</v>
      </c>
      <c r="CV229" s="254">
        <f t="shared" si="271"/>
        <v>0</v>
      </c>
      <c r="CW229" s="254">
        <f t="shared" si="272"/>
        <v>0</v>
      </c>
      <c r="CX229" s="254">
        <f t="shared" si="273"/>
        <v>0</v>
      </c>
      <c r="CY229" s="254">
        <f t="shared" si="274"/>
        <v>0</v>
      </c>
      <c r="CZ229" s="254">
        <f t="shared" si="275"/>
        <v>0</v>
      </c>
      <c r="DA229" s="254">
        <f t="shared" si="276"/>
        <v>0</v>
      </c>
      <c r="DB229" s="254">
        <f t="shared" si="277"/>
        <v>0</v>
      </c>
      <c r="DC229" s="254">
        <f t="shared" si="278"/>
        <v>0</v>
      </c>
      <c r="DD229" s="254">
        <f t="shared" si="279"/>
        <v>0</v>
      </c>
      <c r="DE229" s="254">
        <f t="shared" si="280"/>
        <v>0</v>
      </c>
      <c r="DF229" s="254">
        <f t="shared" si="281"/>
        <v>0</v>
      </c>
      <c r="DG229" s="254">
        <f t="shared" si="282"/>
        <v>0</v>
      </c>
      <c r="DH229" s="254">
        <f t="shared" si="283"/>
        <v>0</v>
      </c>
      <c r="DI229" s="254">
        <f t="shared" si="284"/>
        <v>0</v>
      </c>
      <c r="DJ229" s="254">
        <f t="shared" si="285"/>
        <v>0</v>
      </c>
      <c r="DK229" s="254">
        <f t="shared" si="286"/>
        <v>0</v>
      </c>
      <c r="DL229" s="254">
        <f t="shared" si="287"/>
        <v>0</v>
      </c>
      <c r="DM229" s="254">
        <f t="shared" si="288"/>
        <v>0</v>
      </c>
      <c r="DN229" s="254">
        <f t="shared" si="289"/>
        <v>0</v>
      </c>
      <c r="DO229" s="254">
        <f t="shared" si="290"/>
        <v>0</v>
      </c>
      <c r="DP229" s="254">
        <f t="shared" si="291"/>
        <v>0</v>
      </c>
      <c r="DQ229" s="254">
        <f t="shared" si="292"/>
        <v>0</v>
      </c>
      <c r="DR229" s="254">
        <f t="shared" si="293"/>
        <v>0</v>
      </c>
      <c r="DS229" s="254">
        <f t="shared" si="294"/>
        <v>0</v>
      </c>
      <c r="DT229" s="254">
        <f t="shared" si="295"/>
        <v>0</v>
      </c>
      <c r="DU229" s="254">
        <f t="shared" si="296"/>
        <v>0</v>
      </c>
      <c r="DV229" s="254">
        <f t="shared" si="297"/>
        <v>0</v>
      </c>
    </row>
    <row r="230" spans="1:126" ht="24" customHeight="1">
      <c r="A230" s="11" t="str">
        <f ca="1">IF(AG230&lt;&gt;"OK","",CONCATENATE(TEXT('Front Page'!$F$33,"000"),TEXT('Front Page'!$F$31,"000"),"-",LEFT('Front Page'!$R$53,5),"-",LEFT(D230,1),AJ230, "-",TEXT(B230,"000")))</f>
        <v/>
      </c>
      <c r="B230" s="12" t="str">
        <f>IFERROR(IF(E230="","",MAX(B$17:B229)+1),"")</f>
        <v/>
      </c>
      <c r="C230" s="13"/>
      <c r="D230" s="29" t="str">
        <f t="shared" si="300"/>
        <v>None</v>
      </c>
      <c r="E230" s="29" t="str">
        <f t="shared" si="17"/>
        <v/>
      </c>
      <c r="F230" s="29" t="str">
        <f t="shared" si="18"/>
        <v/>
      </c>
      <c r="G230" s="363"/>
      <c r="H230" s="364"/>
      <c r="I230" s="325" t="str">
        <f t="shared" si="255"/>
        <v>No</v>
      </c>
      <c r="J230" s="314">
        <v>0</v>
      </c>
      <c r="K230" s="312">
        <v>0</v>
      </c>
      <c r="L230" s="312">
        <v>0</v>
      </c>
      <c r="M230" s="312">
        <v>0</v>
      </c>
      <c r="N230" s="312">
        <v>0</v>
      </c>
      <c r="O230" s="312">
        <v>0</v>
      </c>
      <c r="P230" s="312">
        <v>0</v>
      </c>
      <c r="Q230" s="312">
        <v>0</v>
      </c>
      <c r="R230" s="312">
        <v>0</v>
      </c>
      <c r="S230" s="312">
        <v>0</v>
      </c>
      <c r="T230" s="312">
        <v>0</v>
      </c>
      <c r="U230" s="312">
        <v>0</v>
      </c>
      <c r="V230" s="313">
        <v>1</v>
      </c>
      <c r="W230" s="313">
        <v>1</v>
      </c>
      <c r="X230" s="312">
        <v>0</v>
      </c>
      <c r="Y230" s="312">
        <v>0</v>
      </c>
      <c r="Z230" s="312">
        <v>0</v>
      </c>
      <c r="AA230" s="14">
        <v>0</v>
      </c>
      <c r="AB230" s="317"/>
      <c r="AC230" s="15" t="str">
        <f t="shared" si="246"/>
        <v/>
      </c>
      <c r="AD230" s="15" t="str">
        <f t="shared" si="256"/>
        <v/>
      </c>
      <c r="AE230" s="16" t="str">
        <f t="shared" si="257"/>
        <v>0 - 0</v>
      </c>
      <c r="AF230" s="20" t="str">
        <f t="shared" si="258"/>
        <v>Not an offer</v>
      </c>
      <c r="AG230" s="276" t="str">
        <f t="shared" si="248"/>
        <v>Not an Offer</v>
      </c>
      <c r="AH230" s="150"/>
      <c r="AI230" s="254">
        <v>214</v>
      </c>
      <c r="AJ230" s="149" t="str">
        <f t="shared" si="249"/>
        <v>00-IRA</v>
      </c>
      <c r="AK230" s="254" t="b">
        <f t="shared" si="11"/>
        <v>0</v>
      </c>
      <c r="AL230" s="254">
        <f t="shared" si="247"/>
        <v>0</v>
      </c>
      <c r="AM230" s="254">
        <f t="shared" si="250"/>
        <v>0</v>
      </c>
      <c r="AN230" s="288">
        <f t="shared" si="259"/>
        <v>0</v>
      </c>
      <c r="AO230" s="288">
        <f>IF(AND($BU230=$BV230,BU230=AO$13),$J230&amp;$K230&amp;$L230&amp;$M230&amp;$N230&amp;$O230&amp;$P230&amp;$Q230&amp;$R230&amp;$S230&amp;$T230&amp;$U230,IFERROR(MATCH($AN230,AO$17:AO229,0),-1000))</f>
        <v>1</v>
      </c>
      <c r="AP230" s="288">
        <f>IF(AND($BU230=$BV230,BV230=AP$13),$J230&amp;$K230&amp;$L230&amp;$M230&amp;$N230&amp;$O230&amp;$P230&amp;$Q230&amp;$R230&amp;$S230&amp;$T230&amp;$U230,IFERROR(MATCH($AN230,AP$17:AP229,0),-1000))</f>
        <v>1</v>
      </c>
      <c r="AQ230" s="288">
        <f>IF(AND($BU230=$BV230,BW230=AQ$13),$J230&amp;$K230&amp;$L230&amp;$M230&amp;$N230&amp;$O230&amp;$P230&amp;$Q230&amp;$R230&amp;$S230&amp;$T230&amp;$U230,IFERROR(MATCH($AN230,AQ$17:AQ229,0),-1000))</f>
        <v>1</v>
      </c>
      <c r="AR230" s="288">
        <f>IF(AND($BU230=$BV230,BX230=AR$13),$J230&amp;$K230&amp;$L230&amp;$M230&amp;$N230&amp;$O230&amp;$P230&amp;$Q230&amp;$R230&amp;$S230&amp;$T230&amp;$U230,IFERROR(MATCH($AN230,AR$17:AR229,0),-1000))</f>
        <v>1</v>
      </c>
      <c r="AS230" s="254">
        <f t="shared" si="242"/>
        <v>0</v>
      </c>
      <c r="AT230" s="261" t="str">
        <f t="shared" si="260"/>
        <v/>
      </c>
      <c r="AU230" s="254" t="str">
        <f t="shared" si="253"/>
        <v/>
      </c>
      <c r="AV230" s="254" t="str">
        <f t="shared" si="251"/>
        <v/>
      </c>
      <c r="AW230" s="254" t="str">
        <f t="shared" si="251"/>
        <v/>
      </c>
      <c r="AX230" s="254" t="str">
        <f t="shared" si="251"/>
        <v/>
      </c>
      <c r="AY230" s="254" t="str">
        <f t="shared" si="251"/>
        <v/>
      </c>
      <c r="AZ230" s="254" t="str">
        <f t="shared" si="251"/>
        <v/>
      </c>
      <c r="BA230" s="254" t="str">
        <f t="shared" si="251"/>
        <v/>
      </c>
      <c r="BB230" s="254" t="str">
        <f t="shared" si="251"/>
        <v/>
      </c>
      <c r="BC230" s="254" t="str">
        <f t="shared" si="251"/>
        <v/>
      </c>
      <c r="BD230" s="254" t="str">
        <f t="shared" si="251"/>
        <v/>
      </c>
      <c r="BE230" s="262" t="str">
        <f t="shared" si="244"/>
        <v/>
      </c>
      <c r="BF230" s="263" t="str">
        <f t="shared" si="254"/>
        <v/>
      </c>
      <c r="BG230" s="254" t="str">
        <f t="shared" si="252"/>
        <v/>
      </c>
      <c r="BH230" s="254" t="str">
        <f t="shared" si="252"/>
        <v/>
      </c>
      <c r="BI230" s="254" t="str">
        <f t="shared" si="252"/>
        <v/>
      </c>
      <c r="BJ230" s="254" t="str">
        <f t="shared" si="252"/>
        <v/>
      </c>
      <c r="BK230" s="254" t="str">
        <f t="shared" si="252"/>
        <v/>
      </c>
      <c r="BL230" s="254" t="str">
        <f t="shared" si="252"/>
        <v/>
      </c>
      <c r="BM230" s="254" t="str">
        <f t="shared" si="252"/>
        <v/>
      </c>
      <c r="BN230" s="254" t="str">
        <f t="shared" si="252"/>
        <v/>
      </c>
      <c r="BO230" s="254" t="str">
        <f t="shared" si="252"/>
        <v/>
      </c>
      <c r="BP230" s="254" t="str">
        <f t="shared" si="245"/>
        <v/>
      </c>
      <c r="BQ230" s="264" t="str">
        <f t="shared" si="261"/>
        <v/>
      </c>
      <c r="BR230" s="261" t="str">
        <f t="shared" si="30"/>
        <v/>
      </c>
      <c r="BS230" s="254" t="str">
        <f t="shared" si="180"/>
        <v/>
      </c>
      <c r="BT230" s="254" t="str">
        <f t="shared" si="180"/>
        <v/>
      </c>
      <c r="BU230" s="265" t="str">
        <f t="shared" si="178"/>
        <v/>
      </c>
      <c r="BV230" s="263" t="str">
        <f t="shared" si="181"/>
        <v/>
      </c>
      <c r="BW230" s="254" t="str">
        <f t="shared" si="181"/>
        <v/>
      </c>
      <c r="BX230" s="254" t="str">
        <f t="shared" si="179"/>
        <v/>
      </c>
      <c r="BY230" s="264" t="str">
        <f t="shared" si="33"/>
        <v/>
      </c>
      <c r="BZ230" s="254" t="str">
        <f t="shared" si="34"/>
        <v/>
      </c>
      <c r="CA230" s="254">
        <f t="shared" si="299"/>
        <v>0</v>
      </c>
      <c r="CB230" s="254">
        <f t="shared" si="299"/>
        <v>0</v>
      </c>
      <c r="CC230" s="254">
        <f t="shared" si="299"/>
        <v>0</v>
      </c>
      <c r="CD230" s="254">
        <f t="shared" si="299"/>
        <v>0</v>
      </c>
      <c r="CE230" s="254">
        <f t="shared" si="299"/>
        <v>0</v>
      </c>
      <c r="CF230" s="254">
        <f t="shared" si="299"/>
        <v>0</v>
      </c>
      <c r="CG230" s="254">
        <f t="shared" si="299"/>
        <v>0</v>
      </c>
      <c r="CH230" s="254">
        <f t="shared" si="299"/>
        <v>0</v>
      </c>
      <c r="CI230" s="254">
        <f t="shared" si="299"/>
        <v>0</v>
      </c>
      <c r="CJ230" s="254">
        <f t="shared" si="298"/>
        <v>0</v>
      </c>
      <c r="CK230" s="254">
        <f t="shared" si="298"/>
        <v>0</v>
      </c>
      <c r="CL230" s="254">
        <f t="shared" si="298"/>
        <v>0</v>
      </c>
      <c r="CM230" s="254">
        <f t="shared" si="262"/>
        <v>0</v>
      </c>
      <c r="CN230" s="254">
        <f t="shared" si="263"/>
        <v>0</v>
      </c>
      <c r="CO230" s="254">
        <f t="shared" si="264"/>
        <v>0</v>
      </c>
      <c r="CP230" s="254">
        <f t="shared" si="265"/>
        <v>0</v>
      </c>
      <c r="CQ230" s="254">
        <f t="shared" si="266"/>
        <v>0</v>
      </c>
      <c r="CR230" s="254">
        <f t="shared" si="267"/>
        <v>0</v>
      </c>
      <c r="CS230" s="254">
        <f t="shared" si="268"/>
        <v>0</v>
      </c>
      <c r="CT230" s="254">
        <f t="shared" si="269"/>
        <v>0</v>
      </c>
      <c r="CU230" s="254">
        <f t="shared" si="270"/>
        <v>0</v>
      </c>
      <c r="CV230" s="254">
        <f t="shared" si="271"/>
        <v>0</v>
      </c>
      <c r="CW230" s="254">
        <f t="shared" si="272"/>
        <v>0</v>
      </c>
      <c r="CX230" s="254">
        <f t="shared" si="273"/>
        <v>0</v>
      </c>
      <c r="CY230" s="254">
        <f t="shared" si="274"/>
        <v>0</v>
      </c>
      <c r="CZ230" s="254">
        <f t="shared" si="275"/>
        <v>0</v>
      </c>
      <c r="DA230" s="254">
        <f t="shared" si="276"/>
        <v>0</v>
      </c>
      <c r="DB230" s="254">
        <f t="shared" si="277"/>
        <v>0</v>
      </c>
      <c r="DC230" s="254">
        <f t="shared" si="278"/>
        <v>0</v>
      </c>
      <c r="DD230" s="254">
        <f t="shared" si="279"/>
        <v>0</v>
      </c>
      <c r="DE230" s="254">
        <f t="shared" si="280"/>
        <v>0</v>
      </c>
      <c r="DF230" s="254">
        <f t="shared" si="281"/>
        <v>0</v>
      </c>
      <c r="DG230" s="254">
        <f t="shared" si="282"/>
        <v>0</v>
      </c>
      <c r="DH230" s="254">
        <f t="shared" si="283"/>
        <v>0</v>
      </c>
      <c r="DI230" s="254">
        <f t="shared" si="284"/>
        <v>0</v>
      </c>
      <c r="DJ230" s="254">
        <f t="shared" si="285"/>
        <v>0</v>
      </c>
      <c r="DK230" s="254">
        <f t="shared" si="286"/>
        <v>0</v>
      </c>
      <c r="DL230" s="254">
        <f t="shared" si="287"/>
        <v>0</v>
      </c>
      <c r="DM230" s="254">
        <f t="shared" si="288"/>
        <v>0</v>
      </c>
      <c r="DN230" s="254">
        <f t="shared" si="289"/>
        <v>0</v>
      </c>
      <c r="DO230" s="254">
        <f t="shared" si="290"/>
        <v>0</v>
      </c>
      <c r="DP230" s="254">
        <f t="shared" si="291"/>
        <v>0</v>
      </c>
      <c r="DQ230" s="254">
        <f t="shared" si="292"/>
        <v>0</v>
      </c>
      <c r="DR230" s="254">
        <f t="shared" si="293"/>
        <v>0</v>
      </c>
      <c r="DS230" s="254">
        <f t="shared" si="294"/>
        <v>0</v>
      </c>
      <c r="DT230" s="254">
        <f t="shared" si="295"/>
        <v>0</v>
      </c>
      <c r="DU230" s="254">
        <f t="shared" si="296"/>
        <v>0</v>
      </c>
      <c r="DV230" s="254">
        <f t="shared" si="297"/>
        <v>0</v>
      </c>
    </row>
    <row r="231" spans="1:126" ht="24" customHeight="1">
      <c r="A231" s="11" t="str">
        <f ca="1">IF(AG231&lt;&gt;"OK","",CONCATENATE(TEXT('Front Page'!$F$33,"000"),TEXT('Front Page'!$F$31,"000"),"-",LEFT('Front Page'!$R$53,5),"-",LEFT(D231,1),AJ231, "-",TEXT(B231,"000")))</f>
        <v/>
      </c>
      <c r="B231" s="12" t="str">
        <f>IFERROR(IF(E231="","",MAX(B$17:B230)+1),"")</f>
        <v/>
      </c>
      <c r="C231" s="13"/>
      <c r="D231" s="29" t="str">
        <f t="shared" si="300"/>
        <v>None</v>
      </c>
      <c r="E231" s="29" t="str">
        <f t="shared" si="17"/>
        <v/>
      </c>
      <c r="F231" s="29" t="str">
        <f t="shared" si="18"/>
        <v/>
      </c>
      <c r="G231" s="363"/>
      <c r="H231" s="364"/>
      <c r="I231" s="325" t="str">
        <f t="shared" si="255"/>
        <v>No</v>
      </c>
      <c r="J231" s="314">
        <v>0</v>
      </c>
      <c r="K231" s="312">
        <v>0</v>
      </c>
      <c r="L231" s="312">
        <v>0</v>
      </c>
      <c r="M231" s="312">
        <v>0</v>
      </c>
      <c r="N231" s="312">
        <v>0</v>
      </c>
      <c r="O231" s="312">
        <v>0</v>
      </c>
      <c r="P231" s="312">
        <v>0</v>
      </c>
      <c r="Q231" s="312">
        <v>0</v>
      </c>
      <c r="R231" s="312">
        <v>0</v>
      </c>
      <c r="S231" s="312">
        <v>0</v>
      </c>
      <c r="T231" s="312">
        <v>0</v>
      </c>
      <c r="U231" s="312">
        <v>0</v>
      </c>
      <c r="V231" s="313">
        <v>1</v>
      </c>
      <c r="W231" s="313">
        <v>1</v>
      </c>
      <c r="X231" s="312">
        <v>0</v>
      </c>
      <c r="Y231" s="312">
        <v>0</v>
      </c>
      <c r="Z231" s="312">
        <v>0</v>
      </c>
      <c r="AA231" s="14">
        <v>0</v>
      </c>
      <c r="AB231" s="317"/>
      <c r="AC231" s="15" t="str">
        <f t="shared" si="246"/>
        <v/>
      </c>
      <c r="AD231" s="15" t="str">
        <f t="shared" si="256"/>
        <v/>
      </c>
      <c r="AE231" s="16" t="str">
        <f t="shared" si="257"/>
        <v>0 - 0</v>
      </c>
      <c r="AF231" s="20" t="str">
        <f t="shared" si="258"/>
        <v>Not an offer</v>
      </c>
      <c r="AG231" s="276" t="str">
        <f t="shared" si="248"/>
        <v>Not an Offer</v>
      </c>
      <c r="AH231" s="150"/>
      <c r="AI231" s="254">
        <v>215</v>
      </c>
      <c r="AJ231" s="149" t="str">
        <f t="shared" si="249"/>
        <v>00-IRA</v>
      </c>
      <c r="AK231" s="254" t="b">
        <f t="shared" si="11"/>
        <v>0</v>
      </c>
      <c r="AL231" s="254">
        <f t="shared" si="247"/>
        <v>0</v>
      </c>
      <c r="AM231" s="254">
        <f t="shared" si="250"/>
        <v>0</v>
      </c>
      <c r="AN231" s="288">
        <f t="shared" si="259"/>
        <v>0</v>
      </c>
      <c r="AO231" s="288">
        <f>IF(AND($BU231=$BV231,BU231=AO$13),$J231&amp;$K231&amp;$L231&amp;$M231&amp;$N231&amp;$O231&amp;$P231&amp;$Q231&amp;$R231&amp;$S231&amp;$T231&amp;$U231,IFERROR(MATCH($AN231,AO$17:AO230,0),-1000))</f>
        <v>1</v>
      </c>
      <c r="AP231" s="288">
        <f>IF(AND($BU231=$BV231,BV231=AP$13),$J231&amp;$K231&amp;$L231&amp;$M231&amp;$N231&amp;$O231&amp;$P231&amp;$Q231&amp;$R231&amp;$S231&amp;$T231&amp;$U231,IFERROR(MATCH($AN231,AP$17:AP230,0),-1000))</f>
        <v>1</v>
      </c>
      <c r="AQ231" s="288">
        <f>IF(AND($BU231=$BV231,BW231=AQ$13),$J231&amp;$K231&amp;$L231&amp;$M231&amp;$N231&amp;$O231&amp;$P231&amp;$Q231&amp;$R231&amp;$S231&amp;$T231&amp;$U231,IFERROR(MATCH($AN231,AQ$17:AQ230,0),-1000))</f>
        <v>1</v>
      </c>
      <c r="AR231" s="288">
        <f>IF(AND($BU231=$BV231,BX231=AR$13),$J231&amp;$K231&amp;$L231&amp;$M231&amp;$N231&amp;$O231&amp;$P231&amp;$Q231&amp;$R231&amp;$S231&amp;$T231&amp;$U231,IFERROR(MATCH($AN231,AR$17:AR230,0),-1000))</f>
        <v>1</v>
      </c>
      <c r="AS231" s="254">
        <f t="shared" si="242"/>
        <v>0</v>
      </c>
      <c r="AT231" s="261" t="str">
        <f t="shared" si="260"/>
        <v/>
      </c>
      <c r="AU231" s="254" t="str">
        <f t="shared" si="253"/>
        <v/>
      </c>
      <c r="AV231" s="254" t="str">
        <f t="shared" si="251"/>
        <v/>
      </c>
      <c r="AW231" s="254" t="str">
        <f t="shared" si="251"/>
        <v/>
      </c>
      <c r="AX231" s="254" t="str">
        <f t="shared" si="251"/>
        <v/>
      </c>
      <c r="AY231" s="254" t="str">
        <f t="shared" si="251"/>
        <v/>
      </c>
      <c r="AZ231" s="254" t="str">
        <f t="shared" si="251"/>
        <v/>
      </c>
      <c r="BA231" s="254" t="str">
        <f t="shared" si="251"/>
        <v/>
      </c>
      <c r="BB231" s="254" t="str">
        <f t="shared" si="251"/>
        <v/>
      </c>
      <c r="BC231" s="254" t="str">
        <f t="shared" si="251"/>
        <v/>
      </c>
      <c r="BD231" s="254" t="str">
        <f t="shared" si="251"/>
        <v/>
      </c>
      <c r="BE231" s="262" t="str">
        <f t="shared" si="244"/>
        <v/>
      </c>
      <c r="BF231" s="263" t="str">
        <f t="shared" si="254"/>
        <v/>
      </c>
      <c r="BG231" s="254" t="str">
        <f t="shared" si="252"/>
        <v/>
      </c>
      <c r="BH231" s="254" t="str">
        <f t="shared" si="252"/>
        <v/>
      </c>
      <c r="BI231" s="254" t="str">
        <f t="shared" si="252"/>
        <v/>
      </c>
      <c r="BJ231" s="254" t="str">
        <f t="shared" si="252"/>
        <v/>
      </c>
      <c r="BK231" s="254" t="str">
        <f t="shared" si="252"/>
        <v/>
      </c>
      <c r="BL231" s="254" t="str">
        <f t="shared" si="252"/>
        <v/>
      </c>
      <c r="BM231" s="254" t="str">
        <f t="shared" si="252"/>
        <v/>
      </c>
      <c r="BN231" s="254" t="str">
        <f t="shared" si="252"/>
        <v/>
      </c>
      <c r="BO231" s="254" t="str">
        <f t="shared" si="252"/>
        <v/>
      </c>
      <c r="BP231" s="254" t="str">
        <f t="shared" si="245"/>
        <v/>
      </c>
      <c r="BQ231" s="264" t="str">
        <f t="shared" si="261"/>
        <v/>
      </c>
      <c r="BR231" s="261" t="str">
        <f t="shared" si="30"/>
        <v/>
      </c>
      <c r="BS231" s="254" t="str">
        <f t="shared" si="180"/>
        <v/>
      </c>
      <c r="BT231" s="254" t="str">
        <f t="shared" ref="BT231:BU277" si="301">IF(IFERROR(Z231/1&gt;0,0),MIN(BS231,BT$14),BS231)</f>
        <v/>
      </c>
      <c r="BU231" s="265" t="str">
        <f t="shared" si="178"/>
        <v/>
      </c>
      <c r="BV231" s="263" t="str">
        <f t="shared" si="181"/>
        <v/>
      </c>
      <c r="BW231" s="254" t="str">
        <f t="shared" ref="BW231:BX277" si="302">IF(IFERROR(Y231/1&gt;0,0),MAX(BX231,BW$14),BX231)</f>
        <v/>
      </c>
      <c r="BX231" s="254" t="str">
        <f t="shared" si="179"/>
        <v/>
      </c>
      <c r="BY231" s="264" t="str">
        <f t="shared" si="33"/>
        <v/>
      </c>
      <c r="BZ231" s="254" t="str">
        <f t="shared" si="34"/>
        <v/>
      </c>
      <c r="CA231" s="254">
        <f t="shared" si="299"/>
        <v>0</v>
      </c>
      <c r="CB231" s="254">
        <f t="shared" si="299"/>
        <v>0</v>
      </c>
      <c r="CC231" s="254">
        <f t="shared" si="299"/>
        <v>0</v>
      </c>
      <c r="CD231" s="254">
        <f t="shared" si="299"/>
        <v>0</v>
      </c>
      <c r="CE231" s="254">
        <f t="shared" si="299"/>
        <v>0</v>
      </c>
      <c r="CF231" s="254">
        <f t="shared" si="299"/>
        <v>0</v>
      </c>
      <c r="CG231" s="254">
        <f t="shared" si="299"/>
        <v>0</v>
      </c>
      <c r="CH231" s="254">
        <f t="shared" si="299"/>
        <v>0</v>
      </c>
      <c r="CI231" s="254">
        <f t="shared" si="299"/>
        <v>0</v>
      </c>
      <c r="CJ231" s="254">
        <f t="shared" si="298"/>
        <v>0</v>
      </c>
      <c r="CK231" s="254">
        <f t="shared" si="298"/>
        <v>0</v>
      </c>
      <c r="CL231" s="254">
        <f t="shared" si="298"/>
        <v>0</v>
      </c>
      <c r="CM231" s="254">
        <f t="shared" si="262"/>
        <v>0</v>
      </c>
      <c r="CN231" s="254">
        <f t="shared" si="263"/>
        <v>0</v>
      </c>
      <c r="CO231" s="254">
        <f t="shared" si="264"/>
        <v>0</v>
      </c>
      <c r="CP231" s="254">
        <f t="shared" si="265"/>
        <v>0</v>
      </c>
      <c r="CQ231" s="254">
        <f t="shared" si="266"/>
        <v>0</v>
      </c>
      <c r="CR231" s="254">
        <f t="shared" si="267"/>
        <v>0</v>
      </c>
      <c r="CS231" s="254">
        <f t="shared" si="268"/>
        <v>0</v>
      </c>
      <c r="CT231" s="254">
        <f t="shared" si="269"/>
        <v>0</v>
      </c>
      <c r="CU231" s="254">
        <f t="shared" si="270"/>
        <v>0</v>
      </c>
      <c r="CV231" s="254">
        <f t="shared" si="271"/>
        <v>0</v>
      </c>
      <c r="CW231" s="254">
        <f t="shared" si="272"/>
        <v>0</v>
      </c>
      <c r="CX231" s="254">
        <f t="shared" si="273"/>
        <v>0</v>
      </c>
      <c r="CY231" s="254">
        <f t="shared" si="274"/>
        <v>0</v>
      </c>
      <c r="CZ231" s="254">
        <f t="shared" si="275"/>
        <v>0</v>
      </c>
      <c r="DA231" s="254">
        <f t="shared" si="276"/>
        <v>0</v>
      </c>
      <c r="DB231" s="254">
        <f t="shared" si="277"/>
        <v>0</v>
      </c>
      <c r="DC231" s="254">
        <f t="shared" si="278"/>
        <v>0</v>
      </c>
      <c r="DD231" s="254">
        <f t="shared" si="279"/>
        <v>0</v>
      </c>
      <c r="DE231" s="254">
        <f t="shared" si="280"/>
        <v>0</v>
      </c>
      <c r="DF231" s="254">
        <f t="shared" si="281"/>
        <v>0</v>
      </c>
      <c r="DG231" s="254">
        <f t="shared" si="282"/>
        <v>0</v>
      </c>
      <c r="DH231" s="254">
        <f t="shared" si="283"/>
        <v>0</v>
      </c>
      <c r="DI231" s="254">
        <f t="shared" si="284"/>
        <v>0</v>
      </c>
      <c r="DJ231" s="254">
        <f t="shared" si="285"/>
        <v>0</v>
      </c>
      <c r="DK231" s="254">
        <f t="shared" si="286"/>
        <v>0</v>
      </c>
      <c r="DL231" s="254">
        <f t="shared" si="287"/>
        <v>0</v>
      </c>
      <c r="DM231" s="254">
        <f t="shared" si="288"/>
        <v>0</v>
      </c>
      <c r="DN231" s="254">
        <f t="shared" si="289"/>
        <v>0</v>
      </c>
      <c r="DO231" s="254">
        <f t="shared" si="290"/>
        <v>0</v>
      </c>
      <c r="DP231" s="254">
        <f t="shared" si="291"/>
        <v>0</v>
      </c>
      <c r="DQ231" s="254">
        <f t="shared" si="292"/>
        <v>0</v>
      </c>
      <c r="DR231" s="254">
        <f t="shared" si="293"/>
        <v>0</v>
      </c>
      <c r="DS231" s="254">
        <f t="shared" si="294"/>
        <v>0</v>
      </c>
      <c r="DT231" s="254">
        <f t="shared" si="295"/>
        <v>0</v>
      </c>
      <c r="DU231" s="254">
        <f t="shared" si="296"/>
        <v>0</v>
      </c>
      <c r="DV231" s="254">
        <f t="shared" si="297"/>
        <v>0</v>
      </c>
    </row>
    <row r="232" spans="1:126" ht="24" customHeight="1">
      <c r="A232" s="11" t="str">
        <f ca="1">IF(AG232&lt;&gt;"OK","",CONCATENATE(TEXT('Front Page'!$F$33,"000"),TEXT('Front Page'!$F$31,"000"),"-",LEFT('Front Page'!$R$53,5),"-",LEFT(D232,1),AJ232, "-",TEXT(B232,"000")))</f>
        <v/>
      </c>
      <c r="B232" s="12" t="str">
        <f>IFERROR(IF(E232="","",MAX(B$17:B231)+1),"")</f>
        <v/>
      </c>
      <c r="C232" s="13"/>
      <c r="D232" s="29" t="str">
        <f t="shared" si="300"/>
        <v>None</v>
      </c>
      <c r="E232" s="29" t="str">
        <f t="shared" si="17"/>
        <v/>
      </c>
      <c r="F232" s="29" t="str">
        <f t="shared" si="18"/>
        <v/>
      </c>
      <c r="G232" s="363"/>
      <c r="H232" s="364"/>
      <c r="I232" s="325" t="str">
        <f t="shared" si="255"/>
        <v>No</v>
      </c>
      <c r="J232" s="314">
        <v>0</v>
      </c>
      <c r="K232" s="312">
        <v>0</v>
      </c>
      <c r="L232" s="312">
        <v>0</v>
      </c>
      <c r="M232" s="312">
        <v>0</v>
      </c>
      <c r="N232" s="312">
        <v>0</v>
      </c>
      <c r="O232" s="312">
        <v>0</v>
      </c>
      <c r="P232" s="312">
        <v>0</v>
      </c>
      <c r="Q232" s="312">
        <v>0</v>
      </c>
      <c r="R232" s="312">
        <v>0</v>
      </c>
      <c r="S232" s="312">
        <v>0</v>
      </c>
      <c r="T232" s="312">
        <v>0</v>
      </c>
      <c r="U232" s="312">
        <v>0</v>
      </c>
      <c r="V232" s="313">
        <v>1</v>
      </c>
      <c r="W232" s="313">
        <v>1</v>
      </c>
      <c r="X232" s="312">
        <v>0</v>
      </c>
      <c r="Y232" s="312">
        <v>0</v>
      </c>
      <c r="Z232" s="312">
        <v>0</v>
      </c>
      <c r="AA232" s="14">
        <v>0</v>
      </c>
      <c r="AB232" s="317"/>
      <c r="AC232" s="15" t="str">
        <f t="shared" si="246"/>
        <v/>
      </c>
      <c r="AD232" s="15" t="str">
        <f t="shared" si="256"/>
        <v/>
      </c>
      <c r="AE232" s="16" t="str">
        <f t="shared" si="257"/>
        <v>0 - 0</v>
      </c>
      <c r="AF232" s="20" t="str">
        <f t="shared" si="258"/>
        <v>Not an offer</v>
      </c>
      <c r="AG232" s="276" t="str">
        <f t="shared" si="248"/>
        <v>Not an Offer</v>
      </c>
      <c r="AH232" s="150"/>
      <c r="AI232" s="254">
        <v>216</v>
      </c>
      <c r="AJ232" s="149" t="str">
        <f t="shared" si="249"/>
        <v>00-IRA</v>
      </c>
      <c r="AK232" s="254" t="b">
        <f t="shared" si="11"/>
        <v>0</v>
      </c>
      <c r="AL232" s="254">
        <f t="shared" si="247"/>
        <v>0</v>
      </c>
      <c r="AM232" s="254">
        <f t="shared" si="250"/>
        <v>0</v>
      </c>
      <c r="AN232" s="288">
        <f t="shared" si="259"/>
        <v>0</v>
      </c>
      <c r="AO232" s="288">
        <f>IF(AND($BU232=$BV232,BU232=AO$13),$J232&amp;$K232&amp;$L232&amp;$M232&amp;$N232&amp;$O232&amp;$P232&amp;$Q232&amp;$R232&amp;$S232&amp;$T232&amp;$U232,IFERROR(MATCH($AN232,AO$17:AO231,0),-1000))</f>
        <v>1</v>
      </c>
      <c r="AP232" s="288">
        <f>IF(AND($BU232=$BV232,BV232=AP$13),$J232&amp;$K232&amp;$L232&amp;$M232&amp;$N232&amp;$O232&amp;$P232&amp;$Q232&amp;$R232&amp;$S232&amp;$T232&amp;$U232,IFERROR(MATCH($AN232,AP$17:AP231,0),-1000))</f>
        <v>1</v>
      </c>
      <c r="AQ232" s="288">
        <f>IF(AND($BU232=$BV232,BW232=AQ$13),$J232&amp;$K232&amp;$L232&amp;$M232&amp;$N232&amp;$O232&amp;$P232&amp;$Q232&amp;$R232&amp;$S232&amp;$T232&amp;$U232,IFERROR(MATCH($AN232,AQ$17:AQ231,0),-1000))</f>
        <v>1</v>
      </c>
      <c r="AR232" s="288">
        <f>IF(AND($BU232=$BV232,BX232=AR$13),$J232&amp;$K232&amp;$L232&amp;$M232&amp;$N232&amp;$O232&amp;$P232&amp;$Q232&amp;$R232&amp;$S232&amp;$T232&amp;$U232,IFERROR(MATCH($AN232,AR$17:AR231,0),-1000))</f>
        <v>1</v>
      </c>
      <c r="AS232" s="254">
        <f t="shared" si="242"/>
        <v>0</v>
      </c>
      <c r="AT232" s="261" t="str">
        <f t="shared" si="260"/>
        <v/>
      </c>
      <c r="AU232" s="254" t="str">
        <f t="shared" si="253"/>
        <v/>
      </c>
      <c r="AV232" s="254" t="str">
        <f t="shared" si="251"/>
        <v/>
      </c>
      <c r="AW232" s="254" t="str">
        <f t="shared" si="251"/>
        <v/>
      </c>
      <c r="AX232" s="254" t="str">
        <f t="shared" si="251"/>
        <v/>
      </c>
      <c r="AY232" s="254" t="str">
        <f t="shared" si="251"/>
        <v/>
      </c>
      <c r="AZ232" s="254" t="str">
        <f t="shared" si="251"/>
        <v/>
      </c>
      <c r="BA232" s="254" t="str">
        <f t="shared" si="251"/>
        <v/>
      </c>
      <c r="BB232" s="254" t="str">
        <f t="shared" si="251"/>
        <v/>
      </c>
      <c r="BC232" s="254" t="str">
        <f t="shared" si="251"/>
        <v/>
      </c>
      <c r="BD232" s="254" t="str">
        <f t="shared" si="251"/>
        <v/>
      </c>
      <c r="BE232" s="262" t="str">
        <f t="shared" si="244"/>
        <v/>
      </c>
      <c r="BF232" s="263" t="str">
        <f t="shared" si="254"/>
        <v/>
      </c>
      <c r="BG232" s="254" t="str">
        <f t="shared" si="252"/>
        <v/>
      </c>
      <c r="BH232" s="254" t="str">
        <f t="shared" si="252"/>
        <v/>
      </c>
      <c r="BI232" s="254" t="str">
        <f t="shared" si="252"/>
        <v/>
      </c>
      <c r="BJ232" s="254" t="str">
        <f t="shared" si="252"/>
        <v/>
      </c>
      <c r="BK232" s="254" t="str">
        <f t="shared" si="252"/>
        <v/>
      </c>
      <c r="BL232" s="254" t="str">
        <f t="shared" si="252"/>
        <v/>
      </c>
      <c r="BM232" s="254" t="str">
        <f t="shared" si="252"/>
        <v/>
      </c>
      <c r="BN232" s="254" t="str">
        <f t="shared" si="252"/>
        <v/>
      </c>
      <c r="BO232" s="254" t="str">
        <f t="shared" si="252"/>
        <v/>
      </c>
      <c r="BP232" s="254" t="str">
        <f t="shared" si="245"/>
        <v/>
      </c>
      <c r="BQ232" s="264" t="str">
        <f t="shared" si="261"/>
        <v/>
      </c>
      <c r="BR232" s="261" t="str">
        <f t="shared" si="30"/>
        <v/>
      </c>
      <c r="BS232" s="254" t="str">
        <f t="shared" ref="BS232:BU278" si="303">IF(IFERROR(Y232/1&gt;0,0),MIN(BR232,BS$14),BR232)</f>
        <v/>
      </c>
      <c r="BT232" s="254" t="str">
        <f t="shared" si="301"/>
        <v/>
      </c>
      <c r="BU232" s="265" t="str">
        <f t="shared" si="178"/>
        <v/>
      </c>
      <c r="BV232" s="263" t="str">
        <f t="shared" ref="BV232:BX278" si="304">IF(IFERROR(X232/1&gt;0,0),MAX(BW232,BV$14),BW232)</f>
        <v/>
      </c>
      <c r="BW232" s="254" t="str">
        <f t="shared" si="302"/>
        <v/>
      </c>
      <c r="BX232" s="254" t="str">
        <f t="shared" si="179"/>
        <v/>
      </c>
      <c r="BY232" s="264" t="str">
        <f t="shared" si="33"/>
        <v/>
      </c>
      <c r="BZ232" s="254" t="str">
        <f t="shared" si="34"/>
        <v/>
      </c>
      <c r="CA232" s="254">
        <f t="shared" si="299"/>
        <v>0</v>
      </c>
      <c r="CB232" s="254">
        <f t="shared" si="299"/>
        <v>0</v>
      </c>
      <c r="CC232" s="254">
        <f t="shared" si="299"/>
        <v>0</v>
      </c>
      <c r="CD232" s="254">
        <f t="shared" si="299"/>
        <v>0</v>
      </c>
      <c r="CE232" s="254">
        <f t="shared" si="299"/>
        <v>0</v>
      </c>
      <c r="CF232" s="254">
        <f t="shared" si="299"/>
        <v>0</v>
      </c>
      <c r="CG232" s="254">
        <f t="shared" si="299"/>
        <v>0</v>
      </c>
      <c r="CH232" s="254">
        <f t="shared" si="299"/>
        <v>0</v>
      </c>
      <c r="CI232" s="254">
        <f t="shared" si="299"/>
        <v>0</v>
      </c>
      <c r="CJ232" s="254">
        <f t="shared" si="298"/>
        <v>0</v>
      </c>
      <c r="CK232" s="254">
        <f t="shared" si="298"/>
        <v>0</v>
      </c>
      <c r="CL232" s="254">
        <f t="shared" si="298"/>
        <v>0</v>
      </c>
      <c r="CM232" s="254">
        <f t="shared" si="262"/>
        <v>0</v>
      </c>
      <c r="CN232" s="254">
        <f t="shared" si="263"/>
        <v>0</v>
      </c>
      <c r="CO232" s="254">
        <f t="shared" si="264"/>
        <v>0</v>
      </c>
      <c r="CP232" s="254">
        <f t="shared" si="265"/>
        <v>0</v>
      </c>
      <c r="CQ232" s="254">
        <f t="shared" si="266"/>
        <v>0</v>
      </c>
      <c r="CR232" s="254">
        <f t="shared" si="267"/>
        <v>0</v>
      </c>
      <c r="CS232" s="254">
        <f t="shared" si="268"/>
        <v>0</v>
      </c>
      <c r="CT232" s="254">
        <f t="shared" si="269"/>
        <v>0</v>
      </c>
      <c r="CU232" s="254">
        <f t="shared" si="270"/>
        <v>0</v>
      </c>
      <c r="CV232" s="254">
        <f t="shared" si="271"/>
        <v>0</v>
      </c>
      <c r="CW232" s="254">
        <f t="shared" si="272"/>
        <v>0</v>
      </c>
      <c r="CX232" s="254">
        <f t="shared" si="273"/>
        <v>0</v>
      </c>
      <c r="CY232" s="254">
        <f t="shared" si="274"/>
        <v>0</v>
      </c>
      <c r="CZ232" s="254">
        <f t="shared" si="275"/>
        <v>0</v>
      </c>
      <c r="DA232" s="254">
        <f t="shared" si="276"/>
        <v>0</v>
      </c>
      <c r="DB232" s="254">
        <f t="shared" si="277"/>
        <v>0</v>
      </c>
      <c r="DC232" s="254">
        <f t="shared" si="278"/>
        <v>0</v>
      </c>
      <c r="DD232" s="254">
        <f t="shared" si="279"/>
        <v>0</v>
      </c>
      <c r="DE232" s="254">
        <f t="shared" si="280"/>
        <v>0</v>
      </c>
      <c r="DF232" s="254">
        <f t="shared" si="281"/>
        <v>0</v>
      </c>
      <c r="DG232" s="254">
        <f t="shared" si="282"/>
        <v>0</v>
      </c>
      <c r="DH232" s="254">
        <f t="shared" si="283"/>
        <v>0</v>
      </c>
      <c r="DI232" s="254">
        <f t="shared" si="284"/>
        <v>0</v>
      </c>
      <c r="DJ232" s="254">
        <f t="shared" si="285"/>
        <v>0</v>
      </c>
      <c r="DK232" s="254">
        <f t="shared" si="286"/>
        <v>0</v>
      </c>
      <c r="DL232" s="254">
        <f t="shared" si="287"/>
        <v>0</v>
      </c>
      <c r="DM232" s="254">
        <f t="shared" si="288"/>
        <v>0</v>
      </c>
      <c r="DN232" s="254">
        <f t="shared" si="289"/>
        <v>0</v>
      </c>
      <c r="DO232" s="254">
        <f t="shared" si="290"/>
        <v>0</v>
      </c>
      <c r="DP232" s="254">
        <f t="shared" si="291"/>
        <v>0</v>
      </c>
      <c r="DQ232" s="254">
        <f t="shared" si="292"/>
        <v>0</v>
      </c>
      <c r="DR232" s="254">
        <f t="shared" si="293"/>
        <v>0</v>
      </c>
      <c r="DS232" s="254">
        <f t="shared" si="294"/>
        <v>0</v>
      </c>
      <c r="DT232" s="254">
        <f t="shared" si="295"/>
        <v>0</v>
      </c>
      <c r="DU232" s="254">
        <f t="shared" si="296"/>
        <v>0</v>
      </c>
      <c r="DV232" s="254">
        <f t="shared" si="297"/>
        <v>0</v>
      </c>
    </row>
    <row r="233" spans="1:126" ht="24" customHeight="1">
      <c r="A233" s="11" t="str">
        <f ca="1">IF(AG233&lt;&gt;"OK","",CONCATENATE(TEXT('Front Page'!$F$33,"000"),TEXT('Front Page'!$F$31,"000"),"-",LEFT('Front Page'!$R$53,5),"-",LEFT(D233,1),AJ233, "-",TEXT(B233,"000")))</f>
        <v/>
      </c>
      <c r="B233" s="12" t="str">
        <f>IFERROR(IF(E233="","",MAX(B$17:B232)+1),"")</f>
        <v/>
      </c>
      <c r="C233" s="13"/>
      <c r="D233" s="29" t="str">
        <f t="shared" si="300"/>
        <v>None</v>
      </c>
      <c r="E233" s="29" t="str">
        <f t="shared" si="17"/>
        <v/>
      </c>
      <c r="F233" s="29" t="str">
        <f t="shared" si="18"/>
        <v/>
      </c>
      <c r="G233" s="363"/>
      <c r="H233" s="364"/>
      <c r="I233" s="325" t="str">
        <f t="shared" si="255"/>
        <v>No</v>
      </c>
      <c r="J233" s="314">
        <v>0</v>
      </c>
      <c r="K233" s="312">
        <v>0</v>
      </c>
      <c r="L233" s="312">
        <v>0</v>
      </c>
      <c r="M233" s="312">
        <v>0</v>
      </c>
      <c r="N233" s="312">
        <v>0</v>
      </c>
      <c r="O233" s="312">
        <v>0</v>
      </c>
      <c r="P233" s="312">
        <v>0</v>
      </c>
      <c r="Q233" s="312">
        <v>0</v>
      </c>
      <c r="R233" s="312">
        <v>0</v>
      </c>
      <c r="S233" s="312">
        <v>0</v>
      </c>
      <c r="T233" s="312">
        <v>0</v>
      </c>
      <c r="U233" s="312">
        <v>0</v>
      </c>
      <c r="V233" s="313">
        <v>1</v>
      </c>
      <c r="W233" s="313">
        <v>1</v>
      </c>
      <c r="X233" s="312">
        <v>0</v>
      </c>
      <c r="Y233" s="312">
        <v>0</v>
      </c>
      <c r="Z233" s="312">
        <v>0</v>
      </c>
      <c r="AA233" s="14">
        <v>0</v>
      </c>
      <c r="AB233" s="317"/>
      <c r="AC233" s="15" t="str">
        <f t="shared" si="246"/>
        <v/>
      </c>
      <c r="AD233" s="15" t="str">
        <f t="shared" si="256"/>
        <v/>
      </c>
      <c r="AE233" s="16" t="str">
        <f t="shared" si="257"/>
        <v>0 - 0</v>
      </c>
      <c r="AF233" s="20" t="str">
        <f t="shared" si="258"/>
        <v>Not an offer</v>
      </c>
      <c r="AG233" s="276" t="str">
        <f t="shared" si="248"/>
        <v>Not an Offer</v>
      </c>
      <c r="AH233" s="150"/>
      <c r="AI233" s="254">
        <v>217</v>
      </c>
      <c r="AJ233" s="149" t="str">
        <f t="shared" si="249"/>
        <v>00-IRA</v>
      </c>
      <c r="AK233" s="254" t="b">
        <f t="shared" si="11"/>
        <v>0</v>
      </c>
      <c r="AL233" s="254">
        <f t="shared" si="247"/>
        <v>0</v>
      </c>
      <c r="AM233" s="254">
        <f t="shared" si="250"/>
        <v>0</v>
      </c>
      <c r="AN233" s="288">
        <f t="shared" si="259"/>
        <v>0</v>
      </c>
      <c r="AO233" s="288">
        <f>IF(AND($BU233=$BV233,BU233=AO$13),$J233&amp;$K233&amp;$L233&amp;$M233&amp;$N233&amp;$O233&amp;$P233&amp;$Q233&amp;$R233&amp;$S233&amp;$T233&amp;$U233,IFERROR(MATCH($AN233,AO$17:AO232,0),-1000))</f>
        <v>1</v>
      </c>
      <c r="AP233" s="288">
        <f>IF(AND($BU233=$BV233,BV233=AP$13),$J233&amp;$K233&amp;$L233&amp;$M233&amp;$N233&amp;$O233&amp;$P233&amp;$Q233&amp;$R233&amp;$S233&amp;$T233&amp;$U233,IFERROR(MATCH($AN233,AP$17:AP232,0),-1000))</f>
        <v>1</v>
      </c>
      <c r="AQ233" s="288">
        <f>IF(AND($BU233=$BV233,BW233=AQ$13),$J233&amp;$K233&amp;$L233&amp;$M233&amp;$N233&amp;$O233&amp;$P233&amp;$Q233&amp;$R233&amp;$S233&amp;$T233&amp;$U233,IFERROR(MATCH($AN233,AQ$17:AQ232,0),-1000))</f>
        <v>1</v>
      </c>
      <c r="AR233" s="288">
        <f>IF(AND($BU233=$BV233,BX233=AR$13),$J233&amp;$K233&amp;$L233&amp;$M233&amp;$N233&amp;$O233&amp;$P233&amp;$Q233&amp;$R233&amp;$S233&amp;$T233&amp;$U233,IFERROR(MATCH($AN233,AR$17:AR232,0),-1000))</f>
        <v>1</v>
      </c>
      <c r="AS233" s="254">
        <f t="shared" si="242"/>
        <v>0</v>
      </c>
      <c r="AT233" s="261" t="str">
        <f t="shared" si="260"/>
        <v/>
      </c>
      <c r="AU233" s="254" t="str">
        <f t="shared" si="253"/>
        <v/>
      </c>
      <c r="AV233" s="254" t="str">
        <f t="shared" si="251"/>
        <v/>
      </c>
      <c r="AW233" s="254" t="str">
        <f t="shared" si="251"/>
        <v/>
      </c>
      <c r="AX233" s="254" t="str">
        <f t="shared" si="251"/>
        <v/>
      </c>
      <c r="AY233" s="254" t="str">
        <f t="shared" si="251"/>
        <v/>
      </c>
      <c r="AZ233" s="254" t="str">
        <f t="shared" si="251"/>
        <v/>
      </c>
      <c r="BA233" s="254" t="str">
        <f t="shared" si="251"/>
        <v/>
      </c>
      <c r="BB233" s="254" t="str">
        <f t="shared" si="251"/>
        <v/>
      </c>
      <c r="BC233" s="254" t="str">
        <f t="shared" si="251"/>
        <v/>
      </c>
      <c r="BD233" s="254" t="str">
        <f t="shared" si="251"/>
        <v/>
      </c>
      <c r="BE233" s="262" t="str">
        <f t="shared" si="244"/>
        <v/>
      </c>
      <c r="BF233" s="263" t="str">
        <f t="shared" si="254"/>
        <v/>
      </c>
      <c r="BG233" s="254" t="str">
        <f t="shared" si="252"/>
        <v/>
      </c>
      <c r="BH233" s="254" t="str">
        <f t="shared" si="252"/>
        <v/>
      </c>
      <c r="BI233" s="254" t="str">
        <f t="shared" si="252"/>
        <v/>
      </c>
      <c r="BJ233" s="254" t="str">
        <f t="shared" si="252"/>
        <v/>
      </c>
      <c r="BK233" s="254" t="str">
        <f t="shared" si="252"/>
        <v/>
      </c>
      <c r="BL233" s="254" t="str">
        <f t="shared" si="252"/>
        <v/>
      </c>
      <c r="BM233" s="254" t="str">
        <f t="shared" si="252"/>
        <v/>
      </c>
      <c r="BN233" s="254" t="str">
        <f t="shared" si="252"/>
        <v/>
      </c>
      <c r="BO233" s="254" t="str">
        <f t="shared" si="252"/>
        <v/>
      </c>
      <c r="BP233" s="254" t="str">
        <f t="shared" si="245"/>
        <v/>
      </c>
      <c r="BQ233" s="264" t="str">
        <f t="shared" si="261"/>
        <v/>
      </c>
      <c r="BR233" s="261" t="str">
        <f t="shared" si="30"/>
        <v/>
      </c>
      <c r="BS233" s="254" t="str">
        <f t="shared" si="303"/>
        <v/>
      </c>
      <c r="BT233" s="254" t="str">
        <f t="shared" si="301"/>
        <v/>
      </c>
      <c r="BU233" s="265" t="str">
        <f t="shared" si="178"/>
        <v/>
      </c>
      <c r="BV233" s="263" t="str">
        <f t="shared" si="304"/>
        <v/>
      </c>
      <c r="BW233" s="254" t="str">
        <f t="shared" si="302"/>
        <v/>
      </c>
      <c r="BX233" s="254" t="str">
        <f t="shared" si="179"/>
        <v/>
      </c>
      <c r="BY233" s="264" t="str">
        <f t="shared" si="33"/>
        <v/>
      </c>
      <c r="BZ233" s="254" t="str">
        <f t="shared" si="34"/>
        <v/>
      </c>
      <c r="CA233" s="254">
        <f t="shared" si="299"/>
        <v>0</v>
      </c>
      <c r="CB233" s="254">
        <f t="shared" si="299"/>
        <v>0</v>
      </c>
      <c r="CC233" s="254">
        <f t="shared" si="299"/>
        <v>0</v>
      </c>
      <c r="CD233" s="254">
        <f t="shared" si="299"/>
        <v>0</v>
      </c>
      <c r="CE233" s="254">
        <f t="shared" si="299"/>
        <v>0</v>
      </c>
      <c r="CF233" s="254">
        <f t="shared" si="299"/>
        <v>0</v>
      </c>
      <c r="CG233" s="254">
        <f t="shared" si="299"/>
        <v>0</v>
      </c>
      <c r="CH233" s="254">
        <f t="shared" si="299"/>
        <v>0</v>
      </c>
      <c r="CI233" s="254">
        <f t="shared" si="299"/>
        <v>0</v>
      </c>
      <c r="CJ233" s="254">
        <f t="shared" si="298"/>
        <v>0</v>
      </c>
      <c r="CK233" s="254">
        <f t="shared" si="298"/>
        <v>0</v>
      </c>
      <c r="CL233" s="254">
        <f t="shared" si="298"/>
        <v>0</v>
      </c>
      <c r="CM233" s="254">
        <f t="shared" si="262"/>
        <v>0</v>
      </c>
      <c r="CN233" s="254">
        <f t="shared" si="263"/>
        <v>0</v>
      </c>
      <c r="CO233" s="254">
        <f t="shared" si="264"/>
        <v>0</v>
      </c>
      <c r="CP233" s="254">
        <f t="shared" si="265"/>
        <v>0</v>
      </c>
      <c r="CQ233" s="254">
        <f t="shared" si="266"/>
        <v>0</v>
      </c>
      <c r="CR233" s="254">
        <f t="shared" si="267"/>
        <v>0</v>
      </c>
      <c r="CS233" s="254">
        <f t="shared" si="268"/>
        <v>0</v>
      </c>
      <c r="CT233" s="254">
        <f t="shared" si="269"/>
        <v>0</v>
      </c>
      <c r="CU233" s="254">
        <f t="shared" si="270"/>
        <v>0</v>
      </c>
      <c r="CV233" s="254">
        <f t="shared" si="271"/>
        <v>0</v>
      </c>
      <c r="CW233" s="254">
        <f t="shared" si="272"/>
        <v>0</v>
      </c>
      <c r="CX233" s="254">
        <f t="shared" si="273"/>
        <v>0</v>
      </c>
      <c r="CY233" s="254">
        <f t="shared" si="274"/>
        <v>0</v>
      </c>
      <c r="CZ233" s="254">
        <f t="shared" si="275"/>
        <v>0</v>
      </c>
      <c r="DA233" s="254">
        <f t="shared" si="276"/>
        <v>0</v>
      </c>
      <c r="DB233" s="254">
        <f t="shared" si="277"/>
        <v>0</v>
      </c>
      <c r="DC233" s="254">
        <f t="shared" si="278"/>
        <v>0</v>
      </c>
      <c r="DD233" s="254">
        <f t="shared" si="279"/>
        <v>0</v>
      </c>
      <c r="DE233" s="254">
        <f t="shared" si="280"/>
        <v>0</v>
      </c>
      <c r="DF233" s="254">
        <f t="shared" si="281"/>
        <v>0</v>
      </c>
      <c r="DG233" s="254">
        <f t="shared" si="282"/>
        <v>0</v>
      </c>
      <c r="DH233" s="254">
        <f t="shared" si="283"/>
        <v>0</v>
      </c>
      <c r="DI233" s="254">
        <f t="shared" si="284"/>
        <v>0</v>
      </c>
      <c r="DJ233" s="254">
        <f t="shared" si="285"/>
        <v>0</v>
      </c>
      <c r="DK233" s="254">
        <f t="shared" si="286"/>
        <v>0</v>
      </c>
      <c r="DL233" s="254">
        <f t="shared" si="287"/>
        <v>0</v>
      </c>
      <c r="DM233" s="254">
        <f t="shared" si="288"/>
        <v>0</v>
      </c>
      <c r="DN233" s="254">
        <f t="shared" si="289"/>
        <v>0</v>
      </c>
      <c r="DO233" s="254">
        <f t="shared" si="290"/>
        <v>0</v>
      </c>
      <c r="DP233" s="254">
        <f t="shared" si="291"/>
        <v>0</v>
      </c>
      <c r="DQ233" s="254">
        <f t="shared" si="292"/>
        <v>0</v>
      </c>
      <c r="DR233" s="254">
        <f t="shared" si="293"/>
        <v>0</v>
      </c>
      <c r="DS233" s="254">
        <f t="shared" si="294"/>
        <v>0</v>
      </c>
      <c r="DT233" s="254">
        <f t="shared" si="295"/>
        <v>0</v>
      </c>
      <c r="DU233" s="254">
        <f t="shared" si="296"/>
        <v>0</v>
      </c>
      <c r="DV233" s="254">
        <f t="shared" si="297"/>
        <v>0</v>
      </c>
    </row>
    <row r="234" spans="1:126" ht="24" customHeight="1">
      <c r="A234" s="11" t="str">
        <f ca="1">IF(AG234&lt;&gt;"OK","",CONCATENATE(TEXT('Front Page'!$F$33,"000"),TEXT('Front Page'!$F$31,"000"),"-",LEFT('Front Page'!$R$53,5),"-",LEFT(D234,1),AJ234, "-",TEXT(B234,"000")))</f>
        <v/>
      </c>
      <c r="B234" s="12" t="str">
        <f>IFERROR(IF(E234="","",MAX(B$17:B233)+1),"")</f>
        <v/>
      </c>
      <c r="C234" s="13"/>
      <c r="D234" s="29" t="str">
        <f t="shared" si="300"/>
        <v>None</v>
      </c>
      <c r="E234" s="29" t="str">
        <f t="shared" si="17"/>
        <v/>
      </c>
      <c r="F234" s="29" t="str">
        <f t="shared" si="18"/>
        <v/>
      </c>
      <c r="G234" s="363"/>
      <c r="H234" s="364"/>
      <c r="I234" s="325" t="str">
        <f t="shared" si="255"/>
        <v>No</v>
      </c>
      <c r="J234" s="314">
        <v>0</v>
      </c>
      <c r="K234" s="312">
        <v>0</v>
      </c>
      <c r="L234" s="312">
        <v>0</v>
      </c>
      <c r="M234" s="312">
        <v>0</v>
      </c>
      <c r="N234" s="312">
        <v>0</v>
      </c>
      <c r="O234" s="312">
        <v>0</v>
      </c>
      <c r="P234" s="312">
        <v>0</v>
      </c>
      <c r="Q234" s="312">
        <v>0</v>
      </c>
      <c r="R234" s="312">
        <v>0</v>
      </c>
      <c r="S234" s="312">
        <v>0</v>
      </c>
      <c r="T234" s="312">
        <v>0</v>
      </c>
      <c r="U234" s="312">
        <v>0</v>
      </c>
      <c r="V234" s="313">
        <v>1</v>
      </c>
      <c r="W234" s="313">
        <v>1</v>
      </c>
      <c r="X234" s="312">
        <v>0</v>
      </c>
      <c r="Y234" s="312">
        <v>0</v>
      </c>
      <c r="Z234" s="312">
        <v>0</v>
      </c>
      <c r="AA234" s="14">
        <v>0</v>
      </c>
      <c r="AB234" s="317"/>
      <c r="AC234" s="15" t="str">
        <f t="shared" si="246"/>
        <v/>
      </c>
      <c r="AD234" s="15" t="str">
        <f t="shared" si="256"/>
        <v/>
      </c>
      <c r="AE234" s="16" t="str">
        <f t="shared" si="257"/>
        <v>0 - 0</v>
      </c>
      <c r="AF234" s="20" t="str">
        <f t="shared" si="258"/>
        <v>Not an offer</v>
      </c>
      <c r="AG234" s="276" t="str">
        <f t="shared" si="248"/>
        <v>Not an Offer</v>
      </c>
      <c r="AH234" s="150"/>
      <c r="AI234" s="254">
        <v>218</v>
      </c>
      <c r="AJ234" s="149" t="str">
        <f t="shared" si="249"/>
        <v>00-IRA</v>
      </c>
      <c r="AK234" s="254" t="b">
        <f t="shared" si="11"/>
        <v>0</v>
      </c>
      <c r="AL234" s="254">
        <f t="shared" si="247"/>
        <v>0</v>
      </c>
      <c r="AM234" s="254">
        <f t="shared" si="250"/>
        <v>0</v>
      </c>
      <c r="AN234" s="288">
        <f t="shared" si="259"/>
        <v>0</v>
      </c>
      <c r="AO234" s="288">
        <f>IF(AND($BU234=$BV234,BU234=AO$13),$J234&amp;$K234&amp;$L234&amp;$M234&amp;$N234&amp;$O234&amp;$P234&amp;$Q234&amp;$R234&amp;$S234&amp;$T234&amp;$U234,IFERROR(MATCH($AN234,AO$17:AO233,0),-1000))</f>
        <v>1</v>
      </c>
      <c r="AP234" s="288">
        <f>IF(AND($BU234=$BV234,BV234=AP$13),$J234&amp;$K234&amp;$L234&amp;$M234&amp;$N234&amp;$O234&amp;$P234&amp;$Q234&amp;$R234&amp;$S234&amp;$T234&amp;$U234,IFERROR(MATCH($AN234,AP$17:AP233,0),-1000))</f>
        <v>1</v>
      </c>
      <c r="AQ234" s="288">
        <f>IF(AND($BU234=$BV234,BW234=AQ$13),$J234&amp;$K234&amp;$L234&amp;$M234&amp;$N234&amp;$O234&amp;$P234&amp;$Q234&amp;$R234&amp;$S234&amp;$T234&amp;$U234,IFERROR(MATCH($AN234,AQ$17:AQ233,0),-1000))</f>
        <v>1</v>
      </c>
      <c r="AR234" s="288">
        <f>IF(AND($BU234=$BV234,BX234=AR$13),$J234&amp;$K234&amp;$L234&amp;$M234&amp;$N234&amp;$O234&amp;$P234&amp;$Q234&amp;$R234&amp;$S234&amp;$T234&amp;$U234,IFERROR(MATCH($AN234,AR$17:AR233,0),-1000))</f>
        <v>1</v>
      </c>
      <c r="AS234" s="254">
        <f t="shared" si="242"/>
        <v>0</v>
      </c>
      <c r="AT234" s="261" t="str">
        <f t="shared" si="260"/>
        <v/>
      </c>
      <c r="AU234" s="254" t="str">
        <f t="shared" si="253"/>
        <v/>
      </c>
      <c r="AV234" s="254" t="str">
        <f t="shared" si="251"/>
        <v/>
      </c>
      <c r="AW234" s="254" t="str">
        <f t="shared" si="251"/>
        <v/>
      </c>
      <c r="AX234" s="254" t="str">
        <f t="shared" si="251"/>
        <v/>
      </c>
      <c r="AY234" s="254" t="str">
        <f t="shared" si="251"/>
        <v/>
      </c>
      <c r="AZ234" s="254" t="str">
        <f t="shared" si="251"/>
        <v/>
      </c>
      <c r="BA234" s="254" t="str">
        <f t="shared" si="251"/>
        <v/>
      </c>
      <c r="BB234" s="254" t="str">
        <f t="shared" si="251"/>
        <v/>
      </c>
      <c r="BC234" s="254" t="str">
        <f t="shared" si="251"/>
        <v/>
      </c>
      <c r="BD234" s="254" t="str">
        <f t="shared" si="251"/>
        <v/>
      </c>
      <c r="BE234" s="262" t="str">
        <f t="shared" si="244"/>
        <v/>
      </c>
      <c r="BF234" s="263" t="str">
        <f t="shared" si="254"/>
        <v/>
      </c>
      <c r="BG234" s="254" t="str">
        <f t="shared" si="252"/>
        <v/>
      </c>
      <c r="BH234" s="254" t="str">
        <f t="shared" si="252"/>
        <v/>
      </c>
      <c r="BI234" s="254" t="str">
        <f t="shared" si="252"/>
        <v/>
      </c>
      <c r="BJ234" s="254" t="str">
        <f t="shared" si="252"/>
        <v/>
      </c>
      <c r="BK234" s="254" t="str">
        <f t="shared" si="252"/>
        <v/>
      </c>
      <c r="BL234" s="254" t="str">
        <f t="shared" si="252"/>
        <v/>
      </c>
      <c r="BM234" s="254" t="str">
        <f t="shared" si="252"/>
        <v/>
      </c>
      <c r="BN234" s="254" t="str">
        <f t="shared" si="252"/>
        <v/>
      </c>
      <c r="BO234" s="254" t="str">
        <f t="shared" si="252"/>
        <v/>
      </c>
      <c r="BP234" s="254" t="str">
        <f t="shared" si="245"/>
        <v/>
      </c>
      <c r="BQ234" s="264" t="str">
        <f t="shared" si="261"/>
        <v/>
      </c>
      <c r="BR234" s="261" t="str">
        <f t="shared" si="30"/>
        <v/>
      </c>
      <c r="BS234" s="254" t="str">
        <f t="shared" si="303"/>
        <v/>
      </c>
      <c r="BT234" s="254" t="str">
        <f t="shared" si="301"/>
        <v/>
      </c>
      <c r="BU234" s="265" t="str">
        <f t="shared" si="178"/>
        <v/>
      </c>
      <c r="BV234" s="263" t="str">
        <f t="shared" si="304"/>
        <v/>
      </c>
      <c r="BW234" s="254" t="str">
        <f t="shared" si="302"/>
        <v/>
      </c>
      <c r="BX234" s="254" t="str">
        <f t="shared" si="179"/>
        <v/>
      </c>
      <c r="BY234" s="264" t="str">
        <f t="shared" si="33"/>
        <v/>
      </c>
      <c r="BZ234" s="254" t="str">
        <f t="shared" si="34"/>
        <v/>
      </c>
      <c r="CA234" s="254">
        <f t="shared" si="299"/>
        <v>0</v>
      </c>
      <c r="CB234" s="254">
        <f t="shared" si="299"/>
        <v>0</v>
      </c>
      <c r="CC234" s="254">
        <f t="shared" si="299"/>
        <v>0</v>
      </c>
      <c r="CD234" s="254">
        <f t="shared" si="299"/>
        <v>0</v>
      </c>
      <c r="CE234" s="254">
        <f t="shared" si="299"/>
        <v>0</v>
      </c>
      <c r="CF234" s="254">
        <f t="shared" si="299"/>
        <v>0</v>
      </c>
      <c r="CG234" s="254">
        <f t="shared" si="299"/>
        <v>0</v>
      </c>
      <c r="CH234" s="254">
        <f t="shared" si="299"/>
        <v>0</v>
      </c>
      <c r="CI234" s="254">
        <f t="shared" si="299"/>
        <v>0</v>
      </c>
      <c r="CJ234" s="254">
        <f t="shared" si="298"/>
        <v>0</v>
      </c>
      <c r="CK234" s="254">
        <f t="shared" si="298"/>
        <v>0</v>
      </c>
      <c r="CL234" s="254">
        <f t="shared" si="298"/>
        <v>0</v>
      </c>
      <c r="CM234" s="254">
        <f t="shared" si="262"/>
        <v>0</v>
      </c>
      <c r="CN234" s="254">
        <f t="shared" si="263"/>
        <v>0</v>
      </c>
      <c r="CO234" s="254">
        <f t="shared" si="264"/>
        <v>0</v>
      </c>
      <c r="CP234" s="254">
        <f t="shared" si="265"/>
        <v>0</v>
      </c>
      <c r="CQ234" s="254">
        <f t="shared" si="266"/>
        <v>0</v>
      </c>
      <c r="CR234" s="254">
        <f t="shared" si="267"/>
        <v>0</v>
      </c>
      <c r="CS234" s="254">
        <f t="shared" si="268"/>
        <v>0</v>
      </c>
      <c r="CT234" s="254">
        <f t="shared" si="269"/>
        <v>0</v>
      </c>
      <c r="CU234" s="254">
        <f t="shared" si="270"/>
        <v>0</v>
      </c>
      <c r="CV234" s="254">
        <f t="shared" si="271"/>
        <v>0</v>
      </c>
      <c r="CW234" s="254">
        <f t="shared" si="272"/>
        <v>0</v>
      </c>
      <c r="CX234" s="254">
        <f t="shared" si="273"/>
        <v>0</v>
      </c>
      <c r="CY234" s="254">
        <f t="shared" si="274"/>
        <v>0</v>
      </c>
      <c r="CZ234" s="254">
        <f t="shared" si="275"/>
        <v>0</v>
      </c>
      <c r="DA234" s="254">
        <f t="shared" si="276"/>
        <v>0</v>
      </c>
      <c r="DB234" s="254">
        <f t="shared" si="277"/>
        <v>0</v>
      </c>
      <c r="DC234" s="254">
        <f t="shared" si="278"/>
        <v>0</v>
      </c>
      <c r="DD234" s="254">
        <f t="shared" si="279"/>
        <v>0</v>
      </c>
      <c r="DE234" s="254">
        <f t="shared" si="280"/>
        <v>0</v>
      </c>
      <c r="DF234" s="254">
        <f t="shared" si="281"/>
        <v>0</v>
      </c>
      <c r="DG234" s="254">
        <f t="shared" si="282"/>
        <v>0</v>
      </c>
      <c r="DH234" s="254">
        <f t="shared" si="283"/>
        <v>0</v>
      </c>
      <c r="DI234" s="254">
        <f t="shared" si="284"/>
        <v>0</v>
      </c>
      <c r="DJ234" s="254">
        <f t="shared" si="285"/>
        <v>0</v>
      </c>
      <c r="DK234" s="254">
        <f t="shared" si="286"/>
        <v>0</v>
      </c>
      <c r="DL234" s="254">
        <f t="shared" si="287"/>
        <v>0</v>
      </c>
      <c r="DM234" s="254">
        <f t="shared" si="288"/>
        <v>0</v>
      </c>
      <c r="DN234" s="254">
        <f t="shared" si="289"/>
        <v>0</v>
      </c>
      <c r="DO234" s="254">
        <f t="shared" si="290"/>
        <v>0</v>
      </c>
      <c r="DP234" s="254">
        <f t="shared" si="291"/>
        <v>0</v>
      </c>
      <c r="DQ234" s="254">
        <f t="shared" si="292"/>
        <v>0</v>
      </c>
      <c r="DR234" s="254">
        <f t="shared" si="293"/>
        <v>0</v>
      </c>
      <c r="DS234" s="254">
        <f t="shared" si="294"/>
        <v>0</v>
      </c>
      <c r="DT234" s="254">
        <f t="shared" si="295"/>
        <v>0</v>
      </c>
      <c r="DU234" s="254">
        <f t="shared" si="296"/>
        <v>0</v>
      </c>
      <c r="DV234" s="254">
        <f t="shared" si="297"/>
        <v>0</v>
      </c>
    </row>
    <row r="235" spans="1:126" ht="24" customHeight="1">
      <c r="A235" s="11" t="str">
        <f ca="1">IF(AG235&lt;&gt;"OK","",CONCATENATE(TEXT('Front Page'!$F$33,"000"),TEXT('Front Page'!$F$31,"000"),"-",LEFT('Front Page'!$R$53,5),"-",LEFT(D235,1),AJ235, "-",TEXT(B235,"000")))</f>
        <v/>
      </c>
      <c r="B235" s="12" t="str">
        <f>IFERROR(IF(E235="","",MAX(B$17:B234)+1),"")</f>
        <v/>
      </c>
      <c r="C235" s="13"/>
      <c r="D235" s="29" t="str">
        <f t="shared" si="300"/>
        <v>None</v>
      </c>
      <c r="E235" s="29" t="str">
        <f t="shared" si="17"/>
        <v/>
      </c>
      <c r="F235" s="29" t="str">
        <f t="shared" si="18"/>
        <v/>
      </c>
      <c r="G235" s="363"/>
      <c r="H235" s="364"/>
      <c r="I235" s="325" t="str">
        <f t="shared" si="255"/>
        <v>No</v>
      </c>
      <c r="J235" s="314">
        <v>0</v>
      </c>
      <c r="K235" s="312">
        <v>0</v>
      </c>
      <c r="L235" s="312">
        <v>0</v>
      </c>
      <c r="M235" s="312">
        <v>0</v>
      </c>
      <c r="N235" s="312">
        <v>0</v>
      </c>
      <c r="O235" s="312">
        <v>0</v>
      </c>
      <c r="P235" s="312">
        <v>0</v>
      </c>
      <c r="Q235" s="312">
        <v>0</v>
      </c>
      <c r="R235" s="312">
        <v>0</v>
      </c>
      <c r="S235" s="312">
        <v>0</v>
      </c>
      <c r="T235" s="312">
        <v>0</v>
      </c>
      <c r="U235" s="312">
        <v>0</v>
      </c>
      <c r="V235" s="313">
        <v>1</v>
      </c>
      <c r="W235" s="313">
        <v>1</v>
      </c>
      <c r="X235" s="312">
        <v>0</v>
      </c>
      <c r="Y235" s="312">
        <v>0</v>
      </c>
      <c r="Z235" s="312">
        <v>0</v>
      </c>
      <c r="AA235" s="14">
        <v>0</v>
      </c>
      <c r="AB235" s="317"/>
      <c r="AC235" s="15" t="str">
        <f t="shared" si="246"/>
        <v/>
      </c>
      <c r="AD235" s="15" t="str">
        <f t="shared" si="256"/>
        <v/>
      </c>
      <c r="AE235" s="16" t="str">
        <f t="shared" si="257"/>
        <v>0 - 0</v>
      </c>
      <c r="AF235" s="20" t="str">
        <f t="shared" si="258"/>
        <v>Not an offer</v>
      </c>
      <c r="AG235" s="276" t="str">
        <f t="shared" si="248"/>
        <v>Not an Offer</v>
      </c>
      <c r="AH235" s="150"/>
      <c r="AI235" s="254">
        <v>219</v>
      </c>
      <c r="AJ235" s="149" t="str">
        <f t="shared" si="249"/>
        <v>00-IRA</v>
      </c>
      <c r="AK235" s="254" t="b">
        <f t="shared" si="11"/>
        <v>0</v>
      </c>
      <c r="AL235" s="254">
        <f t="shared" si="247"/>
        <v>0</v>
      </c>
      <c r="AM235" s="254">
        <f t="shared" si="250"/>
        <v>0</v>
      </c>
      <c r="AN235" s="288">
        <f t="shared" si="259"/>
        <v>0</v>
      </c>
      <c r="AO235" s="288">
        <f>IF(AND($BU235=$BV235,BU235=AO$13),$J235&amp;$K235&amp;$L235&amp;$M235&amp;$N235&amp;$O235&amp;$P235&amp;$Q235&amp;$R235&amp;$S235&amp;$T235&amp;$U235,IFERROR(MATCH($AN235,AO$17:AO234,0),-1000))</f>
        <v>1</v>
      </c>
      <c r="AP235" s="288">
        <f>IF(AND($BU235=$BV235,BV235=AP$13),$J235&amp;$K235&amp;$L235&amp;$M235&amp;$N235&amp;$O235&amp;$P235&amp;$Q235&amp;$R235&amp;$S235&amp;$T235&amp;$U235,IFERROR(MATCH($AN235,AP$17:AP234,0),-1000))</f>
        <v>1</v>
      </c>
      <c r="AQ235" s="288">
        <f>IF(AND($BU235=$BV235,BW235=AQ$13),$J235&amp;$K235&amp;$L235&amp;$M235&amp;$N235&amp;$O235&amp;$P235&amp;$Q235&amp;$R235&amp;$S235&amp;$T235&amp;$U235,IFERROR(MATCH($AN235,AQ$17:AQ234,0),-1000))</f>
        <v>1</v>
      </c>
      <c r="AR235" s="288">
        <f>IF(AND($BU235=$BV235,BX235=AR$13),$J235&amp;$K235&amp;$L235&amp;$M235&amp;$N235&amp;$O235&amp;$P235&amp;$Q235&amp;$R235&amp;$S235&amp;$T235&amp;$U235,IFERROR(MATCH($AN235,AR$17:AR234,0),-1000))</f>
        <v>1</v>
      </c>
      <c r="AS235" s="254">
        <f t="shared" si="242"/>
        <v>0</v>
      </c>
      <c r="AT235" s="261" t="str">
        <f t="shared" si="260"/>
        <v/>
      </c>
      <c r="AU235" s="254" t="str">
        <f t="shared" si="253"/>
        <v/>
      </c>
      <c r="AV235" s="254" t="str">
        <f t="shared" si="251"/>
        <v/>
      </c>
      <c r="AW235" s="254" t="str">
        <f t="shared" si="251"/>
        <v/>
      </c>
      <c r="AX235" s="254" t="str">
        <f t="shared" si="251"/>
        <v/>
      </c>
      <c r="AY235" s="254" t="str">
        <f t="shared" si="251"/>
        <v/>
      </c>
      <c r="AZ235" s="254" t="str">
        <f t="shared" si="251"/>
        <v/>
      </c>
      <c r="BA235" s="254" t="str">
        <f t="shared" si="251"/>
        <v/>
      </c>
      <c r="BB235" s="254" t="str">
        <f t="shared" si="251"/>
        <v/>
      </c>
      <c r="BC235" s="254" t="str">
        <f t="shared" si="251"/>
        <v/>
      </c>
      <c r="BD235" s="254" t="str">
        <f t="shared" si="251"/>
        <v/>
      </c>
      <c r="BE235" s="262" t="str">
        <f t="shared" si="244"/>
        <v/>
      </c>
      <c r="BF235" s="263" t="str">
        <f t="shared" si="254"/>
        <v/>
      </c>
      <c r="BG235" s="254" t="str">
        <f t="shared" si="252"/>
        <v/>
      </c>
      <c r="BH235" s="254" t="str">
        <f t="shared" si="252"/>
        <v/>
      </c>
      <c r="BI235" s="254" t="str">
        <f t="shared" si="252"/>
        <v/>
      </c>
      <c r="BJ235" s="254" t="str">
        <f t="shared" si="252"/>
        <v/>
      </c>
      <c r="BK235" s="254" t="str">
        <f t="shared" si="252"/>
        <v/>
      </c>
      <c r="BL235" s="254" t="str">
        <f t="shared" si="252"/>
        <v/>
      </c>
      <c r="BM235" s="254" t="str">
        <f t="shared" si="252"/>
        <v/>
      </c>
      <c r="BN235" s="254" t="str">
        <f t="shared" si="252"/>
        <v/>
      </c>
      <c r="BO235" s="254" t="str">
        <f t="shared" si="252"/>
        <v/>
      </c>
      <c r="BP235" s="254" t="str">
        <f t="shared" si="245"/>
        <v/>
      </c>
      <c r="BQ235" s="264" t="str">
        <f t="shared" si="261"/>
        <v/>
      </c>
      <c r="BR235" s="261" t="str">
        <f t="shared" si="30"/>
        <v/>
      </c>
      <c r="BS235" s="254" t="str">
        <f t="shared" si="303"/>
        <v/>
      </c>
      <c r="BT235" s="254" t="str">
        <f t="shared" si="301"/>
        <v/>
      </c>
      <c r="BU235" s="265" t="str">
        <f t="shared" si="178"/>
        <v/>
      </c>
      <c r="BV235" s="263" t="str">
        <f t="shared" si="304"/>
        <v/>
      </c>
      <c r="BW235" s="254" t="str">
        <f t="shared" si="302"/>
        <v/>
      </c>
      <c r="BX235" s="254" t="str">
        <f t="shared" si="179"/>
        <v/>
      </c>
      <c r="BY235" s="264" t="str">
        <f t="shared" si="33"/>
        <v/>
      </c>
      <c r="BZ235" s="254" t="str">
        <f t="shared" si="34"/>
        <v/>
      </c>
      <c r="CA235" s="254">
        <f t="shared" si="299"/>
        <v>0</v>
      </c>
      <c r="CB235" s="254">
        <f t="shared" si="299"/>
        <v>0</v>
      </c>
      <c r="CC235" s="254">
        <f t="shared" si="299"/>
        <v>0</v>
      </c>
      <c r="CD235" s="254">
        <f t="shared" si="299"/>
        <v>0</v>
      </c>
      <c r="CE235" s="254">
        <f t="shared" si="299"/>
        <v>0</v>
      </c>
      <c r="CF235" s="254">
        <f t="shared" si="299"/>
        <v>0</v>
      </c>
      <c r="CG235" s="254">
        <f t="shared" si="299"/>
        <v>0</v>
      </c>
      <c r="CH235" s="254">
        <f t="shared" si="299"/>
        <v>0</v>
      </c>
      <c r="CI235" s="254">
        <f t="shared" si="299"/>
        <v>0</v>
      </c>
      <c r="CJ235" s="254">
        <f t="shared" si="298"/>
        <v>0</v>
      </c>
      <c r="CK235" s="254">
        <f t="shared" si="298"/>
        <v>0</v>
      </c>
      <c r="CL235" s="254">
        <f t="shared" si="298"/>
        <v>0</v>
      </c>
      <c r="CM235" s="254">
        <f t="shared" si="262"/>
        <v>0</v>
      </c>
      <c r="CN235" s="254">
        <f t="shared" si="263"/>
        <v>0</v>
      </c>
      <c r="CO235" s="254">
        <f t="shared" si="264"/>
        <v>0</v>
      </c>
      <c r="CP235" s="254">
        <f t="shared" si="265"/>
        <v>0</v>
      </c>
      <c r="CQ235" s="254">
        <f t="shared" si="266"/>
        <v>0</v>
      </c>
      <c r="CR235" s="254">
        <f t="shared" si="267"/>
        <v>0</v>
      </c>
      <c r="CS235" s="254">
        <f t="shared" si="268"/>
        <v>0</v>
      </c>
      <c r="CT235" s="254">
        <f t="shared" si="269"/>
        <v>0</v>
      </c>
      <c r="CU235" s="254">
        <f t="shared" si="270"/>
        <v>0</v>
      </c>
      <c r="CV235" s="254">
        <f t="shared" si="271"/>
        <v>0</v>
      </c>
      <c r="CW235" s="254">
        <f t="shared" si="272"/>
        <v>0</v>
      </c>
      <c r="CX235" s="254">
        <f t="shared" si="273"/>
        <v>0</v>
      </c>
      <c r="CY235" s="254">
        <f t="shared" si="274"/>
        <v>0</v>
      </c>
      <c r="CZ235" s="254">
        <f t="shared" si="275"/>
        <v>0</v>
      </c>
      <c r="DA235" s="254">
        <f t="shared" si="276"/>
        <v>0</v>
      </c>
      <c r="DB235" s="254">
        <f t="shared" si="277"/>
        <v>0</v>
      </c>
      <c r="DC235" s="254">
        <f t="shared" si="278"/>
        <v>0</v>
      </c>
      <c r="DD235" s="254">
        <f t="shared" si="279"/>
        <v>0</v>
      </c>
      <c r="DE235" s="254">
        <f t="shared" si="280"/>
        <v>0</v>
      </c>
      <c r="DF235" s="254">
        <f t="shared" si="281"/>
        <v>0</v>
      </c>
      <c r="DG235" s="254">
        <f t="shared" si="282"/>
        <v>0</v>
      </c>
      <c r="DH235" s="254">
        <f t="shared" si="283"/>
        <v>0</v>
      </c>
      <c r="DI235" s="254">
        <f t="shared" si="284"/>
        <v>0</v>
      </c>
      <c r="DJ235" s="254">
        <f t="shared" si="285"/>
        <v>0</v>
      </c>
      <c r="DK235" s="254">
        <f t="shared" si="286"/>
        <v>0</v>
      </c>
      <c r="DL235" s="254">
        <f t="shared" si="287"/>
        <v>0</v>
      </c>
      <c r="DM235" s="254">
        <f t="shared" si="288"/>
        <v>0</v>
      </c>
      <c r="DN235" s="254">
        <f t="shared" si="289"/>
        <v>0</v>
      </c>
      <c r="DO235" s="254">
        <f t="shared" si="290"/>
        <v>0</v>
      </c>
      <c r="DP235" s="254">
        <f t="shared" si="291"/>
        <v>0</v>
      </c>
      <c r="DQ235" s="254">
        <f t="shared" si="292"/>
        <v>0</v>
      </c>
      <c r="DR235" s="254">
        <f t="shared" si="293"/>
        <v>0</v>
      </c>
      <c r="DS235" s="254">
        <f t="shared" si="294"/>
        <v>0</v>
      </c>
      <c r="DT235" s="254">
        <f t="shared" si="295"/>
        <v>0</v>
      </c>
      <c r="DU235" s="254">
        <f t="shared" si="296"/>
        <v>0</v>
      </c>
      <c r="DV235" s="254">
        <f t="shared" si="297"/>
        <v>0</v>
      </c>
    </row>
    <row r="236" spans="1:126" ht="24" customHeight="1">
      <c r="A236" s="11" t="str">
        <f ca="1">IF(AG236&lt;&gt;"OK","",CONCATENATE(TEXT('Front Page'!$F$33,"000"),TEXT('Front Page'!$F$31,"000"),"-",LEFT('Front Page'!$R$53,5),"-",LEFT(D236,1),AJ236, "-",TEXT(B236,"000")))</f>
        <v/>
      </c>
      <c r="B236" s="12" t="str">
        <f>IFERROR(IF(E236="","",MAX(B$17:B235)+1),"")</f>
        <v/>
      </c>
      <c r="C236" s="13"/>
      <c r="D236" s="29" t="str">
        <f t="shared" si="300"/>
        <v>None</v>
      </c>
      <c r="E236" s="29" t="str">
        <f t="shared" si="17"/>
        <v/>
      </c>
      <c r="F236" s="29" t="str">
        <f t="shared" si="18"/>
        <v/>
      </c>
      <c r="G236" s="363"/>
      <c r="H236" s="364"/>
      <c r="I236" s="325" t="str">
        <f t="shared" si="255"/>
        <v>No</v>
      </c>
      <c r="J236" s="314">
        <v>0</v>
      </c>
      <c r="K236" s="312">
        <v>0</v>
      </c>
      <c r="L236" s="312">
        <v>0</v>
      </c>
      <c r="M236" s="312">
        <v>0</v>
      </c>
      <c r="N236" s="312">
        <v>0</v>
      </c>
      <c r="O236" s="312">
        <v>0</v>
      </c>
      <c r="P236" s="312">
        <v>0</v>
      </c>
      <c r="Q236" s="312">
        <v>0</v>
      </c>
      <c r="R236" s="312">
        <v>0</v>
      </c>
      <c r="S236" s="312">
        <v>0</v>
      </c>
      <c r="T236" s="312">
        <v>0</v>
      </c>
      <c r="U236" s="312">
        <v>0</v>
      </c>
      <c r="V236" s="313">
        <v>1</v>
      </c>
      <c r="W236" s="313">
        <v>1</v>
      </c>
      <c r="X236" s="312">
        <v>0</v>
      </c>
      <c r="Y236" s="312">
        <v>0</v>
      </c>
      <c r="Z236" s="312">
        <v>0</v>
      </c>
      <c r="AA236" s="14">
        <v>0</v>
      </c>
      <c r="AB236" s="317"/>
      <c r="AC236" s="15" t="str">
        <f t="shared" si="246"/>
        <v/>
      </c>
      <c r="AD236" s="15" t="str">
        <f t="shared" si="256"/>
        <v/>
      </c>
      <c r="AE236" s="16" t="str">
        <f t="shared" si="257"/>
        <v>0 - 0</v>
      </c>
      <c r="AF236" s="20" t="str">
        <f t="shared" si="258"/>
        <v>Not an offer</v>
      </c>
      <c r="AG236" s="276" t="str">
        <f t="shared" si="248"/>
        <v>Not an Offer</v>
      </c>
      <c r="AH236" s="150"/>
      <c r="AI236" s="254">
        <v>220</v>
      </c>
      <c r="AJ236" s="149" t="str">
        <f t="shared" si="249"/>
        <v>00-IRA</v>
      </c>
      <c r="AK236" s="254" t="b">
        <f t="shared" si="11"/>
        <v>0</v>
      </c>
      <c r="AL236" s="254">
        <f t="shared" si="247"/>
        <v>0</v>
      </c>
      <c r="AM236" s="254">
        <f t="shared" si="250"/>
        <v>0</v>
      </c>
      <c r="AN236" s="288">
        <f t="shared" si="259"/>
        <v>0</v>
      </c>
      <c r="AO236" s="288">
        <f>IF(AND($BU236=$BV236,BU236=AO$13),$J236&amp;$K236&amp;$L236&amp;$M236&amp;$N236&amp;$O236&amp;$P236&amp;$Q236&amp;$R236&amp;$S236&amp;$T236&amp;$U236,IFERROR(MATCH($AN236,AO$17:AO235,0),-1000))</f>
        <v>1</v>
      </c>
      <c r="AP236" s="288">
        <f>IF(AND($BU236=$BV236,BV236=AP$13),$J236&amp;$K236&amp;$L236&amp;$M236&amp;$N236&amp;$O236&amp;$P236&amp;$Q236&amp;$R236&amp;$S236&amp;$T236&amp;$U236,IFERROR(MATCH($AN236,AP$17:AP235,0),-1000))</f>
        <v>1</v>
      </c>
      <c r="AQ236" s="288">
        <f>IF(AND($BU236=$BV236,BW236=AQ$13),$J236&amp;$K236&amp;$L236&amp;$M236&amp;$N236&amp;$O236&amp;$P236&amp;$Q236&amp;$R236&amp;$S236&amp;$T236&amp;$U236,IFERROR(MATCH($AN236,AQ$17:AQ235,0),-1000))</f>
        <v>1</v>
      </c>
      <c r="AR236" s="288">
        <f>IF(AND($BU236=$BV236,BX236=AR$13),$J236&amp;$K236&amp;$L236&amp;$M236&amp;$N236&amp;$O236&amp;$P236&amp;$Q236&amp;$R236&amp;$S236&amp;$T236&amp;$U236,IFERROR(MATCH($AN236,AR$17:AR235,0),-1000))</f>
        <v>1</v>
      </c>
      <c r="AS236" s="254">
        <f t="shared" si="242"/>
        <v>0</v>
      </c>
      <c r="AT236" s="261" t="str">
        <f t="shared" si="260"/>
        <v/>
      </c>
      <c r="AU236" s="254" t="str">
        <f t="shared" si="253"/>
        <v/>
      </c>
      <c r="AV236" s="254" t="str">
        <f t="shared" si="251"/>
        <v/>
      </c>
      <c r="AW236" s="254" t="str">
        <f t="shared" si="251"/>
        <v/>
      </c>
      <c r="AX236" s="254" t="str">
        <f t="shared" si="251"/>
        <v/>
      </c>
      <c r="AY236" s="254" t="str">
        <f t="shared" si="251"/>
        <v/>
      </c>
      <c r="AZ236" s="254" t="str">
        <f t="shared" si="251"/>
        <v/>
      </c>
      <c r="BA236" s="254" t="str">
        <f t="shared" si="251"/>
        <v/>
      </c>
      <c r="BB236" s="254" t="str">
        <f t="shared" si="251"/>
        <v/>
      </c>
      <c r="BC236" s="254" t="str">
        <f t="shared" si="251"/>
        <v/>
      </c>
      <c r="BD236" s="254" t="str">
        <f t="shared" si="251"/>
        <v/>
      </c>
      <c r="BE236" s="262" t="str">
        <f t="shared" si="244"/>
        <v/>
      </c>
      <c r="BF236" s="263" t="str">
        <f t="shared" si="254"/>
        <v/>
      </c>
      <c r="BG236" s="254" t="str">
        <f t="shared" si="252"/>
        <v/>
      </c>
      <c r="BH236" s="254" t="str">
        <f t="shared" si="252"/>
        <v/>
      </c>
      <c r="BI236" s="254" t="str">
        <f t="shared" si="252"/>
        <v/>
      </c>
      <c r="BJ236" s="254" t="str">
        <f t="shared" si="252"/>
        <v/>
      </c>
      <c r="BK236" s="254" t="str">
        <f t="shared" si="252"/>
        <v/>
      </c>
      <c r="BL236" s="254" t="str">
        <f t="shared" si="252"/>
        <v/>
      </c>
      <c r="BM236" s="254" t="str">
        <f t="shared" si="252"/>
        <v/>
      </c>
      <c r="BN236" s="254" t="str">
        <f t="shared" si="252"/>
        <v/>
      </c>
      <c r="BO236" s="254" t="str">
        <f t="shared" si="252"/>
        <v/>
      </c>
      <c r="BP236" s="254" t="str">
        <f t="shared" si="245"/>
        <v/>
      </c>
      <c r="BQ236" s="264" t="str">
        <f t="shared" si="261"/>
        <v/>
      </c>
      <c r="BR236" s="261" t="str">
        <f t="shared" si="30"/>
        <v/>
      </c>
      <c r="BS236" s="254" t="str">
        <f t="shared" si="303"/>
        <v/>
      </c>
      <c r="BT236" s="254" t="str">
        <f t="shared" si="301"/>
        <v/>
      </c>
      <c r="BU236" s="265" t="str">
        <f t="shared" si="178"/>
        <v/>
      </c>
      <c r="BV236" s="263" t="str">
        <f t="shared" si="304"/>
        <v/>
      </c>
      <c r="BW236" s="254" t="str">
        <f t="shared" si="302"/>
        <v/>
      </c>
      <c r="BX236" s="254" t="str">
        <f t="shared" si="179"/>
        <v/>
      </c>
      <c r="BY236" s="264" t="str">
        <f t="shared" si="33"/>
        <v/>
      </c>
      <c r="BZ236" s="254" t="str">
        <f t="shared" si="34"/>
        <v/>
      </c>
      <c r="CA236" s="254">
        <f t="shared" si="299"/>
        <v>0</v>
      </c>
      <c r="CB236" s="254">
        <f t="shared" si="299"/>
        <v>0</v>
      </c>
      <c r="CC236" s="254">
        <f t="shared" si="299"/>
        <v>0</v>
      </c>
      <c r="CD236" s="254">
        <f t="shared" si="299"/>
        <v>0</v>
      </c>
      <c r="CE236" s="254">
        <f t="shared" si="299"/>
        <v>0</v>
      </c>
      <c r="CF236" s="254">
        <f t="shared" si="299"/>
        <v>0</v>
      </c>
      <c r="CG236" s="254">
        <f t="shared" si="299"/>
        <v>0</v>
      </c>
      <c r="CH236" s="254">
        <f t="shared" si="299"/>
        <v>0</v>
      </c>
      <c r="CI236" s="254">
        <f t="shared" si="299"/>
        <v>0</v>
      </c>
      <c r="CJ236" s="254">
        <f t="shared" si="298"/>
        <v>0</v>
      </c>
      <c r="CK236" s="254">
        <f t="shared" si="298"/>
        <v>0</v>
      </c>
      <c r="CL236" s="254">
        <f t="shared" si="298"/>
        <v>0</v>
      </c>
      <c r="CM236" s="254">
        <f t="shared" si="262"/>
        <v>0</v>
      </c>
      <c r="CN236" s="254">
        <f t="shared" si="263"/>
        <v>0</v>
      </c>
      <c r="CO236" s="254">
        <f t="shared" si="264"/>
        <v>0</v>
      </c>
      <c r="CP236" s="254">
        <f t="shared" si="265"/>
        <v>0</v>
      </c>
      <c r="CQ236" s="254">
        <f t="shared" si="266"/>
        <v>0</v>
      </c>
      <c r="CR236" s="254">
        <f t="shared" si="267"/>
        <v>0</v>
      </c>
      <c r="CS236" s="254">
        <f t="shared" si="268"/>
        <v>0</v>
      </c>
      <c r="CT236" s="254">
        <f t="shared" si="269"/>
        <v>0</v>
      </c>
      <c r="CU236" s="254">
        <f t="shared" si="270"/>
        <v>0</v>
      </c>
      <c r="CV236" s="254">
        <f t="shared" si="271"/>
        <v>0</v>
      </c>
      <c r="CW236" s="254">
        <f t="shared" si="272"/>
        <v>0</v>
      </c>
      <c r="CX236" s="254">
        <f t="shared" si="273"/>
        <v>0</v>
      </c>
      <c r="CY236" s="254">
        <f t="shared" si="274"/>
        <v>0</v>
      </c>
      <c r="CZ236" s="254">
        <f t="shared" si="275"/>
        <v>0</v>
      </c>
      <c r="DA236" s="254">
        <f t="shared" si="276"/>
        <v>0</v>
      </c>
      <c r="DB236" s="254">
        <f t="shared" si="277"/>
        <v>0</v>
      </c>
      <c r="DC236" s="254">
        <f t="shared" si="278"/>
        <v>0</v>
      </c>
      <c r="DD236" s="254">
        <f t="shared" si="279"/>
        <v>0</v>
      </c>
      <c r="DE236" s="254">
        <f t="shared" si="280"/>
        <v>0</v>
      </c>
      <c r="DF236" s="254">
        <f t="shared" si="281"/>
        <v>0</v>
      </c>
      <c r="DG236" s="254">
        <f t="shared" si="282"/>
        <v>0</v>
      </c>
      <c r="DH236" s="254">
        <f t="shared" si="283"/>
        <v>0</v>
      </c>
      <c r="DI236" s="254">
        <f t="shared" si="284"/>
        <v>0</v>
      </c>
      <c r="DJ236" s="254">
        <f t="shared" si="285"/>
        <v>0</v>
      </c>
      <c r="DK236" s="254">
        <f t="shared" si="286"/>
        <v>0</v>
      </c>
      <c r="DL236" s="254">
        <f t="shared" si="287"/>
        <v>0</v>
      </c>
      <c r="DM236" s="254">
        <f t="shared" si="288"/>
        <v>0</v>
      </c>
      <c r="DN236" s="254">
        <f t="shared" si="289"/>
        <v>0</v>
      </c>
      <c r="DO236" s="254">
        <f t="shared" si="290"/>
        <v>0</v>
      </c>
      <c r="DP236" s="254">
        <f t="shared" si="291"/>
        <v>0</v>
      </c>
      <c r="DQ236" s="254">
        <f t="shared" si="292"/>
        <v>0</v>
      </c>
      <c r="DR236" s="254">
        <f t="shared" si="293"/>
        <v>0</v>
      </c>
      <c r="DS236" s="254">
        <f t="shared" si="294"/>
        <v>0</v>
      </c>
      <c r="DT236" s="254">
        <f t="shared" si="295"/>
        <v>0</v>
      </c>
      <c r="DU236" s="254">
        <f t="shared" si="296"/>
        <v>0</v>
      </c>
      <c r="DV236" s="254">
        <f t="shared" si="297"/>
        <v>0</v>
      </c>
    </row>
    <row r="237" spans="1:126" ht="24" customHeight="1">
      <c r="A237" s="11" t="str">
        <f ca="1">IF(AG237&lt;&gt;"OK","",CONCATENATE(TEXT('Front Page'!$F$33,"000"),TEXT('Front Page'!$F$31,"000"),"-",LEFT('Front Page'!$R$53,5),"-",LEFT(D237,1),AJ237, "-",TEXT(B237,"000")))</f>
        <v/>
      </c>
      <c r="B237" s="12" t="str">
        <f>IFERROR(IF(E237="","",MAX(B$17:B236)+1),"")</f>
        <v/>
      </c>
      <c r="C237" s="13"/>
      <c r="D237" s="29" t="str">
        <f t="shared" si="300"/>
        <v>None</v>
      </c>
      <c r="E237" s="29" t="str">
        <f t="shared" si="17"/>
        <v/>
      </c>
      <c r="F237" s="29" t="str">
        <f t="shared" si="18"/>
        <v/>
      </c>
      <c r="G237" s="363"/>
      <c r="H237" s="364"/>
      <c r="I237" s="325" t="str">
        <f t="shared" si="255"/>
        <v>No</v>
      </c>
      <c r="J237" s="314">
        <v>0</v>
      </c>
      <c r="K237" s="312">
        <v>0</v>
      </c>
      <c r="L237" s="312">
        <v>0</v>
      </c>
      <c r="M237" s="312">
        <v>0</v>
      </c>
      <c r="N237" s="312">
        <v>0</v>
      </c>
      <c r="O237" s="312">
        <v>0</v>
      </c>
      <c r="P237" s="312">
        <v>0</v>
      </c>
      <c r="Q237" s="312">
        <v>0</v>
      </c>
      <c r="R237" s="312">
        <v>0</v>
      </c>
      <c r="S237" s="312">
        <v>0</v>
      </c>
      <c r="T237" s="312">
        <v>0</v>
      </c>
      <c r="U237" s="312">
        <v>0</v>
      </c>
      <c r="V237" s="313">
        <v>1</v>
      </c>
      <c r="W237" s="313">
        <v>1</v>
      </c>
      <c r="X237" s="312">
        <v>0</v>
      </c>
      <c r="Y237" s="312">
        <v>0</v>
      </c>
      <c r="Z237" s="312">
        <v>0</v>
      </c>
      <c r="AA237" s="14">
        <v>0</v>
      </c>
      <c r="AB237" s="317"/>
      <c r="AC237" s="15" t="str">
        <f t="shared" si="246"/>
        <v/>
      </c>
      <c r="AD237" s="15" t="str">
        <f t="shared" si="256"/>
        <v/>
      </c>
      <c r="AE237" s="16" t="str">
        <f t="shared" si="257"/>
        <v>0 - 0</v>
      </c>
      <c r="AF237" s="20" t="str">
        <f t="shared" si="258"/>
        <v>Not an offer</v>
      </c>
      <c r="AG237" s="276" t="str">
        <f t="shared" si="248"/>
        <v>Not an Offer</v>
      </c>
      <c r="AH237" s="150"/>
      <c r="AI237" s="254">
        <v>221</v>
      </c>
      <c r="AJ237" s="149" t="str">
        <f t="shared" si="249"/>
        <v>00-IRA</v>
      </c>
      <c r="AK237" s="254" t="b">
        <f t="shared" si="11"/>
        <v>0</v>
      </c>
      <c r="AL237" s="254">
        <f t="shared" si="247"/>
        <v>0</v>
      </c>
      <c r="AM237" s="254">
        <f t="shared" si="250"/>
        <v>0</v>
      </c>
      <c r="AN237" s="288">
        <f t="shared" si="259"/>
        <v>0</v>
      </c>
      <c r="AO237" s="288">
        <f>IF(AND($BU237=$BV237,BU237=AO$13),$J237&amp;$K237&amp;$L237&amp;$M237&amp;$N237&amp;$O237&amp;$P237&amp;$Q237&amp;$R237&amp;$S237&amp;$T237&amp;$U237,IFERROR(MATCH($AN237,AO$17:AO236,0),-1000))</f>
        <v>1</v>
      </c>
      <c r="AP237" s="288">
        <f>IF(AND($BU237=$BV237,BV237=AP$13),$J237&amp;$K237&amp;$L237&amp;$M237&amp;$N237&amp;$O237&amp;$P237&amp;$Q237&amp;$R237&amp;$S237&amp;$T237&amp;$U237,IFERROR(MATCH($AN237,AP$17:AP236,0),-1000))</f>
        <v>1</v>
      </c>
      <c r="AQ237" s="288">
        <f>IF(AND($BU237=$BV237,BW237=AQ$13),$J237&amp;$K237&amp;$L237&amp;$M237&amp;$N237&amp;$O237&amp;$P237&amp;$Q237&amp;$R237&amp;$S237&amp;$T237&amp;$U237,IFERROR(MATCH($AN237,AQ$17:AQ236,0),-1000))</f>
        <v>1</v>
      </c>
      <c r="AR237" s="288">
        <f>IF(AND($BU237=$BV237,BX237=AR$13),$J237&amp;$K237&amp;$L237&amp;$M237&amp;$N237&amp;$O237&amp;$P237&amp;$Q237&amp;$R237&amp;$S237&amp;$T237&amp;$U237,IFERROR(MATCH($AN237,AR$17:AR236,0),-1000))</f>
        <v>1</v>
      </c>
      <c r="AS237" s="254">
        <f t="shared" si="242"/>
        <v>0</v>
      </c>
      <c r="AT237" s="261" t="str">
        <f t="shared" si="260"/>
        <v/>
      </c>
      <c r="AU237" s="254" t="str">
        <f t="shared" si="253"/>
        <v/>
      </c>
      <c r="AV237" s="254" t="str">
        <f t="shared" si="251"/>
        <v/>
      </c>
      <c r="AW237" s="254" t="str">
        <f t="shared" si="251"/>
        <v/>
      </c>
      <c r="AX237" s="254" t="str">
        <f t="shared" si="251"/>
        <v/>
      </c>
      <c r="AY237" s="254" t="str">
        <f t="shared" si="251"/>
        <v/>
      </c>
      <c r="AZ237" s="254" t="str">
        <f t="shared" si="251"/>
        <v/>
      </c>
      <c r="BA237" s="254" t="str">
        <f t="shared" si="251"/>
        <v/>
      </c>
      <c r="BB237" s="254" t="str">
        <f t="shared" si="251"/>
        <v/>
      </c>
      <c r="BC237" s="254" t="str">
        <f t="shared" si="251"/>
        <v/>
      </c>
      <c r="BD237" s="254" t="str">
        <f t="shared" si="251"/>
        <v/>
      </c>
      <c r="BE237" s="262" t="str">
        <f t="shared" si="244"/>
        <v/>
      </c>
      <c r="BF237" s="263" t="str">
        <f t="shared" si="254"/>
        <v/>
      </c>
      <c r="BG237" s="254" t="str">
        <f t="shared" si="252"/>
        <v/>
      </c>
      <c r="BH237" s="254" t="str">
        <f t="shared" si="252"/>
        <v/>
      </c>
      <c r="BI237" s="254" t="str">
        <f t="shared" si="252"/>
        <v/>
      </c>
      <c r="BJ237" s="254" t="str">
        <f t="shared" si="252"/>
        <v/>
      </c>
      <c r="BK237" s="254" t="str">
        <f t="shared" si="252"/>
        <v/>
      </c>
      <c r="BL237" s="254" t="str">
        <f t="shared" si="252"/>
        <v/>
      </c>
      <c r="BM237" s="254" t="str">
        <f t="shared" si="252"/>
        <v/>
      </c>
      <c r="BN237" s="254" t="str">
        <f t="shared" si="252"/>
        <v/>
      </c>
      <c r="BO237" s="254" t="str">
        <f t="shared" si="252"/>
        <v/>
      </c>
      <c r="BP237" s="254" t="str">
        <f t="shared" si="245"/>
        <v/>
      </c>
      <c r="BQ237" s="264" t="str">
        <f t="shared" si="261"/>
        <v/>
      </c>
      <c r="BR237" s="261" t="str">
        <f t="shared" si="30"/>
        <v/>
      </c>
      <c r="BS237" s="254" t="str">
        <f t="shared" si="303"/>
        <v/>
      </c>
      <c r="BT237" s="254" t="str">
        <f t="shared" si="301"/>
        <v/>
      </c>
      <c r="BU237" s="265" t="str">
        <f t="shared" si="178"/>
        <v/>
      </c>
      <c r="BV237" s="263" t="str">
        <f t="shared" si="304"/>
        <v/>
      </c>
      <c r="BW237" s="254" t="str">
        <f t="shared" si="302"/>
        <v/>
      </c>
      <c r="BX237" s="254" t="str">
        <f t="shared" si="179"/>
        <v/>
      </c>
      <c r="BY237" s="264" t="str">
        <f t="shared" si="33"/>
        <v/>
      </c>
      <c r="BZ237" s="254" t="str">
        <f t="shared" si="34"/>
        <v/>
      </c>
      <c r="CA237" s="254">
        <f t="shared" si="299"/>
        <v>0</v>
      </c>
      <c r="CB237" s="254">
        <f t="shared" si="299"/>
        <v>0</v>
      </c>
      <c r="CC237" s="254">
        <f t="shared" si="299"/>
        <v>0</v>
      </c>
      <c r="CD237" s="254">
        <f t="shared" si="299"/>
        <v>0</v>
      </c>
      <c r="CE237" s="254">
        <f t="shared" si="299"/>
        <v>0</v>
      </c>
      <c r="CF237" s="254">
        <f t="shared" si="299"/>
        <v>0</v>
      </c>
      <c r="CG237" s="254">
        <f t="shared" si="299"/>
        <v>0</v>
      </c>
      <c r="CH237" s="254">
        <f t="shared" si="299"/>
        <v>0</v>
      </c>
      <c r="CI237" s="254">
        <f t="shared" si="299"/>
        <v>0</v>
      </c>
      <c r="CJ237" s="254">
        <f t="shared" si="298"/>
        <v>0</v>
      </c>
      <c r="CK237" s="254">
        <f t="shared" si="298"/>
        <v>0</v>
      </c>
      <c r="CL237" s="254">
        <f t="shared" si="298"/>
        <v>0</v>
      </c>
      <c r="CM237" s="254">
        <f t="shared" si="262"/>
        <v>0</v>
      </c>
      <c r="CN237" s="254">
        <f t="shared" si="263"/>
        <v>0</v>
      </c>
      <c r="CO237" s="254">
        <f t="shared" si="264"/>
        <v>0</v>
      </c>
      <c r="CP237" s="254">
        <f t="shared" si="265"/>
        <v>0</v>
      </c>
      <c r="CQ237" s="254">
        <f t="shared" si="266"/>
        <v>0</v>
      </c>
      <c r="CR237" s="254">
        <f t="shared" si="267"/>
        <v>0</v>
      </c>
      <c r="CS237" s="254">
        <f t="shared" si="268"/>
        <v>0</v>
      </c>
      <c r="CT237" s="254">
        <f t="shared" si="269"/>
        <v>0</v>
      </c>
      <c r="CU237" s="254">
        <f t="shared" si="270"/>
        <v>0</v>
      </c>
      <c r="CV237" s="254">
        <f t="shared" si="271"/>
        <v>0</v>
      </c>
      <c r="CW237" s="254">
        <f t="shared" si="272"/>
        <v>0</v>
      </c>
      <c r="CX237" s="254">
        <f t="shared" si="273"/>
        <v>0</v>
      </c>
      <c r="CY237" s="254">
        <f t="shared" si="274"/>
        <v>0</v>
      </c>
      <c r="CZ237" s="254">
        <f t="shared" si="275"/>
        <v>0</v>
      </c>
      <c r="DA237" s="254">
        <f t="shared" si="276"/>
        <v>0</v>
      </c>
      <c r="DB237" s="254">
        <f t="shared" si="277"/>
        <v>0</v>
      </c>
      <c r="DC237" s="254">
        <f t="shared" si="278"/>
        <v>0</v>
      </c>
      <c r="DD237" s="254">
        <f t="shared" si="279"/>
        <v>0</v>
      </c>
      <c r="DE237" s="254">
        <f t="shared" si="280"/>
        <v>0</v>
      </c>
      <c r="DF237" s="254">
        <f t="shared" si="281"/>
        <v>0</v>
      </c>
      <c r="DG237" s="254">
        <f t="shared" si="282"/>
        <v>0</v>
      </c>
      <c r="DH237" s="254">
        <f t="shared" si="283"/>
        <v>0</v>
      </c>
      <c r="DI237" s="254">
        <f t="shared" si="284"/>
        <v>0</v>
      </c>
      <c r="DJ237" s="254">
        <f t="shared" si="285"/>
        <v>0</v>
      </c>
      <c r="DK237" s="254">
        <f t="shared" si="286"/>
        <v>0</v>
      </c>
      <c r="DL237" s="254">
        <f t="shared" si="287"/>
        <v>0</v>
      </c>
      <c r="DM237" s="254">
        <f t="shared" si="288"/>
        <v>0</v>
      </c>
      <c r="DN237" s="254">
        <f t="shared" si="289"/>
        <v>0</v>
      </c>
      <c r="DO237" s="254">
        <f t="shared" si="290"/>
        <v>0</v>
      </c>
      <c r="DP237" s="254">
        <f t="shared" si="291"/>
        <v>0</v>
      </c>
      <c r="DQ237" s="254">
        <f t="shared" si="292"/>
        <v>0</v>
      </c>
      <c r="DR237" s="254">
        <f t="shared" si="293"/>
        <v>0</v>
      </c>
      <c r="DS237" s="254">
        <f t="shared" si="294"/>
        <v>0</v>
      </c>
      <c r="DT237" s="254">
        <f t="shared" si="295"/>
        <v>0</v>
      </c>
      <c r="DU237" s="254">
        <f t="shared" si="296"/>
        <v>0</v>
      </c>
      <c r="DV237" s="254">
        <f t="shared" si="297"/>
        <v>0</v>
      </c>
    </row>
    <row r="238" spans="1:126" ht="24" customHeight="1">
      <c r="A238" s="11" t="str">
        <f ca="1">IF(AG238&lt;&gt;"OK","",CONCATENATE(TEXT('Front Page'!$F$33,"000"),TEXT('Front Page'!$F$31,"000"),"-",LEFT('Front Page'!$R$53,5),"-",LEFT(D238,1),AJ238, "-",TEXT(B238,"000")))</f>
        <v/>
      </c>
      <c r="B238" s="12" t="str">
        <f>IFERROR(IF(E238="","",MAX(B$17:B237)+1),"")</f>
        <v/>
      </c>
      <c r="C238" s="13"/>
      <c r="D238" s="29" t="str">
        <f>IF(MIN(J238:U238)=0,IF(MAX(J238:U238)=0,"None",IF(AND(MAX(J238:O238,S238:U238)=0,MIN(P238:R238)&gt;0),"Q3",IF(AND(Q238&gt;0,MAX(J238:P238,R238:U238)=0),"Aug","Monthly"))),"YR")</f>
        <v>None</v>
      </c>
      <c r="E238" s="29" t="str">
        <f t="shared" si="17"/>
        <v/>
      </c>
      <c r="F238" s="29" t="str">
        <f t="shared" si="18"/>
        <v/>
      </c>
      <c r="G238" s="363"/>
      <c r="H238" s="364"/>
      <c r="I238" s="325" t="str">
        <f>IF(OR(AND(D238="Q3",MIN(P238:R238)&lt;&gt;MAX(P238:R238)),AND(D238="YR",MIN(J238:U238)&lt;&gt;MAX(J238:U238)),D238="Monthly"),"Yes", "No")</f>
        <v>No</v>
      </c>
      <c r="J238" s="314">
        <v>0</v>
      </c>
      <c r="K238" s="312">
        <v>0</v>
      </c>
      <c r="L238" s="312">
        <v>0</v>
      </c>
      <c r="M238" s="312">
        <v>0</v>
      </c>
      <c r="N238" s="312">
        <v>0</v>
      </c>
      <c r="O238" s="312">
        <v>0</v>
      </c>
      <c r="P238" s="312">
        <v>0</v>
      </c>
      <c r="Q238" s="312">
        <v>0</v>
      </c>
      <c r="R238" s="312">
        <v>0</v>
      </c>
      <c r="S238" s="312">
        <v>0</v>
      </c>
      <c r="T238" s="312">
        <v>0</v>
      </c>
      <c r="U238" s="312">
        <v>0</v>
      </c>
      <c r="V238" s="313">
        <v>1</v>
      </c>
      <c r="W238" s="313">
        <v>1</v>
      </c>
      <c r="X238" s="312">
        <v>0</v>
      </c>
      <c r="Y238" s="312">
        <v>0</v>
      </c>
      <c r="Z238" s="312">
        <v>0</v>
      </c>
      <c r="AA238" s="14">
        <v>0</v>
      </c>
      <c r="AB238" s="317"/>
      <c r="AC238" s="15" t="str">
        <f>IF(SUM(X238:AA238)=0,"",SUM(J238:U238)*V238*SUM(X238:AA238)/1000)</f>
        <v/>
      </c>
      <c r="AD238" s="15" t="str">
        <f>IF(SUM(X238:AA238)=0,"",SUM(J238:U238)*V238*SUM(X238:AA238)/1000)</f>
        <v/>
      </c>
      <c r="AE238" s="16" t="str">
        <f>ROUND(SUM($J238:$U238),0)*V238&amp;" - "&amp;ROUND(SUM($J238:$U238)*W238,0)</f>
        <v>0 - 0</v>
      </c>
      <c r="AF238" s="20" t="str">
        <f>IF(AG238&lt;&gt;"OK","Not an offer",D238&amp;" offer for "&amp;BU238&amp;IF(BV238&lt;&gt;BU238,"-"&amp;BV238&amp;" ("," (")&amp;COUNTIF(X238:AA238,"&gt;0")&amp;" year(s)) with "&amp;IF(IF(D238="Q3",MIN(P238:R238)=MAX(P238:R238),MIN(J238:U238)=MAX(J238:U238)),"flat capacity","capacity variable by month")&amp;IF(V238&lt;&gt;W238," in blocks",", one block"))</f>
        <v>Not an offer</v>
      </c>
      <c r="AG238" s="276" t="str">
        <f t="shared" si="248"/>
        <v>Not an Offer</v>
      </c>
      <c r="AH238" s="150"/>
      <c r="AI238" s="254">
        <v>222</v>
      </c>
      <c r="AJ238" s="149" t="str">
        <f t="shared" si="249"/>
        <v>00-IRA</v>
      </c>
      <c r="AK238" s="254" t="b">
        <f t="shared" si="11"/>
        <v>0</v>
      </c>
      <c r="AL238" s="254">
        <f t="shared" si="247"/>
        <v>0</v>
      </c>
      <c r="AM238" s="254">
        <f t="shared" si="250"/>
        <v>0</v>
      </c>
      <c r="AN238" s="288">
        <f>IF($BU238&lt;&gt;$BV238,$J238&amp;$K238&amp;$L238&amp;$M238&amp;$N238&amp;$O238&amp;$P238&amp;$Q238&amp;$R238&amp;$S238&amp;$T238&amp;$U238,0)</f>
        <v>0</v>
      </c>
      <c r="AO238" s="288">
        <f>IF(AND($BU238=$BV238,BU238=AO$13),$J238&amp;$K238&amp;$L238&amp;$M238&amp;$N238&amp;$O238&amp;$P238&amp;$Q238&amp;$R238&amp;$S238&amp;$T238&amp;$U238,IFERROR(MATCH($AN238,AO$17:AO237,0),-1000))</f>
        <v>1</v>
      </c>
      <c r="AP238" s="288">
        <f>IF(AND($BU238=$BV238,BV238=AP$13),$J238&amp;$K238&amp;$L238&amp;$M238&amp;$N238&amp;$O238&amp;$P238&amp;$Q238&amp;$R238&amp;$S238&amp;$T238&amp;$U238,IFERROR(MATCH($AN238,AP$17:AP237,0),-1000))</f>
        <v>1</v>
      </c>
      <c r="AQ238" s="288">
        <f>IF(AND($BU238=$BV238,BW238=AQ$13),$J238&amp;$K238&amp;$L238&amp;$M238&amp;$N238&amp;$O238&amp;$P238&amp;$Q238&amp;$R238&amp;$S238&amp;$T238&amp;$U238,IFERROR(MATCH($AN238,AQ$17:AQ237,0),-1000))</f>
        <v>1</v>
      </c>
      <c r="AR238" s="288">
        <f>IF(AND($BU238=$BV238,BX238=AR$13),$J238&amp;$K238&amp;$L238&amp;$M238&amp;$N238&amp;$O238&amp;$P238&amp;$Q238&amp;$R238&amp;$S238&amp;$T238&amp;$U238,IFERROR(MATCH($AN238,AR$17:AR237,0),-1000))</f>
        <v>1</v>
      </c>
      <c r="AS238" s="254">
        <f t="shared" si="242"/>
        <v>0</v>
      </c>
      <c r="AT238" s="261" t="str">
        <f>IF(J238&lt;&gt;0,AT$14,"")</f>
        <v/>
      </c>
      <c r="AU238" s="254" t="str">
        <f t="shared" si="253"/>
        <v/>
      </c>
      <c r="AV238" s="254" t="str">
        <f t="shared" si="253"/>
        <v/>
      </c>
      <c r="AW238" s="254" t="str">
        <f t="shared" si="253"/>
        <v/>
      </c>
      <c r="AX238" s="254" t="str">
        <f t="shared" si="253"/>
        <v/>
      </c>
      <c r="AY238" s="254" t="str">
        <f t="shared" si="253"/>
        <v/>
      </c>
      <c r="AZ238" s="254" t="str">
        <f t="shared" si="253"/>
        <v/>
      </c>
      <c r="BA238" s="254" t="str">
        <f t="shared" si="253"/>
        <v/>
      </c>
      <c r="BB238" s="254" t="str">
        <f t="shared" si="253"/>
        <v/>
      </c>
      <c r="BC238" s="254" t="str">
        <f t="shared" si="253"/>
        <v/>
      </c>
      <c r="BD238" s="254" t="str">
        <f t="shared" si="253"/>
        <v/>
      </c>
      <c r="BE238" s="262" t="str">
        <f t="shared" si="253"/>
        <v/>
      </c>
      <c r="BF238" s="263" t="str">
        <f t="shared" si="254"/>
        <v/>
      </c>
      <c r="BG238" s="254" t="str">
        <f t="shared" si="254"/>
        <v/>
      </c>
      <c r="BH238" s="254" t="str">
        <f t="shared" si="254"/>
        <v/>
      </c>
      <c r="BI238" s="254" t="str">
        <f t="shared" si="254"/>
        <v/>
      </c>
      <c r="BJ238" s="254" t="str">
        <f t="shared" si="254"/>
        <v/>
      </c>
      <c r="BK238" s="254" t="str">
        <f t="shared" si="254"/>
        <v/>
      </c>
      <c r="BL238" s="254" t="str">
        <f t="shared" si="254"/>
        <v/>
      </c>
      <c r="BM238" s="254" t="str">
        <f t="shared" si="254"/>
        <v/>
      </c>
      <c r="BN238" s="254" t="str">
        <f t="shared" si="254"/>
        <v/>
      </c>
      <c r="BO238" s="254" t="str">
        <f t="shared" si="254"/>
        <v/>
      </c>
      <c r="BP238" s="254" t="str">
        <f t="shared" si="254"/>
        <v/>
      </c>
      <c r="BQ238" s="264" t="str">
        <f>IF(U238&lt;&gt;0,BQ$14,"")</f>
        <v/>
      </c>
      <c r="BR238" s="261" t="str">
        <f t="shared" si="30"/>
        <v/>
      </c>
      <c r="BS238" s="254" t="str">
        <f t="shared" si="303"/>
        <v/>
      </c>
      <c r="BT238" s="254" t="str">
        <f t="shared" si="301"/>
        <v/>
      </c>
      <c r="BU238" s="265" t="str">
        <f t="shared" si="178"/>
        <v/>
      </c>
      <c r="BV238" s="263" t="str">
        <f t="shared" si="304"/>
        <v/>
      </c>
      <c r="BW238" s="254" t="str">
        <f t="shared" si="302"/>
        <v/>
      </c>
      <c r="BX238" s="254" t="str">
        <f t="shared" si="179"/>
        <v/>
      </c>
      <c r="BY238" s="264" t="str">
        <f t="shared" si="33"/>
        <v/>
      </c>
      <c r="BZ238" s="254" t="str">
        <f t="shared" si="34"/>
        <v/>
      </c>
      <c r="CA238" s="254">
        <f t="shared" si="299"/>
        <v>0</v>
      </c>
      <c r="CB238" s="254">
        <f t="shared" si="299"/>
        <v>0</v>
      </c>
      <c r="CC238" s="254">
        <f t="shared" si="299"/>
        <v>0</v>
      </c>
      <c r="CD238" s="254">
        <f t="shared" si="299"/>
        <v>0</v>
      </c>
      <c r="CE238" s="254">
        <f t="shared" si="299"/>
        <v>0</v>
      </c>
      <c r="CF238" s="254">
        <f t="shared" si="299"/>
        <v>0</v>
      </c>
      <c r="CG238" s="254">
        <f t="shared" si="299"/>
        <v>0</v>
      </c>
      <c r="CH238" s="254">
        <f t="shared" si="299"/>
        <v>0</v>
      </c>
      <c r="CI238" s="254">
        <f t="shared" si="299"/>
        <v>0</v>
      </c>
      <c r="CJ238" s="254">
        <f t="shared" si="299"/>
        <v>0</v>
      </c>
      <c r="CK238" s="254">
        <f t="shared" si="299"/>
        <v>0</v>
      </c>
      <c r="CL238" s="254">
        <f t="shared" si="299"/>
        <v>0</v>
      </c>
      <c r="CM238" s="254">
        <f>IF($Y238&gt;0,$J238*$W238,0)</f>
        <v>0</v>
      </c>
      <c r="CN238" s="254">
        <f>IF($Y238&gt;0,$K238*$W238,0)</f>
        <v>0</v>
      </c>
      <c r="CO238" s="254">
        <f>IF($Y238&gt;0,$L238*$W238,0)</f>
        <v>0</v>
      </c>
      <c r="CP238" s="254">
        <f>IF($Y238&gt;0,$M238*$W238,0)</f>
        <v>0</v>
      </c>
      <c r="CQ238" s="254">
        <f>IF($Y238&gt;0,$N238*$W238,0)</f>
        <v>0</v>
      </c>
      <c r="CR238" s="254">
        <f>IF($Y238&gt;0,$O238*$W238,0)</f>
        <v>0</v>
      </c>
      <c r="CS238" s="254">
        <f>IF($Y238&gt;0,$P238*$W238,0)</f>
        <v>0</v>
      </c>
      <c r="CT238" s="254">
        <f>IF($Y238&gt;0,$Q238*$W238,0)</f>
        <v>0</v>
      </c>
      <c r="CU238" s="254">
        <f>IF($Y238&gt;0,$R238*$W238,0)</f>
        <v>0</v>
      </c>
      <c r="CV238" s="254">
        <f>IF($Y238&gt;0,$S238*$W238,0)</f>
        <v>0</v>
      </c>
      <c r="CW238" s="254">
        <f>IF($Y238&gt;0,$T238*$W238,0)</f>
        <v>0</v>
      </c>
      <c r="CX238" s="254">
        <f>IF($Y238&gt;0,$U238*$W238,0)</f>
        <v>0</v>
      </c>
      <c r="CY238" s="254">
        <f>IF($Z238&gt;0,$J238*$W238,0)</f>
        <v>0</v>
      </c>
      <c r="CZ238" s="254">
        <f>IF($Z238&gt;0,$K238*$W238,0)</f>
        <v>0</v>
      </c>
      <c r="DA238" s="254">
        <f>IF($Z238&gt;0,$L238*$W238,0)</f>
        <v>0</v>
      </c>
      <c r="DB238" s="254">
        <f>IF($Z238&gt;0,$M238*$W238,0)</f>
        <v>0</v>
      </c>
      <c r="DC238" s="254">
        <f>IF($Z238&gt;0,$N238*$W238,0)</f>
        <v>0</v>
      </c>
      <c r="DD238" s="254">
        <f>IF($Z238&gt;0,$O238*$W238,0)</f>
        <v>0</v>
      </c>
      <c r="DE238" s="254">
        <f>IF($Z238&gt;0,$P238*$W238,0)</f>
        <v>0</v>
      </c>
      <c r="DF238" s="254">
        <f>IF($Z238&gt;0,$Q238*$W238,0)</f>
        <v>0</v>
      </c>
      <c r="DG238" s="254">
        <f>IF($Z238&gt;0,$R238*$W238,0)</f>
        <v>0</v>
      </c>
      <c r="DH238" s="254">
        <f>IF($Z238&gt;0,$S238*$W238,0)</f>
        <v>0</v>
      </c>
      <c r="DI238" s="254">
        <f>IF($Z238&gt;0,$T238*$W238,0)</f>
        <v>0</v>
      </c>
      <c r="DJ238" s="254">
        <f>IF($Z238&gt;0,$U238*$W238,0)</f>
        <v>0</v>
      </c>
      <c r="DK238" s="254">
        <f>IF($AA238&gt;0,$J238*$W238,0)</f>
        <v>0</v>
      </c>
      <c r="DL238" s="254">
        <f>IF($AA238&gt;0,$K238*$W238,0)</f>
        <v>0</v>
      </c>
      <c r="DM238" s="254">
        <f>IF($AA238&gt;0,$L238*$W238,0)</f>
        <v>0</v>
      </c>
      <c r="DN238" s="254">
        <f>IF($AA238&gt;0,$M238*$W238,0)</f>
        <v>0</v>
      </c>
      <c r="DO238" s="254">
        <f>IF($AA238&gt;0,$N238*$W238,0)</f>
        <v>0</v>
      </c>
      <c r="DP238" s="254">
        <f>IF($AA238&gt;0,$O238*$W238,0)</f>
        <v>0</v>
      </c>
      <c r="DQ238" s="254">
        <f>IF($AA238&gt;0,$P238*$W238,0)</f>
        <v>0</v>
      </c>
      <c r="DR238" s="254">
        <f>IF($AA238&gt;0,$Q238*$W238,0)</f>
        <v>0</v>
      </c>
      <c r="DS238" s="254">
        <f>IF($AA238&gt;0,$R238*$W238,0)</f>
        <v>0</v>
      </c>
      <c r="DT238" s="254">
        <f>IF($AA238&gt;0,$S238*$W238,0)</f>
        <v>0</v>
      </c>
      <c r="DU238" s="254">
        <f>IF($AA238&gt;0,$T238*$W238,0)</f>
        <v>0</v>
      </c>
      <c r="DV238" s="254">
        <f>IF($AA238&gt;0,$U238*$W238,0)</f>
        <v>0</v>
      </c>
    </row>
    <row r="239" spans="1:126" ht="24" customHeight="1">
      <c r="A239" s="11" t="str">
        <f ca="1">IF(AG239&lt;&gt;"OK","",CONCATENATE(TEXT('Front Page'!$F$33,"000"),TEXT('Front Page'!$F$31,"000"),"-",LEFT('Front Page'!$R$53,5),"-",LEFT(D239,1),AJ239, "-",TEXT(B239,"000")))</f>
        <v/>
      </c>
      <c r="B239" s="12" t="str">
        <f>IFERROR(IF(E239="","",MAX(B$17:B238)+1),"")</f>
        <v/>
      </c>
      <c r="C239" s="13"/>
      <c r="D239" s="29" t="str">
        <f>IF(MIN(J239:U239)=0,IF(MAX(J239:U239)=0,"None",IF(AND(MAX(J239:O239,S239:U239)=0,MIN(P239:R239)&gt;0),"Q3",IF(AND(Q239&gt;0,MAX(J239:P239,R239:U239)=0),"Aug","Monthly"))),"YR")</f>
        <v>None</v>
      </c>
      <c r="E239" s="29" t="str">
        <f t="shared" si="17"/>
        <v/>
      </c>
      <c r="F239" s="29" t="str">
        <f t="shared" si="18"/>
        <v/>
      </c>
      <c r="G239" s="363"/>
      <c r="H239" s="364"/>
      <c r="I239" s="325" t="str">
        <f>IF(OR(AND(D239="Q3",MIN(P239:R239)&lt;&gt;MAX(P239:R239)),AND(D239="YR",MIN(J239:U239)&lt;&gt;MAX(J239:U239)),D239="Monthly"),"Yes", "No")</f>
        <v>No</v>
      </c>
      <c r="J239" s="314">
        <v>0</v>
      </c>
      <c r="K239" s="312">
        <v>0</v>
      </c>
      <c r="L239" s="312">
        <v>0</v>
      </c>
      <c r="M239" s="312">
        <v>0</v>
      </c>
      <c r="N239" s="312">
        <v>0</v>
      </c>
      <c r="O239" s="312">
        <v>0</v>
      </c>
      <c r="P239" s="312">
        <v>0</v>
      </c>
      <c r="Q239" s="312">
        <v>0</v>
      </c>
      <c r="R239" s="312">
        <v>0</v>
      </c>
      <c r="S239" s="312">
        <v>0</v>
      </c>
      <c r="T239" s="312">
        <v>0</v>
      </c>
      <c r="U239" s="312">
        <v>0</v>
      </c>
      <c r="V239" s="313">
        <v>1</v>
      </c>
      <c r="W239" s="313">
        <v>1</v>
      </c>
      <c r="X239" s="312">
        <v>0</v>
      </c>
      <c r="Y239" s="312">
        <v>0</v>
      </c>
      <c r="Z239" s="312">
        <v>0</v>
      </c>
      <c r="AA239" s="14">
        <v>0</v>
      </c>
      <c r="AB239" s="317"/>
      <c r="AC239" s="15" t="str">
        <f>IF(SUM(X239:AA239)=0,"",SUM(J239:U239)*V239*SUM(X239:AA239)/1000)</f>
        <v/>
      </c>
      <c r="AD239" s="15" t="str">
        <f>IF(SUM(X239:AA239)=0,"",SUM(J239:U239)*V239*SUM(X239:AA239)/1000)</f>
        <v/>
      </c>
      <c r="AE239" s="16" t="str">
        <f>ROUND(SUM($J239:$U239),0)*V239&amp;" - "&amp;ROUND(SUM($J239:$U239)*W239,0)</f>
        <v>0 - 0</v>
      </c>
      <c r="AF239" s="20" t="str">
        <f>IF(AG239&lt;&gt;"OK","Not an offer",D239&amp;" offer for "&amp;BU239&amp;IF(BV239&lt;&gt;BU239,"-"&amp;BV239&amp;" ("," (")&amp;COUNTIF(X239:AA239,"&gt;0")&amp;" year(s)) with "&amp;IF(IF(D239="Q3",MIN(P239:R239)=MAX(P239:R239),MIN(J239:U239)=MAX(J239:U239)),"flat capacity","capacity variable by month")&amp;IF(V239&lt;&gt;W239," in blocks",", one block"))</f>
        <v>Not an offer</v>
      </c>
      <c r="AG239" s="276" t="str">
        <f t="shared" si="248"/>
        <v>Not an Offer</v>
      </c>
      <c r="AH239" s="150"/>
      <c r="AI239" s="254">
        <v>223</v>
      </c>
      <c r="AJ239" s="149" t="str">
        <f t="shared" si="249"/>
        <v>00-IRA</v>
      </c>
      <c r="AK239" s="254" t="b">
        <f t="shared" si="11"/>
        <v>0</v>
      </c>
      <c r="AL239" s="254">
        <f t="shared" si="247"/>
        <v>0</v>
      </c>
      <c r="AM239" s="254">
        <f t="shared" si="250"/>
        <v>0</v>
      </c>
      <c r="AN239" s="288">
        <f>IF($BU239&lt;&gt;$BV239,$J239&amp;$K239&amp;$L239&amp;$M239&amp;$N239&amp;$O239&amp;$P239&amp;$Q239&amp;$R239&amp;$S239&amp;$T239&amp;$U239,0)</f>
        <v>0</v>
      </c>
      <c r="AO239" s="288">
        <f>IF(AND($BU239=$BV239,BU239=AO$13),$J239&amp;$K239&amp;$L239&amp;$M239&amp;$N239&amp;$O239&amp;$P239&amp;$Q239&amp;$R239&amp;$S239&amp;$T239&amp;$U239,IFERROR(MATCH($AN239,AO$17:AO238,0),-1000))</f>
        <v>1</v>
      </c>
      <c r="AP239" s="288">
        <f>IF(AND($BU239=$BV239,BV239=AP$13),$J239&amp;$K239&amp;$L239&amp;$M239&amp;$N239&amp;$O239&amp;$P239&amp;$Q239&amp;$R239&amp;$S239&amp;$T239&amp;$U239,IFERROR(MATCH($AN239,AP$17:AP238,0),-1000))</f>
        <v>1</v>
      </c>
      <c r="AQ239" s="288">
        <f>IF(AND($BU239=$BV239,BW239=AQ$13),$J239&amp;$K239&amp;$L239&amp;$M239&amp;$N239&amp;$O239&amp;$P239&amp;$Q239&amp;$R239&amp;$S239&amp;$T239&amp;$U239,IFERROR(MATCH($AN239,AQ$17:AQ238,0),-1000))</f>
        <v>1</v>
      </c>
      <c r="AR239" s="288">
        <f>IF(AND($BU239=$BV239,BX239=AR$13),$J239&amp;$K239&amp;$L239&amp;$M239&amp;$N239&amp;$O239&amp;$P239&amp;$Q239&amp;$R239&amp;$S239&amp;$T239&amp;$U239,IFERROR(MATCH($AN239,AR$17:AR238,0),-1000))</f>
        <v>1</v>
      </c>
      <c r="AS239" s="254">
        <f t="shared" si="242"/>
        <v>0</v>
      </c>
      <c r="AT239" s="261" t="str">
        <f>IF(J239&lt;&gt;0,AT$14,"")</f>
        <v/>
      </c>
      <c r="AU239" s="254" t="str">
        <f t="shared" si="253"/>
        <v/>
      </c>
      <c r="AV239" s="254" t="str">
        <f t="shared" si="253"/>
        <v/>
      </c>
      <c r="AW239" s="254" t="str">
        <f t="shared" si="253"/>
        <v/>
      </c>
      <c r="AX239" s="254" t="str">
        <f t="shared" si="253"/>
        <v/>
      </c>
      <c r="AY239" s="254" t="str">
        <f t="shared" si="253"/>
        <v/>
      </c>
      <c r="AZ239" s="254" t="str">
        <f t="shared" si="253"/>
        <v/>
      </c>
      <c r="BA239" s="254" t="str">
        <f t="shared" si="253"/>
        <v/>
      </c>
      <c r="BB239" s="254" t="str">
        <f t="shared" si="253"/>
        <v/>
      </c>
      <c r="BC239" s="254" t="str">
        <f t="shared" si="253"/>
        <v/>
      </c>
      <c r="BD239" s="254" t="str">
        <f t="shared" si="253"/>
        <v/>
      </c>
      <c r="BE239" s="262" t="str">
        <f t="shared" si="253"/>
        <v/>
      </c>
      <c r="BF239" s="263" t="str">
        <f t="shared" si="254"/>
        <v/>
      </c>
      <c r="BG239" s="254" t="str">
        <f t="shared" si="254"/>
        <v/>
      </c>
      <c r="BH239" s="254" t="str">
        <f t="shared" si="254"/>
        <v/>
      </c>
      <c r="BI239" s="254" t="str">
        <f t="shared" si="254"/>
        <v/>
      </c>
      <c r="BJ239" s="254" t="str">
        <f t="shared" si="254"/>
        <v/>
      </c>
      <c r="BK239" s="254" t="str">
        <f t="shared" si="254"/>
        <v/>
      </c>
      <c r="BL239" s="254" t="str">
        <f t="shared" si="254"/>
        <v/>
      </c>
      <c r="BM239" s="254" t="str">
        <f t="shared" si="254"/>
        <v/>
      </c>
      <c r="BN239" s="254" t="str">
        <f t="shared" si="254"/>
        <v/>
      </c>
      <c r="BO239" s="254" t="str">
        <f t="shared" si="254"/>
        <v/>
      </c>
      <c r="BP239" s="254" t="str">
        <f t="shared" si="254"/>
        <v/>
      </c>
      <c r="BQ239" s="264" t="str">
        <f>IF(U239&lt;&gt;0,BQ$14,"")</f>
        <v/>
      </c>
      <c r="BR239" s="261" t="str">
        <f t="shared" si="30"/>
        <v/>
      </c>
      <c r="BS239" s="254" t="str">
        <f t="shared" si="303"/>
        <v/>
      </c>
      <c r="BT239" s="254" t="str">
        <f t="shared" si="301"/>
        <v/>
      </c>
      <c r="BU239" s="265" t="str">
        <f t="shared" si="178"/>
        <v/>
      </c>
      <c r="BV239" s="263" t="str">
        <f t="shared" si="304"/>
        <v/>
      </c>
      <c r="BW239" s="254" t="str">
        <f t="shared" si="302"/>
        <v/>
      </c>
      <c r="BX239" s="254" t="str">
        <f t="shared" si="179"/>
        <v/>
      </c>
      <c r="BY239" s="264" t="str">
        <f t="shared" si="33"/>
        <v/>
      </c>
      <c r="BZ239" s="254" t="str">
        <f t="shared" si="34"/>
        <v/>
      </c>
      <c r="CA239" s="254">
        <f t="shared" si="299"/>
        <v>0</v>
      </c>
      <c r="CB239" s="254">
        <f t="shared" si="299"/>
        <v>0</v>
      </c>
      <c r="CC239" s="254">
        <f t="shared" si="299"/>
        <v>0</v>
      </c>
      <c r="CD239" s="254">
        <f t="shared" si="299"/>
        <v>0</v>
      </c>
      <c r="CE239" s="254">
        <f t="shared" si="299"/>
        <v>0</v>
      </c>
      <c r="CF239" s="254">
        <f t="shared" si="299"/>
        <v>0</v>
      </c>
      <c r="CG239" s="254">
        <f t="shared" si="299"/>
        <v>0</v>
      </c>
      <c r="CH239" s="254">
        <f t="shared" si="299"/>
        <v>0</v>
      </c>
      <c r="CI239" s="254">
        <f t="shared" si="299"/>
        <v>0</v>
      </c>
      <c r="CJ239" s="254">
        <f t="shared" si="299"/>
        <v>0</v>
      </c>
      <c r="CK239" s="254">
        <f t="shared" si="299"/>
        <v>0</v>
      </c>
      <c r="CL239" s="254">
        <f t="shared" si="299"/>
        <v>0</v>
      </c>
      <c r="CM239" s="254">
        <f>IF($Y239&gt;0,$J239*$W239,0)</f>
        <v>0</v>
      </c>
      <c r="CN239" s="254">
        <f>IF($Y239&gt;0,$K239*$W239,0)</f>
        <v>0</v>
      </c>
      <c r="CO239" s="254">
        <f>IF($Y239&gt;0,$L239*$W239,0)</f>
        <v>0</v>
      </c>
      <c r="CP239" s="254">
        <f>IF($Y239&gt;0,$M239*$W239,0)</f>
        <v>0</v>
      </c>
      <c r="CQ239" s="254">
        <f>IF($Y239&gt;0,$N239*$W239,0)</f>
        <v>0</v>
      </c>
      <c r="CR239" s="254">
        <f>IF($Y239&gt;0,$O239*$W239,0)</f>
        <v>0</v>
      </c>
      <c r="CS239" s="254">
        <f>IF($Y239&gt;0,$P239*$W239,0)</f>
        <v>0</v>
      </c>
      <c r="CT239" s="254">
        <f>IF($Y239&gt;0,$Q239*$W239,0)</f>
        <v>0</v>
      </c>
      <c r="CU239" s="254">
        <f>IF($Y239&gt;0,$R239*$W239,0)</f>
        <v>0</v>
      </c>
      <c r="CV239" s="254">
        <f>IF($Y239&gt;0,$S239*$W239,0)</f>
        <v>0</v>
      </c>
      <c r="CW239" s="254">
        <f>IF($Y239&gt;0,$T239*$W239,0)</f>
        <v>0</v>
      </c>
      <c r="CX239" s="254">
        <f>IF($Y239&gt;0,$U239*$W239,0)</f>
        <v>0</v>
      </c>
      <c r="CY239" s="254">
        <f>IF($Z239&gt;0,$J239*$W239,0)</f>
        <v>0</v>
      </c>
      <c r="CZ239" s="254">
        <f>IF($Z239&gt;0,$K239*$W239,0)</f>
        <v>0</v>
      </c>
      <c r="DA239" s="254">
        <f>IF($Z239&gt;0,$L239*$W239,0)</f>
        <v>0</v>
      </c>
      <c r="DB239" s="254">
        <f>IF($Z239&gt;0,$M239*$W239,0)</f>
        <v>0</v>
      </c>
      <c r="DC239" s="254">
        <f>IF($Z239&gt;0,$N239*$W239,0)</f>
        <v>0</v>
      </c>
      <c r="DD239" s="254">
        <f>IF($Z239&gt;0,$O239*$W239,0)</f>
        <v>0</v>
      </c>
      <c r="DE239" s="254">
        <f>IF($Z239&gt;0,$P239*$W239,0)</f>
        <v>0</v>
      </c>
      <c r="DF239" s="254">
        <f>IF($Z239&gt;0,$Q239*$W239,0)</f>
        <v>0</v>
      </c>
      <c r="DG239" s="254">
        <f>IF($Z239&gt;0,$R239*$W239,0)</f>
        <v>0</v>
      </c>
      <c r="DH239" s="254">
        <f>IF($Z239&gt;0,$S239*$W239,0)</f>
        <v>0</v>
      </c>
      <c r="DI239" s="254">
        <f>IF($Z239&gt;0,$T239*$W239,0)</f>
        <v>0</v>
      </c>
      <c r="DJ239" s="254">
        <f>IF($Z239&gt;0,$U239*$W239,0)</f>
        <v>0</v>
      </c>
      <c r="DK239" s="254">
        <f>IF($AA239&gt;0,$J239*$W239,0)</f>
        <v>0</v>
      </c>
      <c r="DL239" s="254">
        <f>IF($AA239&gt;0,$K239*$W239,0)</f>
        <v>0</v>
      </c>
      <c r="DM239" s="254">
        <f>IF($AA239&gt;0,$L239*$W239,0)</f>
        <v>0</v>
      </c>
      <c r="DN239" s="254">
        <f>IF($AA239&gt;0,$M239*$W239,0)</f>
        <v>0</v>
      </c>
      <c r="DO239" s="254">
        <f>IF($AA239&gt;0,$N239*$W239,0)</f>
        <v>0</v>
      </c>
      <c r="DP239" s="254">
        <f>IF($AA239&gt;0,$O239*$W239,0)</f>
        <v>0</v>
      </c>
      <c r="DQ239" s="254">
        <f>IF($AA239&gt;0,$P239*$W239,0)</f>
        <v>0</v>
      </c>
      <c r="DR239" s="254">
        <f>IF($AA239&gt;0,$Q239*$W239,0)</f>
        <v>0</v>
      </c>
      <c r="DS239" s="254">
        <f>IF($AA239&gt;0,$R239*$W239,0)</f>
        <v>0</v>
      </c>
      <c r="DT239" s="254">
        <f>IF($AA239&gt;0,$S239*$W239,0)</f>
        <v>0</v>
      </c>
      <c r="DU239" s="254">
        <f>IF($AA239&gt;0,$T239*$W239,0)</f>
        <v>0</v>
      </c>
      <c r="DV239" s="254">
        <f>IF($AA239&gt;0,$U239*$W239,0)</f>
        <v>0</v>
      </c>
    </row>
    <row r="240" spans="1:126" ht="24" customHeight="1">
      <c r="A240" s="11" t="str">
        <f ca="1">IF(AG240&lt;&gt;"OK","",CONCATENATE(TEXT('Front Page'!$F$33,"000"),TEXT('Front Page'!$F$31,"000"),"-",LEFT('Front Page'!$R$53,5),"-",LEFT(D240,1),AJ240, "-",TEXT(B240,"000")))</f>
        <v/>
      </c>
      <c r="B240" s="12" t="str">
        <f>IFERROR(IF(E240="","",MAX(B$17:B239)+1),"")</f>
        <v/>
      </c>
      <c r="C240" s="13"/>
      <c r="D240" s="29" t="str">
        <f t="shared" si="300"/>
        <v>None</v>
      </c>
      <c r="E240" s="29" t="str">
        <f t="shared" si="17"/>
        <v/>
      </c>
      <c r="F240" s="29" t="str">
        <f t="shared" si="18"/>
        <v/>
      </c>
      <c r="G240" s="363"/>
      <c r="H240" s="364"/>
      <c r="I240" s="325" t="str">
        <f t="shared" si="255"/>
        <v>No</v>
      </c>
      <c r="J240" s="314">
        <v>0</v>
      </c>
      <c r="K240" s="312">
        <v>0</v>
      </c>
      <c r="L240" s="312">
        <v>0</v>
      </c>
      <c r="M240" s="312">
        <v>0</v>
      </c>
      <c r="N240" s="312">
        <v>0</v>
      </c>
      <c r="O240" s="312">
        <v>0</v>
      </c>
      <c r="P240" s="312">
        <v>0</v>
      </c>
      <c r="Q240" s="312">
        <v>0</v>
      </c>
      <c r="R240" s="312">
        <v>0</v>
      </c>
      <c r="S240" s="312">
        <v>0</v>
      </c>
      <c r="T240" s="312">
        <v>0</v>
      </c>
      <c r="U240" s="312">
        <v>0</v>
      </c>
      <c r="V240" s="313">
        <v>1</v>
      </c>
      <c r="W240" s="313">
        <v>1</v>
      </c>
      <c r="X240" s="312">
        <v>0</v>
      </c>
      <c r="Y240" s="312">
        <v>0</v>
      </c>
      <c r="Z240" s="312">
        <v>0</v>
      </c>
      <c r="AA240" s="14">
        <v>0</v>
      </c>
      <c r="AB240" s="317"/>
      <c r="AC240" s="15" t="str">
        <f t="shared" si="246"/>
        <v/>
      </c>
      <c r="AD240" s="15" t="str">
        <f t="shared" si="256"/>
        <v/>
      </c>
      <c r="AE240" s="16" t="str">
        <f t="shared" si="257"/>
        <v>0 - 0</v>
      </c>
      <c r="AF240" s="20" t="str">
        <f t="shared" si="258"/>
        <v>Not an offer</v>
      </c>
      <c r="AG240" s="276" t="str">
        <f t="shared" si="248"/>
        <v>Not an Offer</v>
      </c>
      <c r="AH240" s="150"/>
      <c r="AI240" s="254">
        <v>224</v>
      </c>
      <c r="AJ240" s="149" t="str">
        <f t="shared" si="249"/>
        <v>00-IRA</v>
      </c>
      <c r="AK240" s="254" t="b">
        <f t="shared" si="11"/>
        <v>0</v>
      </c>
      <c r="AL240" s="254">
        <f t="shared" si="247"/>
        <v>0</v>
      </c>
      <c r="AM240" s="254">
        <f t="shared" si="250"/>
        <v>0</v>
      </c>
      <c r="AN240" s="288">
        <f t="shared" si="259"/>
        <v>0</v>
      </c>
      <c r="AO240" s="288">
        <f>IF(AND($BU240=$BV240,BU240=AO$13),$J240&amp;$K240&amp;$L240&amp;$M240&amp;$N240&amp;$O240&amp;$P240&amp;$Q240&amp;$R240&amp;$S240&amp;$T240&amp;$U240,IFERROR(MATCH($AN240,AO$17:AO239,0),-1000))</f>
        <v>1</v>
      </c>
      <c r="AP240" s="288">
        <f>IF(AND($BU240=$BV240,BV240=AP$13),$J240&amp;$K240&amp;$L240&amp;$M240&amp;$N240&amp;$O240&amp;$P240&amp;$Q240&amp;$R240&amp;$S240&amp;$T240&amp;$U240,IFERROR(MATCH($AN240,AP$17:AP239,0),-1000))</f>
        <v>1</v>
      </c>
      <c r="AQ240" s="288">
        <f>IF(AND($BU240=$BV240,BW240=AQ$13),$J240&amp;$K240&amp;$L240&amp;$M240&amp;$N240&amp;$O240&amp;$P240&amp;$Q240&amp;$R240&amp;$S240&amp;$T240&amp;$U240,IFERROR(MATCH($AN240,AQ$17:AQ239,0),-1000))</f>
        <v>1</v>
      </c>
      <c r="AR240" s="288">
        <f>IF(AND($BU240=$BV240,BX240=AR$13),$J240&amp;$K240&amp;$L240&amp;$M240&amp;$N240&amp;$O240&amp;$P240&amp;$Q240&amp;$R240&amp;$S240&amp;$T240&amp;$U240,IFERROR(MATCH($AN240,AR$17:AR239,0),-1000))</f>
        <v>1</v>
      </c>
      <c r="AS240" s="254">
        <f t="shared" si="242"/>
        <v>0</v>
      </c>
      <c r="AT240" s="261" t="str">
        <f t="shared" si="260"/>
        <v/>
      </c>
      <c r="AU240" s="254" t="str">
        <f t="shared" si="253"/>
        <v/>
      </c>
      <c r="AV240" s="254" t="str">
        <f t="shared" si="251"/>
        <v/>
      </c>
      <c r="AW240" s="254" t="str">
        <f t="shared" si="251"/>
        <v/>
      </c>
      <c r="AX240" s="254" t="str">
        <f t="shared" si="251"/>
        <v/>
      </c>
      <c r="AY240" s="254" t="str">
        <f t="shared" si="251"/>
        <v/>
      </c>
      <c r="AZ240" s="254" t="str">
        <f t="shared" si="251"/>
        <v/>
      </c>
      <c r="BA240" s="254" t="str">
        <f t="shared" si="251"/>
        <v/>
      </c>
      <c r="BB240" s="254" t="str">
        <f t="shared" si="251"/>
        <v/>
      </c>
      <c r="BC240" s="254" t="str">
        <f t="shared" si="251"/>
        <v/>
      </c>
      <c r="BD240" s="254" t="str">
        <f t="shared" si="251"/>
        <v/>
      </c>
      <c r="BE240" s="262" t="str">
        <f t="shared" si="244"/>
        <v/>
      </c>
      <c r="BF240" s="263" t="str">
        <f t="shared" si="254"/>
        <v/>
      </c>
      <c r="BG240" s="254" t="str">
        <f t="shared" si="252"/>
        <v/>
      </c>
      <c r="BH240" s="254" t="str">
        <f t="shared" si="252"/>
        <v/>
      </c>
      <c r="BI240" s="254" t="str">
        <f t="shared" si="252"/>
        <v/>
      </c>
      <c r="BJ240" s="254" t="str">
        <f t="shared" si="252"/>
        <v/>
      </c>
      <c r="BK240" s="254" t="str">
        <f t="shared" si="252"/>
        <v/>
      </c>
      <c r="BL240" s="254" t="str">
        <f t="shared" si="252"/>
        <v/>
      </c>
      <c r="BM240" s="254" t="str">
        <f t="shared" si="252"/>
        <v/>
      </c>
      <c r="BN240" s="254" t="str">
        <f t="shared" si="252"/>
        <v/>
      </c>
      <c r="BO240" s="254" t="str">
        <f t="shared" si="252"/>
        <v/>
      </c>
      <c r="BP240" s="254" t="str">
        <f t="shared" si="245"/>
        <v/>
      </c>
      <c r="BQ240" s="264" t="str">
        <f t="shared" si="261"/>
        <v/>
      </c>
      <c r="BR240" s="261" t="str">
        <f t="shared" si="30"/>
        <v/>
      </c>
      <c r="BS240" s="254" t="str">
        <f t="shared" si="303"/>
        <v/>
      </c>
      <c r="BT240" s="254" t="str">
        <f t="shared" si="301"/>
        <v/>
      </c>
      <c r="BU240" s="265" t="str">
        <f t="shared" si="178"/>
        <v/>
      </c>
      <c r="BV240" s="263" t="str">
        <f t="shared" si="304"/>
        <v/>
      </c>
      <c r="BW240" s="254" t="str">
        <f t="shared" si="302"/>
        <v/>
      </c>
      <c r="BX240" s="254" t="str">
        <f t="shared" si="179"/>
        <v/>
      </c>
      <c r="BY240" s="264" t="str">
        <f t="shared" si="33"/>
        <v/>
      </c>
      <c r="BZ240" s="254" t="str">
        <f t="shared" si="34"/>
        <v/>
      </c>
      <c r="CA240" s="254">
        <f t="shared" si="299"/>
        <v>0</v>
      </c>
      <c r="CB240" s="254">
        <f t="shared" si="299"/>
        <v>0</v>
      </c>
      <c r="CC240" s="254">
        <f t="shared" si="299"/>
        <v>0</v>
      </c>
      <c r="CD240" s="254">
        <f t="shared" si="299"/>
        <v>0</v>
      </c>
      <c r="CE240" s="254">
        <f t="shared" si="299"/>
        <v>0</v>
      </c>
      <c r="CF240" s="254">
        <f t="shared" si="299"/>
        <v>0</v>
      </c>
      <c r="CG240" s="254">
        <f t="shared" si="299"/>
        <v>0</v>
      </c>
      <c r="CH240" s="254">
        <f t="shared" si="299"/>
        <v>0</v>
      </c>
      <c r="CI240" s="254">
        <f t="shared" si="299"/>
        <v>0</v>
      </c>
      <c r="CJ240" s="254">
        <f t="shared" si="298"/>
        <v>0</v>
      </c>
      <c r="CK240" s="254">
        <f t="shared" si="298"/>
        <v>0</v>
      </c>
      <c r="CL240" s="254">
        <f t="shared" si="298"/>
        <v>0</v>
      </c>
      <c r="CM240" s="254">
        <f t="shared" si="262"/>
        <v>0</v>
      </c>
      <c r="CN240" s="254">
        <f t="shared" si="263"/>
        <v>0</v>
      </c>
      <c r="CO240" s="254">
        <f t="shared" si="264"/>
        <v>0</v>
      </c>
      <c r="CP240" s="254">
        <f t="shared" si="265"/>
        <v>0</v>
      </c>
      <c r="CQ240" s="254">
        <f t="shared" si="266"/>
        <v>0</v>
      </c>
      <c r="CR240" s="254">
        <f t="shared" si="267"/>
        <v>0</v>
      </c>
      <c r="CS240" s="254">
        <f t="shared" si="268"/>
        <v>0</v>
      </c>
      <c r="CT240" s="254">
        <f t="shared" si="269"/>
        <v>0</v>
      </c>
      <c r="CU240" s="254">
        <f t="shared" si="270"/>
        <v>0</v>
      </c>
      <c r="CV240" s="254">
        <f t="shared" si="271"/>
        <v>0</v>
      </c>
      <c r="CW240" s="254">
        <f t="shared" si="272"/>
        <v>0</v>
      </c>
      <c r="CX240" s="254">
        <f t="shared" si="273"/>
        <v>0</v>
      </c>
      <c r="CY240" s="254">
        <f t="shared" si="274"/>
        <v>0</v>
      </c>
      <c r="CZ240" s="254">
        <f t="shared" si="275"/>
        <v>0</v>
      </c>
      <c r="DA240" s="254">
        <f t="shared" si="276"/>
        <v>0</v>
      </c>
      <c r="DB240" s="254">
        <f t="shared" si="277"/>
        <v>0</v>
      </c>
      <c r="DC240" s="254">
        <f t="shared" si="278"/>
        <v>0</v>
      </c>
      <c r="DD240" s="254">
        <f t="shared" si="279"/>
        <v>0</v>
      </c>
      <c r="DE240" s="254">
        <f t="shared" si="280"/>
        <v>0</v>
      </c>
      <c r="DF240" s="254">
        <f t="shared" si="281"/>
        <v>0</v>
      </c>
      <c r="DG240" s="254">
        <f t="shared" si="282"/>
        <v>0</v>
      </c>
      <c r="DH240" s="254">
        <f t="shared" si="283"/>
        <v>0</v>
      </c>
      <c r="DI240" s="254">
        <f t="shared" si="284"/>
        <v>0</v>
      </c>
      <c r="DJ240" s="254">
        <f t="shared" si="285"/>
        <v>0</v>
      </c>
      <c r="DK240" s="254">
        <f t="shared" si="286"/>
        <v>0</v>
      </c>
      <c r="DL240" s="254">
        <f t="shared" si="287"/>
        <v>0</v>
      </c>
      <c r="DM240" s="254">
        <f t="shared" si="288"/>
        <v>0</v>
      </c>
      <c r="DN240" s="254">
        <f t="shared" si="289"/>
        <v>0</v>
      </c>
      <c r="DO240" s="254">
        <f t="shared" si="290"/>
        <v>0</v>
      </c>
      <c r="DP240" s="254">
        <f t="shared" si="291"/>
        <v>0</v>
      </c>
      <c r="DQ240" s="254">
        <f t="shared" si="292"/>
        <v>0</v>
      </c>
      <c r="DR240" s="254">
        <f t="shared" si="293"/>
        <v>0</v>
      </c>
      <c r="DS240" s="254">
        <f t="shared" si="294"/>
        <v>0</v>
      </c>
      <c r="DT240" s="254">
        <f t="shared" si="295"/>
        <v>0</v>
      </c>
      <c r="DU240" s="254">
        <f t="shared" si="296"/>
        <v>0</v>
      </c>
      <c r="DV240" s="254">
        <f t="shared" si="297"/>
        <v>0</v>
      </c>
    </row>
    <row r="241" spans="1:126" ht="24" customHeight="1">
      <c r="A241" s="11" t="str">
        <f ca="1">IF(AG241&lt;&gt;"OK","",CONCATENATE(TEXT('Front Page'!$F$33,"000"),TEXT('Front Page'!$F$31,"000"),"-",LEFT('Front Page'!$R$53,5),"-",LEFT(D241,1),AJ241, "-",TEXT(B241,"000")))</f>
        <v/>
      </c>
      <c r="B241" s="12" t="str">
        <f>IFERROR(IF(E241="","",MAX(B$17:B240)+1),"")</f>
        <v/>
      </c>
      <c r="C241" s="13"/>
      <c r="D241" s="29" t="str">
        <f t="shared" si="300"/>
        <v>None</v>
      </c>
      <c r="E241" s="29" t="str">
        <f t="shared" si="17"/>
        <v/>
      </c>
      <c r="F241" s="29" t="str">
        <f t="shared" si="18"/>
        <v/>
      </c>
      <c r="G241" s="363"/>
      <c r="H241" s="364"/>
      <c r="I241" s="325" t="str">
        <f t="shared" si="255"/>
        <v>No</v>
      </c>
      <c r="J241" s="314">
        <v>0</v>
      </c>
      <c r="K241" s="312">
        <v>0</v>
      </c>
      <c r="L241" s="312">
        <v>0</v>
      </c>
      <c r="M241" s="312">
        <v>0</v>
      </c>
      <c r="N241" s="312">
        <v>0</v>
      </c>
      <c r="O241" s="312">
        <v>0</v>
      </c>
      <c r="P241" s="312">
        <v>0</v>
      </c>
      <c r="Q241" s="312">
        <v>0</v>
      </c>
      <c r="R241" s="312">
        <v>0</v>
      </c>
      <c r="S241" s="312">
        <v>0</v>
      </c>
      <c r="T241" s="312">
        <v>0</v>
      </c>
      <c r="U241" s="312">
        <v>0</v>
      </c>
      <c r="V241" s="313">
        <v>1</v>
      </c>
      <c r="W241" s="313">
        <v>1</v>
      </c>
      <c r="X241" s="312">
        <v>0</v>
      </c>
      <c r="Y241" s="312">
        <v>0</v>
      </c>
      <c r="Z241" s="312">
        <v>0</v>
      </c>
      <c r="AA241" s="14">
        <v>0</v>
      </c>
      <c r="AB241" s="317"/>
      <c r="AC241" s="15" t="str">
        <f t="shared" si="246"/>
        <v/>
      </c>
      <c r="AD241" s="15" t="str">
        <f t="shared" si="256"/>
        <v/>
      </c>
      <c r="AE241" s="16" t="str">
        <f t="shared" si="257"/>
        <v>0 - 0</v>
      </c>
      <c r="AF241" s="20" t="str">
        <f t="shared" si="258"/>
        <v>Not an offer</v>
      </c>
      <c r="AG241" s="276" t="str">
        <f t="shared" si="248"/>
        <v>Not an Offer</v>
      </c>
      <c r="AH241" s="150"/>
      <c r="AI241" s="254">
        <v>225</v>
      </c>
      <c r="AJ241" s="149" t="str">
        <f t="shared" si="249"/>
        <v>00-IRA</v>
      </c>
      <c r="AK241" s="254" t="b">
        <f t="shared" si="11"/>
        <v>0</v>
      </c>
      <c r="AL241" s="254">
        <f t="shared" si="247"/>
        <v>0</v>
      </c>
      <c r="AM241" s="254">
        <f t="shared" si="250"/>
        <v>0</v>
      </c>
      <c r="AN241" s="288">
        <f t="shared" si="259"/>
        <v>0</v>
      </c>
      <c r="AO241" s="288">
        <f>IF(AND($BU241=$BV241,BU241=AO$13),$J241&amp;$K241&amp;$L241&amp;$M241&amp;$N241&amp;$O241&amp;$P241&amp;$Q241&amp;$R241&amp;$S241&amp;$T241&amp;$U241,IFERROR(MATCH($AN241,AO$17:AO240,0),-1000))</f>
        <v>1</v>
      </c>
      <c r="AP241" s="288">
        <f>IF(AND($BU241=$BV241,BV241=AP$13),$J241&amp;$K241&amp;$L241&amp;$M241&amp;$N241&amp;$O241&amp;$P241&amp;$Q241&amp;$R241&amp;$S241&amp;$T241&amp;$U241,IFERROR(MATCH($AN241,AP$17:AP240,0),-1000))</f>
        <v>1</v>
      </c>
      <c r="AQ241" s="288">
        <f>IF(AND($BU241=$BV241,BW241=AQ$13),$J241&amp;$K241&amp;$L241&amp;$M241&amp;$N241&amp;$O241&amp;$P241&amp;$Q241&amp;$R241&amp;$S241&amp;$T241&amp;$U241,IFERROR(MATCH($AN241,AQ$17:AQ240,0),-1000))</f>
        <v>1</v>
      </c>
      <c r="AR241" s="288">
        <f>IF(AND($BU241=$BV241,BX241=AR$13),$J241&amp;$K241&amp;$L241&amp;$M241&amp;$N241&amp;$O241&amp;$P241&amp;$Q241&amp;$R241&amp;$S241&amp;$T241&amp;$U241,IFERROR(MATCH($AN241,AR$17:AR240,0),-1000))</f>
        <v>1</v>
      </c>
      <c r="AS241" s="254">
        <f t="shared" si="242"/>
        <v>0</v>
      </c>
      <c r="AT241" s="261" t="str">
        <f t="shared" si="260"/>
        <v/>
      </c>
      <c r="AU241" s="254" t="str">
        <f t="shared" si="253"/>
        <v/>
      </c>
      <c r="AV241" s="254" t="str">
        <f t="shared" si="251"/>
        <v/>
      </c>
      <c r="AW241" s="254" t="str">
        <f t="shared" si="251"/>
        <v/>
      </c>
      <c r="AX241" s="254" t="str">
        <f t="shared" si="251"/>
        <v/>
      </c>
      <c r="AY241" s="254" t="str">
        <f t="shared" ref="AY241:BE281" si="305">IF(O241&lt;&gt;0,MIN(AX241,AY$14),AX241)</f>
        <v/>
      </c>
      <c r="AZ241" s="254" t="str">
        <f t="shared" si="305"/>
        <v/>
      </c>
      <c r="BA241" s="254" t="str">
        <f t="shared" si="305"/>
        <v/>
      </c>
      <c r="BB241" s="254" t="str">
        <f t="shared" si="305"/>
        <v/>
      </c>
      <c r="BC241" s="254" t="str">
        <f t="shared" si="305"/>
        <v/>
      </c>
      <c r="BD241" s="254" t="str">
        <f t="shared" si="305"/>
        <v/>
      </c>
      <c r="BE241" s="262" t="str">
        <f t="shared" si="244"/>
        <v/>
      </c>
      <c r="BF241" s="263" t="str">
        <f t="shared" si="254"/>
        <v/>
      </c>
      <c r="BG241" s="254" t="str">
        <f t="shared" si="252"/>
        <v/>
      </c>
      <c r="BH241" s="254" t="str">
        <f t="shared" si="252"/>
        <v/>
      </c>
      <c r="BI241" s="254" t="str">
        <f t="shared" si="252"/>
        <v/>
      </c>
      <c r="BJ241" s="254" t="str">
        <f t="shared" ref="BJ241:BP281" si="306">IF(N241&lt;&gt;0,MAX(BK241,BJ$14),BK241)</f>
        <v/>
      </c>
      <c r="BK241" s="254" t="str">
        <f t="shared" si="306"/>
        <v/>
      </c>
      <c r="BL241" s="254" t="str">
        <f t="shared" si="306"/>
        <v/>
      </c>
      <c r="BM241" s="254" t="str">
        <f t="shared" si="306"/>
        <v/>
      </c>
      <c r="BN241" s="254" t="str">
        <f t="shared" si="306"/>
        <v/>
      </c>
      <c r="BO241" s="254" t="str">
        <f t="shared" si="306"/>
        <v/>
      </c>
      <c r="BP241" s="254" t="str">
        <f t="shared" si="245"/>
        <v/>
      </c>
      <c r="BQ241" s="264" t="str">
        <f t="shared" si="261"/>
        <v/>
      </c>
      <c r="BR241" s="261" t="str">
        <f t="shared" si="30"/>
        <v/>
      </c>
      <c r="BS241" s="254" t="str">
        <f t="shared" si="303"/>
        <v/>
      </c>
      <c r="BT241" s="254" t="str">
        <f t="shared" si="301"/>
        <v/>
      </c>
      <c r="BU241" s="265" t="str">
        <f t="shared" si="178"/>
        <v/>
      </c>
      <c r="BV241" s="263" t="str">
        <f t="shared" si="304"/>
        <v/>
      </c>
      <c r="BW241" s="254" t="str">
        <f t="shared" si="302"/>
        <v/>
      </c>
      <c r="BX241" s="254" t="str">
        <f t="shared" si="179"/>
        <v/>
      </c>
      <c r="BY241" s="264" t="str">
        <f t="shared" si="33"/>
        <v/>
      </c>
      <c r="BZ241" s="254" t="str">
        <f t="shared" si="34"/>
        <v/>
      </c>
      <c r="CA241" s="254">
        <f t="shared" si="299"/>
        <v>0</v>
      </c>
      <c r="CB241" s="254">
        <f t="shared" si="299"/>
        <v>0</v>
      </c>
      <c r="CC241" s="254">
        <f t="shared" si="299"/>
        <v>0</v>
      </c>
      <c r="CD241" s="254">
        <f t="shared" si="299"/>
        <v>0</v>
      </c>
      <c r="CE241" s="254">
        <f t="shared" si="299"/>
        <v>0</v>
      </c>
      <c r="CF241" s="254">
        <f t="shared" si="299"/>
        <v>0</v>
      </c>
      <c r="CG241" s="254">
        <f t="shared" si="299"/>
        <v>0</v>
      </c>
      <c r="CH241" s="254">
        <f t="shared" si="299"/>
        <v>0</v>
      </c>
      <c r="CI241" s="254">
        <f t="shared" si="299"/>
        <v>0</v>
      </c>
      <c r="CJ241" s="254">
        <f t="shared" si="298"/>
        <v>0</v>
      </c>
      <c r="CK241" s="254">
        <f t="shared" si="298"/>
        <v>0</v>
      </c>
      <c r="CL241" s="254">
        <f t="shared" si="298"/>
        <v>0</v>
      </c>
      <c r="CM241" s="254">
        <f t="shared" si="262"/>
        <v>0</v>
      </c>
      <c r="CN241" s="254">
        <f t="shared" si="263"/>
        <v>0</v>
      </c>
      <c r="CO241" s="254">
        <f t="shared" si="264"/>
        <v>0</v>
      </c>
      <c r="CP241" s="254">
        <f t="shared" si="265"/>
        <v>0</v>
      </c>
      <c r="CQ241" s="254">
        <f t="shared" si="266"/>
        <v>0</v>
      </c>
      <c r="CR241" s="254">
        <f t="shared" si="267"/>
        <v>0</v>
      </c>
      <c r="CS241" s="254">
        <f t="shared" si="268"/>
        <v>0</v>
      </c>
      <c r="CT241" s="254">
        <f t="shared" si="269"/>
        <v>0</v>
      </c>
      <c r="CU241" s="254">
        <f t="shared" si="270"/>
        <v>0</v>
      </c>
      <c r="CV241" s="254">
        <f t="shared" si="271"/>
        <v>0</v>
      </c>
      <c r="CW241" s="254">
        <f t="shared" si="272"/>
        <v>0</v>
      </c>
      <c r="CX241" s="254">
        <f t="shared" si="273"/>
        <v>0</v>
      </c>
      <c r="CY241" s="254">
        <f t="shared" si="274"/>
        <v>0</v>
      </c>
      <c r="CZ241" s="254">
        <f t="shared" si="275"/>
        <v>0</v>
      </c>
      <c r="DA241" s="254">
        <f t="shared" si="276"/>
        <v>0</v>
      </c>
      <c r="DB241" s="254">
        <f t="shared" si="277"/>
        <v>0</v>
      </c>
      <c r="DC241" s="254">
        <f t="shared" si="278"/>
        <v>0</v>
      </c>
      <c r="DD241" s="254">
        <f t="shared" si="279"/>
        <v>0</v>
      </c>
      <c r="DE241" s="254">
        <f t="shared" si="280"/>
        <v>0</v>
      </c>
      <c r="DF241" s="254">
        <f t="shared" si="281"/>
        <v>0</v>
      </c>
      <c r="DG241" s="254">
        <f t="shared" si="282"/>
        <v>0</v>
      </c>
      <c r="DH241" s="254">
        <f t="shared" si="283"/>
        <v>0</v>
      </c>
      <c r="DI241" s="254">
        <f t="shared" si="284"/>
        <v>0</v>
      </c>
      <c r="DJ241" s="254">
        <f t="shared" si="285"/>
        <v>0</v>
      </c>
      <c r="DK241" s="254">
        <f t="shared" si="286"/>
        <v>0</v>
      </c>
      <c r="DL241" s="254">
        <f t="shared" si="287"/>
        <v>0</v>
      </c>
      <c r="DM241" s="254">
        <f t="shared" si="288"/>
        <v>0</v>
      </c>
      <c r="DN241" s="254">
        <f t="shared" si="289"/>
        <v>0</v>
      </c>
      <c r="DO241" s="254">
        <f t="shared" si="290"/>
        <v>0</v>
      </c>
      <c r="DP241" s="254">
        <f t="shared" si="291"/>
        <v>0</v>
      </c>
      <c r="DQ241" s="254">
        <f t="shared" si="292"/>
        <v>0</v>
      </c>
      <c r="DR241" s="254">
        <f t="shared" si="293"/>
        <v>0</v>
      </c>
      <c r="DS241" s="254">
        <f t="shared" si="294"/>
        <v>0</v>
      </c>
      <c r="DT241" s="254">
        <f t="shared" si="295"/>
        <v>0</v>
      </c>
      <c r="DU241" s="254">
        <f t="shared" si="296"/>
        <v>0</v>
      </c>
      <c r="DV241" s="254">
        <f t="shared" si="297"/>
        <v>0</v>
      </c>
    </row>
    <row r="242" spans="1:126" ht="24" customHeight="1">
      <c r="A242" s="11" t="str">
        <f ca="1">IF(AG242&lt;&gt;"OK","",CONCATENATE(TEXT('Front Page'!$F$33,"000"),TEXT('Front Page'!$F$31,"000"),"-",LEFT('Front Page'!$R$53,5),"-",LEFT(D242,1),AJ242, "-",TEXT(B242,"000")))</f>
        <v/>
      </c>
      <c r="B242" s="12" t="str">
        <f>IFERROR(IF(E242="","",MAX(B$17:B241)+1),"")</f>
        <v/>
      </c>
      <c r="C242" s="13"/>
      <c r="D242" s="29" t="str">
        <f t="shared" si="300"/>
        <v>None</v>
      </c>
      <c r="E242" s="29" t="str">
        <f t="shared" si="17"/>
        <v/>
      </c>
      <c r="F242" s="29" t="str">
        <f t="shared" si="18"/>
        <v/>
      </c>
      <c r="G242" s="363"/>
      <c r="H242" s="364"/>
      <c r="I242" s="325" t="str">
        <f t="shared" si="255"/>
        <v>No</v>
      </c>
      <c r="J242" s="314">
        <v>0</v>
      </c>
      <c r="K242" s="312">
        <v>0</v>
      </c>
      <c r="L242" s="312">
        <v>0</v>
      </c>
      <c r="M242" s="312">
        <v>0</v>
      </c>
      <c r="N242" s="312">
        <v>0</v>
      </c>
      <c r="O242" s="312">
        <v>0</v>
      </c>
      <c r="P242" s="312">
        <v>0</v>
      </c>
      <c r="Q242" s="312">
        <v>0</v>
      </c>
      <c r="R242" s="312">
        <v>0</v>
      </c>
      <c r="S242" s="312">
        <v>0</v>
      </c>
      <c r="T242" s="312">
        <v>0</v>
      </c>
      <c r="U242" s="312">
        <v>0</v>
      </c>
      <c r="V242" s="313">
        <v>1</v>
      </c>
      <c r="W242" s="313">
        <v>1</v>
      </c>
      <c r="X242" s="312">
        <v>0</v>
      </c>
      <c r="Y242" s="312">
        <v>0</v>
      </c>
      <c r="Z242" s="312">
        <v>0</v>
      </c>
      <c r="AA242" s="14">
        <v>0</v>
      </c>
      <c r="AB242" s="317"/>
      <c r="AC242" s="15" t="str">
        <f t="shared" si="246"/>
        <v/>
      </c>
      <c r="AD242" s="15" t="str">
        <f t="shared" si="256"/>
        <v/>
      </c>
      <c r="AE242" s="16" t="str">
        <f t="shared" si="257"/>
        <v>0 - 0</v>
      </c>
      <c r="AF242" s="20" t="str">
        <f t="shared" si="258"/>
        <v>Not an offer</v>
      </c>
      <c r="AG242" s="276" t="str">
        <f t="shared" si="248"/>
        <v>Not an Offer</v>
      </c>
      <c r="AH242" s="150"/>
      <c r="AI242" s="254">
        <v>226</v>
      </c>
      <c r="AJ242" s="149" t="str">
        <f t="shared" si="249"/>
        <v>00-IRA</v>
      </c>
      <c r="AK242" s="254" t="b">
        <f t="shared" si="11"/>
        <v>0</v>
      </c>
      <c r="AL242" s="254">
        <f t="shared" si="247"/>
        <v>0</v>
      </c>
      <c r="AM242" s="254">
        <f t="shared" si="250"/>
        <v>0</v>
      </c>
      <c r="AN242" s="288">
        <f t="shared" si="259"/>
        <v>0</v>
      </c>
      <c r="AO242" s="288">
        <f>IF(AND($BU242=$BV242,BU242=AO$13),$J242&amp;$K242&amp;$L242&amp;$M242&amp;$N242&amp;$O242&amp;$P242&amp;$Q242&amp;$R242&amp;$S242&amp;$T242&amp;$U242,IFERROR(MATCH($AN242,AO$17:AO241,0),-1000))</f>
        <v>1</v>
      </c>
      <c r="AP242" s="288">
        <f>IF(AND($BU242=$BV242,BV242=AP$13),$J242&amp;$K242&amp;$L242&amp;$M242&amp;$N242&amp;$O242&amp;$P242&amp;$Q242&amp;$R242&amp;$S242&amp;$T242&amp;$U242,IFERROR(MATCH($AN242,AP$17:AP241,0),-1000))</f>
        <v>1</v>
      </c>
      <c r="AQ242" s="288">
        <f>IF(AND($BU242=$BV242,BW242=AQ$13),$J242&amp;$K242&amp;$L242&amp;$M242&amp;$N242&amp;$O242&amp;$P242&amp;$Q242&amp;$R242&amp;$S242&amp;$T242&amp;$U242,IFERROR(MATCH($AN242,AQ$17:AQ241,0),-1000))</f>
        <v>1</v>
      </c>
      <c r="AR242" s="288">
        <f>IF(AND($BU242=$BV242,BX242=AR$13),$J242&amp;$K242&amp;$L242&amp;$M242&amp;$N242&amp;$O242&amp;$P242&amp;$Q242&amp;$R242&amp;$S242&amp;$T242&amp;$U242,IFERROR(MATCH($AN242,AR$17:AR241,0),-1000))</f>
        <v>1</v>
      </c>
      <c r="AS242" s="254">
        <f t="shared" si="242"/>
        <v>0</v>
      </c>
      <c r="AT242" s="261" t="str">
        <f t="shared" si="260"/>
        <v/>
      </c>
      <c r="AU242" s="254" t="str">
        <f t="shared" si="253"/>
        <v/>
      </c>
      <c r="AV242" s="254" t="str">
        <f t="shared" si="253"/>
        <v/>
      </c>
      <c r="AW242" s="254" t="str">
        <f t="shared" si="253"/>
        <v/>
      </c>
      <c r="AX242" s="254" t="str">
        <f t="shared" si="253"/>
        <v/>
      </c>
      <c r="AY242" s="254" t="str">
        <f t="shared" si="305"/>
        <v/>
      </c>
      <c r="AZ242" s="254" t="str">
        <f t="shared" si="305"/>
        <v/>
      </c>
      <c r="BA242" s="254" t="str">
        <f t="shared" si="305"/>
        <v/>
      </c>
      <c r="BB242" s="254" t="str">
        <f t="shared" si="305"/>
        <v/>
      </c>
      <c r="BC242" s="254" t="str">
        <f t="shared" si="305"/>
        <v/>
      </c>
      <c r="BD242" s="254" t="str">
        <f t="shared" si="305"/>
        <v/>
      </c>
      <c r="BE242" s="262" t="str">
        <f t="shared" si="244"/>
        <v/>
      </c>
      <c r="BF242" s="263" t="str">
        <f t="shared" si="254"/>
        <v/>
      </c>
      <c r="BG242" s="254" t="str">
        <f t="shared" si="254"/>
        <v/>
      </c>
      <c r="BH242" s="254" t="str">
        <f t="shared" si="254"/>
        <v/>
      </c>
      <c r="BI242" s="254" t="str">
        <f t="shared" si="254"/>
        <v/>
      </c>
      <c r="BJ242" s="254" t="str">
        <f t="shared" si="306"/>
        <v/>
      </c>
      <c r="BK242" s="254" t="str">
        <f t="shared" si="306"/>
        <v/>
      </c>
      <c r="BL242" s="254" t="str">
        <f t="shared" si="306"/>
        <v/>
      </c>
      <c r="BM242" s="254" t="str">
        <f t="shared" si="306"/>
        <v/>
      </c>
      <c r="BN242" s="254" t="str">
        <f t="shared" si="306"/>
        <v/>
      </c>
      <c r="BO242" s="254" t="str">
        <f t="shared" si="306"/>
        <v/>
      </c>
      <c r="BP242" s="254" t="str">
        <f t="shared" si="245"/>
        <v/>
      </c>
      <c r="BQ242" s="264" t="str">
        <f t="shared" si="261"/>
        <v/>
      </c>
      <c r="BR242" s="261" t="str">
        <f t="shared" si="30"/>
        <v/>
      </c>
      <c r="BS242" s="254" t="str">
        <f t="shared" si="303"/>
        <v/>
      </c>
      <c r="BT242" s="254" t="str">
        <f t="shared" si="301"/>
        <v/>
      </c>
      <c r="BU242" s="265" t="str">
        <f t="shared" si="178"/>
        <v/>
      </c>
      <c r="BV242" s="263" t="str">
        <f t="shared" si="304"/>
        <v/>
      </c>
      <c r="BW242" s="254" t="str">
        <f t="shared" si="302"/>
        <v/>
      </c>
      <c r="BX242" s="254" t="str">
        <f t="shared" si="179"/>
        <v/>
      </c>
      <c r="BY242" s="264" t="str">
        <f t="shared" si="33"/>
        <v/>
      </c>
      <c r="BZ242" s="254" t="str">
        <f t="shared" si="34"/>
        <v/>
      </c>
      <c r="CA242" s="254">
        <f t="shared" si="299"/>
        <v>0</v>
      </c>
      <c r="CB242" s="254">
        <f t="shared" si="299"/>
        <v>0</v>
      </c>
      <c r="CC242" s="254">
        <f t="shared" si="299"/>
        <v>0</v>
      </c>
      <c r="CD242" s="254">
        <f t="shared" si="299"/>
        <v>0</v>
      </c>
      <c r="CE242" s="254">
        <f t="shared" si="299"/>
        <v>0</v>
      </c>
      <c r="CF242" s="254">
        <f t="shared" si="299"/>
        <v>0</v>
      </c>
      <c r="CG242" s="254">
        <f t="shared" si="299"/>
        <v>0</v>
      </c>
      <c r="CH242" s="254">
        <f t="shared" si="299"/>
        <v>0</v>
      </c>
      <c r="CI242" s="254">
        <f t="shared" si="299"/>
        <v>0</v>
      </c>
      <c r="CJ242" s="254">
        <f t="shared" si="298"/>
        <v>0</v>
      </c>
      <c r="CK242" s="254">
        <f t="shared" si="298"/>
        <v>0</v>
      </c>
      <c r="CL242" s="254">
        <f t="shared" si="298"/>
        <v>0</v>
      </c>
      <c r="CM242" s="254">
        <f t="shared" si="262"/>
        <v>0</v>
      </c>
      <c r="CN242" s="254">
        <f t="shared" si="263"/>
        <v>0</v>
      </c>
      <c r="CO242" s="254">
        <f t="shared" si="264"/>
        <v>0</v>
      </c>
      <c r="CP242" s="254">
        <f t="shared" si="265"/>
        <v>0</v>
      </c>
      <c r="CQ242" s="254">
        <f t="shared" si="266"/>
        <v>0</v>
      </c>
      <c r="CR242" s="254">
        <f t="shared" si="267"/>
        <v>0</v>
      </c>
      <c r="CS242" s="254">
        <f t="shared" si="268"/>
        <v>0</v>
      </c>
      <c r="CT242" s="254">
        <f t="shared" si="269"/>
        <v>0</v>
      </c>
      <c r="CU242" s="254">
        <f t="shared" si="270"/>
        <v>0</v>
      </c>
      <c r="CV242" s="254">
        <f t="shared" si="271"/>
        <v>0</v>
      </c>
      <c r="CW242" s="254">
        <f t="shared" si="272"/>
        <v>0</v>
      </c>
      <c r="CX242" s="254">
        <f t="shared" si="273"/>
        <v>0</v>
      </c>
      <c r="CY242" s="254">
        <f t="shared" si="274"/>
        <v>0</v>
      </c>
      <c r="CZ242" s="254">
        <f t="shared" si="275"/>
        <v>0</v>
      </c>
      <c r="DA242" s="254">
        <f t="shared" si="276"/>
        <v>0</v>
      </c>
      <c r="DB242" s="254">
        <f t="shared" si="277"/>
        <v>0</v>
      </c>
      <c r="DC242" s="254">
        <f t="shared" si="278"/>
        <v>0</v>
      </c>
      <c r="DD242" s="254">
        <f t="shared" si="279"/>
        <v>0</v>
      </c>
      <c r="DE242" s="254">
        <f t="shared" si="280"/>
        <v>0</v>
      </c>
      <c r="DF242" s="254">
        <f t="shared" si="281"/>
        <v>0</v>
      </c>
      <c r="DG242" s="254">
        <f t="shared" si="282"/>
        <v>0</v>
      </c>
      <c r="DH242" s="254">
        <f t="shared" si="283"/>
        <v>0</v>
      </c>
      <c r="DI242" s="254">
        <f t="shared" si="284"/>
        <v>0</v>
      </c>
      <c r="DJ242" s="254">
        <f t="shared" si="285"/>
        <v>0</v>
      </c>
      <c r="DK242" s="254">
        <f t="shared" si="286"/>
        <v>0</v>
      </c>
      <c r="DL242" s="254">
        <f t="shared" si="287"/>
        <v>0</v>
      </c>
      <c r="DM242" s="254">
        <f t="shared" si="288"/>
        <v>0</v>
      </c>
      <c r="DN242" s="254">
        <f t="shared" si="289"/>
        <v>0</v>
      </c>
      <c r="DO242" s="254">
        <f t="shared" si="290"/>
        <v>0</v>
      </c>
      <c r="DP242" s="254">
        <f t="shared" si="291"/>
        <v>0</v>
      </c>
      <c r="DQ242" s="254">
        <f t="shared" si="292"/>
        <v>0</v>
      </c>
      <c r="DR242" s="254">
        <f t="shared" si="293"/>
        <v>0</v>
      </c>
      <c r="DS242" s="254">
        <f t="shared" si="294"/>
        <v>0</v>
      </c>
      <c r="DT242" s="254">
        <f t="shared" si="295"/>
        <v>0</v>
      </c>
      <c r="DU242" s="254">
        <f t="shared" si="296"/>
        <v>0</v>
      </c>
      <c r="DV242" s="254">
        <f t="shared" si="297"/>
        <v>0</v>
      </c>
    </row>
    <row r="243" spans="1:126" ht="24" customHeight="1">
      <c r="A243" s="11" t="str">
        <f ca="1">IF(AG243&lt;&gt;"OK","",CONCATENATE(TEXT('Front Page'!$F$33,"000"),TEXT('Front Page'!$F$31,"000"),"-",LEFT('Front Page'!$R$53,5),"-",LEFT(D243,1),AJ243, "-",TEXT(B243,"000")))</f>
        <v/>
      </c>
      <c r="B243" s="12" t="str">
        <f>IFERROR(IF(E243="","",MAX(B$17:B242)+1),"")</f>
        <v/>
      </c>
      <c r="C243" s="13"/>
      <c r="D243" s="29" t="str">
        <f t="shared" si="300"/>
        <v>None</v>
      </c>
      <c r="E243" s="29" t="str">
        <f t="shared" si="17"/>
        <v/>
      </c>
      <c r="F243" s="29" t="str">
        <f t="shared" si="18"/>
        <v/>
      </c>
      <c r="G243" s="363"/>
      <c r="H243" s="364"/>
      <c r="I243" s="325" t="str">
        <f t="shared" si="255"/>
        <v>No</v>
      </c>
      <c r="J243" s="314">
        <v>0</v>
      </c>
      <c r="K243" s="312">
        <v>0</v>
      </c>
      <c r="L243" s="312">
        <v>0</v>
      </c>
      <c r="M243" s="312">
        <v>0</v>
      </c>
      <c r="N243" s="312">
        <v>0</v>
      </c>
      <c r="O243" s="312">
        <v>0</v>
      </c>
      <c r="P243" s="312">
        <v>0</v>
      </c>
      <c r="Q243" s="312">
        <v>0</v>
      </c>
      <c r="R243" s="312">
        <v>0</v>
      </c>
      <c r="S243" s="312">
        <v>0</v>
      </c>
      <c r="T243" s="312">
        <v>0</v>
      </c>
      <c r="U243" s="312">
        <v>0</v>
      </c>
      <c r="V243" s="313">
        <v>1</v>
      </c>
      <c r="W243" s="313">
        <v>1</v>
      </c>
      <c r="X243" s="312">
        <v>0</v>
      </c>
      <c r="Y243" s="312">
        <v>0</v>
      </c>
      <c r="Z243" s="312">
        <v>0</v>
      </c>
      <c r="AA243" s="14">
        <v>0</v>
      </c>
      <c r="AB243" s="317"/>
      <c r="AC243" s="15" t="str">
        <f t="shared" si="246"/>
        <v/>
      </c>
      <c r="AD243" s="15" t="str">
        <f t="shared" si="256"/>
        <v/>
      </c>
      <c r="AE243" s="16" t="str">
        <f t="shared" si="257"/>
        <v>0 - 0</v>
      </c>
      <c r="AF243" s="20" t="str">
        <f t="shared" si="258"/>
        <v>Not an offer</v>
      </c>
      <c r="AG243" s="276" t="str">
        <f t="shared" si="248"/>
        <v>Not an Offer</v>
      </c>
      <c r="AH243" s="150"/>
      <c r="AI243" s="254">
        <v>227</v>
      </c>
      <c r="AJ243" s="149" t="str">
        <f t="shared" si="249"/>
        <v>00-IRA</v>
      </c>
      <c r="AK243" s="254" t="b">
        <f t="shared" si="11"/>
        <v>0</v>
      </c>
      <c r="AL243" s="254">
        <f t="shared" si="247"/>
        <v>0</v>
      </c>
      <c r="AM243" s="254">
        <f t="shared" si="250"/>
        <v>0</v>
      </c>
      <c r="AN243" s="288">
        <f t="shared" si="259"/>
        <v>0</v>
      </c>
      <c r="AO243" s="288">
        <f>IF(AND($BU243=$BV243,BU243=AO$13),$J243&amp;$K243&amp;$L243&amp;$M243&amp;$N243&amp;$O243&amp;$P243&amp;$Q243&amp;$R243&amp;$S243&amp;$T243&amp;$U243,IFERROR(MATCH($AN243,AO$17:AO242,0),-1000))</f>
        <v>1</v>
      </c>
      <c r="AP243" s="288">
        <f>IF(AND($BU243=$BV243,BV243=AP$13),$J243&amp;$K243&amp;$L243&amp;$M243&amp;$N243&amp;$O243&amp;$P243&amp;$Q243&amp;$R243&amp;$S243&amp;$T243&amp;$U243,IFERROR(MATCH($AN243,AP$17:AP242,0),-1000))</f>
        <v>1</v>
      </c>
      <c r="AQ243" s="288">
        <f>IF(AND($BU243=$BV243,BW243=AQ$13),$J243&amp;$K243&amp;$L243&amp;$M243&amp;$N243&amp;$O243&amp;$P243&amp;$Q243&amp;$R243&amp;$S243&amp;$T243&amp;$U243,IFERROR(MATCH($AN243,AQ$17:AQ242,0),-1000))</f>
        <v>1</v>
      </c>
      <c r="AR243" s="288">
        <f>IF(AND($BU243=$BV243,BX243=AR$13),$J243&amp;$K243&amp;$L243&amp;$M243&amp;$N243&amp;$O243&amp;$P243&amp;$Q243&amp;$R243&amp;$S243&amp;$T243&amp;$U243,IFERROR(MATCH($AN243,AR$17:AR242,0),-1000))</f>
        <v>1</v>
      </c>
      <c r="AS243" s="254">
        <f t="shared" si="242"/>
        <v>0</v>
      </c>
      <c r="AT243" s="261" t="str">
        <f t="shared" si="260"/>
        <v/>
      </c>
      <c r="AU243" s="254" t="str">
        <f t="shared" si="253"/>
        <v/>
      </c>
      <c r="AV243" s="254" t="str">
        <f t="shared" si="253"/>
        <v/>
      </c>
      <c r="AW243" s="254" t="str">
        <f t="shared" si="253"/>
        <v/>
      </c>
      <c r="AX243" s="254" t="str">
        <f t="shared" si="253"/>
        <v/>
      </c>
      <c r="AY243" s="254" t="str">
        <f t="shared" si="305"/>
        <v/>
      </c>
      <c r="AZ243" s="254" t="str">
        <f t="shared" si="305"/>
        <v/>
      </c>
      <c r="BA243" s="254" t="str">
        <f t="shared" si="305"/>
        <v/>
      </c>
      <c r="BB243" s="254" t="str">
        <f t="shared" si="305"/>
        <v/>
      </c>
      <c r="BC243" s="254" t="str">
        <f t="shared" si="305"/>
        <v/>
      </c>
      <c r="BD243" s="254" t="str">
        <f t="shared" si="305"/>
        <v/>
      </c>
      <c r="BE243" s="262" t="str">
        <f t="shared" si="244"/>
        <v/>
      </c>
      <c r="BF243" s="263" t="str">
        <f t="shared" si="254"/>
        <v/>
      </c>
      <c r="BG243" s="254" t="str">
        <f t="shared" si="254"/>
        <v/>
      </c>
      <c r="BH243" s="254" t="str">
        <f t="shared" si="254"/>
        <v/>
      </c>
      <c r="BI243" s="254" t="str">
        <f t="shared" si="254"/>
        <v/>
      </c>
      <c r="BJ243" s="254" t="str">
        <f t="shared" si="306"/>
        <v/>
      </c>
      <c r="BK243" s="254" t="str">
        <f t="shared" si="306"/>
        <v/>
      </c>
      <c r="BL243" s="254" t="str">
        <f t="shared" si="306"/>
        <v/>
      </c>
      <c r="BM243" s="254" t="str">
        <f t="shared" si="306"/>
        <v/>
      </c>
      <c r="BN243" s="254" t="str">
        <f t="shared" si="306"/>
        <v/>
      </c>
      <c r="BO243" s="254" t="str">
        <f t="shared" si="306"/>
        <v/>
      </c>
      <c r="BP243" s="254" t="str">
        <f t="shared" si="245"/>
        <v/>
      </c>
      <c r="BQ243" s="264" t="str">
        <f t="shared" si="261"/>
        <v/>
      </c>
      <c r="BR243" s="261" t="str">
        <f t="shared" si="30"/>
        <v/>
      </c>
      <c r="BS243" s="254" t="str">
        <f t="shared" si="303"/>
        <v/>
      </c>
      <c r="BT243" s="254" t="str">
        <f t="shared" si="301"/>
        <v/>
      </c>
      <c r="BU243" s="265" t="str">
        <f t="shared" si="178"/>
        <v/>
      </c>
      <c r="BV243" s="263" t="str">
        <f t="shared" si="304"/>
        <v/>
      </c>
      <c r="BW243" s="254" t="str">
        <f t="shared" si="302"/>
        <v/>
      </c>
      <c r="BX243" s="254" t="str">
        <f t="shared" si="179"/>
        <v/>
      </c>
      <c r="BY243" s="264" t="str">
        <f t="shared" si="33"/>
        <v/>
      </c>
      <c r="BZ243" s="254" t="str">
        <f t="shared" si="34"/>
        <v/>
      </c>
      <c r="CA243" s="254">
        <f t="shared" si="299"/>
        <v>0</v>
      </c>
      <c r="CB243" s="254">
        <f t="shared" si="299"/>
        <v>0</v>
      </c>
      <c r="CC243" s="254">
        <f t="shared" si="299"/>
        <v>0</v>
      </c>
      <c r="CD243" s="254">
        <f t="shared" si="299"/>
        <v>0</v>
      </c>
      <c r="CE243" s="254">
        <f t="shared" si="299"/>
        <v>0</v>
      </c>
      <c r="CF243" s="254">
        <f t="shared" si="299"/>
        <v>0</v>
      </c>
      <c r="CG243" s="254">
        <f t="shared" si="299"/>
        <v>0</v>
      </c>
      <c r="CH243" s="254">
        <f t="shared" si="299"/>
        <v>0</v>
      </c>
      <c r="CI243" s="254">
        <f t="shared" si="299"/>
        <v>0</v>
      </c>
      <c r="CJ243" s="254">
        <f t="shared" si="298"/>
        <v>0</v>
      </c>
      <c r="CK243" s="254">
        <f t="shared" si="298"/>
        <v>0</v>
      </c>
      <c r="CL243" s="254">
        <f t="shared" si="298"/>
        <v>0</v>
      </c>
      <c r="CM243" s="254">
        <f t="shared" si="262"/>
        <v>0</v>
      </c>
      <c r="CN243" s="254">
        <f t="shared" si="263"/>
        <v>0</v>
      </c>
      <c r="CO243" s="254">
        <f t="shared" si="264"/>
        <v>0</v>
      </c>
      <c r="CP243" s="254">
        <f t="shared" si="265"/>
        <v>0</v>
      </c>
      <c r="CQ243" s="254">
        <f t="shared" si="266"/>
        <v>0</v>
      </c>
      <c r="CR243" s="254">
        <f t="shared" si="267"/>
        <v>0</v>
      </c>
      <c r="CS243" s="254">
        <f t="shared" si="268"/>
        <v>0</v>
      </c>
      <c r="CT243" s="254">
        <f t="shared" si="269"/>
        <v>0</v>
      </c>
      <c r="CU243" s="254">
        <f t="shared" si="270"/>
        <v>0</v>
      </c>
      <c r="CV243" s="254">
        <f t="shared" si="271"/>
        <v>0</v>
      </c>
      <c r="CW243" s="254">
        <f t="shared" si="272"/>
        <v>0</v>
      </c>
      <c r="CX243" s="254">
        <f t="shared" si="273"/>
        <v>0</v>
      </c>
      <c r="CY243" s="254">
        <f t="shared" si="274"/>
        <v>0</v>
      </c>
      <c r="CZ243" s="254">
        <f t="shared" si="275"/>
        <v>0</v>
      </c>
      <c r="DA243" s="254">
        <f t="shared" si="276"/>
        <v>0</v>
      </c>
      <c r="DB243" s="254">
        <f t="shared" si="277"/>
        <v>0</v>
      </c>
      <c r="DC243" s="254">
        <f t="shared" si="278"/>
        <v>0</v>
      </c>
      <c r="DD243" s="254">
        <f t="shared" si="279"/>
        <v>0</v>
      </c>
      <c r="DE243" s="254">
        <f t="shared" si="280"/>
        <v>0</v>
      </c>
      <c r="DF243" s="254">
        <f t="shared" si="281"/>
        <v>0</v>
      </c>
      <c r="DG243" s="254">
        <f t="shared" si="282"/>
        <v>0</v>
      </c>
      <c r="DH243" s="254">
        <f t="shared" si="283"/>
        <v>0</v>
      </c>
      <c r="DI243" s="254">
        <f t="shared" si="284"/>
        <v>0</v>
      </c>
      <c r="DJ243" s="254">
        <f t="shared" si="285"/>
        <v>0</v>
      </c>
      <c r="DK243" s="254">
        <f t="shared" si="286"/>
        <v>0</v>
      </c>
      <c r="DL243" s="254">
        <f t="shared" si="287"/>
        <v>0</v>
      </c>
      <c r="DM243" s="254">
        <f t="shared" si="288"/>
        <v>0</v>
      </c>
      <c r="DN243" s="254">
        <f t="shared" si="289"/>
        <v>0</v>
      </c>
      <c r="DO243" s="254">
        <f t="shared" si="290"/>
        <v>0</v>
      </c>
      <c r="DP243" s="254">
        <f t="shared" si="291"/>
        <v>0</v>
      </c>
      <c r="DQ243" s="254">
        <f t="shared" si="292"/>
        <v>0</v>
      </c>
      <c r="DR243" s="254">
        <f t="shared" si="293"/>
        <v>0</v>
      </c>
      <c r="DS243" s="254">
        <f t="shared" si="294"/>
        <v>0</v>
      </c>
      <c r="DT243" s="254">
        <f t="shared" si="295"/>
        <v>0</v>
      </c>
      <c r="DU243" s="254">
        <f t="shared" si="296"/>
        <v>0</v>
      </c>
      <c r="DV243" s="254">
        <f t="shared" si="297"/>
        <v>0</v>
      </c>
    </row>
    <row r="244" spans="1:126" ht="24" customHeight="1">
      <c r="A244" s="11" t="str">
        <f ca="1">IF(AG244&lt;&gt;"OK","",CONCATENATE(TEXT('Front Page'!$F$33,"000"),TEXT('Front Page'!$F$31,"000"),"-",LEFT('Front Page'!$R$53,5),"-",LEFT(D244,1),AJ244, "-",TEXT(B244,"000")))</f>
        <v/>
      </c>
      <c r="B244" s="12" t="str">
        <f>IFERROR(IF(E244="","",MAX(B$17:B243)+1),"")</f>
        <v/>
      </c>
      <c r="C244" s="13"/>
      <c r="D244" s="29" t="str">
        <f t="shared" si="300"/>
        <v>None</v>
      </c>
      <c r="E244" s="29" t="str">
        <f t="shared" si="17"/>
        <v/>
      </c>
      <c r="F244" s="29" t="str">
        <f t="shared" si="18"/>
        <v/>
      </c>
      <c r="G244" s="363"/>
      <c r="H244" s="364"/>
      <c r="I244" s="325" t="str">
        <f t="shared" si="255"/>
        <v>No</v>
      </c>
      <c r="J244" s="314">
        <v>0</v>
      </c>
      <c r="K244" s="312">
        <v>0</v>
      </c>
      <c r="L244" s="312">
        <v>0</v>
      </c>
      <c r="M244" s="312">
        <v>0</v>
      </c>
      <c r="N244" s="312">
        <v>0</v>
      </c>
      <c r="O244" s="312">
        <v>0</v>
      </c>
      <c r="P244" s="312">
        <v>0</v>
      </c>
      <c r="Q244" s="312">
        <v>0</v>
      </c>
      <c r="R244" s="312">
        <v>0</v>
      </c>
      <c r="S244" s="312">
        <v>0</v>
      </c>
      <c r="T244" s="312">
        <v>0</v>
      </c>
      <c r="U244" s="312">
        <v>0</v>
      </c>
      <c r="V244" s="313">
        <v>1</v>
      </c>
      <c r="W244" s="313">
        <v>1</v>
      </c>
      <c r="X244" s="312">
        <v>0</v>
      </c>
      <c r="Y244" s="312">
        <v>0</v>
      </c>
      <c r="Z244" s="312">
        <v>0</v>
      </c>
      <c r="AA244" s="14">
        <v>0</v>
      </c>
      <c r="AB244" s="317"/>
      <c r="AC244" s="15" t="str">
        <f t="shared" si="246"/>
        <v/>
      </c>
      <c r="AD244" s="15" t="str">
        <f t="shared" si="256"/>
        <v/>
      </c>
      <c r="AE244" s="16" t="str">
        <f t="shared" si="257"/>
        <v>0 - 0</v>
      </c>
      <c r="AF244" s="20" t="str">
        <f t="shared" si="258"/>
        <v>Not an offer</v>
      </c>
      <c r="AG244" s="276" t="str">
        <f t="shared" si="248"/>
        <v>Not an Offer</v>
      </c>
      <c r="AH244" s="150"/>
      <c r="AI244" s="254">
        <v>228</v>
      </c>
      <c r="AJ244" s="149" t="str">
        <f t="shared" si="249"/>
        <v>00-IRA</v>
      </c>
      <c r="AK244" s="254" t="b">
        <f t="shared" si="11"/>
        <v>0</v>
      </c>
      <c r="AL244" s="254">
        <f t="shared" si="247"/>
        <v>0</v>
      </c>
      <c r="AM244" s="254">
        <f t="shared" si="250"/>
        <v>0</v>
      </c>
      <c r="AN244" s="288">
        <f t="shared" si="259"/>
        <v>0</v>
      </c>
      <c r="AO244" s="288">
        <f>IF(AND($BU244=$BV244,BU244=AO$13),$J244&amp;$K244&amp;$L244&amp;$M244&amp;$N244&amp;$O244&amp;$P244&amp;$Q244&amp;$R244&amp;$S244&amp;$T244&amp;$U244,IFERROR(MATCH($AN244,AO$17:AO243,0),-1000))</f>
        <v>1</v>
      </c>
      <c r="AP244" s="288">
        <f>IF(AND($BU244=$BV244,BV244=AP$13),$J244&amp;$K244&amp;$L244&amp;$M244&amp;$N244&amp;$O244&amp;$P244&amp;$Q244&amp;$R244&amp;$S244&amp;$T244&amp;$U244,IFERROR(MATCH($AN244,AP$17:AP243,0),-1000))</f>
        <v>1</v>
      </c>
      <c r="AQ244" s="288">
        <f>IF(AND($BU244=$BV244,BW244=AQ$13),$J244&amp;$K244&amp;$L244&amp;$M244&amp;$N244&amp;$O244&amp;$P244&amp;$Q244&amp;$R244&amp;$S244&amp;$T244&amp;$U244,IFERROR(MATCH($AN244,AQ$17:AQ243,0),-1000))</f>
        <v>1</v>
      </c>
      <c r="AR244" s="288">
        <f>IF(AND($BU244=$BV244,BX244=AR$13),$J244&amp;$K244&amp;$L244&amp;$M244&amp;$N244&amp;$O244&amp;$P244&amp;$Q244&amp;$R244&amp;$S244&amp;$T244&amp;$U244,IFERROR(MATCH($AN244,AR$17:AR243,0),-1000))</f>
        <v>1</v>
      </c>
      <c r="AS244" s="254">
        <f t="shared" si="242"/>
        <v>0</v>
      </c>
      <c r="AT244" s="261" t="str">
        <f t="shared" si="260"/>
        <v/>
      </c>
      <c r="AU244" s="254" t="str">
        <f t="shared" si="253"/>
        <v/>
      </c>
      <c r="AV244" s="254" t="str">
        <f t="shared" si="253"/>
        <v/>
      </c>
      <c r="AW244" s="254" t="str">
        <f t="shared" si="253"/>
        <v/>
      </c>
      <c r="AX244" s="254" t="str">
        <f t="shared" si="253"/>
        <v/>
      </c>
      <c r="AY244" s="254" t="str">
        <f t="shared" si="305"/>
        <v/>
      </c>
      <c r="AZ244" s="254" t="str">
        <f t="shared" si="305"/>
        <v/>
      </c>
      <c r="BA244" s="254" t="str">
        <f t="shared" si="305"/>
        <v/>
      </c>
      <c r="BB244" s="254" t="str">
        <f t="shared" si="305"/>
        <v/>
      </c>
      <c r="BC244" s="254" t="str">
        <f t="shared" si="305"/>
        <v/>
      </c>
      <c r="BD244" s="254" t="str">
        <f t="shared" si="305"/>
        <v/>
      </c>
      <c r="BE244" s="262" t="str">
        <f t="shared" si="244"/>
        <v/>
      </c>
      <c r="BF244" s="263" t="str">
        <f t="shared" si="254"/>
        <v/>
      </c>
      <c r="BG244" s="254" t="str">
        <f t="shared" si="254"/>
        <v/>
      </c>
      <c r="BH244" s="254" t="str">
        <f t="shared" si="254"/>
        <v/>
      </c>
      <c r="BI244" s="254" t="str">
        <f t="shared" si="254"/>
        <v/>
      </c>
      <c r="BJ244" s="254" t="str">
        <f t="shared" si="306"/>
        <v/>
      </c>
      <c r="BK244" s="254" t="str">
        <f t="shared" si="306"/>
        <v/>
      </c>
      <c r="BL244" s="254" t="str">
        <f t="shared" si="306"/>
        <v/>
      </c>
      <c r="BM244" s="254" t="str">
        <f t="shared" si="306"/>
        <v/>
      </c>
      <c r="BN244" s="254" t="str">
        <f t="shared" si="306"/>
        <v/>
      </c>
      <c r="BO244" s="254" t="str">
        <f t="shared" si="306"/>
        <v/>
      </c>
      <c r="BP244" s="254" t="str">
        <f t="shared" si="245"/>
        <v/>
      </c>
      <c r="BQ244" s="264" t="str">
        <f t="shared" si="261"/>
        <v/>
      </c>
      <c r="BR244" s="261" t="str">
        <f t="shared" si="30"/>
        <v/>
      </c>
      <c r="BS244" s="254" t="str">
        <f t="shared" si="303"/>
        <v/>
      </c>
      <c r="BT244" s="254" t="str">
        <f t="shared" si="301"/>
        <v/>
      </c>
      <c r="BU244" s="265" t="str">
        <f t="shared" si="178"/>
        <v/>
      </c>
      <c r="BV244" s="263" t="str">
        <f t="shared" si="304"/>
        <v/>
      </c>
      <c r="BW244" s="254" t="str">
        <f t="shared" si="302"/>
        <v/>
      </c>
      <c r="BX244" s="254" t="str">
        <f t="shared" si="179"/>
        <v/>
      </c>
      <c r="BY244" s="264" t="str">
        <f t="shared" si="33"/>
        <v/>
      </c>
      <c r="BZ244" s="254" t="str">
        <f t="shared" si="34"/>
        <v/>
      </c>
      <c r="CA244" s="254">
        <f t="shared" si="299"/>
        <v>0</v>
      </c>
      <c r="CB244" s="254">
        <f t="shared" si="299"/>
        <v>0</v>
      </c>
      <c r="CC244" s="254">
        <f t="shared" si="299"/>
        <v>0</v>
      </c>
      <c r="CD244" s="254">
        <f t="shared" si="299"/>
        <v>0</v>
      </c>
      <c r="CE244" s="254">
        <f t="shared" si="299"/>
        <v>0</v>
      </c>
      <c r="CF244" s="254">
        <f t="shared" si="299"/>
        <v>0</v>
      </c>
      <c r="CG244" s="254">
        <f t="shared" si="299"/>
        <v>0</v>
      </c>
      <c r="CH244" s="254">
        <f t="shared" si="299"/>
        <v>0</v>
      </c>
      <c r="CI244" s="254">
        <f t="shared" si="299"/>
        <v>0</v>
      </c>
      <c r="CJ244" s="254">
        <f t="shared" si="298"/>
        <v>0</v>
      </c>
      <c r="CK244" s="254">
        <f t="shared" si="298"/>
        <v>0</v>
      </c>
      <c r="CL244" s="254">
        <f t="shared" si="298"/>
        <v>0</v>
      </c>
      <c r="CM244" s="254">
        <f t="shared" si="262"/>
        <v>0</v>
      </c>
      <c r="CN244" s="254">
        <f t="shared" si="263"/>
        <v>0</v>
      </c>
      <c r="CO244" s="254">
        <f t="shared" si="264"/>
        <v>0</v>
      </c>
      <c r="CP244" s="254">
        <f t="shared" si="265"/>
        <v>0</v>
      </c>
      <c r="CQ244" s="254">
        <f t="shared" si="266"/>
        <v>0</v>
      </c>
      <c r="CR244" s="254">
        <f t="shared" si="267"/>
        <v>0</v>
      </c>
      <c r="CS244" s="254">
        <f t="shared" si="268"/>
        <v>0</v>
      </c>
      <c r="CT244" s="254">
        <f t="shared" si="269"/>
        <v>0</v>
      </c>
      <c r="CU244" s="254">
        <f t="shared" si="270"/>
        <v>0</v>
      </c>
      <c r="CV244" s="254">
        <f t="shared" si="271"/>
        <v>0</v>
      </c>
      <c r="CW244" s="254">
        <f t="shared" si="272"/>
        <v>0</v>
      </c>
      <c r="CX244" s="254">
        <f t="shared" si="273"/>
        <v>0</v>
      </c>
      <c r="CY244" s="254">
        <f t="shared" si="274"/>
        <v>0</v>
      </c>
      <c r="CZ244" s="254">
        <f t="shared" si="275"/>
        <v>0</v>
      </c>
      <c r="DA244" s="254">
        <f t="shared" si="276"/>
        <v>0</v>
      </c>
      <c r="DB244" s="254">
        <f t="shared" si="277"/>
        <v>0</v>
      </c>
      <c r="DC244" s="254">
        <f t="shared" si="278"/>
        <v>0</v>
      </c>
      <c r="DD244" s="254">
        <f t="shared" si="279"/>
        <v>0</v>
      </c>
      <c r="DE244" s="254">
        <f t="shared" si="280"/>
        <v>0</v>
      </c>
      <c r="DF244" s="254">
        <f t="shared" si="281"/>
        <v>0</v>
      </c>
      <c r="DG244" s="254">
        <f t="shared" si="282"/>
        <v>0</v>
      </c>
      <c r="DH244" s="254">
        <f t="shared" si="283"/>
        <v>0</v>
      </c>
      <c r="DI244" s="254">
        <f t="shared" si="284"/>
        <v>0</v>
      </c>
      <c r="DJ244" s="254">
        <f t="shared" si="285"/>
        <v>0</v>
      </c>
      <c r="DK244" s="254">
        <f t="shared" si="286"/>
        <v>0</v>
      </c>
      <c r="DL244" s="254">
        <f t="shared" si="287"/>
        <v>0</v>
      </c>
      <c r="DM244" s="254">
        <f t="shared" si="288"/>
        <v>0</v>
      </c>
      <c r="DN244" s="254">
        <f t="shared" si="289"/>
        <v>0</v>
      </c>
      <c r="DO244" s="254">
        <f t="shared" si="290"/>
        <v>0</v>
      </c>
      <c r="DP244" s="254">
        <f t="shared" si="291"/>
        <v>0</v>
      </c>
      <c r="DQ244" s="254">
        <f t="shared" si="292"/>
        <v>0</v>
      </c>
      <c r="DR244" s="254">
        <f t="shared" si="293"/>
        <v>0</v>
      </c>
      <c r="DS244" s="254">
        <f t="shared" si="294"/>
        <v>0</v>
      </c>
      <c r="DT244" s="254">
        <f t="shared" si="295"/>
        <v>0</v>
      </c>
      <c r="DU244" s="254">
        <f t="shared" si="296"/>
        <v>0</v>
      </c>
      <c r="DV244" s="254">
        <f t="shared" si="297"/>
        <v>0</v>
      </c>
    </row>
    <row r="245" spans="1:126" ht="24" customHeight="1">
      <c r="A245" s="11" t="str">
        <f ca="1">IF(AG245&lt;&gt;"OK","",CONCATENATE(TEXT('Front Page'!$F$33,"000"),TEXT('Front Page'!$F$31,"000"),"-",LEFT('Front Page'!$R$53,5),"-",LEFT(D245,1),AJ245, "-",TEXT(B245,"000")))</f>
        <v/>
      </c>
      <c r="B245" s="12" t="str">
        <f>IFERROR(IF(E245="","",MAX(B$17:B244)+1),"")</f>
        <v/>
      </c>
      <c r="C245" s="13"/>
      <c r="D245" s="29" t="str">
        <f t="shared" si="300"/>
        <v>None</v>
      </c>
      <c r="E245" s="29" t="str">
        <f t="shared" si="17"/>
        <v/>
      </c>
      <c r="F245" s="29" t="str">
        <f t="shared" si="18"/>
        <v/>
      </c>
      <c r="G245" s="363"/>
      <c r="H245" s="364"/>
      <c r="I245" s="325" t="str">
        <f t="shared" si="255"/>
        <v>No</v>
      </c>
      <c r="J245" s="314">
        <v>0</v>
      </c>
      <c r="K245" s="312">
        <v>0</v>
      </c>
      <c r="L245" s="312">
        <v>0</v>
      </c>
      <c r="M245" s="312">
        <v>0</v>
      </c>
      <c r="N245" s="312">
        <v>0</v>
      </c>
      <c r="O245" s="312">
        <v>0</v>
      </c>
      <c r="P245" s="312">
        <v>0</v>
      </c>
      <c r="Q245" s="312">
        <v>0</v>
      </c>
      <c r="R245" s="312">
        <v>0</v>
      </c>
      <c r="S245" s="312">
        <v>0</v>
      </c>
      <c r="T245" s="312">
        <v>0</v>
      </c>
      <c r="U245" s="312">
        <v>0</v>
      </c>
      <c r="V245" s="313">
        <v>1</v>
      </c>
      <c r="W245" s="313">
        <v>1</v>
      </c>
      <c r="X245" s="312">
        <v>0</v>
      </c>
      <c r="Y245" s="312">
        <v>0</v>
      </c>
      <c r="Z245" s="312">
        <v>0</v>
      </c>
      <c r="AA245" s="14">
        <v>0</v>
      </c>
      <c r="AB245" s="317"/>
      <c r="AC245" s="15" t="str">
        <f t="shared" si="246"/>
        <v/>
      </c>
      <c r="AD245" s="15" t="str">
        <f t="shared" si="256"/>
        <v/>
      </c>
      <c r="AE245" s="16" t="str">
        <f t="shared" si="257"/>
        <v>0 - 0</v>
      </c>
      <c r="AF245" s="20" t="str">
        <f t="shared" si="258"/>
        <v>Not an offer</v>
      </c>
      <c r="AG245" s="276" t="str">
        <f t="shared" si="248"/>
        <v>Not an Offer</v>
      </c>
      <c r="AH245" s="150"/>
      <c r="AI245" s="254">
        <v>229</v>
      </c>
      <c r="AJ245" s="149" t="str">
        <f t="shared" si="249"/>
        <v>00-IRA</v>
      </c>
      <c r="AK245" s="254" t="b">
        <f t="shared" si="11"/>
        <v>0</v>
      </c>
      <c r="AL245" s="254">
        <f t="shared" si="247"/>
        <v>0</v>
      </c>
      <c r="AM245" s="254">
        <f t="shared" si="250"/>
        <v>0</v>
      </c>
      <c r="AN245" s="288">
        <f t="shared" si="259"/>
        <v>0</v>
      </c>
      <c r="AO245" s="288">
        <f>IF(AND($BU245=$BV245,BU245=AO$13),$J245&amp;$K245&amp;$L245&amp;$M245&amp;$N245&amp;$O245&amp;$P245&amp;$Q245&amp;$R245&amp;$S245&amp;$T245&amp;$U245,IFERROR(MATCH($AN245,AO$17:AO244,0),-1000))</f>
        <v>1</v>
      </c>
      <c r="AP245" s="288">
        <f>IF(AND($BU245=$BV245,BV245=AP$13),$J245&amp;$K245&amp;$L245&amp;$M245&amp;$N245&amp;$O245&amp;$P245&amp;$Q245&amp;$R245&amp;$S245&amp;$T245&amp;$U245,IFERROR(MATCH($AN245,AP$17:AP244,0),-1000))</f>
        <v>1</v>
      </c>
      <c r="AQ245" s="288">
        <f>IF(AND($BU245=$BV245,BW245=AQ$13),$J245&amp;$K245&amp;$L245&amp;$M245&amp;$N245&amp;$O245&amp;$P245&amp;$Q245&amp;$R245&amp;$S245&amp;$T245&amp;$U245,IFERROR(MATCH($AN245,AQ$17:AQ244,0),-1000))</f>
        <v>1</v>
      </c>
      <c r="AR245" s="288">
        <f>IF(AND($BU245=$BV245,BX245=AR$13),$J245&amp;$K245&amp;$L245&amp;$M245&amp;$N245&amp;$O245&amp;$P245&amp;$Q245&amp;$R245&amp;$S245&amp;$T245&amp;$U245,IFERROR(MATCH($AN245,AR$17:AR244,0),-1000))</f>
        <v>1</v>
      </c>
      <c r="AS245" s="254">
        <f t="shared" si="242"/>
        <v>0</v>
      </c>
      <c r="AT245" s="261" t="str">
        <f t="shared" si="260"/>
        <v/>
      </c>
      <c r="AU245" s="254" t="str">
        <f t="shared" si="253"/>
        <v/>
      </c>
      <c r="AV245" s="254" t="str">
        <f t="shared" si="253"/>
        <v/>
      </c>
      <c r="AW245" s="254" t="str">
        <f t="shared" si="253"/>
        <v/>
      </c>
      <c r="AX245" s="254" t="str">
        <f t="shared" si="253"/>
        <v/>
      </c>
      <c r="AY245" s="254" t="str">
        <f t="shared" si="305"/>
        <v/>
      </c>
      <c r="AZ245" s="254" t="str">
        <f t="shared" si="305"/>
        <v/>
      </c>
      <c r="BA245" s="254" t="str">
        <f t="shared" si="305"/>
        <v/>
      </c>
      <c r="BB245" s="254" t="str">
        <f t="shared" si="305"/>
        <v/>
      </c>
      <c r="BC245" s="254" t="str">
        <f t="shared" si="305"/>
        <v/>
      </c>
      <c r="BD245" s="254" t="str">
        <f t="shared" si="305"/>
        <v/>
      </c>
      <c r="BE245" s="262" t="str">
        <f t="shared" si="244"/>
        <v/>
      </c>
      <c r="BF245" s="263" t="str">
        <f t="shared" si="254"/>
        <v/>
      </c>
      <c r="BG245" s="254" t="str">
        <f t="shared" si="254"/>
        <v/>
      </c>
      <c r="BH245" s="254" t="str">
        <f t="shared" si="254"/>
        <v/>
      </c>
      <c r="BI245" s="254" t="str">
        <f t="shared" si="254"/>
        <v/>
      </c>
      <c r="BJ245" s="254" t="str">
        <f t="shared" si="306"/>
        <v/>
      </c>
      <c r="BK245" s="254" t="str">
        <f t="shared" si="306"/>
        <v/>
      </c>
      <c r="BL245" s="254" t="str">
        <f t="shared" si="306"/>
        <v/>
      </c>
      <c r="BM245" s="254" t="str">
        <f t="shared" si="306"/>
        <v/>
      </c>
      <c r="BN245" s="254" t="str">
        <f t="shared" si="306"/>
        <v/>
      </c>
      <c r="BO245" s="254" t="str">
        <f t="shared" si="306"/>
        <v/>
      </c>
      <c r="BP245" s="254" t="str">
        <f t="shared" si="245"/>
        <v/>
      </c>
      <c r="BQ245" s="264" t="str">
        <f t="shared" si="261"/>
        <v/>
      </c>
      <c r="BR245" s="261" t="str">
        <f t="shared" si="30"/>
        <v/>
      </c>
      <c r="BS245" s="254" t="str">
        <f t="shared" si="303"/>
        <v/>
      </c>
      <c r="BT245" s="254" t="str">
        <f t="shared" si="301"/>
        <v/>
      </c>
      <c r="BU245" s="265" t="str">
        <f t="shared" si="178"/>
        <v/>
      </c>
      <c r="BV245" s="263" t="str">
        <f t="shared" si="304"/>
        <v/>
      </c>
      <c r="BW245" s="254" t="str">
        <f t="shared" si="302"/>
        <v/>
      </c>
      <c r="BX245" s="254" t="str">
        <f t="shared" si="179"/>
        <v/>
      </c>
      <c r="BY245" s="264" t="str">
        <f t="shared" si="33"/>
        <v/>
      </c>
      <c r="BZ245" s="254" t="str">
        <f t="shared" si="34"/>
        <v/>
      </c>
      <c r="CA245" s="254">
        <f t="shared" si="299"/>
        <v>0</v>
      </c>
      <c r="CB245" s="254">
        <f t="shared" si="299"/>
        <v>0</v>
      </c>
      <c r="CC245" s="254">
        <f t="shared" si="299"/>
        <v>0</v>
      </c>
      <c r="CD245" s="254">
        <f t="shared" si="299"/>
        <v>0</v>
      </c>
      <c r="CE245" s="254">
        <f t="shared" si="299"/>
        <v>0</v>
      </c>
      <c r="CF245" s="254">
        <f t="shared" si="299"/>
        <v>0</v>
      </c>
      <c r="CG245" s="254">
        <f t="shared" ref="CG245:CL304" si="307">IF($X245&gt;0,P245*$W245,0)</f>
        <v>0</v>
      </c>
      <c r="CH245" s="254">
        <f t="shared" si="307"/>
        <v>0</v>
      </c>
      <c r="CI245" s="254">
        <f t="shared" si="307"/>
        <v>0</v>
      </c>
      <c r="CJ245" s="254">
        <f t="shared" si="298"/>
        <v>0</v>
      </c>
      <c r="CK245" s="254">
        <f t="shared" si="298"/>
        <v>0</v>
      </c>
      <c r="CL245" s="254">
        <f t="shared" si="298"/>
        <v>0</v>
      </c>
      <c r="CM245" s="254">
        <f t="shared" si="262"/>
        <v>0</v>
      </c>
      <c r="CN245" s="254">
        <f t="shared" si="263"/>
        <v>0</v>
      </c>
      <c r="CO245" s="254">
        <f t="shared" si="264"/>
        <v>0</v>
      </c>
      <c r="CP245" s="254">
        <f t="shared" si="265"/>
        <v>0</v>
      </c>
      <c r="CQ245" s="254">
        <f t="shared" si="266"/>
        <v>0</v>
      </c>
      <c r="CR245" s="254">
        <f t="shared" si="267"/>
        <v>0</v>
      </c>
      <c r="CS245" s="254">
        <f t="shared" si="268"/>
        <v>0</v>
      </c>
      <c r="CT245" s="254">
        <f t="shared" si="269"/>
        <v>0</v>
      </c>
      <c r="CU245" s="254">
        <f t="shared" si="270"/>
        <v>0</v>
      </c>
      <c r="CV245" s="254">
        <f t="shared" si="271"/>
        <v>0</v>
      </c>
      <c r="CW245" s="254">
        <f t="shared" si="272"/>
        <v>0</v>
      </c>
      <c r="CX245" s="254">
        <f t="shared" si="273"/>
        <v>0</v>
      </c>
      <c r="CY245" s="254">
        <f t="shared" si="274"/>
        <v>0</v>
      </c>
      <c r="CZ245" s="254">
        <f t="shared" si="275"/>
        <v>0</v>
      </c>
      <c r="DA245" s="254">
        <f t="shared" si="276"/>
        <v>0</v>
      </c>
      <c r="DB245" s="254">
        <f t="shared" si="277"/>
        <v>0</v>
      </c>
      <c r="DC245" s="254">
        <f t="shared" si="278"/>
        <v>0</v>
      </c>
      <c r="DD245" s="254">
        <f t="shared" si="279"/>
        <v>0</v>
      </c>
      <c r="DE245" s="254">
        <f t="shared" si="280"/>
        <v>0</v>
      </c>
      <c r="DF245" s="254">
        <f t="shared" si="281"/>
        <v>0</v>
      </c>
      <c r="DG245" s="254">
        <f t="shared" si="282"/>
        <v>0</v>
      </c>
      <c r="DH245" s="254">
        <f t="shared" si="283"/>
        <v>0</v>
      </c>
      <c r="DI245" s="254">
        <f t="shared" si="284"/>
        <v>0</v>
      </c>
      <c r="DJ245" s="254">
        <f t="shared" si="285"/>
        <v>0</v>
      </c>
      <c r="DK245" s="254">
        <f t="shared" si="286"/>
        <v>0</v>
      </c>
      <c r="DL245" s="254">
        <f t="shared" si="287"/>
        <v>0</v>
      </c>
      <c r="DM245" s="254">
        <f t="shared" si="288"/>
        <v>0</v>
      </c>
      <c r="DN245" s="254">
        <f t="shared" si="289"/>
        <v>0</v>
      </c>
      <c r="DO245" s="254">
        <f t="shared" si="290"/>
        <v>0</v>
      </c>
      <c r="DP245" s="254">
        <f t="shared" si="291"/>
        <v>0</v>
      </c>
      <c r="DQ245" s="254">
        <f t="shared" si="292"/>
        <v>0</v>
      </c>
      <c r="DR245" s="254">
        <f t="shared" si="293"/>
        <v>0</v>
      </c>
      <c r="DS245" s="254">
        <f t="shared" si="294"/>
        <v>0</v>
      </c>
      <c r="DT245" s="254">
        <f t="shared" si="295"/>
        <v>0</v>
      </c>
      <c r="DU245" s="254">
        <f t="shared" si="296"/>
        <v>0</v>
      </c>
      <c r="DV245" s="254">
        <f t="shared" si="297"/>
        <v>0</v>
      </c>
    </row>
    <row r="246" spans="1:126" ht="24" customHeight="1">
      <c r="A246" s="11" t="str">
        <f ca="1">IF(AG246&lt;&gt;"OK","",CONCATENATE(TEXT('Front Page'!$F$33,"000"),TEXT('Front Page'!$F$31,"000"),"-",LEFT('Front Page'!$R$53,5),"-",LEFT(D246,1),AJ246, "-",TEXT(B246,"000")))</f>
        <v/>
      </c>
      <c r="B246" s="12" t="str">
        <f>IFERROR(IF(E246="","",MAX(B$17:B245)+1),"")</f>
        <v/>
      </c>
      <c r="C246" s="13"/>
      <c r="D246" s="29" t="str">
        <f t="shared" si="300"/>
        <v>None</v>
      </c>
      <c r="E246" s="29" t="str">
        <f t="shared" si="17"/>
        <v/>
      </c>
      <c r="F246" s="29" t="str">
        <f t="shared" si="18"/>
        <v/>
      </c>
      <c r="G246" s="363"/>
      <c r="H246" s="364"/>
      <c r="I246" s="325" t="str">
        <f t="shared" si="255"/>
        <v>No</v>
      </c>
      <c r="J246" s="314">
        <v>0</v>
      </c>
      <c r="K246" s="312">
        <v>0</v>
      </c>
      <c r="L246" s="312">
        <v>0</v>
      </c>
      <c r="M246" s="312">
        <v>0</v>
      </c>
      <c r="N246" s="312">
        <v>0</v>
      </c>
      <c r="O246" s="312">
        <v>0</v>
      </c>
      <c r="P246" s="312">
        <v>0</v>
      </c>
      <c r="Q246" s="312">
        <v>0</v>
      </c>
      <c r="R246" s="312">
        <v>0</v>
      </c>
      <c r="S246" s="312">
        <v>0</v>
      </c>
      <c r="T246" s="312">
        <v>0</v>
      </c>
      <c r="U246" s="312">
        <v>0</v>
      </c>
      <c r="V246" s="313">
        <v>1</v>
      </c>
      <c r="W246" s="313">
        <v>1</v>
      </c>
      <c r="X246" s="312">
        <v>0</v>
      </c>
      <c r="Y246" s="312">
        <v>0</v>
      </c>
      <c r="Z246" s="312">
        <v>0</v>
      </c>
      <c r="AA246" s="14">
        <v>0</v>
      </c>
      <c r="AB246" s="317"/>
      <c r="AC246" s="15" t="str">
        <f t="shared" si="246"/>
        <v/>
      </c>
      <c r="AD246" s="15" t="str">
        <f t="shared" si="256"/>
        <v/>
      </c>
      <c r="AE246" s="16" t="str">
        <f t="shared" si="257"/>
        <v>0 - 0</v>
      </c>
      <c r="AF246" s="20" t="str">
        <f t="shared" si="258"/>
        <v>Not an offer</v>
      </c>
      <c r="AG246" s="276" t="str">
        <f t="shared" si="248"/>
        <v>Not an Offer</v>
      </c>
      <c r="AH246" s="150"/>
      <c r="AI246" s="254">
        <v>230</v>
      </c>
      <c r="AJ246" s="149" t="str">
        <f t="shared" si="249"/>
        <v>00-IRA</v>
      </c>
      <c r="AK246" s="254" t="b">
        <f t="shared" si="11"/>
        <v>0</v>
      </c>
      <c r="AL246" s="254">
        <f t="shared" si="247"/>
        <v>0</v>
      </c>
      <c r="AM246" s="254">
        <f t="shared" si="250"/>
        <v>0</v>
      </c>
      <c r="AN246" s="288">
        <f t="shared" si="259"/>
        <v>0</v>
      </c>
      <c r="AO246" s="288">
        <f>IF(AND($BU246=$BV246,BU246=AO$13),$J246&amp;$K246&amp;$L246&amp;$M246&amp;$N246&amp;$O246&amp;$P246&amp;$Q246&amp;$R246&amp;$S246&amp;$T246&amp;$U246,IFERROR(MATCH($AN246,AO$17:AO245,0),-1000))</f>
        <v>1</v>
      </c>
      <c r="AP246" s="288">
        <f>IF(AND($BU246=$BV246,BV246=AP$13),$J246&amp;$K246&amp;$L246&amp;$M246&amp;$N246&amp;$O246&amp;$P246&amp;$Q246&amp;$R246&amp;$S246&amp;$T246&amp;$U246,IFERROR(MATCH($AN246,AP$17:AP245,0),-1000))</f>
        <v>1</v>
      </c>
      <c r="AQ246" s="288">
        <f>IF(AND($BU246=$BV246,BW246=AQ$13),$J246&amp;$K246&amp;$L246&amp;$M246&amp;$N246&amp;$O246&amp;$P246&amp;$Q246&amp;$R246&amp;$S246&amp;$T246&amp;$U246,IFERROR(MATCH($AN246,AQ$17:AQ245,0),-1000))</f>
        <v>1</v>
      </c>
      <c r="AR246" s="288">
        <f>IF(AND($BU246=$BV246,BX246=AR$13),$J246&amp;$K246&amp;$L246&amp;$M246&amp;$N246&amp;$O246&amp;$P246&amp;$Q246&amp;$R246&amp;$S246&amp;$T246&amp;$U246,IFERROR(MATCH($AN246,AR$17:AR245,0),-1000))</f>
        <v>1</v>
      </c>
      <c r="AS246" s="254">
        <f t="shared" si="242"/>
        <v>0</v>
      </c>
      <c r="AT246" s="261" t="str">
        <f t="shared" si="260"/>
        <v/>
      </c>
      <c r="AU246" s="254" t="str">
        <f t="shared" si="253"/>
        <v/>
      </c>
      <c r="AV246" s="254" t="str">
        <f t="shared" si="253"/>
        <v/>
      </c>
      <c r="AW246" s="254" t="str">
        <f t="shared" si="253"/>
        <v/>
      </c>
      <c r="AX246" s="254" t="str">
        <f t="shared" si="253"/>
        <v/>
      </c>
      <c r="AY246" s="254" t="str">
        <f t="shared" si="305"/>
        <v/>
      </c>
      <c r="AZ246" s="254" t="str">
        <f t="shared" si="305"/>
        <v/>
      </c>
      <c r="BA246" s="254" t="str">
        <f t="shared" si="305"/>
        <v/>
      </c>
      <c r="BB246" s="254" t="str">
        <f t="shared" si="305"/>
        <v/>
      </c>
      <c r="BC246" s="254" t="str">
        <f t="shared" si="305"/>
        <v/>
      </c>
      <c r="BD246" s="254" t="str">
        <f t="shared" si="305"/>
        <v/>
      </c>
      <c r="BE246" s="262" t="str">
        <f t="shared" si="244"/>
        <v/>
      </c>
      <c r="BF246" s="263" t="str">
        <f t="shared" si="254"/>
        <v/>
      </c>
      <c r="BG246" s="254" t="str">
        <f t="shared" si="254"/>
        <v/>
      </c>
      <c r="BH246" s="254" t="str">
        <f t="shared" si="254"/>
        <v/>
      </c>
      <c r="BI246" s="254" t="str">
        <f t="shared" si="254"/>
        <v/>
      </c>
      <c r="BJ246" s="254" t="str">
        <f t="shared" si="306"/>
        <v/>
      </c>
      <c r="BK246" s="254" t="str">
        <f t="shared" si="306"/>
        <v/>
      </c>
      <c r="BL246" s="254" t="str">
        <f t="shared" si="306"/>
        <v/>
      </c>
      <c r="BM246" s="254" t="str">
        <f t="shared" si="306"/>
        <v/>
      </c>
      <c r="BN246" s="254" t="str">
        <f t="shared" si="306"/>
        <v/>
      </c>
      <c r="BO246" s="254" t="str">
        <f t="shared" si="306"/>
        <v/>
      </c>
      <c r="BP246" s="254" t="str">
        <f t="shared" si="245"/>
        <v/>
      </c>
      <c r="BQ246" s="264" t="str">
        <f t="shared" si="261"/>
        <v/>
      </c>
      <c r="BR246" s="261" t="str">
        <f t="shared" si="30"/>
        <v/>
      </c>
      <c r="BS246" s="254" t="str">
        <f t="shared" si="303"/>
        <v/>
      </c>
      <c r="BT246" s="254" t="str">
        <f t="shared" si="301"/>
        <v/>
      </c>
      <c r="BU246" s="265" t="str">
        <f t="shared" si="178"/>
        <v/>
      </c>
      <c r="BV246" s="263" t="str">
        <f t="shared" si="304"/>
        <v/>
      </c>
      <c r="BW246" s="254" t="str">
        <f t="shared" si="302"/>
        <v/>
      </c>
      <c r="BX246" s="254" t="str">
        <f t="shared" si="179"/>
        <v/>
      </c>
      <c r="BY246" s="264" t="str">
        <f t="shared" si="33"/>
        <v/>
      </c>
      <c r="BZ246" s="254" t="str">
        <f t="shared" si="34"/>
        <v/>
      </c>
      <c r="CA246" s="254">
        <f t="shared" ref="CA246:CF288" si="308">IF($X246&gt;0,J246*$W246,0)</f>
        <v>0</v>
      </c>
      <c r="CB246" s="254">
        <f t="shared" si="308"/>
        <v>0</v>
      </c>
      <c r="CC246" s="254">
        <f t="shared" si="308"/>
        <v>0</v>
      </c>
      <c r="CD246" s="254">
        <f t="shared" si="308"/>
        <v>0</v>
      </c>
      <c r="CE246" s="254">
        <f t="shared" si="308"/>
        <v>0</v>
      </c>
      <c r="CF246" s="254">
        <f t="shared" si="308"/>
        <v>0</v>
      </c>
      <c r="CG246" s="254">
        <f t="shared" si="307"/>
        <v>0</v>
      </c>
      <c r="CH246" s="254">
        <f t="shared" si="307"/>
        <v>0</v>
      </c>
      <c r="CI246" s="254">
        <f t="shared" si="307"/>
        <v>0</v>
      </c>
      <c r="CJ246" s="254">
        <f t="shared" si="298"/>
        <v>0</v>
      </c>
      <c r="CK246" s="254">
        <f t="shared" si="298"/>
        <v>0</v>
      </c>
      <c r="CL246" s="254">
        <f t="shared" si="298"/>
        <v>0</v>
      </c>
      <c r="CM246" s="254">
        <f t="shared" si="262"/>
        <v>0</v>
      </c>
      <c r="CN246" s="254">
        <f t="shared" si="263"/>
        <v>0</v>
      </c>
      <c r="CO246" s="254">
        <f t="shared" si="264"/>
        <v>0</v>
      </c>
      <c r="CP246" s="254">
        <f t="shared" si="265"/>
        <v>0</v>
      </c>
      <c r="CQ246" s="254">
        <f t="shared" si="266"/>
        <v>0</v>
      </c>
      <c r="CR246" s="254">
        <f t="shared" si="267"/>
        <v>0</v>
      </c>
      <c r="CS246" s="254">
        <f t="shared" si="268"/>
        <v>0</v>
      </c>
      <c r="CT246" s="254">
        <f t="shared" si="269"/>
        <v>0</v>
      </c>
      <c r="CU246" s="254">
        <f t="shared" si="270"/>
        <v>0</v>
      </c>
      <c r="CV246" s="254">
        <f t="shared" si="271"/>
        <v>0</v>
      </c>
      <c r="CW246" s="254">
        <f t="shared" si="272"/>
        <v>0</v>
      </c>
      <c r="CX246" s="254">
        <f t="shared" si="273"/>
        <v>0</v>
      </c>
      <c r="CY246" s="254">
        <f t="shared" si="274"/>
        <v>0</v>
      </c>
      <c r="CZ246" s="254">
        <f t="shared" si="275"/>
        <v>0</v>
      </c>
      <c r="DA246" s="254">
        <f t="shared" si="276"/>
        <v>0</v>
      </c>
      <c r="DB246" s="254">
        <f t="shared" si="277"/>
        <v>0</v>
      </c>
      <c r="DC246" s="254">
        <f t="shared" si="278"/>
        <v>0</v>
      </c>
      <c r="DD246" s="254">
        <f t="shared" si="279"/>
        <v>0</v>
      </c>
      <c r="DE246" s="254">
        <f t="shared" si="280"/>
        <v>0</v>
      </c>
      <c r="DF246" s="254">
        <f t="shared" si="281"/>
        <v>0</v>
      </c>
      <c r="DG246" s="254">
        <f t="shared" si="282"/>
        <v>0</v>
      </c>
      <c r="DH246" s="254">
        <f t="shared" si="283"/>
        <v>0</v>
      </c>
      <c r="DI246" s="254">
        <f t="shared" si="284"/>
        <v>0</v>
      </c>
      <c r="DJ246" s="254">
        <f t="shared" si="285"/>
        <v>0</v>
      </c>
      <c r="DK246" s="254">
        <f t="shared" si="286"/>
        <v>0</v>
      </c>
      <c r="DL246" s="254">
        <f t="shared" si="287"/>
        <v>0</v>
      </c>
      <c r="DM246" s="254">
        <f t="shared" si="288"/>
        <v>0</v>
      </c>
      <c r="DN246" s="254">
        <f t="shared" si="289"/>
        <v>0</v>
      </c>
      <c r="DO246" s="254">
        <f t="shared" si="290"/>
        <v>0</v>
      </c>
      <c r="DP246" s="254">
        <f t="shared" si="291"/>
        <v>0</v>
      </c>
      <c r="DQ246" s="254">
        <f t="shared" si="292"/>
        <v>0</v>
      </c>
      <c r="DR246" s="254">
        <f t="shared" si="293"/>
        <v>0</v>
      </c>
      <c r="DS246" s="254">
        <f t="shared" si="294"/>
        <v>0</v>
      </c>
      <c r="DT246" s="254">
        <f t="shared" si="295"/>
        <v>0</v>
      </c>
      <c r="DU246" s="254">
        <f t="shared" si="296"/>
        <v>0</v>
      </c>
      <c r="DV246" s="254">
        <f t="shared" si="297"/>
        <v>0</v>
      </c>
    </row>
    <row r="247" spans="1:126" ht="24" customHeight="1">
      <c r="A247" s="11" t="str">
        <f ca="1">IF(AG247&lt;&gt;"OK","",CONCATENATE(TEXT('Front Page'!$F$33,"000"),TEXT('Front Page'!$F$31,"000"),"-",LEFT('Front Page'!$R$53,5),"-",LEFT(D247,1),AJ247, "-",TEXT(B247,"000")))</f>
        <v/>
      </c>
      <c r="B247" s="12" t="str">
        <f>IFERROR(IF(E247="","",MAX(B$17:B246)+1),"")</f>
        <v/>
      </c>
      <c r="C247" s="13"/>
      <c r="D247" s="29" t="str">
        <f t="shared" si="300"/>
        <v>None</v>
      </c>
      <c r="E247" s="29" t="str">
        <f t="shared" si="17"/>
        <v/>
      </c>
      <c r="F247" s="29" t="str">
        <f t="shared" si="18"/>
        <v/>
      </c>
      <c r="G247" s="363"/>
      <c r="H247" s="364"/>
      <c r="I247" s="325" t="str">
        <f t="shared" si="255"/>
        <v>No</v>
      </c>
      <c r="J247" s="314">
        <v>0</v>
      </c>
      <c r="K247" s="312">
        <v>0</v>
      </c>
      <c r="L247" s="312">
        <v>0</v>
      </c>
      <c r="M247" s="312">
        <v>0</v>
      </c>
      <c r="N247" s="312">
        <v>0</v>
      </c>
      <c r="O247" s="312">
        <v>0</v>
      </c>
      <c r="P247" s="312">
        <v>0</v>
      </c>
      <c r="Q247" s="312">
        <v>0</v>
      </c>
      <c r="R247" s="312">
        <v>0</v>
      </c>
      <c r="S247" s="312">
        <v>0</v>
      </c>
      <c r="T247" s="312">
        <v>0</v>
      </c>
      <c r="U247" s="312">
        <v>0</v>
      </c>
      <c r="V247" s="313">
        <v>1</v>
      </c>
      <c r="W247" s="313">
        <v>1</v>
      </c>
      <c r="X247" s="312">
        <v>0</v>
      </c>
      <c r="Y247" s="312">
        <v>0</v>
      </c>
      <c r="Z247" s="312">
        <v>0</v>
      </c>
      <c r="AA247" s="14">
        <v>0</v>
      </c>
      <c r="AB247" s="317"/>
      <c r="AC247" s="15" t="str">
        <f t="shared" si="246"/>
        <v/>
      </c>
      <c r="AD247" s="15" t="str">
        <f t="shared" si="256"/>
        <v/>
      </c>
      <c r="AE247" s="16" t="str">
        <f t="shared" si="257"/>
        <v>0 - 0</v>
      </c>
      <c r="AF247" s="20" t="str">
        <f t="shared" si="258"/>
        <v>Not an offer</v>
      </c>
      <c r="AG247" s="276" t="str">
        <f t="shared" si="248"/>
        <v>Not an Offer</v>
      </c>
      <c r="AH247" s="150"/>
      <c r="AI247" s="254">
        <v>231</v>
      </c>
      <c r="AJ247" s="149" t="str">
        <f t="shared" si="249"/>
        <v>00-IRA</v>
      </c>
      <c r="AK247" s="254" t="b">
        <f t="shared" si="11"/>
        <v>0</v>
      </c>
      <c r="AL247" s="254">
        <f t="shared" si="247"/>
        <v>0</v>
      </c>
      <c r="AM247" s="254">
        <f t="shared" si="250"/>
        <v>0</v>
      </c>
      <c r="AN247" s="288">
        <f t="shared" si="259"/>
        <v>0</v>
      </c>
      <c r="AO247" s="288">
        <f>IF(AND($BU247=$BV247,BU247=AO$13),$J247&amp;$K247&amp;$L247&amp;$M247&amp;$N247&amp;$O247&amp;$P247&amp;$Q247&amp;$R247&amp;$S247&amp;$T247&amp;$U247,IFERROR(MATCH($AN247,AO$17:AO246,0),-1000))</f>
        <v>1</v>
      </c>
      <c r="AP247" s="288">
        <f>IF(AND($BU247=$BV247,BV247=AP$13),$J247&amp;$K247&amp;$L247&amp;$M247&amp;$N247&amp;$O247&amp;$P247&amp;$Q247&amp;$R247&amp;$S247&amp;$T247&amp;$U247,IFERROR(MATCH($AN247,AP$17:AP246,0),-1000))</f>
        <v>1</v>
      </c>
      <c r="AQ247" s="288">
        <f>IF(AND($BU247=$BV247,BW247=AQ$13),$J247&amp;$K247&amp;$L247&amp;$M247&amp;$N247&amp;$O247&amp;$P247&amp;$Q247&amp;$R247&amp;$S247&amp;$T247&amp;$U247,IFERROR(MATCH($AN247,AQ$17:AQ246,0),-1000))</f>
        <v>1</v>
      </c>
      <c r="AR247" s="288">
        <f>IF(AND($BU247=$BV247,BX247=AR$13),$J247&amp;$K247&amp;$L247&amp;$M247&amp;$N247&amp;$O247&amp;$P247&amp;$Q247&amp;$R247&amp;$S247&amp;$T247&amp;$U247,IFERROR(MATCH($AN247,AR$17:AR246,0),-1000))</f>
        <v>1</v>
      </c>
      <c r="AS247" s="254">
        <f t="shared" si="242"/>
        <v>0</v>
      </c>
      <c r="AT247" s="261" t="str">
        <f t="shared" si="260"/>
        <v/>
      </c>
      <c r="AU247" s="254" t="str">
        <f t="shared" si="253"/>
        <v/>
      </c>
      <c r="AV247" s="254" t="str">
        <f t="shared" si="253"/>
        <v/>
      </c>
      <c r="AW247" s="254" t="str">
        <f t="shared" si="253"/>
        <v/>
      </c>
      <c r="AX247" s="254" t="str">
        <f t="shared" si="253"/>
        <v/>
      </c>
      <c r="AY247" s="254" t="str">
        <f t="shared" si="305"/>
        <v/>
      </c>
      <c r="AZ247" s="254" t="str">
        <f t="shared" si="305"/>
        <v/>
      </c>
      <c r="BA247" s="254" t="str">
        <f t="shared" si="305"/>
        <v/>
      </c>
      <c r="BB247" s="254" t="str">
        <f t="shared" si="305"/>
        <v/>
      </c>
      <c r="BC247" s="254" t="str">
        <f t="shared" si="305"/>
        <v/>
      </c>
      <c r="BD247" s="254" t="str">
        <f t="shared" si="305"/>
        <v/>
      </c>
      <c r="BE247" s="262" t="str">
        <f t="shared" si="244"/>
        <v/>
      </c>
      <c r="BF247" s="263" t="str">
        <f t="shared" si="254"/>
        <v/>
      </c>
      <c r="BG247" s="254" t="str">
        <f t="shared" si="254"/>
        <v/>
      </c>
      <c r="BH247" s="254" t="str">
        <f t="shared" si="254"/>
        <v/>
      </c>
      <c r="BI247" s="254" t="str">
        <f t="shared" si="254"/>
        <v/>
      </c>
      <c r="BJ247" s="254" t="str">
        <f t="shared" si="306"/>
        <v/>
      </c>
      <c r="BK247" s="254" t="str">
        <f t="shared" si="306"/>
        <v/>
      </c>
      <c r="BL247" s="254" t="str">
        <f t="shared" si="306"/>
        <v/>
      </c>
      <c r="BM247" s="254" t="str">
        <f t="shared" si="306"/>
        <v/>
      </c>
      <c r="BN247" s="254" t="str">
        <f t="shared" si="306"/>
        <v/>
      </c>
      <c r="BO247" s="254" t="str">
        <f t="shared" si="306"/>
        <v/>
      </c>
      <c r="BP247" s="254" t="str">
        <f t="shared" si="245"/>
        <v/>
      </c>
      <c r="BQ247" s="264" t="str">
        <f t="shared" si="261"/>
        <v/>
      </c>
      <c r="BR247" s="261" t="str">
        <f t="shared" si="30"/>
        <v/>
      </c>
      <c r="BS247" s="254" t="str">
        <f t="shared" si="303"/>
        <v/>
      </c>
      <c r="BT247" s="254" t="str">
        <f t="shared" si="301"/>
        <v/>
      </c>
      <c r="BU247" s="265" t="str">
        <f t="shared" si="178"/>
        <v/>
      </c>
      <c r="BV247" s="263" t="str">
        <f t="shared" si="304"/>
        <v/>
      </c>
      <c r="BW247" s="254" t="str">
        <f t="shared" si="302"/>
        <v/>
      </c>
      <c r="BX247" s="254" t="str">
        <f t="shared" si="179"/>
        <v/>
      </c>
      <c r="BY247" s="264" t="str">
        <f t="shared" si="33"/>
        <v/>
      </c>
      <c r="BZ247" s="254" t="str">
        <f t="shared" si="34"/>
        <v/>
      </c>
      <c r="CA247" s="254">
        <f t="shared" si="308"/>
        <v>0</v>
      </c>
      <c r="CB247" s="254">
        <f t="shared" si="308"/>
        <v>0</v>
      </c>
      <c r="CC247" s="254">
        <f t="shared" si="308"/>
        <v>0</v>
      </c>
      <c r="CD247" s="254">
        <f t="shared" si="308"/>
        <v>0</v>
      </c>
      <c r="CE247" s="254">
        <f t="shared" si="308"/>
        <v>0</v>
      </c>
      <c r="CF247" s="254">
        <f t="shared" si="308"/>
        <v>0</v>
      </c>
      <c r="CG247" s="254">
        <f t="shared" si="307"/>
        <v>0</v>
      </c>
      <c r="CH247" s="254">
        <f t="shared" si="307"/>
        <v>0</v>
      </c>
      <c r="CI247" s="254">
        <f t="shared" si="307"/>
        <v>0</v>
      </c>
      <c r="CJ247" s="254">
        <f t="shared" si="298"/>
        <v>0</v>
      </c>
      <c r="CK247" s="254">
        <f t="shared" si="298"/>
        <v>0</v>
      </c>
      <c r="CL247" s="254">
        <f t="shared" si="298"/>
        <v>0</v>
      </c>
      <c r="CM247" s="254">
        <f t="shared" si="262"/>
        <v>0</v>
      </c>
      <c r="CN247" s="254">
        <f t="shared" si="263"/>
        <v>0</v>
      </c>
      <c r="CO247" s="254">
        <f t="shared" si="264"/>
        <v>0</v>
      </c>
      <c r="CP247" s="254">
        <f t="shared" si="265"/>
        <v>0</v>
      </c>
      <c r="CQ247" s="254">
        <f t="shared" si="266"/>
        <v>0</v>
      </c>
      <c r="CR247" s="254">
        <f t="shared" si="267"/>
        <v>0</v>
      </c>
      <c r="CS247" s="254">
        <f t="shared" si="268"/>
        <v>0</v>
      </c>
      <c r="CT247" s="254">
        <f t="shared" si="269"/>
        <v>0</v>
      </c>
      <c r="CU247" s="254">
        <f t="shared" si="270"/>
        <v>0</v>
      </c>
      <c r="CV247" s="254">
        <f t="shared" si="271"/>
        <v>0</v>
      </c>
      <c r="CW247" s="254">
        <f t="shared" si="272"/>
        <v>0</v>
      </c>
      <c r="CX247" s="254">
        <f t="shared" si="273"/>
        <v>0</v>
      </c>
      <c r="CY247" s="254">
        <f t="shared" si="274"/>
        <v>0</v>
      </c>
      <c r="CZ247" s="254">
        <f t="shared" si="275"/>
        <v>0</v>
      </c>
      <c r="DA247" s="254">
        <f t="shared" si="276"/>
        <v>0</v>
      </c>
      <c r="DB247" s="254">
        <f t="shared" si="277"/>
        <v>0</v>
      </c>
      <c r="DC247" s="254">
        <f t="shared" si="278"/>
        <v>0</v>
      </c>
      <c r="DD247" s="254">
        <f t="shared" si="279"/>
        <v>0</v>
      </c>
      <c r="DE247" s="254">
        <f t="shared" si="280"/>
        <v>0</v>
      </c>
      <c r="DF247" s="254">
        <f t="shared" si="281"/>
        <v>0</v>
      </c>
      <c r="DG247" s="254">
        <f t="shared" si="282"/>
        <v>0</v>
      </c>
      <c r="DH247" s="254">
        <f t="shared" si="283"/>
        <v>0</v>
      </c>
      <c r="DI247" s="254">
        <f t="shared" si="284"/>
        <v>0</v>
      </c>
      <c r="DJ247" s="254">
        <f t="shared" si="285"/>
        <v>0</v>
      </c>
      <c r="DK247" s="254">
        <f t="shared" si="286"/>
        <v>0</v>
      </c>
      <c r="DL247" s="254">
        <f t="shared" si="287"/>
        <v>0</v>
      </c>
      <c r="DM247" s="254">
        <f t="shared" si="288"/>
        <v>0</v>
      </c>
      <c r="DN247" s="254">
        <f t="shared" si="289"/>
        <v>0</v>
      </c>
      <c r="DO247" s="254">
        <f t="shared" si="290"/>
        <v>0</v>
      </c>
      <c r="DP247" s="254">
        <f t="shared" si="291"/>
        <v>0</v>
      </c>
      <c r="DQ247" s="254">
        <f t="shared" si="292"/>
        <v>0</v>
      </c>
      <c r="DR247" s="254">
        <f t="shared" si="293"/>
        <v>0</v>
      </c>
      <c r="DS247" s="254">
        <f t="shared" si="294"/>
        <v>0</v>
      </c>
      <c r="DT247" s="254">
        <f t="shared" si="295"/>
        <v>0</v>
      </c>
      <c r="DU247" s="254">
        <f t="shared" si="296"/>
        <v>0</v>
      </c>
      <c r="DV247" s="254">
        <f t="shared" si="297"/>
        <v>0</v>
      </c>
    </row>
    <row r="248" spans="1:126" ht="24" customHeight="1">
      <c r="A248" s="11" t="str">
        <f ca="1">IF(AG248&lt;&gt;"OK","",CONCATENATE(TEXT('Front Page'!$F$33,"000"),TEXT('Front Page'!$F$31,"000"),"-",LEFT('Front Page'!$R$53,5),"-",LEFT(D248,1),AJ248, "-",TEXT(B248,"000")))</f>
        <v/>
      </c>
      <c r="B248" s="12" t="str">
        <f>IFERROR(IF(E248="","",MAX(B$17:B247)+1),"")</f>
        <v/>
      </c>
      <c r="C248" s="13"/>
      <c r="D248" s="29" t="str">
        <f t="shared" si="300"/>
        <v>None</v>
      </c>
      <c r="E248" s="29" t="str">
        <f t="shared" si="17"/>
        <v/>
      </c>
      <c r="F248" s="29" t="str">
        <f t="shared" si="18"/>
        <v/>
      </c>
      <c r="G248" s="363"/>
      <c r="H248" s="364"/>
      <c r="I248" s="325" t="str">
        <f t="shared" si="255"/>
        <v>No</v>
      </c>
      <c r="J248" s="314">
        <v>0</v>
      </c>
      <c r="K248" s="312">
        <v>0</v>
      </c>
      <c r="L248" s="312">
        <v>0</v>
      </c>
      <c r="M248" s="312">
        <v>0</v>
      </c>
      <c r="N248" s="312">
        <v>0</v>
      </c>
      <c r="O248" s="312">
        <v>0</v>
      </c>
      <c r="P248" s="312">
        <v>0</v>
      </c>
      <c r="Q248" s="312">
        <v>0</v>
      </c>
      <c r="R248" s="312">
        <v>0</v>
      </c>
      <c r="S248" s="312">
        <v>0</v>
      </c>
      <c r="T248" s="312">
        <v>0</v>
      </c>
      <c r="U248" s="312">
        <v>0</v>
      </c>
      <c r="V248" s="313">
        <v>1</v>
      </c>
      <c r="W248" s="313">
        <v>1</v>
      </c>
      <c r="X248" s="312">
        <v>0</v>
      </c>
      <c r="Y248" s="312">
        <v>0</v>
      </c>
      <c r="Z248" s="312">
        <v>0</v>
      </c>
      <c r="AA248" s="14">
        <v>0</v>
      </c>
      <c r="AB248" s="317"/>
      <c r="AC248" s="15" t="str">
        <f t="shared" si="246"/>
        <v/>
      </c>
      <c r="AD248" s="15" t="str">
        <f t="shared" si="256"/>
        <v/>
      </c>
      <c r="AE248" s="16" t="str">
        <f t="shared" si="257"/>
        <v>0 - 0</v>
      </c>
      <c r="AF248" s="20" t="str">
        <f t="shared" si="258"/>
        <v>Not an offer</v>
      </c>
      <c r="AG248" s="276" t="str">
        <f t="shared" si="248"/>
        <v>Not an Offer</v>
      </c>
      <c r="AH248" s="150"/>
      <c r="AI248" s="254">
        <v>232</v>
      </c>
      <c r="AJ248" s="149" t="str">
        <f t="shared" si="249"/>
        <v>00-IRA</v>
      </c>
      <c r="AK248" s="254" t="b">
        <f t="shared" si="11"/>
        <v>0</v>
      </c>
      <c r="AL248" s="254">
        <f t="shared" si="247"/>
        <v>0</v>
      </c>
      <c r="AM248" s="254">
        <f t="shared" si="250"/>
        <v>0</v>
      </c>
      <c r="AN248" s="288">
        <f t="shared" si="259"/>
        <v>0</v>
      </c>
      <c r="AO248" s="288">
        <f>IF(AND($BU248=$BV248,BU248=AO$13),$J248&amp;$K248&amp;$L248&amp;$M248&amp;$N248&amp;$O248&amp;$P248&amp;$Q248&amp;$R248&amp;$S248&amp;$T248&amp;$U248,IFERROR(MATCH($AN248,AO$17:AO247,0),-1000))</f>
        <v>1</v>
      </c>
      <c r="AP248" s="288">
        <f>IF(AND($BU248=$BV248,BV248=AP$13),$J248&amp;$K248&amp;$L248&amp;$M248&amp;$N248&amp;$O248&amp;$P248&amp;$Q248&amp;$R248&amp;$S248&amp;$T248&amp;$U248,IFERROR(MATCH($AN248,AP$17:AP247,0),-1000))</f>
        <v>1</v>
      </c>
      <c r="AQ248" s="288">
        <f>IF(AND($BU248=$BV248,BW248=AQ$13),$J248&amp;$K248&amp;$L248&amp;$M248&amp;$N248&amp;$O248&amp;$P248&amp;$Q248&amp;$R248&amp;$S248&amp;$T248&amp;$U248,IFERROR(MATCH($AN248,AQ$17:AQ247,0),-1000))</f>
        <v>1</v>
      </c>
      <c r="AR248" s="288">
        <f>IF(AND($BU248=$BV248,BX248=AR$13),$J248&amp;$K248&amp;$L248&amp;$M248&amp;$N248&amp;$O248&amp;$P248&amp;$Q248&amp;$R248&amp;$S248&amp;$T248&amp;$U248,IFERROR(MATCH($AN248,AR$17:AR247,0),-1000))</f>
        <v>1</v>
      </c>
      <c r="AS248" s="254">
        <f t="shared" si="242"/>
        <v>0</v>
      </c>
      <c r="AT248" s="261" t="str">
        <f t="shared" si="260"/>
        <v/>
      </c>
      <c r="AU248" s="254" t="str">
        <f t="shared" si="253"/>
        <v/>
      </c>
      <c r="AV248" s="254" t="str">
        <f t="shared" si="253"/>
        <v/>
      </c>
      <c r="AW248" s="254" t="str">
        <f t="shared" si="253"/>
        <v/>
      </c>
      <c r="AX248" s="254" t="str">
        <f t="shared" si="253"/>
        <v/>
      </c>
      <c r="AY248" s="254" t="str">
        <f t="shared" si="305"/>
        <v/>
      </c>
      <c r="AZ248" s="254" t="str">
        <f t="shared" si="305"/>
        <v/>
      </c>
      <c r="BA248" s="254" t="str">
        <f t="shared" si="305"/>
        <v/>
      </c>
      <c r="BB248" s="254" t="str">
        <f t="shared" si="305"/>
        <v/>
      </c>
      <c r="BC248" s="254" t="str">
        <f t="shared" si="305"/>
        <v/>
      </c>
      <c r="BD248" s="254" t="str">
        <f t="shared" si="305"/>
        <v/>
      </c>
      <c r="BE248" s="262" t="str">
        <f t="shared" si="244"/>
        <v/>
      </c>
      <c r="BF248" s="263" t="str">
        <f t="shared" si="254"/>
        <v/>
      </c>
      <c r="BG248" s="254" t="str">
        <f t="shared" si="254"/>
        <v/>
      </c>
      <c r="BH248" s="254" t="str">
        <f t="shared" si="254"/>
        <v/>
      </c>
      <c r="BI248" s="254" t="str">
        <f t="shared" si="254"/>
        <v/>
      </c>
      <c r="BJ248" s="254" t="str">
        <f t="shared" si="306"/>
        <v/>
      </c>
      <c r="BK248" s="254" t="str">
        <f t="shared" si="306"/>
        <v/>
      </c>
      <c r="BL248" s="254" t="str">
        <f t="shared" si="306"/>
        <v/>
      </c>
      <c r="BM248" s="254" t="str">
        <f t="shared" si="306"/>
        <v/>
      </c>
      <c r="BN248" s="254" t="str">
        <f t="shared" si="306"/>
        <v/>
      </c>
      <c r="BO248" s="254" t="str">
        <f t="shared" si="306"/>
        <v/>
      </c>
      <c r="BP248" s="254" t="str">
        <f t="shared" si="245"/>
        <v/>
      </c>
      <c r="BQ248" s="264" t="str">
        <f t="shared" si="261"/>
        <v/>
      </c>
      <c r="BR248" s="261" t="str">
        <f t="shared" si="30"/>
        <v/>
      </c>
      <c r="BS248" s="254" t="str">
        <f t="shared" si="303"/>
        <v/>
      </c>
      <c r="BT248" s="254" t="str">
        <f t="shared" si="301"/>
        <v/>
      </c>
      <c r="BU248" s="265" t="str">
        <f t="shared" si="178"/>
        <v/>
      </c>
      <c r="BV248" s="263" t="str">
        <f t="shared" si="304"/>
        <v/>
      </c>
      <c r="BW248" s="254" t="str">
        <f t="shared" si="302"/>
        <v/>
      </c>
      <c r="BX248" s="254" t="str">
        <f t="shared" si="179"/>
        <v/>
      </c>
      <c r="BY248" s="264" t="str">
        <f t="shared" si="33"/>
        <v/>
      </c>
      <c r="BZ248" s="254" t="str">
        <f t="shared" si="34"/>
        <v/>
      </c>
      <c r="CA248" s="254">
        <f t="shared" si="308"/>
        <v>0</v>
      </c>
      <c r="CB248" s="254">
        <f t="shared" si="308"/>
        <v>0</v>
      </c>
      <c r="CC248" s="254">
        <f t="shared" si="308"/>
        <v>0</v>
      </c>
      <c r="CD248" s="254">
        <f t="shared" si="308"/>
        <v>0</v>
      </c>
      <c r="CE248" s="254">
        <f t="shared" si="308"/>
        <v>0</v>
      </c>
      <c r="CF248" s="254">
        <f t="shared" si="308"/>
        <v>0</v>
      </c>
      <c r="CG248" s="254">
        <f t="shared" si="307"/>
        <v>0</v>
      </c>
      <c r="CH248" s="254">
        <f t="shared" si="307"/>
        <v>0</v>
      </c>
      <c r="CI248" s="254">
        <f t="shared" si="307"/>
        <v>0</v>
      </c>
      <c r="CJ248" s="254">
        <f t="shared" si="298"/>
        <v>0</v>
      </c>
      <c r="CK248" s="254">
        <f t="shared" si="298"/>
        <v>0</v>
      </c>
      <c r="CL248" s="254">
        <f t="shared" si="298"/>
        <v>0</v>
      </c>
      <c r="CM248" s="254">
        <f t="shared" si="262"/>
        <v>0</v>
      </c>
      <c r="CN248" s="254">
        <f t="shared" si="263"/>
        <v>0</v>
      </c>
      <c r="CO248" s="254">
        <f t="shared" si="264"/>
        <v>0</v>
      </c>
      <c r="CP248" s="254">
        <f t="shared" si="265"/>
        <v>0</v>
      </c>
      <c r="CQ248" s="254">
        <f t="shared" si="266"/>
        <v>0</v>
      </c>
      <c r="CR248" s="254">
        <f t="shared" si="267"/>
        <v>0</v>
      </c>
      <c r="CS248" s="254">
        <f t="shared" si="268"/>
        <v>0</v>
      </c>
      <c r="CT248" s="254">
        <f t="shared" si="269"/>
        <v>0</v>
      </c>
      <c r="CU248" s="254">
        <f t="shared" si="270"/>
        <v>0</v>
      </c>
      <c r="CV248" s="254">
        <f t="shared" si="271"/>
        <v>0</v>
      </c>
      <c r="CW248" s="254">
        <f t="shared" si="272"/>
        <v>0</v>
      </c>
      <c r="CX248" s="254">
        <f t="shared" si="273"/>
        <v>0</v>
      </c>
      <c r="CY248" s="254">
        <f t="shared" si="274"/>
        <v>0</v>
      </c>
      <c r="CZ248" s="254">
        <f t="shared" si="275"/>
        <v>0</v>
      </c>
      <c r="DA248" s="254">
        <f t="shared" si="276"/>
        <v>0</v>
      </c>
      <c r="DB248" s="254">
        <f t="shared" si="277"/>
        <v>0</v>
      </c>
      <c r="DC248" s="254">
        <f t="shared" si="278"/>
        <v>0</v>
      </c>
      <c r="DD248" s="254">
        <f t="shared" si="279"/>
        <v>0</v>
      </c>
      <c r="DE248" s="254">
        <f t="shared" si="280"/>
        <v>0</v>
      </c>
      <c r="DF248" s="254">
        <f t="shared" si="281"/>
        <v>0</v>
      </c>
      <c r="DG248" s="254">
        <f t="shared" si="282"/>
        <v>0</v>
      </c>
      <c r="DH248" s="254">
        <f t="shared" si="283"/>
        <v>0</v>
      </c>
      <c r="DI248" s="254">
        <f t="shared" si="284"/>
        <v>0</v>
      </c>
      <c r="DJ248" s="254">
        <f t="shared" si="285"/>
        <v>0</v>
      </c>
      <c r="DK248" s="254">
        <f t="shared" si="286"/>
        <v>0</v>
      </c>
      <c r="DL248" s="254">
        <f t="shared" si="287"/>
        <v>0</v>
      </c>
      <c r="DM248" s="254">
        <f t="shared" si="288"/>
        <v>0</v>
      </c>
      <c r="DN248" s="254">
        <f t="shared" si="289"/>
        <v>0</v>
      </c>
      <c r="DO248" s="254">
        <f t="shared" si="290"/>
        <v>0</v>
      </c>
      <c r="DP248" s="254">
        <f t="shared" si="291"/>
        <v>0</v>
      </c>
      <c r="DQ248" s="254">
        <f t="shared" si="292"/>
        <v>0</v>
      </c>
      <c r="DR248" s="254">
        <f t="shared" si="293"/>
        <v>0</v>
      </c>
      <c r="DS248" s="254">
        <f t="shared" si="294"/>
        <v>0</v>
      </c>
      <c r="DT248" s="254">
        <f t="shared" si="295"/>
        <v>0</v>
      </c>
      <c r="DU248" s="254">
        <f t="shared" si="296"/>
        <v>0</v>
      </c>
      <c r="DV248" s="254">
        <f t="shared" si="297"/>
        <v>0</v>
      </c>
    </row>
    <row r="249" spans="1:126" ht="24" customHeight="1">
      <c r="A249" s="11" t="str">
        <f ca="1">IF(AG249&lt;&gt;"OK","",CONCATENATE(TEXT('Front Page'!$F$33,"000"),TEXT('Front Page'!$F$31,"000"),"-",LEFT('Front Page'!$R$53,5),"-",LEFT(D249,1),AJ249, "-",TEXT(B249,"000")))</f>
        <v/>
      </c>
      <c r="B249" s="12" t="str">
        <f>IFERROR(IF(E249="","",MAX(B$17:B248)+1),"")</f>
        <v/>
      </c>
      <c r="C249" s="13"/>
      <c r="D249" s="29" t="str">
        <f t="shared" si="300"/>
        <v>None</v>
      </c>
      <c r="E249" s="29" t="str">
        <f t="shared" si="17"/>
        <v/>
      </c>
      <c r="F249" s="29" t="str">
        <f t="shared" si="18"/>
        <v/>
      </c>
      <c r="G249" s="363"/>
      <c r="H249" s="364"/>
      <c r="I249" s="325" t="str">
        <f t="shared" si="255"/>
        <v>No</v>
      </c>
      <c r="J249" s="314">
        <v>0</v>
      </c>
      <c r="K249" s="312">
        <v>0</v>
      </c>
      <c r="L249" s="312">
        <v>0</v>
      </c>
      <c r="M249" s="312">
        <v>0</v>
      </c>
      <c r="N249" s="312">
        <v>0</v>
      </c>
      <c r="O249" s="312">
        <v>0</v>
      </c>
      <c r="P249" s="312">
        <v>0</v>
      </c>
      <c r="Q249" s="312">
        <v>0</v>
      </c>
      <c r="R249" s="312">
        <v>0</v>
      </c>
      <c r="S249" s="312">
        <v>0</v>
      </c>
      <c r="T249" s="312">
        <v>0</v>
      </c>
      <c r="U249" s="312">
        <v>0</v>
      </c>
      <c r="V249" s="313">
        <v>1</v>
      </c>
      <c r="W249" s="313">
        <v>1</v>
      </c>
      <c r="X249" s="312">
        <v>0</v>
      </c>
      <c r="Y249" s="312">
        <v>0</v>
      </c>
      <c r="Z249" s="312">
        <v>0</v>
      </c>
      <c r="AA249" s="14">
        <v>0</v>
      </c>
      <c r="AB249" s="317"/>
      <c r="AC249" s="15" t="str">
        <f t="shared" si="246"/>
        <v/>
      </c>
      <c r="AD249" s="15" t="str">
        <f t="shared" si="256"/>
        <v/>
      </c>
      <c r="AE249" s="16" t="str">
        <f t="shared" si="257"/>
        <v>0 - 0</v>
      </c>
      <c r="AF249" s="20" t="str">
        <f t="shared" si="258"/>
        <v>Not an offer</v>
      </c>
      <c r="AG249" s="276" t="str">
        <f t="shared" si="248"/>
        <v>Not an Offer</v>
      </c>
      <c r="AH249" s="150"/>
      <c r="AI249" s="254">
        <v>233</v>
      </c>
      <c r="AJ249" s="149" t="str">
        <f t="shared" si="249"/>
        <v>00-IRA</v>
      </c>
      <c r="AK249" s="254" t="b">
        <f t="shared" si="11"/>
        <v>0</v>
      </c>
      <c r="AL249" s="254">
        <f t="shared" si="247"/>
        <v>0</v>
      </c>
      <c r="AM249" s="254">
        <f t="shared" si="250"/>
        <v>0</v>
      </c>
      <c r="AN249" s="288">
        <f t="shared" si="259"/>
        <v>0</v>
      </c>
      <c r="AO249" s="288">
        <f>IF(AND($BU249=$BV249,BU249=AO$13),$J249&amp;$K249&amp;$L249&amp;$M249&amp;$N249&amp;$O249&amp;$P249&amp;$Q249&amp;$R249&amp;$S249&amp;$T249&amp;$U249,IFERROR(MATCH($AN249,AO$17:AO248,0),-1000))</f>
        <v>1</v>
      </c>
      <c r="AP249" s="288">
        <f>IF(AND($BU249=$BV249,BV249=AP$13),$J249&amp;$K249&amp;$L249&amp;$M249&amp;$N249&amp;$O249&amp;$P249&amp;$Q249&amp;$R249&amp;$S249&amp;$T249&amp;$U249,IFERROR(MATCH($AN249,AP$17:AP248,0),-1000))</f>
        <v>1</v>
      </c>
      <c r="AQ249" s="288">
        <f>IF(AND($BU249=$BV249,BW249=AQ$13),$J249&amp;$K249&amp;$L249&amp;$M249&amp;$N249&amp;$O249&amp;$P249&amp;$Q249&amp;$R249&amp;$S249&amp;$T249&amp;$U249,IFERROR(MATCH($AN249,AQ$17:AQ248,0),-1000))</f>
        <v>1</v>
      </c>
      <c r="AR249" s="288">
        <f>IF(AND($BU249=$BV249,BX249=AR$13),$J249&amp;$K249&amp;$L249&amp;$M249&amp;$N249&amp;$O249&amp;$P249&amp;$Q249&amp;$R249&amp;$S249&amp;$T249&amp;$U249,IFERROR(MATCH($AN249,AR$17:AR248,0),-1000))</f>
        <v>1</v>
      </c>
      <c r="AS249" s="254">
        <f t="shared" si="242"/>
        <v>0</v>
      </c>
      <c r="AT249" s="261" t="str">
        <f t="shared" si="260"/>
        <v/>
      </c>
      <c r="AU249" s="254" t="str">
        <f t="shared" si="253"/>
        <v/>
      </c>
      <c r="AV249" s="254" t="str">
        <f t="shared" si="253"/>
        <v/>
      </c>
      <c r="AW249" s="254" t="str">
        <f t="shared" si="253"/>
        <v/>
      </c>
      <c r="AX249" s="254" t="str">
        <f t="shared" si="253"/>
        <v/>
      </c>
      <c r="AY249" s="254" t="str">
        <f t="shared" si="305"/>
        <v/>
      </c>
      <c r="AZ249" s="254" t="str">
        <f t="shared" si="305"/>
        <v/>
      </c>
      <c r="BA249" s="254" t="str">
        <f t="shared" si="305"/>
        <v/>
      </c>
      <c r="BB249" s="254" t="str">
        <f t="shared" si="305"/>
        <v/>
      </c>
      <c r="BC249" s="254" t="str">
        <f t="shared" si="305"/>
        <v/>
      </c>
      <c r="BD249" s="254" t="str">
        <f t="shared" si="305"/>
        <v/>
      </c>
      <c r="BE249" s="262" t="str">
        <f t="shared" si="244"/>
        <v/>
      </c>
      <c r="BF249" s="263" t="str">
        <f t="shared" si="254"/>
        <v/>
      </c>
      <c r="BG249" s="254" t="str">
        <f t="shared" si="254"/>
        <v/>
      </c>
      <c r="BH249" s="254" t="str">
        <f t="shared" si="254"/>
        <v/>
      </c>
      <c r="BI249" s="254" t="str">
        <f t="shared" si="254"/>
        <v/>
      </c>
      <c r="BJ249" s="254" t="str">
        <f t="shared" si="306"/>
        <v/>
      </c>
      <c r="BK249" s="254" t="str">
        <f t="shared" si="306"/>
        <v/>
      </c>
      <c r="BL249" s="254" t="str">
        <f t="shared" si="306"/>
        <v/>
      </c>
      <c r="BM249" s="254" t="str">
        <f t="shared" si="306"/>
        <v/>
      </c>
      <c r="BN249" s="254" t="str">
        <f t="shared" si="306"/>
        <v/>
      </c>
      <c r="BO249" s="254" t="str">
        <f t="shared" si="306"/>
        <v/>
      </c>
      <c r="BP249" s="254" t="str">
        <f t="shared" si="245"/>
        <v/>
      </c>
      <c r="BQ249" s="264" t="str">
        <f t="shared" si="261"/>
        <v/>
      </c>
      <c r="BR249" s="261" t="str">
        <f t="shared" si="30"/>
        <v/>
      </c>
      <c r="BS249" s="254" t="str">
        <f t="shared" si="303"/>
        <v/>
      </c>
      <c r="BT249" s="254" t="str">
        <f t="shared" si="301"/>
        <v/>
      </c>
      <c r="BU249" s="265" t="str">
        <f t="shared" si="178"/>
        <v/>
      </c>
      <c r="BV249" s="263" t="str">
        <f t="shared" si="304"/>
        <v/>
      </c>
      <c r="BW249" s="254" t="str">
        <f t="shared" si="302"/>
        <v/>
      </c>
      <c r="BX249" s="254" t="str">
        <f t="shared" si="179"/>
        <v/>
      </c>
      <c r="BY249" s="264" t="str">
        <f t="shared" si="33"/>
        <v/>
      </c>
      <c r="BZ249" s="254" t="str">
        <f t="shared" si="34"/>
        <v/>
      </c>
      <c r="CA249" s="254">
        <f t="shared" si="308"/>
        <v>0</v>
      </c>
      <c r="CB249" s="254">
        <f t="shared" si="308"/>
        <v>0</v>
      </c>
      <c r="CC249" s="254">
        <f t="shared" si="308"/>
        <v>0</v>
      </c>
      <c r="CD249" s="254">
        <f t="shared" si="308"/>
        <v>0</v>
      </c>
      <c r="CE249" s="254">
        <f t="shared" si="308"/>
        <v>0</v>
      </c>
      <c r="CF249" s="254">
        <f t="shared" si="308"/>
        <v>0</v>
      </c>
      <c r="CG249" s="254">
        <f t="shared" si="307"/>
        <v>0</v>
      </c>
      <c r="CH249" s="254">
        <f t="shared" si="307"/>
        <v>0</v>
      </c>
      <c r="CI249" s="254">
        <f t="shared" si="307"/>
        <v>0</v>
      </c>
      <c r="CJ249" s="254">
        <f t="shared" si="298"/>
        <v>0</v>
      </c>
      <c r="CK249" s="254">
        <f t="shared" si="298"/>
        <v>0</v>
      </c>
      <c r="CL249" s="254">
        <f t="shared" si="298"/>
        <v>0</v>
      </c>
      <c r="CM249" s="254">
        <f t="shared" si="262"/>
        <v>0</v>
      </c>
      <c r="CN249" s="254">
        <f t="shared" si="263"/>
        <v>0</v>
      </c>
      <c r="CO249" s="254">
        <f t="shared" si="264"/>
        <v>0</v>
      </c>
      <c r="CP249" s="254">
        <f t="shared" si="265"/>
        <v>0</v>
      </c>
      <c r="CQ249" s="254">
        <f t="shared" si="266"/>
        <v>0</v>
      </c>
      <c r="CR249" s="254">
        <f t="shared" si="267"/>
        <v>0</v>
      </c>
      <c r="CS249" s="254">
        <f t="shared" si="268"/>
        <v>0</v>
      </c>
      <c r="CT249" s="254">
        <f t="shared" si="269"/>
        <v>0</v>
      </c>
      <c r="CU249" s="254">
        <f t="shared" si="270"/>
        <v>0</v>
      </c>
      <c r="CV249" s="254">
        <f t="shared" si="271"/>
        <v>0</v>
      </c>
      <c r="CW249" s="254">
        <f t="shared" si="272"/>
        <v>0</v>
      </c>
      <c r="CX249" s="254">
        <f t="shared" si="273"/>
        <v>0</v>
      </c>
      <c r="CY249" s="254">
        <f t="shared" si="274"/>
        <v>0</v>
      </c>
      <c r="CZ249" s="254">
        <f t="shared" si="275"/>
        <v>0</v>
      </c>
      <c r="DA249" s="254">
        <f t="shared" si="276"/>
        <v>0</v>
      </c>
      <c r="DB249" s="254">
        <f t="shared" si="277"/>
        <v>0</v>
      </c>
      <c r="DC249" s="254">
        <f t="shared" si="278"/>
        <v>0</v>
      </c>
      <c r="DD249" s="254">
        <f t="shared" si="279"/>
        <v>0</v>
      </c>
      <c r="DE249" s="254">
        <f t="shared" si="280"/>
        <v>0</v>
      </c>
      <c r="DF249" s="254">
        <f t="shared" si="281"/>
        <v>0</v>
      </c>
      <c r="DG249" s="254">
        <f t="shared" si="282"/>
        <v>0</v>
      </c>
      <c r="DH249" s="254">
        <f t="shared" si="283"/>
        <v>0</v>
      </c>
      <c r="DI249" s="254">
        <f t="shared" si="284"/>
        <v>0</v>
      </c>
      <c r="DJ249" s="254">
        <f t="shared" si="285"/>
        <v>0</v>
      </c>
      <c r="DK249" s="254">
        <f t="shared" si="286"/>
        <v>0</v>
      </c>
      <c r="DL249" s="254">
        <f t="shared" si="287"/>
        <v>0</v>
      </c>
      <c r="DM249" s="254">
        <f t="shared" si="288"/>
        <v>0</v>
      </c>
      <c r="DN249" s="254">
        <f t="shared" si="289"/>
        <v>0</v>
      </c>
      <c r="DO249" s="254">
        <f t="shared" si="290"/>
        <v>0</v>
      </c>
      <c r="DP249" s="254">
        <f t="shared" si="291"/>
        <v>0</v>
      </c>
      <c r="DQ249" s="254">
        <f t="shared" si="292"/>
        <v>0</v>
      </c>
      <c r="DR249" s="254">
        <f t="shared" si="293"/>
        <v>0</v>
      </c>
      <c r="DS249" s="254">
        <f t="shared" si="294"/>
        <v>0</v>
      </c>
      <c r="DT249" s="254">
        <f t="shared" si="295"/>
        <v>0</v>
      </c>
      <c r="DU249" s="254">
        <f t="shared" si="296"/>
        <v>0</v>
      </c>
      <c r="DV249" s="254">
        <f t="shared" si="297"/>
        <v>0</v>
      </c>
    </row>
    <row r="250" spans="1:126" ht="24" customHeight="1">
      <c r="A250" s="11" t="str">
        <f ca="1">IF(AG250&lt;&gt;"OK","",CONCATENATE(TEXT('Front Page'!$F$33,"000"),TEXT('Front Page'!$F$31,"000"),"-",LEFT('Front Page'!$R$53,5),"-",LEFT(D250,1),AJ250, "-",TEXT(B250,"000")))</f>
        <v/>
      </c>
      <c r="B250" s="12" t="str">
        <f>IFERROR(IF(E250="","",MAX(B$17:B249)+1),"")</f>
        <v/>
      </c>
      <c r="C250" s="13"/>
      <c r="D250" s="29" t="str">
        <f t="shared" si="300"/>
        <v>None</v>
      </c>
      <c r="E250" s="29" t="str">
        <f t="shared" si="17"/>
        <v/>
      </c>
      <c r="F250" s="29" t="str">
        <f t="shared" si="18"/>
        <v/>
      </c>
      <c r="G250" s="363"/>
      <c r="H250" s="364"/>
      <c r="I250" s="325" t="str">
        <f t="shared" si="255"/>
        <v>No</v>
      </c>
      <c r="J250" s="314">
        <v>0</v>
      </c>
      <c r="K250" s="312">
        <v>0</v>
      </c>
      <c r="L250" s="312">
        <v>0</v>
      </c>
      <c r="M250" s="312">
        <v>0</v>
      </c>
      <c r="N250" s="312">
        <v>0</v>
      </c>
      <c r="O250" s="312">
        <v>0</v>
      </c>
      <c r="P250" s="312">
        <v>0</v>
      </c>
      <c r="Q250" s="312">
        <v>0</v>
      </c>
      <c r="R250" s="312">
        <v>0</v>
      </c>
      <c r="S250" s="312">
        <v>0</v>
      </c>
      <c r="T250" s="312">
        <v>0</v>
      </c>
      <c r="U250" s="312">
        <v>0</v>
      </c>
      <c r="V250" s="313">
        <v>1</v>
      </c>
      <c r="W250" s="313">
        <v>1</v>
      </c>
      <c r="X250" s="312">
        <v>0</v>
      </c>
      <c r="Y250" s="312">
        <v>0</v>
      </c>
      <c r="Z250" s="312">
        <v>0</v>
      </c>
      <c r="AA250" s="14">
        <v>0</v>
      </c>
      <c r="AB250" s="317"/>
      <c r="AC250" s="15" t="str">
        <f t="shared" si="246"/>
        <v/>
      </c>
      <c r="AD250" s="15" t="str">
        <f t="shared" si="256"/>
        <v/>
      </c>
      <c r="AE250" s="16" t="str">
        <f t="shared" si="257"/>
        <v>0 - 0</v>
      </c>
      <c r="AF250" s="20" t="str">
        <f t="shared" si="258"/>
        <v>Not an offer</v>
      </c>
      <c r="AG250" s="276" t="str">
        <f t="shared" si="248"/>
        <v>Not an Offer</v>
      </c>
      <c r="AH250" s="150"/>
      <c r="AI250" s="254">
        <v>234</v>
      </c>
      <c r="AJ250" s="149" t="str">
        <f t="shared" si="249"/>
        <v>00-IRA</v>
      </c>
      <c r="AK250" s="254" t="b">
        <f t="shared" si="11"/>
        <v>0</v>
      </c>
      <c r="AL250" s="254">
        <f t="shared" si="247"/>
        <v>0</v>
      </c>
      <c r="AM250" s="254">
        <f t="shared" si="250"/>
        <v>0</v>
      </c>
      <c r="AN250" s="288">
        <f t="shared" si="259"/>
        <v>0</v>
      </c>
      <c r="AO250" s="288">
        <f>IF(AND($BU250=$BV250,BU250=AO$13),$J250&amp;$K250&amp;$L250&amp;$M250&amp;$N250&amp;$O250&amp;$P250&amp;$Q250&amp;$R250&amp;$S250&amp;$T250&amp;$U250,IFERROR(MATCH($AN250,AO$17:AO249,0),-1000))</f>
        <v>1</v>
      </c>
      <c r="AP250" s="288">
        <f>IF(AND($BU250=$BV250,BV250=AP$13),$J250&amp;$K250&amp;$L250&amp;$M250&amp;$N250&amp;$O250&amp;$P250&amp;$Q250&amp;$R250&amp;$S250&amp;$T250&amp;$U250,IFERROR(MATCH($AN250,AP$17:AP249,0),-1000))</f>
        <v>1</v>
      </c>
      <c r="AQ250" s="288">
        <f>IF(AND($BU250=$BV250,BW250=AQ$13),$J250&amp;$K250&amp;$L250&amp;$M250&amp;$N250&amp;$O250&amp;$P250&amp;$Q250&amp;$R250&amp;$S250&amp;$T250&amp;$U250,IFERROR(MATCH($AN250,AQ$17:AQ249,0),-1000))</f>
        <v>1</v>
      </c>
      <c r="AR250" s="288">
        <f>IF(AND($BU250=$BV250,BX250=AR$13),$J250&amp;$K250&amp;$L250&amp;$M250&amp;$N250&amp;$O250&amp;$P250&amp;$Q250&amp;$R250&amp;$S250&amp;$T250&amp;$U250,IFERROR(MATCH($AN250,AR$17:AR249,0),-1000))</f>
        <v>1</v>
      </c>
      <c r="AS250" s="254">
        <f t="shared" si="242"/>
        <v>0</v>
      </c>
      <c r="AT250" s="261" t="str">
        <f t="shared" si="260"/>
        <v/>
      </c>
      <c r="AU250" s="254" t="str">
        <f t="shared" si="253"/>
        <v/>
      </c>
      <c r="AV250" s="254" t="str">
        <f t="shared" si="253"/>
        <v/>
      </c>
      <c r="AW250" s="254" t="str">
        <f t="shared" si="253"/>
        <v/>
      </c>
      <c r="AX250" s="254" t="str">
        <f t="shared" si="253"/>
        <v/>
      </c>
      <c r="AY250" s="254" t="str">
        <f t="shared" si="305"/>
        <v/>
      </c>
      <c r="AZ250" s="254" t="str">
        <f t="shared" si="305"/>
        <v/>
      </c>
      <c r="BA250" s="254" t="str">
        <f t="shared" si="305"/>
        <v/>
      </c>
      <c r="BB250" s="254" t="str">
        <f t="shared" si="305"/>
        <v/>
      </c>
      <c r="BC250" s="254" t="str">
        <f t="shared" si="305"/>
        <v/>
      </c>
      <c r="BD250" s="254" t="str">
        <f t="shared" si="305"/>
        <v/>
      </c>
      <c r="BE250" s="262" t="str">
        <f t="shared" si="244"/>
        <v/>
      </c>
      <c r="BF250" s="263" t="str">
        <f t="shared" si="254"/>
        <v/>
      </c>
      <c r="BG250" s="254" t="str">
        <f t="shared" si="254"/>
        <v/>
      </c>
      <c r="BH250" s="254" t="str">
        <f t="shared" si="254"/>
        <v/>
      </c>
      <c r="BI250" s="254" t="str">
        <f t="shared" si="254"/>
        <v/>
      </c>
      <c r="BJ250" s="254" t="str">
        <f t="shared" si="306"/>
        <v/>
      </c>
      <c r="BK250" s="254" t="str">
        <f t="shared" si="306"/>
        <v/>
      </c>
      <c r="BL250" s="254" t="str">
        <f t="shared" si="306"/>
        <v/>
      </c>
      <c r="BM250" s="254" t="str">
        <f t="shared" si="306"/>
        <v/>
      </c>
      <c r="BN250" s="254" t="str">
        <f t="shared" si="306"/>
        <v/>
      </c>
      <c r="BO250" s="254" t="str">
        <f t="shared" si="306"/>
        <v/>
      </c>
      <c r="BP250" s="254" t="str">
        <f t="shared" si="245"/>
        <v/>
      </c>
      <c r="BQ250" s="264" t="str">
        <f t="shared" si="261"/>
        <v/>
      </c>
      <c r="BR250" s="261" t="str">
        <f t="shared" si="30"/>
        <v/>
      </c>
      <c r="BS250" s="254" t="str">
        <f t="shared" si="303"/>
        <v/>
      </c>
      <c r="BT250" s="254" t="str">
        <f t="shared" si="301"/>
        <v/>
      </c>
      <c r="BU250" s="265" t="str">
        <f t="shared" si="178"/>
        <v/>
      </c>
      <c r="BV250" s="263" t="str">
        <f t="shared" si="304"/>
        <v/>
      </c>
      <c r="BW250" s="254" t="str">
        <f t="shared" si="302"/>
        <v/>
      </c>
      <c r="BX250" s="254" t="str">
        <f t="shared" si="179"/>
        <v/>
      </c>
      <c r="BY250" s="264" t="str">
        <f t="shared" si="33"/>
        <v/>
      </c>
      <c r="BZ250" s="254" t="str">
        <f t="shared" si="34"/>
        <v/>
      </c>
      <c r="CA250" s="254">
        <f t="shared" si="308"/>
        <v>0</v>
      </c>
      <c r="CB250" s="254">
        <f t="shared" si="308"/>
        <v>0</v>
      </c>
      <c r="CC250" s="254">
        <f t="shared" si="308"/>
        <v>0</v>
      </c>
      <c r="CD250" s="254">
        <f t="shared" si="308"/>
        <v>0</v>
      </c>
      <c r="CE250" s="254">
        <f t="shared" si="308"/>
        <v>0</v>
      </c>
      <c r="CF250" s="254">
        <f t="shared" si="308"/>
        <v>0</v>
      </c>
      <c r="CG250" s="254">
        <f t="shared" si="307"/>
        <v>0</v>
      </c>
      <c r="CH250" s="254">
        <f t="shared" si="307"/>
        <v>0</v>
      </c>
      <c r="CI250" s="254">
        <f t="shared" si="307"/>
        <v>0</v>
      </c>
      <c r="CJ250" s="254">
        <f t="shared" si="298"/>
        <v>0</v>
      </c>
      <c r="CK250" s="254">
        <f t="shared" si="298"/>
        <v>0</v>
      </c>
      <c r="CL250" s="254">
        <f t="shared" si="298"/>
        <v>0</v>
      </c>
      <c r="CM250" s="254">
        <f t="shared" si="262"/>
        <v>0</v>
      </c>
      <c r="CN250" s="254">
        <f t="shared" si="263"/>
        <v>0</v>
      </c>
      <c r="CO250" s="254">
        <f t="shared" si="264"/>
        <v>0</v>
      </c>
      <c r="CP250" s="254">
        <f t="shared" si="265"/>
        <v>0</v>
      </c>
      <c r="CQ250" s="254">
        <f t="shared" si="266"/>
        <v>0</v>
      </c>
      <c r="CR250" s="254">
        <f t="shared" si="267"/>
        <v>0</v>
      </c>
      <c r="CS250" s="254">
        <f t="shared" si="268"/>
        <v>0</v>
      </c>
      <c r="CT250" s="254">
        <f t="shared" si="269"/>
        <v>0</v>
      </c>
      <c r="CU250" s="254">
        <f t="shared" si="270"/>
        <v>0</v>
      </c>
      <c r="CV250" s="254">
        <f t="shared" si="271"/>
        <v>0</v>
      </c>
      <c r="CW250" s="254">
        <f t="shared" si="272"/>
        <v>0</v>
      </c>
      <c r="CX250" s="254">
        <f t="shared" si="273"/>
        <v>0</v>
      </c>
      <c r="CY250" s="254">
        <f t="shared" si="274"/>
        <v>0</v>
      </c>
      <c r="CZ250" s="254">
        <f t="shared" si="275"/>
        <v>0</v>
      </c>
      <c r="DA250" s="254">
        <f t="shared" si="276"/>
        <v>0</v>
      </c>
      <c r="DB250" s="254">
        <f t="shared" si="277"/>
        <v>0</v>
      </c>
      <c r="DC250" s="254">
        <f t="shared" si="278"/>
        <v>0</v>
      </c>
      <c r="DD250" s="254">
        <f t="shared" si="279"/>
        <v>0</v>
      </c>
      <c r="DE250" s="254">
        <f t="shared" si="280"/>
        <v>0</v>
      </c>
      <c r="DF250" s="254">
        <f t="shared" si="281"/>
        <v>0</v>
      </c>
      <c r="DG250" s="254">
        <f t="shared" si="282"/>
        <v>0</v>
      </c>
      <c r="DH250" s="254">
        <f t="shared" si="283"/>
        <v>0</v>
      </c>
      <c r="DI250" s="254">
        <f t="shared" si="284"/>
        <v>0</v>
      </c>
      <c r="DJ250" s="254">
        <f t="shared" si="285"/>
        <v>0</v>
      </c>
      <c r="DK250" s="254">
        <f t="shared" si="286"/>
        <v>0</v>
      </c>
      <c r="DL250" s="254">
        <f t="shared" si="287"/>
        <v>0</v>
      </c>
      <c r="DM250" s="254">
        <f t="shared" si="288"/>
        <v>0</v>
      </c>
      <c r="DN250" s="254">
        <f t="shared" si="289"/>
        <v>0</v>
      </c>
      <c r="DO250" s="254">
        <f t="shared" si="290"/>
        <v>0</v>
      </c>
      <c r="DP250" s="254">
        <f t="shared" si="291"/>
        <v>0</v>
      </c>
      <c r="DQ250" s="254">
        <f t="shared" si="292"/>
        <v>0</v>
      </c>
      <c r="DR250" s="254">
        <f t="shared" si="293"/>
        <v>0</v>
      </c>
      <c r="DS250" s="254">
        <f t="shared" si="294"/>
        <v>0</v>
      </c>
      <c r="DT250" s="254">
        <f t="shared" si="295"/>
        <v>0</v>
      </c>
      <c r="DU250" s="254">
        <f t="shared" si="296"/>
        <v>0</v>
      </c>
      <c r="DV250" s="254">
        <f t="shared" si="297"/>
        <v>0</v>
      </c>
    </row>
    <row r="251" spans="1:126" ht="24" customHeight="1">
      <c r="A251" s="11" t="str">
        <f ca="1">IF(AG251&lt;&gt;"OK","",CONCATENATE(TEXT('Front Page'!$F$33,"000"),TEXT('Front Page'!$F$31,"000"),"-",LEFT('Front Page'!$R$53,5),"-",LEFT(D251,1),AJ251, "-",TEXT(B251,"000")))</f>
        <v/>
      </c>
      <c r="B251" s="12" t="str">
        <f>IFERROR(IF(E251="","",MAX(B$17:B250)+1),"")</f>
        <v/>
      </c>
      <c r="C251" s="13"/>
      <c r="D251" s="29" t="str">
        <f t="shared" si="300"/>
        <v>None</v>
      </c>
      <c r="E251" s="29" t="str">
        <f t="shared" si="17"/>
        <v/>
      </c>
      <c r="F251" s="29" t="str">
        <f t="shared" si="18"/>
        <v/>
      </c>
      <c r="G251" s="363"/>
      <c r="H251" s="364"/>
      <c r="I251" s="325" t="str">
        <f t="shared" si="255"/>
        <v>No</v>
      </c>
      <c r="J251" s="314">
        <v>0</v>
      </c>
      <c r="K251" s="312">
        <v>0</v>
      </c>
      <c r="L251" s="312">
        <v>0</v>
      </c>
      <c r="M251" s="312">
        <v>0</v>
      </c>
      <c r="N251" s="312">
        <v>0</v>
      </c>
      <c r="O251" s="312">
        <v>0</v>
      </c>
      <c r="P251" s="312">
        <v>0</v>
      </c>
      <c r="Q251" s="312">
        <v>0</v>
      </c>
      <c r="R251" s="312">
        <v>0</v>
      </c>
      <c r="S251" s="312">
        <v>0</v>
      </c>
      <c r="T251" s="312">
        <v>0</v>
      </c>
      <c r="U251" s="312">
        <v>0</v>
      </c>
      <c r="V251" s="313">
        <v>1</v>
      </c>
      <c r="W251" s="313">
        <v>1</v>
      </c>
      <c r="X251" s="312">
        <v>0</v>
      </c>
      <c r="Y251" s="312">
        <v>0</v>
      </c>
      <c r="Z251" s="312">
        <v>0</v>
      </c>
      <c r="AA251" s="14">
        <v>0</v>
      </c>
      <c r="AB251" s="317"/>
      <c r="AC251" s="15" t="str">
        <f t="shared" si="246"/>
        <v/>
      </c>
      <c r="AD251" s="15" t="str">
        <f t="shared" si="256"/>
        <v/>
      </c>
      <c r="AE251" s="16" t="str">
        <f t="shared" si="257"/>
        <v>0 - 0</v>
      </c>
      <c r="AF251" s="20" t="str">
        <f t="shared" si="258"/>
        <v>Not an offer</v>
      </c>
      <c r="AG251" s="276" t="str">
        <f t="shared" si="248"/>
        <v>Not an Offer</v>
      </c>
      <c r="AH251" s="150"/>
      <c r="AI251" s="254">
        <v>235</v>
      </c>
      <c r="AJ251" s="149" t="str">
        <f t="shared" si="249"/>
        <v>00-IRA</v>
      </c>
      <c r="AK251" s="254" t="b">
        <f t="shared" si="11"/>
        <v>0</v>
      </c>
      <c r="AL251" s="254">
        <f t="shared" si="247"/>
        <v>0</v>
      </c>
      <c r="AM251" s="254">
        <f t="shared" si="250"/>
        <v>0</v>
      </c>
      <c r="AN251" s="288">
        <f t="shared" si="259"/>
        <v>0</v>
      </c>
      <c r="AO251" s="288">
        <f>IF(AND($BU251=$BV251,BU251=AO$13),$J251&amp;$K251&amp;$L251&amp;$M251&amp;$N251&amp;$O251&amp;$P251&amp;$Q251&amp;$R251&amp;$S251&amp;$T251&amp;$U251,IFERROR(MATCH($AN251,AO$17:AO250,0),-1000))</f>
        <v>1</v>
      </c>
      <c r="AP251" s="288">
        <f>IF(AND($BU251=$BV251,BV251=AP$13),$J251&amp;$K251&amp;$L251&amp;$M251&amp;$N251&amp;$O251&amp;$P251&amp;$Q251&amp;$R251&amp;$S251&amp;$T251&amp;$U251,IFERROR(MATCH($AN251,AP$17:AP250,0),-1000))</f>
        <v>1</v>
      </c>
      <c r="AQ251" s="288">
        <f>IF(AND($BU251=$BV251,BW251=AQ$13),$J251&amp;$K251&amp;$L251&amp;$M251&amp;$N251&amp;$O251&amp;$P251&amp;$Q251&amp;$R251&amp;$S251&amp;$T251&amp;$U251,IFERROR(MATCH($AN251,AQ$17:AQ250,0),-1000))</f>
        <v>1</v>
      </c>
      <c r="AR251" s="288">
        <f>IF(AND($BU251=$BV251,BX251=AR$13),$J251&amp;$K251&amp;$L251&amp;$M251&amp;$N251&amp;$O251&amp;$P251&amp;$Q251&amp;$R251&amp;$S251&amp;$T251&amp;$U251,IFERROR(MATCH($AN251,AR$17:AR250,0),-1000))</f>
        <v>1</v>
      </c>
      <c r="AS251" s="254">
        <f t="shared" si="242"/>
        <v>0</v>
      </c>
      <c r="AT251" s="261" t="str">
        <f t="shared" si="260"/>
        <v/>
      </c>
      <c r="AU251" s="254" t="str">
        <f t="shared" si="253"/>
        <v/>
      </c>
      <c r="AV251" s="254" t="str">
        <f t="shared" si="253"/>
        <v/>
      </c>
      <c r="AW251" s="254" t="str">
        <f t="shared" si="253"/>
        <v/>
      </c>
      <c r="AX251" s="254" t="str">
        <f t="shared" si="253"/>
        <v/>
      </c>
      <c r="AY251" s="254" t="str">
        <f t="shared" si="305"/>
        <v/>
      </c>
      <c r="AZ251" s="254" t="str">
        <f t="shared" si="305"/>
        <v/>
      </c>
      <c r="BA251" s="254" t="str">
        <f t="shared" si="305"/>
        <v/>
      </c>
      <c r="BB251" s="254" t="str">
        <f t="shared" si="305"/>
        <v/>
      </c>
      <c r="BC251" s="254" t="str">
        <f t="shared" si="305"/>
        <v/>
      </c>
      <c r="BD251" s="254" t="str">
        <f t="shared" si="305"/>
        <v/>
      </c>
      <c r="BE251" s="262" t="str">
        <f t="shared" si="244"/>
        <v/>
      </c>
      <c r="BF251" s="263" t="str">
        <f t="shared" si="254"/>
        <v/>
      </c>
      <c r="BG251" s="254" t="str">
        <f t="shared" si="254"/>
        <v/>
      </c>
      <c r="BH251" s="254" t="str">
        <f t="shared" si="254"/>
        <v/>
      </c>
      <c r="BI251" s="254" t="str">
        <f t="shared" si="254"/>
        <v/>
      </c>
      <c r="BJ251" s="254" t="str">
        <f t="shared" si="306"/>
        <v/>
      </c>
      <c r="BK251" s="254" t="str">
        <f t="shared" si="306"/>
        <v/>
      </c>
      <c r="BL251" s="254" t="str">
        <f t="shared" si="306"/>
        <v/>
      </c>
      <c r="BM251" s="254" t="str">
        <f t="shared" si="306"/>
        <v/>
      </c>
      <c r="BN251" s="254" t="str">
        <f t="shared" si="306"/>
        <v/>
      </c>
      <c r="BO251" s="254" t="str">
        <f t="shared" si="306"/>
        <v/>
      </c>
      <c r="BP251" s="254" t="str">
        <f t="shared" si="245"/>
        <v/>
      </c>
      <c r="BQ251" s="264" t="str">
        <f t="shared" si="261"/>
        <v/>
      </c>
      <c r="BR251" s="261" t="str">
        <f t="shared" si="30"/>
        <v/>
      </c>
      <c r="BS251" s="254" t="str">
        <f t="shared" si="303"/>
        <v/>
      </c>
      <c r="BT251" s="254" t="str">
        <f t="shared" si="301"/>
        <v/>
      </c>
      <c r="BU251" s="265" t="str">
        <f t="shared" si="178"/>
        <v/>
      </c>
      <c r="BV251" s="263" t="str">
        <f t="shared" si="304"/>
        <v/>
      </c>
      <c r="BW251" s="254" t="str">
        <f t="shared" si="302"/>
        <v/>
      </c>
      <c r="BX251" s="254" t="str">
        <f t="shared" si="179"/>
        <v/>
      </c>
      <c r="BY251" s="264" t="str">
        <f t="shared" si="33"/>
        <v/>
      </c>
      <c r="BZ251" s="254" t="str">
        <f t="shared" si="34"/>
        <v/>
      </c>
      <c r="CA251" s="254">
        <f t="shared" si="308"/>
        <v>0</v>
      </c>
      <c r="CB251" s="254">
        <f t="shared" si="308"/>
        <v>0</v>
      </c>
      <c r="CC251" s="254">
        <f t="shared" si="308"/>
        <v>0</v>
      </c>
      <c r="CD251" s="254">
        <f t="shared" si="308"/>
        <v>0</v>
      </c>
      <c r="CE251" s="254">
        <f t="shared" si="308"/>
        <v>0</v>
      </c>
      <c r="CF251" s="254">
        <f t="shared" si="308"/>
        <v>0</v>
      </c>
      <c r="CG251" s="254">
        <f t="shared" si="307"/>
        <v>0</v>
      </c>
      <c r="CH251" s="254">
        <f t="shared" si="307"/>
        <v>0</v>
      </c>
      <c r="CI251" s="254">
        <f t="shared" si="307"/>
        <v>0</v>
      </c>
      <c r="CJ251" s="254">
        <f t="shared" si="298"/>
        <v>0</v>
      </c>
      <c r="CK251" s="254">
        <f t="shared" si="298"/>
        <v>0</v>
      </c>
      <c r="CL251" s="254">
        <f t="shared" si="298"/>
        <v>0</v>
      </c>
      <c r="CM251" s="254">
        <f t="shared" si="262"/>
        <v>0</v>
      </c>
      <c r="CN251" s="254">
        <f t="shared" si="263"/>
        <v>0</v>
      </c>
      <c r="CO251" s="254">
        <f t="shared" si="264"/>
        <v>0</v>
      </c>
      <c r="CP251" s="254">
        <f t="shared" si="265"/>
        <v>0</v>
      </c>
      <c r="CQ251" s="254">
        <f t="shared" si="266"/>
        <v>0</v>
      </c>
      <c r="CR251" s="254">
        <f t="shared" si="267"/>
        <v>0</v>
      </c>
      <c r="CS251" s="254">
        <f t="shared" si="268"/>
        <v>0</v>
      </c>
      <c r="CT251" s="254">
        <f t="shared" si="269"/>
        <v>0</v>
      </c>
      <c r="CU251" s="254">
        <f t="shared" si="270"/>
        <v>0</v>
      </c>
      <c r="CV251" s="254">
        <f t="shared" si="271"/>
        <v>0</v>
      </c>
      <c r="CW251" s="254">
        <f t="shared" si="272"/>
        <v>0</v>
      </c>
      <c r="CX251" s="254">
        <f t="shared" si="273"/>
        <v>0</v>
      </c>
      <c r="CY251" s="254">
        <f t="shared" si="274"/>
        <v>0</v>
      </c>
      <c r="CZ251" s="254">
        <f t="shared" si="275"/>
        <v>0</v>
      </c>
      <c r="DA251" s="254">
        <f t="shared" si="276"/>
        <v>0</v>
      </c>
      <c r="DB251" s="254">
        <f t="shared" si="277"/>
        <v>0</v>
      </c>
      <c r="DC251" s="254">
        <f t="shared" si="278"/>
        <v>0</v>
      </c>
      <c r="DD251" s="254">
        <f t="shared" si="279"/>
        <v>0</v>
      </c>
      <c r="DE251" s="254">
        <f t="shared" si="280"/>
        <v>0</v>
      </c>
      <c r="DF251" s="254">
        <f t="shared" si="281"/>
        <v>0</v>
      </c>
      <c r="DG251" s="254">
        <f t="shared" si="282"/>
        <v>0</v>
      </c>
      <c r="DH251" s="254">
        <f t="shared" si="283"/>
        <v>0</v>
      </c>
      <c r="DI251" s="254">
        <f t="shared" si="284"/>
        <v>0</v>
      </c>
      <c r="DJ251" s="254">
        <f t="shared" si="285"/>
        <v>0</v>
      </c>
      <c r="DK251" s="254">
        <f t="shared" si="286"/>
        <v>0</v>
      </c>
      <c r="DL251" s="254">
        <f t="shared" si="287"/>
        <v>0</v>
      </c>
      <c r="DM251" s="254">
        <f t="shared" si="288"/>
        <v>0</v>
      </c>
      <c r="DN251" s="254">
        <f t="shared" si="289"/>
        <v>0</v>
      </c>
      <c r="DO251" s="254">
        <f t="shared" si="290"/>
        <v>0</v>
      </c>
      <c r="DP251" s="254">
        <f t="shared" si="291"/>
        <v>0</v>
      </c>
      <c r="DQ251" s="254">
        <f t="shared" si="292"/>
        <v>0</v>
      </c>
      <c r="DR251" s="254">
        <f t="shared" si="293"/>
        <v>0</v>
      </c>
      <c r="DS251" s="254">
        <f t="shared" si="294"/>
        <v>0</v>
      </c>
      <c r="DT251" s="254">
        <f t="shared" si="295"/>
        <v>0</v>
      </c>
      <c r="DU251" s="254">
        <f t="shared" si="296"/>
        <v>0</v>
      </c>
      <c r="DV251" s="254">
        <f t="shared" si="297"/>
        <v>0</v>
      </c>
    </row>
    <row r="252" spans="1:126" ht="24" customHeight="1">
      <c r="A252" s="11" t="str">
        <f ca="1">IF(AG252&lt;&gt;"OK","",CONCATENATE(TEXT('Front Page'!$F$33,"000"),TEXT('Front Page'!$F$31,"000"),"-",LEFT('Front Page'!$R$53,5),"-",LEFT(D252,1),AJ252, "-",TEXT(B252,"000")))</f>
        <v/>
      </c>
      <c r="B252" s="12" t="str">
        <f>IFERROR(IF(E252="","",MAX(B$17:B251)+1),"")</f>
        <v/>
      </c>
      <c r="C252" s="13"/>
      <c r="D252" s="29" t="str">
        <f t="shared" si="300"/>
        <v>None</v>
      </c>
      <c r="E252" s="29" t="str">
        <f t="shared" si="17"/>
        <v/>
      </c>
      <c r="F252" s="29" t="str">
        <f t="shared" si="18"/>
        <v/>
      </c>
      <c r="G252" s="363"/>
      <c r="H252" s="364"/>
      <c r="I252" s="325" t="str">
        <f t="shared" si="255"/>
        <v>No</v>
      </c>
      <c r="J252" s="314">
        <v>0</v>
      </c>
      <c r="K252" s="312">
        <v>0</v>
      </c>
      <c r="L252" s="312">
        <v>0</v>
      </c>
      <c r="M252" s="312">
        <v>0</v>
      </c>
      <c r="N252" s="312">
        <v>0</v>
      </c>
      <c r="O252" s="312">
        <v>0</v>
      </c>
      <c r="P252" s="312">
        <v>0</v>
      </c>
      <c r="Q252" s="312">
        <v>0</v>
      </c>
      <c r="R252" s="312">
        <v>0</v>
      </c>
      <c r="S252" s="312">
        <v>0</v>
      </c>
      <c r="T252" s="312">
        <v>0</v>
      </c>
      <c r="U252" s="312">
        <v>0</v>
      </c>
      <c r="V252" s="313">
        <v>1</v>
      </c>
      <c r="W252" s="313">
        <v>1</v>
      </c>
      <c r="X252" s="312">
        <v>0</v>
      </c>
      <c r="Y252" s="312">
        <v>0</v>
      </c>
      <c r="Z252" s="312">
        <v>0</v>
      </c>
      <c r="AA252" s="14">
        <v>0</v>
      </c>
      <c r="AB252" s="317"/>
      <c r="AC252" s="15" t="str">
        <f t="shared" si="246"/>
        <v/>
      </c>
      <c r="AD252" s="15" t="str">
        <f t="shared" si="256"/>
        <v/>
      </c>
      <c r="AE252" s="16" t="str">
        <f t="shared" si="257"/>
        <v>0 - 0</v>
      </c>
      <c r="AF252" s="20" t="str">
        <f t="shared" si="258"/>
        <v>Not an offer</v>
      </c>
      <c r="AG252" s="276" t="str">
        <f t="shared" si="248"/>
        <v>Not an Offer</v>
      </c>
      <c r="AH252" s="150"/>
      <c r="AI252" s="254">
        <v>236</v>
      </c>
      <c r="AJ252" s="149" t="str">
        <f t="shared" si="249"/>
        <v>00-IRA</v>
      </c>
      <c r="AK252" s="254" t="b">
        <f t="shared" si="11"/>
        <v>0</v>
      </c>
      <c r="AL252" s="254">
        <f t="shared" si="247"/>
        <v>0</v>
      </c>
      <c r="AM252" s="254">
        <f t="shared" si="250"/>
        <v>0</v>
      </c>
      <c r="AN252" s="288">
        <f t="shared" si="259"/>
        <v>0</v>
      </c>
      <c r="AO252" s="288">
        <f>IF(AND($BU252=$BV252,BU252=AO$13),$J252&amp;$K252&amp;$L252&amp;$M252&amp;$N252&amp;$O252&amp;$P252&amp;$Q252&amp;$R252&amp;$S252&amp;$T252&amp;$U252,IFERROR(MATCH($AN252,AO$17:AO251,0),-1000))</f>
        <v>1</v>
      </c>
      <c r="AP252" s="288">
        <f>IF(AND($BU252=$BV252,BV252=AP$13),$J252&amp;$K252&amp;$L252&amp;$M252&amp;$N252&amp;$O252&amp;$P252&amp;$Q252&amp;$R252&amp;$S252&amp;$T252&amp;$U252,IFERROR(MATCH($AN252,AP$17:AP251,0),-1000))</f>
        <v>1</v>
      </c>
      <c r="AQ252" s="288">
        <f>IF(AND($BU252=$BV252,BW252=AQ$13),$J252&amp;$K252&amp;$L252&amp;$M252&amp;$N252&amp;$O252&amp;$P252&amp;$Q252&amp;$R252&amp;$S252&amp;$T252&amp;$U252,IFERROR(MATCH($AN252,AQ$17:AQ251,0),-1000))</f>
        <v>1</v>
      </c>
      <c r="AR252" s="288">
        <f>IF(AND($BU252=$BV252,BX252=AR$13),$J252&amp;$K252&amp;$L252&amp;$M252&amp;$N252&amp;$O252&amp;$P252&amp;$Q252&amp;$R252&amp;$S252&amp;$T252&amp;$U252,IFERROR(MATCH($AN252,AR$17:AR251,0),-1000))</f>
        <v>1</v>
      </c>
      <c r="AS252" s="254">
        <f t="shared" si="242"/>
        <v>0</v>
      </c>
      <c r="AT252" s="261" t="str">
        <f t="shared" si="260"/>
        <v/>
      </c>
      <c r="AU252" s="254" t="str">
        <f t="shared" si="253"/>
        <v/>
      </c>
      <c r="AV252" s="254" t="str">
        <f t="shared" si="253"/>
        <v/>
      </c>
      <c r="AW252" s="254" t="str">
        <f t="shared" si="253"/>
        <v/>
      </c>
      <c r="AX252" s="254" t="str">
        <f t="shared" si="253"/>
        <v/>
      </c>
      <c r="AY252" s="254" t="str">
        <f t="shared" si="305"/>
        <v/>
      </c>
      <c r="AZ252" s="254" t="str">
        <f t="shared" si="305"/>
        <v/>
      </c>
      <c r="BA252" s="254" t="str">
        <f t="shared" si="305"/>
        <v/>
      </c>
      <c r="BB252" s="254" t="str">
        <f t="shared" si="305"/>
        <v/>
      </c>
      <c r="BC252" s="254" t="str">
        <f t="shared" si="305"/>
        <v/>
      </c>
      <c r="BD252" s="254" t="str">
        <f t="shared" si="305"/>
        <v/>
      </c>
      <c r="BE252" s="262" t="str">
        <f t="shared" si="244"/>
        <v/>
      </c>
      <c r="BF252" s="263" t="str">
        <f t="shared" si="254"/>
        <v/>
      </c>
      <c r="BG252" s="254" t="str">
        <f t="shared" si="254"/>
        <v/>
      </c>
      <c r="BH252" s="254" t="str">
        <f t="shared" si="254"/>
        <v/>
      </c>
      <c r="BI252" s="254" t="str">
        <f t="shared" si="254"/>
        <v/>
      </c>
      <c r="BJ252" s="254" t="str">
        <f t="shared" si="306"/>
        <v/>
      </c>
      <c r="BK252" s="254" t="str">
        <f t="shared" si="306"/>
        <v/>
      </c>
      <c r="BL252" s="254" t="str">
        <f t="shared" si="306"/>
        <v/>
      </c>
      <c r="BM252" s="254" t="str">
        <f t="shared" si="306"/>
        <v/>
      </c>
      <c r="BN252" s="254" t="str">
        <f t="shared" si="306"/>
        <v/>
      </c>
      <c r="BO252" s="254" t="str">
        <f t="shared" si="306"/>
        <v/>
      </c>
      <c r="BP252" s="254" t="str">
        <f t="shared" si="245"/>
        <v/>
      </c>
      <c r="BQ252" s="264" t="str">
        <f t="shared" si="261"/>
        <v/>
      </c>
      <c r="BR252" s="261" t="str">
        <f t="shared" si="30"/>
        <v/>
      </c>
      <c r="BS252" s="254" t="str">
        <f t="shared" si="303"/>
        <v/>
      </c>
      <c r="BT252" s="254" t="str">
        <f t="shared" si="301"/>
        <v/>
      </c>
      <c r="BU252" s="265" t="str">
        <f t="shared" si="178"/>
        <v/>
      </c>
      <c r="BV252" s="263" t="str">
        <f t="shared" si="304"/>
        <v/>
      </c>
      <c r="BW252" s="254" t="str">
        <f t="shared" si="302"/>
        <v/>
      </c>
      <c r="BX252" s="254" t="str">
        <f t="shared" si="179"/>
        <v/>
      </c>
      <c r="BY252" s="264" t="str">
        <f t="shared" si="33"/>
        <v/>
      </c>
      <c r="BZ252" s="254" t="str">
        <f t="shared" si="34"/>
        <v/>
      </c>
      <c r="CA252" s="254">
        <f t="shared" si="308"/>
        <v>0</v>
      </c>
      <c r="CB252" s="254">
        <f t="shared" si="308"/>
        <v>0</v>
      </c>
      <c r="CC252" s="254">
        <f t="shared" si="308"/>
        <v>0</v>
      </c>
      <c r="CD252" s="254">
        <f t="shared" si="308"/>
        <v>0</v>
      </c>
      <c r="CE252" s="254">
        <f t="shared" si="308"/>
        <v>0</v>
      </c>
      <c r="CF252" s="254">
        <f t="shared" si="308"/>
        <v>0</v>
      </c>
      <c r="CG252" s="254">
        <f t="shared" si="307"/>
        <v>0</v>
      </c>
      <c r="CH252" s="254">
        <f t="shared" si="307"/>
        <v>0</v>
      </c>
      <c r="CI252" s="254">
        <f t="shared" si="307"/>
        <v>0</v>
      </c>
      <c r="CJ252" s="254">
        <f t="shared" si="298"/>
        <v>0</v>
      </c>
      <c r="CK252" s="254">
        <f t="shared" si="298"/>
        <v>0</v>
      </c>
      <c r="CL252" s="254">
        <f t="shared" si="298"/>
        <v>0</v>
      </c>
      <c r="CM252" s="254">
        <f t="shared" si="262"/>
        <v>0</v>
      </c>
      <c r="CN252" s="254">
        <f t="shared" si="263"/>
        <v>0</v>
      </c>
      <c r="CO252" s="254">
        <f t="shared" si="264"/>
        <v>0</v>
      </c>
      <c r="CP252" s="254">
        <f t="shared" si="265"/>
        <v>0</v>
      </c>
      <c r="CQ252" s="254">
        <f t="shared" si="266"/>
        <v>0</v>
      </c>
      <c r="CR252" s="254">
        <f t="shared" si="267"/>
        <v>0</v>
      </c>
      <c r="CS252" s="254">
        <f t="shared" si="268"/>
        <v>0</v>
      </c>
      <c r="CT252" s="254">
        <f t="shared" si="269"/>
        <v>0</v>
      </c>
      <c r="CU252" s="254">
        <f t="shared" si="270"/>
        <v>0</v>
      </c>
      <c r="CV252" s="254">
        <f t="shared" si="271"/>
        <v>0</v>
      </c>
      <c r="CW252" s="254">
        <f t="shared" si="272"/>
        <v>0</v>
      </c>
      <c r="CX252" s="254">
        <f t="shared" si="273"/>
        <v>0</v>
      </c>
      <c r="CY252" s="254">
        <f t="shared" si="274"/>
        <v>0</v>
      </c>
      <c r="CZ252" s="254">
        <f t="shared" si="275"/>
        <v>0</v>
      </c>
      <c r="DA252" s="254">
        <f t="shared" si="276"/>
        <v>0</v>
      </c>
      <c r="DB252" s="254">
        <f t="shared" si="277"/>
        <v>0</v>
      </c>
      <c r="DC252" s="254">
        <f t="shared" si="278"/>
        <v>0</v>
      </c>
      <c r="DD252" s="254">
        <f t="shared" si="279"/>
        <v>0</v>
      </c>
      <c r="DE252" s="254">
        <f t="shared" si="280"/>
        <v>0</v>
      </c>
      <c r="DF252" s="254">
        <f t="shared" si="281"/>
        <v>0</v>
      </c>
      <c r="DG252" s="254">
        <f t="shared" si="282"/>
        <v>0</v>
      </c>
      <c r="DH252" s="254">
        <f t="shared" si="283"/>
        <v>0</v>
      </c>
      <c r="DI252" s="254">
        <f t="shared" si="284"/>
        <v>0</v>
      </c>
      <c r="DJ252" s="254">
        <f t="shared" si="285"/>
        <v>0</v>
      </c>
      <c r="DK252" s="254">
        <f t="shared" si="286"/>
        <v>0</v>
      </c>
      <c r="DL252" s="254">
        <f t="shared" si="287"/>
        <v>0</v>
      </c>
      <c r="DM252" s="254">
        <f t="shared" si="288"/>
        <v>0</v>
      </c>
      <c r="DN252" s="254">
        <f t="shared" si="289"/>
        <v>0</v>
      </c>
      <c r="DO252" s="254">
        <f t="shared" si="290"/>
        <v>0</v>
      </c>
      <c r="DP252" s="254">
        <f t="shared" si="291"/>
        <v>0</v>
      </c>
      <c r="DQ252" s="254">
        <f t="shared" si="292"/>
        <v>0</v>
      </c>
      <c r="DR252" s="254">
        <f t="shared" si="293"/>
        <v>0</v>
      </c>
      <c r="DS252" s="254">
        <f t="shared" si="294"/>
        <v>0</v>
      </c>
      <c r="DT252" s="254">
        <f t="shared" si="295"/>
        <v>0</v>
      </c>
      <c r="DU252" s="254">
        <f t="shared" si="296"/>
        <v>0</v>
      </c>
      <c r="DV252" s="254">
        <f t="shared" si="297"/>
        <v>0</v>
      </c>
    </row>
    <row r="253" spans="1:126" ht="24" customHeight="1">
      <c r="A253" s="11" t="str">
        <f ca="1">IF(AG253&lt;&gt;"OK","",CONCATENATE(TEXT('Front Page'!$F$33,"000"),TEXT('Front Page'!$F$31,"000"),"-",LEFT('Front Page'!$R$53,5),"-",LEFT(D253,1),AJ253, "-",TEXT(B253,"000")))</f>
        <v/>
      </c>
      <c r="B253" s="12" t="str">
        <f>IFERROR(IF(E253="","",MAX(B$17:B252)+1),"")</f>
        <v/>
      </c>
      <c r="C253" s="13"/>
      <c r="D253" s="29" t="str">
        <f t="shared" si="300"/>
        <v>None</v>
      </c>
      <c r="E253" s="29" t="str">
        <f t="shared" si="17"/>
        <v/>
      </c>
      <c r="F253" s="29" t="str">
        <f t="shared" si="18"/>
        <v/>
      </c>
      <c r="G253" s="363"/>
      <c r="H253" s="364"/>
      <c r="I253" s="325" t="str">
        <f t="shared" si="255"/>
        <v>No</v>
      </c>
      <c r="J253" s="314">
        <v>0</v>
      </c>
      <c r="K253" s="312">
        <v>0</v>
      </c>
      <c r="L253" s="312">
        <v>0</v>
      </c>
      <c r="M253" s="312">
        <v>0</v>
      </c>
      <c r="N253" s="312">
        <v>0</v>
      </c>
      <c r="O253" s="312">
        <v>0</v>
      </c>
      <c r="P253" s="312">
        <v>0</v>
      </c>
      <c r="Q253" s="312">
        <v>0</v>
      </c>
      <c r="R253" s="312">
        <v>0</v>
      </c>
      <c r="S253" s="312">
        <v>0</v>
      </c>
      <c r="T253" s="312">
        <v>0</v>
      </c>
      <c r="U253" s="312">
        <v>0</v>
      </c>
      <c r="V253" s="313">
        <v>1</v>
      </c>
      <c r="W253" s="313">
        <v>1</v>
      </c>
      <c r="X253" s="312">
        <v>0</v>
      </c>
      <c r="Y253" s="312">
        <v>0</v>
      </c>
      <c r="Z253" s="312">
        <v>0</v>
      </c>
      <c r="AA253" s="14">
        <v>0</v>
      </c>
      <c r="AB253" s="317"/>
      <c r="AC253" s="15" t="str">
        <f t="shared" si="246"/>
        <v/>
      </c>
      <c r="AD253" s="15" t="str">
        <f t="shared" si="256"/>
        <v/>
      </c>
      <c r="AE253" s="16" t="str">
        <f t="shared" si="257"/>
        <v>0 - 0</v>
      </c>
      <c r="AF253" s="20" t="str">
        <f t="shared" si="258"/>
        <v>Not an offer</v>
      </c>
      <c r="AG253" s="276" t="str">
        <f t="shared" si="248"/>
        <v>Not an Offer</v>
      </c>
      <c r="AH253" s="150"/>
      <c r="AI253" s="254">
        <v>237</v>
      </c>
      <c r="AJ253" s="149" t="str">
        <f t="shared" si="249"/>
        <v>00-IRA</v>
      </c>
      <c r="AK253" s="254" t="b">
        <f t="shared" si="11"/>
        <v>0</v>
      </c>
      <c r="AL253" s="254">
        <f t="shared" si="247"/>
        <v>0</v>
      </c>
      <c r="AM253" s="254">
        <f t="shared" si="250"/>
        <v>0</v>
      </c>
      <c r="AN253" s="288">
        <f t="shared" si="259"/>
        <v>0</v>
      </c>
      <c r="AO253" s="288">
        <f>IF(AND($BU253=$BV253,BU253=AO$13),$J253&amp;$K253&amp;$L253&amp;$M253&amp;$N253&amp;$O253&amp;$P253&amp;$Q253&amp;$R253&amp;$S253&amp;$T253&amp;$U253,IFERROR(MATCH($AN253,AO$17:AO252,0),-1000))</f>
        <v>1</v>
      </c>
      <c r="AP253" s="288">
        <f>IF(AND($BU253=$BV253,BV253=AP$13),$J253&amp;$K253&amp;$L253&amp;$M253&amp;$N253&amp;$O253&amp;$P253&amp;$Q253&amp;$R253&amp;$S253&amp;$T253&amp;$U253,IFERROR(MATCH($AN253,AP$17:AP252,0),-1000))</f>
        <v>1</v>
      </c>
      <c r="AQ253" s="288">
        <f>IF(AND($BU253=$BV253,BW253=AQ$13),$J253&amp;$K253&amp;$L253&amp;$M253&amp;$N253&amp;$O253&amp;$P253&amp;$Q253&amp;$R253&amp;$S253&amp;$T253&amp;$U253,IFERROR(MATCH($AN253,AQ$17:AQ252,0),-1000))</f>
        <v>1</v>
      </c>
      <c r="AR253" s="288">
        <f>IF(AND($BU253=$BV253,BX253=AR$13),$J253&amp;$K253&amp;$L253&amp;$M253&amp;$N253&amp;$O253&amp;$P253&amp;$Q253&amp;$R253&amp;$S253&amp;$T253&amp;$U253,IFERROR(MATCH($AN253,AR$17:AR252,0),-1000))</f>
        <v>1</v>
      </c>
      <c r="AS253" s="254">
        <f t="shared" si="242"/>
        <v>0</v>
      </c>
      <c r="AT253" s="261" t="str">
        <f t="shared" si="260"/>
        <v/>
      </c>
      <c r="AU253" s="254" t="str">
        <f t="shared" si="253"/>
        <v/>
      </c>
      <c r="AV253" s="254" t="str">
        <f t="shared" si="253"/>
        <v/>
      </c>
      <c r="AW253" s="254" t="str">
        <f t="shared" si="253"/>
        <v/>
      </c>
      <c r="AX253" s="254" t="str">
        <f t="shared" si="253"/>
        <v/>
      </c>
      <c r="AY253" s="254" t="str">
        <f t="shared" si="305"/>
        <v/>
      </c>
      <c r="AZ253" s="254" t="str">
        <f t="shared" si="305"/>
        <v/>
      </c>
      <c r="BA253" s="254" t="str">
        <f t="shared" si="305"/>
        <v/>
      </c>
      <c r="BB253" s="254" t="str">
        <f t="shared" si="305"/>
        <v/>
      </c>
      <c r="BC253" s="254" t="str">
        <f t="shared" si="305"/>
        <v/>
      </c>
      <c r="BD253" s="254" t="str">
        <f t="shared" si="305"/>
        <v/>
      </c>
      <c r="BE253" s="262" t="str">
        <f t="shared" si="244"/>
        <v/>
      </c>
      <c r="BF253" s="263" t="str">
        <f t="shared" si="254"/>
        <v/>
      </c>
      <c r="BG253" s="254" t="str">
        <f t="shared" si="254"/>
        <v/>
      </c>
      <c r="BH253" s="254" t="str">
        <f t="shared" si="254"/>
        <v/>
      </c>
      <c r="BI253" s="254" t="str">
        <f t="shared" si="254"/>
        <v/>
      </c>
      <c r="BJ253" s="254" t="str">
        <f t="shared" si="306"/>
        <v/>
      </c>
      <c r="BK253" s="254" t="str">
        <f t="shared" si="306"/>
        <v/>
      </c>
      <c r="BL253" s="254" t="str">
        <f t="shared" si="306"/>
        <v/>
      </c>
      <c r="BM253" s="254" t="str">
        <f t="shared" si="306"/>
        <v/>
      </c>
      <c r="BN253" s="254" t="str">
        <f t="shared" si="306"/>
        <v/>
      </c>
      <c r="BO253" s="254" t="str">
        <f t="shared" si="306"/>
        <v/>
      </c>
      <c r="BP253" s="254" t="str">
        <f t="shared" si="245"/>
        <v/>
      </c>
      <c r="BQ253" s="264" t="str">
        <f t="shared" si="261"/>
        <v/>
      </c>
      <c r="BR253" s="261" t="str">
        <f t="shared" si="30"/>
        <v/>
      </c>
      <c r="BS253" s="254" t="str">
        <f t="shared" si="303"/>
        <v/>
      </c>
      <c r="BT253" s="254" t="str">
        <f t="shared" si="301"/>
        <v/>
      </c>
      <c r="BU253" s="265" t="str">
        <f t="shared" si="178"/>
        <v/>
      </c>
      <c r="BV253" s="263" t="str">
        <f t="shared" si="304"/>
        <v/>
      </c>
      <c r="BW253" s="254" t="str">
        <f t="shared" si="302"/>
        <v/>
      </c>
      <c r="BX253" s="254" t="str">
        <f t="shared" si="179"/>
        <v/>
      </c>
      <c r="BY253" s="264" t="str">
        <f t="shared" si="33"/>
        <v/>
      </c>
      <c r="BZ253" s="254" t="str">
        <f t="shared" si="34"/>
        <v/>
      </c>
      <c r="CA253" s="254">
        <f t="shared" si="308"/>
        <v>0</v>
      </c>
      <c r="CB253" s="254">
        <f t="shared" si="308"/>
        <v>0</v>
      </c>
      <c r="CC253" s="254">
        <f t="shared" si="308"/>
        <v>0</v>
      </c>
      <c r="CD253" s="254">
        <f t="shared" si="308"/>
        <v>0</v>
      </c>
      <c r="CE253" s="254">
        <f t="shared" si="308"/>
        <v>0</v>
      </c>
      <c r="CF253" s="254">
        <f t="shared" si="308"/>
        <v>0</v>
      </c>
      <c r="CG253" s="254">
        <f t="shared" si="307"/>
        <v>0</v>
      </c>
      <c r="CH253" s="254">
        <f t="shared" si="307"/>
        <v>0</v>
      </c>
      <c r="CI253" s="254">
        <f t="shared" si="307"/>
        <v>0</v>
      </c>
      <c r="CJ253" s="254">
        <f t="shared" si="298"/>
        <v>0</v>
      </c>
      <c r="CK253" s="254">
        <f t="shared" si="298"/>
        <v>0</v>
      </c>
      <c r="CL253" s="254">
        <f t="shared" si="298"/>
        <v>0</v>
      </c>
      <c r="CM253" s="254">
        <f t="shared" si="262"/>
        <v>0</v>
      </c>
      <c r="CN253" s="254">
        <f t="shared" si="263"/>
        <v>0</v>
      </c>
      <c r="CO253" s="254">
        <f t="shared" si="264"/>
        <v>0</v>
      </c>
      <c r="CP253" s="254">
        <f t="shared" si="265"/>
        <v>0</v>
      </c>
      <c r="CQ253" s="254">
        <f t="shared" si="266"/>
        <v>0</v>
      </c>
      <c r="CR253" s="254">
        <f t="shared" si="267"/>
        <v>0</v>
      </c>
      <c r="CS253" s="254">
        <f t="shared" si="268"/>
        <v>0</v>
      </c>
      <c r="CT253" s="254">
        <f t="shared" si="269"/>
        <v>0</v>
      </c>
      <c r="CU253" s="254">
        <f t="shared" si="270"/>
        <v>0</v>
      </c>
      <c r="CV253" s="254">
        <f t="shared" si="271"/>
        <v>0</v>
      </c>
      <c r="CW253" s="254">
        <f t="shared" si="272"/>
        <v>0</v>
      </c>
      <c r="CX253" s="254">
        <f t="shared" si="273"/>
        <v>0</v>
      </c>
      <c r="CY253" s="254">
        <f t="shared" si="274"/>
        <v>0</v>
      </c>
      <c r="CZ253" s="254">
        <f t="shared" si="275"/>
        <v>0</v>
      </c>
      <c r="DA253" s="254">
        <f t="shared" si="276"/>
        <v>0</v>
      </c>
      <c r="DB253" s="254">
        <f t="shared" si="277"/>
        <v>0</v>
      </c>
      <c r="DC253" s="254">
        <f t="shared" si="278"/>
        <v>0</v>
      </c>
      <c r="DD253" s="254">
        <f t="shared" si="279"/>
        <v>0</v>
      </c>
      <c r="DE253" s="254">
        <f t="shared" si="280"/>
        <v>0</v>
      </c>
      <c r="DF253" s="254">
        <f t="shared" si="281"/>
        <v>0</v>
      </c>
      <c r="DG253" s="254">
        <f t="shared" si="282"/>
        <v>0</v>
      </c>
      <c r="DH253" s="254">
        <f t="shared" si="283"/>
        <v>0</v>
      </c>
      <c r="DI253" s="254">
        <f t="shared" si="284"/>
        <v>0</v>
      </c>
      <c r="DJ253" s="254">
        <f t="shared" si="285"/>
        <v>0</v>
      </c>
      <c r="DK253" s="254">
        <f t="shared" si="286"/>
        <v>0</v>
      </c>
      <c r="DL253" s="254">
        <f t="shared" si="287"/>
        <v>0</v>
      </c>
      <c r="DM253" s="254">
        <f t="shared" si="288"/>
        <v>0</v>
      </c>
      <c r="DN253" s="254">
        <f t="shared" si="289"/>
        <v>0</v>
      </c>
      <c r="DO253" s="254">
        <f t="shared" si="290"/>
        <v>0</v>
      </c>
      <c r="DP253" s="254">
        <f t="shared" si="291"/>
        <v>0</v>
      </c>
      <c r="DQ253" s="254">
        <f t="shared" si="292"/>
        <v>0</v>
      </c>
      <c r="DR253" s="254">
        <f t="shared" si="293"/>
        <v>0</v>
      </c>
      <c r="DS253" s="254">
        <f t="shared" si="294"/>
        <v>0</v>
      </c>
      <c r="DT253" s="254">
        <f t="shared" si="295"/>
        <v>0</v>
      </c>
      <c r="DU253" s="254">
        <f t="shared" si="296"/>
        <v>0</v>
      </c>
      <c r="DV253" s="254">
        <f t="shared" si="297"/>
        <v>0</v>
      </c>
    </row>
    <row r="254" spans="1:126" ht="24" customHeight="1">
      <c r="A254" s="11" t="str">
        <f ca="1">IF(AG254&lt;&gt;"OK","",CONCATENATE(TEXT('Front Page'!$F$33,"000"),TEXT('Front Page'!$F$31,"000"),"-",LEFT('Front Page'!$R$53,5),"-",LEFT(D254,1),AJ254, "-",TEXT(B254,"000")))</f>
        <v/>
      </c>
      <c r="B254" s="12" t="str">
        <f>IFERROR(IF(E254="","",MAX(B$17:B253)+1),"")</f>
        <v/>
      </c>
      <c r="C254" s="13"/>
      <c r="D254" s="29" t="str">
        <f t="shared" si="300"/>
        <v>None</v>
      </c>
      <c r="E254" s="29" t="str">
        <f t="shared" si="17"/>
        <v/>
      </c>
      <c r="F254" s="29" t="str">
        <f t="shared" si="18"/>
        <v/>
      </c>
      <c r="G254" s="363"/>
      <c r="H254" s="364"/>
      <c r="I254" s="325" t="str">
        <f t="shared" si="255"/>
        <v>No</v>
      </c>
      <c r="J254" s="314">
        <v>0</v>
      </c>
      <c r="K254" s="312">
        <v>0</v>
      </c>
      <c r="L254" s="312">
        <v>0</v>
      </c>
      <c r="M254" s="312">
        <v>0</v>
      </c>
      <c r="N254" s="312">
        <v>0</v>
      </c>
      <c r="O254" s="312">
        <v>0</v>
      </c>
      <c r="P254" s="312">
        <v>0</v>
      </c>
      <c r="Q254" s="312">
        <v>0</v>
      </c>
      <c r="R254" s="312">
        <v>0</v>
      </c>
      <c r="S254" s="312">
        <v>0</v>
      </c>
      <c r="T254" s="312">
        <v>0</v>
      </c>
      <c r="U254" s="312">
        <v>0</v>
      </c>
      <c r="V254" s="313">
        <v>1</v>
      </c>
      <c r="W254" s="313">
        <v>1</v>
      </c>
      <c r="X254" s="312">
        <v>0</v>
      </c>
      <c r="Y254" s="312">
        <v>0</v>
      </c>
      <c r="Z254" s="312">
        <v>0</v>
      </c>
      <c r="AA254" s="14">
        <v>0</v>
      </c>
      <c r="AB254" s="317"/>
      <c r="AC254" s="15" t="str">
        <f t="shared" si="246"/>
        <v/>
      </c>
      <c r="AD254" s="15" t="str">
        <f t="shared" si="256"/>
        <v/>
      </c>
      <c r="AE254" s="16" t="str">
        <f t="shared" si="257"/>
        <v>0 - 0</v>
      </c>
      <c r="AF254" s="20" t="str">
        <f t="shared" si="258"/>
        <v>Not an offer</v>
      </c>
      <c r="AG254" s="276" t="str">
        <f t="shared" si="248"/>
        <v>Not an Offer</v>
      </c>
      <c r="AH254" s="150"/>
      <c r="AI254" s="254">
        <v>238</v>
      </c>
      <c r="AJ254" s="149" t="str">
        <f t="shared" si="249"/>
        <v>00-IRA</v>
      </c>
      <c r="AK254" s="254" t="b">
        <f t="shared" si="11"/>
        <v>0</v>
      </c>
      <c r="AL254" s="254">
        <f t="shared" si="247"/>
        <v>0</v>
      </c>
      <c r="AM254" s="254">
        <f t="shared" si="250"/>
        <v>0</v>
      </c>
      <c r="AN254" s="288">
        <f t="shared" si="259"/>
        <v>0</v>
      </c>
      <c r="AO254" s="288">
        <f>IF(AND($BU254=$BV254,BU254=AO$13),$J254&amp;$K254&amp;$L254&amp;$M254&amp;$N254&amp;$O254&amp;$P254&amp;$Q254&amp;$R254&amp;$S254&amp;$T254&amp;$U254,IFERROR(MATCH($AN254,AO$17:AO253,0),-1000))</f>
        <v>1</v>
      </c>
      <c r="AP254" s="288">
        <f>IF(AND($BU254=$BV254,BV254=AP$13),$J254&amp;$K254&amp;$L254&amp;$M254&amp;$N254&amp;$O254&amp;$P254&amp;$Q254&amp;$R254&amp;$S254&amp;$T254&amp;$U254,IFERROR(MATCH($AN254,AP$17:AP253,0),-1000))</f>
        <v>1</v>
      </c>
      <c r="AQ254" s="288">
        <f>IF(AND($BU254=$BV254,BW254=AQ$13),$J254&amp;$K254&amp;$L254&amp;$M254&amp;$N254&amp;$O254&amp;$P254&amp;$Q254&amp;$R254&amp;$S254&amp;$T254&amp;$U254,IFERROR(MATCH($AN254,AQ$17:AQ253,0),-1000))</f>
        <v>1</v>
      </c>
      <c r="AR254" s="288">
        <f>IF(AND($BU254=$BV254,BX254=AR$13),$J254&amp;$K254&amp;$L254&amp;$M254&amp;$N254&amp;$O254&amp;$P254&amp;$Q254&amp;$R254&amp;$S254&amp;$T254&amp;$U254,IFERROR(MATCH($AN254,AR$17:AR253,0),-1000))</f>
        <v>1</v>
      </c>
      <c r="AS254" s="254">
        <f t="shared" si="242"/>
        <v>0</v>
      </c>
      <c r="AT254" s="261" t="str">
        <f t="shared" si="260"/>
        <v/>
      </c>
      <c r="AU254" s="254" t="str">
        <f t="shared" si="253"/>
        <v/>
      </c>
      <c r="AV254" s="254" t="str">
        <f t="shared" si="253"/>
        <v/>
      </c>
      <c r="AW254" s="254" t="str">
        <f t="shared" si="253"/>
        <v/>
      </c>
      <c r="AX254" s="254" t="str">
        <f t="shared" si="253"/>
        <v/>
      </c>
      <c r="AY254" s="254" t="str">
        <f t="shared" si="305"/>
        <v/>
      </c>
      <c r="AZ254" s="254" t="str">
        <f t="shared" si="305"/>
        <v/>
      </c>
      <c r="BA254" s="254" t="str">
        <f t="shared" si="305"/>
        <v/>
      </c>
      <c r="BB254" s="254" t="str">
        <f t="shared" si="305"/>
        <v/>
      </c>
      <c r="BC254" s="254" t="str">
        <f t="shared" si="305"/>
        <v/>
      </c>
      <c r="BD254" s="254" t="str">
        <f t="shared" si="305"/>
        <v/>
      </c>
      <c r="BE254" s="262" t="str">
        <f t="shared" si="244"/>
        <v/>
      </c>
      <c r="BF254" s="263" t="str">
        <f t="shared" si="254"/>
        <v/>
      </c>
      <c r="BG254" s="254" t="str">
        <f t="shared" si="254"/>
        <v/>
      </c>
      <c r="BH254" s="254" t="str">
        <f t="shared" si="254"/>
        <v/>
      </c>
      <c r="BI254" s="254" t="str">
        <f t="shared" si="254"/>
        <v/>
      </c>
      <c r="BJ254" s="254" t="str">
        <f t="shared" si="306"/>
        <v/>
      </c>
      <c r="BK254" s="254" t="str">
        <f t="shared" si="306"/>
        <v/>
      </c>
      <c r="BL254" s="254" t="str">
        <f t="shared" si="306"/>
        <v/>
      </c>
      <c r="BM254" s="254" t="str">
        <f t="shared" si="306"/>
        <v/>
      </c>
      <c r="BN254" s="254" t="str">
        <f t="shared" si="306"/>
        <v/>
      </c>
      <c r="BO254" s="254" t="str">
        <f t="shared" si="306"/>
        <v/>
      </c>
      <c r="BP254" s="254" t="str">
        <f t="shared" si="245"/>
        <v/>
      </c>
      <c r="BQ254" s="264" t="str">
        <f t="shared" si="261"/>
        <v/>
      </c>
      <c r="BR254" s="261" t="str">
        <f t="shared" si="30"/>
        <v/>
      </c>
      <c r="BS254" s="254" t="str">
        <f t="shared" si="303"/>
        <v/>
      </c>
      <c r="BT254" s="254" t="str">
        <f t="shared" si="301"/>
        <v/>
      </c>
      <c r="BU254" s="265" t="str">
        <f t="shared" si="178"/>
        <v/>
      </c>
      <c r="BV254" s="263" t="str">
        <f t="shared" si="304"/>
        <v/>
      </c>
      <c r="BW254" s="254" t="str">
        <f t="shared" si="302"/>
        <v/>
      </c>
      <c r="BX254" s="254" t="str">
        <f t="shared" si="179"/>
        <v/>
      </c>
      <c r="BY254" s="264" t="str">
        <f t="shared" si="33"/>
        <v/>
      </c>
      <c r="BZ254" s="254" t="str">
        <f t="shared" si="34"/>
        <v/>
      </c>
      <c r="CA254" s="254">
        <f t="shared" si="308"/>
        <v>0</v>
      </c>
      <c r="CB254" s="254">
        <f t="shared" si="308"/>
        <v>0</v>
      </c>
      <c r="CC254" s="254">
        <f t="shared" si="308"/>
        <v>0</v>
      </c>
      <c r="CD254" s="254">
        <f t="shared" si="308"/>
        <v>0</v>
      </c>
      <c r="CE254" s="254">
        <f t="shared" si="308"/>
        <v>0</v>
      </c>
      <c r="CF254" s="254">
        <f t="shared" si="308"/>
        <v>0</v>
      </c>
      <c r="CG254" s="254">
        <f t="shared" si="307"/>
        <v>0</v>
      </c>
      <c r="CH254" s="254">
        <f t="shared" si="307"/>
        <v>0</v>
      </c>
      <c r="CI254" s="254">
        <f t="shared" si="307"/>
        <v>0</v>
      </c>
      <c r="CJ254" s="254">
        <f t="shared" si="298"/>
        <v>0</v>
      </c>
      <c r="CK254" s="254">
        <f t="shared" si="298"/>
        <v>0</v>
      </c>
      <c r="CL254" s="254">
        <f t="shared" si="298"/>
        <v>0</v>
      </c>
      <c r="CM254" s="254">
        <f t="shared" si="262"/>
        <v>0</v>
      </c>
      <c r="CN254" s="254">
        <f t="shared" si="263"/>
        <v>0</v>
      </c>
      <c r="CO254" s="254">
        <f t="shared" si="264"/>
        <v>0</v>
      </c>
      <c r="CP254" s="254">
        <f t="shared" si="265"/>
        <v>0</v>
      </c>
      <c r="CQ254" s="254">
        <f t="shared" si="266"/>
        <v>0</v>
      </c>
      <c r="CR254" s="254">
        <f t="shared" si="267"/>
        <v>0</v>
      </c>
      <c r="CS254" s="254">
        <f t="shared" si="268"/>
        <v>0</v>
      </c>
      <c r="CT254" s="254">
        <f t="shared" si="269"/>
        <v>0</v>
      </c>
      <c r="CU254" s="254">
        <f t="shared" si="270"/>
        <v>0</v>
      </c>
      <c r="CV254" s="254">
        <f t="shared" si="271"/>
        <v>0</v>
      </c>
      <c r="CW254" s="254">
        <f t="shared" si="272"/>
        <v>0</v>
      </c>
      <c r="CX254" s="254">
        <f t="shared" si="273"/>
        <v>0</v>
      </c>
      <c r="CY254" s="254">
        <f t="shared" si="274"/>
        <v>0</v>
      </c>
      <c r="CZ254" s="254">
        <f t="shared" si="275"/>
        <v>0</v>
      </c>
      <c r="DA254" s="254">
        <f t="shared" si="276"/>
        <v>0</v>
      </c>
      <c r="DB254" s="254">
        <f t="shared" si="277"/>
        <v>0</v>
      </c>
      <c r="DC254" s="254">
        <f t="shared" si="278"/>
        <v>0</v>
      </c>
      <c r="DD254" s="254">
        <f t="shared" si="279"/>
        <v>0</v>
      </c>
      <c r="DE254" s="254">
        <f t="shared" si="280"/>
        <v>0</v>
      </c>
      <c r="DF254" s="254">
        <f t="shared" si="281"/>
        <v>0</v>
      </c>
      <c r="DG254" s="254">
        <f t="shared" si="282"/>
        <v>0</v>
      </c>
      <c r="DH254" s="254">
        <f t="shared" si="283"/>
        <v>0</v>
      </c>
      <c r="DI254" s="254">
        <f t="shared" si="284"/>
        <v>0</v>
      </c>
      <c r="DJ254" s="254">
        <f t="shared" si="285"/>
        <v>0</v>
      </c>
      <c r="DK254" s="254">
        <f t="shared" si="286"/>
        <v>0</v>
      </c>
      <c r="DL254" s="254">
        <f t="shared" si="287"/>
        <v>0</v>
      </c>
      <c r="DM254" s="254">
        <f t="shared" si="288"/>
        <v>0</v>
      </c>
      <c r="DN254" s="254">
        <f t="shared" si="289"/>
        <v>0</v>
      </c>
      <c r="DO254" s="254">
        <f t="shared" si="290"/>
        <v>0</v>
      </c>
      <c r="DP254" s="254">
        <f t="shared" si="291"/>
        <v>0</v>
      </c>
      <c r="DQ254" s="254">
        <f t="shared" si="292"/>
        <v>0</v>
      </c>
      <c r="DR254" s="254">
        <f t="shared" si="293"/>
        <v>0</v>
      </c>
      <c r="DS254" s="254">
        <f t="shared" si="294"/>
        <v>0</v>
      </c>
      <c r="DT254" s="254">
        <f t="shared" si="295"/>
        <v>0</v>
      </c>
      <c r="DU254" s="254">
        <f t="shared" si="296"/>
        <v>0</v>
      </c>
      <c r="DV254" s="254">
        <f t="shared" si="297"/>
        <v>0</v>
      </c>
    </row>
    <row r="255" spans="1:126" ht="24" customHeight="1">
      <c r="A255" s="11" t="str">
        <f ca="1">IF(AG255&lt;&gt;"OK","",CONCATENATE(TEXT('Front Page'!$F$33,"000"),TEXT('Front Page'!$F$31,"000"),"-",LEFT('Front Page'!$R$53,5),"-",LEFT(D255,1),AJ255, "-",TEXT(B255,"000")))</f>
        <v/>
      </c>
      <c r="B255" s="12" t="str">
        <f>IFERROR(IF(E255="","",MAX(B$17:B254)+1),"")</f>
        <v/>
      </c>
      <c r="C255" s="13"/>
      <c r="D255" s="29" t="str">
        <f t="shared" si="300"/>
        <v>None</v>
      </c>
      <c r="E255" s="29" t="str">
        <f t="shared" si="17"/>
        <v/>
      </c>
      <c r="F255" s="29" t="str">
        <f t="shared" si="18"/>
        <v/>
      </c>
      <c r="G255" s="363"/>
      <c r="H255" s="364"/>
      <c r="I255" s="325" t="str">
        <f t="shared" si="255"/>
        <v>No</v>
      </c>
      <c r="J255" s="314">
        <v>0</v>
      </c>
      <c r="K255" s="312">
        <v>0</v>
      </c>
      <c r="L255" s="312">
        <v>0</v>
      </c>
      <c r="M255" s="312">
        <v>0</v>
      </c>
      <c r="N255" s="312">
        <v>0</v>
      </c>
      <c r="O255" s="312">
        <v>0</v>
      </c>
      <c r="P255" s="312">
        <v>0</v>
      </c>
      <c r="Q255" s="312">
        <v>0</v>
      </c>
      <c r="R255" s="312">
        <v>0</v>
      </c>
      <c r="S255" s="312">
        <v>0</v>
      </c>
      <c r="T255" s="312">
        <v>0</v>
      </c>
      <c r="U255" s="312">
        <v>0</v>
      </c>
      <c r="V255" s="313">
        <v>1</v>
      </c>
      <c r="W255" s="313">
        <v>1</v>
      </c>
      <c r="X255" s="312">
        <v>0</v>
      </c>
      <c r="Y255" s="312">
        <v>0</v>
      </c>
      <c r="Z255" s="312">
        <v>0</v>
      </c>
      <c r="AA255" s="14">
        <v>0</v>
      </c>
      <c r="AB255" s="317"/>
      <c r="AC255" s="15" t="str">
        <f t="shared" si="246"/>
        <v/>
      </c>
      <c r="AD255" s="15" t="str">
        <f t="shared" si="256"/>
        <v/>
      </c>
      <c r="AE255" s="16" t="str">
        <f t="shared" si="257"/>
        <v>0 - 0</v>
      </c>
      <c r="AF255" s="20" t="str">
        <f t="shared" si="258"/>
        <v>Not an offer</v>
      </c>
      <c r="AG255" s="276" t="str">
        <f t="shared" si="248"/>
        <v>Not an Offer</v>
      </c>
      <c r="AH255" s="150"/>
      <c r="AI255" s="254">
        <v>239</v>
      </c>
      <c r="AJ255" s="149" t="str">
        <f t="shared" si="249"/>
        <v>00-IRA</v>
      </c>
      <c r="AK255" s="254" t="b">
        <f t="shared" si="11"/>
        <v>0</v>
      </c>
      <c r="AL255" s="254">
        <f t="shared" si="247"/>
        <v>0</v>
      </c>
      <c r="AM255" s="254">
        <f t="shared" si="250"/>
        <v>0</v>
      </c>
      <c r="AN255" s="288">
        <f t="shared" si="259"/>
        <v>0</v>
      </c>
      <c r="AO255" s="288">
        <f>IF(AND($BU255=$BV255,BU255=AO$13),$J255&amp;$K255&amp;$L255&amp;$M255&amp;$N255&amp;$O255&amp;$P255&amp;$Q255&amp;$R255&amp;$S255&amp;$T255&amp;$U255,IFERROR(MATCH($AN255,AO$17:AO254,0),-1000))</f>
        <v>1</v>
      </c>
      <c r="AP255" s="288">
        <f>IF(AND($BU255=$BV255,BV255=AP$13),$J255&amp;$K255&amp;$L255&amp;$M255&amp;$N255&amp;$O255&amp;$P255&amp;$Q255&amp;$R255&amp;$S255&amp;$T255&amp;$U255,IFERROR(MATCH($AN255,AP$17:AP254,0),-1000))</f>
        <v>1</v>
      </c>
      <c r="AQ255" s="288">
        <f>IF(AND($BU255=$BV255,BW255=AQ$13),$J255&amp;$K255&amp;$L255&amp;$M255&amp;$N255&amp;$O255&amp;$P255&amp;$Q255&amp;$R255&amp;$S255&amp;$T255&amp;$U255,IFERROR(MATCH($AN255,AQ$17:AQ254,0),-1000))</f>
        <v>1</v>
      </c>
      <c r="AR255" s="288">
        <f>IF(AND($BU255=$BV255,BX255=AR$13),$J255&amp;$K255&amp;$L255&amp;$M255&amp;$N255&amp;$O255&amp;$P255&amp;$Q255&amp;$R255&amp;$S255&amp;$T255&amp;$U255,IFERROR(MATCH($AN255,AR$17:AR254,0),-1000))</f>
        <v>1</v>
      </c>
      <c r="AS255" s="254">
        <f t="shared" si="242"/>
        <v>0</v>
      </c>
      <c r="AT255" s="261" t="str">
        <f t="shared" si="260"/>
        <v/>
      </c>
      <c r="AU255" s="254" t="str">
        <f t="shared" si="253"/>
        <v/>
      </c>
      <c r="AV255" s="254" t="str">
        <f t="shared" si="253"/>
        <v/>
      </c>
      <c r="AW255" s="254" t="str">
        <f t="shared" si="253"/>
        <v/>
      </c>
      <c r="AX255" s="254" t="str">
        <f t="shared" si="253"/>
        <v/>
      </c>
      <c r="AY255" s="254" t="str">
        <f t="shared" si="305"/>
        <v/>
      </c>
      <c r="AZ255" s="254" t="str">
        <f t="shared" si="305"/>
        <v/>
      </c>
      <c r="BA255" s="254" t="str">
        <f t="shared" si="305"/>
        <v/>
      </c>
      <c r="BB255" s="254" t="str">
        <f t="shared" si="305"/>
        <v/>
      </c>
      <c r="BC255" s="254" t="str">
        <f t="shared" si="305"/>
        <v/>
      </c>
      <c r="BD255" s="254" t="str">
        <f t="shared" si="305"/>
        <v/>
      </c>
      <c r="BE255" s="262" t="str">
        <f t="shared" si="244"/>
        <v/>
      </c>
      <c r="BF255" s="263" t="str">
        <f t="shared" si="254"/>
        <v/>
      </c>
      <c r="BG255" s="254" t="str">
        <f t="shared" si="254"/>
        <v/>
      </c>
      <c r="BH255" s="254" t="str">
        <f t="shared" si="254"/>
        <v/>
      </c>
      <c r="BI255" s="254" t="str">
        <f t="shared" si="254"/>
        <v/>
      </c>
      <c r="BJ255" s="254" t="str">
        <f t="shared" si="306"/>
        <v/>
      </c>
      <c r="BK255" s="254" t="str">
        <f t="shared" si="306"/>
        <v/>
      </c>
      <c r="BL255" s="254" t="str">
        <f t="shared" si="306"/>
        <v/>
      </c>
      <c r="BM255" s="254" t="str">
        <f t="shared" si="306"/>
        <v/>
      </c>
      <c r="BN255" s="254" t="str">
        <f t="shared" si="306"/>
        <v/>
      </c>
      <c r="BO255" s="254" t="str">
        <f t="shared" si="306"/>
        <v/>
      </c>
      <c r="BP255" s="254" t="str">
        <f t="shared" si="245"/>
        <v/>
      </c>
      <c r="BQ255" s="264" t="str">
        <f t="shared" si="261"/>
        <v/>
      </c>
      <c r="BR255" s="261" t="str">
        <f t="shared" si="30"/>
        <v/>
      </c>
      <c r="BS255" s="254" t="str">
        <f t="shared" si="303"/>
        <v/>
      </c>
      <c r="BT255" s="254" t="str">
        <f t="shared" si="301"/>
        <v/>
      </c>
      <c r="BU255" s="265" t="str">
        <f t="shared" si="178"/>
        <v/>
      </c>
      <c r="BV255" s="263" t="str">
        <f t="shared" si="304"/>
        <v/>
      </c>
      <c r="BW255" s="254" t="str">
        <f t="shared" si="302"/>
        <v/>
      </c>
      <c r="BX255" s="254" t="str">
        <f t="shared" si="179"/>
        <v/>
      </c>
      <c r="BY255" s="264" t="str">
        <f t="shared" si="33"/>
        <v/>
      </c>
      <c r="BZ255" s="254" t="str">
        <f t="shared" si="34"/>
        <v/>
      </c>
      <c r="CA255" s="254">
        <f t="shared" si="308"/>
        <v>0</v>
      </c>
      <c r="CB255" s="254">
        <f t="shared" si="308"/>
        <v>0</v>
      </c>
      <c r="CC255" s="254">
        <f t="shared" si="308"/>
        <v>0</v>
      </c>
      <c r="CD255" s="254">
        <f t="shared" si="308"/>
        <v>0</v>
      </c>
      <c r="CE255" s="254">
        <f t="shared" si="308"/>
        <v>0</v>
      </c>
      <c r="CF255" s="254">
        <f t="shared" si="308"/>
        <v>0</v>
      </c>
      <c r="CG255" s="254">
        <f t="shared" si="307"/>
        <v>0</v>
      </c>
      <c r="CH255" s="254">
        <f t="shared" si="307"/>
        <v>0</v>
      </c>
      <c r="CI255" s="254">
        <f t="shared" si="307"/>
        <v>0</v>
      </c>
      <c r="CJ255" s="254">
        <f t="shared" si="298"/>
        <v>0</v>
      </c>
      <c r="CK255" s="254">
        <f t="shared" si="298"/>
        <v>0</v>
      </c>
      <c r="CL255" s="254">
        <f t="shared" si="298"/>
        <v>0</v>
      </c>
      <c r="CM255" s="254">
        <f t="shared" si="262"/>
        <v>0</v>
      </c>
      <c r="CN255" s="254">
        <f t="shared" si="263"/>
        <v>0</v>
      </c>
      <c r="CO255" s="254">
        <f t="shared" si="264"/>
        <v>0</v>
      </c>
      <c r="CP255" s="254">
        <f t="shared" si="265"/>
        <v>0</v>
      </c>
      <c r="CQ255" s="254">
        <f t="shared" si="266"/>
        <v>0</v>
      </c>
      <c r="CR255" s="254">
        <f t="shared" si="267"/>
        <v>0</v>
      </c>
      <c r="CS255" s="254">
        <f t="shared" si="268"/>
        <v>0</v>
      </c>
      <c r="CT255" s="254">
        <f t="shared" si="269"/>
        <v>0</v>
      </c>
      <c r="CU255" s="254">
        <f t="shared" si="270"/>
        <v>0</v>
      </c>
      <c r="CV255" s="254">
        <f t="shared" si="271"/>
        <v>0</v>
      </c>
      <c r="CW255" s="254">
        <f t="shared" si="272"/>
        <v>0</v>
      </c>
      <c r="CX255" s="254">
        <f t="shared" si="273"/>
        <v>0</v>
      </c>
      <c r="CY255" s="254">
        <f t="shared" si="274"/>
        <v>0</v>
      </c>
      <c r="CZ255" s="254">
        <f t="shared" si="275"/>
        <v>0</v>
      </c>
      <c r="DA255" s="254">
        <f t="shared" si="276"/>
        <v>0</v>
      </c>
      <c r="DB255" s="254">
        <f t="shared" si="277"/>
        <v>0</v>
      </c>
      <c r="DC255" s="254">
        <f t="shared" si="278"/>
        <v>0</v>
      </c>
      <c r="DD255" s="254">
        <f t="shared" si="279"/>
        <v>0</v>
      </c>
      <c r="DE255" s="254">
        <f t="shared" si="280"/>
        <v>0</v>
      </c>
      <c r="DF255" s="254">
        <f t="shared" si="281"/>
        <v>0</v>
      </c>
      <c r="DG255" s="254">
        <f t="shared" si="282"/>
        <v>0</v>
      </c>
      <c r="DH255" s="254">
        <f t="shared" si="283"/>
        <v>0</v>
      </c>
      <c r="DI255" s="254">
        <f t="shared" si="284"/>
        <v>0</v>
      </c>
      <c r="DJ255" s="254">
        <f t="shared" si="285"/>
        <v>0</v>
      </c>
      <c r="DK255" s="254">
        <f t="shared" si="286"/>
        <v>0</v>
      </c>
      <c r="DL255" s="254">
        <f t="shared" si="287"/>
        <v>0</v>
      </c>
      <c r="DM255" s="254">
        <f t="shared" si="288"/>
        <v>0</v>
      </c>
      <c r="DN255" s="254">
        <f t="shared" si="289"/>
        <v>0</v>
      </c>
      <c r="DO255" s="254">
        <f t="shared" si="290"/>
        <v>0</v>
      </c>
      <c r="DP255" s="254">
        <f t="shared" si="291"/>
        <v>0</v>
      </c>
      <c r="DQ255" s="254">
        <f t="shared" si="292"/>
        <v>0</v>
      </c>
      <c r="DR255" s="254">
        <f t="shared" si="293"/>
        <v>0</v>
      </c>
      <c r="DS255" s="254">
        <f t="shared" si="294"/>
        <v>0</v>
      </c>
      <c r="DT255" s="254">
        <f t="shared" si="295"/>
        <v>0</v>
      </c>
      <c r="DU255" s="254">
        <f t="shared" si="296"/>
        <v>0</v>
      </c>
      <c r="DV255" s="254">
        <f t="shared" si="297"/>
        <v>0</v>
      </c>
    </row>
    <row r="256" spans="1:126" ht="24" customHeight="1">
      <c r="A256" s="11" t="str">
        <f ca="1">IF(AG256&lt;&gt;"OK","",CONCATENATE(TEXT('Front Page'!$F$33,"000"),TEXT('Front Page'!$F$31,"000"),"-",LEFT('Front Page'!$R$53,5),"-",LEFT(D256,1),AJ256, "-",TEXT(B256,"000")))</f>
        <v/>
      </c>
      <c r="B256" s="12" t="str">
        <f>IFERROR(IF(E256="","",MAX(B$17:B255)+1),"")</f>
        <v/>
      </c>
      <c r="C256" s="13"/>
      <c r="D256" s="29" t="str">
        <f t="shared" si="300"/>
        <v>None</v>
      </c>
      <c r="E256" s="29" t="str">
        <f t="shared" si="17"/>
        <v/>
      </c>
      <c r="F256" s="29" t="str">
        <f t="shared" si="18"/>
        <v/>
      </c>
      <c r="G256" s="363"/>
      <c r="H256" s="364"/>
      <c r="I256" s="325" t="str">
        <f t="shared" si="255"/>
        <v>No</v>
      </c>
      <c r="J256" s="314">
        <v>0</v>
      </c>
      <c r="K256" s="312">
        <v>0</v>
      </c>
      <c r="L256" s="312">
        <v>0</v>
      </c>
      <c r="M256" s="312">
        <v>0</v>
      </c>
      <c r="N256" s="312">
        <v>0</v>
      </c>
      <c r="O256" s="312">
        <v>0</v>
      </c>
      <c r="P256" s="312">
        <v>0</v>
      </c>
      <c r="Q256" s="312">
        <v>0</v>
      </c>
      <c r="R256" s="312">
        <v>0</v>
      </c>
      <c r="S256" s="312">
        <v>0</v>
      </c>
      <c r="T256" s="312">
        <v>0</v>
      </c>
      <c r="U256" s="312">
        <v>0</v>
      </c>
      <c r="V256" s="313">
        <v>1</v>
      </c>
      <c r="W256" s="313">
        <v>1</v>
      </c>
      <c r="X256" s="312">
        <v>0</v>
      </c>
      <c r="Y256" s="312">
        <v>0</v>
      </c>
      <c r="Z256" s="312">
        <v>0</v>
      </c>
      <c r="AA256" s="14">
        <v>0</v>
      </c>
      <c r="AB256" s="317"/>
      <c r="AC256" s="15" t="str">
        <f t="shared" si="246"/>
        <v/>
      </c>
      <c r="AD256" s="15" t="str">
        <f t="shared" si="256"/>
        <v/>
      </c>
      <c r="AE256" s="16" t="str">
        <f t="shared" si="257"/>
        <v>0 - 0</v>
      </c>
      <c r="AF256" s="20" t="str">
        <f t="shared" si="258"/>
        <v>Not an offer</v>
      </c>
      <c r="AG256" s="276" t="str">
        <f t="shared" si="248"/>
        <v>Not an Offer</v>
      </c>
      <c r="AH256" s="150"/>
      <c r="AI256" s="254">
        <v>240</v>
      </c>
      <c r="AJ256" s="149" t="str">
        <f t="shared" si="249"/>
        <v>00-IRA</v>
      </c>
      <c r="AK256" s="254" t="b">
        <f t="shared" si="11"/>
        <v>0</v>
      </c>
      <c r="AL256" s="254">
        <f t="shared" si="247"/>
        <v>0</v>
      </c>
      <c r="AM256" s="254">
        <f t="shared" si="250"/>
        <v>0</v>
      </c>
      <c r="AN256" s="288">
        <f t="shared" si="259"/>
        <v>0</v>
      </c>
      <c r="AO256" s="288">
        <f>IF(AND($BU256=$BV256,BU256=AO$13),$J256&amp;$K256&amp;$L256&amp;$M256&amp;$N256&amp;$O256&amp;$P256&amp;$Q256&amp;$R256&amp;$S256&amp;$T256&amp;$U256,IFERROR(MATCH($AN256,AO$17:AO255,0),-1000))</f>
        <v>1</v>
      </c>
      <c r="AP256" s="288">
        <f>IF(AND($BU256=$BV256,BV256=AP$13),$J256&amp;$K256&amp;$L256&amp;$M256&amp;$N256&amp;$O256&amp;$P256&amp;$Q256&amp;$R256&amp;$S256&amp;$T256&amp;$U256,IFERROR(MATCH($AN256,AP$17:AP255,0),-1000))</f>
        <v>1</v>
      </c>
      <c r="AQ256" s="288">
        <f>IF(AND($BU256=$BV256,BW256=AQ$13),$J256&amp;$K256&amp;$L256&amp;$M256&amp;$N256&amp;$O256&amp;$P256&amp;$Q256&amp;$R256&amp;$S256&amp;$T256&amp;$U256,IFERROR(MATCH($AN256,AQ$17:AQ255,0),-1000))</f>
        <v>1</v>
      </c>
      <c r="AR256" s="288">
        <f>IF(AND($BU256=$BV256,BX256=AR$13),$J256&amp;$K256&amp;$L256&amp;$M256&amp;$N256&amp;$O256&amp;$P256&amp;$Q256&amp;$R256&amp;$S256&amp;$T256&amp;$U256,IFERROR(MATCH($AN256,AR$17:AR255,0),-1000))</f>
        <v>1</v>
      </c>
      <c r="AS256" s="254">
        <f t="shared" si="242"/>
        <v>0</v>
      </c>
      <c r="AT256" s="261" t="str">
        <f t="shared" si="260"/>
        <v/>
      </c>
      <c r="AU256" s="254" t="str">
        <f t="shared" si="253"/>
        <v/>
      </c>
      <c r="AV256" s="254" t="str">
        <f t="shared" si="253"/>
        <v/>
      </c>
      <c r="AW256" s="254" t="str">
        <f t="shared" si="253"/>
        <v/>
      </c>
      <c r="AX256" s="254" t="str">
        <f t="shared" si="253"/>
        <v/>
      </c>
      <c r="AY256" s="254" t="str">
        <f t="shared" si="305"/>
        <v/>
      </c>
      <c r="AZ256" s="254" t="str">
        <f t="shared" si="305"/>
        <v/>
      </c>
      <c r="BA256" s="254" t="str">
        <f t="shared" si="305"/>
        <v/>
      </c>
      <c r="BB256" s="254" t="str">
        <f t="shared" si="305"/>
        <v/>
      </c>
      <c r="BC256" s="254" t="str">
        <f t="shared" si="305"/>
        <v/>
      </c>
      <c r="BD256" s="254" t="str">
        <f t="shared" si="305"/>
        <v/>
      </c>
      <c r="BE256" s="262" t="str">
        <f t="shared" si="244"/>
        <v/>
      </c>
      <c r="BF256" s="263" t="str">
        <f t="shared" si="254"/>
        <v/>
      </c>
      <c r="BG256" s="254" t="str">
        <f t="shared" si="254"/>
        <v/>
      </c>
      <c r="BH256" s="254" t="str">
        <f t="shared" si="254"/>
        <v/>
      </c>
      <c r="BI256" s="254" t="str">
        <f t="shared" si="254"/>
        <v/>
      </c>
      <c r="BJ256" s="254" t="str">
        <f t="shared" si="306"/>
        <v/>
      </c>
      <c r="BK256" s="254" t="str">
        <f t="shared" si="306"/>
        <v/>
      </c>
      <c r="BL256" s="254" t="str">
        <f t="shared" si="306"/>
        <v/>
      </c>
      <c r="BM256" s="254" t="str">
        <f t="shared" si="306"/>
        <v/>
      </c>
      <c r="BN256" s="254" t="str">
        <f t="shared" si="306"/>
        <v/>
      </c>
      <c r="BO256" s="254" t="str">
        <f t="shared" si="306"/>
        <v/>
      </c>
      <c r="BP256" s="254" t="str">
        <f t="shared" si="245"/>
        <v/>
      </c>
      <c r="BQ256" s="264" t="str">
        <f t="shared" si="261"/>
        <v/>
      </c>
      <c r="BR256" s="261" t="str">
        <f t="shared" si="30"/>
        <v/>
      </c>
      <c r="BS256" s="254" t="str">
        <f t="shared" si="303"/>
        <v/>
      </c>
      <c r="BT256" s="254" t="str">
        <f t="shared" si="301"/>
        <v/>
      </c>
      <c r="BU256" s="265" t="str">
        <f t="shared" si="178"/>
        <v/>
      </c>
      <c r="BV256" s="263" t="str">
        <f t="shared" si="304"/>
        <v/>
      </c>
      <c r="BW256" s="254" t="str">
        <f t="shared" si="302"/>
        <v/>
      </c>
      <c r="BX256" s="254" t="str">
        <f t="shared" si="179"/>
        <v/>
      </c>
      <c r="BY256" s="264" t="str">
        <f t="shared" si="33"/>
        <v/>
      </c>
      <c r="BZ256" s="254" t="str">
        <f t="shared" si="34"/>
        <v/>
      </c>
      <c r="CA256" s="254">
        <f t="shared" si="308"/>
        <v>0</v>
      </c>
      <c r="CB256" s="254">
        <f t="shared" si="308"/>
        <v>0</v>
      </c>
      <c r="CC256" s="254">
        <f t="shared" si="308"/>
        <v>0</v>
      </c>
      <c r="CD256" s="254">
        <f t="shared" si="308"/>
        <v>0</v>
      </c>
      <c r="CE256" s="254">
        <f t="shared" si="308"/>
        <v>0</v>
      </c>
      <c r="CF256" s="254">
        <f t="shared" si="308"/>
        <v>0</v>
      </c>
      <c r="CG256" s="254">
        <f t="shared" si="307"/>
        <v>0</v>
      </c>
      <c r="CH256" s="254">
        <f t="shared" si="307"/>
        <v>0</v>
      </c>
      <c r="CI256" s="254">
        <f t="shared" si="307"/>
        <v>0</v>
      </c>
      <c r="CJ256" s="254">
        <f t="shared" si="298"/>
        <v>0</v>
      </c>
      <c r="CK256" s="254">
        <f t="shared" si="298"/>
        <v>0</v>
      </c>
      <c r="CL256" s="254">
        <f t="shared" si="298"/>
        <v>0</v>
      </c>
      <c r="CM256" s="254">
        <f t="shared" si="262"/>
        <v>0</v>
      </c>
      <c r="CN256" s="254">
        <f t="shared" si="263"/>
        <v>0</v>
      </c>
      <c r="CO256" s="254">
        <f t="shared" si="264"/>
        <v>0</v>
      </c>
      <c r="CP256" s="254">
        <f t="shared" si="265"/>
        <v>0</v>
      </c>
      <c r="CQ256" s="254">
        <f t="shared" si="266"/>
        <v>0</v>
      </c>
      <c r="CR256" s="254">
        <f t="shared" si="267"/>
        <v>0</v>
      </c>
      <c r="CS256" s="254">
        <f t="shared" si="268"/>
        <v>0</v>
      </c>
      <c r="CT256" s="254">
        <f t="shared" si="269"/>
        <v>0</v>
      </c>
      <c r="CU256" s="254">
        <f t="shared" si="270"/>
        <v>0</v>
      </c>
      <c r="CV256" s="254">
        <f t="shared" si="271"/>
        <v>0</v>
      </c>
      <c r="CW256" s="254">
        <f t="shared" si="272"/>
        <v>0</v>
      </c>
      <c r="CX256" s="254">
        <f t="shared" si="273"/>
        <v>0</v>
      </c>
      <c r="CY256" s="254">
        <f t="shared" si="274"/>
        <v>0</v>
      </c>
      <c r="CZ256" s="254">
        <f t="shared" si="275"/>
        <v>0</v>
      </c>
      <c r="DA256" s="254">
        <f t="shared" si="276"/>
        <v>0</v>
      </c>
      <c r="DB256" s="254">
        <f t="shared" si="277"/>
        <v>0</v>
      </c>
      <c r="DC256" s="254">
        <f t="shared" si="278"/>
        <v>0</v>
      </c>
      <c r="DD256" s="254">
        <f t="shared" si="279"/>
        <v>0</v>
      </c>
      <c r="DE256" s="254">
        <f t="shared" si="280"/>
        <v>0</v>
      </c>
      <c r="DF256" s="254">
        <f t="shared" si="281"/>
        <v>0</v>
      </c>
      <c r="DG256" s="254">
        <f t="shared" si="282"/>
        <v>0</v>
      </c>
      <c r="DH256" s="254">
        <f t="shared" si="283"/>
        <v>0</v>
      </c>
      <c r="DI256" s="254">
        <f t="shared" si="284"/>
        <v>0</v>
      </c>
      <c r="DJ256" s="254">
        <f t="shared" si="285"/>
        <v>0</v>
      </c>
      <c r="DK256" s="254">
        <f t="shared" si="286"/>
        <v>0</v>
      </c>
      <c r="DL256" s="254">
        <f t="shared" si="287"/>
        <v>0</v>
      </c>
      <c r="DM256" s="254">
        <f t="shared" si="288"/>
        <v>0</v>
      </c>
      <c r="DN256" s="254">
        <f t="shared" si="289"/>
        <v>0</v>
      </c>
      <c r="DO256" s="254">
        <f t="shared" si="290"/>
        <v>0</v>
      </c>
      <c r="DP256" s="254">
        <f t="shared" si="291"/>
        <v>0</v>
      </c>
      <c r="DQ256" s="254">
        <f t="shared" si="292"/>
        <v>0</v>
      </c>
      <c r="DR256" s="254">
        <f t="shared" si="293"/>
        <v>0</v>
      </c>
      <c r="DS256" s="254">
        <f t="shared" si="294"/>
        <v>0</v>
      </c>
      <c r="DT256" s="254">
        <f t="shared" si="295"/>
        <v>0</v>
      </c>
      <c r="DU256" s="254">
        <f t="shared" si="296"/>
        <v>0</v>
      </c>
      <c r="DV256" s="254">
        <f t="shared" si="297"/>
        <v>0</v>
      </c>
    </row>
    <row r="257" spans="1:126" ht="24" customHeight="1">
      <c r="A257" s="11" t="str">
        <f ca="1">IF(AG257&lt;&gt;"OK","",CONCATENATE(TEXT('Front Page'!$F$33,"000"),TEXT('Front Page'!$F$31,"000"),"-",LEFT('Front Page'!$R$53,5),"-",LEFT(D257,1),AJ257, "-",TEXT(B257,"000")))</f>
        <v/>
      </c>
      <c r="B257" s="12" t="str">
        <f>IFERROR(IF(E257="","",MAX(B$17:B256)+1),"")</f>
        <v/>
      </c>
      <c r="C257" s="13"/>
      <c r="D257" s="29" t="str">
        <f t="shared" si="300"/>
        <v>None</v>
      </c>
      <c r="E257" s="29" t="str">
        <f t="shared" si="17"/>
        <v/>
      </c>
      <c r="F257" s="29" t="str">
        <f t="shared" si="18"/>
        <v/>
      </c>
      <c r="G257" s="363"/>
      <c r="H257" s="364"/>
      <c r="I257" s="325" t="str">
        <f t="shared" si="255"/>
        <v>No</v>
      </c>
      <c r="J257" s="314">
        <v>0</v>
      </c>
      <c r="K257" s="312">
        <v>0</v>
      </c>
      <c r="L257" s="312">
        <v>0</v>
      </c>
      <c r="M257" s="312">
        <v>0</v>
      </c>
      <c r="N257" s="312">
        <v>0</v>
      </c>
      <c r="O257" s="312">
        <v>0</v>
      </c>
      <c r="P257" s="312">
        <v>0</v>
      </c>
      <c r="Q257" s="312">
        <v>0</v>
      </c>
      <c r="R257" s="312">
        <v>0</v>
      </c>
      <c r="S257" s="312">
        <v>0</v>
      </c>
      <c r="T257" s="312">
        <v>0</v>
      </c>
      <c r="U257" s="312">
        <v>0</v>
      </c>
      <c r="V257" s="313">
        <v>1</v>
      </c>
      <c r="W257" s="313">
        <v>1</v>
      </c>
      <c r="X257" s="312">
        <v>0</v>
      </c>
      <c r="Y257" s="312">
        <v>0</v>
      </c>
      <c r="Z257" s="312">
        <v>0</v>
      </c>
      <c r="AA257" s="14">
        <v>0</v>
      </c>
      <c r="AB257" s="317"/>
      <c r="AC257" s="15" t="str">
        <f t="shared" si="246"/>
        <v/>
      </c>
      <c r="AD257" s="15" t="str">
        <f t="shared" si="256"/>
        <v/>
      </c>
      <c r="AE257" s="16" t="str">
        <f t="shared" si="257"/>
        <v>0 - 0</v>
      </c>
      <c r="AF257" s="20" t="str">
        <f t="shared" si="258"/>
        <v>Not an offer</v>
      </c>
      <c r="AG257" s="276" t="str">
        <f t="shared" si="248"/>
        <v>Not an Offer</v>
      </c>
      <c r="AH257" s="150"/>
      <c r="AI257" s="254">
        <v>241</v>
      </c>
      <c r="AJ257" s="149" t="str">
        <f t="shared" si="249"/>
        <v>00-IRA</v>
      </c>
      <c r="AK257" s="254" t="b">
        <f t="shared" si="11"/>
        <v>0</v>
      </c>
      <c r="AL257" s="254">
        <f t="shared" si="247"/>
        <v>0</v>
      </c>
      <c r="AM257" s="254">
        <f t="shared" si="250"/>
        <v>0</v>
      </c>
      <c r="AN257" s="288">
        <f t="shared" si="259"/>
        <v>0</v>
      </c>
      <c r="AO257" s="288">
        <f>IF(AND($BU257=$BV257,BU257=AO$13),$J257&amp;$K257&amp;$L257&amp;$M257&amp;$N257&amp;$O257&amp;$P257&amp;$Q257&amp;$R257&amp;$S257&amp;$T257&amp;$U257,IFERROR(MATCH($AN257,AO$17:AO256,0),-1000))</f>
        <v>1</v>
      </c>
      <c r="AP257" s="288">
        <f>IF(AND($BU257=$BV257,BV257=AP$13),$J257&amp;$K257&amp;$L257&amp;$M257&amp;$N257&amp;$O257&amp;$P257&amp;$Q257&amp;$R257&amp;$S257&amp;$T257&amp;$U257,IFERROR(MATCH($AN257,AP$17:AP256,0),-1000))</f>
        <v>1</v>
      </c>
      <c r="AQ257" s="288">
        <f>IF(AND($BU257=$BV257,BW257=AQ$13),$J257&amp;$K257&amp;$L257&amp;$M257&amp;$N257&amp;$O257&amp;$P257&amp;$Q257&amp;$R257&amp;$S257&amp;$T257&amp;$U257,IFERROR(MATCH($AN257,AQ$17:AQ256,0),-1000))</f>
        <v>1</v>
      </c>
      <c r="AR257" s="288">
        <f>IF(AND($BU257=$BV257,BX257=AR$13),$J257&amp;$K257&amp;$L257&amp;$M257&amp;$N257&amp;$O257&amp;$P257&amp;$Q257&amp;$R257&amp;$S257&amp;$T257&amp;$U257,IFERROR(MATCH($AN257,AR$17:AR256,0),-1000))</f>
        <v>1</v>
      </c>
      <c r="AS257" s="254">
        <f t="shared" si="242"/>
        <v>0</v>
      </c>
      <c r="AT257" s="261" t="str">
        <f t="shared" si="260"/>
        <v/>
      </c>
      <c r="AU257" s="254" t="str">
        <f t="shared" si="253"/>
        <v/>
      </c>
      <c r="AV257" s="254" t="str">
        <f t="shared" si="253"/>
        <v/>
      </c>
      <c r="AW257" s="254" t="str">
        <f t="shared" si="253"/>
        <v/>
      </c>
      <c r="AX257" s="254" t="str">
        <f t="shared" si="253"/>
        <v/>
      </c>
      <c r="AY257" s="254" t="str">
        <f t="shared" si="305"/>
        <v/>
      </c>
      <c r="AZ257" s="254" t="str">
        <f t="shared" si="305"/>
        <v/>
      </c>
      <c r="BA257" s="254" t="str">
        <f t="shared" si="305"/>
        <v/>
      </c>
      <c r="BB257" s="254" t="str">
        <f t="shared" si="305"/>
        <v/>
      </c>
      <c r="BC257" s="254" t="str">
        <f t="shared" si="305"/>
        <v/>
      </c>
      <c r="BD257" s="254" t="str">
        <f t="shared" si="305"/>
        <v/>
      </c>
      <c r="BE257" s="262" t="str">
        <f t="shared" si="244"/>
        <v/>
      </c>
      <c r="BF257" s="263" t="str">
        <f t="shared" si="254"/>
        <v/>
      </c>
      <c r="BG257" s="254" t="str">
        <f t="shared" si="254"/>
        <v/>
      </c>
      <c r="BH257" s="254" t="str">
        <f t="shared" si="254"/>
        <v/>
      </c>
      <c r="BI257" s="254" t="str">
        <f t="shared" si="254"/>
        <v/>
      </c>
      <c r="BJ257" s="254" t="str">
        <f t="shared" si="306"/>
        <v/>
      </c>
      <c r="BK257" s="254" t="str">
        <f t="shared" si="306"/>
        <v/>
      </c>
      <c r="BL257" s="254" t="str">
        <f t="shared" si="306"/>
        <v/>
      </c>
      <c r="BM257" s="254" t="str">
        <f t="shared" si="306"/>
        <v/>
      </c>
      <c r="BN257" s="254" t="str">
        <f t="shared" si="306"/>
        <v/>
      </c>
      <c r="BO257" s="254" t="str">
        <f t="shared" si="306"/>
        <v/>
      </c>
      <c r="BP257" s="254" t="str">
        <f t="shared" si="245"/>
        <v/>
      </c>
      <c r="BQ257" s="264" t="str">
        <f t="shared" si="261"/>
        <v/>
      </c>
      <c r="BR257" s="261" t="str">
        <f t="shared" si="30"/>
        <v/>
      </c>
      <c r="BS257" s="254" t="str">
        <f t="shared" si="303"/>
        <v/>
      </c>
      <c r="BT257" s="254" t="str">
        <f t="shared" si="301"/>
        <v/>
      </c>
      <c r="BU257" s="265" t="str">
        <f t="shared" si="178"/>
        <v/>
      </c>
      <c r="BV257" s="263" t="str">
        <f t="shared" si="304"/>
        <v/>
      </c>
      <c r="BW257" s="254" t="str">
        <f t="shared" si="302"/>
        <v/>
      </c>
      <c r="BX257" s="254" t="str">
        <f t="shared" si="179"/>
        <v/>
      </c>
      <c r="BY257" s="264" t="str">
        <f t="shared" si="33"/>
        <v/>
      </c>
      <c r="BZ257" s="254" t="str">
        <f t="shared" si="34"/>
        <v/>
      </c>
      <c r="CA257" s="254">
        <f t="shared" si="308"/>
        <v>0</v>
      </c>
      <c r="CB257" s="254">
        <f t="shared" si="308"/>
        <v>0</v>
      </c>
      <c r="CC257" s="254">
        <f t="shared" si="308"/>
        <v>0</v>
      </c>
      <c r="CD257" s="254">
        <f t="shared" si="308"/>
        <v>0</v>
      </c>
      <c r="CE257" s="254">
        <f t="shared" si="308"/>
        <v>0</v>
      </c>
      <c r="CF257" s="254">
        <f t="shared" si="308"/>
        <v>0</v>
      </c>
      <c r="CG257" s="254">
        <f t="shared" si="307"/>
        <v>0</v>
      </c>
      <c r="CH257" s="254">
        <f t="shared" si="307"/>
        <v>0</v>
      </c>
      <c r="CI257" s="254">
        <f t="shared" si="307"/>
        <v>0</v>
      </c>
      <c r="CJ257" s="254">
        <f t="shared" si="298"/>
        <v>0</v>
      </c>
      <c r="CK257" s="254">
        <f t="shared" si="298"/>
        <v>0</v>
      </c>
      <c r="CL257" s="254">
        <f t="shared" si="298"/>
        <v>0</v>
      </c>
      <c r="CM257" s="254">
        <f t="shared" si="262"/>
        <v>0</v>
      </c>
      <c r="CN257" s="254">
        <f t="shared" si="263"/>
        <v>0</v>
      </c>
      <c r="CO257" s="254">
        <f t="shared" si="264"/>
        <v>0</v>
      </c>
      <c r="CP257" s="254">
        <f t="shared" si="265"/>
        <v>0</v>
      </c>
      <c r="CQ257" s="254">
        <f t="shared" si="266"/>
        <v>0</v>
      </c>
      <c r="CR257" s="254">
        <f t="shared" si="267"/>
        <v>0</v>
      </c>
      <c r="CS257" s="254">
        <f t="shared" si="268"/>
        <v>0</v>
      </c>
      <c r="CT257" s="254">
        <f t="shared" si="269"/>
        <v>0</v>
      </c>
      <c r="CU257" s="254">
        <f t="shared" si="270"/>
        <v>0</v>
      </c>
      <c r="CV257" s="254">
        <f t="shared" si="271"/>
        <v>0</v>
      </c>
      <c r="CW257" s="254">
        <f t="shared" si="272"/>
        <v>0</v>
      </c>
      <c r="CX257" s="254">
        <f t="shared" si="273"/>
        <v>0</v>
      </c>
      <c r="CY257" s="254">
        <f t="shared" si="274"/>
        <v>0</v>
      </c>
      <c r="CZ257" s="254">
        <f t="shared" si="275"/>
        <v>0</v>
      </c>
      <c r="DA257" s="254">
        <f t="shared" si="276"/>
        <v>0</v>
      </c>
      <c r="DB257" s="254">
        <f t="shared" si="277"/>
        <v>0</v>
      </c>
      <c r="DC257" s="254">
        <f t="shared" si="278"/>
        <v>0</v>
      </c>
      <c r="DD257" s="254">
        <f t="shared" si="279"/>
        <v>0</v>
      </c>
      <c r="DE257" s="254">
        <f t="shared" si="280"/>
        <v>0</v>
      </c>
      <c r="DF257" s="254">
        <f t="shared" si="281"/>
        <v>0</v>
      </c>
      <c r="DG257" s="254">
        <f t="shared" si="282"/>
        <v>0</v>
      </c>
      <c r="DH257" s="254">
        <f t="shared" si="283"/>
        <v>0</v>
      </c>
      <c r="DI257" s="254">
        <f t="shared" si="284"/>
        <v>0</v>
      </c>
      <c r="DJ257" s="254">
        <f t="shared" si="285"/>
        <v>0</v>
      </c>
      <c r="DK257" s="254">
        <f t="shared" si="286"/>
        <v>0</v>
      </c>
      <c r="DL257" s="254">
        <f t="shared" si="287"/>
        <v>0</v>
      </c>
      <c r="DM257" s="254">
        <f t="shared" si="288"/>
        <v>0</v>
      </c>
      <c r="DN257" s="254">
        <f t="shared" si="289"/>
        <v>0</v>
      </c>
      <c r="DO257" s="254">
        <f t="shared" si="290"/>
        <v>0</v>
      </c>
      <c r="DP257" s="254">
        <f t="shared" si="291"/>
        <v>0</v>
      </c>
      <c r="DQ257" s="254">
        <f t="shared" si="292"/>
        <v>0</v>
      </c>
      <c r="DR257" s="254">
        <f t="shared" si="293"/>
        <v>0</v>
      </c>
      <c r="DS257" s="254">
        <f t="shared" si="294"/>
        <v>0</v>
      </c>
      <c r="DT257" s="254">
        <f t="shared" si="295"/>
        <v>0</v>
      </c>
      <c r="DU257" s="254">
        <f t="shared" si="296"/>
        <v>0</v>
      </c>
      <c r="DV257" s="254">
        <f t="shared" si="297"/>
        <v>0</v>
      </c>
    </row>
    <row r="258" spans="1:126" ht="24" customHeight="1">
      <c r="A258" s="11" t="str">
        <f ca="1">IF(AG258&lt;&gt;"OK","",CONCATENATE(TEXT('Front Page'!$F$33,"000"),TEXT('Front Page'!$F$31,"000"),"-",LEFT('Front Page'!$R$53,5),"-",LEFT(D258,1),AJ258, "-",TEXT(B258,"000")))</f>
        <v/>
      </c>
      <c r="B258" s="12" t="str">
        <f>IFERROR(IF(E258="","",MAX(B$17:B257)+1),"")</f>
        <v/>
      </c>
      <c r="C258" s="13"/>
      <c r="D258" s="29" t="str">
        <f t="shared" si="300"/>
        <v>None</v>
      </c>
      <c r="E258" s="29" t="str">
        <f t="shared" si="17"/>
        <v/>
      </c>
      <c r="F258" s="29" t="str">
        <f t="shared" si="18"/>
        <v/>
      </c>
      <c r="G258" s="363"/>
      <c r="H258" s="364"/>
      <c r="I258" s="325" t="str">
        <f t="shared" si="255"/>
        <v>No</v>
      </c>
      <c r="J258" s="314">
        <v>0</v>
      </c>
      <c r="K258" s="312">
        <v>0</v>
      </c>
      <c r="L258" s="312">
        <v>0</v>
      </c>
      <c r="M258" s="312">
        <v>0</v>
      </c>
      <c r="N258" s="312">
        <v>0</v>
      </c>
      <c r="O258" s="312">
        <v>0</v>
      </c>
      <c r="P258" s="312">
        <v>0</v>
      </c>
      <c r="Q258" s="312">
        <v>0</v>
      </c>
      <c r="R258" s="312">
        <v>0</v>
      </c>
      <c r="S258" s="312">
        <v>0</v>
      </c>
      <c r="T258" s="312">
        <v>0</v>
      </c>
      <c r="U258" s="312">
        <v>0</v>
      </c>
      <c r="V258" s="313">
        <v>1</v>
      </c>
      <c r="W258" s="313">
        <v>1</v>
      </c>
      <c r="X258" s="312">
        <v>0</v>
      </c>
      <c r="Y258" s="312">
        <v>0</v>
      </c>
      <c r="Z258" s="312">
        <v>0</v>
      </c>
      <c r="AA258" s="14">
        <v>0</v>
      </c>
      <c r="AB258" s="317"/>
      <c r="AC258" s="15" t="str">
        <f t="shared" si="246"/>
        <v/>
      </c>
      <c r="AD258" s="15" t="str">
        <f t="shared" si="256"/>
        <v/>
      </c>
      <c r="AE258" s="16" t="str">
        <f t="shared" si="257"/>
        <v>0 - 0</v>
      </c>
      <c r="AF258" s="20" t="str">
        <f t="shared" si="258"/>
        <v>Not an offer</v>
      </c>
      <c r="AG258" s="276" t="str">
        <f t="shared" si="248"/>
        <v>Not an Offer</v>
      </c>
      <c r="AH258" s="150"/>
      <c r="AI258" s="254">
        <v>242</v>
      </c>
      <c r="AJ258" s="149" t="str">
        <f t="shared" si="249"/>
        <v>00-IRA</v>
      </c>
      <c r="AK258" s="254" t="b">
        <f t="shared" si="11"/>
        <v>0</v>
      </c>
      <c r="AL258" s="254">
        <f t="shared" si="247"/>
        <v>0</v>
      </c>
      <c r="AM258" s="254">
        <f t="shared" si="250"/>
        <v>0</v>
      </c>
      <c r="AN258" s="288">
        <f t="shared" si="259"/>
        <v>0</v>
      </c>
      <c r="AO258" s="288">
        <f>IF(AND($BU258=$BV258,BU258=AO$13),$J258&amp;$K258&amp;$L258&amp;$M258&amp;$N258&amp;$O258&amp;$P258&amp;$Q258&amp;$R258&amp;$S258&amp;$T258&amp;$U258,IFERROR(MATCH($AN258,AO$17:AO257,0),-1000))</f>
        <v>1</v>
      </c>
      <c r="AP258" s="288">
        <f>IF(AND($BU258=$BV258,BV258=AP$13),$J258&amp;$K258&amp;$L258&amp;$M258&amp;$N258&amp;$O258&amp;$P258&amp;$Q258&amp;$R258&amp;$S258&amp;$T258&amp;$U258,IFERROR(MATCH($AN258,AP$17:AP257,0),-1000))</f>
        <v>1</v>
      </c>
      <c r="AQ258" s="288">
        <f>IF(AND($BU258=$BV258,BW258=AQ$13),$J258&amp;$K258&amp;$L258&amp;$M258&amp;$N258&amp;$O258&amp;$P258&amp;$Q258&amp;$R258&amp;$S258&amp;$T258&amp;$U258,IFERROR(MATCH($AN258,AQ$17:AQ257,0),-1000))</f>
        <v>1</v>
      </c>
      <c r="AR258" s="288">
        <f>IF(AND($BU258=$BV258,BX258=AR$13),$J258&amp;$K258&amp;$L258&amp;$M258&amp;$N258&amp;$O258&amp;$P258&amp;$Q258&amp;$R258&amp;$S258&amp;$T258&amp;$U258,IFERROR(MATCH($AN258,AR$17:AR257,0),-1000))</f>
        <v>1</v>
      </c>
      <c r="AS258" s="254">
        <f t="shared" si="242"/>
        <v>0</v>
      </c>
      <c r="AT258" s="261" t="str">
        <f t="shared" si="260"/>
        <v/>
      </c>
      <c r="AU258" s="254" t="str">
        <f t="shared" si="253"/>
        <v/>
      </c>
      <c r="AV258" s="254" t="str">
        <f t="shared" si="253"/>
        <v/>
      </c>
      <c r="AW258" s="254" t="str">
        <f t="shared" si="253"/>
        <v/>
      </c>
      <c r="AX258" s="254" t="str">
        <f t="shared" si="253"/>
        <v/>
      </c>
      <c r="AY258" s="254" t="str">
        <f t="shared" si="305"/>
        <v/>
      </c>
      <c r="AZ258" s="254" t="str">
        <f t="shared" si="305"/>
        <v/>
      </c>
      <c r="BA258" s="254" t="str">
        <f t="shared" si="305"/>
        <v/>
      </c>
      <c r="BB258" s="254" t="str">
        <f t="shared" si="305"/>
        <v/>
      </c>
      <c r="BC258" s="254" t="str">
        <f t="shared" si="305"/>
        <v/>
      </c>
      <c r="BD258" s="254" t="str">
        <f t="shared" si="305"/>
        <v/>
      </c>
      <c r="BE258" s="262" t="str">
        <f t="shared" si="244"/>
        <v/>
      </c>
      <c r="BF258" s="263" t="str">
        <f t="shared" si="254"/>
        <v/>
      </c>
      <c r="BG258" s="254" t="str">
        <f t="shared" si="254"/>
        <v/>
      </c>
      <c r="BH258" s="254" t="str">
        <f t="shared" si="254"/>
        <v/>
      </c>
      <c r="BI258" s="254" t="str">
        <f t="shared" si="254"/>
        <v/>
      </c>
      <c r="BJ258" s="254" t="str">
        <f t="shared" si="306"/>
        <v/>
      </c>
      <c r="BK258" s="254" t="str">
        <f t="shared" si="306"/>
        <v/>
      </c>
      <c r="BL258" s="254" t="str">
        <f t="shared" si="306"/>
        <v/>
      </c>
      <c r="BM258" s="254" t="str">
        <f t="shared" si="306"/>
        <v/>
      </c>
      <c r="BN258" s="254" t="str">
        <f t="shared" si="306"/>
        <v/>
      </c>
      <c r="BO258" s="254" t="str">
        <f t="shared" si="306"/>
        <v/>
      </c>
      <c r="BP258" s="254" t="str">
        <f t="shared" si="245"/>
        <v/>
      </c>
      <c r="BQ258" s="264" t="str">
        <f t="shared" si="261"/>
        <v/>
      </c>
      <c r="BR258" s="261" t="str">
        <f t="shared" si="30"/>
        <v/>
      </c>
      <c r="BS258" s="254" t="str">
        <f t="shared" si="303"/>
        <v/>
      </c>
      <c r="BT258" s="254" t="str">
        <f t="shared" si="301"/>
        <v/>
      </c>
      <c r="BU258" s="265" t="str">
        <f t="shared" si="178"/>
        <v/>
      </c>
      <c r="BV258" s="263" t="str">
        <f t="shared" si="304"/>
        <v/>
      </c>
      <c r="BW258" s="254" t="str">
        <f t="shared" si="302"/>
        <v/>
      </c>
      <c r="BX258" s="254" t="str">
        <f t="shared" si="179"/>
        <v/>
      </c>
      <c r="BY258" s="264" t="str">
        <f t="shared" si="33"/>
        <v/>
      </c>
      <c r="BZ258" s="254" t="str">
        <f t="shared" si="34"/>
        <v/>
      </c>
      <c r="CA258" s="254">
        <f t="shared" si="308"/>
        <v>0</v>
      </c>
      <c r="CB258" s="254">
        <f t="shared" si="308"/>
        <v>0</v>
      </c>
      <c r="CC258" s="254">
        <f t="shared" si="308"/>
        <v>0</v>
      </c>
      <c r="CD258" s="254">
        <f t="shared" si="308"/>
        <v>0</v>
      </c>
      <c r="CE258" s="254">
        <f t="shared" si="308"/>
        <v>0</v>
      </c>
      <c r="CF258" s="254">
        <f t="shared" si="308"/>
        <v>0</v>
      </c>
      <c r="CG258" s="254">
        <f t="shared" si="307"/>
        <v>0</v>
      </c>
      <c r="CH258" s="254">
        <f t="shared" si="307"/>
        <v>0</v>
      </c>
      <c r="CI258" s="254">
        <f t="shared" si="307"/>
        <v>0</v>
      </c>
      <c r="CJ258" s="254">
        <f t="shared" si="298"/>
        <v>0</v>
      </c>
      <c r="CK258" s="254">
        <f t="shared" si="298"/>
        <v>0</v>
      </c>
      <c r="CL258" s="254">
        <f t="shared" si="298"/>
        <v>0</v>
      </c>
      <c r="CM258" s="254">
        <f t="shared" si="262"/>
        <v>0</v>
      </c>
      <c r="CN258" s="254">
        <f t="shared" si="263"/>
        <v>0</v>
      </c>
      <c r="CO258" s="254">
        <f t="shared" si="264"/>
        <v>0</v>
      </c>
      <c r="CP258" s="254">
        <f t="shared" si="265"/>
        <v>0</v>
      </c>
      <c r="CQ258" s="254">
        <f t="shared" si="266"/>
        <v>0</v>
      </c>
      <c r="CR258" s="254">
        <f t="shared" si="267"/>
        <v>0</v>
      </c>
      <c r="CS258" s="254">
        <f t="shared" si="268"/>
        <v>0</v>
      </c>
      <c r="CT258" s="254">
        <f t="shared" si="269"/>
        <v>0</v>
      </c>
      <c r="CU258" s="254">
        <f t="shared" si="270"/>
        <v>0</v>
      </c>
      <c r="CV258" s="254">
        <f t="shared" si="271"/>
        <v>0</v>
      </c>
      <c r="CW258" s="254">
        <f t="shared" si="272"/>
        <v>0</v>
      </c>
      <c r="CX258" s="254">
        <f t="shared" si="273"/>
        <v>0</v>
      </c>
      <c r="CY258" s="254">
        <f t="shared" si="274"/>
        <v>0</v>
      </c>
      <c r="CZ258" s="254">
        <f t="shared" si="275"/>
        <v>0</v>
      </c>
      <c r="DA258" s="254">
        <f t="shared" si="276"/>
        <v>0</v>
      </c>
      <c r="DB258" s="254">
        <f t="shared" si="277"/>
        <v>0</v>
      </c>
      <c r="DC258" s="254">
        <f t="shared" si="278"/>
        <v>0</v>
      </c>
      <c r="DD258" s="254">
        <f t="shared" si="279"/>
        <v>0</v>
      </c>
      <c r="DE258" s="254">
        <f t="shared" si="280"/>
        <v>0</v>
      </c>
      <c r="DF258" s="254">
        <f t="shared" si="281"/>
        <v>0</v>
      </c>
      <c r="DG258" s="254">
        <f t="shared" si="282"/>
        <v>0</v>
      </c>
      <c r="DH258" s="254">
        <f t="shared" si="283"/>
        <v>0</v>
      </c>
      <c r="DI258" s="254">
        <f t="shared" si="284"/>
        <v>0</v>
      </c>
      <c r="DJ258" s="254">
        <f t="shared" si="285"/>
        <v>0</v>
      </c>
      <c r="DK258" s="254">
        <f t="shared" si="286"/>
        <v>0</v>
      </c>
      <c r="DL258" s="254">
        <f t="shared" si="287"/>
        <v>0</v>
      </c>
      <c r="DM258" s="254">
        <f t="shared" si="288"/>
        <v>0</v>
      </c>
      <c r="DN258" s="254">
        <f t="shared" si="289"/>
        <v>0</v>
      </c>
      <c r="DO258" s="254">
        <f t="shared" si="290"/>
        <v>0</v>
      </c>
      <c r="DP258" s="254">
        <f t="shared" si="291"/>
        <v>0</v>
      </c>
      <c r="DQ258" s="254">
        <f t="shared" si="292"/>
        <v>0</v>
      </c>
      <c r="DR258" s="254">
        <f t="shared" si="293"/>
        <v>0</v>
      </c>
      <c r="DS258" s="254">
        <f t="shared" si="294"/>
        <v>0</v>
      </c>
      <c r="DT258" s="254">
        <f t="shared" si="295"/>
        <v>0</v>
      </c>
      <c r="DU258" s="254">
        <f t="shared" si="296"/>
        <v>0</v>
      </c>
      <c r="DV258" s="254">
        <f t="shared" si="297"/>
        <v>0</v>
      </c>
    </row>
    <row r="259" spans="1:126" ht="24" customHeight="1">
      <c r="A259" s="11" t="str">
        <f ca="1">IF(AG259&lt;&gt;"OK","",CONCATENATE(TEXT('Front Page'!$F$33,"000"),TEXT('Front Page'!$F$31,"000"),"-",LEFT('Front Page'!$R$53,5),"-",LEFT(D259,1),AJ259, "-",TEXT(B259,"000")))</f>
        <v/>
      </c>
      <c r="B259" s="12" t="str">
        <f>IFERROR(IF(E259="","",MAX(B$17:B258)+1),"")</f>
        <v/>
      </c>
      <c r="C259" s="13"/>
      <c r="D259" s="29" t="str">
        <f t="shared" si="300"/>
        <v>None</v>
      </c>
      <c r="E259" s="29" t="str">
        <f t="shared" si="17"/>
        <v/>
      </c>
      <c r="F259" s="29" t="str">
        <f t="shared" si="18"/>
        <v/>
      </c>
      <c r="G259" s="363"/>
      <c r="H259" s="364"/>
      <c r="I259" s="325" t="str">
        <f t="shared" si="255"/>
        <v>No</v>
      </c>
      <c r="J259" s="314">
        <v>0</v>
      </c>
      <c r="K259" s="312">
        <v>0</v>
      </c>
      <c r="L259" s="312">
        <v>0</v>
      </c>
      <c r="M259" s="312">
        <v>0</v>
      </c>
      <c r="N259" s="312">
        <v>0</v>
      </c>
      <c r="O259" s="312">
        <v>0</v>
      </c>
      <c r="P259" s="312">
        <v>0</v>
      </c>
      <c r="Q259" s="312">
        <v>0</v>
      </c>
      <c r="R259" s="312">
        <v>0</v>
      </c>
      <c r="S259" s="312">
        <v>0</v>
      </c>
      <c r="T259" s="312">
        <v>0</v>
      </c>
      <c r="U259" s="312">
        <v>0</v>
      </c>
      <c r="V259" s="313">
        <v>1</v>
      </c>
      <c r="W259" s="313">
        <v>1</v>
      </c>
      <c r="X259" s="312">
        <v>0</v>
      </c>
      <c r="Y259" s="312">
        <v>0</v>
      </c>
      <c r="Z259" s="312">
        <v>0</v>
      </c>
      <c r="AA259" s="14">
        <v>0</v>
      </c>
      <c r="AB259" s="317"/>
      <c r="AC259" s="15" t="str">
        <f t="shared" si="246"/>
        <v/>
      </c>
      <c r="AD259" s="15" t="str">
        <f t="shared" si="256"/>
        <v/>
      </c>
      <c r="AE259" s="16" t="str">
        <f t="shared" si="257"/>
        <v>0 - 0</v>
      </c>
      <c r="AF259" s="20" t="str">
        <f t="shared" si="258"/>
        <v>Not an offer</v>
      </c>
      <c r="AG259" s="276" t="str">
        <f t="shared" si="248"/>
        <v>Not an Offer</v>
      </c>
      <c r="AH259" s="150"/>
      <c r="AI259" s="254">
        <v>243</v>
      </c>
      <c r="AJ259" s="149" t="str">
        <f t="shared" si="249"/>
        <v>00-IRA</v>
      </c>
      <c r="AK259" s="254" t="b">
        <f t="shared" si="11"/>
        <v>0</v>
      </c>
      <c r="AL259" s="254">
        <f t="shared" si="247"/>
        <v>0</v>
      </c>
      <c r="AM259" s="254">
        <f t="shared" si="250"/>
        <v>0</v>
      </c>
      <c r="AN259" s="288">
        <f t="shared" si="259"/>
        <v>0</v>
      </c>
      <c r="AO259" s="288">
        <f>IF(AND($BU259=$BV259,BU259=AO$13),$J259&amp;$K259&amp;$L259&amp;$M259&amp;$N259&amp;$O259&amp;$P259&amp;$Q259&amp;$R259&amp;$S259&amp;$T259&amp;$U259,IFERROR(MATCH($AN259,AO$17:AO258,0),-1000))</f>
        <v>1</v>
      </c>
      <c r="AP259" s="288">
        <f>IF(AND($BU259=$BV259,BV259=AP$13),$J259&amp;$K259&amp;$L259&amp;$M259&amp;$N259&amp;$O259&amp;$P259&amp;$Q259&amp;$R259&amp;$S259&amp;$T259&amp;$U259,IFERROR(MATCH($AN259,AP$17:AP258,0),-1000))</f>
        <v>1</v>
      </c>
      <c r="AQ259" s="288">
        <f>IF(AND($BU259=$BV259,BW259=AQ$13),$J259&amp;$K259&amp;$L259&amp;$M259&amp;$N259&amp;$O259&amp;$P259&amp;$Q259&amp;$R259&amp;$S259&amp;$T259&amp;$U259,IFERROR(MATCH($AN259,AQ$17:AQ258,0),-1000))</f>
        <v>1</v>
      </c>
      <c r="AR259" s="288">
        <f>IF(AND($BU259=$BV259,BX259=AR$13),$J259&amp;$K259&amp;$L259&amp;$M259&amp;$N259&amp;$O259&amp;$P259&amp;$Q259&amp;$R259&amp;$S259&amp;$T259&amp;$U259,IFERROR(MATCH($AN259,AR$17:AR258,0),-1000))</f>
        <v>1</v>
      </c>
      <c r="AS259" s="254">
        <f t="shared" si="242"/>
        <v>0</v>
      </c>
      <c r="AT259" s="261" t="str">
        <f t="shared" si="260"/>
        <v/>
      </c>
      <c r="AU259" s="254" t="str">
        <f t="shared" si="253"/>
        <v/>
      </c>
      <c r="AV259" s="254" t="str">
        <f t="shared" si="253"/>
        <v/>
      </c>
      <c r="AW259" s="254" t="str">
        <f t="shared" si="253"/>
        <v/>
      </c>
      <c r="AX259" s="254" t="str">
        <f t="shared" si="253"/>
        <v/>
      </c>
      <c r="AY259" s="254" t="str">
        <f t="shared" si="305"/>
        <v/>
      </c>
      <c r="AZ259" s="254" t="str">
        <f t="shared" si="305"/>
        <v/>
      </c>
      <c r="BA259" s="254" t="str">
        <f t="shared" si="305"/>
        <v/>
      </c>
      <c r="BB259" s="254" t="str">
        <f t="shared" si="305"/>
        <v/>
      </c>
      <c r="BC259" s="254" t="str">
        <f t="shared" si="305"/>
        <v/>
      </c>
      <c r="BD259" s="254" t="str">
        <f t="shared" si="305"/>
        <v/>
      </c>
      <c r="BE259" s="262" t="str">
        <f t="shared" si="244"/>
        <v/>
      </c>
      <c r="BF259" s="263" t="str">
        <f t="shared" si="254"/>
        <v/>
      </c>
      <c r="BG259" s="254" t="str">
        <f t="shared" si="254"/>
        <v/>
      </c>
      <c r="BH259" s="254" t="str">
        <f t="shared" si="254"/>
        <v/>
      </c>
      <c r="BI259" s="254" t="str">
        <f t="shared" si="254"/>
        <v/>
      </c>
      <c r="BJ259" s="254" t="str">
        <f t="shared" si="306"/>
        <v/>
      </c>
      <c r="BK259" s="254" t="str">
        <f t="shared" si="306"/>
        <v/>
      </c>
      <c r="BL259" s="254" t="str">
        <f t="shared" si="306"/>
        <v/>
      </c>
      <c r="BM259" s="254" t="str">
        <f t="shared" si="306"/>
        <v/>
      </c>
      <c r="BN259" s="254" t="str">
        <f t="shared" si="306"/>
        <v/>
      </c>
      <c r="BO259" s="254" t="str">
        <f t="shared" si="306"/>
        <v/>
      </c>
      <c r="BP259" s="254" t="str">
        <f t="shared" si="245"/>
        <v/>
      </c>
      <c r="BQ259" s="264" t="str">
        <f t="shared" si="261"/>
        <v/>
      </c>
      <c r="BR259" s="261" t="str">
        <f t="shared" si="30"/>
        <v/>
      </c>
      <c r="BS259" s="254" t="str">
        <f t="shared" si="303"/>
        <v/>
      </c>
      <c r="BT259" s="254" t="str">
        <f t="shared" si="301"/>
        <v/>
      </c>
      <c r="BU259" s="265" t="str">
        <f t="shared" si="301"/>
        <v/>
      </c>
      <c r="BV259" s="263" t="str">
        <f t="shared" si="304"/>
        <v/>
      </c>
      <c r="BW259" s="254" t="str">
        <f t="shared" si="302"/>
        <v/>
      </c>
      <c r="BX259" s="254" t="str">
        <f t="shared" si="302"/>
        <v/>
      </c>
      <c r="BY259" s="264" t="str">
        <f t="shared" si="33"/>
        <v/>
      </c>
      <c r="BZ259" s="254" t="str">
        <f t="shared" si="34"/>
        <v/>
      </c>
      <c r="CA259" s="254">
        <f t="shared" si="308"/>
        <v>0</v>
      </c>
      <c r="CB259" s="254">
        <f t="shared" si="308"/>
        <v>0</v>
      </c>
      <c r="CC259" s="254">
        <f t="shared" si="308"/>
        <v>0</v>
      </c>
      <c r="CD259" s="254">
        <f t="shared" si="308"/>
        <v>0</v>
      </c>
      <c r="CE259" s="254">
        <f t="shared" si="308"/>
        <v>0</v>
      </c>
      <c r="CF259" s="254">
        <f t="shared" si="308"/>
        <v>0</v>
      </c>
      <c r="CG259" s="254">
        <f t="shared" si="307"/>
        <v>0</v>
      </c>
      <c r="CH259" s="254">
        <f t="shared" si="307"/>
        <v>0</v>
      </c>
      <c r="CI259" s="254">
        <f t="shared" si="307"/>
        <v>0</v>
      </c>
      <c r="CJ259" s="254">
        <f t="shared" si="298"/>
        <v>0</v>
      </c>
      <c r="CK259" s="254">
        <f t="shared" si="298"/>
        <v>0</v>
      </c>
      <c r="CL259" s="254">
        <f t="shared" si="298"/>
        <v>0</v>
      </c>
      <c r="CM259" s="254">
        <f t="shared" si="262"/>
        <v>0</v>
      </c>
      <c r="CN259" s="254">
        <f t="shared" si="263"/>
        <v>0</v>
      </c>
      <c r="CO259" s="254">
        <f t="shared" si="264"/>
        <v>0</v>
      </c>
      <c r="CP259" s="254">
        <f t="shared" si="265"/>
        <v>0</v>
      </c>
      <c r="CQ259" s="254">
        <f t="shared" si="266"/>
        <v>0</v>
      </c>
      <c r="CR259" s="254">
        <f t="shared" si="267"/>
        <v>0</v>
      </c>
      <c r="CS259" s="254">
        <f t="shared" si="268"/>
        <v>0</v>
      </c>
      <c r="CT259" s="254">
        <f t="shared" si="269"/>
        <v>0</v>
      </c>
      <c r="CU259" s="254">
        <f t="shared" si="270"/>
        <v>0</v>
      </c>
      <c r="CV259" s="254">
        <f t="shared" si="271"/>
        <v>0</v>
      </c>
      <c r="CW259" s="254">
        <f t="shared" si="272"/>
        <v>0</v>
      </c>
      <c r="CX259" s="254">
        <f t="shared" si="273"/>
        <v>0</v>
      </c>
      <c r="CY259" s="254">
        <f t="shared" si="274"/>
        <v>0</v>
      </c>
      <c r="CZ259" s="254">
        <f t="shared" si="275"/>
        <v>0</v>
      </c>
      <c r="DA259" s="254">
        <f t="shared" si="276"/>
        <v>0</v>
      </c>
      <c r="DB259" s="254">
        <f t="shared" si="277"/>
        <v>0</v>
      </c>
      <c r="DC259" s="254">
        <f t="shared" si="278"/>
        <v>0</v>
      </c>
      <c r="DD259" s="254">
        <f t="shared" si="279"/>
        <v>0</v>
      </c>
      <c r="DE259" s="254">
        <f t="shared" si="280"/>
        <v>0</v>
      </c>
      <c r="DF259" s="254">
        <f t="shared" si="281"/>
        <v>0</v>
      </c>
      <c r="DG259" s="254">
        <f t="shared" si="282"/>
        <v>0</v>
      </c>
      <c r="DH259" s="254">
        <f t="shared" si="283"/>
        <v>0</v>
      </c>
      <c r="DI259" s="254">
        <f t="shared" si="284"/>
        <v>0</v>
      </c>
      <c r="DJ259" s="254">
        <f t="shared" si="285"/>
        <v>0</v>
      </c>
      <c r="DK259" s="254">
        <f t="shared" si="286"/>
        <v>0</v>
      </c>
      <c r="DL259" s="254">
        <f t="shared" si="287"/>
        <v>0</v>
      </c>
      <c r="DM259" s="254">
        <f t="shared" si="288"/>
        <v>0</v>
      </c>
      <c r="DN259" s="254">
        <f t="shared" si="289"/>
        <v>0</v>
      </c>
      <c r="DO259" s="254">
        <f t="shared" si="290"/>
        <v>0</v>
      </c>
      <c r="DP259" s="254">
        <f t="shared" si="291"/>
        <v>0</v>
      </c>
      <c r="DQ259" s="254">
        <f t="shared" si="292"/>
        <v>0</v>
      </c>
      <c r="DR259" s="254">
        <f t="shared" si="293"/>
        <v>0</v>
      </c>
      <c r="DS259" s="254">
        <f t="shared" si="294"/>
        <v>0</v>
      </c>
      <c r="DT259" s="254">
        <f t="shared" si="295"/>
        <v>0</v>
      </c>
      <c r="DU259" s="254">
        <f t="shared" si="296"/>
        <v>0</v>
      </c>
      <c r="DV259" s="254">
        <f t="shared" si="297"/>
        <v>0</v>
      </c>
    </row>
    <row r="260" spans="1:126" ht="24" customHeight="1">
      <c r="A260" s="11" t="str">
        <f ca="1">IF(AG260&lt;&gt;"OK","",CONCATENATE(TEXT('Front Page'!$F$33,"000"),TEXT('Front Page'!$F$31,"000"),"-",LEFT('Front Page'!$R$53,5),"-",LEFT(D260,1),AJ260, "-",TEXT(B260,"000")))</f>
        <v/>
      </c>
      <c r="B260" s="12" t="str">
        <f>IFERROR(IF(E260="","",MAX(B$17:B259)+1),"")</f>
        <v/>
      </c>
      <c r="C260" s="13"/>
      <c r="D260" s="29" t="str">
        <f t="shared" si="300"/>
        <v>None</v>
      </c>
      <c r="E260" s="29" t="str">
        <f t="shared" si="17"/>
        <v/>
      </c>
      <c r="F260" s="29" t="str">
        <f t="shared" si="18"/>
        <v/>
      </c>
      <c r="G260" s="363"/>
      <c r="H260" s="364"/>
      <c r="I260" s="325" t="str">
        <f t="shared" si="255"/>
        <v>No</v>
      </c>
      <c r="J260" s="314">
        <v>0</v>
      </c>
      <c r="K260" s="312">
        <v>0</v>
      </c>
      <c r="L260" s="312">
        <v>0</v>
      </c>
      <c r="M260" s="312">
        <v>0</v>
      </c>
      <c r="N260" s="312">
        <v>0</v>
      </c>
      <c r="O260" s="312">
        <v>0</v>
      </c>
      <c r="P260" s="312">
        <v>0</v>
      </c>
      <c r="Q260" s="312">
        <v>0</v>
      </c>
      <c r="R260" s="312">
        <v>0</v>
      </c>
      <c r="S260" s="312">
        <v>0</v>
      </c>
      <c r="T260" s="312">
        <v>0</v>
      </c>
      <c r="U260" s="312">
        <v>0</v>
      </c>
      <c r="V260" s="313">
        <v>1</v>
      </c>
      <c r="W260" s="313">
        <v>1</v>
      </c>
      <c r="X260" s="312">
        <v>0</v>
      </c>
      <c r="Y260" s="312">
        <v>0</v>
      </c>
      <c r="Z260" s="312">
        <v>0</v>
      </c>
      <c r="AA260" s="14">
        <v>0</v>
      </c>
      <c r="AB260" s="317"/>
      <c r="AC260" s="15" t="str">
        <f t="shared" si="246"/>
        <v/>
      </c>
      <c r="AD260" s="15" t="str">
        <f t="shared" si="256"/>
        <v/>
      </c>
      <c r="AE260" s="16" t="str">
        <f t="shared" si="257"/>
        <v>0 - 0</v>
      </c>
      <c r="AF260" s="20" t="str">
        <f t="shared" si="258"/>
        <v>Not an offer</v>
      </c>
      <c r="AG260" s="276" t="str">
        <f t="shared" si="248"/>
        <v>Not an Offer</v>
      </c>
      <c r="AH260" s="150"/>
      <c r="AI260" s="254">
        <v>244</v>
      </c>
      <c r="AJ260" s="149" t="str">
        <f t="shared" si="249"/>
        <v>00-IRA</v>
      </c>
      <c r="AK260" s="254" t="b">
        <f t="shared" si="11"/>
        <v>0</v>
      </c>
      <c r="AL260" s="254">
        <f t="shared" si="247"/>
        <v>0</v>
      </c>
      <c r="AM260" s="254">
        <f t="shared" si="250"/>
        <v>0</v>
      </c>
      <c r="AN260" s="288">
        <f t="shared" si="259"/>
        <v>0</v>
      </c>
      <c r="AO260" s="288">
        <f>IF(AND($BU260=$BV260,BU260=AO$13),$J260&amp;$K260&amp;$L260&amp;$M260&amp;$N260&amp;$O260&amp;$P260&amp;$Q260&amp;$R260&amp;$S260&amp;$T260&amp;$U260,IFERROR(MATCH($AN260,AO$17:AO259,0),-1000))</f>
        <v>1</v>
      </c>
      <c r="AP260" s="288">
        <f>IF(AND($BU260=$BV260,BV260=AP$13),$J260&amp;$K260&amp;$L260&amp;$M260&amp;$N260&amp;$O260&amp;$P260&amp;$Q260&amp;$R260&amp;$S260&amp;$T260&amp;$U260,IFERROR(MATCH($AN260,AP$17:AP259,0),-1000))</f>
        <v>1</v>
      </c>
      <c r="AQ260" s="288">
        <f>IF(AND($BU260=$BV260,BW260=AQ$13),$J260&amp;$K260&amp;$L260&amp;$M260&amp;$N260&amp;$O260&amp;$P260&amp;$Q260&amp;$R260&amp;$S260&amp;$T260&amp;$U260,IFERROR(MATCH($AN260,AQ$17:AQ259,0),-1000))</f>
        <v>1</v>
      </c>
      <c r="AR260" s="288">
        <f>IF(AND($BU260=$BV260,BX260=AR$13),$J260&amp;$K260&amp;$L260&amp;$M260&amp;$N260&amp;$O260&amp;$P260&amp;$Q260&amp;$R260&amp;$S260&amp;$T260&amp;$U260,IFERROR(MATCH($AN260,AR$17:AR259,0),-1000))</f>
        <v>1</v>
      </c>
      <c r="AS260" s="254">
        <f t="shared" si="242"/>
        <v>0</v>
      </c>
      <c r="AT260" s="261" t="str">
        <f t="shared" si="260"/>
        <v/>
      </c>
      <c r="AU260" s="254" t="str">
        <f t="shared" si="253"/>
        <v/>
      </c>
      <c r="AV260" s="254" t="str">
        <f t="shared" si="253"/>
        <v/>
      </c>
      <c r="AW260" s="254" t="str">
        <f t="shared" si="253"/>
        <v/>
      </c>
      <c r="AX260" s="254" t="str">
        <f t="shared" si="253"/>
        <v/>
      </c>
      <c r="AY260" s="254" t="str">
        <f t="shared" si="305"/>
        <v/>
      </c>
      <c r="AZ260" s="254" t="str">
        <f t="shared" si="305"/>
        <v/>
      </c>
      <c r="BA260" s="254" t="str">
        <f t="shared" si="305"/>
        <v/>
      </c>
      <c r="BB260" s="254" t="str">
        <f t="shared" si="305"/>
        <v/>
      </c>
      <c r="BC260" s="254" t="str">
        <f t="shared" si="305"/>
        <v/>
      </c>
      <c r="BD260" s="254" t="str">
        <f t="shared" si="305"/>
        <v/>
      </c>
      <c r="BE260" s="262" t="str">
        <f t="shared" si="244"/>
        <v/>
      </c>
      <c r="BF260" s="263" t="str">
        <f t="shared" si="254"/>
        <v/>
      </c>
      <c r="BG260" s="254" t="str">
        <f t="shared" si="254"/>
        <v/>
      </c>
      <c r="BH260" s="254" t="str">
        <f t="shared" si="254"/>
        <v/>
      </c>
      <c r="BI260" s="254" t="str">
        <f t="shared" si="254"/>
        <v/>
      </c>
      <c r="BJ260" s="254" t="str">
        <f t="shared" si="306"/>
        <v/>
      </c>
      <c r="BK260" s="254" t="str">
        <f t="shared" si="306"/>
        <v/>
      </c>
      <c r="BL260" s="254" t="str">
        <f t="shared" si="306"/>
        <v/>
      </c>
      <c r="BM260" s="254" t="str">
        <f t="shared" si="306"/>
        <v/>
      </c>
      <c r="BN260" s="254" t="str">
        <f t="shared" si="306"/>
        <v/>
      </c>
      <c r="BO260" s="254" t="str">
        <f t="shared" si="306"/>
        <v/>
      </c>
      <c r="BP260" s="254" t="str">
        <f t="shared" si="245"/>
        <v/>
      </c>
      <c r="BQ260" s="264" t="str">
        <f t="shared" si="261"/>
        <v/>
      </c>
      <c r="BR260" s="261" t="str">
        <f t="shared" si="30"/>
        <v/>
      </c>
      <c r="BS260" s="254" t="str">
        <f t="shared" si="303"/>
        <v/>
      </c>
      <c r="BT260" s="254" t="str">
        <f t="shared" si="301"/>
        <v/>
      </c>
      <c r="BU260" s="265" t="str">
        <f t="shared" si="301"/>
        <v/>
      </c>
      <c r="BV260" s="263" t="str">
        <f t="shared" si="304"/>
        <v/>
      </c>
      <c r="BW260" s="254" t="str">
        <f t="shared" si="302"/>
        <v/>
      </c>
      <c r="BX260" s="254" t="str">
        <f t="shared" si="302"/>
        <v/>
      </c>
      <c r="BY260" s="264" t="str">
        <f t="shared" si="33"/>
        <v/>
      </c>
      <c r="BZ260" s="254" t="str">
        <f t="shared" si="34"/>
        <v/>
      </c>
      <c r="CA260" s="254">
        <f t="shared" si="308"/>
        <v>0</v>
      </c>
      <c r="CB260" s="254">
        <f t="shared" si="308"/>
        <v>0</v>
      </c>
      <c r="CC260" s="254">
        <f t="shared" si="308"/>
        <v>0</v>
      </c>
      <c r="CD260" s="254">
        <f t="shared" si="308"/>
        <v>0</v>
      </c>
      <c r="CE260" s="254">
        <f t="shared" si="308"/>
        <v>0</v>
      </c>
      <c r="CF260" s="254">
        <f t="shared" si="308"/>
        <v>0</v>
      </c>
      <c r="CG260" s="254">
        <f t="shared" si="307"/>
        <v>0</v>
      </c>
      <c r="CH260" s="254">
        <f t="shared" si="307"/>
        <v>0</v>
      </c>
      <c r="CI260" s="254">
        <f t="shared" si="307"/>
        <v>0</v>
      </c>
      <c r="CJ260" s="254">
        <f t="shared" si="298"/>
        <v>0</v>
      </c>
      <c r="CK260" s="254">
        <f t="shared" si="298"/>
        <v>0</v>
      </c>
      <c r="CL260" s="254">
        <f t="shared" si="298"/>
        <v>0</v>
      </c>
      <c r="CM260" s="254">
        <f t="shared" si="262"/>
        <v>0</v>
      </c>
      <c r="CN260" s="254">
        <f t="shared" si="263"/>
        <v>0</v>
      </c>
      <c r="CO260" s="254">
        <f t="shared" si="264"/>
        <v>0</v>
      </c>
      <c r="CP260" s="254">
        <f t="shared" si="265"/>
        <v>0</v>
      </c>
      <c r="CQ260" s="254">
        <f t="shared" si="266"/>
        <v>0</v>
      </c>
      <c r="CR260" s="254">
        <f t="shared" si="267"/>
        <v>0</v>
      </c>
      <c r="CS260" s="254">
        <f t="shared" si="268"/>
        <v>0</v>
      </c>
      <c r="CT260" s="254">
        <f t="shared" si="269"/>
        <v>0</v>
      </c>
      <c r="CU260" s="254">
        <f t="shared" si="270"/>
        <v>0</v>
      </c>
      <c r="CV260" s="254">
        <f t="shared" si="271"/>
        <v>0</v>
      </c>
      <c r="CW260" s="254">
        <f t="shared" si="272"/>
        <v>0</v>
      </c>
      <c r="CX260" s="254">
        <f t="shared" si="273"/>
        <v>0</v>
      </c>
      <c r="CY260" s="254">
        <f t="shared" si="274"/>
        <v>0</v>
      </c>
      <c r="CZ260" s="254">
        <f t="shared" si="275"/>
        <v>0</v>
      </c>
      <c r="DA260" s="254">
        <f t="shared" si="276"/>
        <v>0</v>
      </c>
      <c r="DB260" s="254">
        <f t="shared" si="277"/>
        <v>0</v>
      </c>
      <c r="DC260" s="254">
        <f t="shared" si="278"/>
        <v>0</v>
      </c>
      <c r="DD260" s="254">
        <f t="shared" si="279"/>
        <v>0</v>
      </c>
      <c r="DE260" s="254">
        <f t="shared" si="280"/>
        <v>0</v>
      </c>
      <c r="DF260" s="254">
        <f t="shared" si="281"/>
        <v>0</v>
      </c>
      <c r="DG260" s="254">
        <f t="shared" si="282"/>
        <v>0</v>
      </c>
      <c r="DH260" s="254">
        <f t="shared" si="283"/>
        <v>0</v>
      </c>
      <c r="DI260" s="254">
        <f t="shared" si="284"/>
        <v>0</v>
      </c>
      <c r="DJ260" s="254">
        <f t="shared" si="285"/>
        <v>0</v>
      </c>
      <c r="DK260" s="254">
        <f t="shared" si="286"/>
        <v>0</v>
      </c>
      <c r="DL260" s="254">
        <f t="shared" si="287"/>
        <v>0</v>
      </c>
      <c r="DM260" s="254">
        <f t="shared" si="288"/>
        <v>0</v>
      </c>
      <c r="DN260" s="254">
        <f t="shared" si="289"/>
        <v>0</v>
      </c>
      <c r="DO260" s="254">
        <f t="shared" si="290"/>
        <v>0</v>
      </c>
      <c r="DP260" s="254">
        <f t="shared" si="291"/>
        <v>0</v>
      </c>
      <c r="DQ260" s="254">
        <f t="shared" si="292"/>
        <v>0</v>
      </c>
      <c r="DR260" s="254">
        <f t="shared" si="293"/>
        <v>0</v>
      </c>
      <c r="DS260" s="254">
        <f t="shared" si="294"/>
        <v>0</v>
      </c>
      <c r="DT260" s="254">
        <f t="shared" si="295"/>
        <v>0</v>
      </c>
      <c r="DU260" s="254">
        <f t="shared" si="296"/>
        <v>0</v>
      </c>
      <c r="DV260" s="254">
        <f t="shared" si="297"/>
        <v>0</v>
      </c>
    </row>
    <row r="261" spans="1:126" ht="24" customHeight="1">
      <c r="A261" s="11" t="str">
        <f ca="1">IF(AG261&lt;&gt;"OK","",CONCATENATE(TEXT('Front Page'!$F$33,"000"),TEXT('Front Page'!$F$31,"000"),"-",LEFT('Front Page'!$R$53,5),"-",LEFT(D261,1),AJ261, "-",TEXT(B261,"000")))</f>
        <v/>
      </c>
      <c r="B261" s="12" t="str">
        <f>IFERROR(IF(E261="","",MAX(B$17:B260)+1),"")</f>
        <v/>
      </c>
      <c r="C261" s="13"/>
      <c r="D261" s="29" t="str">
        <f t="shared" si="300"/>
        <v>None</v>
      </c>
      <c r="E261" s="29" t="str">
        <f t="shared" si="17"/>
        <v/>
      </c>
      <c r="F261" s="29" t="str">
        <f t="shared" si="18"/>
        <v/>
      </c>
      <c r="G261" s="363"/>
      <c r="H261" s="364"/>
      <c r="I261" s="325" t="str">
        <f t="shared" si="255"/>
        <v>No</v>
      </c>
      <c r="J261" s="314">
        <v>0</v>
      </c>
      <c r="K261" s="312">
        <v>0</v>
      </c>
      <c r="L261" s="312">
        <v>0</v>
      </c>
      <c r="M261" s="312">
        <v>0</v>
      </c>
      <c r="N261" s="312">
        <v>0</v>
      </c>
      <c r="O261" s="312">
        <v>0</v>
      </c>
      <c r="P261" s="312">
        <v>0</v>
      </c>
      <c r="Q261" s="312">
        <v>0</v>
      </c>
      <c r="R261" s="312">
        <v>0</v>
      </c>
      <c r="S261" s="312">
        <v>0</v>
      </c>
      <c r="T261" s="312">
        <v>0</v>
      </c>
      <c r="U261" s="312">
        <v>0</v>
      </c>
      <c r="V261" s="313">
        <v>1</v>
      </c>
      <c r="W261" s="313">
        <v>1</v>
      </c>
      <c r="X261" s="312">
        <v>0</v>
      </c>
      <c r="Y261" s="312">
        <v>0</v>
      </c>
      <c r="Z261" s="312">
        <v>0</v>
      </c>
      <c r="AA261" s="14">
        <v>0</v>
      </c>
      <c r="AB261" s="317"/>
      <c r="AC261" s="15" t="str">
        <f t="shared" si="246"/>
        <v/>
      </c>
      <c r="AD261" s="15" t="str">
        <f t="shared" si="256"/>
        <v/>
      </c>
      <c r="AE261" s="16" t="str">
        <f t="shared" si="257"/>
        <v>0 - 0</v>
      </c>
      <c r="AF261" s="20" t="str">
        <f t="shared" si="258"/>
        <v>Not an offer</v>
      </c>
      <c r="AG261" s="276" t="str">
        <f t="shared" si="248"/>
        <v>Not an Offer</v>
      </c>
      <c r="AH261" s="150"/>
      <c r="AI261" s="254">
        <v>245</v>
      </c>
      <c r="AJ261" s="149" t="str">
        <f t="shared" si="249"/>
        <v>00-IRA</v>
      </c>
      <c r="AK261" s="254" t="b">
        <f t="shared" si="11"/>
        <v>0</v>
      </c>
      <c r="AL261" s="254">
        <f t="shared" si="247"/>
        <v>0</v>
      </c>
      <c r="AM261" s="254">
        <f t="shared" si="250"/>
        <v>0</v>
      </c>
      <c r="AN261" s="288">
        <f t="shared" si="259"/>
        <v>0</v>
      </c>
      <c r="AO261" s="288">
        <f>IF(AND($BU261=$BV261,BU261=AO$13),$J261&amp;$K261&amp;$L261&amp;$M261&amp;$N261&amp;$O261&amp;$P261&amp;$Q261&amp;$R261&amp;$S261&amp;$T261&amp;$U261,IFERROR(MATCH($AN261,AO$17:AO260,0),-1000))</f>
        <v>1</v>
      </c>
      <c r="AP261" s="288">
        <f>IF(AND($BU261=$BV261,BV261=AP$13),$J261&amp;$K261&amp;$L261&amp;$M261&amp;$N261&amp;$O261&amp;$P261&amp;$Q261&amp;$R261&amp;$S261&amp;$T261&amp;$U261,IFERROR(MATCH($AN261,AP$17:AP260,0),-1000))</f>
        <v>1</v>
      </c>
      <c r="AQ261" s="288">
        <f>IF(AND($BU261=$BV261,BW261=AQ$13),$J261&amp;$K261&amp;$L261&amp;$M261&amp;$N261&amp;$O261&amp;$P261&amp;$Q261&amp;$R261&amp;$S261&amp;$T261&amp;$U261,IFERROR(MATCH($AN261,AQ$17:AQ260,0),-1000))</f>
        <v>1</v>
      </c>
      <c r="AR261" s="288">
        <f>IF(AND($BU261=$BV261,BX261=AR$13),$J261&amp;$K261&amp;$L261&amp;$M261&amp;$N261&amp;$O261&amp;$P261&amp;$Q261&amp;$R261&amp;$S261&amp;$T261&amp;$U261,IFERROR(MATCH($AN261,AR$17:AR260,0),-1000))</f>
        <v>1</v>
      </c>
      <c r="AS261" s="254">
        <f t="shared" si="242"/>
        <v>0</v>
      </c>
      <c r="AT261" s="261" t="str">
        <f t="shared" si="260"/>
        <v/>
      </c>
      <c r="AU261" s="254" t="str">
        <f t="shared" si="253"/>
        <v/>
      </c>
      <c r="AV261" s="254" t="str">
        <f t="shared" si="253"/>
        <v/>
      </c>
      <c r="AW261" s="254" t="str">
        <f t="shared" si="253"/>
        <v/>
      </c>
      <c r="AX261" s="254" t="str">
        <f t="shared" si="253"/>
        <v/>
      </c>
      <c r="AY261" s="254" t="str">
        <f t="shared" si="305"/>
        <v/>
      </c>
      <c r="AZ261" s="254" t="str">
        <f t="shared" si="305"/>
        <v/>
      </c>
      <c r="BA261" s="254" t="str">
        <f t="shared" si="305"/>
        <v/>
      </c>
      <c r="BB261" s="254" t="str">
        <f t="shared" si="305"/>
        <v/>
      </c>
      <c r="BC261" s="254" t="str">
        <f t="shared" si="305"/>
        <v/>
      </c>
      <c r="BD261" s="254" t="str">
        <f t="shared" si="305"/>
        <v/>
      </c>
      <c r="BE261" s="262" t="str">
        <f t="shared" si="244"/>
        <v/>
      </c>
      <c r="BF261" s="263" t="str">
        <f t="shared" si="254"/>
        <v/>
      </c>
      <c r="BG261" s="254" t="str">
        <f t="shared" si="254"/>
        <v/>
      </c>
      <c r="BH261" s="254" t="str">
        <f t="shared" si="254"/>
        <v/>
      </c>
      <c r="BI261" s="254" t="str">
        <f t="shared" si="254"/>
        <v/>
      </c>
      <c r="BJ261" s="254" t="str">
        <f t="shared" si="306"/>
        <v/>
      </c>
      <c r="BK261" s="254" t="str">
        <f t="shared" si="306"/>
        <v/>
      </c>
      <c r="BL261" s="254" t="str">
        <f t="shared" si="306"/>
        <v/>
      </c>
      <c r="BM261" s="254" t="str">
        <f t="shared" si="306"/>
        <v/>
      </c>
      <c r="BN261" s="254" t="str">
        <f t="shared" si="306"/>
        <v/>
      </c>
      <c r="BO261" s="254" t="str">
        <f t="shared" si="306"/>
        <v/>
      </c>
      <c r="BP261" s="254" t="str">
        <f t="shared" si="245"/>
        <v/>
      </c>
      <c r="BQ261" s="264" t="str">
        <f t="shared" si="261"/>
        <v/>
      </c>
      <c r="BR261" s="261" t="str">
        <f t="shared" si="30"/>
        <v/>
      </c>
      <c r="BS261" s="254" t="str">
        <f t="shared" si="303"/>
        <v/>
      </c>
      <c r="BT261" s="254" t="str">
        <f t="shared" si="301"/>
        <v/>
      </c>
      <c r="BU261" s="265" t="str">
        <f t="shared" si="301"/>
        <v/>
      </c>
      <c r="BV261" s="263" t="str">
        <f t="shared" si="304"/>
        <v/>
      </c>
      <c r="BW261" s="254" t="str">
        <f t="shared" si="302"/>
        <v/>
      </c>
      <c r="BX261" s="254" t="str">
        <f t="shared" si="302"/>
        <v/>
      </c>
      <c r="BY261" s="264" t="str">
        <f t="shared" si="33"/>
        <v/>
      </c>
      <c r="BZ261" s="254" t="str">
        <f t="shared" si="34"/>
        <v/>
      </c>
      <c r="CA261" s="254">
        <f t="shared" si="308"/>
        <v>0</v>
      </c>
      <c r="CB261" s="254">
        <f t="shared" si="308"/>
        <v>0</v>
      </c>
      <c r="CC261" s="254">
        <f t="shared" si="308"/>
        <v>0</v>
      </c>
      <c r="CD261" s="254">
        <f t="shared" si="308"/>
        <v>0</v>
      </c>
      <c r="CE261" s="254">
        <f t="shared" si="308"/>
        <v>0</v>
      </c>
      <c r="CF261" s="254">
        <f t="shared" si="308"/>
        <v>0</v>
      </c>
      <c r="CG261" s="254">
        <f t="shared" si="307"/>
        <v>0</v>
      </c>
      <c r="CH261" s="254">
        <f t="shared" si="307"/>
        <v>0</v>
      </c>
      <c r="CI261" s="254">
        <f t="shared" si="307"/>
        <v>0</v>
      </c>
      <c r="CJ261" s="254">
        <f t="shared" si="298"/>
        <v>0</v>
      </c>
      <c r="CK261" s="254">
        <f t="shared" si="298"/>
        <v>0</v>
      </c>
      <c r="CL261" s="254">
        <f t="shared" si="298"/>
        <v>0</v>
      </c>
      <c r="CM261" s="254">
        <f t="shared" si="262"/>
        <v>0</v>
      </c>
      <c r="CN261" s="254">
        <f t="shared" si="263"/>
        <v>0</v>
      </c>
      <c r="CO261" s="254">
        <f t="shared" si="264"/>
        <v>0</v>
      </c>
      <c r="CP261" s="254">
        <f t="shared" si="265"/>
        <v>0</v>
      </c>
      <c r="CQ261" s="254">
        <f t="shared" si="266"/>
        <v>0</v>
      </c>
      <c r="CR261" s="254">
        <f t="shared" si="267"/>
        <v>0</v>
      </c>
      <c r="CS261" s="254">
        <f t="shared" si="268"/>
        <v>0</v>
      </c>
      <c r="CT261" s="254">
        <f t="shared" si="269"/>
        <v>0</v>
      </c>
      <c r="CU261" s="254">
        <f t="shared" si="270"/>
        <v>0</v>
      </c>
      <c r="CV261" s="254">
        <f t="shared" si="271"/>
        <v>0</v>
      </c>
      <c r="CW261" s="254">
        <f t="shared" si="272"/>
        <v>0</v>
      </c>
      <c r="CX261" s="254">
        <f t="shared" si="273"/>
        <v>0</v>
      </c>
      <c r="CY261" s="254">
        <f t="shared" si="274"/>
        <v>0</v>
      </c>
      <c r="CZ261" s="254">
        <f t="shared" si="275"/>
        <v>0</v>
      </c>
      <c r="DA261" s="254">
        <f t="shared" si="276"/>
        <v>0</v>
      </c>
      <c r="DB261" s="254">
        <f t="shared" si="277"/>
        <v>0</v>
      </c>
      <c r="DC261" s="254">
        <f t="shared" si="278"/>
        <v>0</v>
      </c>
      <c r="DD261" s="254">
        <f t="shared" si="279"/>
        <v>0</v>
      </c>
      <c r="DE261" s="254">
        <f t="shared" si="280"/>
        <v>0</v>
      </c>
      <c r="DF261" s="254">
        <f t="shared" si="281"/>
        <v>0</v>
      </c>
      <c r="DG261" s="254">
        <f t="shared" si="282"/>
        <v>0</v>
      </c>
      <c r="DH261" s="254">
        <f t="shared" si="283"/>
        <v>0</v>
      </c>
      <c r="DI261" s="254">
        <f t="shared" si="284"/>
        <v>0</v>
      </c>
      <c r="DJ261" s="254">
        <f t="shared" si="285"/>
        <v>0</v>
      </c>
      <c r="DK261" s="254">
        <f t="shared" si="286"/>
        <v>0</v>
      </c>
      <c r="DL261" s="254">
        <f t="shared" si="287"/>
        <v>0</v>
      </c>
      <c r="DM261" s="254">
        <f t="shared" si="288"/>
        <v>0</v>
      </c>
      <c r="DN261" s="254">
        <f t="shared" si="289"/>
        <v>0</v>
      </c>
      <c r="DO261" s="254">
        <f t="shared" si="290"/>
        <v>0</v>
      </c>
      <c r="DP261" s="254">
        <f t="shared" si="291"/>
        <v>0</v>
      </c>
      <c r="DQ261" s="254">
        <f t="shared" si="292"/>
        <v>0</v>
      </c>
      <c r="DR261" s="254">
        <f t="shared" si="293"/>
        <v>0</v>
      </c>
      <c r="DS261" s="254">
        <f t="shared" si="294"/>
        <v>0</v>
      </c>
      <c r="DT261" s="254">
        <f t="shared" si="295"/>
        <v>0</v>
      </c>
      <c r="DU261" s="254">
        <f t="shared" si="296"/>
        <v>0</v>
      </c>
      <c r="DV261" s="254">
        <f t="shared" si="297"/>
        <v>0</v>
      </c>
    </row>
    <row r="262" spans="1:126" ht="24" customHeight="1">
      <c r="A262" s="11" t="str">
        <f ca="1">IF(AG262&lt;&gt;"OK","",CONCATENATE(TEXT('Front Page'!$F$33,"000"),TEXT('Front Page'!$F$31,"000"),"-",LEFT('Front Page'!$R$53,5),"-",LEFT(D262,1),AJ262, "-",TEXT(B262,"000")))</f>
        <v/>
      </c>
      <c r="B262" s="12" t="str">
        <f>IFERROR(IF(E262="","",MAX(B$17:B261)+1),"")</f>
        <v/>
      </c>
      <c r="C262" s="13"/>
      <c r="D262" s="29" t="str">
        <f t="shared" si="300"/>
        <v>None</v>
      </c>
      <c r="E262" s="29" t="str">
        <f t="shared" si="17"/>
        <v/>
      </c>
      <c r="F262" s="29" t="str">
        <f t="shared" si="18"/>
        <v/>
      </c>
      <c r="G262" s="363"/>
      <c r="H262" s="364"/>
      <c r="I262" s="325" t="str">
        <f t="shared" si="255"/>
        <v>No</v>
      </c>
      <c r="J262" s="314">
        <v>0</v>
      </c>
      <c r="K262" s="312">
        <v>0</v>
      </c>
      <c r="L262" s="312">
        <v>0</v>
      </c>
      <c r="M262" s="312">
        <v>0</v>
      </c>
      <c r="N262" s="312">
        <v>0</v>
      </c>
      <c r="O262" s="312">
        <v>0</v>
      </c>
      <c r="P262" s="312">
        <v>0</v>
      </c>
      <c r="Q262" s="312">
        <v>0</v>
      </c>
      <c r="R262" s="312">
        <v>0</v>
      </c>
      <c r="S262" s="312">
        <v>0</v>
      </c>
      <c r="T262" s="312">
        <v>0</v>
      </c>
      <c r="U262" s="312">
        <v>0</v>
      </c>
      <c r="V262" s="313">
        <v>1</v>
      </c>
      <c r="W262" s="313">
        <v>1</v>
      </c>
      <c r="X262" s="312">
        <v>0</v>
      </c>
      <c r="Y262" s="312">
        <v>0</v>
      </c>
      <c r="Z262" s="312">
        <v>0</v>
      </c>
      <c r="AA262" s="14">
        <v>0</v>
      </c>
      <c r="AB262" s="317"/>
      <c r="AC262" s="15" t="str">
        <f t="shared" si="246"/>
        <v/>
      </c>
      <c r="AD262" s="15" t="str">
        <f t="shared" si="256"/>
        <v/>
      </c>
      <c r="AE262" s="16" t="str">
        <f t="shared" si="257"/>
        <v>0 - 0</v>
      </c>
      <c r="AF262" s="20" t="str">
        <f t="shared" si="258"/>
        <v>Not an offer</v>
      </c>
      <c r="AG262" s="276" t="str">
        <f t="shared" si="248"/>
        <v>Not an Offer</v>
      </c>
      <c r="AH262" s="150"/>
      <c r="AI262" s="254">
        <v>246</v>
      </c>
      <c r="AJ262" s="149" t="str">
        <f t="shared" si="249"/>
        <v>00-IRA</v>
      </c>
      <c r="AK262" s="254" t="b">
        <f t="shared" si="11"/>
        <v>0</v>
      </c>
      <c r="AL262" s="254">
        <f t="shared" si="247"/>
        <v>0</v>
      </c>
      <c r="AM262" s="254">
        <f t="shared" si="250"/>
        <v>0</v>
      </c>
      <c r="AN262" s="288">
        <f t="shared" si="259"/>
        <v>0</v>
      </c>
      <c r="AO262" s="288">
        <f>IF(AND($BU262=$BV262,BU262=AO$13),$J262&amp;$K262&amp;$L262&amp;$M262&amp;$N262&amp;$O262&amp;$P262&amp;$Q262&amp;$R262&amp;$S262&amp;$T262&amp;$U262,IFERROR(MATCH($AN262,AO$17:AO261,0),-1000))</f>
        <v>1</v>
      </c>
      <c r="AP262" s="288">
        <f>IF(AND($BU262=$BV262,BV262=AP$13),$J262&amp;$K262&amp;$L262&amp;$M262&amp;$N262&amp;$O262&amp;$P262&amp;$Q262&amp;$R262&amp;$S262&amp;$T262&amp;$U262,IFERROR(MATCH($AN262,AP$17:AP261,0),-1000))</f>
        <v>1</v>
      </c>
      <c r="AQ262" s="288">
        <f>IF(AND($BU262=$BV262,BW262=AQ$13),$J262&amp;$K262&amp;$L262&amp;$M262&amp;$N262&amp;$O262&amp;$P262&amp;$Q262&amp;$R262&amp;$S262&amp;$T262&amp;$U262,IFERROR(MATCH($AN262,AQ$17:AQ261,0),-1000))</f>
        <v>1</v>
      </c>
      <c r="AR262" s="288">
        <f>IF(AND($BU262=$BV262,BX262=AR$13),$J262&amp;$K262&amp;$L262&amp;$M262&amp;$N262&amp;$O262&amp;$P262&amp;$Q262&amp;$R262&amp;$S262&amp;$T262&amp;$U262,IFERROR(MATCH($AN262,AR$17:AR261,0),-1000))</f>
        <v>1</v>
      </c>
      <c r="AS262" s="254">
        <f t="shared" si="242"/>
        <v>0</v>
      </c>
      <c r="AT262" s="261" t="str">
        <f t="shared" si="260"/>
        <v/>
      </c>
      <c r="AU262" s="254" t="str">
        <f t="shared" si="253"/>
        <v/>
      </c>
      <c r="AV262" s="254" t="str">
        <f t="shared" si="253"/>
        <v/>
      </c>
      <c r="AW262" s="254" t="str">
        <f t="shared" si="253"/>
        <v/>
      </c>
      <c r="AX262" s="254" t="str">
        <f t="shared" si="253"/>
        <v/>
      </c>
      <c r="AY262" s="254" t="str">
        <f t="shared" si="305"/>
        <v/>
      </c>
      <c r="AZ262" s="254" t="str">
        <f t="shared" si="305"/>
        <v/>
      </c>
      <c r="BA262" s="254" t="str">
        <f t="shared" si="305"/>
        <v/>
      </c>
      <c r="BB262" s="254" t="str">
        <f t="shared" si="305"/>
        <v/>
      </c>
      <c r="BC262" s="254" t="str">
        <f t="shared" si="305"/>
        <v/>
      </c>
      <c r="BD262" s="254" t="str">
        <f t="shared" si="305"/>
        <v/>
      </c>
      <c r="BE262" s="262" t="str">
        <f t="shared" si="244"/>
        <v/>
      </c>
      <c r="BF262" s="263" t="str">
        <f t="shared" si="254"/>
        <v/>
      </c>
      <c r="BG262" s="254" t="str">
        <f t="shared" si="254"/>
        <v/>
      </c>
      <c r="BH262" s="254" t="str">
        <f t="shared" si="254"/>
        <v/>
      </c>
      <c r="BI262" s="254" t="str">
        <f t="shared" si="254"/>
        <v/>
      </c>
      <c r="BJ262" s="254" t="str">
        <f t="shared" si="306"/>
        <v/>
      </c>
      <c r="BK262" s="254" t="str">
        <f t="shared" si="306"/>
        <v/>
      </c>
      <c r="BL262" s="254" t="str">
        <f t="shared" si="306"/>
        <v/>
      </c>
      <c r="BM262" s="254" t="str">
        <f t="shared" si="306"/>
        <v/>
      </c>
      <c r="BN262" s="254" t="str">
        <f t="shared" si="306"/>
        <v/>
      </c>
      <c r="BO262" s="254" t="str">
        <f t="shared" si="306"/>
        <v/>
      </c>
      <c r="BP262" s="254" t="str">
        <f t="shared" si="245"/>
        <v/>
      </c>
      <c r="BQ262" s="264" t="str">
        <f t="shared" si="261"/>
        <v/>
      </c>
      <c r="BR262" s="261" t="str">
        <f t="shared" si="30"/>
        <v/>
      </c>
      <c r="BS262" s="254" t="str">
        <f t="shared" si="303"/>
        <v/>
      </c>
      <c r="BT262" s="254" t="str">
        <f t="shared" si="301"/>
        <v/>
      </c>
      <c r="BU262" s="265" t="str">
        <f t="shared" si="301"/>
        <v/>
      </c>
      <c r="BV262" s="263" t="str">
        <f t="shared" si="304"/>
        <v/>
      </c>
      <c r="BW262" s="254" t="str">
        <f t="shared" si="302"/>
        <v/>
      </c>
      <c r="BX262" s="254" t="str">
        <f t="shared" si="302"/>
        <v/>
      </c>
      <c r="BY262" s="264" t="str">
        <f t="shared" si="33"/>
        <v/>
      </c>
      <c r="BZ262" s="254" t="str">
        <f t="shared" si="34"/>
        <v/>
      </c>
      <c r="CA262" s="254">
        <f t="shared" si="308"/>
        <v>0</v>
      </c>
      <c r="CB262" s="254">
        <f t="shared" si="308"/>
        <v>0</v>
      </c>
      <c r="CC262" s="254">
        <f t="shared" si="308"/>
        <v>0</v>
      </c>
      <c r="CD262" s="254">
        <f t="shared" si="308"/>
        <v>0</v>
      </c>
      <c r="CE262" s="254">
        <f t="shared" si="308"/>
        <v>0</v>
      </c>
      <c r="CF262" s="254">
        <f t="shared" si="308"/>
        <v>0</v>
      </c>
      <c r="CG262" s="254">
        <f t="shared" si="307"/>
        <v>0</v>
      </c>
      <c r="CH262" s="254">
        <f t="shared" si="307"/>
        <v>0</v>
      </c>
      <c r="CI262" s="254">
        <f t="shared" si="307"/>
        <v>0</v>
      </c>
      <c r="CJ262" s="254">
        <f t="shared" si="298"/>
        <v>0</v>
      </c>
      <c r="CK262" s="254">
        <f t="shared" si="298"/>
        <v>0</v>
      </c>
      <c r="CL262" s="254">
        <f t="shared" si="298"/>
        <v>0</v>
      </c>
      <c r="CM262" s="254">
        <f t="shared" si="262"/>
        <v>0</v>
      </c>
      <c r="CN262" s="254">
        <f t="shared" si="263"/>
        <v>0</v>
      </c>
      <c r="CO262" s="254">
        <f t="shared" si="264"/>
        <v>0</v>
      </c>
      <c r="CP262" s="254">
        <f t="shared" si="265"/>
        <v>0</v>
      </c>
      <c r="CQ262" s="254">
        <f t="shared" si="266"/>
        <v>0</v>
      </c>
      <c r="CR262" s="254">
        <f t="shared" si="267"/>
        <v>0</v>
      </c>
      <c r="CS262" s="254">
        <f t="shared" si="268"/>
        <v>0</v>
      </c>
      <c r="CT262" s="254">
        <f t="shared" si="269"/>
        <v>0</v>
      </c>
      <c r="CU262" s="254">
        <f t="shared" si="270"/>
        <v>0</v>
      </c>
      <c r="CV262" s="254">
        <f t="shared" si="271"/>
        <v>0</v>
      </c>
      <c r="CW262" s="254">
        <f t="shared" si="272"/>
        <v>0</v>
      </c>
      <c r="CX262" s="254">
        <f t="shared" si="273"/>
        <v>0</v>
      </c>
      <c r="CY262" s="254">
        <f t="shared" si="274"/>
        <v>0</v>
      </c>
      <c r="CZ262" s="254">
        <f t="shared" si="275"/>
        <v>0</v>
      </c>
      <c r="DA262" s="254">
        <f t="shared" si="276"/>
        <v>0</v>
      </c>
      <c r="DB262" s="254">
        <f t="shared" si="277"/>
        <v>0</v>
      </c>
      <c r="DC262" s="254">
        <f t="shared" si="278"/>
        <v>0</v>
      </c>
      <c r="DD262" s="254">
        <f t="shared" si="279"/>
        <v>0</v>
      </c>
      <c r="DE262" s="254">
        <f t="shared" si="280"/>
        <v>0</v>
      </c>
      <c r="DF262" s="254">
        <f t="shared" si="281"/>
        <v>0</v>
      </c>
      <c r="DG262" s="254">
        <f t="shared" si="282"/>
        <v>0</v>
      </c>
      <c r="DH262" s="254">
        <f t="shared" si="283"/>
        <v>0</v>
      </c>
      <c r="DI262" s="254">
        <f t="shared" si="284"/>
        <v>0</v>
      </c>
      <c r="DJ262" s="254">
        <f t="shared" si="285"/>
        <v>0</v>
      </c>
      <c r="DK262" s="254">
        <f t="shared" si="286"/>
        <v>0</v>
      </c>
      <c r="DL262" s="254">
        <f t="shared" si="287"/>
        <v>0</v>
      </c>
      <c r="DM262" s="254">
        <f t="shared" si="288"/>
        <v>0</v>
      </c>
      <c r="DN262" s="254">
        <f t="shared" si="289"/>
        <v>0</v>
      </c>
      <c r="DO262" s="254">
        <f t="shared" si="290"/>
        <v>0</v>
      </c>
      <c r="DP262" s="254">
        <f t="shared" si="291"/>
        <v>0</v>
      </c>
      <c r="DQ262" s="254">
        <f t="shared" si="292"/>
        <v>0</v>
      </c>
      <c r="DR262" s="254">
        <f t="shared" si="293"/>
        <v>0</v>
      </c>
      <c r="DS262" s="254">
        <f t="shared" si="294"/>
        <v>0</v>
      </c>
      <c r="DT262" s="254">
        <f t="shared" si="295"/>
        <v>0</v>
      </c>
      <c r="DU262" s="254">
        <f t="shared" si="296"/>
        <v>0</v>
      </c>
      <c r="DV262" s="254">
        <f t="shared" si="297"/>
        <v>0</v>
      </c>
    </row>
    <row r="263" spans="1:126" ht="24" customHeight="1">
      <c r="A263" s="11" t="str">
        <f ca="1">IF(AG263&lt;&gt;"OK","",CONCATENATE(TEXT('Front Page'!$F$33,"000"),TEXT('Front Page'!$F$31,"000"),"-",LEFT('Front Page'!$R$53,5),"-",LEFT(D263,1),AJ263, "-",TEXT(B263,"000")))</f>
        <v/>
      </c>
      <c r="B263" s="12" t="str">
        <f>IFERROR(IF(E263="","",MAX(B$17:B262)+1),"")</f>
        <v/>
      </c>
      <c r="C263" s="13"/>
      <c r="D263" s="29" t="str">
        <f t="shared" si="300"/>
        <v>None</v>
      </c>
      <c r="E263" s="29" t="str">
        <f t="shared" si="17"/>
        <v/>
      </c>
      <c r="F263" s="29" t="str">
        <f t="shared" si="18"/>
        <v/>
      </c>
      <c r="G263" s="363"/>
      <c r="H263" s="364"/>
      <c r="I263" s="325" t="str">
        <f t="shared" si="255"/>
        <v>No</v>
      </c>
      <c r="J263" s="314">
        <v>0</v>
      </c>
      <c r="K263" s="312">
        <v>0</v>
      </c>
      <c r="L263" s="312">
        <v>0</v>
      </c>
      <c r="M263" s="312">
        <v>0</v>
      </c>
      <c r="N263" s="312">
        <v>0</v>
      </c>
      <c r="O263" s="312">
        <v>0</v>
      </c>
      <c r="P263" s="312">
        <v>0</v>
      </c>
      <c r="Q263" s="312">
        <v>0</v>
      </c>
      <c r="R263" s="312">
        <v>0</v>
      </c>
      <c r="S263" s="312">
        <v>0</v>
      </c>
      <c r="T263" s="312">
        <v>0</v>
      </c>
      <c r="U263" s="312">
        <v>0</v>
      </c>
      <c r="V263" s="313">
        <v>1</v>
      </c>
      <c r="W263" s="313">
        <v>1</v>
      </c>
      <c r="X263" s="312">
        <v>0</v>
      </c>
      <c r="Y263" s="312">
        <v>0</v>
      </c>
      <c r="Z263" s="312">
        <v>0</v>
      </c>
      <c r="AA263" s="14">
        <v>0</v>
      </c>
      <c r="AB263" s="317"/>
      <c r="AC263" s="15" t="str">
        <f t="shared" si="246"/>
        <v/>
      </c>
      <c r="AD263" s="15" t="str">
        <f t="shared" si="256"/>
        <v/>
      </c>
      <c r="AE263" s="16" t="str">
        <f t="shared" si="257"/>
        <v>0 - 0</v>
      </c>
      <c r="AF263" s="20" t="str">
        <f t="shared" si="258"/>
        <v>Not an offer</v>
      </c>
      <c r="AG263" s="276" t="str">
        <f t="shared" si="248"/>
        <v>Not an Offer</v>
      </c>
      <c r="AH263" s="150"/>
      <c r="AI263" s="254">
        <v>247</v>
      </c>
      <c r="AJ263" s="149" t="str">
        <f t="shared" si="249"/>
        <v>00-IRA</v>
      </c>
      <c r="AK263" s="254" t="b">
        <f t="shared" si="11"/>
        <v>0</v>
      </c>
      <c r="AL263" s="254">
        <f t="shared" si="247"/>
        <v>0</v>
      </c>
      <c r="AM263" s="254">
        <f t="shared" si="250"/>
        <v>0</v>
      </c>
      <c r="AN263" s="288">
        <f t="shared" si="259"/>
        <v>0</v>
      </c>
      <c r="AO263" s="288">
        <f>IF(AND($BU263=$BV263,BU263=AO$13),$J263&amp;$K263&amp;$L263&amp;$M263&amp;$N263&amp;$O263&amp;$P263&amp;$Q263&amp;$R263&amp;$S263&amp;$T263&amp;$U263,IFERROR(MATCH($AN263,AO$17:AO262,0),-1000))</f>
        <v>1</v>
      </c>
      <c r="AP263" s="288">
        <f>IF(AND($BU263=$BV263,BV263=AP$13),$J263&amp;$K263&amp;$L263&amp;$M263&amp;$N263&amp;$O263&amp;$P263&amp;$Q263&amp;$R263&amp;$S263&amp;$T263&amp;$U263,IFERROR(MATCH($AN263,AP$17:AP262,0),-1000))</f>
        <v>1</v>
      </c>
      <c r="AQ263" s="288">
        <f>IF(AND($BU263=$BV263,BW263=AQ$13),$J263&amp;$K263&amp;$L263&amp;$M263&amp;$N263&amp;$O263&amp;$P263&amp;$Q263&amp;$R263&amp;$S263&amp;$T263&amp;$U263,IFERROR(MATCH($AN263,AQ$17:AQ262,0),-1000))</f>
        <v>1</v>
      </c>
      <c r="AR263" s="288">
        <f>IF(AND($BU263=$BV263,BX263=AR$13),$J263&amp;$K263&amp;$L263&amp;$M263&amp;$N263&amp;$O263&amp;$P263&amp;$Q263&amp;$R263&amp;$S263&amp;$T263&amp;$U263,IFERROR(MATCH($AN263,AR$17:AR262,0),-1000))</f>
        <v>1</v>
      </c>
      <c r="AS263" s="254">
        <f t="shared" si="242"/>
        <v>0</v>
      </c>
      <c r="AT263" s="261" t="str">
        <f t="shared" si="260"/>
        <v/>
      </c>
      <c r="AU263" s="254" t="str">
        <f t="shared" si="253"/>
        <v/>
      </c>
      <c r="AV263" s="254" t="str">
        <f t="shared" si="253"/>
        <v/>
      </c>
      <c r="AW263" s="254" t="str">
        <f t="shared" si="253"/>
        <v/>
      </c>
      <c r="AX263" s="254" t="str">
        <f t="shared" si="253"/>
        <v/>
      </c>
      <c r="AY263" s="254" t="str">
        <f t="shared" si="305"/>
        <v/>
      </c>
      <c r="AZ263" s="254" t="str">
        <f t="shared" si="305"/>
        <v/>
      </c>
      <c r="BA263" s="254" t="str">
        <f t="shared" si="305"/>
        <v/>
      </c>
      <c r="BB263" s="254" t="str">
        <f t="shared" si="305"/>
        <v/>
      </c>
      <c r="BC263" s="254" t="str">
        <f t="shared" si="305"/>
        <v/>
      </c>
      <c r="BD263" s="254" t="str">
        <f t="shared" si="305"/>
        <v/>
      </c>
      <c r="BE263" s="262" t="str">
        <f t="shared" si="244"/>
        <v/>
      </c>
      <c r="BF263" s="263" t="str">
        <f t="shared" si="254"/>
        <v/>
      </c>
      <c r="BG263" s="254" t="str">
        <f t="shared" si="254"/>
        <v/>
      </c>
      <c r="BH263" s="254" t="str">
        <f t="shared" si="254"/>
        <v/>
      </c>
      <c r="BI263" s="254" t="str">
        <f t="shared" si="254"/>
        <v/>
      </c>
      <c r="BJ263" s="254" t="str">
        <f t="shared" si="306"/>
        <v/>
      </c>
      <c r="BK263" s="254" t="str">
        <f t="shared" si="306"/>
        <v/>
      </c>
      <c r="BL263" s="254" t="str">
        <f t="shared" si="306"/>
        <v/>
      </c>
      <c r="BM263" s="254" t="str">
        <f t="shared" si="306"/>
        <v/>
      </c>
      <c r="BN263" s="254" t="str">
        <f t="shared" si="306"/>
        <v/>
      </c>
      <c r="BO263" s="254" t="str">
        <f t="shared" si="306"/>
        <v/>
      </c>
      <c r="BP263" s="254" t="str">
        <f t="shared" si="245"/>
        <v/>
      </c>
      <c r="BQ263" s="264" t="str">
        <f t="shared" si="261"/>
        <v/>
      </c>
      <c r="BR263" s="261" t="str">
        <f t="shared" si="30"/>
        <v/>
      </c>
      <c r="BS263" s="254" t="str">
        <f t="shared" si="303"/>
        <v/>
      </c>
      <c r="BT263" s="254" t="str">
        <f t="shared" si="301"/>
        <v/>
      </c>
      <c r="BU263" s="265" t="str">
        <f t="shared" si="301"/>
        <v/>
      </c>
      <c r="BV263" s="263" t="str">
        <f t="shared" si="304"/>
        <v/>
      </c>
      <c r="BW263" s="254" t="str">
        <f t="shared" si="302"/>
        <v/>
      </c>
      <c r="BX263" s="254" t="str">
        <f t="shared" si="302"/>
        <v/>
      </c>
      <c r="BY263" s="264" t="str">
        <f t="shared" si="33"/>
        <v/>
      </c>
      <c r="BZ263" s="254" t="str">
        <f t="shared" si="34"/>
        <v/>
      </c>
      <c r="CA263" s="254">
        <f t="shared" si="308"/>
        <v>0</v>
      </c>
      <c r="CB263" s="254">
        <f t="shared" si="308"/>
        <v>0</v>
      </c>
      <c r="CC263" s="254">
        <f t="shared" si="308"/>
        <v>0</v>
      </c>
      <c r="CD263" s="254">
        <f t="shared" si="308"/>
        <v>0</v>
      </c>
      <c r="CE263" s="254">
        <f t="shared" si="308"/>
        <v>0</v>
      </c>
      <c r="CF263" s="254">
        <f t="shared" si="308"/>
        <v>0</v>
      </c>
      <c r="CG263" s="254">
        <f t="shared" si="307"/>
        <v>0</v>
      </c>
      <c r="CH263" s="254">
        <f t="shared" si="307"/>
        <v>0</v>
      </c>
      <c r="CI263" s="254">
        <f t="shared" si="307"/>
        <v>0</v>
      </c>
      <c r="CJ263" s="254">
        <f t="shared" si="298"/>
        <v>0</v>
      </c>
      <c r="CK263" s="254">
        <f t="shared" si="298"/>
        <v>0</v>
      </c>
      <c r="CL263" s="254">
        <f t="shared" si="298"/>
        <v>0</v>
      </c>
      <c r="CM263" s="254">
        <f t="shared" si="262"/>
        <v>0</v>
      </c>
      <c r="CN263" s="254">
        <f t="shared" si="263"/>
        <v>0</v>
      </c>
      <c r="CO263" s="254">
        <f t="shared" si="264"/>
        <v>0</v>
      </c>
      <c r="CP263" s="254">
        <f t="shared" si="265"/>
        <v>0</v>
      </c>
      <c r="CQ263" s="254">
        <f t="shared" si="266"/>
        <v>0</v>
      </c>
      <c r="CR263" s="254">
        <f t="shared" si="267"/>
        <v>0</v>
      </c>
      <c r="CS263" s="254">
        <f t="shared" si="268"/>
        <v>0</v>
      </c>
      <c r="CT263" s="254">
        <f t="shared" si="269"/>
        <v>0</v>
      </c>
      <c r="CU263" s="254">
        <f t="shared" si="270"/>
        <v>0</v>
      </c>
      <c r="CV263" s="254">
        <f t="shared" si="271"/>
        <v>0</v>
      </c>
      <c r="CW263" s="254">
        <f t="shared" si="272"/>
        <v>0</v>
      </c>
      <c r="CX263" s="254">
        <f t="shared" si="273"/>
        <v>0</v>
      </c>
      <c r="CY263" s="254">
        <f t="shared" si="274"/>
        <v>0</v>
      </c>
      <c r="CZ263" s="254">
        <f t="shared" si="275"/>
        <v>0</v>
      </c>
      <c r="DA263" s="254">
        <f t="shared" si="276"/>
        <v>0</v>
      </c>
      <c r="DB263" s="254">
        <f t="shared" si="277"/>
        <v>0</v>
      </c>
      <c r="DC263" s="254">
        <f t="shared" si="278"/>
        <v>0</v>
      </c>
      <c r="DD263" s="254">
        <f t="shared" si="279"/>
        <v>0</v>
      </c>
      <c r="DE263" s="254">
        <f t="shared" si="280"/>
        <v>0</v>
      </c>
      <c r="DF263" s="254">
        <f t="shared" si="281"/>
        <v>0</v>
      </c>
      <c r="DG263" s="254">
        <f t="shared" si="282"/>
        <v>0</v>
      </c>
      <c r="DH263" s="254">
        <f t="shared" si="283"/>
        <v>0</v>
      </c>
      <c r="DI263" s="254">
        <f t="shared" si="284"/>
        <v>0</v>
      </c>
      <c r="DJ263" s="254">
        <f t="shared" si="285"/>
        <v>0</v>
      </c>
      <c r="DK263" s="254">
        <f t="shared" si="286"/>
        <v>0</v>
      </c>
      <c r="DL263" s="254">
        <f t="shared" si="287"/>
        <v>0</v>
      </c>
      <c r="DM263" s="254">
        <f t="shared" si="288"/>
        <v>0</v>
      </c>
      <c r="DN263" s="254">
        <f t="shared" si="289"/>
        <v>0</v>
      </c>
      <c r="DO263" s="254">
        <f t="shared" si="290"/>
        <v>0</v>
      </c>
      <c r="DP263" s="254">
        <f t="shared" si="291"/>
        <v>0</v>
      </c>
      <c r="DQ263" s="254">
        <f t="shared" si="292"/>
        <v>0</v>
      </c>
      <c r="DR263" s="254">
        <f t="shared" si="293"/>
        <v>0</v>
      </c>
      <c r="DS263" s="254">
        <f t="shared" si="294"/>
        <v>0</v>
      </c>
      <c r="DT263" s="254">
        <f t="shared" si="295"/>
        <v>0</v>
      </c>
      <c r="DU263" s="254">
        <f t="shared" si="296"/>
        <v>0</v>
      </c>
      <c r="DV263" s="254">
        <f t="shared" si="297"/>
        <v>0</v>
      </c>
    </row>
    <row r="264" spans="1:126" ht="24" customHeight="1">
      <c r="A264" s="11" t="str">
        <f ca="1">IF(AG264&lt;&gt;"OK","",CONCATENATE(TEXT('Front Page'!$F$33,"000"),TEXT('Front Page'!$F$31,"000"),"-",LEFT('Front Page'!$R$53,5),"-",LEFT(D264,1),AJ264, "-",TEXT(B264,"000")))</f>
        <v/>
      </c>
      <c r="B264" s="12" t="str">
        <f>IFERROR(IF(E264="","",MAX(B$17:B263)+1),"")</f>
        <v/>
      </c>
      <c r="C264" s="13"/>
      <c r="D264" s="29" t="str">
        <f t="shared" si="300"/>
        <v>None</v>
      </c>
      <c r="E264" s="29" t="str">
        <f t="shared" si="17"/>
        <v/>
      </c>
      <c r="F264" s="29" t="str">
        <f t="shared" si="18"/>
        <v/>
      </c>
      <c r="G264" s="363"/>
      <c r="H264" s="364"/>
      <c r="I264" s="325" t="str">
        <f t="shared" si="255"/>
        <v>No</v>
      </c>
      <c r="J264" s="314">
        <v>0</v>
      </c>
      <c r="K264" s="312">
        <v>0</v>
      </c>
      <c r="L264" s="312">
        <v>0</v>
      </c>
      <c r="M264" s="312">
        <v>0</v>
      </c>
      <c r="N264" s="312">
        <v>0</v>
      </c>
      <c r="O264" s="312">
        <v>0</v>
      </c>
      <c r="P264" s="312">
        <v>0</v>
      </c>
      <c r="Q264" s="312">
        <v>0</v>
      </c>
      <c r="R264" s="312">
        <v>0</v>
      </c>
      <c r="S264" s="312">
        <v>0</v>
      </c>
      <c r="T264" s="312">
        <v>0</v>
      </c>
      <c r="U264" s="312">
        <v>0</v>
      </c>
      <c r="V264" s="313">
        <v>1</v>
      </c>
      <c r="W264" s="313">
        <v>1</v>
      </c>
      <c r="X264" s="312">
        <v>0</v>
      </c>
      <c r="Y264" s="312">
        <v>0</v>
      </c>
      <c r="Z264" s="312">
        <v>0</v>
      </c>
      <c r="AA264" s="14">
        <v>0</v>
      </c>
      <c r="AB264" s="317"/>
      <c r="AC264" s="15" t="str">
        <f t="shared" si="246"/>
        <v/>
      </c>
      <c r="AD264" s="15" t="str">
        <f t="shared" si="256"/>
        <v/>
      </c>
      <c r="AE264" s="16" t="str">
        <f t="shared" si="257"/>
        <v>0 - 0</v>
      </c>
      <c r="AF264" s="20" t="str">
        <f t="shared" si="258"/>
        <v>Not an offer</v>
      </c>
      <c r="AG264" s="276" t="str">
        <f t="shared" si="248"/>
        <v>Not an Offer</v>
      </c>
      <c r="AH264" s="150"/>
      <c r="AI264" s="254">
        <v>248</v>
      </c>
      <c r="AJ264" s="149" t="str">
        <f t="shared" si="249"/>
        <v>00-IRA</v>
      </c>
      <c r="AK264" s="254" t="b">
        <f t="shared" si="11"/>
        <v>0</v>
      </c>
      <c r="AL264" s="254">
        <f t="shared" si="247"/>
        <v>0</v>
      </c>
      <c r="AM264" s="254">
        <f t="shared" si="250"/>
        <v>0</v>
      </c>
      <c r="AN264" s="288">
        <f t="shared" si="259"/>
        <v>0</v>
      </c>
      <c r="AO264" s="288">
        <f>IF(AND($BU264=$BV264,BU264=AO$13),$J264&amp;$K264&amp;$L264&amp;$M264&amp;$N264&amp;$O264&amp;$P264&amp;$Q264&amp;$R264&amp;$S264&amp;$T264&amp;$U264,IFERROR(MATCH($AN264,AO$17:AO263,0),-1000))</f>
        <v>1</v>
      </c>
      <c r="AP264" s="288">
        <f>IF(AND($BU264=$BV264,BV264=AP$13),$J264&amp;$K264&amp;$L264&amp;$M264&amp;$N264&amp;$O264&amp;$P264&amp;$Q264&amp;$R264&amp;$S264&amp;$T264&amp;$U264,IFERROR(MATCH($AN264,AP$17:AP263,0),-1000))</f>
        <v>1</v>
      </c>
      <c r="AQ264" s="288">
        <f>IF(AND($BU264=$BV264,BW264=AQ$13),$J264&amp;$K264&amp;$L264&amp;$M264&amp;$N264&amp;$O264&amp;$P264&amp;$Q264&amp;$R264&amp;$S264&amp;$T264&amp;$U264,IFERROR(MATCH($AN264,AQ$17:AQ263,0),-1000))</f>
        <v>1</v>
      </c>
      <c r="AR264" s="288">
        <f>IF(AND($BU264=$BV264,BX264=AR$13),$J264&amp;$K264&amp;$L264&amp;$M264&amp;$N264&amp;$O264&amp;$P264&amp;$Q264&amp;$R264&amp;$S264&amp;$T264&amp;$U264,IFERROR(MATCH($AN264,AR$17:AR263,0),-1000))</f>
        <v>1</v>
      </c>
      <c r="AS264" s="254">
        <f t="shared" si="242"/>
        <v>0</v>
      </c>
      <c r="AT264" s="261" t="str">
        <f t="shared" si="260"/>
        <v/>
      </c>
      <c r="AU264" s="254" t="str">
        <f t="shared" si="253"/>
        <v/>
      </c>
      <c r="AV264" s="254" t="str">
        <f t="shared" si="253"/>
        <v/>
      </c>
      <c r="AW264" s="254" t="str">
        <f t="shared" si="253"/>
        <v/>
      </c>
      <c r="AX264" s="254" t="str">
        <f t="shared" si="253"/>
        <v/>
      </c>
      <c r="AY264" s="254" t="str">
        <f t="shared" si="305"/>
        <v/>
      </c>
      <c r="AZ264" s="254" t="str">
        <f t="shared" si="305"/>
        <v/>
      </c>
      <c r="BA264" s="254" t="str">
        <f t="shared" si="305"/>
        <v/>
      </c>
      <c r="BB264" s="254" t="str">
        <f t="shared" si="305"/>
        <v/>
      </c>
      <c r="BC264" s="254" t="str">
        <f t="shared" si="305"/>
        <v/>
      </c>
      <c r="BD264" s="254" t="str">
        <f t="shared" si="305"/>
        <v/>
      </c>
      <c r="BE264" s="262" t="str">
        <f t="shared" si="244"/>
        <v/>
      </c>
      <c r="BF264" s="263" t="str">
        <f t="shared" si="254"/>
        <v/>
      </c>
      <c r="BG264" s="254" t="str">
        <f t="shared" si="254"/>
        <v/>
      </c>
      <c r="BH264" s="254" t="str">
        <f t="shared" si="254"/>
        <v/>
      </c>
      <c r="BI264" s="254" t="str">
        <f t="shared" si="254"/>
        <v/>
      </c>
      <c r="BJ264" s="254" t="str">
        <f t="shared" si="306"/>
        <v/>
      </c>
      <c r="BK264" s="254" t="str">
        <f t="shared" si="306"/>
        <v/>
      </c>
      <c r="BL264" s="254" t="str">
        <f t="shared" si="306"/>
        <v/>
      </c>
      <c r="BM264" s="254" t="str">
        <f t="shared" si="306"/>
        <v/>
      </c>
      <c r="BN264" s="254" t="str">
        <f t="shared" si="306"/>
        <v/>
      </c>
      <c r="BO264" s="254" t="str">
        <f t="shared" si="306"/>
        <v/>
      </c>
      <c r="BP264" s="254" t="str">
        <f t="shared" si="245"/>
        <v/>
      </c>
      <c r="BQ264" s="264" t="str">
        <f t="shared" si="261"/>
        <v/>
      </c>
      <c r="BR264" s="261" t="str">
        <f t="shared" si="30"/>
        <v/>
      </c>
      <c r="BS264" s="254" t="str">
        <f t="shared" si="303"/>
        <v/>
      </c>
      <c r="BT264" s="254" t="str">
        <f t="shared" si="301"/>
        <v/>
      </c>
      <c r="BU264" s="265" t="str">
        <f t="shared" si="301"/>
        <v/>
      </c>
      <c r="BV264" s="263" t="str">
        <f t="shared" si="304"/>
        <v/>
      </c>
      <c r="BW264" s="254" t="str">
        <f t="shared" si="302"/>
        <v/>
      </c>
      <c r="BX264" s="254" t="str">
        <f t="shared" si="302"/>
        <v/>
      </c>
      <c r="BY264" s="264" t="str">
        <f t="shared" si="33"/>
        <v/>
      </c>
      <c r="BZ264" s="254" t="str">
        <f t="shared" si="34"/>
        <v/>
      </c>
      <c r="CA264" s="254">
        <f t="shared" si="308"/>
        <v>0</v>
      </c>
      <c r="CB264" s="254">
        <f t="shared" si="308"/>
        <v>0</v>
      </c>
      <c r="CC264" s="254">
        <f t="shared" si="308"/>
        <v>0</v>
      </c>
      <c r="CD264" s="254">
        <f t="shared" si="308"/>
        <v>0</v>
      </c>
      <c r="CE264" s="254">
        <f t="shared" si="308"/>
        <v>0</v>
      </c>
      <c r="CF264" s="254">
        <f t="shared" si="308"/>
        <v>0</v>
      </c>
      <c r="CG264" s="254">
        <f t="shared" si="307"/>
        <v>0</v>
      </c>
      <c r="CH264" s="254">
        <f t="shared" si="307"/>
        <v>0</v>
      </c>
      <c r="CI264" s="254">
        <f t="shared" si="307"/>
        <v>0</v>
      </c>
      <c r="CJ264" s="254">
        <f t="shared" si="298"/>
        <v>0</v>
      </c>
      <c r="CK264" s="254">
        <f t="shared" si="298"/>
        <v>0</v>
      </c>
      <c r="CL264" s="254">
        <f t="shared" si="298"/>
        <v>0</v>
      </c>
      <c r="CM264" s="254">
        <f t="shared" si="262"/>
        <v>0</v>
      </c>
      <c r="CN264" s="254">
        <f t="shared" si="263"/>
        <v>0</v>
      </c>
      <c r="CO264" s="254">
        <f t="shared" si="264"/>
        <v>0</v>
      </c>
      <c r="CP264" s="254">
        <f t="shared" si="265"/>
        <v>0</v>
      </c>
      <c r="CQ264" s="254">
        <f t="shared" si="266"/>
        <v>0</v>
      </c>
      <c r="CR264" s="254">
        <f t="shared" si="267"/>
        <v>0</v>
      </c>
      <c r="CS264" s="254">
        <f t="shared" si="268"/>
        <v>0</v>
      </c>
      <c r="CT264" s="254">
        <f t="shared" si="269"/>
        <v>0</v>
      </c>
      <c r="CU264" s="254">
        <f t="shared" si="270"/>
        <v>0</v>
      </c>
      <c r="CV264" s="254">
        <f t="shared" si="271"/>
        <v>0</v>
      </c>
      <c r="CW264" s="254">
        <f t="shared" si="272"/>
        <v>0</v>
      </c>
      <c r="CX264" s="254">
        <f t="shared" si="273"/>
        <v>0</v>
      </c>
      <c r="CY264" s="254">
        <f t="shared" si="274"/>
        <v>0</v>
      </c>
      <c r="CZ264" s="254">
        <f t="shared" si="275"/>
        <v>0</v>
      </c>
      <c r="DA264" s="254">
        <f t="shared" si="276"/>
        <v>0</v>
      </c>
      <c r="DB264" s="254">
        <f t="shared" si="277"/>
        <v>0</v>
      </c>
      <c r="DC264" s="254">
        <f t="shared" si="278"/>
        <v>0</v>
      </c>
      <c r="DD264" s="254">
        <f t="shared" si="279"/>
        <v>0</v>
      </c>
      <c r="DE264" s="254">
        <f t="shared" si="280"/>
        <v>0</v>
      </c>
      <c r="DF264" s="254">
        <f t="shared" si="281"/>
        <v>0</v>
      </c>
      <c r="DG264" s="254">
        <f t="shared" si="282"/>
        <v>0</v>
      </c>
      <c r="DH264" s="254">
        <f t="shared" si="283"/>
        <v>0</v>
      </c>
      <c r="DI264" s="254">
        <f t="shared" si="284"/>
        <v>0</v>
      </c>
      <c r="DJ264" s="254">
        <f t="shared" si="285"/>
        <v>0</v>
      </c>
      <c r="DK264" s="254">
        <f t="shared" si="286"/>
        <v>0</v>
      </c>
      <c r="DL264" s="254">
        <f t="shared" si="287"/>
        <v>0</v>
      </c>
      <c r="DM264" s="254">
        <f t="shared" si="288"/>
        <v>0</v>
      </c>
      <c r="DN264" s="254">
        <f t="shared" si="289"/>
        <v>0</v>
      </c>
      <c r="DO264" s="254">
        <f t="shared" si="290"/>
        <v>0</v>
      </c>
      <c r="DP264" s="254">
        <f t="shared" si="291"/>
        <v>0</v>
      </c>
      <c r="DQ264" s="254">
        <f t="shared" si="292"/>
        <v>0</v>
      </c>
      <c r="DR264" s="254">
        <f t="shared" si="293"/>
        <v>0</v>
      </c>
      <c r="DS264" s="254">
        <f t="shared" si="294"/>
        <v>0</v>
      </c>
      <c r="DT264" s="254">
        <f t="shared" si="295"/>
        <v>0</v>
      </c>
      <c r="DU264" s="254">
        <f t="shared" si="296"/>
        <v>0</v>
      </c>
      <c r="DV264" s="254">
        <f t="shared" si="297"/>
        <v>0</v>
      </c>
    </row>
    <row r="265" spans="1:126" ht="24" customHeight="1">
      <c r="A265" s="11" t="str">
        <f ca="1">IF(AG265&lt;&gt;"OK","",CONCATENATE(TEXT('Front Page'!$F$33,"000"),TEXT('Front Page'!$F$31,"000"),"-",LEFT('Front Page'!$R$53,5),"-",LEFT(D265,1),AJ265, "-",TEXT(B265,"000")))</f>
        <v/>
      </c>
      <c r="B265" s="12" t="str">
        <f>IFERROR(IF(E265="","",MAX(B$17:B264)+1),"")</f>
        <v/>
      </c>
      <c r="C265" s="13"/>
      <c r="D265" s="29" t="str">
        <f t="shared" si="300"/>
        <v>None</v>
      </c>
      <c r="E265" s="29" t="str">
        <f t="shared" si="17"/>
        <v/>
      </c>
      <c r="F265" s="29" t="str">
        <f t="shared" si="18"/>
        <v/>
      </c>
      <c r="G265" s="363"/>
      <c r="H265" s="364"/>
      <c r="I265" s="325" t="str">
        <f t="shared" si="255"/>
        <v>No</v>
      </c>
      <c r="J265" s="314">
        <v>0</v>
      </c>
      <c r="K265" s="312">
        <v>0</v>
      </c>
      <c r="L265" s="312">
        <v>0</v>
      </c>
      <c r="M265" s="312">
        <v>0</v>
      </c>
      <c r="N265" s="312">
        <v>0</v>
      </c>
      <c r="O265" s="312">
        <v>0</v>
      </c>
      <c r="P265" s="312">
        <v>0</v>
      </c>
      <c r="Q265" s="312">
        <v>0</v>
      </c>
      <c r="R265" s="312">
        <v>0</v>
      </c>
      <c r="S265" s="312">
        <v>0</v>
      </c>
      <c r="T265" s="312">
        <v>0</v>
      </c>
      <c r="U265" s="312">
        <v>0</v>
      </c>
      <c r="V265" s="313">
        <v>1</v>
      </c>
      <c r="W265" s="313">
        <v>1</v>
      </c>
      <c r="X265" s="312">
        <v>0</v>
      </c>
      <c r="Y265" s="312">
        <v>0</v>
      </c>
      <c r="Z265" s="312">
        <v>0</v>
      </c>
      <c r="AA265" s="14">
        <v>0</v>
      </c>
      <c r="AB265" s="317"/>
      <c r="AC265" s="15" t="str">
        <f t="shared" si="246"/>
        <v/>
      </c>
      <c r="AD265" s="15" t="str">
        <f t="shared" si="256"/>
        <v/>
      </c>
      <c r="AE265" s="16" t="str">
        <f t="shared" si="257"/>
        <v>0 - 0</v>
      </c>
      <c r="AF265" s="20" t="str">
        <f t="shared" si="258"/>
        <v>Not an offer</v>
      </c>
      <c r="AG265" s="276" t="str">
        <f t="shared" si="248"/>
        <v>Not an Offer</v>
      </c>
      <c r="AH265" s="150"/>
      <c r="AI265" s="254">
        <v>249</v>
      </c>
      <c r="AJ265" s="149" t="str">
        <f t="shared" si="249"/>
        <v>00-IRA</v>
      </c>
      <c r="AK265" s="254" t="b">
        <f t="shared" si="11"/>
        <v>0</v>
      </c>
      <c r="AL265" s="254">
        <f t="shared" si="247"/>
        <v>0</v>
      </c>
      <c r="AM265" s="254">
        <f t="shared" si="250"/>
        <v>0</v>
      </c>
      <c r="AN265" s="288">
        <f t="shared" si="259"/>
        <v>0</v>
      </c>
      <c r="AO265" s="288">
        <f>IF(AND($BU265=$BV265,BU265=AO$13),$J265&amp;$K265&amp;$L265&amp;$M265&amp;$N265&amp;$O265&amp;$P265&amp;$Q265&amp;$R265&amp;$S265&amp;$T265&amp;$U265,IFERROR(MATCH($AN265,AO$17:AO264,0),-1000))</f>
        <v>1</v>
      </c>
      <c r="AP265" s="288">
        <f>IF(AND($BU265=$BV265,BV265=AP$13),$J265&amp;$K265&amp;$L265&amp;$M265&amp;$N265&amp;$O265&amp;$P265&amp;$Q265&amp;$R265&amp;$S265&amp;$T265&amp;$U265,IFERROR(MATCH($AN265,AP$17:AP264,0),-1000))</f>
        <v>1</v>
      </c>
      <c r="AQ265" s="288">
        <f>IF(AND($BU265=$BV265,BW265=AQ$13),$J265&amp;$K265&amp;$L265&amp;$M265&amp;$N265&amp;$O265&amp;$P265&amp;$Q265&amp;$R265&amp;$S265&amp;$T265&amp;$U265,IFERROR(MATCH($AN265,AQ$17:AQ264,0),-1000))</f>
        <v>1</v>
      </c>
      <c r="AR265" s="288">
        <f>IF(AND($BU265=$BV265,BX265=AR$13),$J265&amp;$K265&amp;$L265&amp;$M265&amp;$N265&amp;$O265&amp;$P265&amp;$Q265&amp;$R265&amp;$S265&amp;$T265&amp;$U265,IFERROR(MATCH($AN265,AR$17:AR264,0),-1000))</f>
        <v>1</v>
      </c>
      <c r="AS265" s="254">
        <f t="shared" si="242"/>
        <v>0</v>
      </c>
      <c r="AT265" s="261" t="str">
        <f t="shared" si="260"/>
        <v/>
      </c>
      <c r="AU265" s="254" t="str">
        <f t="shared" si="253"/>
        <v/>
      </c>
      <c r="AV265" s="254" t="str">
        <f t="shared" si="253"/>
        <v/>
      </c>
      <c r="AW265" s="254" t="str">
        <f t="shared" si="253"/>
        <v/>
      </c>
      <c r="AX265" s="254" t="str">
        <f t="shared" si="253"/>
        <v/>
      </c>
      <c r="AY265" s="254" t="str">
        <f t="shared" si="305"/>
        <v/>
      </c>
      <c r="AZ265" s="254" t="str">
        <f t="shared" si="305"/>
        <v/>
      </c>
      <c r="BA265" s="254" t="str">
        <f t="shared" si="305"/>
        <v/>
      </c>
      <c r="BB265" s="254" t="str">
        <f t="shared" si="305"/>
        <v/>
      </c>
      <c r="BC265" s="254" t="str">
        <f t="shared" si="305"/>
        <v/>
      </c>
      <c r="BD265" s="254" t="str">
        <f t="shared" si="305"/>
        <v/>
      </c>
      <c r="BE265" s="262" t="str">
        <f t="shared" si="244"/>
        <v/>
      </c>
      <c r="BF265" s="263" t="str">
        <f t="shared" si="254"/>
        <v/>
      </c>
      <c r="BG265" s="254" t="str">
        <f t="shared" si="254"/>
        <v/>
      </c>
      <c r="BH265" s="254" t="str">
        <f t="shared" si="254"/>
        <v/>
      </c>
      <c r="BI265" s="254" t="str">
        <f t="shared" si="254"/>
        <v/>
      </c>
      <c r="BJ265" s="254" t="str">
        <f t="shared" si="306"/>
        <v/>
      </c>
      <c r="BK265" s="254" t="str">
        <f t="shared" si="306"/>
        <v/>
      </c>
      <c r="BL265" s="254" t="str">
        <f t="shared" si="306"/>
        <v/>
      </c>
      <c r="BM265" s="254" t="str">
        <f t="shared" si="306"/>
        <v/>
      </c>
      <c r="BN265" s="254" t="str">
        <f t="shared" si="306"/>
        <v/>
      </c>
      <c r="BO265" s="254" t="str">
        <f t="shared" si="306"/>
        <v/>
      </c>
      <c r="BP265" s="254" t="str">
        <f t="shared" si="245"/>
        <v/>
      </c>
      <c r="BQ265" s="264" t="str">
        <f t="shared" si="261"/>
        <v/>
      </c>
      <c r="BR265" s="261" t="str">
        <f t="shared" si="30"/>
        <v/>
      </c>
      <c r="BS265" s="254" t="str">
        <f t="shared" si="303"/>
        <v/>
      </c>
      <c r="BT265" s="254" t="str">
        <f t="shared" si="301"/>
        <v/>
      </c>
      <c r="BU265" s="265" t="str">
        <f t="shared" si="301"/>
        <v/>
      </c>
      <c r="BV265" s="263" t="str">
        <f t="shared" si="304"/>
        <v/>
      </c>
      <c r="BW265" s="254" t="str">
        <f t="shared" si="302"/>
        <v/>
      </c>
      <c r="BX265" s="254" t="str">
        <f t="shared" si="302"/>
        <v/>
      </c>
      <c r="BY265" s="264" t="str">
        <f t="shared" si="33"/>
        <v/>
      </c>
      <c r="BZ265" s="254" t="str">
        <f t="shared" si="34"/>
        <v/>
      </c>
      <c r="CA265" s="254">
        <f t="shared" si="308"/>
        <v>0</v>
      </c>
      <c r="CB265" s="254">
        <f t="shared" si="308"/>
        <v>0</v>
      </c>
      <c r="CC265" s="254">
        <f t="shared" si="308"/>
        <v>0</v>
      </c>
      <c r="CD265" s="254">
        <f t="shared" si="308"/>
        <v>0</v>
      </c>
      <c r="CE265" s="254">
        <f t="shared" si="308"/>
        <v>0</v>
      </c>
      <c r="CF265" s="254">
        <f t="shared" si="308"/>
        <v>0</v>
      </c>
      <c r="CG265" s="254">
        <f t="shared" si="307"/>
        <v>0</v>
      </c>
      <c r="CH265" s="254">
        <f t="shared" si="307"/>
        <v>0</v>
      </c>
      <c r="CI265" s="254">
        <f t="shared" si="307"/>
        <v>0</v>
      </c>
      <c r="CJ265" s="254">
        <f t="shared" si="298"/>
        <v>0</v>
      </c>
      <c r="CK265" s="254">
        <f t="shared" si="298"/>
        <v>0</v>
      </c>
      <c r="CL265" s="254">
        <f t="shared" si="298"/>
        <v>0</v>
      </c>
      <c r="CM265" s="254">
        <f t="shared" si="262"/>
        <v>0</v>
      </c>
      <c r="CN265" s="254">
        <f t="shared" si="263"/>
        <v>0</v>
      </c>
      <c r="CO265" s="254">
        <f t="shared" si="264"/>
        <v>0</v>
      </c>
      <c r="CP265" s="254">
        <f t="shared" si="265"/>
        <v>0</v>
      </c>
      <c r="CQ265" s="254">
        <f t="shared" si="266"/>
        <v>0</v>
      </c>
      <c r="CR265" s="254">
        <f t="shared" si="267"/>
        <v>0</v>
      </c>
      <c r="CS265" s="254">
        <f t="shared" si="268"/>
        <v>0</v>
      </c>
      <c r="CT265" s="254">
        <f t="shared" si="269"/>
        <v>0</v>
      </c>
      <c r="CU265" s="254">
        <f t="shared" si="270"/>
        <v>0</v>
      </c>
      <c r="CV265" s="254">
        <f t="shared" si="271"/>
        <v>0</v>
      </c>
      <c r="CW265" s="254">
        <f t="shared" si="272"/>
        <v>0</v>
      </c>
      <c r="CX265" s="254">
        <f t="shared" si="273"/>
        <v>0</v>
      </c>
      <c r="CY265" s="254">
        <f t="shared" si="274"/>
        <v>0</v>
      </c>
      <c r="CZ265" s="254">
        <f t="shared" si="275"/>
        <v>0</v>
      </c>
      <c r="DA265" s="254">
        <f t="shared" si="276"/>
        <v>0</v>
      </c>
      <c r="DB265" s="254">
        <f t="shared" si="277"/>
        <v>0</v>
      </c>
      <c r="DC265" s="254">
        <f t="shared" si="278"/>
        <v>0</v>
      </c>
      <c r="DD265" s="254">
        <f t="shared" si="279"/>
        <v>0</v>
      </c>
      <c r="DE265" s="254">
        <f t="shared" si="280"/>
        <v>0</v>
      </c>
      <c r="DF265" s="254">
        <f t="shared" si="281"/>
        <v>0</v>
      </c>
      <c r="DG265" s="254">
        <f t="shared" si="282"/>
        <v>0</v>
      </c>
      <c r="DH265" s="254">
        <f t="shared" si="283"/>
        <v>0</v>
      </c>
      <c r="DI265" s="254">
        <f t="shared" si="284"/>
        <v>0</v>
      </c>
      <c r="DJ265" s="254">
        <f t="shared" si="285"/>
        <v>0</v>
      </c>
      <c r="DK265" s="254">
        <f t="shared" si="286"/>
        <v>0</v>
      </c>
      <c r="DL265" s="254">
        <f t="shared" si="287"/>
        <v>0</v>
      </c>
      <c r="DM265" s="254">
        <f t="shared" si="288"/>
        <v>0</v>
      </c>
      <c r="DN265" s="254">
        <f t="shared" si="289"/>
        <v>0</v>
      </c>
      <c r="DO265" s="254">
        <f t="shared" si="290"/>
        <v>0</v>
      </c>
      <c r="DP265" s="254">
        <f t="shared" si="291"/>
        <v>0</v>
      </c>
      <c r="DQ265" s="254">
        <f t="shared" si="292"/>
        <v>0</v>
      </c>
      <c r="DR265" s="254">
        <f t="shared" si="293"/>
        <v>0</v>
      </c>
      <c r="DS265" s="254">
        <f t="shared" si="294"/>
        <v>0</v>
      </c>
      <c r="DT265" s="254">
        <f t="shared" si="295"/>
        <v>0</v>
      </c>
      <c r="DU265" s="254">
        <f t="shared" si="296"/>
        <v>0</v>
      </c>
      <c r="DV265" s="254">
        <f t="shared" si="297"/>
        <v>0</v>
      </c>
    </row>
    <row r="266" spans="1:126" ht="24" customHeight="1">
      <c r="A266" s="11" t="str">
        <f ca="1">IF(AG266&lt;&gt;"OK","",CONCATENATE(TEXT('Front Page'!$F$33,"000"),TEXT('Front Page'!$F$31,"000"),"-",LEFT('Front Page'!$R$53,5),"-",LEFT(D266,1),AJ266, "-",TEXT(B266,"000")))</f>
        <v/>
      </c>
      <c r="B266" s="12" t="str">
        <f>IFERROR(IF(E266="","",MAX(B$17:B265)+1),"")</f>
        <v/>
      </c>
      <c r="C266" s="13"/>
      <c r="D266" s="29" t="str">
        <f t="shared" si="300"/>
        <v>None</v>
      </c>
      <c r="E266" s="29" t="str">
        <f t="shared" si="17"/>
        <v/>
      </c>
      <c r="F266" s="29" t="str">
        <f t="shared" si="18"/>
        <v/>
      </c>
      <c r="G266" s="363"/>
      <c r="H266" s="364"/>
      <c r="I266" s="325" t="str">
        <f t="shared" si="255"/>
        <v>No</v>
      </c>
      <c r="J266" s="314">
        <v>0</v>
      </c>
      <c r="K266" s="312">
        <v>0</v>
      </c>
      <c r="L266" s="312">
        <v>0</v>
      </c>
      <c r="M266" s="312">
        <v>0</v>
      </c>
      <c r="N266" s="312">
        <v>0</v>
      </c>
      <c r="O266" s="312">
        <v>0</v>
      </c>
      <c r="P266" s="312">
        <v>0</v>
      </c>
      <c r="Q266" s="312">
        <v>0</v>
      </c>
      <c r="R266" s="312">
        <v>0</v>
      </c>
      <c r="S266" s="312">
        <v>0</v>
      </c>
      <c r="T266" s="312">
        <v>0</v>
      </c>
      <c r="U266" s="312">
        <v>0</v>
      </c>
      <c r="V266" s="313">
        <v>1</v>
      </c>
      <c r="W266" s="313">
        <v>1</v>
      </c>
      <c r="X266" s="312">
        <v>0</v>
      </c>
      <c r="Y266" s="312">
        <v>0</v>
      </c>
      <c r="Z266" s="312">
        <v>0</v>
      </c>
      <c r="AA266" s="14">
        <v>0</v>
      </c>
      <c r="AB266" s="317"/>
      <c r="AC266" s="15" t="str">
        <f t="shared" si="246"/>
        <v/>
      </c>
      <c r="AD266" s="15" t="str">
        <f t="shared" si="256"/>
        <v/>
      </c>
      <c r="AE266" s="16" t="str">
        <f t="shared" si="257"/>
        <v>0 - 0</v>
      </c>
      <c r="AF266" s="20" t="str">
        <f t="shared" si="258"/>
        <v>Not an offer</v>
      </c>
      <c r="AG266" s="276" t="str">
        <f t="shared" si="248"/>
        <v>Not an Offer</v>
      </c>
      <c r="AH266" s="150"/>
      <c r="AI266" s="254">
        <v>250</v>
      </c>
      <c r="AJ266" s="149" t="str">
        <f t="shared" si="249"/>
        <v>00-IRA</v>
      </c>
      <c r="AK266" s="254" t="b">
        <f t="shared" si="11"/>
        <v>0</v>
      </c>
      <c r="AL266" s="254">
        <f t="shared" si="247"/>
        <v>0</v>
      </c>
      <c r="AM266" s="254">
        <f t="shared" si="250"/>
        <v>0</v>
      </c>
      <c r="AN266" s="288">
        <f t="shared" si="259"/>
        <v>0</v>
      </c>
      <c r="AO266" s="288">
        <f>IF(AND($BU266=$BV266,BU266=AO$13),$J266&amp;$K266&amp;$L266&amp;$M266&amp;$N266&amp;$O266&amp;$P266&amp;$Q266&amp;$R266&amp;$S266&amp;$T266&amp;$U266,IFERROR(MATCH($AN266,AO$17:AO265,0),-1000))</f>
        <v>1</v>
      </c>
      <c r="AP266" s="288">
        <f>IF(AND($BU266=$BV266,BV266=AP$13),$J266&amp;$K266&amp;$L266&amp;$M266&amp;$N266&amp;$O266&amp;$P266&amp;$Q266&amp;$R266&amp;$S266&amp;$T266&amp;$U266,IFERROR(MATCH($AN266,AP$17:AP265,0),-1000))</f>
        <v>1</v>
      </c>
      <c r="AQ266" s="288">
        <f>IF(AND($BU266=$BV266,BW266=AQ$13),$J266&amp;$K266&amp;$L266&amp;$M266&amp;$N266&amp;$O266&amp;$P266&amp;$Q266&amp;$R266&amp;$S266&amp;$T266&amp;$U266,IFERROR(MATCH($AN266,AQ$17:AQ265,0),-1000))</f>
        <v>1</v>
      </c>
      <c r="AR266" s="288">
        <f>IF(AND($BU266=$BV266,BX266=AR$13),$J266&amp;$K266&amp;$L266&amp;$M266&amp;$N266&amp;$O266&amp;$P266&amp;$Q266&amp;$R266&amp;$S266&amp;$T266&amp;$U266,IFERROR(MATCH($AN266,AR$17:AR265,0),-1000))</f>
        <v>1</v>
      </c>
      <c r="AS266" s="254">
        <f t="shared" si="242"/>
        <v>0</v>
      </c>
      <c r="AT266" s="261" t="str">
        <f t="shared" si="260"/>
        <v/>
      </c>
      <c r="AU266" s="254" t="str">
        <f t="shared" si="253"/>
        <v/>
      </c>
      <c r="AV266" s="254" t="str">
        <f t="shared" si="253"/>
        <v/>
      </c>
      <c r="AW266" s="254" t="str">
        <f t="shared" si="253"/>
        <v/>
      </c>
      <c r="AX266" s="254" t="str">
        <f t="shared" si="253"/>
        <v/>
      </c>
      <c r="AY266" s="254" t="str">
        <f t="shared" si="305"/>
        <v/>
      </c>
      <c r="AZ266" s="254" t="str">
        <f t="shared" si="305"/>
        <v/>
      </c>
      <c r="BA266" s="254" t="str">
        <f t="shared" si="305"/>
        <v/>
      </c>
      <c r="BB266" s="254" t="str">
        <f t="shared" si="305"/>
        <v/>
      </c>
      <c r="BC266" s="254" t="str">
        <f t="shared" si="305"/>
        <v/>
      </c>
      <c r="BD266" s="254" t="str">
        <f t="shared" si="305"/>
        <v/>
      </c>
      <c r="BE266" s="262" t="str">
        <f t="shared" si="244"/>
        <v/>
      </c>
      <c r="BF266" s="263" t="str">
        <f t="shared" si="254"/>
        <v/>
      </c>
      <c r="BG266" s="254" t="str">
        <f t="shared" si="254"/>
        <v/>
      </c>
      <c r="BH266" s="254" t="str">
        <f t="shared" si="254"/>
        <v/>
      </c>
      <c r="BI266" s="254" t="str">
        <f t="shared" si="254"/>
        <v/>
      </c>
      <c r="BJ266" s="254" t="str">
        <f t="shared" si="306"/>
        <v/>
      </c>
      <c r="BK266" s="254" t="str">
        <f t="shared" si="306"/>
        <v/>
      </c>
      <c r="BL266" s="254" t="str">
        <f t="shared" si="306"/>
        <v/>
      </c>
      <c r="BM266" s="254" t="str">
        <f t="shared" si="306"/>
        <v/>
      </c>
      <c r="BN266" s="254" t="str">
        <f t="shared" si="306"/>
        <v/>
      </c>
      <c r="BO266" s="254" t="str">
        <f t="shared" si="306"/>
        <v/>
      </c>
      <c r="BP266" s="254" t="str">
        <f t="shared" si="245"/>
        <v/>
      </c>
      <c r="BQ266" s="264" t="str">
        <f t="shared" si="261"/>
        <v/>
      </c>
      <c r="BR266" s="261" t="str">
        <f t="shared" si="30"/>
        <v/>
      </c>
      <c r="BS266" s="254" t="str">
        <f t="shared" si="303"/>
        <v/>
      </c>
      <c r="BT266" s="254" t="str">
        <f t="shared" si="301"/>
        <v/>
      </c>
      <c r="BU266" s="265" t="str">
        <f t="shared" si="301"/>
        <v/>
      </c>
      <c r="BV266" s="263" t="str">
        <f t="shared" si="304"/>
        <v/>
      </c>
      <c r="BW266" s="254" t="str">
        <f t="shared" si="302"/>
        <v/>
      </c>
      <c r="BX266" s="254" t="str">
        <f t="shared" si="302"/>
        <v/>
      </c>
      <c r="BY266" s="264" t="str">
        <f t="shared" si="33"/>
        <v/>
      </c>
      <c r="BZ266" s="254" t="str">
        <f t="shared" si="34"/>
        <v/>
      </c>
      <c r="CA266" s="254">
        <f t="shared" si="308"/>
        <v>0</v>
      </c>
      <c r="CB266" s="254">
        <f t="shared" si="308"/>
        <v>0</v>
      </c>
      <c r="CC266" s="254">
        <f t="shared" si="308"/>
        <v>0</v>
      </c>
      <c r="CD266" s="254">
        <f t="shared" si="308"/>
        <v>0</v>
      </c>
      <c r="CE266" s="254">
        <f t="shared" si="308"/>
        <v>0</v>
      </c>
      <c r="CF266" s="254">
        <f t="shared" si="308"/>
        <v>0</v>
      </c>
      <c r="CG266" s="254">
        <f t="shared" si="307"/>
        <v>0</v>
      </c>
      <c r="CH266" s="254">
        <f t="shared" si="307"/>
        <v>0</v>
      </c>
      <c r="CI266" s="254">
        <f t="shared" si="307"/>
        <v>0</v>
      </c>
      <c r="CJ266" s="254">
        <f t="shared" si="298"/>
        <v>0</v>
      </c>
      <c r="CK266" s="254">
        <f t="shared" si="298"/>
        <v>0</v>
      </c>
      <c r="CL266" s="254">
        <f t="shared" si="298"/>
        <v>0</v>
      </c>
      <c r="CM266" s="254">
        <f t="shared" si="262"/>
        <v>0</v>
      </c>
      <c r="CN266" s="254">
        <f t="shared" si="263"/>
        <v>0</v>
      </c>
      <c r="CO266" s="254">
        <f t="shared" si="264"/>
        <v>0</v>
      </c>
      <c r="CP266" s="254">
        <f t="shared" si="265"/>
        <v>0</v>
      </c>
      <c r="CQ266" s="254">
        <f t="shared" si="266"/>
        <v>0</v>
      </c>
      <c r="CR266" s="254">
        <f t="shared" si="267"/>
        <v>0</v>
      </c>
      <c r="CS266" s="254">
        <f t="shared" si="268"/>
        <v>0</v>
      </c>
      <c r="CT266" s="254">
        <f t="shared" si="269"/>
        <v>0</v>
      </c>
      <c r="CU266" s="254">
        <f t="shared" si="270"/>
        <v>0</v>
      </c>
      <c r="CV266" s="254">
        <f t="shared" si="271"/>
        <v>0</v>
      </c>
      <c r="CW266" s="254">
        <f t="shared" si="272"/>
        <v>0</v>
      </c>
      <c r="CX266" s="254">
        <f t="shared" si="273"/>
        <v>0</v>
      </c>
      <c r="CY266" s="254">
        <f t="shared" si="274"/>
        <v>0</v>
      </c>
      <c r="CZ266" s="254">
        <f t="shared" si="275"/>
        <v>0</v>
      </c>
      <c r="DA266" s="254">
        <f t="shared" si="276"/>
        <v>0</v>
      </c>
      <c r="DB266" s="254">
        <f t="shared" si="277"/>
        <v>0</v>
      </c>
      <c r="DC266" s="254">
        <f t="shared" si="278"/>
        <v>0</v>
      </c>
      <c r="DD266" s="254">
        <f t="shared" si="279"/>
        <v>0</v>
      </c>
      <c r="DE266" s="254">
        <f t="shared" si="280"/>
        <v>0</v>
      </c>
      <c r="DF266" s="254">
        <f t="shared" si="281"/>
        <v>0</v>
      </c>
      <c r="DG266" s="254">
        <f t="shared" si="282"/>
        <v>0</v>
      </c>
      <c r="DH266" s="254">
        <f t="shared" si="283"/>
        <v>0</v>
      </c>
      <c r="DI266" s="254">
        <f t="shared" si="284"/>
        <v>0</v>
      </c>
      <c r="DJ266" s="254">
        <f t="shared" si="285"/>
        <v>0</v>
      </c>
      <c r="DK266" s="254">
        <f t="shared" si="286"/>
        <v>0</v>
      </c>
      <c r="DL266" s="254">
        <f t="shared" si="287"/>
        <v>0</v>
      </c>
      <c r="DM266" s="254">
        <f t="shared" si="288"/>
        <v>0</v>
      </c>
      <c r="DN266" s="254">
        <f t="shared" si="289"/>
        <v>0</v>
      </c>
      <c r="DO266" s="254">
        <f t="shared" si="290"/>
        <v>0</v>
      </c>
      <c r="DP266" s="254">
        <f t="shared" si="291"/>
        <v>0</v>
      </c>
      <c r="DQ266" s="254">
        <f t="shared" si="292"/>
        <v>0</v>
      </c>
      <c r="DR266" s="254">
        <f t="shared" si="293"/>
        <v>0</v>
      </c>
      <c r="DS266" s="254">
        <f t="shared" si="294"/>
        <v>0</v>
      </c>
      <c r="DT266" s="254">
        <f t="shared" si="295"/>
        <v>0</v>
      </c>
      <c r="DU266" s="254">
        <f t="shared" si="296"/>
        <v>0</v>
      </c>
      <c r="DV266" s="254">
        <f t="shared" si="297"/>
        <v>0</v>
      </c>
    </row>
    <row r="267" spans="1:126" ht="24" customHeight="1">
      <c r="A267" s="11" t="str">
        <f ca="1">IF(AG267&lt;&gt;"OK","",CONCATENATE(TEXT('Front Page'!$F$33,"000"),TEXT('Front Page'!$F$31,"000"),"-",LEFT('Front Page'!$R$53,5),"-",LEFT(D267,1),AJ267, "-",TEXT(B267,"000")))</f>
        <v/>
      </c>
      <c r="B267" s="12" t="str">
        <f>IFERROR(IF(E267="","",MAX(B$17:B266)+1),"")</f>
        <v/>
      </c>
      <c r="C267" s="13"/>
      <c r="D267" s="29" t="str">
        <f t="shared" si="300"/>
        <v>None</v>
      </c>
      <c r="E267" s="29" t="str">
        <f t="shared" si="17"/>
        <v/>
      </c>
      <c r="F267" s="29" t="str">
        <f t="shared" si="18"/>
        <v/>
      </c>
      <c r="G267" s="363"/>
      <c r="H267" s="364"/>
      <c r="I267" s="325" t="str">
        <f t="shared" si="255"/>
        <v>No</v>
      </c>
      <c r="J267" s="314">
        <v>0</v>
      </c>
      <c r="K267" s="312">
        <v>0</v>
      </c>
      <c r="L267" s="312">
        <v>0</v>
      </c>
      <c r="M267" s="312">
        <v>0</v>
      </c>
      <c r="N267" s="312">
        <v>0</v>
      </c>
      <c r="O267" s="312">
        <v>0</v>
      </c>
      <c r="P267" s="312">
        <v>0</v>
      </c>
      <c r="Q267" s="312">
        <v>0</v>
      </c>
      <c r="R267" s="312">
        <v>0</v>
      </c>
      <c r="S267" s="312">
        <v>0</v>
      </c>
      <c r="T267" s="312">
        <v>0</v>
      </c>
      <c r="U267" s="312">
        <v>0</v>
      </c>
      <c r="V267" s="313">
        <v>1</v>
      </c>
      <c r="W267" s="313">
        <v>1</v>
      </c>
      <c r="X267" s="312">
        <v>0</v>
      </c>
      <c r="Y267" s="312">
        <v>0</v>
      </c>
      <c r="Z267" s="312">
        <v>0</v>
      </c>
      <c r="AA267" s="14">
        <v>0</v>
      </c>
      <c r="AB267" s="317"/>
      <c r="AC267" s="15" t="str">
        <f t="shared" si="246"/>
        <v/>
      </c>
      <c r="AD267" s="15" t="str">
        <f t="shared" si="256"/>
        <v/>
      </c>
      <c r="AE267" s="16" t="str">
        <f t="shared" si="257"/>
        <v>0 - 0</v>
      </c>
      <c r="AF267" s="20" t="str">
        <f t="shared" si="258"/>
        <v>Not an offer</v>
      </c>
      <c r="AG267" s="276" t="str">
        <f t="shared" si="248"/>
        <v>Not an Offer</v>
      </c>
      <c r="AH267" s="150"/>
      <c r="AI267" s="254">
        <v>251</v>
      </c>
      <c r="AJ267" s="149" t="str">
        <f t="shared" si="249"/>
        <v>00-IRA</v>
      </c>
      <c r="AK267" s="254" t="b">
        <f t="shared" si="11"/>
        <v>0</v>
      </c>
      <c r="AL267" s="254">
        <f t="shared" si="247"/>
        <v>0</v>
      </c>
      <c r="AM267" s="254">
        <f t="shared" si="250"/>
        <v>0</v>
      </c>
      <c r="AN267" s="288">
        <f t="shared" si="259"/>
        <v>0</v>
      </c>
      <c r="AO267" s="288">
        <f>IF(AND($BU267=$BV267,BU267=AO$13),$J267&amp;$K267&amp;$L267&amp;$M267&amp;$N267&amp;$O267&amp;$P267&amp;$Q267&amp;$R267&amp;$S267&amp;$T267&amp;$U267,IFERROR(MATCH($AN267,AO$17:AO266,0),-1000))</f>
        <v>1</v>
      </c>
      <c r="AP267" s="288">
        <f>IF(AND($BU267=$BV267,BV267=AP$13),$J267&amp;$K267&amp;$L267&amp;$M267&amp;$N267&amp;$O267&amp;$P267&amp;$Q267&amp;$R267&amp;$S267&amp;$T267&amp;$U267,IFERROR(MATCH($AN267,AP$17:AP266,0),-1000))</f>
        <v>1</v>
      </c>
      <c r="AQ267" s="288">
        <f>IF(AND($BU267=$BV267,BW267=AQ$13),$J267&amp;$K267&amp;$L267&amp;$M267&amp;$N267&amp;$O267&amp;$P267&amp;$Q267&amp;$R267&amp;$S267&amp;$T267&amp;$U267,IFERROR(MATCH($AN267,AQ$17:AQ266,0),-1000))</f>
        <v>1</v>
      </c>
      <c r="AR267" s="288">
        <f>IF(AND($BU267=$BV267,BX267=AR$13),$J267&amp;$K267&amp;$L267&amp;$M267&amp;$N267&amp;$O267&amp;$P267&amp;$Q267&amp;$R267&amp;$S267&amp;$T267&amp;$U267,IFERROR(MATCH($AN267,AR$17:AR266,0),-1000))</f>
        <v>1</v>
      </c>
      <c r="AS267" s="254">
        <f t="shared" si="242"/>
        <v>0</v>
      </c>
      <c r="AT267" s="261" t="str">
        <f t="shared" si="260"/>
        <v/>
      </c>
      <c r="AU267" s="254" t="str">
        <f t="shared" si="253"/>
        <v/>
      </c>
      <c r="AV267" s="254" t="str">
        <f t="shared" si="253"/>
        <v/>
      </c>
      <c r="AW267" s="254" t="str">
        <f t="shared" si="253"/>
        <v/>
      </c>
      <c r="AX267" s="254" t="str">
        <f t="shared" si="253"/>
        <v/>
      </c>
      <c r="AY267" s="254" t="str">
        <f t="shared" si="305"/>
        <v/>
      </c>
      <c r="AZ267" s="254" t="str">
        <f t="shared" si="305"/>
        <v/>
      </c>
      <c r="BA267" s="254" t="str">
        <f t="shared" si="305"/>
        <v/>
      </c>
      <c r="BB267" s="254" t="str">
        <f t="shared" si="305"/>
        <v/>
      </c>
      <c r="BC267" s="254" t="str">
        <f t="shared" si="305"/>
        <v/>
      </c>
      <c r="BD267" s="254" t="str">
        <f t="shared" si="305"/>
        <v/>
      </c>
      <c r="BE267" s="262" t="str">
        <f t="shared" si="244"/>
        <v/>
      </c>
      <c r="BF267" s="263" t="str">
        <f t="shared" si="254"/>
        <v/>
      </c>
      <c r="BG267" s="254" t="str">
        <f t="shared" si="254"/>
        <v/>
      </c>
      <c r="BH267" s="254" t="str">
        <f t="shared" si="254"/>
        <v/>
      </c>
      <c r="BI267" s="254" t="str">
        <f t="shared" si="254"/>
        <v/>
      </c>
      <c r="BJ267" s="254" t="str">
        <f t="shared" si="306"/>
        <v/>
      </c>
      <c r="BK267" s="254" t="str">
        <f t="shared" si="306"/>
        <v/>
      </c>
      <c r="BL267" s="254" t="str">
        <f t="shared" si="306"/>
        <v/>
      </c>
      <c r="BM267" s="254" t="str">
        <f t="shared" si="306"/>
        <v/>
      </c>
      <c r="BN267" s="254" t="str">
        <f t="shared" si="306"/>
        <v/>
      </c>
      <c r="BO267" s="254" t="str">
        <f t="shared" si="306"/>
        <v/>
      </c>
      <c r="BP267" s="254" t="str">
        <f t="shared" si="245"/>
        <v/>
      </c>
      <c r="BQ267" s="264" t="str">
        <f t="shared" si="261"/>
        <v/>
      </c>
      <c r="BR267" s="261" t="str">
        <f t="shared" si="30"/>
        <v/>
      </c>
      <c r="BS267" s="254" t="str">
        <f t="shared" si="303"/>
        <v/>
      </c>
      <c r="BT267" s="254" t="str">
        <f t="shared" si="301"/>
        <v/>
      </c>
      <c r="BU267" s="265" t="str">
        <f t="shared" si="301"/>
        <v/>
      </c>
      <c r="BV267" s="263" t="str">
        <f t="shared" si="304"/>
        <v/>
      </c>
      <c r="BW267" s="254" t="str">
        <f t="shared" si="302"/>
        <v/>
      </c>
      <c r="BX267" s="254" t="str">
        <f t="shared" si="302"/>
        <v/>
      </c>
      <c r="BY267" s="264" t="str">
        <f t="shared" si="33"/>
        <v/>
      </c>
      <c r="BZ267" s="254" t="str">
        <f t="shared" si="34"/>
        <v/>
      </c>
      <c r="CA267" s="254">
        <f t="shared" si="308"/>
        <v>0</v>
      </c>
      <c r="CB267" s="254">
        <f t="shared" si="308"/>
        <v>0</v>
      </c>
      <c r="CC267" s="254">
        <f t="shared" si="308"/>
        <v>0</v>
      </c>
      <c r="CD267" s="254">
        <f t="shared" si="308"/>
        <v>0</v>
      </c>
      <c r="CE267" s="254">
        <f t="shared" si="308"/>
        <v>0</v>
      </c>
      <c r="CF267" s="254">
        <f t="shared" si="308"/>
        <v>0</v>
      </c>
      <c r="CG267" s="254">
        <f t="shared" si="307"/>
        <v>0</v>
      </c>
      <c r="CH267" s="254">
        <f t="shared" si="307"/>
        <v>0</v>
      </c>
      <c r="CI267" s="254">
        <f t="shared" si="307"/>
        <v>0</v>
      </c>
      <c r="CJ267" s="254">
        <f t="shared" si="298"/>
        <v>0</v>
      </c>
      <c r="CK267" s="254">
        <f t="shared" si="298"/>
        <v>0</v>
      </c>
      <c r="CL267" s="254">
        <f t="shared" si="298"/>
        <v>0</v>
      </c>
      <c r="CM267" s="254">
        <f t="shared" si="262"/>
        <v>0</v>
      </c>
      <c r="CN267" s="254">
        <f t="shared" si="263"/>
        <v>0</v>
      </c>
      <c r="CO267" s="254">
        <f t="shared" si="264"/>
        <v>0</v>
      </c>
      <c r="CP267" s="254">
        <f t="shared" si="265"/>
        <v>0</v>
      </c>
      <c r="CQ267" s="254">
        <f t="shared" si="266"/>
        <v>0</v>
      </c>
      <c r="CR267" s="254">
        <f t="shared" si="267"/>
        <v>0</v>
      </c>
      <c r="CS267" s="254">
        <f t="shared" si="268"/>
        <v>0</v>
      </c>
      <c r="CT267" s="254">
        <f t="shared" si="269"/>
        <v>0</v>
      </c>
      <c r="CU267" s="254">
        <f t="shared" si="270"/>
        <v>0</v>
      </c>
      <c r="CV267" s="254">
        <f t="shared" si="271"/>
        <v>0</v>
      </c>
      <c r="CW267" s="254">
        <f t="shared" si="272"/>
        <v>0</v>
      </c>
      <c r="CX267" s="254">
        <f t="shared" si="273"/>
        <v>0</v>
      </c>
      <c r="CY267" s="254">
        <f t="shared" si="274"/>
        <v>0</v>
      </c>
      <c r="CZ267" s="254">
        <f t="shared" si="275"/>
        <v>0</v>
      </c>
      <c r="DA267" s="254">
        <f t="shared" si="276"/>
        <v>0</v>
      </c>
      <c r="DB267" s="254">
        <f t="shared" si="277"/>
        <v>0</v>
      </c>
      <c r="DC267" s="254">
        <f t="shared" si="278"/>
        <v>0</v>
      </c>
      <c r="DD267" s="254">
        <f t="shared" si="279"/>
        <v>0</v>
      </c>
      <c r="DE267" s="254">
        <f t="shared" si="280"/>
        <v>0</v>
      </c>
      <c r="DF267" s="254">
        <f t="shared" si="281"/>
        <v>0</v>
      </c>
      <c r="DG267" s="254">
        <f t="shared" si="282"/>
        <v>0</v>
      </c>
      <c r="DH267" s="254">
        <f t="shared" si="283"/>
        <v>0</v>
      </c>
      <c r="DI267" s="254">
        <f t="shared" si="284"/>
        <v>0</v>
      </c>
      <c r="DJ267" s="254">
        <f t="shared" si="285"/>
        <v>0</v>
      </c>
      <c r="DK267" s="254">
        <f t="shared" si="286"/>
        <v>0</v>
      </c>
      <c r="DL267" s="254">
        <f t="shared" si="287"/>
        <v>0</v>
      </c>
      <c r="DM267" s="254">
        <f t="shared" si="288"/>
        <v>0</v>
      </c>
      <c r="DN267" s="254">
        <f t="shared" si="289"/>
        <v>0</v>
      </c>
      <c r="DO267" s="254">
        <f t="shared" si="290"/>
        <v>0</v>
      </c>
      <c r="DP267" s="254">
        <f t="shared" si="291"/>
        <v>0</v>
      </c>
      <c r="DQ267" s="254">
        <f t="shared" si="292"/>
        <v>0</v>
      </c>
      <c r="DR267" s="254">
        <f t="shared" si="293"/>
        <v>0</v>
      </c>
      <c r="DS267" s="254">
        <f t="shared" si="294"/>
        <v>0</v>
      </c>
      <c r="DT267" s="254">
        <f t="shared" si="295"/>
        <v>0</v>
      </c>
      <c r="DU267" s="254">
        <f t="shared" si="296"/>
        <v>0</v>
      </c>
      <c r="DV267" s="254">
        <f t="shared" si="297"/>
        <v>0</v>
      </c>
    </row>
    <row r="268" spans="1:126" ht="24" customHeight="1">
      <c r="A268" s="11" t="str">
        <f ca="1">IF(AG268&lt;&gt;"OK","",CONCATENATE(TEXT('Front Page'!$F$33,"000"),TEXT('Front Page'!$F$31,"000"),"-",LEFT('Front Page'!$R$53,5),"-",LEFT(D268,1),AJ268, "-",TEXT(B268,"000")))</f>
        <v/>
      </c>
      <c r="B268" s="12" t="str">
        <f>IFERROR(IF(E268="","",MAX(B$17:B267)+1),"")</f>
        <v/>
      </c>
      <c r="C268" s="13"/>
      <c r="D268" s="29" t="str">
        <f t="shared" si="300"/>
        <v>None</v>
      </c>
      <c r="E268" s="29" t="str">
        <f t="shared" si="17"/>
        <v/>
      </c>
      <c r="F268" s="29" t="str">
        <f t="shared" si="18"/>
        <v/>
      </c>
      <c r="G268" s="363"/>
      <c r="H268" s="364"/>
      <c r="I268" s="325" t="str">
        <f t="shared" si="255"/>
        <v>No</v>
      </c>
      <c r="J268" s="314">
        <v>0</v>
      </c>
      <c r="K268" s="312">
        <v>0</v>
      </c>
      <c r="L268" s="312">
        <v>0</v>
      </c>
      <c r="M268" s="312">
        <v>0</v>
      </c>
      <c r="N268" s="312">
        <v>0</v>
      </c>
      <c r="O268" s="312">
        <v>0</v>
      </c>
      <c r="P268" s="312">
        <v>0</v>
      </c>
      <c r="Q268" s="312">
        <v>0</v>
      </c>
      <c r="R268" s="312">
        <v>0</v>
      </c>
      <c r="S268" s="312">
        <v>0</v>
      </c>
      <c r="T268" s="312">
        <v>0</v>
      </c>
      <c r="U268" s="312">
        <v>0</v>
      </c>
      <c r="V268" s="313">
        <v>1</v>
      </c>
      <c r="W268" s="313">
        <v>1</v>
      </c>
      <c r="X268" s="312">
        <v>0</v>
      </c>
      <c r="Y268" s="312">
        <v>0</v>
      </c>
      <c r="Z268" s="312">
        <v>0</v>
      </c>
      <c r="AA268" s="14">
        <v>0</v>
      </c>
      <c r="AB268" s="317"/>
      <c r="AC268" s="15" t="str">
        <f t="shared" si="246"/>
        <v/>
      </c>
      <c r="AD268" s="15" t="str">
        <f t="shared" si="256"/>
        <v/>
      </c>
      <c r="AE268" s="16" t="str">
        <f t="shared" si="257"/>
        <v>0 - 0</v>
      </c>
      <c r="AF268" s="20" t="str">
        <f t="shared" si="258"/>
        <v>Not an offer</v>
      </c>
      <c r="AG268" s="276" t="str">
        <f t="shared" si="248"/>
        <v>Not an Offer</v>
      </c>
      <c r="AH268" s="150"/>
      <c r="AI268" s="254">
        <v>252</v>
      </c>
      <c r="AJ268" s="149" t="str">
        <f t="shared" si="249"/>
        <v>00-IRA</v>
      </c>
      <c r="AK268" s="254" t="b">
        <f t="shared" si="11"/>
        <v>0</v>
      </c>
      <c r="AL268" s="254">
        <f t="shared" si="247"/>
        <v>0</v>
      </c>
      <c r="AM268" s="254">
        <f t="shared" si="250"/>
        <v>0</v>
      </c>
      <c r="AN268" s="288">
        <f t="shared" si="259"/>
        <v>0</v>
      </c>
      <c r="AO268" s="288">
        <f>IF(AND($BU268=$BV268,BU268=AO$13),$J268&amp;$K268&amp;$L268&amp;$M268&amp;$N268&amp;$O268&amp;$P268&amp;$Q268&amp;$R268&amp;$S268&amp;$T268&amp;$U268,IFERROR(MATCH($AN268,AO$17:AO267,0),-1000))</f>
        <v>1</v>
      </c>
      <c r="AP268" s="288">
        <f>IF(AND($BU268=$BV268,BV268=AP$13),$J268&amp;$K268&amp;$L268&amp;$M268&amp;$N268&amp;$O268&amp;$P268&amp;$Q268&amp;$R268&amp;$S268&amp;$T268&amp;$U268,IFERROR(MATCH($AN268,AP$17:AP267,0),-1000))</f>
        <v>1</v>
      </c>
      <c r="AQ268" s="288">
        <f>IF(AND($BU268=$BV268,BW268=AQ$13),$J268&amp;$K268&amp;$L268&amp;$M268&amp;$N268&amp;$O268&amp;$P268&amp;$Q268&amp;$R268&amp;$S268&amp;$T268&amp;$U268,IFERROR(MATCH($AN268,AQ$17:AQ267,0),-1000))</f>
        <v>1</v>
      </c>
      <c r="AR268" s="288">
        <f>IF(AND($BU268=$BV268,BX268=AR$13),$J268&amp;$K268&amp;$L268&amp;$M268&amp;$N268&amp;$O268&amp;$P268&amp;$Q268&amp;$R268&amp;$S268&amp;$T268&amp;$U268,IFERROR(MATCH($AN268,AR$17:AR267,0),-1000))</f>
        <v>1</v>
      </c>
      <c r="AS268" s="254">
        <f t="shared" si="242"/>
        <v>0</v>
      </c>
      <c r="AT268" s="261" t="str">
        <f t="shared" si="260"/>
        <v/>
      </c>
      <c r="AU268" s="254" t="str">
        <f t="shared" si="253"/>
        <v/>
      </c>
      <c r="AV268" s="254" t="str">
        <f t="shared" si="253"/>
        <v/>
      </c>
      <c r="AW268" s="254" t="str">
        <f t="shared" si="253"/>
        <v/>
      </c>
      <c r="AX268" s="254" t="str">
        <f t="shared" si="253"/>
        <v/>
      </c>
      <c r="AY268" s="254" t="str">
        <f t="shared" si="305"/>
        <v/>
      </c>
      <c r="AZ268" s="254" t="str">
        <f t="shared" si="305"/>
        <v/>
      </c>
      <c r="BA268" s="254" t="str">
        <f t="shared" si="305"/>
        <v/>
      </c>
      <c r="BB268" s="254" t="str">
        <f t="shared" si="305"/>
        <v/>
      </c>
      <c r="BC268" s="254" t="str">
        <f t="shared" si="305"/>
        <v/>
      </c>
      <c r="BD268" s="254" t="str">
        <f t="shared" si="305"/>
        <v/>
      </c>
      <c r="BE268" s="262" t="str">
        <f t="shared" si="244"/>
        <v/>
      </c>
      <c r="BF268" s="263" t="str">
        <f t="shared" si="254"/>
        <v/>
      </c>
      <c r="BG268" s="254" t="str">
        <f t="shared" si="254"/>
        <v/>
      </c>
      <c r="BH268" s="254" t="str">
        <f t="shared" si="254"/>
        <v/>
      </c>
      <c r="BI268" s="254" t="str">
        <f t="shared" si="254"/>
        <v/>
      </c>
      <c r="BJ268" s="254" t="str">
        <f t="shared" si="306"/>
        <v/>
      </c>
      <c r="BK268" s="254" t="str">
        <f t="shared" si="306"/>
        <v/>
      </c>
      <c r="BL268" s="254" t="str">
        <f t="shared" si="306"/>
        <v/>
      </c>
      <c r="BM268" s="254" t="str">
        <f t="shared" si="306"/>
        <v/>
      </c>
      <c r="BN268" s="254" t="str">
        <f t="shared" si="306"/>
        <v/>
      </c>
      <c r="BO268" s="254" t="str">
        <f t="shared" si="306"/>
        <v/>
      </c>
      <c r="BP268" s="254" t="str">
        <f t="shared" si="245"/>
        <v/>
      </c>
      <c r="BQ268" s="264" t="str">
        <f t="shared" si="261"/>
        <v/>
      </c>
      <c r="BR268" s="261" t="str">
        <f t="shared" si="30"/>
        <v/>
      </c>
      <c r="BS268" s="254" t="str">
        <f t="shared" si="303"/>
        <v/>
      </c>
      <c r="BT268" s="254" t="str">
        <f t="shared" si="301"/>
        <v/>
      </c>
      <c r="BU268" s="265" t="str">
        <f t="shared" si="301"/>
        <v/>
      </c>
      <c r="BV268" s="263" t="str">
        <f t="shared" si="304"/>
        <v/>
      </c>
      <c r="BW268" s="254" t="str">
        <f t="shared" si="302"/>
        <v/>
      </c>
      <c r="BX268" s="254" t="str">
        <f t="shared" si="302"/>
        <v/>
      </c>
      <c r="BY268" s="264" t="str">
        <f t="shared" si="33"/>
        <v/>
      </c>
      <c r="BZ268" s="254" t="str">
        <f t="shared" si="34"/>
        <v/>
      </c>
      <c r="CA268" s="254">
        <f t="shared" si="308"/>
        <v>0</v>
      </c>
      <c r="CB268" s="254">
        <f t="shared" si="308"/>
        <v>0</v>
      </c>
      <c r="CC268" s="254">
        <f t="shared" si="308"/>
        <v>0</v>
      </c>
      <c r="CD268" s="254">
        <f t="shared" si="308"/>
        <v>0</v>
      </c>
      <c r="CE268" s="254">
        <f t="shared" si="308"/>
        <v>0</v>
      </c>
      <c r="CF268" s="254">
        <f t="shared" si="308"/>
        <v>0</v>
      </c>
      <c r="CG268" s="254">
        <f t="shared" si="307"/>
        <v>0</v>
      </c>
      <c r="CH268" s="254">
        <f t="shared" si="307"/>
        <v>0</v>
      </c>
      <c r="CI268" s="254">
        <f t="shared" si="307"/>
        <v>0</v>
      </c>
      <c r="CJ268" s="254">
        <f t="shared" si="298"/>
        <v>0</v>
      </c>
      <c r="CK268" s="254">
        <f t="shared" si="298"/>
        <v>0</v>
      </c>
      <c r="CL268" s="254">
        <f t="shared" si="298"/>
        <v>0</v>
      </c>
      <c r="CM268" s="254">
        <f t="shared" si="262"/>
        <v>0</v>
      </c>
      <c r="CN268" s="254">
        <f t="shared" si="263"/>
        <v>0</v>
      </c>
      <c r="CO268" s="254">
        <f t="shared" si="264"/>
        <v>0</v>
      </c>
      <c r="CP268" s="254">
        <f t="shared" si="265"/>
        <v>0</v>
      </c>
      <c r="CQ268" s="254">
        <f t="shared" si="266"/>
        <v>0</v>
      </c>
      <c r="CR268" s="254">
        <f t="shared" si="267"/>
        <v>0</v>
      </c>
      <c r="CS268" s="254">
        <f t="shared" si="268"/>
        <v>0</v>
      </c>
      <c r="CT268" s="254">
        <f t="shared" si="269"/>
        <v>0</v>
      </c>
      <c r="CU268" s="254">
        <f t="shared" si="270"/>
        <v>0</v>
      </c>
      <c r="CV268" s="254">
        <f t="shared" si="271"/>
        <v>0</v>
      </c>
      <c r="CW268" s="254">
        <f t="shared" si="272"/>
        <v>0</v>
      </c>
      <c r="CX268" s="254">
        <f t="shared" si="273"/>
        <v>0</v>
      </c>
      <c r="CY268" s="254">
        <f t="shared" si="274"/>
        <v>0</v>
      </c>
      <c r="CZ268" s="254">
        <f t="shared" si="275"/>
        <v>0</v>
      </c>
      <c r="DA268" s="254">
        <f t="shared" si="276"/>
        <v>0</v>
      </c>
      <c r="DB268" s="254">
        <f t="shared" si="277"/>
        <v>0</v>
      </c>
      <c r="DC268" s="254">
        <f t="shared" si="278"/>
        <v>0</v>
      </c>
      <c r="DD268" s="254">
        <f t="shared" si="279"/>
        <v>0</v>
      </c>
      <c r="DE268" s="254">
        <f t="shared" si="280"/>
        <v>0</v>
      </c>
      <c r="DF268" s="254">
        <f t="shared" si="281"/>
        <v>0</v>
      </c>
      <c r="DG268" s="254">
        <f t="shared" si="282"/>
        <v>0</v>
      </c>
      <c r="DH268" s="254">
        <f t="shared" si="283"/>
        <v>0</v>
      </c>
      <c r="DI268" s="254">
        <f t="shared" si="284"/>
        <v>0</v>
      </c>
      <c r="DJ268" s="254">
        <f t="shared" si="285"/>
        <v>0</v>
      </c>
      <c r="DK268" s="254">
        <f t="shared" si="286"/>
        <v>0</v>
      </c>
      <c r="DL268" s="254">
        <f t="shared" si="287"/>
        <v>0</v>
      </c>
      <c r="DM268" s="254">
        <f t="shared" si="288"/>
        <v>0</v>
      </c>
      <c r="DN268" s="254">
        <f t="shared" si="289"/>
        <v>0</v>
      </c>
      <c r="DO268" s="254">
        <f t="shared" si="290"/>
        <v>0</v>
      </c>
      <c r="DP268" s="254">
        <f t="shared" si="291"/>
        <v>0</v>
      </c>
      <c r="DQ268" s="254">
        <f t="shared" si="292"/>
        <v>0</v>
      </c>
      <c r="DR268" s="254">
        <f t="shared" si="293"/>
        <v>0</v>
      </c>
      <c r="DS268" s="254">
        <f t="shared" si="294"/>
        <v>0</v>
      </c>
      <c r="DT268" s="254">
        <f t="shared" si="295"/>
        <v>0</v>
      </c>
      <c r="DU268" s="254">
        <f t="shared" si="296"/>
        <v>0</v>
      </c>
      <c r="DV268" s="254">
        <f t="shared" si="297"/>
        <v>0</v>
      </c>
    </row>
    <row r="269" spans="1:126" ht="24" customHeight="1">
      <c r="A269" s="11" t="str">
        <f ca="1">IF(AG269&lt;&gt;"OK","",CONCATENATE(TEXT('Front Page'!$F$33,"000"),TEXT('Front Page'!$F$31,"000"),"-",LEFT('Front Page'!$R$53,5),"-",LEFT(D269,1),AJ269, "-",TEXT(B269,"000")))</f>
        <v/>
      </c>
      <c r="B269" s="12" t="str">
        <f>IFERROR(IF(E269="","",MAX(B$17:B268)+1),"")</f>
        <v/>
      </c>
      <c r="C269" s="13"/>
      <c r="D269" s="29" t="str">
        <f t="shared" si="300"/>
        <v>None</v>
      </c>
      <c r="E269" s="29" t="str">
        <f t="shared" si="17"/>
        <v/>
      </c>
      <c r="F269" s="29" t="str">
        <f t="shared" si="18"/>
        <v/>
      </c>
      <c r="G269" s="363"/>
      <c r="H269" s="364"/>
      <c r="I269" s="325" t="str">
        <f t="shared" si="255"/>
        <v>No</v>
      </c>
      <c r="J269" s="314">
        <v>0</v>
      </c>
      <c r="K269" s="312">
        <v>0</v>
      </c>
      <c r="L269" s="312">
        <v>0</v>
      </c>
      <c r="M269" s="312">
        <v>0</v>
      </c>
      <c r="N269" s="312">
        <v>0</v>
      </c>
      <c r="O269" s="312">
        <v>0</v>
      </c>
      <c r="P269" s="312">
        <v>0</v>
      </c>
      <c r="Q269" s="312">
        <v>0</v>
      </c>
      <c r="R269" s="312">
        <v>0</v>
      </c>
      <c r="S269" s="312">
        <v>0</v>
      </c>
      <c r="T269" s="312">
        <v>0</v>
      </c>
      <c r="U269" s="312">
        <v>0</v>
      </c>
      <c r="V269" s="313">
        <v>1</v>
      </c>
      <c r="W269" s="313">
        <v>1</v>
      </c>
      <c r="X269" s="312">
        <v>0</v>
      </c>
      <c r="Y269" s="312">
        <v>0</v>
      </c>
      <c r="Z269" s="312">
        <v>0</v>
      </c>
      <c r="AA269" s="14">
        <v>0</v>
      </c>
      <c r="AB269" s="317"/>
      <c r="AC269" s="15" t="str">
        <f t="shared" si="246"/>
        <v/>
      </c>
      <c r="AD269" s="15" t="str">
        <f t="shared" si="256"/>
        <v/>
      </c>
      <c r="AE269" s="16" t="str">
        <f t="shared" si="257"/>
        <v>0 - 0</v>
      </c>
      <c r="AF269" s="20" t="str">
        <f t="shared" si="258"/>
        <v>Not an offer</v>
      </c>
      <c r="AG269" s="276" t="str">
        <f t="shared" si="248"/>
        <v>Not an Offer</v>
      </c>
      <c r="AH269" s="150"/>
      <c r="AI269" s="254">
        <v>253</v>
      </c>
      <c r="AJ269" s="149" t="str">
        <f t="shared" si="249"/>
        <v>00-IRA</v>
      </c>
      <c r="AK269" s="254" t="b">
        <f t="shared" si="11"/>
        <v>0</v>
      </c>
      <c r="AL269" s="254">
        <f t="shared" si="247"/>
        <v>0</v>
      </c>
      <c r="AM269" s="254">
        <f t="shared" si="250"/>
        <v>0</v>
      </c>
      <c r="AN269" s="288">
        <f t="shared" si="259"/>
        <v>0</v>
      </c>
      <c r="AO269" s="288">
        <f>IF(AND($BU269=$BV269,BU269=AO$13),$J269&amp;$K269&amp;$L269&amp;$M269&amp;$N269&amp;$O269&amp;$P269&amp;$Q269&amp;$R269&amp;$S269&amp;$T269&amp;$U269,IFERROR(MATCH($AN269,AO$17:AO268,0),-1000))</f>
        <v>1</v>
      </c>
      <c r="AP269" s="288">
        <f>IF(AND($BU269=$BV269,BV269=AP$13),$J269&amp;$K269&amp;$L269&amp;$M269&amp;$N269&amp;$O269&amp;$P269&amp;$Q269&amp;$R269&amp;$S269&amp;$T269&amp;$U269,IFERROR(MATCH($AN269,AP$17:AP268,0),-1000))</f>
        <v>1</v>
      </c>
      <c r="AQ269" s="288">
        <f>IF(AND($BU269=$BV269,BW269=AQ$13),$J269&amp;$K269&amp;$L269&amp;$M269&amp;$N269&amp;$O269&amp;$P269&amp;$Q269&amp;$R269&amp;$S269&amp;$T269&amp;$U269,IFERROR(MATCH($AN269,AQ$17:AQ268,0),-1000))</f>
        <v>1</v>
      </c>
      <c r="AR269" s="288">
        <f>IF(AND($BU269=$BV269,BX269=AR$13),$J269&amp;$K269&amp;$L269&amp;$M269&amp;$N269&amp;$O269&amp;$P269&amp;$Q269&amp;$R269&amp;$S269&amp;$T269&amp;$U269,IFERROR(MATCH($AN269,AR$17:AR268,0),-1000))</f>
        <v>1</v>
      </c>
      <c r="AS269" s="254">
        <f t="shared" si="242"/>
        <v>0</v>
      </c>
      <c r="AT269" s="261" t="str">
        <f t="shared" si="260"/>
        <v/>
      </c>
      <c r="AU269" s="254" t="str">
        <f t="shared" si="253"/>
        <v/>
      </c>
      <c r="AV269" s="254" t="str">
        <f t="shared" si="253"/>
        <v/>
      </c>
      <c r="AW269" s="254" t="str">
        <f t="shared" si="253"/>
        <v/>
      </c>
      <c r="AX269" s="254" t="str">
        <f t="shared" si="253"/>
        <v/>
      </c>
      <c r="AY269" s="254" t="str">
        <f t="shared" si="305"/>
        <v/>
      </c>
      <c r="AZ269" s="254" t="str">
        <f t="shared" si="305"/>
        <v/>
      </c>
      <c r="BA269" s="254" t="str">
        <f t="shared" si="305"/>
        <v/>
      </c>
      <c r="BB269" s="254" t="str">
        <f t="shared" si="305"/>
        <v/>
      </c>
      <c r="BC269" s="254" t="str">
        <f t="shared" si="305"/>
        <v/>
      </c>
      <c r="BD269" s="254" t="str">
        <f t="shared" si="305"/>
        <v/>
      </c>
      <c r="BE269" s="262" t="str">
        <f t="shared" si="305"/>
        <v/>
      </c>
      <c r="BF269" s="263" t="str">
        <f t="shared" si="254"/>
        <v/>
      </c>
      <c r="BG269" s="254" t="str">
        <f t="shared" si="254"/>
        <v/>
      </c>
      <c r="BH269" s="254" t="str">
        <f t="shared" si="254"/>
        <v/>
      </c>
      <c r="BI269" s="254" t="str">
        <f t="shared" si="254"/>
        <v/>
      </c>
      <c r="BJ269" s="254" t="str">
        <f t="shared" si="306"/>
        <v/>
      </c>
      <c r="BK269" s="254" t="str">
        <f t="shared" si="306"/>
        <v/>
      </c>
      <c r="BL269" s="254" t="str">
        <f t="shared" si="306"/>
        <v/>
      </c>
      <c r="BM269" s="254" t="str">
        <f t="shared" si="306"/>
        <v/>
      </c>
      <c r="BN269" s="254" t="str">
        <f t="shared" si="306"/>
        <v/>
      </c>
      <c r="BO269" s="254" t="str">
        <f t="shared" si="306"/>
        <v/>
      </c>
      <c r="BP269" s="254" t="str">
        <f t="shared" si="306"/>
        <v/>
      </c>
      <c r="BQ269" s="264" t="str">
        <f t="shared" si="261"/>
        <v/>
      </c>
      <c r="BR269" s="261" t="str">
        <f t="shared" si="30"/>
        <v/>
      </c>
      <c r="BS269" s="254" t="str">
        <f t="shared" si="303"/>
        <v/>
      </c>
      <c r="BT269" s="254" t="str">
        <f t="shared" si="301"/>
        <v/>
      </c>
      <c r="BU269" s="265" t="str">
        <f t="shared" si="301"/>
        <v/>
      </c>
      <c r="BV269" s="263" t="str">
        <f t="shared" si="304"/>
        <v/>
      </c>
      <c r="BW269" s="254" t="str">
        <f t="shared" si="302"/>
        <v/>
      </c>
      <c r="BX269" s="254" t="str">
        <f t="shared" si="302"/>
        <v/>
      </c>
      <c r="BY269" s="264" t="str">
        <f t="shared" si="33"/>
        <v/>
      </c>
      <c r="BZ269" s="254" t="str">
        <f t="shared" si="34"/>
        <v/>
      </c>
      <c r="CA269" s="254">
        <f t="shared" si="308"/>
        <v>0</v>
      </c>
      <c r="CB269" s="254">
        <f t="shared" si="308"/>
        <v>0</v>
      </c>
      <c r="CC269" s="254">
        <f t="shared" si="308"/>
        <v>0</v>
      </c>
      <c r="CD269" s="254">
        <f t="shared" si="308"/>
        <v>0</v>
      </c>
      <c r="CE269" s="254">
        <f t="shared" si="308"/>
        <v>0</v>
      </c>
      <c r="CF269" s="254">
        <f t="shared" si="308"/>
        <v>0</v>
      </c>
      <c r="CG269" s="254">
        <f t="shared" si="307"/>
        <v>0</v>
      </c>
      <c r="CH269" s="254">
        <f t="shared" si="307"/>
        <v>0</v>
      </c>
      <c r="CI269" s="254">
        <f t="shared" si="307"/>
        <v>0</v>
      </c>
      <c r="CJ269" s="254">
        <f t="shared" si="298"/>
        <v>0</v>
      </c>
      <c r="CK269" s="254">
        <f t="shared" si="298"/>
        <v>0</v>
      </c>
      <c r="CL269" s="254">
        <f t="shared" si="298"/>
        <v>0</v>
      </c>
      <c r="CM269" s="254">
        <f t="shared" si="262"/>
        <v>0</v>
      </c>
      <c r="CN269" s="254">
        <f t="shared" si="263"/>
        <v>0</v>
      </c>
      <c r="CO269" s="254">
        <f t="shared" si="264"/>
        <v>0</v>
      </c>
      <c r="CP269" s="254">
        <f t="shared" si="265"/>
        <v>0</v>
      </c>
      <c r="CQ269" s="254">
        <f t="shared" si="266"/>
        <v>0</v>
      </c>
      <c r="CR269" s="254">
        <f t="shared" si="267"/>
        <v>0</v>
      </c>
      <c r="CS269" s="254">
        <f t="shared" si="268"/>
        <v>0</v>
      </c>
      <c r="CT269" s="254">
        <f t="shared" si="269"/>
        <v>0</v>
      </c>
      <c r="CU269" s="254">
        <f t="shared" si="270"/>
        <v>0</v>
      </c>
      <c r="CV269" s="254">
        <f t="shared" si="271"/>
        <v>0</v>
      </c>
      <c r="CW269" s="254">
        <f t="shared" si="272"/>
        <v>0</v>
      </c>
      <c r="CX269" s="254">
        <f t="shared" si="273"/>
        <v>0</v>
      </c>
      <c r="CY269" s="254">
        <f t="shared" si="274"/>
        <v>0</v>
      </c>
      <c r="CZ269" s="254">
        <f t="shared" si="275"/>
        <v>0</v>
      </c>
      <c r="DA269" s="254">
        <f t="shared" si="276"/>
        <v>0</v>
      </c>
      <c r="DB269" s="254">
        <f t="shared" si="277"/>
        <v>0</v>
      </c>
      <c r="DC269" s="254">
        <f t="shared" si="278"/>
        <v>0</v>
      </c>
      <c r="DD269" s="254">
        <f t="shared" si="279"/>
        <v>0</v>
      </c>
      <c r="DE269" s="254">
        <f t="shared" si="280"/>
        <v>0</v>
      </c>
      <c r="DF269" s="254">
        <f t="shared" si="281"/>
        <v>0</v>
      </c>
      <c r="DG269" s="254">
        <f t="shared" si="282"/>
        <v>0</v>
      </c>
      <c r="DH269" s="254">
        <f t="shared" si="283"/>
        <v>0</v>
      </c>
      <c r="DI269" s="254">
        <f t="shared" si="284"/>
        <v>0</v>
      </c>
      <c r="DJ269" s="254">
        <f t="shared" si="285"/>
        <v>0</v>
      </c>
      <c r="DK269" s="254">
        <f t="shared" si="286"/>
        <v>0</v>
      </c>
      <c r="DL269" s="254">
        <f t="shared" si="287"/>
        <v>0</v>
      </c>
      <c r="DM269" s="254">
        <f t="shared" si="288"/>
        <v>0</v>
      </c>
      <c r="DN269" s="254">
        <f t="shared" si="289"/>
        <v>0</v>
      </c>
      <c r="DO269" s="254">
        <f t="shared" si="290"/>
        <v>0</v>
      </c>
      <c r="DP269" s="254">
        <f t="shared" si="291"/>
        <v>0</v>
      </c>
      <c r="DQ269" s="254">
        <f t="shared" si="292"/>
        <v>0</v>
      </c>
      <c r="DR269" s="254">
        <f t="shared" si="293"/>
        <v>0</v>
      </c>
      <c r="DS269" s="254">
        <f t="shared" si="294"/>
        <v>0</v>
      </c>
      <c r="DT269" s="254">
        <f t="shared" si="295"/>
        <v>0</v>
      </c>
      <c r="DU269" s="254">
        <f t="shared" si="296"/>
        <v>0</v>
      </c>
      <c r="DV269" s="254">
        <f t="shared" si="297"/>
        <v>0</v>
      </c>
    </row>
    <row r="270" spans="1:126" ht="24" customHeight="1">
      <c r="A270" s="11" t="str">
        <f ca="1">IF(AG270&lt;&gt;"OK","",CONCATENATE(TEXT('Front Page'!$F$33,"000"),TEXT('Front Page'!$F$31,"000"),"-",LEFT('Front Page'!$R$53,5),"-",LEFT(D270,1),AJ270, "-",TEXT(B270,"000")))</f>
        <v/>
      </c>
      <c r="B270" s="12" t="str">
        <f>IFERROR(IF(E270="","",MAX(B$17:B269)+1),"")</f>
        <v/>
      </c>
      <c r="C270" s="13"/>
      <c r="D270" s="29" t="str">
        <f t="shared" si="300"/>
        <v>None</v>
      </c>
      <c r="E270" s="29" t="str">
        <f t="shared" si="17"/>
        <v/>
      </c>
      <c r="F270" s="29" t="str">
        <f t="shared" si="18"/>
        <v/>
      </c>
      <c r="G270" s="363"/>
      <c r="H270" s="364"/>
      <c r="I270" s="325" t="str">
        <f t="shared" si="255"/>
        <v>No</v>
      </c>
      <c r="J270" s="314">
        <v>0</v>
      </c>
      <c r="K270" s="312">
        <v>0</v>
      </c>
      <c r="L270" s="312">
        <v>0</v>
      </c>
      <c r="M270" s="312">
        <v>0</v>
      </c>
      <c r="N270" s="312">
        <v>0</v>
      </c>
      <c r="O270" s="312">
        <v>0</v>
      </c>
      <c r="P270" s="312">
        <v>0</v>
      </c>
      <c r="Q270" s="312">
        <v>0</v>
      </c>
      <c r="R270" s="312">
        <v>0</v>
      </c>
      <c r="S270" s="312">
        <v>0</v>
      </c>
      <c r="T270" s="312">
        <v>0</v>
      </c>
      <c r="U270" s="312">
        <v>0</v>
      </c>
      <c r="V270" s="313">
        <v>1</v>
      </c>
      <c r="W270" s="313">
        <v>1</v>
      </c>
      <c r="X270" s="312">
        <v>0</v>
      </c>
      <c r="Y270" s="312">
        <v>0</v>
      </c>
      <c r="Z270" s="312">
        <v>0</v>
      </c>
      <c r="AA270" s="14">
        <v>0</v>
      </c>
      <c r="AB270" s="317"/>
      <c r="AC270" s="15" t="str">
        <f t="shared" si="246"/>
        <v/>
      </c>
      <c r="AD270" s="15" t="str">
        <f t="shared" si="256"/>
        <v/>
      </c>
      <c r="AE270" s="16" t="str">
        <f t="shared" si="257"/>
        <v>0 - 0</v>
      </c>
      <c r="AF270" s="20" t="str">
        <f t="shared" si="258"/>
        <v>Not an offer</v>
      </c>
      <c r="AG270" s="276" t="str">
        <f t="shared" si="248"/>
        <v>Not an Offer</v>
      </c>
      <c r="AH270" s="150"/>
      <c r="AI270" s="254">
        <v>254</v>
      </c>
      <c r="AJ270" s="149" t="str">
        <f t="shared" si="249"/>
        <v>00-IRA</v>
      </c>
      <c r="AK270" s="254" t="b">
        <f t="shared" si="11"/>
        <v>0</v>
      </c>
      <c r="AL270" s="254">
        <f t="shared" si="247"/>
        <v>0</v>
      </c>
      <c r="AM270" s="254">
        <f t="shared" si="250"/>
        <v>0</v>
      </c>
      <c r="AN270" s="288">
        <f t="shared" si="259"/>
        <v>0</v>
      </c>
      <c r="AO270" s="288">
        <f>IF(AND($BU270=$BV270,BU270=AO$13),$J270&amp;$K270&amp;$L270&amp;$M270&amp;$N270&amp;$O270&amp;$P270&amp;$Q270&amp;$R270&amp;$S270&amp;$T270&amp;$U270,IFERROR(MATCH($AN270,AO$17:AO269,0),-1000))</f>
        <v>1</v>
      </c>
      <c r="AP270" s="288">
        <f>IF(AND($BU270=$BV270,BV270=AP$13),$J270&amp;$K270&amp;$L270&amp;$M270&amp;$N270&amp;$O270&amp;$P270&amp;$Q270&amp;$R270&amp;$S270&amp;$T270&amp;$U270,IFERROR(MATCH($AN270,AP$17:AP269,0),-1000))</f>
        <v>1</v>
      </c>
      <c r="AQ270" s="288">
        <f>IF(AND($BU270=$BV270,BW270=AQ$13),$J270&amp;$K270&amp;$L270&amp;$M270&amp;$N270&amp;$O270&amp;$P270&amp;$Q270&amp;$R270&amp;$S270&amp;$T270&amp;$U270,IFERROR(MATCH($AN270,AQ$17:AQ269,0),-1000))</f>
        <v>1</v>
      </c>
      <c r="AR270" s="288">
        <f>IF(AND($BU270=$BV270,BX270=AR$13),$J270&amp;$K270&amp;$L270&amp;$M270&amp;$N270&amp;$O270&amp;$P270&amp;$Q270&amp;$R270&amp;$S270&amp;$T270&amp;$U270,IFERROR(MATCH($AN270,AR$17:AR269,0),-1000))</f>
        <v>1</v>
      </c>
      <c r="AS270" s="254">
        <f t="shared" si="242"/>
        <v>0</v>
      </c>
      <c r="AT270" s="261" t="str">
        <f t="shared" si="260"/>
        <v/>
      </c>
      <c r="AU270" s="254" t="str">
        <f t="shared" si="253"/>
        <v/>
      </c>
      <c r="AV270" s="254" t="str">
        <f t="shared" si="253"/>
        <v/>
      </c>
      <c r="AW270" s="254" t="str">
        <f t="shared" si="253"/>
        <v/>
      </c>
      <c r="AX270" s="254" t="str">
        <f t="shared" si="253"/>
        <v/>
      </c>
      <c r="AY270" s="254" t="str">
        <f t="shared" si="305"/>
        <v/>
      </c>
      <c r="AZ270" s="254" t="str">
        <f t="shared" si="305"/>
        <v/>
      </c>
      <c r="BA270" s="254" t="str">
        <f t="shared" si="305"/>
        <v/>
      </c>
      <c r="BB270" s="254" t="str">
        <f t="shared" si="305"/>
        <v/>
      </c>
      <c r="BC270" s="254" t="str">
        <f t="shared" si="305"/>
        <v/>
      </c>
      <c r="BD270" s="254" t="str">
        <f t="shared" si="305"/>
        <v/>
      </c>
      <c r="BE270" s="262" t="str">
        <f t="shared" si="305"/>
        <v/>
      </c>
      <c r="BF270" s="263" t="str">
        <f t="shared" si="254"/>
        <v/>
      </c>
      <c r="BG270" s="254" t="str">
        <f t="shared" si="254"/>
        <v/>
      </c>
      <c r="BH270" s="254" t="str">
        <f t="shared" si="254"/>
        <v/>
      </c>
      <c r="BI270" s="254" t="str">
        <f t="shared" si="254"/>
        <v/>
      </c>
      <c r="BJ270" s="254" t="str">
        <f t="shared" si="306"/>
        <v/>
      </c>
      <c r="BK270" s="254" t="str">
        <f t="shared" si="306"/>
        <v/>
      </c>
      <c r="BL270" s="254" t="str">
        <f t="shared" si="306"/>
        <v/>
      </c>
      <c r="BM270" s="254" t="str">
        <f t="shared" si="306"/>
        <v/>
      </c>
      <c r="BN270" s="254" t="str">
        <f t="shared" si="306"/>
        <v/>
      </c>
      <c r="BO270" s="254" t="str">
        <f t="shared" si="306"/>
        <v/>
      </c>
      <c r="BP270" s="254" t="str">
        <f t="shared" si="306"/>
        <v/>
      </c>
      <c r="BQ270" s="264" t="str">
        <f t="shared" si="261"/>
        <v/>
      </c>
      <c r="BR270" s="261" t="str">
        <f t="shared" si="30"/>
        <v/>
      </c>
      <c r="BS270" s="254" t="str">
        <f t="shared" si="303"/>
        <v/>
      </c>
      <c r="BT270" s="254" t="str">
        <f t="shared" si="301"/>
        <v/>
      </c>
      <c r="BU270" s="265" t="str">
        <f t="shared" si="301"/>
        <v/>
      </c>
      <c r="BV270" s="263" t="str">
        <f t="shared" si="304"/>
        <v/>
      </c>
      <c r="BW270" s="254" t="str">
        <f t="shared" si="302"/>
        <v/>
      </c>
      <c r="BX270" s="254" t="str">
        <f t="shared" si="302"/>
        <v/>
      </c>
      <c r="BY270" s="264" t="str">
        <f t="shared" si="33"/>
        <v/>
      </c>
      <c r="BZ270" s="254" t="str">
        <f t="shared" si="34"/>
        <v/>
      </c>
      <c r="CA270" s="254">
        <f t="shared" si="308"/>
        <v>0</v>
      </c>
      <c r="CB270" s="254">
        <f t="shared" si="308"/>
        <v>0</v>
      </c>
      <c r="CC270" s="254">
        <f t="shared" si="308"/>
        <v>0</v>
      </c>
      <c r="CD270" s="254">
        <f t="shared" si="308"/>
        <v>0</v>
      </c>
      <c r="CE270" s="254">
        <f t="shared" si="308"/>
        <v>0</v>
      </c>
      <c r="CF270" s="254">
        <f t="shared" si="308"/>
        <v>0</v>
      </c>
      <c r="CG270" s="254">
        <f t="shared" si="307"/>
        <v>0</v>
      </c>
      <c r="CH270" s="254">
        <f t="shared" si="307"/>
        <v>0</v>
      </c>
      <c r="CI270" s="254">
        <f t="shared" si="307"/>
        <v>0</v>
      </c>
      <c r="CJ270" s="254">
        <f t="shared" si="298"/>
        <v>0</v>
      </c>
      <c r="CK270" s="254">
        <f t="shared" si="298"/>
        <v>0</v>
      </c>
      <c r="CL270" s="254">
        <f t="shared" si="298"/>
        <v>0</v>
      </c>
      <c r="CM270" s="254">
        <f t="shared" si="262"/>
        <v>0</v>
      </c>
      <c r="CN270" s="254">
        <f t="shared" si="263"/>
        <v>0</v>
      </c>
      <c r="CO270" s="254">
        <f t="shared" si="264"/>
        <v>0</v>
      </c>
      <c r="CP270" s="254">
        <f t="shared" si="265"/>
        <v>0</v>
      </c>
      <c r="CQ270" s="254">
        <f t="shared" si="266"/>
        <v>0</v>
      </c>
      <c r="CR270" s="254">
        <f t="shared" si="267"/>
        <v>0</v>
      </c>
      <c r="CS270" s="254">
        <f t="shared" si="268"/>
        <v>0</v>
      </c>
      <c r="CT270" s="254">
        <f t="shared" si="269"/>
        <v>0</v>
      </c>
      <c r="CU270" s="254">
        <f t="shared" si="270"/>
        <v>0</v>
      </c>
      <c r="CV270" s="254">
        <f t="shared" si="271"/>
        <v>0</v>
      </c>
      <c r="CW270" s="254">
        <f t="shared" si="272"/>
        <v>0</v>
      </c>
      <c r="CX270" s="254">
        <f t="shared" si="273"/>
        <v>0</v>
      </c>
      <c r="CY270" s="254">
        <f t="shared" si="274"/>
        <v>0</v>
      </c>
      <c r="CZ270" s="254">
        <f t="shared" si="275"/>
        <v>0</v>
      </c>
      <c r="DA270" s="254">
        <f t="shared" si="276"/>
        <v>0</v>
      </c>
      <c r="DB270" s="254">
        <f t="shared" si="277"/>
        <v>0</v>
      </c>
      <c r="DC270" s="254">
        <f t="shared" si="278"/>
        <v>0</v>
      </c>
      <c r="DD270" s="254">
        <f t="shared" si="279"/>
        <v>0</v>
      </c>
      <c r="DE270" s="254">
        <f t="shared" si="280"/>
        <v>0</v>
      </c>
      <c r="DF270" s="254">
        <f t="shared" si="281"/>
        <v>0</v>
      </c>
      <c r="DG270" s="254">
        <f t="shared" si="282"/>
        <v>0</v>
      </c>
      <c r="DH270" s="254">
        <f t="shared" si="283"/>
        <v>0</v>
      </c>
      <c r="DI270" s="254">
        <f t="shared" si="284"/>
        <v>0</v>
      </c>
      <c r="DJ270" s="254">
        <f t="shared" si="285"/>
        <v>0</v>
      </c>
      <c r="DK270" s="254">
        <f t="shared" si="286"/>
        <v>0</v>
      </c>
      <c r="DL270" s="254">
        <f t="shared" si="287"/>
        <v>0</v>
      </c>
      <c r="DM270" s="254">
        <f t="shared" si="288"/>
        <v>0</v>
      </c>
      <c r="DN270" s="254">
        <f t="shared" si="289"/>
        <v>0</v>
      </c>
      <c r="DO270" s="254">
        <f t="shared" si="290"/>
        <v>0</v>
      </c>
      <c r="DP270" s="254">
        <f t="shared" si="291"/>
        <v>0</v>
      </c>
      <c r="DQ270" s="254">
        <f t="shared" si="292"/>
        <v>0</v>
      </c>
      <c r="DR270" s="254">
        <f t="shared" si="293"/>
        <v>0</v>
      </c>
      <c r="DS270" s="254">
        <f t="shared" si="294"/>
        <v>0</v>
      </c>
      <c r="DT270" s="254">
        <f t="shared" si="295"/>
        <v>0</v>
      </c>
      <c r="DU270" s="254">
        <f t="shared" si="296"/>
        <v>0</v>
      </c>
      <c r="DV270" s="254">
        <f t="shared" si="297"/>
        <v>0</v>
      </c>
    </row>
    <row r="271" spans="1:126" ht="24" customHeight="1">
      <c r="A271" s="11" t="str">
        <f ca="1">IF(AG271&lt;&gt;"OK","",CONCATENATE(TEXT('Front Page'!$F$33,"000"),TEXT('Front Page'!$F$31,"000"),"-",LEFT('Front Page'!$R$53,5),"-",LEFT(D271,1),AJ271, "-",TEXT(B271,"000")))</f>
        <v/>
      </c>
      <c r="B271" s="12" t="str">
        <f>IFERROR(IF(E271="","",MAX(B$17:B270)+1),"")</f>
        <v/>
      </c>
      <c r="C271" s="13"/>
      <c r="D271" s="29" t="str">
        <f t="shared" si="300"/>
        <v>None</v>
      </c>
      <c r="E271" s="29" t="str">
        <f t="shared" si="17"/>
        <v/>
      </c>
      <c r="F271" s="29" t="str">
        <f t="shared" si="18"/>
        <v/>
      </c>
      <c r="G271" s="363"/>
      <c r="H271" s="364"/>
      <c r="I271" s="325" t="str">
        <f t="shared" si="255"/>
        <v>No</v>
      </c>
      <c r="J271" s="314">
        <v>0</v>
      </c>
      <c r="K271" s="312">
        <v>0</v>
      </c>
      <c r="L271" s="312">
        <v>0</v>
      </c>
      <c r="M271" s="312">
        <v>0</v>
      </c>
      <c r="N271" s="312">
        <v>0</v>
      </c>
      <c r="O271" s="312">
        <v>0</v>
      </c>
      <c r="P271" s="312">
        <v>0</v>
      </c>
      <c r="Q271" s="312">
        <v>0</v>
      </c>
      <c r="R271" s="312">
        <v>0</v>
      </c>
      <c r="S271" s="312">
        <v>0</v>
      </c>
      <c r="T271" s="312">
        <v>0</v>
      </c>
      <c r="U271" s="312">
        <v>0</v>
      </c>
      <c r="V271" s="313">
        <v>1</v>
      </c>
      <c r="W271" s="313">
        <v>1</v>
      </c>
      <c r="X271" s="312">
        <v>0</v>
      </c>
      <c r="Y271" s="312">
        <v>0</v>
      </c>
      <c r="Z271" s="312">
        <v>0</v>
      </c>
      <c r="AA271" s="14">
        <v>0</v>
      </c>
      <c r="AB271" s="317"/>
      <c r="AC271" s="15" t="str">
        <f t="shared" si="246"/>
        <v/>
      </c>
      <c r="AD271" s="15" t="str">
        <f t="shared" si="256"/>
        <v/>
      </c>
      <c r="AE271" s="16" t="str">
        <f t="shared" si="257"/>
        <v>0 - 0</v>
      </c>
      <c r="AF271" s="20" t="str">
        <f t="shared" si="258"/>
        <v>Not an offer</v>
      </c>
      <c r="AG271" s="276" t="str">
        <f t="shared" si="248"/>
        <v>Not an Offer</v>
      </c>
      <c r="AH271" s="150"/>
      <c r="AI271" s="254">
        <v>255</v>
      </c>
      <c r="AJ271" s="149" t="str">
        <f t="shared" si="249"/>
        <v>00-IRA</v>
      </c>
      <c r="AK271" s="254" t="b">
        <f t="shared" si="11"/>
        <v>0</v>
      </c>
      <c r="AL271" s="254">
        <f t="shared" si="247"/>
        <v>0</v>
      </c>
      <c r="AM271" s="254">
        <f t="shared" si="250"/>
        <v>0</v>
      </c>
      <c r="AN271" s="288">
        <f t="shared" si="259"/>
        <v>0</v>
      </c>
      <c r="AO271" s="288">
        <f>IF(AND($BU271=$BV271,BU271=AO$13),$J271&amp;$K271&amp;$L271&amp;$M271&amp;$N271&amp;$O271&amp;$P271&amp;$Q271&amp;$R271&amp;$S271&amp;$T271&amp;$U271,IFERROR(MATCH($AN271,AO$17:AO270,0),-1000))</f>
        <v>1</v>
      </c>
      <c r="AP271" s="288">
        <f>IF(AND($BU271=$BV271,BV271=AP$13),$J271&amp;$K271&amp;$L271&amp;$M271&amp;$N271&amp;$O271&amp;$P271&amp;$Q271&amp;$R271&amp;$S271&amp;$T271&amp;$U271,IFERROR(MATCH($AN271,AP$17:AP270,0),-1000))</f>
        <v>1</v>
      </c>
      <c r="AQ271" s="288">
        <f>IF(AND($BU271=$BV271,BW271=AQ$13),$J271&amp;$K271&amp;$L271&amp;$M271&amp;$N271&amp;$O271&amp;$P271&amp;$Q271&amp;$R271&amp;$S271&amp;$T271&amp;$U271,IFERROR(MATCH($AN271,AQ$17:AQ270,0),-1000))</f>
        <v>1</v>
      </c>
      <c r="AR271" s="288">
        <f>IF(AND($BU271=$BV271,BX271=AR$13),$J271&amp;$K271&amp;$L271&amp;$M271&amp;$N271&amp;$O271&amp;$P271&amp;$Q271&amp;$R271&amp;$S271&amp;$T271&amp;$U271,IFERROR(MATCH($AN271,AR$17:AR270,0),-1000))</f>
        <v>1</v>
      </c>
      <c r="AS271" s="254">
        <f t="shared" si="242"/>
        <v>0</v>
      </c>
      <c r="AT271" s="261" t="str">
        <f t="shared" si="260"/>
        <v/>
      </c>
      <c r="AU271" s="254" t="str">
        <f t="shared" si="253"/>
        <v/>
      </c>
      <c r="AV271" s="254" t="str">
        <f t="shared" si="253"/>
        <v/>
      </c>
      <c r="AW271" s="254" t="str">
        <f t="shared" si="253"/>
        <v/>
      </c>
      <c r="AX271" s="254" t="str">
        <f t="shared" si="253"/>
        <v/>
      </c>
      <c r="AY271" s="254" t="str">
        <f t="shared" si="305"/>
        <v/>
      </c>
      <c r="AZ271" s="254" t="str">
        <f t="shared" si="305"/>
        <v/>
      </c>
      <c r="BA271" s="254" t="str">
        <f t="shared" si="305"/>
        <v/>
      </c>
      <c r="BB271" s="254" t="str">
        <f t="shared" si="305"/>
        <v/>
      </c>
      <c r="BC271" s="254" t="str">
        <f t="shared" si="305"/>
        <v/>
      </c>
      <c r="BD271" s="254" t="str">
        <f t="shared" si="305"/>
        <v/>
      </c>
      <c r="BE271" s="262" t="str">
        <f t="shared" si="305"/>
        <v/>
      </c>
      <c r="BF271" s="263" t="str">
        <f t="shared" si="254"/>
        <v/>
      </c>
      <c r="BG271" s="254" t="str">
        <f t="shared" si="254"/>
        <v/>
      </c>
      <c r="BH271" s="254" t="str">
        <f t="shared" si="254"/>
        <v/>
      </c>
      <c r="BI271" s="254" t="str">
        <f t="shared" si="254"/>
        <v/>
      </c>
      <c r="BJ271" s="254" t="str">
        <f t="shared" si="306"/>
        <v/>
      </c>
      <c r="BK271" s="254" t="str">
        <f t="shared" si="306"/>
        <v/>
      </c>
      <c r="BL271" s="254" t="str">
        <f t="shared" si="306"/>
        <v/>
      </c>
      <c r="BM271" s="254" t="str">
        <f t="shared" si="306"/>
        <v/>
      </c>
      <c r="BN271" s="254" t="str">
        <f t="shared" si="306"/>
        <v/>
      </c>
      <c r="BO271" s="254" t="str">
        <f t="shared" si="306"/>
        <v/>
      </c>
      <c r="BP271" s="254" t="str">
        <f t="shared" si="306"/>
        <v/>
      </c>
      <c r="BQ271" s="264" t="str">
        <f t="shared" si="261"/>
        <v/>
      </c>
      <c r="BR271" s="261" t="str">
        <f t="shared" si="30"/>
        <v/>
      </c>
      <c r="BS271" s="254" t="str">
        <f t="shared" si="303"/>
        <v/>
      </c>
      <c r="BT271" s="254" t="str">
        <f t="shared" si="301"/>
        <v/>
      </c>
      <c r="BU271" s="265" t="str">
        <f t="shared" si="301"/>
        <v/>
      </c>
      <c r="BV271" s="263" t="str">
        <f t="shared" si="304"/>
        <v/>
      </c>
      <c r="BW271" s="254" t="str">
        <f t="shared" si="302"/>
        <v/>
      </c>
      <c r="BX271" s="254" t="str">
        <f t="shared" si="302"/>
        <v/>
      </c>
      <c r="BY271" s="264" t="str">
        <f t="shared" si="33"/>
        <v/>
      </c>
      <c r="BZ271" s="254" t="str">
        <f t="shared" si="34"/>
        <v/>
      </c>
      <c r="CA271" s="254">
        <f t="shared" si="308"/>
        <v>0</v>
      </c>
      <c r="CB271" s="254">
        <f t="shared" si="308"/>
        <v>0</v>
      </c>
      <c r="CC271" s="254">
        <f t="shared" si="308"/>
        <v>0</v>
      </c>
      <c r="CD271" s="254">
        <f t="shared" si="308"/>
        <v>0</v>
      </c>
      <c r="CE271" s="254">
        <f t="shared" si="308"/>
        <v>0</v>
      </c>
      <c r="CF271" s="254">
        <f t="shared" si="308"/>
        <v>0</v>
      </c>
      <c r="CG271" s="254">
        <f t="shared" si="307"/>
        <v>0</v>
      </c>
      <c r="CH271" s="254">
        <f t="shared" si="307"/>
        <v>0</v>
      </c>
      <c r="CI271" s="254">
        <f t="shared" si="307"/>
        <v>0</v>
      </c>
      <c r="CJ271" s="254">
        <f t="shared" si="298"/>
        <v>0</v>
      </c>
      <c r="CK271" s="254">
        <f t="shared" si="298"/>
        <v>0</v>
      </c>
      <c r="CL271" s="254">
        <f t="shared" si="298"/>
        <v>0</v>
      </c>
      <c r="CM271" s="254">
        <f t="shared" si="262"/>
        <v>0</v>
      </c>
      <c r="CN271" s="254">
        <f t="shared" si="263"/>
        <v>0</v>
      </c>
      <c r="CO271" s="254">
        <f t="shared" si="264"/>
        <v>0</v>
      </c>
      <c r="CP271" s="254">
        <f t="shared" si="265"/>
        <v>0</v>
      </c>
      <c r="CQ271" s="254">
        <f t="shared" si="266"/>
        <v>0</v>
      </c>
      <c r="CR271" s="254">
        <f t="shared" si="267"/>
        <v>0</v>
      </c>
      <c r="CS271" s="254">
        <f t="shared" si="268"/>
        <v>0</v>
      </c>
      <c r="CT271" s="254">
        <f t="shared" si="269"/>
        <v>0</v>
      </c>
      <c r="CU271" s="254">
        <f t="shared" si="270"/>
        <v>0</v>
      </c>
      <c r="CV271" s="254">
        <f t="shared" si="271"/>
        <v>0</v>
      </c>
      <c r="CW271" s="254">
        <f t="shared" si="272"/>
        <v>0</v>
      </c>
      <c r="CX271" s="254">
        <f t="shared" si="273"/>
        <v>0</v>
      </c>
      <c r="CY271" s="254">
        <f t="shared" si="274"/>
        <v>0</v>
      </c>
      <c r="CZ271" s="254">
        <f t="shared" si="275"/>
        <v>0</v>
      </c>
      <c r="DA271" s="254">
        <f t="shared" si="276"/>
        <v>0</v>
      </c>
      <c r="DB271" s="254">
        <f t="shared" si="277"/>
        <v>0</v>
      </c>
      <c r="DC271" s="254">
        <f t="shared" si="278"/>
        <v>0</v>
      </c>
      <c r="DD271" s="254">
        <f t="shared" si="279"/>
        <v>0</v>
      </c>
      <c r="DE271" s="254">
        <f t="shared" si="280"/>
        <v>0</v>
      </c>
      <c r="DF271" s="254">
        <f t="shared" si="281"/>
        <v>0</v>
      </c>
      <c r="DG271" s="254">
        <f t="shared" si="282"/>
        <v>0</v>
      </c>
      <c r="DH271" s="254">
        <f t="shared" si="283"/>
        <v>0</v>
      </c>
      <c r="DI271" s="254">
        <f t="shared" si="284"/>
        <v>0</v>
      </c>
      <c r="DJ271" s="254">
        <f t="shared" si="285"/>
        <v>0</v>
      </c>
      <c r="DK271" s="254">
        <f t="shared" si="286"/>
        <v>0</v>
      </c>
      <c r="DL271" s="254">
        <f t="shared" si="287"/>
        <v>0</v>
      </c>
      <c r="DM271" s="254">
        <f t="shared" si="288"/>
        <v>0</v>
      </c>
      <c r="DN271" s="254">
        <f t="shared" si="289"/>
        <v>0</v>
      </c>
      <c r="DO271" s="254">
        <f t="shared" si="290"/>
        <v>0</v>
      </c>
      <c r="DP271" s="254">
        <f t="shared" si="291"/>
        <v>0</v>
      </c>
      <c r="DQ271" s="254">
        <f t="shared" si="292"/>
        <v>0</v>
      </c>
      <c r="DR271" s="254">
        <f t="shared" si="293"/>
        <v>0</v>
      </c>
      <c r="DS271" s="254">
        <f t="shared" si="294"/>
        <v>0</v>
      </c>
      <c r="DT271" s="254">
        <f t="shared" si="295"/>
        <v>0</v>
      </c>
      <c r="DU271" s="254">
        <f t="shared" si="296"/>
        <v>0</v>
      </c>
      <c r="DV271" s="254">
        <f t="shared" si="297"/>
        <v>0</v>
      </c>
    </row>
    <row r="272" spans="1:126" ht="24" customHeight="1">
      <c r="A272" s="11" t="str">
        <f ca="1">IF(AG272&lt;&gt;"OK","",CONCATENATE(TEXT('Front Page'!$F$33,"000"),TEXT('Front Page'!$F$31,"000"),"-",LEFT('Front Page'!$R$53,5),"-",LEFT(D272,1),AJ272, "-",TEXT(B272,"000")))</f>
        <v/>
      </c>
      <c r="B272" s="12" t="str">
        <f>IFERROR(IF(E272="","",MAX(B$17:B271)+1),"")</f>
        <v/>
      </c>
      <c r="C272" s="13"/>
      <c r="D272" s="29" t="str">
        <f t="shared" si="300"/>
        <v>None</v>
      </c>
      <c r="E272" s="29" t="str">
        <f t="shared" si="17"/>
        <v/>
      </c>
      <c r="F272" s="29" t="str">
        <f t="shared" si="18"/>
        <v/>
      </c>
      <c r="G272" s="363"/>
      <c r="H272" s="364"/>
      <c r="I272" s="325" t="str">
        <f t="shared" si="255"/>
        <v>No</v>
      </c>
      <c r="J272" s="314">
        <v>0</v>
      </c>
      <c r="K272" s="312">
        <v>0</v>
      </c>
      <c r="L272" s="312">
        <v>0</v>
      </c>
      <c r="M272" s="312">
        <v>0</v>
      </c>
      <c r="N272" s="312">
        <v>0</v>
      </c>
      <c r="O272" s="312">
        <v>0</v>
      </c>
      <c r="P272" s="312">
        <v>0</v>
      </c>
      <c r="Q272" s="312">
        <v>0</v>
      </c>
      <c r="R272" s="312">
        <v>0</v>
      </c>
      <c r="S272" s="312">
        <v>0</v>
      </c>
      <c r="T272" s="312">
        <v>0</v>
      </c>
      <c r="U272" s="312">
        <v>0</v>
      </c>
      <c r="V272" s="313">
        <v>1</v>
      </c>
      <c r="W272" s="313">
        <v>1</v>
      </c>
      <c r="X272" s="312">
        <v>0</v>
      </c>
      <c r="Y272" s="312">
        <v>0</v>
      </c>
      <c r="Z272" s="312">
        <v>0</v>
      </c>
      <c r="AA272" s="14">
        <v>0</v>
      </c>
      <c r="AB272" s="317"/>
      <c r="AC272" s="15" t="str">
        <f t="shared" si="246"/>
        <v/>
      </c>
      <c r="AD272" s="15" t="str">
        <f t="shared" si="256"/>
        <v/>
      </c>
      <c r="AE272" s="16" t="str">
        <f t="shared" si="257"/>
        <v>0 - 0</v>
      </c>
      <c r="AF272" s="20" t="str">
        <f t="shared" si="258"/>
        <v>Not an offer</v>
      </c>
      <c r="AG272" s="276" t="str">
        <f t="shared" si="248"/>
        <v>Not an Offer</v>
      </c>
      <c r="AH272" s="150"/>
      <c r="AI272" s="254">
        <v>256</v>
      </c>
      <c r="AJ272" s="149" t="str">
        <f t="shared" si="249"/>
        <v>00-IRA</v>
      </c>
      <c r="AK272" s="254" t="b">
        <f t="shared" ref="AK272:AK316" si="309">IF(BV272&lt;&gt;"",(BV272-BU272+1)&lt;&gt;COUNTIF(X272:AA272,"&gt;0"))</f>
        <v>0</v>
      </c>
      <c r="AL272" s="254">
        <f t="shared" si="247"/>
        <v>0</v>
      </c>
      <c r="AM272" s="254">
        <f t="shared" si="250"/>
        <v>0</v>
      </c>
      <c r="AN272" s="288">
        <f t="shared" si="259"/>
        <v>0</v>
      </c>
      <c r="AO272" s="288">
        <f>IF(AND($BU272=$BV272,BU272=AO$13),$J272&amp;$K272&amp;$L272&amp;$M272&amp;$N272&amp;$O272&amp;$P272&amp;$Q272&amp;$R272&amp;$S272&amp;$T272&amp;$U272,IFERROR(MATCH($AN272,AO$17:AO271,0),-1000))</f>
        <v>1</v>
      </c>
      <c r="AP272" s="288">
        <f>IF(AND($BU272=$BV272,BV272=AP$13),$J272&amp;$K272&amp;$L272&amp;$M272&amp;$N272&amp;$O272&amp;$P272&amp;$Q272&amp;$R272&amp;$S272&amp;$T272&amp;$U272,IFERROR(MATCH($AN272,AP$17:AP271,0),-1000))</f>
        <v>1</v>
      </c>
      <c r="AQ272" s="288">
        <f>IF(AND($BU272=$BV272,BW272=AQ$13),$J272&amp;$K272&amp;$L272&amp;$M272&amp;$N272&amp;$O272&amp;$P272&amp;$Q272&amp;$R272&amp;$S272&amp;$T272&amp;$U272,IFERROR(MATCH($AN272,AQ$17:AQ271,0),-1000))</f>
        <v>1</v>
      </c>
      <c r="AR272" s="288">
        <f>IF(AND($BU272=$BV272,BX272=AR$13),$J272&amp;$K272&amp;$L272&amp;$M272&amp;$N272&amp;$O272&amp;$P272&amp;$Q272&amp;$R272&amp;$S272&amp;$T272&amp;$U272,IFERROR(MATCH($AN272,AR$17:AR271,0),-1000))</f>
        <v>1</v>
      </c>
      <c r="AS272" s="254">
        <f t="shared" si="242"/>
        <v>0</v>
      </c>
      <c r="AT272" s="261" t="str">
        <f t="shared" si="260"/>
        <v/>
      </c>
      <c r="AU272" s="254" t="str">
        <f t="shared" si="253"/>
        <v/>
      </c>
      <c r="AV272" s="254" t="str">
        <f t="shared" si="253"/>
        <v/>
      </c>
      <c r="AW272" s="254" t="str">
        <f t="shared" si="253"/>
        <v/>
      </c>
      <c r="AX272" s="254" t="str">
        <f t="shared" si="253"/>
        <v/>
      </c>
      <c r="AY272" s="254" t="str">
        <f t="shared" si="305"/>
        <v/>
      </c>
      <c r="AZ272" s="254" t="str">
        <f t="shared" si="305"/>
        <v/>
      </c>
      <c r="BA272" s="254" t="str">
        <f t="shared" si="305"/>
        <v/>
      </c>
      <c r="BB272" s="254" t="str">
        <f t="shared" si="305"/>
        <v/>
      </c>
      <c r="BC272" s="254" t="str">
        <f t="shared" si="305"/>
        <v/>
      </c>
      <c r="BD272" s="254" t="str">
        <f t="shared" si="305"/>
        <v/>
      </c>
      <c r="BE272" s="262" t="str">
        <f t="shared" si="305"/>
        <v/>
      </c>
      <c r="BF272" s="263" t="str">
        <f t="shared" si="254"/>
        <v/>
      </c>
      <c r="BG272" s="254" t="str">
        <f t="shared" si="254"/>
        <v/>
      </c>
      <c r="BH272" s="254" t="str">
        <f t="shared" si="254"/>
        <v/>
      </c>
      <c r="BI272" s="254" t="str">
        <f t="shared" si="254"/>
        <v/>
      </c>
      <c r="BJ272" s="254" t="str">
        <f t="shared" si="306"/>
        <v/>
      </c>
      <c r="BK272" s="254" t="str">
        <f t="shared" si="306"/>
        <v/>
      </c>
      <c r="BL272" s="254" t="str">
        <f t="shared" si="306"/>
        <v/>
      </c>
      <c r="BM272" s="254" t="str">
        <f t="shared" si="306"/>
        <v/>
      </c>
      <c r="BN272" s="254" t="str">
        <f t="shared" si="306"/>
        <v/>
      </c>
      <c r="BO272" s="254" t="str">
        <f t="shared" si="306"/>
        <v/>
      </c>
      <c r="BP272" s="254" t="str">
        <f t="shared" si="306"/>
        <v/>
      </c>
      <c r="BQ272" s="264" t="str">
        <f t="shared" si="261"/>
        <v/>
      </c>
      <c r="BR272" s="261" t="str">
        <f t="shared" si="30"/>
        <v/>
      </c>
      <c r="BS272" s="254" t="str">
        <f t="shared" si="303"/>
        <v/>
      </c>
      <c r="BT272" s="254" t="str">
        <f t="shared" si="301"/>
        <v/>
      </c>
      <c r="BU272" s="265" t="str">
        <f t="shared" si="301"/>
        <v/>
      </c>
      <c r="BV272" s="263" t="str">
        <f t="shared" si="304"/>
        <v/>
      </c>
      <c r="BW272" s="254" t="str">
        <f t="shared" si="302"/>
        <v/>
      </c>
      <c r="BX272" s="254" t="str">
        <f t="shared" si="302"/>
        <v/>
      </c>
      <c r="BY272" s="264" t="str">
        <f t="shared" si="33"/>
        <v/>
      </c>
      <c r="BZ272" s="254" t="str">
        <f t="shared" si="34"/>
        <v/>
      </c>
      <c r="CA272" s="254">
        <f t="shared" si="308"/>
        <v>0</v>
      </c>
      <c r="CB272" s="254">
        <f t="shared" si="308"/>
        <v>0</v>
      </c>
      <c r="CC272" s="254">
        <f t="shared" si="308"/>
        <v>0</v>
      </c>
      <c r="CD272" s="254">
        <f t="shared" si="308"/>
        <v>0</v>
      </c>
      <c r="CE272" s="254">
        <f t="shared" si="308"/>
        <v>0</v>
      </c>
      <c r="CF272" s="254">
        <f t="shared" si="308"/>
        <v>0</v>
      </c>
      <c r="CG272" s="254">
        <f t="shared" si="307"/>
        <v>0</v>
      </c>
      <c r="CH272" s="254">
        <f t="shared" si="307"/>
        <v>0</v>
      </c>
      <c r="CI272" s="254">
        <f t="shared" si="307"/>
        <v>0</v>
      </c>
      <c r="CJ272" s="254">
        <f t="shared" si="298"/>
        <v>0</v>
      </c>
      <c r="CK272" s="254">
        <f t="shared" si="298"/>
        <v>0</v>
      </c>
      <c r="CL272" s="254">
        <f t="shared" si="298"/>
        <v>0</v>
      </c>
      <c r="CM272" s="254">
        <f t="shared" si="262"/>
        <v>0</v>
      </c>
      <c r="CN272" s="254">
        <f t="shared" si="263"/>
        <v>0</v>
      </c>
      <c r="CO272" s="254">
        <f t="shared" si="264"/>
        <v>0</v>
      </c>
      <c r="CP272" s="254">
        <f t="shared" si="265"/>
        <v>0</v>
      </c>
      <c r="CQ272" s="254">
        <f t="shared" si="266"/>
        <v>0</v>
      </c>
      <c r="CR272" s="254">
        <f t="shared" si="267"/>
        <v>0</v>
      </c>
      <c r="CS272" s="254">
        <f t="shared" si="268"/>
        <v>0</v>
      </c>
      <c r="CT272" s="254">
        <f t="shared" si="269"/>
        <v>0</v>
      </c>
      <c r="CU272" s="254">
        <f t="shared" si="270"/>
        <v>0</v>
      </c>
      <c r="CV272" s="254">
        <f t="shared" si="271"/>
        <v>0</v>
      </c>
      <c r="CW272" s="254">
        <f t="shared" si="272"/>
        <v>0</v>
      </c>
      <c r="CX272" s="254">
        <f t="shared" si="273"/>
        <v>0</v>
      </c>
      <c r="CY272" s="254">
        <f t="shared" si="274"/>
        <v>0</v>
      </c>
      <c r="CZ272" s="254">
        <f t="shared" si="275"/>
        <v>0</v>
      </c>
      <c r="DA272" s="254">
        <f t="shared" si="276"/>
        <v>0</v>
      </c>
      <c r="DB272" s="254">
        <f t="shared" si="277"/>
        <v>0</v>
      </c>
      <c r="DC272" s="254">
        <f t="shared" si="278"/>
        <v>0</v>
      </c>
      <c r="DD272" s="254">
        <f t="shared" si="279"/>
        <v>0</v>
      </c>
      <c r="DE272" s="254">
        <f t="shared" si="280"/>
        <v>0</v>
      </c>
      <c r="DF272" s="254">
        <f t="shared" si="281"/>
        <v>0</v>
      </c>
      <c r="DG272" s="254">
        <f t="shared" si="282"/>
        <v>0</v>
      </c>
      <c r="DH272" s="254">
        <f t="shared" si="283"/>
        <v>0</v>
      </c>
      <c r="DI272" s="254">
        <f t="shared" si="284"/>
        <v>0</v>
      </c>
      <c r="DJ272" s="254">
        <f t="shared" si="285"/>
        <v>0</v>
      </c>
      <c r="DK272" s="254">
        <f t="shared" si="286"/>
        <v>0</v>
      </c>
      <c r="DL272" s="254">
        <f t="shared" si="287"/>
        <v>0</v>
      </c>
      <c r="DM272" s="254">
        <f t="shared" si="288"/>
        <v>0</v>
      </c>
      <c r="DN272" s="254">
        <f t="shared" si="289"/>
        <v>0</v>
      </c>
      <c r="DO272" s="254">
        <f t="shared" si="290"/>
        <v>0</v>
      </c>
      <c r="DP272" s="254">
        <f t="shared" si="291"/>
        <v>0</v>
      </c>
      <c r="DQ272" s="254">
        <f t="shared" si="292"/>
        <v>0</v>
      </c>
      <c r="DR272" s="254">
        <f t="shared" si="293"/>
        <v>0</v>
      </c>
      <c r="DS272" s="254">
        <f t="shared" si="294"/>
        <v>0</v>
      </c>
      <c r="DT272" s="254">
        <f t="shared" si="295"/>
        <v>0</v>
      </c>
      <c r="DU272" s="254">
        <f t="shared" si="296"/>
        <v>0</v>
      </c>
      <c r="DV272" s="254">
        <f t="shared" si="297"/>
        <v>0</v>
      </c>
    </row>
    <row r="273" spans="1:126" ht="24" customHeight="1">
      <c r="A273" s="11" t="str">
        <f ca="1">IF(AG273&lt;&gt;"OK","",CONCATENATE(TEXT('Front Page'!$F$33,"000"),TEXT('Front Page'!$F$31,"000"),"-",LEFT('Front Page'!$R$53,5),"-",LEFT(D273,1),AJ273, "-",TEXT(B273,"000")))</f>
        <v/>
      </c>
      <c r="B273" s="12" t="str">
        <f>IFERROR(IF(E273="","",MAX(B$17:B272)+1),"")</f>
        <v/>
      </c>
      <c r="C273" s="13"/>
      <c r="D273" s="29" t="str">
        <f t="shared" si="300"/>
        <v>None</v>
      </c>
      <c r="E273" s="29" t="str">
        <f t="shared" ref="E273:E316" si="310">IFERROR(DATE(BU273,BE273,1),"")</f>
        <v/>
      </c>
      <c r="F273" s="29" t="str">
        <f t="shared" ref="F273:F316" si="311">IFERROR(DATE(BV273,BF273+1,1)-1,"")</f>
        <v/>
      </c>
      <c r="G273" s="363"/>
      <c r="H273" s="364"/>
      <c r="I273" s="325" t="str">
        <f t="shared" si="255"/>
        <v>No</v>
      </c>
      <c r="J273" s="314">
        <v>0</v>
      </c>
      <c r="K273" s="312">
        <v>0</v>
      </c>
      <c r="L273" s="312">
        <v>0</v>
      </c>
      <c r="M273" s="312">
        <v>0</v>
      </c>
      <c r="N273" s="312">
        <v>0</v>
      </c>
      <c r="O273" s="312">
        <v>0</v>
      </c>
      <c r="P273" s="312">
        <v>0</v>
      </c>
      <c r="Q273" s="312">
        <v>0</v>
      </c>
      <c r="R273" s="312">
        <v>0</v>
      </c>
      <c r="S273" s="312">
        <v>0</v>
      </c>
      <c r="T273" s="312">
        <v>0</v>
      </c>
      <c r="U273" s="312">
        <v>0</v>
      </c>
      <c r="V273" s="313">
        <v>1</v>
      </c>
      <c r="W273" s="313">
        <v>1</v>
      </c>
      <c r="X273" s="312">
        <v>0</v>
      </c>
      <c r="Y273" s="312">
        <v>0</v>
      </c>
      <c r="Z273" s="312">
        <v>0</v>
      </c>
      <c r="AA273" s="14">
        <v>0</v>
      </c>
      <c r="AB273" s="317"/>
      <c r="AC273" s="15" t="str">
        <f t="shared" ref="AC273:AC316" si="312">IF(SUM(X273:AA273)=0,"",SUM(J273:U273)*V273*SUM(X273:AA273)/1000)</f>
        <v/>
      </c>
      <c r="AD273" s="15" t="str">
        <f t="shared" si="256"/>
        <v/>
      </c>
      <c r="AE273" s="16" t="str">
        <f t="shared" si="257"/>
        <v>0 - 0</v>
      </c>
      <c r="AF273" s="20" t="str">
        <f t="shared" si="258"/>
        <v>Not an offer</v>
      </c>
      <c r="AG273" s="276" t="str">
        <f t="shared" si="248"/>
        <v>Not an Offer</v>
      </c>
      <c r="AH273" s="150"/>
      <c r="AI273" s="254">
        <v>257</v>
      </c>
      <c r="AJ273" s="149" t="str">
        <f t="shared" si="249"/>
        <v>00-IRA</v>
      </c>
      <c r="AK273" s="254" t="b">
        <f t="shared" si="309"/>
        <v>0</v>
      </c>
      <c r="AL273" s="254">
        <f t="shared" ref="AL273:AL316" si="313">IF(B273&lt;&gt;"",IF(AG273&lt;&gt;"OK",1,0),IF(AG273="Not an Offer",0,1))</f>
        <v>0</v>
      </c>
      <c r="AM273" s="254">
        <f t="shared" si="250"/>
        <v>0</v>
      </c>
      <c r="AN273" s="288">
        <f t="shared" si="259"/>
        <v>0</v>
      </c>
      <c r="AO273" s="288">
        <f>IF(AND($BU273=$BV273,BU273=AO$13),$J273&amp;$K273&amp;$L273&amp;$M273&amp;$N273&amp;$O273&amp;$P273&amp;$Q273&amp;$R273&amp;$S273&amp;$T273&amp;$U273,IFERROR(MATCH($AN273,AO$17:AO272,0),-1000))</f>
        <v>1</v>
      </c>
      <c r="AP273" s="288">
        <f>IF(AND($BU273=$BV273,BV273=AP$13),$J273&amp;$K273&amp;$L273&amp;$M273&amp;$N273&amp;$O273&amp;$P273&amp;$Q273&amp;$R273&amp;$S273&amp;$T273&amp;$U273,IFERROR(MATCH($AN273,AP$17:AP272,0),-1000))</f>
        <v>1</v>
      </c>
      <c r="AQ273" s="288">
        <f>IF(AND($BU273=$BV273,BW273=AQ$13),$J273&amp;$K273&amp;$L273&amp;$M273&amp;$N273&amp;$O273&amp;$P273&amp;$Q273&amp;$R273&amp;$S273&amp;$T273&amp;$U273,IFERROR(MATCH($AN273,AQ$17:AQ272,0),-1000))</f>
        <v>1</v>
      </c>
      <c r="AR273" s="288">
        <f>IF(AND($BU273=$BV273,BX273=AR$13),$J273&amp;$K273&amp;$L273&amp;$M273&amp;$N273&amp;$O273&amp;$P273&amp;$Q273&amp;$R273&amp;$S273&amp;$T273&amp;$U273,IFERROR(MATCH($AN273,AR$17:AR272,0),-1000))</f>
        <v>1</v>
      </c>
      <c r="AS273" s="254">
        <f t="shared" si="242"/>
        <v>0</v>
      </c>
      <c r="AT273" s="261" t="str">
        <f t="shared" si="260"/>
        <v/>
      </c>
      <c r="AU273" s="254" t="str">
        <f t="shared" si="253"/>
        <v/>
      </c>
      <c r="AV273" s="254" t="str">
        <f t="shared" si="253"/>
        <v/>
      </c>
      <c r="AW273" s="254" t="str">
        <f t="shared" si="253"/>
        <v/>
      </c>
      <c r="AX273" s="254" t="str">
        <f t="shared" si="253"/>
        <v/>
      </c>
      <c r="AY273" s="254" t="str">
        <f t="shared" si="305"/>
        <v/>
      </c>
      <c r="AZ273" s="254" t="str">
        <f t="shared" si="305"/>
        <v/>
      </c>
      <c r="BA273" s="254" t="str">
        <f t="shared" si="305"/>
        <v/>
      </c>
      <c r="BB273" s="254" t="str">
        <f t="shared" si="305"/>
        <v/>
      </c>
      <c r="BC273" s="254" t="str">
        <f t="shared" si="305"/>
        <v/>
      </c>
      <c r="BD273" s="254" t="str">
        <f t="shared" si="305"/>
        <v/>
      </c>
      <c r="BE273" s="262" t="str">
        <f t="shared" si="305"/>
        <v/>
      </c>
      <c r="BF273" s="263" t="str">
        <f t="shared" si="254"/>
        <v/>
      </c>
      <c r="BG273" s="254" t="str">
        <f t="shared" si="254"/>
        <v/>
      </c>
      <c r="BH273" s="254" t="str">
        <f t="shared" si="254"/>
        <v/>
      </c>
      <c r="BI273" s="254" t="str">
        <f t="shared" si="254"/>
        <v/>
      </c>
      <c r="BJ273" s="254" t="str">
        <f t="shared" si="306"/>
        <v/>
      </c>
      <c r="BK273" s="254" t="str">
        <f t="shared" si="306"/>
        <v/>
      </c>
      <c r="BL273" s="254" t="str">
        <f t="shared" si="306"/>
        <v/>
      </c>
      <c r="BM273" s="254" t="str">
        <f t="shared" si="306"/>
        <v/>
      </c>
      <c r="BN273" s="254" t="str">
        <f t="shared" si="306"/>
        <v/>
      </c>
      <c r="BO273" s="254" t="str">
        <f t="shared" si="306"/>
        <v/>
      </c>
      <c r="BP273" s="254" t="str">
        <f t="shared" si="306"/>
        <v/>
      </c>
      <c r="BQ273" s="264" t="str">
        <f t="shared" si="261"/>
        <v/>
      </c>
      <c r="BR273" s="261" t="str">
        <f t="shared" ref="BR273:BR316" si="314">IF(IFERROR(X273/1&gt;0,0),BR$14,"")</f>
        <v/>
      </c>
      <c r="BS273" s="254" t="str">
        <f t="shared" si="303"/>
        <v/>
      </c>
      <c r="BT273" s="254" t="str">
        <f t="shared" si="301"/>
        <v/>
      </c>
      <c r="BU273" s="265" t="str">
        <f t="shared" si="301"/>
        <v/>
      </c>
      <c r="BV273" s="263" t="str">
        <f t="shared" si="304"/>
        <v/>
      </c>
      <c r="BW273" s="254" t="str">
        <f t="shared" si="302"/>
        <v/>
      </c>
      <c r="BX273" s="254" t="str">
        <f t="shared" si="302"/>
        <v/>
      </c>
      <c r="BY273" s="264" t="str">
        <f t="shared" ref="BY273:BY316" si="315">IF(IFERROR(AA273/1&gt;0,0),BY$14,"")</f>
        <v/>
      </c>
      <c r="BZ273" s="254" t="str">
        <f t="shared" ref="BZ273:BZ316" si="316">IF(SUM(CA273:DV273)=0,"",SUM(CA273:DV273))</f>
        <v/>
      </c>
      <c r="CA273" s="254">
        <f t="shared" si="308"/>
        <v>0</v>
      </c>
      <c r="CB273" s="254">
        <f t="shared" si="308"/>
        <v>0</v>
      </c>
      <c r="CC273" s="254">
        <f t="shared" si="308"/>
        <v>0</v>
      </c>
      <c r="CD273" s="254">
        <f t="shared" si="308"/>
        <v>0</v>
      </c>
      <c r="CE273" s="254">
        <f t="shared" si="308"/>
        <v>0</v>
      </c>
      <c r="CF273" s="254">
        <f t="shared" si="308"/>
        <v>0</v>
      </c>
      <c r="CG273" s="254">
        <f t="shared" si="307"/>
        <v>0</v>
      </c>
      <c r="CH273" s="254">
        <f t="shared" si="307"/>
        <v>0</v>
      </c>
      <c r="CI273" s="254">
        <f t="shared" si="307"/>
        <v>0</v>
      </c>
      <c r="CJ273" s="254">
        <f t="shared" si="298"/>
        <v>0</v>
      </c>
      <c r="CK273" s="254">
        <f t="shared" si="298"/>
        <v>0</v>
      </c>
      <c r="CL273" s="254">
        <f t="shared" si="298"/>
        <v>0</v>
      </c>
      <c r="CM273" s="254">
        <f t="shared" si="262"/>
        <v>0</v>
      </c>
      <c r="CN273" s="254">
        <f t="shared" si="263"/>
        <v>0</v>
      </c>
      <c r="CO273" s="254">
        <f t="shared" si="264"/>
        <v>0</v>
      </c>
      <c r="CP273" s="254">
        <f t="shared" si="265"/>
        <v>0</v>
      </c>
      <c r="CQ273" s="254">
        <f t="shared" si="266"/>
        <v>0</v>
      </c>
      <c r="CR273" s="254">
        <f t="shared" si="267"/>
        <v>0</v>
      </c>
      <c r="CS273" s="254">
        <f t="shared" si="268"/>
        <v>0</v>
      </c>
      <c r="CT273" s="254">
        <f t="shared" si="269"/>
        <v>0</v>
      </c>
      <c r="CU273" s="254">
        <f t="shared" si="270"/>
        <v>0</v>
      </c>
      <c r="CV273" s="254">
        <f t="shared" si="271"/>
        <v>0</v>
      </c>
      <c r="CW273" s="254">
        <f t="shared" si="272"/>
        <v>0</v>
      </c>
      <c r="CX273" s="254">
        <f t="shared" si="273"/>
        <v>0</v>
      </c>
      <c r="CY273" s="254">
        <f t="shared" si="274"/>
        <v>0</v>
      </c>
      <c r="CZ273" s="254">
        <f t="shared" si="275"/>
        <v>0</v>
      </c>
      <c r="DA273" s="254">
        <f t="shared" si="276"/>
        <v>0</v>
      </c>
      <c r="DB273" s="254">
        <f t="shared" si="277"/>
        <v>0</v>
      </c>
      <c r="DC273" s="254">
        <f t="shared" si="278"/>
        <v>0</v>
      </c>
      <c r="DD273" s="254">
        <f t="shared" si="279"/>
        <v>0</v>
      </c>
      <c r="DE273" s="254">
        <f t="shared" si="280"/>
        <v>0</v>
      </c>
      <c r="DF273" s="254">
        <f t="shared" si="281"/>
        <v>0</v>
      </c>
      <c r="DG273" s="254">
        <f t="shared" si="282"/>
        <v>0</v>
      </c>
      <c r="DH273" s="254">
        <f t="shared" si="283"/>
        <v>0</v>
      </c>
      <c r="DI273" s="254">
        <f t="shared" si="284"/>
        <v>0</v>
      </c>
      <c r="DJ273" s="254">
        <f t="shared" si="285"/>
        <v>0</v>
      </c>
      <c r="DK273" s="254">
        <f t="shared" si="286"/>
        <v>0</v>
      </c>
      <c r="DL273" s="254">
        <f t="shared" si="287"/>
        <v>0</v>
      </c>
      <c r="DM273" s="254">
        <f t="shared" si="288"/>
        <v>0</v>
      </c>
      <c r="DN273" s="254">
        <f t="shared" si="289"/>
        <v>0</v>
      </c>
      <c r="DO273" s="254">
        <f t="shared" si="290"/>
        <v>0</v>
      </c>
      <c r="DP273" s="254">
        <f t="shared" si="291"/>
        <v>0</v>
      </c>
      <c r="DQ273" s="254">
        <f t="shared" si="292"/>
        <v>0</v>
      </c>
      <c r="DR273" s="254">
        <f t="shared" si="293"/>
        <v>0</v>
      </c>
      <c r="DS273" s="254">
        <f t="shared" si="294"/>
        <v>0</v>
      </c>
      <c r="DT273" s="254">
        <f t="shared" si="295"/>
        <v>0</v>
      </c>
      <c r="DU273" s="254">
        <f t="shared" si="296"/>
        <v>0</v>
      </c>
      <c r="DV273" s="254">
        <f t="shared" si="297"/>
        <v>0</v>
      </c>
    </row>
    <row r="274" spans="1:126" ht="24" customHeight="1">
      <c r="A274" s="11" t="str">
        <f ca="1">IF(AG274&lt;&gt;"OK","",CONCATENATE(TEXT('Front Page'!$F$33,"000"),TEXT('Front Page'!$F$31,"000"),"-",LEFT('Front Page'!$R$53,5),"-",LEFT(D274,1),AJ274, "-",TEXT(B274,"000")))</f>
        <v/>
      </c>
      <c r="B274" s="12" t="str">
        <f>IFERROR(IF(E274="","",MAX(B$17:B273)+1),"")</f>
        <v/>
      </c>
      <c r="C274" s="13"/>
      <c r="D274" s="29" t="str">
        <f t="shared" si="300"/>
        <v>None</v>
      </c>
      <c r="E274" s="29" t="str">
        <f t="shared" si="310"/>
        <v/>
      </c>
      <c r="F274" s="29" t="str">
        <f t="shared" si="311"/>
        <v/>
      </c>
      <c r="G274" s="363"/>
      <c r="H274" s="364"/>
      <c r="I274" s="325" t="str">
        <f t="shared" si="255"/>
        <v>No</v>
      </c>
      <c r="J274" s="314">
        <v>0</v>
      </c>
      <c r="K274" s="312">
        <v>0</v>
      </c>
      <c r="L274" s="312">
        <v>0</v>
      </c>
      <c r="M274" s="312">
        <v>0</v>
      </c>
      <c r="N274" s="312">
        <v>0</v>
      </c>
      <c r="O274" s="312">
        <v>0</v>
      </c>
      <c r="P274" s="312">
        <v>0</v>
      </c>
      <c r="Q274" s="312">
        <v>0</v>
      </c>
      <c r="R274" s="312">
        <v>0</v>
      </c>
      <c r="S274" s="312">
        <v>0</v>
      </c>
      <c r="T274" s="312">
        <v>0</v>
      </c>
      <c r="U274" s="312">
        <v>0</v>
      </c>
      <c r="V274" s="313">
        <v>1</v>
      </c>
      <c r="W274" s="313">
        <v>1</v>
      </c>
      <c r="X274" s="312">
        <v>0</v>
      </c>
      <c r="Y274" s="312">
        <v>0</v>
      </c>
      <c r="Z274" s="312">
        <v>0</v>
      </c>
      <c r="AA274" s="14">
        <v>0</v>
      </c>
      <c r="AB274" s="317"/>
      <c r="AC274" s="15" t="str">
        <f t="shared" si="312"/>
        <v/>
      </c>
      <c r="AD274" s="15" t="str">
        <f t="shared" si="256"/>
        <v/>
      </c>
      <c r="AE274" s="16" t="str">
        <f t="shared" si="257"/>
        <v>0 - 0</v>
      </c>
      <c r="AF274" s="20" t="str">
        <f t="shared" si="258"/>
        <v>Not an offer</v>
      </c>
      <c r="AG274" s="276" t="str">
        <f t="shared" ref="AG274:AG316" si="317">IF(SUM(X274:AA274)&lt;&gt;0,IF(OR(MOD(ROUND(SUM(J274:AA274),10),ROUND(SUM(J274:AA274),2))&gt;0,COUNT(J274:W274)&lt;14),"Check that entries are numbers rounded to two decimal points",IF(B274="","Enter Capacity",IF(AK274,"Capacity Price has to span the entire term, no gap years",IF(AS274=0,IF(W274&lt;V274,"Check Blocks","OK"),AS274)))),"Not an Offer")</f>
        <v>Not an Offer</v>
      </c>
      <c r="AH274" s="150"/>
      <c r="AI274" s="254">
        <v>258</v>
      </c>
      <c r="AJ274" s="149" t="str">
        <f t="shared" ref="AJ274:AJ316" si="318">IF(AND(X274&lt;&gt;0,Y274&lt;&gt;0),90,IF(X274&lt;&gt;0,19,IF(Y274&lt;&gt;0,20,"00")))&amp;"-IRA"</f>
        <v>00-IRA</v>
      </c>
      <c r="AK274" s="254" t="b">
        <f t="shared" si="309"/>
        <v>0</v>
      </c>
      <c r="AL274" s="254">
        <f t="shared" si="313"/>
        <v>0</v>
      </c>
      <c r="AM274" s="254">
        <f t="shared" ref="AM274:AM316" si="319">IF(AG274="OK",IF(ROW(B274)-16=B274,0,1),0)</f>
        <v>0</v>
      </c>
      <c r="AN274" s="288">
        <f t="shared" si="259"/>
        <v>0</v>
      </c>
      <c r="AO274" s="288">
        <f>IF(AND($BU274=$BV274,BU274=AO$13),$J274&amp;$K274&amp;$L274&amp;$M274&amp;$N274&amp;$O274&amp;$P274&amp;$Q274&amp;$R274&amp;$S274&amp;$T274&amp;$U274,IFERROR(MATCH($AN274,AO$17:AO273,0),-1000))</f>
        <v>1</v>
      </c>
      <c r="AP274" s="288">
        <f>IF(AND($BU274=$BV274,BV274=AP$13),$J274&amp;$K274&amp;$L274&amp;$M274&amp;$N274&amp;$O274&amp;$P274&amp;$Q274&amp;$R274&amp;$S274&amp;$T274&amp;$U274,IFERROR(MATCH($AN274,AP$17:AP273,0),-1000))</f>
        <v>1</v>
      </c>
      <c r="AQ274" s="288">
        <f>IF(AND($BU274=$BV274,BW274=AQ$13),$J274&amp;$K274&amp;$L274&amp;$M274&amp;$N274&amp;$O274&amp;$P274&amp;$Q274&amp;$R274&amp;$S274&amp;$T274&amp;$U274,IFERROR(MATCH($AN274,AQ$17:AQ273,0),-1000))</f>
        <v>1</v>
      </c>
      <c r="AR274" s="288">
        <f>IF(AND($BU274=$BV274,BX274=AR$13),$J274&amp;$K274&amp;$L274&amp;$M274&amp;$N274&amp;$O274&amp;$P274&amp;$Q274&amp;$R274&amp;$S274&amp;$T274&amp;$U274,IFERROR(MATCH($AN274,AR$17:AR273,0),-1000))</f>
        <v>1</v>
      </c>
      <c r="AS274" s="254">
        <f t="shared" si="242"/>
        <v>0</v>
      </c>
      <c r="AT274" s="261" t="str">
        <f t="shared" si="260"/>
        <v/>
      </c>
      <c r="AU274" s="254" t="str">
        <f t="shared" si="253"/>
        <v/>
      </c>
      <c r="AV274" s="254" t="str">
        <f t="shared" si="253"/>
        <v/>
      </c>
      <c r="AW274" s="254" t="str">
        <f t="shared" si="253"/>
        <v/>
      </c>
      <c r="AX274" s="254" t="str">
        <f t="shared" si="253"/>
        <v/>
      </c>
      <c r="AY274" s="254" t="str">
        <f t="shared" si="305"/>
        <v/>
      </c>
      <c r="AZ274" s="254" t="str">
        <f t="shared" si="305"/>
        <v/>
      </c>
      <c r="BA274" s="254" t="str">
        <f t="shared" si="305"/>
        <v/>
      </c>
      <c r="BB274" s="254" t="str">
        <f t="shared" si="305"/>
        <v/>
      </c>
      <c r="BC274" s="254" t="str">
        <f t="shared" si="305"/>
        <v/>
      </c>
      <c r="BD274" s="254" t="str">
        <f t="shared" si="305"/>
        <v/>
      </c>
      <c r="BE274" s="262" t="str">
        <f t="shared" si="305"/>
        <v/>
      </c>
      <c r="BF274" s="263" t="str">
        <f t="shared" si="254"/>
        <v/>
      </c>
      <c r="BG274" s="254" t="str">
        <f t="shared" si="254"/>
        <v/>
      </c>
      <c r="BH274" s="254" t="str">
        <f t="shared" si="254"/>
        <v/>
      </c>
      <c r="BI274" s="254" t="str">
        <f t="shared" si="254"/>
        <v/>
      </c>
      <c r="BJ274" s="254" t="str">
        <f t="shared" si="306"/>
        <v/>
      </c>
      <c r="BK274" s="254" t="str">
        <f t="shared" si="306"/>
        <v/>
      </c>
      <c r="BL274" s="254" t="str">
        <f t="shared" si="306"/>
        <v/>
      </c>
      <c r="BM274" s="254" t="str">
        <f t="shared" si="306"/>
        <v/>
      </c>
      <c r="BN274" s="254" t="str">
        <f t="shared" si="306"/>
        <v/>
      </c>
      <c r="BO274" s="254" t="str">
        <f t="shared" si="306"/>
        <v/>
      </c>
      <c r="BP274" s="254" t="str">
        <f t="shared" si="306"/>
        <v/>
      </c>
      <c r="BQ274" s="264" t="str">
        <f t="shared" si="261"/>
        <v/>
      </c>
      <c r="BR274" s="261" t="str">
        <f t="shared" si="314"/>
        <v/>
      </c>
      <c r="BS274" s="254" t="str">
        <f t="shared" si="303"/>
        <v/>
      </c>
      <c r="BT274" s="254" t="str">
        <f t="shared" si="301"/>
        <v/>
      </c>
      <c r="BU274" s="265" t="str">
        <f t="shared" si="301"/>
        <v/>
      </c>
      <c r="BV274" s="263" t="str">
        <f t="shared" si="304"/>
        <v/>
      </c>
      <c r="BW274" s="254" t="str">
        <f t="shared" si="302"/>
        <v/>
      </c>
      <c r="BX274" s="254" t="str">
        <f t="shared" si="302"/>
        <v/>
      </c>
      <c r="BY274" s="264" t="str">
        <f t="shared" si="315"/>
        <v/>
      </c>
      <c r="BZ274" s="254" t="str">
        <f t="shared" si="316"/>
        <v/>
      </c>
      <c r="CA274" s="254">
        <f t="shared" si="308"/>
        <v>0</v>
      </c>
      <c r="CB274" s="254">
        <f t="shared" si="308"/>
        <v>0</v>
      </c>
      <c r="CC274" s="254">
        <f t="shared" si="308"/>
        <v>0</v>
      </c>
      <c r="CD274" s="254">
        <f t="shared" si="308"/>
        <v>0</v>
      </c>
      <c r="CE274" s="254">
        <f t="shared" si="308"/>
        <v>0</v>
      </c>
      <c r="CF274" s="254">
        <f t="shared" si="308"/>
        <v>0</v>
      </c>
      <c r="CG274" s="254">
        <f t="shared" si="307"/>
        <v>0</v>
      </c>
      <c r="CH274" s="254">
        <f t="shared" si="307"/>
        <v>0</v>
      </c>
      <c r="CI274" s="254">
        <f t="shared" si="307"/>
        <v>0</v>
      </c>
      <c r="CJ274" s="254">
        <f t="shared" si="298"/>
        <v>0</v>
      </c>
      <c r="CK274" s="254">
        <f t="shared" si="298"/>
        <v>0</v>
      </c>
      <c r="CL274" s="254">
        <f t="shared" si="298"/>
        <v>0</v>
      </c>
      <c r="CM274" s="254">
        <f t="shared" si="262"/>
        <v>0</v>
      </c>
      <c r="CN274" s="254">
        <f t="shared" si="263"/>
        <v>0</v>
      </c>
      <c r="CO274" s="254">
        <f t="shared" si="264"/>
        <v>0</v>
      </c>
      <c r="CP274" s="254">
        <f t="shared" si="265"/>
        <v>0</v>
      </c>
      <c r="CQ274" s="254">
        <f t="shared" si="266"/>
        <v>0</v>
      </c>
      <c r="CR274" s="254">
        <f t="shared" si="267"/>
        <v>0</v>
      </c>
      <c r="CS274" s="254">
        <f t="shared" si="268"/>
        <v>0</v>
      </c>
      <c r="CT274" s="254">
        <f t="shared" si="269"/>
        <v>0</v>
      </c>
      <c r="CU274" s="254">
        <f t="shared" si="270"/>
        <v>0</v>
      </c>
      <c r="CV274" s="254">
        <f t="shared" si="271"/>
        <v>0</v>
      </c>
      <c r="CW274" s="254">
        <f t="shared" si="272"/>
        <v>0</v>
      </c>
      <c r="CX274" s="254">
        <f t="shared" si="273"/>
        <v>0</v>
      </c>
      <c r="CY274" s="254">
        <f t="shared" si="274"/>
        <v>0</v>
      </c>
      <c r="CZ274" s="254">
        <f t="shared" si="275"/>
        <v>0</v>
      </c>
      <c r="DA274" s="254">
        <f t="shared" si="276"/>
        <v>0</v>
      </c>
      <c r="DB274" s="254">
        <f t="shared" si="277"/>
        <v>0</v>
      </c>
      <c r="DC274" s="254">
        <f t="shared" si="278"/>
        <v>0</v>
      </c>
      <c r="DD274" s="254">
        <f t="shared" si="279"/>
        <v>0</v>
      </c>
      <c r="DE274" s="254">
        <f t="shared" si="280"/>
        <v>0</v>
      </c>
      <c r="DF274" s="254">
        <f t="shared" si="281"/>
        <v>0</v>
      </c>
      <c r="DG274" s="254">
        <f t="shared" si="282"/>
        <v>0</v>
      </c>
      <c r="DH274" s="254">
        <f t="shared" si="283"/>
        <v>0</v>
      </c>
      <c r="DI274" s="254">
        <f t="shared" si="284"/>
        <v>0</v>
      </c>
      <c r="DJ274" s="254">
        <f t="shared" si="285"/>
        <v>0</v>
      </c>
      <c r="DK274" s="254">
        <f t="shared" si="286"/>
        <v>0</v>
      </c>
      <c r="DL274" s="254">
        <f t="shared" si="287"/>
        <v>0</v>
      </c>
      <c r="DM274" s="254">
        <f t="shared" si="288"/>
        <v>0</v>
      </c>
      <c r="DN274" s="254">
        <f t="shared" si="289"/>
        <v>0</v>
      </c>
      <c r="DO274" s="254">
        <f t="shared" si="290"/>
        <v>0</v>
      </c>
      <c r="DP274" s="254">
        <f t="shared" si="291"/>
        <v>0</v>
      </c>
      <c r="DQ274" s="254">
        <f t="shared" si="292"/>
        <v>0</v>
      </c>
      <c r="DR274" s="254">
        <f t="shared" si="293"/>
        <v>0</v>
      </c>
      <c r="DS274" s="254">
        <f t="shared" si="294"/>
        <v>0</v>
      </c>
      <c r="DT274" s="254">
        <f t="shared" si="295"/>
        <v>0</v>
      </c>
      <c r="DU274" s="254">
        <f t="shared" si="296"/>
        <v>0</v>
      </c>
      <c r="DV274" s="254">
        <f t="shared" si="297"/>
        <v>0</v>
      </c>
    </row>
    <row r="275" spans="1:126" ht="24" customHeight="1">
      <c r="A275" s="11" t="str">
        <f ca="1">IF(AG275&lt;&gt;"OK","",CONCATENATE(TEXT('Front Page'!$F$33,"000"),TEXT('Front Page'!$F$31,"000"),"-",LEFT('Front Page'!$R$53,5),"-",LEFT(D275,1),AJ275, "-",TEXT(B275,"000")))</f>
        <v/>
      </c>
      <c r="B275" s="12" t="str">
        <f>IFERROR(IF(E275="","",MAX(B$17:B274)+1),"")</f>
        <v/>
      </c>
      <c r="C275" s="13"/>
      <c r="D275" s="29" t="str">
        <f t="shared" si="300"/>
        <v>None</v>
      </c>
      <c r="E275" s="29" t="str">
        <f t="shared" si="310"/>
        <v/>
      </c>
      <c r="F275" s="29" t="str">
        <f t="shared" si="311"/>
        <v/>
      </c>
      <c r="G275" s="363"/>
      <c r="H275" s="364"/>
      <c r="I275" s="325" t="str">
        <f t="shared" si="255"/>
        <v>No</v>
      </c>
      <c r="J275" s="314">
        <v>0</v>
      </c>
      <c r="K275" s="312">
        <v>0</v>
      </c>
      <c r="L275" s="312">
        <v>0</v>
      </c>
      <c r="M275" s="312">
        <v>0</v>
      </c>
      <c r="N275" s="312">
        <v>0</v>
      </c>
      <c r="O275" s="312">
        <v>0</v>
      </c>
      <c r="P275" s="312">
        <v>0</v>
      </c>
      <c r="Q275" s="312">
        <v>0</v>
      </c>
      <c r="R275" s="312">
        <v>0</v>
      </c>
      <c r="S275" s="312">
        <v>0</v>
      </c>
      <c r="T275" s="312">
        <v>0</v>
      </c>
      <c r="U275" s="312">
        <v>0</v>
      </c>
      <c r="V275" s="313">
        <v>1</v>
      </c>
      <c r="W275" s="313">
        <v>1</v>
      </c>
      <c r="X275" s="312">
        <v>0</v>
      </c>
      <c r="Y275" s="312">
        <v>0</v>
      </c>
      <c r="Z275" s="312">
        <v>0</v>
      </c>
      <c r="AA275" s="14">
        <v>0</v>
      </c>
      <c r="AB275" s="317"/>
      <c r="AC275" s="15" t="str">
        <f t="shared" si="312"/>
        <v/>
      </c>
      <c r="AD275" s="15" t="str">
        <f t="shared" si="256"/>
        <v/>
      </c>
      <c r="AE275" s="16" t="str">
        <f t="shared" si="257"/>
        <v>0 - 0</v>
      </c>
      <c r="AF275" s="20" t="str">
        <f t="shared" si="258"/>
        <v>Not an offer</v>
      </c>
      <c r="AG275" s="276" t="str">
        <f t="shared" si="317"/>
        <v>Not an Offer</v>
      </c>
      <c r="AH275" s="150"/>
      <c r="AI275" s="254">
        <v>259</v>
      </c>
      <c r="AJ275" s="149" t="str">
        <f t="shared" si="318"/>
        <v>00-IRA</v>
      </c>
      <c r="AK275" s="254" t="b">
        <f t="shared" si="309"/>
        <v>0</v>
      </c>
      <c r="AL275" s="254">
        <f t="shared" si="313"/>
        <v>0</v>
      </c>
      <c r="AM275" s="254">
        <f t="shared" si="319"/>
        <v>0</v>
      </c>
      <c r="AN275" s="288">
        <f t="shared" si="259"/>
        <v>0</v>
      </c>
      <c r="AO275" s="288">
        <f>IF(AND($BU275=$BV275,BU275=AO$13),$J275&amp;$K275&amp;$L275&amp;$M275&amp;$N275&amp;$O275&amp;$P275&amp;$Q275&amp;$R275&amp;$S275&amp;$T275&amp;$U275,IFERROR(MATCH($AN275,AO$17:AO274,0),-1000))</f>
        <v>1</v>
      </c>
      <c r="AP275" s="288">
        <f>IF(AND($BU275=$BV275,BV275=AP$13),$J275&amp;$K275&amp;$L275&amp;$M275&amp;$N275&amp;$O275&amp;$P275&amp;$Q275&amp;$R275&amp;$S275&amp;$T275&amp;$U275,IFERROR(MATCH($AN275,AP$17:AP274,0),-1000))</f>
        <v>1</v>
      </c>
      <c r="AQ275" s="288">
        <f>IF(AND($BU275=$BV275,BW275=AQ$13),$J275&amp;$K275&amp;$L275&amp;$M275&amp;$N275&amp;$O275&amp;$P275&amp;$Q275&amp;$R275&amp;$S275&amp;$T275&amp;$U275,IFERROR(MATCH($AN275,AQ$17:AQ274,0),-1000))</f>
        <v>1</v>
      </c>
      <c r="AR275" s="288">
        <f>IF(AND($BU275=$BV275,BX275=AR$13),$J275&amp;$K275&amp;$L275&amp;$M275&amp;$N275&amp;$O275&amp;$P275&amp;$Q275&amp;$R275&amp;$S275&amp;$T275&amp;$U275,IFERROR(MATCH($AN275,AR$17:AR274,0),-1000))</f>
        <v>1</v>
      </c>
      <c r="AS275" s="254">
        <f t="shared" si="242"/>
        <v>0</v>
      </c>
      <c r="AT275" s="261" t="str">
        <f t="shared" si="260"/>
        <v/>
      </c>
      <c r="AU275" s="254" t="str">
        <f t="shared" si="253"/>
        <v/>
      </c>
      <c r="AV275" s="254" t="str">
        <f t="shared" si="253"/>
        <v/>
      </c>
      <c r="AW275" s="254" t="str">
        <f t="shared" si="253"/>
        <v/>
      </c>
      <c r="AX275" s="254" t="str">
        <f t="shared" si="253"/>
        <v/>
      </c>
      <c r="AY275" s="254" t="str">
        <f t="shared" si="305"/>
        <v/>
      </c>
      <c r="AZ275" s="254" t="str">
        <f t="shared" si="305"/>
        <v/>
      </c>
      <c r="BA275" s="254" t="str">
        <f t="shared" si="305"/>
        <v/>
      </c>
      <c r="BB275" s="254" t="str">
        <f t="shared" si="305"/>
        <v/>
      </c>
      <c r="BC275" s="254" t="str">
        <f t="shared" si="305"/>
        <v/>
      </c>
      <c r="BD275" s="254" t="str">
        <f t="shared" si="305"/>
        <v/>
      </c>
      <c r="BE275" s="262" t="str">
        <f t="shared" si="305"/>
        <v/>
      </c>
      <c r="BF275" s="263" t="str">
        <f t="shared" si="254"/>
        <v/>
      </c>
      <c r="BG275" s="254" t="str">
        <f t="shared" si="254"/>
        <v/>
      </c>
      <c r="BH275" s="254" t="str">
        <f t="shared" si="254"/>
        <v/>
      </c>
      <c r="BI275" s="254" t="str">
        <f t="shared" si="254"/>
        <v/>
      </c>
      <c r="BJ275" s="254" t="str">
        <f t="shared" si="306"/>
        <v/>
      </c>
      <c r="BK275" s="254" t="str">
        <f t="shared" si="306"/>
        <v/>
      </c>
      <c r="BL275" s="254" t="str">
        <f t="shared" si="306"/>
        <v/>
      </c>
      <c r="BM275" s="254" t="str">
        <f t="shared" si="306"/>
        <v/>
      </c>
      <c r="BN275" s="254" t="str">
        <f t="shared" si="306"/>
        <v/>
      </c>
      <c r="BO275" s="254" t="str">
        <f t="shared" si="306"/>
        <v/>
      </c>
      <c r="BP275" s="254" t="str">
        <f t="shared" si="306"/>
        <v/>
      </c>
      <c r="BQ275" s="264" t="str">
        <f t="shared" si="261"/>
        <v/>
      </c>
      <c r="BR275" s="261" t="str">
        <f t="shared" si="314"/>
        <v/>
      </c>
      <c r="BS275" s="254" t="str">
        <f t="shared" si="303"/>
        <v/>
      </c>
      <c r="BT275" s="254" t="str">
        <f t="shared" si="301"/>
        <v/>
      </c>
      <c r="BU275" s="265" t="str">
        <f t="shared" si="301"/>
        <v/>
      </c>
      <c r="BV275" s="263" t="str">
        <f t="shared" si="304"/>
        <v/>
      </c>
      <c r="BW275" s="254" t="str">
        <f t="shared" si="302"/>
        <v/>
      </c>
      <c r="BX275" s="254" t="str">
        <f t="shared" si="302"/>
        <v/>
      </c>
      <c r="BY275" s="264" t="str">
        <f t="shared" si="315"/>
        <v/>
      </c>
      <c r="BZ275" s="254" t="str">
        <f t="shared" si="316"/>
        <v/>
      </c>
      <c r="CA275" s="254">
        <f t="shared" si="308"/>
        <v>0</v>
      </c>
      <c r="CB275" s="254">
        <f t="shared" si="308"/>
        <v>0</v>
      </c>
      <c r="CC275" s="254">
        <f t="shared" si="308"/>
        <v>0</v>
      </c>
      <c r="CD275" s="254">
        <f t="shared" si="308"/>
        <v>0</v>
      </c>
      <c r="CE275" s="254">
        <f t="shared" si="308"/>
        <v>0</v>
      </c>
      <c r="CF275" s="254">
        <f t="shared" si="308"/>
        <v>0</v>
      </c>
      <c r="CG275" s="254">
        <f t="shared" si="307"/>
        <v>0</v>
      </c>
      <c r="CH275" s="254">
        <f t="shared" si="307"/>
        <v>0</v>
      </c>
      <c r="CI275" s="254">
        <f t="shared" si="307"/>
        <v>0</v>
      </c>
      <c r="CJ275" s="254">
        <f t="shared" si="298"/>
        <v>0</v>
      </c>
      <c r="CK275" s="254">
        <f t="shared" si="298"/>
        <v>0</v>
      </c>
      <c r="CL275" s="254">
        <f t="shared" si="298"/>
        <v>0</v>
      </c>
      <c r="CM275" s="254">
        <f t="shared" si="262"/>
        <v>0</v>
      </c>
      <c r="CN275" s="254">
        <f t="shared" si="263"/>
        <v>0</v>
      </c>
      <c r="CO275" s="254">
        <f t="shared" si="264"/>
        <v>0</v>
      </c>
      <c r="CP275" s="254">
        <f t="shared" si="265"/>
        <v>0</v>
      </c>
      <c r="CQ275" s="254">
        <f t="shared" si="266"/>
        <v>0</v>
      </c>
      <c r="CR275" s="254">
        <f t="shared" si="267"/>
        <v>0</v>
      </c>
      <c r="CS275" s="254">
        <f t="shared" si="268"/>
        <v>0</v>
      </c>
      <c r="CT275" s="254">
        <f t="shared" si="269"/>
        <v>0</v>
      </c>
      <c r="CU275" s="254">
        <f t="shared" si="270"/>
        <v>0</v>
      </c>
      <c r="CV275" s="254">
        <f t="shared" si="271"/>
        <v>0</v>
      </c>
      <c r="CW275" s="254">
        <f t="shared" si="272"/>
        <v>0</v>
      </c>
      <c r="CX275" s="254">
        <f t="shared" si="273"/>
        <v>0</v>
      </c>
      <c r="CY275" s="254">
        <f t="shared" si="274"/>
        <v>0</v>
      </c>
      <c r="CZ275" s="254">
        <f t="shared" si="275"/>
        <v>0</v>
      </c>
      <c r="DA275" s="254">
        <f t="shared" si="276"/>
        <v>0</v>
      </c>
      <c r="DB275" s="254">
        <f t="shared" si="277"/>
        <v>0</v>
      </c>
      <c r="DC275" s="254">
        <f t="shared" si="278"/>
        <v>0</v>
      </c>
      <c r="DD275" s="254">
        <f t="shared" si="279"/>
        <v>0</v>
      </c>
      <c r="DE275" s="254">
        <f t="shared" si="280"/>
        <v>0</v>
      </c>
      <c r="DF275" s="254">
        <f t="shared" si="281"/>
        <v>0</v>
      </c>
      <c r="DG275" s="254">
        <f t="shared" si="282"/>
        <v>0</v>
      </c>
      <c r="DH275" s="254">
        <f t="shared" si="283"/>
        <v>0</v>
      </c>
      <c r="DI275" s="254">
        <f t="shared" si="284"/>
        <v>0</v>
      </c>
      <c r="DJ275" s="254">
        <f t="shared" si="285"/>
        <v>0</v>
      </c>
      <c r="DK275" s="254">
        <f t="shared" si="286"/>
        <v>0</v>
      </c>
      <c r="DL275" s="254">
        <f t="shared" si="287"/>
        <v>0</v>
      </c>
      <c r="DM275" s="254">
        <f t="shared" si="288"/>
        <v>0</v>
      </c>
      <c r="DN275" s="254">
        <f t="shared" si="289"/>
        <v>0</v>
      </c>
      <c r="DO275" s="254">
        <f t="shared" si="290"/>
        <v>0</v>
      </c>
      <c r="DP275" s="254">
        <f t="shared" si="291"/>
        <v>0</v>
      </c>
      <c r="DQ275" s="254">
        <f t="shared" si="292"/>
        <v>0</v>
      </c>
      <c r="DR275" s="254">
        <f t="shared" si="293"/>
        <v>0</v>
      </c>
      <c r="DS275" s="254">
        <f t="shared" si="294"/>
        <v>0</v>
      </c>
      <c r="DT275" s="254">
        <f t="shared" si="295"/>
        <v>0</v>
      </c>
      <c r="DU275" s="254">
        <f t="shared" si="296"/>
        <v>0</v>
      </c>
      <c r="DV275" s="254">
        <f t="shared" si="297"/>
        <v>0</v>
      </c>
    </row>
    <row r="276" spans="1:126" ht="24" customHeight="1">
      <c r="A276" s="11" t="str">
        <f ca="1">IF(AG276&lt;&gt;"OK","",CONCATENATE(TEXT('Front Page'!$F$33,"000"),TEXT('Front Page'!$F$31,"000"),"-",LEFT('Front Page'!$R$53,5),"-",LEFT(D276,1),AJ276, "-",TEXT(B276,"000")))</f>
        <v/>
      </c>
      <c r="B276" s="12" t="str">
        <f>IFERROR(IF(E276="","",MAX(B$17:B275)+1),"")</f>
        <v/>
      </c>
      <c r="C276" s="13"/>
      <c r="D276" s="29" t="str">
        <f t="shared" si="300"/>
        <v>None</v>
      </c>
      <c r="E276" s="29" t="str">
        <f t="shared" si="310"/>
        <v/>
      </c>
      <c r="F276" s="29" t="str">
        <f t="shared" si="311"/>
        <v/>
      </c>
      <c r="G276" s="363"/>
      <c r="H276" s="364"/>
      <c r="I276" s="325" t="str">
        <f t="shared" si="255"/>
        <v>No</v>
      </c>
      <c r="J276" s="314">
        <v>0</v>
      </c>
      <c r="K276" s="312">
        <v>0</v>
      </c>
      <c r="L276" s="312">
        <v>0</v>
      </c>
      <c r="M276" s="312">
        <v>0</v>
      </c>
      <c r="N276" s="312">
        <v>0</v>
      </c>
      <c r="O276" s="312">
        <v>0</v>
      </c>
      <c r="P276" s="312">
        <v>0</v>
      </c>
      <c r="Q276" s="312">
        <v>0</v>
      </c>
      <c r="R276" s="312">
        <v>0</v>
      </c>
      <c r="S276" s="312">
        <v>0</v>
      </c>
      <c r="T276" s="312">
        <v>0</v>
      </c>
      <c r="U276" s="312">
        <v>0</v>
      </c>
      <c r="V276" s="313">
        <v>1</v>
      </c>
      <c r="W276" s="313">
        <v>1</v>
      </c>
      <c r="X276" s="312">
        <v>0</v>
      </c>
      <c r="Y276" s="312">
        <v>0</v>
      </c>
      <c r="Z276" s="312">
        <v>0</v>
      </c>
      <c r="AA276" s="14">
        <v>0</v>
      </c>
      <c r="AB276" s="317"/>
      <c r="AC276" s="15" t="str">
        <f t="shared" si="312"/>
        <v/>
      </c>
      <c r="AD276" s="15" t="str">
        <f t="shared" si="256"/>
        <v/>
      </c>
      <c r="AE276" s="16" t="str">
        <f t="shared" si="257"/>
        <v>0 - 0</v>
      </c>
      <c r="AF276" s="20" t="str">
        <f t="shared" si="258"/>
        <v>Not an offer</v>
      </c>
      <c r="AG276" s="276" t="str">
        <f t="shared" si="317"/>
        <v>Not an Offer</v>
      </c>
      <c r="AH276" s="150"/>
      <c r="AI276" s="254">
        <v>260</v>
      </c>
      <c r="AJ276" s="149" t="str">
        <f t="shared" si="318"/>
        <v>00-IRA</v>
      </c>
      <c r="AK276" s="254" t="b">
        <f t="shared" si="309"/>
        <v>0</v>
      </c>
      <c r="AL276" s="254">
        <f t="shared" si="313"/>
        <v>0</v>
      </c>
      <c r="AM276" s="254">
        <f t="shared" si="319"/>
        <v>0</v>
      </c>
      <c r="AN276" s="288">
        <f t="shared" si="259"/>
        <v>0</v>
      </c>
      <c r="AO276" s="288">
        <f>IF(AND($BU276=$BV276,BU276=AO$13),$J276&amp;$K276&amp;$L276&amp;$M276&amp;$N276&amp;$O276&amp;$P276&amp;$Q276&amp;$R276&amp;$S276&amp;$T276&amp;$U276,IFERROR(MATCH($AN276,AO$17:AO275,0),-1000))</f>
        <v>1</v>
      </c>
      <c r="AP276" s="288">
        <f>IF(AND($BU276=$BV276,BV276=AP$13),$J276&amp;$K276&amp;$L276&amp;$M276&amp;$N276&amp;$O276&amp;$P276&amp;$Q276&amp;$R276&amp;$S276&amp;$T276&amp;$U276,IFERROR(MATCH($AN276,AP$17:AP275,0),-1000))</f>
        <v>1</v>
      </c>
      <c r="AQ276" s="288">
        <f>IF(AND($BU276=$BV276,BW276=AQ$13),$J276&amp;$K276&amp;$L276&amp;$M276&amp;$N276&amp;$O276&amp;$P276&amp;$Q276&amp;$R276&amp;$S276&amp;$T276&amp;$U276,IFERROR(MATCH($AN276,AQ$17:AQ275,0),-1000))</f>
        <v>1</v>
      </c>
      <c r="AR276" s="288">
        <f>IF(AND($BU276=$BV276,BX276=AR$13),$J276&amp;$K276&amp;$L276&amp;$M276&amp;$N276&amp;$O276&amp;$P276&amp;$Q276&amp;$R276&amp;$S276&amp;$T276&amp;$U276,IFERROR(MATCH($AN276,AR$17:AR275,0),-1000))</f>
        <v>1</v>
      </c>
      <c r="AS276" s="254">
        <f t="shared" si="242"/>
        <v>0</v>
      </c>
      <c r="AT276" s="261" t="str">
        <f t="shared" si="260"/>
        <v/>
      </c>
      <c r="AU276" s="254" t="str">
        <f t="shared" ref="AU276:BA314" si="320">IF(K276&lt;&gt;0,MIN(AT276,AU$14),AT276)</f>
        <v/>
      </c>
      <c r="AV276" s="254" t="str">
        <f t="shared" si="320"/>
        <v/>
      </c>
      <c r="AW276" s="254" t="str">
        <f t="shared" si="320"/>
        <v/>
      </c>
      <c r="AX276" s="254" t="str">
        <f t="shared" si="320"/>
        <v/>
      </c>
      <c r="AY276" s="254" t="str">
        <f t="shared" si="305"/>
        <v/>
      </c>
      <c r="AZ276" s="254" t="str">
        <f t="shared" si="305"/>
        <v/>
      </c>
      <c r="BA276" s="254" t="str">
        <f t="shared" si="305"/>
        <v/>
      </c>
      <c r="BB276" s="254" t="str">
        <f t="shared" si="305"/>
        <v/>
      </c>
      <c r="BC276" s="254" t="str">
        <f t="shared" si="305"/>
        <v/>
      </c>
      <c r="BD276" s="254" t="str">
        <f t="shared" si="305"/>
        <v/>
      </c>
      <c r="BE276" s="262" t="str">
        <f t="shared" si="305"/>
        <v/>
      </c>
      <c r="BF276" s="263" t="str">
        <f t="shared" ref="BF276:BL314" si="321">IF(J276&lt;&gt;0,MAX(BG276,BF$14),BG276)</f>
        <v/>
      </c>
      <c r="BG276" s="254" t="str">
        <f t="shared" si="321"/>
        <v/>
      </c>
      <c r="BH276" s="254" t="str">
        <f t="shared" si="321"/>
        <v/>
      </c>
      <c r="BI276" s="254" t="str">
        <f t="shared" si="321"/>
        <v/>
      </c>
      <c r="BJ276" s="254" t="str">
        <f t="shared" si="306"/>
        <v/>
      </c>
      <c r="BK276" s="254" t="str">
        <f t="shared" si="306"/>
        <v/>
      </c>
      <c r="BL276" s="254" t="str">
        <f t="shared" si="306"/>
        <v/>
      </c>
      <c r="BM276" s="254" t="str">
        <f t="shared" si="306"/>
        <v/>
      </c>
      <c r="BN276" s="254" t="str">
        <f t="shared" si="306"/>
        <v/>
      </c>
      <c r="BO276" s="254" t="str">
        <f t="shared" si="306"/>
        <v/>
      </c>
      <c r="BP276" s="254" t="str">
        <f t="shared" si="306"/>
        <v/>
      </c>
      <c r="BQ276" s="264" t="str">
        <f t="shared" si="261"/>
        <v/>
      </c>
      <c r="BR276" s="261" t="str">
        <f t="shared" si="314"/>
        <v/>
      </c>
      <c r="BS276" s="254" t="str">
        <f t="shared" si="303"/>
        <v/>
      </c>
      <c r="BT276" s="254" t="str">
        <f t="shared" si="301"/>
        <v/>
      </c>
      <c r="BU276" s="265" t="str">
        <f t="shared" si="301"/>
        <v/>
      </c>
      <c r="BV276" s="263" t="str">
        <f t="shared" si="304"/>
        <v/>
      </c>
      <c r="BW276" s="254" t="str">
        <f t="shared" si="302"/>
        <v/>
      </c>
      <c r="BX276" s="254" t="str">
        <f t="shared" si="302"/>
        <v/>
      </c>
      <c r="BY276" s="264" t="str">
        <f t="shared" si="315"/>
        <v/>
      </c>
      <c r="BZ276" s="254" t="str">
        <f t="shared" si="316"/>
        <v/>
      </c>
      <c r="CA276" s="254">
        <f t="shared" si="308"/>
        <v>0</v>
      </c>
      <c r="CB276" s="254">
        <f t="shared" si="308"/>
        <v>0</v>
      </c>
      <c r="CC276" s="254">
        <f t="shared" si="308"/>
        <v>0</v>
      </c>
      <c r="CD276" s="254">
        <f t="shared" si="308"/>
        <v>0</v>
      </c>
      <c r="CE276" s="254">
        <f t="shared" si="308"/>
        <v>0</v>
      </c>
      <c r="CF276" s="254">
        <f t="shared" si="308"/>
        <v>0</v>
      </c>
      <c r="CG276" s="254">
        <f t="shared" si="307"/>
        <v>0</v>
      </c>
      <c r="CH276" s="254">
        <f t="shared" si="307"/>
        <v>0</v>
      </c>
      <c r="CI276" s="254">
        <f t="shared" si="307"/>
        <v>0</v>
      </c>
      <c r="CJ276" s="254">
        <f t="shared" si="298"/>
        <v>0</v>
      </c>
      <c r="CK276" s="254">
        <f t="shared" si="298"/>
        <v>0</v>
      </c>
      <c r="CL276" s="254">
        <f t="shared" si="298"/>
        <v>0</v>
      </c>
      <c r="CM276" s="254">
        <f t="shared" si="262"/>
        <v>0</v>
      </c>
      <c r="CN276" s="254">
        <f t="shared" si="263"/>
        <v>0</v>
      </c>
      <c r="CO276" s="254">
        <f t="shared" si="264"/>
        <v>0</v>
      </c>
      <c r="CP276" s="254">
        <f t="shared" si="265"/>
        <v>0</v>
      </c>
      <c r="CQ276" s="254">
        <f t="shared" si="266"/>
        <v>0</v>
      </c>
      <c r="CR276" s="254">
        <f t="shared" si="267"/>
        <v>0</v>
      </c>
      <c r="CS276" s="254">
        <f t="shared" si="268"/>
        <v>0</v>
      </c>
      <c r="CT276" s="254">
        <f t="shared" si="269"/>
        <v>0</v>
      </c>
      <c r="CU276" s="254">
        <f t="shared" si="270"/>
        <v>0</v>
      </c>
      <c r="CV276" s="254">
        <f t="shared" si="271"/>
        <v>0</v>
      </c>
      <c r="CW276" s="254">
        <f t="shared" si="272"/>
        <v>0</v>
      </c>
      <c r="CX276" s="254">
        <f t="shared" si="273"/>
        <v>0</v>
      </c>
      <c r="CY276" s="254">
        <f t="shared" si="274"/>
        <v>0</v>
      </c>
      <c r="CZ276" s="254">
        <f t="shared" si="275"/>
        <v>0</v>
      </c>
      <c r="DA276" s="254">
        <f t="shared" si="276"/>
        <v>0</v>
      </c>
      <c r="DB276" s="254">
        <f t="shared" si="277"/>
        <v>0</v>
      </c>
      <c r="DC276" s="254">
        <f t="shared" si="278"/>
        <v>0</v>
      </c>
      <c r="DD276" s="254">
        <f t="shared" si="279"/>
        <v>0</v>
      </c>
      <c r="DE276" s="254">
        <f t="shared" si="280"/>
        <v>0</v>
      </c>
      <c r="DF276" s="254">
        <f t="shared" si="281"/>
        <v>0</v>
      </c>
      <c r="DG276" s="254">
        <f t="shared" si="282"/>
        <v>0</v>
      </c>
      <c r="DH276" s="254">
        <f t="shared" si="283"/>
        <v>0</v>
      </c>
      <c r="DI276" s="254">
        <f t="shared" si="284"/>
        <v>0</v>
      </c>
      <c r="DJ276" s="254">
        <f t="shared" si="285"/>
        <v>0</v>
      </c>
      <c r="DK276" s="254">
        <f t="shared" si="286"/>
        <v>0</v>
      </c>
      <c r="DL276" s="254">
        <f t="shared" si="287"/>
        <v>0</v>
      </c>
      <c r="DM276" s="254">
        <f t="shared" si="288"/>
        <v>0</v>
      </c>
      <c r="DN276" s="254">
        <f t="shared" si="289"/>
        <v>0</v>
      </c>
      <c r="DO276" s="254">
        <f t="shared" si="290"/>
        <v>0</v>
      </c>
      <c r="DP276" s="254">
        <f t="shared" si="291"/>
        <v>0</v>
      </c>
      <c r="DQ276" s="254">
        <f t="shared" si="292"/>
        <v>0</v>
      </c>
      <c r="DR276" s="254">
        <f t="shared" si="293"/>
        <v>0</v>
      </c>
      <c r="DS276" s="254">
        <f t="shared" si="294"/>
        <v>0</v>
      </c>
      <c r="DT276" s="254">
        <f t="shared" si="295"/>
        <v>0</v>
      </c>
      <c r="DU276" s="254">
        <f t="shared" si="296"/>
        <v>0</v>
      </c>
      <c r="DV276" s="254">
        <f t="shared" si="297"/>
        <v>0</v>
      </c>
    </row>
    <row r="277" spans="1:126" ht="24" customHeight="1">
      <c r="A277" s="11" t="str">
        <f ca="1">IF(AG277&lt;&gt;"OK","",CONCATENATE(TEXT('Front Page'!$F$33,"000"),TEXT('Front Page'!$F$31,"000"),"-",LEFT('Front Page'!$R$53,5),"-",LEFT(D277,1),AJ277, "-",TEXT(B277,"000")))</f>
        <v/>
      </c>
      <c r="B277" s="12" t="str">
        <f>IFERROR(IF(E277="","",MAX(B$17:B276)+1),"")</f>
        <v/>
      </c>
      <c r="C277" s="13"/>
      <c r="D277" s="29" t="str">
        <f t="shared" si="300"/>
        <v>None</v>
      </c>
      <c r="E277" s="29" t="str">
        <f t="shared" si="310"/>
        <v/>
      </c>
      <c r="F277" s="29" t="str">
        <f t="shared" si="311"/>
        <v/>
      </c>
      <c r="G277" s="363"/>
      <c r="H277" s="364"/>
      <c r="I277" s="325" t="str">
        <f t="shared" si="255"/>
        <v>No</v>
      </c>
      <c r="J277" s="314">
        <v>0</v>
      </c>
      <c r="K277" s="312">
        <v>0</v>
      </c>
      <c r="L277" s="312">
        <v>0</v>
      </c>
      <c r="M277" s="312">
        <v>0</v>
      </c>
      <c r="N277" s="312">
        <v>0</v>
      </c>
      <c r="O277" s="312">
        <v>0</v>
      </c>
      <c r="P277" s="312">
        <v>0</v>
      </c>
      <c r="Q277" s="312">
        <v>0</v>
      </c>
      <c r="R277" s="312">
        <v>0</v>
      </c>
      <c r="S277" s="312">
        <v>0</v>
      </c>
      <c r="T277" s="312">
        <v>0</v>
      </c>
      <c r="U277" s="312">
        <v>0</v>
      </c>
      <c r="V277" s="313">
        <v>1</v>
      </c>
      <c r="W277" s="313">
        <v>1</v>
      </c>
      <c r="X277" s="312">
        <v>0</v>
      </c>
      <c r="Y277" s="312">
        <v>0</v>
      </c>
      <c r="Z277" s="312">
        <v>0</v>
      </c>
      <c r="AA277" s="14">
        <v>0</v>
      </c>
      <c r="AB277" s="317"/>
      <c r="AC277" s="15" t="str">
        <f t="shared" si="312"/>
        <v/>
      </c>
      <c r="AD277" s="15" t="str">
        <f t="shared" si="256"/>
        <v/>
      </c>
      <c r="AE277" s="16" t="str">
        <f t="shared" si="257"/>
        <v>0 - 0</v>
      </c>
      <c r="AF277" s="20" t="str">
        <f t="shared" si="258"/>
        <v>Not an offer</v>
      </c>
      <c r="AG277" s="276" t="str">
        <f t="shared" si="317"/>
        <v>Not an Offer</v>
      </c>
      <c r="AH277" s="150"/>
      <c r="AI277" s="254">
        <v>261</v>
      </c>
      <c r="AJ277" s="149" t="str">
        <f t="shared" si="318"/>
        <v>00-IRA</v>
      </c>
      <c r="AK277" s="254" t="b">
        <f t="shared" si="309"/>
        <v>0</v>
      </c>
      <c r="AL277" s="254">
        <f t="shared" si="313"/>
        <v>0</v>
      </c>
      <c r="AM277" s="254">
        <f t="shared" si="319"/>
        <v>0</v>
      </c>
      <c r="AN277" s="288">
        <f t="shared" si="259"/>
        <v>0</v>
      </c>
      <c r="AO277" s="288">
        <f>IF(AND($BU277=$BV277,BU277=AO$13),$J277&amp;$K277&amp;$L277&amp;$M277&amp;$N277&amp;$O277&amp;$P277&amp;$Q277&amp;$R277&amp;$S277&amp;$T277&amp;$U277,IFERROR(MATCH($AN277,AO$17:AO276,0),-1000))</f>
        <v>1</v>
      </c>
      <c r="AP277" s="288">
        <f>IF(AND($BU277=$BV277,BV277=AP$13),$J277&amp;$K277&amp;$L277&amp;$M277&amp;$N277&amp;$O277&amp;$P277&amp;$Q277&amp;$R277&amp;$S277&amp;$T277&amp;$U277,IFERROR(MATCH($AN277,AP$17:AP276,0),-1000))</f>
        <v>1</v>
      </c>
      <c r="AQ277" s="288">
        <f>IF(AND($BU277=$BV277,BW277=AQ$13),$J277&amp;$K277&amp;$L277&amp;$M277&amp;$N277&amp;$O277&amp;$P277&amp;$Q277&amp;$R277&amp;$S277&amp;$T277&amp;$U277,IFERROR(MATCH($AN277,AQ$17:AQ276,0),-1000))</f>
        <v>1</v>
      </c>
      <c r="AR277" s="288">
        <f>IF(AND($BU277=$BV277,BX277=AR$13),$J277&amp;$K277&amp;$L277&amp;$M277&amp;$N277&amp;$O277&amp;$P277&amp;$Q277&amp;$R277&amp;$S277&amp;$T277&amp;$U277,IFERROR(MATCH($AN277,AR$17:AR276,0),-1000))</f>
        <v>1</v>
      </c>
      <c r="AS277" s="254">
        <f t="shared" si="242"/>
        <v>0</v>
      </c>
      <c r="AT277" s="261" t="str">
        <f t="shared" si="260"/>
        <v/>
      </c>
      <c r="AU277" s="254" t="str">
        <f t="shared" si="320"/>
        <v/>
      </c>
      <c r="AV277" s="254" t="str">
        <f t="shared" si="320"/>
        <v/>
      </c>
      <c r="AW277" s="254" t="str">
        <f t="shared" si="320"/>
        <v/>
      </c>
      <c r="AX277" s="254" t="str">
        <f t="shared" si="320"/>
        <v/>
      </c>
      <c r="AY277" s="254" t="str">
        <f t="shared" si="305"/>
        <v/>
      </c>
      <c r="AZ277" s="254" t="str">
        <f t="shared" si="305"/>
        <v/>
      </c>
      <c r="BA277" s="254" t="str">
        <f t="shared" si="305"/>
        <v/>
      </c>
      <c r="BB277" s="254" t="str">
        <f t="shared" si="305"/>
        <v/>
      </c>
      <c r="BC277" s="254" t="str">
        <f t="shared" si="305"/>
        <v/>
      </c>
      <c r="BD277" s="254" t="str">
        <f t="shared" si="305"/>
        <v/>
      </c>
      <c r="BE277" s="262" t="str">
        <f t="shared" si="305"/>
        <v/>
      </c>
      <c r="BF277" s="263" t="str">
        <f t="shared" si="321"/>
        <v/>
      </c>
      <c r="BG277" s="254" t="str">
        <f t="shared" si="321"/>
        <v/>
      </c>
      <c r="BH277" s="254" t="str">
        <f t="shared" si="321"/>
        <v/>
      </c>
      <c r="BI277" s="254" t="str">
        <f t="shared" si="321"/>
        <v/>
      </c>
      <c r="BJ277" s="254" t="str">
        <f t="shared" si="306"/>
        <v/>
      </c>
      <c r="BK277" s="254" t="str">
        <f t="shared" si="306"/>
        <v/>
      </c>
      <c r="BL277" s="254" t="str">
        <f t="shared" si="306"/>
        <v/>
      </c>
      <c r="BM277" s="254" t="str">
        <f t="shared" si="306"/>
        <v/>
      </c>
      <c r="BN277" s="254" t="str">
        <f t="shared" si="306"/>
        <v/>
      </c>
      <c r="BO277" s="254" t="str">
        <f t="shared" si="306"/>
        <v/>
      </c>
      <c r="BP277" s="254" t="str">
        <f t="shared" si="306"/>
        <v/>
      </c>
      <c r="BQ277" s="264" t="str">
        <f t="shared" si="261"/>
        <v/>
      </c>
      <c r="BR277" s="261" t="str">
        <f t="shared" si="314"/>
        <v/>
      </c>
      <c r="BS277" s="254" t="str">
        <f t="shared" si="303"/>
        <v/>
      </c>
      <c r="BT277" s="254" t="str">
        <f t="shared" si="301"/>
        <v/>
      </c>
      <c r="BU277" s="265" t="str">
        <f t="shared" si="301"/>
        <v/>
      </c>
      <c r="BV277" s="263" t="str">
        <f t="shared" si="304"/>
        <v/>
      </c>
      <c r="BW277" s="254" t="str">
        <f t="shared" si="302"/>
        <v/>
      </c>
      <c r="BX277" s="254" t="str">
        <f t="shared" si="302"/>
        <v/>
      </c>
      <c r="BY277" s="264" t="str">
        <f t="shared" si="315"/>
        <v/>
      </c>
      <c r="BZ277" s="254" t="str">
        <f t="shared" si="316"/>
        <v/>
      </c>
      <c r="CA277" s="254">
        <f t="shared" si="308"/>
        <v>0</v>
      </c>
      <c r="CB277" s="254">
        <f t="shared" si="308"/>
        <v>0</v>
      </c>
      <c r="CC277" s="254">
        <f t="shared" si="308"/>
        <v>0</v>
      </c>
      <c r="CD277" s="254">
        <f t="shared" si="308"/>
        <v>0</v>
      </c>
      <c r="CE277" s="254">
        <f t="shared" si="308"/>
        <v>0</v>
      </c>
      <c r="CF277" s="254">
        <f t="shared" si="308"/>
        <v>0</v>
      </c>
      <c r="CG277" s="254">
        <f t="shared" si="307"/>
        <v>0</v>
      </c>
      <c r="CH277" s="254">
        <f t="shared" si="307"/>
        <v>0</v>
      </c>
      <c r="CI277" s="254">
        <f t="shared" si="307"/>
        <v>0</v>
      </c>
      <c r="CJ277" s="254">
        <f t="shared" si="298"/>
        <v>0</v>
      </c>
      <c r="CK277" s="254">
        <f t="shared" si="298"/>
        <v>0</v>
      </c>
      <c r="CL277" s="254">
        <f t="shared" si="298"/>
        <v>0</v>
      </c>
      <c r="CM277" s="254">
        <f t="shared" si="262"/>
        <v>0</v>
      </c>
      <c r="CN277" s="254">
        <f t="shared" si="263"/>
        <v>0</v>
      </c>
      <c r="CO277" s="254">
        <f t="shared" si="264"/>
        <v>0</v>
      </c>
      <c r="CP277" s="254">
        <f t="shared" si="265"/>
        <v>0</v>
      </c>
      <c r="CQ277" s="254">
        <f t="shared" si="266"/>
        <v>0</v>
      </c>
      <c r="CR277" s="254">
        <f t="shared" si="267"/>
        <v>0</v>
      </c>
      <c r="CS277" s="254">
        <f t="shared" si="268"/>
        <v>0</v>
      </c>
      <c r="CT277" s="254">
        <f t="shared" si="269"/>
        <v>0</v>
      </c>
      <c r="CU277" s="254">
        <f t="shared" si="270"/>
        <v>0</v>
      </c>
      <c r="CV277" s="254">
        <f t="shared" si="271"/>
        <v>0</v>
      </c>
      <c r="CW277" s="254">
        <f t="shared" si="272"/>
        <v>0</v>
      </c>
      <c r="CX277" s="254">
        <f t="shared" si="273"/>
        <v>0</v>
      </c>
      <c r="CY277" s="254">
        <f t="shared" si="274"/>
        <v>0</v>
      </c>
      <c r="CZ277" s="254">
        <f t="shared" si="275"/>
        <v>0</v>
      </c>
      <c r="DA277" s="254">
        <f t="shared" si="276"/>
        <v>0</v>
      </c>
      <c r="DB277" s="254">
        <f t="shared" si="277"/>
        <v>0</v>
      </c>
      <c r="DC277" s="254">
        <f t="shared" si="278"/>
        <v>0</v>
      </c>
      <c r="DD277" s="254">
        <f t="shared" si="279"/>
        <v>0</v>
      </c>
      <c r="DE277" s="254">
        <f t="shared" si="280"/>
        <v>0</v>
      </c>
      <c r="DF277" s="254">
        <f t="shared" si="281"/>
        <v>0</v>
      </c>
      <c r="DG277" s="254">
        <f t="shared" si="282"/>
        <v>0</v>
      </c>
      <c r="DH277" s="254">
        <f t="shared" si="283"/>
        <v>0</v>
      </c>
      <c r="DI277" s="254">
        <f t="shared" si="284"/>
        <v>0</v>
      </c>
      <c r="DJ277" s="254">
        <f t="shared" si="285"/>
        <v>0</v>
      </c>
      <c r="DK277" s="254">
        <f t="shared" si="286"/>
        <v>0</v>
      </c>
      <c r="DL277" s="254">
        <f t="shared" si="287"/>
        <v>0</v>
      </c>
      <c r="DM277" s="254">
        <f t="shared" si="288"/>
        <v>0</v>
      </c>
      <c r="DN277" s="254">
        <f t="shared" si="289"/>
        <v>0</v>
      </c>
      <c r="DO277" s="254">
        <f t="shared" si="290"/>
        <v>0</v>
      </c>
      <c r="DP277" s="254">
        <f t="shared" si="291"/>
        <v>0</v>
      </c>
      <c r="DQ277" s="254">
        <f t="shared" si="292"/>
        <v>0</v>
      </c>
      <c r="DR277" s="254">
        <f t="shared" si="293"/>
        <v>0</v>
      </c>
      <c r="DS277" s="254">
        <f t="shared" si="294"/>
        <v>0</v>
      </c>
      <c r="DT277" s="254">
        <f t="shared" si="295"/>
        <v>0</v>
      </c>
      <c r="DU277" s="254">
        <f t="shared" si="296"/>
        <v>0</v>
      </c>
      <c r="DV277" s="254">
        <f t="shared" si="297"/>
        <v>0</v>
      </c>
    </row>
    <row r="278" spans="1:126" ht="24" customHeight="1">
      <c r="A278" s="11" t="str">
        <f ca="1">IF(AG278&lt;&gt;"OK","",CONCATENATE(TEXT('Front Page'!$F$33,"000"),TEXT('Front Page'!$F$31,"000"),"-",LEFT('Front Page'!$R$53,5),"-",LEFT(D278,1),AJ278, "-",TEXT(B278,"000")))</f>
        <v/>
      </c>
      <c r="B278" s="12" t="str">
        <f>IFERROR(IF(E278="","",MAX(B$17:B277)+1),"")</f>
        <v/>
      </c>
      <c r="C278" s="13"/>
      <c r="D278" s="29" t="str">
        <f t="shared" si="300"/>
        <v>None</v>
      </c>
      <c r="E278" s="29" t="str">
        <f t="shared" si="310"/>
        <v/>
      </c>
      <c r="F278" s="29" t="str">
        <f t="shared" si="311"/>
        <v/>
      </c>
      <c r="G278" s="363"/>
      <c r="H278" s="364"/>
      <c r="I278" s="325" t="str">
        <f t="shared" si="255"/>
        <v>No</v>
      </c>
      <c r="J278" s="314">
        <v>0</v>
      </c>
      <c r="K278" s="312">
        <v>0</v>
      </c>
      <c r="L278" s="312">
        <v>0</v>
      </c>
      <c r="M278" s="312">
        <v>0</v>
      </c>
      <c r="N278" s="312">
        <v>0</v>
      </c>
      <c r="O278" s="312">
        <v>0</v>
      </c>
      <c r="P278" s="312">
        <v>0</v>
      </c>
      <c r="Q278" s="312">
        <v>0</v>
      </c>
      <c r="R278" s="312">
        <v>0</v>
      </c>
      <c r="S278" s="312">
        <v>0</v>
      </c>
      <c r="T278" s="312">
        <v>0</v>
      </c>
      <c r="U278" s="312">
        <v>0</v>
      </c>
      <c r="V278" s="313">
        <v>1</v>
      </c>
      <c r="W278" s="313">
        <v>1</v>
      </c>
      <c r="X278" s="312">
        <v>0</v>
      </c>
      <c r="Y278" s="312">
        <v>0</v>
      </c>
      <c r="Z278" s="312">
        <v>0</v>
      </c>
      <c r="AA278" s="14">
        <v>0</v>
      </c>
      <c r="AB278" s="317"/>
      <c r="AC278" s="15" t="str">
        <f t="shared" si="312"/>
        <v/>
      </c>
      <c r="AD278" s="15" t="str">
        <f t="shared" ref="AD278:AD316" si="322">IF(SUM(X278:AA278)=0,"",SUM(J278:U278)*V278*SUM(X278:AA278)/1000)</f>
        <v/>
      </c>
      <c r="AE278" s="16" t="str">
        <f t="shared" ref="AE278:AE316" si="323">ROUND(SUM($J278:$U278),0)*V278&amp;" - "&amp;ROUND(SUM($J278:$U278)*W278,0)</f>
        <v>0 - 0</v>
      </c>
      <c r="AF278" s="20" t="str">
        <f t="shared" ref="AF278:AF316" si="324">IF(AG278&lt;&gt;"OK","Not an offer",D278&amp;" offer for "&amp;BU278&amp;IF(BV278&lt;&gt;BU278,"-"&amp;BV278&amp;" ("," (")&amp;COUNTIF(X278:AA278,"&gt;0")&amp;" year(s)) with "&amp;IF(IF(D278="Q3",MIN(P278:R278)=MAX(P278:R278),MIN(J278:U278)=MAX(J278:U278)),"flat capacity","capacity variable by month")&amp;IF(V278&lt;&gt;W278," in blocks",", one block"))</f>
        <v>Not an offer</v>
      </c>
      <c r="AG278" s="276" t="str">
        <f t="shared" si="317"/>
        <v>Not an Offer</v>
      </c>
      <c r="AH278" s="150"/>
      <c r="AI278" s="254">
        <v>262</v>
      </c>
      <c r="AJ278" s="149" t="str">
        <f t="shared" si="318"/>
        <v>00-IRA</v>
      </c>
      <c r="AK278" s="254" t="b">
        <f t="shared" si="309"/>
        <v>0</v>
      </c>
      <c r="AL278" s="254">
        <f t="shared" si="313"/>
        <v>0</v>
      </c>
      <c r="AM278" s="254">
        <f t="shared" si="319"/>
        <v>0</v>
      </c>
      <c r="AN278" s="288">
        <f t="shared" ref="AN278:AN316" si="325">IF($BU278&lt;&gt;$BV278,$J278&amp;$K278&amp;$L278&amp;$M278&amp;$N278&amp;$O278&amp;$P278&amp;$Q278&amp;$R278&amp;$S278&amp;$T278&amp;$U278,0)</f>
        <v>0</v>
      </c>
      <c r="AO278" s="288">
        <f>IF(AND($BU278=$BV278,BU278=AO$13),$J278&amp;$K278&amp;$L278&amp;$M278&amp;$N278&amp;$O278&amp;$P278&amp;$Q278&amp;$R278&amp;$S278&amp;$T278&amp;$U278,IFERROR(MATCH($AN278,AO$17:AO277,0),-1000))</f>
        <v>1</v>
      </c>
      <c r="AP278" s="288">
        <f>IF(AND($BU278=$BV278,BV278=AP$13),$J278&amp;$K278&amp;$L278&amp;$M278&amp;$N278&amp;$O278&amp;$P278&amp;$Q278&amp;$R278&amp;$S278&amp;$T278&amp;$U278,IFERROR(MATCH($AN278,AP$17:AP277,0),-1000))</f>
        <v>1</v>
      </c>
      <c r="AQ278" s="288">
        <f>IF(AND($BU278=$BV278,BW278=AQ$13),$J278&amp;$K278&amp;$L278&amp;$M278&amp;$N278&amp;$O278&amp;$P278&amp;$Q278&amp;$R278&amp;$S278&amp;$T278&amp;$U278,IFERROR(MATCH($AN278,AQ$17:AQ277,0),-1000))</f>
        <v>1</v>
      </c>
      <c r="AR278" s="288">
        <f>IF(AND($BU278=$BV278,BX278=AR$13),$J278&amp;$K278&amp;$L278&amp;$M278&amp;$N278&amp;$O278&amp;$P278&amp;$Q278&amp;$R278&amp;$S278&amp;$T278&amp;$U278,IFERROR(MATCH($AN278,AR$17:AR277,0),-1000))</f>
        <v>1</v>
      </c>
      <c r="AS278" s="254">
        <f t="shared" si="242"/>
        <v>0</v>
      </c>
      <c r="AT278" s="261" t="str">
        <f t="shared" ref="AT278:AT316" si="326">IF(J278&lt;&gt;0,AT$14,"")</f>
        <v/>
      </c>
      <c r="AU278" s="254" t="str">
        <f t="shared" si="320"/>
        <v/>
      </c>
      <c r="AV278" s="254" t="str">
        <f t="shared" si="320"/>
        <v/>
      </c>
      <c r="AW278" s="254" t="str">
        <f t="shared" si="320"/>
        <v/>
      </c>
      <c r="AX278" s="254" t="str">
        <f t="shared" si="320"/>
        <v/>
      </c>
      <c r="AY278" s="254" t="str">
        <f t="shared" si="305"/>
        <v/>
      </c>
      <c r="AZ278" s="254" t="str">
        <f t="shared" si="305"/>
        <v/>
      </c>
      <c r="BA278" s="254" t="str">
        <f t="shared" si="305"/>
        <v/>
      </c>
      <c r="BB278" s="254" t="str">
        <f t="shared" si="305"/>
        <v/>
      </c>
      <c r="BC278" s="254" t="str">
        <f t="shared" si="305"/>
        <v/>
      </c>
      <c r="BD278" s="254" t="str">
        <f t="shared" si="305"/>
        <v/>
      </c>
      <c r="BE278" s="262" t="str">
        <f t="shared" si="305"/>
        <v/>
      </c>
      <c r="BF278" s="263" t="str">
        <f t="shared" si="321"/>
        <v/>
      </c>
      <c r="BG278" s="254" t="str">
        <f t="shared" si="321"/>
        <v/>
      </c>
      <c r="BH278" s="254" t="str">
        <f t="shared" si="321"/>
        <v/>
      </c>
      <c r="BI278" s="254" t="str">
        <f t="shared" si="321"/>
        <v/>
      </c>
      <c r="BJ278" s="254" t="str">
        <f t="shared" si="306"/>
        <v/>
      </c>
      <c r="BK278" s="254" t="str">
        <f t="shared" si="306"/>
        <v/>
      </c>
      <c r="BL278" s="254" t="str">
        <f t="shared" si="306"/>
        <v/>
      </c>
      <c r="BM278" s="254" t="str">
        <f t="shared" si="306"/>
        <v/>
      </c>
      <c r="BN278" s="254" t="str">
        <f t="shared" si="306"/>
        <v/>
      </c>
      <c r="BO278" s="254" t="str">
        <f t="shared" si="306"/>
        <v/>
      </c>
      <c r="BP278" s="254" t="str">
        <f t="shared" si="306"/>
        <v/>
      </c>
      <c r="BQ278" s="264" t="str">
        <f t="shared" ref="BQ278:BQ316" si="327">IF(U278&lt;&gt;0,BQ$14,"")</f>
        <v/>
      </c>
      <c r="BR278" s="261" t="str">
        <f t="shared" si="314"/>
        <v/>
      </c>
      <c r="BS278" s="254" t="str">
        <f t="shared" si="303"/>
        <v/>
      </c>
      <c r="BT278" s="254" t="str">
        <f t="shared" si="303"/>
        <v/>
      </c>
      <c r="BU278" s="265" t="str">
        <f t="shared" si="303"/>
        <v/>
      </c>
      <c r="BV278" s="263" t="str">
        <f t="shared" si="304"/>
        <v/>
      </c>
      <c r="BW278" s="254" t="str">
        <f t="shared" si="304"/>
        <v/>
      </c>
      <c r="BX278" s="254" t="str">
        <f t="shared" si="304"/>
        <v/>
      </c>
      <c r="BY278" s="264" t="str">
        <f t="shared" si="315"/>
        <v/>
      </c>
      <c r="BZ278" s="254" t="str">
        <f t="shared" si="316"/>
        <v/>
      </c>
      <c r="CA278" s="254">
        <f t="shared" si="308"/>
        <v>0</v>
      </c>
      <c r="CB278" s="254">
        <f t="shared" si="308"/>
        <v>0</v>
      </c>
      <c r="CC278" s="254">
        <f t="shared" si="308"/>
        <v>0</v>
      </c>
      <c r="CD278" s="254">
        <f t="shared" si="308"/>
        <v>0</v>
      </c>
      <c r="CE278" s="254">
        <f t="shared" si="308"/>
        <v>0</v>
      </c>
      <c r="CF278" s="254">
        <f t="shared" si="308"/>
        <v>0</v>
      </c>
      <c r="CG278" s="254">
        <f t="shared" si="307"/>
        <v>0</v>
      </c>
      <c r="CH278" s="254">
        <f t="shared" si="307"/>
        <v>0</v>
      </c>
      <c r="CI278" s="254">
        <f t="shared" si="307"/>
        <v>0</v>
      </c>
      <c r="CJ278" s="254">
        <f t="shared" si="298"/>
        <v>0</v>
      </c>
      <c r="CK278" s="254">
        <f t="shared" si="298"/>
        <v>0</v>
      </c>
      <c r="CL278" s="254">
        <f t="shared" si="298"/>
        <v>0</v>
      </c>
      <c r="CM278" s="254">
        <f t="shared" ref="CM278:CM316" si="328">IF($Y278&gt;0,$J278*$W278,0)</f>
        <v>0</v>
      </c>
      <c r="CN278" s="254">
        <f t="shared" ref="CN278:CN316" si="329">IF($Y278&gt;0,$K278*$W278,0)</f>
        <v>0</v>
      </c>
      <c r="CO278" s="254">
        <f t="shared" ref="CO278:CO316" si="330">IF($Y278&gt;0,$L278*$W278,0)</f>
        <v>0</v>
      </c>
      <c r="CP278" s="254">
        <f t="shared" ref="CP278:CP316" si="331">IF($Y278&gt;0,$M278*$W278,0)</f>
        <v>0</v>
      </c>
      <c r="CQ278" s="254">
        <f t="shared" ref="CQ278:CQ316" si="332">IF($Y278&gt;0,$N278*$W278,0)</f>
        <v>0</v>
      </c>
      <c r="CR278" s="254">
        <f t="shared" ref="CR278:CR316" si="333">IF($Y278&gt;0,$O278*$W278,0)</f>
        <v>0</v>
      </c>
      <c r="CS278" s="254">
        <f t="shared" ref="CS278:CS316" si="334">IF($Y278&gt;0,$P278*$W278,0)</f>
        <v>0</v>
      </c>
      <c r="CT278" s="254">
        <f t="shared" ref="CT278:CT316" si="335">IF($Y278&gt;0,$Q278*$W278,0)</f>
        <v>0</v>
      </c>
      <c r="CU278" s="254">
        <f t="shared" ref="CU278:CU316" si="336">IF($Y278&gt;0,$R278*$W278,0)</f>
        <v>0</v>
      </c>
      <c r="CV278" s="254">
        <f t="shared" ref="CV278:CV316" si="337">IF($Y278&gt;0,$S278*$W278,0)</f>
        <v>0</v>
      </c>
      <c r="CW278" s="254">
        <f t="shared" ref="CW278:CW316" si="338">IF($Y278&gt;0,$T278*$W278,0)</f>
        <v>0</v>
      </c>
      <c r="CX278" s="254">
        <f t="shared" ref="CX278:CX316" si="339">IF($Y278&gt;0,$U278*$W278,0)</f>
        <v>0</v>
      </c>
      <c r="CY278" s="254">
        <f t="shared" ref="CY278:CY316" si="340">IF($Z278&gt;0,$J278*$W278,0)</f>
        <v>0</v>
      </c>
      <c r="CZ278" s="254">
        <f t="shared" ref="CZ278:CZ316" si="341">IF($Z278&gt;0,$K278*$W278,0)</f>
        <v>0</v>
      </c>
      <c r="DA278" s="254">
        <f t="shared" ref="DA278:DA316" si="342">IF($Z278&gt;0,$L278*$W278,0)</f>
        <v>0</v>
      </c>
      <c r="DB278" s="254">
        <f t="shared" ref="DB278:DB316" si="343">IF($Z278&gt;0,$M278*$W278,0)</f>
        <v>0</v>
      </c>
      <c r="DC278" s="254">
        <f t="shared" ref="DC278:DC316" si="344">IF($Z278&gt;0,$N278*$W278,0)</f>
        <v>0</v>
      </c>
      <c r="DD278" s="254">
        <f t="shared" ref="DD278:DD316" si="345">IF($Z278&gt;0,$O278*$W278,0)</f>
        <v>0</v>
      </c>
      <c r="DE278" s="254">
        <f t="shared" ref="DE278:DE316" si="346">IF($Z278&gt;0,$P278*$W278,0)</f>
        <v>0</v>
      </c>
      <c r="DF278" s="254">
        <f t="shared" ref="DF278:DF316" si="347">IF($Z278&gt;0,$Q278*$W278,0)</f>
        <v>0</v>
      </c>
      <c r="DG278" s="254">
        <f t="shared" ref="DG278:DG316" si="348">IF($Z278&gt;0,$R278*$W278,0)</f>
        <v>0</v>
      </c>
      <c r="DH278" s="254">
        <f t="shared" ref="DH278:DH316" si="349">IF($Z278&gt;0,$S278*$W278,0)</f>
        <v>0</v>
      </c>
      <c r="DI278" s="254">
        <f t="shared" ref="DI278:DI316" si="350">IF($Z278&gt;0,$T278*$W278,0)</f>
        <v>0</v>
      </c>
      <c r="DJ278" s="254">
        <f t="shared" ref="DJ278:DJ316" si="351">IF($Z278&gt;0,$U278*$W278,0)</f>
        <v>0</v>
      </c>
      <c r="DK278" s="254">
        <f t="shared" ref="DK278:DK316" si="352">IF($AA278&gt;0,$J278*$W278,0)</f>
        <v>0</v>
      </c>
      <c r="DL278" s="254">
        <f t="shared" ref="DL278:DL316" si="353">IF($AA278&gt;0,$K278*$W278,0)</f>
        <v>0</v>
      </c>
      <c r="DM278" s="254">
        <f t="shared" ref="DM278:DM316" si="354">IF($AA278&gt;0,$L278*$W278,0)</f>
        <v>0</v>
      </c>
      <c r="DN278" s="254">
        <f t="shared" ref="DN278:DN316" si="355">IF($AA278&gt;0,$M278*$W278,0)</f>
        <v>0</v>
      </c>
      <c r="DO278" s="254">
        <f t="shared" ref="DO278:DO316" si="356">IF($AA278&gt;0,$N278*$W278,0)</f>
        <v>0</v>
      </c>
      <c r="DP278" s="254">
        <f t="shared" ref="DP278:DP316" si="357">IF($AA278&gt;0,$O278*$W278,0)</f>
        <v>0</v>
      </c>
      <c r="DQ278" s="254">
        <f t="shared" ref="DQ278:DQ316" si="358">IF($AA278&gt;0,$P278*$W278,0)</f>
        <v>0</v>
      </c>
      <c r="DR278" s="254">
        <f t="shared" ref="DR278:DR316" si="359">IF($AA278&gt;0,$Q278*$W278,0)</f>
        <v>0</v>
      </c>
      <c r="DS278" s="254">
        <f t="shared" ref="DS278:DS316" si="360">IF($AA278&gt;0,$R278*$W278,0)</f>
        <v>0</v>
      </c>
      <c r="DT278" s="254">
        <f t="shared" ref="DT278:DT316" si="361">IF($AA278&gt;0,$S278*$W278,0)</f>
        <v>0</v>
      </c>
      <c r="DU278" s="254">
        <f t="shared" ref="DU278:DU316" si="362">IF($AA278&gt;0,$T278*$W278,0)</f>
        <v>0</v>
      </c>
      <c r="DV278" s="254">
        <f t="shared" ref="DV278:DV316" si="363">IF($AA278&gt;0,$U278*$W278,0)</f>
        <v>0</v>
      </c>
    </row>
    <row r="279" spans="1:126" ht="24" customHeight="1">
      <c r="A279" s="11" t="str">
        <f ca="1">IF(AG279&lt;&gt;"OK","",CONCATENATE(TEXT('Front Page'!$F$33,"000"),TEXT('Front Page'!$F$31,"000"),"-",LEFT('Front Page'!$R$53,5),"-",LEFT(D279,1),AJ279, "-",TEXT(B279,"000")))</f>
        <v/>
      </c>
      <c r="B279" s="12" t="str">
        <f>IFERROR(IF(E279="","",MAX(B$17:B278)+1),"")</f>
        <v/>
      </c>
      <c r="C279" s="13"/>
      <c r="D279" s="29" t="str">
        <f t="shared" si="300"/>
        <v>None</v>
      </c>
      <c r="E279" s="29" t="str">
        <f t="shared" si="310"/>
        <v/>
      </c>
      <c r="F279" s="29" t="str">
        <f t="shared" si="311"/>
        <v/>
      </c>
      <c r="G279" s="363"/>
      <c r="H279" s="364"/>
      <c r="I279" s="325" t="str">
        <f t="shared" si="255"/>
        <v>No</v>
      </c>
      <c r="J279" s="314">
        <v>0</v>
      </c>
      <c r="K279" s="312">
        <v>0</v>
      </c>
      <c r="L279" s="312">
        <v>0</v>
      </c>
      <c r="M279" s="312">
        <v>0</v>
      </c>
      <c r="N279" s="312">
        <v>0</v>
      </c>
      <c r="O279" s="312">
        <v>0</v>
      </c>
      <c r="P279" s="312">
        <v>0</v>
      </c>
      <c r="Q279" s="312">
        <v>0</v>
      </c>
      <c r="R279" s="312">
        <v>0</v>
      </c>
      <c r="S279" s="312">
        <v>0</v>
      </c>
      <c r="T279" s="312">
        <v>0</v>
      </c>
      <c r="U279" s="312">
        <v>0</v>
      </c>
      <c r="V279" s="313">
        <v>1</v>
      </c>
      <c r="W279" s="313">
        <v>1</v>
      </c>
      <c r="X279" s="312">
        <v>0</v>
      </c>
      <c r="Y279" s="312">
        <v>0</v>
      </c>
      <c r="Z279" s="312">
        <v>0</v>
      </c>
      <c r="AA279" s="14">
        <v>0</v>
      </c>
      <c r="AB279" s="317"/>
      <c r="AC279" s="15" t="str">
        <f t="shared" si="312"/>
        <v/>
      </c>
      <c r="AD279" s="15" t="str">
        <f t="shared" si="322"/>
        <v/>
      </c>
      <c r="AE279" s="16" t="str">
        <f t="shared" si="323"/>
        <v>0 - 0</v>
      </c>
      <c r="AF279" s="20" t="str">
        <f t="shared" si="324"/>
        <v>Not an offer</v>
      </c>
      <c r="AG279" s="276" t="str">
        <f t="shared" si="317"/>
        <v>Not an Offer</v>
      </c>
      <c r="AH279" s="150"/>
      <c r="AI279" s="254">
        <v>263</v>
      </c>
      <c r="AJ279" s="149" t="str">
        <f t="shared" si="318"/>
        <v>00-IRA</v>
      </c>
      <c r="AK279" s="254" t="b">
        <f t="shared" si="309"/>
        <v>0</v>
      </c>
      <c r="AL279" s="254">
        <f t="shared" si="313"/>
        <v>0</v>
      </c>
      <c r="AM279" s="254">
        <f t="shared" si="319"/>
        <v>0</v>
      </c>
      <c r="AN279" s="288">
        <f t="shared" si="325"/>
        <v>0</v>
      </c>
      <c r="AO279" s="288">
        <f>IF(AND($BU279=$BV279,BU279=AO$13),$J279&amp;$K279&amp;$L279&amp;$M279&amp;$N279&amp;$O279&amp;$P279&amp;$Q279&amp;$R279&amp;$S279&amp;$T279&amp;$U279,IFERROR(MATCH($AN279,AO$17:AO278,0),-1000))</f>
        <v>1</v>
      </c>
      <c r="AP279" s="288">
        <f>IF(AND($BU279=$BV279,BV279=AP$13),$J279&amp;$K279&amp;$L279&amp;$M279&amp;$N279&amp;$O279&amp;$P279&amp;$Q279&amp;$R279&amp;$S279&amp;$T279&amp;$U279,IFERROR(MATCH($AN279,AP$17:AP278,0),-1000))</f>
        <v>1</v>
      </c>
      <c r="AQ279" s="288">
        <f>IF(AND($BU279=$BV279,BW279=AQ$13),$J279&amp;$K279&amp;$L279&amp;$M279&amp;$N279&amp;$O279&amp;$P279&amp;$Q279&amp;$R279&amp;$S279&amp;$T279&amp;$U279,IFERROR(MATCH($AN279,AQ$17:AQ278,0),-1000))</f>
        <v>1</v>
      </c>
      <c r="AR279" s="288">
        <f>IF(AND($BU279=$BV279,BX279=AR$13),$J279&amp;$K279&amp;$L279&amp;$M279&amp;$N279&amp;$O279&amp;$P279&amp;$Q279&amp;$R279&amp;$S279&amp;$T279&amp;$U279,IFERROR(MATCH($AN279,AR$17:AR278,0),-1000))</f>
        <v>1</v>
      </c>
      <c r="AS279" s="254">
        <f t="shared" si="242"/>
        <v>0</v>
      </c>
      <c r="AT279" s="261" t="str">
        <f t="shared" si="326"/>
        <v/>
      </c>
      <c r="AU279" s="254" t="str">
        <f t="shared" si="320"/>
        <v/>
      </c>
      <c r="AV279" s="254" t="str">
        <f t="shared" si="320"/>
        <v/>
      </c>
      <c r="AW279" s="254" t="str">
        <f t="shared" si="320"/>
        <v/>
      </c>
      <c r="AX279" s="254" t="str">
        <f t="shared" si="320"/>
        <v/>
      </c>
      <c r="AY279" s="254" t="str">
        <f t="shared" si="305"/>
        <v/>
      </c>
      <c r="AZ279" s="254" t="str">
        <f t="shared" si="305"/>
        <v/>
      </c>
      <c r="BA279" s="254" t="str">
        <f t="shared" si="305"/>
        <v/>
      </c>
      <c r="BB279" s="254" t="str">
        <f t="shared" si="305"/>
        <v/>
      </c>
      <c r="BC279" s="254" t="str">
        <f t="shared" si="305"/>
        <v/>
      </c>
      <c r="BD279" s="254" t="str">
        <f t="shared" si="305"/>
        <v/>
      </c>
      <c r="BE279" s="262" t="str">
        <f t="shared" si="305"/>
        <v/>
      </c>
      <c r="BF279" s="263" t="str">
        <f t="shared" si="321"/>
        <v/>
      </c>
      <c r="BG279" s="254" t="str">
        <f t="shared" si="321"/>
        <v/>
      </c>
      <c r="BH279" s="254" t="str">
        <f t="shared" si="321"/>
        <v/>
      </c>
      <c r="BI279" s="254" t="str">
        <f t="shared" si="321"/>
        <v/>
      </c>
      <c r="BJ279" s="254" t="str">
        <f t="shared" si="306"/>
        <v/>
      </c>
      <c r="BK279" s="254" t="str">
        <f t="shared" si="306"/>
        <v/>
      </c>
      <c r="BL279" s="254" t="str">
        <f t="shared" si="306"/>
        <v/>
      </c>
      <c r="BM279" s="254" t="str">
        <f t="shared" si="306"/>
        <v/>
      </c>
      <c r="BN279" s="254" t="str">
        <f t="shared" si="306"/>
        <v/>
      </c>
      <c r="BO279" s="254" t="str">
        <f t="shared" si="306"/>
        <v/>
      </c>
      <c r="BP279" s="254" t="str">
        <f t="shared" si="306"/>
        <v/>
      </c>
      <c r="BQ279" s="264" t="str">
        <f t="shared" si="327"/>
        <v/>
      </c>
      <c r="BR279" s="261" t="str">
        <f t="shared" si="314"/>
        <v/>
      </c>
      <c r="BS279" s="254" t="str">
        <f t="shared" ref="BS279:BU316" si="364">IF(IFERROR(Y279/1&gt;0,0),MIN(BR279,BS$14),BR279)</f>
        <v/>
      </c>
      <c r="BT279" s="254" t="str">
        <f t="shared" si="364"/>
        <v/>
      </c>
      <c r="BU279" s="265" t="str">
        <f t="shared" si="364"/>
        <v/>
      </c>
      <c r="BV279" s="263" t="str">
        <f t="shared" ref="BV279:BX316" si="365">IF(IFERROR(X279/1&gt;0,0),MAX(BW279,BV$14),BW279)</f>
        <v/>
      </c>
      <c r="BW279" s="254" t="str">
        <f t="shared" si="365"/>
        <v/>
      </c>
      <c r="BX279" s="254" t="str">
        <f t="shared" si="365"/>
        <v/>
      </c>
      <c r="BY279" s="264" t="str">
        <f t="shared" si="315"/>
        <v/>
      </c>
      <c r="BZ279" s="254" t="str">
        <f t="shared" si="316"/>
        <v/>
      </c>
      <c r="CA279" s="254">
        <f t="shared" si="308"/>
        <v>0</v>
      </c>
      <c r="CB279" s="254">
        <f t="shared" si="308"/>
        <v>0</v>
      </c>
      <c r="CC279" s="254">
        <f t="shared" si="308"/>
        <v>0</v>
      </c>
      <c r="CD279" s="254">
        <f t="shared" si="308"/>
        <v>0</v>
      </c>
      <c r="CE279" s="254">
        <f t="shared" si="308"/>
        <v>0</v>
      </c>
      <c r="CF279" s="254">
        <f t="shared" si="308"/>
        <v>0</v>
      </c>
      <c r="CG279" s="254">
        <f t="shared" si="307"/>
        <v>0</v>
      </c>
      <c r="CH279" s="254">
        <f t="shared" si="307"/>
        <v>0</v>
      </c>
      <c r="CI279" s="254">
        <f t="shared" si="307"/>
        <v>0</v>
      </c>
      <c r="CJ279" s="254">
        <f t="shared" si="298"/>
        <v>0</v>
      </c>
      <c r="CK279" s="254">
        <f t="shared" si="298"/>
        <v>0</v>
      </c>
      <c r="CL279" s="254">
        <f t="shared" si="298"/>
        <v>0</v>
      </c>
      <c r="CM279" s="254">
        <f t="shared" si="328"/>
        <v>0</v>
      </c>
      <c r="CN279" s="254">
        <f t="shared" si="329"/>
        <v>0</v>
      </c>
      <c r="CO279" s="254">
        <f t="shared" si="330"/>
        <v>0</v>
      </c>
      <c r="CP279" s="254">
        <f t="shared" si="331"/>
        <v>0</v>
      </c>
      <c r="CQ279" s="254">
        <f t="shared" si="332"/>
        <v>0</v>
      </c>
      <c r="CR279" s="254">
        <f t="shared" si="333"/>
        <v>0</v>
      </c>
      <c r="CS279" s="254">
        <f t="shared" si="334"/>
        <v>0</v>
      </c>
      <c r="CT279" s="254">
        <f t="shared" si="335"/>
        <v>0</v>
      </c>
      <c r="CU279" s="254">
        <f t="shared" si="336"/>
        <v>0</v>
      </c>
      <c r="CV279" s="254">
        <f t="shared" si="337"/>
        <v>0</v>
      </c>
      <c r="CW279" s="254">
        <f t="shared" si="338"/>
        <v>0</v>
      </c>
      <c r="CX279" s="254">
        <f t="shared" si="339"/>
        <v>0</v>
      </c>
      <c r="CY279" s="254">
        <f t="shared" si="340"/>
        <v>0</v>
      </c>
      <c r="CZ279" s="254">
        <f t="shared" si="341"/>
        <v>0</v>
      </c>
      <c r="DA279" s="254">
        <f t="shared" si="342"/>
        <v>0</v>
      </c>
      <c r="DB279" s="254">
        <f t="shared" si="343"/>
        <v>0</v>
      </c>
      <c r="DC279" s="254">
        <f t="shared" si="344"/>
        <v>0</v>
      </c>
      <c r="DD279" s="254">
        <f t="shared" si="345"/>
        <v>0</v>
      </c>
      <c r="DE279" s="254">
        <f t="shared" si="346"/>
        <v>0</v>
      </c>
      <c r="DF279" s="254">
        <f t="shared" si="347"/>
        <v>0</v>
      </c>
      <c r="DG279" s="254">
        <f t="shared" si="348"/>
        <v>0</v>
      </c>
      <c r="DH279" s="254">
        <f t="shared" si="349"/>
        <v>0</v>
      </c>
      <c r="DI279" s="254">
        <f t="shared" si="350"/>
        <v>0</v>
      </c>
      <c r="DJ279" s="254">
        <f t="shared" si="351"/>
        <v>0</v>
      </c>
      <c r="DK279" s="254">
        <f t="shared" si="352"/>
        <v>0</v>
      </c>
      <c r="DL279" s="254">
        <f t="shared" si="353"/>
        <v>0</v>
      </c>
      <c r="DM279" s="254">
        <f t="shared" si="354"/>
        <v>0</v>
      </c>
      <c r="DN279" s="254">
        <f t="shared" si="355"/>
        <v>0</v>
      </c>
      <c r="DO279" s="254">
        <f t="shared" si="356"/>
        <v>0</v>
      </c>
      <c r="DP279" s="254">
        <f t="shared" si="357"/>
        <v>0</v>
      </c>
      <c r="DQ279" s="254">
        <f t="shared" si="358"/>
        <v>0</v>
      </c>
      <c r="DR279" s="254">
        <f t="shared" si="359"/>
        <v>0</v>
      </c>
      <c r="DS279" s="254">
        <f t="shared" si="360"/>
        <v>0</v>
      </c>
      <c r="DT279" s="254">
        <f t="shared" si="361"/>
        <v>0</v>
      </c>
      <c r="DU279" s="254">
        <f t="shared" si="362"/>
        <v>0</v>
      </c>
      <c r="DV279" s="254">
        <f t="shared" si="363"/>
        <v>0</v>
      </c>
    </row>
    <row r="280" spans="1:126" ht="24" customHeight="1">
      <c r="A280" s="11" t="str">
        <f ca="1">IF(AG280&lt;&gt;"OK","",CONCATENATE(TEXT('Front Page'!$F$33,"000"),TEXT('Front Page'!$F$31,"000"),"-",LEFT('Front Page'!$R$53,5),"-",LEFT(D280,1),AJ280, "-",TEXT(B280,"000")))</f>
        <v/>
      </c>
      <c r="B280" s="12" t="str">
        <f>IFERROR(IF(E280="","",MAX(B$17:B279)+1),"")</f>
        <v/>
      </c>
      <c r="C280" s="13"/>
      <c r="D280" s="29" t="str">
        <f t="shared" si="300"/>
        <v>None</v>
      </c>
      <c r="E280" s="29" t="str">
        <f t="shared" si="310"/>
        <v/>
      </c>
      <c r="F280" s="29" t="str">
        <f t="shared" si="311"/>
        <v/>
      </c>
      <c r="G280" s="363"/>
      <c r="H280" s="364"/>
      <c r="I280" s="325" t="str">
        <f t="shared" si="255"/>
        <v>No</v>
      </c>
      <c r="J280" s="314">
        <v>0</v>
      </c>
      <c r="K280" s="312">
        <v>0</v>
      </c>
      <c r="L280" s="312">
        <v>0</v>
      </c>
      <c r="M280" s="312">
        <v>0</v>
      </c>
      <c r="N280" s="312">
        <v>0</v>
      </c>
      <c r="O280" s="312">
        <v>0</v>
      </c>
      <c r="P280" s="312">
        <v>0</v>
      </c>
      <c r="Q280" s="312">
        <v>0</v>
      </c>
      <c r="R280" s="312">
        <v>0</v>
      </c>
      <c r="S280" s="312">
        <v>0</v>
      </c>
      <c r="T280" s="312">
        <v>0</v>
      </c>
      <c r="U280" s="312">
        <v>0</v>
      </c>
      <c r="V280" s="313">
        <v>1</v>
      </c>
      <c r="W280" s="313">
        <v>1</v>
      </c>
      <c r="X280" s="312">
        <v>0</v>
      </c>
      <c r="Y280" s="312">
        <v>0</v>
      </c>
      <c r="Z280" s="312">
        <v>0</v>
      </c>
      <c r="AA280" s="14">
        <v>0</v>
      </c>
      <c r="AB280" s="317"/>
      <c r="AC280" s="15" t="str">
        <f t="shared" si="312"/>
        <v/>
      </c>
      <c r="AD280" s="15" t="str">
        <f t="shared" si="322"/>
        <v/>
      </c>
      <c r="AE280" s="16" t="str">
        <f t="shared" si="323"/>
        <v>0 - 0</v>
      </c>
      <c r="AF280" s="20" t="str">
        <f t="shared" si="324"/>
        <v>Not an offer</v>
      </c>
      <c r="AG280" s="276" t="str">
        <f t="shared" si="317"/>
        <v>Not an Offer</v>
      </c>
      <c r="AH280" s="150"/>
      <c r="AI280" s="254">
        <v>264</v>
      </c>
      <c r="AJ280" s="149" t="str">
        <f t="shared" si="318"/>
        <v>00-IRA</v>
      </c>
      <c r="AK280" s="254" t="b">
        <f t="shared" si="309"/>
        <v>0</v>
      </c>
      <c r="AL280" s="254">
        <f t="shared" si="313"/>
        <v>0</v>
      </c>
      <c r="AM280" s="254">
        <f t="shared" si="319"/>
        <v>0</v>
      </c>
      <c r="AN280" s="288">
        <f t="shared" si="325"/>
        <v>0</v>
      </c>
      <c r="AO280" s="288">
        <f>IF(AND($BU280=$BV280,BU280=AO$13),$J280&amp;$K280&amp;$L280&amp;$M280&amp;$N280&amp;$O280&amp;$P280&amp;$Q280&amp;$R280&amp;$S280&amp;$T280&amp;$U280,IFERROR(MATCH($AN280,AO$17:AO279,0),-1000))</f>
        <v>1</v>
      </c>
      <c r="AP280" s="288">
        <f>IF(AND($BU280=$BV280,BV280=AP$13),$J280&amp;$K280&amp;$L280&amp;$M280&amp;$N280&amp;$O280&amp;$P280&amp;$Q280&amp;$R280&amp;$S280&amp;$T280&amp;$U280,IFERROR(MATCH($AN280,AP$17:AP279,0),-1000))</f>
        <v>1</v>
      </c>
      <c r="AQ280" s="288">
        <f>IF(AND($BU280=$BV280,BW280=AQ$13),$J280&amp;$K280&amp;$L280&amp;$M280&amp;$N280&amp;$O280&amp;$P280&amp;$Q280&amp;$R280&amp;$S280&amp;$T280&amp;$U280,IFERROR(MATCH($AN280,AQ$17:AQ279,0),-1000))</f>
        <v>1</v>
      </c>
      <c r="AR280" s="288">
        <f>IF(AND($BU280=$BV280,BX280=AR$13),$J280&amp;$K280&amp;$L280&amp;$M280&amp;$N280&amp;$O280&amp;$P280&amp;$Q280&amp;$R280&amp;$S280&amp;$T280&amp;$U280,IFERROR(MATCH($AN280,AR$17:AR279,0),-1000))</f>
        <v>1</v>
      </c>
      <c r="AS280" s="254">
        <f t="shared" si="242"/>
        <v>0</v>
      </c>
      <c r="AT280" s="261" t="str">
        <f t="shared" si="326"/>
        <v/>
      </c>
      <c r="AU280" s="254" t="str">
        <f t="shared" si="320"/>
        <v/>
      </c>
      <c r="AV280" s="254" t="str">
        <f t="shared" si="320"/>
        <v/>
      </c>
      <c r="AW280" s="254" t="str">
        <f t="shared" si="320"/>
        <v/>
      </c>
      <c r="AX280" s="254" t="str">
        <f t="shared" si="320"/>
        <v/>
      </c>
      <c r="AY280" s="254" t="str">
        <f t="shared" si="305"/>
        <v/>
      </c>
      <c r="AZ280" s="254" t="str">
        <f t="shared" si="305"/>
        <v/>
      </c>
      <c r="BA280" s="254" t="str">
        <f t="shared" si="305"/>
        <v/>
      </c>
      <c r="BB280" s="254" t="str">
        <f t="shared" si="305"/>
        <v/>
      </c>
      <c r="BC280" s="254" t="str">
        <f t="shared" si="305"/>
        <v/>
      </c>
      <c r="BD280" s="254" t="str">
        <f t="shared" si="305"/>
        <v/>
      </c>
      <c r="BE280" s="262" t="str">
        <f t="shared" si="305"/>
        <v/>
      </c>
      <c r="BF280" s="263" t="str">
        <f t="shared" si="321"/>
        <v/>
      </c>
      <c r="BG280" s="254" t="str">
        <f t="shared" si="321"/>
        <v/>
      </c>
      <c r="BH280" s="254" t="str">
        <f t="shared" si="321"/>
        <v/>
      </c>
      <c r="BI280" s="254" t="str">
        <f t="shared" si="321"/>
        <v/>
      </c>
      <c r="BJ280" s="254" t="str">
        <f t="shared" si="306"/>
        <v/>
      </c>
      <c r="BK280" s="254" t="str">
        <f t="shared" si="306"/>
        <v/>
      </c>
      <c r="BL280" s="254" t="str">
        <f t="shared" si="306"/>
        <v/>
      </c>
      <c r="BM280" s="254" t="str">
        <f t="shared" si="306"/>
        <v/>
      </c>
      <c r="BN280" s="254" t="str">
        <f t="shared" si="306"/>
        <v/>
      </c>
      <c r="BO280" s="254" t="str">
        <f t="shared" si="306"/>
        <v/>
      </c>
      <c r="BP280" s="254" t="str">
        <f t="shared" si="306"/>
        <v/>
      </c>
      <c r="BQ280" s="264" t="str">
        <f t="shared" si="327"/>
        <v/>
      </c>
      <c r="BR280" s="261" t="str">
        <f t="shared" si="314"/>
        <v/>
      </c>
      <c r="BS280" s="254" t="str">
        <f t="shared" si="364"/>
        <v/>
      </c>
      <c r="BT280" s="254" t="str">
        <f t="shared" si="364"/>
        <v/>
      </c>
      <c r="BU280" s="265" t="str">
        <f t="shared" si="364"/>
        <v/>
      </c>
      <c r="BV280" s="263" t="str">
        <f t="shared" si="365"/>
        <v/>
      </c>
      <c r="BW280" s="254" t="str">
        <f t="shared" si="365"/>
        <v/>
      </c>
      <c r="BX280" s="254" t="str">
        <f t="shared" si="365"/>
        <v/>
      </c>
      <c r="BY280" s="264" t="str">
        <f t="shared" si="315"/>
        <v/>
      </c>
      <c r="BZ280" s="254" t="str">
        <f t="shared" si="316"/>
        <v/>
      </c>
      <c r="CA280" s="254">
        <f t="shared" si="308"/>
        <v>0</v>
      </c>
      <c r="CB280" s="254">
        <f t="shared" si="308"/>
        <v>0</v>
      </c>
      <c r="CC280" s="254">
        <f t="shared" si="308"/>
        <v>0</v>
      </c>
      <c r="CD280" s="254">
        <f t="shared" si="308"/>
        <v>0</v>
      </c>
      <c r="CE280" s="254">
        <f t="shared" si="308"/>
        <v>0</v>
      </c>
      <c r="CF280" s="254">
        <f t="shared" si="308"/>
        <v>0</v>
      </c>
      <c r="CG280" s="254">
        <f t="shared" si="307"/>
        <v>0</v>
      </c>
      <c r="CH280" s="254">
        <f t="shared" si="307"/>
        <v>0</v>
      </c>
      <c r="CI280" s="254">
        <f t="shared" si="307"/>
        <v>0</v>
      </c>
      <c r="CJ280" s="254">
        <f t="shared" si="307"/>
        <v>0</v>
      </c>
      <c r="CK280" s="254">
        <f t="shared" si="307"/>
        <v>0</v>
      </c>
      <c r="CL280" s="254">
        <f t="shared" si="307"/>
        <v>0</v>
      </c>
      <c r="CM280" s="254">
        <f t="shared" si="328"/>
        <v>0</v>
      </c>
      <c r="CN280" s="254">
        <f t="shared" si="329"/>
        <v>0</v>
      </c>
      <c r="CO280" s="254">
        <f t="shared" si="330"/>
        <v>0</v>
      </c>
      <c r="CP280" s="254">
        <f t="shared" si="331"/>
        <v>0</v>
      </c>
      <c r="CQ280" s="254">
        <f t="shared" si="332"/>
        <v>0</v>
      </c>
      <c r="CR280" s="254">
        <f t="shared" si="333"/>
        <v>0</v>
      </c>
      <c r="CS280" s="254">
        <f t="shared" si="334"/>
        <v>0</v>
      </c>
      <c r="CT280" s="254">
        <f t="shared" si="335"/>
        <v>0</v>
      </c>
      <c r="CU280" s="254">
        <f t="shared" si="336"/>
        <v>0</v>
      </c>
      <c r="CV280" s="254">
        <f t="shared" si="337"/>
        <v>0</v>
      </c>
      <c r="CW280" s="254">
        <f t="shared" si="338"/>
        <v>0</v>
      </c>
      <c r="CX280" s="254">
        <f t="shared" si="339"/>
        <v>0</v>
      </c>
      <c r="CY280" s="254">
        <f t="shared" si="340"/>
        <v>0</v>
      </c>
      <c r="CZ280" s="254">
        <f t="shared" si="341"/>
        <v>0</v>
      </c>
      <c r="DA280" s="254">
        <f t="shared" si="342"/>
        <v>0</v>
      </c>
      <c r="DB280" s="254">
        <f t="shared" si="343"/>
        <v>0</v>
      </c>
      <c r="DC280" s="254">
        <f t="shared" si="344"/>
        <v>0</v>
      </c>
      <c r="DD280" s="254">
        <f t="shared" si="345"/>
        <v>0</v>
      </c>
      <c r="DE280" s="254">
        <f t="shared" si="346"/>
        <v>0</v>
      </c>
      <c r="DF280" s="254">
        <f t="shared" si="347"/>
        <v>0</v>
      </c>
      <c r="DG280" s="254">
        <f t="shared" si="348"/>
        <v>0</v>
      </c>
      <c r="DH280" s="254">
        <f t="shared" si="349"/>
        <v>0</v>
      </c>
      <c r="DI280" s="254">
        <f t="shared" si="350"/>
        <v>0</v>
      </c>
      <c r="DJ280" s="254">
        <f t="shared" si="351"/>
        <v>0</v>
      </c>
      <c r="DK280" s="254">
        <f t="shared" si="352"/>
        <v>0</v>
      </c>
      <c r="DL280" s="254">
        <f t="shared" si="353"/>
        <v>0</v>
      </c>
      <c r="DM280" s="254">
        <f t="shared" si="354"/>
        <v>0</v>
      </c>
      <c r="DN280" s="254">
        <f t="shared" si="355"/>
        <v>0</v>
      </c>
      <c r="DO280" s="254">
        <f t="shared" si="356"/>
        <v>0</v>
      </c>
      <c r="DP280" s="254">
        <f t="shared" si="357"/>
        <v>0</v>
      </c>
      <c r="DQ280" s="254">
        <f t="shared" si="358"/>
        <v>0</v>
      </c>
      <c r="DR280" s="254">
        <f t="shared" si="359"/>
        <v>0</v>
      </c>
      <c r="DS280" s="254">
        <f t="shared" si="360"/>
        <v>0</v>
      </c>
      <c r="DT280" s="254">
        <f t="shared" si="361"/>
        <v>0</v>
      </c>
      <c r="DU280" s="254">
        <f t="shared" si="362"/>
        <v>0</v>
      </c>
      <c r="DV280" s="254">
        <f t="shared" si="363"/>
        <v>0</v>
      </c>
    </row>
    <row r="281" spans="1:126" ht="24" customHeight="1">
      <c r="A281" s="11" t="str">
        <f ca="1">IF(AG281&lt;&gt;"OK","",CONCATENATE(TEXT('Front Page'!$F$33,"000"),TEXT('Front Page'!$F$31,"000"),"-",LEFT('Front Page'!$R$53,5),"-",LEFT(D281,1),AJ281, "-",TEXT(B281,"000")))</f>
        <v/>
      </c>
      <c r="B281" s="12" t="str">
        <f>IFERROR(IF(E281="","",MAX(B$17:B280)+1),"")</f>
        <v/>
      </c>
      <c r="C281" s="13"/>
      <c r="D281" s="29" t="str">
        <f t="shared" si="300"/>
        <v>None</v>
      </c>
      <c r="E281" s="29" t="str">
        <f t="shared" si="310"/>
        <v/>
      </c>
      <c r="F281" s="29" t="str">
        <f t="shared" si="311"/>
        <v/>
      </c>
      <c r="G281" s="363"/>
      <c r="H281" s="364"/>
      <c r="I281" s="325" t="str">
        <f t="shared" si="255"/>
        <v>No</v>
      </c>
      <c r="J281" s="314">
        <v>0</v>
      </c>
      <c r="K281" s="312">
        <v>0</v>
      </c>
      <c r="L281" s="312">
        <v>0</v>
      </c>
      <c r="M281" s="312">
        <v>0</v>
      </c>
      <c r="N281" s="312">
        <v>0</v>
      </c>
      <c r="O281" s="312">
        <v>0</v>
      </c>
      <c r="P281" s="312">
        <v>0</v>
      </c>
      <c r="Q281" s="312">
        <v>0</v>
      </c>
      <c r="R281" s="312">
        <v>0</v>
      </c>
      <c r="S281" s="312">
        <v>0</v>
      </c>
      <c r="T281" s="312">
        <v>0</v>
      </c>
      <c r="U281" s="312">
        <v>0</v>
      </c>
      <c r="V281" s="313">
        <v>1</v>
      </c>
      <c r="W281" s="313">
        <v>1</v>
      </c>
      <c r="X281" s="312">
        <v>0</v>
      </c>
      <c r="Y281" s="312">
        <v>0</v>
      </c>
      <c r="Z281" s="312">
        <v>0</v>
      </c>
      <c r="AA281" s="14">
        <v>0</v>
      </c>
      <c r="AB281" s="317"/>
      <c r="AC281" s="15" t="str">
        <f t="shared" si="312"/>
        <v/>
      </c>
      <c r="AD281" s="15" t="str">
        <f t="shared" si="322"/>
        <v/>
      </c>
      <c r="AE281" s="16" t="str">
        <f t="shared" si="323"/>
        <v>0 - 0</v>
      </c>
      <c r="AF281" s="20" t="str">
        <f t="shared" si="324"/>
        <v>Not an offer</v>
      </c>
      <c r="AG281" s="276" t="str">
        <f t="shared" si="317"/>
        <v>Not an Offer</v>
      </c>
      <c r="AH281" s="150"/>
      <c r="AI281" s="254">
        <v>265</v>
      </c>
      <c r="AJ281" s="149" t="str">
        <f t="shared" si="318"/>
        <v>00-IRA</v>
      </c>
      <c r="AK281" s="254" t="b">
        <f t="shared" si="309"/>
        <v>0</v>
      </c>
      <c r="AL281" s="254">
        <f t="shared" si="313"/>
        <v>0</v>
      </c>
      <c r="AM281" s="254">
        <f t="shared" si="319"/>
        <v>0</v>
      </c>
      <c r="AN281" s="288">
        <f t="shared" si="325"/>
        <v>0</v>
      </c>
      <c r="AO281" s="288">
        <f>IF(AND($BU281=$BV281,BU281=AO$13),$J281&amp;$K281&amp;$L281&amp;$M281&amp;$N281&amp;$O281&amp;$P281&amp;$Q281&amp;$R281&amp;$S281&amp;$T281&amp;$U281,IFERROR(MATCH($AN281,AO$17:AO280,0),-1000))</f>
        <v>1</v>
      </c>
      <c r="AP281" s="288">
        <f>IF(AND($BU281=$BV281,BV281=AP$13),$J281&amp;$K281&amp;$L281&amp;$M281&amp;$N281&amp;$O281&amp;$P281&amp;$Q281&amp;$R281&amp;$S281&amp;$T281&amp;$U281,IFERROR(MATCH($AN281,AP$17:AP280,0),-1000))</f>
        <v>1</v>
      </c>
      <c r="AQ281" s="288">
        <f>IF(AND($BU281=$BV281,BW281=AQ$13),$J281&amp;$K281&amp;$L281&amp;$M281&amp;$N281&amp;$O281&amp;$P281&amp;$Q281&amp;$R281&amp;$S281&amp;$T281&amp;$U281,IFERROR(MATCH($AN281,AQ$17:AQ280,0),-1000))</f>
        <v>1</v>
      </c>
      <c r="AR281" s="288">
        <f>IF(AND($BU281=$BV281,BX281=AR$13),$J281&amp;$K281&amp;$L281&amp;$M281&amp;$N281&amp;$O281&amp;$P281&amp;$Q281&amp;$R281&amp;$S281&amp;$T281&amp;$U281,IFERROR(MATCH($AN281,AR$17:AR280,0),-1000))</f>
        <v>1</v>
      </c>
      <c r="AS281" s="254">
        <f t="shared" si="242"/>
        <v>0</v>
      </c>
      <c r="AT281" s="261" t="str">
        <f t="shared" si="326"/>
        <v/>
      </c>
      <c r="AU281" s="254" t="str">
        <f t="shared" si="320"/>
        <v/>
      </c>
      <c r="AV281" s="254" t="str">
        <f t="shared" si="320"/>
        <v/>
      </c>
      <c r="AW281" s="254" t="str">
        <f t="shared" si="320"/>
        <v/>
      </c>
      <c r="AX281" s="254" t="str">
        <f t="shared" si="320"/>
        <v/>
      </c>
      <c r="AY281" s="254" t="str">
        <f t="shared" si="305"/>
        <v/>
      </c>
      <c r="AZ281" s="254" t="str">
        <f t="shared" si="305"/>
        <v/>
      </c>
      <c r="BA281" s="254" t="str">
        <f t="shared" si="305"/>
        <v/>
      </c>
      <c r="BB281" s="254" t="str">
        <f t="shared" ref="BB281:BE316" si="366">IF(R281&lt;&gt;0,MIN(BA281,BB$14),BA281)</f>
        <v/>
      </c>
      <c r="BC281" s="254" t="str">
        <f t="shared" si="366"/>
        <v/>
      </c>
      <c r="BD281" s="254" t="str">
        <f t="shared" si="366"/>
        <v/>
      </c>
      <c r="BE281" s="262" t="str">
        <f t="shared" si="366"/>
        <v/>
      </c>
      <c r="BF281" s="263" t="str">
        <f t="shared" si="321"/>
        <v/>
      </c>
      <c r="BG281" s="254" t="str">
        <f t="shared" si="321"/>
        <v/>
      </c>
      <c r="BH281" s="254" t="str">
        <f t="shared" si="321"/>
        <v/>
      </c>
      <c r="BI281" s="254" t="str">
        <f t="shared" si="321"/>
        <v/>
      </c>
      <c r="BJ281" s="254" t="str">
        <f t="shared" si="306"/>
        <v/>
      </c>
      <c r="BK281" s="254" t="str">
        <f t="shared" si="306"/>
        <v/>
      </c>
      <c r="BL281" s="254" t="str">
        <f t="shared" si="306"/>
        <v/>
      </c>
      <c r="BM281" s="254" t="str">
        <f t="shared" ref="BM281:BP316" si="367">IF(Q281&lt;&gt;0,MAX(BN281,BM$14),BN281)</f>
        <v/>
      </c>
      <c r="BN281" s="254" t="str">
        <f t="shared" si="367"/>
        <v/>
      </c>
      <c r="BO281" s="254" t="str">
        <f t="shared" si="367"/>
        <v/>
      </c>
      <c r="BP281" s="254" t="str">
        <f t="shared" si="367"/>
        <v/>
      </c>
      <c r="BQ281" s="264" t="str">
        <f t="shared" si="327"/>
        <v/>
      </c>
      <c r="BR281" s="261" t="str">
        <f t="shared" si="314"/>
        <v/>
      </c>
      <c r="BS281" s="254" t="str">
        <f t="shared" si="364"/>
        <v/>
      </c>
      <c r="BT281" s="254" t="str">
        <f t="shared" si="364"/>
        <v/>
      </c>
      <c r="BU281" s="265" t="str">
        <f t="shared" si="364"/>
        <v/>
      </c>
      <c r="BV281" s="263" t="str">
        <f t="shared" si="365"/>
        <v/>
      </c>
      <c r="BW281" s="254" t="str">
        <f t="shared" si="365"/>
        <v/>
      </c>
      <c r="BX281" s="254" t="str">
        <f t="shared" si="365"/>
        <v/>
      </c>
      <c r="BY281" s="264" t="str">
        <f t="shared" si="315"/>
        <v/>
      </c>
      <c r="BZ281" s="254" t="str">
        <f t="shared" si="316"/>
        <v/>
      </c>
      <c r="CA281" s="254">
        <f t="shared" si="308"/>
        <v>0</v>
      </c>
      <c r="CB281" s="254">
        <f t="shared" si="308"/>
        <v>0</v>
      </c>
      <c r="CC281" s="254">
        <f t="shared" si="308"/>
        <v>0</v>
      </c>
      <c r="CD281" s="254">
        <f t="shared" si="308"/>
        <v>0</v>
      </c>
      <c r="CE281" s="254">
        <f t="shared" si="308"/>
        <v>0</v>
      </c>
      <c r="CF281" s="254">
        <f t="shared" si="308"/>
        <v>0</v>
      </c>
      <c r="CG281" s="254">
        <f t="shared" si="307"/>
        <v>0</v>
      </c>
      <c r="CH281" s="254">
        <f t="shared" si="307"/>
        <v>0</v>
      </c>
      <c r="CI281" s="254">
        <f t="shared" si="307"/>
        <v>0</v>
      </c>
      <c r="CJ281" s="254">
        <f t="shared" si="307"/>
        <v>0</v>
      </c>
      <c r="CK281" s="254">
        <f t="shared" si="307"/>
        <v>0</v>
      </c>
      <c r="CL281" s="254">
        <f t="shared" si="307"/>
        <v>0</v>
      </c>
      <c r="CM281" s="254">
        <f t="shared" si="328"/>
        <v>0</v>
      </c>
      <c r="CN281" s="254">
        <f t="shared" si="329"/>
        <v>0</v>
      </c>
      <c r="CO281" s="254">
        <f t="shared" si="330"/>
        <v>0</v>
      </c>
      <c r="CP281" s="254">
        <f t="shared" si="331"/>
        <v>0</v>
      </c>
      <c r="CQ281" s="254">
        <f t="shared" si="332"/>
        <v>0</v>
      </c>
      <c r="CR281" s="254">
        <f t="shared" si="333"/>
        <v>0</v>
      </c>
      <c r="CS281" s="254">
        <f t="shared" si="334"/>
        <v>0</v>
      </c>
      <c r="CT281" s="254">
        <f t="shared" si="335"/>
        <v>0</v>
      </c>
      <c r="CU281" s="254">
        <f t="shared" si="336"/>
        <v>0</v>
      </c>
      <c r="CV281" s="254">
        <f t="shared" si="337"/>
        <v>0</v>
      </c>
      <c r="CW281" s="254">
        <f t="shared" si="338"/>
        <v>0</v>
      </c>
      <c r="CX281" s="254">
        <f t="shared" si="339"/>
        <v>0</v>
      </c>
      <c r="CY281" s="254">
        <f t="shared" si="340"/>
        <v>0</v>
      </c>
      <c r="CZ281" s="254">
        <f t="shared" si="341"/>
        <v>0</v>
      </c>
      <c r="DA281" s="254">
        <f t="shared" si="342"/>
        <v>0</v>
      </c>
      <c r="DB281" s="254">
        <f t="shared" si="343"/>
        <v>0</v>
      </c>
      <c r="DC281" s="254">
        <f t="shared" si="344"/>
        <v>0</v>
      </c>
      <c r="DD281" s="254">
        <f t="shared" si="345"/>
        <v>0</v>
      </c>
      <c r="DE281" s="254">
        <f t="shared" si="346"/>
        <v>0</v>
      </c>
      <c r="DF281" s="254">
        <f t="shared" si="347"/>
        <v>0</v>
      </c>
      <c r="DG281" s="254">
        <f t="shared" si="348"/>
        <v>0</v>
      </c>
      <c r="DH281" s="254">
        <f t="shared" si="349"/>
        <v>0</v>
      </c>
      <c r="DI281" s="254">
        <f t="shared" si="350"/>
        <v>0</v>
      </c>
      <c r="DJ281" s="254">
        <f t="shared" si="351"/>
        <v>0</v>
      </c>
      <c r="DK281" s="254">
        <f t="shared" si="352"/>
        <v>0</v>
      </c>
      <c r="DL281" s="254">
        <f t="shared" si="353"/>
        <v>0</v>
      </c>
      <c r="DM281" s="254">
        <f t="shared" si="354"/>
        <v>0</v>
      </c>
      <c r="DN281" s="254">
        <f t="shared" si="355"/>
        <v>0</v>
      </c>
      <c r="DO281" s="254">
        <f t="shared" si="356"/>
        <v>0</v>
      </c>
      <c r="DP281" s="254">
        <f t="shared" si="357"/>
        <v>0</v>
      </c>
      <c r="DQ281" s="254">
        <f t="shared" si="358"/>
        <v>0</v>
      </c>
      <c r="DR281" s="254">
        <f t="shared" si="359"/>
        <v>0</v>
      </c>
      <c r="DS281" s="254">
        <f t="shared" si="360"/>
        <v>0</v>
      </c>
      <c r="DT281" s="254">
        <f t="shared" si="361"/>
        <v>0</v>
      </c>
      <c r="DU281" s="254">
        <f t="shared" si="362"/>
        <v>0</v>
      </c>
      <c r="DV281" s="254">
        <f t="shared" si="363"/>
        <v>0</v>
      </c>
    </row>
    <row r="282" spans="1:126" ht="24" customHeight="1">
      <c r="A282" s="11" t="str">
        <f ca="1">IF(AG282&lt;&gt;"OK","",CONCATENATE(TEXT('Front Page'!$F$33,"000"),TEXT('Front Page'!$F$31,"000"),"-",LEFT('Front Page'!$R$53,5),"-",LEFT(D282,1),AJ282, "-",TEXT(B282,"000")))</f>
        <v/>
      </c>
      <c r="B282" s="12" t="str">
        <f>IFERROR(IF(E282="","",MAX(B$17:B281)+1),"")</f>
        <v/>
      </c>
      <c r="C282" s="13"/>
      <c r="D282" s="29" t="str">
        <f t="shared" si="300"/>
        <v>None</v>
      </c>
      <c r="E282" s="29" t="str">
        <f t="shared" si="310"/>
        <v/>
      </c>
      <c r="F282" s="29" t="str">
        <f t="shared" si="311"/>
        <v/>
      </c>
      <c r="G282" s="363"/>
      <c r="H282" s="364"/>
      <c r="I282" s="325" t="str">
        <f t="shared" si="255"/>
        <v>No</v>
      </c>
      <c r="J282" s="314">
        <v>0</v>
      </c>
      <c r="K282" s="312">
        <v>0</v>
      </c>
      <c r="L282" s="312">
        <v>0</v>
      </c>
      <c r="M282" s="312">
        <v>0</v>
      </c>
      <c r="N282" s="312">
        <v>0</v>
      </c>
      <c r="O282" s="312">
        <v>0</v>
      </c>
      <c r="P282" s="312">
        <v>0</v>
      </c>
      <c r="Q282" s="312">
        <v>0</v>
      </c>
      <c r="R282" s="312">
        <v>0</v>
      </c>
      <c r="S282" s="312">
        <v>0</v>
      </c>
      <c r="T282" s="312">
        <v>0</v>
      </c>
      <c r="U282" s="312">
        <v>0</v>
      </c>
      <c r="V282" s="313">
        <v>1</v>
      </c>
      <c r="W282" s="313">
        <v>1</v>
      </c>
      <c r="X282" s="312">
        <v>0</v>
      </c>
      <c r="Y282" s="312">
        <v>0</v>
      </c>
      <c r="Z282" s="312">
        <v>0</v>
      </c>
      <c r="AA282" s="14">
        <v>0</v>
      </c>
      <c r="AB282" s="317"/>
      <c r="AC282" s="15" t="str">
        <f t="shared" si="312"/>
        <v/>
      </c>
      <c r="AD282" s="15" t="str">
        <f t="shared" si="322"/>
        <v/>
      </c>
      <c r="AE282" s="16" t="str">
        <f t="shared" si="323"/>
        <v>0 - 0</v>
      </c>
      <c r="AF282" s="20" t="str">
        <f t="shared" si="324"/>
        <v>Not an offer</v>
      </c>
      <c r="AG282" s="276" t="str">
        <f t="shared" si="317"/>
        <v>Not an Offer</v>
      </c>
      <c r="AH282" s="150"/>
      <c r="AI282" s="254">
        <v>266</v>
      </c>
      <c r="AJ282" s="149" t="str">
        <f t="shared" si="318"/>
        <v>00-IRA</v>
      </c>
      <c r="AK282" s="254" t="b">
        <f t="shared" si="309"/>
        <v>0</v>
      </c>
      <c r="AL282" s="254">
        <f t="shared" si="313"/>
        <v>0</v>
      </c>
      <c r="AM282" s="254">
        <f t="shared" si="319"/>
        <v>0</v>
      </c>
      <c r="AN282" s="288">
        <f t="shared" si="325"/>
        <v>0</v>
      </c>
      <c r="AO282" s="288">
        <f>IF(AND($BU282=$BV282,BU282=AO$13),$J282&amp;$K282&amp;$L282&amp;$M282&amp;$N282&amp;$O282&amp;$P282&amp;$Q282&amp;$R282&amp;$S282&amp;$T282&amp;$U282,IFERROR(MATCH($AN282,AO$17:AO281,0),-1000))</f>
        <v>1</v>
      </c>
      <c r="AP282" s="288">
        <f>IF(AND($BU282=$BV282,BV282=AP$13),$J282&amp;$K282&amp;$L282&amp;$M282&amp;$N282&amp;$O282&amp;$P282&amp;$Q282&amp;$R282&amp;$S282&amp;$T282&amp;$U282,IFERROR(MATCH($AN282,AP$17:AP281,0),-1000))</f>
        <v>1</v>
      </c>
      <c r="AQ282" s="288">
        <f>IF(AND($BU282=$BV282,BW282=AQ$13),$J282&amp;$K282&amp;$L282&amp;$M282&amp;$N282&amp;$O282&amp;$P282&amp;$Q282&amp;$R282&amp;$S282&amp;$T282&amp;$U282,IFERROR(MATCH($AN282,AQ$17:AQ281,0),-1000))</f>
        <v>1</v>
      </c>
      <c r="AR282" s="288">
        <f>IF(AND($BU282=$BV282,BX282=AR$13),$J282&amp;$K282&amp;$L282&amp;$M282&amp;$N282&amp;$O282&amp;$P282&amp;$Q282&amp;$R282&amp;$S282&amp;$T282&amp;$U282,IFERROR(MATCH($AN282,AR$17:AR281,0),-1000))</f>
        <v>1</v>
      </c>
      <c r="AS282" s="254">
        <f t="shared" si="242"/>
        <v>0</v>
      </c>
      <c r="AT282" s="261" t="str">
        <f t="shared" si="326"/>
        <v/>
      </c>
      <c r="AU282" s="254" t="str">
        <f t="shared" si="320"/>
        <v/>
      </c>
      <c r="AV282" s="254" t="str">
        <f t="shared" si="320"/>
        <v/>
      </c>
      <c r="AW282" s="254" t="str">
        <f t="shared" si="320"/>
        <v/>
      </c>
      <c r="AX282" s="254" t="str">
        <f t="shared" si="320"/>
        <v/>
      </c>
      <c r="AY282" s="254" t="str">
        <f t="shared" si="320"/>
        <v/>
      </c>
      <c r="AZ282" s="254" t="str">
        <f t="shared" si="320"/>
        <v/>
      </c>
      <c r="BA282" s="254" t="str">
        <f t="shared" si="320"/>
        <v/>
      </c>
      <c r="BB282" s="254" t="str">
        <f t="shared" si="366"/>
        <v/>
      </c>
      <c r="BC282" s="254" t="str">
        <f t="shared" si="366"/>
        <v/>
      </c>
      <c r="BD282" s="254" t="str">
        <f t="shared" si="366"/>
        <v/>
      </c>
      <c r="BE282" s="262" t="str">
        <f t="shared" si="366"/>
        <v/>
      </c>
      <c r="BF282" s="263" t="str">
        <f t="shared" si="321"/>
        <v/>
      </c>
      <c r="BG282" s="254" t="str">
        <f t="shared" si="321"/>
        <v/>
      </c>
      <c r="BH282" s="254" t="str">
        <f t="shared" si="321"/>
        <v/>
      </c>
      <c r="BI282" s="254" t="str">
        <f t="shared" si="321"/>
        <v/>
      </c>
      <c r="BJ282" s="254" t="str">
        <f t="shared" si="321"/>
        <v/>
      </c>
      <c r="BK282" s="254" t="str">
        <f t="shared" si="321"/>
        <v/>
      </c>
      <c r="BL282" s="254" t="str">
        <f t="shared" si="321"/>
        <v/>
      </c>
      <c r="BM282" s="254" t="str">
        <f t="shared" si="367"/>
        <v/>
      </c>
      <c r="BN282" s="254" t="str">
        <f t="shared" si="367"/>
        <v/>
      </c>
      <c r="BO282" s="254" t="str">
        <f t="shared" si="367"/>
        <v/>
      </c>
      <c r="BP282" s="254" t="str">
        <f t="shared" si="367"/>
        <v/>
      </c>
      <c r="BQ282" s="264" t="str">
        <f t="shared" si="327"/>
        <v/>
      </c>
      <c r="BR282" s="261" t="str">
        <f t="shared" si="314"/>
        <v/>
      </c>
      <c r="BS282" s="254" t="str">
        <f t="shared" si="364"/>
        <v/>
      </c>
      <c r="BT282" s="254" t="str">
        <f t="shared" si="364"/>
        <v/>
      </c>
      <c r="BU282" s="265" t="str">
        <f t="shared" si="364"/>
        <v/>
      </c>
      <c r="BV282" s="263" t="str">
        <f t="shared" si="365"/>
        <v/>
      </c>
      <c r="BW282" s="254" t="str">
        <f t="shared" si="365"/>
        <v/>
      </c>
      <c r="BX282" s="254" t="str">
        <f t="shared" si="365"/>
        <v/>
      </c>
      <c r="BY282" s="264" t="str">
        <f t="shared" si="315"/>
        <v/>
      </c>
      <c r="BZ282" s="254" t="str">
        <f t="shared" si="316"/>
        <v/>
      </c>
      <c r="CA282" s="254">
        <f t="shared" si="308"/>
        <v>0</v>
      </c>
      <c r="CB282" s="254">
        <f t="shared" si="308"/>
        <v>0</v>
      </c>
      <c r="CC282" s="254">
        <f t="shared" si="308"/>
        <v>0</v>
      </c>
      <c r="CD282" s="254">
        <f t="shared" si="308"/>
        <v>0</v>
      </c>
      <c r="CE282" s="254">
        <f t="shared" si="308"/>
        <v>0</v>
      </c>
      <c r="CF282" s="254">
        <f t="shared" si="308"/>
        <v>0</v>
      </c>
      <c r="CG282" s="254">
        <f t="shared" si="307"/>
        <v>0</v>
      </c>
      <c r="CH282" s="254">
        <f t="shared" si="307"/>
        <v>0</v>
      </c>
      <c r="CI282" s="254">
        <f t="shared" si="307"/>
        <v>0</v>
      </c>
      <c r="CJ282" s="254">
        <f t="shared" si="307"/>
        <v>0</v>
      </c>
      <c r="CK282" s="254">
        <f t="shared" si="307"/>
        <v>0</v>
      </c>
      <c r="CL282" s="254">
        <f t="shared" si="307"/>
        <v>0</v>
      </c>
      <c r="CM282" s="254">
        <f t="shared" si="328"/>
        <v>0</v>
      </c>
      <c r="CN282" s="254">
        <f t="shared" si="329"/>
        <v>0</v>
      </c>
      <c r="CO282" s="254">
        <f t="shared" si="330"/>
        <v>0</v>
      </c>
      <c r="CP282" s="254">
        <f t="shared" si="331"/>
        <v>0</v>
      </c>
      <c r="CQ282" s="254">
        <f t="shared" si="332"/>
        <v>0</v>
      </c>
      <c r="CR282" s="254">
        <f t="shared" si="333"/>
        <v>0</v>
      </c>
      <c r="CS282" s="254">
        <f t="shared" si="334"/>
        <v>0</v>
      </c>
      <c r="CT282" s="254">
        <f t="shared" si="335"/>
        <v>0</v>
      </c>
      <c r="CU282" s="254">
        <f t="shared" si="336"/>
        <v>0</v>
      </c>
      <c r="CV282" s="254">
        <f t="shared" si="337"/>
        <v>0</v>
      </c>
      <c r="CW282" s="254">
        <f t="shared" si="338"/>
        <v>0</v>
      </c>
      <c r="CX282" s="254">
        <f t="shared" si="339"/>
        <v>0</v>
      </c>
      <c r="CY282" s="254">
        <f t="shared" si="340"/>
        <v>0</v>
      </c>
      <c r="CZ282" s="254">
        <f t="shared" si="341"/>
        <v>0</v>
      </c>
      <c r="DA282" s="254">
        <f t="shared" si="342"/>
        <v>0</v>
      </c>
      <c r="DB282" s="254">
        <f t="shared" si="343"/>
        <v>0</v>
      </c>
      <c r="DC282" s="254">
        <f t="shared" si="344"/>
        <v>0</v>
      </c>
      <c r="DD282" s="254">
        <f t="shared" si="345"/>
        <v>0</v>
      </c>
      <c r="DE282" s="254">
        <f t="shared" si="346"/>
        <v>0</v>
      </c>
      <c r="DF282" s="254">
        <f t="shared" si="347"/>
        <v>0</v>
      </c>
      <c r="DG282" s="254">
        <f t="shared" si="348"/>
        <v>0</v>
      </c>
      <c r="DH282" s="254">
        <f t="shared" si="349"/>
        <v>0</v>
      </c>
      <c r="DI282" s="254">
        <f t="shared" si="350"/>
        <v>0</v>
      </c>
      <c r="DJ282" s="254">
        <f t="shared" si="351"/>
        <v>0</v>
      </c>
      <c r="DK282" s="254">
        <f t="shared" si="352"/>
        <v>0</v>
      </c>
      <c r="DL282" s="254">
        <f t="shared" si="353"/>
        <v>0</v>
      </c>
      <c r="DM282" s="254">
        <f t="shared" si="354"/>
        <v>0</v>
      </c>
      <c r="DN282" s="254">
        <f t="shared" si="355"/>
        <v>0</v>
      </c>
      <c r="DO282" s="254">
        <f t="shared" si="356"/>
        <v>0</v>
      </c>
      <c r="DP282" s="254">
        <f t="shared" si="357"/>
        <v>0</v>
      </c>
      <c r="DQ282" s="254">
        <f t="shared" si="358"/>
        <v>0</v>
      </c>
      <c r="DR282" s="254">
        <f t="shared" si="359"/>
        <v>0</v>
      </c>
      <c r="DS282" s="254">
        <f t="shared" si="360"/>
        <v>0</v>
      </c>
      <c r="DT282" s="254">
        <f t="shared" si="361"/>
        <v>0</v>
      </c>
      <c r="DU282" s="254">
        <f t="shared" si="362"/>
        <v>0</v>
      </c>
      <c r="DV282" s="254">
        <f t="shared" si="363"/>
        <v>0</v>
      </c>
    </row>
    <row r="283" spans="1:126" ht="24" customHeight="1">
      <c r="A283" s="11" t="str">
        <f ca="1">IF(AG283&lt;&gt;"OK","",CONCATENATE(TEXT('Front Page'!$F$33,"000"),TEXT('Front Page'!$F$31,"000"),"-",LEFT('Front Page'!$R$53,5),"-",LEFT(D283,1),AJ283, "-",TEXT(B283,"000")))</f>
        <v/>
      </c>
      <c r="B283" s="12" t="str">
        <f>IFERROR(IF(E283="","",MAX(B$17:B282)+1),"")</f>
        <v/>
      </c>
      <c r="C283" s="13"/>
      <c r="D283" s="29" t="str">
        <f t="shared" si="300"/>
        <v>None</v>
      </c>
      <c r="E283" s="29" t="str">
        <f t="shared" si="310"/>
        <v/>
      </c>
      <c r="F283" s="29" t="str">
        <f t="shared" si="311"/>
        <v/>
      </c>
      <c r="G283" s="363"/>
      <c r="H283" s="364"/>
      <c r="I283" s="325" t="str">
        <f t="shared" si="255"/>
        <v>No</v>
      </c>
      <c r="J283" s="314">
        <v>0</v>
      </c>
      <c r="K283" s="312">
        <v>0</v>
      </c>
      <c r="L283" s="312">
        <v>0</v>
      </c>
      <c r="M283" s="312">
        <v>0</v>
      </c>
      <c r="N283" s="312">
        <v>0</v>
      </c>
      <c r="O283" s="312">
        <v>0</v>
      </c>
      <c r="P283" s="312">
        <v>0</v>
      </c>
      <c r="Q283" s="312">
        <v>0</v>
      </c>
      <c r="R283" s="312">
        <v>0</v>
      </c>
      <c r="S283" s="312">
        <v>0</v>
      </c>
      <c r="T283" s="312">
        <v>0</v>
      </c>
      <c r="U283" s="312">
        <v>0</v>
      </c>
      <c r="V283" s="313">
        <v>1</v>
      </c>
      <c r="W283" s="313">
        <v>1</v>
      </c>
      <c r="X283" s="312">
        <v>0</v>
      </c>
      <c r="Y283" s="312">
        <v>0</v>
      </c>
      <c r="Z283" s="312">
        <v>0</v>
      </c>
      <c r="AA283" s="14">
        <v>0</v>
      </c>
      <c r="AB283" s="317"/>
      <c r="AC283" s="15" t="str">
        <f t="shared" si="312"/>
        <v/>
      </c>
      <c r="AD283" s="15" t="str">
        <f t="shared" si="322"/>
        <v/>
      </c>
      <c r="AE283" s="16" t="str">
        <f t="shared" si="323"/>
        <v>0 - 0</v>
      </c>
      <c r="AF283" s="20" t="str">
        <f t="shared" si="324"/>
        <v>Not an offer</v>
      </c>
      <c r="AG283" s="276" t="str">
        <f t="shared" si="317"/>
        <v>Not an Offer</v>
      </c>
      <c r="AH283" s="150"/>
      <c r="AI283" s="254">
        <v>267</v>
      </c>
      <c r="AJ283" s="149" t="str">
        <f t="shared" si="318"/>
        <v>00-IRA</v>
      </c>
      <c r="AK283" s="254" t="b">
        <f t="shared" si="309"/>
        <v>0</v>
      </c>
      <c r="AL283" s="254">
        <f t="shared" si="313"/>
        <v>0</v>
      </c>
      <c r="AM283" s="254">
        <f t="shared" si="319"/>
        <v>0</v>
      </c>
      <c r="AN283" s="288">
        <f t="shared" si="325"/>
        <v>0</v>
      </c>
      <c r="AO283" s="288">
        <f>IF(AND($BU283=$BV283,BU283=AO$13),$J283&amp;$K283&amp;$L283&amp;$M283&amp;$N283&amp;$O283&amp;$P283&amp;$Q283&amp;$R283&amp;$S283&amp;$T283&amp;$U283,IFERROR(MATCH($AN283,AO$17:AO282,0),-1000))</f>
        <v>1</v>
      </c>
      <c r="AP283" s="288">
        <f>IF(AND($BU283=$BV283,BV283=AP$13),$J283&amp;$K283&amp;$L283&amp;$M283&amp;$N283&amp;$O283&amp;$P283&amp;$Q283&amp;$R283&amp;$S283&amp;$T283&amp;$U283,IFERROR(MATCH($AN283,AP$17:AP282,0),-1000))</f>
        <v>1</v>
      </c>
      <c r="AQ283" s="288">
        <f>IF(AND($BU283=$BV283,BW283=AQ$13),$J283&amp;$K283&amp;$L283&amp;$M283&amp;$N283&amp;$O283&amp;$P283&amp;$Q283&amp;$R283&amp;$S283&amp;$T283&amp;$U283,IFERROR(MATCH($AN283,AQ$17:AQ282,0),-1000))</f>
        <v>1</v>
      </c>
      <c r="AR283" s="288">
        <f>IF(AND($BU283=$BV283,BX283=AR$13),$J283&amp;$K283&amp;$L283&amp;$M283&amp;$N283&amp;$O283&amp;$P283&amp;$Q283&amp;$R283&amp;$S283&amp;$T283&amp;$U283,IFERROR(MATCH($AN283,AR$17:AR282,0),-1000))</f>
        <v>1</v>
      </c>
      <c r="AS283" s="254">
        <f t="shared" si="242"/>
        <v>0</v>
      </c>
      <c r="AT283" s="261" t="str">
        <f t="shared" si="326"/>
        <v/>
      </c>
      <c r="AU283" s="254" t="str">
        <f t="shared" si="320"/>
        <v/>
      </c>
      <c r="AV283" s="254" t="str">
        <f t="shared" si="320"/>
        <v/>
      </c>
      <c r="AW283" s="254" t="str">
        <f t="shared" si="320"/>
        <v/>
      </c>
      <c r="AX283" s="254" t="str">
        <f t="shared" si="320"/>
        <v/>
      </c>
      <c r="AY283" s="254" t="str">
        <f t="shared" si="320"/>
        <v/>
      </c>
      <c r="AZ283" s="254" t="str">
        <f t="shared" si="320"/>
        <v/>
      </c>
      <c r="BA283" s="254" t="str">
        <f t="shared" si="320"/>
        <v/>
      </c>
      <c r="BB283" s="254" t="str">
        <f t="shared" si="366"/>
        <v/>
      </c>
      <c r="BC283" s="254" t="str">
        <f t="shared" si="366"/>
        <v/>
      </c>
      <c r="BD283" s="254" t="str">
        <f t="shared" si="366"/>
        <v/>
      </c>
      <c r="BE283" s="262" t="str">
        <f t="shared" si="366"/>
        <v/>
      </c>
      <c r="BF283" s="263" t="str">
        <f t="shared" si="321"/>
        <v/>
      </c>
      <c r="BG283" s="254" t="str">
        <f t="shared" si="321"/>
        <v/>
      </c>
      <c r="BH283" s="254" t="str">
        <f t="shared" si="321"/>
        <v/>
      </c>
      <c r="BI283" s="254" t="str">
        <f t="shared" si="321"/>
        <v/>
      </c>
      <c r="BJ283" s="254" t="str">
        <f t="shared" si="321"/>
        <v/>
      </c>
      <c r="BK283" s="254" t="str">
        <f t="shared" si="321"/>
        <v/>
      </c>
      <c r="BL283" s="254" t="str">
        <f t="shared" si="321"/>
        <v/>
      </c>
      <c r="BM283" s="254" t="str">
        <f t="shared" si="367"/>
        <v/>
      </c>
      <c r="BN283" s="254" t="str">
        <f t="shared" si="367"/>
        <v/>
      </c>
      <c r="BO283" s="254" t="str">
        <f t="shared" si="367"/>
        <v/>
      </c>
      <c r="BP283" s="254" t="str">
        <f t="shared" si="367"/>
        <v/>
      </c>
      <c r="BQ283" s="264" t="str">
        <f t="shared" si="327"/>
        <v/>
      </c>
      <c r="BR283" s="261" t="str">
        <f t="shared" si="314"/>
        <v/>
      </c>
      <c r="BS283" s="254" t="str">
        <f t="shared" si="364"/>
        <v/>
      </c>
      <c r="BT283" s="254" t="str">
        <f t="shared" si="364"/>
        <v/>
      </c>
      <c r="BU283" s="265" t="str">
        <f t="shared" si="364"/>
        <v/>
      </c>
      <c r="BV283" s="263" t="str">
        <f t="shared" si="365"/>
        <v/>
      </c>
      <c r="BW283" s="254" t="str">
        <f t="shared" si="365"/>
        <v/>
      </c>
      <c r="BX283" s="254" t="str">
        <f t="shared" si="365"/>
        <v/>
      </c>
      <c r="BY283" s="264" t="str">
        <f t="shared" si="315"/>
        <v/>
      </c>
      <c r="BZ283" s="254" t="str">
        <f t="shared" si="316"/>
        <v/>
      </c>
      <c r="CA283" s="254">
        <f t="shared" si="308"/>
        <v>0</v>
      </c>
      <c r="CB283" s="254">
        <f t="shared" si="308"/>
        <v>0</v>
      </c>
      <c r="CC283" s="254">
        <f t="shared" si="308"/>
        <v>0</v>
      </c>
      <c r="CD283" s="254">
        <f t="shared" si="308"/>
        <v>0</v>
      </c>
      <c r="CE283" s="254">
        <f t="shared" si="308"/>
        <v>0</v>
      </c>
      <c r="CF283" s="254">
        <f t="shared" si="308"/>
        <v>0</v>
      </c>
      <c r="CG283" s="254">
        <f t="shared" si="307"/>
        <v>0</v>
      </c>
      <c r="CH283" s="254">
        <f t="shared" si="307"/>
        <v>0</v>
      </c>
      <c r="CI283" s="254">
        <f t="shared" si="307"/>
        <v>0</v>
      </c>
      <c r="CJ283" s="254">
        <f t="shared" si="307"/>
        <v>0</v>
      </c>
      <c r="CK283" s="254">
        <f t="shared" si="307"/>
        <v>0</v>
      </c>
      <c r="CL283" s="254">
        <f t="shared" si="307"/>
        <v>0</v>
      </c>
      <c r="CM283" s="254">
        <f t="shared" si="328"/>
        <v>0</v>
      </c>
      <c r="CN283" s="254">
        <f t="shared" si="329"/>
        <v>0</v>
      </c>
      <c r="CO283" s="254">
        <f t="shared" si="330"/>
        <v>0</v>
      </c>
      <c r="CP283" s="254">
        <f t="shared" si="331"/>
        <v>0</v>
      </c>
      <c r="CQ283" s="254">
        <f t="shared" si="332"/>
        <v>0</v>
      </c>
      <c r="CR283" s="254">
        <f t="shared" si="333"/>
        <v>0</v>
      </c>
      <c r="CS283" s="254">
        <f t="shared" si="334"/>
        <v>0</v>
      </c>
      <c r="CT283" s="254">
        <f t="shared" si="335"/>
        <v>0</v>
      </c>
      <c r="CU283" s="254">
        <f t="shared" si="336"/>
        <v>0</v>
      </c>
      <c r="CV283" s="254">
        <f t="shared" si="337"/>
        <v>0</v>
      </c>
      <c r="CW283" s="254">
        <f t="shared" si="338"/>
        <v>0</v>
      </c>
      <c r="CX283" s="254">
        <f t="shared" si="339"/>
        <v>0</v>
      </c>
      <c r="CY283" s="254">
        <f t="shared" si="340"/>
        <v>0</v>
      </c>
      <c r="CZ283" s="254">
        <f t="shared" si="341"/>
        <v>0</v>
      </c>
      <c r="DA283" s="254">
        <f t="shared" si="342"/>
        <v>0</v>
      </c>
      <c r="DB283" s="254">
        <f t="shared" si="343"/>
        <v>0</v>
      </c>
      <c r="DC283" s="254">
        <f t="shared" si="344"/>
        <v>0</v>
      </c>
      <c r="DD283" s="254">
        <f t="shared" si="345"/>
        <v>0</v>
      </c>
      <c r="DE283" s="254">
        <f t="shared" si="346"/>
        <v>0</v>
      </c>
      <c r="DF283" s="254">
        <f t="shared" si="347"/>
        <v>0</v>
      </c>
      <c r="DG283" s="254">
        <f t="shared" si="348"/>
        <v>0</v>
      </c>
      <c r="DH283" s="254">
        <f t="shared" si="349"/>
        <v>0</v>
      </c>
      <c r="DI283" s="254">
        <f t="shared" si="350"/>
        <v>0</v>
      </c>
      <c r="DJ283" s="254">
        <f t="shared" si="351"/>
        <v>0</v>
      </c>
      <c r="DK283" s="254">
        <f t="shared" si="352"/>
        <v>0</v>
      </c>
      <c r="DL283" s="254">
        <f t="shared" si="353"/>
        <v>0</v>
      </c>
      <c r="DM283" s="254">
        <f t="shared" si="354"/>
        <v>0</v>
      </c>
      <c r="DN283" s="254">
        <f t="shared" si="355"/>
        <v>0</v>
      </c>
      <c r="DO283" s="254">
        <f t="shared" si="356"/>
        <v>0</v>
      </c>
      <c r="DP283" s="254">
        <f t="shared" si="357"/>
        <v>0</v>
      </c>
      <c r="DQ283" s="254">
        <f t="shared" si="358"/>
        <v>0</v>
      </c>
      <c r="DR283" s="254">
        <f t="shared" si="359"/>
        <v>0</v>
      </c>
      <c r="DS283" s="254">
        <f t="shared" si="360"/>
        <v>0</v>
      </c>
      <c r="DT283" s="254">
        <f t="shared" si="361"/>
        <v>0</v>
      </c>
      <c r="DU283" s="254">
        <f t="shared" si="362"/>
        <v>0</v>
      </c>
      <c r="DV283" s="254">
        <f t="shared" si="363"/>
        <v>0</v>
      </c>
    </row>
    <row r="284" spans="1:126" ht="24" customHeight="1">
      <c r="A284" s="11" t="str">
        <f ca="1">IF(AG284&lt;&gt;"OK","",CONCATENATE(TEXT('Front Page'!$F$33,"000"),TEXT('Front Page'!$F$31,"000"),"-",LEFT('Front Page'!$R$53,5),"-",LEFT(D284,1),AJ284, "-",TEXT(B284,"000")))</f>
        <v/>
      </c>
      <c r="B284" s="12" t="str">
        <f>IFERROR(IF(E284="","",MAX(B$17:B283)+1),"")</f>
        <v/>
      </c>
      <c r="C284" s="13"/>
      <c r="D284" s="29" t="str">
        <f t="shared" si="300"/>
        <v>None</v>
      </c>
      <c r="E284" s="29" t="str">
        <f t="shared" si="310"/>
        <v/>
      </c>
      <c r="F284" s="29" t="str">
        <f t="shared" si="311"/>
        <v/>
      </c>
      <c r="G284" s="363"/>
      <c r="H284" s="364"/>
      <c r="I284" s="325" t="str">
        <f t="shared" si="255"/>
        <v>No</v>
      </c>
      <c r="J284" s="314">
        <v>0</v>
      </c>
      <c r="K284" s="312">
        <v>0</v>
      </c>
      <c r="L284" s="312">
        <v>0</v>
      </c>
      <c r="M284" s="312">
        <v>0</v>
      </c>
      <c r="N284" s="312">
        <v>0</v>
      </c>
      <c r="O284" s="312">
        <v>0</v>
      </c>
      <c r="P284" s="312">
        <v>0</v>
      </c>
      <c r="Q284" s="312">
        <v>0</v>
      </c>
      <c r="R284" s="312">
        <v>0</v>
      </c>
      <c r="S284" s="312">
        <v>0</v>
      </c>
      <c r="T284" s="312">
        <v>0</v>
      </c>
      <c r="U284" s="312">
        <v>0</v>
      </c>
      <c r="V284" s="313">
        <v>1</v>
      </c>
      <c r="W284" s="313">
        <v>1</v>
      </c>
      <c r="X284" s="312">
        <v>0</v>
      </c>
      <c r="Y284" s="312">
        <v>0</v>
      </c>
      <c r="Z284" s="312">
        <v>0</v>
      </c>
      <c r="AA284" s="14">
        <v>0</v>
      </c>
      <c r="AB284" s="317"/>
      <c r="AC284" s="15" t="str">
        <f t="shared" si="312"/>
        <v/>
      </c>
      <c r="AD284" s="15" t="str">
        <f t="shared" si="322"/>
        <v/>
      </c>
      <c r="AE284" s="16" t="str">
        <f t="shared" si="323"/>
        <v>0 - 0</v>
      </c>
      <c r="AF284" s="20" t="str">
        <f t="shared" si="324"/>
        <v>Not an offer</v>
      </c>
      <c r="AG284" s="276" t="str">
        <f t="shared" si="317"/>
        <v>Not an Offer</v>
      </c>
      <c r="AH284" s="150"/>
      <c r="AI284" s="254">
        <v>268</v>
      </c>
      <c r="AJ284" s="149" t="str">
        <f t="shared" si="318"/>
        <v>00-IRA</v>
      </c>
      <c r="AK284" s="254" t="b">
        <f t="shared" si="309"/>
        <v>0</v>
      </c>
      <c r="AL284" s="254">
        <f t="shared" si="313"/>
        <v>0</v>
      </c>
      <c r="AM284" s="254">
        <f t="shared" si="319"/>
        <v>0</v>
      </c>
      <c r="AN284" s="288">
        <f t="shared" si="325"/>
        <v>0</v>
      </c>
      <c r="AO284" s="288">
        <f>IF(AND($BU284=$BV284,BU284=AO$13),$J284&amp;$K284&amp;$L284&amp;$M284&amp;$N284&amp;$O284&amp;$P284&amp;$Q284&amp;$R284&amp;$S284&amp;$T284&amp;$U284,IFERROR(MATCH($AN284,AO$17:AO283,0),-1000))</f>
        <v>1</v>
      </c>
      <c r="AP284" s="288">
        <f>IF(AND($BU284=$BV284,BV284=AP$13),$J284&amp;$K284&amp;$L284&amp;$M284&amp;$N284&amp;$O284&amp;$P284&amp;$Q284&amp;$R284&amp;$S284&amp;$T284&amp;$U284,IFERROR(MATCH($AN284,AP$17:AP283,0),-1000))</f>
        <v>1</v>
      </c>
      <c r="AQ284" s="288">
        <f>IF(AND($BU284=$BV284,BW284=AQ$13),$J284&amp;$K284&amp;$L284&amp;$M284&amp;$N284&amp;$O284&amp;$P284&amp;$Q284&amp;$R284&amp;$S284&amp;$T284&amp;$U284,IFERROR(MATCH($AN284,AQ$17:AQ283,0),-1000))</f>
        <v>1</v>
      </c>
      <c r="AR284" s="288">
        <f>IF(AND($BU284=$BV284,BX284=AR$13),$J284&amp;$K284&amp;$L284&amp;$M284&amp;$N284&amp;$O284&amp;$P284&amp;$Q284&amp;$R284&amp;$S284&amp;$T284&amp;$U284,IFERROR(MATCH($AN284,AR$17:AR283,0),-1000))</f>
        <v>1</v>
      </c>
      <c r="AS284" s="254">
        <f t="shared" si="242"/>
        <v>0</v>
      </c>
      <c r="AT284" s="261" t="str">
        <f t="shared" si="326"/>
        <v/>
      </c>
      <c r="AU284" s="254" t="str">
        <f t="shared" si="320"/>
        <v/>
      </c>
      <c r="AV284" s="254" t="str">
        <f t="shared" si="320"/>
        <v/>
      </c>
      <c r="AW284" s="254" t="str">
        <f t="shared" si="320"/>
        <v/>
      </c>
      <c r="AX284" s="254" t="str">
        <f t="shared" si="320"/>
        <v/>
      </c>
      <c r="AY284" s="254" t="str">
        <f t="shared" si="320"/>
        <v/>
      </c>
      <c r="AZ284" s="254" t="str">
        <f t="shared" si="320"/>
        <v/>
      </c>
      <c r="BA284" s="254" t="str">
        <f t="shared" si="320"/>
        <v/>
      </c>
      <c r="BB284" s="254" t="str">
        <f t="shared" si="366"/>
        <v/>
      </c>
      <c r="BC284" s="254" t="str">
        <f t="shared" si="366"/>
        <v/>
      </c>
      <c r="BD284" s="254" t="str">
        <f t="shared" si="366"/>
        <v/>
      </c>
      <c r="BE284" s="262" t="str">
        <f t="shared" si="366"/>
        <v/>
      </c>
      <c r="BF284" s="263" t="str">
        <f t="shared" si="321"/>
        <v/>
      </c>
      <c r="BG284" s="254" t="str">
        <f t="shared" si="321"/>
        <v/>
      </c>
      <c r="BH284" s="254" t="str">
        <f t="shared" si="321"/>
        <v/>
      </c>
      <c r="BI284" s="254" t="str">
        <f t="shared" si="321"/>
        <v/>
      </c>
      <c r="BJ284" s="254" t="str">
        <f t="shared" si="321"/>
        <v/>
      </c>
      <c r="BK284" s="254" t="str">
        <f t="shared" si="321"/>
        <v/>
      </c>
      <c r="BL284" s="254" t="str">
        <f t="shared" si="321"/>
        <v/>
      </c>
      <c r="BM284" s="254" t="str">
        <f t="shared" si="367"/>
        <v/>
      </c>
      <c r="BN284" s="254" t="str">
        <f t="shared" si="367"/>
        <v/>
      </c>
      <c r="BO284" s="254" t="str">
        <f t="shared" si="367"/>
        <v/>
      </c>
      <c r="BP284" s="254" t="str">
        <f t="shared" si="367"/>
        <v/>
      </c>
      <c r="BQ284" s="264" t="str">
        <f t="shared" si="327"/>
        <v/>
      </c>
      <c r="BR284" s="261" t="str">
        <f t="shared" si="314"/>
        <v/>
      </c>
      <c r="BS284" s="254" t="str">
        <f t="shared" si="364"/>
        <v/>
      </c>
      <c r="BT284" s="254" t="str">
        <f t="shared" si="364"/>
        <v/>
      </c>
      <c r="BU284" s="265" t="str">
        <f t="shared" si="364"/>
        <v/>
      </c>
      <c r="BV284" s="263" t="str">
        <f t="shared" si="365"/>
        <v/>
      </c>
      <c r="BW284" s="254" t="str">
        <f t="shared" si="365"/>
        <v/>
      </c>
      <c r="BX284" s="254" t="str">
        <f t="shared" si="365"/>
        <v/>
      </c>
      <c r="BY284" s="264" t="str">
        <f t="shared" si="315"/>
        <v/>
      </c>
      <c r="BZ284" s="254" t="str">
        <f t="shared" si="316"/>
        <v/>
      </c>
      <c r="CA284" s="254">
        <f t="shared" si="308"/>
        <v>0</v>
      </c>
      <c r="CB284" s="254">
        <f t="shared" si="308"/>
        <v>0</v>
      </c>
      <c r="CC284" s="254">
        <f t="shared" si="308"/>
        <v>0</v>
      </c>
      <c r="CD284" s="254">
        <f t="shared" si="308"/>
        <v>0</v>
      </c>
      <c r="CE284" s="254">
        <f t="shared" si="308"/>
        <v>0</v>
      </c>
      <c r="CF284" s="254">
        <f t="shared" si="308"/>
        <v>0</v>
      </c>
      <c r="CG284" s="254">
        <f t="shared" si="307"/>
        <v>0</v>
      </c>
      <c r="CH284" s="254">
        <f t="shared" si="307"/>
        <v>0</v>
      </c>
      <c r="CI284" s="254">
        <f t="shared" si="307"/>
        <v>0</v>
      </c>
      <c r="CJ284" s="254">
        <f t="shared" si="307"/>
        <v>0</v>
      </c>
      <c r="CK284" s="254">
        <f t="shared" si="307"/>
        <v>0</v>
      </c>
      <c r="CL284" s="254">
        <f t="shared" si="307"/>
        <v>0</v>
      </c>
      <c r="CM284" s="254">
        <f t="shared" si="328"/>
        <v>0</v>
      </c>
      <c r="CN284" s="254">
        <f t="shared" si="329"/>
        <v>0</v>
      </c>
      <c r="CO284" s="254">
        <f t="shared" si="330"/>
        <v>0</v>
      </c>
      <c r="CP284" s="254">
        <f t="shared" si="331"/>
        <v>0</v>
      </c>
      <c r="CQ284" s="254">
        <f t="shared" si="332"/>
        <v>0</v>
      </c>
      <c r="CR284" s="254">
        <f t="shared" si="333"/>
        <v>0</v>
      </c>
      <c r="CS284" s="254">
        <f t="shared" si="334"/>
        <v>0</v>
      </c>
      <c r="CT284" s="254">
        <f t="shared" si="335"/>
        <v>0</v>
      </c>
      <c r="CU284" s="254">
        <f t="shared" si="336"/>
        <v>0</v>
      </c>
      <c r="CV284" s="254">
        <f t="shared" si="337"/>
        <v>0</v>
      </c>
      <c r="CW284" s="254">
        <f t="shared" si="338"/>
        <v>0</v>
      </c>
      <c r="CX284" s="254">
        <f t="shared" si="339"/>
        <v>0</v>
      </c>
      <c r="CY284" s="254">
        <f t="shared" si="340"/>
        <v>0</v>
      </c>
      <c r="CZ284" s="254">
        <f t="shared" si="341"/>
        <v>0</v>
      </c>
      <c r="DA284" s="254">
        <f t="shared" si="342"/>
        <v>0</v>
      </c>
      <c r="DB284" s="254">
        <f t="shared" si="343"/>
        <v>0</v>
      </c>
      <c r="DC284" s="254">
        <f t="shared" si="344"/>
        <v>0</v>
      </c>
      <c r="DD284" s="254">
        <f t="shared" si="345"/>
        <v>0</v>
      </c>
      <c r="DE284" s="254">
        <f t="shared" si="346"/>
        <v>0</v>
      </c>
      <c r="DF284" s="254">
        <f t="shared" si="347"/>
        <v>0</v>
      </c>
      <c r="DG284" s="254">
        <f t="shared" si="348"/>
        <v>0</v>
      </c>
      <c r="DH284" s="254">
        <f t="shared" si="349"/>
        <v>0</v>
      </c>
      <c r="DI284" s="254">
        <f t="shared" si="350"/>
        <v>0</v>
      </c>
      <c r="DJ284" s="254">
        <f t="shared" si="351"/>
        <v>0</v>
      </c>
      <c r="DK284" s="254">
        <f t="shared" si="352"/>
        <v>0</v>
      </c>
      <c r="DL284" s="254">
        <f t="shared" si="353"/>
        <v>0</v>
      </c>
      <c r="DM284" s="254">
        <f t="shared" si="354"/>
        <v>0</v>
      </c>
      <c r="DN284" s="254">
        <f t="shared" si="355"/>
        <v>0</v>
      </c>
      <c r="DO284" s="254">
        <f t="shared" si="356"/>
        <v>0</v>
      </c>
      <c r="DP284" s="254">
        <f t="shared" si="357"/>
        <v>0</v>
      </c>
      <c r="DQ284" s="254">
        <f t="shared" si="358"/>
        <v>0</v>
      </c>
      <c r="DR284" s="254">
        <f t="shared" si="359"/>
        <v>0</v>
      </c>
      <c r="DS284" s="254">
        <f t="shared" si="360"/>
        <v>0</v>
      </c>
      <c r="DT284" s="254">
        <f t="shared" si="361"/>
        <v>0</v>
      </c>
      <c r="DU284" s="254">
        <f t="shared" si="362"/>
        <v>0</v>
      </c>
      <c r="DV284" s="254">
        <f t="shared" si="363"/>
        <v>0</v>
      </c>
    </row>
    <row r="285" spans="1:126" ht="24" customHeight="1">
      <c r="A285" s="11" t="str">
        <f ca="1">IF(AG285&lt;&gt;"OK","",CONCATENATE(TEXT('Front Page'!$F$33,"000"),TEXT('Front Page'!$F$31,"000"),"-",LEFT('Front Page'!$R$53,5),"-",LEFT(D285,1),AJ285, "-",TEXT(B285,"000")))</f>
        <v/>
      </c>
      <c r="B285" s="12" t="str">
        <f>IFERROR(IF(E285="","",MAX(B$17:B284)+1),"")</f>
        <v/>
      </c>
      <c r="C285" s="13"/>
      <c r="D285" s="29" t="str">
        <f t="shared" si="300"/>
        <v>None</v>
      </c>
      <c r="E285" s="29" t="str">
        <f t="shared" si="310"/>
        <v/>
      </c>
      <c r="F285" s="29" t="str">
        <f t="shared" si="311"/>
        <v/>
      </c>
      <c r="G285" s="363"/>
      <c r="H285" s="364"/>
      <c r="I285" s="325" t="str">
        <f t="shared" si="255"/>
        <v>No</v>
      </c>
      <c r="J285" s="314">
        <v>0</v>
      </c>
      <c r="K285" s="312">
        <v>0</v>
      </c>
      <c r="L285" s="312">
        <v>0</v>
      </c>
      <c r="M285" s="312">
        <v>0</v>
      </c>
      <c r="N285" s="312">
        <v>0</v>
      </c>
      <c r="O285" s="312">
        <v>0</v>
      </c>
      <c r="P285" s="312">
        <v>0</v>
      </c>
      <c r="Q285" s="312">
        <v>0</v>
      </c>
      <c r="R285" s="312">
        <v>0</v>
      </c>
      <c r="S285" s="312">
        <v>0</v>
      </c>
      <c r="T285" s="312">
        <v>0</v>
      </c>
      <c r="U285" s="312">
        <v>0</v>
      </c>
      <c r="V285" s="313">
        <v>1</v>
      </c>
      <c r="W285" s="313">
        <v>1</v>
      </c>
      <c r="X285" s="312">
        <v>0</v>
      </c>
      <c r="Y285" s="312">
        <v>0</v>
      </c>
      <c r="Z285" s="312">
        <v>0</v>
      </c>
      <c r="AA285" s="14">
        <v>0</v>
      </c>
      <c r="AB285" s="317"/>
      <c r="AC285" s="15" t="str">
        <f t="shared" si="312"/>
        <v/>
      </c>
      <c r="AD285" s="15" t="str">
        <f t="shared" si="322"/>
        <v/>
      </c>
      <c r="AE285" s="16" t="str">
        <f t="shared" si="323"/>
        <v>0 - 0</v>
      </c>
      <c r="AF285" s="20" t="str">
        <f t="shared" si="324"/>
        <v>Not an offer</v>
      </c>
      <c r="AG285" s="276" t="str">
        <f t="shared" si="317"/>
        <v>Not an Offer</v>
      </c>
      <c r="AH285" s="150"/>
      <c r="AI285" s="254">
        <v>269</v>
      </c>
      <c r="AJ285" s="149" t="str">
        <f t="shared" si="318"/>
        <v>00-IRA</v>
      </c>
      <c r="AK285" s="254" t="b">
        <f t="shared" si="309"/>
        <v>0</v>
      </c>
      <c r="AL285" s="254">
        <f t="shared" si="313"/>
        <v>0</v>
      </c>
      <c r="AM285" s="254">
        <f t="shared" si="319"/>
        <v>0</v>
      </c>
      <c r="AN285" s="288">
        <f t="shared" si="325"/>
        <v>0</v>
      </c>
      <c r="AO285" s="288">
        <f>IF(AND($BU285=$BV285,BU285=AO$13),$J285&amp;$K285&amp;$L285&amp;$M285&amp;$N285&amp;$O285&amp;$P285&amp;$Q285&amp;$R285&amp;$S285&amp;$T285&amp;$U285,IFERROR(MATCH($AN285,AO$17:AO284,0),-1000))</f>
        <v>1</v>
      </c>
      <c r="AP285" s="288">
        <f>IF(AND($BU285=$BV285,BV285=AP$13),$J285&amp;$K285&amp;$L285&amp;$M285&amp;$N285&amp;$O285&amp;$P285&amp;$Q285&amp;$R285&amp;$S285&amp;$T285&amp;$U285,IFERROR(MATCH($AN285,AP$17:AP284,0),-1000))</f>
        <v>1</v>
      </c>
      <c r="AQ285" s="288">
        <f>IF(AND($BU285=$BV285,BW285=AQ$13),$J285&amp;$K285&amp;$L285&amp;$M285&amp;$N285&amp;$O285&amp;$P285&amp;$Q285&amp;$R285&amp;$S285&amp;$T285&amp;$U285,IFERROR(MATCH($AN285,AQ$17:AQ284,0),-1000))</f>
        <v>1</v>
      </c>
      <c r="AR285" s="288">
        <f>IF(AND($BU285=$BV285,BX285=AR$13),$J285&amp;$K285&amp;$L285&amp;$M285&amp;$N285&amp;$O285&amp;$P285&amp;$Q285&amp;$R285&amp;$S285&amp;$T285&amp;$U285,IFERROR(MATCH($AN285,AR$17:AR284,0),-1000))</f>
        <v>1</v>
      </c>
      <c r="AS285" s="254">
        <f t="shared" si="242"/>
        <v>0</v>
      </c>
      <c r="AT285" s="261" t="str">
        <f t="shared" si="326"/>
        <v/>
      </c>
      <c r="AU285" s="254" t="str">
        <f t="shared" si="320"/>
        <v/>
      </c>
      <c r="AV285" s="254" t="str">
        <f t="shared" si="320"/>
        <v/>
      </c>
      <c r="AW285" s="254" t="str">
        <f t="shared" si="320"/>
        <v/>
      </c>
      <c r="AX285" s="254" t="str">
        <f t="shared" si="320"/>
        <v/>
      </c>
      <c r="AY285" s="254" t="str">
        <f t="shared" si="320"/>
        <v/>
      </c>
      <c r="AZ285" s="254" t="str">
        <f t="shared" si="320"/>
        <v/>
      </c>
      <c r="BA285" s="254" t="str">
        <f t="shared" si="320"/>
        <v/>
      </c>
      <c r="BB285" s="254" t="str">
        <f t="shared" si="366"/>
        <v/>
      </c>
      <c r="BC285" s="254" t="str">
        <f t="shared" si="366"/>
        <v/>
      </c>
      <c r="BD285" s="254" t="str">
        <f t="shared" si="366"/>
        <v/>
      </c>
      <c r="BE285" s="262" t="str">
        <f t="shared" si="366"/>
        <v/>
      </c>
      <c r="BF285" s="263" t="str">
        <f t="shared" si="321"/>
        <v/>
      </c>
      <c r="BG285" s="254" t="str">
        <f t="shared" si="321"/>
        <v/>
      </c>
      <c r="BH285" s="254" t="str">
        <f t="shared" si="321"/>
        <v/>
      </c>
      <c r="BI285" s="254" t="str">
        <f t="shared" si="321"/>
        <v/>
      </c>
      <c r="BJ285" s="254" t="str">
        <f t="shared" si="321"/>
        <v/>
      </c>
      <c r="BK285" s="254" t="str">
        <f t="shared" si="321"/>
        <v/>
      </c>
      <c r="BL285" s="254" t="str">
        <f t="shared" si="321"/>
        <v/>
      </c>
      <c r="BM285" s="254" t="str">
        <f t="shared" si="367"/>
        <v/>
      </c>
      <c r="BN285" s="254" t="str">
        <f t="shared" si="367"/>
        <v/>
      </c>
      <c r="BO285" s="254" t="str">
        <f t="shared" si="367"/>
        <v/>
      </c>
      <c r="BP285" s="254" t="str">
        <f t="shared" si="367"/>
        <v/>
      </c>
      <c r="BQ285" s="264" t="str">
        <f t="shared" si="327"/>
        <v/>
      </c>
      <c r="BR285" s="261" t="str">
        <f t="shared" si="314"/>
        <v/>
      </c>
      <c r="BS285" s="254" t="str">
        <f t="shared" si="364"/>
        <v/>
      </c>
      <c r="BT285" s="254" t="str">
        <f t="shared" si="364"/>
        <v/>
      </c>
      <c r="BU285" s="265" t="str">
        <f t="shared" si="364"/>
        <v/>
      </c>
      <c r="BV285" s="263" t="str">
        <f t="shared" si="365"/>
        <v/>
      </c>
      <c r="BW285" s="254" t="str">
        <f t="shared" si="365"/>
        <v/>
      </c>
      <c r="BX285" s="254" t="str">
        <f t="shared" si="365"/>
        <v/>
      </c>
      <c r="BY285" s="264" t="str">
        <f t="shared" si="315"/>
        <v/>
      </c>
      <c r="BZ285" s="254" t="str">
        <f t="shared" si="316"/>
        <v/>
      </c>
      <c r="CA285" s="254">
        <f t="shared" si="308"/>
        <v>0</v>
      </c>
      <c r="CB285" s="254">
        <f t="shared" si="308"/>
        <v>0</v>
      </c>
      <c r="CC285" s="254">
        <f t="shared" si="308"/>
        <v>0</v>
      </c>
      <c r="CD285" s="254">
        <f t="shared" si="308"/>
        <v>0</v>
      </c>
      <c r="CE285" s="254">
        <f t="shared" si="308"/>
        <v>0</v>
      </c>
      <c r="CF285" s="254">
        <f t="shared" si="308"/>
        <v>0</v>
      </c>
      <c r="CG285" s="254">
        <f t="shared" si="307"/>
        <v>0</v>
      </c>
      <c r="CH285" s="254">
        <f t="shared" si="307"/>
        <v>0</v>
      </c>
      <c r="CI285" s="254">
        <f t="shared" si="307"/>
        <v>0</v>
      </c>
      <c r="CJ285" s="254">
        <f t="shared" si="307"/>
        <v>0</v>
      </c>
      <c r="CK285" s="254">
        <f t="shared" si="307"/>
        <v>0</v>
      </c>
      <c r="CL285" s="254">
        <f t="shared" si="307"/>
        <v>0</v>
      </c>
      <c r="CM285" s="254">
        <f t="shared" si="328"/>
        <v>0</v>
      </c>
      <c r="CN285" s="254">
        <f t="shared" si="329"/>
        <v>0</v>
      </c>
      <c r="CO285" s="254">
        <f t="shared" si="330"/>
        <v>0</v>
      </c>
      <c r="CP285" s="254">
        <f t="shared" si="331"/>
        <v>0</v>
      </c>
      <c r="CQ285" s="254">
        <f t="shared" si="332"/>
        <v>0</v>
      </c>
      <c r="CR285" s="254">
        <f t="shared" si="333"/>
        <v>0</v>
      </c>
      <c r="CS285" s="254">
        <f t="shared" si="334"/>
        <v>0</v>
      </c>
      <c r="CT285" s="254">
        <f t="shared" si="335"/>
        <v>0</v>
      </c>
      <c r="CU285" s="254">
        <f t="shared" si="336"/>
        <v>0</v>
      </c>
      <c r="CV285" s="254">
        <f t="shared" si="337"/>
        <v>0</v>
      </c>
      <c r="CW285" s="254">
        <f t="shared" si="338"/>
        <v>0</v>
      </c>
      <c r="CX285" s="254">
        <f t="shared" si="339"/>
        <v>0</v>
      </c>
      <c r="CY285" s="254">
        <f t="shared" si="340"/>
        <v>0</v>
      </c>
      <c r="CZ285" s="254">
        <f t="shared" si="341"/>
        <v>0</v>
      </c>
      <c r="DA285" s="254">
        <f t="shared" si="342"/>
        <v>0</v>
      </c>
      <c r="DB285" s="254">
        <f t="shared" si="343"/>
        <v>0</v>
      </c>
      <c r="DC285" s="254">
        <f t="shared" si="344"/>
        <v>0</v>
      </c>
      <c r="DD285" s="254">
        <f t="shared" si="345"/>
        <v>0</v>
      </c>
      <c r="DE285" s="254">
        <f t="shared" si="346"/>
        <v>0</v>
      </c>
      <c r="DF285" s="254">
        <f t="shared" si="347"/>
        <v>0</v>
      </c>
      <c r="DG285" s="254">
        <f t="shared" si="348"/>
        <v>0</v>
      </c>
      <c r="DH285" s="254">
        <f t="shared" si="349"/>
        <v>0</v>
      </c>
      <c r="DI285" s="254">
        <f t="shared" si="350"/>
        <v>0</v>
      </c>
      <c r="DJ285" s="254">
        <f t="shared" si="351"/>
        <v>0</v>
      </c>
      <c r="DK285" s="254">
        <f t="shared" si="352"/>
        <v>0</v>
      </c>
      <c r="DL285" s="254">
        <f t="shared" si="353"/>
        <v>0</v>
      </c>
      <c r="DM285" s="254">
        <f t="shared" si="354"/>
        <v>0</v>
      </c>
      <c r="DN285" s="254">
        <f t="shared" si="355"/>
        <v>0</v>
      </c>
      <c r="DO285" s="254">
        <f t="shared" si="356"/>
        <v>0</v>
      </c>
      <c r="DP285" s="254">
        <f t="shared" si="357"/>
        <v>0</v>
      </c>
      <c r="DQ285" s="254">
        <f t="shared" si="358"/>
        <v>0</v>
      </c>
      <c r="DR285" s="254">
        <f t="shared" si="359"/>
        <v>0</v>
      </c>
      <c r="DS285" s="254">
        <f t="shared" si="360"/>
        <v>0</v>
      </c>
      <c r="DT285" s="254">
        <f t="shared" si="361"/>
        <v>0</v>
      </c>
      <c r="DU285" s="254">
        <f t="shared" si="362"/>
        <v>0</v>
      </c>
      <c r="DV285" s="254">
        <f t="shared" si="363"/>
        <v>0</v>
      </c>
    </row>
    <row r="286" spans="1:126" ht="24" customHeight="1">
      <c r="A286" s="11" t="str">
        <f ca="1">IF(AG286&lt;&gt;"OK","",CONCATENATE(TEXT('Front Page'!$F$33,"000"),TEXT('Front Page'!$F$31,"000"),"-",LEFT('Front Page'!$R$53,5),"-",LEFT(D286,1),AJ286, "-",TEXT(B286,"000")))</f>
        <v/>
      </c>
      <c r="B286" s="12" t="str">
        <f>IFERROR(IF(E286="","",MAX(B$17:B285)+1),"")</f>
        <v/>
      </c>
      <c r="C286" s="13"/>
      <c r="D286" s="29" t="str">
        <f t="shared" si="300"/>
        <v>None</v>
      </c>
      <c r="E286" s="29" t="str">
        <f t="shared" si="310"/>
        <v/>
      </c>
      <c r="F286" s="29" t="str">
        <f t="shared" si="311"/>
        <v/>
      </c>
      <c r="G286" s="363"/>
      <c r="H286" s="364"/>
      <c r="I286" s="325" t="str">
        <f t="shared" si="255"/>
        <v>No</v>
      </c>
      <c r="J286" s="314">
        <v>0</v>
      </c>
      <c r="K286" s="312">
        <v>0</v>
      </c>
      <c r="L286" s="312">
        <v>0</v>
      </c>
      <c r="M286" s="312">
        <v>0</v>
      </c>
      <c r="N286" s="312">
        <v>0</v>
      </c>
      <c r="O286" s="312">
        <v>0</v>
      </c>
      <c r="P286" s="312">
        <v>0</v>
      </c>
      <c r="Q286" s="312">
        <v>0</v>
      </c>
      <c r="R286" s="312">
        <v>0</v>
      </c>
      <c r="S286" s="312">
        <v>0</v>
      </c>
      <c r="T286" s="312">
        <v>0</v>
      </c>
      <c r="U286" s="312">
        <v>0</v>
      </c>
      <c r="V286" s="313">
        <v>1</v>
      </c>
      <c r="W286" s="313">
        <v>1</v>
      </c>
      <c r="X286" s="312">
        <v>0</v>
      </c>
      <c r="Y286" s="312">
        <v>0</v>
      </c>
      <c r="Z286" s="312">
        <v>0</v>
      </c>
      <c r="AA286" s="14">
        <v>0</v>
      </c>
      <c r="AB286" s="317"/>
      <c r="AC286" s="15" t="str">
        <f t="shared" si="312"/>
        <v/>
      </c>
      <c r="AD286" s="15" t="str">
        <f t="shared" si="322"/>
        <v/>
      </c>
      <c r="AE286" s="16" t="str">
        <f t="shared" si="323"/>
        <v>0 - 0</v>
      </c>
      <c r="AF286" s="20" t="str">
        <f t="shared" si="324"/>
        <v>Not an offer</v>
      </c>
      <c r="AG286" s="276" t="str">
        <f t="shared" si="317"/>
        <v>Not an Offer</v>
      </c>
      <c r="AH286" s="150"/>
      <c r="AI286" s="254">
        <v>270</v>
      </c>
      <c r="AJ286" s="149" t="str">
        <f t="shared" si="318"/>
        <v>00-IRA</v>
      </c>
      <c r="AK286" s="254" t="b">
        <f t="shared" si="309"/>
        <v>0</v>
      </c>
      <c r="AL286" s="254">
        <f t="shared" si="313"/>
        <v>0</v>
      </c>
      <c r="AM286" s="254">
        <f t="shared" si="319"/>
        <v>0</v>
      </c>
      <c r="AN286" s="288">
        <f t="shared" si="325"/>
        <v>0</v>
      </c>
      <c r="AO286" s="288">
        <f>IF(AND($BU286=$BV286,BU286=AO$13),$J286&amp;$K286&amp;$L286&amp;$M286&amp;$N286&amp;$O286&amp;$P286&amp;$Q286&amp;$R286&amp;$S286&amp;$T286&amp;$U286,IFERROR(MATCH($AN286,AO$17:AO285,0),-1000))</f>
        <v>1</v>
      </c>
      <c r="AP286" s="288">
        <f>IF(AND($BU286=$BV286,BV286=AP$13),$J286&amp;$K286&amp;$L286&amp;$M286&amp;$N286&amp;$O286&amp;$P286&amp;$Q286&amp;$R286&amp;$S286&amp;$T286&amp;$U286,IFERROR(MATCH($AN286,AP$17:AP285,0),-1000))</f>
        <v>1</v>
      </c>
      <c r="AQ286" s="288">
        <f>IF(AND($BU286=$BV286,BW286=AQ$13),$J286&amp;$K286&amp;$L286&amp;$M286&amp;$N286&amp;$O286&amp;$P286&amp;$Q286&amp;$R286&amp;$S286&amp;$T286&amp;$U286,IFERROR(MATCH($AN286,AQ$17:AQ285,0),-1000))</f>
        <v>1</v>
      </c>
      <c r="AR286" s="288">
        <f>IF(AND($BU286=$BV286,BX286=AR$13),$J286&amp;$K286&amp;$L286&amp;$M286&amp;$N286&amp;$O286&amp;$P286&amp;$Q286&amp;$R286&amp;$S286&amp;$T286&amp;$U286,IFERROR(MATCH($AN286,AR$17:AR285,0),-1000))</f>
        <v>1</v>
      </c>
      <c r="AS286" s="254">
        <f t="shared" si="242"/>
        <v>0</v>
      </c>
      <c r="AT286" s="261" t="str">
        <f t="shared" si="326"/>
        <v/>
      </c>
      <c r="AU286" s="254" t="str">
        <f t="shared" si="320"/>
        <v/>
      </c>
      <c r="AV286" s="254" t="str">
        <f t="shared" si="320"/>
        <v/>
      </c>
      <c r="AW286" s="254" t="str">
        <f t="shared" si="320"/>
        <v/>
      </c>
      <c r="AX286" s="254" t="str">
        <f t="shared" si="320"/>
        <v/>
      </c>
      <c r="AY286" s="254" t="str">
        <f t="shared" si="320"/>
        <v/>
      </c>
      <c r="AZ286" s="254" t="str">
        <f t="shared" si="320"/>
        <v/>
      </c>
      <c r="BA286" s="254" t="str">
        <f t="shared" si="320"/>
        <v/>
      </c>
      <c r="BB286" s="254" t="str">
        <f t="shared" si="366"/>
        <v/>
      </c>
      <c r="BC286" s="254" t="str">
        <f t="shared" si="366"/>
        <v/>
      </c>
      <c r="BD286" s="254" t="str">
        <f t="shared" si="366"/>
        <v/>
      </c>
      <c r="BE286" s="262" t="str">
        <f t="shared" si="366"/>
        <v/>
      </c>
      <c r="BF286" s="263" t="str">
        <f t="shared" si="321"/>
        <v/>
      </c>
      <c r="BG286" s="254" t="str">
        <f t="shared" si="321"/>
        <v/>
      </c>
      <c r="BH286" s="254" t="str">
        <f t="shared" si="321"/>
        <v/>
      </c>
      <c r="BI286" s="254" t="str">
        <f t="shared" si="321"/>
        <v/>
      </c>
      <c r="BJ286" s="254" t="str">
        <f t="shared" si="321"/>
        <v/>
      </c>
      <c r="BK286" s="254" t="str">
        <f t="shared" si="321"/>
        <v/>
      </c>
      <c r="BL286" s="254" t="str">
        <f t="shared" si="321"/>
        <v/>
      </c>
      <c r="BM286" s="254" t="str">
        <f t="shared" si="367"/>
        <v/>
      </c>
      <c r="BN286" s="254" t="str">
        <f t="shared" si="367"/>
        <v/>
      </c>
      <c r="BO286" s="254" t="str">
        <f t="shared" si="367"/>
        <v/>
      </c>
      <c r="BP286" s="254" t="str">
        <f t="shared" si="367"/>
        <v/>
      </c>
      <c r="BQ286" s="264" t="str">
        <f t="shared" si="327"/>
        <v/>
      </c>
      <c r="BR286" s="261" t="str">
        <f t="shared" si="314"/>
        <v/>
      </c>
      <c r="BS286" s="254" t="str">
        <f t="shared" si="364"/>
        <v/>
      </c>
      <c r="BT286" s="254" t="str">
        <f t="shared" si="364"/>
        <v/>
      </c>
      <c r="BU286" s="265" t="str">
        <f t="shared" si="364"/>
        <v/>
      </c>
      <c r="BV286" s="263" t="str">
        <f t="shared" si="365"/>
        <v/>
      </c>
      <c r="BW286" s="254" t="str">
        <f t="shared" si="365"/>
        <v/>
      </c>
      <c r="BX286" s="254" t="str">
        <f t="shared" si="365"/>
        <v/>
      </c>
      <c r="BY286" s="264" t="str">
        <f t="shared" si="315"/>
        <v/>
      </c>
      <c r="BZ286" s="254" t="str">
        <f t="shared" si="316"/>
        <v/>
      </c>
      <c r="CA286" s="254">
        <f t="shared" si="308"/>
        <v>0</v>
      </c>
      <c r="CB286" s="254">
        <f t="shared" si="308"/>
        <v>0</v>
      </c>
      <c r="CC286" s="254">
        <f t="shared" si="308"/>
        <v>0</v>
      </c>
      <c r="CD286" s="254">
        <f t="shared" si="308"/>
        <v>0</v>
      </c>
      <c r="CE286" s="254">
        <f t="shared" si="308"/>
        <v>0</v>
      </c>
      <c r="CF286" s="254">
        <f t="shared" si="308"/>
        <v>0</v>
      </c>
      <c r="CG286" s="254">
        <f t="shared" si="307"/>
        <v>0</v>
      </c>
      <c r="CH286" s="254">
        <f t="shared" si="307"/>
        <v>0</v>
      </c>
      <c r="CI286" s="254">
        <f t="shared" si="307"/>
        <v>0</v>
      </c>
      <c r="CJ286" s="254">
        <f t="shared" si="307"/>
        <v>0</v>
      </c>
      <c r="CK286" s="254">
        <f t="shared" si="307"/>
        <v>0</v>
      </c>
      <c r="CL286" s="254">
        <f t="shared" si="307"/>
        <v>0</v>
      </c>
      <c r="CM286" s="254">
        <f t="shared" si="328"/>
        <v>0</v>
      </c>
      <c r="CN286" s="254">
        <f t="shared" si="329"/>
        <v>0</v>
      </c>
      <c r="CO286" s="254">
        <f t="shared" si="330"/>
        <v>0</v>
      </c>
      <c r="CP286" s="254">
        <f t="shared" si="331"/>
        <v>0</v>
      </c>
      <c r="CQ286" s="254">
        <f t="shared" si="332"/>
        <v>0</v>
      </c>
      <c r="CR286" s="254">
        <f t="shared" si="333"/>
        <v>0</v>
      </c>
      <c r="CS286" s="254">
        <f t="shared" si="334"/>
        <v>0</v>
      </c>
      <c r="CT286" s="254">
        <f t="shared" si="335"/>
        <v>0</v>
      </c>
      <c r="CU286" s="254">
        <f t="shared" si="336"/>
        <v>0</v>
      </c>
      <c r="CV286" s="254">
        <f t="shared" si="337"/>
        <v>0</v>
      </c>
      <c r="CW286" s="254">
        <f t="shared" si="338"/>
        <v>0</v>
      </c>
      <c r="CX286" s="254">
        <f t="shared" si="339"/>
        <v>0</v>
      </c>
      <c r="CY286" s="254">
        <f t="shared" si="340"/>
        <v>0</v>
      </c>
      <c r="CZ286" s="254">
        <f t="shared" si="341"/>
        <v>0</v>
      </c>
      <c r="DA286" s="254">
        <f t="shared" si="342"/>
        <v>0</v>
      </c>
      <c r="DB286" s="254">
        <f t="shared" si="343"/>
        <v>0</v>
      </c>
      <c r="DC286" s="254">
        <f t="shared" si="344"/>
        <v>0</v>
      </c>
      <c r="DD286" s="254">
        <f t="shared" si="345"/>
        <v>0</v>
      </c>
      <c r="DE286" s="254">
        <f t="shared" si="346"/>
        <v>0</v>
      </c>
      <c r="DF286" s="254">
        <f t="shared" si="347"/>
        <v>0</v>
      </c>
      <c r="DG286" s="254">
        <f t="shared" si="348"/>
        <v>0</v>
      </c>
      <c r="DH286" s="254">
        <f t="shared" si="349"/>
        <v>0</v>
      </c>
      <c r="DI286" s="254">
        <f t="shared" si="350"/>
        <v>0</v>
      </c>
      <c r="DJ286" s="254">
        <f t="shared" si="351"/>
        <v>0</v>
      </c>
      <c r="DK286" s="254">
        <f t="shared" si="352"/>
        <v>0</v>
      </c>
      <c r="DL286" s="254">
        <f t="shared" si="353"/>
        <v>0</v>
      </c>
      <c r="DM286" s="254">
        <f t="shared" si="354"/>
        <v>0</v>
      </c>
      <c r="DN286" s="254">
        <f t="shared" si="355"/>
        <v>0</v>
      </c>
      <c r="DO286" s="254">
        <f t="shared" si="356"/>
        <v>0</v>
      </c>
      <c r="DP286" s="254">
        <f t="shared" si="357"/>
        <v>0</v>
      </c>
      <c r="DQ286" s="254">
        <f t="shared" si="358"/>
        <v>0</v>
      </c>
      <c r="DR286" s="254">
        <f t="shared" si="359"/>
        <v>0</v>
      </c>
      <c r="DS286" s="254">
        <f t="shared" si="360"/>
        <v>0</v>
      </c>
      <c r="DT286" s="254">
        <f t="shared" si="361"/>
        <v>0</v>
      </c>
      <c r="DU286" s="254">
        <f t="shared" si="362"/>
        <v>0</v>
      </c>
      <c r="DV286" s="254">
        <f t="shared" si="363"/>
        <v>0</v>
      </c>
    </row>
    <row r="287" spans="1:126" ht="24" customHeight="1">
      <c r="A287" s="11" t="str">
        <f ca="1">IF(AG287&lt;&gt;"OK","",CONCATENATE(TEXT('Front Page'!$F$33,"000"),TEXT('Front Page'!$F$31,"000"),"-",LEFT('Front Page'!$R$53,5),"-",LEFT(D287,1),AJ287, "-",TEXT(B287,"000")))</f>
        <v/>
      </c>
      <c r="B287" s="12" t="str">
        <f>IFERROR(IF(E287="","",MAX(B$17:B286)+1),"")</f>
        <v/>
      </c>
      <c r="C287" s="13"/>
      <c r="D287" s="29" t="str">
        <f t="shared" si="300"/>
        <v>None</v>
      </c>
      <c r="E287" s="29" t="str">
        <f t="shared" si="310"/>
        <v/>
      </c>
      <c r="F287" s="29" t="str">
        <f t="shared" si="311"/>
        <v/>
      </c>
      <c r="G287" s="363"/>
      <c r="H287" s="364"/>
      <c r="I287" s="325" t="str">
        <f t="shared" si="255"/>
        <v>No</v>
      </c>
      <c r="J287" s="314">
        <v>0</v>
      </c>
      <c r="K287" s="312">
        <v>0</v>
      </c>
      <c r="L287" s="312">
        <v>0</v>
      </c>
      <c r="M287" s="312">
        <v>0</v>
      </c>
      <c r="N287" s="312">
        <v>0</v>
      </c>
      <c r="O287" s="312">
        <v>0</v>
      </c>
      <c r="P287" s="312">
        <v>0</v>
      </c>
      <c r="Q287" s="312">
        <v>0</v>
      </c>
      <c r="R287" s="312">
        <v>0</v>
      </c>
      <c r="S287" s="312">
        <v>0</v>
      </c>
      <c r="T287" s="312">
        <v>0</v>
      </c>
      <c r="U287" s="312">
        <v>0</v>
      </c>
      <c r="V287" s="313">
        <v>1</v>
      </c>
      <c r="W287" s="313">
        <v>1</v>
      </c>
      <c r="X287" s="312">
        <v>0</v>
      </c>
      <c r="Y287" s="312">
        <v>0</v>
      </c>
      <c r="Z287" s="312">
        <v>0</v>
      </c>
      <c r="AA287" s="14">
        <v>0</v>
      </c>
      <c r="AB287" s="317"/>
      <c r="AC287" s="15" t="str">
        <f t="shared" si="312"/>
        <v/>
      </c>
      <c r="AD287" s="15" t="str">
        <f t="shared" si="322"/>
        <v/>
      </c>
      <c r="AE287" s="16" t="str">
        <f t="shared" si="323"/>
        <v>0 - 0</v>
      </c>
      <c r="AF287" s="20" t="str">
        <f t="shared" si="324"/>
        <v>Not an offer</v>
      </c>
      <c r="AG287" s="276" t="str">
        <f t="shared" si="317"/>
        <v>Not an Offer</v>
      </c>
      <c r="AH287" s="150"/>
      <c r="AI287" s="254">
        <v>271</v>
      </c>
      <c r="AJ287" s="149" t="str">
        <f t="shared" si="318"/>
        <v>00-IRA</v>
      </c>
      <c r="AK287" s="254" t="b">
        <f t="shared" si="309"/>
        <v>0</v>
      </c>
      <c r="AL287" s="254">
        <f t="shared" si="313"/>
        <v>0</v>
      </c>
      <c r="AM287" s="254">
        <f t="shared" si="319"/>
        <v>0</v>
      </c>
      <c r="AN287" s="288">
        <f t="shared" si="325"/>
        <v>0</v>
      </c>
      <c r="AO287" s="288">
        <f>IF(AND($BU287=$BV287,BU287=AO$13),$J287&amp;$K287&amp;$L287&amp;$M287&amp;$N287&amp;$O287&amp;$P287&amp;$Q287&amp;$R287&amp;$S287&amp;$T287&amp;$U287,IFERROR(MATCH($AN287,AO$17:AO286,0),-1000))</f>
        <v>1</v>
      </c>
      <c r="AP287" s="288">
        <f>IF(AND($BU287=$BV287,BV287=AP$13),$J287&amp;$K287&amp;$L287&amp;$M287&amp;$N287&amp;$O287&amp;$P287&amp;$Q287&amp;$R287&amp;$S287&amp;$T287&amp;$U287,IFERROR(MATCH($AN287,AP$17:AP286,0),-1000))</f>
        <v>1</v>
      </c>
      <c r="AQ287" s="288">
        <f>IF(AND($BU287=$BV287,BW287=AQ$13),$J287&amp;$K287&amp;$L287&amp;$M287&amp;$N287&amp;$O287&amp;$P287&amp;$Q287&amp;$R287&amp;$S287&amp;$T287&amp;$U287,IFERROR(MATCH($AN287,AQ$17:AQ286,0),-1000))</f>
        <v>1</v>
      </c>
      <c r="AR287" s="288">
        <f>IF(AND($BU287=$BV287,BX287=AR$13),$J287&amp;$K287&amp;$L287&amp;$M287&amp;$N287&amp;$O287&amp;$P287&amp;$Q287&amp;$R287&amp;$S287&amp;$T287&amp;$U287,IFERROR(MATCH($AN287,AR$17:AR286,0),-1000))</f>
        <v>1</v>
      </c>
      <c r="AS287" s="254">
        <f t="shared" si="242"/>
        <v>0</v>
      </c>
      <c r="AT287" s="261" t="str">
        <f t="shared" si="326"/>
        <v/>
      </c>
      <c r="AU287" s="254" t="str">
        <f t="shared" si="320"/>
        <v/>
      </c>
      <c r="AV287" s="254" t="str">
        <f t="shared" si="320"/>
        <v/>
      </c>
      <c r="AW287" s="254" t="str">
        <f t="shared" si="320"/>
        <v/>
      </c>
      <c r="AX287" s="254" t="str">
        <f t="shared" si="320"/>
        <v/>
      </c>
      <c r="AY287" s="254" t="str">
        <f t="shared" si="320"/>
        <v/>
      </c>
      <c r="AZ287" s="254" t="str">
        <f t="shared" si="320"/>
        <v/>
      </c>
      <c r="BA287" s="254" t="str">
        <f t="shared" si="320"/>
        <v/>
      </c>
      <c r="BB287" s="254" t="str">
        <f t="shared" si="366"/>
        <v/>
      </c>
      <c r="BC287" s="254" t="str">
        <f t="shared" si="366"/>
        <v/>
      </c>
      <c r="BD287" s="254" t="str">
        <f t="shared" si="366"/>
        <v/>
      </c>
      <c r="BE287" s="262" t="str">
        <f t="shared" si="366"/>
        <v/>
      </c>
      <c r="BF287" s="263" t="str">
        <f t="shared" si="321"/>
        <v/>
      </c>
      <c r="BG287" s="254" t="str">
        <f t="shared" si="321"/>
        <v/>
      </c>
      <c r="BH287" s="254" t="str">
        <f t="shared" si="321"/>
        <v/>
      </c>
      <c r="BI287" s="254" t="str">
        <f t="shared" si="321"/>
        <v/>
      </c>
      <c r="BJ287" s="254" t="str">
        <f t="shared" si="321"/>
        <v/>
      </c>
      <c r="BK287" s="254" t="str">
        <f t="shared" si="321"/>
        <v/>
      </c>
      <c r="BL287" s="254" t="str">
        <f t="shared" si="321"/>
        <v/>
      </c>
      <c r="BM287" s="254" t="str">
        <f t="shared" si="367"/>
        <v/>
      </c>
      <c r="BN287" s="254" t="str">
        <f t="shared" si="367"/>
        <v/>
      </c>
      <c r="BO287" s="254" t="str">
        <f t="shared" si="367"/>
        <v/>
      </c>
      <c r="BP287" s="254" t="str">
        <f t="shared" si="367"/>
        <v/>
      </c>
      <c r="BQ287" s="264" t="str">
        <f t="shared" si="327"/>
        <v/>
      </c>
      <c r="BR287" s="261" t="str">
        <f t="shared" si="314"/>
        <v/>
      </c>
      <c r="BS287" s="254" t="str">
        <f t="shared" si="364"/>
        <v/>
      </c>
      <c r="BT287" s="254" t="str">
        <f t="shared" si="364"/>
        <v/>
      </c>
      <c r="BU287" s="265" t="str">
        <f t="shared" si="364"/>
        <v/>
      </c>
      <c r="BV287" s="263" t="str">
        <f t="shared" si="365"/>
        <v/>
      </c>
      <c r="BW287" s="254" t="str">
        <f t="shared" si="365"/>
        <v/>
      </c>
      <c r="BX287" s="254" t="str">
        <f t="shared" si="365"/>
        <v/>
      </c>
      <c r="BY287" s="264" t="str">
        <f t="shared" si="315"/>
        <v/>
      </c>
      <c r="BZ287" s="254" t="str">
        <f t="shared" si="316"/>
        <v/>
      </c>
      <c r="CA287" s="254">
        <f t="shared" si="308"/>
        <v>0</v>
      </c>
      <c r="CB287" s="254">
        <f t="shared" si="308"/>
        <v>0</v>
      </c>
      <c r="CC287" s="254">
        <f t="shared" si="308"/>
        <v>0</v>
      </c>
      <c r="CD287" s="254">
        <f t="shared" si="308"/>
        <v>0</v>
      </c>
      <c r="CE287" s="254">
        <f t="shared" si="308"/>
        <v>0</v>
      </c>
      <c r="CF287" s="254">
        <f t="shared" si="308"/>
        <v>0</v>
      </c>
      <c r="CG287" s="254">
        <f t="shared" si="307"/>
        <v>0</v>
      </c>
      <c r="CH287" s="254">
        <f t="shared" si="307"/>
        <v>0</v>
      </c>
      <c r="CI287" s="254">
        <f t="shared" si="307"/>
        <v>0</v>
      </c>
      <c r="CJ287" s="254">
        <f t="shared" si="307"/>
        <v>0</v>
      </c>
      <c r="CK287" s="254">
        <f t="shared" si="307"/>
        <v>0</v>
      </c>
      <c r="CL287" s="254">
        <f t="shared" si="307"/>
        <v>0</v>
      </c>
      <c r="CM287" s="254">
        <f t="shared" si="328"/>
        <v>0</v>
      </c>
      <c r="CN287" s="254">
        <f t="shared" si="329"/>
        <v>0</v>
      </c>
      <c r="CO287" s="254">
        <f t="shared" si="330"/>
        <v>0</v>
      </c>
      <c r="CP287" s="254">
        <f t="shared" si="331"/>
        <v>0</v>
      </c>
      <c r="CQ287" s="254">
        <f t="shared" si="332"/>
        <v>0</v>
      </c>
      <c r="CR287" s="254">
        <f t="shared" si="333"/>
        <v>0</v>
      </c>
      <c r="CS287" s="254">
        <f t="shared" si="334"/>
        <v>0</v>
      </c>
      <c r="CT287" s="254">
        <f t="shared" si="335"/>
        <v>0</v>
      </c>
      <c r="CU287" s="254">
        <f t="shared" si="336"/>
        <v>0</v>
      </c>
      <c r="CV287" s="254">
        <f t="shared" si="337"/>
        <v>0</v>
      </c>
      <c r="CW287" s="254">
        <f t="shared" si="338"/>
        <v>0</v>
      </c>
      <c r="CX287" s="254">
        <f t="shared" si="339"/>
        <v>0</v>
      </c>
      <c r="CY287" s="254">
        <f t="shared" si="340"/>
        <v>0</v>
      </c>
      <c r="CZ287" s="254">
        <f t="shared" si="341"/>
        <v>0</v>
      </c>
      <c r="DA287" s="254">
        <f t="shared" si="342"/>
        <v>0</v>
      </c>
      <c r="DB287" s="254">
        <f t="shared" si="343"/>
        <v>0</v>
      </c>
      <c r="DC287" s="254">
        <f t="shared" si="344"/>
        <v>0</v>
      </c>
      <c r="DD287" s="254">
        <f t="shared" si="345"/>
        <v>0</v>
      </c>
      <c r="DE287" s="254">
        <f t="shared" si="346"/>
        <v>0</v>
      </c>
      <c r="DF287" s="254">
        <f t="shared" si="347"/>
        <v>0</v>
      </c>
      <c r="DG287" s="254">
        <f t="shared" si="348"/>
        <v>0</v>
      </c>
      <c r="DH287" s="254">
        <f t="shared" si="349"/>
        <v>0</v>
      </c>
      <c r="DI287" s="254">
        <f t="shared" si="350"/>
        <v>0</v>
      </c>
      <c r="DJ287" s="254">
        <f t="shared" si="351"/>
        <v>0</v>
      </c>
      <c r="DK287" s="254">
        <f t="shared" si="352"/>
        <v>0</v>
      </c>
      <c r="DL287" s="254">
        <f t="shared" si="353"/>
        <v>0</v>
      </c>
      <c r="DM287" s="254">
        <f t="shared" si="354"/>
        <v>0</v>
      </c>
      <c r="DN287" s="254">
        <f t="shared" si="355"/>
        <v>0</v>
      </c>
      <c r="DO287" s="254">
        <f t="shared" si="356"/>
        <v>0</v>
      </c>
      <c r="DP287" s="254">
        <f t="shared" si="357"/>
        <v>0</v>
      </c>
      <c r="DQ287" s="254">
        <f t="shared" si="358"/>
        <v>0</v>
      </c>
      <c r="DR287" s="254">
        <f t="shared" si="359"/>
        <v>0</v>
      </c>
      <c r="DS287" s="254">
        <f t="shared" si="360"/>
        <v>0</v>
      </c>
      <c r="DT287" s="254">
        <f t="shared" si="361"/>
        <v>0</v>
      </c>
      <c r="DU287" s="254">
        <f t="shared" si="362"/>
        <v>0</v>
      </c>
      <c r="DV287" s="254">
        <f t="shared" si="363"/>
        <v>0</v>
      </c>
    </row>
    <row r="288" spans="1:126" ht="24" customHeight="1">
      <c r="A288" s="11" t="str">
        <f ca="1">IF(AG288&lt;&gt;"OK","",CONCATENATE(TEXT('Front Page'!$F$33,"000"),TEXT('Front Page'!$F$31,"000"),"-",LEFT('Front Page'!$R$53,5),"-",LEFT(D288,1),AJ288, "-",TEXT(B288,"000")))</f>
        <v/>
      </c>
      <c r="B288" s="12" t="str">
        <f>IFERROR(IF(E288="","",MAX(B$17:B287)+1),"")</f>
        <v/>
      </c>
      <c r="C288" s="13"/>
      <c r="D288" s="29" t="str">
        <f t="shared" si="300"/>
        <v>None</v>
      </c>
      <c r="E288" s="29" t="str">
        <f t="shared" si="310"/>
        <v/>
      </c>
      <c r="F288" s="29" t="str">
        <f t="shared" si="311"/>
        <v/>
      </c>
      <c r="G288" s="363"/>
      <c r="H288" s="364"/>
      <c r="I288" s="325" t="str">
        <f t="shared" si="255"/>
        <v>No</v>
      </c>
      <c r="J288" s="314">
        <v>0</v>
      </c>
      <c r="K288" s="312">
        <v>0</v>
      </c>
      <c r="L288" s="312">
        <v>0</v>
      </c>
      <c r="M288" s="312">
        <v>0</v>
      </c>
      <c r="N288" s="312">
        <v>0</v>
      </c>
      <c r="O288" s="312">
        <v>0</v>
      </c>
      <c r="P288" s="312">
        <v>0</v>
      </c>
      <c r="Q288" s="312">
        <v>0</v>
      </c>
      <c r="R288" s="312">
        <v>0</v>
      </c>
      <c r="S288" s="312">
        <v>0</v>
      </c>
      <c r="T288" s="312">
        <v>0</v>
      </c>
      <c r="U288" s="312">
        <v>0</v>
      </c>
      <c r="V288" s="313">
        <v>1</v>
      </c>
      <c r="W288" s="313">
        <v>1</v>
      </c>
      <c r="X288" s="312">
        <v>0</v>
      </c>
      <c r="Y288" s="312">
        <v>0</v>
      </c>
      <c r="Z288" s="312">
        <v>0</v>
      </c>
      <c r="AA288" s="14">
        <v>0</v>
      </c>
      <c r="AB288" s="317"/>
      <c r="AC288" s="15" t="str">
        <f t="shared" si="312"/>
        <v/>
      </c>
      <c r="AD288" s="15" t="str">
        <f t="shared" si="322"/>
        <v/>
      </c>
      <c r="AE288" s="16" t="str">
        <f t="shared" si="323"/>
        <v>0 - 0</v>
      </c>
      <c r="AF288" s="20" t="str">
        <f t="shared" si="324"/>
        <v>Not an offer</v>
      </c>
      <c r="AG288" s="276" t="str">
        <f t="shared" si="317"/>
        <v>Not an Offer</v>
      </c>
      <c r="AH288" s="150"/>
      <c r="AI288" s="254">
        <v>272</v>
      </c>
      <c r="AJ288" s="149" t="str">
        <f t="shared" si="318"/>
        <v>00-IRA</v>
      </c>
      <c r="AK288" s="254" t="b">
        <f t="shared" si="309"/>
        <v>0</v>
      </c>
      <c r="AL288" s="254">
        <f t="shared" si="313"/>
        <v>0</v>
      </c>
      <c r="AM288" s="254">
        <f t="shared" si="319"/>
        <v>0</v>
      </c>
      <c r="AN288" s="288">
        <f t="shared" si="325"/>
        <v>0</v>
      </c>
      <c r="AO288" s="288">
        <f>IF(AND($BU288=$BV288,BU288=AO$13),$J288&amp;$K288&amp;$L288&amp;$M288&amp;$N288&amp;$O288&amp;$P288&amp;$Q288&amp;$R288&amp;$S288&amp;$T288&amp;$U288,IFERROR(MATCH($AN288,AO$17:AO287,0),-1000))</f>
        <v>1</v>
      </c>
      <c r="AP288" s="288">
        <f>IF(AND($BU288=$BV288,BV288=AP$13),$J288&amp;$K288&amp;$L288&amp;$M288&amp;$N288&amp;$O288&amp;$P288&amp;$Q288&amp;$R288&amp;$S288&amp;$T288&amp;$U288,IFERROR(MATCH($AN288,AP$17:AP287,0),-1000))</f>
        <v>1</v>
      </c>
      <c r="AQ288" s="288">
        <f>IF(AND($BU288=$BV288,BW288=AQ$13),$J288&amp;$K288&amp;$L288&amp;$M288&amp;$N288&amp;$O288&amp;$P288&amp;$Q288&amp;$R288&amp;$S288&amp;$T288&amp;$U288,IFERROR(MATCH($AN288,AQ$17:AQ287,0),-1000))</f>
        <v>1</v>
      </c>
      <c r="AR288" s="288">
        <f>IF(AND($BU288=$BV288,BX288=AR$13),$J288&amp;$K288&amp;$L288&amp;$M288&amp;$N288&amp;$O288&amp;$P288&amp;$Q288&amp;$R288&amp;$S288&amp;$T288&amp;$U288,IFERROR(MATCH($AN288,AR$17:AR287,0),-1000))</f>
        <v>1</v>
      </c>
      <c r="AS288" s="254">
        <f t="shared" si="242"/>
        <v>0</v>
      </c>
      <c r="AT288" s="261" t="str">
        <f t="shared" si="326"/>
        <v/>
      </c>
      <c r="AU288" s="254" t="str">
        <f t="shared" si="320"/>
        <v/>
      </c>
      <c r="AV288" s="254" t="str">
        <f t="shared" si="320"/>
        <v/>
      </c>
      <c r="AW288" s="254" t="str">
        <f t="shared" si="320"/>
        <v/>
      </c>
      <c r="AX288" s="254" t="str">
        <f t="shared" si="320"/>
        <v/>
      </c>
      <c r="AY288" s="254" t="str">
        <f t="shared" si="320"/>
        <v/>
      </c>
      <c r="AZ288" s="254" t="str">
        <f t="shared" si="320"/>
        <v/>
      </c>
      <c r="BA288" s="254" t="str">
        <f t="shared" si="320"/>
        <v/>
      </c>
      <c r="BB288" s="254" t="str">
        <f t="shared" si="366"/>
        <v/>
      </c>
      <c r="BC288" s="254" t="str">
        <f t="shared" si="366"/>
        <v/>
      </c>
      <c r="BD288" s="254" t="str">
        <f t="shared" si="366"/>
        <v/>
      </c>
      <c r="BE288" s="262" t="str">
        <f t="shared" si="366"/>
        <v/>
      </c>
      <c r="BF288" s="263" t="str">
        <f t="shared" si="321"/>
        <v/>
      </c>
      <c r="BG288" s="254" t="str">
        <f t="shared" si="321"/>
        <v/>
      </c>
      <c r="BH288" s="254" t="str">
        <f t="shared" si="321"/>
        <v/>
      </c>
      <c r="BI288" s="254" t="str">
        <f t="shared" si="321"/>
        <v/>
      </c>
      <c r="BJ288" s="254" t="str">
        <f t="shared" si="321"/>
        <v/>
      </c>
      <c r="BK288" s="254" t="str">
        <f t="shared" si="321"/>
        <v/>
      </c>
      <c r="BL288" s="254" t="str">
        <f t="shared" si="321"/>
        <v/>
      </c>
      <c r="BM288" s="254" t="str">
        <f t="shared" si="367"/>
        <v/>
      </c>
      <c r="BN288" s="254" t="str">
        <f t="shared" si="367"/>
        <v/>
      </c>
      <c r="BO288" s="254" t="str">
        <f t="shared" si="367"/>
        <v/>
      </c>
      <c r="BP288" s="254" t="str">
        <f t="shared" si="367"/>
        <v/>
      </c>
      <c r="BQ288" s="264" t="str">
        <f t="shared" si="327"/>
        <v/>
      </c>
      <c r="BR288" s="261" t="str">
        <f t="shared" si="314"/>
        <v/>
      </c>
      <c r="BS288" s="254" t="str">
        <f t="shared" si="364"/>
        <v/>
      </c>
      <c r="BT288" s="254" t="str">
        <f t="shared" si="364"/>
        <v/>
      </c>
      <c r="BU288" s="265" t="str">
        <f t="shared" si="364"/>
        <v/>
      </c>
      <c r="BV288" s="263" t="str">
        <f t="shared" si="365"/>
        <v/>
      </c>
      <c r="BW288" s="254" t="str">
        <f t="shared" si="365"/>
        <v/>
      </c>
      <c r="BX288" s="254" t="str">
        <f t="shared" si="365"/>
        <v/>
      </c>
      <c r="BY288" s="264" t="str">
        <f t="shared" si="315"/>
        <v/>
      </c>
      <c r="BZ288" s="254" t="str">
        <f t="shared" si="316"/>
        <v/>
      </c>
      <c r="CA288" s="254">
        <f t="shared" si="308"/>
        <v>0</v>
      </c>
      <c r="CB288" s="254">
        <f t="shared" si="308"/>
        <v>0</v>
      </c>
      <c r="CC288" s="254">
        <f t="shared" si="308"/>
        <v>0</v>
      </c>
      <c r="CD288" s="254">
        <f t="shared" ref="CD288:CL316" si="368">IF($X288&gt;0,M288*$W288,0)</f>
        <v>0</v>
      </c>
      <c r="CE288" s="254">
        <f t="shared" si="368"/>
        <v>0</v>
      </c>
      <c r="CF288" s="254">
        <f t="shared" si="368"/>
        <v>0</v>
      </c>
      <c r="CG288" s="254">
        <f t="shared" si="307"/>
        <v>0</v>
      </c>
      <c r="CH288" s="254">
        <f t="shared" si="307"/>
        <v>0</v>
      </c>
      <c r="CI288" s="254">
        <f t="shared" si="307"/>
        <v>0</v>
      </c>
      <c r="CJ288" s="254">
        <f t="shared" si="307"/>
        <v>0</v>
      </c>
      <c r="CK288" s="254">
        <f t="shared" si="307"/>
        <v>0</v>
      </c>
      <c r="CL288" s="254">
        <f t="shared" si="307"/>
        <v>0</v>
      </c>
      <c r="CM288" s="254">
        <f t="shared" si="328"/>
        <v>0</v>
      </c>
      <c r="CN288" s="254">
        <f t="shared" si="329"/>
        <v>0</v>
      </c>
      <c r="CO288" s="254">
        <f t="shared" si="330"/>
        <v>0</v>
      </c>
      <c r="CP288" s="254">
        <f t="shared" si="331"/>
        <v>0</v>
      </c>
      <c r="CQ288" s="254">
        <f t="shared" si="332"/>
        <v>0</v>
      </c>
      <c r="CR288" s="254">
        <f t="shared" si="333"/>
        <v>0</v>
      </c>
      <c r="CS288" s="254">
        <f t="shared" si="334"/>
        <v>0</v>
      </c>
      <c r="CT288" s="254">
        <f t="shared" si="335"/>
        <v>0</v>
      </c>
      <c r="CU288" s="254">
        <f t="shared" si="336"/>
        <v>0</v>
      </c>
      <c r="CV288" s="254">
        <f t="shared" si="337"/>
        <v>0</v>
      </c>
      <c r="CW288" s="254">
        <f t="shared" si="338"/>
        <v>0</v>
      </c>
      <c r="CX288" s="254">
        <f t="shared" si="339"/>
        <v>0</v>
      </c>
      <c r="CY288" s="254">
        <f t="shared" si="340"/>
        <v>0</v>
      </c>
      <c r="CZ288" s="254">
        <f t="shared" si="341"/>
        <v>0</v>
      </c>
      <c r="DA288" s="254">
        <f t="shared" si="342"/>
        <v>0</v>
      </c>
      <c r="DB288" s="254">
        <f t="shared" si="343"/>
        <v>0</v>
      </c>
      <c r="DC288" s="254">
        <f t="shared" si="344"/>
        <v>0</v>
      </c>
      <c r="DD288" s="254">
        <f t="shared" si="345"/>
        <v>0</v>
      </c>
      <c r="DE288" s="254">
        <f t="shared" si="346"/>
        <v>0</v>
      </c>
      <c r="DF288" s="254">
        <f t="shared" si="347"/>
        <v>0</v>
      </c>
      <c r="DG288" s="254">
        <f t="shared" si="348"/>
        <v>0</v>
      </c>
      <c r="DH288" s="254">
        <f t="shared" si="349"/>
        <v>0</v>
      </c>
      <c r="DI288" s="254">
        <f t="shared" si="350"/>
        <v>0</v>
      </c>
      <c r="DJ288" s="254">
        <f t="shared" si="351"/>
        <v>0</v>
      </c>
      <c r="DK288" s="254">
        <f t="shared" si="352"/>
        <v>0</v>
      </c>
      <c r="DL288" s="254">
        <f t="shared" si="353"/>
        <v>0</v>
      </c>
      <c r="DM288" s="254">
        <f t="shared" si="354"/>
        <v>0</v>
      </c>
      <c r="DN288" s="254">
        <f t="shared" si="355"/>
        <v>0</v>
      </c>
      <c r="DO288" s="254">
        <f t="shared" si="356"/>
        <v>0</v>
      </c>
      <c r="DP288" s="254">
        <f t="shared" si="357"/>
        <v>0</v>
      </c>
      <c r="DQ288" s="254">
        <f t="shared" si="358"/>
        <v>0</v>
      </c>
      <c r="DR288" s="254">
        <f t="shared" si="359"/>
        <v>0</v>
      </c>
      <c r="DS288" s="254">
        <f t="shared" si="360"/>
        <v>0</v>
      </c>
      <c r="DT288" s="254">
        <f t="shared" si="361"/>
        <v>0</v>
      </c>
      <c r="DU288" s="254">
        <f t="shared" si="362"/>
        <v>0</v>
      </c>
      <c r="DV288" s="254">
        <f t="shared" si="363"/>
        <v>0</v>
      </c>
    </row>
    <row r="289" spans="1:126" ht="24" customHeight="1">
      <c r="A289" s="11" t="str">
        <f ca="1">IF(AG289&lt;&gt;"OK","",CONCATENATE(TEXT('Front Page'!$F$33,"000"),TEXT('Front Page'!$F$31,"000"),"-",LEFT('Front Page'!$R$53,5),"-",LEFT(D289,1),AJ289, "-",TEXT(B289,"000")))</f>
        <v/>
      </c>
      <c r="B289" s="12" t="str">
        <f>IFERROR(IF(E289="","",MAX(B$17:B288)+1),"")</f>
        <v/>
      </c>
      <c r="C289" s="13"/>
      <c r="D289" s="29" t="str">
        <f t="shared" si="300"/>
        <v>None</v>
      </c>
      <c r="E289" s="29" t="str">
        <f t="shared" si="310"/>
        <v/>
      </c>
      <c r="F289" s="29" t="str">
        <f t="shared" si="311"/>
        <v/>
      </c>
      <c r="G289" s="363"/>
      <c r="H289" s="364"/>
      <c r="I289" s="325" t="str">
        <f t="shared" si="255"/>
        <v>No</v>
      </c>
      <c r="J289" s="314">
        <v>0</v>
      </c>
      <c r="K289" s="312">
        <v>0</v>
      </c>
      <c r="L289" s="312">
        <v>0</v>
      </c>
      <c r="M289" s="312">
        <v>0</v>
      </c>
      <c r="N289" s="312">
        <v>0</v>
      </c>
      <c r="O289" s="312">
        <v>0</v>
      </c>
      <c r="P289" s="312">
        <v>0</v>
      </c>
      <c r="Q289" s="312">
        <v>0</v>
      </c>
      <c r="R289" s="312">
        <v>0</v>
      </c>
      <c r="S289" s="312">
        <v>0</v>
      </c>
      <c r="T289" s="312">
        <v>0</v>
      </c>
      <c r="U289" s="312">
        <v>0</v>
      </c>
      <c r="V289" s="313">
        <v>1</v>
      </c>
      <c r="W289" s="313">
        <v>1</v>
      </c>
      <c r="X289" s="312">
        <v>0</v>
      </c>
      <c r="Y289" s="312">
        <v>0</v>
      </c>
      <c r="Z289" s="312">
        <v>0</v>
      </c>
      <c r="AA289" s="14">
        <v>0</v>
      </c>
      <c r="AB289" s="317"/>
      <c r="AC289" s="15" t="str">
        <f t="shared" si="312"/>
        <v/>
      </c>
      <c r="AD289" s="15" t="str">
        <f t="shared" si="322"/>
        <v/>
      </c>
      <c r="AE289" s="16" t="str">
        <f t="shared" si="323"/>
        <v>0 - 0</v>
      </c>
      <c r="AF289" s="20" t="str">
        <f t="shared" si="324"/>
        <v>Not an offer</v>
      </c>
      <c r="AG289" s="276" t="str">
        <f t="shared" si="317"/>
        <v>Not an Offer</v>
      </c>
      <c r="AH289" s="150"/>
      <c r="AI289" s="254">
        <v>273</v>
      </c>
      <c r="AJ289" s="149" t="str">
        <f t="shared" si="318"/>
        <v>00-IRA</v>
      </c>
      <c r="AK289" s="254" t="b">
        <f t="shared" si="309"/>
        <v>0</v>
      </c>
      <c r="AL289" s="254">
        <f t="shared" si="313"/>
        <v>0</v>
      </c>
      <c r="AM289" s="254">
        <f t="shared" si="319"/>
        <v>0</v>
      </c>
      <c r="AN289" s="288">
        <f t="shared" si="325"/>
        <v>0</v>
      </c>
      <c r="AO289" s="288">
        <f>IF(AND($BU289=$BV289,BU289=AO$13),$J289&amp;$K289&amp;$L289&amp;$M289&amp;$N289&amp;$O289&amp;$P289&amp;$Q289&amp;$R289&amp;$S289&amp;$T289&amp;$U289,IFERROR(MATCH($AN289,AO$17:AO288,0),-1000))</f>
        <v>1</v>
      </c>
      <c r="AP289" s="288">
        <f>IF(AND($BU289=$BV289,BV289=AP$13),$J289&amp;$K289&amp;$L289&amp;$M289&amp;$N289&amp;$O289&amp;$P289&amp;$Q289&amp;$R289&amp;$S289&amp;$T289&amp;$U289,IFERROR(MATCH($AN289,AP$17:AP288,0),-1000))</f>
        <v>1</v>
      </c>
      <c r="AQ289" s="288">
        <f>IF(AND($BU289=$BV289,BW289=AQ$13),$J289&amp;$K289&amp;$L289&amp;$M289&amp;$N289&amp;$O289&amp;$P289&amp;$Q289&amp;$R289&amp;$S289&amp;$T289&amp;$U289,IFERROR(MATCH($AN289,AQ$17:AQ288,0),-1000))</f>
        <v>1</v>
      </c>
      <c r="AR289" s="288">
        <f>IF(AND($BU289=$BV289,BX289=AR$13),$J289&amp;$K289&amp;$L289&amp;$M289&amp;$N289&amp;$O289&amp;$P289&amp;$Q289&amp;$R289&amp;$S289&amp;$T289&amp;$U289,IFERROR(MATCH($AN289,AR$17:AR288,0),-1000))</f>
        <v>1</v>
      </c>
      <c r="AS289" s="254">
        <f t="shared" si="242"/>
        <v>0</v>
      </c>
      <c r="AT289" s="261" t="str">
        <f t="shared" si="326"/>
        <v/>
      </c>
      <c r="AU289" s="254" t="str">
        <f t="shared" si="320"/>
        <v/>
      </c>
      <c r="AV289" s="254" t="str">
        <f t="shared" si="320"/>
        <v/>
      </c>
      <c r="AW289" s="254" t="str">
        <f t="shared" si="320"/>
        <v/>
      </c>
      <c r="AX289" s="254" t="str">
        <f t="shared" si="320"/>
        <v/>
      </c>
      <c r="AY289" s="254" t="str">
        <f t="shared" si="320"/>
        <v/>
      </c>
      <c r="AZ289" s="254" t="str">
        <f t="shared" si="320"/>
        <v/>
      </c>
      <c r="BA289" s="254" t="str">
        <f t="shared" si="320"/>
        <v/>
      </c>
      <c r="BB289" s="254" t="str">
        <f t="shared" si="366"/>
        <v/>
      </c>
      <c r="BC289" s="254" t="str">
        <f t="shared" si="366"/>
        <v/>
      </c>
      <c r="BD289" s="254" t="str">
        <f t="shared" si="366"/>
        <v/>
      </c>
      <c r="BE289" s="262" t="str">
        <f t="shared" si="366"/>
        <v/>
      </c>
      <c r="BF289" s="263" t="str">
        <f t="shared" si="321"/>
        <v/>
      </c>
      <c r="BG289" s="254" t="str">
        <f t="shared" si="321"/>
        <v/>
      </c>
      <c r="BH289" s="254" t="str">
        <f t="shared" si="321"/>
        <v/>
      </c>
      <c r="BI289" s="254" t="str">
        <f t="shared" si="321"/>
        <v/>
      </c>
      <c r="BJ289" s="254" t="str">
        <f t="shared" si="321"/>
        <v/>
      </c>
      <c r="BK289" s="254" t="str">
        <f t="shared" si="321"/>
        <v/>
      </c>
      <c r="BL289" s="254" t="str">
        <f t="shared" si="321"/>
        <v/>
      </c>
      <c r="BM289" s="254" t="str">
        <f t="shared" si="367"/>
        <v/>
      </c>
      <c r="BN289" s="254" t="str">
        <f t="shared" si="367"/>
        <v/>
      </c>
      <c r="BO289" s="254" t="str">
        <f t="shared" si="367"/>
        <v/>
      </c>
      <c r="BP289" s="254" t="str">
        <f t="shared" si="367"/>
        <v/>
      </c>
      <c r="BQ289" s="264" t="str">
        <f t="shared" si="327"/>
        <v/>
      </c>
      <c r="BR289" s="261" t="str">
        <f t="shared" si="314"/>
        <v/>
      </c>
      <c r="BS289" s="254" t="str">
        <f t="shared" si="364"/>
        <v/>
      </c>
      <c r="BT289" s="254" t="str">
        <f t="shared" si="364"/>
        <v/>
      </c>
      <c r="BU289" s="265" t="str">
        <f t="shared" si="364"/>
        <v/>
      </c>
      <c r="BV289" s="263" t="str">
        <f t="shared" si="365"/>
        <v/>
      </c>
      <c r="BW289" s="254" t="str">
        <f t="shared" si="365"/>
        <v/>
      </c>
      <c r="BX289" s="254" t="str">
        <f t="shared" si="365"/>
        <v/>
      </c>
      <c r="BY289" s="264" t="str">
        <f t="shared" si="315"/>
        <v/>
      </c>
      <c r="BZ289" s="254" t="str">
        <f t="shared" si="316"/>
        <v/>
      </c>
      <c r="CA289" s="254">
        <f t="shared" ref="CA289:CC316" si="369">IF($X289&gt;0,J289*$W289,0)</f>
        <v>0</v>
      </c>
      <c r="CB289" s="254">
        <f t="shared" si="369"/>
        <v>0</v>
      </c>
      <c r="CC289" s="254">
        <f t="shared" si="369"/>
        <v>0</v>
      </c>
      <c r="CD289" s="254">
        <f t="shared" si="368"/>
        <v>0</v>
      </c>
      <c r="CE289" s="254">
        <f t="shared" si="368"/>
        <v>0</v>
      </c>
      <c r="CF289" s="254">
        <f t="shared" si="368"/>
        <v>0</v>
      </c>
      <c r="CG289" s="254">
        <f t="shared" si="307"/>
        <v>0</v>
      </c>
      <c r="CH289" s="254">
        <f t="shared" si="307"/>
        <v>0</v>
      </c>
      <c r="CI289" s="254">
        <f t="shared" si="307"/>
        <v>0</v>
      </c>
      <c r="CJ289" s="254">
        <f t="shared" si="307"/>
        <v>0</v>
      </c>
      <c r="CK289" s="254">
        <f t="shared" si="307"/>
        <v>0</v>
      </c>
      <c r="CL289" s="254">
        <f t="shared" si="307"/>
        <v>0</v>
      </c>
      <c r="CM289" s="254">
        <f t="shared" si="328"/>
        <v>0</v>
      </c>
      <c r="CN289" s="254">
        <f t="shared" si="329"/>
        <v>0</v>
      </c>
      <c r="CO289" s="254">
        <f t="shared" si="330"/>
        <v>0</v>
      </c>
      <c r="CP289" s="254">
        <f t="shared" si="331"/>
        <v>0</v>
      </c>
      <c r="CQ289" s="254">
        <f t="shared" si="332"/>
        <v>0</v>
      </c>
      <c r="CR289" s="254">
        <f t="shared" si="333"/>
        <v>0</v>
      </c>
      <c r="CS289" s="254">
        <f t="shared" si="334"/>
        <v>0</v>
      </c>
      <c r="CT289" s="254">
        <f t="shared" si="335"/>
        <v>0</v>
      </c>
      <c r="CU289" s="254">
        <f t="shared" si="336"/>
        <v>0</v>
      </c>
      <c r="CV289" s="254">
        <f t="shared" si="337"/>
        <v>0</v>
      </c>
      <c r="CW289" s="254">
        <f t="shared" si="338"/>
        <v>0</v>
      </c>
      <c r="CX289" s="254">
        <f t="shared" si="339"/>
        <v>0</v>
      </c>
      <c r="CY289" s="254">
        <f t="shared" si="340"/>
        <v>0</v>
      </c>
      <c r="CZ289" s="254">
        <f t="shared" si="341"/>
        <v>0</v>
      </c>
      <c r="DA289" s="254">
        <f t="shared" si="342"/>
        <v>0</v>
      </c>
      <c r="DB289" s="254">
        <f t="shared" si="343"/>
        <v>0</v>
      </c>
      <c r="DC289" s="254">
        <f t="shared" si="344"/>
        <v>0</v>
      </c>
      <c r="DD289" s="254">
        <f t="shared" si="345"/>
        <v>0</v>
      </c>
      <c r="DE289" s="254">
        <f t="shared" si="346"/>
        <v>0</v>
      </c>
      <c r="DF289" s="254">
        <f t="shared" si="347"/>
        <v>0</v>
      </c>
      <c r="DG289" s="254">
        <f t="shared" si="348"/>
        <v>0</v>
      </c>
      <c r="DH289" s="254">
        <f t="shared" si="349"/>
        <v>0</v>
      </c>
      <c r="DI289" s="254">
        <f t="shared" si="350"/>
        <v>0</v>
      </c>
      <c r="DJ289" s="254">
        <f t="shared" si="351"/>
        <v>0</v>
      </c>
      <c r="DK289" s="254">
        <f t="shared" si="352"/>
        <v>0</v>
      </c>
      <c r="DL289" s="254">
        <f t="shared" si="353"/>
        <v>0</v>
      </c>
      <c r="DM289" s="254">
        <f t="shared" si="354"/>
        <v>0</v>
      </c>
      <c r="DN289" s="254">
        <f t="shared" si="355"/>
        <v>0</v>
      </c>
      <c r="DO289" s="254">
        <f t="shared" si="356"/>
        <v>0</v>
      </c>
      <c r="DP289" s="254">
        <f t="shared" si="357"/>
        <v>0</v>
      </c>
      <c r="DQ289" s="254">
        <f t="shared" si="358"/>
        <v>0</v>
      </c>
      <c r="DR289" s="254">
        <f t="shared" si="359"/>
        <v>0</v>
      </c>
      <c r="DS289" s="254">
        <f t="shared" si="360"/>
        <v>0</v>
      </c>
      <c r="DT289" s="254">
        <f t="shared" si="361"/>
        <v>0</v>
      </c>
      <c r="DU289" s="254">
        <f t="shared" si="362"/>
        <v>0</v>
      </c>
      <c r="DV289" s="254">
        <f t="shared" si="363"/>
        <v>0</v>
      </c>
    </row>
    <row r="290" spans="1:126" ht="24" customHeight="1">
      <c r="A290" s="11" t="str">
        <f ca="1">IF(AG290&lt;&gt;"OK","",CONCATENATE(TEXT('Front Page'!$F$33,"000"),TEXT('Front Page'!$F$31,"000"),"-",LEFT('Front Page'!$R$53,5),"-",LEFT(D290,1),AJ290, "-",TEXT(B290,"000")))</f>
        <v/>
      </c>
      <c r="B290" s="12" t="str">
        <f>IFERROR(IF(E290="","",MAX(B$17:B289)+1),"")</f>
        <v/>
      </c>
      <c r="C290" s="13"/>
      <c r="D290" s="29" t="str">
        <f t="shared" ref="D290:D316" si="370">IF(MIN(J290:U290)=0,IF(MAX(J290:U290)=0,"None",IF(AND(MAX(J290:O290,S290:U290)=0,MIN(P290:R290)&gt;0),"Q3",IF(AND(Q290&gt;0,MAX(J290:P290,R290:U290)=0),"Aug","Monthly"))),"YR")</f>
        <v>None</v>
      </c>
      <c r="E290" s="29" t="str">
        <f t="shared" si="310"/>
        <v/>
      </c>
      <c r="F290" s="29" t="str">
        <f t="shared" si="311"/>
        <v/>
      </c>
      <c r="G290" s="363"/>
      <c r="H290" s="364"/>
      <c r="I290" s="325" t="str">
        <f t="shared" si="255"/>
        <v>No</v>
      </c>
      <c r="J290" s="314">
        <v>0</v>
      </c>
      <c r="K290" s="312">
        <v>0</v>
      </c>
      <c r="L290" s="312">
        <v>0</v>
      </c>
      <c r="M290" s="312">
        <v>0</v>
      </c>
      <c r="N290" s="312">
        <v>0</v>
      </c>
      <c r="O290" s="312">
        <v>0</v>
      </c>
      <c r="P290" s="312">
        <v>0</v>
      </c>
      <c r="Q290" s="312">
        <v>0</v>
      </c>
      <c r="R290" s="312">
        <v>0</v>
      </c>
      <c r="S290" s="312">
        <v>0</v>
      </c>
      <c r="T290" s="312">
        <v>0</v>
      </c>
      <c r="U290" s="312">
        <v>0</v>
      </c>
      <c r="V290" s="313">
        <v>1</v>
      </c>
      <c r="W290" s="313">
        <v>1</v>
      </c>
      <c r="X290" s="312">
        <v>0</v>
      </c>
      <c r="Y290" s="312">
        <v>0</v>
      </c>
      <c r="Z290" s="312">
        <v>0</v>
      </c>
      <c r="AA290" s="14">
        <v>0</v>
      </c>
      <c r="AB290" s="317"/>
      <c r="AC290" s="15" t="str">
        <f t="shared" si="312"/>
        <v/>
      </c>
      <c r="AD290" s="15" t="str">
        <f t="shared" si="322"/>
        <v/>
      </c>
      <c r="AE290" s="16" t="str">
        <f t="shared" si="323"/>
        <v>0 - 0</v>
      </c>
      <c r="AF290" s="20" t="str">
        <f t="shared" si="324"/>
        <v>Not an offer</v>
      </c>
      <c r="AG290" s="276" t="str">
        <f t="shared" si="317"/>
        <v>Not an Offer</v>
      </c>
      <c r="AH290" s="150"/>
      <c r="AI290" s="254">
        <v>274</v>
      </c>
      <c r="AJ290" s="149" t="str">
        <f t="shared" si="318"/>
        <v>00-IRA</v>
      </c>
      <c r="AK290" s="254" t="b">
        <f t="shared" si="309"/>
        <v>0</v>
      </c>
      <c r="AL290" s="254">
        <f t="shared" si="313"/>
        <v>0</v>
      </c>
      <c r="AM290" s="254">
        <f t="shared" si="319"/>
        <v>0</v>
      </c>
      <c r="AN290" s="288">
        <f t="shared" si="325"/>
        <v>0</v>
      </c>
      <c r="AO290" s="288">
        <f>IF(AND($BU290=$BV290,BU290=AO$13),$J290&amp;$K290&amp;$L290&amp;$M290&amp;$N290&amp;$O290&amp;$P290&amp;$Q290&amp;$R290&amp;$S290&amp;$T290&amp;$U290,IFERROR(MATCH($AN290,AO$17:AO289,0),-1000))</f>
        <v>1</v>
      </c>
      <c r="AP290" s="288">
        <f>IF(AND($BU290=$BV290,BV290=AP$13),$J290&amp;$K290&amp;$L290&amp;$M290&amp;$N290&amp;$O290&amp;$P290&amp;$Q290&amp;$R290&amp;$S290&amp;$T290&amp;$U290,IFERROR(MATCH($AN290,AP$17:AP289,0),-1000))</f>
        <v>1</v>
      </c>
      <c r="AQ290" s="288">
        <f>IF(AND($BU290=$BV290,BW290=AQ$13),$J290&amp;$K290&amp;$L290&amp;$M290&amp;$N290&amp;$O290&amp;$P290&amp;$Q290&amp;$R290&amp;$S290&amp;$T290&amp;$U290,IFERROR(MATCH($AN290,AQ$17:AQ289,0),-1000))</f>
        <v>1</v>
      </c>
      <c r="AR290" s="288">
        <f>IF(AND($BU290=$BV290,BX290=AR$13),$J290&amp;$K290&amp;$L290&amp;$M290&amp;$N290&amp;$O290&amp;$P290&amp;$Q290&amp;$R290&amp;$S290&amp;$T290&amp;$U290,IFERROR(MATCH($AN290,AR$17:AR289,0),-1000))</f>
        <v>1</v>
      </c>
      <c r="AS290" s="254">
        <f t="shared" si="242"/>
        <v>0</v>
      </c>
      <c r="AT290" s="261" t="str">
        <f t="shared" si="326"/>
        <v/>
      </c>
      <c r="AU290" s="254" t="str">
        <f t="shared" si="320"/>
        <v/>
      </c>
      <c r="AV290" s="254" t="str">
        <f t="shared" si="320"/>
        <v/>
      </c>
      <c r="AW290" s="254" t="str">
        <f t="shared" si="320"/>
        <v/>
      </c>
      <c r="AX290" s="254" t="str">
        <f t="shared" si="320"/>
        <v/>
      </c>
      <c r="AY290" s="254" t="str">
        <f t="shared" si="320"/>
        <v/>
      </c>
      <c r="AZ290" s="254" t="str">
        <f t="shared" si="320"/>
        <v/>
      </c>
      <c r="BA290" s="254" t="str">
        <f t="shared" si="320"/>
        <v/>
      </c>
      <c r="BB290" s="254" t="str">
        <f t="shared" si="366"/>
        <v/>
      </c>
      <c r="BC290" s="254" t="str">
        <f t="shared" si="366"/>
        <v/>
      </c>
      <c r="BD290" s="254" t="str">
        <f t="shared" si="366"/>
        <v/>
      </c>
      <c r="BE290" s="262" t="str">
        <f t="shared" si="366"/>
        <v/>
      </c>
      <c r="BF290" s="263" t="str">
        <f t="shared" si="321"/>
        <v/>
      </c>
      <c r="BG290" s="254" t="str">
        <f t="shared" si="321"/>
        <v/>
      </c>
      <c r="BH290" s="254" t="str">
        <f t="shared" si="321"/>
        <v/>
      </c>
      <c r="BI290" s="254" t="str">
        <f t="shared" si="321"/>
        <v/>
      </c>
      <c r="BJ290" s="254" t="str">
        <f t="shared" si="321"/>
        <v/>
      </c>
      <c r="BK290" s="254" t="str">
        <f t="shared" si="321"/>
        <v/>
      </c>
      <c r="BL290" s="254" t="str">
        <f t="shared" si="321"/>
        <v/>
      </c>
      <c r="BM290" s="254" t="str">
        <f t="shared" si="367"/>
        <v/>
      </c>
      <c r="BN290" s="254" t="str">
        <f t="shared" si="367"/>
        <v/>
      </c>
      <c r="BO290" s="254" t="str">
        <f t="shared" si="367"/>
        <v/>
      </c>
      <c r="BP290" s="254" t="str">
        <f t="shared" si="367"/>
        <v/>
      </c>
      <c r="BQ290" s="264" t="str">
        <f t="shared" si="327"/>
        <v/>
      </c>
      <c r="BR290" s="261" t="str">
        <f t="shared" si="314"/>
        <v/>
      </c>
      <c r="BS290" s="254" t="str">
        <f t="shared" si="364"/>
        <v/>
      </c>
      <c r="BT290" s="254" t="str">
        <f t="shared" si="364"/>
        <v/>
      </c>
      <c r="BU290" s="265" t="str">
        <f t="shared" si="364"/>
        <v/>
      </c>
      <c r="BV290" s="263" t="str">
        <f t="shared" si="365"/>
        <v/>
      </c>
      <c r="BW290" s="254" t="str">
        <f t="shared" si="365"/>
        <v/>
      </c>
      <c r="BX290" s="254" t="str">
        <f t="shared" si="365"/>
        <v/>
      </c>
      <c r="BY290" s="264" t="str">
        <f t="shared" si="315"/>
        <v/>
      </c>
      <c r="BZ290" s="254" t="str">
        <f t="shared" si="316"/>
        <v/>
      </c>
      <c r="CA290" s="254">
        <f t="shared" si="369"/>
        <v>0</v>
      </c>
      <c r="CB290" s="254">
        <f t="shared" si="369"/>
        <v>0</v>
      </c>
      <c r="CC290" s="254">
        <f t="shared" si="369"/>
        <v>0</v>
      </c>
      <c r="CD290" s="254">
        <f t="shared" si="368"/>
        <v>0</v>
      </c>
      <c r="CE290" s="254">
        <f t="shared" si="368"/>
        <v>0</v>
      </c>
      <c r="CF290" s="254">
        <f t="shared" si="368"/>
        <v>0</v>
      </c>
      <c r="CG290" s="254">
        <f t="shared" si="307"/>
        <v>0</v>
      </c>
      <c r="CH290" s="254">
        <f t="shared" si="307"/>
        <v>0</v>
      </c>
      <c r="CI290" s="254">
        <f t="shared" si="307"/>
        <v>0</v>
      </c>
      <c r="CJ290" s="254">
        <f t="shared" si="307"/>
        <v>0</v>
      </c>
      <c r="CK290" s="254">
        <f t="shared" si="307"/>
        <v>0</v>
      </c>
      <c r="CL290" s="254">
        <f t="shared" si="307"/>
        <v>0</v>
      </c>
      <c r="CM290" s="254">
        <f t="shared" si="328"/>
        <v>0</v>
      </c>
      <c r="CN290" s="254">
        <f t="shared" si="329"/>
        <v>0</v>
      </c>
      <c r="CO290" s="254">
        <f t="shared" si="330"/>
        <v>0</v>
      </c>
      <c r="CP290" s="254">
        <f t="shared" si="331"/>
        <v>0</v>
      </c>
      <c r="CQ290" s="254">
        <f t="shared" si="332"/>
        <v>0</v>
      </c>
      <c r="CR290" s="254">
        <f t="shared" si="333"/>
        <v>0</v>
      </c>
      <c r="CS290" s="254">
        <f t="shared" si="334"/>
        <v>0</v>
      </c>
      <c r="CT290" s="254">
        <f t="shared" si="335"/>
        <v>0</v>
      </c>
      <c r="CU290" s="254">
        <f t="shared" si="336"/>
        <v>0</v>
      </c>
      <c r="CV290" s="254">
        <f t="shared" si="337"/>
        <v>0</v>
      </c>
      <c r="CW290" s="254">
        <f t="shared" si="338"/>
        <v>0</v>
      </c>
      <c r="CX290" s="254">
        <f t="shared" si="339"/>
        <v>0</v>
      </c>
      <c r="CY290" s="254">
        <f t="shared" si="340"/>
        <v>0</v>
      </c>
      <c r="CZ290" s="254">
        <f t="shared" si="341"/>
        <v>0</v>
      </c>
      <c r="DA290" s="254">
        <f t="shared" si="342"/>
        <v>0</v>
      </c>
      <c r="DB290" s="254">
        <f t="shared" si="343"/>
        <v>0</v>
      </c>
      <c r="DC290" s="254">
        <f t="shared" si="344"/>
        <v>0</v>
      </c>
      <c r="DD290" s="254">
        <f t="shared" si="345"/>
        <v>0</v>
      </c>
      <c r="DE290" s="254">
        <f t="shared" si="346"/>
        <v>0</v>
      </c>
      <c r="DF290" s="254">
        <f t="shared" si="347"/>
        <v>0</v>
      </c>
      <c r="DG290" s="254">
        <f t="shared" si="348"/>
        <v>0</v>
      </c>
      <c r="DH290" s="254">
        <f t="shared" si="349"/>
        <v>0</v>
      </c>
      <c r="DI290" s="254">
        <f t="shared" si="350"/>
        <v>0</v>
      </c>
      <c r="DJ290" s="254">
        <f t="shared" si="351"/>
        <v>0</v>
      </c>
      <c r="DK290" s="254">
        <f t="shared" si="352"/>
        <v>0</v>
      </c>
      <c r="DL290" s="254">
        <f t="shared" si="353"/>
        <v>0</v>
      </c>
      <c r="DM290" s="254">
        <f t="shared" si="354"/>
        <v>0</v>
      </c>
      <c r="DN290" s="254">
        <f t="shared" si="355"/>
        <v>0</v>
      </c>
      <c r="DO290" s="254">
        <f t="shared" si="356"/>
        <v>0</v>
      </c>
      <c r="DP290" s="254">
        <f t="shared" si="357"/>
        <v>0</v>
      </c>
      <c r="DQ290" s="254">
        <f t="shared" si="358"/>
        <v>0</v>
      </c>
      <c r="DR290" s="254">
        <f t="shared" si="359"/>
        <v>0</v>
      </c>
      <c r="DS290" s="254">
        <f t="shared" si="360"/>
        <v>0</v>
      </c>
      <c r="DT290" s="254">
        <f t="shared" si="361"/>
        <v>0</v>
      </c>
      <c r="DU290" s="254">
        <f t="shared" si="362"/>
        <v>0</v>
      </c>
      <c r="DV290" s="254">
        <f t="shared" si="363"/>
        <v>0</v>
      </c>
    </row>
    <row r="291" spans="1:126" ht="24" customHeight="1">
      <c r="A291" s="11" t="str">
        <f ca="1">IF(AG291&lt;&gt;"OK","",CONCATENATE(TEXT('Front Page'!$F$33,"000"),TEXT('Front Page'!$F$31,"000"),"-",LEFT('Front Page'!$R$53,5),"-",LEFT(D291,1),AJ291, "-",TEXT(B291,"000")))</f>
        <v/>
      </c>
      <c r="B291" s="12" t="str">
        <f>IFERROR(IF(E291="","",MAX(B$17:B290)+1),"")</f>
        <v/>
      </c>
      <c r="C291" s="13"/>
      <c r="D291" s="29" t="str">
        <f t="shared" si="370"/>
        <v>None</v>
      </c>
      <c r="E291" s="29" t="str">
        <f t="shared" si="310"/>
        <v/>
      </c>
      <c r="F291" s="29" t="str">
        <f t="shared" si="311"/>
        <v/>
      </c>
      <c r="G291" s="363"/>
      <c r="H291" s="364"/>
      <c r="I291" s="325" t="str">
        <f t="shared" si="255"/>
        <v>No</v>
      </c>
      <c r="J291" s="314">
        <v>0</v>
      </c>
      <c r="K291" s="312">
        <v>0</v>
      </c>
      <c r="L291" s="312">
        <v>0</v>
      </c>
      <c r="M291" s="312">
        <v>0</v>
      </c>
      <c r="N291" s="312">
        <v>0</v>
      </c>
      <c r="O291" s="312">
        <v>0</v>
      </c>
      <c r="P291" s="312">
        <v>0</v>
      </c>
      <c r="Q291" s="312">
        <v>0</v>
      </c>
      <c r="R291" s="312">
        <v>0</v>
      </c>
      <c r="S291" s="312">
        <v>0</v>
      </c>
      <c r="T291" s="312">
        <v>0</v>
      </c>
      <c r="U291" s="312">
        <v>0</v>
      </c>
      <c r="V291" s="313">
        <v>1</v>
      </c>
      <c r="W291" s="313">
        <v>1</v>
      </c>
      <c r="X291" s="312">
        <v>0</v>
      </c>
      <c r="Y291" s="312">
        <v>0</v>
      </c>
      <c r="Z291" s="312">
        <v>0</v>
      </c>
      <c r="AA291" s="14">
        <v>0</v>
      </c>
      <c r="AB291" s="317"/>
      <c r="AC291" s="15" t="str">
        <f t="shared" si="312"/>
        <v/>
      </c>
      <c r="AD291" s="15" t="str">
        <f t="shared" si="322"/>
        <v/>
      </c>
      <c r="AE291" s="16" t="str">
        <f t="shared" si="323"/>
        <v>0 - 0</v>
      </c>
      <c r="AF291" s="20" t="str">
        <f t="shared" si="324"/>
        <v>Not an offer</v>
      </c>
      <c r="AG291" s="276" t="str">
        <f t="shared" si="317"/>
        <v>Not an Offer</v>
      </c>
      <c r="AH291" s="150"/>
      <c r="AI291" s="254">
        <v>275</v>
      </c>
      <c r="AJ291" s="149" t="str">
        <f t="shared" si="318"/>
        <v>00-IRA</v>
      </c>
      <c r="AK291" s="254" t="b">
        <f t="shared" si="309"/>
        <v>0</v>
      </c>
      <c r="AL291" s="254">
        <f t="shared" si="313"/>
        <v>0</v>
      </c>
      <c r="AM291" s="254">
        <f t="shared" si="319"/>
        <v>0</v>
      </c>
      <c r="AN291" s="288">
        <f t="shared" si="325"/>
        <v>0</v>
      </c>
      <c r="AO291" s="288">
        <f>IF(AND($BU291=$BV291,BU291=AO$13),$J291&amp;$K291&amp;$L291&amp;$M291&amp;$N291&amp;$O291&amp;$P291&amp;$Q291&amp;$R291&amp;$S291&amp;$T291&amp;$U291,IFERROR(MATCH($AN291,AO$17:AO290,0),-1000))</f>
        <v>1</v>
      </c>
      <c r="AP291" s="288">
        <f>IF(AND($BU291=$BV291,BV291=AP$13),$J291&amp;$K291&amp;$L291&amp;$M291&amp;$N291&amp;$O291&amp;$P291&amp;$Q291&amp;$R291&amp;$S291&amp;$T291&amp;$U291,IFERROR(MATCH($AN291,AP$17:AP290,0),-1000))</f>
        <v>1</v>
      </c>
      <c r="AQ291" s="288">
        <f>IF(AND($BU291=$BV291,BW291=AQ$13),$J291&amp;$K291&amp;$L291&amp;$M291&amp;$N291&amp;$O291&amp;$P291&amp;$Q291&amp;$R291&amp;$S291&amp;$T291&amp;$U291,IFERROR(MATCH($AN291,AQ$17:AQ290,0),-1000))</f>
        <v>1</v>
      </c>
      <c r="AR291" s="288">
        <f>IF(AND($BU291=$BV291,BX291=AR$13),$J291&amp;$K291&amp;$L291&amp;$M291&amp;$N291&amp;$O291&amp;$P291&amp;$Q291&amp;$R291&amp;$S291&amp;$T291&amp;$U291,IFERROR(MATCH($AN291,AR$17:AR290,0),-1000))</f>
        <v>1</v>
      </c>
      <c r="AS291" s="254">
        <f t="shared" si="242"/>
        <v>0</v>
      </c>
      <c r="AT291" s="261" t="str">
        <f t="shared" si="326"/>
        <v/>
      </c>
      <c r="AU291" s="254" t="str">
        <f t="shared" si="320"/>
        <v/>
      </c>
      <c r="AV291" s="254" t="str">
        <f t="shared" si="320"/>
        <v/>
      </c>
      <c r="AW291" s="254" t="str">
        <f t="shared" si="320"/>
        <v/>
      </c>
      <c r="AX291" s="254" t="str">
        <f t="shared" si="320"/>
        <v/>
      </c>
      <c r="AY291" s="254" t="str">
        <f t="shared" si="320"/>
        <v/>
      </c>
      <c r="AZ291" s="254" t="str">
        <f t="shared" si="320"/>
        <v/>
      </c>
      <c r="BA291" s="254" t="str">
        <f t="shared" si="320"/>
        <v/>
      </c>
      <c r="BB291" s="254" t="str">
        <f t="shared" si="366"/>
        <v/>
      </c>
      <c r="BC291" s="254" t="str">
        <f t="shared" si="366"/>
        <v/>
      </c>
      <c r="BD291" s="254" t="str">
        <f t="shared" si="366"/>
        <v/>
      </c>
      <c r="BE291" s="262" t="str">
        <f t="shared" si="366"/>
        <v/>
      </c>
      <c r="BF291" s="263" t="str">
        <f t="shared" si="321"/>
        <v/>
      </c>
      <c r="BG291" s="254" t="str">
        <f t="shared" si="321"/>
        <v/>
      </c>
      <c r="BH291" s="254" t="str">
        <f t="shared" si="321"/>
        <v/>
      </c>
      <c r="BI291" s="254" t="str">
        <f t="shared" si="321"/>
        <v/>
      </c>
      <c r="BJ291" s="254" t="str">
        <f t="shared" si="321"/>
        <v/>
      </c>
      <c r="BK291" s="254" t="str">
        <f t="shared" si="321"/>
        <v/>
      </c>
      <c r="BL291" s="254" t="str">
        <f t="shared" si="321"/>
        <v/>
      </c>
      <c r="BM291" s="254" t="str">
        <f t="shared" si="367"/>
        <v/>
      </c>
      <c r="BN291" s="254" t="str">
        <f t="shared" si="367"/>
        <v/>
      </c>
      <c r="BO291" s="254" t="str">
        <f t="shared" si="367"/>
        <v/>
      </c>
      <c r="BP291" s="254" t="str">
        <f t="shared" si="367"/>
        <v/>
      </c>
      <c r="BQ291" s="264" t="str">
        <f t="shared" si="327"/>
        <v/>
      </c>
      <c r="BR291" s="261" t="str">
        <f t="shared" si="314"/>
        <v/>
      </c>
      <c r="BS291" s="254" t="str">
        <f t="shared" si="364"/>
        <v/>
      </c>
      <c r="BT291" s="254" t="str">
        <f t="shared" si="364"/>
        <v/>
      </c>
      <c r="BU291" s="265" t="str">
        <f t="shared" si="364"/>
        <v/>
      </c>
      <c r="BV291" s="263" t="str">
        <f t="shared" si="365"/>
        <v/>
      </c>
      <c r="BW291" s="254" t="str">
        <f t="shared" si="365"/>
        <v/>
      </c>
      <c r="BX291" s="254" t="str">
        <f t="shared" si="365"/>
        <v/>
      </c>
      <c r="BY291" s="264" t="str">
        <f t="shared" si="315"/>
        <v/>
      </c>
      <c r="BZ291" s="254" t="str">
        <f t="shared" si="316"/>
        <v/>
      </c>
      <c r="CA291" s="254">
        <f t="shared" si="369"/>
        <v>0</v>
      </c>
      <c r="CB291" s="254">
        <f t="shared" si="369"/>
        <v>0</v>
      </c>
      <c r="CC291" s="254">
        <f t="shared" si="369"/>
        <v>0</v>
      </c>
      <c r="CD291" s="254">
        <f t="shared" si="368"/>
        <v>0</v>
      </c>
      <c r="CE291" s="254">
        <f t="shared" si="368"/>
        <v>0</v>
      </c>
      <c r="CF291" s="254">
        <f t="shared" si="368"/>
        <v>0</v>
      </c>
      <c r="CG291" s="254">
        <f t="shared" si="307"/>
        <v>0</v>
      </c>
      <c r="CH291" s="254">
        <f t="shared" si="307"/>
        <v>0</v>
      </c>
      <c r="CI291" s="254">
        <f t="shared" si="307"/>
        <v>0</v>
      </c>
      <c r="CJ291" s="254">
        <f t="shared" si="307"/>
        <v>0</v>
      </c>
      <c r="CK291" s="254">
        <f t="shared" si="307"/>
        <v>0</v>
      </c>
      <c r="CL291" s="254">
        <f t="shared" si="307"/>
        <v>0</v>
      </c>
      <c r="CM291" s="254">
        <f t="shared" si="328"/>
        <v>0</v>
      </c>
      <c r="CN291" s="254">
        <f t="shared" si="329"/>
        <v>0</v>
      </c>
      <c r="CO291" s="254">
        <f t="shared" si="330"/>
        <v>0</v>
      </c>
      <c r="CP291" s="254">
        <f t="shared" si="331"/>
        <v>0</v>
      </c>
      <c r="CQ291" s="254">
        <f t="shared" si="332"/>
        <v>0</v>
      </c>
      <c r="CR291" s="254">
        <f t="shared" si="333"/>
        <v>0</v>
      </c>
      <c r="CS291" s="254">
        <f t="shared" si="334"/>
        <v>0</v>
      </c>
      <c r="CT291" s="254">
        <f t="shared" si="335"/>
        <v>0</v>
      </c>
      <c r="CU291" s="254">
        <f t="shared" si="336"/>
        <v>0</v>
      </c>
      <c r="CV291" s="254">
        <f t="shared" si="337"/>
        <v>0</v>
      </c>
      <c r="CW291" s="254">
        <f t="shared" si="338"/>
        <v>0</v>
      </c>
      <c r="CX291" s="254">
        <f t="shared" si="339"/>
        <v>0</v>
      </c>
      <c r="CY291" s="254">
        <f t="shared" si="340"/>
        <v>0</v>
      </c>
      <c r="CZ291" s="254">
        <f t="shared" si="341"/>
        <v>0</v>
      </c>
      <c r="DA291" s="254">
        <f t="shared" si="342"/>
        <v>0</v>
      </c>
      <c r="DB291" s="254">
        <f t="shared" si="343"/>
        <v>0</v>
      </c>
      <c r="DC291" s="254">
        <f t="shared" si="344"/>
        <v>0</v>
      </c>
      <c r="DD291" s="254">
        <f t="shared" si="345"/>
        <v>0</v>
      </c>
      <c r="DE291" s="254">
        <f t="shared" si="346"/>
        <v>0</v>
      </c>
      <c r="DF291" s="254">
        <f t="shared" si="347"/>
        <v>0</v>
      </c>
      <c r="DG291" s="254">
        <f t="shared" si="348"/>
        <v>0</v>
      </c>
      <c r="DH291" s="254">
        <f t="shared" si="349"/>
        <v>0</v>
      </c>
      <c r="DI291" s="254">
        <f t="shared" si="350"/>
        <v>0</v>
      </c>
      <c r="DJ291" s="254">
        <f t="shared" si="351"/>
        <v>0</v>
      </c>
      <c r="DK291" s="254">
        <f t="shared" si="352"/>
        <v>0</v>
      </c>
      <c r="DL291" s="254">
        <f t="shared" si="353"/>
        <v>0</v>
      </c>
      <c r="DM291" s="254">
        <f t="shared" si="354"/>
        <v>0</v>
      </c>
      <c r="DN291" s="254">
        <f t="shared" si="355"/>
        <v>0</v>
      </c>
      <c r="DO291" s="254">
        <f t="shared" si="356"/>
        <v>0</v>
      </c>
      <c r="DP291" s="254">
        <f t="shared" si="357"/>
        <v>0</v>
      </c>
      <c r="DQ291" s="254">
        <f t="shared" si="358"/>
        <v>0</v>
      </c>
      <c r="DR291" s="254">
        <f t="shared" si="359"/>
        <v>0</v>
      </c>
      <c r="DS291" s="254">
        <f t="shared" si="360"/>
        <v>0</v>
      </c>
      <c r="DT291" s="254">
        <f t="shared" si="361"/>
        <v>0</v>
      </c>
      <c r="DU291" s="254">
        <f t="shared" si="362"/>
        <v>0</v>
      </c>
      <c r="DV291" s="254">
        <f t="shared" si="363"/>
        <v>0</v>
      </c>
    </row>
    <row r="292" spans="1:126" ht="24" customHeight="1">
      <c r="A292" s="11" t="str">
        <f ca="1">IF(AG292&lt;&gt;"OK","",CONCATENATE(TEXT('Front Page'!$F$33,"000"),TEXT('Front Page'!$F$31,"000"),"-",LEFT('Front Page'!$R$53,5),"-",LEFT(D292,1),AJ292, "-",TEXT(B292,"000")))</f>
        <v/>
      </c>
      <c r="B292" s="12" t="str">
        <f>IFERROR(IF(E292="","",MAX(B$17:B291)+1),"")</f>
        <v/>
      </c>
      <c r="C292" s="13"/>
      <c r="D292" s="29" t="str">
        <f t="shared" si="370"/>
        <v>None</v>
      </c>
      <c r="E292" s="29" t="str">
        <f t="shared" si="310"/>
        <v/>
      </c>
      <c r="F292" s="29" t="str">
        <f t="shared" si="311"/>
        <v/>
      </c>
      <c r="G292" s="363"/>
      <c r="H292" s="364"/>
      <c r="I292" s="325" t="str">
        <f t="shared" si="255"/>
        <v>No</v>
      </c>
      <c r="J292" s="314">
        <v>0</v>
      </c>
      <c r="K292" s="312">
        <v>0</v>
      </c>
      <c r="L292" s="312">
        <v>0</v>
      </c>
      <c r="M292" s="312">
        <v>0</v>
      </c>
      <c r="N292" s="312">
        <v>0</v>
      </c>
      <c r="O292" s="312">
        <v>0</v>
      </c>
      <c r="P292" s="312">
        <v>0</v>
      </c>
      <c r="Q292" s="312">
        <v>0</v>
      </c>
      <c r="R292" s="312">
        <v>0</v>
      </c>
      <c r="S292" s="312">
        <v>0</v>
      </c>
      <c r="T292" s="312">
        <v>0</v>
      </c>
      <c r="U292" s="312">
        <v>0</v>
      </c>
      <c r="V292" s="313">
        <v>1</v>
      </c>
      <c r="W292" s="313">
        <v>1</v>
      </c>
      <c r="X292" s="312">
        <v>0</v>
      </c>
      <c r="Y292" s="312">
        <v>0</v>
      </c>
      <c r="Z292" s="312">
        <v>0</v>
      </c>
      <c r="AA292" s="14">
        <v>0</v>
      </c>
      <c r="AB292" s="317"/>
      <c r="AC292" s="15" t="str">
        <f t="shared" si="312"/>
        <v/>
      </c>
      <c r="AD292" s="15" t="str">
        <f t="shared" si="322"/>
        <v/>
      </c>
      <c r="AE292" s="16" t="str">
        <f t="shared" si="323"/>
        <v>0 - 0</v>
      </c>
      <c r="AF292" s="20" t="str">
        <f t="shared" si="324"/>
        <v>Not an offer</v>
      </c>
      <c r="AG292" s="276" t="str">
        <f t="shared" si="317"/>
        <v>Not an Offer</v>
      </c>
      <c r="AH292" s="150"/>
      <c r="AI292" s="254">
        <v>276</v>
      </c>
      <c r="AJ292" s="149" t="str">
        <f t="shared" si="318"/>
        <v>00-IRA</v>
      </c>
      <c r="AK292" s="254" t="b">
        <f t="shared" si="309"/>
        <v>0</v>
      </c>
      <c r="AL292" s="254">
        <f t="shared" si="313"/>
        <v>0</v>
      </c>
      <c r="AM292" s="254">
        <f t="shared" si="319"/>
        <v>0</v>
      </c>
      <c r="AN292" s="288">
        <f t="shared" si="325"/>
        <v>0</v>
      </c>
      <c r="AO292" s="288">
        <f>IF(AND($BU292=$BV292,BU292=AO$13),$J292&amp;$K292&amp;$L292&amp;$M292&amp;$N292&amp;$O292&amp;$P292&amp;$Q292&amp;$R292&amp;$S292&amp;$T292&amp;$U292,IFERROR(MATCH($AN292,AO$17:AO291,0),-1000))</f>
        <v>1</v>
      </c>
      <c r="AP292" s="288">
        <f>IF(AND($BU292=$BV292,BV292=AP$13),$J292&amp;$K292&amp;$L292&amp;$M292&amp;$N292&amp;$O292&amp;$P292&amp;$Q292&amp;$R292&amp;$S292&amp;$T292&amp;$U292,IFERROR(MATCH($AN292,AP$17:AP291,0),-1000))</f>
        <v>1</v>
      </c>
      <c r="AQ292" s="288">
        <f>IF(AND($BU292=$BV292,BW292=AQ$13),$J292&amp;$K292&amp;$L292&amp;$M292&amp;$N292&amp;$O292&amp;$P292&amp;$Q292&amp;$R292&amp;$S292&amp;$T292&amp;$U292,IFERROR(MATCH($AN292,AQ$17:AQ291,0),-1000))</f>
        <v>1</v>
      </c>
      <c r="AR292" s="288">
        <f>IF(AND($BU292=$BV292,BX292=AR$13),$J292&amp;$K292&amp;$L292&amp;$M292&amp;$N292&amp;$O292&amp;$P292&amp;$Q292&amp;$R292&amp;$S292&amp;$T292&amp;$U292,IFERROR(MATCH($AN292,AR$17:AR291,0),-1000))</f>
        <v>1</v>
      </c>
      <c r="AS292" s="254">
        <f t="shared" si="242"/>
        <v>0</v>
      </c>
      <c r="AT292" s="261" t="str">
        <f t="shared" si="326"/>
        <v/>
      </c>
      <c r="AU292" s="254" t="str">
        <f t="shared" si="320"/>
        <v/>
      </c>
      <c r="AV292" s="254" t="str">
        <f t="shared" si="320"/>
        <v/>
      </c>
      <c r="AW292" s="254" t="str">
        <f t="shared" si="320"/>
        <v/>
      </c>
      <c r="AX292" s="254" t="str">
        <f t="shared" si="320"/>
        <v/>
      </c>
      <c r="AY292" s="254" t="str">
        <f t="shared" si="320"/>
        <v/>
      </c>
      <c r="AZ292" s="254" t="str">
        <f t="shared" si="320"/>
        <v/>
      </c>
      <c r="BA292" s="254" t="str">
        <f t="shared" si="320"/>
        <v/>
      </c>
      <c r="BB292" s="254" t="str">
        <f t="shared" si="366"/>
        <v/>
      </c>
      <c r="BC292" s="254" t="str">
        <f t="shared" si="366"/>
        <v/>
      </c>
      <c r="BD292" s="254" t="str">
        <f t="shared" si="366"/>
        <v/>
      </c>
      <c r="BE292" s="262" t="str">
        <f t="shared" si="366"/>
        <v/>
      </c>
      <c r="BF292" s="263" t="str">
        <f t="shared" si="321"/>
        <v/>
      </c>
      <c r="BG292" s="254" t="str">
        <f t="shared" si="321"/>
        <v/>
      </c>
      <c r="BH292" s="254" t="str">
        <f t="shared" si="321"/>
        <v/>
      </c>
      <c r="BI292" s="254" t="str">
        <f t="shared" si="321"/>
        <v/>
      </c>
      <c r="BJ292" s="254" t="str">
        <f t="shared" si="321"/>
        <v/>
      </c>
      <c r="BK292" s="254" t="str">
        <f t="shared" si="321"/>
        <v/>
      </c>
      <c r="BL292" s="254" t="str">
        <f t="shared" si="321"/>
        <v/>
      </c>
      <c r="BM292" s="254" t="str">
        <f t="shared" si="367"/>
        <v/>
      </c>
      <c r="BN292" s="254" t="str">
        <f t="shared" si="367"/>
        <v/>
      </c>
      <c r="BO292" s="254" t="str">
        <f t="shared" si="367"/>
        <v/>
      </c>
      <c r="BP292" s="254" t="str">
        <f t="shared" si="367"/>
        <v/>
      </c>
      <c r="BQ292" s="264" t="str">
        <f t="shared" si="327"/>
        <v/>
      </c>
      <c r="BR292" s="261" t="str">
        <f t="shared" si="314"/>
        <v/>
      </c>
      <c r="BS292" s="254" t="str">
        <f t="shared" si="364"/>
        <v/>
      </c>
      <c r="BT292" s="254" t="str">
        <f t="shared" si="364"/>
        <v/>
      </c>
      <c r="BU292" s="265" t="str">
        <f t="shared" si="364"/>
        <v/>
      </c>
      <c r="BV292" s="263" t="str">
        <f t="shared" si="365"/>
        <v/>
      </c>
      <c r="BW292" s="254" t="str">
        <f t="shared" si="365"/>
        <v/>
      </c>
      <c r="BX292" s="254" t="str">
        <f t="shared" si="365"/>
        <v/>
      </c>
      <c r="BY292" s="264" t="str">
        <f t="shared" si="315"/>
        <v/>
      </c>
      <c r="BZ292" s="254" t="str">
        <f t="shared" si="316"/>
        <v/>
      </c>
      <c r="CA292" s="254">
        <f t="shared" si="369"/>
        <v>0</v>
      </c>
      <c r="CB292" s="254">
        <f t="shared" si="369"/>
        <v>0</v>
      </c>
      <c r="CC292" s="254">
        <f t="shared" si="369"/>
        <v>0</v>
      </c>
      <c r="CD292" s="254">
        <f t="shared" si="368"/>
        <v>0</v>
      </c>
      <c r="CE292" s="254">
        <f t="shared" si="368"/>
        <v>0</v>
      </c>
      <c r="CF292" s="254">
        <f t="shared" si="368"/>
        <v>0</v>
      </c>
      <c r="CG292" s="254">
        <f t="shared" si="307"/>
        <v>0</v>
      </c>
      <c r="CH292" s="254">
        <f t="shared" si="307"/>
        <v>0</v>
      </c>
      <c r="CI292" s="254">
        <f t="shared" si="307"/>
        <v>0</v>
      </c>
      <c r="CJ292" s="254">
        <f t="shared" si="307"/>
        <v>0</v>
      </c>
      <c r="CK292" s="254">
        <f t="shared" si="307"/>
        <v>0</v>
      </c>
      <c r="CL292" s="254">
        <f t="shared" si="307"/>
        <v>0</v>
      </c>
      <c r="CM292" s="254">
        <f t="shared" si="328"/>
        <v>0</v>
      </c>
      <c r="CN292" s="254">
        <f t="shared" si="329"/>
        <v>0</v>
      </c>
      <c r="CO292" s="254">
        <f t="shared" si="330"/>
        <v>0</v>
      </c>
      <c r="CP292" s="254">
        <f t="shared" si="331"/>
        <v>0</v>
      </c>
      <c r="CQ292" s="254">
        <f t="shared" si="332"/>
        <v>0</v>
      </c>
      <c r="CR292" s="254">
        <f t="shared" si="333"/>
        <v>0</v>
      </c>
      <c r="CS292" s="254">
        <f t="shared" si="334"/>
        <v>0</v>
      </c>
      <c r="CT292" s="254">
        <f t="shared" si="335"/>
        <v>0</v>
      </c>
      <c r="CU292" s="254">
        <f t="shared" si="336"/>
        <v>0</v>
      </c>
      <c r="CV292" s="254">
        <f t="shared" si="337"/>
        <v>0</v>
      </c>
      <c r="CW292" s="254">
        <f t="shared" si="338"/>
        <v>0</v>
      </c>
      <c r="CX292" s="254">
        <f t="shared" si="339"/>
        <v>0</v>
      </c>
      <c r="CY292" s="254">
        <f t="shared" si="340"/>
        <v>0</v>
      </c>
      <c r="CZ292" s="254">
        <f t="shared" si="341"/>
        <v>0</v>
      </c>
      <c r="DA292" s="254">
        <f t="shared" si="342"/>
        <v>0</v>
      </c>
      <c r="DB292" s="254">
        <f t="shared" si="343"/>
        <v>0</v>
      </c>
      <c r="DC292" s="254">
        <f t="shared" si="344"/>
        <v>0</v>
      </c>
      <c r="DD292" s="254">
        <f t="shared" si="345"/>
        <v>0</v>
      </c>
      <c r="DE292" s="254">
        <f t="shared" si="346"/>
        <v>0</v>
      </c>
      <c r="DF292" s="254">
        <f t="shared" si="347"/>
        <v>0</v>
      </c>
      <c r="DG292" s="254">
        <f t="shared" si="348"/>
        <v>0</v>
      </c>
      <c r="DH292" s="254">
        <f t="shared" si="349"/>
        <v>0</v>
      </c>
      <c r="DI292" s="254">
        <f t="shared" si="350"/>
        <v>0</v>
      </c>
      <c r="DJ292" s="254">
        <f t="shared" si="351"/>
        <v>0</v>
      </c>
      <c r="DK292" s="254">
        <f t="shared" si="352"/>
        <v>0</v>
      </c>
      <c r="DL292" s="254">
        <f t="shared" si="353"/>
        <v>0</v>
      </c>
      <c r="DM292" s="254">
        <f t="shared" si="354"/>
        <v>0</v>
      </c>
      <c r="DN292" s="254">
        <f t="shared" si="355"/>
        <v>0</v>
      </c>
      <c r="DO292" s="254">
        <f t="shared" si="356"/>
        <v>0</v>
      </c>
      <c r="DP292" s="254">
        <f t="shared" si="357"/>
        <v>0</v>
      </c>
      <c r="DQ292" s="254">
        <f t="shared" si="358"/>
        <v>0</v>
      </c>
      <c r="DR292" s="254">
        <f t="shared" si="359"/>
        <v>0</v>
      </c>
      <c r="DS292" s="254">
        <f t="shared" si="360"/>
        <v>0</v>
      </c>
      <c r="DT292" s="254">
        <f t="shared" si="361"/>
        <v>0</v>
      </c>
      <c r="DU292" s="254">
        <f t="shared" si="362"/>
        <v>0</v>
      </c>
      <c r="DV292" s="254">
        <f t="shared" si="363"/>
        <v>0</v>
      </c>
    </row>
    <row r="293" spans="1:126" ht="24" customHeight="1">
      <c r="A293" s="11" t="str">
        <f ca="1">IF(AG293&lt;&gt;"OK","",CONCATENATE(TEXT('Front Page'!$F$33,"000"),TEXT('Front Page'!$F$31,"000"),"-",LEFT('Front Page'!$R$53,5),"-",LEFT(D293,1),AJ293, "-",TEXT(B293,"000")))</f>
        <v/>
      </c>
      <c r="B293" s="12" t="str">
        <f>IFERROR(IF(E293="","",MAX(B$17:B292)+1),"")</f>
        <v/>
      </c>
      <c r="C293" s="13"/>
      <c r="D293" s="29" t="str">
        <f t="shared" si="370"/>
        <v>None</v>
      </c>
      <c r="E293" s="29" t="str">
        <f t="shared" si="310"/>
        <v/>
      </c>
      <c r="F293" s="29" t="str">
        <f t="shared" si="311"/>
        <v/>
      </c>
      <c r="G293" s="363"/>
      <c r="H293" s="364"/>
      <c r="I293" s="325" t="str">
        <f t="shared" si="255"/>
        <v>No</v>
      </c>
      <c r="J293" s="314">
        <v>0</v>
      </c>
      <c r="K293" s="312">
        <v>0</v>
      </c>
      <c r="L293" s="312">
        <v>0</v>
      </c>
      <c r="M293" s="312">
        <v>0</v>
      </c>
      <c r="N293" s="312">
        <v>0</v>
      </c>
      <c r="O293" s="312">
        <v>0</v>
      </c>
      <c r="P293" s="312">
        <v>0</v>
      </c>
      <c r="Q293" s="312">
        <v>0</v>
      </c>
      <c r="R293" s="312">
        <v>0</v>
      </c>
      <c r="S293" s="312">
        <v>0</v>
      </c>
      <c r="T293" s="312">
        <v>0</v>
      </c>
      <c r="U293" s="312">
        <v>0</v>
      </c>
      <c r="V293" s="313">
        <v>1</v>
      </c>
      <c r="W293" s="313">
        <v>1</v>
      </c>
      <c r="X293" s="312">
        <v>0</v>
      </c>
      <c r="Y293" s="312">
        <v>0</v>
      </c>
      <c r="Z293" s="312">
        <v>0</v>
      </c>
      <c r="AA293" s="14">
        <v>0</v>
      </c>
      <c r="AB293" s="317"/>
      <c r="AC293" s="15" t="str">
        <f t="shared" si="312"/>
        <v/>
      </c>
      <c r="AD293" s="15" t="str">
        <f t="shared" si="322"/>
        <v/>
      </c>
      <c r="AE293" s="16" t="str">
        <f t="shared" si="323"/>
        <v>0 - 0</v>
      </c>
      <c r="AF293" s="20" t="str">
        <f t="shared" si="324"/>
        <v>Not an offer</v>
      </c>
      <c r="AG293" s="276" t="str">
        <f t="shared" si="317"/>
        <v>Not an Offer</v>
      </c>
      <c r="AH293" s="150"/>
      <c r="AI293" s="254">
        <v>277</v>
      </c>
      <c r="AJ293" s="149" t="str">
        <f t="shared" si="318"/>
        <v>00-IRA</v>
      </c>
      <c r="AK293" s="254" t="b">
        <f t="shared" si="309"/>
        <v>0</v>
      </c>
      <c r="AL293" s="254">
        <f t="shared" si="313"/>
        <v>0</v>
      </c>
      <c r="AM293" s="254">
        <f t="shared" si="319"/>
        <v>0</v>
      </c>
      <c r="AN293" s="288">
        <f t="shared" si="325"/>
        <v>0</v>
      </c>
      <c r="AO293" s="288">
        <f>IF(AND($BU293=$BV293,BU293=AO$13),$J293&amp;$K293&amp;$L293&amp;$M293&amp;$N293&amp;$O293&amp;$P293&amp;$Q293&amp;$R293&amp;$S293&amp;$T293&amp;$U293,IFERROR(MATCH($AN293,AO$17:AO292,0),-1000))</f>
        <v>1</v>
      </c>
      <c r="AP293" s="288">
        <f>IF(AND($BU293=$BV293,BV293=AP$13),$J293&amp;$K293&amp;$L293&amp;$M293&amp;$N293&amp;$O293&amp;$P293&amp;$Q293&amp;$R293&amp;$S293&amp;$T293&amp;$U293,IFERROR(MATCH($AN293,AP$17:AP292,0),-1000))</f>
        <v>1</v>
      </c>
      <c r="AQ293" s="288">
        <f>IF(AND($BU293=$BV293,BW293=AQ$13),$J293&amp;$K293&amp;$L293&amp;$M293&amp;$N293&amp;$O293&amp;$P293&amp;$Q293&amp;$R293&amp;$S293&amp;$T293&amp;$U293,IFERROR(MATCH($AN293,AQ$17:AQ292,0),-1000))</f>
        <v>1</v>
      </c>
      <c r="AR293" s="288">
        <f>IF(AND($BU293=$BV293,BX293=AR$13),$J293&amp;$K293&amp;$L293&amp;$M293&amp;$N293&amp;$O293&amp;$P293&amp;$Q293&amp;$R293&amp;$S293&amp;$T293&amp;$U293,IFERROR(MATCH($AN293,AR$17:AR292,0),-1000))</f>
        <v>1</v>
      </c>
      <c r="AS293" s="254">
        <f t="shared" si="242"/>
        <v>0</v>
      </c>
      <c r="AT293" s="261" t="str">
        <f t="shared" si="326"/>
        <v/>
      </c>
      <c r="AU293" s="254" t="str">
        <f t="shared" si="320"/>
        <v/>
      </c>
      <c r="AV293" s="254" t="str">
        <f t="shared" si="320"/>
        <v/>
      </c>
      <c r="AW293" s="254" t="str">
        <f t="shared" si="320"/>
        <v/>
      </c>
      <c r="AX293" s="254" t="str">
        <f t="shared" si="320"/>
        <v/>
      </c>
      <c r="AY293" s="254" t="str">
        <f t="shared" si="320"/>
        <v/>
      </c>
      <c r="AZ293" s="254" t="str">
        <f t="shared" si="320"/>
        <v/>
      </c>
      <c r="BA293" s="254" t="str">
        <f t="shared" si="320"/>
        <v/>
      </c>
      <c r="BB293" s="254" t="str">
        <f t="shared" si="366"/>
        <v/>
      </c>
      <c r="BC293" s="254" t="str">
        <f t="shared" si="366"/>
        <v/>
      </c>
      <c r="BD293" s="254" t="str">
        <f t="shared" si="366"/>
        <v/>
      </c>
      <c r="BE293" s="262" t="str">
        <f t="shared" si="366"/>
        <v/>
      </c>
      <c r="BF293" s="263" t="str">
        <f t="shared" si="321"/>
        <v/>
      </c>
      <c r="BG293" s="254" t="str">
        <f t="shared" si="321"/>
        <v/>
      </c>
      <c r="BH293" s="254" t="str">
        <f t="shared" si="321"/>
        <v/>
      </c>
      <c r="BI293" s="254" t="str">
        <f t="shared" si="321"/>
        <v/>
      </c>
      <c r="BJ293" s="254" t="str">
        <f t="shared" si="321"/>
        <v/>
      </c>
      <c r="BK293" s="254" t="str">
        <f t="shared" si="321"/>
        <v/>
      </c>
      <c r="BL293" s="254" t="str">
        <f t="shared" si="321"/>
        <v/>
      </c>
      <c r="BM293" s="254" t="str">
        <f t="shared" si="367"/>
        <v/>
      </c>
      <c r="BN293" s="254" t="str">
        <f t="shared" si="367"/>
        <v/>
      </c>
      <c r="BO293" s="254" t="str">
        <f t="shared" si="367"/>
        <v/>
      </c>
      <c r="BP293" s="254" t="str">
        <f t="shared" si="367"/>
        <v/>
      </c>
      <c r="BQ293" s="264" t="str">
        <f t="shared" si="327"/>
        <v/>
      </c>
      <c r="BR293" s="261" t="str">
        <f t="shared" si="314"/>
        <v/>
      </c>
      <c r="BS293" s="254" t="str">
        <f t="shared" si="364"/>
        <v/>
      </c>
      <c r="BT293" s="254" t="str">
        <f t="shared" si="364"/>
        <v/>
      </c>
      <c r="BU293" s="265" t="str">
        <f t="shared" si="364"/>
        <v/>
      </c>
      <c r="BV293" s="263" t="str">
        <f t="shared" si="365"/>
        <v/>
      </c>
      <c r="BW293" s="254" t="str">
        <f t="shared" si="365"/>
        <v/>
      </c>
      <c r="BX293" s="254" t="str">
        <f t="shared" si="365"/>
        <v/>
      </c>
      <c r="BY293" s="264" t="str">
        <f t="shared" si="315"/>
        <v/>
      </c>
      <c r="BZ293" s="254" t="str">
        <f t="shared" si="316"/>
        <v/>
      </c>
      <c r="CA293" s="254">
        <f t="shared" si="369"/>
        <v>0</v>
      </c>
      <c r="CB293" s="254">
        <f t="shared" si="369"/>
        <v>0</v>
      </c>
      <c r="CC293" s="254">
        <f t="shared" si="369"/>
        <v>0</v>
      </c>
      <c r="CD293" s="254">
        <f t="shared" si="368"/>
        <v>0</v>
      </c>
      <c r="CE293" s="254">
        <f t="shared" si="368"/>
        <v>0</v>
      </c>
      <c r="CF293" s="254">
        <f t="shared" si="368"/>
        <v>0</v>
      </c>
      <c r="CG293" s="254">
        <f t="shared" si="307"/>
        <v>0</v>
      </c>
      <c r="CH293" s="254">
        <f t="shared" si="307"/>
        <v>0</v>
      </c>
      <c r="CI293" s="254">
        <f t="shared" si="307"/>
        <v>0</v>
      </c>
      <c r="CJ293" s="254">
        <f t="shared" si="307"/>
        <v>0</v>
      </c>
      <c r="CK293" s="254">
        <f t="shared" si="307"/>
        <v>0</v>
      </c>
      <c r="CL293" s="254">
        <f t="shared" si="307"/>
        <v>0</v>
      </c>
      <c r="CM293" s="254">
        <f t="shared" si="328"/>
        <v>0</v>
      </c>
      <c r="CN293" s="254">
        <f t="shared" si="329"/>
        <v>0</v>
      </c>
      <c r="CO293" s="254">
        <f t="shared" si="330"/>
        <v>0</v>
      </c>
      <c r="CP293" s="254">
        <f t="shared" si="331"/>
        <v>0</v>
      </c>
      <c r="CQ293" s="254">
        <f t="shared" si="332"/>
        <v>0</v>
      </c>
      <c r="CR293" s="254">
        <f t="shared" si="333"/>
        <v>0</v>
      </c>
      <c r="CS293" s="254">
        <f t="shared" si="334"/>
        <v>0</v>
      </c>
      <c r="CT293" s="254">
        <f t="shared" si="335"/>
        <v>0</v>
      </c>
      <c r="CU293" s="254">
        <f t="shared" si="336"/>
        <v>0</v>
      </c>
      <c r="CV293" s="254">
        <f t="shared" si="337"/>
        <v>0</v>
      </c>
      <c r="CW293" s="254">
        <f t="shared" si="338"/>
        <v>0</v>
      </c>
      <c r="CX293" s="254">
        <f t="shared" si="339"/>
        <v>0</v>
      </c>
      <c r="CY293" s="254">
        <f t="shared" si="340"/>
        <v>0</v>
      </c>
      <c r="CZ293" s="254">
        <f t="shared" si="341"/>
        <v>0</v>
      </c>
      <c r="DA293" s="254">
        <f t="shared" si="342"/>
        <v>0</v>
      </c>
      <c r="DB293" s="254">
        <f t="shared" si="343"/>
        <v>0</v>
      </c>
      <c r="DC293" s="254">
        <f t="shared" si="344"/>
        <v>0</v>
      </c>
      <c r="DD293" s="254">
        <f t="shared" si="345"/>
        <v>0</v>
      </c>
      <c r="DE293" s="254">
        <f t="shared" si="346"/>
        <v>0</v>
      </c>
      <c r="DF293" s="254">
        <f t="shared" si="347"/>
        <v>0</v>
      </c>
      <c r="DG293" s="254">
        <f t="shared" si="348"/>
        <v>0</v>
      </c>
      <c r="DH293" s="254">
        <f t="shared" si="349"/>
        <v>0</v>
      </c>
      <c r="DI293" s="254">
        <f t="shared" si="350"/>
        <v>0</v>
      </c>
      <c r="DJ293" s="254">
        <f t="shared" si="351"/>
        <v>0</v>
      </c>
      <c r="DK293" s="254">
        <f t="shared" si="352"/>
        <v>0</v>
      </c>
      <c r="DL293" s="254">
        <f t="shared" si="353"/>
        <v>0</v>
      </c>
      <c r="DM293" s="254">
        <f t="shared" si="354"/>
        <v>0</v>
      </c>
      <c r="DN293" s="254">
        <f t="shared" si="355"/>
        <v>0</v>
      </c>
      <c r="DO293" s="254">
        <f t="shared" si="356"/>
        <v>0</v>
      </c>
      <c r="DP293" s="254">
        <f t="shared" si="357"/>
        <v>0</v>
      </c>
      <c r="DQ293" s="254">
        <f t="shared" si="358"/>
        <v>0</v>
      </c>
      <c r="DR293" s="254">
        <f t="shared" si="359"/>
        <v>0</v>
      </c>
      <c r="DS293" s="254">
        <f t="shared" si="360"/>
        <v>0</v>
      </c>
      <c r="DT293" s="254">
        <f t="shared" si="361"/>
        <v>0</v>
      </c>
      <c r="DU293" s="254">
        <f t="shared" si="362"/>
        <v>0</v>
      </c>
      <c r="DV293" s="254">
        <f t="shared" si="363"/>
        <v>0</v>
      </c>
    </row>
    <row r="294" spans="1:126" ht="24" customHeight="1">
      <c r="A294" s="11" t="str">
        <f ca="1">IF(AG294&lt;&gt;"OK","",CONCATENATE(TEXT('Front Page'!$F$33,"000"),TEXT('Front Page'!$F$31,"000"),"-",LEFT('Front Page'!$R$53,5),"-",LEFT(D294,1),AJ294, "-",TEXT(B294,"000")))</f>
        <v/>
      </c>
      <c r="B294" s="12" t="str">
        <f>IFERROR(IF(E294="","",MAX(B$17:B293)+1),"")</f>
        <v/>
      </c>
      <c r="C294" s="13"/>
      <c r="D294" s="29" t="str">
        <f t="shared" si="370"/>
        <v>None</v>
      </c>
      <c r="E294" s="29" t="str">
        <f t="shared" si="310"/>
        <v/>
      </c>
      <c r="F294" s="29" t="str">
        <f t="shared" si="311"/>
        <v/>
      </c>
      <c r="G294" s="363"/>
      <c r="H294" s="364"/>
      <c r="I294" s="325" t="str">
        <f t="shared" si="255"/>
        <v>No</v>
      </c>
      <c r="J294" s="314">
        <v>0</v>
      </c>
      <c r="K294" s="312">
        <v>0</v>
      </c>
      <c r="L294" s="312">
        <v>0</v>
      </c>
      <c r="M294" s="312">
        <v>0</v>
      </c>
      <c r="N294" s="312">
        <v>0</v>
      </c>
      <c r="O294" s="312">
        <v>0</v>
      </c>
      <c r="P294" s="312">
        <v>0</v>
      </c>
      <c r="Q294" s="312">
        <v>0</v>
      </c>
      <c r="R294" s="312">
        <v>0</v>
      </c>
      <c r="S294" s="312">
        <v>0</v>
      </c>
      <c r="T294" s="312">
        <v>0</v>
      </c>
      <c r="U294" s="312">
        <v>0</v>
      </c>
      <c r="V294" s="313">
        <v>1</v>
      </c>
      <c r="W294" s="313">
        <v>1</v>
      </c>
      <c r="X294" s="312">
        <v>0</v>
      </c>
      <c r="Y294" s="312">
        <v>0</v>
      </c>
      <c r="Z294" s="312">
        <v>0</v>
      </c>
      <c r="AA294" s="14">
        <v>0</v>
      </c>
      <c r="AB294" s="317"/>
      <c r="AC294" s="15" t="str">
        <f t="shared" si="312"/>
        <v/>
      </c>
      <c r="AD294" s="15" t="str">
        <f t="shared" si="322"/>
        <v/>
      </c>
      <c r="AE294" s="16" t="str">
        <f t="shared" si="323"/>
        <v>0 - 0</v>
      </c>
      <c r="AF294" s="20" t="str">
        <f t="shared" si="324"/>
        <v>Not an offer</v>
      </c>
      <c r="AG294" s="276" t="str">
        <f t="shared" si="317"/>
        <v>Not an Offer</v>
      </c>
      <c r="AH294" s="150"/>
      <c r="AI294" s="254">
        <v>278</v>
      </c>
      <c r="AJ294" s="149" t="str">
        <f t="shared" si="318"/>
        <v>00-IRA</v>
      </c>
      <c r="AK294" s="254" t="b">
        <f t="shared" si="309"/>
        <v>0</v>
      </c>
      <c r="AL294" s="254">
        <f t="shared" si="313"/>
        <v>0</v>
      </c>
      <c r="AM294" s="254">
        <f t="shared" si="319"/>
        <v>0</v>
      </c>
      <c r="AN294" s="288">
        <f t="shared" si="325"/>
        <v>0</v>
      </c>
      <c r="AO294" s="288">
        <f>IF(AND($BU294=$BV294,BU294=AO$13),$J294&amp;$K294&amp;$L294&amp;$M294&amp;$N294&amp;$O294&amp;$P294&amp;$Q294&amp;$R294&amp;$S294&amp;$T294&amp;$U294,IFERROR(MATCH($AN294,AO$17:AO293,0),-1000))</f>
        <v>1</v>
      </c>
      <c r="AP294" s="288">
        <f>IF(AND($BU294=$BV294,BV294=AP$13),$J294&amp;$K294&amp;$L294&amp;$M294&amp;$N294&amp;$O294&amp;$P294&amp;$Q294&amp;$R294&amp;$S294&amp;$T294&amp;$U294,IFERROR(MATCH($AN294,AP$17:AP293,0),-1000))</f>
        <v>1</v>
      </c>
      <c r="AQ294" s="288">
        <f>IF(AND($BU294=$BV294,BW294=AQ$13),$J294&amp;$K294&amp;$L294&amp;$M294&amp;$N294&amp;$O294&amp;$P294&amp;$Q294&amp;$R294&amp;$S294&amp;$T294&amp;$U294,IFERROR(MATCH($AN294,AQ$17:AQ293,0),-1000))</f>
        <v>1</v>
      </c>
      <c r="AR294" s="288">
        <f>IF(AND($BU294=$BV294,BX294=AR$13),$J294&amp;$K294&amp;$L294&amp;$M294&amp;$N294&amp;$O294&amp;$P294&amp;$Q294&amp;$R294&amp;$S294&amp;$T294&amp;$U294,IFERROR(MATCH($AN294,AR$17:AR293,0),-1000))</f>
        <v>1</v>
      </c>
      <c r="AS294" s="254">
        <f t="shared" si="242"/>
        <v>0</v>
      </c>
      <c r="AT294" s="261" t="str">
        <f t="shared" si="326"/>
        <v/>
      </c>
      <c r="AU294" s="254" t="str">
        <f t="shared" si="320"/>
        <v/>
      </c>
      <c r="AV294" s="254" t="str">
        <f t="shared" si="320"/>
        <v/>
      </c>
      <c r="AW294" s="254" t="str">
        <f t="shared" si="320"/>
        <v/>
      </c>
      <c r="AX294" s="254" t="str">
        <f t="shared" si="320"/>
        <v/>
      </c>
      <c r="AY294" s="254" t="str">
        <f t="shared" si="320"/>
        <v/>
      </c>
      <c r="AZ294" s="254" t="str">
        <f t="shared" si="320"/>
        <v/>
      </c>
      <c r="BA294" s="254" t="str">
        <f t="shared" si="320"/>
        <v/>
      </c>
      <c r="BB294" s="254" t="str">
        <f t="shared" si="366"/>
        <v/>
      </c>
      <c r="BC294" s="254" t="str">
        <f t="shared" si="366"/>
        <v/>
      </c>
      <c r="BD294" s="254" t="str">
        <f t="shared" si="366"/>
        <v/>
      </c>
      <c r="BE294" s="262" t="str">
        <f t="shared" si="366"/>
        <v/>
      </c>
      <c r="BF294" s="263" t="str">
        <f t="shared" si="321"/>
        <v/>
      </c>
      <c r="BG294" s="254" t="str">
        <f t="shared" si="321"/>
        <v/>
      </c>
      <c r="BH294" s="254" t="str">
        <f t="shared" si="321"/>
        <v/>
      </c>
      <c r="BI294" s="254" t="str">
        <f t="shared" si="321"/>
        <v/>
      </c>
      <c r="BJ294" s="254" t="str">
        <f t="shared" si="321"/>
        <v/>
      </c>
      <c r="BK294" s="254" t="str">
        <f t="shared" si="321"/>
        <v/>
      </c>
      <c r="BL294" s="254" t="str">
        <f t="shared" si="321"/>
        <v/>
      </c>
      <c r="BM294" s="254" t="str">
        <f t="shared" si="367"/>
        <v/>
      </c>
      <c r="BN294" s="254" t="str">
        <f t="shared" si="367"/>
        <v/>
      </c>
      <c r="BO294" s="254" t="str">
        <f t="shared" si="367"/>
        <v/>
      </c>
      <c r="BP294" s="254" t="str">
        <f t="shared" si="367"/>
        <v/>
      </c>
      <c r="BQ294" s="264" t="str">
        <f t="shared" si="327"/>
        <v/>
      </c>
      <c r="BR294" s="261" t="str">
        <f t="shared" si="314"/>
        <v/>
      </c>
      <c r="BS294" s="254" t="str">
        <f t="shared" si="364"/>
        <v/>
      </c>
      <c r="BT294" s="254" t="str">
        <f t="shared" si="364"/>
        <v/>
      </c>
      <c r="BU294" s="265" t="str">
        <f t="shared" si="364"/>
        <v/>
      </c>
      <c r="BV294" s="263" t="str">
        <f t="shared" si="365"/>
        <v/>
      </c>
      <c r="BW294" s="254" t="str">
        <f t="shared" si="365"/>
        <v/>
      </c>
      <c r="BX294" s="254" t="str">
        <f t="shared" si="365"/>
        <v/>
      </c>
      <c r="BY294" s="264" t="str">
        <f t="shared" si="315"/>
        <v/>
      </c>
      <c r="BZ294" s="254" t="str">
        <f t="shared" si="316"/>
        <v/>
      </c>
      <c r="CA294" s="254">
        <f t="shared" si="369"/>
        <v>0</v>
      </c>
      <c r="CB294" s="254">
        <f t="shared" si="369"/>
        <v>0</v>
      </c>
      <c r="CC294" s="254">
        <f t="shared" si="369"/>
        <v>0</v>
      </c>
      <c r="CD294" s="254">
        <f t="shared" si="368"/>
        <v>0</v>
      </c>
      <c r="CE294" s="254">
        <f t="shared" si="368"/>
        <v>0</v>
      </c>
      <c r="CF294" s="254">
        <f t="shared" si="368"/>
        <v>0</v>
      </c>
      <c r="CG294" s="254">
        <f t="shared" si="307"/>
        <v>0</v>
      </c>
      <c r="CH294" s="254">
        <f t="shared" si="307"/>
        <v>0</v>
      </c>
      <c r="CI294" s="254">
        <f t="shared" si="307"/>
        <v>0</v>
      </c>
      <c r="CJ294" s="254">
        <f t="shared" si="307"/>
        <v>0</v>
      </c>
      <c r="CK294" s="254">
        <f t="shared" si="307"/>
        <v>0</v>
      </c>
      <c r="CL294" s="254">
        <f t="shared" si="307"/>
        <v>0</v>
      </c>
      <c r="CM294" s="254">
        <f t="shared" si="328"/>
        <v>0</v>
      </c>
      <c r="CN294" s="254">
        <f t="shared" si="329"/>
        <v>0</v>
      </c>
      <c r="CO294" s="254">
        <f t="shared" si="330"/>
        <v>0</v>
      </c>
      <c r="CP294" s="254">
        <f t="shared" si="331"/>
        <v>0</v>
      </c>
      <c r="CQ294" s="254">
        <f t="shared" si="332"/>
        <v>0</v>
      </c>
      <c r="CR294" s="254">
        <f t="shared" si="333"/>
        <v>0</v>
      </c>
      <c r="CS294" s="254">
        <f t="shared" si="334"/>
        <v>0</v>
      </c>
      <c r="CT294" s="254">
        <f t="shared" si="335"/>
        <v>0</v>
      </c>
      <c r="CU294" s="254">
        <f t="shared" si="336"/>
        <v>0</v>
      </c>
      <c r="CV294" s="254">
        <f t="shared" si="337"/>
        <v>0</v>
      </c>
      <c r="CW294" s="254">
        <f t="shared" si="338"/>
        <v>0</v>
      </c>
      <c r="CX294" s="254">
        <f t="shared" si="339"/>
        <v>0</v>
      </c>
      <c r="CY294" s="254">
        <f t="shared" si="340"/>
        <v>0</v>
      </c>
      <c r="CZ294" s="254">
        <f t="shared" si="341"/>
        <v>0</v>
      </c>
      <c r="DA294" s="254">
        <f t="shared" si="342"/>
        <v>0</v>
      </c>
      <c r="DB294" s="254">
        <f t="shared" si="343"/>
        <v>0</v>
      </c>
      <c r="DC294" s="254">
        <f t="shared" si="344"/>
        <v>0</v>
      </c>
      <c r="DD294" s="254">
        <f t="shared" si="345"/>
        <v>0</v>
      </c>
      <c r="DE294" s="254">
        <f t="shared" si="346"/>
        <v>0</v>
      </c>
      <c r="DF294" s="254">
        <f t="shared" si="347"/>
        <v>0</v>
      </c>
      <c r="DG294" s="254">
        <f t="shared" si="348"/>
        <v>0</v>
      </c>
      <c r="DH294" s="254">
        <f t="shared" si="349"/>
        <v>0</v>
      </c>
      <c r="DI294" s="254">
        <f t="shared" si="350"/>
        <v>0</v>
      </c>
      <c r="DJ294" s="254">
        <f t="shared" si="351"/>
        <v>0</v>
      </c>
      <c r="DK294" s="254">
        <f t="shared" si="352"/>
        <v>0</v>
      </c>
      <c r="DL294" s="254">
        <f t="shared" si="353"/>
        <v>0</v>
      </c>
      <c r="DM294" s="254">
        <f t="shared" si="354"/>
        <v>0</v>
      </c>
      <c r="DN294" s="254">
        <f t="shared" si="355"/>
        <v>0</v>
      </c>
      <c r="DO294" s="254">
        <f t="shared" si="356"/>
        <v>0</v>
      </c>
      <c r="DP294" s="254">
        <f t="shared" si="357"/>
        <v>0</v>
      </c>
      <c r="DQ294" s="254">
        <f t="shared" si="358"/>
        <v>0</v>
      </c>
      <c r="DR294" s="254">
        <f t="shared" si="359"/>
        <v>0</v>
      </c>
      <c r="DS294" s="254">
        <f t="shared" si="360"/>
        <v>0</v>
      </c>
      <c r="DT294" s="254">
        <f t="shared" si="361"/>
        <v>0</v>
      </c>
      <c r="DU294" s="254">
        <f t="shared" si="362"/>
        <v>0</v>
      </c>
      <c r="DV294" s="254">
        <f t="shared" si="363"/>
        <v>0</v>
      </c>
    </row>
    <row r="295" spans="1:126" ht="24" customHeight="1">
      <c r="A295" s="11" t="str">
        <f ca="1">IF(AG295&lt;&gt;"OK","",CONCATENATE(TEXT('Front Page'!$F$33,"000"),TEXT('Front Page'!$F$31,"000"),"-",LEFT('Front Page'!$R$53,5),"-",LEFT(D295,1),AJ295, "-",TEXT(B295,"000")))</f>
        <v/>
      </c>
      <c r="B295" s="12" t="str">
        <f>IFERROR(IF(E295="","",MAX(B$17:B294)+1),"")</f>
        <v/>
      </c>
      <c r="C295" s="13"/>
      <c r="D295" s="29" t="str">
        <f t="shared" si="370"/>
        <v>None</v>
      </c>
      <c r="E295" s="29" t="str">
        <f t="shared" si="310"/>
        <v/>
      </c>
      <c r="F295" s="29" t="str">
        <f t="shared" si="311"/>
        <v/>
      </c>
      <c r="G295" s="363"/>
      <c r="H295" s="364"/>
      <c r="I295" s="325" t="str">
        <f t="shared" si="255"/>
        <v>No</v>
      </c>
      <c r="J295" s="314">
        <v>0</v>
      </c>
      <c r="K295" s="312">
        <v>0</v>
      </c>
      <c r="L295" s="312">
        <v>0</v>
      </c>
      <c r="M295" s="312">
        <v>0</v>
      </c>
      <c r="N295" s="312">
        <v>0</v>
      </c>
      <c r="O295" s="312">
        <v>0</v>
      </c>
      <c r="P295" s="312">
        <v>0</v>
      </c>
      <c r="Q295" s="312">
        <v>0</v>
      </c>
      <c r="R295" s="312">
        <v>0</v>
      </c>
      <c r="S295" s="312">
        <v>0</v>
      </c>
      <c r="T295" s="312">
        <v>0</v>
      </c>
      <c r="U295" s="312">
        <v>0</v>
      </c>
      <c r="V295" s="313">
        <v>1</v>
      </c>
      <c r="W295" s="313">
        <v>1</v>
      </c>
      <c r="X295" s="312">
        <v>0</v>
      </c>
      <c r="Y295" s="312">
        <v>0</v>
      </c>
      <c r="Z295" s="312">
        <v>0</v>
      </c>
      <c r="AA295" s="14">
        <v>0</v>
      </c>
      <c r="AB295" s="317"/>
      <c r="AC295" s="15" t="str">
        <f t="shared" si="312"/>
        <v/>
      </c>
      <c r="AD295" s="15" t="str">
        <f t="shared" si="322"/>
        <v/>
      </c>
      <c r="AE295" s="16" t="str">
        <f t="shared" si="323"/>
        <v>0 - 0</v>
      </c>
      <c r="AF295" s="20" t="str">
        <f t="shared" si="324"/>
        <v>Not an offer</v>
      </c>
      <c r="AG295" s="276" t="str">
        <f t="shared" si="317"/>
        <v>Not an Offer</v>
      </c>
      <c r="AH295" s="150"/>
      <c r="AI295" s="254">
        <v>279</v>
      </c>
      <c r="AJ295" s="149" t="str">
        <f t="shared" si="318"/>
        <v>00-IRA</v>
      </c>
      <c r="AK295" s="254" t="b">
        <f t="shared" si="309"/>
        <v>0</v>
      </c>
      <c r="AL295" s="254">
        <f t="shared" si="313"/>
        <v>0</v>
      </c>
      <c r="AM295" s="254">
        <f t="shared" si="319"/>
        <v>0</v>
      </c>
      <c r="AN295" s="288">
        <f t="shared" si="325"/>
        <v>0</v>
      </c>
      <c r="AO295" s="288">
        <f>IF(AND($BU295=$BV295,BU295=AO$13),$J295&amp;$K295&amp;$L295&amp;$M295&amp;$N295&amp;$O295&amp;$P295&amp;$Q295&amp;$R295&amp;$S295&amp;$T295&amp;$U295,IFERROR(MATCH($AN295,AO$17:AO294,0),-1000))</f>
        <v>1</v>
      </c>
      <c r="AP295" s="288">
        <f>IF(AND($BU295=$BV295,BV295=AP$13),$J295&amp;$K295&amp;$L295&amp;$M295&amp;$N295&amp;$O295&amp;$P295&amp;$Q295&amp;$R295&amp;$S295&amp;$T295&amp;$U295,IFERROR(MATCH($AN295,AP$17:AP294,0),-1000))</f>
        <v>1</v>
      </c>
      <c r="AQ295" s="288">
        <f>IF(AND($BU295=$BV295,BW295=AQ$13),$J295&amp;$K295&amp;$L295&amp;$M295&amp;$N295&amp;$O295&amp;$P295&amp;$Q295&amp;$R295&amp;$S295&amp;$T295&amp;$U295,IFERROR(MATCH($AN295,AQ$17:AQ294,0),-1000))</f>
        <v>1</v>
      </c>
      <c r="AR295" s="288">
        <f>IF(AND($BU295=$BV295,BX295=AR$13),$J295&amp;$K295&amp;$L295&amp;$M295&amp;$N295&amp;$O295&amp;$P295&amp;$Q295&amp;$R295&amp;$S295&amp;$T295&amp;$U295,IFERROR(MATCH($AN295,AR$17:AR294,0),-1000))</f>
        <v>1</v>
      </c>
      <c r="AS295" s="254">
        <f t="shared" si="242"/>
        <v>0</v>
      </c>
      <c r="AT295" s="261" t="str">
        <f t="shared" si="326"/>
        <v/>
      </c>
      <c r="AU295" s="254" t="str">
        <f t="shared" si="320"/>
        <v/>
      </c>
      <c r="AV295" s="254" t="str">
        <f t="shared" si="320"/>
        <v/>
      </c>
      <c r="AW295" s="254" t="str">
        <f t="shared" si="320"/>
        <v/>
      </c>
      <c r="AX295" s="254" t="str">
        <f t="shared" si="320"/>
        <v/>
      </c>
      <c r="AY295" s="254" t="str">
        <f t="shared" si="320"/>
        <v/>
      </c>
      <c r="AZ295" s="254" t="str">
        <f t="shared" si="320"/>
        <v/>
      </c>
      <c r="BA295" s="254" t="str">
        <f t="shared" si="320"/>
        <v/>
      </c>
      <c r="BB295" s="254" t="str">
        <f t="shared" si="366"/>
        <v/>
      </c>
      <c r="BC295" s="254" t="str">
        <f t="shared" si="366"/>
        <v/>
      </c>
      <c r="BD295" s="254" t="str">
        <f t="shared" si="366"/>
        <v/>
      </c>
      <c r="BE295" s="262" t="str">
        <f t="shared" si="366"/>
        <v/>
      </c>
      <c r="BF295" s="263" t="str">
        <f t="shared" si="321"/>
        <v/>
      </c>
      <c r="BG295" s="254" t="str">
        <f t="shared" si="321"/>
        <v/>
      </c>
      <c r="BH295" s="254" t="str">
        <f t="shared" si="321"/>
        <v/>
      </c>
      <c r="BI295" s="254" t="str">
        <f t="shared" si="321"/>
        <v/>
      </c>
      <c r="BJ295" s="254" t="str">
        <f t="shared" si="321"/>
        <v/>
      </c>
      <c r="BK295" s="254" t="str">
        <f t="shared" si="321"/>
        <v/>
      </c>
      <c r="BL295" s="254" t="str">
        <f t="shared" si="321"/>
        <v/>
      </c>
      <c r="BM295" s="254" t="str">
        <f t="shared" si="367"/>
        <v/>
      </c>
      <c r="BN295" s="254" t="str">
        <f t="shared" si="367"/>
        <v/>
      </c>
      <c r="BO295" s="254" t="str">
        <f t="shared" si="367"/>
        <v/>
      </c>
      <c r="BP295" s="254" t="str">
        <f t="shared" si="367"/>
        <v/>
      </c>
      <c r="BQ295" s="264" t="str">
        <f t="shared" si="327"/>
        <v/>
      </c>
      <c r="BR295" s="261" t="str">
        <f t="shared" si="314"/>
        <v/>
      </c>
      <c r="BS295" s="254" t="str">
        <f t="shared" si="364"/>
        <v/>
      </c>
      <c r="BT295" s="254" t="str">
        <f t="shared" si="364"/>
        <v/>
      </c>
      <c r="BU295" s="265" t="str">
        <f t="shared" si="364"/>
        <v/>
      </c>
      <c r="BV295" s="263" t="str">
        <f t="shared" si="365"/>
        <v/>
      </c>
      <c r="BW295" s="254" t="str">
        <f t="shared" si="365"/>
        <v/>
      </c>
      <c r="BX295" s="254" t="str">
        <f t="shared" si="365"/>
        <v/>
      </c>
      <c r="BY295" s="264" t="str">
        <f t="shared" si="315"/>
        <v/>
      </c>
      <c r="BZ295" s="254" t="str">
        <f t="shared" si="316"/>
        <v/>
      </c>
      <c r="CA295" s="254">
        <f t="shared" si="369"/>
        <v>0</v>
      </c>
      <c r="CB295" s="254">
        <f t="shared" si="369"/>
        <v>0</v>
      </c>
      <c r="CC295" s="254">
        <f t="shared" si="369"/>
        <v>0</v>
      </c>
      <c r="CD295" s="254">
        <f t="shared" si="368"/>
        <v>0</v>
      </c>
      <c r="CE295" s="254">
        <f t="shared" si="368"/>
        <v>0</v>
      </c>
      <c r="CF295" s="254">
        <f t="shared" si="368"/>
        <v>0</v>
      </c>
      <c r="CG295" s="254">
        <f t="shared" si="307"/>
        <v>0</v>
      </c>
      <c r="CH295" s="254">
        <f t="shared" si="307"/>
        <v>0</v>
      </c>
      <c r="CI295" s="254">
        <f t="shared" si="307"/>
        <v>0</v>
      </c>
      <c r="CJ295" s="254">
        <f t="shared" si="307"/>
        <v>0</v>
      </c>
      <c r="CK295" s="254">
        <f t="shared" si="307"/>
        <v>0</v>
      </c>
      <c r="CL295" s="254">
        <f t="shared" si="307"/>
        <v>0</v>
      </c>
      <c r="CM295" s="254">
        <f t="shared" si="328"/>
        <v>0</v>
      </c>
      <c r="CN295" s="254">
        <f t="shared" si="329"/>
        <v>0</v>
      </c>
      <c r="CO295" s="254">
        <f t="shared" si="330"/>
        <v>0</v>
      </c>
      <c r="CP295" s="254">
        <f t="shared" si="331"/>
        <v>0</v>
      </c>
      <c r="CQ295" s="254">
        <f t="shared" si="332"/>
        <v>0</v>
      </c>
      <c r="CR295" s="254">
        <f t="shared" si="333"/>
        <v>0</v>
      </c>
      <c r="CS295" s="254">
        <f t="shared" si="334"/>
        <v>0</v>
      </c>
      <c r="CT295" s="254">
        <f t="shared" si="335"/>
        <v>0</v>
      </c>
      <c r="CU295" s="254">
        <f t="shared" si="336"/>
        <v>0</v>
      </c>
      <c r="CV295" s="254">
        <f t="shared" si="337"/>
        <v>0</v>
      </c>
      <c r="CW295" s="254">
        <f t="shared" si="338"/>
        <v>0</v>
      </c>
      <c r="CX295" s="254">
        <f t="shared" si="339"/>
        <v>0</v>
      </c>
      <c r="CY295" s="254">
        <f t="shared" si="340"/>
        <v>0</v>
      </c>
      <c r="CZ295" s="254">
        <f t="shared" si="341"/>
        <v>0</v>
      </c>
      <c r="DA295" s="254">
        <f t="shared" si="342"/>
        <v>0</v>
      </c>
      <c r="DB295" s="254">
        <f t="shared" si="343"/>
        <v>0</v>
      </c>
      <c r="DC295" s="254">
        <f t="shared" si="344"/>
        <v>0</v>
      </c>
      <c r="DD295" s="254">
        <f t="shared" si="345"/>
        <v>0</v>
      </c>
      <c r="DE295" s="254">
        <f t="shared" si="346"/>
        <v>0</v>
      </c>
      <c r="DF295" s="254">
        <f t="shared" si="347"/>
        <v>0</v>
      </c>
      <c r="DG295" s="254">
        <f t="shared" si="348"/>
        <v>0</v>
      </c>
      <c r="DH295" s="254">
        <f t="shared" si="349"/>
        <v>0</v>
      </c>
      <c r="DI295" s="254">
        <f t="shared" si="350"/>
        <v>0</v>
      </c>
      <c r="DJ295" s="254">
        <f t="shared" si="351"/>
        <v>0</v>
      </c>
      <c r="DK295" s="254">
        <f t="shared" si="352"/>
        <v>0</v>
      </c>
      <c r="DL295" s="254">
        <f t="shared" si="353"/>
        <v>0</v>
      </c>
      <c r="DM295" s="254">
        <f t="shared" si="354"/>
        <v>0</v>
      </c>
      <c r="DN295" s="254">
        <f t="shared" si="355"/>
        <v>0</v>
      </c>
      <c r="DO295" s="254">
        <f t="shared" si="356"/>
        <v>0</v>
      </c>
      <c r="DP295" s="254">
        <f t="shared" si="357"/>
        <v>0</v>
      </c>
      <c r="DQ295" s="254">
        <f t="shared" si="358"/>
        <v>0</v>
      </c>
      <c r="DR295" s="254">
        <f t="shared" si="359"/>
        <v>0</v>
      </c>
      <c r="DS295" s="254">
        <f t="shared" si="360"/>
        <v>0</v>
      </c>
      <c r="DT295" s="254">
        <f t="shared" si="361"/>
        <v>0</v>
      </c>
      <c r="DU295" s="254">
        <f t="shared" si="362"/>
        <v>0</v>
      </c>
      <c r="DV295" s="254">
        <f t="shared" si="363"/>
        <v>0</v>
      </c>
    </row>
    <row r="296" spans="1:126" ht="24" customHeight="1">
      <c r="A296" s="11" t="str">
        <f ca="1">IF(AG296&lt;&gt;"OK","",CONCATENATE(TEXT('Front Page'!$F$33,"000"),TEXT('Front Page'!$F$31,"000"),"-",LEFT('Front Page'!$R$53,5),"-",LEFT(D296,1),AJ296, "-",TEXT(B296,"000")))</f>
        <v/>
      </c>
      <c r="B296" s="12" t="str">
        <f>IFERROR(IF(E296="","",MAX(B$17:B295)+1),"")</f>
        <v/>
      </c>
      <c r="C296" s="13"/>
      <c r="D296" s="29" t="str">
        <f t="shared" si="370"/>
        <v>None</v>
      </c>
      <c r="E296" s="29" t="str">
        <f t="shared" si="310"/>
        <v/>
      </c>
      <c r="F296" s="29" t="str">
        <f t="shared" si="311"/>
        <v/>
      </c>
      <c r="G296" s="363"/>
      <c r="H296" s="364"/>
      <c r="I296" s="325" t="str">
        <f t="shared" si="255"/>
        <v>No</v>
      </c>
      <c r="J296" s="314">
        <v>0</v>
      </c>
      <c r="K296" s="312">
        <v>0</v>
      </c>
      <c r="L296" s="312">
        <v>0</v>
      </c>
      <c r="M296" s="312">
        <v>0</v>
      </c>
      <c r="N296" s="312">
        <v>0</v>
      </c>
      <c r="O296" s="312">
        <v>0</v>
      </c>
      <c r="P296" s="312">
        <v>0</v>
      </c>
      <c r="Q296" s="312">
        <v>0</v>
      </c>
      <c r="R296" s="312">
        <v>0</v>
      </c>
      <c r="S296" s="312">
        <v>0</v>
      </c>
      <c r="T296" s="312">
        <v>0</v>
      </c>
      <c r="U296" s="312">
        <v>0</v>
      </c>
      <c r="V296" s="313">
        <v>1</v>
      </c>
      <c r="W296" s="313">
        <v>1</v>
      </c>
      <c r="X296" s="312">
        <v>0</v>
      </c>
      <c r="Y296" s="312">
        <v>0</v>
      </c>
      <c r="Z296" s="312">
        <v>0</v>
      </c>
      <c r="AA296" s="14">
        <v>0</v>
      </c>
      <c r="AB296" s="317"/>
      <c r="AC296" s="15" t="str">
        <f t="shared" si="312"/>
        <v/>
      </c>
      <c r="AD296" s="15" t="str">
        <f t="shared" si="322"/>
        <v/>
      </c>
      <c r="AE296" s="16" t="str">
        <f t="shared" si="323"/>
        <v>0 - 0</v>
      </c>
      <c r="AF296" s="20" t="str">
        <f t="shared" si="324"/>
        <v>Not an offer</v>
      </c>
      <c r="AG296" s="276" t="str">
        <f t="shared" si="317"/>
        <v>Not an Offer</v>
      </c>
      <c r="AH296" s="150"/>
      <c r="AI296" s="254">
        <v>280</v>
      </c>
      <c r="AJ296" s="149" t="str">
        <f t="shared" si="318"/>
        <v>00-IRA</v>
      </c>
      <c r="AK296" s="254" t="b">
        <f t="shared" si="309"/>
        <v>0</v>
      </c>
      <c r="AL296" s="254">
        <f t="shared" si="313"/>
        <v>0</v>
      </c>
      <c r="AM296" s="254">
        <f t="shared" si="319"/>
        <v>0</v>
      </c>
      <c r="AN296" s="288">
        <f t="shared" si="325"/>
        <v>0</v>
      </c>
      <c r="AO296" s="288">
        <f>IF(AND($BU296=$BV296,BU296=AO$13),$J296&amp;$K296&amp;$L296&amp;$M296&amp;$N296&amp;$O296&amp;$P296&amp;$Q296&amp;$R296&amp;$S296&amp;$T296&amp;$U296,IFERROR(MATCH($AN296,AO$17:AO295,0),-1000))</f>
        <v>1</v>
      </c>
      <c r="AP296" s="288">
        <f>IF(AND($BU296=$BV296,BV296=AP$13),$J296&amp;$K296&amp;$L296&amp;$M296&amp;$N296&amp;$O296&amp;$P296&amp;$Q296&amp;$R296&amp;$S296&amp;$T296&amp;$U296,IFERROR(MATCH($AN296,AP$17:AP295,0),-1000))</f>
        <v>1</v>
      </c>
      <c r="AQ296" s="288">
        <f>IF(AND($BU296=$BV296,BW296=AQ$13),$J296&amp;$K296&amp;$L296&amp;$M296&amp;$N296&amp;$O296&amp;$P296&amp;$Q296&amp;$R296&amp;$S296&amp;$T296&amp;$U296,IFERROR(MATCH($AN296,AQ$17:AQ295,0),-1000))</f>
        <v>1</v>
      </c>
      <c r="AR296" s="288">
        <f>IF(AND($BU296=$BV296,BX296=AR$13),$J296&amp;$K296&amp;$L296&amp;$M296&amp;$N296&amp;$O296&amp;$P296&amp;$Q296&amp;$R296&amp;$S296&amp;$T296&amp;$U296,IFERROR(MATCH($AN296,AR$17:AR295,0),-1000))</f>
        <v>1</v>
      </c>
      <c r="AS296" s="254">
        <f t="shared" si="242"/>
        <v>0</v>
      </c>
      <c r="AT296" s="261" t="str">
        <f t="shared" si="326"/>
        <v/>
      </c>
      <c r="AU296" s="254" t="str">
        <f t="shared" si="320"/>
        <v/>
      </c>
      <c r="AV296" s="254" t="str">
        <f t="shared" si="320"/>
        <v/>
      </c>
      <c r="AW296" s="254" t="str">
        <f t="shared" si="320"/>
        <v/>
      </c>
      <c r="AX296" s="254" t="str">
        <f t="shared" si="320"/>
        <v/>
      </c>
      <c r="AY296" s="254" t="str">
        <f t="shared" si="320"/>
        <v/>
      </c>
      <c r="AZ296" s="254" t="str">
        <f t="shared" si="320"/>
        <v/>
      </c>
      <c r="BA296" s="254" t="str">
        <f t="shared" si="320"/>
        <v/>
      </c>
      <c r="BB296" s="254" t="str">
        <f t="shared" si="366"/>
        <v/>
      </c>
      <c r="BC296" s="254" t="str">
        <f t="shared" si="366"/>
        <v/>
      </c>
      <c r="BD296" s="254" t="str">
        <f t="shared" si="366"/>
        <v/>
      </c>
      <c r="BE296" s="262" t="str">
        <f t="shared" si="366"/>
        <v/>
      </c>
      <c r="BF296" s="263" t="str">
        <f t="shared" si="321"/>
        <v/>
      </c>
      <c r="BG296" s="254" t="str">
        <f t="shared" si="321"/>
        <v/>
      </c>
      <c r="BH296" s="254" t="str">
        <f t="shared" si="321"/>
        <v/>
      </c>
      <c r="BI296" s="254" t="str">
        <f t="shared" si="321"/>
        <v/>
      </c>
      <c r="BJ296" s="254" t="str">
        <f t="shared" si="321"/>
        <v/>
      </c>
      <c r="BK296" s="254" t="str">
        <f t="shared" si="321"/>
        <v/>
      </c>
      <c r="BL296" s="254" t="str">
        <f t="shared" si="321"/>
        <v/>
      </c>
      <c r="BM296" s="254" t="str">
        <f t="shared" si="367"/>
        <v/>
      </c>
      <c r="BN296" s="254" t="str">
        <f t="shared" si="367"/>
        <v/>
      </c>
      <c r="BO296" s="254" t="str">
        <f t="shared" si="367"/>
        <v/>
      </c>
      <c r="BP296" s="254" t="str">
        <f t="shared" si="367"/>
        <v/>
      </c>
      <c r="BQ296" s="264" t="str">
        <f t="shared" si="327"/>
        <v/>
      </c>
      <c r="BR296" s="261" t="str">
        <f t="shared" si="314"/>
        <v/>
      </c>
      <c r="BS296" s="254" t="str">
        <f t="shared" si="364"/>
        <v/>
      </c>
      <c r="BT296" s="254" t="str">
        <f t="shared" si="364"/>
        <v/>
      </c>
      <c r="BU296" s="265" t="str">
        <f t="shared" si="364"/>
        <v/>
      </c>
      <c r="BV296" s="263" t="str">
        <f t="shared" si="365"/>
        <v/>
      </c>
      <c r="BW296" s="254" t="str">
        <f t="shared" si="365"/>
        <v/>
      </c>
      <c r="BX296" s="254" t="str">
        <f t="shared" si="365"/>
        <v/>
      </c>
      <c r="BY296" s="264" t="str">
        <f t="shared" si="315"/>
        <v/>
      </c>
      <c r="BZ296" s="254" t="str">
        <f t="shared" si="316"/>
        <v/>
      </c>
      <c r="CA296" s="254">
        <f t="shared" si="369"/>
        <v>0</v>
      </c>
      <c r="CB296" s="254">
        <f t="shared" si="369"/>
        <v>0</v>
      </c>
      <c r="CC296" s="254">
        <f t="shared" si="369"/>
        <v>0</v>
      </c>
      <c r="CD296" s="254">
        <f t="shared" si="368"/>
        <v>0</v>
      </c>
      <c r="CE296" s="254">
        <f t="shared" si="368"/>
        <v>0</v>
      </c>
      <c r="CF296" s="254">
        <f t="shared" si="368"/>
        <v>0</v>
      </c>
      <c r="CG296" s="254">
        <f t="shared" si="307"/>
        <v>0</v>
      </c>
      <c r="CH296" s="254">
        <f t="shared" si="307"/>
        <v>0</v>
      </c>
      <c r="CI296" s="254">
        <f t="shared" si="307"/>
        <v>0</v>
      </c>
      <c r="CJ296" s="254">
        <f t="shared" si="307"/>
        <v>0</v>
      </c>
      <c r="CK296" s="254">
        <f t="shared" si="307"/>
        <v>0</v>
      </c>
      <c r="CL296" s="254">
        <f t="shared" si="307"/>
        <v>0</v>
      </c>
      <c r="CM296" s="254">
        <f t="shared" si="328"/>
        <v>0</v>
      </c>
      <c r="CN296" s="254">
        <f t="shared" si="329"/>
        <v>0</v>
      </c>
      <c r="CO296" s="254">
        <f t="shared" si="330"/>
        <v>0</v>
      </c>
      <c r="CP296" s="254">
        <f t="shared" si="331"/>
        <v>0</v>
      </c>
      <c r="CQ296" s="254">
        <f t="shared" si="332"/>
        <v>0</v>
      </c>
      <c r="CR296" s="254">
        <f t="shared" si="333"/>
        <v>0</v>
      </c>
      <c r="CS296" s="254">
        <f t="shared" si="334"/>
        <v>0</v>
      </c>
      <c r="CT296" s="254">
        <f t="shared" si="335"/>
        <v>0</v>
      </c>
      <c r="CU296" s="254">
        <f t="shared" si="336"/>
        <v>0</v>
      </c>
      <c r="CV296" s="254">
        <f t="shared" si="337"/>
        <v>0</v>
      </c>
      <c r="CW296" s="254">
        <f t="shared" si="338"/>
        <v>0</v>
      </c>
      <c r="CX296" s="254">
        <f t="shared" si="339"/>
        <v>0</v>
      </c>
      <c r="CY296" s="254">
        <f t="shared" si="340"/>
        <v>0</v>
      </c>
      <c r="CZ296" s="254">
        <f t="shared" si="341"/>
        <v>0</v>
      </c>
      <c r="DA296" s="254">
        <f t="shared" si="342"/>
        <v>0</v>
      </c>
      <c r="DB296" s="254">
        <f t="shared" si="343"/>
        <v>0</v>
      </c>
      <c r="DC296" s="254">
        <f t="shared" si="344"/>
        <v>0</v>
      </c>
      <c r="DD296" s="254">
        <f t="shared" si="345"/>
        <v>0</v>
      </c>
      <c r="DE296" s="254">
        <f t="shared" si="346"/>
        <v>0</v>
      </c>
      <c r="DF296" s="254">
        <f t="shared" si="347"/>
        <v>0</v>
      </c>
      <c r="DG296" s="254">
        <f t="shared" si="348"/>
        <v>0</v>
      </c>
      <c r="DH296" s="254">
        <f t="shared" si="349"/>
        <v>0</v>
      </c>
      <c r="DI296" s="254">
        <f t="shared" si="350"/>
        <v>0</v>
      </c>
      <c r="DJ296" s="254">
        <f t="shared" si="351"/>
        <v>0</v>
      </c>
      <c r="DK296" s="254">
        <f t="shared" si="352"/>
        <v>0</v>
      </c>
      <c r="DL296" s="254">
        <f t="shared" si="353"/>
        <v>0</v>
      </c>
      <c r="DM296" s="254">
        <f t="shared" si="354"/>
        <v>0</v>
      </c>
      <c r="DN296" s="254">
        <f t="shared" si="355"/>
        <v>0</v>
      </c>
      <c r="DO296" s="254">
        <f t="shared" si="356"/>
        <v>0</v>
      </c>
      <c r="DP296" s="254">
        <f t="shared" si="357"/>
        <v>0</v>
      </c>
      <c r="DQ296" s="254">
        <f t="shared" si="358"/>
        <v>0</v>
      </c>
      <c r="DR296" s="254">
        <f t="shared" si="359"/>
        <v>0</v>
      </c>
      <c r="DS296" s="254">
        <f t="shared" si="360"/>
        <v>0</v>
      </c>
      <c r="DT296" s="254">
        <f t="shared" si="361"/>
        <v>0</v>
      </c>
      <c r="DU296" s="254">
        <f t="shared" si="362"/>
        <v>0</v>
      </c>
      <c r="DV296" s="254">
        <f t="shared" si="363"/>
        <v>0</v>
      </c>
    </row>
    <row r="297" spans="1:126" ht="24" customHeight="1">
      <c r="A297" s="11" t="str">
        <f ca="1">IF(AG297&lt;&gt;"OK","",CONCATENATE(TEXT('Front Page'!$F$33,"000"),TEXT('Front Page'!$F$31,"000"),"-",LEFT('Front Page'!$R$53,5),"-",LEFT(D297,1),AJ297, "-",TEXT(B297,"000")))</f>
        <v/>
      </c>
      <c r="B297" s="12" t="str">
        <f>IFERROR(IF(E297="","",MAX(B$17:B296)+1),"")</f>
        <v/>
      </c>
      <c r="C297" s="13"/>
      <c r="D297" s="29" t="str">
        <f t="shared" si="370"/>
        <v>None</v>
      </c>
      <c r="E297" s="29" t="str">
        <f t="shared" si="310"/>
        <v/>
      </c>
      <c r="F297" s="29" t="str">
        <f t="shared" si="311"/>
        <v/>
      </c>
      <c r="G297" s="363"/>
      <c r="H297" s="364"/>
      <c r="I297" s="325" t="str">
        <f t="shared" si="255"/>
        <v>No</v>
      </c>
      <c r="J297" s="314">
        <v>0</v>
      </c>
      <c r="K297" s="312">
        <v>0</v>
      </c>
      <c r="L297" s="312">
        <v>0</v>
      </c>
      <c r="M297" s="312">
        <v>0</v>
      </c>
      <c r="N297" s="312">
        <v>0</v>
      </c>
      <c r="O297" s="312">
        <v>0</v>
      </c>
      <c r="P297" s="312">
        <v>0</v>
      </c>
      <c r="Q297" s="312">
        <v>0</v>
      </c>
      <c r="R297" s="312">
        <v>0</v>
      </c>
      <c r="S297" s="312">
        <v>0</v>
      </c>
      <c r="T297" s="312">
        <v>0</v>
      </c>
      <c r="U297" s="312">
        <v>0</v>
      </c>
      <c r="V297" s="313">
        <v>1</v>
      </c>
      <c r="W297" s="313">
        <v>1</v>
      </c>
      <c r="X297" s="312">
        <v>0</v>
      </c>
      <c r="Y297" s="312">
        <v>0</v>
      </c>
      <c r="Z297" s="312">
        <v>0</v>
      </c>
      <c r="AA297" s="14">
        <v>0</v>
      </c>
      <c r="AB297" s="317"/>
      <c r="AC297" s="15" t="str">
        <f t="shared" si="312"/>
        <v/>
      </c>
      <c r="AD297" s="15" t="str">
        <f t="shared" si="322"/>
        <v/>
      </c>
      <c r="AE297" s="16" t="str">
        <f t="shared" si="323"/>
        <v>0 - 0</v>
      </c>
      <c r="AF297" s="20" t="str">
        <f t="shared" si="324"/>
        <v>Not an offer</v>
      </c>
      <c r="AG297" s="276" t="str">
        <f t="shared" si="317"/>
        <v>Not an Offer</v>
      </c>
      <c r="AH297" s="150"/>
      <c r="AI297" s="254">
        <v>281</v>
      </c>
      <c r="AJ297" s="149" t="str">
        <f t="shared" si="318"/>
        <v>00-IRA</v>
      </c>
      <c r="AK297" s="254" t="b">
        <f t="shared" si="309"/>
        <v>0</v>
      </c>
      <c r="AL297" s="254">
        <f t="shared" si="313"/>
        <v>0</v>
      </c>
      <c r="AM297" s="254">
        <f t="shared" si="319"/>
        <v>0</v>
      </c>
      <c r="AN297" s="288">
        <f t="shared" si="325"/>
        <v>0</v>
      </c>
      <c r="AO297" s="288">
        <f>IF(AND($BU297=$BV297,BU297=AO$13),$J297&amp;$K297&amp;$L297&amp;$M297&amp;$N297&amp;$O297&amp;$P297&amp;$Q297&amp;$R297&amp;$S297&amp;$T297&amp;$U297,IFERROR(MATCH($AN297,AO$17:AO296,0),-1000))</f>
        <v>1</v>
      </c>
      <c r="AP297" s="288">
        <f>IF(AND($BU297=$BV297,BV297=AP$13),$J297&amp;$K297&amp;$L297&amp;$M297&amp;$N297&amp;$O297&amp;$P297&amp;$Q297&amp;$R297&amp;$S297&amp;$T297&amp;$U297,IFERROR(MATCH($AN297,AP$17:AP296,0),-1000))</f>
        <v>1</v>
      </c>
      <c r="AQ297" s="288">
        <f>IF(AND($BU297=$BV297,BW297=AQ$13),$J297&amp;$K297&amp;$L297&amp;$M297&amp;$N297&amp;$O297&amp;$P297&amp;$Q297&amp;$R297&amp;$S297&amp;$T297&amp;$U297,IFERROR(MATCH($AN297,AQ$17:AQ296,0),-1000))</f>
        <v>1</v>
      </c>
      <c r="AR297" s="288">
        <f>IF(AND($BU297=$BV297,BX297=AR$13),$J297&amp;$K297&amp;$L297&amp;$M297&amp;$N297&amp;$O297&amp;$P297&amp;$Q297&amp;$R297&amp;$S297&amp;$T297&amp;$U297,IFERROR(MATCH($AN297,AR$17:AR296,0),-1000))</f>
        <v>1</v>
      </c>
      <c r="AS297" s="254">
        <f t="shared" si="242"/>
        <v>0</v>
      </c>
      <c r="AT297" s="261" t="str">
        <f t="shared" si="326"/>
        <v/>
      </c>
      <c r="AU297" s="254" t="str">
        <f t="shared" si="320"/>
        <v/>
      </c>
      <c r="AV297" s="254" t="str">
        <f t="shared" si="320"/>
        <v/>
      </c>
      <c r="AW297" s="254" t="str">
        <f t="shared" si="320"/>
        <v/>
      </c>
      <c r="AX297" s="254" t="str">
        <f t="shared" si="320"/>
        <v/>
      </c>
      <c r="AY297" s="254" t="str">
        <f t="shared" si="320"/>
        <v/>
      </c>
      <c r="AZ297" s="254" t="str">
        <f t="shared" si="320"/>
        <v/>
      </c>
      <c r="BA297" s="254" t="str">
        <f t="shared" si="320"/>
        <v/>
      </c>
      <c r="BB297" s="254" t="str">
        <f t="shared" si="366"/>
        <v/>
      </c>
      <c r="BC297" s="254" t="str">
        <f t="shared" si="366"/>
        <v/>
      </c>
      <c r="BD297" s="254" t="str">
        <f t="shared" si="366"/>
        <v/>
      </c>
      <c r="BE297" s="262" t="str">
        <f t="shared" si="366"/>
        <v/>
      </c>
      <c r="BF297" s="263" t="str">
        <f t="shared" si="321"/>
        <v/>
      </c>
      <c r="BG297" s="254" t="str">
        <f t="shared" si="321"/>
        <v/>
      </c>
      <c r="BH297" s="254" t="str">
        <f t="shared" si="321"/>
        <v/>
      </c>
      <c r="BI297" s="254" t="str">
        <f t="shared" si="321"/>
        <v/>
      </c>
      <c r="BJ297" s="254" t="str">
        <f t="shared" si="321"/>
        <v/>
      </c>
      <c r="BK297" s="254" t="str">
        <f t="shared" si="321"/>
        <v/>
      </c>
      <c r="BL297" s="254" t="str">
        <f t="shared" si="321"/>
        <v/>
      </c>
      <c r="BM297" s="254" t="str">
        <f t="shared" si="367"/>
        <v/>
      </c>
      <c r="BN297" s="254" t="str">
        <f t="shared" si="367"/>
        <v/>
      </c>
      <c r="BO297" s="254" t="str">
        <f t="shared" si="367"/>
        <v/>
      </c>
      <c r="BP297" s="254" t="str">
        <f t="shared" si="367"/>
        <v/>
      </c>
      <c r="BQ297" s="264" t="str">
        <f t="shared" si="327"/>
        <v/>
      </c>
      <c r="BR297" s="261" t="str">
        <f t="shared" si="314"/>
        <v/>
      </c>
      <c r="BS297" s="254" t="str">
        <f t="shared" si="364"/>
        <v/>
      </c>
      <c r="BT297" s="254" t="str">
        <f t="shared" si="364"/>
        <v/>
      </c>
      <c r="BU297" s="265" t="str">
        <f t="shared" si="364"/>
        <v/>
      </c>
      <c r="BV297" s="263" t="str">
        <f t="shared" si="365"/>
        <v/>
      </c>
      <c r="BW297" s="254" t="str">
        <f t="shared" si="365"/>
        <v/>
      </c>
      <c r="BX297" s="254" t="str">
        <f t="shared" si="365"/>
        <v/>
      </c>
      <c r="BY297" s="264" t="str">
        <f t="shared" si="315"/>
        <v/>
      </c>
      <c r="BZ297" s="254" t="str">
        <f t="shared" si="316"/>
        <v/>
      </c>
      <c r="CA297" s="254">
        <f t="shared" si="369"/>
        <v>0</v>
      </c>
      <c r="CB297" s="254">
        <f t="shared" si="369"/>
        <v>0</v>
      </c>
      <c r="CC297" s="254">
        <f t="shared" si="369"/>
        <v>0</v>
      </c>
      <c r="CD297" s="254">
        <f t="shared" si="368"/>
        <v>0</v>
      </c>
      <c r="CE297" s="254">
        <f t="shared" si="368"/>
        <v>0</v>
      </c>
      <c r="CF297" s="254">
        <f t="shared" si="368"/>
        <v>0</v>
      </c>
      <c r="CG297" s="254">
        <f t="shared" si="307"/>
        <v>0</v>
      </c>
      <c r="CH297" s="254">
        <f t="shared" si="307"/>
        <v>0</v>
      </c>
      <c r="CI297" s="254">
        <f t="shared" si="307"/>
        <v>0</v>
      </c>
      <c r="CJ297" s="254">
        <f t="shared" si="307"/>
        <v>0</v>
      </c>
      <c r="CK297" s="254">
        <f t="shared" si="307"/>
        <v>0</v>
      </c>
      <c r="CL297" s="254">
        <f t="shared" si="307"/>
        <v>0</v>
      </c>
      <c r="CM297" s="254">
        <f t="shared" si="328"/>
        <v>0</v>
      </c>
      <c r="CN297" s="254">
        <f t="shared" si="329"/>
        <v>0</v>
      </c>
      <c r="CO297" s="254">
        <f t="shared" si="330"/>
        <v>0</v>
      </c>
      <c r="CP297" s="254">
        <f t="shared" si="331"/>
        <v>0</v>
      </c>
      <c r="CQ297" s="254">
        <f t="shared" si="332"/>
        <v>0</v>
      </c>
      <c r="CR297" s="254">
        <f t="shared" si="333"/>
        <v>0</v>
      </c>
      <c r="CS297" s="254">
        <f t="shared" si="334"/>
        <v>0</v>
      </c>
      <c r="CT297" s="254">
        <f t="shared" si="335"/>
        <v>0</v>
      </c>
      <c r="CU297" s="254">
        <f t="shared" si="336"/>
        <v>0</v>
      </c>
      <c r="CV297" s="254">
        <f t="shared" si="337"/>
        <v>0</v>
      </c>
      <c r="CW297" s="254">
        <f t="shared" si="338"/>
        <v>0</v>
      </c>
      <c r="CX297" s="254">
        <f t="shared" si="339"/>
        <v>0</v>
      </c>
      <c r="CY297" s="254">
        <f t="shared" si="340"/>
        <v>0</v>
      </c>
      <c r="CZ297" s="254">
        <f t="shared" si="341"/>
        <v>0</v>
      </c>
      <c r="DA297" s="254">
        <f t="shared" si="342"/>
        <v>0</v>
      </c>
      <c r="DB297" s="254">
        <f t="shared" si="343"/>
        <v>0</v>
      </c>
      <c r="DC297" s="254">
        <f t="shared" si="344"/>
        <v>0</v>
      </c>
      <c r="DD297" s="254">
        <f t="shared" si="345"/>
        <v>0</v>
      </c>
      <c r="DE297" s="254">
        <f t="shared" si="346"/>
        <v>0</v>
      </c>
      <c r="DF297" s="254">
        <f t="shared" si="347"/>
        <v>0</v>
      </c>
      <c r="DG297" s="254">
        <f t="shared" si="348"/>
        <v>0</v>
      </c>
      <c r="DH297" s="254">
        <f t="shared" si="349"/>
        <v>0</v>
      </c>
      <c r="DI297" s="254">
        <f t="shared" si="350"/>
        <v>0</v>
      </c>
      <c r="DJ297" s="254">
        <f t="shared" si="351"/>
        <v>0</v>
      </c>
      <c r="DK297" s="254">
        <f t="shared" si="352"/>
        <v>0</v>
      </c>
      <c r="DL297" s="254">
        <f t="shared" si="353"/>
        <v>0</v>
      </c>
      <c r="DM297" s="254">
        <f t="shared" si="354"/>
        <v>0</v>
      </c>
      <c r="DN297" s="254">
        <f t="shared" si="355"/>
        <v>0</v>
      </c>
      <c r="DO297" s="254">
        <f t="shared" si="356"/>
        <v>0</v>
      </c>
      <c r="DP297" s="254">
        <f t="shared" si="357"/>
        <v>0</v>
      </c>
      <c r="DQ297" s="254">
        <f t="shared" si="358"/>
        <v>0</v>
      </c>
      <c r="DR297" s="254">
        <f t="shared" si="359"/>
        <v>0</v>
      </c>
      <c r="DS297" s="254">
        <f t="shared" si="360"/>
        <v>0</v>
      </c>
      <c r="DT297" s="254">
        <f t="shared" si="361"/>
        <v>0</v>
      </c>
      <c r="DU297" s="254">
        <f t="shared" si="362"/>
        <v>0</v>
      </c>
      <c r="DV297" s="254">
        <f t="shared" si="363"/>
        <v>0</v>
      </c>
    </row>
    <row r="298" spans="1:126" ht="24" customHeight="1">
      <c r="A298" s="11" t="str">
        <f ca="1">IF(AG298&lt;&gt;"OK","",CONCATENATE(TEXT('Front Page'!$F$33,"000"),TEXT('Front Page'!$F$31,"000"),"-",LEFT('Front Page'!$R$53,5),"-",LEFT(D298,1),AJ298, "-",TEXT(B298,"000")))</f>
        <v/>
      </c>
      <c r="B298" s="12" t="str">
        <f>IFERROR(IF(E298="","",MAX(B$17:B297)+1),"")</f>
        <v/>
      </c>
      <c r="C298" s="13"/>
      <c r="D298" s="29" t="str">
        <f t="shared" si="370"/>
        <v>None</v>
      </c>
      <c r="E298" s="29" t="str">
        <f t="shared" si="310"/>
        <v/>
      </c>
      <c r="F298" s="29" t="str">
        <f t="shared" si="311"/>
        <v/>
      </c>
      <c r="G298" s="363"/>
      <c r="H298" s="364"/>
      <c r="I298" s="325" t="str">
        <f t="shared" si="255"/>
        <v>No</v>
      </c>
      <c r="J298" s="314">
        <v>0</v>
      </c>
      <c r="K298" s="312">
        <v>0</v>
      </c>
      <c r="L298" s="312">
        <v>0</v>
      </c>
      <c r="M298" s="312">
        <v>0</v>
      </c>
      <c r="N298" s="312">
        <v>0</v>
      </c>
      <c r="O298" s="312">
        <v>0</v>
      </c>
      <c r="P298" s="312">
        <v>0</v>
      </c>
      <c r="Q298" s="312">
        <v>0</v>
      </c>
      <c r="R298" s="312">
        <v>0</v>
      </c>
      <c r="S298" s="312">
        <v>0</v>
      </c>
      <c r="T298" s="312">
        <v>0</v>
      </c>
      <c r="U298" s="312">
        <v>0</v>
      </c>
      <c r="V298" s="313">
        <v>1</v>
      </c>
      <c r="W298" s="313">
        <v>1</v>
      </c>
      <c r="X298" s="312">
        <v>0</v>
      </c>
      <c r="Y298" s="312">
        <v>0</v>
      </c>
      <c r="Z298" s="312">
        <v>0</v>
      </c>
      <c r="AA298" s="14">
        <v>0</v>
      </c>
      <c r="AB298" s="317"/>
      <c r="AC298" s="15" t="str">
        <f t="shared" si="312"/>
        <v/>
      </c>
      <c r="AD298" s="15" t="str">
        <f t="shared" si="322"/>
        <v/>
      </c>
      <c r="AE298" s="16" t="str">
        <f t="shared" si="323"/>
        <v>0 - 0</v>
      </c>
      <c r="AF298" s="20" t="str">
        <f t="shared" si="324"/>
        <v>Not an offer</v>
      </c>
      <c r="AG298" s="276" t="str">
        <f t="shared" si="317"/>
        <v>Not an Offer</v>
      </c>
      <c r="AH298" s="150"/>
      <c r="AI298" s="254">
        <v>282</v>
      </c>
      <c r="AJ298" s="149" t="str">
        <f t="shared" si="318"/>
        <v>00-IRA</v>
      </c>
      <c r="AK298" s="254" t="b">
        <f t="shared" si="309"/>
        <v>0</v>
      </c>
      <c r="AL298" s="254">
        <f t="shared" si="313"/>
        <v>0</v>
      </c>
      <c r="AM298" s="254">
        <f t="shared" si="319"/>
        <v>0</v>
      </c>
      <c r="AN298" s="288">
        <f t="shared" si="325"/>
        <v>0</v>
      </c>
      <c r="AO298" s="288">
        <f>IF(AND($BU298=$BV298,BU298=AO$13),$J298&amp;$K298&amp;$L298&amp;$M298&amp;$N298&amp;$O298&amp;$P298&amp;$Q298&amp;$R298&amp;$S298&amp;$T298&amp;$U298,IFERROR(MATCH($AN298,AO$17:AO297,0),-1000))</f>
        <v>1</v>
      </c>
      <c r="AP298" s="288">
        <f>IF(AND($BU298=$BV298,BV298=AP$13),$J298&amp;$K298&amp;$L298&amp;$M298&amp;$N298&amp;$O298&amp;$P298&amp;$Q298&amp;$R298&amp;$S298&amp;$T298&amp;$U298,IFERROR(MATCH($AN298,AP$17:AP297,0),-1000))</f>
        <v>1</v>
      </c>
      <c r="AQ298" s="288">
        <f>IF(AND($BU298=$BV298,BW298=AQ$13),$J298&amp;$K298&amp;$L298&amp;$M298&amp;$N298&amp;$O298&amp;$P298&amp;$Q298&amp;$R298&amp;$S298&amp;$T298&amp;$U298,IFERROR(MATCH($AN298,AQ$17:AQ297,0),-1000))</f>
        <v>1</v>
      </c>
      <c r="AR298" s="288">
        <f>IF(AND($BU298=$BV298,BX298=AR$13),$J298&amp;$K298&amp;$L298&amp;$M298&amp;$N298&amp;$O298&amp;$P298&amp;$Q298&amp;$R298&amp;$S298&amp;$T298&amp;$U298,IFERROR(MATCH($AN298,AR$17:AR297,0),-1000))</f>
        <v>1</v>
      </c>
      <c r="AS298" s="254">
        <f t="shared" si="242"/>
        <v>0</v>
      </c>
      <c r="AT298" s="261" t="str">
        <f t="shared" si="326"/>
        <v/>
      </c>
      <c r="AU298" s="254" t="str">
        <f t="shared" si="320"/>
        <v/>
      </c>
      <c r="AV298" s="254" t="str">
        <f t="shared" si="320"/>
        <v/>
      </c>
      <c r="AW298" s="254" t="str">
        <f t="shared" si="320"/>
        <v/>
      </c>
      <c r="AX298" s="254" t="str">
        <f t="shared" si="320"/>
        <v/>
      </c>
      <c r="AY298" s="254" t="str">
        <f t="shared" si="320"/>
        <v/>
      </c>
      <c r="AZ298" s="254" t="str">
        <f t="shared" si="320"/>
        <v/>
      </c>
      <c r="BA298" s="254" t="str">
        <f t="shared" si="320"/>
        <v/>
      </c>
      <c r="BB298" s="254" t="str">
        <f t="shared" si="366"/>
        <v/>
      </c>
      <c r="BC298" s="254" t="str">
        <f t="shared" si="366"/>
        <v/>
      </c>
      <c r="BD298" s="254" t="str">
        <f t="shared" si="366"/>
        <v/>
      </c>
      <c r="BE298" s="262" t="str">
        <f t="shared" si="366"/>
        <v/>
      </c>
      <c r="BF298" s="263" t="str">
        <f t="shared" si="321"/>
        <v/>
      </c>
      <c r="BG298" s="254" t="str">
        <f t="shared" si="321"/>
        <v/>
      </c>
      <c r="BH298" s="254" t="str">
        <f t="shared" si="321"/>
        <v/>
      </c>
      <c r="BI298" s="254" t="str">
        <f t="shared" si="321"/>
        <v/>
      </c>
      <c r="BJ298" s="254" t="str">
        <f t="shared" si="321"/>
        <v/>
      </c>
      <c r="BK298" s="254" t="str">
        <f t="shared" si="321"/>
        <v/>
      </c>
      <c r="BL298" s="254" t="str">
        <f t="shared" si="321"/>
        <v/>
      </c>
      <c r="BM298" s="254" t="str">
        <f t="shared" si="367"/>
        <v/>
      </c>
      <c r="BN298" s="254" t="str">
        <f t="shared" si="367"/>
        <v/>
      </c>
      <c r="BO298" s="254" t="str">
        <f t="shared" si="367"/>
        <v/>
      </c>
      <c r="BP298" s="254" t="str">
        <f t="shared" si="367"/>
        <v/>
      </c>
      <c r="BQ298" s="264" t="str">
        <f t="shared" si="327"/>
        <v/>
      </c>
      <c r="BR298" s="261" t="str">
        <f t="shared" si="314"/>
        <v/>
      </c>
      <c r="BS298" s="254" t="str">
        <f t="shared" si="364"/>
        <v/>
      </c>
      <c r="BT298" s="254" t="str">
        <f t="shared" si="364"/>
        <v/>
      </c>
      <c r="BU298" s="265" t="str">
        <f t="shared" si="364"/>
        <v/>
      </c>
      <c r="BV298" s="263" t="str">
        <f t="shared" si="365"/>
        <v/>
      </c>
      <c r="BW298" s="254" t="str">
        <f t="shared" si="365"/>
        <v/>
      </c>
      <c r="BX298" s="254" t="str">
        <f t="shared" si="365"/>
        <v/>
      </c>
      <c r="BY298" s="264" t="str">
        <f t="shared" si="315"/>
        <v/>
      </c>
      <c r="BZ298" s="254" t="str">
        <f t="shared" si="316"/>
        <v/>
      </c>
      <c r="CA298" s="254">
        <f t="shared" si="369"/>
        <v>0</v>
      </c>
      <c r="CB298" s="254">
        <f t="shared" si="369"/>
        <v>0</v>
      </c>
      <c r="CC298" s="254">
        <f t="shared" si="369"/>
        <v>0</v>
      </c>
      <c r="CD298" s="254">
        <f t="shared" si="368"/>
        <v>0</v>
      </c>
      <c r="CE298" s="254">
        <f t="shared" si="368"/>
        <v>0</v>
      </c>
      <c r="CF298" s="254">
        <f t="shared" si="368"/>
        <v>0</v>
      </c>
      <c r="CG298" s="254">
        <f t="shared" si="307"/>
        <v>0</v>
      </c>
      <c r="CH298" s="254">
        <f t="shared" si="307"/>
        <v>0</v>
      </c>
      <c r="CI298" s="254">
        <f t="shared" si="307"/>
        <v>0</v>
      </c>
      <c r="CJ298" s="254">
        <f t="shared" si="307"/>
        <v>0</v>
      </c>
      <c r="CK298" s="254">
        <f t="shared" si="307"/>
        <v>0</v>
      </c>
      <c r="CL298" s="254">
        <f t="shared" si="307"/>
        <v>0</v>
      </c>
      <c r="CM298" s="254">
        <f t="shared" si="328"/>
        <v>0</v>
      </c>
      <c r="CN298" s="254">
        <f t="shared" si="329"/>
        <v>0</v>
      </c>
      <c r="CO298" s="254">
        <f t="shared" si="330"/>
        <v>0</v>
      </c>
      <c r="CP298" s="254">
        <f t="shared" si="331"/>
        <v>0</v>
      </c>
      <c r="CQ298" s="254">
        <f t="shared" si="332"/>
        <v>0</v>
      </c>
      <c r="CR298" s="254">
        <f t="shared" si="333"/>
        <v>0</v>
      </c>
      <c r="CS298" s="254">
        <f t="shared" si="334"/>
        <v>0</v>
      </c>
      <c r="CT298" s="254">
        <f t="shared" si="335"/>
        <v>0</v>
      </c>
      <c r="CU298" s="254">
        <f t="shared" si="336"/>
        <v>0</v>
      </c>
      <c r="CV298" s="254">
        <f t="shared" si="337"/>
        <v>0</v>
      </c>
      <c r="CW298" s="254">
        <f t="shared" si="338"/>
        <v>0</v>
      </c>
      <c r="CX298" s="254">
        <f t="shared" si="339"/>
        <v>0</v>
      </c>
      <c r="CY298" s="254">
        <f t="shared" si="340"/>
        <v>0</v>
      </c>
      <c r="CZ298" s="254">
        <f t="shared" si="341"/>
        <v>0</v>
      </c>
      <c r="DA298" s="254">
        <f t="shared" si="342"/>
        <v>0</v>
      </c>
      <c r="DB298" s="254">
        <f t="shared" si="343"/>
        <v>0</v>
      </c>
      <c r="DC298" s="254">
        <f t="shared" si="344"/>
        <v>0</v>
      </c>
      <c r="DD298" s="254">
        <f t="shared" si="345"/>
        <v>0</v>
      </c>
      <c r="DE298" s="254">
        <f t="shared" si="346"/>
        <v>0</v>
      </c>
      <c r="DF298" s="254">
        <f t="shared" si="347"/>
        <v>0</v>
      </c>
      <c r="DG298" s="254">
        <f t="shared" si="348"/>
        <v>0</v>
      </c>
      <c r="DH298" s="254">
        <f t="shared" si="349"/>
        <v>0</v>
      </c>
      <c r="DI298" s="254">
        <f t="shared" si="350"/>
        <v>0</v>
      </c>
      <c r="DJ298" s="254">
        <f t="shared" si="351"/>
        <v>0</v>
      </c>
      <c r="DK298" s="254">
        <f t="shared" si="352"/>
        <v>0</v>
      </c>
      <c r="DL298" s="254">
        <f t="shared" si="353"/>
        <v>0</v>
      </c>
      <c r="DM298" s="254">
        <f t="shared" si="354"/>
        <v>0</v>
      </c>
      <c r="DN298" s="254">
        <f t="shared" si="355"/>
        <v>0</v>
      </c>
      <c r="DO298" s="254">
        <f t="shared" si="356"/>
        <v>0</v>
      </c>
      <c r="DP298" s="254">
        <f t="shared" si="357"/>
        <v>0</v>
      </c>
      <c r="DQ298" s="254">
        <f t="shared" si="358"/>
        <v>0</v>
      </c>
      <c r="DR298" s="254">
        <f t="shared" si="359"/>
        <v>0</v>
      </c>
      <c r="DS298" s="254">
        <f t="shared" si="360"/>
        <v>0</v>
      </c>
      <c r="DT298" s="254">
        <f t="shared" si="361"/>
        <v>0</v>
      </c>
      <c r="DU298" s="254">
        <f t="shared" si="362"/>
        <v>0</v>
      </c>
      <c r="DV298" s="254">
        <f t="shared" si="363"/>
        <v>0</v>
      </c>
    </row>
    <row r="299" spans="1:126" ht="24" customHeight="1">
      <c r="A299" s="11" t="str">
        <f ca="1">IF(AG299&lt;&gt;"OK","",CONCATENATE(TEXT('Front Page'!$F$33,"000"),TEXT('Front Page'!$F$31,"000"),"-",LEFT('Front Page'!$R$53,5),"-",LEFT(D299,1),AJ299, "-",TEXT(B299,"000")))</f>
        <v/>
      </c>
      <c r="B299" s="12" t="str">
        <f>IFERROR(IF(E299="","",MAX(B$17:B298)+1),"")</f>
        <v/>
      </c>
      <c r="C299" s="13"/>
      <c r="D299" s="29" t="str">
        <f t="shared" si="370"/>
        <v>None</v>
      </c>
      <c r="E299" s="29" t="str">
        <f t="shared" si="310"/>
        <v/>
      </c>
      <c r="F299" s="29" t="str">
        <f t="shared" si="311"/>
        <v/>
      </c>
      <c r="G299" s="363"/>
      <c r="H299" s="364"/>
      <c r="I299" s="325" t="str">
        <f t="shared" si="255"/>
        <v>No</v>
      </c>
      <c r="J299" s="314">
        <v>0</v>
      </c>
      <c r="K299" s="312">
        <v>0</v>
      </c>
      <c r="L299" s="312">
        <v>0</v>
      </c>
      <c r="M299" s="312">
        <v>0</v>
      </c>
      <c r="N299" s="312">
        <v>0</v>
      </c>
      <c r="O299" s="312">
        <v>0</v>
      </c>
      <c r="P299" s="312">
        <v>0</v>
      </c>
      <c r="Q299" s="312">
        <v>0</v>
      </c>
      <c r="R299" s="312">
        <v>0</v>
      </c>
      <c r="S299" s="312">
        <v>0</v>
      </c>
      <c r="T299" s="312">
        <v>0</v>
      </c>
      <c r="U299" s="312">
        <v>0</v>
      </c>
      <c r="V299" s="313">
        <v>1</v>
      </c>
      <c r="W299" s="313">
        <v>1</v>
      </c>
      <c r="X299" s="312">
        <v>0</v>
      </c>
      <c r="Y299" s="312">
        <v>0</v>
      </c>
      <c r="Z299" s="312">
        <v>0</v>
      </c>
      <c r="AA299" s="14">
        <v>0</v>
      </c>
      <c r="AB299" s="317"/>
      <c r="AC299" s="15" t="str">
        <f t="shared" si="312"/>
        <v/>
      </c>
      <c r="AD299" s="15" t="str">
        <f t="shared" si="322"/>
        <v/>
      </c>
      <c r="AE299" s="16" t="str">
        <f t="shared" si="323"/>
        <v>0 - 0</v>
      </c>
      <c r="AF299" s="20" t="str">
        <f t="shared" si="324"/>
        <v>Not an offer</v>
      </c>
      <c r="AG299" s="276" t="str">
        <f t="shared" si="317"/>
        <v>Not an Offer</v>
      </c>
      <c r="AH299" s="150"/>
      <c r="AI299" s="254">
        <v>283</v>
      </c>
      <c r="AJ299" s="149" t="str">
        <f t="shared" si="318"/>
        <v>00-IRA</v>
      </c>
      <c r="AK299" s="254" t="b">
        <f t="shared" si="309"/>
        <v>0</v>
      </c>
      <c r="AL299" s="254">
        <f t="shared" si="313"/>
        <v>0</v>
      </c>
      <c r="AM299" s="254">
        <f t="shared" si="319"/>
        <v>0</v>
      </c>
      <c r="AN299" s="288">
        <f t="shared" si="325"/>
        <v>0</v>
      </c>
      <c r="AO299" s="288">
        <f>IF(AND($BU299=$BV299,BU299=AO$13),$J299&amp;$K299&amp;$L299&amp;$M299&amp;$N299&amp;$O299&amp;$P299&amp;$Q299&amp;$R299&amp;$S299&amp;$T299&amp;$U299,IFERROR(MATCH($AN299,AO$17:AO298,0),-1000))</f>
        <v>1</v>
      </c>
      <c r="AP299" s="288">
        <f>IF(AND($BU299=$BV299,BV299=AP$13),$J299&amp;$K299&amp;$L299&amp;$M299&amp;$N299&amp;$O299&amp;$P299&amp;$Q299&amp;$R299&amp;$S299&amp;$T299&amp;$U299,IFERROR(MATCH($AN299,AP$17:AP298,0),-1000))</f>
        <v>1</v>
      </c>
      <c r="AQ299" s="288">
        <f>IF(AND($BU299=$BV299,BW299=AQ$13),$J299&amp;$K299&amp;$L299&amp;$M299&amp;$N299&amp;$O299&amp;$P299&amp;$Q299&amp;$R299&amp;$S299&amp;$T299&amp;$U299,IFERROR(MATCH($AN299,AQ$17:AQ298,0),-1000))</f>
        <v>1</v>
      </c>
      <c r="AR299" s="288">
        <f>IF(AND($BU299=$BV299,BX299=AR$13),$J299&amp;$K299&amp;$L299&amp;$M299&amp;$N299&amp;$O299&amp;$P299&amp;$Q299&amp;$R299&amp;$S299&amp;$T299&amp;$U299,IFERROR(MATCH($AN299,AR$17:AR298,0),-1000))</f>
        <v>1</v>
      </c>
      <c r="AS299" s="254">
        <f t="shared" si="242"/>
        <v>0</v>
      </c>
      <c r="AT299" s="261" t="str">
        <f t="shared" si="326"/>
        <v/>
      </c>
      <c r="AU299" s="254" t="str">
        <f t="shared" si="320"/>
        <v/>
      </c>
      <c r="AV299" s="254" t="str">
        <f t="shared" si="320"/>
        <v/>
      </c>
      <c r="AW299" s="254" t="str">
        <f t="shared" si="320"/>
        <v/>
      </c>
      <c r="AX299" s="254" t="str">
        <f t="shared" si="320"/>
        <v/>
      </c>
      <c r="AY299" s="254" t="str">
        <f t="shared" si="320"/>
        <v/>
      </c>
      <c r="AZ299" s="254" t="str">
        <f t="shared" si="320"/>
        <v/>
      </c>
      <c r="BA299" s="254" t="str">
        <f t="shared" si="320"/>
        <v/>
      </c>
      <c r="BB299" s="254" t="str">
        <f t="shared" si="366"/>
        <v/>
      </c>
      <c r="BC299" s="254" t="str">
        <f t="shared" si="366"/>
        <v/>
      </c>
      <c r="BD299" s="254" t="str">
        <f t="shared" si="366"/>
        <v/>
      </c>
      <c r="BE299" s="262" t="str">
        <f t="shared" si="366"/>
        <v/>
      </c>
      <c r="BF299" s="263" t="str">
        <f t="shared" si="321"/>
        <v/>
      </c>
      <c r="BG299" s="254" t="str">
        <f t="shared" si="321"/>
        <v/>
      </c>
      <c r="BH299" s="254" t="str">
        <f t="shared" si="321"/>
        <v/>
      </c>
      <c r="BI299" s="254" t="str">
        <f t="shared" si="321"/>
        <v/>
      </c>
      <c r="BJ299" s="254" t="str">
        <f t="shared" si="321"/>
        <v/>
      </c>
      <c r="BK299" s="254" t="str">
        <f t="shared" si="321"/>
        <v/>
      </c>
      <c r="BL299" s="254" t="str">
        <f t="shared" si="321"/>
        <v/>
      </c>
      <c r="BM299" s="254" t="str">
        <f t="shared" si="367"/>
        <v/>
      </c>
      <c r="BN299" s="254" t="str">
        <f t="shared" si="367"/>
        <v/>
      </c>
      <c r="BO299" s="254" t="str">
        <f t="shared" si="367"/>
        <v/>
      </c>
      <c r="BP299" s="254" t="str">
        <f t="shared" si="367"/>
        <v/>
      </c>
      <c r="BQ299" s="264" t="str">
        <f t="shared" si="327"/>
        <v/>
      </c>
      <c r="BR299" s="261" t="str">
        <f t="shared" si="314"/>
        <v/>
      </c>
      <c r="BS299" s="254" t="str">
        <f t="shared" si="364"/>
        <v/>
      </c>
      <c r="BT299" s="254" t="str">
        <f t="shared" si="364"/>
        <v/>
      </c>
      <c r="BU299" s="265" t="str">
        <f t="shared" si="364"/>
        <v/>
      </c>
      <c r="BV299" s="263" t="str">
        <f t="shared" si="365"/>
        <v/>
      </c>
      <c r="BW299" s="254" t="str">
        <f t="shared" si="365"/>
        <v/>
      </c>
      <c r="BX299" s="254" t="str">
        <f t="shared" si="365"/>
        <v/>
      </c>
      <c r="BY299" s="264" t="str">
        <f t="shared" si="315"/>
        <v/>
      </c>
      <c r="BZ299" s="254" t="str">
        <f t="shared" si="316"/>
        <v/>
      </c>
      <c r="CA299" s="254">
        <f t="shared" si="369"/>
        <v>0</v>
      </c>
      <c r="CB299" s="254">
        <f t="shared" si="369"/>
        <v>0</v>
      </c>
      <c r="CC299" s="254">
        <f t="shared" si="369"/>
        <v>0</v>
      </c>
      <c r="CD299" s="254">
        <f t="shared" si="368"/>
        <v>0</v>
      </c>
      <c r="CE299" s="254">
        <f t="shared" si="368"/>
        <v>0</v>
      </c>
      <c r="CF299" s="254">
        <f t="shared" si="368"/>
        <v>0</v>
      </c>
      <c r="CG299" s="254">
        <f t="shared" si="307"/>
        <v>0</v>
      </c>
      <c r="CH299" s="254">
        <f t="shared" si="307"/>
        <v>0</v>
      </c>
      <c r="CI299" s="254">
        <f t="shared" si="307"/>
        <v>0</v>
      </c>
      <c r="CJ299" s="254">
        <f t="shared" si="307"/>
        <v>0</v>
      </c>
      <c r="CK299" s="254">
        <f t="shared" si="307"/>
        <v>0</v>
      </c>
      <c r="CL299" s="254">
        <f t="shared" si="307"/>
        <v>0</v>
      </c>
      <c r="CM299" s="254">
        <f t="shared" si="328"/>
        <v>0</v>
      </c>
      <c r="CN299" s="254">
        <f t="shared" si="329"/>
        <v>0</v>
      </c>
      <c r="CO299" s="254">
        <f t="shared" si="330"/>
        <v>0</v>
      </c>
      <c r="CP299" s="254">
        <f t="shared" si="331"/>
        <v>0</v>
      </c>
      <c r="CQ299" s="254">
        <f t="shared" si="332"/>
        <v>0</v>
      </c>
      <c r="CR299" s="254">
        <f t="shared" si="333"/>
        <v>0</v>
      </c>
      <c r="CS299" s="254">
        <f t="shared" si="334"/>
        <v>0</v>
      </c>
      <c r="CT299" s="254">
        <f t="shared" si="335"/>
        <v>0</v>
      </c>
      <c r="CU299" s="254">
        <f t="shared" si="336"/>
        <v>0</v>
      </c>
      <c r="CV299" s="254">
        <f t="shared" si="337"/>
        <v>0</v>
      </c>
      <c r="CW299" s="254">
        <f t="shared" si="338"/>
        <v>0</v>
      </c>
      <c r="CX299" s="254">
        <f t="shared" si="339"/>
        <v>0</v>
      </c>
      <c r="CY299" s="254">
        <f t="shared" si="340"/>
        <v>0</v>
      </c>
      <c r="CZ299" s="254">
        <f t="shared" si="341"/>
        <v>0</v>
      </c>
      <c r="DA299" s="254">
        <f t="shared" si="342"/>
        <v>0</v>
      </c>
      <c r="DB299" s="254">
        <f t="shared" si="343"/>
        <v>0</v>
      </c>
      <c r="DC299" s="254">
        <f t="shared" si="344"/>
        <v>0</v>
      </c>
      <c r="DD299" s="254">
        <f t="shared" si="345"/>
        <v>0</v>
      </c>
      <c r="DE299" s="254">
        <f t="shared" si="346"/>
        <v>0</v>
      </c>
      <c r="DF299" s="254">
        <f t="shared" si="347"/>
        <v>0</v>
      </c>
      <c r="DG299" s="254">
        <f t="shared" si="348"/>
        <v>0</v>
      </c>
      <c r="DH299" s="254">
        <f t="shared" si="349"/>
        <v>0</v>
      </c>
      <c r="DI299" s="254">
        <f t="shared" si="350"/>
        <v>0</v>
      </c>
      <c r="DJ299" s="254">
        <f t="shared" si="351"/>
        <v>0</v>
      </c>
      <c r="DK299" s="254">
        <f t="shared" si="352"/>
        <v>0</v>
      </c>
      <c r="DL299" s="254">
        <f t="shared" si="353"/>
        <v>0</v>
      </c>
      <c r="DM299" s="254">
        <f t="shared" si="354"/>
        <v>0</v>
      </c>
      <c r="DN299" s="254">
        <f t="shared" si="355"/>
        <v>0</v>
      </c>
      <c r="DO299" s="254">
        <f t="shared" si="356"/>
        <v>0</v>
      </c>
      <c r="DP299" s="254">
        <f t="shared" si="357"/>
        <v>0</v>
      </c>
      <c r="DQ299" s="254">
        <f t="shared" si="358"/>
        <v>0</v>
      </c>
      <c r="DR299" s="254">
        <f t="shared" si="359"/>
        <v>0</v>
      </c>
      <c r="DS299" s="254">
        <f t="shared" si="360"/>
        <v>0</v>
      </c>
      <c r="DT299" s="254">
        <f t="shared" si="361"/>
        <v>0</v>
      </c>
      <c r="DU299" s="254">
        <f t="shared" si="362"/>
        <v>0</v>
      </c>
      <c r="DV299" s="254">
        <f t="shared" si="363"/>
        <v>0</v>
      </c>
    </row>
    <row r="300" spans="1:126" ht="24" customHeight="1">
      <c r="A300" s="11" t="str">
        <f ca="1">IF(AG300&lt;&gt;"OK","",CONCATENATE(TEXT('Front Page'!$F$33,"000"),TEXT('Front Page'!$F$31,"000"),"-",LEFT('Front Page'!$R$53,5),"-",LEFT(D300,1),AJ300, "-",TEXT(B300,"000")))</f>
        <v/>
      </c>
      <c r="B300" s="12" t="str">
        <f>IFERROR(IF(E300="","",MAX(B$17:B299)+1),"")</f>
        <v/>
      </c>
      <c r="C300" s="13"/>
      <c r="D300" s="29" t="str">
        <f t="shared" si="370"/>
        <v>None</v>
      </c>
      <c r="E300" s="29" t="str">
        <f t="shared" si="310"/>
        <v/>
      </c>
      <c r="F300" s="29" t="str">
        <f t="shared" si="311"/>
        <v/>
      </c>
      <c r="G300" s="363"/>
      <c r="H300" s="364"/>
      <c r="I300" s="325" t="str">
        <f t="shared" si="255"/>
        <v>No</v>
      </c>
      <c r="J300" s="314">
        <v>0</v>
      </c>
      <c r="K300" s="312">
        <v>0</v>
      </c>
      <c r="L300" s="312">
        <v>0</v>
      </c>
      <c r="M300" s="312">
        <v>0</v>
      </c>
      <c r="N300" s="312">
        <v>0</v>
      </c>
      <c r="O300" s="312">
        <v>0</v>
      </c>
      <c r="P300" s="312">
        <v>0</v>
      </c>
      <c r="Q300" s="312">
        <v>0</v>
      </c>
      <c r="R300" s="312">
        <v>0</v>
      </c>
      <c r="S300" s="312">
        <v>0</v>
      </c>
      <c r="T300" s="312">
        <v>0</v>
      </c>
      <c r="U300" s="312">
        <v>0</v>
      </c>
      <c r="V300" s="313">
        <v>1</v>
      </c>
      <c r="W300" s="313">
        <v>1</v>
      </c>
      <c r="X300" s="312">
        <v>0</v>
      </c>
      <c r="Y300" s="312">
        <v>0</v>
      </c>
      <c r="Z300" s="312">
        <v>0</v>
      </c>
      <c r="AA300" s="14">
        <v>0</v>
      </c>
      <c r="AB300" s="317"/>
      <c r="AC300" s="15" t="str">
        <f t="shared" si="312"/>
        <v/>
      </c>
      <c r="AD300" s="15" t="str">
        <f t="shared" si="322"/>
        <v/>
      </c>
      <c r="AE300" s="16" t="str">
        <f t="shared" si="323"/>
        <v>0 - 0</v>
      </c>
      <c r="AF300" s="20" t="str">
        <f t="shared" si="324"/>
        <v>Not an offer</v>
      </c>
      <c r="AG300" s="276" t="str">
        <f t="shared" si="317"/>
        <v>Not an Offer</v>
      </c>
      <c r="AH300" s="150"/>
      <c r="AI300" s="254">
        <v>284</v>
      </c>
      <c r="AJ300" s="149" t="str">
        <f t="shared" si="318"/>
        <v>00-IRA</v>
      </c>
      <c r="AK300" s="254" t="b">
        <f t="shared" si="309"/>
        <v>0</v>
      </c>
      <c r="AL300" s="254">
        <f t="shared" si="313"/>
        <v>0</v>
      </c>
      <c r="AM300" s="254">
        <f t="shared" si="319"/>
        <v>0</v>
      </c>
      <c r="AN300" s="288">
        <f t="shared" si="325"/>
        <v>0</v>
      </c>
      <c r="AO300" s="288">
        <f>IF(AND($BU300=$BV300,BU300=AO$13),$J300&amp;$K300&amp;$L300&amp;$M300&amp;$N300&amp;$O300&amp;$P300&amp;$Q300&amp;$R300&amp;$S300&amp;$T300&amp;$U300,IFERROR(MATCH($AN300,AO$17:AO299,0),-1000))</f>
        <v>1</v>
      </c>
      <c r="AP300" s="288">
        <f>IF(AND($BU300=$BV300,BV300=AP$13),$J300&amp;$K300&amp;$L300&amp;$M300&amp;$N300&amp;$O300&amp;$P300&amp;$Q300&amp;$R300&amp;$S300&amp;$T300&amp;$U300,IFERROR(MATCH($AN300,AP$17:AP299,0),-1000))</f>
        <v>1</v>
      </c>
      <c r="AQ300" s="288">
        <f>IF(AND($BU300=$BV300,BW300=AQ$13),$J300&amp;$K300&amp;$L300&amp;$M300&amp;$N300&amp;$O300&amp;$P300&amp;$Q300&amp;$R300&amp;$S300&amp;$T300&amp;$U300,IFERROR(MATCH($AN300,AQ$17:AQ299,0),-1000))</f>
        <v>1</v>
      </c>
      <c r="AR300" s="288">
        <f>IF(AND($BU300=$BV300,BX300=AR$13),$J300&amp;$K300&amp;$L300&amp;$M300&amp;$N300&amp;$O300&amp;$P300&amp;$Q300&amp;$R300&amp;$S300&amp;$T300&amp;$U300,IFERROR(MATCH($AN300,AR$17:AR299,0),-1000))</f>
        <v>1</v>
      </c>
      <c r="AS300" s="254">
        <f t="shared" si="242"/>
        <v>0</v>
      </c>
      <c r="AT300" s="261" t="str">
        <f t="shared" si="326"/>
        <v/>
      </c>
      <c r="AU300" s="254" t="str">
        <f t="shared" si="320"/>
        <v/>
      </c>
      <c r="AV300" s="254" t="str">
        <f t="shared" si="320"/>
        <v/>
      </c>
      <c r="AW300" s="254" t="str">
        <f t="shared" si="320"/>
        <v/>
      </c>
      <c r="AX300" s="254" t="str">
        <f t="shared" si="320"/>
        <v/>
      </c>
      <c r="AY300" s="254" t="str">
        <f t="shared" si="320"/>
        <v/>
      </c>
      <c r="AZ300" s="254" t="str">
        <f t="shared" si="320"/>
        <v/>
      </c>
      <c r="BA300" s="254" t="str">
        <f t="shared" si="320"/>
        <v/>
      </c>
      <c r="BB300" s="254" t="str">
        <f t="shared" si="366"/>
        <v/>
      </c>
      <c r="BC300" s="254" t="str">
        <f t="shared" si="366"/>
        <v/>
      </c>
      <c r="BD300" s="254" t="str">
        <f t="shared" si="366"/>
        <v/>
      </c>
      <c r="BE300" s="262" t="str">
        <f t="shared" si="366"/>
        <v/>
      </c>
      <c r="BF300" s="263" t="str">
        <f t="shared" si="321"/>
        <v/>
      </c>
      <c r="BG300" s="254" t="str">
        <f t="shared" si="321"/>
        <v/>
      </c>
      <c r="BH300" s="254" t="str">
        <f t="shared" si="321"/>
        <v/>
      </c>
      <c r="BI300" s="254" t="str">
        <f t="shared" si="321"/>
        <v/>
      </c>
      <c r="BJ300" s="254" t="str">
        <f t="shared" si="321"/>
        <v/>
      </c>
      <c r="BK300" s="254" t="str">
        <f t="shared" si="321"/>
        <v/>
      </c>
      <c r="BL300" s="254" t="str">
        <f t="shared" si="321"/>
        <v/>
      </c>
      <c r="BM300" s="254" t="str">
        <f t="shared" si="367"/>
        <v/>
      </c>
      <c r="BN300" s="254" t="str">
        <f t="shared" si="367"/>
        <v/>
      </c>
      <c r="BO300" s="254" t="str">
        <f t="shared" si="367"/>
        <v/>
      </c>
      <c r="BP300" s="254" t="str">
        <f t="shared" si="367"/>
        <v/>
      </c>
      <c r="BQ300" s="264" t="str">
        <f t="shared" si="327"/>
        <v/>
      </c>
      <c r="BR300" s="261" t="str">
        <f t="shared" si="314"/>
        <v/>
      </c>
      <c r="BS300" s="254" t="str">
        <f t="shared" si="364"/>
        <v/>
      </c>
      <c r="BT300" s="254" t="str">
        <f t="shared" si="364"/>
        <v/>
      </c>
      <c r="BU300" s="265" t="str">
        <f t="shared" si="364"/>
        <v/>
      </c>
      <c r="BV300" s="263" t="str">
        <f t="shared" si="365"/>
        <v/>
      </c>
      <c r="BW300" s="254" t="str">
        <f t="shared" si="365"/>
        <v/>
      </c>
      <c r="BX300" s="254" t="str">
        <f t="shared" si="365"/>
        <v/>
      </c>
      <c r="BY300" s="264" t="str">
        <f t="shared" si="315"/>
        <v/>
      </c>
      <c r="BZ300" s="254" t="str">
        <f t="shared" si="316"/>
        <v/>
      </c>
      <c r="CA300" s="254">
        <f t="shared" si="369"/>
        <v>0</v>
      </c>
      <c r="CB300" s="254">
        <f t="shared" si="369"/>
        <v>0</v>
      </c>
      <c r="CC300" s="254">
        <f t="shared" si="369"/>
        <v>0</v>
      </c>
      <c r="CD300" s="254">
        <f t="shared" si="368"/>
        <v>0</v>
      </c>
      <c r="CE300" s="254">
        <f t="shared" si="368"/>
        <v>0</v>
      </c>
      <c r="CF300" s="254">
        <f t="shared" si="368"/>
        <v>0</v>
      </c>
      <c r="CG300" s="254">
        <f t="shared" si="307"/>
        <v>0</v>
      </c>
      <c r="CH300" s="254">
        <f t="shared" si="307"/>
        <v>0</v>
      </c>
      <c r="CI300" s="254">
        <f t="shared" si="307"/>
        <v>0</v>
      </c>
      <c r="CJ300" s="254">
        <f t="shared" si="307"/>
        <v>0</v>
      </c>
      <c r="CK300" s="254">
        <f t="shared" si="307"/>
        <v>0</v>
      </c>
      <c r="CL300" s="254">
        <f t="shared" si="307"/>
        <v>0</v>
      </c>
      <c r="CM300" s="254">
        <f t="shared" si="328"/>
        <v>0</v>
      </c>
      <c r="CN300" s="254">
        <f t="shared" si="329"/>
        <v>0</v>
      </c>
      <c r="CO300" s="254">
        <f t="shared" si="330"/>
        <v>0</v>
      </c>
      <c r="CP300" s="254">
        <f t="shared" si="331"/>
        <v>0</v>
      </c>
      <c r="CQ300" s="254">
        <f t="shared" si="332"/>
        <v>0</v>
      </c>
      <c r="CR300" s="254">
        <f t="shared" si="333"/>
        <v>0</v>
      </c>
      <c r="CS300" s="254">
        <f t="shared" si="334"/>
        <v>0</v>
      </c>
      <c r="CT300" s="254">
        <f t="shared" si="335"/>
        <v>0</v>
      </c>
      <c r="CU300" s="254">
        <f t="shared" si="336"/>
        <v>0</v>
      </c>
      <c r="CV300" s="254">
        <f t="shared" si="337"/>
        <v>0</v>
      </c>
      <c r="CW300" s="254">
        <f t="shared" si="338"/>
        <v>0</v>
      </c>
      <c r="CX300" s="254">
        <f t="shared" si="339"/>
        <v>0</v>
      </c>
      <c r="CY300" s="254">
        <f t="shared" si="340"/>
        <v>0</v>
      </c>
      <c r="CZ300" s="254">
        <f t="shared" si="341"/>
        <v>0</v>
      </c>
      <c r="DA300" s="254">
        <f t="shared" si="342"/>
        <v>0</v>
      </c>
      <c r="DB300" s="254">
        <f t="shared" si="343"/>
        <v>0</v>
      </c>
      <c r="DC300" s="254">
        <f t="shared" si="344"/>
        <v>0</v>
      </c>
      <c r="DD300" s="254">
        <f t="shared" si="345"/>
        <v>0</v>
      </c>
      <c r="DE300" s="254">
        <f t="shared" si="346"/>
        <v>0</v>
      </c>
      <c r="DF300" s="254">
        <f t="shared" si="347"/>
        <v>0</v>
      </c>
      <c r="DG300" s="254">
        <f t="shared" si="348"/>
        <v>0</v>
      </c>
      <c r="DH300" s="254">
        <f t="shared" si="349"/>
        <v>0</v>
      </c>
      <c r="DI300" s="254">
        <f t="shared" si="350"/>
        <v>0</v>
      </c>
      <c r="DJ300" s="254">
        <f t="shared" si="351"/>
        <v>0</v>
      </c>
      <c r="DK300" s="254">
        <f t="shared" si="352"/>
        <v>0</v>
      </c>
      <c r="DL300" s="254">
        <f t="shared" si="353"/>
        <v>0</v>
      </c>
      <c r="DM300" s="254">
        <f t="shared" si="354"/>
        <v>0</v>
      </c>
      <c r="DN300" s="254">
        <f t="shared" si="355"/>
        <v>0</v>
      </c>
      <c r="DO300" s="254">
        <f t="shared" si="356"/>
        <v>0</v>
      </c>
      <c r="DP300" s="254">
        <f t="shared" si="357"/>
        <v>0</v>
      </c>
      <c r="DQ300" s="254">
        <f t="shared" si="358"/>
        <v>0</v>
      </c>
      <c r="DR300" s="254">
        <f t="shared" si="359"/>
        <v>0</v>
      </c>
      <c r="DS300" s="254">
        <f t="shared" si="360"/>
        <v>0</v>
      </c>
      <c r="DT300" s="254">
        <f t="shared" si="361"/>
        <v>0</v>
      </c>
      <c r="DU300" s="254">
        <f t="shared" si="362"/>
        <v>0</v>
      </c>
      <c r="DV300" s="254">
        <f t="shared" si="363"/>
        <v>0</v>
      </c>
    </row>
    <row r="301" spans="1:126" ht="24" customHeight="1">
      <c r="A301" s="11" t="str">
        <f ca="1">IF(AG301&lt;&gt;"OK","",CONCATENATE(TEXT('Front Page'!$F$33,"000"),TEXT('Front Page'!$F$31,"000"),"-",LEFT('Front Page'!$R$53,5),"-",LEFT(D301,1),AJ301, "-",TEXT(B301,"000")))</f>
        <v/>
      </c>
      <c r="B301" s="12" t="str">
        <f>IFERROR(IF(E301="","",MAX(B$17:B300)+1),"")</f>
        <v/>
      </c>
      <c r="C301" s="13"/>
      <c r="D301" s="29" t="str">
        <f t="shared" si="370"/>
        <v>None</v>
      </c>
      <c r="E301" s="29" t="str">
        <f t="shared" si="310"/>
        <v/>
      </c>
      <c r="F301" s="29" t="str">
        <f t="shared" si="311"/>
        <v/>
      </c>
      <c r="G301" s="363"/>
      <c r="H301" s="364"/>
      <c r="I301" s="325" t="str">
        <f t="shared" si="255"/>
        <v>No</v>
      </c>
      <c r="J301" s="314">
        <v>0</v>
      </c>
      <c r="K301" s="312">
        <v>0</v>
      </c>
      <c r="L301" s="312">
        <v>0</v>
      </c>
      <c r="M301" s="312">
        <v>0</v>
      </c>
      <c r="N301" s="312">
        <v>0</v>
      </c>
      <c r="O301" s="312">
        <v>0</v>
      </c>
      <c r="P301" s="312">
        <v>0</v>
      </c>
      <c r="Q301" s="312">
        <v>0</v>
      </c>
      <c r="R301" s="312">
        <v>0</v>
      </c>
      <c r="S301" s="312">
        <v>0</v>
      </c>
      <c r="T301" s="312">
        <v>0</v>
      </c>
      <c r="U301" s="312">
        <v>0</v>
      </c>
      <c r="V301" s="313">
        <v>1</v>
      </c>
      <c r="W301" s="313">
        <v>1</v>
      </c>
      <c r="X301" s="312">
        <v>0</v>
      </c>
      <c r="Y301" s="312">
        <v>0</v>
      </c>
      <c r="Z301" s="312">
        <v>0</v>
      </c>
      <c r="AA301" s="14">
        <v>0</v>
      </c>
      <c r="AB301" s="317"/>
      <c r="AC301" s="15" t="str">
        <f t="shared" si="312"/>
        <v/>
      </c>
      <c r="AD301" s="15" t="str">
        <f t="shared" si="322"/>
        <v/>
      </c>
      <c r="AE301" s="16" t="str">
        <f t="shared" si="323"/>
        <v>0 - 0</v>
      </c>
      <c r="AF301" s="20" t="str">
        <f t="shared" si="324"/>
        <v>Not an offer</v>
      </c>
      <c r="AG301" s="276" t="str">
        <f t="shared" si="317"/>
        <v>Not an Offer</v>
      </c>
      <c r="AH301" s="150"/>
      <c r="AI301" s="254">
        <v>285</v>
      </c>
      <c r="AJ301" s="149" t="str">
        <f t="shared" si="318"/>
        <v>00-IRA</v>
      </c>
      <c r="AK301" s="254" t="b">
        <f t="shared" si="309"/>
        <v>0</v>
      </c>
      <c r="AL301" s="254">
        <f t="shared" si="313"/>
        <v>0</v>
      </c>
      <c r="AM301" s="254">
        <f t="shared" si="319"/>
        <v>0</v>
      </c>
      <c r="AN301" s="288">
        <f t="shared" si="325"/>
        <v>0</v>
      </c>
      <c r="AO301" s="288">
        <f>IF(AND($BU301=$BV301,BU301=AO$13),$J301&amp;$K301&amp;$L301&amp;$M301&amp;$N301&amp;$O301&amp;$P301&amp;$Q301&amp;$R301&amp;$S301&amp;$T301&amp;$U301,IFERROR(MATCH($AN301,AO$17:AO300,0),-1000))</f>
        <v>1</v>
      </c>
      <c r="AP301" s="288">
        <f>IF(AND($BU301=$BV301,BV301=AP$13),$J301&amp;$K301&amp;$L301&amp;$M301&amp;$N301&amp;$O301&amp;$P301&amp;$Q301&amp;$R301&amp;$S301&amp;$T301&amp;$U301,IFERROR(MATCH($AN301,AP$17:AP300,0),-1000))</f>
        <v>1</v>
      </c>
      <c r="AQ301" s="288">
        <f>IF(AND($BU301=$BV301,BW301=AQ$13),$J301&amp;$K301&amp;$L301&amp;$M301&amp;$N301&amp;$O301&amp;$P301&amp;$Q301&amp;$R301&amp;$S301&amp;$T301&amp;$U301,IFERROR(MATCH($AN301,AQ$17:AQ300,0),-1000))</f>
        <v>1</v>
      </c>
      <c r="AR301" s="288">
        <f>IF(AND($BU301=$BV301,BX301=AR$13),$J301&amp;$K301&amp;$L301&amp;$M301&amp;$N301&amp;$O301&amp;$P301&amp;$Q301&amp;$R301&amp;$S301&amp;$T301&amp;$U301,IFERROR(MATCH($AN301,AR$17:AR300,0),-1000))</f>
        <v>1</v>
      </c>
      <c r="AS301" s="254">
        <f t="shared" si="242"/>
        <v>0</v>
      </c>
      <c r="AT301" s="261" t="str">
        <f t="shared" si="326"/>
        <v/>
      </c>
      <c r="AU301" s="254" t="str">
        <f t="shared" si="320"/>
        <v/>
      </c>
      <c r="AV301" s="254" t="str">
        <f t="shared" si="320"/>
        <v/>
      </c>
      <c r="AW301" s="254" t="str">
        <f t="shared" si="320"/>
        <v/>
      </c>
      <c r="AX301" s="254" t="str">
        <f t="shared" si="320"/>
        <v/>
      </c>
      <c r="AY301" s="254" t="str">
        <f t="shared" si="320"/>
        <v/>
      </c>
      <c r="AZ301" s="254" t="str">
        <f t="shared" si="320"/>
        <v/>
      </c>
      <c r="BA301" s="254" t="str">
        <f t="shared" si="320"/>
        <v/>
      </c>
      <c r="BB301" s="254" t="str">
        <f t="shared" si="366"/>
        <v/>
      </c>
      <c r="BC301" s="254" t="str">
        <f t="shared" si="366"/>
        <v/>
      </c>
      <c r="BD301" s="254" t="str">
        <f t="shared" si="366"/>
        <v/>
      </c>
      <c r="BE301" s="262" t="str">
        <f t="shared" si="366"/>
        <v/>
      </c>
      <c r="BF301" s="263" t="str">
        <f t="shared" si="321"/>
        <v/>
      </c>
      <c r="BG301" s="254" t="str">
        <f t="shared" si="321"/>
        <v/>
      </c>
      <c r="BH301" s="254" t="str">
        <f t="shared" si="321"/>
        <v/>
      </c>
      <c r="BI301" s="254" t="str">
        <f t="shared" si="321"/>
        <v/>
      </c>
      <c r="BJ301" s="254" t="str">
        <f t="shared" si="321"/>
        <v/>
      </c>
      <c r="BK301" s="254" t="str">
        <f t="shared" si="321"/>
        <v/>
      </c>
      <c r="BL301" s="254" t="str">
        <f t="shared" si="321"/>
        <v/>
      </c>
      <c r="BM301" s="254" t="str">
        <f t="shared" si="367"/>
        <v/>
      </c>
      <c r="BN301" s="254" t="str">
        <f t="shared" si="367"/>
        <v/>
      </c>
      <c r="BO301" s="254" t="str">
        <f t="shared" si="367"/>
        <v/>
      </c>
      <c r="BP301" s="254" t="str">
        <f t="shared" si="367"/>
        <v/>
      </c>
      <c r="BQ301" s="264" t="str">
        <f t="shared" si="327"/>
        <v/>
      </c>
      <c r="BR301" s="261" t="str">
        <f t="shared" si="314"/>
        <v/>
      </c>
      <c r="BS301" s="254" t="str">
        <f t="shared" si="364"/>
        <v/>
      </c>
      <c r="BT301" s="254" t="str">
        <f t="shared" si="364"/>
        <v/>
      </c>
      <c r="BU301" s="265" t="str">
        <f t="shared" si="364"/>
        <v/>
      </c>
      <c r="BV301" s="263" t="str">
        <f t="shared" si="365"/>
        <v/>
      </c>
      <c r="BW301" s="254" t="str">
        <f t="shared" si="365"/>
        <v/>
      </c>
      <c r="BX301" s="254" t="str">
        <f t="shared" si="365"/>
        <v/>
      </c>
      <c r="BY301" s="264" t="str">
        <f t="shared" si="315"/>
        <v/>
      </c>
      <c r="BZ301" s="254" t="str">
        <f t="shared" si="316"/>
        <v/>
      </c>
      <c r="CA301" s="254">
        <f t="shared" si="369"/>
        <v>0</v>
      </c>
      <c r="CB301" s="254">
        <f t="shared" si="369"/>
        <v>0</v>
      </c>
      <c r="CC301" s="254">
        <f t="shared" si="369"/>
        <v>0</v>
      </c>
      <c r="CD301" s="254">
        <f t="shared" si="368"/>
        <v>0</v>
      </c>
      <c r="CE301" s="254">
        <f t="shared" si="368"/>
        <v>0</v>
      </c>
      <c r="CF301" s="254">
        <f t="shared" si="368"/>
        <v>0</v>
      </c>
      <c r="CG301" s="254">
        <f t="shared" si="307"/>
        <v>0</v>
      </c>
      <c r="CH301" s="254">
        <f t="shared" si="307"/>
        <v>0</v>
      </c>
      <c r="CI301" s="254">
        <f t="shared" si="307"/>
        <v>0</v>
      </c>
      <c r="CJ301" s="254">
        <f t="shared" si="307"/>
        <v>0</v>
      </c>
      <c r="CK301" s="254">
        <f t="shared" si="307"/>
        <v>0</v>
      </c>
      <c r="CL301" s="254">
        <f t="shared" si="307"/>
        <v>0</v>
      </c>
      <c r="CM301" s="254">
        <f t="shared" si="328"/>
        <v>0</v>
      </c>
      <c r="CN301" s="254">
        <f t="shared" si="329"/>
        <v>0</v>
      </c>
      <c r="CO301" s="254">
        <f t="shared" si="330"/>
        <v>0</v>
      </c>
      <c r="CP301" s="254">
        <f t="shared" si="331"/>
        <v>0</v>
      </c>
      <c r="CQ301" s="254">
        <f t="shared" si="332"/>
        <v>0</v>
      </c>
      <c r="CR301" s="254">
        <f t="shared" si="333"/>
        <v>0</v>
      </c>
      <c r="CS301" s="254">
        <f t="shared" si="334"/>
        <v>0</v>
      </c>
      <c r="CT301" s="254">
        <f t="shared" si="335"/>
        <v>0</v>
      </c>
      <c r="CU301" s="254">
        <f t="shared" si="336"/>
        <v>0</v>
      </c>
      <c r="CV301" s="254">
        <f t="shared" si="337"/>
        <v>0</v>
      </c>
      <c r="CW301" s="254">
        <f t="shared" si="338"/>
        <v>0</v>
      </c>
      <c r="CX301" s="254">
        <f t="shared" si="339"/>
        <v>0</v>
      </c>
      <c r="CY301" s="254">
        <f t="shared" si="340"/>
        <v>0</v>
      </c>
      <c r="CZ301" s="254">
        <f t="shared" si="341"/>
        <v>0</v>
      </c>
      <c r="DA301" s="254">
        <f t="shared" si="342"/>
        <v>0</v>
      </c>
      <c r="DB301" s="254">
        <f t="shared" si="343"/>
        <v>0</v>
      </c>
      <c r="DC301" s="254">
        <f t="shared" si="344"/>
        <v>0</v>
      </c>
      <c r="DD301" s="254">
        <f t="shared" si="345"/>
        <v>0</v>
      </c>
      <c r="DE301" s="254">
        <f t="shared" si="346"/>
        <v>0</v>
      </c>
      <c r="DF301" s="254">
        <f t="shared" si="347"/>
        <v>0</v>
      </c>
      <c r="DG301" s="254">
        <f t="shared" si="348"/>
        <v>0</v>
      </c>
      <c r="DH301" s="254">
        <f t="shared" si="349"/>
        <v>0</v>
      </c>
      <c r="DI301" s="254">
        <f t="shared" si="350"/>
        <v>0</v>
      </c>
      <c r="DJ301" s="254">
        <f t="shared" si="351"/>
        <v>0</v>
      </c>
      <c r="DK301" s="254">
        <f t="shared" si="352"/>
        <v>0</v>
      </c>
      <c r="DL301" s="254">
        <f t="shared" si="353"/>
        <v>0</v>
      </c>
      <c r="DM301" s="254">
        <f t="shared" si="354"/>
        <v>0</v>
      </c>
      <c r="DN301" s="254">
        <f t="shared" si="355"/>
        <v>0</v>
      </c>
      <c r="DO301" s="254">
        <f t="shared" si="356"/>
        <v>0</v>
      </c>
      <c r="DP301" s="254">
        <f t="shared" si="357"/>
        <v>0</v>
      </c>
      <c r="DQ301" s="254">
        <f t="shared" si="358"/>
        <v>0</v>
      </c>
      <c r="DR301" s="254">
        <f t="shared" si="359"/>
        <v>0</v>
      </c>
      <c r="DS301" s="254">
        <f t="shared" si="360"/>
        <v>0</v>
      </c>
      <c r="DT301" s="254">
        <f t="shared" si="361"/>
        <v>0</v>
      </c>
      <c r="DU301" s="254">
        <f t="shared" si="362"/>
        <v>0</v>
      </c>
      <c r="DV301" s="254">
        <f t="shared" si="363"/>
        <v>0</v>
      </c>
    </row>
    <row r="302" spans="1:126" ht="24" customHeight="1">
      <c r="A302" s="11" t="str">
        <f ca="1">IF(AG302&lt;&gt;"OK","",CONCATENATE(TEXT('Front Page'!$F$33,"000"),TEXT('Front Page'!$F$31,"000"),"-",LEFT('Front Page'!$R$53,5),"-",LEFT(D302,1),AJ302, "-",TEXT(B302,"000")))</f>
        <v/>
      </c>
      <c r="B302" s="12" t="str">
        <f>IFERROR(IF(E302="","",MAX(B$17:B301)+1),"")</f>
        <v/>
      </c>
      <c r="C302" s="13"/>
      <c r="D302" s="29" t="str">
        <f t="shared" si="370"/>
        <v>None</v>
      </c>
      <c r="E302" s="29" t="str">
        <f t="shared" si="310"/>
        <v/>
      </c>
      <c r="F302" s="29" t="str">
        <f t="shared" si="311"/>
        <v/>
      </c>
      <c r="G302" s="363"/>
      <c r="H302" s="364"/>
      <c r="I302" s="325" t="str">
        <f t="shared" si="255"/>
        <v>No</v>
      </c>
      <c r="J302" s="314">
        <v>0</v>
      </c>
      <c r="K302" s="312">
        <v>0</v>
      </c>
      <c r="L302" s="312">
        <v>0</v>
      </c>
      <c r="M302" s="312">
        <v>0</v>
      </c>
      <c r="N302" s="312">
        <v>0</v>
      </c>
      <c r="O302" s="312">
        <v>0</v>
      </c>
      <c r="P302" s="312">
        <v>0</v>
      </c>
      <c r="Q302" s="312">
        <v>0</v>
      </c>
      <c r="R302" s="312">
        <v>0</v>
      </c>
      <c r="S302" s="312">
        <v>0</v>
      </c>
      <c r="T302" s="312">
        <v>0</v>
      </c>
      <c r="U302" s="312">
        <v>0</v>
      </c>
      <c r="V302" s="313">
        <v>1</v>
      </c>
      <c r="W302" s="313">
        <v>1</v>
      </c>
      <c r="X302" s="312">
        <v>0</v>
      </c>
      <c r="Y302" s="312">
        <v>0</v>
      </c>
      <c r="Z302" s="312">
        <v>0</v>
      </c>
      <c r="AA302" s="14">
        <v>0</v>
      </c>
      <c r="AB302" s="317"/>
      <c r="AC302" s="15" t="str">
        <f t="shared" si="312"/>
        <v/>
      </c>
      <c r="AD302" s="15" t="str">
        <f t="shared" si="322"/>
        <v/>
      </c>
      <c r="AE302" s="16" t="str">
        <f t="shared" si="323"/>
        <v>0 - 0</v>
      </c>
      <c r="AF302" s="20" t="str">
        <f t="shared" si="324"/>
        <v>Not an offer</v>
      </c>
      <c r="AG302" s="276" t="str">
        <f t="shared" si="317"/>
        <v>Not an Offer</v>
      </c>
      <c r="AH302" s="150"/>
      <c r="AI302" s="254">
        <v>286</v>
      </c>
      <c r="AJ302" s="149" t="str">
        <f t="shared" si="318"/>
        <v>00-IRA</v>
      </c>
      <c r="AK302" s="254" t="b">
        <f t="shared" si="309"/>
        <v>0</v>
      </c>
      <c r="AL302" s="254">
        <f t="shared" si="313"/>
        <v>0</v>
      </c>
      <c r="AM302" s="254">
        <f t="shared" si="319"/>
        <v>0</v>
      </c>
      <c r="AN302" s="288">
        <f t="shared" si="325"/>
        <v>0</v>
      </c>
      <c r="AO302" s="288">
        <f>IF(AND($BU302=$BV302,BU302=AO$13),$J302&amp;$K302&amp;$L302&amp;$M302&amp;$N302&amp;$O302&amp;$P302&amp;$Q302&amp;$R302&amp;$S302&amp;$T302&amp;$U302,IFERROR(MATCH($AN302,AO$17:AO301,0),-1000))</f>
        <v>1</v>
      </c>
      <c r="AP302" s="288">
        <f>IF(AND($BU302=$BV302,BV302=AP$13),$J302&amp;$K302&amp;$L302&amp;$M302&amp;$N302&amp;$O302&amp;$P302&amp;$Q302&amp;$R302&amp;$S302&amp;$T302&amp;$U302,IFERROR(MATCH($AN302,AP$17:AP301,0),-1000))</f>
        <v>1</v>
      </c>
      <c r="AQ302" s="288">
        <f>IF(AND($BU302=$BV302,BW302=AQ$13),$J302&amp;$K302&amp;$L302&amp;$M302&amp;$N302&amp;$O302&amp;$P302&amp;$Q302&amp;$R302&amp;$S302&amp;$T302&amp;$U302,IFERROR(MATCH($AN302,AQ$17:AQ301,0),-1000))</f>
        <v>1</v>
      </c>
      <c r="AR302" s="288">
        <f>IF(AND($BU302=$BV302,BX302=AR$13),$J302&amp;$K302&amp;$L302&amp;$M302&amp;$N302&amp;$O302&amp;$P302&amp;$Q302&amp;$R302&amp;$S302&amp;$T302&amp;$U302,IFERROR(MATCH($AN302,AR$17:AR301,0),-1000))</f>
        <v>1</v>
      </c>
      <c r="AS302" s="254">
        <f t="shared" si="242"/>
        <v>0</v>
      </c>
      <c r="AT302" s="261" t="str">
        <f t="shared" si="326"/>
        <v/>
      </c>
      <c r="AU302" s="254" t="str">
        <f t="shared" si="320"/>
        <v/>
      </c>
      <c r="AV302" s="254" t="str">
        <f t="shared" si="320"/>
        <v/>
      </c>
      <c r="AW302" s="254" t="str">
        <f t="shared" si="320"/>
        <v/>
      </c>
      <c r="AX302" s="254" t="str">
        <f t="shared" si="320"/>
        <v/>
      </c>
      <c r="AY302" s="254" t="str">
        <f t="shared" si="320"/>
        <v/>
      </c>
      <c r="AZ302" s="254" t="str">
        <f t="shared" si="320"/>
        <v/>
      </c>
      <c r="BA302" s="254" t="str">
        <f t="shared" si="320"/>
        <v/>
      </c>
      <c r="BB302" s="254" t="str">
        <f t="shared" si="366"/>
        <v/>
      </c>
      <c r="BC302" s="254" t="str">
        <f t="shared" si="366"/>
        <v/>
      </c>
      <c r="BD302" s="254" t="str">
        <f t="shared" si="366"/>
        <v/>
      </c>
      <c r="BE302" s="262" t="str">
        <f t="shared" si="366"/>
        <v/>
      </c>
      <c r="BF302" s="263" t="str">
        <f t="shared" si="321"/>
        <v/>
      </c>
      <c r="BG302" s="254" t="str">
        <f t="shared" si="321"/>
        <v/>
      </c>
      <c r="BH302" s="254" t="str">
        <f t="shared" si="321"/>
        <v/>
      </c>
      <c r="BI302" s="254" t="str">
        <f t="shared" si="321"/>
        <v/>
      </c>
      <c r="BJ302" s="254" t="str">
        <f t="shared" si="321"/>
        <v/>
      </c>
      <c r="BK302" s="254" t="str">
        <f t="shared" si="321"/>
        <v/>
      </c>
      <c r="BL302" s="254" t="str">
        <f t="shared" si="321"/>
        <v/>
      </c>
      <c r="BM302" s="254" t="str">
        <f t="shared" si="367"/>
        <v/>
      </c>
      <c r="BN302" s="254" t="str">
        <f t="shared" si="367"/>
        <v/>
      </c>
      <c r="BO302" s="254" t="str">
        <f t="shared" si="367"/>
        <v/>
      </c>
      <c r="BP302" s="254" t="str">
        <f t="shared" si="367"/>
        <v/>
      </c>
      <c r="BQ302" s="264" t="str">
        <f t="shared" si="327"/>
        <v/>
      </c>
      <c r="BR302" s="261" t="str">
        <f t="shared" si="314"/>
        <v/>
      </c>
      <c r="BS302" s="254" t="str">
        <f t="shared" si="364"/>
        <v/>
      </c>
      <c r="BT302" s="254" t="str">
        <f t="shared" si="364"/>
        <v/>
      </c>
      <c r="BU302" s="265" t="str">
        <f t="shared" si="364"/>
        <v/>
      </c>
      <c r="BV302" s="263" t="str">
        <f t="shared" si="365"/>
        <v/>
      </c>
      <c r="BW302" s="254" t="str">
        <f t="shared" si="365"/>
        <v/>
      </c>
      <c r="BX302" s="254" t="str">
        <f t="shared" si="365"/>
        <v/>
      </c>
      <c r="BY302" s="264" t="str">
        <f t="shared" si="315"/>
        <v/>
      </c>
      <c r="BZ302" s="254" t="str">
        <f t="shared" si="316"/>
        <v/>
      </c>
      <c r="CA302" s="254">
        <f t="shared" si="369"/>
        <v>0</v>
      </c>
      <c r="CB302" s="254">
        <f t="shared" si="369"/>
        <v>0</v>
      </c>
      <c r="CC302" s="254">
        <f t="shared" si="369"/>
        <v>0</v>
      </c>
      <c r="CD302" s="254">
        <f t="shared" si="368"/>
        <v>0</v>
      </c>
      <c r="CE302" s="254">
        <f t="shared" si="368"/>
        <v>0</v>
      </c>
      <c r="CF302" s="254">
        <f t="shared" si="368"/>
        <v>0</v>
      </c>
      <c r="CG302" s="254">
        <f t="shared" si="307"/>
        <v>0</v>
      </c>
      <c r="CH302" s="254">
        <f t="shared" si="307"/>
        <v>0</v>
      </c>
      <c r="CI302" s="254">
        <f t="shared" si="307"/>
        <v>0</v>
      </c>
      <c r="CJ302" s="254">
        <f t="shared" si="307"/>
        <v>0</v>
      </c>
      <c r="CK302" s="254">
        <f t="shared" si="307"/>
        <v>0</v>
      </c>
      <c r="CL302" s="254">
        <f t="shared" si="307"/>
        <v>0</v>
      </c>
      <c r="CM302" s="254">
        <f t="shared" si="328"/>
        <v>0</v>
      </c>
      <c r="CN302" s="254">
        <f t="shared" si="329"/>
        <v>0</v>
      </c>
      <c r="CO302" s="254">
        <f t="shared" si="330"/>
        <v>0</v>
      </c>
      <c r="CP302" s="254">
        <f t="shared" si="331"/>
        <v>0</v>
      </c>
      <c r="CQ302" s="254">
        <f t="shared" si="332"/>
        <v>0</v>
      </c>
      <c r="CR302" s="254">
        <f t="shared" si="333"/>
        <v>0</v>
      </c>
      <c r="CS302" s="254">
        <f t="shared" si="334"/>
        <v>0</v>
      </c>
      <c r="CT302" s="254">
        <f t="shared" si="335"/>
        <v>0</v>
      </c>
      <c r="CU302" s="254">
        <f t="shared" si="336"/>
        <v>0</v>
      </c>
      <c r="CV302" s="254">
        <f t="shared" si="337"/>
        <v>0</v>
      </c>
      <c r="CW302" s="254">
        <f t="shared" si="338"/>
        <v>0</v>
      </c>
      <c r="CX302" s="254">
        <f t="shared" si="339"/>
        <v>0</v>
      </c>
      <c r="CY302" s="254">
        <f t="shared" si="340"/>
        <v>0</v>
      </c>
      <c r="CZ302" s="254">
        <f t="shared" si="341"/>
        <v>0</v>
      </c>
      <c r="DA302" s="254">
        <f t="shared" si="342"/>
        <v>0</v>
      </c>
      <c r="DB302" s="254">
        <f t="shared" si="343"/>
        <v>0</v>
      </c>
      <c r="DC302" s="254">
        <f t="shared" si="344"/>
        <v>0</v>
      </c>
      <c r="DD302" s="254">
        <f t="shared" si="345"/>
        <v>0</v>
      </c>
      <c r="DE302" s="254">
        <f t="shared" si="346"/>
        <v>0</v>
      </c>
      <c r="DF302" s="254">
        <f t="shared" si="347"/>
        <v>0</v>
      </c>
      <c r="DG302" s="254">
        <f t="shared" si="348"/>
        <v>0</v>
      </c>
      <c r="DH302" s="254">
        <f t="shared" si="349"/>
        <v>0</v>
      </c>
      <c r="DI302" s="254">
        <f t="shared" si="350"/>
        <v>0</v>
      </c>
      <c r="DJ302" s="254">
        <f t="shared" si="351"/>
        <v>0</v>
      </c>
      <c r="DK302" s="254">
        <f t="shared" si="352"/>
        <v>0</v>
      </c>
      <c r="DL302" s="254">
        <f t="shared" si="353"/>
        <v>0</v>
      </c>
      <c r="DM302" s="254">
        <f t="shared" si="354"/>
        <v>0</v>
      </c>
      <c r="DN302" s="254">
        <f t="shared" si="355"/>
        <v>0</v>
      </c>
      <c r="DO302" s="254">
        <f t="shared" si="356"/>
        <v>0</v>
      </c>
      <c r="DP302" s="254">
        <f t="shared" si="357"/>
        <v>0</v>
      </c>
      <c r="DQ302" s="254">
        <f t="shared" si="358"/>
        <v>0</v>
      </c>
      <c r="DR302" s="254">
        <f t="shared" si="359"/>
        <v>0</v>
      </c>
      <c r="DS302" s="254">
        <f t="shared" si="360"/>
        <v>0</v>
      </c>
      <c r="DT302" s="254">
        <f t="shared" si="361"/>
        <v>0</v>
      </c>
      <c r="DU302" s="254">
        <f t="shared" si="362"/>
        <v>0</v>
      </c>
      <c r="DV302" s="254">
        <f t="shared" si="363"/>
        <v>0</v>
      </c>
    </row>
    <row r="303" spans="1:126" ht="24" customHeight="1">
      <c r="A303" s="11" t="str">
        <f ca="1">IF(AG303&lt;&gt;"OK","",CONCATENATE(TEXT('Front Page'!$F$33,"000"),TEXT('Front Page'!$F$31,"000"),"-",LEFT('Front Page'!$R$53,5),"-",LEFT(D303,1),AJ303, "-",TEXT(B303,"000")))</f>
        <v/>
      </c>
      <c r="B303" s="12" t="str">
        <f>IFERROR(IF(E303="","",MAX(B$17:B302)+1),"")</f>
        <v/>
      </c>
      <c r="C303" s="13"/>
      <c r="D303" s="29" t="str">
        <f t="shared" si="370"/>
        <v>None</v>
      </c>
      <c r="E303" s="29" t="str">
        <f t="shared" si="310"/>
        <v/>
      </c>
      <c r="F303" s="29" t="str">
        <f t="shared" si="311"/>
        <v/>
      </c>
      <c r="G303" s="363"/>
      <c r="H303" s="364"/>
      <c r="I303" s="325" t="str">
        <f t="shared" si="255"/>
        <v>No</v>
      </c>
      <c r="J303" s="314">
        <v>0</v>
      </c>
      <c r="K303" s="312">
        <v>0</v>
      </c>
      <c r="L303" s="312">
        <v>0</v>
      </c>
      <c r="M303" s="312">
        <v>0</v>
      </c>
      <c r="N303" s="312">
        <v>0</v>
      </c>
      <c r="O303" s="312">
        <v>0</v>
      </c>
      <c r="P303" s="312">
        <v>0</v>
      </c>
      <c r="Q303" s="312">
        <v>0</v>
      </c>
      <c r="R303" s="312">
        <v>0</v>
      </c>
      <c r="S303" s="312">
        <v>0</v>
      </c>
      <c r="T303" s="312">
        <v>0</v>
      </c>
      <c r="U303" s="312">
        <v>0</v>
      </c>
      <c r="V303" s="313">
        <v>1</v>
      </c>
      <c r="W303" s="313">
        <v>1</v>
      </c>
      <c r="X303" s="312">
        <v>0</v>
      </c>
      <c r="Y303" s="312">
        <v>0</v>
      </c>
      <c r="Z303" s="312">
        <v>0</v>
      </c>
      <c r="AA303" s="14">
        <v>0</v>
      </c>
      <c r="AB303" s="317"/>
      <c r="AC303" s="15" t="str">
        <f t="shared" si="312"/>
        <v/>
      </c>
      <c r="AD303" s="15" t="str">
        <f t="shared" si="322"/>
        <v/>
      </c>
      <c r="AE303" s="16" t="str">
        <f t="shared" si="323"/>
        <v>0 - 0</v>
      </c>
      <c r="AF303" s="20" t="str">
        <f t="shared" si="324"/>
        <v>Not an offer</v>
      </c>
      <c r="AG303" s="276" t="str">
        <f t="shared" si="317"/>
        <v>Not an Offer</v>
      </c>
      <c r="AH303" s="150"/>
      <c r="AI303" s="254">
        <v>287</v>
      </c>
      <c r="AJ303" s="149" t="str">
        <f t="shared" si="318"/>
        <v>00-IRA</v>
      </c>
      <c r="AK303" s="254" t="b">
        <f t="shared" si="309"/>
        <v>0</v>
      </c>
      <c r="AL303" s="254">
        <f t="shared" si="313"/>
        <v>0</v>
      </c>
      <c r="AM303" s="254">
        <f t="shared" si="319"/>
        <v>0</v>
      </c>
      <c r="AN303" s="288">
        <f t="shared" si="325"/>
        <v>0</v>
      </c>
      <c r="AO303" s="288">
        <f>IF(AND($BU303=$BV303,BU303=AO$13),$J303&amp;$K303&amp;$L303&amp;$M303&amp;$N303&amp;$O303&amp;$P303&amp;$Q303&amp;$R303&amp;$S303&amp;$T303&amp;$U303,IFERROR(MATCH($AN303,AO$17:AO302,0),-1000))</f>
        <v>1</v>
      </c>
      <c r="AP303" s="288">
        <f>IF(AND($BU303=$BV303,BV303=AP$13),$J303&amp;$K303&amp;$L303&amp;$M303&amp;$N303&amp;$O303&amp;$P303&amp;$Q303&amp;$R303&amp;$S303&amp;$T303&amp;$U303,IFERROR(MATCH($AN303,AP$17:AP302,0),-1000))</f>
        <v>1</v>
      </c>
      <c r="AQ303" s="288">
        <f>IF(AND($BU303=$BV303,BW303=AQ$13),$J303&amp;$K303&amp;$L303&amp;$M303&amp;$N303&amp;$O303&amp;$P303&amp;$Q303&amp;$R303&amp;$S303&amp;$T303&amp;$U303,IFERROR(MATCH($AN303,AQ$17:AQ302,0),-1000))</f>
        <v>1</v>
      </c>
      <c r="AR303" s="288">
        <f>IF(AND($BU303=$BV303,BX303=AR$13),$J303&amp;$K303&amp;$L303&amp;$M303&amp;$N303&amp;$O303&amp;$P303&amp;$Q303&amp;$R303&amp;$S303&amp;$T303&amp;$U303,IFERROR(MATCH($AN303,AR$17:AR302,0),-1000))</f>
        <v>1</v>
      </c>
      <c r="AS303" s="254">
        <f t="shared" si="242"/>
        <v>0</v>
      </c>
      <c r="AT303" s="261" t="str">
        <f t="shared" si="326"/>
        <v/>
      </c>
      <c r="AU303" s="254" t="str">
        <f t="shared" si="320"/>
        <v/>
      </c>
      <c r="AV303" s="254" t="str">
        <f t="shared" si="320"/>
        <v/>
      </c>
      <c r="AW303" s="254" t="str">
        <f t="shared" si="320"/>
        <v/>
      </c>
      <c r="AX303" s="254" t="str">
        <f t="shared" si="320"/>
        <v/>
      </c>
      <c r="AY303" s="254" t="str">
        <f t="shared" si="320"/>
        <v/>
      </c>
      <c r="AZ303" s="254" t="str">
        <f t="shared" si="320"/>
        <v/>
      </c>
      <c r="BA303" s="254" t="str">
        <f t="shared" si="320"/>
        <v/>
      </c>
      <c r="BB303" s="254" t="str">
        <f t="shared" si="366"/>
        <v/>
      </c>
      <c r="BC303" s="254" t="str">
        <f t="shared" si="366"/>
        <v/>
      </c>
      <c r="BD303" s="254" t="str">
        <f t="shared" si="366"/>
        <v/>
      </c>
      <c r="BE303" s="262" t="str">
        <f t="shared" si="366"/>
        <v/>
      </c>
      <c r="BF303" s="263" t="str">
        <f t="shared" si="321"/>
        <v/>
      </c>
      <c r="BG303" s="254" t="str">
        <f t="shared" si="321"/>
        <v/>
      </c>
      <c r="BH303" s="254" t="str">
        <f t="shared" si="321"/>
        <v/>
      </c>
      <c r="BI303" s="254" t="str">
        <f t="shared" si="321"/>
        <v/>
      </c>
      <c r="BJ303" s="254" t="str">
        <f t="shared" si="321"/>
        <v/>
      </c>
      <c r="BK303" s="254" t="str">
        <f t="shared" si="321"/>
        <v/>
      </c>
      <c r="BL303" s="254" t="str">
        <f t="shared" si="321"/>
        <v/>
      </c>
      <c r="BM303" s="254" t="str">
        <f t="shared" si="367"/>
        <v/>
      </c>
      <c r="BN303" s="254" t="str">
        <f t="shared" si="367"/>
        <v/>
      </c>
      <c r="BO303" s="254" t="str">
        <f t="shared" si="367"/>
        <v/>
      </c>
      <c r="BP303" s="254" t="str">
        <f t="shared" si="367"/>
        <v/>
      </c>
      <c r="BQ303" s="264" t="str">
        <f t="shared" si="327"/>
        <v/>
      </c>
      <c r="BR303" s="261" t="str">
        <f t="shared" si="314"/>
        <v/>
      </c>
      <c r="BS303" s="254" t="str">
        <f t="shared" si="364"/>
        <v/>
      </c>
      <c r="BT303" s="254" t="str">
        <f t="shared" si="364"/>
        <v/>
      </c>
      <c r="BU303" s="265" t="str">
        <f t="shared" si="364"/>
        <v/>
      </c>
      <c r="BV303" s="263" t="str">
        <f t="shared" si="365"/>
        <v/>
      </c>
      <c r="BW303" s="254" t="str">
        <f t="shared" si="365"/>
        <v/>
      </c>
      <c r="BX303" s="254" t="str">
        <f t="shared" si="365"/>
        <v/>
      </c>
      <c r="BY303" s="264" t="str">
        <f t="shared" si="315"/>
        <v/>
      </c>
      <c r="BZ303" s="254" t="str">
        <f t="shared" si="316"/>
        <v/>
      </c>
      <c r="CA303" s="254">
        <f t="shared" si="369"/>
        <v>0</v>
      </c>
      <c r="CB303" s="254">
        <f t="shared" si="369"/>
        <v>0</v>
      </c>
      <c r="CC303" s="254">
        <f t="shared" si="369"/>
        <v>0</v>
      </c>
      <c r="CD303" s="254">
        <f t="shared" si="368"/>
        <v>0</v>
      </c>
      <c r="CE303" s="254">
        <f t="shared" si="368"/>
        <v>0</v>
      </c>
      <c r="CF303" s="254">
        <f t="shared" si="368"/>
        <v>0</v>
      </c>
      <c r="CG303" s="254">
        <f t="shared" si="307"/>
        <v>0</v>
      </c>
      <c r="CH303" s="254">
        <f t="shared" si="307"/>
        <v>0</v>
      </c>
      <c r="CI303" s="254">
        <f t="shared" si="307"/>
        <v>0</v>
      </c>
      <c r="CJ303" s="254">
        <f t="shared" si="307"/>
        <v>0</v>
      </c>
      <c r="CK303" s="254">
        <f t="shared" si="307"/>
        <v>0</v>
      </c>
      <c r="CL303" s="254">
        <f t="shared" si="307"/>
        <v>0</v>
      </c>
      <c r="CM303" s="254">
        <f t="shared" si="328"/>
        <v>0</v>
      </c>
      <c r="CN303" s="254">
        <f t="shared" si="329"/>
        <v>0</v>
      </c>
      <c r="CO303" s="254">
        <f t="shared" si="330"/>
        <v>0</v>
      </c>
      <c r="CP303" s="254">
        <f t="shared" si="331"/>
        <v>0</v>
      </c>
      <c r="CQ303" s="254">
        <f t="shared" si="332"/>
        <v>0</v>
      </c>
      <c r="CR303" s="254">
        <f t="shared" si="333"/>
        <v>0</v>
      </c>
      <c r="CS303" s="254">
        <f t="shared" si="334"/>
        <v>0</v>
      </c>
      <c r="CT303" s="254">
        <f t="shared" si="335"/>
        <v>0</v>
      </c>
      <c r="CU303" s="254">
        <f t="shared" si="336"/>
        <v>0</v>
      </c>
      <c r="CV303" s="254">
        <f t="shared" si="337"/>
        <v>0</v>
      </c>
      <c r="CW303" s="254">
        <f t="shared" si="338"/>
        <v>0</v>
      </c>
      <c r="CX303" s="254">
        <f t="shared" si="339"/>
        <v>0</v>
      </c>
      <c r="CY303" s="254">
        <f t="shared" si="340"/>
        <v>0</v>
      </c>
      <c r="CZ303" s="254">
        <f t="shared" si="341"/>
        <v>0</v>
      </c>
      <c r="DA303" s="254">
        <f t="shared" si="342"/>
        <v>0</v>
      </c>
      <c r="DB303" s="254">
        <f t="shared" si="343"/>
        <v>0</v>
      </c>
      <c r="DC303" s="254">
        <f t="shared" si="344"/>
        <v>0</v>
      </c>
      <c r="DD303" s="254">
        <f t="shared" si="345"/>
        <v>0</v>
      </c>
      <c r="DE303" s="254">
        <f t="shared" si="346"/>
        <v>0</v>
      </c>
      <c r="DF303" s="254">
        <f t="shared" si="347"/>
        <v>0</v>
      </c>
      <c r="DG303" s="254">
        <f t="shared" si="348"/>
        <v>0</v>
      </c>
      <c r="DH303" s="254">
        <f t="shared" si="349"/>
        <v>0</v>
      </c>
      <c r="DI303" s="254">
        <f t="shared" si="350"/>
        <v>0</v>
      </c>
      <c r="DJ303" s="254">
        <f t="shared" si="351"/>
        <v>0</v>
      </c>
      <c r="DK303" s="254">
        <f t="shared" si="352"/>
        <v>0</v>
      </c>
      <c r="DL303" s="254">
        <f t="shared" si="353"/>
        <v>0</v>
      </c>
      <c r="DM303" s="254">
        <f t="shared" si="354"/>
        <v>0</v>
      </c>
      <c r="DN303" s="254">
        <f t="shared" si="355"/>
        <v>0</v>
      </c>
      <c r="DO303" s="254">
        <f t="shared" si="356"/>
        <v>0</v>
      </c>
      <c r="DP303" s="254">
        <f t="shared" si="357"/>
        <v>0</v>
      </c>
      <c r="DQ303" s="254">
        <f t="shared" si="358"/>
        <v>0</v>
      </c>
      <c r="DR303" s="254">
        <f t="shared" si="359"/>
        <v>0</v>
      </c>
      <c r="DS303" s="254">
        <f t="shared" si="360"/>
        <v>0</v>
      </c>
      <c r="DT303" s="254">
        <f t="shared" si="361"/>
        <v>0</v>
      </c>
      <c r="DU303" s="254">
        <f t="shared" si="362"/>
        <v>0</v>
      </c>
      <c r="DV303" s="254">
        <f t="shared" si="363"/>
        <v>0</v>
      </c>
    </row>
    <row r="304" spans="1:126" ht="24" customHeight="1">
      <c r="A304" s="11" t="str">
        <f ca="1">IF(AG304&lt;&gt;"OK","",CONCATENATE(TEXT('Front Page'!$F$33,"000"),TEXT('Front Page'!$F$31,"000"),"-",LEFT('Front Page'!$R$53,5),"-",LEFT(D304,1),AJ304, "-",TEXT(B304,"000")))</f>
        <v/>
      </c>
      <c r="B304" s="12" t="str">
        <f>IFERROR(IF(E304="","",MAX(B$17:B303)+1),"")</f>
        <v/>
      </c>
      <c r="C304" s="13"/>
      <c r="D304" s="29" t="str">
        <f t="shared" si="370"/>
        <v>None</v>
      </c>
      <c r="E304" s="29" t="str">
        <f t="shared" si="310"/>
        <v/>
      </c>
      <c r="F304" s="29" t="str">
        <f t="shared" si="311"/>
        <v/>
      </c>
      <c r="G304" s="363"/>
      <c r="H304" s="364"/>
      <c r="I304" s="325" t="str">
        <f t="shared" si="255"/>
        <v>No</v>
      </c>
      <c r="J304" s="314">
        <v>0</v>
      </c>
      <c r="K304" s="312">
        <v>0</v>
      </c>
      <c r="L304" s="312">
        <v>0</v>
      </c>
      <c r="M304" s="312">
        <v>0</v>
      </c>
      <c r="N304" s="312">
        <v>0</v>
      </c>
      <c r="O304" s="312">
        <v>0</v>
      </c>
      <c r="P304" s="312">
        <v>0</v>
      </c>
      <c r="Q304" s="312">
        <v>0</v>
      </c>
      <c r="R304" s="312">
        <v>0</v>
      </c>
      <c r="S304" s="312">
        <v>0</v>
      </c>
      <c r="T304" s="312">
        <v>0</v>
      </c>
      <c r="U304" s="312">
        <v>0</v>
      </c>
      <c r="V304" s="313">
        <v>1</v>
      </c>
      <c r="W304" s="313">
        <v>1</v>
      </c>
      <c r="X304" s="312">
        <v>0</v>
      </c>
      <c r="Y304" s="312">
        <v>0</v>
      </c>
      <c r="Z304" s="312">
        <v>0</v>
      </c>
      <c r="AA304" s="14">
        <v>0</v>
      </c>
      <c r="AB304" s="317"/>
      <c r="AC304" s="15" t="str">
        <f t="shared" si="312"/>
        <v/>
      </c>
      <c r="AD304" s="15" t="str">
        <f t="shared" si="322"/>
        <v/>
      </c>
      <c r="AE304" s="16" t="str">
        <f t="shared" si="323"/>
        <v>0 - 0</v>
      </c>
      <c r="AF304" s="20" t="str">
        <f t="shared" si="324"/>
        <v>Not an offer</v>
      </c>
      <c r="AG304" s="276" t="str">
        <f t="shared" si="317"/>
        <v>Not an Offer</v>
      </c>
      <c r="AH304" s="150"/>
      <c r="AI304" s="254">
        <v>288</v>
      </c>
      <c r="AJ304" s="149" t="str">
        <f t="shared" si="318"/>
        <v>00-IRA</v>
      </c>
      <c r="AK304" s="254" t="b">
        <f t="shared" si="309"/>
        <v>0</v>
      </c>
      <c r="AL304" s="254">
        <f t="shared" si="313"/>
        <v>0</v>
      </c>
      <c r="AM304" s="254">
        <f t="shared" si="319"/>
        <v>0</v>
      </c>
      <c r="AN304" s="288">
        <f t="shared" si="325"/>
        <v>0</v>
      </c>
      <c r="AO304" s="288">
        <f>IF(AND($BU304=$BV304,BU304=AO$13),$J304&amp;$K304&amp;$L304&amp;$M304&amp;$N304&amp;$O304&amp;$P304&amp;$Q304&amp;$R304&amp;$S304&amp;$T304&amp;$U304,IFERROR(MATCH($AN304,AO$17:AO303,0),-1000))</f>
        <v>1</v>
      </c>
      <c r="AP304" s="288">
        <f>IF(AND($BU304=$BV304,BV304=AP$13),$J304&amp;$K304&amp;$L304&amp;$M304&amp;$N304&amp;$O304&amp;$P304&amp;$Q304&amp;$R304&amp;$S304&amp;$T304&amp;$U304,IFERROR(MATCH($AN304,AP$17:AP303,0),-1000))</f>
        <v>1</v>
      </c>
      <c r="AQ304" s="288">
        <f>IF(AND($BU304=$BV304,BW304=AQ$13),$J304&amp;$K304&amp;$L304&amp;$M304&amp;$N304&amp;$O304&amp;$P304&amp;$Q304&amp;$R304&amp;$S304&amp;$T304&amp;$U304,IFERROR(MATCH($AN304,AQ$17:AQ303,0),-1000))</f>
        <v>1</v>
      </c>
      <c r="AR304" s="288">
        <f>IF(AND($BU304=$BV304,BX304=AR$13),$J304&amp;$K304&amp;$L304&amp;$M304&amp;$N304&amp;$O304&amp;$P304&amp;$Q304&amp;$R304&amp;$S304&amp;$T304&amp;$U304,IFERROR(MATCH($AN304,AR$17:AR303,0),-1000))</f>
        <v>1</v>
      </c>
      <c r="AS304" s="254">
        <f t="shared" si="242"/>
        <v>0</v>
      </c>
      <c r="AT304" s="261" t="str">
        <f t="shared" si="326"/>
        <v/>
      </c>
      <c r="AU304" s="254" t="str">
        <f t="shared" si="320"/>
        <v/>
      </c>
      <c r="AV304" s="254" t="str">
        <f t="shared" si="320"/>
        <v/>
      </c>
      <c r="AW304" s="254" t="str">
        <f t="shared" si="320"/>
        <v/>
      </c>
      <c r="AX304" s="254" t="str">
        <f t="shared" si="320"/>
        <v/>
      </c>
      <c r="AY304" s="254" t="str">
        <f t="shared" si="320"/>
        <v/>
      </c>
      <c r="AZ304" s="254" t="str">
        <f t="shared" si="320"/>
        <v/>
      </c>
      <c r="BA304" s="254" t="str">
        <f t="shared" si="320"/>
        <v/>
      </c>
      <c r="BB304" s="254" t="str">
        <f t="shared" si="366"/>
        <v/>
      </c>
      <c r="BC304" s="254" t="str">
        <f t="shared" si="366"/>
        <v/>
      </c>
      <c r="BD304" s="254" t="str">
        <f t="shared" si="366"/>
        <v/>
      </c>
      <c r="BE304" s="262" t="str">
        <f t="shared" si="366"/>
        <v/>
      </c>
      <c r="BF304" s="263" t="str">
        <f t="shared" si="321"/>
        <v/>
      </c>
      <c r="BG304" s="254" t="str">
        <f t="shared" si="321"/>
        <v/>
      </c>
      <c r="BH304" s="254" t="str">
        <f t="shared" si="321"/>
        <v/>
      </c>
      <c r="BI304" s="254" t="str">
        <f t="shared" si="321"/>
        <v/>
      </c>
      <c r="BJ304" s="254" t="str">
        <f t="shared" si="321"/>
        <v/>
      </c>
      <c r="BK304" s="254" t="str">
        <f t="shared" si="321"/>
        <v/>
      </c>
      <c r="BL304" s="254" t="str">
        <f t="shared" si="321"/>
        <v/>
      </c>
      <c r="BM304" s="254" t="str">
        <f t="shared" si="367"/>
        <v/>
      </c>
      <c r="BN304" s="254" t="str">
        <f t="shared" si="367"/>
        <v/>
      </c>
      <c r="BO304" s="254" t="str">
        <f t="shared" si="367"/>
        <v/>
      </c>
      <c r="BP304" s="254" t="str">
        <f t="shared" si="367"/>
        <v/>
      </c>
      <c r="BQ304" s="264" t="str">
        <f t="shared" si="327"/>
        <v/>
      </c>
      <c r="BR304" s="261" t="str">
        <f t="shared" si="314"/>
        <v/>
      </c>
      <c r="BS304" s="254" t="str">
        <f t="shared" si="364"/>
        <v/>
      </c>
      <c r="BT304" s="254" t="str">
        <f t="shared" si="364"/>
        <v/>
      </c>
      <c r="BU304" s="265" t="str">
        <f t="shared" si="364"/>
        <v/>
      </c>
      <c r="BV304" s="263" t="str">
        <f t="shared" si="365"/>
        <v/>
      </c>
      <c r="BW304" s="254" t="str">
        <f t="shared" si="365"/>
        <v/>
      </c>
      <c r="BX304" s="254" t="str">
        <f t="shared" si="365"/>
        <v/>
      </c>
      <c r="BY304" s="264" t="str">
        <f t="shared" si="315"/>
        <v/>
      </c>
      <c r="BZ304" s="254" t="str">
        <f t="shared" si="316"/>
        <v/>
      </c>
      <c r="CA304" s="254">
        <f t="shared" si="369"/>
        <v>0</v>
      </c>
      <c r="CB304" s="254">
        <f t="shared" si="369"/>
        <v>0</v>
      </c>
      <c r="CC304" s="254">
        <f t="shared" si="369"/>
        <v>0</v>
      </c>
      <c r="CD304" s="254">
        <f t="shared" si="368"/>
        <v>0</v>
      </c>
      <c r="CE304" s="254">
        <f t="shared" si="368"/>
        <v>0</v>
      </c>
      <c r="CF304" s="254">
        <f t="shared" si="368"/>
        <v>0</v>
      </c>
      <c r="CG304" s="254">
        <f t="shared" si="307"/>
        <v>0</v>
      </c>
      <c r="CH304" s="254">
        <f t="shared" si="307"/>
        <v>0</v>
      </c>
      <c r="CI304" s="254">
        <f t="shared" si="307"/>
        <v>0</v>
      </c>
      <c r="CJ304" s="254">
        <f t="shared" si="307"/>
        <v>0</v>
      </c>
      <c r="CK304" s="254">
        <f t="shared" si="307"/>
        <v>0</v>
      </c>
      <c r="CL304" s="254">
        <f t="shared" si="307"/>
        <v>0</v>
      </c>
      <c r="CM304" s="254">
        <f t="shared" si="328"/>
        <v>0</v>
      </c>
      <c r="CN304" s="254">
        <f t="shared" si="329"/>
        <v>0</v>
      </c>
      <c r="CO304" s="254">
        <f t="shared" si="330"/>
        <v>0</v>
      </c>
      <c r="CP304" s="254">
        <f t="shared" si="331"/>
        <v>0</v>
      </c>
      <c r="CQ304" s="254">
        <f t="shared" si="332"/>
        <v>0</v>
      </c>
      <c r="CR304" s="254">
        <f t="shared" si="333"/>
        <v>0</v>
      </c>
      <c r="CS304" s="254">
        <f t="shared" si="334"/>
        <v>0</v>
      </c>
      <c r="CT304" s="254">
        <f t="shared" si="335"/>
        <v>0</v>
      </c>
      <c r="CU304" s="254">
        <f t="shared" si="336"/>
        <v>0</v>
      </c>
      <c r="CV304" s="254">
        <f t="shared" si="337"/>
        <v>0</v>
      </c>
      <c r="CW304" s="254">
        <f t="shared" si="338"/>
        <v>0</v>
      </c>
      <c r="CX304" s="254">
        <f t="shared" si="339"/>
        <v>0</v>
      </c>
      <c r="CY304" s="254">
        <f t="shared" si="340"/>
        <v>0</v>
      </c>
      <c r="CZ304" s="254">
        <f t="shared" si="341"/>
        <v>0</v>
      </c>
      <c r="DA304" s="254">
        <f t="shared" si="342"/>
        <v>0</v>
      </c>
      <c r="DB304" s="254">
        <f t="shared" si="343"/>
        <v>0</v>
      </c>
      <c r="DC304" s="254">
        <f t="shared" si="344"/>
        <v>0</v>
      </c>
      <c r="DD304" s="254">
        <f t="shared" si="345"/>
        <v>0</v>
      </c>
      <c r="DE304" s="254">
        <f t="shared" si="346"/>
        <v>0</v>
      </c>
      <c r="DF304" s="254">
        <f t="shared" si="347"/>
        <v>0</v>
      </c>
      <c r="DG304" s="254">
        <f t="shared" si="348"/>
        <v>0</v>
      </c>
      <c r="DH304" s="254">
        <f t="shared" si="349"/>
        <v>0</v>
      </c>
      <c r="DI304" s="254">
        <f t="shared" si="350"/>
        <v>0</v>
      </c>
      <c r="DJ304" s="254">
        <f t="shared" si="351"/>
        <v>0</v>
      </c>
      <c r="DK304" s="254">
        <f t="shared" si="352"/>
        <v>0</v>
      </c>
      <c r="DL304" s="254">
        <f t="shared" si="353"/>
        <v>0</v>
      </c>
      <c r="DM304" s="254">
        <f t="shared" si="354"/>
        <v>0</v>
      </c>
      <c r="DN304" s="254">
        <f t="shared" si="355"/>
        <v>0</v>
      </c>
      <c r="DO304" s="254">
        <f t="shared" si="356"/>
        <v>0</v>
      </c>
      <c r="DP304" s="254">
        <f t="shared" si="357"/>
        <v>0</v>
      </c>
      <c r="DQ304" s="254">
        <f t="shared" si="358"/>
        <v>0</v>
      </c>
      <c r="DR304" s="254">
        <f t="shared" si="359"/>
        <v>0</v>
      </c>
      <c r="DS304" s="254">
        <f t="shared" si="360"/>
        <v>0</v>
      </c>
      <c r="DT304" s="254">
        <f t="shared" si="361"/>
        <v>0</v>
      </c>
      <c r="DU304" s="254">
        <f t="shared" si="362"/>
        <v>0</v>
      </c>
      <c r="DV304" s="254">
        <f t="shared" si="363"/>
        <v>0</v>
      </c>
    </row>
    <row r="305" spans="1:126" ht="24" customHeight="1">
      <c r="A305" s="11" t="str">
        <f ca="1">IF(AG305&lt;&gt;"OK","",CONCATENATE(TEXT('Front Page'!$F$33,"000"),TEXT('Front Page'!$F$31,"000"),"-",LEFT('Front Page'!$R$53,5),"-",LEFT(D305,1),AJ305, "-",TEXT(B305,"000")))</f>
        <v/>
      </c>
      <c r="B305" s="12" t="str">
        <f>IFERROR(IF(E305="","",MAX(B$17:B304)+1),"")</f>
        <v/>
      </c>
      <c r="C305" s="13"/>
      <c r="D305" s="29" t="str">
        <f t="shared" si="370"/>
        <v>None</v>
      </c>
      <c r="E305" s="29" t="str">
        <f t="shared" si="310"/>
        <v/>
      </c>
      <c r="F305" s="29" t="str">
        <f t="shared" si="311"/>
        <v/>
      </c>
      <c r="G305" s="363"/>
      <c r="H305" s="364"/>
      <c r="I305" s="325" t="str">
        <f t="shared" si="255"/>
        <v>No</v>
      </c>
      <c r="J305" s="314">
        <v>0</v>
      </c>
      <c r="K305" s="312">
        <v>0</v>
      </c>
      <c r="L305" s="312">
        <v>0</v>
      </c>
      <c r="M305" s="312">
        <v>0</v>
      </c>
      <c r="N305" s="312">
        <v>0</v>
      </c>
      <c r="O305" s="312">
        <v>0</v>
      </c>
      <c r="P305" s="312">
        <v>0</v>
      </c>
      <c r="Q305" s="312">
        <v>0</v>
      </c>
      <c r="R305" s="312">
        <v>0</v>
      </c>
      <c r="S305" s="312">
        <v>0</v>
      </c>
      <c r="T305" s="312">
        <v>0</v>
      </c>
      <c r="U305" s="312">
        <v>0</v>
      </c>
      <c r="V305" s="313">
        <v>1</v>
      </c>
      <c r="W305" s="313">
        <v>1</v>
      </c>
      <c r="X305" s="312">
        <v>0</v>
      </c>
      <c r="Y305" s="312">
        <v>0</v>
      </c>
      <c r="Z305" s="312">
        <v>0</v>
      </c>
      <c r="AA305" s="14">
        <v>0</v>
      </c>
      <c r="AB305" s="317"/>
      <c r="AC305" s="15" t="str">
        <f t="shared" si="312"/>
        <v/>
      </c>
      <c r="AD305" s="15" t="str">
        <f t="shared" si="322"/>
        <v/>
      </c>
      <c r="AE305" s="16" t="str">
        <f t="shared" si="323"/>
        <v>0 - 0</v>
      </c>
      <c r="AF305" s="20" t="str">
        <f t="shared" si="324"/>
        <v>Not an offer</v>
      </c>
      <c r="AG305" s="276" t="str">
        <f t="shared" si="317"/>
        <v>Not an Offer</v>
      </c>
      <c r="AH305" s="150"/>
      <c r="AI305" s="254">
        <v>289</v>
      </c>
      <c r="AJ305" s="149" t="str">
        <f t="shared" si="318"/>
        <v>00-IRA</v>
      </c>
      <c r="AK305" s="254" t="b">
        <f t="shared" si="309"/>
        <v>0</v>
      </c>
      <c r="AL305" s="254">
        <f t="shared" si="313"/>
        <v>0</v>
      </c>
      <c r="AM305" s="254">
        <f t="shared" si="319"/>
        <v>0</v>
      </c>
      <c r="AN305" s="288">
        <f t="shared" si="325"/>
        <v>0</v>
      </c>
      <c r="AO305" s="288">
        <f>IF(AND($BU305=$BV305,BU305=AO$13),$J305&amp;$K305&amp;$L305&amp;$M305&amp;$N305&amp;$O305&amp;$P305&amp;$Q305&amp;$R305&amp;$S305&amp;$T305&amp;$U305,IFERROR(MATCH($AN305,AO$17:AO304,0),-1000))</f>
        <v>1</v>
      </c>
      <c r="AP305" s="288">
        <f>IF(AND($BU305=$BV305,BV305=AP$13),$J305&amp;$K305&amp;$L305&amp;$M305&amp;$N305&amp;$O305&amp;$P305&amp;$Q305&amp;$R305&amp;$S305&amp;$T305&amp;$U305,IFERROR(MATCH($AN305,AP$17:AP304,0),-1000))</f>
        <v>1</v>
      </c>
      <c r="AQ305" s="288">
        <f>IF(AND($BU305=$BV305,BW305=AQ$13),$J305&amp;$K305&amp;$L305&amp;$M305&amp;$N305&amp;$O305&amp;$P305&amp;$Q305&amp;$R305&amp;$S305&amp;$T305&amp;$U305,IFERROR(MATCH($AN305,AQ$17:AQ304,0),-1000))</f>
        <v>1</v>
      </c>
      <c r="AR305" s="288">
        <f>IF(AND($BU305=$BV305,BX305=AR$13),$J305&amp;$K305&amp;$L305&amp;$M305&amp;$N305&amp;$O305&amp;$P305&amp;$Q305&amp;$R305&amp;$S305&amp;$T305&amp;$U305,IFERROR(MATCH($AN305,AR$17:AR304,0),-1000))</f>
        <v>1</v>
      </c>
      <c r="AS305" s="254">
        <f t="shared" si="242"/>
        <v>0</v>
      </c>
      <c r="AT305" s="261" t="str">
        <f t="shared" si="326"/>
        <v/>
      </c>
      <c r="AU305" s="254" t="str">
        <f t="shared" si="320"/>
        <v/>
      </c>
      <c r="AV305" s="254" t="str">
        <f t="shared" si="320"/>
        <v/>
      </c>
      <c r="AW305" s="254" t="str">
        <f t="shared" si="320"/>
        <v/>
      </c>
      <c r="AX305" s="254" t="str">
        <f t="shared" si="320"/>
        <v/>
      </c>
      <c r="AY305" s="254" t="str">
        <f t="shared" si="320"/>
        <v/>
      </c>
      <c r="AZ305" s="254" t="str">
        <f t="shared" si="320"/>
        <v/>
      </c>
      <c r="BA305" s="254" t="str">
        <f t="shared" si="320"/>
        <v/>
      </c>
      <c r="BB305" s="254" t="str">
        <f t="shared" si="366"/>
        <v/>
      </c>
      <c r="BC305" s="254" t="str">
        <f t="shared" si="366"/>
        <v/>
      </c>
      <c r="BD305" s="254" t="str">
        <f t="shared" si="366"/>
        <v/>
      </c>
      <c r="BE305" s="262" t="str">
        <f t="shared" si="366"/>
        <v/>
      </c>
      <c r="BF305" s="263" t="str">
        <f t="shared" si="321"/>
        <v/>
      </c>
      <c r="BG305" s="254" t="str">
        <f t="shared" si="321"/>
        <v/>
      </c>
      <c r="BH305" s="254" t="str">
        <f t="shared" si="321"/>
        <v/>
      </c>
      <c r="BI305" s="254" t="str">
        <f t="shared" si="321"/>
        <v/>
      </c>
      <c r="BJ305" s="254" t="str">
        <f t="shared" si="321"/>
        <v/>
      </c>
      <c r="BK305" s="254" t="str">
        <f t="shared" si="321"/>
        <v/>
      </c>
      <c r="BL305" s="254" t="str">
        <f t="shared" si="321"/>
        <v/>
      </c>
      <c r="BM305" s="254" t="str">
        <f t="shared" si="367"/>
        <v/>
      </c>
      <c r="BN305" s="254" t="str">
        <f t="shared" si="367"/>
        <v/>
      </c>
      <c r="BO305" s="254" t="str">
        <f t="shared" si="367"/>
        <v/>
      </c>
      <c r="BP305" s="254" t="str">
        <f t="shared" si="367"/>
        <v/>
      </c>
      <c r="BQ305" s="264" t="str">
        <f t="shared" si="327"/>
        <v/>
      </c>
      <c r="BR305" s="261" t="str">
        <f t="shared" si="314"/>
        <v/>
      </c>
      <c r="BS305" s="254" t="str">
        <f t="shared" si="364"/>
        <v/>
      </c>
      <c r="BT305" s="254" t="str">
        <f t="shared" si="364"/>
        <v/>
      </c>
      <c r="BU305" s="265" t="str">
        <f t="shared" si="364"/>
        <v/>
      </c>
      <c r="BV305" s="263" t="str">
        <f t="shared" si="365"/>
        <v/>
      </c>
      <c r="BW305" s="254" t="str">
        <f t="shared" si="365"/>
        <v/>
      </c>
      <c r="BX305" s="254" t="str">
        <f t="shared" si="365"/>
        <v/>
      </c>
      <c r="BY305" s="264" t="str">
        <f t="shared" si="315"/>
        <v/>
      </c>
      <c r="BZ305" s="254" t="str">
        <f t="shared" si="316"/>
        <v/>
      </c>
      <c r="CA305" s="254">
        <f t="shared" si="369"/>
        <v>0</v>
      </c>
      <c r="CB305" s="254">
        <f t="shared" si="369"/>
        <v>0</v>
      </c>
      <c r="CC305" s="254">
        <f t="shared" si="369"/>
        <v>0</v>
      </c>
      <c r="CD305" s="254">
        <f t="shared" si="368"/>
        <v>0</v>
      </c>
      <c r="CE305" s="254">
        <f t="shared" si="368"/>
        <v>0</v>
      </c>
      <c r="CF305" s="254">
        <f t="shared" si="368"/>
        <v>0</v>
      </c>
      <c r="CG305" s="254">
        <f t="shared" si="368"/>
        <v>0</v>
      </c>
      <c r="CH305" s="254">
        <f t="shared" si="368"/>
        <v>0</v>
      </c>
      <c r="CI305" s="254">
        <f t="shared" si="368"/>
        <v>0</v>
      </c>
      <c r="CJ305" s="254">
        <f t="shared" si="368"/>
        <v>0</v>
      </c>
      <c r="CK305" s="254">
        <f t="shared" si="368"/>
        <v>0</v>
      </c>
      <c r="CL305" s="254">
        <f t="shared" si="368"/>
        <v>0</v>
      </c>
      <c r="CM305" s="254">
        <f t="shared" si="328"/>
        <v>0</v>
      </c>
      <c r="CN305" s="254">
        <f t="shared" si="329"/>
        <v>0</v>
      </c>
      <c r="CO305" s="254">
        <f t="shared" si="330"/>
        <v>0</v>
      </c>
      <c r="CP305" s="254">
        <f t="shared" si="331"/>
        <v>0</v>
      </c>
      <c r="CQ305" s="254">
        <f t="shared" si="332"/>
        <v>0</v>
      </c>
      <c r="CR305" s="254">
        <f t="shared" si="333"/>
        <v>0</v>
      </c>
      <c r="CS305" s="254">
        <f t="shared" si="334"/>
        <v>0</v>
      </c>
      <c r="CT305" s="254">
        <f t="shared" si="335"/>
        <v>0</v>
      </c>
      <c r="CU305" s="254">
        <f t="shared" si="336"/>
        <v>0</v>
      </c>
      <c r="CV305" s="254">
        <f t="shared" si="337"/>
        <v>0</v>
      </c>
      <c r="CW305" s="254">
        <f t="shared" si="338"/>
        <v>0</v>
      </c>
      <c r="CX305" s="254">
        <f t="shared" si="339"/>
        <v>0</v>
      </c>
      <c r="CY305" s="254">
        <f t="shared" si="340"/>
        <v>0</v>
      </c>
      <c r="CZ305" s="254">
        <f t="shared" si="341"/>
        <v>0</v>
      </c>
      <c r="DA305" s="254">
        <f t="shared" si="342"/>
        <v>0</v>
      </c>
      <c r="DB305" s="254">
        <f t="shared" si="343"/>
        <v>0</v>
      </c>
      <c r="DC305" s="254">
        <f t="shared" si="344"/>
        <v>0</v>
      </c>
      <c r="DD305" s="254">
        <f t="shared" si="345"/>
        <v>0</v>
      </c>
      <c r="DE305" s="254">
        <f t="shared" si="346"/>
        <v>0</v>
      </c>
      <c r="DF305" s="254">
        <f t="shared" si="347"/>
        <v>0</v>
      </c>
      <c r="DG305" s="254">
        <f t="shared" si="348"/>
        <v>0</v>
      </c>
      <c r="DH305" s="254">
        <f t="shared" si="349"/>
        <v>0</v>
      </c>
      <c r="DI305" s="254">
        <f t="shared" si="350"/>
        <v>0</v>
      </c>
      <c r="DJ305" s="254">
        <f t="shared" si="351"/>
        <v>0</v>
      </c>
      <c r="DK305" s="254">
        <f t="shared" si="352"/>
        <v>0</v>
      </c>
      <c r="DL305" s="254">
        <f t="shared" si="353"/>
        <v>0</v>
      </c>
      <c r="DM305" s="254">
        <f t="shared" si="354"/>
        <v>0</v>
      </c>
      <c r="DN305" s="254">
        <f t="shared" si="355"/>
        <v>0</v>
      </c>
      <c r="DO305" s="254">
        <f t="shared" si="356"/>
        <v>0</v>
      </c>
      <c r="DP305" s="254">
        <f t="shared" si="357"/>
        <v>0</v>
      </c>
      <c r="DQ305" s="254">
        <f t="shared" si="358"/>
        <v>0</v>
      </c>
      <c r="DR305" s="254">
        <f t="shared" si="359"/>
        <v>0</v>
      </c>
      <c r="DS305" s="254">
        <f t="shared" si="360"/>
        <v>0</v>
      </c>
      <c r="DT305" s="254">
        <f t="shared" si="361"/>
        <v>0</v>
      </c>
      <c r="DU305" s="254">
        <f t="shared" si="362"/>
        <v>0</v>
      </c>
      <c r="DV305" s="254">
        <f t="shared" si="363"/>
        <v>0</v>
      </c>
    </row>
    <row r="306" spans="1:126" ht="24" customHeight="1">
      <c r="A306" s="11" t="str">
        <f ca="1">IF(AG306&lt;&gt;"OK","",CONCATENATE(TEXT('Front Page'!$F$33,"000"),TEXT('Front Page'!$F$31,"000"),"-",LEFT('Front Page'!$R$53,5),"-",LEFT(D306,1),AJ306, "-",TEXT(B306,"000")))</f>
        <v/>
      </c>
      <c r="B306" s="12" t="str">
        <f>IFERROR(IF(E306="","",MAX(B$17:B305)+1),"")</f>
        <v/>
      </c>
      <c r="C306" s="13"/>
      <c r="D306" s="29" t="str">
        <f t="shared" si="370"/>
        <v>None</v>
      </c>
      <c r="E306" s="29" t="str">
        <f t="shared" si="310"/>
        <v/>
      </c>
      <c r="F306" s="29" t="str">
        <f t="shared" si="311"/>
        <v/>
      </c>
      <c r="G306" s="363"/>
      <c r="H306" s="364"/>
      <c r="I306" s="325" t="str">
        <f t="shared" si="255"/>
        <v>No</v>
      </c>
      <c r="J306" s="314">
        <v>0</v>
      </c>
      <c r="K306" s="312">
        <v>0</v>
      </c>
      <c r="L306" s="312">
        <v>0</v>
      </c>
      <c r="M306" s="312">
        <v>0</v>
      </c>
      <c r="N306" s="312">
        <v>0</v>
      </c>
      <c r="O306" s="312">
        <v>0</v>
      </c>
      <c r="P306" s="312">
        <v>0</v>
      </c>
      <c r="Q306" s="312">
        <v>0</v>
      </c>
      <c r="R306" s="312">
        <v>0</v>
      </c>
      <c r="S306" s="312">
        <v>0</v>
      </c>
      <c r="T306" s="312">
        <v>0</v>
      </c>
      <c r="U306" s="312">
        <v>0</v>
      </c>
      <c r="V306" s="313">
        <v>1</v>
      </c>
      <c r="W306" s="313">
        <v>1</v>
      </c>
      <c r="X306" s="312">
        <v>0</v>
      </c>
      <c r="Y306" s="312">
        <v>0</v>
      </c>
      <c r="Z306" s="312">
        <v>0</v>
      </c>
      <c r="AA306" s="14">
        <v>0</v>
      </c>
      <c r="AB306" s="317"/>
      <c r="AC306" s="15" t="str">
        <f t="shared" si="312"/>
        <v/>
      </c>
      <c r="AD306" s="15" t="str">
        <f t="shared" si="322"/>
        <v/>
      </c>
      <c r="AE306" s="16" t="str">
        <f t="shared" si="323"/>
        <v>0 - 0</v>
      </c>
      <c r="AF306" s="20" t="str">
        <f t="shared" si="324"/>
        <v>Not an offer</v>
      </c>
      <c r="AG306" s="276" t="str">
        <f t="shared" si="317"/>
        <v>Not an Offer</v>
      </c>
      <c r="AH306" s="150"/>
      <c r="AI306" s="254">
        <v>290</v>
      </c>
      <c r="AJ306" s="149" t="str">
        <f t="shared" si="318"/>
        <v>00-IRA</v>
      </c>
      <c r="AK306" s="254" t="b">
        <f t="shared" si="309"/>
        <v>0</v>
      </c>
      <c r="AL306" s="254">
        <f t="shared" si="313"/>
        <v>0</v>
      </c>
      <c r="AM306" s="254">
        <f t="shared" si="319"/>
        <v>0</v>
      </c>
      <c r="AN306" s="288">
        <f t="shared" si="325"/>
        <v>0</v>
      </c>
      <c r="AO306" s="288">
        <f>IF(AND($BU306=$BV306,BU306=AO$13),$J306&amp;$K306&amp;$L306&amp;$M306&amp;$N306&amp;$O306&amp;$P306&amp;$Q306&amp;$R306&amp;$S306&amp;$T306&amp;$U306,IFERROR(MATCH($AN306,AO$17:AO305,0),-1000))</f>
        <v>1</v>
      </c>
      <c r="AP306" s="288">
        <f>IF(AND($BU306=$BV306,BV306=AP$13),$J306&amp;$K306&amp;$L306&amp;$M306&amp;$N306&amp;$O306&amp;$P306&amp;$Q306&amp;$R306&amp;$S306&amp;$T306&amp;$U306,IFERROR(MATCH($AN306,AP$17:AP305,0),-1000))</f>
        <v>1</v>
      </c>
      <c r="AQ306" s="288">
        <f>IF(AND($BU306=$BV306,BW306=AQ$13),$J306&amp;$K306&amp;$L306&amp;$M306&amp;$N306&amp;$O306&amp;$P306&amp;$Q306&amp;$R306&amp;$S306&amp;$T306&amp;$U306,IFERROR(MATCH($AN306,AQ$17:AQ305,0),-1000))</f>
        <v>1</v>
      </c>
      <c r="AR306" s="288">
        <f>IF(AND($BU306=$BV306,BX306=AR$13),$J306&amp;$K306&amp;$L306&amp;$M306&amp;$N306&amp;$O306&amp;$P306&amp;$Q306&amp;$R306&amp;$S306&amp;$T306&amp;$U306,IFERROR(MATCH($AN306,AR$17:AR305,0),-1000))</f>
        <v>1</v>
      </c>
      <c r="AS306" s="254">
        <f t="shared" si="242"/>
        <v>0</v>
      </c>
      <c r="AT306" s="261" t="str">
        <f t="shared" si="326"/>
        <v/>
      </c>
      <c r="AU306" s="254" t="str">
        <f t="shared" si="320"/>
        <v/>
      </c>
      <c r="AV306" s="254" t="str">
        <f t="shared" si="320"/>
        <v/>
      </c>
      <c r="AW306" s="254" t="str">
        <f t="shared" si="320"/>
        <v/>
      </c>
      <c r="AX306" s="254" t="str">
        <f t="shared" si="320"/>
        <v/>
      </c>
      <c r="AY306" s="254" t="str">
        <f t="shared" si="320"/>
        <v/>
      </c>
      <c r="AZ306" s="254" t="str">
        <f t="shared" si="320"/>
        <v/>
      </c>
      <c r="BA306" s="254" t="str">
        <f t="shared" si="320"/>
        <v/>
      </c>
      <c r="BB306" s="254" t="str">
        <f t="shared" si="366"/>
        <v/>
      </c>
      <c r="BC306" s="254" t="str">
        <f t="shared" si="366"/>
        <v/>
      </c>
      <c r="BD306" s="254" t="str">
        <f t="shared" si="366"/>
        <v/>
      </c>
      <c r="BE306" s="262" t="str">
        <f t="shared" si="366"/>
        <v/>
      </c>
      <c r="BF306" s="263" t="str">
        <f t="shared" si="321"/>
        <v/>
      </c>
      <c r="BG306" s="254" t="str">
        <f t="shared" si="321"/>
        <v/>
      </c>
      <c r="BH306" s="254" t="str">
        <f t="shared" si="321"/>
        <v/>
      </c>
      <c r="BI306" s="254" t="str">
        <f t="shared" si="321"/>
        <v/>
      </c>
      <c r="BJ306" s="254" t="str">
        <f t="shared" si="321"/>
        <v/>
      </c>
      <c r="BK306" s="254" t="str">
        <f t="shared" si="321"/>
        <v/>
      </c>
      <c r="BL306" s="254" t="str">
        <f t="shared" si="321"/>
        <v/>
      </c>
      <c r="BM306" s="254" t="str">
        <f t="shared" si="367"/>
        <v/>
      </c>
      <c r="BN306" s="254" t="str">
        <f t="shared" si="367"/>
        <v/>
      </c>
      <c r="BO306" s="254" t="str">
        <f t="shared" si="367"/>
        <v/>
      </c>
      <c r="BP306" s="254" t="str">
        <f t="shared" si="367"/>
        <v/>
      </c>
      <c r="BQ306" s="264" t="str">
        <f t="shared" si="327"/>
        <v/>
      </c>
      <c r="BR306" s="261" t="str">
        <f t="shared" si="314"/>
        <v/>
      </c>
      <c r="BS306" s="254" t="str">
        <f t="shared" si="364"/>
        <v/>
      </c>
      <c r="BT306" s="254" t="str">
        <f t="shared" si="364"/>
        <v/>
      </c>
      <c r="BU306" s="265" t="str">
        <f t="shared" si="364"/>
        <v/>
      </c>
      <c r="BV306" s="263" t="str">
        <f t="shared" si="365"/>
        <v/>
      </c>
      <c r="BW306" s="254" t="str">
        <f t="shared" si="365"/>
        <v/>
      </c>
      <c r="BX306" s="254" t="str">
        <f t="shared" si="365"/>
        <v/>
      </c>
      <c r="BY306" s="264" t="str">
        <f t="shared" si="315"/>
        <v/>
      </c>
      <c r="BZ306" s="254" t="str">
        <f t="shared" si="316"/>
        <v/>
      </c>
      <c r="CA306" s="254">
        <f t="shared" si="369"/>
        <v>0</v>
      </c>
      <c r="CB306" s="254">
        <f t="shared" si="369"/>
        <v>0</v>
      </c>
      <c r="CC306" s="254">
        <f t="shared" si="369"/>
        <v>0</v>
      </c>
      <c r="CD306" s="254">
        <f t="shared" si="368"/>
        <v>0</v>
      </c>
      <c r="CE306" s="254">
        <f t="shared" si="368"/>
        <v>0</v>
      </c>
      <c r="CF306" s="254">
        <f t="shared" si="368"/>
        <v>0</v>
      </c>
      <c r="CG306" s="254">
        <f t="shared" si="368"/>
        <v>0</v>
      </c>
      <c r="CH306" s="254">
        <f t="shared" si="368"/>
        <v>0</v>
      </c>
      <c r="CI306" s="254">
        <f t="shared" si="368"/>
        <v>0</v>
      </c>
      <c r="CJ306" s="254">
        <f t="shared" si="368"/>
        <v>0</v>
      </c>
      <c r="CK306" s="254">
        <f t="shared" si="368"/>
        <v>0</v>
      </c>
      <c r="CL306" s="254">
        <f t="shared" si="368"/>
        <v>0</v>
      </c>
      <c r="CM306" s="254">
        <f t="shared" si="328"/>
        <v>0</v>
      </c>
      <c r="CN306" s="254">
        <f t="shared" si="329"/>
        <v>0</v>
      </c>
      <c r="CO306" s="254">
        <f t="shared" si="330"/>
        <v>0</v>
      </c>
      <c r="CP306" s="254">
        <f t="shared" si="331"/>
        <v>0</v>
      </c>
      <c r="CQ306" s="254">
        <f t="shared" si="332"/>
        <v>0</v>
      </c>
      <c r="CR306" s="254">
        <f t="shared" si="333"/>
        <v>0</v>
      </c>
      <c r="CS306" s="254">
        <f t="shared" si="334"/>
        <v>0</v>
      </c>
      <c r="CT306" s="254">
        <f t="shared" si="335"/>
        <v>0</v>
      </c>
      <c r="CU306" s="254">
        <f t="shared" si="336"/>
        <v>0</v>
      </c>
      <c r="CV306" s="254">
        <f t="shared" si="337"/>
        <v>0</v>
      </c>
      <c r="CW306" s="254">
        <f t="shared" si="338"/>
        <v>0</v>
      </c>
      <c r="CX306" s="254">
        <f t="shared" si="339"/>
        <v>0</v>
      </c>
      <c r="CY306" s="254">
        <f t="shared" si="340"/>
        <v>0</v>
      </c>
      <c r="CZ306" s="254">
        <f t="shared" si="341"/>
        <v>0</v>
      </c>
      <c r="DA306" s="254">
        <f t="shared" si="342"/>
        <v>0</v>
      </c>
      <c r="DB306" s="254">
        <f t="shared" si="343"/>
        <v>0</v>
      </c>
      <c r="DC306" s="254">
        <f t="shared" si="344"/>
        <v>0</v>
      </c>
      <c r="DD306" s="254">
        <f t="shared" si="345"/>
        <v>0</v>
      </c>
      <c r="DE306" s="254">
        <f t="shared" si="346"/>
        <v>0</v>
      </c>
      <c r="DF306" s="254">
        <f t="shared" si="347"/>
        <v>0</v>
      </c>
      <c r="DG306" s="254">
        <f t="shared" si="348"/>
        <v>0</v>
      </c>
      <c r="DH306" s="254">
        <f t="shared" si="349"/>
        <v>0</v>
      </c>
      <c r="DI306" s="254">
        <f t="shared" si="350"/>
        <v>0</v>
      </c>
      <c r="DJ306" s="254">
        <f t="shared" si="351"/>
        <v>0</v>
      </c>
      <c r="DK306" s="254">
        <f t="shared" si="352"/>
        <v>0</v>
      </c>
      <c r="DL306" s="254">
        <f t="shared" si="353"/>
        <v>0</v>
      </c>
      <c r="DM306" s="254">
        <f t="shared" si="354"/>
        <v>0</v>
      </c>
      <c r="DN306" s="254">
        <f t="shared" si="355"/>
        <v>0</v>
      </c>
      <c r="DO306" s="254">
        <f t="shared" si="356"/>
        <v>0</v>
      </c>
      <c r="DP306" s="254">
        <f t="shared" si="357"/>
        <v>0</v>
      </c>
      <c r="DQ306" s="254">
        <f t="shared" si="358"/>
        <v>0</v>
      </c>
      <c r="DR306" s="254">
        <f t="shared" si="359"/>
        <v>0</v>
      </c>
      <c r="DS306" s="254">
        <f t="shared" si="360"/>
        <v>0</v>
      </c>
      <c r="DT306" s="254">
        <f t="shared" si="361"/>
        <v>0</v>
      </c>
      <c r="DU306" s="254">
        <f t="shared" si="362"/>
        <v>0</v>
      </c>
      <c r="DV306" s="254">
        <f t="shared" si="363"/>
        <v>0</v>
      </c>
    </row>
    <row r="307" spans="1:126" ht="24" customHeight="1">
      <c r="A307" s="11" t="str">
        <f ca="1">IF(AG307&lt;&gt;"OK","",CONCATENATE(TEXT('Front Page'!$F$33,"000"),TEXT('Front Page'!$F$31,"000"),"-",LEFT('Front Page'!$R$53,5),"-",LEFT(D307,1),AJ307, "-",TEXT(B307,"000")))</f>
        <v/>
      </c>
      <c r="B307" s="12" t="str">
        <f>IFERROR(IF(E307="","",MAX(B$17:B306)+1),"")</f>
        <v/>
      </c>
      <c r="C307" s="13"/>
      <c r="D307" s="29" t="str">
        <f t="shared" si="370"/>
        <v>None</v>
      </c>
      <c r="E307" s="29" t="str">
        <f t="shared" si="310"/>
        <v/>
      </c>
      <c r="F307" s="29" t="str">
        <f t="shared" si="311"/>
        <v/>
      </c>
      <c r="G307" s="363"/>
      <c r="H307" s="364"/>
      <c r="I307" s="325" t="str">
        <f t="shared" si="255"/>
        <v>No</v>
      </c>
      <c r="J307" s="314">
        <v>0</v>
      </c>
      <c r="K307" s="312">
        <v>0</v>
      </c>
      <c r="L307" s="312">
        <v>0</v>
      </c>
      <c r="M307" s="312">
        <v>0</v>
      </c>
      <c r="N307" s="312">
        <v>0</v>
      </c>
      <c r="O307" s="312">
        <v>0</v>
      </c>
      <c r="P307" s="312">
        <v>0</v>
      </c>
      <c r="Q307" s="312">
        <v>0</v>
      </c>
      <c r="R307" s="312">
        <v>0</v>
      </c>
      <c r="S307" s="312">
        <v>0</v>
      </c>
      <c r="T307" s="312">
        <v>0</v>
      </c>
      <c r="U307" s="312">
        <v>0</v>
      </c>
      <c r="V307" s="313">
        <v>1</v>
      </c>
      <c r="W307" s="313">
        <v>1</v>
      </c>
      <c r="X307" s="312">
        <v>0</v>
      </c>
      <c r="Y307" s="312">
        <v>0</v>
      </c>
      <c r="Z307" s="312">
        <v>0</v>
      </c>
      <c r="AA307" s="14">
        <v>0</v>
      </c>
      <c r="AB307" s="317"/>
      <c r="AC307" s="15" t="str">
        <f t="shared" si="312"/>
        <v/>
      </c>
      <c r="AD307" s="15" t="str">
        <f t="shared" si="322"/>
        <v/>
      </c>
      <c r="AE307" s="16" t="str">
        <f t="shared" si="323"/>
        <v>0 - 0</v>
      </c>
      <c r="AF307" s="20" t="str">
        <f t="shared" si="324"/>
        <v>Not an offer</v>
      </c>
      <c r="AG307" s="276" t="str">
        <f t="shared" si="317"/>
        <v>Not an Offer</v>
      </c>
      <c r="AH307" s="150"/>
      <c r="AI307" s="254">
        <v>291</v>
      </c>
      <c r="AJ307" s="149" t="str">
        <f t="shared" si="318"/>
        <v>00-IRA</v>
      </c>
      <c r="AK307" s="254" t="b">
        <f t="shared" si="309"/>
        <v>0</v>
      </c>
      <c r="AL307" s="254">
        <f t="shared" si="313"/>
        <v>0</v>
      </c>
      <c r="AM307" s="254">
        <f t="shared" si="319"/>
        <v>0</v>
      </c>
      <c r="AN307" s="288">
        <f t="shared" si="325"/>
        <v>0</v>
      </c>
      <c r="AO307" s="288">
        <f>IF(AND($BU307=$BV307,BU307=AO$13),$J307&amp;$K307&amp;$L307&amp;$M307&amp;$N307&amp;$O307&amp;$P307&amp;$Q307&amp;$R307&amp;$S307&amp;$T307&amp;$U307,IFERROR(MATCH($AN307,AO$17:AO306,0),-1000))</f>
        <v>1</v>
      </c>
      <c r="AP307" s="288">
        <f>IF(AND($BU307=$BV307,BV307=AP$13),$J307&amp;$K307&amp;$L307&amp;$M307&amp;$N307&amp;$O307&amp;$P307&amp;$Q307&amp;$R307&amp;$S307&amp;$T307&amp;$U307,IFERROR(MATCH($AN307,AP$17:AP306,0),-1000))</f>
        <v>1</v>
      </c>
      <c r="AQ307" s="288">
        <f>IF(AND($BU307=$BV307,BW307=AQ$13),$J307&amp;$K307&amp;$L307&amp;$M307&amp;$N307&amp;$O307&amp;$P307&amp;$Q307&amp;$R307&amp;$S307&amp;$T307&amp;$U307,IFERROR(MATCH($AN307,AQ$17:AQ306,0),-1000))</f>
        <v>1</v>
      </c>
      <c r="AR307" s="288">
        <f>IF(AND($BU307=$BV307,BX307=AR$13),$J307&amp;$K307&amp;$L307&amp;$M307&amp;$N307&amp;$O307&amp;$P307&amp;$Q307&amp;$R307&amp;$S307&amp;$T307&amp;$U307,IFERROR(MATCH($AN307,AR$17:AR306,0),-1000))</f>
        <v>1</v>
      </c>
      <c r="AS307" s="254">
        <f t="shared" si="242"/>
        <v>0</v>
      </c>
      <c r="AT307" s="261" t="str">
        <f t="shared" si="326"/>
        <v/>
      </c>
      <c r="AU307" s="254" t="str">
        <f t="shared" si="320"/>
        <v/>
      </c>
      <c r="AV307" s="254" t="str">
        <f t="shared" si="320"/>
        <v/>
      </c>
      <c r="AW307" s="254" t="str">
        <f t="shared" si="320"/>
        <v/>
      </c>
      <c r="AX307" s="254" t="str">
        <f t="shared" si="320"/>
        <v/>
      </c>
      <c r="AY307" s="254" t="str">
        <f t="shared" si="320"/>
        <v/>
      </c>
      <c r="AZ307" s="254" t="str">
        <f t="shared" si="320"/>
        <v/>
      </c>
      <c r="BA307" s="254" t="str">
        <f t="shared" si="320"/>
        <v/>
      </c>
      <c r="BB307" s="254" t="str">
        <f t="shared" si="366"/>
        <v/>
      </c>
      <c r="BC307" s="254" t="str">
        <f t="shared" si="366"/>
        <v/>
      </c>
      <c r="BD307" s="254" t="str">
        <f t="shared" si="366"/>
        <v/>
      </c>
      <c r="BE307" s="262" t="str">
        <f t="shared" si="366"/>
        <v/>
      </c>
      <c r="BF307" s="263" t="str">
        <f t="shared" si="321"/>
        <v/>
      </c>
      <c r="BG307" s="254" t="str">
        <f t="shared" si="321"/>
        <v/>
      </c>
      <c r="BH307" s="254" t="str">
        <f t="shared" si="321"/>
        <v/>
      </c>
      <c r="BI307" s="254" t="str">
        <f t="shared" si="321"/>
        <v/>
      </c>
      <c r="BJ307" s="254" t="str">
        <f t="shared" si="321"/>
        <v/>
      </c>
      <c r="BK307" s="254" t="str">
        <f t="shared" si="321"/>
        <v/>
      </c>
      <c r="BL307" s="254" t="str">
        <f t="shared" si="321"/>
        <v/>
      </c>
      <c r="BM307" s="254" t="str">
        <f t="shared" si="367"/>
        <v/>
      </c>
      <c r="BN307" s="254" t="str">
        <f t="shared" si="367"/>
        <v/>
      </c>
      <c r="BO307" s="254" t="str">
        <f t="shared" si="367"/>
        <v/>
      </c>
      <c r="BP307" s="254" t="str">
        <f t="shared" si="367"/>
        <v/>
      </c>
      <c r="BQ307" s="264" t="str">
        <f t="shared" si="327"/>
        <v/>
      </c>
      <c r="BR307" s="261" t="str">
        <f t="shared" si="314"/>
        <v/>
      </c>
      <c r="BS307" s="254" t="str">
        <f t="shared" si="364"/>
        <v/>
      </c>
      <c r="BT307" s="254" t="str">
        <f t="shared" si="364"/>
        <v/>
      </c>
      <c r="BU307" s="265" t="str">
        <f t="shared" si="364"/>
        <v/>
      </c>
      <c r="BV307" s="263" t="str">
        <f t="shared" si="365"/>
        <v/>
      </c>
      <c r="BW307" s="254" t="str">
        <f t="shared" si="365"/>
        <v/>
      </c>
      <c r="BX307" s="254" t="str">
        <f t="shared" si="365"/>
        <v/>
      </c>
      <c r="BY307" s="264" t="str">
        <f t="shared" si="315"/>
        <v/>
      </c>
      <c r="BZ307" s="254" t="str">
        <f t="shared" si="316"/>
        <v/>
      </c>
      <c r="CA307" s="254">
        <f t="shared" si="369"/>
        <v>0</v>
      </c>
      <c r="CB307" s="254">
        <f t="shared" si="369"/>
        <v>0</v>
      </c>
      <c r="CC307" s="254">
        <f t="shared" si="369"/>
        <v>0</v>
      </c>
      <c r="CD307" s="254">
        <f t="shared" si="368"/>
        <v>0</v>
      </c>
      <c r="CE307" s="254">
        <f t="shared" si="368"/>
        <v>0</v>
      </c>
      <c r="CF307" s="254">
        <f t="shared" si="368"/>
        <v>0</v>
      </c>
      <c r="CG307" s="254">
        <f t="shared" si="368"/>
        <v>0</v>
      </c>
      <c r="CH307" s="254">
        <f t="shared" si="368"/>
        <v>0</v>
      </c>
      <c r="CI307" s="254">
        <f t="shared" si="368"/>
        <v>0</v>
      </c>
      <c r="CJ307" s="254">
        <f t="shared" si="368"/>
        <v>0</v>
      </c>
      <c r="CK307" s="254">
        <f t="shared" si="368"/>
        <v>0</v>
      </c>
      <c r="CL307" s="254">
        <f t="shared" si="368"/>
        <v>0</v>
      </c>
      <c r="CM307" s="254">
        <f t="shared" si="328"/>
        <v>0</v>
      </c>
      <c r="CN307" s="254">
        <f t="shared" si="329"/>
        <v>0</v>
      </c>
      <c r="CO307" s="254">
        <f t="shared" si="330"/>
        <v>0</v>
      </c>
      <c r="CP307" s="254">
        <f t="shared" si="331"/>
        <v>0</v>
      </c>
      <c r="CQ307" s="254">
        <f t="shared" si="332"/>
        <v>0</v>
      </c>
      <c r="CR307" s="254">
        <f t="shared" si="333"/>
        <v>0</v>
      </c>
      <c r="CS307" s="254">
        <f t="shared" si="334"/>
        <v>0</v>
      </c>
      <c r="CT307" s="254">
        <f t="shared" si="335"/>
        <v>0</v>
      </c>
      <c r="CU307" s="254">
        <f t="shared" si="336"/>
        <v>0</v>
      </c>
      <c r="CV307" s="254">
        <f t="shared" si="337"/>
        <v>0</v>
      </c>
      <c r="CW307" s="254">
        <f t="shared" si="338"/>
        <v>0</v>
      </c>
      <c r="CX307" s="254">
        <f t="shared" si="339"/>
        <v>0</v>
      </c>
      <c r="CY307" s="254">
        <f t="shared" si="340"/>
        <v>0</v>
      </c>
      <c r="CZ307" s="254">
        <f t="shared" si="341"/>
        <v>0</v>
      </c>
      <c r="DA307" s="254">
        <f t="shared" si="342"/>
        <v>0</v>
      </c>
      <c r="DB307" s="254">
        <f t="shared" si="343"/>
        <v>0</v>
      </c>
      <c r="DC307" s="254">
        <f t="shared" si="344"/>
        <v>0</v>
      </c>
      <c r="DD307" s="254">
        <f t="shared" si="345"/>
        <v>0</v>
      </c>
      <c r="DE307" s="254">
        <f t="shared" si="346"/>
        <v>0</v>
      </c>
      <c r="DF307" s="254">
        <f t="shared" si="347"/>
        <v>0</v>
      </c>
      <c r="DG307" s="254">
        <f t="shared" si="348"/>
        <v>0</v>
      </c>
      <c r="DH307" s="254">
        <f t="shared" si="349"/>
        <v>0</v>
      </c>
      <c r="DI307" s="254">
        <f t="shared" si="350"/>
        <v>0</v>
      </c>
      <c r="DJ307" s="254">
        <f t="shared" si="351"/>
        <v>0</v>
      </c>
      <c r="DK307" s="254">
        <f t="shared" si="352"/>
        <v>0</v>
      </c>
      <c r="DL307" s="254">
        <f t="shared" si="353"/>
        <v>0</v>
      </c>
      <c r="DM307" s="254">
        <f t="shared" si="354"/>
        <v>0</v>
      </c>
      <c r="DN307" s="254">
        <f t="shared" si="355"/>
        <v>0</v>
      </c>
      <c r="DO307" s="254">
        <f t="shared" si="356"/>
        <v>0</v>
      </c>
      <c r="DP307" s="254">
        <f t="shared" si="357"/>
        <v>0</v>
      </c>
      <c r="DQ307" s="254">
        <f t="shared" si="358"/>
        <v>0</v>
      </c>
      <c r="DR307" s="254">
        <f t="shared" si="359"/>
        <v>0</v>
      </c>
      <c r="DS307" s="254">
        <f t="shared" si="360"/>
        <v>0</v>
      </c>
      <c r="DT307" s="254">
        <f t="shared" si="361"/>
        <v>0</v>
      </c>
      <c r="DU307" s="254">
        <f t="shared" si="362"/>
        <v>0</v>
      </c>
      <c r="DV307" s="254">
        <f t="shared" si="363"/>
        <v>0</v>
      </c>
    </row>
    <row r="308" spans="1:126" ht="24" customHeight="1">
      <c r="A308" s="11" t="str">
        <f ca="1">IF(AG308&lt;&gt;"OK","",CONCATENATE(TEXT('Front Page'!$F$33,"000"),TEXT('Front Page'!$F$31,"000"),"-",LEFT('Front Page'!$R$53,5),"-",LEFT(D308,1),AJ308, "-",TEXT(B308,"000")))</f>
        <v/>
      </c>
      <c r="B308" s="12" t="str">
        <f>IFERROR(IF(E308="","",MAX(B$17:B307)+1),"")</f>
        <v/>
      </c>
      <c r="C308" s="13"/>
      <c r="D308" s="29" t="str">
        <f t="shared" si="370"/>
        <v>None</v>
      </c>
      <c r="E308" s="29" t="str">
        <f t="shared" si="310"/>
        <v/>
      </c>
      <c r="F308" s="29" t="str">
        <f t="shared" si="311"/>
        <v/>
      </c>
      <c r="G308" s="363"/>
      <c r="H308" s="364"/>
      <c r="I308" s="325" t="str">
        <f t="shared" si="255"/>
        <v>No</v>
      </c>
      <c r="J308" s="314">
        <v>0</v>
      </c>
      <c r="K308" s="312">
        <v>0</v>
      </c>
      <c r="L308" s="312">
        <v>0</v>
      </c>
      <c r="M308" s="312">
        <v>0</v>
      </c>
      <c r="N308" s="312">
        <v>0</v>
      </c>
      <c r="O308" s="312">
        <v>0</v>
      </c>
      <c r="P308" s="312">
        <v>0</v>
      </c>
      <c r="Q308" s="312">
        <v>0</v>
      </c>
      <c r="R308" s="312">
        <v>0</v>
      </c>
      <c r="S308" s="312">
        <v>0</v>
      </c>
      <c r="T308" s="312">
        <v>0</v>
      </c>
      <c r="U308" s="312">
        <v>0</v>
      </c>
      <c r="V308" s="313">
        <v>1</v>
      </c>
      <c r="W308" s="313">
        <v>1</v>
      </c>
      <c r="X308" s="312">
        <v>0</v>
      </c>
      <c r="Y308" s="312">
        <v>0</v>
      </c>
      <c r="Z308" s="312">
        <v>0</v>
      </c>
      <c r="AA308" s="14">
        <v>0</v>
      </c>
      <c r="AB308" s="317"/>
      <c r="AC308" s="15" t="str">
        <f t="shared" si="312"/>
        <v/>
      </c>
      <c r="AD308" s="15" t="str">
        <f t="shared" si="322"/>
        <v/>
      </c>
      <c r="AE308" s="16" t="str">
        <f t="shared" si="323"/>
        <v>0 - 0</v>
      </c>
      <c r="AF308" s="20" t="str">
        <f t="shared" si="324"/>
        <v>Not an offer</v>
      </c>
      <c r="AG308" s="276" t="str">
        <f t="shared" si="317"/>
        <v>Not an Offer</v>
      </c>
      <c r="AH308" s="150"/>
      <c r="AI308" s="254">
        <v>292</v>
      </c>
      <c r="AJ308" s="149" t="str">
        <f t="shared" si="318"/>
        <v>00-IRA</v>
      </c>
      <c r="AK308" s="254" t="b">
        <f t="shared" si="309"/>
        <v>0</v>
      </c>
      <c r="AL308" s="254">
        <f t="shared" si="313"/>
        <v>0</v>
      </c>
      <c r="AM308" s="254">
        <f t="shared" si="319"/>
        <v>0</v>
      </c>
      <c r="AN308" s="288">
        <f t="shared" si="325"/>
        <v>0</v>
      </c>
      <c r="AO308" s="288">
        <f>IF(AND($BU308=$BV308,BU308=AO$13),$J308&amp;$K308&amp;$L308&amp;$M308&amp;$N308&amp;$O308&amp;$P308&amp;$Q308&amp;$R308&amp;$S308&amp;$T308&amp;$U308,IFERROR(MATCH($AN308,AO$17:AO307,0),-1000))</f>
        <v>1</v>
      </c>
      <c r="AP308" s="288">
        <f>IF(AND($BU308=$BV308,BV308=AP$13),$J308&amp;$K308&amp;$L308&amp;$M308&amp;$N308&amp;$O308&amp;$P308&amp;$Q308&amp;$R308&amp;$S308&amp;$T308&amp;$U308,IFERROR(MATCH($AN308,AP$17:AP307,0),-1000))</f>
        <v>1</v>
      </c>
      <c r="AQ308" s="288">
        <f>IF(AND($BU308=$BV308,BW308=AQ$13),$J308&amp;$K308&amp;$L308&amp;$M308&amp;$N308&amp;$O308&amp;$P308&amp;$Q308&amp;$R308&amp;$S308&amp;$T308&amp;$U308,IFERROR(MATCH($AN308,AQ$17:AQ307,0),-1000))</f>
        <v>1</v>
      </c>
      <c r="AR308" s="288">
        <f>IF(AND($BU308=$BV308,BX308=AR$13),$J308&amp;$K308&amp;$L308&amp;$M308&amp;$N308&amp;$O308&amp;$P308&amp;$Q308&amp;$R308&amp;$S308&amp;$T308&amp;$U308,IFERROR(MATCH($AN308,AR$17:AR307,0),-1000))</f>
        <v>1</v>
      </c>
      <c r="AS308" s="254">
        <f t="shared" si="242"/>
        <v>0</v>
      </c>
      <c r="AT308" s="261" t="str">
        <f t="shared" si="326"/>
        <v/>
      </c>
      <c r="AU308" s="254" t="str">
        <f t="shared" si="320"/>
        <v/>
      </c>
      <c r="AV308" s="254" t="str">
        <f t="shared" si="320"/>
        <v/>
      </c>
      <c r="AW308" s="254" t="str">
        <f t="shared" si="320"/>
        <v/>
      </c>
      <c r="AX308" s="254" t="str">
        <f t="shared" si="320"/>
        <v/>
      </c>
      <c r="AY308" s="254" t="str">
        <f t="shared" si="320"/>
        <v/>
      </c>
      <c r="AZ308" s="254" t="str">
        <f t="shared" si="320"/>
        <v/>
      </c>
      <c r="BA308" s="254" t="str">
        <f t="shared" si="320"/>
        <v/>
      </c>
      <c r="BB308" s="254" t="str">
        <f t="shared" si="366"/>
        <v/>
      </c>
      <c r="BC308" s="254" t="str">
        <f t="shared" si="366"/>
        <v/>
      </c>
      <c r="BD308" s="254" t="str">
        <f t="shared" si="366"/>
        <v/>
      </c>
      <c r="BE308" s="262" t="str">
        <f t="shared" si="366"/>
        <v/>
      </c>
      <c r="BF308" s="263" t="str">
        <f t="shared" si="321"/>
        <v/>
      </c>
      <c r="BG308" s="254" t="str">
        <f t="shared" si="321"/>
        <v/>
      </c>
      <c r="BH308" s="254" t="str">
        <f t="shared" si="321"/>
        <v/>
      </c>
      <c r="BI308" s="254" t="str">
        <f t="shared" si="321"/>
        <v/>
      </c>
      <c r="BJ308" s="254" t="str">
        <f t="shared" si="321"/>
        <v/>
      </c>
      <c r="BK308" s="254" t="str">
        <f t="shared" si="321"/>
        <v/>
      </c>
      <c r="BL308" s="254" t="str">
        <f t="shared" si="321"/>
        <v/>
      </c>
      <c r="BM308" s="254" t="str">
        <f t="shared" si="367"/>
        <v/>
      </c>
      <c r="BN308" s="254" t="str">
        <f t="shared" si="367"/>
        <v/>
      </c>
      <c r="BO308" s="254" t="str">
        <f t="shared" si="367"/>
        <v/>
      </c>
      <c r="BP308" s="254" t="str">
        <f t="shared" si="367"/>
        <v/>
      </c>
      <c r="BQ308" s="264" t="str">
        <f t="shared" si="327"/>
        <v/>
      </c>
      <c r="BR308" s="261" t="str">
        <f t="shared" si="314"/>
        <v/>
      </c>
      <c r="BS308" s="254" t="str">
        <f t="shared" si="364"/>
        <v/>
      </c>
      <c r="BT308" s="254" t="str">
        <f t="shared" si="364"/>
        <v/>
      </c>
      <c r="BU308" s="265" t="str">
        <f t="shared" si="364"/>
        <v/>
      </c>
      <c r="BV308" s="263" t="str">
        <f t="shared" si="365"/>
        <v/>
      </c>
      <c r="BW308" s="254" t="str">
        <f t="shared" si="365"/>
        <v/>
      </c>
      <c r="BX308" s="254" t="str">
        <f t="shared" si="365"/>
        <v/>
      </c>
      <c r="BY308" s="264" t="str">
        <f t="shared" si="315"/>
        <v/>
      </c>
      <c r="BZ308" s="254" t="str">
        <f t="shared" si="316"/>
        <v/>
      </c>
      <c r="CA308" s="254">
        <f t="shared" si="369"/>
        <v>0</v>
      </c>
      <c r="CB308" s="254">
        <f t="shared" si="369"/>
        <v>0</v>
      </c>
      <c r="CC308" s="254">
        <f t="shared" si="369"/>
        <v>0</v>
      </c>
      <c r="CD308" s="254">
        <f t="shared" si="368"/>
        <v>0</v>
      </c>
      <c r="CE308" s="254">
        <f t="shared" si="368"/>
        <v>0</v>
      </c>
      <c r="CF308" s="254">
        <f t="shared" si="368"/>
        <v>0</v>
      </c>
      <c r="CG308" s="254">
        <f t="shared" si="368"/>
        <v>0</v>
      </c>
      <c r="CH308" s="254">
        <f t="shared" si="368"/>
        <v>0</v>
      </c>
      <c r="CI308" s="254">
        <f t="shared" si="368"/>
        <v>0</v>
      </c>
      <c r="CJ308" s="254">
        <f t="shared" si="368"/>
        <v>0</v>
      </c>
      <c r="CK308" s="254">
        <f t="shared" si="368"/>
        <v>0</v>
      </c>
      <c r="CL308" s="254">
        <f t="shared" si="368"/>
        <v>0</v>
      </c>
      <c r="CM308" s="254">
        <f t="shared" si="328"/>
        <v>0</v>
      </c>
      <c r="CN308" s="254">
        <f t="shared" si="329"/>
        <v>0</v>
      </c>
      <c r="CO308" s="254">
        <f t="shared" si="330"/>
        <v>0</v>
      </c>
      <c r="CP308" s="254">
        <f t="shared" si="331"/>
        <v>0</v>
      </c>
      <c r="CQ308" s="254">
        <f t="shared" si="332"/>
        <v>0</v>
      </c>
      <c r="CR308" s="254">
        <f t="shared" si="333"/>
        <v>0</v>
      </c>
      <c r="CS308" s="254">
        <f t="shared" si="334"/>
        <v>0</v>
      </c>
      <c r="CT308" s="254">
        <f t="shared" si="335"/>
        <v>0</v>
      </c>
      <c r="CU308" s="254">
        <f t="shared" si="336"/>
        <v>0</v>
      </c>
      <c r="CV308" s="254">
        <f t="shared" si="337"/>
        <v>0</v>
      </c>
      <c r="CW308" s="254">
        <f t="shared" si="338"/>
        <v>0</v>
      </c>
      <c r="CX308" s="254">
        <f t="shared" si="339"/>
        <v>0</v>
      </c>
      <c r="CY308" s="254">
        <f t="shared" si="340"/>
        <v>0</v>
      </c>
      <c r="CZ308" s="254">
        <f t="shared" si="341"/>
        <v>0</v>
      </c>
      <c r="DA308" s="254">
        <f t="shared" si="342"/>
        <v>0</v>
      </c>
      <c r="DB308" s="254">
        <f t="shared" si="343"/>
        <v>0</v>
      </c>
      <c r="DC308" s="254">
        <f t="shared" si="344"/>
        <v>0</v>
      </c>
      <c r="DD308" s="254">
        <f t="shared" si="345"/>
        <v>0</v>
      </c>
      <c r="DE308" s="254">
        <f t="shared" si="346"/>
        <v>0</v>
      </c>
      <c r="DF308" s="254">
        <f t="shared" si="347"/>
        <v>0</v>
      </c>
      <c r="DG308" s="254">
        <f t="shared" si="348"/>
        <v>0</v>
      </c>
      <c r="DH308" s="254">
        <f t="shared" si="349"/>
        <v>0</v>
      </c>
      <c r="DI308" s="254">
        <f t="shared" si="350"/>
        <v>0</v>
      </c>
      <c r="DJ308" s="254">
        <f t="shared" si="351"/>
        <v>0</v>
      </c>
      <c r="DK308" s="254">
        <f t="shared" si="352"/>
        <v>0</v>
      </c>
      <c r="DL308" s="254">
        <f t="shared" si="353"/>
        <v>0</v>
      </c>
      <c r="DM308" s="254">
        <f t="shared" si="354"/>
        <v>0</v>
      </c>
      <c r="DN308" s="254">
        <f t="shared" si="355"/>
        <v>0</v>
      </c>
      <c r="DO308" s="254">
        <f t="shared" si="356"/>
        <v>0</v>
      </c>
      <c r="DP308" s="254">
        <f t="shared" si="357"/>
        <v>0</v>
      </c>
      <c r="DQ308" s="254">
        <f t="shared" si="358"/>
        <v>0</v>
      </c>
      <c r="DR308" s="254">
        <f t="shared" si="359"/>
        <v>0</v>
      </c>
      <c r="DS308" s="254">
        <f t="shared" si="360"/>
        <v>0</v>
      </c>
      <c r="DT308" s="254">
        <f t="shared" si="361"/>
        <v>0</v>
      </c>
      <c r="DU308" s="254">
        <f t="shared" si="362"/>
        <v>0</v>
      </c>
      <c r="DV308" s="254">
        <f t="shared" si="363"/>
        <v>0</v>
      </c>
    </row>
    <row r="309" spans="1:126" ht="24" customHeight="1">
      <c r="A309" s="11" t="str">
        <f ca="1">IF(AG309&lt;&gt;"OK","",CONCATENATE(TEXT('Front Page'!$F$33,"000"),TEXT('Front Page'!$F$31,"000"),"-",LEFT('Front Page'!$R$53,5),"-",LEFT(D309,1),AJ309, "-",TEXT(B309,"000")))</f>
        <v/>
      </c>
      <c r="B309" s="12" t="str">
        <f>IFERROR(IF(E309="","",MAX(B$17:B308)+1),"")</f>
        <v/>
      </c>
      <c r="C309" s="13"/>
      <c r="D309" s="29" t="str">
        <f t="shared" si="370"/>
        <v>None</v>
      </c>
      <c r="E309" s="29" t="str">
        <f t="shared" si="310"/>
        <v/>
      </c>
      <c r="F309" s="29" t="str">
        <f t="shared" si="311"/>
        <v/>
      </c>
      <c r="G309" s="363"/>
      <c r="H309" s="364"/>
      <c r="I309" s="325" t="str">
        <f t="shared" si="255"/>
        <v>No</v>
      </c>
      <c r="J309" s="314">
        <v>0</v>
      </c>
      <c r="K309" s="312">
        <v>0</v>
      </c>
      <c r="L309" s="312">
        <v>0</v>
      </c>
      <c r="M309" s="312">
        <v>0</v>
      </c>
      <c r="N309" s="312">
        <v>0</v>
      </c>
      <c r="O309" s="312">
        <v>0</v>
      </c>
      <c r="P309" s="312">
        <v>0</v>
      </c>
      <c r="Q309" s="312">
        <v>0</v>
      </c>
      <c r="R309" s="312">
        <v>0</v>
      </c>
      <c r="S309" s="312">
        <v>0</v>
      </c>
      <c r="T309" s="312">
        <v>0</v>
      </c>
      <c r="U309" s="312">
        <v>0</v>
      </c>
      <c r="V309" s="313">
        <v>1</v>
      </c>
      <c r="W309" s="313">
        <v>1</v>
      </c>
      <c r="X309" s="312">
        <v>0</v>
      </c>
      <c r="Y309" s="312">
        <v>0</v>
      </c>
      <c r="Z309" s="312">
        <v>0</v>
      </c>
      <c r="AA309" s="14">
        <v>0</v>
      </c>
      <c r="AB309" s="317"/>
      <c r="AC309" s="15" t="str">
        <f t="shared" si="312"/>
        <v/>
      </c>
      <c r="AD309" s="15" t="str">
        <f t="shared" si="322"/>
        <v/>
      </c>
      <c r="AE309" s="16" t="str">
        <f t="shared" si="323"/>
        <v>0 - 0</v>
      </c>
      <c r="AF309" s="20" t="str">
        <f t="shared" si="324"/>
        <v>Not an offer</v>
      </c>
      <c r="AG309" s="276" t="str">
        <f t="shared" si="317"/>
        <v>Not an Offer</v>
      </c>
      <c r="AH309" s="150"/>
      <c r="AI309" s="254">
        <v>293</v>
      </c>
      <c r="AJ309" s="149" t="str">
        <f t="shared" si="318"/>
        <v>00-IRA</v>
      </c>
      <c r="AK309" s="254" t="b">
        <f t="shared" si="309"/>
        <v>0</v>
      </c>
      <c r="AL309" s="254">
        <f t="shared" si="313"/>
        <v>0</v>
      </c>
      <c r="AM309" s="254">
        <f t="shared" si="319"/>
        <v>0</v>
      </c>
      <c r="AN309" s="288">
        <f t="shared" si="325"/>
        <v>0</v>
      </c>
      <c r="AO309" s="288">
        <f>IF(AND($BU309=$BV309,BU309=AO$13),$J309&amp;$K309&amp;$L309&amp;$M309&amp;$N309&amp;$O309&amp;$P309&amp;$Q309&amp;$R309&amp;$S309&amp;$T309&amp;$U309,IFERROR(MATCH($AN309,AO$17:AO308,0),-1000))</f>
        <v>1</v>
      </c>
      <c r="AP309" s="288">
        <f>IF(AND($BU309=$BV309,BV309=AP$13),$J309&amp;$K309&amp;$L309&amp;$M309&amp;$N309&amp;$O309&amp;$P309&amp;$Q309&amp;$R309&amp;$S309&amp;$T309&amp;$U309,IFERROR(MATCH($AN309,AP$17:AP308,0),-1000))</f>
        <v>1</v>
      </c>
      <c r="AQ309" s="288">
        <f>IF(AND($BU309=$BV309,BW309=AQ$13),$J309&amp;$K309&amp;$L309&amp;$M309&amp;$N309&amp;$O309&amp;$P309&amp;$Q309&amp;$R309&amp;$S309&amp;$T309&amp;$U309,IFERROR(MATCH($AN309,AQ$17:AQ308,0),-1000))</f>
        <v>1</v>
      </c>
      <c r="AR309" s="288">
        <f>IF(AND($BU309=$BV309,BX309=AR$13),$J309&amp;$K309&amp;$L309&amp;$M309&amp;$N309&amp;$O309&amp;$P309&amp;$Q309&amp;$R309&amp;$S309&amp;$T309&amp;$U309,IFERROR(MATCH($AN309,AR$17:AR308,0),-1000))</f>
        <v>1</v>
      </c>
      <c r="AS309" s="254">
        <f t="shared" si="242"/>
        <v>0</v>
      </c>
      <c r="AT309" s="261" t="str">
        <f t="shared" si="326"/>
        <v/>
      </c>
      <c r="AU309" s="254" t="str">
        <f t="shared" si="320"/>
        <v/>
      </c>
      <c r="AV309" s="254" t="str">
        <f t="shared" si="320"/>
        <v/>
      </c>
      <c r="AW309" s="254" t="str">
        <f t="shared" si="320"/>
        <v/>
      </c>
      <c r="AX309" s="254" t="str">
        <f t="shared" si="320"/>
        <v/>
      </c>
      <c r="AY309" s="254" t="str">
        <f t="shared" si="320"/>
        <v/>
      </c>
      <c r="AZ309" s="254" t="str">
        <f t="shared" si="320"/>
        <v/>
      </c>
      <c r="BA309" s="254" t="str">
        <f t="shared" si="320"/>
        <v/>
      </c>
      <c r="BB309" s="254" t="str">
        <f t="shared" si="366"/>
        <v/>
      </c>
      <c r="BC309" s="254" t="str">
        <f t="shared" si="366"/>
        <v/>
      </c>
      <c r="BD309" s="254" t="str">
        <f t="shared" si="366"/>
        <v/>
      </c>
      <c r="BE309" s="262" t="str">
        <f t="shared" si="366"/>
        <v/>
      </c>
      <c r="BF309" s="263" t="str">
        <f t="shared" si="321"/>
        <v/>
      </c>
      <c r="BG309" s="254" t="str">
        <f t="shared" si="321"/>
        <v/>
      </c>
      <c r="BH309" s="254" t="str">
        <f t="shared" si="321"/>
        <v/>
      </c>
      <c r="BI309" s="254" t="str">
        <f t="shared" si="321"/>
        <v/>
      </c>
      <c r="BJ309" s="254" t="str">
        <f t="shared" si="321"/>
        <v/>
      </c>
      <c r="BK309" s="254" t="str">
        <f t="shared" si="321"/>
        <v/>
      </c>
      <c r="BL309" s="254" t="str">
        <f t="shared" si="321"/>
        <v/>
      </c>
      <c r="BM309" s="254" t="str">
        <f t="shared" si="367"/>
        <v/>
      </c>
      <c r="BN309" s="254" t="str">
        <f t="shared" si="367"/>
        <v/>
      </c>
      <c r="BO309" s="254" t="str">
        <f t="shared" si="367"/>
        <v/>
      </c>
      <c r="BP309" s="254" t="str">
        <f t="shared" si="367"/>
        <v/>
      </c>
      <c r="BQ309" s="264" t="str">
        <f t="shared" si="327"/>
        <v/>
      </c>
      <c r="BR309" s="261" t="str">
        <f t="shared" si="314"/>
        <v/>
      </c>
      <c r="BS309" s="254" t="str">
        <f t="shared" si="364"/>
        <v/>
      </c>
      <c r="BT309" s="254" t="str">
        <f t="shared" si="364"/>
        <v/>
      </c>
      <c r="BU309" s="265" t="str">
        <f t="shared" si="364"/>
        <v/>
      </c>
      <c r="BV309" s="263" t="str">
        <f t="shared" si="365"/>
        <v/>
      </c>
      <c r="BW309" s="254" t="str">
        <f t="shared" si="365"/>
        <v/>
      </c>
      <c r="BX309" s="254" t="str">
        <f t="shared" si="365"/>
        <v/>
      </c>
      <c r="BY309" s="264" t="str">
        <f t="shared" si="315"/>
        <v/>
      </c>
      <c r="BZ309" s="254" t="str">
        <f t="shared" si="316"/>
        <v/>
      </c>
      <c r="CA309" s="254">
        <f t="shared" si="369"/>
        <v>0</v>
      </c>
      <c r="CB309" s="254">
        <f t="shared" si="369"/>
        <v>0</v>
      </c>
      <c r="CC309" s="254">
        <f t="shared" si="369"/>
        <v>0</v>
      </c>
      <c r="CD309" s="254">
        <f t="shared" si="368"/>
        <v>0</v>
      </c>
      <c r="CE309" s="254">
        <f t="shared" si="368"/>
        <v>0</v>
      </c>
      <c r="CF309" s="254">
        <f t="shared" si="368"/>
        <v>0</v>
      </c>
      <c r="CG309" s="254">
        <f t="shared" si="368"/>
        <v>0</v>
      </c>
      <c r="CH309" s="254">
        <f t="shared" si="368"/>
        <v>0</v>
      </c>
      <c r="CI309" s="254">
        <f t="shared" si="368"/>
        <v>0</v>
      </c>
      <c r="CJ309" s="254">
        <f t="shared" si="368"/>
        <v>0</v>
      </c>
      <c r="CK309" s="254">
        <f t="shared" si="368"/>
        <v>0</v>
      </c>
      <c r="CL309" s="254">
        <f t="shared" si="368"/>
        <v>0</v>
      </c>
      <c r="CM309" s="254">
        <f t="shared" si="328"/>
        <v>0</v>
      </c>
      <c r="CN309" s="254">
        <f t="shared" si="329"/>
        <v>0</v>
      </c>
      <c r="CO309" s="254">
        <f t="shared" si="330"/>
        <v>0</v>
      </c>
      <c r="CP309" s="254">
        <f t="shared" si="331"/>
        <v>0</v>
      </c>
      <c r="CQ309" s="254">
        <f t="shared" si="332"/>
        <v>0</v>
      </c>
      <c r="CR309" s="254">
        <f t="shared" si="333"/>
        <v>0</v>
      </c>
      <c r="CS309" s="254">
        <f t="shared" si="334"/>
        <v>0</v>
      </c>
      <c r="CT309" s="254">
        <f t="shared" si="335"/>
        <v>0</v>
      </c>
      <c r="CU309" s="254">
        <f t="shared" si="336"/>
        <v>0</v>
      </c>
      <c r="CV309" s="254">
        <f t="shared" si="337"/>
        <v>0</v>
      </c>
      <c r="CW309" s="254">
        <f t="shared" si="338"/>
        <v>0</v>
      </c>
      <c r="CX309" s="254">
        <f t="shared" si="339"/>
        <v>0</v>
      </c>
      <c r="CY309" s="254">
        <f t="shared" si="340"/>
        <v>0</v>
      </c>
      <c r="CZ309" s="254">
        <f t="shared" si="341"/>
        <v>0</v>
      </c>
      <c r="DA309" s="254">
        <f t="shared" si="342"/>
        <v>0</v>
      </c>
      <c r="DB309" s="254">
        <f t="shared" si="343"/>
        <v>0</v>
      </c>
      <c r="DC309" s="254">
        <f t="shared" si="344"/>
        <v>0</v>
      </c>
      <c r="DD309" s="254">
        <f t="shared" si="345"/>
        <v>0</v>
      </c>
      <c r="DE309" s="254">
        <f t="shared" si="346"/>
        <v>0</v>
      </c>
      <c r="DF309" s="254">
        <f t="shared" si="347"/>
        <v>0</v>
      </c>
      <c r="DG309" s="254">
        <f t="shared" si="348"/>
        <v>0</v>
      </c>
      <c r="DH309" s="254">
        <f t="shared" si="349"/>
        <v>0</v>
      </c>
      <c r="DI309" s="254">
        <f t="shared" si="350"/>
        <v>0</v>
      </c>
      <c r="DJ309" s="254">
        <f t="shared" si="351"/>
        <v>0</v>
      </c>
      <c r="DK309" s="254">
        <f t="shared" si="352"/>
        <v>0</v>
      </c>
      <c r="DL309" s="254">
        <f t="shared" si="353"/>
        <v>0</v>
      </c>
      <c r="DM309" s="254">
        <f t="shared" si="354"/>
        <v>0</v>
      </c>
      <c r="DN309" s="254">
        <f t="shared" si="355"/>
        <v>0</v>
      </c>
      <c r="DO309" s="254">
        <f t="shared" si="356"/>
        <v>0</v>
      </c>
      <c r="DP309" s="254">
        <f t="shared" si="357"/>
        <v>0</v>
      </c>
      <c r="DQ309" s="254">
        <f t="shared" si="358"/>
        <v>0</v>
      </c>
      <c r="DR309" s="254">
        <f t="shared" si="359"/>
        <v>0</v>
      </c>
      <c r="DS309" s="254">
        <f t="shared" si="360"/>
        <v>0</v>
      </c>
      <c r="DT309" s="254">
        <f t="shared" si="361"/>
        <v>0</v>
      </c>
      <c r="DU309" s="254">
        <f t="shared" si="362"/>
        <v>0</v>
      </c>
      <c r="DV309" s="254">
        <f t="shared" si="363"/>
        <v>0</v>
      </c>
    </row>
    <row r="310" spans="1:126" ht="24" customHeight="1">
      <c r="A310" s="11" t="str">
        <f ca="1">IF(AG310&lt;&gt;"OK","",CONCATENATE(TEXT('Front Page'!$F$33,"000"),TEXT('Front Page'!$F$31,"000"),"-",LEFT('Front Page'!$R$53,5),"-",LEFT(D310,1),AJ310, "-",TEXT(B310,"000")))</f>
        <v/>
      </c>
      <c r="B310" s="12" t="str">
        <f>IFERROR(IF(E310="","",MAX(B$17:B309)+1),"")</f>
        <v/>
      </c>
      <c r="C310" s="13"/>
      <c r="D310" s="29" t="str">
        <f t="shared" si="370"/>
        <v>None</v>
      </c>
      <c r="E310" s="29" t="str">
        <f t="shared" si="310"/>
        <v/>
      </c>
      <c r="F310" s="29" t="str">
        <f t="shared" si="311"/>
        <v/>
      </c>
      <c r="G310" s="363"/>
      <c r="H310" s="364"/>
      <c r="I310" s="325" t="str">
        <f t="shared" si="255"/>
        <v>No</v>
      </c>
      <c r="J310" s="314">
        <v>0</v>
      </c>
      <c r="K310" s="312">
        <v>0</v>
      </c>
      <c r="L310" s="312">
        <v>0</v>
      </c>
      <c r="M310" s="312">
        <v>0</v>
      </c>
      <c r="N310" s="312">
        <v>0</v>
      </c>
      <c r="O310" s="312">
        <v>0</v>
      </c>
      <c r="P310" s="312">
        <v>0</v>
      </c>
      <c r="Q310" s="312">
        <v>0</v>
      </c>
      <c r="R310" s="312">
        <v>0</v>
      </c>
      <c r="S310" s="312">
        <v>0</v>
      </c>
      <c r="T310" s="312">
        <v>0</v>
      </c>
      <c r="U310" s="312">
        <v>0</v>
      </c>
      <c r="V310" s="313">
        <v>1</v>
      </c>
      <c r="W310" s="313">
        <v>1</v>
      </c>
      <c r="X310" s="312">
        <v>0</v>
      </c>
      <c r="Y310" s="312">
        <v>0</v>
      </c>
      <c r="Z310" s="312">
        <v>0</v>
      </c>
      <c r="AA310" s="14">
        <v>0</v>
      </c>
      <c r="AB310" s="317"/>
      <c r="AC310" s="15" t="str">
        <f t="shared" si="312"/>
        <v/>
      </c>
      <c r="AD310" s="15" t="str">
        <f t="shared" si="322"/>
        <v/>
      </c>
      <c r="AE310" s="16" t="str">
        <f t="shared" si="323"/>
        <v>0 - 0</v>
      </c>
      <c r="AF310" s="20" t="str">
        <f t="shared" si="324"/>
        <v>Not an offer</v>
      </c>
      <c r="AG310" s="276" t="str">
        <f t="shared" si="317"/>
        <v>Not an Offer</v>
      </c>
      <c r="AH310" s="150"/>
      <c r="AI310" s="254">
        <v>294</v>
      </c>
      <c r="AJ310" s="149" t="str">
        <f t="shared" si="318"/>
        <v>00-IRA</v>
      </c>
      <c r="AK310" s="254" t="b">
        <f t="shared" si="309"/>
        <v>0</v>
      </c>
      <c r="AL310" s="254">
        <f t="shared" si="313"/>
        <v>0</v>
      </c>
      <c r="AM310" s="254">
        <f t="shared" si="319"/>
        <v>0</v>
      </c>
      <c r="AN310" s="288">
        <f t="shared" si="325"/>
        <v>0</v>
      </c>
      <c r="AO310" s="288">
        <f>IF(AND($BU310=$BV310,BU310=AO$13),$J310&amp;$K310&amp;$L310&amp;$M310&amp;$N310&amp;$O310&amp;$P310&amp;$Q310&amp;$R310&amp;$S310&amp;$T310&amp;$U310,IFERROR(MATCH($AN310,AO$17:AO309,0),-1000))</f>
        <v>1</v>
      </c>
      <c r="AP310" s="288">
        <f>IF(AND($BU310=$BV310,BV310=AP$13),$J310&amp;$K310&amp;$L310&amp;$M310&amp;$N310&amp;$O310&amp;$P310&amp;$Q310&amp;$R310&amp;$S310&amp;$T310&amp;$U310,IFERROR(MATCH($AN310,AP$17:AP309,0),-1000))</f>
        <v>1</v>
      </c>
      <c r="AQ310" s="288">
        <f>IF(AND($BU310=$BV310,BW310=AQ$13),$J310&amp;$K310&amp;$L310&amp;$M310&amp;$N310&amp;$O310&amp;$P310&amp;$Q310&amp;$R310&amp;$S310&amp;$T310&amp;$U310,IFERROR(MATCH($AN310,AQ$17:AQ309,0),-1000))</f>
        <v>1</v>
      </c>
      <c r="AR310" s="288">
        <f>IF(AND($BU310=$BV310,BX310=AR$13),$J310&amp;$K310&amp;$L310&amp;$M310&amp;$N310&amp;$O310&amp;$P310&amp;$Q310&amp;$R310&amp;$S310&amp;$T310&amp;$U310,IFERROR(MATCH($AN310,AR$17:AR309,0),-1000))</f>
        <v>1</v>
      </c>
      <c r="AS310" s="254">
        <f t="shared" si="242"/>
        <v>0</v>
      </c>
      <c r="AT310" s="261" t="str">
        <f t="shared" si="326"/>
        <v/>
      </c>
      <c r="AU310" s="254" t="str">
        <f t="shared" si="320"/>
        <v/>
      </c>
      <c r="AV310" s="254" t="str">
        <f t="shared" si="320"/>
        <v/>
      </c>
      <c r="AW310" s="254" t="str">
        <f t="shared" si="320"/>
        <v/>
      </c>
      <c r="AX310" s="254" t="str">
        <f t="shared" si="320"/>
        <v/>
      </c>
      <c r="AY310" s="254" t="str">
        <f t="shared" si="320"/>
        <v/>
      </c>
      <c r="AZ310" s="254" t="str">
        <f t="shared" si="320"/>
        <v/>
      </c>
      <c r="BA310" s="254" t="str">
        <f t="shared" si="320"/>
        <v/>
      </c>
      <c r="BB310" s="254" t="str">
        <f t="shared" si="366"/>
        <v/>
      </c>
      <c r="BC310" s="254" t="str">
        <f t="shared" si="366"/>
        <v/>
      </c>
      <c r="BD310" s="254" t="str">
        <f t="shared" si="366"/>
        <v/>
      </c>
      <c r="BE310" s="262" t="str">
        <f t="shared" si="366"/>
        <v/>
      </c>
      <c r="BF310" s="263" t="str">
        <f t="shared" si="321"/>
        <v/>
      </c>
      <c r="BG310" s="254" t="str">
        <f t="shared" si="321"/>
        <v/>
      </c>
      <c r="BH310" s="254" t="str">
        <f t="shared" si="321"/>
        <v/>
      </c>
      <c r="BI310" s="254" t="str">
        <f t="shared" si="321"/>
        <v/>
      </c>
      <c r="BJ310" s="254" t="str">
        <f t="shared" si="321"/>
        <v/>
      </c>
      <c r="BK310" s="254" t="str">
        <f t="shared" si="321"/>
        <v/>
      </c>
      <c r="BL310" s="254" t="str">
        <f t="shared" si="321"/>
        <v/>
      </c>
      <c r="BM310" s="254" t="str">
        <f t="shared" si="367"/>
        <v/>
      </c>
      <c r="BN310" s="254" t="str">
        <f t="shared" si="367"/>
        <v/>
      </c>
      <c r="BO310" s="254" t="str">
        <f t="shared" si="367"/>
        <v/>
      </c>
      <c r="BP310" s="254" t="str">
        <f t="shared" si="367"/>
        <v/>
      </c>
      <c r="BQ310" s="264" t="str">
        <f t="shared" si="327"/>
        <v/>
      </c>
      <c r="BR310" s="261" t="str">
        <f t="shared" si="314"/>
        <v/>
      </c>
      <c r="BS310" s="254" t="str">
        <f t="shared" si="364"/>
        <v/>
      </c>
      <c r="BT310" s="254" t="str">
        <f t="shared" si="364"/>
        <v/>
      </c>
      <c r="BU310" s="265" t="str">
        <f t="shared" si="364"/>
        <v/>
      </c>
      <c r="BV310" s="263" t="str">
        <f t="shared" si="365"/>
        <v/>
      </c>
      <c r="BW310" s="254" t="str">
        <f t="shared" si="365"/>
        <v/>
      </c>
      <c r="BX310" s="254" t="str">
        <f t="shared" si="365"/>
        <v/>
      </c>
      <c r="BY310" s="264" t="str">
        <f t="shared" si="315"/>
        <v/>
      </c>
      <c r="BZ310" s="254" t="str">
        <f t="shared" si="316"/>
        <v/>
      </c>
      <c r="CA310" s="254">
        <f t="shared" si="369"/>
        <v>0</v>
      </c>
      <c r="CB310" s="254">
        <f t="shared" si="369"/>
        <v>0</v>
      </c>
      <c r="CC310" s="254">
        <f t="shared" si="369"/>
        <v>0</v>
      </c>
      <c r="CD310" s="254">
        <f t="shared" si="368"/>
        <v>0</v>
      </c>
      <c r="CE310" s="254">
        <f t="shared" si="368"/>
        <v>0</v>
      </c>
      <c r="CF310" s="254">
        <f t="shared" si="368"/>
        <v>0</v>
      </c>
      <c r="CG310" s="254">
        <f t="shared" si="368"/>
        <v>0</v>
      </c>
      <c r="CH310" s="254">
        <f t="shared" si="368"/>
        <v>0</v>
      </c>
      <c r="CI310" s="254">
        <f t="shared" si="368"/>
        <v>0</v>
      </c>
      <c r="CJ310" s="254">
        <f t="shared" si="368"/>
        <v>0</v>
      </c>
      <c r="CK310" s="254">
        <f t="shared" si="368"/>
        <v>0</v>
      </c>
      <c r="CL310" s="254">
        <f t="shared" si="368"/>
        <v>0</v>
      </c>
      <c r="CM310" s="254">
        <f t="shared" si="328"/>
        <v>0</v>
      </c>
      <c r="CN310" s="254">
        <f t="shared" si="329"/>
        <v>0</v>
      </c>
      <c r="CO310" s="254">
        <f t="shared" si="330"/>
        <v>0</v>
      </c>
      <c r="CP310" s="254">
        <f t="shared" si="331"/>
        <v>0</v>
      </c>
      <c r="CQ310" s="254">
        <f t="shared" si="332"/>
        <v>0</v>
      </c>
      <c r="CR310" s="254">
        <f t="shared" si="333"/>
        <v>0</v>
      </c>
      <c r="CS310" s="254">
        <f t="shared" si="334"/>
        <v>0</v>
      </c>
      <c r="CT310" s="254">
        <f t="shared" si="335"/>
        <v>0</v>
      </c>
      <c r="CU310" s="254">
        <f t="shared" si="336"/>
        <v>0</v>
      </c>
      <c r="CV310" s="254">
        <f t="shared" si="337"/>
        <v>0</v>
      </c>
      <c r="CW310" s="254">
        <f t="shared" si="338"/>
        <v>0</v>
      </c>
      <c r="CX310" s="254">
        <f t="shared" si="339"/>
        <v>0</v>
      </c>
      <c r="CY310" s="254">
        <f t="shared" si="340"/>
        <v>0</v>
      </c>
      <c r="CZ310" s="254">
        <f t="shared" si="341"/>
        <v>0</v>
      </c>
      <c r="DA310" s="254">
        <f t="shared" si="342"/>
        <v>0</v>
      </c>
      <c r="DB310" s="254">
        <f t="shared" si="343"/>
        <v>0</v>
      </c>
      <c r="DC310" s="254">
        <f t="shared" si="344"/>
        <v>0</v>
      </c>
      <c r="DD310" s="254">
        <f t="shared" si="345"/>
        <v>0</v>
      </c>
      <c r="DE310" s="254">
        <f t="shared" si="346"/>
        <v>0</v>
      </c>
      <c r="DF310" s="254">
        <f t="shared" si="347"/>
        <v>0</v>
      </c>
      <c r="DG310" s="254">
        <f t="shared" si="348"/>
        <v>0</v>
      </c>
      <c r="DH310" s="254">
        <f t="shared" si="349"/>
        <v>0</v>
      </c>
      <c r="DI310" s="254">
        <f t="shared" si="350"/>
        <v>0</v>
      </c>
      <c r="DJ310" s="254">
        <f t="shared" si="351"/>
        <v>0</v>
      </c>
      <c r="DK310" s="254">
        <f t="shared" si="352"/>
        <v>0</v>
      </c>
      <c r="DL310" s="254">
        <f t="shared" si="353"/>
        <v>0</v>
      </c>
      <c r="DM310" s="254">
        <f t="shared" si="354"/>
        <v>0</v>
      </c>
      <c r="DN310" s="254">
        <f t="shared" si="355"/>
        <v>0</v>
      </c>
      <c r="DO310" s="254">
        <f t="shared" si="356"/>
        <v>0</v>
      </c>
      <c r="DP310" s="254">
        <f t="shared" si="357"/>
        <v>0</v>
      </c>
      <c r="DQ310" s="254">
        <f t="shared" si="358"/>
        <v>0</v>
      </c>
      <c r="DR310" s="254">
        <f t="shared" si="359"/>
        <v>0</v>
      </c>
      <c r="DS310" s="254">
        <f t="shared" si="360"/>
        <v>0</v>
      </c>
      <c r="DT310" s="254">
        <f t="shared" si="361"/>
        <v>0</v>
      </c>
      <c r="DU310" s="254">
        <f t="shared" si="362"/>
        <v>0</v>
      </c>
      <c r="DV310" s="254">
        <f t="shared" si="363"/>
        <v>0</v>
      </c>
    </row>
    <row r="311" spans="1:126" ht="24" customHeight="1">
      <c r="A311" s="11" t="str">
        <f ca="1">IF(AG311&lt;&gt;"OK","",CONCATENATE(TEXT('Front Page'!$F$33,"000"),TEXT('Front Page'!$F$31,"000"),"-",LEFT('Front Page'!$R$53,5),"-",LEFT(D311,1),AJ311, "-",TEXT(B311,"000")))</f>
        <v/>
      </c>
      <c r="B311" s="12" t="str">
        <f>IFERROR(IF(E311="","",MAX(B$17:B310)+1),"")</f>
        <v/>
      </c>
      <c r="C311" s="13"/>
      <c r="D311" s="29" t="str">
        <f t="shared" si="370"/>
        <v>None</v>
      </c>
      <c r="E311" s="29" t="str">
        <f t="shared" si="310"/>
        <v/>
      </c>
      <c r="F311" s="29" t="str">
        <f t="shared" si="311"/>
        <v/>
      </c>
      <c r="G311" s="363"/>
      <c r="H311" s="364"/>
      <c r="I311" s="325" t="str">
        <f t="shared" si="255"/>
        <v>No</v>
      </c>
      <c r="J311" s="314">
        <v>0</v>
      </c>
      <c r="K311" s="312">
        <v>0</v>
      </c>
      <c r="L311" s="312">
        <v>0</v>
      </c>
      <c r="M311" s="312">
        <v>0</v>
      </c>
      <c r="N311" s="312">
        <v>0</v>
      </c>
      <c r="O311" s="312">
        <v>0</v>
      </c>
      <c r="P311" s="312">
        <v>0</v>
      </c>
      <c r="Q311" s="312">
        <v>0</v>
      </c>
      <c r="R311" s="312">
        <v>0</v>
      </c>
      <c r="S311" s="312">
        <v>0</v>
      </c>
      <c r="T311" s="312">
        <v>0</v>
      </c>
      <c r="U311" s="312">
        <v>0</v>
      </c>
      <c r="V311" s="313">
        <v>1</v>
      </c>
      <c r="W311" s="313">
        <v>1</v>
      </c>
      <c r="X311" s="312">
        <v>0</v>
      </c>
      <c r="Y311" s="312">
        <v>0</v>
      </c>
      <c r="Z311" s="312">
        <v>0</v>
      </c>
      <c r="AA311" s="14">
        <v>0</v>
      </c>
      <c r="AB311" s="317"/>
      <c r="AC311" s="15" t="str">
        <f t="shared" si="312"/>
        <v/>
      </c>
      <c r="AD311" s="15" t="str">
        <f t="shared" si="322"/>
        <v/>
      </c>
      <c r="AE311" s="16" t="str">
        <f t="shared" si="323"/>
        <v>0 - 0</v>
      </c>
      <c r="AF311" s="20" t="str">
        <f t="shared" si="324"/>
        <v>Not an offer</v>
      </c>
      <c r="AG311" s="276" t="str">
        <f t="shared" si="317"/>
        <v>Not an Offer</v>
      </c>
      <c r="AH311" s="150"/>
      <c r="AI311" s="254">
        <v>295</v>
      </c>
      <c r="AJ311" s="149" t="str">
        <f t="shared" si="318"/>
        <v>00-IRA</v>
      </c>
      <c r="AK311" s="254" t="b">
        <f t="shared" si="309"/>
        <v>0</v>
      </c>
      <c r="AL311" s="254">
        <f t="shared" si="313"/>
        <v>0</v>
      </c>
      <c r="AM311" s="254">
        <f t="shared" si="319"/>
        <v>0</v>
      </c>
      <c r="AN311" s="288">
        <f t="shared" si="325"/>
        <v>0</v>
      </c>
      <c r="AO311" s="288">
        <f>IF(AND($BU311=$BV311,BU311=AO$13),$J311&amp;$K311&amp;$L311&amp;$M311&amp;$N311&amp;$O311&amp;$P311&amp;$Q311&amp;$R311&amp;$S311&amp;$T311&amp;$U311,IFERROR(MATCH($AN311,AO$17:AO310,0),-1000))</f>
        <v>1</v>
      </c>
      <c r="AP311" s="288">
        <f>IF(AND($BU311=$BV311,BV311=AP$13),$J311&amp;$K311&amp;$L311&amp;$M311&amp;$N311&amp;$O311&amp;$P311&amp;$Q311&amp;$R311&amp;$S311&amp;$T311&amp;$U311,IFERROR(MATCH($AN311,AP$17:AP310,0),-1000))</f>
        <v>1</v>
      </c>
      <c r="AQ311" s="288">
        <f>IF(AND($BU311=$BV311,BW311=AQ$13),$J311&amp;$K311&amp;$L311&amp;$M311&amp;$N311&amp;$O311&amp;$P311&amp;$Q311&amp;$R311&amp;$S311&amp;$T311&amp;$U311,IFERROR(MATCH($AN311,AQ$17:AQ310,0),-1000))</f>
        <v>1</v>
      </c>
      <c r="AR311" s="288">
        <f>IF(AND($BU311=$BV311,BX311=AR$13),$J311&amp;$K311&amp;$L311&amp;$M311&amp;$N311&amp;$O311&amp;$P311&amp;$Q311&amp;$R311&amp;$S311&amp;$T311&amp;$U311,IFERROR(MATCH($AN311,AR$17:AR310,0),-1000))</f>
        <v>1</v>
      </c>
      <c r="AS311" s="254">
        <f t="shared" si="242"/>
        <v>0</v>
      </c>
      <c r="AT311" s="261" t="str">
        <f t="shared" si="326"/>
        <v/>
      </c>
      <c r="AU311" s="254" t="str">
        <f t="shared" si="320"/>
        <v/>
      </c>
      <c r="AV311" s="254" t="str">
        <f t="shared" si="320"/>
        <v/>
      </c>
      <c r="AW311" s="254" t="str">
        <f t="shared" si="320"/>
        <v/>
      </c>
      <c r="AX311" s="254" t="str">
        <f t="shared" si="320"/>
        <v/>
      </c>
      <c r="AY311" s="254" t="str">
        <f t="shared" si="320"/>
        <v/>
      </c>
      <c r="AZ311" s="254" t="str">
        <f t="shared" si="320"/>
        <v/>
      </c>
      <c r="BA311" s="254" t="str">
        <f t="shared" si="320"/>
        <v/>
      </c>
      <c r="BB311" s="254" t="str">
        <f t="shared" si="366"/>
        <v/>
      </c>
      <c r="BC311" s="254" t="str">
        <f t="shared" si="366"/>
        <v/>
      </c>
      <c r="BD311" s="254" t="str">
        <f t="shared" si="366"/>
        <v/>
      </c>
      <c r="BE311" s="262" t="str">
        <f t="shared" si="366"/>
        <v/>
      </c>
      <c r="BF311" s="263" t="str">
        <f t="shared" si="321"/>
        <v/>
      </c>
      <c r="BG311" s="254" t="str">
        <f t="shared" si="321"/>
        <v/>
      </c>
      <c r="BH311" s="254" t="str">
        <f t="shared" si="321"/>
        <v/>
      </c>
      <c r="BI311" s="254" t="str">
        <f t="shared" si="321"/>
        <v/>
      </c>
      <c r="BJ311" s="254" t="str">
        <f t="shared" si="321"/>
        <v/>
      </c>
      <c r="BK311" s="254" t="str">
        <f t="shared" si="321"/>
        <v/>
      </c>
      <c r="BL311" s="254" t="str">
        <f t="shared" si="321"/>
        <v/>
      </c>
      <c r="BM311" s="254" t="str">
        <f t="shared" si="367"/>
        <v/>
      </c>
      <c r="BN311" s="254" t="str">
        <f t="shared" si="367"/>
        <v/>
      </c>
      <c r="BO311" s="254" t="str">
        <f t="shared" si="367"/>
        <v/>
      </c>
      <c r="BP311" s="254" t="str">
        <f t="shared" si="367"/>
        <v/>
      </c>
      <c r="BQ311" s="264" t="str">
        <f t="shared" si="327"/>
        <v/>
      </c>
      <c r="BR311" s="261" t="str">
        <f t="shared" si="314"/>
        <v/>
      </c>
      <c r="BS311" s="254" t="str">
        <f t="shared" si="364"/>
        <v/>
      </c>
      <c r="BT311" s="254" t="str">
        <f t="shared" si="364"/>
        <v/>
      </c>
      <c r="BU311" s="265" t="str">
        <f t="shared" si="364"/>
        <v/>
      </c>
      <c r="BV311" s="263" t="str">
        <f t="shared" si="365"/>
        <v/>
      </c>
      <c r="BW311" s="254" t="str">
        <f t="shared" si="365"/>
        <v/>
      </c>
      <c r="BX311" s="254" t="str">
        <f t="shared" si="365"/>
        <v/>
      </c>
      <c r="BY311" s="264" t="str">
        <f t="shared" si="315"/>
        <v/>
      </c>
      <c r="BZ311" s="254" t="str">
        <f t="shared" si="316"/>
        <v/>
      </c>
      <c r="CA311" s="254">
        <f t="shared" si="369"/>
        <v>0</v>
      </c>
      <c r="CB311" s="254">
        <f t="shared" si="369"/>
        <v>0</v>
      </c>
      <c r="CC311" s="254">
        <f t="shared" si="369"/>
        <v>0</v>
      </c>
      <c r="CD311" s="254">
        <f t="shared" si="368"/>
        <v>0</v>
      </c>
      <c r="CE311" s="254">
        <f t="shared" si="368"/>
        <v>0</v>
      </c>
      <c r="CF311" s="254">
        <f t="shared" si="368"/>
        <v>0</v>
      </c>
      <c r="CG311" s="254">
        <f t="shared" si="368"/>
        <v>0</v>
      </c>
      <c r="CH311" s="254">
        <f t="shared" si="368"/>
        <v>0</v>
      </c>
      <c r="CI311" s="254">
        <f t="shared" si="368"/>
        <v>0</v>
      </c>
      <c r="CJ311" s="254">
        <f t="shared" si="368"/>
        <v>0</v>
      </c>
      <c r="CK311" s="254">
        <f t="shared" si="368"/>
        <v>0</v>
      </c>
      <c r="CL311" s="254">
        <f t="shared" si="368"/>
        <v>0</v>
      </c>
      <c r="CM311" s="254">
        <f t="shared" si="328"/>
        <v>0</v>
      </c>
      <c r="CN311" s="254">
        <f t="shared" si="329"/>
        <v>0</v>
      </c>
      <c r="CO311" s="254">
        <f t="shared" si="330"/>
        <v>0</v>
      </c>
      <c r="CP311" s="254">
        <f t="shared" si="331"/>
        <v>0</v>
      </c>
      <c r="CQ311" s="254">
        <f t="shared" si="332"/>
        <v>0</v>
      </c>
      <c r="CR311" s="254">
        <f t="shared" si="333"/>
        <v>0</v>
      </c>
      <c r="CS311" s="254">
        <f t="shared" si="334"/>
        <v>0</v>
      </c>
      <c r="CT311" s="254">
        <f t="shared" si="335"/>
        <v>0</v>
      </c>
      <c r="CU311" s="254">
        <f t="shared" si="336"/>
        <v>0</v>
      </c>
      <c r="CV311" s="254">
        <f t="shared" si="337"/>
        <v>0</v>
      </c>
      <c r="CW311" s="254">
        <f t="shared" si="338"/>
        <v>0</v>
      </c>
      <c r="CX311" s="254">
        <f t="shared" si="339"/>
        <v>0</v>
      </c>
      <c r="CY311" s="254">
        <f t="shared" si="340"/>
        <v>0</v>
      </c>
      <c r="CZ311" s="254">
        <f t="shared" si="341"/>
        <v>0</v>
      </c>
      <c r="DA311" s="254">
        <f t="shared" si="342"/>
        <v>0</v>
      </c>
      <c r="DB311" s="254">
        <f t="shared" si="343"/>
        <v>0</v>
      </c>
      <c r="DC311" s="254">
        <f t="shared" si="344"/>
        <v>0</v>
      </c>
      <c r="DD311" s="254">
        <f t="shared" si="345"/>
        <v>0</v>
      </c>
      <c r="DE311" s="254">
        <f t="shared" si="346"/>
        <v>0</v>
      </c>
      <c r="DF311" s="254">
        <f t="shared" si="347"/>
        <v>0</v>
      </c>
      <c r="DG311" s="254">
        <f t="shared" si="348"/>
        <v>0</v>
      </c>
      <c r="DH311" s="254">
        <f t="shared" si="349"/>
        <v>0</v>
      </c>
      <c r="DI311" s="254">
        <f t="shared" si="350"/>
        <v>0</v>
      </c>
      <c r="DJ311" s="254">
        <f t="shared" si="351"/>
        <v>0</v>
      </c>
      <c r="DK311" s="254">
        <f t="shared" si="352"/>
        <v>0</v>
      </c>
      <c r="DL311" s="254">
        <f t="shared" si="353"/>
        <v>0</v>
      </c>
      <c r="DM311" s="254">
        <f t="shared" si="354"/>
        <v>0</v>
      </c>
      <c r="DN311" s="254">
        <f t="shared" si="355"/>
        <v>0</v>
      </c>
      <c r="DO311" s="254">
        <f t="shared" si="356"/>
        <v>0</v>
      </c>
      <c r="DP311" s="254">
        <f t="shared" si="357"/>
        <v>0</v>
      </c>
      <c r="DQ311" s="254">
        <f t="shared" si="358"/>
        <v>0</v>
      </c>
      <c r="DR311" s="254">
        <f t="shared" si="359"/>
        <v>0</v>
      </c>
      <c r="DS311" s="254">
        <f t="shared" si="360"/>
        <v>0</v>
      </c>
      <c r="DT311" s="254">
        <f t="shared" si="361"/>
        <v>0</v>
      </c>
      <c r="DU311" s="254">
        <f t="shared" si="362"/>
        <v>0</v>
      </c>
      <c r="DV311" s="254">
        <f t="shared" si="363"/>
        <v>0</v>
      </c>
    </row>
    <row r="312" spans="1:126" ht="24" customHeight="1">
      <c r="A312" s="11" t="str">
        <f ca="1">IF(AG312&lt;&gt;"OK","",CONCATENATE(TEXT('Front Page'!$F$33,"000"),TEXT('Front Page'!$F$31,"000"),"-",LEFT('Front Page'!$R$53,5),"-",LEFT(D312,1),AJ312, "-",TEXT(B312,"000")))</f>
        <v/>
      </c>
      <c r="B312" s="12" t="str">
        <f>IFERROR(IF(E312="","",MAX(B$17:B311)+1),"")</f>
        <v/>
      </c>
      <c r="C312" s="13"/>
      <c r="D312" s="29" t="str">
        <f t="shared" si="370"/>
        <v>None</v>
      </c>
      <c r="E312" s="29" t="str">
        <f t="shared" si="310"/>
        <v/>
      </c>
      <c r="F312" s="29" t="str">
        <f t="shared" si="311"/>
        <v/>
      </c>
      <c r="G312" s="363"/>
      <c r="H312" s="364"/>
      <c r="I312" s="325" t="str">
        <f t="shared" si="255"/>
        <v>No</v>
      </c>
      <c r="J312" s="314">
        <v>0</v>
      </c>
      <c r="K312" s="312">
        <v>0</v>
      </c>
      <c r="L312" s="312">
        <v>0</v>
      </c>
      <c r="M312" s="312">
        <v>0</v>
      </c>
      <c r="N312" s="312">
        <v>0</v>
      </c>
      <c r="O312" s="312">
        <v>0</v>
      </c>
      <c r="P312" s="312">
        <v>0</v>
      </c>
      <c r="Q312" s="312">
        <v>0</v>
      </c>
      <c r="R312" s="312">
        <v>0</v>
      </c>
      <c r="S312" s="312">
        <v>0</v>
      </c>
      <c r="T312" s="312">
        <v>0</v>
      </c>
      <c r="U312" s="312">
        <v>0</v>
      </c>
      <c r="V312" s="313">
        <v>1</v>
      </c>
      <c r="W312" s="313">
        <v>1</v>
      </c>
      <c r="X312" s="312">
        <v>0</v>
      </c>
      <c r="Y312" s="312">
        <v>0</v>
      </c>
      <c r="Z312" s="312">
        <v>0</v>
      </c>
      <c r="AA312" s="14">
        <v>0</v>
      </c>
      <c r="AB312" s="317"/>
      <c r="AC312" s="15" t="str">
        <f t="shared" si="312"/>
        <v/>
      </c>
      <c r="AD312" s="15" t="str">
        <f t="shared" si="322"/>
        <v/>
      </c>
      <c r="AE312" s="16" t="str">
        <f t="shared" si="323"/>
        <v>0 - 0</v>
      </c>
      <c r="AF312" s="20" t="str">
        <f t="shared" si="324"/>
        <v>Not an offer</v>
      </c>
      <c r="AG312" s="276" t="str">
        <f t="shared" si="317"/>
        <v>Not an Offer</v>
      </c>
      <c r="AH312" s="150"/>
      <c r="AI312" s="254">
        <v>296</v>
      </c>
      <c r="AJ312" s="149" t="str">
        <f t="shared" si="318"/>
        <v>00-IRA</v>
      </c>
      <c r="AK312" s="254" t="b">
        <f t="shared" si="309"/>
        <v>0</v>
      </c>
      <c r="AL312" s="254">
        <f t="shared" si="313"/>
        <v>0</v>
      </c>
      <c r="AM312" s="254">
        <f t="shared" si="319"/>
        <v>0</v>
      </c>
      <c r="AN312" s="288">
        <f t="shared" si="325"/>
        <v>0</v>
      </c>
      <c r="AO312" s="288">
        <f>IF(AND($BU312=$BV312,BU312=AO$13),$J312&amp;$K312&amp;$L312&amp;$M312&amp;$N312&amp;$O312&amp;$P312&amp;$Q312&amp;$R312&amp;$S312&amp;$T312&amp;$U312,IFERROR(MATCH($AN312,AO$17:AO311,0),-1000))</f>
        <v>1</v>
      </c>
      <c r="AP312" s="288">
        <f>IF(AND($BU312=$BV312,BV312=AP$13),$J312&amp;$K312&amp;$L312&amp;$M312&amp;$N312&amp;$O312&amp;$P312&amp;$Q312&amp;$R312&amp;$S312&amp;$T312&amp;$U312,IFERROR(MATCH($AN312,AP$17:AP311,0),-1000))</f>
        <v>1</v>
      </c>
      <c r="AQ312" s="288">
        <f>IF(AND($BU312=$BV312,BW312=AQ$13),$J312&amp;$K312&amp;$L312&amp;$M312&amp;$N312&amp;$O312&amp;$P312&amp;$Q312&amp;$R312&amp;$S312&amp;$T312&amp;$U312,IFERROR(MATCH($AN312,AQ$17:AQ311,0),-1000))</f>
        <v>1</v>
      </c>
      <c r="AR312" s="288">
        <f>IF(AND($BU312=$BV312,BX312=AR$13),$J312&amp;$K312&amp;$L312&amp;$M312&amp;$N312&amp;$O312&amp;$P312&amp;$Q312&amp;$R312&amp;$S312&amp;$T312&amp;$U312,IFERROR(MATCH($AN312,AR$17:AR311,0),-1000))</f>
        <v>1</v>
      </c>
      <c r="AS312" s="254">
        <f t="shared" si="242"/>
        <v>0</v>
      </c>
      <c r="AT312" s="261" t="str">
        <f t="shared" si="326"/>
        <v/>
      </c>
      <c r="AU312" s="254" t="str">
        <f t="shared" si="320"/>
        <v/>
      </c>
      <c r="AV312" s="254" t="str">
        <f t="shared" si="320"/>
        <v/>
      </c>
      <c r="AW312" s="254" t="str">
        <f t="shared" si="320"/>
        <v/>
      </c>
      <c r="AX312" s="254" t="str">
        <f t="shared" si="320"/>
        <v/>
      </c>
      <c r="AY312" s="254" t="str">
        <f t="shared" si="320"/>
        <v/>
      </c>
      <c r="AZ312" s="254" t="str">
        <f t="shared" si="320"/>
        <v/>
      </c>
      <c r="BA312" s="254" t="str">
        <f t="shared" si="320"/>
        <v/>
      </c>
      <c r="BB312" s="254" t="str">
        <f t="shared" si="366"/>
        <v/>
      </c>
      <c r="BC312" s="254" t="str">
        <f t="shared" si="366"/>
        <v/>
      </c>
      <c r="BD312" s="254" t="str">
        <f t="shared" si="366"/>
        <v/>
      </c>
      <c r="BE312" s="262" t="str">
        <f t="shared" si="366"/>
        <v/>
      </c>
      <c r="BF312" s="263" t="str">
        <f t="shared" si="321"/>
        <v/>
      </c>
      <c r="BG312" s="254" t="str">
        <f t="shared" si="321"/>
        <v/>
      </c>
      <c r="BH312" s="254" t="str">
        <f t="shared" si="321"/>
        <v/>
      </c>
      <c r="BI312" s="254" t="str">
        <f t="shared" si="321"/>
        <v/>
      </c>
      <c r="BJ312" s="254" t="str">
        <f t="shared" si="321"/>
        <v/>
      </c>
      <c r="BK312" s="254" t="str">
        <f t="shared" si="321"/>
        <v/>
      </c>
      <c r="BL312" s="254" t="str">
        <f t="shared" si="321"/>
        <v/>
      </c>
      <c r="BM312" s="254" t="str">
        <f t="shared" si="367"/>
        <v/>
      </c>
      <c r="BN312" s="254" t="str">
        <f t="shared" si="367"/>
        <v/>
      </c>
      <c r="BO312" s="254" t="str">
        <f t="shared" si="367"/>
        <v/>
      </c>
      <c r="BP312" s="254" t="str">
        <f t="shared" si="367"/>
        <v/>
      </c>
      <c r="BQ312" s="264" t="str">
        <f t="shared" si="327"/>
        <v/>
      </c>
      <c r="BR312" s="261" t="str">
        <f t="shared" si="314"/>
        <v/>
      </c>
      <c r="BS312" s="254" t="str">
        <f t="shared" si="364"/>
        <v/>
      </c>
      <c r="BT312" s="254" t="str">
        <f t="shared" si="364"/>
        <v/>
      </c>
      <c r="BU312" s="265" t="str">
        <f t="shared" si="364"/>
        <v/>
      </c>
      <c r="BV312" s="263" t="str">
        <f t="shared" si="365"/>
        <v/>
      </c>
      <c r="BW312" s="254" t="str">
        <f t="shared" si="365"/>
        <v/>
      </c>
      <c r="BX312" s="254" t="str">
        <f t="shared" si="365"/>
        <v/>
      </c>
      <c r="BY312" s="264" t="str">
        <f t="shared" si="315"/>
        <v/>
      </c>
      <c r="BZ312" s="254" t="str">
        <f t="shared" si="316"/>
        <v/>
      </c>
      <c r="CA312" s="254">
        <f t="shared" si="369"/>
        <v>0</v>
      </c>
      <c r="CB312" s="254">
        <f t="shared" si="369"/>
        <v>0</v>
      </c>
      <c r="CC312" s="254">
        <f t="shared" si="369"/>
        <v>0</v>
      </c>
      <c r="CD312" s="254">
        <f t="shared" si="368"/>
        <v>0</v>
      </c>
      <c r="CE312" s="254">
        <f t="shared" si="368"/>
        <v>0</v>
      </c>
      <c r="CF312" s="254">
        <f t="shared" si="368"/>
        <v>0</v>
      </c>
      <c r="CG312" s="254">
        <f t="shared" si="368"/>
        <v>0</v>
      </c>
      <c r="CH312" s="254">
        <f t="shared" si="368"/>
        <v>0</v>
      </c>
      <c r="CI312" s="254">
        <f t="shared" si="368"/>
        <v>0</v>
      </c>
      <c r="CJ312" s="254">
        <f t="shared" si="368"/>
        <v>0</v>
      </c>
      <c r="CK312" s="254">
        <f t="shared" si="368"/>
        <v>0</v>
      </c>
      <c r="CL312" s="254">
        <f t="shared" si="368"/>
        <v>0</v>
      </c>
      <c r="CM312" s="254">
        <f t="shared" si="328"/>
        <v>0</v>
      </c>
      <c r="CN312" s="254">
        <f t="shared" si="329"/>
        <v>0</v>
      </c>
      <c r="CO312" s="254">
        <f t="shared" si="330"/>
        <v>0</v>
      </c>
      <c r="CP312" s="254">
        <f t="shared" si="331"/>
        <v>0</v>
      </c>
      <c r="CQ312" s="254">
        <f t="shared" si="332"/>
        <v>0</v>
      </c>
      <c r="CR312" s="254">
        <f t="shared" si="333"/>
        <v>0</v>
      </c>
      <c r="CS312" s="254">
        <f t="shared" si="334"/>
        <v>0</v>
      </c>
      <c r="CT312" s="254">
        <f t="shared" si="335"/>
        <v>0</v>
      </c>
      <c r="CU312" s="254">
        <f t="shared" si="336"/>
        <v>0</v>
      </c>
      <c r="CV312" s="254">
        <f t="shared" si="337"/>
        <v>0</v>
      </c>
      <c r="CW312" s="254">
        <f t="shared" si="338"/>
        <v>0</v>
      </c>
      <c r="CX312" s="254">
        <f t="shared" si="339"/>
        <v>0</v>
      </c>
      <c r="CY312" s="254">
        <f t="shared" si="340"/>
        <v>0</v>
      </c>
      <c r="CZ312" s="254">
        <f t="shared" si="341"/>
        <v>0</v>
      </c>
      <c r="DA312" s="254">
        <f t="shared" si="342"/>
        <v>0</v>
      </c>
      <c r="DB312" s="254">
        <f t="shared" si="343"/>
        <v>0</v>
      </c>
      <c r="DC312" s="254">
        <f t="shared" si="344"/>
        <v>0</v>
      </c>
      <c r="DD312" s="254">
        <f t="shared" si="345"/>
        <v>0</v>
      </c>
      <c r="DE312" s="254">
        <f t="shared" si="346"/>
        <v>0</v>
      </c>
      <c r="DF312" s="254">
        <f t="shared" si="347"/>
        <v>0</v>
      </c>
      <c r="DG312" s="254">
        <f t="shared" si="348"/>
        <v>0</v>
      </c>
      <c r="DH312" s="254">
        <f t="shared" si="349"/>
        <v>0</v>
      </c>
      <c r="DI312" s="254">
        <f t="shared" si="350"/>
        <v>0</v>
      </c>
      <c r="DJ312" s="254">
        <f t="shared" si="351"/>
        <v>0</v>
      </c>
      <c r="DK312" s="254">
        <f t="shared" si="352"/>
        <v>0</v>
      </c>
      <c r="DL312" s="254">
        <f t="shared" si="353"/>
        <v>0</v>
      </c>
      <c r="DM312" s="254">
        <f t="shared" si="354"/>
        <v>0</v>
      </c>
      <c r="DN312" s="254">
        <f t="shared" si="355"/>
        <v>0</v>
      </c>
      <c r="DO312" s="254">
        <f t="shared" si="356"/>
        <v>0</v>
      </c>
      <c r="DP312" s="254">
        <f t="shared" si="357"/>
        <v>0</v>
      </c>
      <c r="DQ312" s="254">
        <f t="shared" si="358"/>
        <v>0</v>
      </c>
      <c r="DR312" s="254">
        <f t="shared" si="359"/>
        <v>0</v>
      </c>
      <c r="DS312" s="254">
        <f t="shared" si="360"/>
        <v>0</v>
      </c>
      <c r="DT312" s="254">
        <f t="shared" si="361"/>
        <v>0</v>
      </c>
      <c r="DU312" s="254">
        <f t="shared" si="362"/>
        <v>0</v>
      </c>
      <c r="DV312" s="254">
        <f t="shared" si="363"/>
        <v>0</v>
      </c>
    </row>
    <row r="313" spans="1:126" ht="24" customHeight="1">
      <c r="A313" s="11" t="str">
        <f ca="1">IF(AG313&lt;&gt;"OK","",CONCATENATE(TEXT('Front Page'!$F$33,"000"),TEXT('Front Page'!$F$31,"000"),"-",LEFT('Front Page'!$R$53,5),"-",LEFT(D313,1),AJ313, "-",TEXT(B313,"000")))</f>
        <v/>
      </c>
      <c r="B313" s="12" t="str">
        <f>IFERROR(IF(E313="","",MAX(B$17:B312)+1),"")</f>
        <v/>
      </c>
      <c r="C313" s="13"/>
      <c r="D313" s="29" t="str">
        <f t="shared" si="370"/>
        <v>None</v>
      </c>
      <c r="E313" s="29" t="str">
        <f t="shared" si="310"/>
        <v/>
      </c>
      <c r="F313" s="29" t="str">
        <f t="shared" si="311"/>
        <v/>
      </c>
      <c r="G313" s="363"/>
      <c r="H313" s="364"/>
      <c r="I313" s="325" t="str">
        <f t="shared" si="255"/>
        <v>No</v>
      </c>
      <c r="J313" s="314">
        <v>0</v>
      </c>
      <c r="K313" s="312">
        <v>0</v>
      </c>
      <c r="L313" s="312">
        <v>0</v>
      </c>
      <c r="M313" s="312">
        <v>0</v>
      </c>
      <c r="N313" s="312">
        <v>0</v>
      </c>
      <c r="O313" s="312">
        <v>0</v>
      </c>
      <c r="P313" s="312">
        <v>0</v>
      </c>
      <c r="Q313" s="312">
        <v>0</v>
      </c>
      <c r="R313" s="312">
        <v>0</v>
      </c>
      <c r="S313" s="312">
        <v>0</v>
      </c>
      <c r="T313" s="312">
        <v>0</v>
      </c>
      <c r="U313" s="312">
        <v>0</v>
      </c>
      <c r="V313" s="313">
        <v>1</v>
      </c>
      <c r="W313" s="313">
        <v>1</v>
      </c>
      <c r="X313" s="312">
        <v>0</v>
      </c>
      <c r="Y313" s="312">
        <v>0</v>
      </c>
      <c r="Z313" s="312">
        <v>0</v>
      </c>
      <c r="AA313" s="14">
        <v>0</v>
      </c>
      <c r="AB313" s="317"/>
      <c r="AC313" s="15" t="str">
        <f t="shared" si="312"/>
        <v/>
      </c>
      <c r="AD313" s="15" t="str">
        <f t="shared" si="322"/>
        <v/>
      </c>
      <c r="AE313" s="16" t="str">
        <f t="shared" si="323"/>
        <v>0 - 0</v>
      </c>
      <c r="AF313" s="20" t="str">
        <f t="shared" si="324"/>
        <v>Not an offer</v>
      </c>
      <c r="AG313" s="276" t="str">
        <f t="shared" si="317"/>
        <v>Not an Offer</v>
      </c>
      <c r="AH313" s="150"/>
      <c r="AI313" s="254">
        <v>297</v>
      </c>
      <c r="AJ313" s="149" t="str">
        <f t="shared" si="318"/>
        <v>00-IRA</v>
      </c>
      <c r="AK313" s="254" t="b">
        <f t="shared" si="309"/>
        <v>0</v>
      </c>
      <c r="AL313" s="254">
        <f t="shared" si="313"/>
        <v>0</v>
      </c>
      <c r="AM313" s="254">
        <f t="shared" si="319"/>
        <v>0</v>
      </c>
      <c r="AN313" s="288">
        <f t="shared" si="325"/>
        <v>0</v>
      </c>
      <c r="AO313" s="288">
        <f>IF(AND($BU313=$BV313,BU313=AO$13),$J313&amp;$K313&amp;$L313&amp;$M313&amp;$N313&amp;$O313&amp;$P313&amp;$Q313&amp;$R313&amp;$S313&amp;$T313&amp;$U313,IFERROR(MATCH($AN313,AO$17:AO312,0),-1000))</f>
        <v>1</v>
      </c>
      <c r="AP313" s="288">
        <f>IF(AND($BU313=$BV313,BV313=AP$13),$J313&amp;$K313&amp;$L313&amp;$M313&amp;$N313&amp;$O313&amp;$P313&amp;$Q313&amp;$R313&amp;$S313&amp;$T313&amp;$U313,IFERROR(MATCH($AN313,AP$17:AP312,0),-1000))</f>
        <v>1</v>
      </c>
      <c r="AQ313" s="288">
        <f>IF(AND($BU313=$BV313,BW313=AQ$13),$J313&amp;$K313&amp;$L313&amp;$M313&amp;$N313&amp;$O313&amp;$P313&amp;$Q313&amp;$R313&amp;$S313&amp;$T313&amp;$U313,IFERROR(MATCH($AN313,AQ$17:AQ312,0),-1000))</f>
        <v>1</v>
      </c>
      <c r="AR313" s="288">
        <f>IF(AND($BU313=$BV313,BX313=AR$13),$J313&amp;$K313&amp;$L313&amp;$M313&amp;$N313&amp;$O313&amp;$P313&amp;$Q313&amp;$R313&amp;$S313&amp;$T313&amp;$U313,IFERROR(MATCH($AN313,AR$17:AR312,0),-1000))</f>
        <v>1</v>
      </c>
      <c r="AS313" s="254">
        <f t="shared" si="242"/>
        <v>0</v>
      </c>
      <c r="AT313" s="261" t="str">
        <f t="shared" si="326"/>
        <v/>
      </c>
      <c r="AU313" s="254" t="str">
        <f t="shared" si="320"/>
        <v/>
      </c>
      <c r="AV313" s="254" t="str">
        <f t="shared" si="320"/>
        <v/>
      </c>
      <c r="AW313" s="254" t="str">
        <f t="shared" si="320"/>
        <v/>
      </c>
      <c r="AX313" s="254" t="str">
        <f t="shared" si="320"/>
        <v/>
      </c>
      <c r="AY313" s="254" t="str">
        <f t="shared" si="320"/>
        <v/>
      </c>
      <c r="AZ313" s="254" t="str">
        <f t="shared" si="320"/>
        <v/>
      </c>
      <c r="BA313" s="254" t="str">
        <f t="shared" si="320"/>
        <v/>
      </c>
      <c r="BB313" s="254" t="str">
        <f t="shared" si="366"/>
        <v/>
      </c>
      <c r="BC313" s="254" t="str">
        <f t="shared" si="366"/>
        <v/>
      </c>
      <c r="BD313" s="254" t="str">
        <f t="shared" si="366"/>
        <v/>
      </c>
      <c r="BE313" s="262" t="str">
        <f t="shared" si="366"/>
        <v/>
      </c>
      <c r="BF313" s="263" t="str">
        <f t="shared" si="321"/>
        <v/>
      </c>
      <c r="BG313" s="254" t="str">
        <f t="shared" si="321"/>
        <v/>
      </c>
      <c r="BH313" s="254" t="str">
        <f t="shared" si="321"/>
        <v/>
      </c>
      <c r="BI313" s="254" t="str">
        <f t="shared" si="321"/>
        <v/>
      </c>
      <c r="BJ313" s="254" t="str">
        <f t="shared" si="321"/>
        <v/>
      </c>
      <c r="BK313" s="254" t="str">
        <f t="shared" si="321"/>
        <v/>
      </c>
      <c r="BL313" s="254" t="str">
        <f t="shared" si="321"/>
        <v/>
      </c>
      <c r="BM313" s="254" t="str">
        <f t="shared" si="367"/>
        <v/>
      </c>
      <c r="BN313" s="254" t="str">
        <f t="shared" si="367"/>
        <v/>
      </c>
      <c r="BO313" s="254" t="str">
        <f t="shared" si="367"/>
        <v/>
      </c>
      <c r="BP313" s="254" t="str">
        <f t="shared" si="367"/>
        <v/>
      </c>
      <c r="BQ313" s="264" t="str">
        <f t="shared" si="327"/>
        <v/>
      </c>
      <c r="BR313" s="261" t="str">
        <f t="shared" si="314"/>
        <v/>
      </c>
      <c r="BS313" s="254" t="str">
        <f t="shared" si="364"/>
        <v/>
      </c>
      <c r="BT313" s="254" t="str">
        <f t="shared" si="364"/>
        <v/>
      </c>
      <c r="BU313" s="265" t="str">
        <f t="shared" si="364"/>
        <v/>
      </c>
      <c r="BV313" s="263" t="str">
        <f t="shared" si="365"/>
        <v/>
      </c>
      <c r="BW313" s="254" t="str">
        <f t="shared" si="365"/>
        <v/>
      </c>
      <c r="BX313" s="254" t="str">
        <f t="shared" si="365"/>
        <v/>
      </c>
      <c r="BY313" s="264" t="str">
        <f t="shared" si="315"/>
        <v/>
      </c>
      <c r="BZ313" s="254" t="str">
        <f t="shared" si="316"/>
        <v/>
      </c>
      <c r="CA313" s="254">
        <f t="shared" si="369"/>
        <v>0</v>
      </c>
      <c r="CB313" s="254">
        <f t="shared" si="369"/>
        <v>0</v>
      </c>
      <c r="CC313" s="254">
        <f t="shared" si="369"/>
        <v>0</v>
      </c>
      <c r="CD313" s="254">
        <f t="shared" si="368"/>
        <v>0</v>
      </c>
      <c r="CE313" s="254">
        <f t="shared" si="368"/>
        <v>0</v>
      </c>
      <c r="CF313" s="254">
        <f t="shared" si="368"/>
        <v>0</v>
      </c>
      <c r="CG313" s="254">
        <f t="shared" si="368"/>
        <v>0</v>
      </c>
      <c r="CH313" s="254">
        <f t="shared" si="368"/>
        <v>0</v>
      </c>
      <c r="CI313" s="254">
        <f t="shared" si="368"/>
        <v>0</v>
      </c>
      <c r="CJ313" s="254">
        <f t="shared" si="368"/>
        <v>0</v>
      </c>
      <c r="CK313" s="254">
        <f t="shared" si="368"/>
        <v>0</v>
      </c>
      <c r="CL313" s="254">
        <f t="shared" si="368"/>
        <v>0</v>
      </c>
      <c r="CM313" s="254">
        <f t="shared" si="328"/>
        <v>0</v>
      </c>
      <c r="CN313" s="254">
        <f t="shared" si="329"/>
        <v>0</v>
      </c>
      <c r="CO313" s="254">
        <f t="shared" si="330"/>
        <v>0</v>
      </c>
      <c r="CP313" s="254">
        <f t="shared" si="331"/>
        <v>0</v>
      </c>
      <c r="CQ313" s="254">
        <f t="shared" si="332"/>
        <v>0</v>
      </c>
      <c r="CR313" s="254">
        <f t="shared" si="333"/>
        <v>0</v>
      </c>
      <c r="CS313" s="254">
        <f t="shared" si="334"/>
        <v>0</v>
      </c>
      <c r="CT313" s="254">
        <f t="shared" si="335"/>
        <v>0</v>
      </c>
      <c r="CU313" s="254">
        <f t="shared" si="336"/>
        <v>0</v>
      </c>
      <c r="CV313" s="254">
        <f t="shared" si="337"/>
        <v>0</v>
      </c>
      <c r="CW313" s="254">
        <f t="shared" si="338"/>
        <v>0</v>
      </c>
      <c r="CX313" s="254">
        <f t="shared" si="339"/>
        <v>0</v>
      </c>
      <c r="CY313" s="254">
        <f t="shared" si="340"/>
        <v>0</v>
      </c>
      <c r="CZ313" s="254">
        <f t="shared" si="341"/>
        <v>0</v>
      </c>
      <c r="DA313" s="254">
        <f t="shared" si="342"/>
        <v>0</v>
      </c>
      <c r="DB313" s="254">
        <f t="shared" si="343"/>
        <v>0</v>
      </c>
      <c r="DC313" s="254">
        <f t="shared" si="344"/>
        <v>0</v>
      </c>
      <c r="DD313" s="254">
        <f t="shared" si="345"/>
        <v>0</v>
      </c>
      <c r="DE313" s="254">
        <f t="shared" si="346"/>
        <v>0</v>
      </c>
      <c r="DF313" s="254">
        <f t="shared" si="347"/>
        <v>0</v>
      </c>
      <c r="DG313" s="254">
        <f t="shared" si="348"/>
        <v>0</v>
      </c>
      <c r="DH313" s="254">
        <f t="shared" si="349"/>
        <v>0</v>
      </c>
      <c r="DI313" s="254">
        <f t="shared" si="350"/>
        <v>0</v>
      </c>
      <c r="DJ313" s="254">
        <f t="shared" si="351"/>
        <v>0</v>
      </c>
      <c r="DK313" s="254">
        <f t="shared" si="352"/>
        <v>0</v>
      </c>
      <c r="DL313" s="254">
        <f t="shared" si="353"/>
        <v>0</v>
      </c>
      <c r="DM313" s="254">
        <f t="shared" si="354"/>
        <v>0</v>
      </c>
      <c r="DN313" s="254">
        <f t="shared" si="355"/>
        <v>0</v>
      </c>
      <c r="DO313" s="254">
        <f t="shared" si="356"/>
        <v>0</v>
      </c>
      <c r="DP313" s="254">
        <f t="shared" si="357"/>
        <v>0</v>
      </c>
      <c r="DQ313" s="254">
        <f t="shared" si="358"/>
        <v>0</v>
      </c>
      <c r="DR313" s="254">
        <f t="shared" si="359"/>
        <v>0</v>
      </c>
      <c r="DS313" s="254">
        <f t="shared" si="360"/>
        <v>0</v>
      </c>
      <c r="DT313" s="254">
        <f t="shared" si="361"/>
        <v>0</v>
      </c>
      <c r="DU313" s="254">
        <f t="shared" si="362"/>
        <v>0</v>
      </c>
      <c r="DV313" s="254">
        <f t="shared" si="363"/>
        <v>0</v>
      </c>
    </row>
    <row r="314" spans="1:126" ht="24" customHeight="1">
      <c r="A314" s="11" t="str">
        <f ca="1">IF(AG314&lt;&gt;"OK","",CONCATENATE(TEXT('Front Page'!$F$33,"000"),TEXT('Front Page'!$F$31,"000"),"-",LEFT('Front Page'!$R$53,5),"-",LEFT(D314,1),AJ314, "-",TEXT(B314,"000")))</f>
        <v/>
      </c>
      <c r="B314" s="12" t="str">
        <f>IFERROR(IF(E314="","",MAX(B$17:B313)+1),"")</f>
        <v/>
      </c>
      <c r="C314" s="13"/>
      <c r="D314" s="29" t="str">
        <f t="shared" si="370"/>
        <v>None</v>
      </c>
      <c r="E314" s="29" t="str">
        <f t="shared" si="310"/>
        <v/>
      </c>
      <c r="F314" s="29" t="str">
        <f t="shared" si="311"/>
        <v/>
      </c>
      <c r="G314" s="363"/>
      <c r="H314" s="364"/>
      <c r="I314" s="325" t="str">
        <f t="shared" si="255"/>
        <v>No</v>
      </c>
      <c r="J314" s="314">
        <v>0</v>
      </c>
      <c r="K314" s="312">
        <v>0</v>
      </c>
      <c r="L314" s="312">
        <v>0</v>
      </c>
      <c r="M314" s="312">
        <v>0</v>
      </c>
      <c r="N314" s="312">
        <v>0</v>
      </c>
      <c r="O314" s="312">
        <v>0</v>
      </c>
      <c r="P314" s="312">
        <v>0</v>
      </c>
      <c r="Q314" s="312">
        <v>0</v>
      </c>
      <c r="R314" s="312">
        <v>0</v>
      </c>
      <c r="S314" s="312">
        <v>0</v>
      </c>
      <c r="T314" s="312">
        <v>0</v>
      </c>
      <c r="U314" s="312">
        <v>0</v>
      </c>
      <c r="V314" s="313">
        <v>1</v>
      </c>
      <c r="W314" s="313">
        <v>1</v>
      </c>
      <c r="X314" s="312">
        <v>0</v>
      </c>
      <c r="Y314" s="312">
        <v>0</v>
      </c>
      <c r="Z314" s="312">
        <v>0</v>
      </c>
      <c r="AA314" s="14">
        <v>0</v>
      </c>
      <c r="AB314" s="317"/>
      <c r="AC314" s="15" t="str">
        <f t="shared" si="312"/>
        <v/>
      </c>
      <c r="AD314" s="15" t="str">
        <f t="shared" si="322"/>
        <v/>
      </c>
      <c r="AE314" s="16" t="str">
        <f t="shared" si="323"/>
        <v>0 - 0</v>
      </c>
      <c r="AF314" s="20" t="str">
        <f t="shared" si="324"/>
        <v>Not an offer</v>
      </c>
      <c r="AG314" s="276" t="str">
        <f t="shared" si="317"/>
        <v>Not an Offer</v>
      </c>
      <c r="AH314" s="150"/>
      <c r="AI314" s="254">
        <v>298</v>
      </c>
      <c r="AJ314" s="149" t="str">
        <f t="shared" si="318"/>
        <v>00-IRA</v>
      </c>
      <c r="AK314" s="254" t="b">
        <f t="shared" si="309"/>
        <v>0</v>
      </c>
      <c r="AL314" s="254">
        <f t="shared" si="313"/>
        <v>0</v>
      </c>
      <c r="AM314" s="254">
        <f t="shared" si="319"/>
        <v>0</v>
      </c>
      <c r="AN314" s="288">
        <f t="shared" si="325"/>
        <v>0</v>
      </c>
      <c r="AO314" s="288">
        <f>IF(AND($BU314=$BV314,BU314=AO$13),$J314&amp;$K314&amp;$L314&amp;$M314&amp;$N314&amp;$O314&amp;$P314&amp;$Q314&amp;$R314&amp;$S314&amp;$T314&amp;$U314,IFERROR(MATCH($AN314,AO$17:AO313,0),-1000))</f>
        <v>1</v>
      </c>
      <c r="AP314" s="288">
        <f>IF(AND($BU314=$BV314,BV314=AP$13),$J314&amp;$K314&amp;$L314&amp;$M314&amp;$N314&amp;$O314&amp;$P314&amp;$Q314&amp;$R314&amp;$S314&amp;$T314&amp;$U314,IFERROR(MATCH($AN314,AP$17:AP313,0),-1000))</f>
        <v>1</v>
      </c>
      <c r="AQ314" s="288">
        <f>IF(AND($BU314=$BV314,BW314=AQ$13),$J314&amp;$K314&amp;$L314&amp;$M314&amp;$N314&amp;$O314&amp;$P314&amp;$Q314&amp;$R314&amp;$S314&amp;$T314&amp;$U314,IFERROR(MATCH($AN314,AQ$17:AQ313,0),-1000))</f>
        <v>1</v>
      </c>
      <c r="AR314" s="288">
        <f>IF(AND($BU314=$BV314,BX314=AR$13),$J314&amp;$K314&amp;$L314&amp;$M314&amp;$N314&amp;$O314&amp;$P314&amp;$Q314&amp;$R314&amp;$S314&amp;$T314&amp;$U314,IFERROR(MATCH($AN314,AR$17:AR313,0),-1000))</f>
        <v>1</v>
      </c>
      <c r="AS314" s="254">
        <f t="shared" si="242"/>
        <v>0</v>
      </c>
      <c r="AT314" s="261" t="str">
        <f t="shared" si="326"/>
        <v/>
      </c>
      <c r="AU314" s="254" t="str">
        <f t="shared" si="320"/>
        <v/>
      </c>
      <c r="AV314" s="254" t="str">
        <f t="shared" si="320"/>
        <v/>
      </c>
      <c r="AW314" s="254" t="str">
        <f t="shared" si="320"/>
        <v/>
      </c>
      <c r="AX314" s="254" t="str">
        <f t="shared" si="320"/>
        <v/>
      </c>
      <c r="AY314" s="254" t="str">
        <f t="shared" si="320"/>
        <v/>
      </c>
      <c r="AZ314" s="254" t="str">
        <f t="shared" si="320"/>
        <v/>
      </c>
      <c r="BA314" s="254" t="str">
        <f t="shared" si="320"/>
        <v/>
      </c>
      <c r="BB314" s="254" t="str">
        <f t="shared" si="366"/>
        <v/>
      </c>
      <c r="BC314" s="254" t="str">
        <f t="shared" si="366"/>
        <v/>
      </c>
      <c r="BD314" s="254" t="str">
        <f t="shared" si="366"/>
        <v/>
      </c>
      <c r="BE314" s="262" t="str">
        <f t="shared" si="366"/>
        <v/>
      </c>
      <c r="BF314" s="263" t="str">
        <f t="shared" si="321"/>
        <v/>
      </c>
      <c r="BG314" s="254" t="str">
        <f t="shared" si="321"/>
        <v/>
      </c>
      <c r="BH314" s="254" t="str">
        <f t="shared" si="321"/>
        <v/>
      </c>
      <c r="BI314" s="254" t="str">
        <f t="shared" si="321"/>
        <v/>
      </c>
      <c r="BJ314" s="254" t="str">
        <f t="shared" si="321"/>
        <v/>
      </c>
      <c r="BK314" s="254" t="str">
        <f t="shared" si="321"/>
        <v/>
      </c>
      <c r="BL314" s="254" t="str">
        <f t="shared" si="321"/>
        <v/>
      </c>
      <c r="BM314" s="254" t="str">
        <f t="shared" si="367"/>
        <v/>
      </c>
      <c r="BN314" s="254" t="str">
        <f t="shared" si="367"/>
        <v/>
      </c>
      <c r="BO314" s="254" t="str">
        <f t="shared" si="367"/>
        <v/>
      </c>
      <c r="BP314" s="254" t="str">
        <f t="shared" si="367"/>
        <v/>
      </c>
      <c r="BQ314" s="264" t="str">
        <f t="shared" si="327"/>
        <v/>
      </c>
      <c r="BR314" s="261" t="str">
        <f t="shared" si="314"/>
        <v/>
      </c>
      <c r="BS314" s="254" t="str">
        <f t="shared" si="364"/>
        <v/>
      </c>
      <c r="BT314" s="254" t="str">
        <f t="shared" si="364"/>
        <v/>
      </c>
      <c r="BU314" s="265" t="str">
        <f t="shared" si="364"/>
        <v/>
      </c>
      <c r="BV314" s="263" t="str">
        <f t="shared" si="365"/>
        <v/>
      </c>
      <c r="BW314" s="254" t="str">
        <f t="shared" si="365"/>
        <v/>
      </c>
      <c r="BX314" s="254" t="str">
        <f t="shared" si="365"/>
        <v/>
      </c>
      <c r="BY314" s="264" t="str">
        <f t="shared" si="315"/>
        <v/>
      </c>
      <c r="BZ314" s="254" t="str">
        <f t="shared" si="316"/>
        <v/>
      </c>
      <c r="CA314" s="254">
        <f t="shared" si="369"/>
        <v>0</v>
      </c>
      <c r="CB314" s="254">
        <f t="shared" si="369"/>
        <v>0</v>
      </c>
      <c r="CC314" s="254">
        <f t="shared" si="369"/>
        <v>0</v>
      </c>
      <c r="CD314" s="254">
        <f t="shared" si="368"/>
        <v>0</v>
      </c>
      <c r="CE314" s="254">
        <f t="shared" si="368"/>
        <v>0</v>
      </c>
      <c r="CF314" s="254">
        <f t="shared" si="368"/>
        <v>0</v>
      </c>
      <c r="CG314" s="254">
        <f t="shared" si="368"/>
        <v>0</v>
      </c>
      <c r="CH314" s="254">
        <f t="shared" si="368"/>
        <v>0</v>
      </c>
      <c r="CI314" s="254">
        <f t="shared" si="368"/>
        <v>0</v>
      </c>
      <c r="CJ314" s="254">
        <f t="shared" si="368"/>
        <v>0</v>
      </c>
      <c r="CK314" s="254">
        <f t="shared" si="368"/>
        <v>0</v>
      </c>
      <c r="CL314" s="254">
        <f t="shared" si="368"/>
        <v>0</v>
      </c>
      <c r="CM314" s="254">
        <f t="shared" si="328"/>
        <v>0</v>
      </c>
      <c r="CN314" s="254">
        <f t="shared" si="329"/>
        <v>0</v>
      </c>
      <c r="CO314" s="254">
        <f t="shared" si="330"/>
        <v>0</v>
      </c>
      <c r="CP314" s="254">
        <f t="shared" si="331"/>
        <v>0</v>
      </c>
      <c r="CQ314" s="254">
        <f t="shared" si="332"/>
        <v>0</v>
      </c>
      <c r="CR314" s="254">
        <f t="shared" si="333"/>
        <v>0</v>
      </c>
      <c r="CS314" s="254">
        <f t="shared" si="334"/>
        <v>0</v>
      </c>
      <c r="CT314" s="254">
        <f t="shared" si="335"/>
        <v>0</v>
      </c>
      <c r="CU314" s="254">
        <f t="shared" si="336"/>
        <v>0</v>
      </c>
      <c r="CV314" s="254">
        <f t="shared" si="337"/>
        <v>0</v>
      </c>
      <c r="CW314" s="254">
        <f t="shared" si="338"/>
        <v>0</v>
      </c>
      <c r="CX314" s="254">
        <f t="shared" si="339"/>
        <v>0</v>
      </c>
      <c r="CY314" s="254">
        <f t="shared" si="340"/>
        <v>0</v>
      </c>
      <c r="CZ314" s="254">
        <f t="shared" si="341"/>
        <v>0</v>
      </c>
      <c r="DA314" s="254">
        <f t="shared" si="342"/>
        <v>0</v>
      </c>
      <c r="DB314" s="254">
        <f t="shared" si="343"/>
        <v>0</v>
      </c>
      <c r="DC314" s="254">
        <f t="shared" si="344"/>
        <v>0</v>
      </c>
      <c r="DD314" s="254">
        <f t="shared" si="345"/>
        <v>0</v>
      </c>
      <c r="DE314" s="254">
        <f t="shared" si="346"/>
        <v>0</v>
      </c>
      <c r="DF314" s="254">
        <f t="shared" si="347"/>
        <v>0</v>
      </c>
      <c r="DG314" s="254">
        <f t="shared" si="348"/>
        <v>0</v>
      </c>
      <c r="DH314" s="254">
        <f t="shared" si="349"/>
        <v>0</v>
      </c>
      <c r="DI314" s="254">
        <f t="shared" si="350"/>
        <v>0</v>
      </c>
      <c r="DJ314" s="254">
        <f t="shared" si="351"/>
        <v>0</v>
      </c>
      <c r="DK314" s="254">
        <f t="shared" si="352"/>
        <v>0</v>
      </c>
      <c r="DL314" s="254">
        <f t="shared" si="353"/>
        <v>0</v>
      </c>
      <c r="DM314" s="254">
        <f t="shared" si="354"/>
        <v>0</v>
      </c>
      <c r="DN314" s="254">
        <f t="shared" si="355"/>
        <v>0</v>
      </c>
      <c r="DO314" s="254">
        <f t="shared" si="356"/>
        <v>0</v>
      </c>
      <c r="DP314" s="254">
        <f t="shared" si="357"/>
        <v>0</v>
      </c>
      <c r="DQ314" s="254">
        <f t="shared" si="358"/>
        <v>0</v>
      </c>
      <c r="DR314" s="254">
        <f t="shared" si="359"/>
        <v>0</v>
      </c>
      <c r="DS314" s="254">
        <f t="shared" si="360"/>
        <v>0</v>
      </c>
      <c r="DT314" s="254">
        <f t="shared" si="361"/>
        <v>0</v>
      </c>
      <c r="DU314" s="254">
        <f t="shared" si="362"/>
        <v>0</v>
      </c>
      <c r="DV314" s="254">
        <f t="shared" si="363"/>
        <v>0</v>
      </c>
    </row>
    <row r="315" spans="1:126" ht="24" customHeight="1">
      <c r="A315" s="11" t="str">
        <f ca="1">IF(AG315&lt;&gt;"OK","",CONCATENATE(TEXT('Front Page'!$F$33,"000"),TEXT('Front Page'!$F$31,"000"),"-",LEFT('Front Page'!$R$53,5),"-",LEFT(D315,1),AJ315, "-",TEXT(B315,"000")))</f>
        <v/>
      </c>
      <c r="B315" s="12" t="str">
        <f>IFERROR(IF(E315="","",MAX(B$17:B314)+1),"")</f>
        <v/>
      </c>
      <c r="C315" s="13"/>
      <c r="D315" s="29" t="str">
        <f t="shared" si="370"/>
        <v>None</v>
      </c>
      <c r="E315" s="29" t="str">
        <f t="shared" si="310"/>
        <v/>
      </c>
      <c r="F315" s="29" t="str">
        <f t="shared" si="311"/>
        <v/>
      </c>
      <c r="G315" s="363"/>
      <c r="H315" s="364"/>
      <c r="I315" s="325" t="str">
        <f t="shared" si="255"/>
        <v>No</v>
      </c>
      <c r="J315" s="314">
        <v>0</v>
      </c>
      <c r="K315" s="312">
        <v>0</v>
      </c>
      <c r="L315" s="312">
        <v>0</v>
      </c>
      <c r="M315" s="312">
        <v>0</v>
      </c>
      <c r="N315" s="312">
        <v>0</v>
      </c>
      <c r="O315" s="312">
        <v>0</v>
      </c>
      <c r="P315" s="312">
        <v>0</v>
      </c>
      <c r="Q315" s="312">
        <v>0</v>
      </c>
      <c r="R315" s="312">
        <v>0</v>
      </c>
      <c r="S315" s="312">
        <v>0</v>
      </c>
      <c r="T315" s="312">
        <v>0</v>
      </c>
      <c r="U315" s="312">
        <v>0</v>
      </c>
      <c r="V315" s="313">
        <v>1</v>
      </c>
      <c r="W315" s="313">
        <v>1</v>
      </c>
      <c r="X315" s="312">
        <v>0</v>
      </c>
      <c r="Y315" s="312">
        <v>0</v>
      </c>
      <c r="Z315" s="312">
        <v>0</v>
      </c>
      <c r="AA315" s="14">
        <v>0</v>
      </c>
      <c r="AB315" s="317"/>
      <c r="AC315" s="15" t="str">
        <f t="shared" si="312"/>
        <v/>
      </c>
      <c r="AD315" s="15" t="str">
        <f t="shared" si="322"/>
        <v/>
      </c>
      <c r="AE315" s="16" t="str">
        <f t="shared" si="323"/>
        <v>0 - 0</v>
      </c>
      <c r="AF315" s="20" t="str">
        <f t="shared" si="324"/>
        <v>Not an offer</v>
      </c>
      <c r="AG315" s="276" t="str">
        <f t="shared" si="317"/>
        <v>Not an Offer</v>
      </c>
      <c r="AH315" s="150"/>
      <c r="AI315" s="254">
        <v>299</v>
      </c>
      <c r="AJ315" s="149" t="str">
        <f t="shared" si="318"/>
        <v>00-IRA</v>
      </c>
      <c r="AK315" s="254" t="b">
        <f t="shared" si="309"/>
        <v>0</v>
      </c>
      <c r="AL315" s="254">
        <f t="shared" si="313"/>
        <v>0</v>
      </c>
      <c r="AM315" s="254">
        <f t="shared" si="319"/>
        <v>0</v>
      </c>
      <c r="AN315" s="288">
        <f t="shared" si="325"/>
        <v>0</v>
      </c>
      <c r="AO315" s="288">
        <f>IF(AND($BU315=$BV315,BU315=AO$13),$J315&amp;$K315&amp;$L315&amp;$M315&amp;$N315&amp;$O315&amp;$P315&amp;$Q315&amp;$R315&amp;$S315&amp;$T315&amp;$U315,IFERROR(MATCH($AN315,AO$17:AO314,0),-1000))</f>
        <v>1</v>
      </c>
      <c r="AP315" s="288">
        <f>IF(AND($BU315=$BV315,BV315=AP$13),$J315&amp;$K315&amp;$L315&amp;$M315&amp;$N315&amp;$O315&amp;$P315&amp;$Q315&amp;$R315&amp;$S315&amp;$T315&amp;$U315,IFERROR(MATCH($AN315,AP$17:AP314,0),-1000))</f>
        <v>1</v>
      </c>
      <c r="AQ315" s="288">
        <f>IF(AND($BU315=$BV315,BW315=AQ$13),$J315&amp;$K315&amp;$L315&amp;$M315&amp;$N315&amp;$O315&amp;$P315&amp;$Q315&amp;$R315&amp;$S315&amp;$T315&amp;$U315,IFERROR(MATCH($AN315,AQ$17:AQ314,0),-1000))</f>
        <v>1</v>
      </c>
      <c r="AR315" s="288">
        <f>IF(AND($BU315=$BV315,BX315=AR$13),$J315&amp;$K315&amp;$L315&amp;$M315&amp;$N315&amp;$O315&amp;$P315&amp;$Q315&amp;$R315&amp;$S315&amp;$T315&amp;$U315,IFERROR(MATCH($AN315,AR$17:AR314,0),-1000))</f>
        <v>1</v>
      </c>
      <c r="AS315" s="254">
        <f t="shared" si="242"/>
        <v>0</v>
      </c>
      <c r="AT315" s="261" t="str">
        <f t="shared" si="326"/>
        <v/>
      </c>
      <c r="AU315" s="254" t="str">
        <f t="shared" ref="AU315:BA316" si="371">IF(K315&lt;&gt;0,MIN(AT315,AU$14),AT315)</f>
        <v/>
      </c>
      <c r="AV315" s="254" t="str">
        <f t="shared" si="371"/>
        <v/>
      </c>
      <c r="AW315" s="254" t="str">
        <f t="shared" si="371"/>
        <v/>
      </c>
      <c r="AX315" s="254" t="str">
        <f t="shared" si="371"/>
        <v/>
      </c>
      <c r="AY315" s="254" t="str">
        <f t="shared" si="371"/>
        <v/>
      </c>
      <c r="AZ315" s="254" t="str">
        <f t="shared" si="371"/>
        <v/>
      </c>
      <c r="BA315" s="254" t="str">
        <f t="shared" si="371"/>
        <v/>
      </c>
      <c r="BB315" s="254" t="str">
        <f t="shared" si="366"/>
        <v/>
      </c>
      <c r="BC315" s="254" t="str">
        <f t="shared" si="366"/>
        <v/>
      </c>
      <c r="BD315" s="254" t="str">
        <f t="shared" si="366"/>
        <v/>
      </c>
      <c r="BE315" s="262" t="str">
        <f t="shared" si="366"/>
        <v/>
      </c>
      <c r="BF315" s="263" t="str">
        <f t="shared" ref="BF315:BL316" si="372">IF(J315&lt;&gt;0,MAX(BG315,BF$14),BG315)</f>
        <v/>
      </c>
      <c r="BG315" s="254" t="str">
        <f t="shared" si="372"/>
        <v/>
      </c>
      <c r="BH315" s="254" t="str">
        <f t="shared" si="372"/>
        <v/>
      </c>
      <c r="BI315" s="254" t="str">
        <f t="shared" si="372"/>
        <v/>
      </c>
      <c r="BJ315" s="254" t="str">
        <f t="shared" si="372"/>
        <v/>
      </c>
      <c r="BK315" s="254" t="str">
        <f t="shared" si="372"/>
        <v/>
      </c>
      <c r="BL315" s="254" t="str">
        <f t="shared" si="372"/>
        <v/>
      </c>
      <c r="BM315" s="254" t="str">
        <f t="shared" si="367"/>
        <v/>
      </c>
      <c r="BN315" s="254" t="str">
        <f t="shared" si="367"/>
        <v/>
      </c>
      <c r="BO315" s="254" t="str">
        <f t="shared" si="367"/>
        <v/>
      </c>
      <c r="BP315" s="254" t="str">
        <f t="shared" si="367"/>
        <v/>
      </c>
      <c r="BQ315" s="264" t="str">
        <f t="shared" si="327"/>
        <v/>
      </c>
      <c r="BR315" s="261" t="str">
        <f t="shared" si="314"/>
        <v/>
      </c>
      <c r="BS315" s="254" t="str">
        <f t="shared" si="364"/>
        <v/>
      </c>
      <c r="BT315" s="254" t="str">
        <f t="shared" si="364"/>
        <v/>
      </c>
      <c r="BU315" s="265" t="str">
        <f t="shared" si="364"/>
        <v/>
      </c>
      <c r="BV315" s="263" t="str">
        <f t="shared" si="365"/>
        <v/>
      </c>
      <c r="BW315" s="254" t="str">
        <f t="shared" si="365"/>
        <v/>
      </c>
      <c r="BX315" s="254" t="str">
        <f t="shared" si="365"/>
        <v/>
      </c>
      <c r="BY315" s="264" t="str">
        <f t="shared" si="315"/>
        <v/>
      </c>
      <c r="BZ315" s="254" t="str">
        <f t="shared" si="316"/>
        <v/>
      </c>
      <c r="CA315" s="254">
        <f t="shared" si="369"/>
        <v>0</v>
      </c>
      <c r="CB315" s="254">
        <f t="shared" si="369"/>
        <v>0</v>
      </c>
      <c r="CC315" s="254">
        <f t="shared" si="369"/>
        <v>0</v>
      </c>
      <c r="CD315" s="254">
        <f t="shared" si="368"/>
        <v>0</v>
      </c>
      <c r="CE315" s="254">
        <f t="shared" si="368"/>
        <v>0</v>
      </c>
      <c r="CF315" s="254">
        <f t="shared" si="368"/>
        <v>0</v>
      </c>
      <c r="CG315" s="254">
        <f t="shared" si="368"/>
        <v>0</v>
      </c>
      <c r="CH315" s="254">
        <f t="shared" si="368"/>
        <v>0</v>
      </c>
      <c r="CI315" s="254">
        <f t="shared" si="368"/>
        <v>0</v>
      </c>
      <c r="CJ315" s="254">
        <f t="shared" si="368"/>
        <v>0</v>
      </c>
      <c r="CK315" s="254">
        <f t="shared" si="368"/>
        <v>0</v>
      </c>
      <c r="CL315" s="254">
        <f t="shared" si="368"/>
        <v>0</v>
      </c>
      <c r="CM315" s="254">
        <f t="shared" si="328"/>
        <v>0</v>
      </c>
      <c r="CN315" s="254">
        <f t="shared" si="329"/>
        <v>0</v>
      </c>
      <c r="CO315" s="254">
        <f t="shared" si="330"/>
        <v>0</v>
      </c>
      <c r="CP315" s="254">
        <f t="shared" si="331"/>
        <v>0</v>
      </c>
      <c r="CQ315" s="254">
        <f t="shared" si="332"/>
        <v>0</v>
      </c>
      <c r="CR315" s="254">
        <f t="shared" si="333"/>
        <v>0</v>
      </c>
      <c r="CS315" s="254">
        <f t="shared" si="334"/>
        <v>0</v>
      </c>
      <c r="CT315" s="254">
        <f t="shared" si="335"/>
        <v>0</v>
      </c>
      <c r="CU315" s="254">
        <f t="shared" si="336"/>
        <v>0</v>
      </c>
      <c r="CV315" s="254">
        <f t="shared" si="337"/>
        <v>0</v>
      </c>
      <c r="CW315" s="254">
        <f t="shared" si="338"/>
        <v>0</v>
      </c>
      <c r="CX315" s="254">
        <f t="shared" si="339"/>
        <v>0</v>
      </c>
      <c r="CY315" s="254">
        <f t="shared" si="340"/>
        <v>0</v>
      </c>
      <c r="CZ315" s="254">
        <f t="shared" si="341"/>
        <v>0</v>
      </c>
      <c r="DA315" s="254">
        <f t="shared" si="342"/>
        <v>0</v>
      </c>
      <c r="DB315" s="254">
        <f t="shared" si="343"/>
        <v>0</v>
      </c>
      <c r="DC315" s="254">
        <f t="shared" si="344"/>
        <v>0</v>
      </c>
      <c r="DD315" s="254">
        <f t="shared" si="345"/>
        <v>0</v>
      </c>
      <c r="DE315" s="254">
        <f t="shared" si="346"/>
        <v>0</v>
      </c>
      <c r="DF315" s="254">
        <f t="shared" si="347"/>
        <v>0</v>
      </c>
      <c r="DG315" s="254">
        <f t="shared" si="348"/>
        <v>0</v>
      </c>
      <c r="DH315" s="254">
        <f t="shared" si="349"/>
        <v>0</v>
      </c>
      <c r="DI315" s="254">
        <f t="shared" si="350"/>
        <v>0</v>
      </c>
      <c r="DJ315" s="254">
        <f t="shared" si="351"/>
        <v>0</v>
      </c>
      <c r="DK315" s="254">
        <f t="shared" si="352"/>
        <v>0</v>
      </c>
      <c r="DL315" s="254">
        <f t="shared" si="353"/>
        <v>0</v>
      </c>
      <c r="DM315" s="254">
        <f t="shared" si="354"/>
        <v>0</v>
      </c>
      <c r="DN315" s="254">
        <f t="shared" si="355"/>
        <v>0</v>
      </c>
      <c r="DO315" s="254">
        <f t="shared" si="356"/>
        <v>0</v>
      </c>
      <c r="DP315" s="254">
        <f t="shared" si="357"/>
        <v>0</v>
      </c>
      <c r="DQ315" s="254">
        <f t="shared" si="358"/>
        <v>0</v>
      </c>
      <c r="DR315" s="254">
        <f t="shared" si="359"/>
        <v>0</v>
      </c>
      <c r="DS315" s="254">
        <f t="shared" si="360"/>
        <v>0</v>
      </c>
      <c r="DT315" s="254">
        <f t="shared" si="361"/>
        <v>0</v>
      </c>
      <c r="DU315" s="254">
        <f t="shared" si="362"/>
        <v>0</v>
      </c>
      <c r="DV315" s="254">
        <f t="shared" si="363"/>
        <v>0</v>
      </c>
    </row>
    <row r="316" spans="1:126" ht="24" customHeight="1">
      <c r="A316" s="11" t="str">
        <f ca="1">IF(AG316&lt;&gt;"OK","",CONCATENATE(TEXT('Front Page'!$F$33,"000"),TEXT('Front Page'!$F$31,"000"),"-",LEFT('Front Page'!$R$53,5),"-",LEFT(D316,1),AJ316, "-",TEXT(B316,"000")))</f>
        <v/>
      </c>
      <c r="B316" s="12" t="str">
        <f>IFERROR(IF(E316="","",MAX(B$17:B315)+1),"")</f>
        <v/>
      </c>
      <c r="C316" s="13"/>
      <c r="D316" s="29" t="str">
        <f t="shared" si="370"/>
        <v>None</v>
      </c>
      <c r="E316" s="29" t="str">
        <f t="shared" si="310"/>
        <v/>
      </c>
      <c r="F316" s="29" t="str">
        <f t="shared" si="311"/>
        <v/>
      </c>
      <c r="G316" s="363"/>
      <c r="H316" s="364"/>
      <c r="I316" s="325" t="str">
        <f t="shared" si="255"/>
        <v>No</v>
      </c>
      <c r="J316" s="314">
        <v>0</v>
      </c>
      <c r="K316" s="312">
        <v>0</v>
      </c>
      <c r="L316" s="312">
        <v>0</v>
      </c>
      <c r="M316" s="312">
        <v>0</v>
      </c>
      <c r="N316" s="312">
        <v>0</v>
      </c>
      <c r="O316" s="312">
        <v>0</v>
      </c>
      <c r="P316" s="312">
        <v>0</v>
      </c>
      <c r="Q316" s="312">
        <v>0</v>
      </c>
      <c r="R316" s="312">
        <v>0</v>
      </c>
      <c r="S316" s="312">
        <v>0</v>
      </c>
      <c r="T316" s="312">
        <v>0</v>
      </c>
      <c r="U316" s="312">
        <v>0</v>
      </c>
      <c r="V316" s="313">
        <v>1</v>
      </c>
      <c r="W316" s="313">
        <v>1</v>
      </c>
      <c r="X316" s="312">
        <v>0</v>
      </c>
      <c r="Y316" s="312">
        <v>0</v>
      </c>
      <c r="Z316" s="312">
        <v>0</v>
      </c>
      <c r="AA316" s="14">
        <v>0</v>
      </c>
      <c r="AB316" s="317"/>
      <c r="AC316" s="15" t="str">
        <f t="shared" si="312"/>
        <v/>
      </c>
      <c r="AD316" s="15" t="str">
        <f t="shared" si="322"/>
        <v/>
      </c>
      <c r="AE316" s="16" t="str">
        <f t="shared" si="323"/>
        <v>0 - 0</v>
      </c>
      <c r="AF316" s="20" t="str">
        <f t="shared" si="324"/>
        <v>Not an offer</v>
      </c>
      <c r="AG316" s="276" t="str">
        <f t="shared" si="317"/>
        <v>Not an Offer</v>
      </c>
      <c r="AH316" s="150"/>
      <c r="AI316" s="254">
        <v>300</v>
      </c>
      <c r="AJ316" s="149" t="str">
        <f t="shared" si="318"/>
        <v>00-IRA</v>
      </c>
      <c r="AK316" s="254" t="b">
        <f t="shared" si="309"/>
        <v>0</v>
      </c>
      <c r="AL316" s="254">
        <f t="shared" si="313"/>
        <v>0</v>
      </c>
      <c r="AM316" s="254">
        <f t="shared" si="319"/>
        <v>0</v>
      </c>
      <c r="AN316" s="288">
        <f t="shared" si="325"/>
        <v>0</v>
      </c>
      <c r="AO316" s="288">
        <f>IF(AND($BU316=$BV316,BU316=AO$13),$J316&amp;$K316&amp;$L316&amp;$M316&amp;$N316&amp;$O316&amp;$P316&amp;$Q316&amp;$R316&amp;$S316&amp;$T316&amp;$U316,IFERROR(MATCH($AN316,AO$17:AO315,0),-1000))</f>
        <v>1</v>
      </c>
      <c r="AP316" s="288">
        <f>IF(AND($BU316=$BV316,BV316=AP$13),$J316&amp;$K316&amp;$L316&amp;$M316&amp;$N316&amp;$O316&amp;$P316&amp;$Q316&amp;$R316&amp;$S316&amp;$T316&amp;$U316,IFERROR(MATCH($AN316,AP$17:AP315,0),-1000))</f>
        <v>1</v>
      </c>
      <c r="AQ316" s="288">
        <f>IF(AND($BU316=$BV316,BW316=AQ$13),$J316&amp;$K316&amp;$L316&amp;$M316&amp;$N316&amp;$O316&amp;$P316&amp;$Q316&amp;$R316&amp;$S316&amp;$T316&amp;$U316,IFERROR(MATCH($AN316,AQ$17:AQ315,0),-1000))</f>
        <v>1</v>
      </c>
      <c r="AR316" s="288">
        <f>IF(AND($BU316=$BV316,BX316=AR$13),$J316&amp;$K316&amp;$L316&amp;$M316&amp;$N316&amp;$O316&amp;$P316&amp;$Q316&amp;$R316&amp;$S316&amp;$T316&amp;$U316,IFERROR(MATCH($AN316,AR$17:AR315,0),-1000))</f>
        <v>1</v>
      </c>
      <c r="AS316" s="254">
        <f t="shared" si="242"/>
        <v>0</v>
      </c>
      <c r="AT316" s="261" t="str">
        <f t="shared" si="326"/>
        <v/>
      </c>
      <c r="AU316" s="254" t="str">
        <f t="shared" si="371"/>
        <v/>
      </c>
      <c r="AV316" s="254" t="str">
        <f t="shared" si="371"/>
        <v/>
      </c>
      <c r="AW316" s="254" t="str">
        <f t="shared" si="371"/>
        <v/>
      </c>
      <c r="AX316" s="254" t="str">
        <f t="shared" si="371"/>
        <v/>
      </c>
      <c r="AY316" s="254" t="str">
        <f t="shared" si="371"/>
        <v/>
      </c>
      <c r="AZ316" s="254" t="str">
        <f t="shared" si="371"/>
        <v/>
      </c>
      <c r="BA316" s="254" t="str">
        <f t="shared" si="371"/>
        <v/>
      </c>
      <c r="BB316" s="254" t="str">
        <f t="shared" si="366"/>
        <v/>
      </c>
      <c r="BC316" s="254" t="str">
        <f t="shared" si="366"/>
        <v/>
      </c>
      <c r="BD316" s="254" t="str">
        <f t="shared" si="366"/>
        <v/>
      </c>
      <c r="BE316" s="262" t="str">
        <f t="shared" si="366"/>
        <v/>
      </c>
      <c r="BF316" s="263" t="str">
        <f t="shared" si="372"/>
        <v/>
      </c>
      <c r="BG316" s="254" t="str">
        <f t="shared" si="372"/>
        <v/>
      </c>
      <c r="BH316" s="254" t="str">
        <f t="shared" si="372"/>
        <v/>
      </c>
      <c r="BI316" s="254" t="str">
        <f t="shared" si="372"/>
        <v/>
      </c>
      <c r="BJ316" s="254" t="str">
        <f t="shared" si="372"/>
        <v/>
      </c>
      <c r="BK316" s="254" t="str">
        <f t="shared" si="372"/>
        <v/>
      </c>
      <c r="BL316" s="254" t="str">
        <f t="shared" si="372"/>
        <v/>
      </c>
      <c r="BM316" s="254" t="str">
        <f t="shared" si="367"/>
        <v/>
      </c>
      <c r="BN316" s="254" t="str">
        <f t="shared" si="367"/>
        <v/>
      </c>
      <c r="BO316" s="254" t="str">
        <f t="shared" si="367"/>
        <v/>
      </c>
      <c r="BP316" s="254" t="str">
        <f t="shared" si="367"/>
        <v/>
      </c>
      <c r="BQ316" s="264" t="str">
        <f t="shared" si="327"/>
        <v/>
      </c>
      <c r="BR316" s="261" t="str">
        <f t="shared" si="314"/>
        <v/>
      </c>
      <c r="BS316" s="254" t="str">
        <f t="shared" si="364"/>
        <v/>
      </c>
      <c r="BT316" s="254" t="str">
        <f t="shared" si="364"/>
        <v/>
      </c>
      <c r="BU316" s="265" t="str">
        <f t="shared" si="364"/>
        <v/>
      </c>
      <c r="BV316" s="263" t="str">
        <f t="shared" si="365"/>
        <v/>
      </c>
      <c r="BW316" s="254" t="str">
        <f t="shared" si="365"/>
        <v/>
      </c>
      <c r="BX316" s="254" t="str">
        <f t="shared" si="365"/>
        <v/>
      </c>
      <c r="BY316" s="264" t="str">
        <f t="shared" si="315"/>
        <v/>
      </c>
      <c r="BZ316" s="254" t="str">
        <f t="shared" si="316"/>
        <v/>
      </c>
      <c r="CA316" s="254">
        <f t="shared" si="369"/>
        <v>0</v>
      </c>
      <c r="CB316" s="254">
        <f t="shared" si="369"/>
        <v>0</v>
      </c>
      <c r="CC316" s="254">
        <f t="shared" si="369"/>
        <v>0</v>
      </c>
      <c r="CD316" s="254">
        <f t="shared" si="368"/>
        <v>0</v>
      </c>
      <c r="CE316" s="254">
        <f t="shared" si="368"/>
        <v>0</v>
      </c>
      <c r="CF316" s="254">
        <f t="shared" si="368"/>
        <v>0</v>
      </c>
      <c r="CG316" s="254">
        <f t="shared" si="368"/>
        <v>0</v>
      </c>
      <c r="CH316" s="254">
        <f t="shared" si="368"/>
        <v>0</v>
      </c>
      <c r="CI316" s="254">
        <f t="shared" si="368"/>
        <v>0</v>
      </c>
      <c r="CJ316" s="254">
        <f t="shared" si="368"/>
        <v>0</v>
      </c>
      <c r="CK316" s="254">
        <f t="shared" si="368"/>
        <v>0</v>
      </c>
      <c r="CL316" s="254">
        <f t="shared" si="368"/>
        <v>0</v>
      </c>
      <c r="CM316" s="254">
        <f t="shared" si="328"/>
        <v>0</v>
      </c>
      <c r="CN316" s="254">
        <f t="shared" si="329"/>
        <v>0</v>
      </c>
      <c r="CO316" s="254">
        <f t="shared" si="330"/>
        <v>0</v>
      </c>
      <c r="CP316" s="254">
        <f t="shared" si="331"/>
        <v>0</v>
      </c>
      <c r="CQ316" s="254">
        <f t="shared" si="332"/>
        <v>0</v>
      </c>
      <c r="CR316" s="254">
        <f t="shared" si="333"/>
        <v>0</v>
      </c>
      <c r="CS316" s="254">
        <f t="shared" si="334"/>
        <v>0</v>
      </c>
      <c r="CT316" s="254">
        <f t="shared" si="335"/>
        <v>0</v>
      </c>
      <c r="CU316" s="254">
        <f t="shared" si="336"/>
        <v>0</v>
      </c>
      <c r="CV316" s="254">
        <f t="shared" si="337"/>
        <v>0</v>
      </c>
      <c r="CW316" s="254">
        <f t="shared" si="338"/>
        <v>0</v>
      </c>
      <c r="CX316" s="254">
        <f t="shared" si="339"/>
        <v>0</v>
      </c>
      <c r="CY316" s="254">
        <f t="shared" si="340"/>
        <v>0</v>
      </c>
      <c r="CZ316" s="254">
        <f t="shared" si="341"/>
        <v>0</v>
      </c>
      <c r="DA316" s="254">
        <f t="shared" si="342"/>
        <v>0</v>
      </c>
      <c r="DB316" s="254">
        <f t="shared" si="343"/>
        <v>0</v>
      </c>
      <c r="DC316" s="254">
        <f t="shared" si="344"/>
        <v>0</v>
      </c>
      <c r="DD316" s="254">
        <f t="shared" si="345"/>
        <v>0</v>
      </c>
      <c r="DE316" s="254">
        <f t="shared" si="346"/>
        <v>0</v>
      </c>
      <c r="DF316" s="254">
        <f t="shared" si="347"/>
        <v>0</v>
      </c>
      <c r="DG316" s="254">
        <f t="shared" si="348"/>
        <v>0</v>
      </c>
      <c r="DH316" s="254">
        <f t="shared" si="349"/>
        <v>0</v>
      </c>
      <c r="DI316" s="254">
        <f t="shared" si="350"/>
        <v>0</v>
      </c>
      <c r="DJ316" s="254">
        <f t="shared" si="351"/>
        <v>0</v>
      </c>
      <c r="DK316" s="254">
        <f t="shared" si="352"/>
        <v>0</v>
      </c>
      <c r="DL316" s="254">
        <f t="shared" si="353"/>
        <v>0</v>
      </c>
      <c r="DM316" s="254">
        <f t="shared" si="354"/>
        <v>0</v>
      </c>
      <c r="DN316" s="254">
        <f t="shared" si="355"/>
        <v>0</v>
      </c>
      <c r="DO316" s="254">
        <f t="shared" si="356"/>
        <v>0</v>
      </c>
      <c r="DP316" s="254">
        <f t="shared" si="357"/>
        <v>0</v>
      </c>
      <c r="DQ316" s="254">
        <f t="shared" si="358"/>
        <v>0</v>
      </c>
      <c r="DR316" s="254">
        <f t="shared" si="359"/>
        <v>0</v>
      </c>
      <c r="DS316" s="254">
        <f t="shared" si="360"/>
        <v>0</v>
      </c>
      <c r="DT316" s="254">
        <f t="shared" si="361"/>
        <v>0</v>
      </c>
      <c r="DU316" s="254">
        <f t="shared" si="362"/>
        <v>0</v>
      </c>
      <c r="DV316" s="254">
        <f t="shared" si="363"/>
        <v>0</v>
      </c>
    </row>
    <row r="317" spans="1:126" ht="12.75" customHeight="1">
      <c r="A317" s="152" t="s">
        <v>1</v>
      </c>
      <c r="B317" s="338"/>
      <c r="C317" s="338"/>
      <c r="D317" s="338"/>
      <c r="E317" s="338"/>
      <c r="F317" s="338"/>
      <c r="G317" s="366"/>
      <c r="H317" s="366"/>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38"/>
      <c r="AE317" s="338"/>
      <c r="AF317" s="339"/>
      <c r="AG317" s="339"/>
    </row>
  </sheetData>
  <sheetProtection algorithmName="SHA-512" hashValue="B23CvNwJfDKgCpgKqxvF/yvQdIS1fi80iMvuAK+UslxFWgiII3Iz8Ea0qrb1La4FwvMriwrm2Sc6lCGMTMpL/g==" saltValue="FzuKYvGjwNOlLAnBiEfHiw==" spinCount="100000" sheet="1" objects="1" scenarios="1"/>
  <mergeCells count="4">
    <mergeCell ref="B5:C5"/>
    <mergeCell ref="Q9:X9"/>
    <mergeCell ref="A10:L10"/>
    <mergeCell ref="O10:X11"/>
  </mergeCells>
  <conditionalFormatting sqref="J14:U14">
    <cfRule type="expression" dxfId="106" priority="13">
      <formula>MAX($Q$17:$Q$316)=0</formula>
    </cfRule>
  </conditionalFormatting>
  <conditionalFormatting sqref="X14:AA14">
    <cfRule type="expression" dxfId="105" priority="12">
      <formula>MAX($X$17:$AA$316)=0</formula>
    </cfRule>
  </conditionalFormatting>
  <conditionalFormatting sqref="O10">
    <cfRule type="expression" dxfId="104" priority="11">
      <formula>$O$10&lt;&gt;""</formula>
    </cfRule>
  </conditionalFormatting>
  <conditionalFormatting sqref="Q9:X9">
    <cfRule type="containsText" dxfId="103" priority="10" operator="containsText" text="passed">
      <formula>NOT(ISERROR(SEARCH("passed",Q9)))</formula>
    </cfRule>
  </conditionalFormatting>
  <conditionalFormatting sqref="AG17:AG316">
    <cfRule type="containsText" dxfId="102" priority="8" operator="containsText" text="Not an Offer">
      <formula>NOT(ISERROR(SEARCH("Not an Offer",AG17)))</formula>
    </cfRule>
    <cfRule type="containsText" dxfId="101" priority="9" operator="containsText" text="OK">
      <formula>NOT(ISERROR(SEARCH("OK",AG17)))</formula>
    </cfRule>
  </conditionalFormatting>
  <conditionalFormatting sqref="AF17:AF18 AF270:AF316 AF175">
    <cfRule type="expression" dxfId="100" priority="7">
      <formula>AND(AG17&lt;&gt;"OK",AG17&lt;&gt;"Not an Offer")</formula>
    </cfRule>
  </conditionalFormatting>
  <conditionalFormatting sqref="AF223:AF269">
    <cfRule type="expression" dxfId="99" priority="6">
      <formula>AND(AG223&lt;&gt;"OK",AG223&lt;&gt;"Not an Offer")</formula>
    </cfRule>
  </conditionalFormatting>
  <conditionalFormatting sqref="AF176:AF222">
    <cfRule type="expression" dxfId="98" priority="5">
      <formula>AND(AG176&lt;&gt;"OK",AG176&lt;&gt;"Not an Offer")</formula>
    </cfRule>
  </conditionalFormatting>
  <conditionalFormatting sqref="AF128:AF174 AF19">
    <cfRule type="expression" dxfId="97" priority="4">
      <formula>AND(AG19&lt;&gt;"OK",AG19&lt;&gt;"Not an Offer")</formula>
    </cfRule>
  </conditionalFormatting>
  <conditionalFormatting sqref="AF81:AF127">
    <cfRule type="expression" dxfId="96" priority="3">
      <formula>AND(AG81&lt;&gt;"OK",AG81&lt;&gt;"Not an Offer")</formula>
    </cfRule>
  </conditionalFormatting>
  <conditionalFormatting sqref="AF20 AF35:AF80">
    <cfRule type="expression" dxfId="95" priority="2">
      <formula>AND(AG20&lt;&gt;"OK",AG20&lt;&gt;"Not an Offer")</formula>
    </cfRule>
  </conditionalFormatting>
  <conditionalFormatting sqref="AF21:AF34">
    <cfRule type="expression" dxfId="94" priority="1">
      <formula>AND(AG21&lt;&gt;"OK",AG21&lt;&gt;"Not an Offer")</formula>
    </cfRule>
  </conditionalFormatting>
  <conditionalFormatting sqref="J17:U316">
    <cfRule type="expression" dxfId="93" priority="16">
      <formula>MOD(J17,ROUND(J17,2))&gt;0</formula>
    </cfRule>
    <cfRule type="expression" dxfId="92" priority="18">
      <formula>$AG17&lt;&gt;"OK"</formula>
    </cfRule>
    <cfRule type="expression" dxfId="91" priority="19">
      <formula>J17&gt;CA$6</formula>
    </cfRule>
    <cfRule type="expression" dxfId="90" priority="20">
      <formula>AND(J17&lt;&gt;"",J17=0,MAX($J17:$U17)&gt;0)</formula>
    </cfRule>
  </conditionalFormatting>
  <conditionalFormatting sqref="X17:AA316">
    <cfRule type="expression" dxfId="89" priority="14">
      <formula>AND(X17&lt;&gt;"",X17=0,MAX($X17:$AA17)&gt;0)</formula>
    </cfRule>
    <cfRule type="expression" dxfId="88" priority="15">
      <formula>NOT(ISNUMBER(X17))</formula>
    </cfRule>
    <cfRule type="expression" dxfId="87" priority="17">
      <formula>MOD(X17,ROUND(X17,2))&gt;0</formula>
    </cfRule>
  </conditionalFormatting>
  <dataValidations count="10">
    <dataValidation type="list" allowBlank="1" showInputMessage="1" showErrorMessage="1" error="Date is greater than end date" sqref="G17:G316" xr:uid="{00000000-0002-0000-0300-000000000000}">
      <formula1>lstImportRAs</formula1>
    </dataValidation>
    <dataValidation type="list" allowBlank="1" showInputMessage="1" showErrorMessage="1" error="Date is greater than end date" sqref="H15 H17:H316" xr:uid="{00000000-0002-0000-0300-000001000000}">
      <formula1>$DZ$15:$DZ$65</formula1>
    </dataValidation>
    <dataValidation operator="notBetween" sqref="J15:U15" xr:uid="{00000000-0002-0000-0300-000002000000}"/>
    <dataValidation type="whole" allowBlank="1" showInputMessage="1" showErrorMessage="1" sqref="V17:W316" xr:uid="{00000000-0002-0000-0300-000003000000}">
      <formula1>1</formula1>
      <formula2>10000</formula2>
    </dataValidation>
    <dataValidation operator="notBetween" allowBlank="1" showInputMessage="1" prompt="Capacity Block Size is limited to two (2) decimal places." sqref="X17:AA316 J17:U316" xr:uid="{00000000-0002-0000-0300-000004000000}"/>
    <dataValidation allowBlank="1" sqref="AC15:AE15 I15 AC17:AE316 I17:I316" xr:uid="{00000000-0002-0000-0300-000005000000}"/>
    <dataValidation allowBlank="1" showInputMessage="1" showErrorMessage="1" error="Date is greater than end date" sqref="D15:G15 D17:F316" xr:uid="{00000000-0002-0000-0300-000006000000}"/>
    <dataValidation type="whole" allowBlank="1" showInputMessage="1" showErrorMessage="1" sqref="C17:C316" xr:uid="{00000000-0002-0000-0300-000007000000}">
      <formula1>0</formula1>
      <formula2>1000</formula2>
    </dataValidation>
    <dataValidation type="whole" allowBlank="1" sqref="AB17:AB316" xr:uid="{00000000-0002-0000-0300-000008000000}">
      <formula1>1</formula1>
      <formula2>1000</formula2>
    </dataValidation>
    <dataValidation allowBlank="1" showInputMessage="1" showErrorMessage="1" prompt="&quot;Number of Blocks Lifted&quot; CANNOT EXCEED the Maximum Number of Blocks Offered and CANNOT BE LESS than the Minimum Number of Blocks Offered" sqref="C15" xr:uid="{00000000-0002-0000-0300-000009000000}"/>
  </dataValidations>
  <printOptions horizontalCentered="1" verticalCentered="1"/>
  <pageMargins left="0.25" right="0.25" top="0.75" bottom="0.75" header="0.3" footer="0.3"/>
  <pageSetup paperSize="3" scale="46" orientation="landscape" r:id="rId1"/>
  <headerFooter alignWithMargins="0"/>
  <rowBreaks count="1" manualBreakCount="1">
    <brk id="29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FF"/>
    <pageSetUpPr fitToPage="1"/>
  </sheetPr>
  <dimension ref="A1:EB317"/>
  <sheetViews>
    <sheetView topLeftCell="C1" zoomScaleNormal="100" zoomScaleSheetLayoutView="85" workbookViewId="0" xr3:uid="{F9CF3CF3-643B-5BE6-8B46-32C596A47465}">
      <selection activeCell="G17" sqref="G17"/>
    </sheetView>
  </sheetViews>
  <sheetFormatPr defaultColWidth="0" defaultRowHeight="0" customHeight="1" zeroHeight="1"/>
  <cols>
    <col min="1" max="1" width="26.28515625" style="69" customWidth="1"/>
    <col min="2" max="2" width="7" style="69" customWidth="1"/>
    <col min="3" max="3" width="8" style="69" customWidth="1"/>
    <col min="4" max="4" width="9.140625" style="69" customWidth="1"/>
    <col min="5" max="5" width="11" style="69" customWidth="1"/>
    <col min="6" max="6" width="10.7109375" style="69" bestFit="1" customWidth="1"/>
    <col min="7" max="7" width="36.42578125" style="69" customWidth="1"/>
    <col min="8" max="8" width="12.140625" style="69" customWidth="1"/>
    <col min="9" max="9" width="10.42578125" style="69" customWidth="1"/>
    <col min="10" max="17" width="8.85546875" style="69" customWidth="1"/>
    <col min="18" max="18" width="9.7109375" style="69" customWidth="1"/>
    <col min="19" max="21" width="8.85546875" style="69" customWidth="1"/>
    <col min="22" max="22" width="10.85546875" style="69" customWidth="1"/>
    <col min="23" max="23" width="11.28515625" style="69" bestFit="1" customWidth="1"/>
    <col min="24" max="24" width="11.7109375" style="69" customWidth="1"/>
    <col min="25" max="27" width="10.5703125" style="69" hidden="1" customWidth="1"/>
    <col min="28" max="28" width="7.28515625" style="69" hidden="1" customWidth="1"/>
    <col min="29" max="31" width="15.7109375" style="69" hidden="1" customWidth="1"/>
    <col min="32" max="32" width="33.42578125" style="1" customWidth="1"/>
    <col min="33" max="33" width="29.7109375" style="1" customWidth="1"/>
    <col min="34" max="35" width="6.7109375" style="69" hidden="1" customWidth="1"/>
    <col min="36" max="36" width="6.42578125" style="254" hidden="1" customWidth="1"/>
    <col min="37" max="37" width="14.42578125" style="66" hidden="1" customWidth="1"/>
    <col min="38" max="38" width="8.7109375" style="66" hidden="1" customWidth="1"/>
    <col min="39" max="39" width="7.7109375" style="66" hidden="1" customWidth="1"/>
    <col min="40" max="40" width="7.5703125" style="66" hidden="1" customWidth="1"/>
    <col min="41" max="44" width="9.42578125" style="66" hidden="1" customWidth="1"/>
    <col min="45" max="45" width="9.7109375" style="66" hidden="1" customWidth="1"/>
    <col min="46" max="69" width="4.28515625" style="254" hidden="1" customWidth="1"/>
    <col min="70" max="72" width="7.140625" style="254" hidden="1" customWidth="1"/>
    <col min="73" max="74" width="7.5703125" style="254" hidden="1" customWidth="1"/>
    <col min="75" max="75" width="7.140625" style="254" hidden="1" customWidth="1"/>
    <col min="76" max="76" width="34" style="254" hidden="1" customWidth="1"/>
    <col min="77" max="77" width="9.28515625" style="254" hidden="1" customWidth="1"/>
    <col min="78" max="78" width="4" style="254" hidden="1" customWidth="1"/>
    <col min="79" max="79" width="6.28515625" style="254" hidden="1" customWidth="1"/>
    <col min="80" max="80" width="6.7109375" style="254" hidden="1" customWidth="1"/>
    <col min="81" max="81" width="7.140625" style="254" hidden="1" customWidth="1"/>
    <col min="82" max="82" width="6.7109375" style="254" hidden="1" customWidth="1"/>
    <col min="83" max="83" width="7.28515625" style="254" hidden="1" customWidth="1"/>
    <col min="84" max="84" width="6.42578125" style="254" hidden="1" customWidth="1"/>
    <col min="85" max="85" width="5.85546875" style="254" hidden="1" customWidth="1"/>
    <col min="86" max="86" width="6.85546875" style="254" hidden="1" customWidth="1"/>
    <col min="87" max="87" width="6.7109375" style="254" hidden="1" customWidth="1"/>
    <col min="88" max="88" width="6.5703125" style="254" hidden="1" customWidth="1"/>
    <col min="89" max="89" width="7" style="254" hidden="1" customWidth="1"/>
    <col min="90" max="90" width="6.7109375" style="254" hidden="1" customWidth="1"/>
    <col min="91" max="91" width="6.28515625" style="254" hidden="1" customWidth="1"/>
    <col min="92" max="92" width="6.7109375" style="254" hidden="1" customWidth="1"/>
    <col min="93" max="93" width="7.140625" style="254" hidden="1" customWidth="1"/>
    <col min="94" max="94" width="6.7109375" style="254" hidden="1" customWidth="1"/>
    <col min="95" max="95" width="7.28515625" style="254" hidden="1" customWidth="1"/>
    <col min="96" max="96" width="6.42578125" style="254" hidden="1" customWidth="1"/>
    <col min="97" max="97" width="5.85546875" style="254" hidden="1" customWidth="1"/>
    <col min="98" max="98" width="6.85546875" style="254" hidden="1" customWidth="1"/>
    <col min="99" max="99" width="6.7109375" style="254" hidden="1" customWidth="1"/>
    <col min="100" max="100" width="6.5703125" style="254" hidden="1" customWidth="1"/>
    <col min="101" max="101" width="7" style="254" hidden="1" customWidth="1"/>
    <col min="102" max="102" width="6.7109375" style="254" hidden="1" customWidth="1"/>
    <col min="103" max="103" width="6.28515625" style="254" hidden="1" customWidth="1"/>
    <col min="104" max="104" width="6.7109375" style="254" hidden="1" customWidth="1"/>
    <col min="105" max="105" width="7.140625" style="254" hidden="1" customWidth="1"/>
    <col min="106" max="106" width="6.7109375" style="254" hidden="1" customWidth="1"/>
    <col min="107" max="107" width="7.28515625" style="254" hidden="1" customWidth="1"/>
    <col min="108" max="108" width="6.42578125" style="254" hidden="1" customWidth="1"/>
    <col min="109" max="109" width="5.85546875" style="254" hidden="1" customWidth="1"/>
    <col min="110" max="110" width="6.85546875" style="254" hidden="1" customWidth="1"/>
    <col min="111" max="111" width="6.7109375" style="254" hidden="1" customWidth="1"/>
    <col min="112" max="112" width="6.5703125" style="254" hidden="1" customWidth="1"/>
    <col min="113" max="113" width="7" style="254" hidden="1" customWidth="1"/>
    <col min="114" max="114" width="6.7109375" style="254" hidden="1" customWidth="1"/>
    <col min="115" max="115" width="6.28515625" style="254" hidden="1" customWidth="1"/>
    <col min="116" max="116" width="6.7109375" style="254" hidden="1" customWidth="1"/>
    <col min="117" max="117" width="7.140625" style="254" hidden="1" customWidth="1"/>
    <col min="118" max="118" width="6.7109375" style="254" hidden="1" customWidth="1"/>
    <col min="119" max="119" width="7.28515625" style="254" hidden="1" customWidth="1"/>
    <col min="120" max="120" width="6.42578125" style="254" hidden="1" customWidth="1"/>
    <col min="121" max="121" width="5.85546875" style="254" hidden="1" customWidth="1"/>
    <col min="122" max="122" width="6.85546875" style="254" hidden="1" customWidth="1"/>
    <col min="123" max="123" width="6.7109375" style="254" hidden="1" customWidth="1"/>
    <col min="124" max="124" width="6.5703125" style="254" hidden="1" customWidth="1"/>
    <col min="125" max="125" width="7" style="254" hidden="1" customWidth="1"/>
    <col min="126" max="126" width="6.7109375" style="254" hidden="1" customWidth="1"/>
    <col min="127" max="16384" width="18.7109375" style="69" hidden="1"/>
  </cols>
  <sheetData>
    <row r="1" spans="1:132" ht="30">
      <c r="A1" s="372" t="str">
        <f>'Front Page'!$A$4</f>
        <v>INDICATIVE OFFER</v>
      </c>
      <c r="B1" s="373"/>
      <c r="C1" s="373"/>
      <c r="D1" s="373"/>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374"/>
      <c r="AF1" s="374"/>
      <c r="AG1" s="375"/>
      <c r="AH1" s="376"/>
      <c r="AI1" s="376"/>
      <c r="AJ1" s="283"/>
      <c r="AT1" s="283"/>
      <c r="AU1" s="283"/>
      <c r="AV1" s="283"/>
    </row>
    <row r="2" spans="1:132" ht="30">
      <c r="A2" s="169" t="s">
        <v>332</v>
      </c>
      <c r="B2" s="170"/>
      <c r="C2" s="170"/>
      <c r="D2" s="170"/>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3"/>
      <c r="AH2" s="376"/>
      <c r="AI2" s="376"/>
      <c r="AJ2" s="283"/>
      <c r="AT2" s="283"/>
      <c r="AU2" s="283"/>
      <c r="AV2" s="283"/>
    </row>
    <row r="3" spans="1:132" s="161" customFormat="1" ht="18">
      <c r="A3" s="171" t="s">
        <v>199</v>
      </c>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6"/>
      <c r="AH3" s="164"/>
      <c r="AI3" s="164"/>
      <c r="AJ3" s="283"/>
      <c r="AK3" s="66"/>
      <c r="AL3" s="66"/>
      <c r="AM3" s="66" t="str">
        <f ca="1">'Front Page'!F33</f>
        <v>TBD</v>
      </c>
      <c r="AN3" s="66" t="str">
        <f>'Front Page'!C53</f>
        <v>System South</v>
      </c>
      <c r="AO3" s="66" t="str">
        <f>AO6&amp;"-"&amp;AO5&amp;" To "&amp;AO8&amp;"-"&amp;AO7</f>
        <v>None-0 To None-0</v>
      </c>
      <c r="AP3" s="66" t="str">
        <f>AP6&amp;"-"&amp;AP5&amp;" To "&amp;AP8&amp;"-"&amp;AP7</f>
        <v>None-0 To None-0</v>
      </c>
      <c r="AQ3" s="66" t="str">
        <f>AQ6&amp;"-"&amp;AQ5&amp;" To "&amp;AQ8&amp;"-"&amp;AQ7</f>
        <v>None-0 To None-0</v>
      </c>
      <c r="AR3" s="66" t="str">
        <f>AR6&amp;"-"&amp;AR5&amp;" To "&amp;AR8&amp;"-"&amp;AR7</f>
        <v>None-0 To None-0</v>
      </c>
      <c r="AS3" s="66"/>
      <c r="AT3" s="283"/>
      <c r="AU3" s="283"/>
      <c r="AV3" s="283"/>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row>
    <row r="4" spans="1:132" s="168" customFormat="1" ht="15.75">
      <c r="A4" s="171"/>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6"/>
      <c r="AH4" s="167"/>
      <c r="AI4" s="167"/>
      <c r="AJ4" s="283"/>
      <c r="AK4" s="66"/>
      <c r="AL4" s="66"/>
      <c r="AM4" s="66"/>
      <c r="AS4" s="66"/>
      <c r="AT4" s="283"/>
      <c r="AU4" s="283"/>
      <c r="AV4" s="283"/>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row>
    <row r="5" spans="1:132" ht="15">
      <c r="A5" s="343" t="s">
        <v>97</v>
      </c>
      <c r="B5" s="444" t="str">
        <f>IF('Front Page'!$F$32="","",'Front Page'!$F$32)</f>
        <v/>
      </c>
      <c r="C5" s="445"/>
      <c r="D5" s="340"/>
      <c r="E5" s="341"/>
      <c r="F5" s="342" t="s">
        <v>200</v>
      </c>
      <c r="G5" s="344">
        <f>MAX('Front Page'!S61,'Front Page'!S85)</f>
        <v>0</v>
      </c>
      <c r="H5" s="135"/>
      <c r="I5" s="342"/>
      <c r="J5" s="342"/>
      <c r="K5" s="342" t="s">
        <v>201</v>
      </c>
      <c r="L5" s="344">
        <f>MIN(300,G5*30)</f>
        <v>0</v>
      </c>
      <c r="M5" s="135"/>
      <c r="N5" s="342"/>
      <c r="O5" s="342" t="s">
        <v>202</v>
      </c>
      <c r="P5" s="344">
        <f>AL11</f>
        <v>0</v>
      </c>
      <c r="Q5" s="135"/>
      <c r="R5" s="135"/>
      <c r="S5" s="135"/>
      <c r="T5" s="135"/>
      <c r="U5" s="135"/>
      <c r="V5" s="135"/>
      <c r="W5" s="135"/>
      <c r="X5" s="135"/>
      <c r="Y5" s="135"/>
      <c r="Z5" s="135"/>
      <c r="AA5" s="135"/>
      <c r="AB5" s="135"/>
      <c r="AC5" s="135"/>
      <c r="AD5" s="135"/>
      <c r="AE5" s="135"/>
      <c r="AF5" s="135"/>
      <c r="AG5" s="136"/>
      <c r="AH5" s="137"/>
      <c r="AI5" s="137"/>
      <c r="AJ5" s="283"/>
      <c r="AN5" s="351" t="s">
        <v>203</v>
      </c>
      <c r="AO5" s="66">
        <f t="array" ref="AO5">MIN(IF($AG$17:$AG$316="OK",X$17:X$316))</f>
        <v>0</v>
      </c>
      <c r="AP5" s="66">
        <f t="array" ref="AP5">MIN(IF($AG$17:$AG$316="OK",Y$17:Y$316))</f>
        <v>0</v>
      </c>
      <c r="AQ5" s="66">
        <f t="array" ref="AQ5">MIN(IF($AG$17:$AG$316="OK",Z$17:Z$316))</f>
        <v>0</v>
      </c>
      <c r="AR5" s="66">
        <f t="array" ref="AR5">MIN(IF($AG$17:$AG$316="OK",AA$17:AA$316))</f>
        <v>0</v>
      </c>
      <c r="AT5" s="283"/>
      <c r="AU5" s="283"/>
      <c r="AV5" s="283"/>
      <c r="BY5" s="256" t="s">
        <v>204</v>
      </c>
    </row>
    <row r="6" spans="1:132" ht="12.75">
      <c r="A6" s="95" t="s">
        <v>205</v>
      </c>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138"/>
      <c r="AD6" s="138"/>
      <c r="AE6" s="138"/>
      <c r="AF6" s="139"/>
      <c r="AG6" s="140"/>
      <c r="AH6" s="68"/>
      <c r="AI6" s="68"/>
      <c r="AJ6" s="283"/>
      <c r="AN6" s="351" t="s">
        <v>206</v>
      </c>
      <c r="AO6" s="66" t="str">
        <f>INDEX($D$17:$D$316,MATCH(AO5,X$17:X$316,0))</f>
        <v>None</v>
      </c>
      <c r="AP6" s="66" t="str">
        <f>INDEX($D$17:$D$316,MATCH(AP5,Y$17:Y$316,0))</f>
        <v>None</v>
      </c>
      <c r="AQ6" s="66" t="str">
        <f>INDEX($D$17:$D$316,MATCH(AQ5,Z$17:Z$316,0))</f>
        <v>None</v>
      </c>
      <c r="AR6" s="66" t="str">
        <f>INDEX($D$17:$D$316,MATCH(AR5,AA$17:AA$316,0))</f>
        <v>None</v>
      </c>
      <c r="AT6" s="283"/>
      <c r="AU6" s="283"/>
      <c r="AV6" s="283"/>
      <c r="BZ6" s="255" t="s">
        <v>207</v>
      </c>
      <c r="CA6" s="254">
        <f>'Front Page'!T60</f>
        <v>0</v>
      </c>
      <c r="CB6" s="254">
        <f>'Front Page'!U60</f>
        <v>0</v>
      </c>
      <c r="CC6" s="254">
        <f>'Front Page'!V60</f>
        <v>0</v>
      </c>
      <c r="CD6" s="254">
        <f>'Front Page'!W60</f>
        <v>0</v>
      </c>
      <c r="CE6" s="254">
        <f>'Front Page'!X60</f>
        <v>0</v>
      </c>
      <c r="CF6" s="254">
        <f>'Front Page'!Y60</f>
        <v>0</v>
      </c>
      <c r="CG6" s="254">
        <f>'Front Page'!Z60</f>
        <v>0</v>
      </c>
      <c r="CH6" s="254">
        <f>'Front Page'!AA60</f>
        <v>0</v>
      </c>
      <c r="CI6" s="254">
        <f>'Front Page'!AB60</f>
        <v>0</v>
      </c>
      <c r="CJ6" s="254">
        <f>'Front Page'!AC60</f>
        <v>0</v>
      </c>
      <c r="CK6" s="254">
        <f>'Front Page'!AD60</f>
        <v>0</v>
      </c>
      <c r="CL6" s="254">
        <f>'Front Page'!AE60</f>
        <v>0</v>
      </c>
    </row>
    <row r="7" spans="1:132" ht="12.75">
      <c r="A7" s="172" t="s">
        <v>333</v>
      </c>
      <c r="B7" s="290"/>
      <c r="C7" s="290"/>
      <c r="D7" s="290"/>
      <c r="E7" s="290"/>
      <c r="F7" s="290"/>
      <c r="G7" s="290"/>
      <c r="H7" s="290"/>
      <c r="I7" s="290"/>
      <c r="J7" s="173"/>
      <c r="K7" s="173"/>
      <c r="L7" s="173"/>
      <c r="M7" s="173"/>
      <c r="N7" s="173"/>
      <c r="O7" s="173"/>
      <c r="P7" s="174"/>
      <c r="Q7" s="174"/>
      <c r="R7" s="174"/>
      <c r="S7" s="174"/>
      <c r="T7" s="174"/>
      <c r="U7" s="175"/>
      <c r="V7" s="141"/>
      <c r="W7" s="141"/>
      <c r="X7" s="141"/>
      <c r="Y7" s="141"/>
      <c r="Z7" s="141"/>
      <c r="AA7" s="141"/>
      <c r="AB7" s="141"/>
      <c r="AC7" s="141"/>
      <c r="AD7" s="141"/>
      <c r="AE7" s="141"/>
      <c r="AF7" s="141"/>
      <c r="AG7" s="142"/>
      <c r="AN7" s="351" t="s">
        <v>209</v>
      </c>
      <c r="AO7" s="66">
        <f t="array" ref="AO7">MAX(IF($AG$17:$AG$316="OK",X$17:X$316))</f>
        <v>0</v>
      </c>
      <c r="AP7" s="66">
        <f t="array" ref="AP7">MAX(IF($AG$17:$AG$316="OK",Y$17:Y$316))</f>
        <v>0</v>
      </c>
      <c r="AQ7" s="66">
        <f t="array" ref="AQ7">MAX(IF($AG$17:$AG$316="OK",Z$17:Z$316))</f>
        <v>0</v>
      </c>
      <c r="AR7" s="66">
        <f t="array" ref="AR7">MAX(IF($AG$17:$AG$316="OK",AA$17:AA$316))</f>
        <v>0</v>
      </c>
    </row>
    <row r="8" spans="1:132" ht="12.75">
      <c r="A8" s="360" t="s">
        <v>210</v>
      </c>
      <c r="B8" s="176"/>
      <c r="C8" s="176"/>
      <c r="D8" s="176"/>
      <c r="E8" s="176"/>
      <c r="F8" s="176"/>
      <c r="G8" s="176"/>
      <c r="H8" s="176"/>
      <c r="I8" s="176"/>
      <c r="J8" s="173"/>
      <c r="K8" s="173"/>
      <c r="L8" s="173"/>
      <c r="M8" s="173"/>
      <c r="N8" s="173"/>
      <c r="O8" s="173"/>
      <c r="P8" s="174"/>
      <c r="Q8" s="174"/>
      <c r="R8" s="174"/>
      <c r="S8" s="174"/>
      <c r="T8" s="174"/>
      <c r="U8" s="175"/>
      <c r="V8" s="141"/>
      <c r="W8" s="141"/>
      <c r="X8" s="141"/>
      <c r="Y8" s="141"/>
      <c r="Z8" s="141"/>
      <c r="AA8" s="141"/>
      <c r="AB8" s="141"/>
      <c r="AC8" s="141"/>
      <c r="AD8" s="141"/>
      <c r="AE8" s="141"/>
      <c r="AF8" s="141"/>
      <c r="AG8" s="142"/>
      <c r="AH8" s="143"/>
      <c r="AI8" s="143"/>
      <c r="AJ8" s="283"/>
      <c r="AN8" s="351" t="s">
        <v>206</v>
      </c>
      <c r="AO8" s="66" t="str">
        <f>INDEX($D$17:$D$316,MATCH(AO7,X$17:X$316,0))</f>
        <v>None</v>
      </c>
      <c r="AP8" s="66" t="str">
        <f t="shared" ref="AP8:AR8" si="0">INDEX($D$17:$D$316,MATCH(AP7,Y$17:Y$316,0))</f>
        <v>None</v>
      </c>
      <c r="AQ8" s="66" t="str">
        <f t="shared" si="0"/>
        <v>None</v>
      </c>
      <c r="AR8" s="66" t="str">
        <f t="shared" si="0"/>
        <v>None</v>
      </c>
      <c r="AT8" s="283"/>
      <c r="AU8" s="283"/>
      <c r="AV8" s="283"/>
      <c r="BZ8" s="255" t="s">
        <v>211</v>
      </c>
      <c r="CA8" s="254">
        <f>'Front Page'!$T$60-CA10</f>
        <v>0</v>
      </c>
      <c r="CB8" s="254">
        <f>'Front Page'!$U$60-CB10</f>
        <v>0</v>
      </c>
      <c r="CC8" s="254">
        <f>'Front Page'!$V$60-CC10</f>
        <v>0</v>
      </c>
      <c r="CD8" s="254">
        <f>'Front Page'!$W$60-CD10</f>
        <v>0</v>
      </c>
      <c r="CE8" s="254">
        <f>'Front Page'!$X$60-CE10</f>
        <v>0</v>
      </c>
      <c r="CF8" s="254">
        <f>'Front Page'!$Y$60-CF10</f>
        <v>0</v>
      </c>
      <c r="CG8" s="254">
        <f>'Front Page'!$Z$60-CG10</f>
        <v>0</v>
      </c>
      <c r="CH8" s="254">
        <f>'Front Page'!$AA$60-CH10</f>
        <v>0</v>
      </c>
      <c r="CI8" s="254">
        <f>'Front Page'!$AB$60-CI10</f>
        <v>0</v>
      </c>
      <c r="CJ8" s="254">
        <f>'Front Page'!$AC$60-CJ10</f>
        <v>0</v>
      </c>
      <c r="CK8" s="254">
        <f>'Front Page'!$AD$60-CK10</f>
        <v>0</v>
      </c>
      <c r="CL8" s="254">
        <f>'Front Page'!$AE$60-CL10</f>
        <v>0</v>
      </c>
      <c r="CM8" s="254">
        <f>'Front Page'!$T$60-CM10</f>
        <v>0</v>
      </c>
      <c r="CN8" s="254">
        <f>'Front Page'!$U$60-CN10</f>
        <v>0</v>
      </c>
      <c r="CO8" s="254">
        <f>'Front Page'!$V$60-CO10</f>
        <v>0</v>
      </c>
      <c r="CP8" s="254">
        <f>'Front Page'!$W$60-CP10</f>
        <v>0</v>
      </c>
      <c r="CQ8" s="254">
        <f>'Front Page'!$X$60-CQ10</f>
        <v>0</v>
      </c>
      <c r="CR8" s="254">
        <f>'Front Page'!$Y$60-CR10</f>
        <v>0</v>
      </c>
      <c r="CS8" s="254">
        <f>'Front Page'!$Z$60-CS10</f>
        <v>0</v>
      </c>
      <c r="CT8" s="254">
        <f>'Front Page'!$AA$60-CT10</f>
        <v>0</v>
      </c>
      <c r="CU8" s="254">
        <f>'Front Page'!$AB$60-CU10</f>
        <v>0</v>
      </c>
      <c r="CV8" s="254">
        <f>'Front Page'!$AC$60-CV10</f>
        <v>0</v>
      </c>
      <c r="CW8" s="254">
        <f>'Front Page'!$AD$60-CW10</f>
        <v>0</v>
      </c>
      <c r="CX8" s="254">
        <f>'Front Page'!$AE$60-CX10</f>
        <v>0</v>
      </c>
      <c r="CY8" s="254">
        <f>'Front Page'!$T$60-CY10</f>
        <v>0</v>
      </c>
      <c r="CZ8" s="254">
        <f>'Front Page'!$U$60-CZ10</f>
        <v>0</v>
      </c>
      <c r="DA8" s="254">
        <f>'Front Page'!$V$60-DA10</f>
        <v>0</v>
      </c>
      <c r="DB8" s="254">
        <f>'Front Page'!$W$60-DB10</f>
        <v>0</v>
      </c>
      <c r="DC8" s="254">
        <f>'Front Page'!$X$60-DC10</f>
        <v>0</v>
      </c>
      <c r="DD8" s="254">
        <f>'Front Page'!$Y$60-DD10</f>
        <v>0</v>
      </c>
      <c r="DE8" s="254">
        <f>'Front Page'!$Z$60-DE10</f>
        <v>0</v>
      </c>
      <c r="DF8" s="254">
        <f>'Front Page'!$AA$60-DF10</f>
        <v>0</v>
      </c>
      <c r="DG8" s="254">
        <f>'Front Page'!$AB$60-DG10</f>
        <v>0</v>
      </c>
      <c r="DH8" s="254">
        <f>'Front Page'!$AC$60-DH10</f>
        <v>0</v>
      </c>
      <c r="DI8" s="254">
        <f>'Front Page'!$AD$60-DI10</f>
        <v>0</v>
      </c>
      <c r="DJ8" s="254">
        <f>'Front Page'!$AE$60-DJ10</f>
        <v>0</v>
      </c>
      <c r="DK8" s="254">
        <f>'Front Page'!$T$60-DK10</f>
        <v>0</v>
      </c>
      <c r="DL8" s="254">
        <f>'Front Page'!$U$60-DL10</f>
        <v>0</v>
      </c>
      <c r="DM8" s="254">
        <f>'Front Page'!$V$60-DM10</f>
        <v>0</v>
      </c>
      <c r="DN8" s="254">
        <f>'Front Page'!$W$60-DN10</f>
        <v>0</v>
      </c>
      <c r="DO8" s="254">
        <f>'Front Page'!$X$60-DO10</f>
        <v>0</v>
      </c>
      <c r="DP8" s="254">
        <f>'Front Page'!$Y$60-DP10</f>
        <v>0</v>
      </c>
      <c r="DQ8" s="254">
        <f>'Front Page'!$Z$60-DQ10</f>
        <v>0</v>
      </c>
      <c r="DR8" s="254">
        <f>'Front Page'!$AA$60-DR10</f>
        <v>0</v>
      </c>
      <c r="DS8" s="254">
        <f>'Front Page'!$AB$60-DS10</f>
        <v>0</v>
      </c>
      <c r="DT8" s="254">
        <f>'Front Page'!$AC$60-DT10</f>
        <v>0</v>
      </c>
      <c r="DU8" s="254">
        <f>'Front Page'!$AD$60-DU10</f>
        <v>0</v>
      </c>
      <c r="DV8" s="254">
        <f>'Front Page'!$AE$60-DV10</f>
        <v>0</v>
      </c>
    </row>
    <row r="9" spans="1:132" ht="15.75">
      <c r="A9" s="172" t="s">
        <v>212</v>
      </c>
      <c r="B9" s="176"/>
      <c r="C9" s="176"/>
      <c r="D9" s="176"/>
      <c r="E9" s="176"/>
      <c r="F9" s="176"/>
      <c r="G9" s="176"/>
      <c r="H9" s="176"/>
      <c r="I9" s="176"/>
      <c r="J9" s="177"/>
      <c r="K9" s="177"/>
      <c r="L9" s="177"/>
      <c r="M9" s="177"/>
      <c r="N9" s="177"/>
      <c r="O9" s="177"/>
      <c r="P9" s="270" t="s">
        <v>121</v>
      </c>
      <c r="Q9" s="441" t="str">
        <f>IF($AL$12&gt;0,"Address Validation Messages in column AE",IF($AL$11=0,"Enter Offers",IF($AL$11&gt;$L$5,"Maximum Number of Offers Exceeded",IF(AM12&gt;1,"Do not skip rows","RA Offers passed validation"))))</f>
        <v>Enter Offers</v>
      </c>
      <c r="R9" s="442"/>
      <c r="S9" s="442"/>
      <c r="T9" s="442"/>
      <c r="U9" s="442"/>
      <c r="V9" s="442"/>
      <c r="W9" s="442"/>
      <c r="X9" s="443"/>
      <c r="Y9" s="141"/>
      <c r="Z9" s="141"/>
      <c r="AA9" s="141"/>
      <c r="AB9" s="141"/>
      <c r="AC9" s="141"/>
      <c r="AD9" s="141"/>
      <c r="AE9" s="141"/>
      <c r="AF9" s="141"/>
      <c r="AG9" s="142"/>
      <c r="AH9" s="143"/>
      <c r="AI9" s="143"/>
      <c r="AJ9" s="284"/>
      <c r="AK9" s="254"/>
      <c r="AL9" s="254"/>
      <c r="AM9" s="254"/>
      <c r="AN9" s="254"/>
      <c r="AO9" s="254"/>
      <c r="AP9" s="254"/>
      <c r="AQ9" s="254"/>
      <c r="AR9" s="254"/>
      <c r="AS9" s="254"/>
      <c r="AT9" s="284"/>
      <c r="AU9" s="284"/>
      <c r="AV9" s="284"/>
      <c r="AW9" s="285"/>
      <c r="BZ9" s="255" t="s">
        <v>213</v>
      </c>
      <c r="CA9" s="254">
        <f>'Front Page'!$T$60-CA11</f>
        <v>0</v>
      </c>
      <c r="CB9" s="254">
        <f>'Front Page'!$U$60-CB11</f>
        <v>0</v>
      </c>
      <c r="CC9" s="254">
        <f>'Front Page'!$V$60-CC11</f>
        <v>0</v>
      </c>
      <c r="CD9" s="254">
        <f>'Front Page'!$W$60-CD11</f>
        <v>0</v>
      </c>
      <c r="CE9" s="254">
        <f>'Front Page'!$X$60-CE11</f>
        <v>0</v>
      </c>
      <c r="CF9" s="254">
        <f>'Front Page'!$Y$60-CF11</f>
        <v>0</v>
      </c>
      <c r="CG9" s="254">
        <f>'Front Page'!$Z$60-CG11</f>
        <v>0</v>
      </c>
      <c r="CH9" s="254">
        <f>'Front Page'!$AA$60-CH11</f>
        <v>0</v>
      </c>
      <c r="CI9" s="254">
        <f>'Front Page'!$AB$60-CI11</f>
        <v>0</v>
      </c>
      <c r="CJ9" s="254">
        <f>'Front Page'!$AC$60-CJ11</f>
        <v>0</v>
      </c>
      <c r="CK9" s="254">
        <f>'Front Page'!$AD$60-CK11</f>
        <v>0</v>
      </c>
      <c r="CL9" s="254">
        <f>'Front Page'!$AE$60-CL11</f>
        <v>0</v>
      </c>
      <c r="CM9" s="254">
        <f>'Front Page'!$T$60-CM11</f>
        <v>0</v>
      </c>
      <c r="CN9" s="254">
        <f>'Front Page'!$U$60-CN11</f>
        <v>0</v>
      </c>
      <c r="CO9" s="254">
        <f>'Front Page'!$V$60-CO11</f>
        <v>0</v>
      </c>
      <c r="CP9" s="254">
        <f>'Front Page'!$W$60-CP11</f>
        <v>0</v>
      </c>
      <c r="CQ9" s="254">
        <f>'Front Page'!$X$60-CQ11</f>
        <v>0</v>
      </c>
      <c r="CR9" s="254">
        <f>'Front Page'!$Y$60-CR11</f>
        <v>0</v>
      </c>
      <c r="CS9" s="254">
        <f>'Front Page'!$Z$60-CS11</f>
        <v>0</v>
      </c>
      <c r="CT9" s="254">
        <f>'Front Page'!$AA$60-CT11</f>
        <v>0</v>
      </c>
      <c r="CU9" s="254">
        <f>'Front Page'!$AB$60-CU11</f>
        <v>0</v>
      </c>
      <c r="CV9" s="254">
        <f>'Front Page'!$AC$60-CV11</f>
        <v>0</v>
      </c>
      <c r="CW9" s="254">
        <f>'Front Page'!$AD$60-CW11</f>
        <v>0</v>
      </c>
      <c r="CX9" s="254">
        <f>'Front Page'!$AE$60-CX11</f>
        <v>0</v>
      </c>
      <c r="CY9" s="254">
        <f>'Front Page'!$T$60-CY11</f>
        <v>0</v>
      </c>
      <c r="CZ9" s="254">
        <f>'Front Page'!$U$60-CZ11</f>
        <v>0</v>
      </c>
      <c r="DA9" s="254">
        <f>'Front Page'!$V$60-DA11</f>
        <v>0</v>
      </c>
      <c r="DB9" s="254">
        <f>'Front Page'!$W$60-DB11</f>
        <v>0</v>
      </c>
      <c r="DC9" s="254">
        <f>'Front Page'!$X$60-DC11</f>
        <v>0</v>
      </c>
      <c r="DD9" s="254">
        <f>'Front Page'!$Y$60-DD11</f>
        <v>0</v>
      </c>
      <c r="DE9" s="254">
        <f>'Front Page'!$Z$60-DE11</f>
        <v>0</v>
      </c>
      <c r="DF9" s="254">
        <f>'Front Page'!$AA$60-DF11</f>
        <v>0</v>
      </c>
      <c r="DG9" s="254">
        <f>'Front Page'!$AB$60-DG11</f>
        <v>0</v>
      </c>
      <c r="DH9" s="254">
        <f>'Front Page'!$AC$60-DH11</f>
        <v>0</v>
      </c>
      <c r="DI9" s="254">
        <f>'Front Page'!$AD$60-DI11</f>
        <v>0</v>
      </c>
      <c r="DJ9" s="254">
        <f>'Front Page'!$AE$60-DJ11</f>
        <v>0</v>
      </c>
      <c r="DK9" s="254">
        <f>'Front Page'!$T$60-DK11</f>
        <v>0</v>
      </c>
      <c r="DL9" s="254">
        <f>'Front Page'!$U$60-DL11</f>
        <v>0</v>
      </c>
      <c r="DM9" s="254">
        <f>'Front Page'!$V$60-DM11</f>
        <v>0</v>
      </c>
      <c r="DN9" s="254">
        <f>'Front Page'!$W$60-DN11</f>
        <v>0</v>
      </c>
      <c r="DO9" s="254">
        <f>'Front Page'!$X$60-DO11</f>
        <v>0</v>
      </c>
      <c r="DP9" s="254">
        <f>'Front Page'!$Y$60-DP11</f>
        <v>0</v>
      </c>
      <c r="DQ9" s="254">
        <f>'Front Page'!$Z$60-DQ11</f>
        <v>0</v>
      </c>
      <c r="DR9" s="254">
        <f>'Front Page'!$AA$60-DR11</f>
        <v>0</v>
      </c>
      <c r="DS9" s="254">
        <f>'Front Page'!$AB$60-DS11</f>
        <v>0</v>
      </c>
      <c r="DT9" s="254">
        <f>'Front Page'!$AC$60-DT11</f>
        <v>0</v>
      </c>
      <c r="DU9" s="254">
        <f>'Front Page'!$AD$60-DU11</f>
        <v>0</v>
      </c>
      <c r="DV9" s="254">
        <f>'Front Page'!$AE$60-DV11</f>
        <v>0</v>
      </c>
    </row>
    <row r="10" spans="1:132" ht="29.45" customHeight="1">
      <c r="A10" s="446" t="s">
        <v>214</v>
      </c>
      <c r="B10" s="447"/>
      <c r="C10" s="447"/>
      <c r="D10" s="447"/>
      <c r="E10" s="447"/>
      <c r="F10" s="447"/>
      <c r="G10" s="447"/>
      <c r="H10" s="447"/>
      <c r="I10" s="447"/>
      <c r="J10" s="447"/>
      <c r="K10" s="447"/>
      <c r="L10" s="447"/>
      <c r="M10" s="289"/>
      <c r="N10" s="289"/>
      <c r="O10" s="440"/>
      <c r="P10" s="440"/>
      <c r="Q10" s="440"/>
      <c r="R10" s="440"/>
      <c r="S10" s="440"/>
      <c r="T10" s="440"/>
      <c r="U10" s="440"/>
      <c r="V10" s="440"/>
      <c r="W10" s="440"/>
      <c r="X10" s="440"/>
      <c r="Y10" s="178"/>
      <c r="Z10" s="178"/>
      <c r="AA10" s="179"/>
      <c r="AB10" s="141"/>
      <c r="AC10" s="141"/>
      <c r="AD10" s="141"/>
      <c r="AE10" s="141"/>
      <c r="AF10" s="141"/>
      <c r="AG10" s="142"/>
      <c r="AH10" s="143"/>
      <c r="AI10" s="143"/>
      <c r="AJ10" s="283"/>
      <c r="AK10" s="254"/>
      <c r="AL10" s="254"/>
      <c r="AM10" s="254"/>
      <c r="AN10" s="254"/>
      <c r="AO10" s="254"/>
      <c r="AP10" s="254"/>
      <c r="AQ10" s="254"/>
      <c r="AR10" s="254"/>
      <c r="AS10" s="254"/>
      <c r="AT10" s="283"/>
      <c r="AU10" s="284"/>
      <c r="AV10" s="284"/>
      <c r="BB10" s="268"/>
      <c r="BX10" s="255" t="s">
        <v>215</v>
      </c>
      <c r="BY10" s="254">
        <f>MAX(BZ17:BZ316)</f>
        <v>0</v>
      </c>
      <c r="BZ10" s="255" t="s">
        <v>216</v>
      </c>
      <c r="CA10" s="254">
        <f>SUM(CA17:CA316)</f>
        <v>0</v>
      </c>
      <c r="CB10" s="254">
        <f t="shared" ref="CB10:DV10" si="1">SUM(CB17:CB316)</f>
        <v>0</v>
      </c>
      <c r="CC10" s="254">
        <f t="shared" si="1"/>
        <v>0</v>
      </c>
      <c r="CD10" s="254">
        <f t="shared" si="1"/>
        <v>0</v>
      </c>
      <c r="CE10" s="254">
        <f t="shared" si="1"/>
        <v>0</v>
      </c>
      <c r="CF10" s="254">
        <f t="shared" si="1"/>
        <v>0</v>
      </c>
      <c r="CG10" s="254">
        <f t="shared" si="1"/>
        <v>0</v>
      </c>
      <c r="CH10" s="254">
        <f t="shared" si="1"/>
        <v>0</v>
      </c>
      <c r="CI10" s="254">
        <f t="shared" si="1"/>
        <v>0</v>
      </c>
      <c r="CJ10" s="254">
        <f t="shared" si="1"/>
        <v>0</v>
      </c>
      <c r="CK10" s="254">
        <f t="shared" si="1"/>
        <v>0</v>
      </c>
      <c r="CL10" s="254">
        <f t="shared" si="1"/>
        <v>0</v>
      </c>
      <c r="CM10" s="254">
        <f t="shared" si="1"/>
        <v>0</v>
      </c>
      <c r="CN10" s="254">
        <f t="shared" si="1"/>
        <v>0</v>
      </c>
      <c r="CO10" s="254">
        <f t="shared" si="1"/>
        <v>0</v>
      </c>
      <c r="CP10" s="254">
        <f t="shared" si="1"/>
        <v>0</v>
      </c>
      <c r="CQ10" s="254">
        <f t="shared" si="1"/>
        <v>0</v>
      </c>
      <c r="CR10" s="254">
        <f t="shared" si="1"/>
        <v>0</v>
      </c>
      <c r="CS10" s="254">
        <f t="shared" si="1"/>
        <v>0</v>
      </c>
      <c r="CT10" s="254">
        <f t="shared" si="1"/>
        <v>0</v>
      </c>
      <c r="CU10" s="254">
        <f t="shared" si="1"/>
        <v>0</v>
      </c>
      <c r="CV10" s="254">
        <f t="shared" si="1"/>
        <v>0</v>
      </c>
      <c r="CW10" s="254">
        <f t="shared" si="1"/>
        <v>0</v>
      </c>
      <c r="CX10" s="254">
        <f t="shared" si="1"/>
        <v>0</v>
      </c>
      <c r="CY10" s="254">
        <f t="shared" si="1"/>
        <v>0</v>
      </c>
      <c r="CZ10" s="254">
        <f t="shared" si="1"/>
        <v>0</v>
      </c>
      <c r="DA10" s="254">
        <f t="shared" si="1"/>
        <v>0</v>
      </c>
      <c r="DB10" s="254">
        <f t="shared" si="1"/>
        <v>0</v>
      </c>
      <c r="DC10" s="254">
        <f t="shared" si="1"/>
        <v>0</v>
      </c>
      <c r="DD10" s="254">
        <f t="shared" si="1"/>
        <v>0</v>
      </c>
      <c r="DE10" s="254">
        <f t="shared" si="1"/>
        <v>0</v>
      </c>
      <c r="DF10" s="254">
        <f t="shared" si="1"/>
        <v>0</v>
      </c>
      <c r="DG10" s="254">
        <f t="shared" si="1"/>
        <v>0</v>
      </c>
      <c r="DH10" s="254">
        <f t="shared" si="1"/>
        <v>0</v>
      </c>
      <c r="DI10" s="254">
        <f t="shared" si="1"/>
        <v>0</v>
      </c>
      <c r="DJ10" s="254">
        <f t="shared" si="1"/>
        <v>0</v>
      </c>
      <c r="DK10" s="254">
        <f t="shared" si="1"/>
        <v>0</v>
      </c>
      <c r="DL10" s="254">
        <f t="shared" si="1"/>
        <v>0</v>
      </c>
      <c r="DM10" s="254">
        <f t="shared" si="1"/>
        <v>0</v>
      </c>
      <c r="DN10" s="254">
        <f t="shared" si="1"/>
        <v>0</v>
      </c>
      <c r="DO10" s="254">
        <f t="shared" si="1"/>
        <v>0</v>
      </c>
      <c r="DP10" s="254">
        <f t="shared" si="1"/>
        <v>0</v>
      </c>
      <c r="DQ10" s="254">
        <f t="shared" si="1"/>
        <v>0</v>
      </c>
      <c r="DR10" s="254">
        <f t="shared" si="1"/>
        <v>0</v>
      </c>
      <c r="DS10" s="254">
        <f t="shared" si="1"/>
        <v>0</v>
      </c>
      <c r="DT10" s="254">
        <f t="shared" si="1"/>
        <v>0</v>
      </c>
      <c r="DU10" s="254">
        <f t="shared" si="1"/>
        <v>0</v>
      </c>
      <c r="DV10" s="254">
        <f t="shared" si="1"/>
        <v>0</v>
      </c>
    </row>
    <row r="11" spans="1:132" ht="15.6" customHeight="1">
      <c r="A11" s="172" t="s">
        <v>217</v>
      </c>
      <c r="B11" s="176"/>
      <c r="C11" s="176"/>
      <c r="D11" s="176"/>
      <c r="E11" s="176"/>
      <c r="F11" s="176"/>
      <c r="G11" s="176"/>
      <c r="H11" s="176"/>
      <c r="I11" s="176"/>
      <c r="J11" s="173"/>
      <c r="K11" s="173"/>
      <c r="L11" s="173"/>
      <c r="M11" s="173"/>
      <c r="N11" s="173"/>
      <c r="O11" s="440"/>
      <c r="P11" s="440"/>
      <c r="Q11" s="440"/>
      <c r="R11" s="440"/>
      <c r="S11" s="440"/>
      <c r="T11" s="440"/>
      <c r="U11" s="440"/>
      <c r="V11" s="440"/>
      <c r="W11" s="440"/>
      <c r="X11" s="440"/>
      <c r="Y11" s="141"/>
      <c r="Z11" s="141"/>
      <c r="AA11" s="141"/>
      <c r="AB11" s="141"/>
      <c r="AC11" s="141"/>
      <c r="AD11" s="141"/>
      <c r="AE11" s="141"/>
      <c r="AF11" s="141"/>
      <c r="AG11" s="142"/>
      <c r="AK11" s="277" t="s">
        <v>218</v>
      </c>
      <c r="AL11" s="278">
        <f>COUNTIF($AG$17:$AG$316,"OK")</f>
        <v>0</v>
      </c>
      <c r="AM11" s="254"/>
      <c r="AN11" s="254"/>
      <c r="AO11" s="254"/>
      <c r="AP11" s="254"/>
      <c r="AQ11" s="254"/>
      <c r="AR11" s="254"/>
      <c r="AS11" s="274" t="str">
        <f>IF(AN11&lt;&gt;0,IF(X11&gt;0,ISERROR(MATCH($AN11,$AO10:$AO$17,0)),0)+IF(Y11&gt;0,ISERROR(MATCH($AN11,$AP10:$AP$17,0)),0)+IF(Z11&gt;0,ISERROR(MATCH($AN11,$AQ10:$AQ$17,0)),0)+IF(AA11&gt;0,ISERROR(MATCH($AN11,$AR10:$AR$17,0)),0),"Enter discrete year offers first")</f>
        <v>Enter discrete year offers first</v>
      </c>
      <c r="AT11" s="283"/>
      <c r="AU11" s="284"/>
      <c r="AV11" s="284"/>
      <c r="BB11" s="268"/>
      <c r="BC11" s="286"/>
      <c r="BZ11" s="255" t="s">
        <v>219</v>
      </c>
      <c r="CA11" s="254">
        <f>MAX(CA17:CA316)</f>
        <v>0</v>
      </c>
      <c r="CB11" s="254">
        <f t="shared" ref="CB11:DV11" si="2">MAX(CB17:CB316)</f>
        <v>0</v>
      </c>
      <c r="CC11" s="254">
        <f t="shared" si="2"/>
        <v>0</v>
      </c>
      <c r="CD11" s="254">
        <f t="shared" si="2"/>
        <v>0</v>
      </c>
      <c r="CE11" s="254">
        <f t="shared" si="2"/>
        <v>0</v>
      </c>
      <c r="CF11" s="254">
        <f t="shared" si="2"/>
        <v>0</v>
      </c>
      <c r="CG11" s="254">
        <f t="shared" si="2"/>
        <v>0</v>
      </c>
      <c r="CH11" s="254">
        <f t="shared" si="2"/>
        <v>0</v>
      </c>
      <c r="CI11" s="254">
        <f t="shared" si="2"/>
        <v>0</v>
      </c>
      <c r="CJ11" s="254">
        <f t="shared" si="2"/>
        <v>0</v>
      </c>
      <c r="CK11" s="254">
        <f t="shared" si="2"/>
        <v>0</v>
      </c>
      <c r="CL11" s="254">
        <f t="shared" si="2"/>
        <v>0</v>
      </c>
      <c r="CM11" s="254">
        <f t="shared" si="2"/>
        <v>0</v>
      </c>
      <c r="CN11" s="254">
        <f t="shared" si="2"/>
        <v>0</v>
      </c>
      <c r="CO11" s="254">
        <f t="shared" si="2"/>
        <v>0</v>
      </c>
      <c r="CP11" s="254">
        <f t="shared" si="2"/>
        <v>0</v>
      </c>
      <c r="CQ11" s="254">
        <f t="shared" si="2"/>
        <v>0</v>
      </c>
      <c r="CR11" s="254">
        <f t="shared" si="2"/>
        <v>0</v>
      </c>
      <c r="CS11" s="254">
        <f t="shared" si="2"/>
        <v>0</v>
      </c>
      <c r="CT11" s="254">
        <f t="shared" si="2"/>
        <v>0</v>
      </c>
      <c r="CU11" s="254">
        <f t="shared" si="2"/>
        <v>0</v>
      </c>
      <c r="CV11" s="254">
        <f t="shared" si="2"/>
        <v>0</v>
      </c>
      <c r="CW11" s="254">
        <f t="shared" si="2"/>
        <v>0</v>
      </c>
      <c r="CX11" s="254">
        <f t="shared" si="2"/>
        <v>0</v>
      </c>
      <c r="CY11" s="254">
        <f t="shared" si="2"/>
        <v>0</v>
      </c>
      <c r="CZ11" s="254">
        <f t="shared" si="2"/>
        <v>0</v>
      </c>
      <c r="DA11" s="254">
        <f t="shared" si="2"/>
        <v>0</v>
      </c>
      <c r="DB11" s="254">
        <f t="shared" si="2"/>
        <v>0</v>
      </c>
      <c r="DC11" s="254">
        <f t="shared" si="2"/>
        <v>0</v>
      </c>
      <c r="DD11" s="254">
        <f t="shared" si="2"/>
        <v>0</v>
      </c>
      <c r="DE11" s="254">
        <f t="shared" si="2"/>
        <v>0</v>
      </c>
      <c r="DF11" s="254">
        <f t="shared" si="2"/>
        <v>0</v>
      </c>
      <c r="DG11" s="254">
        <f t="shared" si="2"/>
        <v>0</v>
      </c>
      <c r="DH11" s="254">
        <f t="shared" si="2"/>
        <v>0</v>
      </c>
      <c r="DI11" s="254">
        <f t="shared" si="2"/>
        <v>0</v>
      </c>
      <c r="DJ11" s="254">
        <f t="shared" si="2"/>
        <v>0</v>
      </c>
      <c r="DK11" s="254">
        <f t="shared" si="2"/>
        <v>0</v>
      </c>
      <c r="DL11" s="254">
        <f t="shared" si="2"/>
        <v>0</v>
      </c>
      <c r="DM11" s="254">
        <f t="shared" si="2"/>
        <v>0</v>
      </c>
      <c r="DN11" s="254">
        <f t="shared" si="2"/>
        <v>0</v>
      </c>
      <c r="DO11" s="254">
        <f t="shared" si="2"/>
        <v>0</v>
      </c>
      <c r="DP11" s="254">
        <f t="shared" si="2"/>
        <v>0</v>
      </c>
      <c r="DQ11" s="254">
        <f t="shared" si="2"/>
        <v>0</v>
      </c>
      <c r="DR11" s="254">
        <f t="shared" si="2"/>
        <v>0</v>
      </c>
      <c r="DS11" s="254">
        <f t="shared" si="2"/>
        <v>0</v>
      </c>
      <c r="DT11" s="254">
        <f t="shared" si="2"/>
        <v>0</v>
      </c>
      <c r="DU11" s="254">
        <f t="shared" si="2"/>
        <v>0</v>
      </c>
      <c r="DV11" s="254">
        <f t="shared" si="2"/>
        <v>0</v>
      </c>
    </row>
    <row r="12" spans="1:132" ht="16.149999999999999" customHeight="1" thickBot="1">
      <c r="A12" s="172" t="s">
        <v>220</v>
      </c>
      <c r="B12" s="180"/>
      <c r="C12" s="180"/>
      <c r="D12" s="180"/>
      <c r="E12" s="180"/>
      <c r="F12" s="180"/>
      <c r="G12" s="180"/>
      <c r="H12" s="180"/>
      <c r="I12" s="180"/>
      <c r="J12" s="249"/>
      <c r="K12" s="249"/>
      <c r="L12" s="249"/>
      <c r="M12" s="249"/>
      <c r="N12" s="249"/>
      <c r="O12" s="271"/>
      <c r="P12" s="271"/>
      <c r="Q12" s="271"/>
      <c r="R12" s="271"/>
      <c r="S12" s="271"/>
      <c r="T12" s="271"/>
      <c r="U12" s="271"/>
      <c r="V12" s="271"/>
      <c r="W12" s="271"/>
      <c r="X12" s="271"/>
      <c r="Y12" s="271"/>
      <c r="Z12" s="178"/>
      <c r="AA12" s="179"/>
      <c r="AB12" s="141"/>
      <c r="AC12" s="141"/>
      <c r="AD12" s="141"/>
      <c r="AE12" s="141"/>
      <c r="AF12" s="141"/>
      <c r="AG12" s="142"/>
      <c r="AK12" s="277" t="s">
        <v>221</v>
      </c>
      <c r="AL12" s="278">
        <f>SUM(AL17:AL316)</f>
        <v>0</v>
      </c>
      <c r="AM12" s="278">
        <f>SUM(AM17:AM316)</f>
        <v>0</v>
      </c>
      <c r="AN12" s="279"/>
      <c r="AO12" s="279"/>
      <c r="AP12" s="279"/>
      <c r="AQ12" s="279"/>
      <c r="AR12" s="279"/>
      <c r="AS12" s="279"/>
      <c r="AT12" s="283"/>
      <c r="AU12" s="287"/>
      <c r="AV12" s="287"/>
      <c r="CA12" s="69"/>
    </row>
    <row r="13" spans="1:132" ht="18" customHeight="1" thickBot="1">
      <c r="A13" s="172" t="s">
        <v>222</v>
      </c>
      <c r="B13" s="181"/>
      <c r="C13" s="181"/>
      <c r="D13" s="181"/>
      <c r="E13" s="181"/>
      <c r="F13" s="181"/>
      <c r="G13" s="181"/>
      <c r="H13" s="181"/>
      <c r="I13" s="181"/>
      <c r="J13" s="331" t="s">
        <v>334</v>
      </c>
      <c r="K13" s="332"/>
      <c r="L13" s="332"/>
      <c r="M13" s="332"/>
      <c r="N13" s="332"/>
      <c r="O13" s="332"/>
      <c r="P13" s="332"/>
      <c r="Q13" s="332"/>
      <c r="R13" s="332"/>
      <c r="S13" s="332"/>
      <c r="T13" s="332"/>
      <c r="U13" s="333"/>
      <c r="V13" s="181"/>
      <c r="W13" s="181"/>
      <c r="X13" s="382" t="s">
        <v>224</v>
      </c>
      <c r="Y13" s="383"/>
      <c r="Z13" s="383"/>
      <c r="AA13" s="384"/>
      <c r="AB13" s="141"/>
      <c r="AC13" s="141"/>
      <c r="AD13" s="141"/>
      <c r="AE13" s="141"/>
      <c r="AF13" s="141"/>
      <c r="AG13" s="144"/>
      <c r="AH13" s="143"/>
      <c r="AI13" s="143"/>
      <c r="AJ13" s="286"/>
      <c r="AK13" s="254"/>
      <c r="AL13" s="254"/>
      <c r="AM13" s="254"/>
      <c r="AN13" s="254"/>
      <c r="AO13" s="254">
        <v>2019</v>
      </c>
      <c r="AP13" s="254">
        <f>AO13+1</f>
        <v>2020</v>
      </c>
      <c r="AQ13" s="254">
        <f t="shared" ref="AQ13:AR13" si="3">AP13+1</f>
        <v>2021</v>
      </c>
      <c r="AR13" s="254">
        <f t="shared" si="3"/>
        <v>2022</v>
      </c>
      <c r="AS13" s="254"/>
      <c r="AT13" s="280" t="s">
        <v>225</v>
      </c>
      <c r="AU13" s="287"/>
      <c r="AV13" s="287"/>
      <c r="BF13" s="280" t="s">
        <v>225</v>
      </c>
      <c r="BR13" s="280" t="s">
        <v>226</v>
      </c>
      <c r="BV13" s="280" t="s">
        <v>226</v>
      </c>
      <c r="BZ13" s="255" t="s">
        <v>227</v>
      </c>
      <c r="CA13" s="254">
        <f t="array" ref="CA13">MIN(IF(CA17:CA316&gt;0,CA17:CA316))</f>
        <v>0</v>
      </c>
      <c r="CB13" s="254">
        <f t="array" ref="CB13">MIN(IF(CB17:CB316&gt;0,CB17:CB316))</f>
        <v>0</v>
      </c>
      <c r="CC13" s="254">
        <f t="array" ref="CC13">MIN(IF(CC17:CC316&gt;0,CC17:CC316))</f>
        <v>0</v>
      </c>
      <c r="CD13" s="254">
        <f t="array" ref="CD13">MIN(IF(CD17:CD316&gt;0,CD17:CD316))</f>
        <v>0</v>
      </c>
      <c r="CE13" s="254">
        <f t="array" ref="CE13">MIN(IF(CE17:CE316&gt;0,CE17:CE316))</f>
        <v>0</v>
      </c>
      <c r="CF13" s="254">
        <f t="array" ref="CF13">MIN(IF(CF17:CF316&gt;0,CF17:CF316))</f>
        <v>0</v>
      </c>
      <c r="CG13" s="254">
        <f t="array" ref="CG13">MIN(IF(CG17:CG316&gt;0,CG17:CG316))</f>
        <v>0</v>
      </c>
      <c r="CH13" s="254">
        <f t="array" ref="CH13">MIN(IF(CH17:CH316&gt;0,CH17:CH316))</f>
        <v>0</v>
      </c>
      <c r="CI13" s="254">
        <f t="array" ref="CI13">MIN(IF(CI17:CI316&gt;0,CI17:CI316))</f>
        <v>0</v>
      </c>
      <c r="CJ13" s="254">
        <f t="array" ref="CJ13">MIN(IF(CJ17:CJ316&gt;0,CJ17:CJ316))</f>
        <v>0</v>
      </c>
      <c r="CK13" s="254">
        <f t="array" ref="CK13">MIN(IF(CK17:CK316&gt;0,CK17:CK316))</f>
        <v>0</v>
      </c>
      <c r="CL13" s="254">
        <f t="array" ref="CL13">MIN(IF(CL17:CL316&gt;0,CL17:CL316))</f>
        <v>0</v>
      </c>
      <c r="CM13" s="254">
        <f t="array" ref="CM13">MIN(IF(CM17:CM316&gt;0,CM17:CM316))</f>
        <v>0</v>
      </c>
      <c r="CN13" s="254">
        <f t="array" ref="CN13">MIN(IF(CN17:CN316&gt;0,CN17:CN316))</f>
        <v>0</v>
      </c>
      <c r="CO13" s="254">
        <f t="array" ref="CO13">MIN(IF(CO17:CO316&gt;0,CO17:CO316))</f>
        <v>0</v>
      </c>
      <c r="CP13" s="254">
        <f t="array" ref="CP13">MIN(IF(CP17:CP316&gt;0,CP17:CP316))</f>
        <v>0</v>
      </c>
      <c r="CQ13" s="254">
        <f t="array" ref="CQ13">MIN(IF(CQ17:CQ316&gt;0,CQ17:CQ316))</f>
        <v>0</v>
      </c>
      <c r="CR13" s="254">
        <f t="array" ref="CR13">MIN(IF(CR17:CR316&gt;0,CR17:CR316))</f>
        <v>0</v>
      </c>
      <c r="CS13" s="254">
        <f t="array" ref="CS13">MIN(IF(CS17:CS316&gt;0,CS17:CS316))</f>
        <v>0</v>
      </c>
      <c r="CT13" s="254">
        <f t="array" ref="CT13">MIN(IF(CT17:CT316&gt;0,CT17:CT316))</f>
        <v>0</v>
      </c>
      <c r="CU13" s="254">
        <f t="array" ref="CU13">MIN(IF(CU17:CU316&gt;0,CU17:CU316))</f>
        <v>0</v>
      </c>
      <c r="CV13" s="254">
        <f t="array" ref="CV13">MIN(IF(CV17:CV316&gt;0,CV17:CV316))</f>
        <v>0</v>
      </c>
      <c r="CW13" s="254">
        <f t="array" ref="CW13">MIN(IF(CW17:CW316&gt;0,CW17:CW316))</f>
        <v>0</v>
      </c>
      <c r="CX13" s="254">
        <f t="array" ref="CX13">MIN(IF(CX17:CX316&gt;0,CX17:CX316))</f>
        <v>0</v>
      </c>
      <c r="CY13" s="254">
        <f t="array" ref="CY13">MIN(IF(CY17:CY316&gt;0,CY17:CY316))</f>
        <v>0</v>
      </c>
      <c r="CZ13" s="254">
        <f t="array" ref="CZ13">MIN(IF(CZ17:CZ316&gt;0,CZ17:CZ316))</f>
        <v>0</v>
      </c>
      <c r="DA13" s="254">
        <f t="array" ref="DA13">MIN(IF(DA17:DA316&gt;0,DA17:DA316))</f>
        <v>0</v>
      </c>
      <c r="DB13" s="254">
        <f t="array" ref="DB13">MIN(IF(DB17:DB316&gt;0,DB17:DB316))</f>
        <v>0</v>
      </c>
      <c r="DC13" s="254">
        <f t="array" ref="DC13">MIN(IF(DC17:DC316&gt;0,DC17:DC316))</f>
        <v>0</v>
      </c>
      <c r="DD13" s="254">
        <f t="array" ref="DD13">MIN(IF(DD17:DD316&gt;0,DD17:DD316))</f>
        <v>0</v>
      </c>
      <c r="DE13" s="254">
        <f t="array" ref="DE13">MIN(IF(DE17:DE316&gt;0,DE17:DE316))</f>
        <v>0</v>
      </c>
      <c r="DF13" s="254">
        <f t="array" ref="DF13">MIN(IF(DF17:DF316&gt;0,DF17:DF316))</f>
        <v>0</v>
      </c>
      <c r="DG13" s="254">
        <f t="array" ref="DG13">MIN(IF(DG17:DG316&gt;0,DG17:DG316))</f>
        <v>0</v>
      </c>
      <c r="DH13" s="254">
        <f t="array" ref="DH13">MIN(IF(DH17:DH316&gt;0,DH17:DH316))</f>
        <v>0</v>
      </c>
      <c r="DI13" s="254">
        <f t="array" ref="DI13">MIN(IF(DI17:DI316&gt;0,DI17:DI316))</f>
        <v>0</v>
      </c>
      <c r="DJ13" s="254">
        <f t="array" ref="DJ13">MIN(IF(DJ17:DJ316&gt;0,DJ17:DJ316))</f>
        <v>0</v>
      </c>
      <c r="DK13" s="254">
        <f t="array" ref="DK13">MIN(IF(DK17:DK316&gt;0,DK17:DK316))</f>
        <v>0</v>
      </c>
      <c r="DL13" s="254">
        <f t="array" ref="DL13">MIN(IF(DL17:DL316&gt;0,DL17:DL316))</f>
        <v>0</v>
      </c>
      <c r="DM13" s="254">
        <f t="array" ref="DM13">MIN(IF(DM17:DM316&gt;0,DM17:DM316))</f>
        <v>0</v>
      </c>
      <c r="DN13" s="254">
        <f t="array" ref="DN13">MIN(IF(DN17:DN316&gt;0,DN17:DN316))</f>
        <v>0</v>
      </c>
      <c r="DO13" s="254">
        <f t="array" ref="DO13">MIN(IF(DO17:DO316&gt;0,DO17:DO316))</f>
        <v>0</v>
      </c>
      <c r="DP13" s="254">
        <f t="array" ref="DP13">MIN(IF(DP17:DP316&gt;0,DP17:DP316))</f>
        <v>0</v>
      </c>
      <c r="DQ13" s="254">
        <f t="array" ref="DQ13">MIN(IF(DQ17:DQ316&gt;0,DQ17:DQ316))</f>
        <v>0</v>
      </c>
      <c r="DR13" s="254">
        <f t="array" ref="DR13">MIN(IF(DR17:DR316&gt;0,DR17:DR316))</f>
        <v>0</v>
      </c>
      <c r="DS13" s="254">
        <f t="array" ref="DS13">MIN(IF(DS17:DS316&gt;0,DS17:DS316))</f>
        <v>0</v>
      </c>
      <c r="DT13" s="254">
        <f t="array" ref="DT13">MIN(IF(DT17:DT316&gt;0,DT17:DT316))</f>
        <v>0</v>
      </c>
      <c r="DU13" s="254">
        <f t="array" ref="DU13">MIN(IF(DU17:DU316&gt;0,DU17:DU316))</f>
        <v>0</v>
      </c>
      <c r="DV13" s="254">
        <f t="array" ref="DV13">MIN(IF(DV17:DV316&gt;0,DV17:DV316))</f>
        <v>0</v>
      </c>
    </row>
    <row r="14" spans="1:132" ht="64.5" thickBot="1">
      <c r="A14" s="323" t="s">
        <v>228</v>
      </c>
      <c r="B14" s="323" t="s">
        <v>229</v>
      </c>
      <c r="C14" s="323" t="s">
        <v>230</v>
      </c>
      <c r="D14" s="323" t="s">
        <v>231</v>
      </c>
      <c r="E14" s="323" t="s">
        <v>232</v>
      </c>
      <c r="F14" s="323" t="s">
        <v>233</v>
      </c>
      <c r="G14" s="323" t="s">
        <v>234</v>
      </c>
      <c r="H14" s="323" t="s">
        <v>235</v>
      </c>
      <c r="I14" s="323" t="s">
        <v>236</v>
      </c>
      <c r="J14" s="183" t="s">
        <v>237</v>
      </c>
      <c r="K14" s="183" t="s">
        <v>238</v>
      </c>
      <c r="L14" s="183" t="s">
        <v>239</v>
      </c>
      <c r="M14" s="183" t="s">
        <v>240</v>
      </c>
      <c r="N14" s="183" t="s">
        <v>241</v>
      </c>
      <c r="O14" s="183" t="s">
        <v>242</v>
      </c>
      <c r="P14" s="183" t="s">
        <v>243</v>
      </c>
      <c r="Q14" s="183" t="s">
        <v>244</v>
      </c>
      <c r="R14" s="183" t="s">
        <v>245</v>
      </c>
      <c r="S14" s="183" t="s">
        <v>246</v>
      </c>
      <c r="T14" s="183" t="s">
        <v>247</v>
      </c>
      <c r="U14" s="183" t="s">
        <v>248</v>
      </c>
      <c r="V14" s="182" t="s">
        <v>249</v>
      </c>
      <c r="W14" s="182" t="s">
        <v>250</v>
      </c>
      <c r="X14" s="381" t="s">
        <v>335</v>
      </c>
      <c r="Y14" s="381" t="s">
        <v>252</v>
      </c>
      <c r="Z14" s="381" t="s">
        <v>253</v>
      </c>
      <c r="AA14" s="381" t="s">
        <v>254</v>
      </c>
      <c r="AB14" s="337" t="s">
        <v>255</v>
      </c>
      <c r="AC14" s="321" t="s">
        <v>256</v>
      </c>
      <c r="AD14" s="322" t="s">
        <v>257</v>
      </c>
      <c r="AE14" s="322" t="s">
        <v>258</v>
      </c>
      <c r="AF14" s="322" t="s">
        <v>259</v>
      </c>
      <c r="AG14" s="322" t="s">
        <v>143</v>
      </c>
      <c r="AH14" s="145"/>
      <c r="AI14" s="145" t="s">
        <v>260</v>
      </c>
      <c r="AJ14" s="278" t="s">
        <v>226</v>
      </c>
      <c r="AK14" s="278" t="s">
        <v>261</v>
      </c>
      <c r="AL14" s="278" t="s">
        <v>262</v>
      </c>
      <c r="AM14" s="278" t="s">
        <v>263</v>
      </c>
      <c r="AN14" s="281" t="s">
        <v>264</v>
      </c>
      <c r="AO14" s="281" t="s">
        <v>266</v>
      </c>
      <c r="AP14" s="281" t="s">
        <v>267</v>
      </c>
      <c r="AQ14" s="281" t="s">
        <v>268</v>
      </c>
      <c r="AR14" s="281" t="s">
        <v>336</v>
      </c>
      <c r="AS14" s="281" t="s">
        <v>269</v>
      </c>
      <c r="AT14" s="146">
        <v>1</v>
      </c>
      <c r="AU14" s="147">
        <v>2</v>
      </c>
      <c r="AV14" s="147">
        <v>3</v>
      </c>
      <c r="AW14" s="147">
        <v>4</v>
      </c>
      <c r="AX14" s="147">
        <v>5</v>
      </c>
      <c r="AY14" s="147">
        <v>6</v>
      </c>
      <c r="AZ14" s="147">
        <v>7</v>
      </c>
      <c r="BA14" s="147">
        <v>8</v>
      </c>
      <c r="BB14" s="147">
        <v>9</v>
      </c>
      <c r="BC14" s="147">
        <v>10</v>
      </c>
      <c r="BD14" s="147">
        <v>11</v>
      </c>
      <c r="BE14" s="147">
        <v>12</v>
      </c>
      <c r="BF14" s="146">
        <v>1</v>
      </c>
      <c r="BG14" s="147">
        <v>2</v>
      </c>
      <c r="BH14" s="147">
        <v>3</v>
      </c>
      <c r="BI14" s="147">
        <v>4</v>
      </c>
      <c r="BJ14" s="147">
        <v>5</v>
      </c>
      <c r="BK14" s="147">
        <v>6</v>
      </c>
      <c r="BL14" s="147">
        <v>7</v>
      </c>
      <c r="BM14" s="147">
        <v>8</v>
      </c>
      <c r="BN14" s="147">
        <v>9</v>
      </c>
      <c r="BO14" s="147">
        <v>10</v>
      </c>
      <c r="BP14" s="147">
        <v>11</v>
      </c>
      <c r="BQ14" s="148">
        <v>12</v>
      </c>
      <c r="BR14" s="259">
        <f>AO13</f>
        <v>2019</v>
      </c>
      <c r="BS14" s="259">
        <f t="shared" ref="BS14:BU14" si="4">AP13</f>
        <v>2020</v>
      </c>
      <c r="BT14" s="259">
        <f t="shared" si="4"/>
        <v>2021</v>
      </c>
      <c r="BU14" s="259">
        <f t="shared" si="4"/>
        <v>2022</v>
      </c>
      <c r="BV14" s="259">
        <f>AO13</f>
        <v>2019</v>
      </c>
      <c r="BW14" s="259">
        <f t="shared" ref="BW14:BY14" si="5">AP13</f>
        <v>2020</v>
      </c>
      <c r="BX14" s="259">
        <f t="shared" si="5"/>
        <v>2021</v>
      </c>
      <c r="BY14" s="259">
        <f t="shared" si="5"/>
        <v>2022</v>
      </c>
      <c r="BZ14" s="260" t="s">
        <v>270</v>
      </c>
      <c r="CA14" s="130">
        <f>DATE(AO13,1,1)</f>
        <v>43466</v>
      </c>
      <c r="CB14" s="130">
        <f>DATE(YEAR(CA14),MONTH(CA14)+1,1)</f>
        <v>43497</v>
      </c>
      <c r="CC14" s="130">
        <f t="shared" ref="CC14:DV14" si="6">DATE(YEAR(CB14),MONTH(CB14)+1,1)</f>
        <v>43525</v>
      </c>
      <c r="CD14" s="130">
        <f t="shared" si="6"/>
        <v>43556</v>
      </c>
      <c r="CE14" s="130">
        <f t="shared" si="6"/>
        <v>43586</v>
      </c>
      <c r="CF14" s="130">
        <f t="shared" si="6"/>
        <v>43617</v>
      </c>
      <c r="CG14" s="130">
        <f t="shared" si="6"/>
        <v>43647</v>
      </c>
      <c r="CH14" s="130">
        <f t="shared" si="6"/>
        <v>43678</v>
      </c>
      <c r="CI14" s="130">
        <f t="shared" si="6"/>
        <v>43709</v>
      </c>
      <c r="CJ14" s="130">
        <f t="shared" si="6"/>
        <v>43739</v>
      </c>
      <c r="CK14" s="130">
        <f t="shared" si="6"/>
        <v>43770</v>
      </c>
      <c r="CL14" s="130">
        <f t="shared" si="6"/>
        <v>43800</v>
      </c>
      <c r="CM14" s="130">
        <f t="shared" si="6"/>
        <v>43831</v>
      </c>
      <c r="CN14" s="130">
        <f t="shared" si="6"/>
        <v>43862</v>
      </c>
      <c r="CO14" s="130">
        <f t="shared" si="6"/>
        <v>43891</v>
      </c>
      <c r="CP14" s="130">
        <f t="shared" si="6"/>
        <v>43922</v>
      </c>
      <c r="CQ14" s="130">
        <f t="shared" si="6"/>
        <v>43952</v>
      </c>
      <c r="CR14" s="130">
        <f t="shared" si="6"/>
        <v>43983</v>
      </c>
      <c r="CS14" s="130">
        <f t="shared" si="6"/>
        <v>44013</v>
      </c>
      <c r="CT14" s="130">
        <f t="shared" si="6"/>
        <v>44044</v>
      </c>
      <c r="CU14" s="130">
        <f t="shared" si="6"/>
        <v>44075</v>
      </c>
      <c r="CV14" s="130">
        <f t="shared" si="6"/>
        <v>44105</v>
      </c>
      <c r="CW14" s="130">
        <f t="shared" si="6"/>
        <v>44136</v>
      </c>
      <c r="CX14" s="130">
        <f t="shared" si="6"/>
        <v>44166</v>
      </c>
      <c r="CY14" s="130">
        <f t="shared" si="6"/>
        <v>44197</v>
      </c>
      <c r="CZ14" s="130">
        <f t="shared" si="6"/>
        <v>44228</v>
      </c>
      <c r="DA14" s="130">
        <f t="shared" si="6"/>
        <v>44256</v>
      </c>
      <c r="DB14" s="130">
        <f t="shared" si="6"/>
        <v>44287</v>
      </c>
      <c r="DC14" s="130">
        <f t="shared" si="6"/>
        <v>44317</v>
      </c>
      <c r="DD14" s="130">
        <f t="shared" si="6"/>
        <v>44348</v>
      </c>
      <c r="DE14" s="130">
        <f t="shared" si="6"/>
        <v>44378</v>
      </c>
      <c r="DF14" s="130">
        <f t="shared" si="6"/>
        <v>44409</v>
      </c>
      <c r="DG14" s="130">
        <f t="shared" si="6"/>
        <v>44440</v>
      </c>
      <c r="DH14" s="130">
        <f t="shared" si="6"/>
        <v>44470</v>
      </c>
      <c r="DI14" s="130">
        <f t="shared" si="6"/>
        <v>44501</v>
      </c>
      <c r="DJ14" s="130">
        <f t="shared" si="6"/>
        <v>44531</v>
      </c>
      <c r="DK14" s="130">
        <f t="shared" si="6"/>
        <v>44562</v>
      </c>
      <c r="DL14" s="130">
        <f t="shared" si="6"/>
        <v>44593</v>
      </c>
      <c r="DM14" s="130">
        <f t="shared" si="6"/>
        <v>44621</v>
      </c>
      <c r="DN14" s="130">
        <f t="shared" si="6"/>
        <v>44652</v>
      </c>
      <c r="DO14" s="130">
        <f t="shared" si="6"/>
        <v>44682</v>
      </c>
      <c r="DP14" s="130">
        <f t="shared" si="6"/>
        <v>44713</v>
      </c>
      <c r="DQ14" s="130">
        <f t="shared" si="6"/>
        <v>44743</v>
      </c>
      <c r="DR14" s="130">
        <f t="shared" si="6"/>
        <v>44774</v>
      </c>
      <c r="DS14" s="130">
        <f t="shared" si="6"/>
        <v>44805</v>
      </c>
      <c r="DT14" s="130">
        <f t="shared" si="6"/>
        <v>44835</v>
      </c>
      <c r="DU14" s="130">
        <f t="shared" si="6"/>
        <v>44866</v>
      </c>
      <c r="DV14" s="130">
        <f t="shared" si="6"/>
        <v>44896</v>
      </c>
      <c r="EB14" s="365" t="s">
        <v>271</v>
      </c>
    </row>
    <row r="15" spans="1:132" ht="28.15" customHeight="1">
      <c r="A15" s="21" t="str">
        <f ca="1">IF(E15="","",CONCATENATE(TEXT('Front Page'!$F$33,"000"),TEXT('Front Page'!$F$31,"000"),"-",LEFT('Front Page'!$R$53,5),"-",LEFT(D15,1),AJ15, "-",TEXT(B15,"000")))</f>
        <v>TBDTBD-SyS-Y19-IFE-000</v>
      </c>
      <c r="B15" s="22">
        <v>0</v>
      </c>
      <c r="C15" s="25" t="s">
        <v>272</v>
      </c>
      <c r="D15" s="26" t="str">
        <f>IF(MIN(J15:U15)=0,IF(MAX(J15:U15)=0,"None",IF(AND(MAX(J15:O15,S15:U15)=0,MIN(P15:R15)&gt;0),"Q3",IF(AND(Q15&gt;0,MAX(J15:P15,R15:U15)=0),"Aug","Monthly"))),"YR")</f>
        <v>YR</v>
      </c>
      <c r="E15" s="26">
        <f>IFERROR(DATE(BU15,BE15,1),"")</f>
        <v>43466</v>
      </c>
      <c r="F15" s="26">
        <f>IFERROR(DATE(BV15,BF15+1,1)-1,"")</f>
        <v>43830</v>
      </c>
      <c r="G15" s="362" t="s">
        <v>273</v>
      </c>
      <c r="H15" s="362" t="s">
        <v>274</v>
      </c>
      <c r="I15" s="27" t="str">
        <f>IF(OR(AND(D15="Q3",MIN(P15:R15)&lt;&gt;MAX(P15:R15)),AND(D15="YR",MIN(J15:U15)&lt;&gt;MAX(J15:U15)),D15="Monthly"),"Yes", "No")</f>
        <v>Yes</v>
      </c>
      <c r="J15" s="324">
        <v>12</v>
      </c>
      <c r="K15" s="311">
        <v>12</v>
      </c>
      <c r="L15" s="311">
        <v>7</v>
      </c>
      <c r="M15" s="311">
        <v>15</v>
      </c>
      <c r="N15" s="311">
        <v>15</v>
      </c>
      <c r="O15" s="311">
        <v>35</v>
      </c>
      <c r="P15" s="311">
        <v>38</v>
      </c>
      <c r="Q15" s="311">
        <v>40</v>
      </c>
      <c r="R15" s="311">
        <v>36</v>
      </c>
      <c r="S15" s="311">
        <v>20</v>
      </c>
      <c r="T15" s="311">
        <v>22</v>
      </c>
      <c r="U15" s="319">
        <v>21</v>
      </c>
      <c r="V15" s="318">
        <v>1</v>
      </c>
      <c r="W15" s="320">
        <v>1</v>
      </c>
      <c r="X15" s="310">
        <v>1</v>
      </c>
      <c r="Y15" s="28">
        <v>0</v>
      </c>
      <c r="Z15" s="28">
        <v>0</v>
      </c>
      <c r="AA15" s="28">
        <v>0</v>
      </c>
      <c r="AB15" s="315" t="s">
        <v>275</v>
      </c>
      <c r="AC15" s="23">
        <f>IF(SUM(X15:AA15)=0,"",SUM(J15:U15)*V15*SUM(X15:AA15))/1000</f>
        <v>0.27300000000000002</v>
      </c>
      <c r="AD15" s="23">
        <f>IF(SUM(X15:AA15)=0,"",SUM(J15:U15)*V15*SUM(X15:AA15))/1000</f>
        <v>0.27300000000000002</v>
      </c>
      <c r="AE15" s="24" t="str">
        <f>ROUND(SUM($J15:$U15),0)*V15&amp;" - "&amp;ROUND(SUM($J15:$U15)*W15,0)</f>
        <v>273 - 273</v>
      </c>
      <c r="AF15" s="20" t="str">
        <f>IF(AG15&lt;&gt;"OK","Not an offer",D15&amp;" offer for "&amp;BU15&amp;IF(BV15&lt;&gt;BU15,"-"&amp;BV15&amp;" ("," (")&amp;COUNTIF(X15:AA15,"&gt;0")&amp;" year(s)) with "&amp;IF(MIN(J15:AA15)=MAX(J15:U15),"flat capacity","capacity variable by month")&amp;IF(V15&lt;&gt;W15," in blocks",", one block"))</f>
        <v>YR offer for 2019 (1 year(s)) with capacity variable by month, one block</v>
      </c>
      <c r="AG15" s="17" t="str">
        <f>IF(SUM(X15:AA15)&lt;&gt;0,IF(OR(MOD(SUM(J15:AA15),ROUND(SUM(J15:AA15),2))&gt;0,COUNT(J15:W15)&lt;14),"Check that entries are numbers rounded to two decimal points",IF(B15="","Enter Capacity",IF(AK15,"Capacity Price has to span the entire term, no gap years","OK"))),"Not an Offer")</f>
        <v>OK</v>
      </c>
      <c r="AH15" s="145"/>
      <c r="AI15" s="145"/>
      <c r="AJ15" s="149" t="str">
        <f>IF(AND(X15&lt;&gt;0,Y15&lt;&gt;0),90,IF(X15&lt;&gt;0,19,IF(Y15&lt;&gt;0,20,"00")))&amp;"-IFE"</f>
        <v>19-IFE</v>
      </c>
      <c r="AK15" s="254"/>
      <c r="AL15" s="254"/>
      <c r="AM15" s="254"/>
      <c r="AN15" s="254"/>
      <c r="AO15" s="254"/>
      <c r="AP15" s="254"/>
      <c r="AQ15" s="254"/>
      <c r="AR15" s="254"/>
      <c r="AS15" s="254"/>
      <c r="AT15" s="261">
        <f>IF(J15&lt;&gt;0,AT$14,"")</f>
        <v>1</v>
      </c>
      <c r="AU15" s="254">
        <f t="shared" ref="AU15:BE15" si="7">IF(K15&lt;&gt;0,MIN(AT15,AU$14),AT15)</f>
        <v>1</v>
      </c>
      <c r="AV15" s="254">
        <f t="shared" si="7"/>
        <v>1</v>
      </c>
      <c r="AW15" s="254">
        <f t="shared" si="7"/>
        <v>1</v>
      </c>
      <c r="AX15" s="254">
        <f t="shared" si="7"/>
        <v>1</v>
      </c>
      <c r="AY15" s="254">
        <f t="shared" si="7"/>
        <v>1</v>
      </c>
      <c r="AZ15" s="254">
        <f t="shared" si="7"/>
        <v>1</v>
      </c>
      <c r="BA15" s="254">
        <f t="shared" si="7"/>
        <v>1</v>
      </c>
      <c r="BB15" s="254">
        <f t="shared" si="7"/>
        <v>1</v>
      </c>
      <c r="BC15" s="254">
        <f t="shared" si="7"/>
        <v>1</v>
      </c>
      <c r="BD15" s="254">
        <f t="shared" si="7"/>
        <v>1</v>
      </c>
      <c r="BE15" s="262">
        <f t="shared" si="7"/>
        <v>1</v>
      </c>
      <c r="BF15" s="263">
        <f t="shared" ref="BF15:BP15" si="8">IF(J15&lt;&gt;0,MAX(BG15,BF$14),BG15)</f>
        <v>12</v>
      </c>
      <c r="BG15" s="254">
        <f t="shared" si="8"/>
        <v>12</v>
      </c>
      <c r="BH15" s="254">
        <f t="shared" si="8"/>
        <v>12</v>
      </c>
      <c r="BI15" s="254">
        <f t="shared" si="8"/>
        <v>12</v>
      </c>
      <c r="BJ15" s="254">
        <f t="shared" si="8"/>
        <v>12</v>
      </c>
      <c r="BK15" s="254">
        <f t="shared" si="8"/>
        <v>12</v>
      </c>
      <c r="BL15" s="254">
        <f t="shared" si="8"/>
        <v>12</v>
      </c>
      <c r="BM15" s="254">
        <f t="shared" si="8"/>
        <v>12</v>
      </c>
      <c r="BN15" s="254">
        <f t="shared" si="8"/>
        <v>12</v>
      </c>
      <c r="BO15" s="254">
        <f t="shared" si="8"/>
        <v>12</v>
      </c>
      <c r="BP15" s="254">
        <f t="shared" si="8"/>
        <v>12</v>
      </c>
      <c r="BQ15" s="264">
        <f>IF(U15&lt;&gt;0,BQ$14,"")</f>
        <v>12</v>
      </c>
      <c r="BR15" s="261">
        <f>IF(IFERROR(X15/1&gt;0,0),BR$14,"")</f>
        <v>2019</v>
      </c>
      <c r="BS15" s="254">
        <f t="shared" ref="BS15:BT15" si="9">IF(IFERROR(Y15/1&gt;0,0),MIN(BR15,BS$14),BR15)</f>
        <v>2019</v>
      </c>
      <c r="BT15" s="254">
        <f t="shared" si="9"/>
        <v>2019</v>
      </c>
      <c r="BU15" s="265">
        <f>IF(IFERROR(AA15/1&gt;0,0),MIN(BT15,BU$14),BT15)</f>
        <v>2019</v>
      </c>
      <c r="BV15" s="263">
        <f t="shared" ref="BV15:BW15" si="10">IF(IFERROR(X15/1&gt;0,0),MAX(BW15,BV$14),BW15)</f>
        <v>2019</v>
      </c>
      <c r="BW15" s="254" t="str">
        <f t="shared" si="10"/>
        <v/>
      </c>
      <c r="BX15" s="254" t="str">
        <f>IF(IFERROR(Z15/1&gt;0,0),MAX(BY15,BX$14),BY15)</f>
        <v/>
      </c>
      <c r="BY15" s="264" t="str">
        <f>IF(IFERROR(AA15/1&gt;0,0),BY$14,"")</f>
        <v/>
      </c>
      <c r="DZ15" s="69" t="s">
        <v>274</v>
      </c>
      <c r="EA15" s="69">
        <v>1</v>
      </c>
      <c r="EB15" s="69" t="str">
        <f t="array" aca="1" ref="EB15:EB34" ca="1">IFERROR(INDEX(List4, SMALL(IF(ISBLANK(List4), "", ROW(List4)-MIN(ROW(List4))+1), ROW(A1:A20))),  "")</f>
        <v/>
      </c>
    </row>
    <row r="16" spans="1:132" ht="18.75">
      <c r="A16" s="336" t="s">
        <v>276</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316"/>
      <c r="AC16" s="19"/>
      <c r="AD16" s="19"/>
      <c r="AE16" s="19"/>
      <c r="AF16" s="19"/>
      <c r="AG16" s="19"/>
      <c r="AH16" s="145"/>
      <c r="AI16" s="145"/>
      <c r="AJ16" s="282"/>
      <c r="AK16" s="254"/>
      <c r="AL16" s="254"/>
      <c r="AM16" s="254"/>
      <c r="AN16" s="254"/>
      <c r="AO16" s="254"/>
      <c r="AP16" s="254"/>
      <c r="AQ16" s="254"/>
      <c r="AR16" s="254"/>
      <c r="AS16" s="274"/>
      <c r="AT16" s="257"/>
      <c r="AU16" s="266"/>
      <c r="AV16" s="266"/>
      <c r="AW16" s="267"/>
      <c r="AX16" s="267"/>
      <c r="BB16" s="268"/>
      <c r="BE16" s="269"/>
      <c r="BF16" s="258"/>
      <c r="BG16" s="266"/>
      <c r="BH16" s="266"/>
      <c r="BI16" s="267"/>
      <c r="BJ16" s="267"/>
      <c r="BN16" s="268"/>
      <c r="BQ16" s="264"/>
      <c r="BR16" s="261"/>
      <c r="BU16" s="264"/>
      <c r="BV16" s="261"/>
      <c r="BY16" s="264"/>
      <c r="DZ16" s="69" t="s">
        <v>277</v>
      </c>
      <c r="EA16" s="69">
        <v>2</v>
      </c>
      <c r="EB16" s="69" t="str">
        <f ca="1"/>
        <v/>
      </c>
    </row>
    <row r="17" spans="1:132" ht="27.6" customHeight="1">
      <c r="A17" s="11" t="str">
        <f ca="1">IF(AG17&lt;&gt;"OK","",CONCATENATE(TEXT('Front Page'!$F$33,"000"),TEXT('Front Page'!$F$31,"000"),"-",LEFT('Front Page'!$R$53,5),"-",LEFT(D17,1),AJ17, "-",TEXT(B17,"000")))</f>
        <v/>
      </c>
      <c r="B17" s="12" t="str">
        <f>IF(E17="","",1)</f>
        <v/>
      </c>
      <c r="C17" s="13"/>
      <c r="D17" s="29" t="str">
        <f>IF(MIN(J17:U17)=0,IF(MAX(J17:U17)=0,"None",IF(AND(MAX(J17:O17,S17:U17)=0,MIN(P17:R17)&gt;0),"Q3",IF(AND(Q17&gt;0,MAX(J17:P17,R17:U17)=0),"Aug","Monthly"))),"YR")</f>
        <v>None</v>
      </c>
      <c r="E17" s="29" t="str">
        <f>IFERROR(DATE(BU17,BE17,1),"")</f>
        <v/>
      </c>
      <c r="F17" s="29" t="str">
        <f>IFERROR(DATE(BV17,BF17+1,1)-1,"")</f>
        <v/>
      </c>
      <c r="G17" s="363"/>
      <c r="H17" s="364"/>
      <c r="I17" s="325" t="str">
        <f>IF(OR(AND(D17="Q3",MIN(P17:R17)&lt;&gt;MAX(P17:R17)),AND(D17="YR",MIN(J17:U17)&lt;&gt;MAX(J17:U17)),D17="Monthly"),"Yes", "No")</f>
        <v>No</v>
      </c>
      <c r="J17" s="314">
        <v>0</v>
      </c>
      <c r="K17" s="314">
        <v>0</v>
      </c>
      <c r="L17" s="314">
        <v>0</v>
      </c>
      <c r="M17" s="314">
        <v>0</v>
      </c>
      <c r="N17" s="314">
        <v>0</v>
      </c>
      <c r="O17" s="314">
        <v>0</v>
      </c>
      <c r="P17" s="314">
        <v>0</v>
      </c>
      <c r="Q17" s="314">
        <v>0</v>
      </c>
      <c r="R17" s="314">
        <v>0</v>
      </c>
      <c r="S17" s="314">
        <v>0</v>
      </c>
      <c r="T17" s="314">
        <v>0</v>
      </c>
      <c r="U17" s="314">
        <v>0</v>
      </c>
      <c r="V17" s="313">
        <v>1</v>
      </c>
      <c r="W17" s="313">
        <v>1</v>
      </c>
      <c r="X17" s="312">
        <v>0</v>
      </c>
      <c r="Y17" s="312">
        <v>0</v>
      </c>
      <c r="Z17" s="312">
        <v>0</v>
      </c>
      <c r="AA17" s="312">
        <v>0</v>
      </c>
      <c r="AB17" s="317"/>
      <c r="AC17" s="15" t="str">
        <f>IF(SUM(X17:AA17)=0,"",SUM(J17:U17)*V17*SUM(X17:AA17)/1000)</f>
        <v/>
      </c>
      <c r="AD17" s="15" t="str">
        <f>IF(SUM(X17:AA17)=0,"",SUM(J17:U17)*V17*SUM(X17:AA17)/1000)</f>
        <v/>
      </c>
      <c r="AE17" s="16" t="str">
        <f>ROUND(SUM($J17:$U17),0)*V17&amp;" - "&amp;ROUND(SUM($J17:$U17)*W17,0)</f>
        <v>0 - 0</v>
      </c>
      <c r="AF17" s="20" t="str">
        <f>IF(AG17&lt;&gt;"OK","Not an offer",D17&amp;" offer for "&amp;BU17&amp;IF(BV17&lt;&gt;BU17,"-"&amp;BV17&amp;" ("," ")&amp;" with "&amp;IF(IF(D17="Q3",MIN(P17:R17)=MAX(P17:R17),MIN(J17:U17)=MAX(J17:U17)),"flat capacity","capacity variable by month")&amp;IF(V17&lt;&gt;W17," in blocks",", one block"))</f>
        <v>Not an offer</v>
      </c>
      <c r="AG17" s="276" t="str">
        <f>IF(B17&lt;&gt;"",IF(OR(MOD(ROUND(SUM(J17:AA17),10),ROUND(SUM(J17:AA17),2))&gt;0,COUNT(J17:W17)&lt;14),"Check that entries are numbers rounded to two decimal points",IF(B17="","Enter Capacity",IF(AK17,"Capacity Price has to span the entire term, no gap years",IF(AS17=0,IF(W17&lt;V17,"Check Blocks","OK"),AS17)))),"Not an Offer")</f>
        <v>Not an Offer</v>
      </c>
      <c r="AH17" s="150"/>
      <c r="AI17" s="254">
        <v>1</v>
      </c>
      <c r="AJ17" s="149" t="str">
        <f>IF(AND(X17&lt;&gt;0,Y17&lt;&gt;0),90,IF(X17&lt;&gt;0,19,IF(Y17&lt;&gt;0,20,"00")))&amp;"-IFE"</f>
        <v>00-IFE</v>
      </c>
      <c r="AK17" s="254" t="b">
        <v>0</v>
      </c>
      <c r="AL17" s="254">
        <f t="shared" ref="AL17:AL80" si="11">IF(B17&lt;&gt;"",IF(AG17&lt;&gt;"OK",1,0),IF(AG17="Not an Offer",0,1))</f>
        <v>0</v>
      </c>
      <c r="AM17" s="254">
        <f>IF(AG17="OK",IF(ROW(B17)-16=B17,0,1),0)</f>
        <v>0</v>
      </c>
      <c r="AN17" s="288">
        <f>IF($BU17&lt;&gt;$BV17,$J17&amp;$K17&amp;$L17&amp;$M17&amp;$N17&amp;$O17&amp;$P17&amp;$Q17&amp;$R17&amp;$S17&amp;$T17&amp;$U17,0)</f>
        <v>0</v>
      </c>
      <c r="AO17" s="288">
        <f>IF(AND($AG17="OK",$BU17=$BV17,BU17=AO$13),$J17&amp;$K17&amp;$L17&amp;$M17&amp;$N17&amp;$O17&amp;$P17&amp;$Q17&amp;$R17&amp;$S17&amp;$T17&amp;$U17,0)</f>
        <v>0</v>
      </c>
      <c r="AP17" s="288">
        <f>IF(AND($AG17="OK",$BU17=$BV17,BV17=AP$13),$J17&amp;$K17&amp;$L17&amp;$M17&amp;$N17&amp;$O17&amp;$P17&amp;$Q17&amp;$R17&amp;$S17&amp;$T17&amp;$U17,0)</f>
        <v>0</v>
      </c>
      <c r="AQ17" s="288">
        <f>IF(AND($AG17="OK",$BU17=$BV17,BW17=AQ$13),$J17&amp;$K17&amp;$L17&amp;$M17&amp;$N17&amp;$O17&amp;$P17&amp;$Q17&amp;$R17&amp;$S17&amp;$T17&amp;$U17,0)</f>
        <v>0</v>
      </c>
      <c r="AR17" s="288">
        <f>IF(AND($AG17="OK",$BU17=$BV17,BX17=AR$13),$J17&amp;$K17&amp;$L17&amp;$M17&amp;$N17&amp;$O17&amp;$P17&amp;$Q17&amp;$R17&amp;$S17&amp;$T17&amp;$U17,0)</f>
        <v>0</v>
      </c>
      <c r="AS17" s="275">
        <f>IF(AN17&lt;&gt;0,"Enter discrete year offers first",0)</f>
        <v>0</v>
      </c>
      <c r="AT17" s="261" t="str">
        <f>IF(J17&lt;&gt;0,AT$14,"")</f>
        <v/>
      </c>
      <c r="AU17" s="254" t="str">
        <f t="shared" ref="AU17:BE32" si="12">IF(K17&lt;&gt;0,MIN(AT17,AU$14),AT17)</f>
        <v/>
      </c>
      <c r="AV17" s="254" t="str">
        <f t="shared" si="12"/>
        <v/>
      </c>
      <c r="AW17" s="254" t="str">
        <f t="shared" si="12"/>
        <v/>
      </c>
      <c r="AX17" s="254" t="str">
        <f t="shared" si="12"/>
        <v/>
      </c>
      <c r="AY17" s="254" t="str">
        <f t="shared" si="12"/>
        <v/>
      </c>
      <c r="AZ17" s="254" t="str">
        <f t="shared" si="12"/>
        <v/>
      </c>
      <c r="BA17" s="254" t="str">
        <f t="shared" si="12"/>
        <v/>
      </c>
      <c r="BB17" s="254" t="str">
        <f t="shared" si="12"/>
        <v/>
      </c>
      <c r="BC17" s="254" t="str">
        <f t="shared" si="12"/>
        <v/>
      </c>
      <c r="BD17" s="254" t="str">
        <f t="shared" si="12"/>
        <v/>
      </c>
      <c r="BE17" s="262" t="str">
        <f t="shared" si="12"/>
        <v/>
      </c>
      <c r="BF17" s="263" t="str">
        <f t="shared" ref="BF17:BP32" si="13">IF(J17&lt;&gt;0,MAX(BG17,BF$14),BG17)</f>
        <v/>
      </c>
      <c r="BG17" s="254" t="str">
        <f t="shared" si="13"/>
        <v/>
      </c>
      <c r="BH17" s="254" t="str">
        <f t="shared" si="13"/>
        <v/>
      </c>
      <c r="BI17" s="254" t="str">
        <f t="shared" si="13"/>
        <v/>
      </c>
      <c r="BJ17" s="254" t="str">
        <f t="shared" si="13"/>
        <v/>
      </c>
      <c r="BK17" s="254" t="str">
        <f t="shared" si="13"/>
        <v/>
      </c>
      <c r="BL17" s="254" t="str">
        <f t="shared" si="13"/>
        <v/>
      </c>
      <c r="BM17" s="254" t="str">
        <f t="shared" si="13"/>
        <v/>
      </c>
      <c r="BN17" s="254" t="str">
        <f t="shared" si="13"/>
        <v/>
      </c>
      <c r="BO17" s="254" t="str">
        <f t="shared" si="13"/>
        <v/>
      </c>
      <c r="BP17" s="254" t="str">
        <f t="shared" si="13"/>
        <v/>
      </c>
      <c r="BQ17" s="264" t="str">
        <f>IF(U17&lt;&gt;0,BQ$14,"")</f>
        <v/>
      </c>
      <c r="BR17" s="265" t="str">
        <f t="shared" ref="BR17:BT17" si="14">IF($G17&lt;&gt;"",2019,"")</f>
        <v/>
      </c>
      <c r="BS17" s="265" t="str">
        <f t="shared" si="14"/>
        <v/>
      </c>
      <c r="BT17" s="265" t="str">
        <f t="shared" si="14"/>
        <v/>
      </c>
      <c r="BU17" s="265" t="str">
        <f>IF($G17&lt;&gt;"",2019,"")</f>
        <v/>
      </c>
      <c r="BV17" s="263" t="str">
        <f>BU17</f>
        <v/>
      </c>
      <c r="BW17" s="254" t="str">
        <f>IF(IFERROR(Y17/1&gt;0,0),MAX(BX17,BW$14),BX17)</f>
        <v/>
      </c>
      <c r="BX17" s="254" t="str">
        <f>IF(IFERROR(Z17/1&gt;0,0),MAX(BY17,BX$14),BY17)</f>
        <v/>
      </c>
      <c r="BY17" s="264" t="str">
        <f>IF(IFERROR(AA17/1&gt;0,0),BY$14,"")</f>
        <v/>
      </c>
      <c r="BZ17" s="254" t="str">
        <f>IF(SUM(CA17:DV17)=0,"",SUM(CA17:DV17))</f>
        <v/>
      </c>
      <c r="CA17" s="254">
        <f t="shared" ref="CA17:CL32" si="15">IF($X17&gt;0,J17*$W17,0)</f>
        <v>0</v>
      </c>
      <c r="CB17" s="254">
        <f t="shared" si="15"/>
        <v>0</v>
      </c>
      <c r="CC17" s="254">
        <f t="shared" si="15"/>
        <v>0</v>
      </c>
      <c r="CD17" s="254">
        <f t="shared" si="15"/>
        <v>0</v>
      </c>
      <c r="CE17" s="254">
        <f t="shared" si="15"/>
        <v>0</v>
      </c>
      <c r="CF17" s="254">
        <f t="shared" si="15"/>
        <v>0</v>
      </c>
      <c r="CG17" s="254">
        <f t="shared" si="15"/>
        <v>0</v>
      </c>
      <c r="CH17" s="254">
        <f t="shared" si="15"/>
        <v>0</v>
      </c>
      <c r="CI17" s="254">
        <f t="shared" si="15"/>
        <v>0</v>
      </c>
      <c r="CJ17" s="254">
        <f t="shared" si="15"/>
        <v>0</v>
      </c>
      <c r="CK17" s="254">
        <f t="shared" si="15"/>
        <v>0</v>
      </c>
      <c r="CL17" s="254">
        <f t="shared" si="15"/>
        <v>0</v>
      </c>
      <c r="CM17" s="254">
        <f>IF($Y17&gt;0,$J17*$W17,0)</f>
        <v>0</v>
      </c>
      <c r="CN17" s="254">
        <f>IF($Y17&gt;0,$K17*$W17,0)</f>
        <v>0</v>
      </c>
      <c r="CO17" s="254">
        <f>IF($Y17&gt;0,$L17*$W17,0)</f>
        <v>0</v>
      </c>
      <c r="CP17" s="254">
        <f>IF($Y17&gt;0,$M17*$W17,0)</f>
        <v>0</v>
      </c>
      <c r="CQ17" s="254">
        <f>IF($Y17&gt;0,$N17*$W17,0)</f>
        <v>0</v>
      </c>
      <c r="CR17" s="254">
        <f>IF($Y17&gt;0,$O17*$W17,0)</f>
        <v>0</v>
      </c>
      <c r="CS17" s="254">
        <f>IF($Y17&gt;0,$P17*$W17,0)</f>
        <v>0</v>
      </c>
      <c r="CT17" s="254">
        <f>IF($Y17&gt;0,$Q17*$W17,0)</f>
        <v>0</v>
      </c>
      <c r="CU17" s="254">
        <f>IF($Y17&gt;0,$R17*$W17,0)</f>
        <v>0</v>
      </c>
      <c r="CV17" s="254">
        <f>IF($Y17&gt;0,$S17*$W17,0)</f>
        <v>0</v>
      </c>
      <c r="CW17" s="254">
        <f>IF($Y17&gt;0,$T17*$W17,0)</f>
        <v>0</v>
      </c>
      <c r="CX17" s="254">
        <f>IF($Y17&gt;0,$U17*$W17,0)</f>
        <v>0</v>
      </c>
      <c r="CY17" s="254">
        <f>IF($Z17&gt;0,$J17*$W17,0)</f>
        <v>0</v>
      </c>
      <c r="CZ17" s="254">
        <f>IF($Z17&gt;0,$K17*$W17,0)</f>
        <v>0</v>
      </c>
      <c r="DA17" s="254">
        <f>IF($Z17&gt;0,$L17*$W17,0)</f>
        <v>0</v>
      </c>
      <c r="DB17" s="254">
        <f>IF($Z17&gt;0,$M17*$W17,0)</f>
        <v>0</v>
      </c>
      <c r="DC17" s="254">
        <f>IF($Z17&gt;0,$N17*$W17,0)</f>
        <v>0</v>
      </c>
      <c r="DD17" s="254">
        <f>IF($Z17&gt;0,$O17*$W17,0)</f>
        <v>0</v>
      </c>
      <c r="DE17" s="254">
        <f>IF($Z17&gt;0,$P17*$W17,0)</f>
        <v>0</v>
      </c>
      <c r="DF17" s="254">
        <f>IF($Z17&gt;0,$Q17*$W17,0)</f>
        <v>0</v>
      </c>
      <c r="DG17" s="254">
        <f>IF($Z17&gt;0,$R17*$W17,0)</f>
        <v>0</v>
      </c>
      <c r="DH17" s="254">
        <f>IF($Z17&gt;0,$S17*$W17,0)</f>
        <v>0</v>
      </c>
      <c r="DI17" s="254">
        <f>IF($Z17&gt;0,$T17*$W17,0)</f>
        <v>0</v>
      </c>
      <c r="DJ17" s="254">
        <f>IF($Z17&gt;0,$U17*$W17,0)</f>
        <v>0</v>
      </c>
      <c r="DK17" s="254">
        <f>IF($AA17&gt;0,$J17*$W17,0)</f>
        <v>0</v>
      </c>
      <c r="DL17" s="254">
        <f>IF($AA17&gt;0,$K17*$W17,0)</f>
        <v>0</v>
      </c>
      <c r="DM17" s="254">
        <f>IF($AA17&gt;0,$L17*$W17,0)</f>
        <v>0</v>
      </c>
      <c r="DN17" s="254">
        <f>IF($AA17&gt;0,$M17*$W17,0)</f>
        <v>0</v>
      </c>
      <c r="DO17" s="254">
        <f>IF($AA17&gt;0,$N17*$W17,0)</f>
        <v>0</v>
      </c>
      <c r="DP17" s="254">
        <f>IF($AA17&gt;0,$O17*$W17,0)</f>
        <v>0</v>
      </c>
      <c r="DQ17" s="254">
        <f>IF($AA17&gt;0,$P17*$W17,0)</f>
        <v>0</v>
      </c>
      <c r="DR17" s="254">
        <f>IF($AA17&gt;0,$Q17*$W17,0)</f>
        <v>0</v>
      </c>
      <c r="DS17" s="254">
        <f>IF($AA17&gt;0,$R17*$W17,0)</f>
        <v>0</v>
      </c>
      <c r="DT17" s="254">
        <f>IF($AA17&gt;0,$S17*$W17,0)</f>
        <v>0</v>
      </c>
      <c r="DU17" s="254">
        <f>IF($AA17&gt;0,$T17*$W17,0)</f>
        <v>0</v>
      </c>
      <c r="DV17" s="254">
        <f>IF($AA17&gt;0,$U17*$W17,0)</f>
        <v>0</v>
      </c>
      <c r="DZ17" s="69" t="s">
        <v>278</v>
      </c>
      <c r="EA17" s="69">
        <v>3</v>
      </c>
      <c r="EB17" s="69" t="str">
        <f ca="1"/>
        <v/>
      </c>
    </row>
    <row r="18" spans="1:132" ht="24" customHeight="1">
      <c r="A18" s="11" t="str">
        <f ca="1">IF(AG18&lt;&gt;"OK","",CONCATENATE(TEXT('Front Page'!$F$33,"000"),TEXT('Front Page'!$F$31,"000"),"-",LEFT('Front Page'!$R$53,5),"-",LEFT(D18,1),AJ18, "-",TEXT(B18,"000")))</f>
        <v/>
      </c>
      <c r="B18" s="12" t="str">
        <f>IFERROR(IF(E18="","",MAX(B$17:B17)+1),"")</f>
        <v/>
      </c>
      <c r="C18" s="13"/>
      <c r="D18" s="29" t="str">
        <f t="shared" ref="D18" si="16">IF(MIN(J18:U18)=0,IF(MAX(J18:U18)=0,"None",IF(AND(MAX(J18:O18,S18:U18)=0,MIN(P18:R18)&gt;0),"Q3",IF(AND(Q18&gt;0,MAX(J18:P18,R18:U18)=0),"Aug","Monthly"))),"YR")</f>
        <v>None</v>
      </c>
      <c r="E18" s="29" t="str">
        <f t="shared" ref="E18:E272" si="17">IFERROR(DATE(BU18,BE18,1),"")</f>
        <v/>
      </c>
      <c r="F18" s="29" t="str">
        <f t="shared" ref="F18:F272" si="18">IFERROR(DATE(BV18,BF18+1,1)-1,"")</f>
        <v/>
      </c>
      <c r="G18" s="363"/>
      <c r="H18" s="364"/>
      <c r="I18" s="325" t="str">
        <f t="shared" ref="I18" si="19">IF(OR(AND(D18="Q3",MIN(P18:R18)&lt;&gt;MAX(P18:R18)),AND(D18="YR",MIN(J18:U18)&lt;&gt;MAX(J18:U18)),D18="Monthly"),"Yes", "No")</f>
        <v>No</v>
      </c>
      <c r="J18" s="314">
        <v>0</v>
      </c>
      <c r="K18" s="314">
        <v>0</v>
      </c>
      <c r="L18" s="314">
        <v>0</v>
      </c>
      <c r="M18" s="314">
        <v>0</v>
      </c>
      <c r="N18" s="314">
        <v>0</v>
      </c>
      <c r="O18" s="314">
        <v>0</v>
      </c>
      <c r="P18" s="314">
        <v>0</v>
      </c>
      <c r="Q18" s="314">
        <v>0</v>
      </c>
      <c r="R18" s="314">
        <v>0</v>
      </c>
      <c r="S18" s="314">
        <v>0</v>
      </c>
      <c r="T18" s="314">
        <v>0</v>
      </c>
      <c r="U18" s="314">
        <v>0</v>
      </c>
      <c r="V18" s="313">
        <v>1</v>
      </c>
      <c r="W18" s="313">
        <v>1</v>
      </c>
      <c r="X18" s="312">
        <v>0</v>
      </c>
      <c r="Y18" s="312">
        <v>0</v>
      </c>
      <c r="Z18" s="312">
        <v>0</v>
      </c>
      <c r="AA18" s="312">
        <v>0</v>
      </c>
      <c r="AB18" s="317"/>
      <c r="AC18" s="15" t="str">
        <f t="shared" ref="AC18" si="20">IF(SUM(X18:AA18)=0,"",SUM(J18:U18)*V18*SUM(X18:AA18)/1000)</f>
        <v/>
      </c>
      <c r="AD18" s="15" t="str">
        <f t="shared" ref="AD18" si="21">IF(SUM(X18:AA18)=0,"",SUM(J18:U18)*V18*SUM(X18:AA18)/1000)</f>
        <v/>
      </c>
      <c r="AE18" s="16" t="str">
        <f t="shared" ref="AE18" si="22">ROUND(SUM($J18:$U18),0)*V18&amp;" - "&amp;ROUND(SUM($J18:$U18)*W18,0)</f>
        <v>0 - 0</v>
      </c>
      <c r="AF18" s="20" t="str">
        <f t="shared" ref="AF18:AF81" si="23">IF(AG18&lt;&gt;"OK","Not an offer",D18&amp;" offer for "&amp;BU18&amp;IF(BV18&lt;&gt;BU18,"-"&amp;BV18&amp;" ("," ")&amp;" with "&amp;IF(IF(D18="Q3",MIN(P18:R18)=MAX(P18:R18),MIN(J18:U18)=MAX(J18:U18)),"flat capacity","capacity variable by month")&amp;IF(V18&lt;&gt;W18," in blocks",", one block"))</f>
        <v>Not an offer</v>
      </c>
      <c r="AG18" s="276" t="str">
        <f t="shared" ref="AG18:AG81" si="24">IF(B18&lt;&gt;"",IF(OR(MOD(ROUND(SUM(J18:AA18),10),ROUND(SUM(J18:AA18),2))&gt;0,COUNT(J18:W18)&lt;14),"Check that entries are numbers rounded to two decimal points",IF(B18="","Enter Capacity",IF(AK18,"Capacity Price has to span the entire term, no gap years",IF(AS18=0,IF(W18&lt;V18,"Check Blocks","OK"),AS18)))),"Not an Offer")</f>
        <v>Not an Offer</v>
      </c>
      <c r="AH18" s="150"/>
      <c r="AI18" s="254">
        <v>2</v>
      </c>
      <c r="AJ18" s="149" t="str">
        <f t="shared" ref="AJ18:AJ81" si="25">IF(AND(X18&lt;&gt;0,Y18&lt;&gt;0),90,IF(X18&lt;&gt;0,19,IF(Y18&lt;&gt;0,20,"00")))&amp;"-IFE"</f>
        <v>00-IFE</v>
      </c>
      <c r="AK18" s="254" t="b">
        <v>0</v>
      </c>
      <c r="AL18" s="254">
        <f t="shared" si="11"/>
        <v>0</v>
      </c>
      <c r="AM18" s="254">
        <f t="shared" ref="AM18:AM81" si="26">IF(AG18="OK",IF(ROW(B18)-16=B18,0,1),0)</f>
        <v>0</v>
      </c>
      <c r="AN18" s="288">
        <f t="shared" ref="AN18" si="27">IF($BU18&lt;&gt;$BV18,$J18&amp;$K18&amp;$L18&amp;$M18&amp;$N18&amp;$O18&amp;$P18&amp;$Q18&amp;$R18&amp;$S18&amp;$T18&amp;$U18,0)</f>
        <v>0</v>
      </c>
      <c r="AO18" s="288">
        <f t="shared" ref="AO18:AR18" si="28">IF(AND($AG18="OK",$BU18=$BV18,BU18=AO$13),$J18&amp;$K18&amp;$L18&amp;$M18&amp;$N18&amp;$O18&amp;$P18&amp;$Q18&amp;$R18&amp;$S18&amp;$T18&amp;$U18,0)</f>
        <v>0</v>
      </c>
      <c r="AP18" s="288">
        <f t="shared" si="28"/>
        <v>0</v>
      </c>
      <c r="AQ18" s="288">
        <f t="shared" si="28"/>
        <v>0</v>
      </c>
      <c r="AR18" s="288">
        <f t="shared" si="28"/>
        <v>0</v>
      </c>
      <c r="AS18" s="275">
        <f>IF(AN18&lt;&gt;0,"Enter discrete year offers first",0)</f>
        <v>0</v>
      </c>
      <c r="AT18" s="261" t="str">
        <f t="shared" ref="AT18" si="29">IF(J18&lt;&gt;0,AT$14,"")</f>
        <v/>
      </c>
      <c r="AU18" s="254" t="str">
        <f t="shared" si="12"/>
        <v/>
      </c>
      <c r="AV18" s="254" t="str">
        <f t="shared" si="12"/>
        <v/>
      </c>
      <c r="AW18" s="254" t="str">
        <f t="shared" si="12"/>
        <v/>
      </c>
      <c r="AX18" s="254" t="str">
        <f t="shared" si="12"/>
        <v/>
      </c>
      <c r="AY18" s="254" t="str">
        <f t="shared" si="12"/>
        <v/>
      </c>
      <c r="AZ18" s="254" t="str">
        <f t="shared" si="12"/>
        <v/>
      </c>
      <c r="BA18" s="254" t="str">
        <f t="shared" si="12"/>
        <v/>
      </c>
      <c r="BB18" s="254" t="str">
        <f t="shared" si="12"/>
        <v/>
      </c>
      <c r="BC18" s="254" t="str">
        <f t="shared" si="12"/>
        <v/>
      </c>
      <c r="BD18" s="254" t="str">
        <f t="shared" si="12"/>
        <v/>
      </c>
      <c r="BE18" s="262" t="str">
        <f t="shared" si="12"/>
        <v/>
      </c>
      <c r="BF18" s="263" t="str">
        <f t="shared" si="13"/>
        <v/>
      </c>
      <c r="BG18" s="254" t="str">
        <f t="shared" si="13"/>
        <v/>
      </c>
      <c r="BH18" s="254" t="str">
        <f t="shared" si="13"/>
        <v/>
      </c>
      <c r="BI18" s="254" t="str">
        <f t="shared" si="13"/>
        <v/>
      </c>
      <c r="BJ18" s="254" t="str">
        <f t="shared" si="13"/>
        <v/>
      </c>
      <c r="BK18" s="254" t="str">
        <f t="shared" si="13"/>
        <v/>
      </c>
      <c r="BL18" s="254" t="str">
        <f t="shared" si="13"/>
        <v/>
      </c>
      <c r="BM18" s="254" t="str">
        <f t="shared" si="13"/>
        <v/>
      </c>
      <c r="BN18" s="254" t="str">
        <f t="shared" si="13"/>
        <v/>
      </c>
      <c r="BO18" s="254" t="str">
        <f t="shared" si="13"/>
        <v/>
      </c>
      <c r="BP18" s="254" t="str">
        <f t="shared" si="13"/>
        <v/>
      </c>
      <c r="BQ18" s="264" t="str">
        <f t="shared" ref="BQ18" si="30">IF(U18&lt;&gt;0,BQ$14,"")</f>
        <v/>
      </c>
      <c r="BR18" s="261">
        <v>2019</v>
      </c>
      <c r="BS18" s="261">
        <v>2019</v>
      </c>
      <c r="BT18" s="261">
        <v>2019</v>
      </c>
      <c r="BU18" s="265">
        <v>2019</v>
      </c>
      <c r="BV18" s="263">
        <v>2019</v>
      </c>
      <c r="BW18" s="254" t="str">
        <f>IF(IFERROR(Y18/1&gt;0,0),MAX(BX18,BW$14),BX18)</f>
        <v/>
      </c>
      <c r="BX18" s="254" t="str">
        <f>IF(IFERROR(Z18/1&gt;0,0),MAX(BY18,BX$14),BY18)</f>
        <v/>
      </c>
      <c r="BY18" s="264" t="str">
        <f t="shared" ref="BY18:BY272" si="31">IF(IFERROR(AA18/1&gt;0,0),BY$14,"")</f>
        <v/>
      </c>
      <c r="BZ18" s="254" t="str">
        <f t="shared" ref="BZ18:BZ272" si="32">IF(SUM(CA18:DV18)=0,"",SUM(CA18:DV18))</f>
        <v/>
      </c>
      <c r="CA18" s="254">
        <f t="shared" si="15"/>
        <v>0</v>
      </c>
      <c r="CB18" s="254">
        <f t="shared" si="15"/>
        <v>0</v>
      </c>
      <c r="CC18" s="254">
        <f t="shared" si="15"/>
        <v>0</v>
      </c>
      <c r="CD18" s="254">
        <f t="shared" si="15"/>
        <v>0</v>
      </c>
      <c r="CE18" s="254">
        <f t="shared" si="15"/>
        <v>0</v>
      </c>
      <c r="CF18" s="254">
        <f t="shared" si="15"/>
        <v>0</v>
      </c>
      <c r="CG18" s="254">
        <f t="shared" si="15"/>
        <v>0</v>
      </c>
      <c r="CH18" s="254">
        <f t="shared" si="15"/>
        <v>0</v>
      </c>
      <c r="CI18" s="254">
        <f t="shared" si="15"/>
        <v>0</v>
      </c>
      <c r="CJ18" s="254">
        <f t="shared" si="15"/>
        <v>0</v>
      </c>
      <c r="CK18" s="254">
        <f t="shared" si="15"/>
        <v>0</v>
      </c>
      <c r="CL18" s="254">
        <f t="shared" si="15"/>
        <v>0</v>
      </c>
      <c r="CM18" s="254">
        <f t="shared" ref="CM18" si="33">IF($Y18&gt;0,$J18*$W18,0)</f>
        <v>0</v>
      </c>
      <c r="CN18" s="254">
        <f t="shared" ref="CN18" si="34">IF($Y18&gt;0,$K18*$W18,0)</f>
        <v>0</v>
      </c>
      <c r="CO18" s="254">
        <f t="shared" ref="CO18" si="35">IF($Y18&gt;0,$L18*$W18,0)</f>
        <v>0</v>
      </c>
      <c r="CP18" s="254">
        <f t="shared" ref="CP18" si="36">IF($Y18&gt;0,$M18*$W18,0)</f>
        <v>0</v>
      </c>
      <c r="CQ18" s="254">
        <f t="shared" ref="CQ18" si="37">IF($Y18&gt;0,$N18*$W18,0)</f>
        <v>0</v>
      </c>
      <c r="CR18" s="254">
        <f t="shared" ref="CR18" si="38">IF($Y18&gt;0,$O18*$W18,0)</f>
        <v>0</v>
      </c>
      <c r="CS18" s="254">
        <f t="shared" ref="CS18" si="39">IF($Y18&gt;0,$P18*$W18,0)</f>
        <v>0</v>
      </c>
      <c r="CT18" s="254">
        <f t="shared" ref="CT18" si="40">IF($Y18&gt;0,$Q18*$W18,0)</f>
        <v>0</v>
      </c>
      <c r="CU18" s="254">
        <f t="shared" ref="CU18" si="41">IF($Y18&gt;0,$R18*$W18,0)</f>
        <v>0</v>
      </c>
      <c r="CV18" s="254">
        <f t="shared" ref="CV18" si="42">IF($Y18&gt;0,$S18*$W18,0)</f>
        <v>0</v>
      </c>
      <c r="CW18" s="254">
        <f t="shared" ref="CW18" si="43">IF($Y18&gt;0,$T18*$W18,0)</f>
        <v>0</v>
      </c>
      <c r="CX18" s="254">
        <f t="shared" ref="CX18" si="44">IF($Y18&gt;0,$U18*$W18,0)</f>
        <v>0</v>
      </c>
      <c r="CY18" s="254">
        <f t="shared" ref="CY18" si="45">IF($Z18&gt;0,$J18*$W18,0)</f>
        <v>0</v>
      </c>
      <c r="CZ18" s="254">
        <f t="shared" ref="CZ18" si="46">IF($Z18&gt;0,$K18*$W18,0)</f>
        <v>0</v>
      </c>
      <c r="DA18" s="254">
        <f t="shared" ref="DA18" si="47">IF($Z18&gt;0,$L18*$W18,0)</f>
        <v>0</v>
      </c>
      <c r="DB18" s="254">
        <f t="shared" ref="DB18" si="48">IF($Z18&gt;0,$M18*$W18,0)</f>
        <v>0</v>
      </c>
      <c r="DC18" s="254">
        <f t="shared" ref="DC18" si="49">IF($Z18&gt;0,$N18*$W18,0)</f>
        <v>0</v>
      </c>
      <c r="DD18" s="254">
        <f t="shared" ref="DD18" si="50">IF($Z18&gt;0,$O18*$W18,0)</f>
        <v>0</v>
      </c>
      <c r="DE18" s="254">
        <f t="shared" ref="DE18" si="51">IF($Z18&gt;0,$P18*$W18,0)</f>
        <v>0</v>
      </c>
      <c r="DF18" s="254">
        <f t="shared" ref="DF18" si="52">IF($Z18&gt;0,$Q18*$W18,0)</f>
        <v>0</v>
      </c>
      <c r="DG18" s="254">
        <f t="shared" ref="DG18" si="53">IF($Z18&gt;0,$R18*$W18,0)</f>
        <v>0</v>
      </c>
      <c r="DH18" s="254">
        <f t="shared" ref="DH18" si="54">IF($Z18&gt;0,$S18*$W18,0)</f>
        <v>0</v>
      </c>
      <c r="DI18" s="254">
        <f t="shared" ref="DI18" si="55">IF($Z18&gt;0,$T18*$W18,0)</f>
        <v>0</v>
      </c>
      <c r="DJ18" s="254">
        <f t="shared" ref="DJ18" si="56">IF($Z18&gt;0,$U18*$W18,0)</f>
        <v>0</v>
      </c>
      <c r="DK18" s="254">
        <f t="shared" ref="DK18" si="57">IF($AA18&gt;0,$J18*$W18,0)</f>
        <v>0</v>
      </c>
      <c r="DL18" s="254">
        <f t="shared" ref="DL18" si="58">IF($AA18&gt;0,$K18*$W18,0)</f>
        <v>0</v>
      </c>
      <c r="DM18" s="254">
        <f t="shared" ref="DM18" si="59">IF($AA18&gt;0,$L18*$W18,0)</f>
        <v>0</v>
      </c>
      <c r="DN18" s="254">
        <f t="shared" ref="DN18" si="60">IF($AA18&gt;0,$M18*$W18,0)</f>
        <v>0</v>
      </c>
      <c r="DO18" s="254">
        <f t="shared" ref="DO18" si="61">IF($AA18&gt;0,$N18*$W18,0)</f>
        <v>0</v>
      </c>
      <c r="DP18" s="254">
        <f t="shared" ref="DP18" si="62">IF($AA18&gt;0,$O18*$W18,0)</f>
        <v>0</v>
      </c>
      <c r="DQ18" s="254">
        <f t="shared" ref="DQ18" si="63">IF($AA18&gt;0,$P18*$W18,0)</f>
        <v>0</v>
      </c>
      <c r="DR18" s="254">
        <f t="shared" ref="DR18" si="64">IF($AA18&gt;0,$Q18*$W18,0)</f>
        <v>0</v>
      </c>
      <c r="DS18" s="254">
        <f t="shared" ref="DS18" si="65">IF($AA18&gt;0,$R18*$W18,0)</f>
        <v>0</v>
      </c>
      <c r="DT18" s="254">
        <f t="shared" ref="DT18" si="66">IF($AA18&gt;0,$S18*$W18,0)</f>
        <v>0</v>
      </c>
      <c r="DU18" s="254">
        <f t="shared" ref="DU18" si="67">IF($AA18&gt;0,$T18*$W18,0)</f>
        <v>0</v>
      </c>
      <c r="DV18" s="254">
        <f t="shared" ref="DV18" si="68">IF($AA18&gt;0,$U18*$W18,0)</f>
        <v>0</v>
      </c>
      <c r="DZ18" s="69" t="s">
        <v>279</v>
      </c>
      <c r="EA18" s="69">
        <v>4</v>
      </c>
      <c r="EB18" s="69" t="str">
        <f ca="1"/>
        <v/>
      </c>
    </row>
    <row r="19" spans="1:132" ht="24" customHeight="1">
      <c r="A19" s="11" t="str">
        <f ca="1">IF(AG19&lt;&gt;"OK","",CONCATENATE(TEXT('Front Page'!$F$33,"000"),TEXT('Front Page'!$F$31,"000"),"-",LEFT('Front Page'!$R$53,5),"-",LEFT(D19,1),AJ19, "-",TEXT(B19,"000")))</f>
        <v/>
      </c>
      <c r="B19" s="12" t="str">
        <f>IFERROR(IF(E19="","",MAX(B$17:B18)+1),"")</f>
        <v/>
      </c>
      <c r="C19" s="13"/>
      <c r="D19" s="29" t="str">
        <f>IF(MIN(J19:U19)=0,IF(MAX(J19:U19)=0,"None",IF(AND(MAX(J19:O19,S19:U19)=0,MIN(P19:R19)&gt;0),"Q3",IF(AND(Q19&gt;0,MAX(J19:P19,R19:U19)=0),"Aug","Monthly"))),"YR")</f>
        <v>None</v>
      </c>
      <c r="E19" s="29" t="str">
        <f t="shared" si="17"/>
        <v/>
      </c>
      <c r="F19" s="29" t="str">
        <f t="shared" si="18"/>
        <v/>
      </c>
      <c r="G19" s="363"/>
      <c r="H19" s="364"/>
      <c r="I19" s="325" t="str">
        <f>IF(OR(AND(D19="Q3",MIN(P19:R19)&lt;&gt;MAX(P19:R19)),AND(D19="YR",MIN(J19:U19)&lt;&gt;MAX(J19:U19)),D19="Monthly"),"Yes", "No")</f>
        <v>No</v>
      </c>
      <c r="J19" s="314">
        <v>0</v>
      </c>
      <c r="K19" s="314">
        <v>0</v>
      </c>
      <c r="L19" s="314">
        <v>0</v>
      </c>
      <c r="M19" s="314">
        <v>0</v>
      </c>
      <c r="N19" s="314">
        <v>0</v>
      </c>
      <c r="O19" s="314">
        <v>0</v>
      </c>
      <c r="P19" s="314">
        <v>0</v>
      </c>
      <c r="Q19" s="314">
        <v>0</v>
      </c>
      <c r="R19" s="314">
        <v>0</v>
      </c>
      <c r="S19" s="314">
        <v>0</v>
      </c>
      <c r="T19" s="314">
        <v>0</v>
      </c>
      <c r="U19" s="314">
        <v>0</v>
      </c>
      <c r="V19" s="313">
        <v>1</v>
      </c>
      <c r="W19" s="313">
        <v>1</v>
      </c>
      <c r="X19" s="312">
        <v>0</v>
      </c>
      <c r="Y19" s="312">
        <v>0</v>
      </c>
      <c r="Z19" s="312">
        <v>0</v>
      </c>
      <c r="AA19" s="312">
        <v>0</v>
      </c>
      <c r="AB19" s="317"/>
      <c r="AC19" s="15" t="str">
        <f>IF(SUM(X19:AA19)=0,"",SUM(J19:U19)*V19*SUM(X19:AA19)/1000)</f>
        <v/>
      </c>
      <c r="AD19" s="15" t="str">
        <f>IF(SUM(X19:AA19)=0,"",SUM(J19:U19)*V19*SUM(X19:AA19)/1000)</f>
        <v/>
      </c>
      <c r="AE19" s="16" t="str">
        <f>ROUND(SUM($J19:$U19),0)*V19&amp;" - "&amp;ROUND(SUM($J19:$U19)*W19,0)</f>
        <v>0 - 0</v>
      </c>
      <c r="AF19" s="20" t="str">
        <f t="shared" si="23"/>
        <v>Not an offer</v>
      </c>
      <c r="AG19" s="276" t="str">
        <f t="shared" si="24"/>
        <v>Not an Offer</v>
      </c>
      <c r="AH19" s="150"/>
      <c r="AI19" s="254">
        <v>3</v>
      </c>
      <c r="AJ19" s="149" t="str">
        <f t="shared" si="25"/>
        <v>00-IFE</v>
      </c>
      <c r="AK19" s="254" t="b">
        <v>0</v>
      </c>
      <c r="AL19" s="254">
        <f t="shared" si="11"/>
        <v>0</v>
      </c>
      <c r="AM19" s="254">
        <f t="shared" si="26"/>
        <v>0</v>
      </c>
      <c r="AN19" s="288">
        <f>IF($BU19&lt;&gt;$BV19,$J19&amp;$K19&amp;$L19&amp;$M19&amp;$N19&amp;$O19&amp;$P19&amp;$Q19&amp;$R19&amp;$S19&amp;$T19&amp;$U19,0)</f>
        <v>0</v>
      </c>
      <c r="AO19" s="288" t="str">
        <f>IF(AND($BU19=$BV19,BU19=AO$13),$J19&amp;$K19&amp;$L19&amp;$M19&amp;$N19&amp;$O19&amp;$P19&amp;$Q19&amp;$R19&amp;$S19&amp;$T19&amp;$U19,IFERROR(MATCH($AN19,AO$17:AO18,0),-1000))</f>
        <v>000000000000</v>
      </c>
      <c r="AP19" s="288">
        <f>IF(AND($BU19=$BV19,BV19=AP$13),$J19&amp;$K19&amp;$L19&amp;$M19&amp;$N19&amp;$O19&amp;$P19&amp;$Q19&amp;$R19&amp;$S19&amp;$T19&amp;$U19,IFERROR(MATCH($AN19,AP$17:AP18,0),-1000))</f>
        <v>1</v>
      </c>
      <c r="AQ19" s="288">
        <f>IF(AND($BU19=$BV19,BW19=AQ$13),$J19&amp;$K19&amp;$L19&amp;$M19&amp;$N19&amp;$O19&amp;$P19&amp;$Q19&amp;$R19&amp;$S19&amp;$T19&amp;$U19,IFERROR(MATCH($AN19,AQ$17:AQ18,0),-1000))</f>
        <v>1</v>
      </c>
      <c r="AR19" s="288">
        <f>IF(AND($BU19=$BV19,BX19=AR$13),$J19&amp;$K19&amp;$L19&amp;$M19&amp;$N19&amp;$O19&amp;$P19&amp;$Q19&amp;$R19&amp;$S19&amp;$T19&amp;$U19,IFERROR(MATCH($AN19,AR$17:AR18,0),-1000))</f>
        <v>1</v>
      </c>
      <c r="AS19" s="254">
        <f t="shared" ref="AS19:AS174" si="69">IF(AN19&lt;&gt;0,IF(SUMIF($X19:$AA19,"&gt;0",$AO19:$AR19)&lt;0,"Enter discrete year offers first",0),0)</f>
        <v>0</v>
      </c>
      <c r="AT19" s="261" t="str">
        <f>IF(J19&lt;&gt;0,AT$14,"")</f>
        <v/>
      </c>
      <c r="AU19" s="254" t="str">
        <f t="shared" si="12"/>
        <v/>
      </c>
      <c r="AV19" s="254" t="str">
        <f t="shared" si="12"/>
        <v/>
      </c>
      <c r="AW19" s="254" t="str">
        <f t="shared" si="12"/>
        <v/>
      </c>
      <c r="AX19" s="254" t="str">
        <f t="shared" si="12"/>
        <v/>
      </c>
      <c r="AY19" s="254" t="str">
        <f t="shared" si="12"/>
        <v/>
      </c>
      <c r="AZ19" s="254" t="str">
        <f t="shared" si="12"/>
        <v/>
      </c>
      <c r="BA19" s="254" t="str">
        <f t="shared" si="12"/>
        <v/>
      </c>
      <c r="BB19" s="254" t="str">
        <f t="shared" si="12"/>
        <v/>
      </c>
      <c r="BC19" s="254" t="str">
        <f t="shared" si="12"/>
        <v/>
      </c>
      <c r="BD19" s="254" t="str">
        <f t="shared" si="12"/>
        <v/>
      </c>
      <c r="BE19" s="262" t="str">
        <f t="shared" si="12"/>
        <v/>
      </c>
      <c r="BF19" s="263" t="str">
        <f t="shared" si="13"/>
        <v/>
      </c>
      <c r="BG19" s="254" t="str">
        <f t="shared" si="13"/>
        <v/>
      </c>
      <c r="BH19" s="254" t="str">
        <f t="shared" si="13"/>
        <v/>
      </c>
      <c r="BI19" s="254" t="str">
        <f t="shared" si="13"/>
        <v/>
      </c>
      <c r="BJ19" s="254" t="str">
        <f t="shared" si="13"/>
        <v/>
      </c>
      <c r="BK19" s="254" t="str">
        <f t="shared" si="13"/>
        <v/>
      </c>
      <c r="BL19" s="254" t="str">
        <f t="shared" si="13"/>
        <v/>
      </c>
      <c r="BM19" s="254" t="str">
        <f t="shared" si="13"/>
        <v/>
      </c>
      <c r="BN19" s="254" t="str">
        <f t="shared" si="13"/>
        <v/>
      </c>
      <c r="BO19" s="254" t="str">
        <f t="shared" si="13"/>
        <v/>
      </c>
      <c r="BP19" s="254" t="str">
        <f t="shared" si="13"/>
        <v/>
      </c>
      <c r="BQ19" s="264" t="str">
        <f>IF(U19&lt;&gt;0,BQ$14,"")</f>
        <v/>
      </c>
      <c r="BR19" s="261">
        <v>2019</v>
      </c>
      <c r="BS19" s="261">
        <v>2019</v>
      </c>
      <c r="BT19" s="261">
        <v>2019</v>
      </c>
      <c r="BU19" s="265">
        <v>2019</v>
      </c>
      <c r="BV19" s="263">
        <v>2019</v>
      </c>
      <c r="BW19" s="254" t="str">
        <f t="shared" ref="BW19:BX103" si="70">IF(IFERROR(Y19/1&gt;0,0),MAX(BX19,BW$14),BX19)</f>
        <v/>
      </c>
      <c r="BX19" s="254" t="str">
        <f t="shared" si="70"/>
        <v/>
      </c>
      <c r="BY19" s="264" t="str">
        <f t="shared" si="31"/>
        <v/>
      </c>
      <c r="BZ19" s="254" t="str">
        <f t="shared" si="32"/>
        <v/>
      </c>
      <c r="CA19" s="254">
        <f t="shared" si="15"/>
        <v>0</v>
      </c>
      <c r="CB19" s="254">
        <f t="shared" si="15"/>
        <v>0</v>
      </c>
      <c r="CC19" s="254">
        <f t="shared" si="15"/>
        <v>0</v>
      </c>
      <c r="CD19" s="254">
        <f t="shared" si="15"/>
        <v>0</v>
      </c>
      <c r="CE19" s="254">
        <f t="shared" si="15"/>
        <v>0</v>
      </c>
      <c r="CF19" s="254">
        <f t="shared" si="15"/>
        <v>0</v>
      </c>
      <c r="CG19" s="254">
        <f t="shared" si="15"/>
        <v>0</v>
      </c>
      <c r="CH19" s="254">
        <f t="shared" si="15"/>
        <v>0</v>
      </c>
      <c r="CI19" s="254">
        <f t="shared" si="15"/>
        <v>0</v>
      </c>
      <c r="CJ19" s="254">
        <f t="shared" si="15"/>
        <v>0</v>
      </c>
      <c r="CK19" s="254">
        <f t="shared" si="15"/>
        <v>0</v>
      </c>
      <c r="CL19" s="254">
        <f t="shared" si="15"/>
        <v>0</v>
      </c>
      <c r="CM19" s="254">
        <f>IF($Y19&gt;0,$J19*$W19,0)</f>
        <v>0</v>
      </c>
      <c r="CN19" s="254">
        <f>IF($Y19&gt;0,$K19*$W19,0)</f>
        <v>0</v>
      </c>
      <c r="CO19" s="254">
        <f>IF($Y19&gt;0,$L19*$W19,0)</f>
        <v>0</v>
      </c>
      <c r="CP19" s="254">
        <f>IF($Y19&gt;0,$M19*$W19,0)</f>
        <v>0</v>
      </c>
      <c r="CQ19" s="254">
        <f>IF($Y19&gt;0,$N19*$W19,0)</f>
        <v>0</v>
      </c>
      <c r="CR19" s="254">
        <f>IF($Y19&gt;0,$O19*$W19,0)</f>
        <v>0</v>
      </c>
      <c r="CS19" s="254">
        <f>IF($Y19&gt;0,$P19*$W19,0)</f>
        <v>0</v>
      </c>
      <c r="CT19" s="254">
        <f>IF($Y19&gt;0,$Q19*$W19,0)</f>
        <v>0</v>
      </c>
      <c r="CU19" s="254">
        <f>IF($Y19&gt;0,$R19*$W19,0)</f>
        <v>0</v>
      </c>
      <c r="CV19" s="254">
        <f>IF($Y19&gt;0,$S19*$W19,0)</f>
        <v>0</v>
      </c>
      <c r="CW19" s="254">
        <f>IF($Y19&gt;0,$T19*$W19,0)</f>
        <v>0</v>
      </c>
      <c r="CX19" s="254">
        <f>IF($Y19&gt;0,$U19*$W19,0)</f>
        <v>0</v>
      </c>
      <c r="CY19" s="254">
        <f>IF($Z19&gt;0,$J19*$W19,0)</f>
        <v>0</v>
      </c>
      <c r="CZ19" s="254">
        <f>IF($Z19&gt;0,$K19*$W19,0)</f>
        <v>0</v>
      </c>
      <c r="DA19" s="254">
        <f>IF($Z19&gt;0,$L19*$W19,0)</f>
        <v>0</v>
      </c>
      <c r="DB19" s="254">
        <f>IF($Z19&gt;0,$M19*$W19,0)</f>
        <v>0</v>
      </c>
      <c r="DC19" s="254">
        <f>IF($Z19&gt;0,$N19*$W19,0)</f>
        <v>0</v>
      </c>
      <c r="DD19" s="254">
        <f>IF($Z19&gt;0,$O19*$W19,0)</f>
        <v>0</v>
      </c>
      <c r="DE19" s="254">
        <f>IF($Z19&gt;0,$P19*$W19,0)</f>
        <v>0</v>
      </c>
      <c r="DF19" s="254">
        <f>IF($Z19&gt;0,$Q19*$W19,0)</f>
        <v>0</v>
      </c>
      <c r="DG19" s="254">
        <f>IF($Z19&gt;0,$R19*$W19,0)</f>
        <v>0</v>
      </c>
      <c r="DH19" s="254">
        <f>IF($Z19&gt;0,$S19*$W19,0)</f>
        <v>0</v>
      </c>
      <c r="DI19" s="254">
        <f>IF($Z19&gt;0,$T19*$W19,0)</f>
        <v>0</v>
      </c>
      <c r="DJ19" s="254">
        <f>IF($Z19&gt;0,$U19*$W19,0)</f>
        <v>0</v>
      </c>
      <c r="DK19" s="254">
        <f>IF($AA19&gt;0,$J19*$W19,0)</f>
        <v>0</v>
      </c>
      <c r="DL19" s="254">
        <f>IF($AA19&gt;0,$K19*$W19,0)</f>
        <v>0</v>
      </c>
      <c r="DM19" s="254">
        <f>IF($AA19&gt;0,$L19*$W19,0)</f>
        <v>0</v>
      </c>
      <c r="DN19" s="254">
        <f>IF($AA19&gt;0,$M19*$W19,0)</f>
        <v>0</v>
      </c>
      <c r="DO19" s="254">
        <f>IF($AA19&gt;0,$N19*$W19,0)</f>
        <v>0</v>
      </c>
      <c r="DP19" s="254">
        <f>IF($AA19&gt;0,$O19*$W19,0)</f>
        <v>0</v>
      </c>
      <c r="DQ19" s="254">
        <f>IF($AA19&gt;0,$P19*$W19,0)</f>
        <v>0</v>
      </c>
      <c r="DR19" s="254">
        <f>IF($AA19&gt;0,$Q19*$W19,0)</f>
        <v>0</v>
      </c>
      <c r="DS19" s="254">
        <f>IF($AA19&gt;0,$R19*$W19,0)</f>
        <v>0</v>
      </c>
      <c r="DT19" s="254">
        <f>IF($AA19&gt;0,$S19*$W19,0)</f>
        <v>0</v>
      </c>
      <c r="DU19" s="254">
        <f>IF($AA19&gt;0,$T19*$W19,0)</f>
        <v>0</v>
      </c>
      <c r="DV19" s="254">
        <f>IF($AA19&gt;0,$U19*$W19,0)</f>
        <v>0</v>
      </c>
      <c r="DZ19" s="69" t="s">
        <v>280</v>
      </c>
      <c r="EA19" s="69">
        <v>5</v>
      </c>
      <c r="EB19" s="69" t="str">
        <f ca="1"/>
        <v/>
      </c>
    </row>
    <row r="20" spans="1:132" ht="24" customHeight="1">
      <c r="A20" s="11" t="str">
        <f ca="1">IF(AG20&lt;&gt;"OK","",CONCATENATE(TEXT('Front Page'!$F$33,"000"),TEXT('Front Page'!$F$31,"000"),"-",LEFT('Front Page'!$R$53,5),"-",LEFT(D20,1),AJ20, "-",TEXT(B20,"000")))</f>
        <v/>
      </c>
      <c r="B20" s="12" t="str">
        <f>IFERROR(IF(E20="","",MAX(B$17:B19)+1),"")</f>
        <v/>
      </c>
      <c r="C20" s="13"/>
      <c r="D20" s="29" t="str">
        <f>IF(MIN(J20:U20)=0,IF(MAX(J20:U20)=0,"None",IF(AND(MAX(J20:O20,S20:U20)=0,MIN(P20:R20)&gt;0),"Q3",IF(AND(Q20&gt;0,MAX(J20:P20,R20:U20)=0),"Aug","Monthly"))),"YR")</f>
        <v>None</v>
      </c>
      <c r="E20" s="29" t="str">
        <f t="shared" si="17"/>
        <v/>
      </c>
      <c r="F20" s="29" t="str">
        <f t="shared" si="18"/>
        <v/>
      </c>
      <c r="G20" s="363"/>
      <c r="H20" s="364"/>
      <c r="I20" s="325" t="str">
        <f>IF(OR(AND(D20="Q3",MIN(P20:R20)&lt;&gt;MAX(P20:R20)),AND(D20="YR",MIN(J20:U20)&lt;&gt;MAX(J20:U20)),D20="Monthly"),"Yes", "No")</f>
        <v>No</v>
      </c>
      <c r="J20" s="314">
        <v>0</v>
      </c>
      <c r="K20" s="312">
        <v>0</v>
      </c>
      <c r="L20" s="312">
        <v>0</v>
      </c>
      <c r="M20" s="312">
        <v>0</v>
      </c>
      <c r="N20" s="312">
        <v>0</v>
      </c>
      <c r="O20" s="312">
        <v>0</v>
      </c>
      <c r="P20" s="312">
        <v>0</v>
      </c>
      <c r="Q20" s="312">
        <v>0</v>
      </c>
      <c r="R20" s="314">
        <v>0</v>
      </c>
      <c r="S20" s="314">
        <v>0</v>
      </c>
      <c r="T20" s="314">
        <v>0</v>
      </c>
      <c r="U20" s="314">
        <v>0</v>
      </c>
      <c r="V20" s="313">
        <v>1</v>
      </c>
      <c r="W20" s="313">
        <v>1</v>
      </c>
      <c r="X20" s="312">
        <v>0</v>
      </c>
      <c r="Y20" s="312">
        <v>0</v>
      </c>
      <c r="Z20" s="312">
        <v>0</v>
      </c>
      <c r="AA20" s="312">
        <v>0</v>
      </c>
      <c r="AB20" s="317"/>
      <c r="AC20" s="15" t="str">
        <f>IF(SUM(X20:AA20)=0,"",SUM(J20:U20)*V20*SUM(X20:AA20)/1000)</f>
        <v/>
      </c>
      <c r="AD20" s="15" t="str">
        <f>IF(SUM(X20:AA20)=0,"",SUM(J20:U20)*V20*SUM(X20:AA20)/1000)</f>
        <v/>
      </c>
      <c r="AE20" s="16" t="str">
        <f>ROUND(SUM($J20:$U20),0)*V20&amp;" - "&amp;ROUND(SUM($J20:$U20)*W20,0)</f>
        <v>0 - 0</v>
      </c>
      <c r="AF20" s="20" t="str">
        <f t="shared" si="23"/>
        <v>Not an offer</v>
      </c>
      <c r="AG20" s="276" t="str">
        <f t="shared" si="24"/>
        <v>Not an Offer</v>
      </c>
      <c r="AH20" s="150"/>
      <c r="AI20" s="254">
        <v>4</v>
      </c>
      <c r="AJ20" s="149" t="str">
        <f t="shared" si="25"/>
        <v>00-IFE</v>
      </c>
      <c r="AK20" s="254" t="b">
        <v>0</v>
      </c>
      <c r="AL20" s="254">
        <f t="shared" si="11"/>
        <v>0</v>
      </c>
      <c r="AM20" s="254">
        <f t="shared" si="26"/>
        <v>0</v>
      </c>
      <c r="AN20" s="288">
        <f>IF($BU20&lt;&gt;$BV20,$J20&amp;$K20&amp;$L20&amp;$M20&amp;$N20&amp;$O20&amp;$P20&amp;$Q20&amp;$R20&amp;$S20&amp;$T20&amp;$U20,0)</f>
        <v>0</v>
      </c>
      <c r="AO20" s="288" t="str">
        <f>IF(AND($BU20=$BV20,BU20=AO$13),$J20&amp;$K20&amp;$L20&amp;$M20&amp;$N20&amp;$O20&amp;$P20&amp;$Q20&amp;$R20&amp;$S20&amp;$T20&amp;$U20,IFERROR(MATCH($AN20,AO$17:AO19,0),-1000))</f>
        <v>000000000000</v>
      </c>
      <c r="AP20" s="288">
        <f>IF(AND($BU20=$BV20,BV20=AP$13),$J20&amp;$K20&amp;$L20&amp;$M20&amp;$N20&amp;$O20&amp;$P20&amp;$Q20&amp;$R20&amp;$S20&amp;$T20&amp;$U20,IFERROR(MATCH($AN20,AP$17:AP19,0),-1000))</f>
        <v>1</v>
      </c>
      <c r="AQ20" s="288">
        <f>IF(AND($BU20=$BV20,BW20=AQ$13),$J20&amp;$K20&amp;$L20&amp;$M20&amp;$N20&amp;$O20&amp;$P20&amp;$Q20&amp;$R20&amp;$S20&amp;$T20&amp;$U20,IFERROR(MATCH($AN20,AQ$17:AQ19,0),-1000))</f>
        <v>1</v>
      </c>
      <c r="AR20" s="288">
        <f>IF(AND($BU20=$BV20,BX20=AR$13),$J20&amp;$K20&amp;$L20&amp;$M20&amp;$N20&amp;$O20&amp;$P20&amp;$Q20&amp;$R20&amp;$S20&amp;$T20&amp;$U20,IFERROR(MATCH($AN20,AR$17:AR19,0),-1000))</f>
        <v>1</v>
      </c>
      <c r="AS20" s="254">
        <f t="shared" si="69"/>
        <v>0</v>
      </c>
      <c r="AT20" s="261" t="str">
        <f>IF(J20&lt;&gt;0,AT$14,"")</f>
        <v/>
      </c>
      <c r="AU20" s="254" t="str">
        <f t="shared" si="12"/>
        <v/>
      </c>
      <c r="AV20" s="254" t="str">
        <f t="shared" si="12"/>
        <v/>
      </c>
      <c r="AW20" s="254" t="str">
        <f t="shared" si="12"/>
        <v/>
      </c>
      <c r="AX20" s="254" t="str">
        <f t="shared" si="12"/>
        <v/>
      </c>
      <c r="AY20" s="254" t="str">
        <f t="shared" si="12"/>
        <v/>
      </c>
      <c r="AZ20" s="254" t="str">
        <f t="shared" si="12"/>
        <v/>
      </c>
      <c r="BA20" s="254" t="str">
        <f t="shared" si="12"/>
        <v/>
      </c>
      <c r="BB20" s="254" t="str">
        <f t="shared" si="12"/>
        <v/>
      </c>
      <c r="BC20" s="254" t="str">
        <f t="shared" si="12"/>
        <v/>
      </c>
      <c r="BD20" s="254" t="str">
        <f t="shared" si="12"/>
        <v/>
      </c>
      <c r="BE20" s="262" t="str">
        <f t="shared" si="12"/>
        <v/>
      </c>
      <c r="BF20" s="263" t="str">
        <f t="shared" si="13"/>
        <v/>
      </c>
      <c r="BG20" s="254" t="str">
        <f t="shared" si="13"/>
        <v/>
      </c>
      <c r="BH20" s="254" t="str">
        <f t="shared" si="13"/>
        <v/>
      </c>
      <c r="BI20" s="254" t="str">
        <f t="shared" si="13"/>
        <v/>
      </c>
      <c r="BJ20" s="254" t="str">
        <f t="shared" si="13"/>
        <v/>
      </c>
      <c r="BK20" s="254" t="str">
        <f t="shared" si="13"/>
        <v/>
      </c>
      <c r="BL20" s="254" t="str">
        <f t="shared" si="13"/>
        <v/>
      </c>
      <c r="BM20" s="254" t="str">
        <f t="shared" si="13"/>
        <v/>
      </c>
      <c r="BN20" s="254" t="str">
        <f t="shared" si="13"/>
        <v/>
      </c>
      <c r="BO20" s="254" t="str">
        <f t="shared" si="13"/>
        <v/>
      </c>
      <c r="BP20" s="254" t="str">
        <f t="shared" si="13"/>
        <v/>
      </c>
      <c r="BQ20" s="264" t="str">
        <f>IF(U20&lt;&gt;0,BQ$14,"")</f>
        <v/>
      </c>
      <c r="BR20" s="261">
        <v>2019</v>
      </c>
      <c r="BS20" s="261">
        <v>2019</v>
      </c>
      <c r="BT20" s="261">
        <v>2019</v>
      </c>
      <c r="BU20" s="265">
        <v>2019</v>
      </c>
      <c r="BV20" s="263">
        <v>2019</v>
      </c>
      <c r="BW20" s="254" t="str">
        <f t="shared" si="70"/>
        <v/>
      </c>
      <c r="BX20" s="254" t="str">
        <f t="shared" si="70"/>
        <v/>
      </c>
      <c r="BY20" s="264" t="str">
        <f t="shared" si="31"/>
        <v/>
      </c>
      <c r="BZ20" s="254" t="str">
        <f t="shared" si="32"/>
        <v/>
      </c>
      <c r="CA20" s="254">
        <f t="shared" si="15"/>
        <v>0</v>
      </c>
      <c r="CB20" s="254">
        <f t="shared" si="15"/>
        <v>0</v>
      </c>
      <c r="CC20" s="254">
        <f t="shared" si="15"/>
        <v>0</v>
      </c>
      <c r="CD20" s="254">
        <f t="shared" si="15"/>
        <v>0</v>
      </c>
      <c r="CE20" s="254">
        <f t="shared" si="15"/>
        <v>0</v>
      </c>
      <c r="CF20" s="254">
        <f t="shared" si="15"/>
        <v>0</v>
      </c>
      <c r="CG20" s="254">
        <f t="shared" si="15"/>
        <v>0</v>
      </c>
      <c r="CH20" s="254">
        <f t="shared" si="15"/>
        <v>0</v>
      </c>
      <c r="CI20" s="254">
        <f t="shared" si="15"/>
        <v>0</v>
      </c>
      <c r="CJ20" s="254">
        <f t="shared" si="15"/>
        <v>0</v>
      </c>
      <c r="CK20" s="254">
        <f t="shared" si="15"/>
        <v>0</v>
      </c>
      <c r="CL20" s="254">
        <f t="shared" si="15"/>
        <v>0</v>
      </c>
      <c r="CM20" s="254">
        <f>IF($Y20&gt;0,$J20*$W20,0)</f>
        <v>0</v>
      </c>
      <c r="CN20" s="254">
        <f>IF($Y20&gt;0,$K20*$W20,0)</f>
        <v>0</v>
      </c>
      <c r="CO20" s="254">
        <f>IF($Y20&gt;0,$L20*$W20,0)</f>
        <v>0</v>
      </c>
      <c r="CP20" s="254">
        <f>IF($Y20&gt;0,$M20*$W20,0)</f>
        <v>0</v>
      </c>
      <c r="CQ20" s="254">
        <f>IF($Y20&gt;0,$N20*$W20,0)</f>
        <v>0</v>
      </c>
      <c r="CR20" s="254">
        <f>IF($Y20&gt;0,$O20*$W20,0)</f>
        <v>0</v>
      </c>
      <c r="CS20" s="254">
        <f>IF($Y20&gt;0,$P20*$W20,0)</f>
        <v>0</v>
      </c>
      <c r="CT20" s="254">
        <f>IF($Y20&gt;0,$Q20*$W20,0)</f>
        <v>0</v>
      </c>
      <c r="CU20" s="254">
        <f>IF($Y20&gt;0,$R20*$W20,0)</f>
        <v>0</v>
      </c>
      <c r="CV20" s="254">
        <f>IF($Y20&gt;0,$S20*$W20,0)</f>
        <v>0</v>
      </c>
      <c r="CW20" s="254">
        <f>IF($Y20&gt;0,$T20*$W20,0)</f>
        <v>0</v>
      </c>
      <c r="CX20" s="254">
        <f>IF($Y20&gt;0,$U20*$W20,0)</f>
        <v>0</v>
      </c>
      <c r="CY20" s="254">
        <f>IF($Z20&gt;0,$J20*$W20,0)</f>
        <v>0</v>
      </c>
      <c r="CZ20" s="254">
        <f>IF($Z20&gt;0,$K20*$W20,0)</f>
        <v>0</v>
      </c>
      <c r="DA20" s="254">
        <f>IF($Z20&gt;0,$L20*$W20,0)</f>
        <v>0</v>
      </c>
      <c r="DB20" s="254">
        <f>IF($Z20&gt;0,$M20*$W20,0)</f>
        <v>0</v>
      </c>
      <c r="DC20" s="254">
        <f>IF($Z20&gt;0,$N20*$W20,0)</f>
        <v>0</v>
      </c>
      <c r="DD20" s="254">
        <f>IF($Z20&gt;0,$O20*$W20,0)</f>
        <v>0</v>
      </c>
      <c r="DE20" s="254">
        <f>IF($Z20&gt;0,$P20*$W20,0)</f>
        <v>0</v>
      </c>
      <c r="DF20" s="254">
        <f>IF($Z20&gt;0,$Q20*$W20,0)</f>
        <v>0</v>
      </c>
      <c r="DG20" s="254">
        <f>IF($Z20&gt;0,$R20*$W20,0)</f>
        <v>0</v>
      </c>
      <c r="DH20" s="254">
        <f>IF($Z20&gt;0,$S20*$W20,0)</f>
        <v>0</v>
      </c>
      <c r="DI20" s="254">
        <f>IF($Z20&gt;0,$T20*$W20,0)</f>
        <v>0</v>
      </c>
      <c r="DJ20" s="254">
        <f>IF($Z20&gt;0,$U20*$W20,0)</f>
        <v>0</v>
      </c>
      <c r="DK20" s="254">
        <f>IF($AA20&gt;0,$J20*$W20,0)</f>
        <v>0</v>
      </c>
      <c r="DL20" s="254">
        <f>IF($AA20&gt;0,$K20*$W20,0)</f>
        <v>0</v>
      </c>
      <c r="DM20" s="254">
        <f>IF($AA20&gt;0,$L20*$W20,0)</f>
        <v>0</v>
      </c>
      <c r="DN20" s="254">
        <f>IF($AA20&gt;0,$M20*$W20,0)</f>
        <v>0</v>
      </c>
      <c r="DO20" s="254">
        <f>IF($AA20&gt;0,$N20*$W20,0)</f>
        <v>0</v>
      </c>
      <c r="DP20" s="254">
        <f>IF($AA20&gt;0,$O20*$W20,0)</f>
        <v>0</v>
      </c>
      <c r="DQ20" s="254">
        <f>IF($AA20&gt;0,$P20*$W20,0)</f>
        <v>0</v>
      </c>
      <c r="DR20" s="254">
        <f>IF($AA20&gt;0,$Q20*$W20,0)</f>
        <v>0</v>
      </c>
      <c r="DS20" s="254">
        <f>IF($AA20&gt;0,$R20*$W20,0)</f>
        <v>0</v>
      </c>
      <c r="DT20" s="254">
        <f>IF($AA20&gt;0,$S20*$W20,0)</f>
        <v>0</v>
      </c>
      <c r="DU20" s="254">
        <f>IF($AA20&gt;0,$T20*$W20,0)</f>
        <v>0</v>
      </c>
      <c r="DV20" s="254">
        <f>IF($AA20&gt;0,$U20*$W20,0)</f>
        <v>0</v>
      </c>
      <c r="DZ20" s="69" t="s">
        <v>281</v>
      </c>
      <c r="EA20" s="69">
        <v>6</v>
      </c>
      <c r="EB20" s="69" t="str">
        <f ca="1"/>
        <v/>
      </c>
    </row>
    <row r="21" spans="1:132" ht="24" customHeight="1">
      <c r="A21" s="11" t="str">
        <f ca="1">IF(AG21&lt;&gt;"OK","",CONCATENATE(TEXT('Front Page'!$F$33,"000"),TEXT('Front Page'!$F$31,"000"),"-",LEFT('Front Page'!$R$53,5),"-",LEFT(D21,1),AJ21, "-",TEXT(B21,"000")))</f>
        <v/>
      </c>
      <c r="B21" s="12" t="str">
        <f>IFERROR(IF(E21="","",MAX(B$17:B20)+1),"")</f>
        <v/>
      </c>
      <c r="C21" s="13"/>
      <c r="D21" s="29" t="str">
        <f>IF(MIN(J21:U21)=0,IF(MAX(J21:U21)=0,"None",IF(AND(MAX(J21:O21,S21:U21)=0,MIN(P21:R21)&gt;0),"Q3",IF(AND(Q21&gt;0,MAX(J21:P21,R21:U21)=0),"Aug","Monthly"))),"YR")</f>
        <v>None</v>
      </c>
      <c r="E21" s="29" t="str">
        <f t="shared" si="17"/>
        <v/>
      </c>
      <c r="F21" s="29" t="str">
        <f t="shared" si="18"/>
        <v/>
      </c>
      <c r="G21" s="363"/>
      <c r="H21" s="364"/>
      <c r="I21" s="325" t="str">
        <f>IF(OR(AND(D21="Q3",MIN(P21:R21)&lt;&gt;MAX(P21:R21)),AND(D21="YR",MIN(J21:U21)&lt;&gt;MAX(J21:U21)),D21="Monthly"),"Yes", "No")</f>
        <v>No</v>
      </c>
      <c r="J21" s="314">
        <v>0</v>
      </c>
      <c r="K21" s="312">
        <v>0</v>
      </c>
      <c r="L21" s="312">
        <v>0</v>
      </c>
      <c r="M21" s="312">
        <v>0</v>
      </c>
      <c r="N21" s="312">
        <v>0</v>
      </c>
      <c r="O21" s="312">
        <v>0</v>
      </c>
      <c r="P21" s="312">
        <v>0</v>
      </c>
      <c r="Q21" s="312">
        <v>0</v>
      </c>
      <c r="R21" s="314">
        <v>0</v>
      </c>
      <c r="S21" s="314">
        <v>0</v>
      </c>
      <c r="T21" s="314">
        <v>0</v>
      </c>
      <c r="U21" s="314">
        <v>0</v>
      </c>
      <c r="V21" s="313">
        <v>1</v>
      </c>
      <c r="W21" s="313">
        <v>1</v>
      </c>
      <c r="X21" s="312">
        <v>0</v>
      </c>
      <c r="Y21" s="312">
        <v>0</v>
      </c>
      <c r="Z21" s="312">
        <v>0</v>
      </c>
      <c r="AA21" s="312">
        <v>0</v>
      </c>
      <c r="AB21" s="317"/>
      <c r="AC21" s="15" t="str">
        <f>IF(SUM(X21:AA21)=0,"",SUM(J21:U21)*V21*SUM(X21:AA21)/1000)</f>
        <v/>
      </c>
      <c r="AD21" s="15" t="str">
        <f>IF(SUM(X21:AA21)=0,"",SUM(J21:U21)*V21*SUM(X21:AA21)/1000)</f>
        <v/>
      </c>
      <c r="AE21" s="16" t="str">
        <f>ROUND(SUM($J21:$U21),0)*V21&amp;" - "&amp;ROUND(SUM($J21:$U21)*W21,0)</f>
        <v>0 - 0</v>
      </c>
      <c r="AF21" s="20" t="str">
        <f t="shared" si="23"/>
        <v>Not an offer</v>
      </c>
      <c r="AG21" s="276" t="str">
        <f t="shared" si="24"/>
        <v>Not an Offer</v>
      </c>
      <c r="AH21" s="150"/>
      <c r="AI21" s="254">
        <v>5</v>
      </c>
      <c r="AJ21" s="149" t="str">
        <f t="shared" si="25"/>
        <v>00-IFE</v>
      </c>
      <c r="AK21" s="254" t="b">
        <v>0</v>
      </c>
      <c r="AL21" s="254">
        <f t="shared" si="11"/>
        <v>0</v>
      </c>
      <c r="AM21" s="254">
        <f t="shared" si="26"/>
        <v>0</v>
      </c>
      <c r="AN21" s="288">
        <f>IF($BU21&lt;&gt;$BV21,$J21&amp;$K21&amp;$L21&amp;$M21&amp;$N21&amp;$O21&amp;$P21&amp;$Q21&amp;$R21&amp;$S21&amp;$T21&amp;$U21,0)</f>
        <v>0</v>
      </c>
      <c r="AO21" s="288" t="str">
        <f>IF(AND($BU21=$BV21,BU21=AO$13),$J21&amp;$K21&amp;$L21&amp;$M21&amp;$N21&amp;$O21&amp;$P21&amp;$Q21&amp;$R21&amp;$S21&amp;$T21&amp;$U21,IFERROR(MATCH($AN21,AO$17:AO20,0),-1000))</f>
        <v>000000000000</v>
      </c>
      <c r="AP21" s="288">
        <f>IF(AND($BU21=$BV21,BV21=AP$13),$J21&amp;$K21&amp;$L21&amp;$M21&amp;$N21&amp;$O21&amp;$P21&amp;$Q21&amp;$R21&amp;$S21&amp;$T21&amp;$U21,IFERROR(MATCH($AN21,AP$17:AP20,0),-1000))</f>
        <v>1</v>
      </c>
      <c r="AQ21" s="288">
        <f>IF(AND($BU21=$BV21,BW21=AQ$13),$J21&amp;$K21&amp;$L21&amp;$M21&amp;$N21&amp;$O21&amp;$P21&amp;$Q21&amp;$R21&amp;$S21&amp;$T21&amp;$U21,IFERROR(MATCH($AN21,AQ$17:AQ20,0),-1000))</f>
        <v>1</v>
      </c>
      <c r="AR21" s="288">
        <f>IF(AND($BU21=$BV21,BX21=AR$13),$J21&amp;$K21&amp;$L21&amp;$M21&amp;$N21&amp;$O21&amp;$P21&amp;$Q21&amp;$R21&amp;$S21&amp;$T21&amp;$U21,IFERROR(MATCH($AN21,AR$17:AR20,0),-1000))</f>
        <v>1</v>
      </c>
      <c r="AS21" s="254">
        <f t="shared" si="69"/>
        <v>0</v>
      </c>
      <c r="AT21" s="261" t="str">
        <f>IF(J21&lt;&gt;0,AT$14,"")</f>
        <v/>
      </c>
      <c r="AU21" s="254" t="str">
        <f t="shared" si="12"/>
        <v/>
      </c>
      <c r="AV21" s="254" t="str">
        <f t="shared" si="12"/>
        <v/>
      </c>
      <c r="AW21" s="254" t="str">
        <f t="shared" si="12"/>
        <v/>
      </c>
      <c r="AX21" s="254" t="str">
        <f t="shared" si="12"/>
        <v/>
      </c>
      <c r="AY21" s="254" t="str">
        <f t="shared" si="12"/>
        <v/>
      </c>
      <c r="AZ21" s="254" t="str">
        <f t="shared" si="12"/>
        <v/>
      </c>
      <c r="BA21" s="254" t="str">
        <f t="shared" si="12"/>
        <v/>
      </c>
      <c r="BB21" s="254" t="str">
        <f t="shared" si="12"/>
        <v/>
      </c>
      <c r="BC21" s="254" t="str">
        <f t="shared" si="12"/>
        <v/>
      </c>
      <c r="BD21" s="254" t="str">
        <f t="shared" si="12"/>
        <v/>
      </c>
      <c r="BE21" s="262" t="str">
        <f t="shared" si="12"/>
        <v/>
      </c>
      <c r="BF21" s="263" t="str">
        <f t="shared" si="13"/>
        <v/>
      </c>
      <c r="BG21" s="254" t="str">
        <f t="shared" si="13"/>
        <v/>
      </c>
      <c r="BH21" s="254" t="str">
        <f t="shared" si="13"/>
        <v/>
      </c>
      <c r="BI21" s="254" t="str">
        <f t="shared" si="13"/>
        <v/>
      </c>
      <c r="BJ21" s="254" t="str">
        <f t="shared" si="13"/>
        <v/>
      </c>
      <c r="BK21" s="254" t="str">
        <f t="shared" si="13"/>
        <v/>
      </c>
      <c r="BL21" s="254" t="str">
        <f t="shared" si="13"/>
        <v/>
      </c>
      <c r="BM21" s="254" t="str">
        <f t="shared" si="13"/>
        <v/>
      </c>
      <c r="BN21" s="254" t="str">
        <f t="shared" si="13"/>
        <v/>
      </c>
      <c r="BO21" s="254" t="str">
        <f t="shared" si="13"/>
        <v/>
      </c>
      <c r="BP21" s="254" t="str">
        <f t="shared" si="13"/>
        <v/>
      </c>
      <c r="BQ21" s="264" t="str">
        <f>IF(U21&lt;&gt;0,BQ$14,"")</f>
        <v/>
      </c>
      <c r="BR21" s="261">
        <v>2019</v>
      </c>
      <c r="BS21" s="261">
        <v>2019</v>
      </c>
      <c r="BT21" s="261">
        <v>2019</v>
      </c>
      <c r="BU21" s="265">
        <v>2019</v>
      </c>
      <c r="BV21" s="263">
        <v>2019</v>
      </c>
      <c r="BW21" s="254" t="str">
        <f t="shared" si="70"/>
        <v/>
      </c>
      <c r="BX21" s="254" t="str">
        <f t="shared" si="70"/>
        <v/>
      </c>
      <c r="BY21" s="264" t="str">
        <f t="shared" si="31"/>
        <v/>
      </c>
      <c r="BZ21" s="254" t="str">
        <f t="shared" si="32"/>
        <v/>
      </c>
      <c r="CA21" s="254">
        <f t="shared" si="15"/>
        <v>0</v>
      </c>
      <c r="CB21" s="254">
        <f t="shared" si="15"/>
        <v>0</v>
      </c>
      <c r="CC21" s="254">
        <f t="shared" si="15"/>
        <v>0</v>
      </c>
      <c r="CD21" s="254">
        <f t="shared" si="15"/>
        <v>0</v>
      </c>
      <c r="CE21" s="254">
        <f t="shared" si="15"/>
        <v>0</v>
      </c>
      <c r="CF21" s="254">
        <f t="shared" si="15"/>
        <v>0</v>
      </c>
      <c r="CG21" s="254">
        <f t="shared" si="15"/>
        <v>0</v>
      </c>
      <c r="CH21" s="254">
        <f t="shared" si="15"/>
        <v>0</v>
      </c>
      <c r="CI21" s="254">
        <f t="shared" si="15"/>
        <v>0</v>
      </c>
      <c r="CJ21" s="254">
        <f t="shared" si="15"/>
        <v>0</v>
      </c>
      <c r="CK21" s="254">
        <f t="shared" si="15"/>
        <v>0</v>
      </c>
      <c r="CL21" s="254">
        <f t="shared" si="15"/>
        <v>0</v>
      </c>
      <c r="CM21" s="254">
        <f>IF($Y21&gt;0,$J21*$W21,0)</f>
        <v>0</v>
      </c>
      <c r="CN21" s="254">
        <f>IF($Y21&gt;0,$K21*$W21,0)</f>
        <v>0</v>
      </c>
      <c r="CO21" s="254">
        <f>IF($Y21&gt;0,$L21*$W21,0)</f>
        <v>0</v>
      </c>
      <c r="CP21" s="254">
        <f>IF($Y21&gt;0,$M21*$W21,0)</f>
        <v>0</v>
      </c>
      <c r="CQ21" s="254">
        <f>IF($Y21&gt;0,$N21*$W21,0)</f>
        <v>0</v>
      </c>
      <c r="CR21" s="254">
        <f>IF($Y21&gt;0,$O21*$W21,0)</f>
        <v>0</v>
      </c>
      <c r="CS21" s="254">
        <f>IF($Y21&gt;0,$P21*$W21,0)</f>
        <v>0</v>
      </c>
      <c r="CT21" s="254">
        <f>IF($Y21&gt;0,$Q21*$W21,0)</f>
        <v>0</v>
      </c>
      <c r="CU21" s="254">
        <f>IF($Y21&gt;0,$R21*$W21,0)</f>
        <v>0</v>
      </c>
      <c r="CV21" s="254">
        <f>IF($Y21&gt;0,$S21*$W21,0)</f>
        <v>0</v>
      </c>
      <c r="CW21" s="254">
        <f>IF($Y21&gt;0,$T21*$W21,0)</f>
        <v>0</v>
      </c>
      <c r="CX21" s="254">
        <f>IF($Y21&gt;0,$U21*$W21,0)</f>
        <v>0</v>
      </c>
      <c r="CY21" s="254">
        <f>IF($Z21&gt;0,$J21*$W21,0)</f>
        <v>0</v>
      </c>
      <c r="CZ21" s="254">
        <f>IF($Z21&gt;0,$K21*$W21,0)</f>
        <v>0</v>
      </c>
      <c r="DA21" s="254">
        <f>IF($Z21&gt;0,$L21*$W21,0)</f>
        <v>0</v>
      </c>
      <c r="DB21" s="254">
        <f>IF($Z21&gt;0,$M21*$W21,0)</f>
        <v>0</v>
      </c>
      <c r="DC21" s="254">
        <f>IF($Z21&gt;0,$N21*$W21,0)</f>
        <v>0</v>
      </c>
      <c r="DD21" s="254">
        <f>IF($Z21&gt;0,$O21*$W21,0)</f>
        <v>0</v>
      </c>
      <c r="DE21" s="254">
        <f>IF($Z21&gt;0,$P21*$W21,0)</f>
        <v>0</v>
      </c>
      <c r="DF21" s="254">
        <f>IF($Z21&gt;0,$Q21*$W21,0)</f>
        <v>0</v>
      </c>
      <c r="DG21" s="254">
        <f>IF($Z21&gt;0,$R21*$W21,0)</f>
        <v>0</v>
      </c>
      <c r="DH21" s="254">
        <f>IF($Z21&gt;0,$S21*$W21,0)</f>
        <v>0</v>
      </c>
      <c r="DI21" s="254">
        <f>IF($Z21&gt;0,$T21*$W21,0)</f>
        <v>0</v>
      </c>
      <c r="DJ21" s="254">
        <f>IF($Z21&gt;0,$U21*$W21,0)</f>
        <v>0</v>
      </c>
      <c r="DK21" s="254">
        <f>IF($AA21&gt;0,$J21*$W21,0)</f>
        <v>0</v>
      </c>
      <c r="DL21" s="254">
        <f>IF($AA21&gt;0,$K21*$W21,0)</f>
        <v>0</v>
      </c>
      <c r="DM21" s="254">
        <f>IF($AA21&gt;0,$L21*$W21,0)</f>
        <v>0</v>
      </c>
      <c r="DN21" s="254">
        <f>IF($AA21&gt;0,$M21*$W21,0)</f>
        <v>0</v>
      </c>
      <c r="DO21" s="254">
        <f>IF($AA21&gt;0,$N21*$W21,0)</f>
        <v>0</v>
      </c>
      <c r="DP21" s="254">
        <f>IF($AA21&gt;0,$O21*$W21,0)</f>
        <v>0</v>
      </c>
      <c r="DQ21" s="254">
        <f>IF($AA21&gt;0,$P21*$W21,0)</f>
        <v>0</v>
      </c>
      <c r="DR21" s="254">
        <f>IF($AA21&gt;0,$Q21*$W21,0)</f>
        <v>0</v>
      </c>
      <c r="DS21" s="254">
        <f>IF($AA21&gt;0,$R21*$W21,0)</f>
        <v>0</v>
      </c>
      <c r="DT21" s="254">
        <f>IF($AA21&gt;0,$S21*$W21,0)</f>
        <v>0</v>
      </c>
      <c r="DU21" s="254">
        <f>IF($AA21&gt;0,$T21*$W21,0)</f>
        <v>0</v>
      </c>
      <c r="DV21" s="254">
        <f>IF($AA21&gt;0,$U21*$W21,0)</f>
        <v>0</v>
      </c>
      <c r="DZ21" s="69" t="s">
        <v>282</v>
      </c>
      <c r="EA21" s="69">
        <v>7</v>
      </c>
      <c r="EB21" s="69" t="str">
        <f ca="1"/>
        <v/>
      </c>
    </row>
    <row r="22" spans="1:132" ht="24" customHeight="1">
      <c r="A22" s="11" t="str">
        <f ca="1">IF(AG22&lt;&gt;"OK","",CONCATENATE(TEXT('Front Page'!$F$33,"000"),TEXT('Front Page'!$F$31,"000"),"-",LEFT('Front Page'!$R$53,5),"-",LEFT(D22,1),AJ22, "-",TEXT(B22,"000")))</f>
        <v/>
      </c>
      <c r="B22" s="12" t="str">
        <f>IFERROR(IF(E22="","",MAX(B$17:B21)+1),"")</f>
        <v/>
      </c>
      <c r="C22" s="13"/>
      <c r="D22" s="29" t="str">
        <f t="shared" ref="D22:D85" si="71">IF(MIN(J22:U22)=0,IF(MAX(J22:U22)=0,"None",IF(AND(MAX(J22:O22,S22:U22)=0,MIN(P22:R22)&gt;0),"Q3",IF(AND(Q22&gt;0,MAX(J22:P22,R22:U22)=0),"Aug","Monthly"))),"YR")</f>
        <v>None</v>
      </c>
      <c r="E22" s="29" t="str">
        <f t="shared" si="17"/>
        <v/>
      </c>
      <c r="F22" s="29" t="str">
        <f t="shared" si="18"/>
        <v/>
      </c>
      <c r="G22" s="363"/>
      <c r="H22" s="364"/>
      <c r="I22" s="325" t="str">
        <f t="shared" ref="I22:I85" si="72">IF(OR(AND(D22="Q3",MIN(P22:R22)&lt;&gt;MAX(P22:R22)),AND(D22="YR",MIN(J22:U22)&lt;&gt;MAX(J22:U22)),D22="Monthly"),"Yes", "No")</f>
        <v>No</v>
      </c>
      <c r="J22" s="314">
        <v>0</v>
      </c>
      <c r="K22" s="312">
        <v>0</v>
      </c>
      <c r="L22" s="312">
        <v>0</v>
      </c>
      <c r="M22" s="312">
        <v>0</v>
      </c>
      <c r="N22" s="312">
        <v>0</v>
      </c>
      <c r="O22" s="312">
        <v>0</v>
      </c>
      <c r="P22" s="312">
        <v>0</v>
      </c>
      <c r="Q22" s="312">
        <v>0</v>
      </c>
      <c r="R22" s="312">
        <v>0</v>
      </c>
      <c r="S22" s="312">
        <v>0</v>
      </c>
      <c r="T22" s="312">
        <v>0</v>
      </c>
      <c r="U22" s="312">
        <v>0</v>
      </c>
      <c r="V22" s="313">
        <v>1</v>
      </c>
      <c r="W22" s="313">
        <v>1</v>
      </c>
      <c r="X22" s="312">
        <v>0</v>
      </c>
      <c r="Y22" s="312">
        <v>0</v>
      </c>
      <c r="Z22" s="312">
        <v>0</v>
      </c>
      <c r="AA22" s="312">
        <v>0</v>
      </c>
      <c r="AB22" s="317"/>
      <c r="AC22" s="15" t="str">
        <f t="shared" ref="AC22:AC80" si="73">IF(SUM(X22:AA22)=0,"",SUM(J22:U22)*V22*SUM(X22:AA22)/1000)</f>
        <v/>
      </c>
      <c r="AD22" s="15" t="str">
        <f t="shared" ref="AD22:AD85" si="74">IF(SUM(X22:AA22)=0,"",SUM(J22:U22)*V22*SUM(X22:AA22)/1000)</f>
        <v/>
      </c>
      <c r="AE22" s="16" t="str">
        <f t="shared" ref="AE22:AE85" si="75">ROUND(SUM($J22:$U22),0)*V22&amp;" - "&amp;ROUND(SUM($J22:$U22)*W22,0)</f>
        <v>0 - 0</v>
      </c>
      <c r="AF22" s="20" t="str">
        <f t="shared" si="23"/>
        <v>Not an offer</v>
      </c>
      <c r="AG22" s="276" t="str">
        <f t="shared" si="24"/>
        <v>Not an Offer</v>
      </c>
      <c r="AH22" s="150"/>
      <c r="AI22" s="254">
        <v>6</v>
      </c>
      <c r="AJ22" s="149" t="str">
        <f t="shared" si="25"/>
        <v>00-IFE</v>
      </c>
      <c r="AK22" s="254" t="b">
        <v>0</v>
      </c>
      <c r="AL22" s="254">
        <f t="shared" si="11"/>
        <v>0</v>
      </c>
      <c r="AM22" s="254">
        <f t="shared" si="26"/>
        <v>0</v>
      </c>
      <c r="AN22" s="288">
        <f t="shared" ref="AN22:AN85" si="76">IF($BU22&lt;&gt;$BV22,$J22&amp;$K22&amp;$L22&amp;$M22&amp;$N22&amp;$O22&amp;$P22&amp;$Q22&amp;$R22&amp;$S22&amp;$T22&amp;$U22,0)</f>
        <v>0</v>
      </c>
      <c r="AO22" s="288" t="str">
        <f>IF(AND($BU22=$BV22,BU22=AO$13),$J22&amp;$K22&amp;$L22&amp;$M22&amp;$N22&amp;$O22&amp;$P22&amp;$Q22&amp;$R22&amp;$S22&amp;$T22&amp;$U22,IFERROR(MATCH($AN22,AO$17:AO21,0),-1000))</f>
        <v>000000000000</v>
      </c>
      <c r="AP22" s="288">
        <f>IF(AND($BU22=$BV22,BV22=AP$13),$J22&amp;$K22&amp;$L22&amp;$M22&amp;$N22&amp;$O22&amp;$P22&amp;$Q22&amp;$R22&amp;$S22&amp;$T22&amp;$U22,IFERROR(MATCH($AN22,AP$17:AP21,0),-1000))</f>
        <v>1</v>
      </c>
      <c r="AQ22" s="288">
        <f>IF(AND($BU22=$BV22,BW22=AQ$13),$J22&amp;$K22&amp;$L22&amp;$M22&amp;$N22&amp;$O22&amp;$P22&amp;$Q22&amp;$R22&amp;$S22&amp;$T22&amp;$U22,IFERROR(MATCH($AN22,AQ$17:AQ21,0),-1000))</f>
        <v>1</v>
      </c>
      <c r="AR22" s="288">
        <f>IF(AND($BU22=$BV22,BX22=AR$13),$J22&amp;$K22&amp;$L22&amp;$M22&amp;$N22&amp;$O22&amp;$P22&amp;$Q22&amp;$R22&amp;$S22&amp;$T22&amp;$U22,IFERROR(MATCH($AN22,AR$17:AR21,0),-1000))</f>
        <v>1</v>
      </c>
      <c r="AS22" s="254">
        <f t="shared" si="69"/>
        <v>0</v>
      </c>
      <c r="AT22" s="261" t="str">
        <f t="shared" ref="AT22:AT85" si="77">IF(J22&lt;&gt;0,AT$14,"")</f>
        <v/>
      </c>
      <c r="AU22" s="254" t="str">
        <f t="shared" si="12"/>
        <v/>
      </c>
      <c r="AV22" s="254" t="str">
        <f t="shared" si="12"/>
        <v/>
      </c>
      <c r="AW22" s="254" t="str">
        <f t="shared" si="12"/>
        <v/>
      </c>
      <c r="AX22" s="254" t="str">
        <f t="shared" si="12"/>
        <v/>
      </c>
      <c r="AY22" s="254" t="str">
        <f t="shared" si="12"/>
        <v/>
      </c>
      <c r="AZ22" s="254" t="str">
        <f t="shared" si="12"/>
        <v/>
      </c>
      <c r="BA22" s="254" t="str">
        <f t="shared" si="12"/>
        <v/>
      </c>
      <c r="BB22" s="254" t="str">
        <f t="shared" si="12"/>
        <v/>
      </c>
      <c r="BC22" s="254" t="str">
        <f t="shared" si="12"/>
        <v/>
      </c>
      <c r="BD22" s="254" t="str">
        <f t="shared" si="12"/>
        <v/>
      </c>
      <c r="BE22" s="262" t="str">
        <f t="shared" si="12"/>
        <v/>
      </c>
      <c r="BF22" s="263" t="str">
        <f t="shared" si="13"/>
        <v/>
      </c>
      <c r="BG22" s="254" t="str">
        <f t="shared" si="13"/>
        <v/>
      </c>
      <c r="BH22" s="254" t="str">
        <f t="shared" si="13"/>
        <v/>
      </c>
      <c r="BI22" s="254" t="str">
        <f t="shared" si="13"/>
        <v/>
      </c>
      <c r="BJ22" s="254" t="str">
        <f t="shared" si="13"/>
        <v/>
      </c>
      <c r="BK22" s="254" t="str">
        <f t="shared" si="13"/>
        <v/>
      </c>
      <c r="BL22" s="254" t="str">
        <f t="shared" si="13"/>
        <v/>
      </c>
      <c r="BM22" s="254" t="str">
        <f t="shared" si="13"/>
        <v/>
      </c>
      <c r="BN22" s="254" t="str">
        <f t="shared" si="13"/>
        <v/>
      </c>
      <c r="BO22" s="254" t="str">
        <f t="shared" si="13"/>
        <v/>
      </c>
      <c r="BP22" s="254" t="str">
        <f t="shared" si="13"/>
        <v/>
      </c>
      <c r="BQ22" s="264" t="str">
        <f t="shared" ref="BQ22:BQ85" si="78">IF(U22&lt;&gt;0,BQ$14,"")</f>
        <v/>
      </c>
      <c r="BR22" s="261">
        <v>2019</v>
      </c>
      <c r="BS22" s="261">
        <v>2019</v>
      </c>
      <c r="BT22" s="261">
        <v>2019</v>
      </c>
      <c r="BU22" s="265">
        <v>2019</v>
      </c>
      <c r="BV22" s="263">
        <v>2019</v>
      </c>
      <c r="BW22" s="254" t="str">
        <f t="shared" si="70"/>
        <v/>
      </c>
      <c r="BX22" s="254" t="str">
        <f t="shared" si="70"/>
        <v/>
      </c>
      <c r="BY22" s="264" t="str">
        <f t="shared" si="31"/>
        <v/>
      </c>
      <c r="BZ22" s="254" t="str">
        <f t="shared" si="32"/>
        <v/>
      </c>
      <c r="CA22" s="254">
        <f t="shared" si="15"/>
        <v>0</v>
      </c>
      <c r="CB22" s="254">
        <f t="shared" si="15"/>
        <v>0</v>
      </c>
      <c r="CC22" s="254">
        <f t="shared" si="15"/>
        <v>0</v>
      </c>
      <c r="CD22" s="254">
        <f t="shared" si="15"/>
        <v>0</v>
      </c>
      <c r="CE22" s="254">
        <f t="shared" si="15"/>
        <v>0</v>
      </c>
      <c r="CF22" s="254">
        <f t="shared" si="15"/>
        <v>0</v>
      </c>
      <c r="CG22" s="254">
        <f t="shared" si="15"/>
        <v>0</v>
      </c>
      <c r="CH22" s="254">
        <f t="shared" si="15"/>
        <v>0</v>
      </c>
      <c r="CI22" s="254">
        <f t="shared" si="15"/>
        <v>0</v>
      </c>
      <c r="CJ22" s="254">
        <f t="shared" si="15"/>
        <v>0</v>
      </c>
      <c r="CK22" s="254">
        <f t="shared" si="15"/>
        <v>0</v>
      </c>
      <c r="CL22" s="254">
        <f t="shared" si="15"/>
        <v>0</v>
      </c>
      <c r="CM22" s="254">
        <f t="shared" ref="CM22:CM85" si="79">IF($Y22&gt;0,$J22*$W22,0)</f>
        <v>0</v>
      </c>
      <c r="CN22" s="254">
        <f t="shared" ref="CN22:CN85" si="80">IF($Y22&gt;0,$K22*$W22,0)</f>
        <v>0</v>
      </c>
      <c r="CO22" s="254">
        <f t="shared" ref="CO22:CO85" si="81">IF($Y22&gt;0,$L22*$W22,0)</f>
        <v>0</v>
      </c>
      <c r="CP22" s="254">
        <f t="shared" ref="CP22:CP85" si="82">IF($Y22&gt;0,$M22*$W22,0)</f>
        <v>0</v>
      </c>
      <c r="CQ22" s="254">
        <f t="shared" ref="CQ22:CQ85" si="83">IF($Y22&gt;0,$N22*$W22,0)</f>
        <v>0</v>
      </c>
      <c r="CR22" s="254">
        <f t="shared" ref="CR22:CR85" si="84">IF($Y22&gt;0,$O22*$W22,0)</f>
        <v>0</v>
      </c>
      <c r="CS22" s="254">
        <f t="shared" ref="CS22:CS85" si="85">IF($Y22&gt;0,$P22*$W22,0)</f>
        <v>0</v>
      </c>
      <c r="CT22" s="254">
        <f t="shared" ref="CT22:CT85" si="86">IF($Y22&gt;0,$Q22*$W22,0)</f>
        <v>0</v>
      </c>
      <c r="CU22" s="254">
        <f t="shared" ref="CU22:CU85" si="87">IF($Y22&gt;0,$R22*$W22,0)</f>
        <v>0</v>
      </c>
      <c r="CV22" s="254">
        <f t="shared" ref="CV22:CV85" si="88">IF($Y22&gt;0,$S22*$W22,0)</f>
        <v>0</v>
      </c>
      <c r="CW22" s="254">
        <f t="shared" ref="CW22:CW85" si="89">IF($Y22&gt;0,$T22*$W22,0)</f>
        <v>0</v>
      </c>
      <c r="CX22" s="254">
        <f t="shared" ref="CX22:CX85" si="90">IF($Y22&gt;0,$U22*$W22,0)</f>
        <v>0</v>
      </c>
      <c r="CY22" s="254">
        <f t="shared" ref="CY22:CY85" si="91">IF($Z22&gt;0,$J22*$W22,0)</f>
        <v>0</v>
      </c>
      <c r="CZ22" s="254">
        <f t="shared" ref="CZ22:CZ85" si="92">IF($Z22&gt;0,$K22*$W22,0)</f>
        <v>0</v>
      </c>
      <c r="DA22" s="254">
        <f t="shared" ref="DA22:DA85" si="93">IF($Z22&gt;0,$L22*$W22,0)</f>
        <v>0</v>
      </c>
      <c r="DB22" s="254">
        <f t="shared" ref="DB22:DB85" si="94">IF($Z22&gt;0,$M22*$W22,0)</f>
        <v>0</v>
      </c>
      <c r="DC22" s="254">
        <f t="shared" ref="DC22:DC85" si="95">IF($Z22&gt;0,$N22*$W22,0)</f>
        <v>0</v>
      </c>
      <c r="DD22" s="254">
        <f t="shared" ref="DD22:DD85" si="96">IF($Z22&gt;0,$O22*$W22,0)</f>
        <v>0</v>
      </c>
      <c r="DE22" s="254">
        <f t="shared" ref="DE22:DE85" si="97">IF($Z22&gt;0,$P22*$W22,0)</f>
        <v>0</v>
      </c>
      <c r="DF22" s="254">
        <f t="shared" ref="DF22:DF85" si="98">IF($Z22&gt;0,$Q22*$W22,0)</f>
        <v>0</v>
      </c>
      <c r="DG22" s="254">
        <f t="shared" ref="DG22:DG85" si="99">IF($Z22&gt;0,$R22*$W22,0)</f>
        <v>0</v>
      </c>
      <c r="DH22" s="254">
        <f t="shared" ref="DH22:DH85" si="100">IF($Z22&gt;0,$S22*$W22,0)</f>
        <v>0</v>
      </c>
      <c r="DI22" s="254">
        <f t="shared" ref="DI22:DI85" si="101">IF($Z22&gt;0,$T22*$W22,0)</f>
        <v>0</v>
      </c>
      <c r="DJ22" s="254">
        <f t="shared" ref="DJ22:DJ85" si="102">IF($Z22&gt;0,$U22*$W22,0)</f>
        <v>0</v>
      </c>
      <c r="DK22" s="254">
        <f t="shared" ref="DK22:DK85" si="103">IF($AA22&gt;0,$J22*$W22,0)</f>
        <v>0</v>
      </c>
      <c r="DL22" s="254">
        <f t="shared" ref="DL22:DL85" si="104">IF($AA22&gt;0,$K22*$W22,0)</f>
        <v>0</v>
      </c>
      <c r="DM22" s="254">
        <f t="shared" ref="DM22:DM85" si="105">IF($AA22&gt;0,$L22*$W22,0)</f>
        <v>0</v>
      </c>
      <c r="DN22" s="254">
        <f t="shared" ref="DN22:DN85" si="106">IF($AA22&gt;0,$M22*$W22,0)</f>
        <v>0</v>
      </c>
      <c r="DO22" s="254">
        <f t="shared" ref="DO22:DO85" si="107">IF($AA22&gt;0,$N22*$W22,0)</f>
        <v>0</v>
      </c>
      <c r="DP22" s="254">
        <f t="shared" ref="DP22:DP85" si="108">IF($AA22&gt;0,$O22*$W22,0)</f>
        <v>0</v>
      </c>
      <c r="DQ22" s="254">
        <f t="shared" ref="DQ22:DQ85" si="109">IF($AA22&gt;0,$P22*$W22,0)</f>
        <v>0</v>
      </c>
      <c r="DR22" s="254">
        <f t="shared" ref="DR22:DR85" si="110">IF($AA22&gt;0,$Q22*$W22,0)</f>
        <v>0</v>
      </c>
      <c r="DS22" s="254">
        <f t="shared" ref="DS22:DS85" si="111">IF($AA22&gt;0,$R22*$W22,0)</f>
        <v>0</v>
      </c>
      <c r="DT22" s="254">
        <f t="shared" ref="DT22:DT85" si="112">IF($AA22&gt;0,$S22*$W22,0)</f>
        <v>0</v>
      </c>
      <c r="DU22" s="254">
        <f t="shared" ref="DU22:DU85" si="113">IF($AA22&gt;0,$T22*$W22,0)</f>
        <v>0</v>
      </c>
      <c r="DV22" s="254">
        <f t="shared" ref="DV22:DV85" si="114">IF($AA22&gt;0,$U22*$W22,0)</f>
        <v>0</v>
      </c>
      <c r="DZ22" s="69" t="s">
        <v>283</v>
      </c>
      <c r="EA22" s="69">
        <v>8</v>
      </c>
      <c r="EB22" s="69" t="str">
        <f ca="1"/>
        <v/>
      </c>
    </row>
    <row r="23" spans="1:132" ht="24" customHeight="1">
      <c r="A23" s="11" t="str">
        <f ca="1">IF(AG23&lt;&gt;"OK","",CONCATENATE(TEXT('Front Page'!$F$33,"000"),TEXT('Front Page'!$F$31,"000"),"-",LEFT('Front Page'!$R$53,5),"-",LEFT(D23,1),AJ23, "-",TEXT(B23,"000")))</f>
        <v/>
      </c>
      <c r="B23" s="12" t="str">
        <f>IFERROR(IF(E23="","",MAX(B$17:B22)+1),"")</f>
        <v/>
      </c>
      <c r="C23" s="13"/>
      <c r="D23" s="29" t="str">
        <f t="shared" si="71"/>
        <v>None</v>
      </c>
      <c r="E23" s="29" t="str">
        <f t="shared" si="17"/>
        <v/>
      </c>
      <c r="F23" s="29" t="str">
        <f t="shared" si="18"/>
        <v/>
      </c>
      <c r="G23" s="363"/>
      <c r="H23" s="364"/>
      <c r="I23" s="325" t="str">
        <f t="shared" si="72"/>
        <v>No</v>
      </c>
      <c r="J23" s="314">
        <v>0</v>
      </c>
      <c r="K23" s="312">
        <v>0</v>
      </c>
      <c r="L23" s="312">
        <v>0</v>
      </c>
      <c r="M23" s="312">
        <v>0</v>
      </c>
      <c r="N23" s="312">
        <v>0</v>
      </c>
      <c r="O23" s="312">
        <v>0</v>
      </c>
      <c r="P23" s="312">
        <v>0</v>
      </c>
      <c r="Q23" s="312">
        <v>0</v>
      </c>
      <c r="R23" s="312">
        <v>0</v>
      </c>
      <c r="S23" s="312">
        <v>0</v>
      </c>
      <c r="T23" s="312">
        <v>0</v>
      </c>
      <c r="U23" s="312">
        <v>0</v>
      </c>
      <c r="V23" s="313">
        <v>1</v>
      </c>
      <c r="W23" s="313">
        <v>1</v>
      </c>
      <c r="X23" s="312">
        <v>0</v>
      </c>
      <c r="Y23" s="312">
        <v>0</v>
      </c>
      <c r="Z23" s="312">
        <v>0</v>
      </c>
      <c r="AA23" s="14">
        <v>0</v>
      </c>
      <c r="AB23" s="317"/>
      <c r="AC23" s="15" t="str">
        <f t="shared" si="73"/>
        <v/>
      </c>
      <c r="AD23" s="15" t="str">
        <f t="shared" si="74"/>
        <v/>
      </c>
      <c r="AE23" s="16" t="str">
        <f t="shared" si="75"/>
        <v>0 - 0</v>
      </c>
      <c r="AF23" s="20" t="str">
        <f t="shared" si="23"/>
        <v>Not an offer</v>
      </c>
      <c r="AG23" s="276" t="str">
        <f t="shared" si="24"/>
        <v>Not an Offer</v>
      </c>
      <c r="AH23" s="150"/>
      <c r="AI23" s="254">
        <v>7</v>
      </c>
      <c r="AJ23" s="149" t="str">
        <f t="shared" si="25"/>
        <v>00-IFE</v>
      </c>
      <c r="AK23" s="254" t="b">
        <v>0</v>
      </c>
      <c r="AL23" s="254">
        <f t="shared" si="11"/>
        <v>0</v>
      </c>
      <c r="AM23" s="254">
        <f t="shared" si="26"/>
        <v>0</v>
      </c>
      <c r="AN23" s="288">
        <f t="shared" si="76"/>
        <v>0</v>
      </c>
      <c r="AO23" s="288" t="str">
        <f>IF(AND($BU23=$BV23,BU23=AO$13),$J23&amp;$K23&amp;$L23&amp;$M23&amp;$N23&amp;$O23&amp;$P23&amp;$Q23&amp;$R23&amp;$S23&amp;$T23&amp;$U23,IFERROR(MATCH($AN23,AO$17:AO22,0),-1000))</f>
        <v>000000000000</v>
      </c>
      <c r="AP23" s="288">
        <f>IF(AND($BU23=$BV23,BV23=AP$13),$J23&amp;$K23&amp;$L23&amp;$M23&amp;$N23&amp;$O23&amp;$P23&amp;$Q23&amp;$R23&amp;$S23&amp;$T23&amp;$U23,IFERROR(MATCH($AN23,AP$17:AP22,0),-1000))</f>
        <v>1</v>
      </c>
      <c r="AQ23" s="288">
        <f>IF(AND($BU23=$BV23,BW23=AQ$13),$J23&amp;$K23&amp;$L23&amp;$M23&amp;$N23&amp;$O23&amp;$P23&amp;$Q23&amp;$R23&amp;$S23&amp;$T23&amp;$U23,IFERROR(MATCH($AN23,AQ$17:AQ22,0),-1000))</f>
        <v>1</v>
      </c>
      <c r="AR23" s="288">
        <f>IF(AND($BU23=$BV23,BX23=AR$13),$J23&amp;$K23&amp;$L23&amp;$M23&amp;$N23&amp;$O23&amp;$P23&amp;$Q23&amp;$R23&amp;$S23&amp;$T23&amp;$U23,IFERROR(MATCH($AN23,AR$17:AR22,0),-1000))</f>
        <v>1</v>
      </c>
      <c r="AS23" s="254">
        <f t="shared" si="69"/>
        <v>0</v>
      </c>
      <c r="AT23" s="261" t="str">
        <f t="shared" si="77"/>
        <v/>
      </c>
      <c r="AU23" s="254" t="str">
        <f t="shared" si="12"/>
        <v/>
      </c>
      <c r="AV23" s="254" t="str">
        <f t="shared" si="12"/>
        <v/>
      </c>
      <c r="AW23" s="254" t="str">
        <f t="shared" si="12"/>
        <v/>
      </c>
      <c r="AX23" s="254" t="str">
        <f t="shared" si="12"/>
        <v/>
      </c>
      <c r="AY23" s="254" t="str">
        <f t="shared" si="12"/>
        <v/>
      </c>
      <c r="AZ23" s="254" t="str">
        <f t="shared" si="12"/>
        <v/>
      </c>
      <c r="BA23" s="254" t="str">
        <f t="shared" si="12"/>
        <v/>
      </c>
      <c r="BB23" s="254" t="str">
        <f t="shared" si="12"/>
        <v/>
      </c>
      <c r="BC23" s="254" t="str">
        <f t="shared" si="12"/>
        <v/>
      </c>
      <c r="BD23" s="254" t="str">
        <f t="shared" si="12"/>
        <v/>
      </c>
      <c r="BE23" s="262" t="str">
        <f t="shared" si="12"/>
        <v/>
      </c>
      <c r="BF23" s="263" t="str">
        <f t="shared" si="13"/>
        <v/>
      </c>
      <c r="BG23" s="254" t="str">
        <f t="shared" si="13"/>
        <v/>
      </c>
      <c r="BH23" s="254" t="str">
        <f t="shared" si="13"/>
        <v/>
      </c>
      <c r="BI23" s="254" t="str">
        <f t="shared" si="13"/>
        <v/>
      </c>
      <c r="BJ23" s="254" t="str">
        <f t="shared" si="13"/>
        <v/>
      </c>
      <c r="BK23" s="254" t="str">
        <f t="shared" si="13"/>
        <v/>
      </c>
      <c r="BL23" s="254" t="str">
        <f t="shared" si="13"/>
        <v/>
      </c>
      <c r="BM23" s="254" t="str">
        <f t="shared" si="13"/>
        <v/>
      </c>
      <c r="BN23" s="254" t="str">
        <f t="shared" si="13"/>
        <v/>
      </c>
      <c r="BO23" s="254" t="str">
        <f t="shared" si="13"/>
        <v/>
      </c>
      <c r="BP23" s="254" t="str">
        <f t="shared" si="13"/>
        <v/>
      </c>
      <c r="BQ23" s="264" t="str">
        <f t="shared" si="78"/>
        <v/>
      </c>
      <c r="BR23" s="261">
        <v>2019</v>
      </c>
      <c r="BS23" s="261">
        <v>2019</v>
      </c>
      <c r="BT23" s="261">
        <v>2019</v>
      </c>
      <c r="BU23" s="265">
        <v>2019</v>
      </c>
      <c r="BV23" s="263">
        <v>2019</v>
      </c>
      <c r="BW23" s="254" t="str">
        <f t="shared" si="70"/>
        <v/>
      </c>
      <c r="BX23" s="254" t="str">
        <f t="shared" si="70"/>
        <v/>
      </c>
      <c r="BY23" s="264" t="str">
        <f t="shared" si="31"/>
        <v/>
      </c>
      <c r="BZ23" s="254" t="str">
        <f t="shared" si="32"/>
        <v/>
      </c>
      <c r="CA23" s="254">
        <f t="shared" si="15"/>
        <v>0</v>
      </c>
      <c r="CB23" s="254">
        <f t="shared" si="15"/>
        <v>0</v>
      </c>
      <c r="CC23" s="254">
        <f t="shared" si="15"/>
        <v>0</v>
      </c>
      <c r="CD23" s="254">
        <f t="shared" si="15"/>
        <v>0</v>
      </c>
      <c r="CE23" s="254">
        <f t="shared" si="15"/>
        <v>0</v>
      </c>
      <c r="CF23" s="254">
        <f t="shared" si="15"/>
        <v>0</v>
      </c>
      <c r="CG23" s="254">
        <f t="shared" si="15"/>
        <v>0</v>
      </c>
      <c r="CH23" s="254">
        <f t="shared" si="15"/>
        <v>0</v>
      </c>
      <c r="CI23" s="254">
        <f t="shared" si="15"/>
        <v>0</v>
      </c>
      <c r="CJ23" s="254">
        <f t="shared" si="15"/>
        <v>0</v>
      </c>
      <c r="CK23" s="254">
        <f t="shared" si="15"/>
        <v>0</v>
      </c>
      <c r="CL23" s="254">
        <f t="shared" si="15"/>
        <v>0</v>
      </c>
      <c r="CM23" s="254">
        <f t="shared" si="79"/>
        <v>0</v>
      </c>
      <c r="CN23" s="254">
        <f t="shared" si="80"/>
        <v>0</v>
      </c>
      <c r="CO23" s="254">
        <f t="shared" si="81"/>
        <v>0</v>
      </c>
      <c r="CP23" s="254">
        <f t="shared" si="82"/>
        <v>0</v>
      </c>
      <c r="CQ23" s="254">
        <f t="shared" si="83"/>
        <v>0</v>
      </c>
      <c r="CR23" s="254">
        <f t="shared" si="84"/>
        <v>0</v>
      </c>
      <c r="CS23" s="254">
        <f t="shared" si="85"/>
        <v>0</v>
      </c>
      <c r="CT23" s="254">
        <f t="shared" si="86"/>
        <v>0</v>
      </c>
      <c r="CU23" s="254">
        <f t="shared" si="87"/>
        <v>0</v>
      </c>
      <c r="CV23" s="254">
        <f t="shared" si="88"/>
        <v>0</v>
      </c>
      <c r="CW23" s="254">
        <f t="shared" si="89"/>
        <v>0</v>
      </c>
      <c r="CX23" s="254">
        <f t="shared" si="90"/>
        <v>0</v>
      </c>
      <c r="CY23" s="254">
        <f t="shared" si="91"/>
        <v>0</v>
      </c>
      <c r="CZ23" s="254">
        <f t="shared" si="92"/>
        <v>0</v>
      </c>
      <c r="DA23" s="254">
        <f t="shared" si="93"/>
        <v>0</v>
      </c>
      <c r="DB23" s="254">
        <f t="shared" si="94"/>
        <v>0</v>
      </c>
      <c r="DC23" s="254">
        <f t="shared" si="95"/>
        <v>0</v>
      </c>
      <c r="DD23" s="254">
        <f t="shared" si="96"/>
        <v>0</v>
      </c>
      <c r="DE23" s="254">
        <f t="shared" si="97"/>
        <v>0</v>
      </c>
      <c r="DF23" s="254">
        <f t="shared" si="98"/>
        <v>0</v>
      </c>
      <c r="DG23" s="254">
        <f t="shared" si="99"/>
        <v>0</v>
      </c>
      <c r="DH23" s="254">
        <f t="shared" si="100"/>
        <v>0</v>
      </c>
      <c r="DI23" s="254">
        <f t="shared" si="101"/>
        <v>0</v>
      </c>
      <c r="DJ23" s="254">
        <f t="shared" si="102"/>
        <v>0</v>
      </c>
      <c r="DK23" s="254">
        <f t="shared" si="103"/>
        <v>0</v>
      </c>
      <c r="DL23" s="254">
        <f t="shared" si="104"/>
        <v>0</v>
      </c>
      <c r="DM23" s="254">
        <f t="shared" si="105"/>
        <v>0</v>
      </c>
      <c r="DN23" s="254">
        <f t="shared" si="106"/>
        <v>0</v>
      </c>
      <c r="DO23" s="254">
        <f t="shared" si="107"/>
        <v>0</v>
      </c>
      <c r="DP23" s="254">
        <f t="shared" si="108"/>
        <v>0</v>
      </c>
      <c r="DQ23" s="254">
        <f t="shared" si="109"/>
        <v>0</v>
      </c>
      <c r="DR23" s="254">
        <f t="shared" si="110"/>
        <v>0</v>
      </c>
      <c r="DS23" s="254">
        <f t="shared" si="111"/>
        <v>0</v>
      </c>
      <c r="DT23" s="254">
        <f t="shared" si="112"/>
        <v>0</v>
      </c>
      <c r="DU23" s="254">
        <f t="shared" si="113"/>
        <v>0</v>
      </c>
      <c r="DV23" s="254">
        <f t="shared" si="114"/>
        <v>0</v>
      </c>
      <c r="DZ23" s="69" t="s">
        <v>284</v>
      </c>
      <c r="EA23" s="69">
        <v>9</v>
      </c>
      <c r="EB23" s="69" t="str">
        <f ca="1"/>
        <v/>
      </c>
    </row>
    <row r="24" spans="1:132" ht="24" customHeight="1">
      <c r="A24" s="11" t="str">
        <f ca="1">IF(AG24&lt;&gt;"OK","",CONCATENATE(TEXT('Front Page'!$F$33,"000"),TEXT('Front Page'!$F$31,"000"),"-",LEFT('Front Page'!$R$53,5),"-",LEFT(D24,1),AJ24, "-",TEXT(B24,"000")))</f>
        <v/>
      </c>
      <c r="B24" s="12" t="str">
        <f>IFERROR(IF(E24="","",MAX(B$17:B23)+1),"")</f>
        <v/>
      </c>
      <c r="C24" s="13"/>
      <c r="D24" s="29" t="str">
        <f t="shared" si="71"/>
        <v>None</v>
      </c>
      <c r="E24" s="29" t="str">
        <f t="shared" si="17"/>
        <v/>
      </c>
      <c r="F24" s="29" t="str">
        <f t="shared" si="18"/>
        <v/>
      </c>
      <c r="G24" s="363"/>
      <c r="H24" s="364"/>
      <c r="I24" s="325" t="str">
        <f t="shared" si="72"/>
        <v>No</v>
      </c>
      <c r="J24" s="314">
        <v>0</v>
      </c>
      <c r="K24" s="312">
        <v>0</v>
      </c>
      <c r="L24" s="312">
        <v>0</v>
      </c>
      <c r="M24" s="312">
        <v>0</v>
      </c>
      <c r="N24" s="312">
        <v>0</v>
      </c>
      <c r="O24" s="312">
        <v>0</v>
      </c>
      <c r="P24" s="312">
        <v>0</v>
      </c>
      <c r="Q24" s="312">
        <v>0</v>
      </c>
      <c r="R24" s="312">
        <v>0</v>
      </c>
      <c r="S24" s="312">
        <v>0</v>
      </c>
      <c r="T24" s="312">
        <v>0</v>
      </c>
      <c r="U24" s="312">
        <v>0</v>
      </c>
      <c r="V24" s="313">
        <v>1</v>
      </c>
      <c r="W24" s="313">
        <v>1</v>
      </c>
      <c r="X24" s="312">
        <v>0</v>
      </c>
      <c r="Y24" s="312">
        <v>0</v>
      </c>
      <c r="Z24" s="312">
        <v>0</v>
      </c>
      <c r="AA24" s="14">
        <v>0</v>
      </c>
      <c r="AB24" s="317"/>
      <c r="AC24" s="15" t="str">
        <f t="shared" si="73"/>
        <v/>
      </c>
      <c r="AD24" s="15" t="str">
        <f t="shared" si="74"/>
        <v/>
      </c>
      <c r="AE24" s="16" t="str">
        <f t="shared" si="75"/>
        <v>0 - 0</v>
      </c>
      <c r="AF24" s="20" t="str">
        <f t="shared" si="23"/>
        <v>Not an offer</v>
      </c>
      <c r="AG24" s="276" t="str">
        <f t="shared" si="24"/>
        <v>Not an Offer</v>
      </c>
      <c r="AH24" s="150"/>
      <c r="AI24" s="254">
        <v>8</v>
      </c>
      <c r="AJ24" s="149" t="str">
        <f t="shared" si="25"/>
        <v>00-IFE</v>
      </c>
      <c r="AK24" s="254" t="b">
        <v>0</v>
      </c>
      <c r="AL24" s="254">
        <f t="shared" si="11"/>
        <v>0</v>
      </c>
      <c r="AM24" s="254">
        <f t="shared" si="26"/>
        <v>0</v>
      </c>
      <c r="AN24" s="288">
        <f t="shared" si="76"/>
        <v>0</v>
      </c>
      <c r="AO24" s="288" t="str">
        <f>IF(AND($BU24=$BV24,BU24=AO$13),$J24&amp;$K24&amp;$L24&amp;$M24&amp;$N24&amp;$O24&amp;$P24&amp;$Q24&amp;$R24&amp;$S24&amp;$T24&amp;$U24,IFERROR(MATCH($AN24,AO$17:AO23,0),-1000))</f>
        <v>000000000000</v>
      </c>
      <c r="AP24" s="288">
        <f>IF(AND($BU24=$BV24,BV24=AP$13),$J24&amp;$K24&amp;$L24&amp;$M24&amp;$N24&amp;$O24&amp;$P24&amp;$Q24&amp;$R24&amp;$S24&amp;$T24&amp;$U24,IFERROR(MATCH($AN24,AP$17:AP23,0),-1000))</f>
        <v>1</v>
      </c>
      <c r="AQ24" s="288">
        <f>IF(AND($BU24=$BV24,BW24=AQ$13),$J24&amp;$K24&amp;$L24&amp;$M24&amp;$N24&amp;$O24&amp;$P24&amp;$Q24&amp;$R24&amp;$S24&amp;$T24&amp;$U24,IFERROR(MATCH($AN24,AQ$17:AQ23,0),-1000))</f>
        <v>1</v>
      </c>
      <c r="AR24" s="288">
        <f>IF(AND($BU24=$BV24,BX24=AR$13),$J24&amp;$K24&amp;$L24&amp;$M24&amp;$N24&amp;$O24&amp;$P24&amp;$Q24&amp;$R24&amp;$S24&amp;$T24&amp;$U24,IFERROR(MATCH($AN24,AR$17:AR23,0),-1000))</f>
        <v>1</v>
      </c>
      <c r="AS24" s="254">
        <f t="shared" si="69"/>
        <v>0</v>
      </c>
      <c r="AT24" s="261" t="str">
        <f t="shared" si="77"/>
        <v/>
      </c>
      <c r="AU24" s="254" t="str">
        <f t="shared" si="12"/>
        <v/>
      </c>
      <c r="AV24" s="254" t="str">
        <f t="shared" si="12"/>
        <v/>
      </c>
      <c r="AW24" s="254" t="str">
        <f t="shared" si="12"/>
        <v/>
      </c>
      <c r="AX24" s="254" t="str">
        <f t="shared" si="12"/>
        <v/>
      </c>
      <c r="AY24" s="254" t="str">
        <f t="shared" si="12"/>
        <v/>
      </c>
      <c r="AZ24" s="254" t="str">
        <f t="shared" si="12"/>
        <v/>
      </c>
      <c r="BA24" s="254" t="str">
        <f t="shared" si="12"/>
        <v/>
      </c>
      <c r="BB24" s="254" t="str">
        <f t="shared" si="12"/>
        <v/>
      </c>
      <c r="BC24" s="254" t="str">
        <f t="shared" si="12"/>
        <v/>
      </c>
      <c r="BD24" s="254" t="str">
        <f t="shared" si="12"/>
        <v/>
      </c>
      <c r="BE24" s="262" t="str">
        <f t="shared" si="12"/>
        <v/>
      </c>
      <c r="BF24" s="263" t="str">
        <f t="shared" si="13"/>
        <v/>
      </c>
      <c r="BG24" s="254" t="str">
        <f t="shared" si="13"/>
        <v/>
      </c>
      <c r="BH24" s="254" t="str">
        <f t="shared" si="13"/>
        <v/>
      </c>
      <c r="BI24" s="254" t="str">
        <f t="shared" si="13"/>
        <v/>
      </c>
      <c r="BJ24" s="254" t="str">
        <f t="shared" si="13"/>
        <v/>
      </c>
      <c r="BK24" s="254" t="str">
        <f t="shared" si="13"/>
        <v/>
      </c>
      <c r="BL24" s="254" t="str">
        <f t="shared" si="13"/>
        <v/>
      </c>
      <c r="BM24" s="254" t="str">
        <f t="shared" si="13"/>
        <v/>
      </c>
      <c r="BN24" s="254" t="str">
        <f t="shared" si="13"/>
        <v/>
      </c>
      <c r="BO24" s="254" t="str">
        <f t="shared" si="13"/>
        <v/>
      </c>
      <c r="BP24" s="254" t="str">
        <f t="shared" si="13"/>
        <v/>
      </c>
      <c r="BQ24" s="264" t="str">
        <f t="shared" si="78"/>
        <v/>
      </c>
      <c r="BR24" s="261">
        <v>2019</v>
      </c>
      <c r="BS24" s="261">
        <v>2019</v>
      </c>
      <c r="BT24" s="261">
        <v>2019</v>
      </c>
      <c r="BU24" s="265">
        <v>2019</v>
      </c>
      <c r="BV24" s="263">
        <v>2019</v>
      </c>
      <c r="BW24" s="254" t="str">
        <f t="shared" si="70"/>
        <v/>
      </c>
      <c r="BX24" s="254" t="str">
        <f t="shared" si="70"/>
        <v/>
      </c>
      <c r="BY24" s="264" t="str">
        <f t="shared" si="31"/>
        <v/>
      </c>
      <c r="BZ24" s="254" t="str">
        <f t="shared" si="32"/>
        <v/>
      </c>
      <c r="CA24" s="254">
        <f t="shared" si="15"/>
        <v>0</v>
      </c>
      <c r="CB24" s="254">
        <f t="shared" si="15"/>
        <v>0</v>
      </c>
      <c r="CC24" s="254">
        <f t="shared" si="15"/>
        <v>0</v>
      </c>
      <c r="CD24" s="254">
        <f t="shared" si="15"/>
        <v>0</v>
      </c>
      <c r="CE24" s="254">
        <f t="shared" si="15"/>
        <v>0</v>
      </c>
      <c r="CF24" s="254">
        <f t="shared" si="15"/>
        <v>0</v>
      </c>
      <c r="CG24" s="254">
        <f t="shared" si="15"/>
        <v>0</v>
      </c>
      <c r="CH24" s="254">
        <f t="shared" si="15"/>
        <v>0</v>
      </c>
      <c r="CI24" s="254">
        <f t="shared" si="15"/>
        <v>0</v>
      </c>
      <c r="CJ24" s="254">
        <f t="shared" si="15"/>
        <v>0</v>
      </c>
      <c r="CK24" s="254">
        <f t="shared" si="15"/>
        <v>0</v>
      </c>
      <c r="CL24" s="254">
        <f t="shared" si="15"/>
        <v>0</v>
      </c>
      <c r="CM24" s="254">
        <f t="shared" si="79"/>
        <v>0</v>
      </c>
      <c r="CN24" s="254">
        <f t="shared" si="80"/>
        <v>0</v>
      </c>
      <c r="CO24" s="254">
        <f t="shared" si="81"/>
        <v>0</v>
      </c>
      <c r="CP24" s="254">
        <f t="shared" si="82"/>
        <v>0</v>
      </c>
      <c r="CQ24" s="254">
        <f t="shared" si="83"/>
        <v>0</v>
      </c>
      <c r="CR24" s="254">
        <f t="shared" si="84"/>
        <v>0</v>
      </c>
      <c r="CS24" s="254">
        <f t="shared" si="85"/>
        <v>0</v>
      </c>
      <c r="CT24" s="254">
        <f t="shared" si="86"/>
        <v>0</v>
      </c>
      <c r="CU24" s="254">
        <f t="shared" si="87"/>
        <v>0</v>
      </c>
      <c r="CV24" s="254">
        <f t="shared" si="88"/>
        <v>0</v>
      </c>
      <c r="CW24" s="254">
        <f t="shared" si="89"/>
        <v>0</v>
      </c>
      <c r="CX24" s="254">
        <f t="shared" si="90"/>
        <v>0</v>
      </c>
      <c r="CY24" s="254">
        <f t="shared" si="91"/>
        <v>0</v>
      </c>
      <c r="CZ24" s="254">
        <f t="shared" si="92"/>
        <v>0</v>
      </c>
      <c r="DA24" s="254">
        <f t="shared" si="93"/>
        <v>0</v>
      </c>
      <c r="DB24" s="254">
        <f t="shared" si="94"/>
        <v>0</v>
      </c>
      <c r="DC24" s="254">
        <f t="shared" si="95"/>
        <v>0</v>
      </c>
      <c r="DD24" s="254">
        <f t="shared" si="96"/>
        <v>0</v>
      </c>
      <c r="DE24" s="254">
        <f t="shared" si="97"/>
        <v>0</v>
      </c>
      <c r="DF24" s="254">
        <f t="shared" si="98"/>
        <v>0</v>
      </c>
      <c r="DG24" s="254">
        <f t="shared" si="99"/>
        <v>0</v>
      </c>
      <c r="DH24" s="254">
        <f t="shared" si="100"/>
        <v>0</v>
      </c>
      <c r="DI24" s="254">
        <f t="shared" si="101"/>
        <v>0</v>
      </c>
      <c r="DJ24" s="254">
        <f t="shared" si="102"/>
        <v>0</v>
      </c>
      <c r="DK24" s="254">
        <f t="shared" si="103"/>
        <v>0</v>
      </c>
      <c r="DL24" s="254">
        <f t="shared" si="104"/>
        <v>0</v>
      </c>
      <c r="DM24" s="254">
        <f t="shared" si="105"/>
        <v>0</v>
      </c>
      <c r="DN24" s="254">
        <f t="shared" si="106"/>
        <v>0</v>
      </c>
      <c r="DO24" s="254">
        <f t="shared" si="107"/>
        <v>0</v>
      </c>
      <c r="DP24" s="254">
        <f t="shared" si="108"/>
        <v>0</v>
      </c>
      <c r="DQ24" s="254">
        <f t="shared" si="109"/>
        <v>0</v>
      </c>
      <c r="DR24" s="254">
        <f t="shared" si="110"/>
        <v>0</v>
      </c>
      <c r="DS24" s="254">
        <f t="shared" si="111"/>
        <v>0</v>
      </c>
      <c r="DT24" s="254">
        <f t="shared" si="112"/>
        <v>0</v>
      </c>
      <c r="DU24" s="254">
        <f t="shared" si="113"/>
        <v>0</v>
      </c>
      <c r="DV24" s="254">
        <f t="shared" si="114"/>
        <v>0</v>
      </c>
      <c r="DZ24" s="69" t="s">
        <v>285</v>
      </c>
      <c r="EA24" s="69">
        <v>10</v>
      </c>
      <c r="EB24" s="69" t="str">
        <f ca="1"/>
        <v/>
      </c>
    </row>
    <row r="25" spans="1:132" ht="24" customHeight="1">
      <c r="A25" s="11" t="str">
        <f ca="1">IF(AG25&lt;&gt;"OK","",CONCATENATE(TEXT('Front Page'!$F$33,"000"),TEXT('Front Page'!$F$31,"000"),"-",LEFT('Front Page'!$R$53,5),"-",LEFT(D25,1),AJ25, "-",TEXT(B25,"000")))</f>
        <v/>
      </c>
      <c r="B25" s="12" t="str">
        <f>IFERROR(IF(E25="","",MAX(B$17:B24)+1),"")</f>
        <v/>
      </c>
      <c r="C25" s="13"/>
      <c r="D25" s="29" t="str">
        <f t="shared" si="71"/>
        <v>None</v>
      </c>
      <c r="E25" s="29" t="str">
        <f t="shared" si="17"/>
        <v/>
      </c>
      <c r="F25" s="29" t="str">
        <f t="shared" si="18"/>
        <v/>
      </c>
      <c r="G25" s="363"/>
      <c r="H25" s="364"/>
      <c r="I25" s="325" t="str">
        <f t="shared" si="72"/>
        <v>No</v>
      </c>
      <c r="J25" s="314">
        <v>0</v>
      </c>
      <c r="K25" s="312">
        <v>0</v>
      </c>
      <c r="L25" s="312">
        <v>0</v>
      </c>
      <c r="M25" s="312">
        <v>0</v>
      </c>
      <c r="N25" s="312">
        <v>0</v>
      </c>
      <c r="O25" s="312">
        <v>0</v>
      </c>
      <c r="P25" s="312">
        <v>0</v>
      </c>
      <c r="Q25" s="312">
        <v>0</v>
      </c>
      <c r="R25" s="312">
        <v>0</v>
      </c>
      <c r="S25" s="312">
        <v>0</v>
      </c>
      <c r="T25" s="312">
        <v>0</v>
      </c>
      <c r="U25" s="312">
        <v>0</v>
      </c>
      <c r="V25" s="313">
        <v>1</v>
      </c>
      <c r="W25" s="313">
        <v>1</v>
      </c>
      <c r="X25" s="312">
        <v>0</v>
      </c>
      <c r="Y25" s="312">
        <v>0</v>
      </c>
      <c r="Z25" s="312">
        <v>0</v>
      </c>
      <c r="AA25" s="14">
        <v>0</v>
      </c>
      <c r="AB25" s="317"/>
      <c r="AC25" s="15" t="str">
        <f t="shared" si="73"/>
        <v/>
      </c>
      <c r="AD25" s="15" t="str">
        <f t="shared" si="74"/>
        <v/>
      </c>
      <c r="AE25" s="16" t="str">
        <f t="shared" si="75"/>
        <v>0 - 0</v>
      </c>
      <c r="AF25" s="20" t="str">
        <f t="shared" si="23"/>
        <v>Not an offer</v>
      </c>
      <c r="AG25" s="276" t="str">
        <f t="shared" si="24"/>
        <v>Not an Offer</v>
      </c>
      <c r="AH25" s="150"/>
      <c r="AI25" s="254">
        <v>9</v>
      </c>
      <c r="AJ25" s="149" t="str">
        <f t="shared" si="25"/>
        <v>00-IFE</v>
      </c>
      <c r="AK25" s="254" t="b">
        <v>0</v>
      </c>
      <c r="AL25" s="254">
        <f t="shared" si="11"/>
        <v>0</v>
      </c>
      <c r="AM25" s="254">
        <f t="shared" si="26"/>
        <v>0</v>
      </c>
      <c r="AN25" s="288">
        <f t="shared" si="76"/>
        <v>0</v>
      </c>
      <c r="AO25" s="288" t="str">
        <f>IF(AND($BU25=$BV25,BU25=AO$13),$J25&amp;$K25&amp;$L25&amp;$M25&amp;$N25&amp;$O25&amp;$P25&amp;$Q25&amp;$R25&amp;$S25&amp;$T25&amp;$U25,IFERROR(MATCH($AN25,AO$17:AO24,0),-1000))</f>
        <v>000000000000</v>
      </c>
      <c r="AP25" s="288">
        <f>IF(AND($BU25=$BV25,BV25=AP$13),$J25&amp;$K25&amp;$L25&amp;$M25&amp;$N25&amp;$O25&amp;$P25&amp;$Q25&amp;$R25&amp;$S25&amp;$T25&amp;$U25,IFERROR(MATCH($AN25,AP$17:AP24,0),-1000))</f>
        <v>1</v>
      </c>
      <c r="AQ25" s="288">
        <f>IF(AND($BU25=$BV25,BW25=AQ$13),$J25&amp;$K25&amp;$L25&amp;$M25&amp;$N25&amp;$O25&amp;$P25&amp;$Q25&amp;$R25&amp;$S25&amp;$T25&amp;$U25,IFERROR(MATCH($AN25,AQ$17:AQ24,0),-1000))</f>
        <v>1</v>
      </c>
      <c r="AR25" s="288">
        <f>IF(AND($BU25=$BV25,BX25=AR$13),$J25&amp;$K25&amp;$L25&amp;$M25&amp;$N25&amp;$O25&amp;$P25&amp;$Q25&amp;$R25&amp;$S25&amp;$T25&amp;$U25,IFERROR(MATCH($AN25,AR$17:AR24,0),-1000))</f>
        <v>1</v>
      </c>
      <c r="AS25" s="254">
        <f t="shared" si="69"/>
        <v>0</v>
      </c>
      <c r="AT25" s="261" t="str">
        <f t="shared" si="77"/>
        <v/>
      </c>
      <c r="AU25" s="254" t="str">
        <f t="shared" si="12"/>
        <v/>
      </c>
      <c r="AV25" s="254" t="str">
        <f t="shared" si="12"/>
        <v/>
      </c>
      <c r="AW25" s="254" t="str">
        <f t="shared" si="12"/>
        <v/>
      </c>
      <c r="AX25" s="254" t="str">
        <f t="shared" si="12"/>
        <v/>
      </c>
      <c r="AY25" s="254" t="str">
        <f t="shared" si="12"/>
        <v/>
      </c>
      <c r="AZ25" s="254" t="str">
        <f t="shared" si="12"/>
        <v/>
      </c>
      <c r="BA25" s="254" t="str">
        <f t="shared" si="12"/>
        <v/>
      </c>
      <c r="BB25" s="254" t="str">
        <f t="shared" si="12"/>
        <v/>
      </c>
      <c r="BC25" s="254" t="str">
        <f t="shared" si="12"/>
        <v/>
      </c>
      <c r="BD25" s="254" t="str">
        <f t="shared" si="12"/>
        <v/>
      </c>
      <c r="BE25" s="262" t="str">
        <f t="shared" si="12"/>
        <v/>
      </c>
      <c r="BF25" s="263" t="str">
        <f t="shared" si="13"/>
        <v/>
      </c>
      <c r="BG25" s="254" t="str">
        <f t="shared" si="13"/>
        <v/>
      </c>
      <c r="BH25" s="254" t="str">
        <f t="shared" si="13"/>
        <v/>
      </c>
      <c r="BI25" s="254" t="str">
        <f t="shared" si="13"/>
        <v/>
      </c>
      <c r="BJ25" s="254" t="str">
        <f t="shared" si="13"/>
        <v/>
      </c>
      <c r="BK25" s="254" t="str">
        <f t="shared" si="13"/>
        <v/>
      </c>
      <c r="BL25" s="254" t="str">
        <f t="shared" si="13"/>
        <v/>
      </c>
      <c r="BM25" s="254" t="str">
        <f t="shared" si="13"/>
        <v/>
      </c>
      <c r="BN25" s="254" t="str">
        <f t="shared" si="13"/>
        <v/>
      </c>
      <c r="BO25" s="254" t="str">
        <f t="shared" si="13"/>
        <v/>
      </c>
      <c r="BP25" s="254" t="str">
        <f t="shared" si="13"/>
        <v/>
      </c>
      <c r="BQ25" s="264" t="str">
        <f t="shared" si="78"/>
        <v/>
      </c>
      <c r="BR25" s="261">
        <v>2019</v>
      </c>
      <c r="BS25" s="261">
        <v>2019</v>
      </c>
      <c r="BT25" s="261">
        <v>2019</v>
      </c>
      <c r="BU25" s="265">
        <v>2019</v>
      </c>
      <c r="BV25" s="263">
        <v>2019</v>
      </c>
      <c r="BW25" s="254" t="str">
        <f t="shared" si="70"/>
        <v/>
      </c>
      <c r="BX25" s="254" t="str">
        <f t="shared" si="70"/>
        <v/>
      </c>
      <c r="BY25" s="264" t="str">
        <f t="shared" si="31"/>
        <v/>
      </c>
      <c r="BZ25" s="254" t="str">
        <f t="shared" si="32"/>
        <v/>
      </c>
      <c r="CA25" s="254">
        <f t="shared" si="15"/>
        <v>0</v>
      </c>
      <c r="CB25" s="254">
        <f t="shared" si="15"/>
        <v>0</v>
      </c>
      <c r="CC25" s="254">
        <f t="shared" si="15"/>
        <v>0</v>
      </c>
      <c r="CD25" s="254">
        <f t="shared" si="15"/>
        <v>0</v>
      </c>
      <c r="CE25" s="254">
        <f t="shared" si="15"/>
        <v>0</v>
      </c>
      <c r="CF25" s="254">
        <f t="shared" si="15"/>
        <v>0</v>
      </c>
      <c r="CG25" s="254">
        <f t="shared" si="15"/>
        <v>0</v>
      </c>
      <c r="CH25" s="254">
        <f t="shared" si="15"/>
        <v>0</v>
      </c>
      <c r="CI25" s="254">
        <f t="shared" si="15"/>
        <v>0</v>
      </c>
      <c r="CJ25" s="254">
        <f t="shared" si="15"/>
        <v>0</v>
      </c>
      <c r="CK25" s="254">
        <f t="shared" si="15"/>
        <v>0</v>
      </c>
      <c r="CL25" s="254">
        <f t="shared" si="15"/>
        <v>0</v>
      </c>
      <c r="CM25" s="254">
        <f t="shared" si="79"/>
        <v>0</v>
      </c>
      <c r="CN25" s="254">
        <f t="shared" si="80"/>
        <v>0</v>
      </c>
      <c r="CO25" s="254">
        <f t="shared" si="81"/>
        <v>0</v>
      </c>
      <c r="CP25" s="254">
        <f t="shared" si="82"/>
        <v>0</v>
      </c>
      <c r="CQ25" s="254">
        <f t="shared" si="83"/>
        <v>0</v>
      </c>
      <c r="CR25" s="254">
        <f t="shared" si="84"/>
        <v>0</v>
      </c>
      <c r="CS25" s="254">
        <f t="shared" si="85"/>
        <v>0</v>
      </c>
      <c r="CT25" s="254">
        <f t="shared" si="86"/>
        <v>0</v>
      </c>
      <c r="CU25" s="254">
        <f t="shared" si="87"/>
        <v>0</v>
      </c>
      <c r="CV25" s="254">
        <f t="shared" si="88"/>
        <v>0</v>
      </c>
      <c r="CW25" s="254">
        <f t="shared" si="89"/>
        <v>0</v>
      </c>
      <c r="CX25" s="254">
        <f t="shared" si="90"/>
        <v>0</v>
      </c>
      <c r="CY25" s="254">
        <f t="shared" si="91"/>
        <v>0</v>
      </c>
      <c r="CZ25" s="254">
        <f t="shared" si="92"/>
        <v>0</v>
      </c>
      <c r="DA25" s="254">
        <f t="shared" si="93"/>
        <v>0</v>
      </c>
      <c r="DB25" s="254">
        <f t="shared" si="94"/>
        <v>0</v>
      </c>
      <c r="DC25" s="254">
        <f t="shared" si="95"/>
        <v>0</v>
      </c>
      <c r="DD25" s="254">
        <f t="shared" si="96"/>
        <v>0</v>
      </c>
      <c r="DE25" s="254">
        <f t="shared" si="97"/>
        <v>0</v>
      </c>
      <c r="DF25" s="254">
        <f t="shared" si="98"/>
        <v>0</v>
      </c>
      <c r="DG25" s="254">
        <f t="shared" si="99"/>
        <v>0</v>
      </c>
      <c r="DH25" s="254">
        <f t="shared" si="100"/>
        <v>0</v>
      </c>
      <c r="DI25" s="254">
        <f t="shared" si="101"/>
        <v>0</v>
      </c>
      <c r="DJ25" s="254">
        <f t="shared" si="102"/>
        <v>0</v>
      </c>
      <c r="DK25" s="254">
        <f t="shared" si="103"/>
        <v>0</v>
      </c>
      <c r="DL25" s="254">
        <f t="shared" si="104"/>
        <v>0</v>
      </c>
      <c r="DM25" s="254">
        <f t="shared" si="105"/>
        <v>0</v>
      </c>
      <c r="DN25" s="254">
        <f t="shared" si="106"/>
        <v>0</v>
      </c>
      <c r="DO25" s="254">
        <f t="shared" si="107"/>
        <v>0</v>
      </c>
      <c r="DP25" s="254">
        <f t="shared" si="108"/>
        <v>0</v>
      </c>
      <c r="DQ25" s="254">
        <f t="shared" si="109"/>
        <v>0</v>
      </c>
      <c r="DR25" s="254">
        <f t="shared" si="110"/>
        <v>0</v>
      </c>
      <c r="DS25" s="254">
        <f t="shared" si="111"/>
        <v>0</v>
      </c>
      <c r="DT25" s="254">
        <f t="shared" si="112"/>
        <v>0</v>
      </c>
      <c r="DU25" s="254">
        <f t="shared" si="113"/>
        <v>0</v>
      </c>
      <c r="DV25" s="254">
        <f t="shared" si="114"/>
        <v>0</v>
      </c>
      <c r="DZ25" s="69" t="s">
        <v>286</v>
      </c>
      <c r="EA25" s="69">
        <v>11</v>
      </c>
      <c r="EB25" s="69" t="str">
        <f ca="1"/>
        <v/>
      </c>
    </row>
    <row r="26" spans="1:132" ht="24" customHeight="1">
      <c r="A26" s="11" t="str">
        <f ca="1">IF(AG26&lt;&gt;"OK","",CONCATENATE(TEXT('Front Page'!$F$33,"000"),TEXT('Front Page'!$F$31,"000"),"-",LEFT('Front Page'!$R$53,5),"-",LEFT(D26,1),AJ26, "-",TEXT(B26,"000")))</f>
        <v/>
      </c>
      <c r="B26" s="12" t="str">
        <f>IFERROR(IF(E26="","",MAX(B$17:B25)+1),"")</f>
        <v/>
      </c>
      <c r="C26" s="13"/>
      <c r="D26" s="29" t="str">
        <f t="shared" si="71"/>
        <v>None</v>
      </c>
      <c r="E26" s="29" t="str">
        <f t="shared" si="17"/>
        <v/>
      </c>
      <c r="F26" s="29" t="str">
        <f t="shared" si="18"/>
        <v/>
      </c>
      <c r="G26" s="363"/>
      <c r="H26" s="364"/>
      <c r="I26" s="325" t="str">
        <f t="shared" si="72"/>
        <v>No</v>
      </c>
      <c r="J26" s="314">
        <v>0</v>
      </c>
      <c r="K26" s="312">
        <v>0</v>
      </c>
      <c r="L26" s="312">
        <v>0</v>
      </c>
      <c r="M26" s="312">
        <v>0</v>
      </c>
      <c r="N26" s="312">
        <v>0</v>
      </c>
      <c r="O26" s="312">
        <v>0</v>
      </c>
      <c r="P26" s="312">
        <v>0</v>
      </c>
      <c r="Q26" s="312">
        <v>0</v>
      </c>
      <c r="R26" s="312">
        <v>0</v>
      </c>
      <c r="S26" s="312">
        <v>0</v>
      </c>
      <c r="T26" s="312">
        <v>0</v>
      </c>
      <c r="U26" s="312">
        <v>0</v>
      </c>
      <c r="V26" s="313">
        <v>1</v>
      </c>
      <c r="W26" s="313">
        <v>1</v>
      </c>
      <c r="X26" s="312">
        <v>0</v>
      </c>
      <c r="Y26" s="312">
        <v>0</v>
      </c>
      <c r="Z26" s="312">
        <v>0</v>
      </c>
      <c r="AA26" s="14">
        <v>0</v>
      </c>
      <c r="AB26" s="317"/>
      <c r="AC26" s="15" t="str">
        <f t="shared" si="73"/>
        <v/>
      </c>
      <c r="AD26" s="15" t="str">
        <f t="shared" si="74"/>
        <v/>
      </c>
      <c r="AE26" s="16" t="str">
        <f t="shared" si="75"/>
        <v>0 - 0</v>
      </c>
      <c r="AF26" s="20" t="str">
        <f t="shared" si="23"/>
        <v>Not an offer</v>
      </c>
      <c r="AG26" s="276" t="str">
        <f t="shared" si="24"/>
        <v>Not an Offer</v>
      </c>
      <c r="AH26" s="150"/>
      <c r="AI26" s="254">
        <v>10</v>
      </c>
      <c r="AJ26" s="149" t="str">
        <f t="shared" si="25"/>
        <v>00-IFE</v>
      </c>
      <c r="AK26" s="254" t="b">
        <v>0</v>
      </c>
      <c r="AL26" s="254">
        <f t="shared" si="11"/>
        <v>0</v>
      </c>
      <c r="AM26" s="254">
        <f t="shared" si="26"/>
        <v>0</v>
      </c>
      <c r="AN26" s="288">
        <f t="shared" si="76"/>
        <v>0</v>
      </c>
      <c r="AO26" s="288" t="str">
        <f>IF(AND($BU26=$BV26,BU26=AO$13),$J26&amp;$K26&amp;$L26&amp;$M26&amp;$N26&amp;$O26&amp;$P26&amp;$Q26&amp;$R26&amp;$S26&amp;$T26&amp;$U26,IFERROR(MATCH($AN26,AO$17:AO25,0),-1000))</f>
        <v>000000000000</v>
      </c>
      <c r="AP26" s="288">
        <f>IF(AND($BU26=$BV26,BV26=AP$13),$J26&amp;$K26&amp;$L26&amp;$M26&amp;$N26&amp;$O26&amp;$P26&amp;$Q26&amp;$R26&amp;$S26&amp;$T26&amp;$U26,IFERROR(MATCH($AN26,AP$17:AP25,0),-1000))</f>
        <v>1</v>
      </c>
      <c r="AQ26" s="288">
        <f>IF(AND($BU26=$BV26,BW26=AQ$13),$J26&amp;$K26&amp;$L26&amp;$M26&amp;$N26&amp;$O26&amp;$P26&amp;$Q26&amp;$R26&amp;$S26&amp;$T26&amp;$U26,IFERROR(MATCH($AN26,AQ$17:AQ25,0),-1000))</f>
        <v>1</v>
      </c>
      <c r="AR26" s="288">
        <f>IF(AND($BU26=$BV26,BX26=AR$13),$J26&amp;$K26&amp;$L26&amp;$M26&amp;$N26&amp;$O26&amp;$P26&amp;$Q26&amp;$R26&amp;$S26&amp;$T26&amp;$U26,IFERROR(MATCH($AN26,AR$17:AR25,0),-1000))</f>
        <v>1</v>
      </c>
      <c r="AS26" s="254">
        <f t="shared" si="69"/>
        <v>0</v>
      </c>
      <c r="AT26" s="261" t="str">
        <f t="shared" si="77"/>
        <v/>
      </c>
      <c r="AU26" s="254" t="str">
        <f t="shared" si="12"/>
        <v/>
      </c>
      <c r="AV26" s="254" t="str">
        <f t="shared" si="12"/>
        <v/>
      </c>
      <c r="AW26" s="254" t="str">
        <f t="shared" si="12"/>
        <v/>
      </c>
      <c r="AX26" s="254" t="str">
        <f t="shared" si="12"/>
        <v/>
      </c>
      <c r="AY26" s="254" t="str">
        <f t="shared" si="12"/>
        <v/>
      </c>
      <c r="AZ26" s="254" t="str">
        <f t="shared" si="12"/>
        <v/>
      </c>
      <c r="BA26" s="254" t="str">
        <f t="shared" si="12"/>
        <v/>
      </c>
      <c r="BB26" s="254" t="str">
        <f t="shared" si="12"/>
        <v/>
      </c>
      <c r="BC26" s="254" t="str">
        <f t="shared" si="12"/>
        <v/>
      </c>
      <c r="BD26" s="254" t="str">
        <f t="shared" si="12"/>
        <v/>
      </c>
      <c r="BE26" s="262" t="str">
        <f t="shared" si="12"/>
        <v/>
      </c>
      <c r="BF26" s="263" t="str">
        <f t="shared" si="13"/>
        <v/>
      </c>
      <c r="BG26" s="254" t="str">
        <f t="shared" si="13"/>
        <v/>
      </c>
      <c r="BH26" s="254" t="str">
        <f t="shared" si="13"/>
        <v/>
      </c>
      <c r="BI26" s="254" t="str">
        <f t="shared" si="13"/>
        <v/>
      </c>
      <c r="BJ26" s="254" t="str">
        <f t="shared" si="13"/>
        <v/>
      </c>
      <c r="BK26" s="254" t="str">
        <f t="shared" si="13"/>
        <v/>
      </c>
      <c r="BL26" s="254" t="str">
        <f t="shared" si="13"/>
        <v/>
      </c>
      <c r="BM26" s="254" t="str">
        <f t="shared" si="13"/>
        <v/>
      </c>
      <c r="BN26" s="254" t="str">
        <f t="shared" si="13"/>
        <v/>
      </c>
      <c r="BO26" s="254" t="str">
        <f t="shared" si="13"/>
        <v/>
      </c>
      <c r="BP26" s="254" t="str">
        <f t="shared" si="13"/>
        <v/>
      </c>
      <c r="BQ26" s="264" t="str">
        <f t="shared" si="78"/>
        <v/>
      </c>
      <c r="BR26" s="261">
        <v>2019</v>
      </c>
      <c r="BS26" s="261">
        <v>2019</v>
      </c>
      <c r="BT26" s="261">
        <v>2019</v>
      </c>
      <c r="BU26" s="265">
        <v>2019</v>
      </c>
      <c r="BV26" s="263">
        <v>2019</v>
      </c>
      <c r="BW26" s="254" t="str">
        <f t="shared" si="70"/>
        <v/>
      </c>
      <c r="BX26" s="254" t="str">
        <f t="shared" si="70"/>
        <v/>
      </c>
      <c r="BY26" s="264" t="str">
        <f t="shared" si="31"/>
        <v/>
      </c>
      <c r="BZ26" s="254" t="str">
        <f t="shared" si="32"/>
        <v/>
      </c>
      <c r="CA26" s="254">
        <f t="shared" si="15"/>
        <v>0</v>
      </c>
      <c r="CB26" s="254">
        <f t="shared" si="15"/>
        <v>0</v>
      </c>
      <c r="CC26" s="254">
        <f t="shared" si="15"/>
        <v>0</v>
      </c>
      <c r="CD26" s="254">
        <f t="shared" si="15"/>
        <v>0</v>
      </c>
      <c r="CE26" s="254">
        <f t="shared" si="15"/>
        <v>0</v>
      </c>
      <c r="CF26" s="254">
        <f t="shared" si="15"/>
        <v>0</v>
      </c>
      <c r="CG26" s="254">
        <f t="shared" si="15"/>
        <v>0</v>
      </c>
      <c r="CH26" s="254">
        <f t="shared" si="15"/>
        <v>0</v>
      </c>
      <c r="CI26" s="254">
        <f t="shared" si="15"/>
        <v>0</v>
      </c>
      <c r="CJ26" s="254">
        <f t="shared" si="15"/>
        <v>0</v>
      </c>
      <c r="CK26" s="254">
        <f t="shared" si="15"/>
        <v>0</v>
      </c>
      <c r="CL26" s="254">
        <f t="shared" si="15"/>
        <v>0</v>
      </c>
      <c r="CM26" s="254">
        <f t="shared" si="79"/>
        <v>0</v>
      </c>
      <c r="CN26" s="254">
        <f t="shared" si="80"/>
        <v>0</v>
      </c>
      <c r="CO26" s="254">
        <f t="shared" si="81"/>
        <v>0</v>
      </c>
      <c r="CP26" s="254">
        <f t="shared" si="82"/>
        <v>0</v>
      </c>
      <c r="CQ26" s="254">
        <f t="shared" si="83"/>
        <v>0</v>
      </c>
      <c r="CR26" s="254">
        <f t="shared" si="84"/>
        <v>0</v>
      </c>
      <c r="CS26" s="254">
        <f t="shared" si="85"/>
        <v>0</v>
      </c>
      <c r="CT26" s="254">
        <f t="shared" si="86"/>
        <v>0</v>
      </c>
      <c r="CU26" s="254">
        <f t="shared" si="87"/>
        <v>0</v>
      </c>
      <c r="CV26" s="254">
        <f t="shared" si="88"/>
        <v>0</v>
      </c>
      <c r="CW26" s="254">
        <f t="shared" si="89"/>
        <v>0</v>
      </c>
      <c r="CX26" s="254">
        <f t="shared" si="90"/>
        <v>0</v>
      </c>
      <c r="CY26" s="254">
        <f t="shared" si="91"/>
        <v>0</v>
      </c>
      <c r="CZ26" s="254">
        <f t="shared" si="92"/>
        <v>0</v>
      </c>
      <c r="DA26" s="254">
        <f t="shared" si="93"/>
        <v>0</v>
      </c>
      <c r="DB26" s="254">
        <f t="shared" si="94"/>
        <v>0</v>
      </c>
      <c r="DC26" s="254">
        <f t="shared" si="95"/>
        <v>0</v>
      </c>
      <c r="DD26" s="254">
        <f t="shared" si="96"/>
        <v>0</v>
      </c>
      <c r="DE26" s="254">
        <f t="shared" si="97"/>
        <v>0</v>
      </c>
      <c r="DF26" s="254">
        <f t="shared" si="98"/>
        <v>0</v>
      </c>
      <c r="DG26" s="254">
        <f t="shared" si="99"/>
        <v>0</v>
      </c>
      <c r="DH26" s="254">
        <f t="shared" si="100"/>
        <v>0</v>
      </c>
      <c r="DI26" s="254">
        <f t="shared" si="101"/>
        <v>0</v>
      </c>
      <c r="DJ26" s="254">
        <f t="shared" si="102"/>
        <v>0</v>
      </c>
      <c r="DK26" s="254">
        <f t="shared" si="103"/>
        <v>0</v>
      </c>
      <c r="DL26" s="254">
        <f t="shared" si="104"/>
        <v>0</v>
      </c>
      <c r="DM26" s="254">
        <f t="shared" si="105"/>
        <v>0</v>
      </c>
      <c r="DN26" s="254">
        <f t="shared" si="106"/>
        <v>0</v>
      </c>
      <c r="DO26" s="254">
        <f t="shared" si="107"/>
        <v>0</v>
      </c>
      <c r="DP26" s="254">
        <f t="shared" si="108"/>
        <v>0</v>
      </c>
      <c r="DQ26" s="254">
        <f t="shared" si="109"/>
        <v>0</v>
      </c>
      <c r="DR26" s="254">
        <f t="shared" si="110"/>
        <v>0</v>
      </c>
      <c r="DS26" s="254">
        <f t="shared" si="111"/>
        <v>0</v>
      </c>
      <c r="DT26" s="254">
        <f t="shared" si="112"/>
        <v>0</v>
      </c>
      <c r="DU26" s="254">
        <f t="shared" si="113"/>
        <v>0</v>
      </c>
      <c r="DV26" s="254">
        <f t="shared" si="114"/>
        <v>0</v>
      </c>
      <c r="DZ26" s="69" t="s">
        <v>287</v>
      </c>
      <c r="EA26" s="69">
        <v>12</v>
      </c>
      <c r="EB26" s="69" t="str">
        <f ca="1"/>
        <v/>
      </c>
    </row>
    <row r="27" spans="1:132" ht="24" customHeight="1">
      <c r="A27" s="11" t="str">
        <f ca="1">IF(AG27&lt;&gt;"OK","",CONCATENATE(TEXT('Front Page'!$F$33,"000"),TEXT('Front Page'!$F$31,"000"),"-",LEFT('Front Page'!$R$53,5),"-",LEFT(D27,1),AJ27, "-",TEXT(B27,"000")))</f>
        <v/>
      </c>
      <c r="B27" s="12" t="str">
        <f>IFERROR(IF(E27="","",MAX(B$17:B26)+1),"")</f>
        <v/>
      </c>
      <c r="C27" s="13"/>
      <c r="D27" s="29" t="str">
        <f t="shared" si="71"/>
        <v>None</v>
      </c>
      <c r="E27" s="29" t="str">
        <f t="shared" si="17"/>
        <v/>
      </c>
      <c r="F27" s="29" t="str">
        <f t="shared" si="18"/>
        <v/>
      </c>
      <c r="G27" s="363"/>
      <c r="H27" s="364"/>
      <c r="I27" s="325" t="str">
        <f t="shared" si="72"/>
        <v>No</v>
      </c>
      <c r="J27" s="314">
        <v>0</v>
      </c>
      <c r="K27" s="312">
        <v>0</v>
      </c>
      <c r="L27" s="312">
        <v>0</v>
      </c>
      <c r="M27" s="312">
        <v>0</v>
      </c>
      <c r="N27" s="312">
        <v>0</v>
      </c>
      <c r="O27" s="312">
        <v>0</v>
      </c>
      <c r="P27" s="312">
        <v>0</v>
      </c>
      <c r="Q27" s="312">
        <v>0</v>
      </c>
      <c r="R27" s="312">
        <v>0</v>
      </c>
      <c r="S27" s="312">
        <v>0</v>
      </c>
      <c r="T27" s="312">
        <v>0</v>
      </c>
      <c r="U27" s="312">
        <v>0</v>
      </c>
      <c r="V27" s="313">
        <v>1</v>
      </c>
      <c r="W27" s="313">
        <v>1</v>
      </c>
      <c r="X27" s="312">
        <v>0</v>
      </c>
      <c r="Y27" s="312">
        <v>0</v>
      </c>
      <c r="Z27" s="312">
        <v>0</v>
      </c>
      <c r="AA27" s="14">
        <v>0</v>
      </c>
      <c r="AB27" s="317"/>
      <c r="AC27" s="15" t="str">
        <f t="shared" si="73"/>
        <v/>
      </c>
      <c r="AD27" s="15" t="str">
        <f t="shared" si="74"/>
        <v/>
      </c>
      <c r="AE27" s="16" t="str">
        <f t="shared" si="75"/>
        <v>0 - 0</v>
      </c>
      <c r="AF27" s="20" t="str">
        <f t="shared" si="23"/>
        <v>Not an offer</v>
      </c>
      <c r="AG27" s="276" t="str">
        <f t="shared" si="24"/>
        <v>Not an Offer</v>
      </c>
      <c r="AH27" s="150"/>
      <c r="AI27" s="254">
        <v>11</v>
      </c>
      <c r="AJ27" s="149" t="str">
        <f t="shared" si="25"/>
        <v>00-IFE</v>
      </c>
      <c r="AK27" s="254" t="b">
        <v>0</v>
      </c>
      <c r="AL27" s="254">
        <f t="shared" si="11"/>
        <v>0</v>
      </c>
      <c r="AM27" s="254">
        <f t="shared" si="26"/>
        <v>0</v>
      </c>
      <c r="AN27" s="288">
        <f t="shared" si="76"/>
        <v>0</v>
      </c>
      <c r="AO27" s="288" t="str">
        <f>IF(AND($BU27=$BV27,BU27=AO$13),$J27&amp;$K27&amp;$L27&amp;$M27&amp;$N27&amp;$O27&amp;$P27&amp;$Q27&amp;$R27&amp;$S27&amp;$T27&amp;$U27,IFERROR(MATCH($AN27,AO$17:AO26,0),-1000))</f>
        <v>000000000000</v>
      </c>
      <c r="AP27" s="288">
        <f>IF(AND($BU27=$BV27,BV27=AP$13),$J27&amp;$K27&amp;$L27&amp;$M27&amp;$N27&amp;$O27&amp;$P27&amp;$Q27&amp;$R27&amp;$S27&amp;$T27&amp;$U27,IFERROR(MATCH($AN27,AP$17:AP26,0),-1000))</f>
        <v>1</v>
      </c>
      <c r="AQ27" s="288">
        <f>IF(AND($BU27=$BV27,BW27=AQ$13),$J27&amp;$K27&amp;$L27&amp;$M27&amp;$N27&amp;$O27&amp;$P27&amp;$Q27&amp;$R27&amp;$S27&amp;$T27&amp;$U27,IFERROR(MATCH($AN27,AQ$17:AQ26,0),-1000))</f>
        <v>1</v>
      </c>
      <c r="AR27" s="288">
        <f>IF(AND($BU27=$BV27,BX27=AR$13),$J27&amp;$K27&amp;$L27&amp;$M27&amp;$N27&amp;$O27&amp;$P27&amp;$Q27&amp;$R27&amp;$S27&amp;$T27&amp;$U27,IFERROR(MATCH($AN27,AR$17:AR26,0),-1000))</f>
        <v>1</v>
      </c>
      <c r="AS27" s="254">
        <f t="shared" si="69"/>
        <v>0</v>
      </c>
      <c r="AT27" s="261" t="str">
        <f t="shared" si="77"/>
        <v/>
      </c>
      <c r="AU27" s="254" t="str">
        <f t="shared" si="12"/>
        <v/>
      </c>
      <c r="AV27" s="254" t="str">
        <f t="shared" si="12"/>
        <v/>
      </c>
      <c r="AW27" s="254" t="str">
        <f t="shared" si="12"/>
        <v/>
      </c>
      <c r="AX27" s="254" t="str">
        <f t="shared" si="12"/>
        <v/>
      </c>
      <c r="AY27" s="254" t="str">
        <f t="shared" si="12"/>
        <v/>
      </c>
      <c r="AZ27" s="254" t="str">
        <f t="shared" si="12"/>
        <v/>
      </c>
      <c r="BA27" s="254" t="str">
        <f t="shared" si="12"/>
        <v/>
      </c>
      <c r="BB27" s="254" t="str">
        <f t="shared" si="12"/>
        <v/>
      </c>
      <c r="BC27" s="254" t="str">
        <f t="shared" si="12"/>
        <v/>
      </c>
      <c r="BD27" s="254" t="str">
        <f t="shared" si="12"/>
        <v/>
      </c>
      <c r="BE27" s="262" t="str">
        <f t="shared" si="12"/>
        <v/>
      </c>
      <c r="BF27" s="263" t="str">
        <f t="shared" si="13"/>
        <v/>
      </c>
      <c r="BG27" s="254" t="str">
        <f t="shared" si="13"/>
        <v/>
      </c>
      <c r="BH27" s="254" t="str">
        <f t="shared" si="13"/>
        <v/>
      </c>
      <c r="BI27" s="254" t="str">
        <f t="shared" si="13"/>
        <v/>
      </c>
      <c r="BJ27" s="254" t="str">
        <f t="shared" si="13"/>
        <v/>
      </c>
      <c r="BK27" s="254" t="str">
        <f t="shared" si="13"/>
        <v/>
      </c>
      <c r="BL27" s="254" t="str">
        <f t="shared" si="13"/>
        <v/>
      </c>
      <c r="BM27" s="254" t="str">
        <f t="shared" si="13"/>
        <v/>
      </c>
      <c r="BN27" s="254" t="str">
        <f t="shared" si="13"/>
        <v/>
      </c>
      <c r="BO27" s="254" t="str">
        <f t="shared" si="13"/>
        <v/>
      </c>
      <c r="BP27" s="254" t="str">
        <f t="shared" si="13"/>
        <v/>
      </c>
      <c r="BQ27" s="264" t="str">
        <f t="shared" si="78"/>
        <v/>
      </c>
      <c r="BR27" s="261">
        <v>2019</v>
      </c>
      <c r="BS27" s="261">
        <v>2019</v>
      </c>
      <c r="BT27" s="261">
        <v>2019</v>
      </c>
      <c r="BU27" s="265">
        <v>2019</v>
      </c>
      <c r="BV27" s="263">
        <v>2019</v>
      </c>
      <c r="BW27" s="254" t="str">
        <f t="shared" si="70"/>
        <v/>
      </c>
      <c r="BX27" s="254" t="str">
        <f t="shared" si="70"/>
        <v/>
      </c>
      <c r="BY27" s="264" t="str">
        <f t="shared" si="31"/>
        <v/>
      </c>
      <c r="BZ27" s="254" t="str">
        <f t="shared" si="32"/>
        <v/>
      </c>
      <c r="CA27" s="254">
        <f t="shared" si="15"/>
        <v>0</v>
      </c>
      <c r="CB27" s="254">
        <f t="shared" si="15"/>
        <v>0</v>
      </c>
      <c r="CC27" s="254">
        <f t="shared" si="15"/>
        <v>0</v>
      </c>
      <c r="CD27" s="254">
        <f t="shared" si="15"/>
        <v>0</v>
      </c>
      <c r="CE27" s="254">
        <f t="shared" si="15"/>
        <v>0</v>
      </c>
      <c r="CF27" s="254">
        <f t="shared" si="15"/>
        <v>0</v>
      </c>
      <c r="CG27" s="254">
        <f t="shared" si="15"/>
        <v>0</v>
      </c>
      <c r="CH27" s="254">
        <f t="shared" si="15"/>
        <v>0</v>
      </c>
      <c r="CI27" s="254">
        <f t="shared" si="15"/>
        <v>0</v>
      </c>
      <c r="CJ27" s="254">
        <f t="shared" si="15"/>
        <v>0</v>
      </c>
      <c r="CK27" s="254">
        <f t="shared" si="15"/>
        <v>0</v>
      </c>
      <c r="CL27" s="254">
        <f t="shared" si="15"/>
        <v>0</v>
      </c>
      <c r="CM27" s="254">
        <f t="shared" si="79"/>
        <v>0</v>
      </c>
      <c r="CN27" s="254">
        <f t="shared" si="80"/>
        <v>0</v>
      </c>
      <c r="CO27" s="254">
        <f t="shared" si="81"/>
        <v>0</v>
      </c>
      <c r="CP27" s="254">
        <f t="shared" si="82"/>
        <v>0</v>
      </c>
      <c r="CQ27" s="254">
        <f t="shared" si="83"/>
        <v>0</v>
      </c>
      <c r="CR27" s="254">
        <f t="shared" si="84"/>
        <v>0</v>
      </c>
      <c r="CS27" s="254">
        <f t="shared" si="85"/>
        <v>0</v>
      </c>
      <c r="CT27" s="254">
        <f t="shared" si="86"/>
        <v>0</v>
      </c>
      <c r="CU27" s="254">
        <f t="shared" si="87"/>
        <v>0</v>
      </c>
      <c r="CV27" s="254">
        <f t="shared" si="88"/>
        <v>0</v>
      </c>
      <c r="CW27" s="254">
        <f t="shared" si="89"/>
        <v>0</v>
      </c>
      <c r="CX27" s="254">
        <f t="shared" si="90"/>
        <v>0</v>
      </c>
      <c r="CY27" s="254">
        <f t="shared" si="91"/>
        <v>0</v>
      </c>
      <c r="CZ27" s="254">
        <f t="shared" si="92"/>
        <v>0</v>
      </c>
      <c r="DA27" s="254">
        <f t="shared" si="93"/>
        <v>0</v>
      </c>
      <c r="DB27" s="254">
        <f t="shared" si="94"/>
        <v>0</v>
      </c>
      <c r="DC27" s="254">
        <f t="shared" si="95"/>
        <v>0</v>
      </c>
      <c r="DD27" s="254">
        <f t="shared" si="96"/>
        <v>0</v>
      </c>
      <c r="DE27" s="254">
        <f t="shared" si="97"/>
        <v>0</v>
      </c>
      <c r="DF27" s="254">
        <f t="shared" si="98"/>
        <v>0</v>
      </c>
      <c r="DG27" s="254">
        <f t="shared" si="99"/>
        <v>0</v>
      </c>
      <c r="DH27" s="254">
        <f t="shared" si="100"/>
        <v>0</v>
      </c>
      <c r="DI27" s="254">
        <f t="shared" si="101"/>
        <v>0</v>
      </c>
      <c r="DJ27" s="254">
        <f t="shared" si="102"/>
        <v>0</v>
      </c>
      <c r="DK27" s="254">
        <f t="shared" si="103"/>
        <v>0</v>
      </c>
      <c r="DL27" s="254">
        <f t="shared" si="104"/>
        <v>0</v>
      </c>
      <c r="DM27" s="254">
        <f t="shared" si="105"/>
        <v>0</v>
      </c>
      <c r="DN27" s="254">
        <f t="shared" si="106"/>
        <v>0</v>
      </c>
      <c r="DO27" s="254">
        <f t="shared" si="107"/>
        <v>0</v>
      </c>
      <c r="DP27" s="254">
        <f t="shared" si="108"/>
        <v>0</v>
      </c>
      <c r="DQ27" s="254">
        <f t="shared" si="109"/>
        <v>0</v>
      </c>
      <c r="DR27" s="254">
        <f t="shared" si="110"/>
        <v>0</v>
      </c>
      <c r="DS27" s="254">
        <f t="shared" si="111"/>
        <v>0</v>
      </c>
      <c r="DT27" s="254">
        <f t="shared" si="112"/>
        <v>0</v>
      </c>
      <c r="DU27" s="254">
        <f t="shared" si="113"/>
        <v>0</v>
      </c>
      <c r="DV27" s="254">
        <f t="shared" si="114"/>
        <v>0</v>
      </c>
      <c r="DZ27" s="69" t="s">
        <v>288</v>
      </c>
      <c r="EA27" s="69">
        <v>13</v>
      </c>
      <c r="EB27" s="69" t="str">
        <f ca="1"/>
        <v/>
      </c>
    </row>
    <row r="28" spans="1:132" ht="24" customHeight="1">
      <c r="A28" s="11" t="str">
        <f ca="1">IF(AG28&lt;&gt;"OK","",CONCATENATE(TEXT('Front Page'!$F$33,"000"),TEXT('Front Page'!$F$31,"000"),"-",LEFT('Front Page'!$R$53,5),"-",LEFT(D28,1),AJ28, "-",TEXT(B28,"000")))</f>
        <v/>
      </c>
      <c r="B28" s="12" t="str">
        <f>IFERROR(IF(E28="","",MAX(B$17:B27)+1),"")</f>
        <v/>
      </c>
      <c r="C28" s="13"/>
      <c r="D28" s="29" t="str">
        <f t="shared" si="71"/>
        <v>None</v>
      </c>
      <c r="E28" s="29" t="str">
        <f t="shared" si="17"/>
        <v/>
      </c>
      <c r="F28" s="29" t="str">
        <f t="shared" si="18"/>
        <v/>
      </c>
      <c r="G28" s="363"/>
      <c r="H28" s="364"/>
      <c r="I28" s="325" t="str">
        <f t="shared" si="72"/>
        <v>No</v>
      </c>
      <c r="J28" s="314">
        <v>0</v>
      </c>
      <c r="K28" s="312">
        <v>0</v>
      </c>
      <c r="L28" s="312">
        <v>0</v>
      </c>
      <c r="M28" s="312">
        <v>0</v>
      </c>
      <c r="N28" s="312">
        <v>0</v>
      </c>
      <c r="O28" s="312">
        <v>0</v>
      </c>
      <c r="P28" s="312">
        <v>0</v>
      </c>
      <c r="Q28" s="312">
        <v>0</v>
      </c>
      <c r="R28" s="312">
        <v>0</v>
      </c>
      <c r="S28" s="312">
        <v>0</v>
      </c>
      <c r="T28" s="312">
        <v>0</v>
      </c>
      <c r="U28" s="312">
        <v>0</v>
      </c>
      <c r="V28" s="313">
        <v>1</v>
      </c>
      <c r="W28" s="313">
        <v>1</v>
      </c>
      <c r="X28" s="312">
        <v>0</v>
      </c>
      <c r="Y28" s="312">
        <v>0</v>
      </c>
      <c r="Z28" s="312">
        <v>0</v>
      </c>
      <c r="AA28" s="14">
        <v>0</v>
      </c>
      <c r="AB28" s="317"/>
      <c r="AC28" s="15" t="str">
        <f t="shared" si="73"/>
        <v/>
      </c>
      <c r="AD28" s="15" t="str">
        <f t="shared" si="74"/>
        <v/>
      </c>
      <c r="AE28" s="16" t="str">
        <f t="shared" si="75"/>
        <v>0 - 0</v>
      </c>
      <c r="AF28" s="20" t="str">
        <f t="shared" si="23"/>
        <v>Not an offer</v>
      </c>
      <c r="AG28" s="276" t="str">
        <f t="shared" si="24"/>
        <v>Not an Offer</v>
      </c>
      <c r="AH28" s="150"/>
      <c r="AI28" s="254">
        <v>12</v>
      </c>
      <c r="AJ28" s="149" t="str">
        <f t="shared" si="25"/>
        <v>00-IFE</v>
      </c>
      <c r="AK28" s="254" t="b">
        <v>0</v>
      </c>
      <c r="AL28" s="254">
        <f t="shared" si="11"/>
        <v>0</v>
      </c>
      <c r="AM28" s="254">
        <f t="shared" si="26"/>
        <v>0</v>
      </c>
      <c r="AN28" s="288">
        <f t="shared" si="76"/>
        <v>0</v>
      </c>
      <c r="AO28" s="288" t="str">
        <f>IF(AND($BU28=$BV28,BU28=AO$13),$J28&amp;$K28&amp;$L28&amp;$M28&amp;$N28&amp;$O28&amp;$P28&amp;$Q28&amp;$R28&amp;$S28&amp;$T28&amp;$U28,IFERROR(MATCH($AN28,AO$17:AO27,0),-1000))</f>
        <v>000000000000</v>
      </c>
      <c r="AP28" s="288">
        <f>IF(AND($BU28=$BV28,BV28=AP$13),$J28&amp;$K28&amp;$L28&amp;$M28&amp;$N28&amp;$O28&amp;$P28&amp;$Q28&amp;$R28&amp;$S28&amp;$T28&amp;$U28,IFERROR(MATCH($AN28,AP$17:AP27,0),-1000))</f>
        <v>1</v>
      </c>
      <c r="AQ28" s="288">
        <f>IF(AND($BU28=$BV28,BW28=AQ$13),$J28&amp;$K28&amp;$L28&amp;$M28&amp;$N28&amp;$O28&amp;$P28&amp;$Q28&amp;$R28&amp;$S28&amp;$T28&amp;$U28,IFERROR(MATCH($AN28,AQ$17:AQ27,0),-1000))</f>
        <v>1</v>
      </c>
      <c r="AR28" s="288">
        <f>IF(AND($BU28=$BV28,BX28=AR$13),$J28&amp;$K28&amp;$L28&amp;$M28&amp;$N28&amp;$O28&amp;$P28&amp;$Q28&amp;$R28&amp;$S28&amp;$T28&amp;$U28,IFERROR(MATCH($AN28,AR$17:AR27,0),-1000))</f>
        <v>1</v>
      </c>
      <c r="AS28" s="254">
        <f t="shared" si="69"/>
        <v>0</v>
      </c>
      <c r="AT28" s="261" t="str">
        <f t="shared" si="77"/>
        <v/>
      </c>
      <c r="AU28" s="254" t="str">
        <f t="shared" si="12"/>
        <v/>
      </c>
      <c r="AV28" s="254" t="str">
        <f t="shared" si="12"/>
        <v/>
      </c>
      <c r="AW28" s="254" t="str">
        <f t="shared" si="12"/>
        <v/>
      </c>
      <c r="AX28" s="254" t="str">
        <f t="shared" si="12"/>
        <v/>
      </c>
      <c r="AY28" s="254" t="str">
        <f t="shared" si="12"/>
        <v/>
      </c>
      <c r="AZ28" s="254" t="str">
        <f t="shared" si="12"/>
        <v/>
      </c>
      <c r="BA28" s="254" t="str">
        <f t="shared" si="12"/>
        <v/>
      </c>
      <c r="BB28" s="254" t="str">
        <f t="shared" si="12"/>
        <v/>
      </c>
      <c r="BC28" s="254" t="str">
        <f t="shared" si="12"/>
        <v/>
      </c>
      <c r="BD28" s="254" t="str">
        <f t="shared" si="12"/>
        <v/>
      </c>
      <c r="BE28" s="262" t="str">
        <f t="shared" si="12"/>
        <v/>
      </c>
      <c r="BF28" s="263" t="str">
        <f t="shared" si="13"/>
        <v/>
      </c>
      <c r="BG28" s="254" t="str">
        <f t="shared" si="13"/>
        <v/>
      </c>
      <c r="BH28" s="254" t="str">
        <f t="shared" si="13"/>
        <v/>
      </c>
      <c r="BI28" s="254" t="str">
        <f t="shared" si="13"/>
        <v/>
      </c>
      <c r="BJ28" s="254" t="str">
        <f t="shared" si="13"/>
        <v/>
      </c>
      <c r="BK28" s="254" t="str">
        <f t="shared" si="13"/>
        <v/>
      </c>
      <c r="BL28" s="254" t="str">
        <f t="shared" si="13"/>
        <v/>
      </c>
      <c r="BM28" s="254" t="str">
        <f t="shared" si="13"/>
        <v/>
      </c>
      <c r="BN28" s="254" t="str">
        <f t="shared" si="13"/>
        <v/>
      </c>
      <c r="BO28" s="254" t="str">
        <f t="shared" si="13"/>
        <v/>
      </c>
      <c r="BP28" s="254" t="str">
        <f t="shared" si="13"/>
        <v/>
      </c>
      <c r="BQ28" s="264" t="str">
        <f t="shared" si="78"/>
        <v/>
      </c>
      <c r="BR28" s="261">
        <v>2019</v>
      </c>
      <c r="BS28" s="261">
        <v>2019</v>
      </c>
      <c r="BT28" s="261">
        <v>2019</v>
      </c>
      <c r="BU28" s="265">
        <v>2019</v>
      </c>
      <c r="BV28" s="263">
        <v>2019</v>
      </c>
      <c r="BW28" s="254" t="str">
        <f t="shared" si="70"/>
        <v/>
      </c>
      <c r="BX28" s="254" t="str">
        <f t="shared" si="70"/>
        <v/>
      </c>
      <c r="BY28" s="264" t="str">
        <f t="shared" si="31"/>
        <v/>
      </c>
      <c r="BZ28" s="254" t="str">
        <f t="shared" si="32"/>
        <v/>
      </c>
      <c r="CA28" s="254">
        <f t="shared" si="15"/>
        <v>0</v>
      </c>
      <c r="CB28" s="254">
        <f t="shared" si="15"/>
        <v>0</v>
      </c>
      <c r="CC28" s="254">
        <f t="shared" si="15"/>
        <v>0</v>
      </c>
      <c r="CD28" s="254">
        <f t="shared" si="15"/>
        <v>0</v>
      </c>
      <c r="CE28" s="254">
        <f t="shared" si="15"/>
        <v>0</v>
      </c>
      <c r="CF28" s="254">
        <f t="shared" si="15"/>
        <v>0</v>
      </c>
      <c r="CG28" s="254">
        <f t="shared" si="15"/>
        <v>0</v>
      </c>
      <c r="CH28" s="254">
        <f t="shared" si="15"/>
        <v>0</v>
      </c>
      <c r="CI28" s="254">
        <f t="shared" si="15"/>
        <v>0</v>
      </c>
      <c r="CJ28" s="254">
        <f t="shared" si="15"/>
        <v>0</v>
      </c>
      <c r="CK28" s="254">
        <f t="shared" si="15"/>
        <v>0</v>
      </c>
      <c r="CL28" s="254">
        <f t="shared" si="15"/>
        <v>0</v>
      </c>
      <c r="CM28" s="254">
        <f t="shared" si="79"/>
        <v>0</v>
      </c>
      <c r="CN28" s="254">
        <f t="shared" si="80"/>
        <v>0</v>
      </c>
      <c r="CO28" s="254">
        <f t="shared" si="81"/>
        <v>0</v>
      </c>
      <c r="CP28" s="254">
        <f t="shared" si="82"/>
        <v>0</v>
      </c>
      <c r="CQ28" s="254">
        <f t="shared" si="83"/>
        <v>0</v>
      </c>
      <c r="CR28" s="254">
        <f t="shared" si="84"/>
        <v>0</v>
      </c>
      <c r="CS28" s="254">
        <f t="shared" si="85"/>
        <v>0</v>
      </c>
      <c r="CT28" s="254">
        <f t="shared" si="86"/>
        <v>0</v>
      </c>
      <c r="CU28" s="254">
        <f t="shared" si="87"/>
        <v>0</v>
      </c>
      <c r="CV28" s="254">
        <f t="shared" si="88"/>
        <v>0</v>
      </c>
      <c r="CW28" s="254">
        <f t="shared" si="89"/>
        <v>0</v>
      </c>
      <c r="CX28" s="254">
        <f t="shared" si="90"/>
        <v>0</v>
      </c>
      <c r="CY28" s="254">
        <f t="shared" si="91"/>
        <v>0</v>
      </c>
      <c r="CZ28" s="254">
        <f t="shared" si="92"/>
        <v>0</v>
      </c>
      <c r="DA28" s="254">
        <f t="shared" si="93"/>
        <v>0</v>
      </c>
      <c r="DB28" s="254">
        <f t="shared" si="94"/>
        <v>0</v>
      </c>
      <c r="DC28" s="254">
        <f t="shared" si="95"/>
        <v>0</v>
      </c>
      <c r="DD28" s="254">
        <f t="shared" si="96"/>
        <v>0</v>
      </c>
      <c r="DE28" s="254">
        <f t="shared" si="97"/>
        <v>0</v>
      </c>
      <c r="DF28" s="254">
        <f t="shared" si="98"/>
        <v>0</v>
      </c>
      <c r="DG28" s="254">
        <f t="shared" si="99"/>
        <v>0</v>
      </c>
      <c r="DH28" s="254">
        <f t="shared" si="100"/>
        <v>0</v>
      </c>
      <c r="DI28" s="254">
        <f t="shared" si="101"/>
        <v>0</v>
      </c>
      <c r="DJ28" s="254">
        <f t="shared" si="102"/>
        <v>0</v>
      </c>
      <c r="DK28" s="254">
        <f t="shared" si="103"/>
        <v>0</v>
      </c>
      <c r="DL28" s="254">
        <f t="shared" si="104"/>
        <v>0</v>
      </c>
      <c r="DM28" s="254">
        <f t="shared" si="105"/>
        <v>0</v>
      </c>
      <c r="DN28" s="254">
        <f t="shared" si="106"/>
        <v>0</v>
      </c>
      <c r="DO28" s="254">
        <f t="shared" si="107"/>
        <v>0</v>
      </c>
      <c r="DP28" s="254">
        <f t="shared" si="108"/>
        <v>0</v>
      </c>
      <c r="DQ28" s="254">
        <f t="shared" si="109"/>
        <v>0</v>
      </c>
      <c r="DR28" s="254">
        <f t="shared" si="110"/>
        <v>0</v>
      </c>
      <c r="DS28" s="254">
        <f t="shared" si="111"/>
        <v>0</v>
      </c>
      <c r="DT28" s="254">
        <f t="shared" si="112"/>
        <v>0</v>
      </c>
      <c r="DU28" s="254">
        <f t="shared" si="113"/>
        <v>0</v>
      </c>
      <c r="DV28" s="254">
        <f t="shared" si="114"/>
        <v>0</v>
      </c>
      <c r="DZ28" s="69" t="s">
        <v>289</v>
      </c>
      <c r="EA28" s="69">
        <v>14</v>
      </c>
      <c r="EB28" s="69" t="str">
        <f ca="1"/>
        <v/>
      </c>
    </row>
    <row r="29" spans="1:132" ht="24" customHeight="1">
      <c r="A29" s="11" t="str">
        <f ca="1">IF(AG29&lt;&gt;"OK","",CONCATENATE(TEXT('Front Page'!$F$33,"000"),TEXT('Front Page'!$F$31,"000"),"-",LEFT('Front Page'!$R$53,5),"-",LEFT(D29,1),AJ29, "-",TEXT(B29,"000")))</f>
        <v/>
      </c>
      <c r="B29" s="12" t="str">
        <f>IFERROR(IF(E29="","",MAX(B$17:B28)+1),"")</f>
        <v/>
      </c>
      <c r="C29" s="13"/>
      <c r="D29" s="29" t="str">
        <f t="shared" si="71"/>
        <v>None</v>
      </c>
      <c r="E29" s="29" t="str">
        <f t="shared" si="17"/>
        <v/>
      </c>
      <c r="F29" s="29" t="str">
        <f t="shared" si="18"/>
        <v/>
      </c>
      <c r="G29" s="363"/>
      <c r="H29" s="364"/>
      <c r="I29" s="325" t="str">
        <f t="shared" si="72"/>
        <v>No</v>
      </c>
      <c r="J29" s="314">
        <v>0</v>
      </c>
      <c r="K29" s="312">
        <v>0</v>
      </c>
      <c r="L29" s="312">
        <v>0</v>
      </c>
      <c r="M29" s="312">
        <v>0</v>
      </c>
      <c r="N29" s="312">
        <v>0</v>
      </c>
      <c r="O29" s="312">
        <v>0</v>
      </c>
      <c r="P29" s="312">
        <v>0</v>
      </c>
      <c r="Q29" s="312">
        <v>0</v>
      </c>
      <c r="R29" s="312">
        <v>0</v>
      </c>
      <c r="S29" s="312">
        <v>0</v>
      </c>
      <c r="T29" s="312">
        <v>0</v>
      </c>
      <c r="U29" s="312">
        <v>0</v>
      </c>
      <c r="V29" s="313">
        <v>1</v>
      </c>
      <c r="W29" s="313">
        <v>1</v>
      </c>
      <c r="X29" s="312">
        <v>0</v>
      </c>
      <c r="Y29" s="312">
        <v>0</v>
      </c>
      <c r="Z29" s="312">
        <v>0</v>
      </c>
      <c r="AA29" s="14">
        <v>0</v>
      </c>
      <c r="AB29" s="317"/>
      <c r="AC29" s="15" t="str">
        <f t="shared" si="73"/>
        <v/>
      </c>
      <c r="AD29" s="15" t="str">
        <f t="shared" si="74"/>
        <v/>
      </c>
      <c r="AE29" s="16" t="str">
        <f t="shared" si="75"/>
        <v>0 - 0</v>
      </c>
      <c r="AF29" s="20" t="str">
        <f t="shared" si="23"/>
        <v>Not an offer</v>
      </c>
      <c r="AG29" s="276" t="str">
        <f t="shared" si="24"/>
        <v>Not an Offer</v>
      </c>
      <c r="AH29" s="150"/>
      <c r="AI29" s="254">
        <v>13</v>
      </c>
      <c r="AJ29" s="149" t="str">
        <f t="shared" si="25"/>
        <v>00-IFE</v>
      </c>
      <c r="AK29" s="254" t="b">
        <v>0</v>
      </c>
      <c r="AL29" s="254">
        <f t="shared" si="11"/>
        <v>0</v>
      </c>
      <c r="AM29" s="254">
        <f t="shared" si="26"/>
        <v>0</v>
      </c>
      <c r="AN29" s="288">
        <f t="shared" si="76"/>
        <v>0</v>
      </c>
      <c r="AO29" s="288" t="str">
        <f>IF(AND($BU29=$BV29,BU29=AO$13),$J29&amp;$K29&amp;$L29&amp;$M29&amp;$N29&amp;$O29&amp;$P29&amp;$Q29&amp;$R29&amp;$S29&amp;$T29&amp;$U29,IFERROR(MATCH($AN29,AO$17:AO28,0),-1000))</f>
        <v>000000000000</v>
      </c>
      <c r="AP29" s="288">
        <f>IF(AND($BU29=$BV29,BV29=AP$13),$J29&amp;$K29&amp;$L29&amp;$M29&amp;$N29&amp;$O29&amp;$P29&amp;$Q29&amp;$R29&amp;$S29&amp;$T29&amp;$U29,IFERROR(MATCH($AN29,AP$17:AP28,0),-1000))</f>
        <v>1</v>
      </c>
      <c r="AQ29" s="288">
        <f>IF(AND($BU29=$BV29,BW29=AQ$13),$J29&amp;$K29&amp;$L29&amp;$M29&amp;$N29&amp;$O29&amp;$P29&amp;$Q29&amp;$R29&amp;$S29&amp;$T29&amp;$U29,IFERROR(MATCH($AN29,AQ$17:AQ28,0),-1000))</f>
        <v>1</v>
      </c>
      <c r="AR29" s="288">
        <f>IF(AND($BU29=$BV29,BX29=AR$13),$J29&amp;$K29&amp;$L29&amp;$M29&amp;$N29&amp;$O29&amp;$P29&amp;$Q29&amp;$R29&amp;$S29&amp;$T29&amp;$U29,IFERROR(MATCH($AN29,AR$17:AR28,0),-1000))</f>
        <v>1</v>
      </c>
      <c r="AS29" s="254">
        <f t="shared" si="69"/>
        <v>0</v>
      </c>
      <c r="AT29" s="261" t="str">
        <f t="shared" si="77"/>
        <v/>
      </c>
      <c r="AU29" s="254" t="str">
        <f t="shared" si="12"/>
        <v/>
      </c>
      <c r="AV29" s="254" t="str">
        <f t="shared" si="12"/>
        <v/>
      </c>
      <c r="AW29" s="254" t="str">
        <f t="shared" si="12"/>
        <v/>
      </c>
      <c r="AX29" s="254" t="str">
        <f t="shared" si="12"/>
        <v/>
      </c>
      <c r="AY29" s="254" t="str">
        <f t="shared" si="12"/>
        <v/>
      </c>
      <c r="AZ29" s="254" t="str">
        <f t="shared" si="12"/>
        <v/>
      </c>
      <c r="BA29" s="254" t="str">
        <f t="shared" si="12"/>
        <v/>
      </c>
      <c r="BB29" s="254" t="str">
        <f t="shared" si="12"/>
        <v/>
      </c>
      <c r="BC29" s="254" t="str">
        <f t="shared" si="12"/>
        <v/>
      </c>
      <c r="BD29" s="254" t="str">
        <f t="shared" si="12"/>
        <v/>
      </c>
      <c r="BE29" s="262" t="str">
        <f t="shared" si="12"/>
        <v/>
      </c>
      <c r="BF29" s="263" t="str">
        <f t="shared" si="13"/>
        <v/>
      </c>
      <c r="BG29" s="254" t="str">
        <f t="shared" si="13"/>
        <v/>
      </c>
      <c r="BH29" s="254" t="str">
        <f t="shared" si="13"/>
        <v/>
      </c>
      <c r="BI29" s="254" t="str">
        <f t="shared" si="13"/>
        <v/>
      </c>
      <c r="BJ29" s="254" t="str">
        <f t="shared" si="13"/>
        <v/>
      </c>
      <c r="BK29" s="254" t="str">
        <f t="shared" si="13"/>
        <v/>
      </c>
      <c r="BL29" s="254" t="str">
        <f t="shared" si="13"/>
        <v/>
      </c>
      <c r="BM29" s="254" t="str">
        <f t="shared" si="13"/>
        <v/>
      </c>
      <c r="BN29" s="254" t="str">
        <f t="shared" si="13"/>
        <v/>
      </c>
      <c r="BO29" s="254" t="str">
        <f t="shared" si="13"/>
        <v/>
      </c>
      <c r="BP29" s="254" t="str">
        <f t="shared" si="13"/>
        <v/>
      </c>
      <c r="BQ29" s="264" t="str">
        <f t="shared" si="78"/>
        <v/>
      </c>
      <c r="BR29" s="261">
        <v>2019</v>
      </c>
      <c r="BS29" s="261">
        <v>2019</v>
      </c>
      <c r="BT29" s="261">
        <v>2019</v>
      </c>
      <c r="BU29" s="265">
        <v>2019</v>
      </c>
      <c r="BV29" s="263">
        <v>2019</v>
      </c>
      <c r="BW29" s="254" t="str">
        <f t="shared" si="70"/>
        <v/>
      </c>
      <c r="BX29" s="254" t="str">
        <f t="shared" si="70"/>
        <v/>
      </c>
      <c r="BY29" s="264" t="str">
        <f t="shared" si="31"/>
        <v/>
      </c>
      <c r="BZ29" s="254" t="str">
        <f t="shared" si="32"/>
        <v/>
      </c>
      <c r="CA29" s="254">
        <f t="shared" si="15"/>
        <v>0</v>
      </c>
      <c r="CB29" s="254">
        <f t="shared" si="15"/>
        <v>0</v>
      </c>
      <c r="CC29" s="254">
        <f t="shared" si="15"/>
        <v>0</v>
      </c>
      <c r="CD29" s="254">
        <f t="shared" si="15"/>
        <v>0</v>
      </c>
      <c r="CE29" s="254">
        <f t="shared" si="15"/>
        <v>0</v>
      </c>
      <c r="CF29" s="254">
        <f t="shared" si="15"/>
        <v>0</v>
      </c>
      <c r="CG29" s="254">
        <f t="shared" si="15"/>
        <v>0</v>
      </c>
      <c r="CH29" s="254">
        <f t="shared" si="15"/>
        <v>0</v>
      </c>
      <c r="CI29" s="254">
        <f t="shared" si="15"/>
        <v>0</v>
      </c>
      <c r="CJ29" s="254">
        <f t="shared" si="15"/>
        <v>0</v>
      </c>
      <c r="CK29" s="254">
        <f t="shared" si="15"/>
        <v>0</v>
      </c>
      <c r="CL29" s="254">
        <f t="shared" si="15"/>
        <v>0</v>
      </c>
      <c r="CM29" s="254">
        <f t="shared" si="79"/>
        <v>0</v>
      </c>
      <c r="CN29" s="254">
        <f t="shared" si="80"/>
        <v>0</v>
      </c>
      <c r="CO29" s="254">
        <f t="shared" si="81"/>
        <v>0</v>
      </c>
      <c r="CP29" s="254">
        <f t="shared" si="82"/>
        <v>0</v>
      </c>
      <c r="CQ29" s="254">
        <f t="shared" si="83"/>
        <v>0</v>
      </c>
      <c r="CR29" s="254">
        <f t="shared" si="84"/>
        <v>0</v>
      </c>
      <c r="CS29" s="254">
        <f t="shared" si="85"/>
        <v>0</v>
      </c>
      <c r="CT29" s="254">
        <f t="shared" si="86"/>
        <v>0</v>
      </c>
      <c r="CU29" s="254">
        <f t="shared" si="87"/>
        <v>0</v>
      </c>
      <c r="CV29" s="254">
        <f t="shared" si="88"/>
        <v>0</v>
      </c>
      <c r="CW29" s="254">
        <f t="shared" si="89"/>
        <v>0</v>
      </c>
      <c r="CX29" s="254">
        <f t="shared" si="90"/>
        <v>0</v>
      </c>
      <c r="CY29" s="254">
        <f t="shared" si="91"/>
        <v>0</v>
      </c>
      <c r="CZ29" s="254">
        <f t="shared" si="92"/>
        <v>0</v>
      </c>
      <c r="DA29" s="254">
        <f t="shared" si="93"/>
        <v>0</v>
      </c>
      <c r="DB29" s="254">
        <f t="shared" si="94"/>
        <v>0</v>
      </c>
      <c r="DC29" s="254">
        <f t="shared" si="95"/>
        <v>0</v>
      </c>
      <c r="DD29" s="254">
        <f t="shared" si="96"/>
        <v>0</v>
      </c>
      <c r="DE29" s="254">
        <f t="shared" si="97"/>
        <v>0</v>
      </c>
      <c r="DF29" s="254">
        <f t="shared" si="98"/>
        <v>0</v>
      </c>
      <c r="DG29" s="254">
        <f t="shared" si="99"/>
        <v>0</v>
      </c>
      <c r="DH29" s="254">
        <f t="shared" si="100"/>
        <v>0</v>
      </c>
      <c r="DI29" s="254">
        <f t="shared" si="101"/>
        <v>0</v>
      </c>
      <c r="DJ29" s="254">
        <f t="shared" si="102"/>
        <v>0</v>
      </c>
      <c r="DK29" s="254">
        <f t="shared" si="103"/>
        <v>0</v>
      </c>
      <c r="DL29" s="254">
        <f t="shared" si="104"/>
        <v>0</v>
      </c>
      <c r="DM29" s="254">
        <f t="shared" si="105"/>
        <v>0</v>
      </c>
      <c r="DN29" s="254">
        <f t="shared" si="106"/>
        <v>0</v>
      </c>
      <c r="DO29" s="254">
        <f t="shared" si="107"/>
        <v>0</v>
      </c>
      <c r="DP29" s="254">
        <f t="shared" si="108"/>
        <v>0</v>
      </c>
      <c r="DQ29" s="254">
        <f t="shared" si="109"/>
        <v>0</v>
      </c>
      <c r="DR29" s="254">
        <f t="shared" si="110"/>
        <v>0</v>
      </c>
      <c r="DS29" s="254">
        <f t="shared" si="111"/>
        <v>0</v>
      </c>
      <c r="DT29" s="254">
        <f t="shared" si="112"/>
        <v>0</v>
      </c>
      <c r="DU29" s="254">
        <f t="shared" si="113"/>
        <v>0</v>
      </c>
      <c r="DV29" s="254">
        <f t="shared" si="114"/>
        <v>0</v>
      </c>
      <c r="DZ29" s="69" t="s">
        <v>290</v>
      </c>
      <c r="EA29" s="69">
        <v>15</v>
      </c>
      <c r="EB29" s="69" t="str">
        <f ca="1"/>
        <v/>
      </c>
    </row>
    <row r="30" spans="1:132" ht="24" customHeight="1">
      <c r="A30" s="11" t="str">
        <f ca="1">IF(AG30&lt;&gt;"OK","",CONCATENATE(TEXT('Front Page'!$F$33,"000"),TEXT('Front Page'!$F$31,"000"),"-",LEFT('Front Page'!$R$53,5),"-",LEFT(D30,1),AJ30, "-",TEXT(B30,"000")))</f>
        <v/>
      </c>
      <c r="B30" s="12" t="str">
        <f>IFERROR(IF(E30="","",MAX(B$17:B29)+1),"")</f>
        <v/>
      </c>
      <c r="C30" s="13"/>
      <c r="D30" s="29" t="str">
        <f t="shared" si="71"/>
        <v>None</v>
      </c>
      <c r="E30" s="29" t="str">
        <f t="shared" si="17"/>
        <v/>
      </c>
      <c r="F30" s="29" t="str">
        <f t="shared" si="18"/>
        <v/>
      </c>
      <c r="G30" s="363"/>
      <c r="H30" s="364"/>
      <c r="I30" s="325" t="str">
        <f t="shared" si="72"/>
        <v>No</v>
      </c>
      <c r="J30" s="314">
        <v>0</v>
      </c>
      <c r="K30" s="312">
        <v>0</v>
      </c>
      <c r="L30" s="312">
        <v>0</v>
      </c>
      <c r="M30" s="312">
        <v>0</v>
      </c>
      <c r="N30" s="312">
        <v>0</v>
      </c>
      <c r="O30" s="312">
        <v>0</v>
      </c>
      <c r="P30" s="312">
        <v>0</v>
      </c>
      <c r="Q30" s="312">
        <v>0</v>
      </c>
      <c r="R30" s="312">
        <v>0</v>
      </c>
      <c r="S30" s="312">
        <v>0</v>
      </c>
      <c r="T30" s="312">
        <v>0</v>
      </c>
      <c r="U30" s="312">
        <v>0</v>
      </c>
      <c r="V30" s="313">
        <v>1</v>
      </c>
      <c r="W30" s="313">
        <v>1</v>
      </c>
      <c r="X30" s="312">
        <v>0</v>
      </c>
      <c r="Y30" s="312">
        <v>0</v>
      </c>
      <c r="Z30" s="312">
        <v>0</v>
      </c>
      <c r="AA30" s="14">
        <v>0</v>
      </c>
      <c r="AB30" s="317"/>
      <c r="AC30" s="15" t="str">
        <f t="shared" si="73"/>
        <v/>
      </c>
      <c r="AD30" s="15" t="str">
        <f t="shared" si="74"/>
        <v/>
      </c>
      <c r="AE30" s="16" t="str">
        <f t="shared" si="75"/>
        <v>0 - 0</v>
      </c>
      <c r="AF30" s="20" t="str">
        <f t="shared" si="23"/>
        <v>Not an offer</v>
      </c>
      <c r="AG30" s="276" t="str">
        <f t="shared" si="24"/>
        <v>Not an Offer</v>
      </c>
      <c r="AH30" s="150"/>
      <c r="AI30" s="254">
        <v>14</v>
      </c>
      <c r="AJ30" s="149" t="str">
        <f t="shared" si="25"/>
        <v>00-IFE</v>
      </c>
      <c r="AK30" s="254" t="b">
        <v>0</v>
      </c>
      <c r="AL30" s="254">
        <f t="shared" si="11"/>
        <v>0</v>
      </c>
      <c r="AM30" s="254">
        <f t="shared" si="26"/>
        <v>0</v>
      </c>
      <c r="AN30" s="288">
        <f t="shared" si="76"/>
        <v>0</v>
      </c>
      <c r="AO30" s="288" t="str">
        <f>IF(AND($BU30=$BV30,BU30=AO$13),$J30&amp;$K30&amp;$L30&amp;$M30&amp;$N30&amp;$O30&amp;$P30&amp;$Q30&amp;$R30&amp;$S30&amp;$T30&amp;$U30,IFERROR(MATCH($AN30,AO$17:AO29,0),-1000))</f>
        <v>000000000000</v>
      </c>
      <c r="AP30" s="288">
        <f>IF(AND($BU30=$BV30,BV30=AP$13),$J30&amp;$K30&amp;$L30&amp;$M30&amp;$N30&amp;$O30&amp;$P30&amp;$Q30&amp;$R30&amp;$S30&amp;$T30&amp;$U30,IFERROR(MATCH($AN30,AP$17:AP29,0),-1000))</f>
        <v>1</v>
      </c>
      <c r="AQ30" s="288">
        <f>IF(AND($BU30=$BV30,BW30=AQ$13),$J30&amp;$K30&amp;$L30&amp;$M30&amp;$N30&amp;$O30&amp;$P30&amp;$Q30&amp;$R30&amp;$S30&amp;$T30&amp;$U30,IFERROR(MATCH($AN30,AQ$17:AQ29,0),-1000))</f>
        <v>1</v>
      </c>
      <c r="AR30" s="288">
        <f>IF(AND($BU30=$BV30,BX30=AR$13),$J30&amp;$K30&amp;$L30&amp;$M30&amp;$N30&amp;$O30&amp;$P30&amp;$Q30&amp;$R30&amp;$S30&amp;$T30&amp;$U30,IFERROR(MATCH($AN30,AR$17:AR29,0),-1000))</f>
        <v>1</v>
      </c>
      <c r="AS30" s="254">
        <f t="shared" si="69"/>
        <v>0</v>
      </c>
      <c r="AT30" s="261" t="str">
        <f t="shared" si="77"/>
        <v/>
      </c>
      <c r="AU30" s="254" t="str">
        <f t="shared" si="12"/>
        <v/>
      </c>
      <c r="AV30" s="254" t="str">
        <f t="shared" si="12"/>
        <v/>
      </c>
      <c r="AW30" s="254" t="str">
        <f t="shared" si="12"/>
        <v/>
      </c>
      <c r="AX30" s="254" t="str">
        <f t="shared" si="12"/>
        <v/>
      </c>
      <c r="AY30" s="254" t="str">
        <f t="shared" si="12"/>
        <v/>
      </c>
      <c r="AZ30" s="254" t="str">
        <f t="shared" si="12"/>
        <v/>
      </c>
      <c r="BA30" s="254" t="str">
        <f t="shared" si="12"/>
        <v/>
      </c>
      <c r="BB30" s="254" t="str">
        <f t="shared" si="12"/>
        <v/>
      </c>
      <c r="BC30" s="254" t="str">
        <f t="shared" si="12"/>
        <v/>
      </c>
      <c r="BD30" s="254" t="str">
        <f t="shared" si="12"/>
        <v/>
      </c>
      <c r="BE30" s="262" t="str">
        <f t="shared" si="12"/>
        <v/>
      </c>
      <c r="BF30" s="263" t="str">
        <f t="shared" si="13"/>
        <v/>
      </c>
      <c r="BG30" s="254" t="str">
        <f t="shared" si="13"/>
        <v/>
      </c>
      <c r="BH30" s="254" t="str">
        <f t="shared" si="13"/>
        <v/>
      </c>
      <c r="BI30" s="254" t="str">
        <f t="shared" si="13"/>
        <v/>
      </c>
      <c r="BJ30" s="254" t="str">
        <f t="shared" si="13"/>
        <v/>
      </c>
      <c r="BK30" s="254" t="str">
        <f t="shared" si="13"/>
        <v/>
      </c>
      <c r="BL30" s="254" t="str">
        <f t="shared" si="13"/>
        <v/>
      </c>
      <c r="BM30" s="254" t="str">
        <f t="shared" si="13"/>
        <v/>
      </c>
      <c r="BN30" s="254" t="str">
        <f t="shared" si="13"/>
        <v/>
      </c>
      <c r="BO30" s="254" t="str">
        <f t="shared" si="13"/>
        <v/>
      </c>
      <c r="BP30" s="254" t="str">
        <f t="shared" si="13"/>
        <v/>
      </c>
      <c r="BQ30" s="264" t="str">
        <f t="shared" si="78"/>
        <v/>
      </c>
      <c r="BR30" s="261">
        <v>2019</v>
      </c>
      <c r="BS30" s="261">
        <v>2019</v>
      </c>
      <c r="BT30" s="261">
        <v>2019</v>
      </c>
      <c r="BU30" s="265">
        <v>2019</v>
      </c>
      <c r="BV30" s="263">
        <v>2019</v>
      </c>
      <c r="BW30" s="254" t="str">
        <f t="shared" si="70"/>
        <v/>
      </c>
      <c r="BX30" s="254" t="str">
        <f t="shared" si="70"/>
        <v/>
      </c>
      <c r="BY30" s="264" t="str">
        <f t="shared" si="31"/>
        <v/>
      </c>
      <c r="BZ30" s="254" t="str">
        <f t="shared" si="32"/>
        <v/>
      </c>
      <c r="CA30" s="254">
        <f t="shared" si="15"/>
        <v>0</v>
      </c>
      <c r="CB30" s="254">
        <f t="shared" si="15"/>
        <v>0</v>
      </c>
      <c r="CC30" s="254">
        <f t="shared" si="15"/>
        <v>0</v>
      </c>
      <c r="CD30" s="254">
        <f t="shared" si="15"/>
        <v>0</v>
      </c>
      <c r="CE30" s="254">
        <f t="shared" si="15"/>
        <v>0</v>
      </c>
      <c r="CF30" s="254">
        <f t="shared" si="15"/>
        <v>0</v>
      </c>
      <c r="CG30" s="254">
        <f t="shared" si="15"/>
        <v>0</v>
      </c>
      <c r="CH30" s="254">
        <f t="shared" si="15"/>
        <v>0</v>
      </c>
      <c r="CI30" s="254">
        <f t="shared" si="15"/>
        <v>0</v>
      </c>
      <c r="CJ30" s="254">
        <f t="shared" si="15"/>
        <v>0</v>
      </c>
      <c r="CK30" s="254">
        <f t="shared" si="15"/>
        <v>0</v>
      </c>
      <c r="CL30" s="254">
        <f t="shared" si="15"/>
        <v>0</v>
      </c>
      <c r="CM30" s="254">
        <f t="shared" si="79"/>
        <v>0</v>
      </c>
      <c r="CN30" s="254">
        <f t="shared" si="80"/>
        <v>0</v>
      </c>
      <c r="CO30" s="254">
        <f t="shared" si="81"/>
        <v>0</v>
      </c>
      <c r="CP30" s="254">
        <f t="shared" si="82"/>
        <v>0</v>
      </c>
      <c r="CQ30" s="254">
        <f t="shared" si="83"/>
        <v>0</v>
      </c>
      <c r="CR30" s="254">
        <f t="shared" si="84"/>
        <v>0</v>
      </c>
      <c r="CS30" s="254">
        <f t="shared" si="85"/>
        <v>0</v>
      </c>
      <c r="CT30" s="254">
        <f t="shared" si="86"/>
        <v>0</v>
      </c>
      <c r="CU30" s="254">
        <f t="shared" si="87"/>
        <v>0</v>
      </c>
      <c r="CV30" s="254">
        <f t="shared" si="88"/>
        <v>0</v>
      </c>
      <c r="CW30" s="254">
        <f t="shared" si="89"/>
        <v>0</v>
      </c>
      <c r="CX30" s="254">
        <f t="shared" si="90"/>
        <v>0</v>
      </c>
      <c r="CY30" s="254">
        <f t="shared" si="91"/>
        <v>0</v>
      </c>
      <c r="CZ30" s="254">
        <f t="shared" si="92"/>
        <v>0</v>
      </c>
      <c r="DA30" s="254">
        <f t="shared" si="93"/>
        <v>0</v>
      </c>
      <c r="DB30" s="254">
        <f t="shared" si="94"/>
        <v>0</v>
      </c>
      <c r="DC30" s="254">
        <f t="shared" si="95"/>
        <v>0</v>
      </c>
      <c r="DD30" s="254">
        <f t="shared" si="96"/>
        <v>0</v>
      </c>
      <c r="DE30" s="254">
        <f t="shared" si="97"/>
        <v>0</v>
      </c>
      <c r="DF30" s="254">
        <f t="shared" si="98"/>
        <v>0</v>
      </c>
      <c r="DG30" s="254">
        <f t="shared" si="99"/>
        <v>0</v>
      </c>
      <c r="DH30" s="254">
        <f t="shared" si="100"/>
        <v>0</v>
      </c>
      <c r="DI30" s="254">
        <f t="shared" si="101"/>
        <v>0</v>
      </c>
      <c r="DJ30" s="254">
        <f t="shared" si="102"/>
        <v>0</v>
      </c>
      <c r="DK30" s="254">
        <f t="shared" si="103"/>
        <v>0</v>
      </c>
      <c r="DL30" s="254">
        <f t="shared" si="104"/>
        <v>0</v>
      </c>
      <c r="DM30" s="254">
        <f t="shared" si="105"/>
        <v>0</v>
      </c>
      <c r="DN30" s="254">
        <f t="shared" si="106"/>
        <v>0</v>
      </c>
      <c r="DO30" s="254">
        <f t="shared" si="107"/>
        <v>0</v>
      </c>
      <c r="DP30" s="254">
        <f t="shared" si="108"/>
        <v>0</v>
      </c>
      <c r="DQ30" s="254">
        <f t="shared" si="109"/>
        <v>0</v>
      </c>
      <c r="DR30" s="254">
        <f t="shared" si="110"/>
        <v>0</v>
      </c>
      <c r="DS30" s="254">
        <f t="shared" si="111"/>
        <v>0</v>
      </c>
      <c r="DT30" s="254">
        <f t="shared" si="112"/>
        <v>0</v>
      </c>
      <c r="DU30" s="254">
        <f t="shared" si="113"/>
        <v>0</v>
      </c>
      <c r="DV30" s="254">
        <f t="shared" si="114"/>
        <v>0</v>
      </c>
      <c r="DZ30" s="69" t="s">
        <v>291</v>
      </c>
      <c r="EA30" s="69">
        <v>16</v>
      </c>
      <c r="EB30" s="69" t="str">
        <f ca="1"/>
        <v/>
      </c>
    </row>
    <row r="31" spans="1:132" ht="24" customHeight="1">
      <c r="A31" s="11" t="str">
        <f ca="1">IF(AG31&lt;&gt;"OK","",CONCATENATE(TEXT('Front Page'!$F$33,"000"),TEXT('Front Page'!$F$31,"000"),"-",LEFT('Front Page'!$R$53,5),"-",LEFT(D31,1),AJ31, "-",TEXT(B31,"000")))</f>
        <v/>
      </c>
      <c r="B31" s="12" t="str">
        <f>IFERROR(IF(E31="","",MAX(B$17:B30)+1),"")</f>
        <v/>
      </c>
      <c r="C31" s="13"/>
      <c r="D31" s="29" t="str">
        <f t="shared" si="71"/>
        <v>None</v>
      </c>
      <c r="E31" s="29" t="str">
        <f t="shared" si="17"/>
        <v/>
      </c>
      <c r="F31" s="29" t="str">
        <f t="shared" si="18"/>
        <v/>
      </c>
      <c r="G31" s="363"/>
      <c r="H31" s="364"/>
      <c r="I31" s="325" t="str">
        <f t="shared" si="72"/>
        <v>No</v>
      </c>
      <c r="J31" s="314">
        <v>0</v>
      </c>
      <c r="K31" s="312">
        <v>0</v>
      </c>
      <c r="L31" s="312">
        <v>0</v>
      </c>
      <c r="M31" s="312">
        <v>0</v>
      </c>
      <c r="N31" s="312">
        <v>0</v>
      </c>
      <c r="O31" s="312">
        <v>0</v>
      </c>
      <c r="P31" s="312">
        <v>0</v>
      </c>
      <c r="Q31" s="312">
        <v>0</v>
      </c>
      <c r="R31" s="312">
        <v>0</v>
      </c>
      <c r="S31" s="312">
        <v>0</v>
      </c>
      <c r="T31" s="312">
        <v>0</v>
      </c>
      <c r="U31" s="312">
        <v>0</v>
      </c>
      <c r="V31" s="313">
        <v>1</v>
      </c>
      <c r="W31" s="313">
        <v>1</v>
      </c>
      <c r="X31" s="312">
        <v>0</v>
      </c>
      <c r="Y31" s="312">
        <v>0</v>
      </c>
      <c r="Z31" s="312">
        <v>0</v>
      </c>
      <c r="AA31" s="14">
        <v>0</v>
      </c>
      <c r="AB31" s="317"/>
      <c r="AC31" s="15" t="str">
        <f t="shared" si="73"/>
        <v/>
      </c>
      <c r="AD31" s="15" t="str">
        <f t="shared" si="74"/>
        <v/>
      </c>
      <c r="AE31" s="16" t="str">
        <f t="shared" si="75"/>
        <v>0 - 0</v>
      </c>
      <c r="AF31" s="20" t="str">
        <f t="shared" si="23"/>
        <v>Not an offer</v>
      </c>
      <c r="AG31" s="276" t="str">
        <f t="shared" si="24"/>
        <v>Not an Offer</v>
      </c>
      <c r="AH31" s="150"/>
      <c r="AI31" s="254">
        <v>15</v>
      </c>
      <c r="AJ31" s="149" t="str">
        <f t="shared" si="25"/>
        <v>00-IFE</v>
      </c>
      <c r="AK31" s="254" t="b">
        <v>0</v>
      </c>
      <c r="AL31" s="254">
        <f t="shared" si="11"/>
        <v>0</v>
      </c>
      <c r="AM31" s="254">
        <f t="shared" si="26"/>
        <v>0</v>
      </c>
      <c r="AN31" s="288">
        <f t="shared" si="76"/>
        <v>0</v>
      </c>
      <c r="AO31" s="288" t="str">
        <f>IF(AND($BU31=$BV31,BU31=AO$13),$J31&amp;$K31&amp;$L31&amp;$M31&amp;$N31&amp;$O31&amp;$P31&amp;$Q31&amp;$R31&amp;$S31&amp;$T31&amp;$U31,IFERROR(MATCH($AN31,AO$17:AO30,0),-1000))</f>
        <v>000000000000</v>
      </c>
      <c r="AP31" s="288">
        <f>IF(AND($BU31=$BV31,BV31=AP$13),$J31&amp;$K31&amp;$L31&amp;$M31&amp;$N31&amp;$O31&amp;$P31&amp;$Q31&amp;$R31&amp;$S31&amp;$T31&amp;$U31,IFERROR(MATCH($AN31,AP$17:AP30,0),-1000))</f>
        <v>1</v>
      </c>
      <c r="AQ31" s="288">
        <f>IF(AND($BU31=$BV31,BW31=AQ$13),$J31&amp;$K31&amp;$L31&amp;$M31&amp;$N31&amp;$O31&amp;$P31&amp;$Q31&amp;$R31&amp;$S31&amp;$T31&amp;$U31,IFERROR(MATCH($AN31,AQ$17:AQ30,0),-1000))</f>
        <v>1</v>
      </c>
      <c r="AR31" s="288">
        <f>IF(AND($BU31=$BV31,BX31=AR$13),$J31&amp;$K31&amp;$L31&amp;$M31&amp;$N31&amp;$O31&amp;$P31&amp;$Q31&amp;$R31&amp;$S31&amp;$T31&amp;$U31,IFERROR(MATCH($AN31,AR$17:AR30,0),-1000))</f>
        <v>1</v>
      </c>
      <c r="AS31" s="254">
        <f t="shared" si="69"/>
        <v>0</v>
      </c>
      <c r="AT31" s="261" t="str">
        <f t="shared" si="77"/>
        <v/>
      </c>
      <c r="AU31" s="254" t="str">
        <f t="shared" si="12"/>
        <v/>
      </c>
      <c r="AV31" s="254" t="str">
        <f t="shared" si="12"/>
        <v/>
      </c>
      <c r="AW31" s="254" t="str">
        <f t="shared" si="12"/>
        <v/>
      </c>
      <c r="AX31" s="254" t="str">
        <f t="shared" si="12"/>
        <v/>
      </c>
      <c r="AY31" s="254" t="str">
        <f t="shared" si="12"/>
        <v/>
      </c>
      <c r="AZ31" s="254" t="str">
        <f t="shared" si="12"/>
        <v/>
      </c>
      <c r="BA31" s="254" t="str">
        <f t="shared" si="12"/>
        <v/>
      </c>
      <c r="BB31" s="254" t="str">
        <f t="shared" si="12"/>
        <v/>
      </c>
      <c r="BC31" s="254" t="str">
        <f t="shared" si="12"/>
        <v/>
      </c>
      <c r="BD31" s="254" t="str">
        <f t="shared" si="12"/>
        <v/>
      </c>
      <c r="BE31" s="262" t="str">
        <f t="shared" si="12"/>
        <v/>
      </c>
      <c r="BF31" s="263" t="str">
        <f t="shared" si="13"/>
        <v/>
      </c>
      <c r="BG31" s="254" t="str">
        <f t="shared" si="13"/>
        <v/>
      </c>
      <c r="BH31" s="254" t="str">
        <f t="shared" si="13"/>
        <v/>
      </c>
      <c r="BI31" s="254" t="str">
        <f t="shared" si="13"/>
        <v/>
      </c>
      <c r="BJ31" s="254" t="str">
        <f t="shared" si="13"/>
        <v/>
      </c>
      <c r="BK31" s="254" t="str">
        <f t="shared" si="13"/>
        <v/>
      </c>
      <c r="BL31" s="254" t="str">
        <f t="shared" si="13"/>
        <v/>
      </c>
      <c r="BM31" s="254" t="str">
        <f t="shared" si="13"/>
        <v/>
      </c>
      <c r="BN31" s="254" t="str">
        <f t="shared" si="13"/>
        <v/>
      </c>
      <c r="BO31" s="254" t="str">
        <f t="shared" si="13"/>
        <v/>
      </c>
      <c r="BP31" s="254" t="str">
        <f t="shared" si="13"/>
        <v/>
      </c>
      <c r="BQ31" s="264" t="str">
        <f t="shared" si="78"/>
        <v/>
      </c>
      <c r="BR31" s="261">
        <v>2019</v>
      </c>
      <c r="BS31" s="261">
        <v>2019</v>
      </c>
      <c r="BT31" s="261">
        <v>2019</v>
      </c>
      <c r="BU31" s="265">
        <v>2019</v>
      </c>
      <c r="BV31" s="263">
        <v>2019</v>
      </c>
      <c r="BW31" s="254" t="str">
        <f t="shared" si="70"/>
        <v/>
      </c>
      <c r="BX31" s="254" t="str">
        <f t="shared" si="70"/>
        <v/>
      </c>
      <c r="BY31" s="264" t="str">
        <f t="shared" si="31"/>
        <v/>
      </c>
      <c r="BZ31" s="254" t="str">
        <f t="shared" si="32"/>
        <v/>
      </c>
      <c r="CA31" s="254">
        <f t="shared" si="15"/>
        <v>0</v>
      </c>
      <c r="CB31" s="254">
        <f t="shared" si="15"/>
        <v>0</v>
      </c>
      <c r="CC31" s="254">
        <f t="shared" si="15"/>
        <v>0</v>
      </c>
      <c r="CD31" s="254">
        <f t="shared" si="15"/>
        <v>0</v>
      </c>
      <c r="CE31" s="254">
        <f t="shared" si="15"/>
        <v>0</v>
      </c>
      <c r="CF31" s="254">
        <f t="shared" si="15"/>
        <v>0</v>
      </c>
      <c r="CG31" s="254">
        <f t="shared" si="15"/>
        <v>0</v>
      </c>
      <c r="CH31" s="254">
        <f t="shared" si="15"/>
        <v>0</v>
      </c>
      <c r="CI31" s="254">
        <f t="shared" si="15"/>
        <v>0</v>
      </c>
      <c r="CJ31" s="254">
        <f t="shared" si="15"/>
        <v>0</v>
      </c>
      <c r="CK31" s="254">
        <f t="shared" si="15"/>
        <v>0</v>
      </c>
      <c r="CL31" s="254">
        <f t="shared" si="15"/>
        <v>0</v>
      </c>
      <c r="CM31" s="254">
        <f t="shared" si="79"/>
        <v>0</v>
      </c>
      <c r="CN31" s="254">
        <f t="shared" si="80"/>
        <v>0</v>
      </c>
      <c r="CO31" s="254">
        <f t="shared" si="81"/>
        <v>0</v>
      </c>
      <c r="CP31" s="254">
        <f t="shared" si="82"/>
        <v>0</v>
      </c>
      <c r="CQ31" s="254">
        <f t="shared" si="83"/>
        <v>0</v>
      </c>
      <c r="CR31" s="254">
        <f t="shared" si="84"/>
        <v>0</v>
      </c>
      <c r="CS31" s="254">
        <f t="shared" si="85"/>
        <v>0</v>
      </c>
      <c r="CT31" s="254">
        <f t="shared" si="86"/>
        <v>0</v>
      </c>
      <c r="CU31" s="254">
        <f t="shared" si="87"/>
        <v>0</v>
      </c>
      <c r="CV31" s="254">
        <f t="shared" si="88"/>
        <v>0</v>
      </c>
      <c r="CW31" s="254">
        <f t="shared" si="89"/>
        <v>0</v>
      </c>
      <c r="CX31" s="254">
        <f t="shared" si="90"/>
        <v>0</v>
      </c>
      <c r="CY31" s="254">
        <f t="shared" si="91"/>
        <v>0</v>
      </c>
      <c r="CZ31" s="254">
        <f t="shared" si="92"/>
        <v>0</v>
      </c>
      <c r="DA31" s="254">
        <f t="shared" si="93"/>
        <v>0</v>
      </c>
      <c r="DB31" s="254">
        <f t="shared" si="94"/>
        <v>0</v>
      </c>
      <c r="DC31" s="254">
        <f t="shared" si="95"/>
        <v>0</v>
      </c>
      <c r="DD31" s="254">
        <f t="shared" si="96"/>
        <v>0</v>
      </c>
      <c r="DE31" s="254">
        <f t="shared" si="97"/>
        <v>0</v>
      </c>
      <c r="DF31" s="254">
        <f t="shared" si="98"/>
        <v>0</v>
      </c>
      <c r="DG31" s="254">
        <f t="shared" si="99"/>
        <v>0</v>
      </c>
      <c r="DH31" s="254">
        <f t="shared" si="100"/>
        <v>0</v>
      </c>
      <c r="DI31" s="254">
        <f t="shared" si="101"/>
        <v>0</v>
      </c>
      <c r="DJ31" s="254">
        <f t="shared" si="102"/>
        <v>0</v>
      </c>
      <c r="DK31" s="254">
        <f t="shared" si="103"/>
        <v>0</v>
      </c>
      <c r="DL31" s="254">
        <f t="shared" si="104"/>
        <v>0</v>
      </c>
      <c r="DM31" s="254">
        <f t="shared" si="105"/>
        <v>0</v>
      </c>
      <c r="DN31" s="254">
        <f t="shared" si="106"/>
        <v>0</v>
      </c>
      <c r="DO31" s="254">
        <f t="shared" si="107"/>
        <v>0</v>
      </c>
      <c r="DP31" s="254">
        <f t="shared" si="108"/>
        <v>0</v>
      </c>
      <c r="DQ31" s="254">
        <f t="shared" si="109"/>
        <v>0</v>
      </c>
      <c r="DR31" s="254">
        <f t="shared" si="110"/>
        <v>0</v>
      </c>
      <c r="DS31" s="254">
        <f t="shared" si="111"/>
        <v>0</v>
      </c>
      <c r="DT31" s="254">
        <f t="shared" si="112"/>
        <v>0</v>
      </c>
      <c r="DU31" s="254">
        <f t="shared" si="113"/>
        <v>0</v>
      </c>
      <c r="DV31" s="254">
        <f t="shared" si="114"/>
        <v>0</v>
      </c>
      <c r="DZ31" s="69" t="s">
        <v>292</v>
      </c>
      <c r="EA31" s="69">
        <v>17</v>
      </c>
      <c r="EB31" s="69" t="str">
        <f ca="1"/>
        <v/>
      </c>
    </row>
    <row r="32" spans="1:132" ht="24" customHeight="1">
      <c r="A32" s="11" t="str">
        <f ca="1">IF(AG32&lt;&gt;"OK","",CONCATENATE(TEXT('Front Page'!$F$33,"000"),TEXT('Front Page'!$F$31,"000"),"-",LEFT('Front Page'!$R$53,5),"-",LEFT(D32,1),AJ32, "-",TEXT(B32,"000")))</f>
        <v/>
      </c>
      <c r="B32" s="12" t="str">
        <f>IFERROR(IF(E32="","",MAX(B$17:B31)+1),"")</f>
        <v/>
      </c>
      <c r="C32" s="13"/>
      <c r="D32" s="29" t="str">
        <f t="shared" si="71"/>
        <v>None</v>
      </c>
      <c r="E32" s="29" t="str">
        <f t="shared" si="17"/>
        <v/>
      </c>
      <c r="F32" s="29" t="str">
        <f t="shared" si="18"/>
        <v/>
      </c>
      <c r="G32" s="363"/>
      <c r="H32" s="364"/>
      <c r="I32" s="325" t="str">
        <f t="shared" si="72"/>
        <v>No</v>
      </c>
      <c r="J32" s="314">
        <v>0</v>
      </c>
      <c r="K32" s="312">
        <v>0</v>
      </c>
      <c r="L32" s="312">
        <v>0</v>
      </c>
      <c r="M32" s="312">
        <v>0</v>
      </c>
      <c r="N32" s="312">
        <v>0</v>
      </c>
      <c r="O32" s="312">
        <v>0</v>
      </c>
      <c r="P32" s="312">
        <v>0</v>
      </c>
      <c r="Q32" s="312">
        <v>0</v>
      </c>
      <c r="R32" s="312">
        <v>0</v>
      </c>
      <c r="S32" s="312">
        <v>0</v>
      </c>
      <c r="T32" s="312">
        <v>0</v>
      </c>
      <c r="U32" s="312">
        <v>0</v>
      </c>
      <c r="V32" s="313">
        <v>1</v>
      </c>
      <c r="W32" s="313">
        <v>1</v>
      </c>
      <c r="X32" s="312">
        <v>0</v>
      </c>
      <c r="Y32" s="312">
        <v>0</v>
      </c>
      <c r="Z32" s="312">
        <v>0</v>
      </c>
      <c r="AA32" s="14">
        <v>0</v>
      </c>
      <c r="AB32" s="317"/>
      <c r="AC32" s="15" t="str">
        <f t="shared" si="73"/>
        <v/>
      </c>
      <c r="AD32" s="15" t="str">
        <f t="shared" si="74"/>
        <v/>
      </c>
      <c r="AE32" s="16" t="str">
        <f t="shared" si="75"/>
        <v>0 - 0</v>
      </c>
      <c r="AF32" s="20" t="str">
        <f t="shared" si="23"/>
        <v>Not an offer</v>
      </c>
      <c r="AG32" s="276" t="str">
        <f t="shared" si="24"/>
        <v>Not an Offer</v>
      </c>
      <c r="AH32" s="150"/>
      <c r="AI32" s="254">
        <v>16</v>
      </c>
      <c r="AJ32" s="149" t="str">
        <f t="shared" si="25"/>
        <v>00-IFE</v>
      </c>
      <c r="AK32" s="254" t="b">
        <v>0</v>
      </c>
      <c r="AL32" s="254">
        <f t="shared" si="11"/>
        <v>0</v>
      </c>
      <c r="AM32" s="254">
        <f t="shared" si="26"/>
        <v>0</v>
      </c>
      <c r="AN32" s="288">
        <f t="shared" si="76"/>
        <v>0</v>
      </c>
      <c r="AO32" s="288" t="str">
        <f>IF(AND($BU32=$BV32,BU32=AO$13),$J32&amp;$K32&amp;$L32&amp;$M32&amp;$N32&amp;$O32&amp;$P32&amp;$Q32&amp;$R32&amp;$S32&amp;$T32&amp;$U32,IFERROR(MATCH($AN32,AO$17:AO31,0),-1000))</f>
        <v>000000000000</v>
      </c>
      <c r="AP32" s="288">
        <f>IF(AND($BU32=$BV32,BV32=AP$13),$J32&amp;$K32&amp;$L32&amp;$M32&amp;$N32&amp;$O32&amp;$P32&amp;$Q32&amp;$R32&amp;$S32&amp;$T32&amp;$U32,IFERROR(MATCH($AN32,AP$17:AP31,0),-1000))</f>
        <v>1</v>
      </c>
      <c r="AQ32" s="288">
        <f>IF(AND($BU32=$BV32,BW32=AQ$13),$J32&amp;$K32&amp;$L32&amp;$M32&amp;$N32&amp;$O32&amp;$P32&amp;$Q32&amp;$R32&amp;$S32&amp;$T32&amp;$U32,IFERROR(MATCH($AN32,AQ$17:AQ31,0),-1000))</f>
        <v>1</v>
      </c>
      <c r="AR32" s="288">
        <f>IF(AND($BU32=$BV32,BX32=AR$13),$J32&amp;$K32&amp;$L32&amp;$M32&amp;$N32&amp;$O32&amp;$P32&amp;$Q32&amp;$R32&amp;$S32&amp;$T32&amp;$U32,IFERROR(MATCH($AN32,AR$17:AR31,0),-1000))</f>
        <v>1</v>
      </c>
      <c r="AS32" s="254">
        <f t="shared" si="69"/>
        <v>0</v>
      </c>
      <c r="AT32" s="261" t="str">
        <f t="shared" si="77"/>
        <v/>
      </c>
      <c r="AU32" s="254" t="str">
        <f t="shared" si="12"/>
        <v/>
      </c>
      <c r="AV32" s="254" t="str">
        <f t="shared" si="12"/>
        <v/>
      </c>
      <c r="AW32" s="254" t="str">
        <f t="shared" si="12"/>
        <v/>
      </c>
      <c r="AX32" s="254" t="str">
        <f t="shared" si="12"/>
        <v/>
      </c>
      <c r="AY32" s="254" t="str">
        <f t="shared" si="12"/>
        <v/>
      </c>
      <c r="AZ32" s="254" t="str">
        <f t="shared" si="12"/>
        <v/>
      </c>
      <c r="BA32" s="254" t="str">
        <f t="shared" si="12"/>
        <v/>
      </c>
      <c r="BB32" s="254" t="str">
        <f t="shared" si="12"/>
        <v/>
      </c>
      <c r="BC32" s="254" t="str">
        <f t="shared" si="12"/>
        <v/>
      </c>
      <c r="BD32" s="254" t="str">
        <f t="shared" si="12"/>
        <v/>
      </c>
      <c r="BE32" s="262" t="str">
        <f t="shared" si="12"/>
        <v/>
      </c>
      <c r="BF32" s="263" t="str">
        <f t="shared" si="13"/>
        <v/>
      </c>
      <c r="BG32" s="254" t="str">
        <f t="shared" si="13"/>
        <v/>
      </c>
      <c r="BH32" s="254" t="str">
        <f t="shared" si="13"/>
        <v/>
      </c>
      <c r="BI32" s="254" t="str">
        <f t="shared" si="13"/>
        <v/>
      </c>
      <c r="BJ32" s="254" t="str">
        <f t="shared" si="13"/>
        <v/>
      </c>
      <c r="BK32" s="254" t="str">
        <f t="shared" si="13"/>
        <v/>
      </c>
      <c r="BL32" s="254" t="str">
        <f t="shared" si="13"/>
        <v/>
      </c>
      <c r="BM32" s="254" t="str">
        <f t="shared" si="13"/>
        <v/>
      </c>
      <c r="BN32" s="254" t="str">
        <f t="shared" si="13"/>
        <v/>
      </c>
      <c r="BO32" s="254" t="str">
        <f t="shared" si="13"/>
        <v/>
      </c>
      <c r="BP32" s="254" t="str">
        <f t="shared" si="13"/>
        <v/>
      </c>
      <c r="BQ32" s="264" t="str">
        <f t="shared" si="78"/>
        <v/>
      </c>
      <c r="BR32" s="261">
        <v>2019</v>
      </c>
      <c r="BS32" s="261">
        <v>2019</v>
      </c>
      <c r="BT32" s="261">
        <v>2019</v>
      </c>
      <c r="BU32" s="265">
        <v>2019</v>
      </c>
      <c r="BV32" s="263">
        <v>2019</v>
      </c>
      <c r="BW32" s="254" t="str">
        <f t="shared" si="70"/>
        <v/>
      </c>
      <c r="BX32" s="254" t="str">
        <f t="shared" si="70"/>
        <v/>
      </c>
      <c r="BY32" s="264" t="str">
        <f t="shared" si="31"/>
        <v/>
      </c>
      <c r="BZ32" s="254" t="str">
        <f t="shared" si="32"/>
        <v/>
      </c>
      <c r="CA32" s="254">
        <f t="shared" si="15"/>
        <v>0</v>
      </c>
      <c r="CB32" s="254">
        <f t="shared" si="15"/>
        <v>0</v>
      </c>
      <c r="CC32" s="254">
        <f t="shared" si="15"/>
        <v>0</v>
      </c>
      <c r="CD32" s="254">
        <f t="shared" si="15"/>
        <v>0</v>
      </c>
      <c r="CE32" s="254">
        <f t="shared" si="15"/>
        <v>0</v>
      </c>
      <c r="CF32" s="254">
        <f t="shared" si="15"/>
        <v>0</v>
      </c>
      <c r="CG32" s="254">
        <f t="shared" si="15"/>
        <v>0</v>
      </c>
      <c r="CH32" s="254">
        <f t="shared" si="15"/>
        <v>0</v>
      </c>
      <c r="CI32" s="254">
        <f t="shared" si="15"/>
        <v>0</v>
      </c>
      <c r="CJ32" s="254">
        <f t="shared" si="15"/>
        <v>0</v>
      </c>
      <c r="CK32" s="254">
        <f t="shared" si="15"/>
        <v>0</v>
      </c>
      <c r="CL32" s="254">
        <f t="shared" si="15"/>
        <v>0</v>
      </c>
      <c r="CM32" s="254">
        <f t="shared" si="79"/>
        <v>0</v>
      </c>
      <c r="CN32" s="254">
        <f t="shared" si="80"/>
        <v>0</v>
      </c>
      <c r="CO32" s="254">
        <f t="shared" si="81"/>
        <v>0</v>
      </c>
      <c r="CP32" s="254">
        <f t="shared" si="82"/>
        <v>0</v>
      </c>
      <c r="CQ32" s="254">
        <f t="shared" si="83"/>
        <v>0</v>
      </c>
      <c r="CR32" s="254">
        <f t="shared" si="84"/>
        <v>0</v>
      </c>
      <c r="CS32" s="254">
        <f t="shared" si="85"/>
        <v>0</v>
      </c>
      <c r="CT32" s="254">
        <f t="shared" si="86"/>
        <v>0</v>
      </c>
      <c r="CU32" s="254">
        <f t="shared" si="87"/>
        <v>0</v>
      </c>
      <c r="CV32" s="254">
        <f t="shared" si="88"/>
        <v>0</v>
      </c>
      <c r="CW32" s="254">
        <f t="shared" si="89"/>
        <v>0</v>
      </c>
      <c r="CX32" s="254">
        <f t="shared" si="90"/>
        <v>0</v>
      </c>
      <c r="CY32" s="254">
        <f t="shared" si="91"/>
        <v>0</v>
      </c>
      <c r="CZ32" s="254">
        <f t="shared" si="92"/>
        <v>0</v>
      </c>
      <c r="DA32" s="254">
        <f t="shared" si="93"/>
        <v>0</v>
      </c>
      <c r="DB32" s="254">
        <f t="shared" si="94"/>
        <v>0</v>
      </c>
      <c r="DC32" s="254">
        <f t="shared" si="95"/>
        <v>0</v>
      </c>
      <c r="DD32" s="254">
        <f t="shared" si="96"/>
        <v>0</v>
      </c>
      <c r="DE32" s="254">
        <f t="shared" si="97"/>
        <v>0</v>
      </c>
      <c r="DF32" s="254">
        <f t="shared" si="98"/>
        <v>0</v>
      </c>
      <c r="DG32" s="254">
        <f t="shared" si="99"/>
        <v>0</v>
      </c>
      <c r="DH32" s="254">
        <f t="shared" si="100"/>
        <v>0</v>
      </c>
      <c r="DI32" s="254">
        <f t="shared" si="101"/>
        <v>0</v>
      </c>
      <c r="DJ32" s="254">
        <f t="shared" si="102"/>
        <v>0</v>
      </c>
      <c r="DK32" s="254">
        <f t="shared" si="103"/>
        <v>0</v>
      </c>
      <c r="DL32" s="254">
        <f t="shared" si="104"/>
        <v>0</v>
      </c>
      <c r="DM32" s="254">
        <f t="shared" si="105"/>
        <v>0</v>
      </c>
      <c r="DN32" s="254">
        <f t="shared" si="106"/>
        <v>0</v>
      </c>
      <c r="DO32" s="254">
        <f t="shared" si="107"/>
        <v>0</v>
      </c>
      <c r="DP32" s="254">
        <f t="shared" si="108"/>
        <v>0</v>
      </c>
      <c r="DQ32" s="254">
        <f t="shared" si="109"/>
        <v>0</v>
      </c>
      <c r="DR32" s="254">
        <f t="shared" si="110"/>
        <v>0</v>
      </c>
      <c r="DS32" s="254">
        <f t="shared" si="111"/>
        <v>0</v>
      </c>
      <c r="DT32" s="254">
        <f t="shared" si="112"/>
        <v>0</v>
      </c>
      <c r="DU32" s="254">
        <f t="shared" si="113"/>
        <v>0</v>
      </c>
      <c r="DV32" s="254">
        <f t="shared" si="114"/>
        <v>0</v>
      </c>
      <c r="DZ32" s="69" t="s">
        <v>293</v>
      </c>
      <c r="EA32" s="69">
        <v>18</v>
      </c>
      <c r="EB32" s="69" t="str">
        <f ca="1"/>
        <v/>
      </c>
    </row>
    <row r="33" spans="1:132" ht="24" customHeight="1">
      <c r="A33" s="11" t="str">
        <f ca="1">IF(AG33&lt;&gt;"OK","",CONCATENATE(TEXT('Front Page'!$F$33,"000"),TEXT('Front Page'!$F$31,"000"),"-",LEFT('Front Page'!$R$53,5),"-",LEFT(D33,1),AJ33, "-",TEXT(B33,"000")))</f>
        <v/>
      </c>
      <c r="B33" s="12" t="str">
        <f>IFERROR(IF(E33="","",MAX(B$17:B32)+1),"")</f>
        <v/>
      </c>
      <c r="C33" s="13"/>
      <c r="D33" s="29" t="str">
        <f t="shared" si="71"/>
        <v>None</v>
      </c>
      <c r="E33" s="29" t="str">
        <f t="shared" si="17"/>
        <v/>
      </c>
      <c r="F33" s="29" t="str">
        <f t="shared" si="18"/>
        <v/>
      </c>
      <c r="G33" s="363"/>
      <c r="H33" s="364"/>
      <c r="I33" s="325" t="str">
        <f t="shared" si="72"/>
        <v>No</v>
      </c>
      <c r="J33" s="314">
        <v>0</v>
      </c>
      <c r="K33" s="312">
        <v>0</v>
      </c>
      <c r="L33" s="312">
        <v>0</v>
      </c>
      <c r="M33" s="312">
        <v>0</v>
      </c>
      <c r="N33" s="312">
        <v>0</v>
      </c>
      <c r="O33" s="312">
        <v>0</v>
      </c>
      <c r="P33" s="312">
        <v>0</v>
      </c>
      <c r="Q33" s="312">
        <v>0</v>
      </c>
      <c r="R33" s="312">
        <v>0</v>
      </c>
      <c r="S33" s="312">
        <v>0</v>
      </c>
      <c r="T33" s="312">
        <v>0</v>
      </c>
      <c r="U33" s="312">
        <v>0</v>
      </c>
      <c r="V33" s="313">
        <v>1</v>
      </c>
      <c r="W33" s="313">
        <v>1</v>
      </c>
      <c r="X33" s="312">
        <v>0</v>
      </c>
      <c r="Y33" s="312">
        <v>0</v>
      </c>
      <c r="Z33" s="312">
        <v>0</v>
      </c>
      <c r="AA33" s="14">
        <v>0</v>
      </c>
      <c r="AB33" s="317"/>
      <c r="AC33" s="15" t="str">
        <f t="shared" si="73"/>
        <v/>
      </c>
      <c r="AD33" s="15" t="str">
        <f t="shared" si="74"/>
        <v/>
      </c>
      <c r="AE33" s="16" t="str">
        <f t="shared" si="75"/>
        <v>0 - 0</v>
      </c>
      <c r="AF33" s="20" t="str">
        <f t="shared" si="23"/>
        <v>Not an offer</v>
      </c>
      <c r="AG33" s="276" t="str">
        <f t="shared" si="24"/>
        <v>Not an Offer</v>
      </c>
      <c r="AH33" s="150"/>
      <c r="AI33" s="254">
        <v>17</v>
      </c>
      <c r="AJ33" s="149" t="str">
        <f t="shared" si="25"/>
        <v>00-IFE</v>
      </c>
      <c r="AK33" s="254" t="b">
        <v>0</v>
      </c>
      <c r="AL33" s="254">
        <f t="shared" si="11"/>
        <v>0</v>
      </c>
      <c r="AM33" s="254">
        <f t="shared" si="26"/>
        <v>0</v>
      </c>
      <c r="AN33" s="288">
        <f t="shared" si="76"/>
        <v>0</v>
      </c>
      <c r="AO33" s="288" t="str">
        <f>IF(AND($BU33=$BV33,BU33=AO$13),$J33&amp;$K33&amp;$L33&amp;$M33&amp;$N33&amp;$O33&amp;$P33&amp;$Q33&amp;$R33&amp;$S33&amp;$T33&amp;$U33,IFERROR(MATCH($AN33,AO$17:AO32,0),-1000))</f>
        <v>000000000000</v>
      </c>
      <c r="AP33" s="288">
        <f>IF(AND($BU33=$BV33,BV33=AP$13),$J33&amp;$K33&amp;$L33&amp;$M33&amp;$N33&amp;$O33&amp;$P33&amp;$Q33&amp;$R33&amp;$S33&amp;$T33&amp;$U33,IFERROR(MATCH($AN33,AP$17:AP32,0),-1000))</f>
        <v>1</v>
      </c>
      <c r="AQ33" s="288">
        <f>IF(AND($BU33=$BV33,BW33=AQ$13),$J33&amp;$K33&amp;$L33&amp;$M33&amp;$N33&amp;$O33&amp;$P33&amp;$Q33&amp;$R33&amp;$S33&amp;$T33&amp;$U33,IFERROR(MATCH($AN33,AQ$17:AQ32,0),-1000))</f>
        <v>1</v>
      </c>
      <c r="AR33" s="288">
        <f>IF(AND($BU33=$BV33,BX33=AR$13),$J33&amp;$K33&amp;$L33&amp;$M33&amp;$N33&amp;$O33&amp;$P33&amp;$Q33&amp;$R33&amp;$S33&amp;$T33&amp;$U33,IFERROR(MATCH($AN33,AR$17:AR32,0),-1000))</f>
        <v>1</v>
      </c>
      <c r="AS33" s="254">
        <f t="shared" si="69"/>
        <v>0</v>
      </c>
      <c r="AT33" s="261" t="str">
        <f t="shared" si="77"/>
        <v/>
      </c>
      <c r="AU33" s="254" t="str">
        <f t="shared" ref="AU33:BE56" si="115">IF(K33&lt;&gt;0,MIN(AT33,AU$14),AT33)</f>
        <v/>
      </c>
      <c r="AV33" s="254" t="str">
        <f t="shared" si="115"/>
        <v/>
      </c>
      <c r="AW33" s="254" t="str">
        <f t="shared" si="115"/>
        <v/>
      </c>
      <c r="AX33" s="254" t="str">
        <f t="shared" si="115"/>
        <v/>
      </c>
      <c r="AY33" s="254" t="str">
        <f t="shared" si="115"/>
        <v/>
      </c>
      <c r="AZ33" s="254" t="str">
        <f t="shared" si="115"/>
        <v/>
      </c>
      <c r="BA33" s="254" t="str">
        <f t="shared" si="115"/>
        <v/>
      </c>
      <c r="BB33" s="254" t="str">
        <f t="shared" si="115"/>
        <v/>
      </c>
      <c r="BC33" s="254" t="str">
        <f t="shared" si="115"/>
        <v/>
      </c>
      <c r="BD33" s="254" t="str">
        <f t="shared" si="115"/>
        <v/>
      </c>
      <c r="BE33" s="262" t="str">
        <f t="shared" si="115"/>
        <v/>
      </c>
      <c r="BF33" s="263" t="str">
        <f t="shared" ref="BF33:BP56" si="116">IF(J33&lt;&gt;0,MAX(BG33,BF$14),BG33)</f>
        <v/>
      </c>
      <c r="BG33" s="254" t="str">
        <f t="shared" si="116"/>
        <v/>
      </c>
      <c r="BH33" s="254" t="str">
        <f t="shared" si="116"/>
        <v/>
      </c>
      <c r="BI33" s="254" t="str">
        <f t="shared" si="116"/>
        <v/>
      </c>
      <c r="BJ33" s="254" t="str">
        <f t="shared" si="116"/>
        <v/>
      </c>
      <c r="BK33" s="254" t="str">
        <f t="shared" si="116"/>
        <v/>
      </c>
      <c r="BL33" s="254" t="str">
        <f t="shared" si="116"/>
        <v/>
      </c>
      <c r="BM33" s="254" t="str">
        <f t="shared" si="116"/>
        <v/>
      </c>
      <c r="BN33" s="254" t="str">
        <f t="shared" si="116"/>
        <v/>
      </c>
      <c r="BO33" s="254" t="str">
        <f t="shared" si="116"/>
        <v/>
      </c>
      <c r="BP33" s="254" t="str">
        <f t="shared" si="116"/>
        <v/>
      </c>
      <c r="BQ33" s="264" t="str">
        <f t="shared" si="78"/>
        <v/>
      </c>
      <c r="BR33" s="261">
        <v>2019</v>
      </c>
      <c r="BS33" s="261">
        <v>2019</v>
      </c>
      <c r="BT33" s="261">
        <v>2019</v>
      </c>
      <c r="BU33" s="265">
        <v>2019</v>
      </c>
      <c r="BV33" s="263">
        <v>2019</v>
      </c>
      <c r="BW33" s="254" t="str">
        <f t="shared" si="70"/>
        <v/>
      </c>
      <c r="BX33" s="254" t="str">
        <f t="shared" si="70"/>
        <v/>
      </c>
      <c r="BY33" s="264" t="str">
        <f t="shared" si="31"/>
        <v/>
      </c>
      <c r="BZ33" s="254" t="str">
        <f t="shared" si="32"/>
        <v/>
      </c>
      <c r="CA33" s="254">
        <f t="shared" ref="CA33:CL54" si="117">IF($X33&gt;0,J33*$W33,0)</f>
        <v>0</v>
      </c>
      <c r="CB33" s="254">
        <f t="shared" si="117"/>
        <v>0</v>
      </c>
      <c r="CC33" s="254">
        <f t="shared" si="117"/>
        <v>0</v>
      </c>
      <c r="CD33" s="254">
        <f t="shared" si="117"/>
        <v>0</v>
      </c>
      <c r="CE33" s="254">
        <f t="shared" si="117"/>
        <v>0</v>
      </c>
      <c r="CF33" s="254">
        <f t="shared" si="117"/>
        <v>0</v>
      </c>
      <c r="CG33" s="254">
        <f t="shared" si="117"/>
        <v>0</v>
      </c>
      <c r="CH33" s="254">
        <f t="shared" si="117"/>
        <v>0</v>
      </c>
      <c r="CI33" s="254">
        <f t="shared" si="117"/>
        <v>0</v>
      </c>
      <c r="CJ33" s="254">
        <f t="shared" si="117"/>
        <v>0</v>
      </c>
      <c r="CK33" s="254">
        <f t="shared" si="117"/>
        <v>0</v>
      </c>
      <c r="CL33" s="254">
        <f t="shared" si="117"/>
        <v>0</v>
      </c>
      <c r="CM33" s="254">
        <f t="shared" si="79"/>
        <v>0</v>
      </c>
      <c r="CN33" s="254">
        <f t="shared" si="80"/>
        <v>0</v>
      </c>
      <c r="CO33" s="254">
        <f t="shared" si="81"/>
        <v>0</v>
      </c>
      <c r="CP33" s="254">
        <f t="shared" si="82"/>
        <v>0</v>
      </c>
      <c r="CQ33" s="254">
        <f t="shared" si="83"/>
        <v>0</v>
      </c>
      <c r="CR33" s="254">
        <f t="shared" si="84"/>
        <v>0</v>
      </c>
      <c r="CS33" s="254">
        <f t="shared" si="85"/>
        <v>0</v>
      </c>
      <c r="CT33" s="254">
        <f t="shared" si="86"/>
        <v>0</v>
      </c>
      <c r="CU33" s="254">
        <f t="shared" si="87"/>
        <v>0</v>
      </c>
      <c r="CV33" s="254">
        <f t="shared" si="88"/>
        <v>0</v>
      </c>
      <c r="CW33" s="254">
        <f t="shared" si="89"/>
        <v>0</v>
      </c>
      <c r="CX33" s="254">
        <f t="shared" si="90"/>
        <v>0</v>
      </c>
      <c r="CY33" s="254">
        <f t="shared" si="91"/>
        <v>0</v>
      </c>
      <c r="CZ33" s="254">
        <f t="shared" si="92"/>
        <v>0</v>
      </c>
      <c r="DA33" s="254">
        <f t="shared" si="93"/>
        <v>0</v>
      </c>
      <c r="DB33" s="254">
        <f t="shared" si="94"/>
        <v>0</v>
      </c>
      <c r="DC33" s="254">
        <f t="shared" si="95"/>
        <v>0</v>
      </c>
      <c r="DD33" s="254">
        <f t="shared" si="96"/>
        <v>0</v>
      </c>
      <c r="DE33" s="254">
        <f t="shared" si="97"/>
        <v>0</v>
      </c>
      <c r="DF33" s="254">
        <f t="shared" si="98"/>
        <v>0</v>
      </c>
      <c r="DG33" s="254">
        <f t="shared" si="99"/>
        <v>0</v>
      </c>
      <c r="DH33" s="254">
        <f t="shared" si="100"/>
        <v>0</v>
      </c>
      <c r="DI33" s="254">
        <f t="shared" si="101"/>
        <v>0</v>
      </c>
      <c r="DJ33" s="254">
        <f t="shared" si="102"/>
        <v>0</v>
      </c>
      <c r="DK33" s="254">
        <f t="shared" si="103"/>
        <v>0</v>
      </c>
      <c r="DL33" s="254">
        <f t="shared" si="104"/>
        <v>0</v>
      </c>
      <c r="DM33" s="254">
        <f t="shared" si="105"/>
        <v>0</v>
      </c>
      <c r="DN33" s="254">
        <f t="shared" si="106"/>
        <v>0</v>
      </c>
      <c r="DO33" s="254">
        <f t="shared" si="107"/>
        <v>0</v>
      </c>
      <c r="DP33" s="254">
        <f t="shared" si="108"/>
        <v>0</v>
      </c>
      <c r="DQ33" s="254">
        <f t="shared" si="109"/>
        <v>0</v>
      </c>
      <c r="DR33" s="254">
        <f t="shared" si="110"/>
        <v>0</v>
      </c>
      <c r="DS33" s="254">
        <f t="shared" si="111"/>
        <v>0</v>
      </c>
      <c r="DT33" s="254">
        <f t="shared" si="112"/>
        <v>0</v>
      </c>
      <c r="DU33" s="254">
        <f t="shared" si="113"/>
        <v>0</v>
      </c>
      <c r="DV33" s="254">
        <f t="shared" si="114"/>
        <v>0</v>
      </c>
      <c r="DZ33" s="69" t="s">
        <v>294</v>
      </c>
      <c r="EA33" s="69">
        <v>19</v>
      </c>
      <c r="EB33" s="69" t="str">
        <f ca="1"/>
        <v/>
      </c>
    </row>
    <row r="34" spans="1:132" ht="24" customHeight="1">
      <c r="A34" s="11" t="str">
        <f ca="1">IF(AG34&lt;&gt;"OK","",CONCATENATE(TEXT('Front Page'!$F$33,"000"),TEXT('Front Page'!$F$31,"000"),"-",LEFT('Front Page'!$R$53,5),"-",LEFT(D34,1),AJ34, "-",TEXT(B34,"000")))</f>
        <v/>
      </c>
      <c r="B34" s="12" t="str">
        <f>IFERROR(IF(E34="","",MAX(B$17:B33)+1),"")</f>
        <v/>
      </c>
      <c r="C34" s="13"/>
      <c r="D34" s="29" t="str">
        <f t="shared" si="71"/>
        <v>None</v>
      </c>
      <c r="E34" s="29" t="str">
        <f t="shared" si="17"/>
        <v/>
      </c>
      <c r="F34" s="29" t="str">
        <f t="shared" si="18"/>
        <v/>
      </c>
      <c r="G34" s="363"/>
      <c r="H34" s="364"/>
      <c r="I34" s="325" t="str">
        <f t="shared" si="72"/>
        <v>No</v>
      </c>
      <c r="J34" s="314">
        <v>0</v>
      </c>
      <c r="K34" s="312">
        <v>0</v>
      </c>
      <c r="L34" s="312">
        <v>0</v>
      </c>
      <c r="M34" s="312">
        <v>0</v>
      </c>
      <c r="N34" s="312">
        <v>0</v>
      </c>
      <c r="O34" s="312">
        <v>0</v>
      </c>
      <c r="P34" s="312">
        <v>0</v>
      </c>
      <c r="Q34" s="312">
        <v>0</v>
      </c>
      <c r="R34" s="312">
        <v>0</v>
      </c>
      <c r="S34" s="312">
        <v>0</v>
      </c>
      <c r="T34" s="312">
        <v>0</v>
      </c>
      <c r="U34" s="312">
        <v>0</v>
      </c>
      <c r="V34" s="313">
        <v>1</v>
      </c>
      <c r="W34" s="313">
        <v>1</v>
      </c>
      <c r="X34" s="312">
        <v>0</v>
      </c>
      <c r="Y34" s="312">
        <v>0</v>
      </c>
      <c r="Z34" s="312">
        <v>0</v>
      </c>
      <c r="AA34" s="14">
        <v>0</v>
      </c>
      <c r="AB34" s="317"/>
      <c r="AC34" s="15" t="str">
        <f t="shared" si="73"/>
        <v/>
      </c>
      <c r="AD34" s="15" t="str">
        <f t="shared" si="74"/>
        <v/>
      </c>
      <c r="AE34" s="16" t="str">
        <f t="shared" si="75"/>
        <v>0 - 0</v>
      </c>
      <c r="AF34" s="20" t="str">
        <f t="shared" si="23"/>
        <v>Not an offer</v>
      </c>
      <c r="AG34" s="276" t="str">
        <f t="shared" si="24"/>
        <v>Not an Offer</v>
      </c>
      <c r="AH34" s="150"/>
      <c r="AI34" s="254">
        <v>18</v>
      </c>
      <c r="AJ34" s="149" t="str">
        <f t="shared" si="25"/>
        <v>00-IFE</v>
      </c>
      <c r="AK34" s="254" t="b">
        <v>0</v>
      </c>
      <c r="AL34" s="254">
        <f t="shared" si="11"/>
        <v>0</v>
      </c>
      <c r="AM34" s="254">
        <f t="shared" si="26"/>
        <v>0</v>
      </c>
      <c r="AN34" s="288">
        <f t="shared" si="76"/>
        <v>0</v>
      </c>
      <c r="AO34" s="288" t="str">
        <f>IF(AND($BU34=$BV34,BU34=AO$13),$J34&amp;$K34&amp;$L34&amp;$M34&amp;$N34&amp;$O34&amp;$P34&amp;$Q34&amp;$R34&amp;$S34&amp;$T34&amp;$U34,IFERROR(MATCH($AN34,AO$17:AO33,0),-1000))</f>
        <v>000000000000</v>
      </c>
      <c r="AP34" s="288">
        <f>IF(AND($BU34=$BV34,BV34=AP$13),$J34&amp;$K34&amp;$L34&amp;$M34&amp;$N34&amp;$O34&amp;$P34&amp;$Q34&amp;$R34&amp;$S34&amp;$T34&amp;$U34,IFERROR(MATCH($AN34,AP$17:AP33,0),-1000))</f>
        <v>1</v>
      </c>
      <c r="AQ34" s="288">
        <f>IF(AND($BU34=$BV34,BW34=AQ$13),$J34&amp;$K34&amp;$L34&amp;$M34&amp;$N34&amp;$O34&amp;$P34&amp;$Q34&amp;$R34&amp;$S34&amp;$T34&amp;$U34,IFERROR(MATCH($AN34,AQ$17:AQ33,0),-1000))</f>
        <v>1</v>
      </c>
      <c r="AR34" s="288">
        <f>IF(AND($BU34=$BV34,BX34=AR$13),$J34&amp;$K34&amp;$L34&amp;$M34&amp;$N34&amp;$O34&amp;$P34&amp;$Q34&amp;$R34&amp;$S34&amp;$T34&amp;$U34,IFERROR(MATCH($AN34,AR$17:AR33,0),-1000))</f>
        <v>1</v>
      </c>
      <c r="AS34" s="254">
        <f t="shared" si="69"/>
        <v>0</v>
      </c>
      <c r="AT34" s="261" t="str">
        <f t="shared" si="77"/>
        <v/>
      </c>
      <c r="AU34" s="254" t="str">
        <f t="shared" si="115"/>
        <v/>
      </c>
      <c r="AV34" s="254" t="str">
        <f t="shared" si="115"/>
        <v/>
      </c>
      <c r="AW34" s="254" t="str">
        <f t="shared" si="115"/>
        <v/>
      </c>
      <c r="AX34" s="254" t="str">
        <f t="shared" si="115"/>
        <v/>
      </c>
      <c r="AY34" s="254" t="str">
        <f t="shared" si="115"/>
        <v/>
      </c>
      <c r="AZ34" s="254" t="str">
        <f t="shared" si="115"/>
        <v/>
      </c>
      <c r="BA34" s="254" t="str">
        <f t="shared" si="115"/>
        <v/>
      </c>
      <c r="BB34" s="254" t="str">
        <f t="shared" si="115"/>
        <v/>
      </c>
      <c r="BC34" s="254" t="str">
        <f t="shared" si="115"/>
        <v/>
      </c>
      <c r="BD34" s="254" t="str">
        <f t="shared" si="115"/>
        <v/>
      </c>
      <c r="BE34" s="262" t="str">
        <f t="shared" si="115"/>
        <v/>
      </c>
      <c r="BF34" s="263" t="str">
        <f t="shared" si="116"/>
        <v/>
      </c>
      <c r="BG34" s="254" t="str">
        <f t="shared" si="116"/>
        <v/>
      </c>
      <c r="BH34" s="254" t="str">
        <f t="shared" si="116"/>
        <v/>
      </c>
      <c r="BI34" s="254" t="str">
        <f t="shared" si="116"/>
        <v/>
      </c>
      <c r="BJ34" s="254" t="str">
        <f t="shared" si="116"/>
        <v/>
      </c>
      <c r="BK34" s="254" t="str">
        <f t="shared" si="116"/>
        <v/>
      </c>
      <c r="BL34" s="254" t="str">
        <f t="shared" si="116"/>
        <v/>
      </c>
      <c r="BM34" s="254" t="str">
        <f t="shared" si="116"/>
        <v/>
      </c>
      <c r="BN34" s="254" t="str">
        <f t="shared" si="116"/>
        <v/>
      </c>
      <c r="BO34" s="254" t="str">
        <f t="shared" si="116"/>
        <v/>
      </c>
      <c r="BP34" s="254" t="str">
        <f t="shared" si="116"/>
        <v/>
      </c>
      <c r="BQ34" s="264" t="str">
        <f t="shared" si="78"/>
        <v/>
      </c>
      <c r="BR34" s="261">
        <v>2019</v>
      </c>
      <c r="BS34" s="261">
        <v>2019</v>
      </c>
      <c r="BT34" s="261">
        <v>2019</v>
      </c>
      <c r="BU34" s="265">
        <v>2019</v>
      </c>
      <c r="BV34" s="263">
        <v>2019</v>
      </c>
      <c r="BW34" s="254" t="str">
        <f t="shared" si="70"/>
        <v/>
      </c>
      <c r="BX34" s="254" t="str">
        <f t="shared" si="70"/>
        <v/>
      </c>
      <c r="BY34" s="264" t="str">
        <f t="shared" si="31"/>
        <v/>
      </c>
      <c r="BZ34" s="254" t="str">
        <f t="shared" si="32"/>
        <v/>
      </c>
      <c r="CA34" s="254">
        <f t="shared" si="117"/>
        <v>0</v>
      </c>
      <c r="CB34" s="254">
        <f t="shared" si="117"/>
        <v>0</v>
      </c>
      <c r="CC34" s="254">
        <f t="shared" si="117"/>
        <v>0</v>
      </c>
      <c r="CD34" s="254">
        <f t="shared" si="117"/>
        <v>0</v>
      </c>
      <c r="CE34" s="254">
        <f t="shared" si="117"/>
        <v>0</v>
      </c>
      <c r="CF34" s="254">
        <f t="shared" si="117"/>
        <v>0</v>
      </c>
      <c r="CG34" s="254">
        <f t="shared" si="117"/>
        <v>0</v>
      </c>
      <c r="CH34" s="254">
        <f t="shared" si="117"/>
        <v>0</v>
      </c>
      <c r="CI34" s="254">
        <f t="shared" si="117"/>
        <v>0</v>
      </c>
      <c r="CJ34" s="254">
        <f t="shared" si="117"/>
        <v>0</v>
      </c>
      <c r="CK34" s="254">
        <f t="shared" si="117"/>
        <v>0</v>
      </c>
      <c r="CL34" s="254">
        <f t="shared" si="117"/>
        <v>0</v>
      </c>
      <c r="CM34" s="254">
        <f t="shared" si="79"/>
        <v>0</v>
      </c>
      <c r="CN34" s="254">
        <f t="shared" si="80"/>
        <v>0</v>
      </c>
      <c r="CO34" s="254">
        <f t="shared" si="81"/>
        <v>0</v>
      </c>
      <c r="CP34" s="254">
        <f t="shared" si="82"/>
        <v>0</v>
      </c>
      <c r="CQ34" s="254">
        <f t="shared" si="83"/>
        <v>0</v>
      </c>
      <c r="CR34" s="254">
        <f t="shared" si="84"/>
        <v>0</v>
      </c>
      <c r="CS34" s="254">
        <f t="shared" si="85"/>
        <v>0</v>
      </c>
      <c r="CT34" s="254">
        <f t="shared" si="86"/>
        <v>0</v>
      </c>
      <c r="CU34" s="254">
        <f t="shared" si="87"/>
        <v>0</v>
      </c>
      <c r="CV34" s="254">
        <f t="shared" si="88"/>
        <v>0</v>
      </c>
      <c r="CW34" s="254">
        <f t="shared" si="89"/>
        <v>0</v>
      </c>
      <c r="CX34" s="254">
        <f t="shared" si="90"/>
        <v>0</v>
      </c>
      <c r="CY34" s="254">
        <f t="shared" si="91"/>
        <v>0</v>
      </c>
      <c r="CZ34" s="254">
        <f t="shared" si="92"/>
        <v>0</v>
      </c>
      <c r="DA34" s="254">
        <f t="shared" si="93"/>
        <v>0</v>
      </c>
      <c r="DB34" s="254">
        <f t="shared" si="94"/>
        <v>0</v>
      </c>
      <c r="DC34" s="254">
        <f t="shared" si="95"/>
        <v>0</v>
      </c>
      <c r="DD34" s="254">
        <f t="shared" si="96"/>
        <v>0</v>
      </c>
      <c r="DE34" s="254">
        <f t="shared" si="97"/>
        <v>0</v>
      </c>
      <c r="DF34" s="254">
        <f t="shared" si="98"/>
        <v>0</v>
      </c>
      <c r="DG34" s="254">
        <f t="shared" si="99"/>
        <v>0</v>
      </c>
      <c r="DH34" s="254">
        <f t="shared" si="100"/>
        <v>0</v>
      </c>
      <c r="DI34" s="254">
        <f t="shared" si="101"/>
        <v>0</v>
      </c>
      <c r="DJ34" s="254">
        <f t="shared" si="102"/>
        <v>0</v>
      </c>
      <c r="DK34" s="254">
        <f t="shared" si="103"/>
        <v>0</v>
      </c>
      <c r="DL34" s="254">
        <f t="shared" si="104"/>
        <v>0</v>
      </c>
      <c r="DM34" s="254">
        <f t="shared" si="105"/>
        <v>0</v>
      </c>
      <c r="DN34" s="254">
        <f t="shared" si="106"/>
        <v>0</v>
      </c>
      <c r="DO34" s="254">
        <f t="shared" si="107"/>
        <v>0</v>
      </c>
      <c r="DP34" s="254">
        <f t="shared" si="108"/>
        <v>0</v>
      </c>
      <c r="DQ34" s="254">
        <f t="shared" si="109"/>
        <v>0</v>
      </c>
      <c r="DR34" s="254">
        <f t="shared" si="110"/>
        <v>0</v>
      </c>
      <c r="DS34" s="254">
        <f t="shared" si="111"/>
        <v>0</v>
      </c>
      <c r="DT34" s="254">
        <f t="shared" si="112"/>
        <v>0</v>
      </c>
      <c r="DU34" s="254">
        <f t="shared" si="113"/>
        <v>0</v>
      </c>
      <c r="DV34" s="254">
        <f t="shared" si="114"/>
        <v>0</v>
      </c>
      <c r="DZ34" s="69" t="s">
        <v>295</v>
      </c>
      <c r="EA34" s="69">
        <v>20</v>
      </c>
      <c r="EB34" s="69" t="str">
        <f ca="1"/>
        <v/>
      </c>
    </row>
    <row r="35" spans="1:132" ht="24" customHeight="1">
      <c r="A35" s="11" t="str">
        <f ca="1">IF(AG35&lt;&gt;"OK","",CONCATENATE(TEXT('Front Page'!$F$33,"000"),TEXT('Front Page'!$F$31,"000"),"-",LEFT('Front Page'!$R$53,5),"-",LEFT(D35,1),AJ35, "-",TEXT(B35,"000")))</f>
        <v/>
      </c>
      <c r="B35" s="12" t="str">
        <f>IFERROR(IF(E35="","",MAX(B$17:B34)+1),"")</f>
        <v/>
      </c>
      <c r="C35" s="13"/>
      <c r="D35" s="29" t="str">
        <f t="shared" si="71"/>
        <v>None</v>
      </c>
      <c r="E35" s="29" t="str">
        <f t="shared" si="17"/>
        <v/>
      </c>
      <c r="F35" s="29" t="str">
        <f t="shared" si="18"/>
        <v/>
      </c>
      <c r="G35" s="363"/>
      <c r="H35" s="364"/>
      <c r="I35" s="325" t="str">
        <f t="shared" si="72"/>
        <v>No</v>
      </c>
      <c r="J35" s="314">
        <v>0</v>
      </c>
      <c r="K35" s="312">
        <v>0</v>
      </c>
      <c r="L35" s="312">
        <v>0</v>
      </c>
      <c r="M35" s="312">
        <v>0</v>
      </c>
      <c r="N35" s="312">
        <v>0</v>
      </c>
      <c r="O35" s="312">
        <v>0</v>
      </c>
      <c r="P35" s="312">
        <v>0</v>
      </c>
      <c r="Q35" s="312">
        <v>0</v>
      </c>
      <c r="R35" s="312">
        <v>0</v>
      </c>
      <c r="S35" s="312">
        <v>0</v>
      </c>
      <c r="T35" s="312">
        <v>0</v>
      </c>
      <c r="U35" s="312">
        <v>0</v>
      </c>
      <c r="V35" s="313">
        <v>1</v>
      </c>
      <c r="W35" s="313">
        <v>1</v>
      </c>
      <c r="X35" s="312">
        <v>0</v>
      </c>
      <c r="Y35" s="312">
        <v>0</v>
      </c>
      <c r="Z35" s="312">
        <v>0</v>
      </c>
      <c r="AA35" s="14">
        <v>0</v>
      </c>
      <c r="AB35" s="317"/>
      <c r="AC35" s="15" t="str">
        <f t="shared" si="73"/>
        <v/>
      </c>
      <c r="AD35" s="15" t="str">
        <f t="shared" si="74"/>
        <v/>
      </c>
      <c r="AE35" s="16" t="str">
        <f t="shared" si="75"/>
        <v>0 - 0</v>
      </c>
      <c r="AF35" s="20" t="str">
        <f t="shared" si="23"/>
        <v>Not an offer</v>
      </c>
      <c r="AG35" s="276" t="str">
        <f t="shared" si="24"/>
        <v>Not an Offer</v>
      </c>
      <c r="AH35" s="150"/>
      <c r="AI35" s="254">
        <v>19</v>
      </c>
      <c r="AJ35" s="149" t="str">
        <f t="shared" si="25"/>
        <v>00-IFE</v>
      </c>
      <c r="AK35" s="254" t="b">
        <v>0</v>
      </c>
      <c r="AL35" s="254">
        <f t="shared" si="11"/>
        <v>0</v>
      </c>
      <c r="AM35" s="254">
        <f t="shared" si="26"/>
        <v>0</v>
      </c>
      <c r="AN35" s="288">
        <f t="shared" si="76"/>
        <v>0</v>
      </c>
      <c r="AO35" s="288" t="str">
        <f>IF(AND($BU35=$BV35,BU35=AO$13),$J35&amp;$K35&amp;$L35&amp;$M35&amp;$N35&amp;$O35&amp;$P35&amp;$Q35&amp;$R35&amp;$S35&amp;$T35&amp;$U35,IFERROR(MATCH($AN35,AO$17:AO34,0),-1000))</f>
        <v>000000000000</v>
      </c>
      <c r="AP35" s="288">
        <f>IF(AND($BU35=$BV35,BV35=AP$13),$J35&amp;$K35&amp;$L35&amp;$M35&amp;$N35&amp;$O35&amp;$P35&amp;$Q35&amp;$R35&amp;$S35&amp;$T35&amp;$U35,IFERROR(MATCH($AN35,AP$17:AP34,0),-1000))</f>
        <v>1</v>
      </c>
      <c r="AQ35" s="288">
        <f>IF(AND($BU35=$BV35,BW35=AQ$13),$J35&amp;$K35&amp;$L35&amp;$M35&amp;$N35&amp;$O35&amp;$P35&amp;$Q35&amp;$R35&amp;$S35&amp;$T35&amp;$U35,IFERROR(MATCH($AN35,AQ$17:AQ34,0),-1000))</f>
        <v>1</v>
      </c>
      <c r="AR35" s="288">
        <f>IF(AND($BU35=$BV35,BX35=AR$13),$J35&amp;$K35&amp;$L35&amp;$M35&amp;$N35&amp;$O35&amp;$P35&amp;$Q35&amp;$R35&amp;$S35&amp;$T35&amp;$U35,IFERROR(MATCH($AN35,AR$17:AR34,0),-1000))</f>
        <v>1</v>
      </c>
      <c r="AS35" s="254">
        <f t="shared" si="69"/>
        <v>0</v>
      </c>
      <c r="AT35" s="261" t="str">
        <f t="shared" si="77"/>
        <v/>
      </c>
      <c r="AU35" s="254" t="str">
        <f t="shared" si="115"/>
        <v/>
      </c>
      <c r="AV35" s="254" t="str">
        <f t="shared" si="115"/>
        <v/>
      </c>
      <c r="AW35" s="254" t="str">
        <f t="shared" si="115"/>
        <v/>
      </c>
      <c r="AX35" s="254" t="str">
        <f t="shared" si="115"/>
        <v/>
      </c>
      <c r="AY35" s="254" t="str">
        <f t="shared" si="115"/>
        <v/>
      </c>
      <c r="AZ35" s="254" t="str">
        <f t="shared" si="115"/>
        <v/>
      </c>
      <c r="BA35" s="254" t="str">
        <f t="shared" si="115"/>
        <v/>
      </c>
      <c r="BB35" s="254" t="str">
        <f t="shared" si="115"/>
        <v/>
      </c>
      <c r="BC35" s="254" t="str">
        <f t="shared" si="115"/>
        <v/>
      </c>
      <c r="BD35" s="254" t="str">
        <f t="shared" si="115"/>
        <v/>
      </c>
      <c r="BE35" s="262" t="str">
        <f t="shared" si="115"/>
        <v/>
      </c>
      <c r="BF35" s="263" t="str">
        <f t="shared" si="116"/>
        <v/>
      </c>
      <c r="BG35" s="254" t="str">
        <f t="shared" si="116"/>
        <v/>
      </c>
      <c r="BH35" s="254" t="str">
        <f t="shared" si="116"/>
        <v/>
      </c>
      <c r="BI35" s="254" t="str">
        <f t="shared" si="116"/>
        <v/>
      </c>
      <c r="BJ35" s="254" t="str">
        <f t="shared" si="116"/>
        <v/>
      </c>
      <c r="BK35" s="254" t="str">
        <f t="shared" si="116"/>
        <v/>
      </c>
      <c r="BL35" s="254" t="str">
        <f t="shared" si="116"/>
        <v/>
      </c>
      <c r="BM35" s="254" t="str">
        <f t="shared" si="116"/>
        <v/>
      </c>
      <c r="BN35" s="254" t="str">
        <f t="shared" si="116"/>
        <v/>
      </c>
      <c r="BO35" s="254" t="str">
        <f t="shared" si="116"/>
        <v/>
      </c>
      <c r="BP35" s="254" t="str">
        <f t="shared" si="116"/>
        <v/>
      </c>
      <c r="BQ35" s="264" t="str">
        <f t="shared" si="78"/>
        <v/>
      </c>
      <c r="BR35" s="261">
        <v>2019</v>
      </c>
      <c r="BS35" s="261">
        <v>2019</v>
      </c>
      <c r="BT35" s="261">
        <v>2019</v>
      </c>
      <c r="BU35" s="265">
        <v>2019</v>
      </c>
      <c r="BV35" s="263">
        <v>2019</v>
      </c>
      <c r="BW35" s="254" t="str">
        <f t="shared" si="70"/>
        <v/>
      </c>
      <c r="BX35" s="254" t="str">
        <f t="shared" si="70"/>
        <v/>
      </c>
      <c r="BY35" s="264" t="str">
        <f t="shared" si="31"/>
        <v/>
      </c>
      <c r="BZ35" s="254" t="str">
        <f t="shared" si="32"/>
        <v/>
      </c>
      <c r="CA35" s="254">
        <f t="shared" si="117"/>
        <v>0</v>
      </c>
      <c r="CB35" s="254">
        <f t="shared" si="117"/>
        <v>0</v>
      </c>
      <c r="CC35" s="254">
        <f t="shared" si="117"/>
        <v>0</v>
      </c>
      <c r="CD35" s="254">
        <f t="shared" si="117"/>
        <v>0</v>
      </c>
      <c r="CE35" s="254">
        <f t="shared" si="117"/>
        <v>0</v>
      </c>
      <c r="CF35" s="254">
        <f t="shared" si="117"/>
        <v>0</v>
      </c>
      <c r="CG35" s="254">
        <f t="shared" si="117"/>
        <v>0</v>
      </c>
      <c r="CH35" s="254">
        <f t="shared" si="117"/>
        <v>0</v>
      </c>
      <c r="CI35" s="254">
        <f t="shared" si="117"/>
        <v>0</v>
      </c>
      <c r="CJ35" s="254">
        <f t="shared" si="117"/>
        <v>0</v>
      </c>
      <c r="CK35" s="254">
        <f t="shared" si="117"/>
        <v>0</v>
      </c>
      <c r="CL35" s="254">
        <f t="shared" si="117"/>
        <v>0</v>
      </c>
      <c r="CM35" s="254">
        <f t="shared" si="79"/>
        <v>0</v>
      </c>
      <c r="CN35" s="254">
        <f t="shared" si="80"/>
        <v>0</v>
      </c>
      <c r="CO35" s="254">
        <f t="shared" si="81"/>
        <v>0</v>
      </c>
      <c r="CP35" s="254">
        <f t="shared" si="82"/>
        <v>0</v>
      </c>
      <c r="CQ35" s="254">
        <f t="shared" si="83"/>
        <v>0</v>
      </c>
      <c r="CR35" s="254">
        <f t="shared" si="84"/>
        <v>0</v>
      </c>
      <c r="CS35" s="254">
        <f t="shared" si="85"/>
        <v>0</v>
      </c>
      <c r="CT35" s="254">
        <f t="shared" si="86"/>
        <v>0</v>
      </c>
      <c r="CU35" s="254">
        <f t="shared" si="87"/>
        <v>0</v>
      </c>
      <c r="CV35" s="254">
        <f t="shared" si="88"/>
        <v>0</v>
      </c>
      <c r="CW35" s="254">
        <f t="shared" si="89"/>
        <v>0</v>
      </c>
      <c r="CX35" s="254">
        <f t="shared" si="90"/>
        <v>0</v>
      </c>
      <c r="CY35" s="254">
        <f t="shared" si="91"/>
        <v>0</v>
      </c>
      <c r="CZ35" s="254">
        <f t="shared" si="92"/>
        <v>0</v>
      </c>
      <c r="DA35" s="254">
        <f t="shared" si="93"/>
        <v>0</v>
      </c>
      <c r="DB35" s="254">
        <f t="shared" si="94"/>
        <v>0</v>
      </c>
      <c r="DC35" s="254">
        <f t="shared" si="95"/>
        <v>0</v>
      </c>
      <c r="DD35" s="254">
        <f t="shared" si="96"/>
        <v>0</v>
      </c>
      <c r="DE35" s="254">
        <f t="shared" si="97"/>
        <v>0</v>
      </c>
      <c r="DF35" s="254">
        <f t="shared" si="98"/>
        <v>0</v>
      </c>
      <c r="DG35" s="254">
        <f t="shared" si="99"/>
        <v>0</v>
      </c>
      <c r="DH35" s="254">
        <f t="shared" si="100"/>
        <v>0</v>
      </c>
      <c r="DI35" s="254">
        <f t="shared" si="101"/>
        <v>0</v>
      </c>
      <c r="DJ35" s="254">
        <f t="shared" si="102"/>
        <v>0</v>
      </c>
      <c r="DK35" s="254">
        <f t="shared" si="103"/>
        <v>0</v>
      </c>
      <c r="DL35" s="254">
        <f t="shared" si="104"/>
        <v>0</v>
      </c>
      <c r="DM35" s="254">
        <f t="shared" si="105"/>
        <v>0</v>
      </c>
      <c r="DN35" s="254">
        <f t="shared" si="106"/>
        <v>0</v>
      </c>
      <c r="DO35" s="254">
        <f t="shared" si="107"/>
        <v>0</v>
      </c>
      <c r="DP35" s="254">
        <f t="shared" si="108"/>
        <v>0</v>
      </c>
      <c r="DQ35" s="254">
        <f t="shared" si="109"/>
        <v>0</v>
      </c>
      <c r="DR35" s="254">
        <f t="shared" si="110"/>
        <v>0</v>
      </c>
      <c r="DS35" s="254">
        <f t="shared" si="111"/>
        <v>0</v>
      </c>
      <c r="DT35" s="254">
        <f t="shared" si="112"/>
        <v>0</v>
      </c>
      <c r="DU35" s="254">
        <f t="shared" si="113"/>
        <v>0</v>
      </c>
      <c r="DV35" s="254">
        <f t="shared" si="114"/>
        <v>0</v>
      </c>
      <c r="DZ35" s="69" t="s">
        <v>296</v>
      </c>
    </row>
    <row r="36" spans="1:132" ht="24" customHeight="1">
      <c r="A36" s="11" t="str">
        <f ca="1">IF(AG36&lt;&gt;"OK","",CONCATENATE(TEXT('Front Page'!$F$33,"000"),TEXT('Front Page'!$F$31,"000"),"-",LEFT('Front Page'!$R$53,5),"-",LEFT(D36,1),AJ36, "-",TEXT(B36,"000")))</f>
        <v/>
      </c>
      <c r="B36" s="12" t="str">
        <f>IFERROR(IF(E36="","",MAX(B$17:B35)+1),"")</f>
        <v/>
      </c>
      <c r="C36" s="13"/>
      <c r="D36" s="29" t="str">
        <f t="shared" si="71"/>
        <v>None</v>
      </c>
      <c r="E36" s="29" t="str">
        <f t="shared" si="17"/>
        <v/>
      </c>
      <c r="F36" s="29" t="str">
        <f t="shared" si="18"/>
        <v/>
      </c>
      <c r="G36" s="363"/>
      <c r="H36" s="364"/>
      <c r="I36" s="325" t="str">
        <f t="shared" si="72"/>
        <v>No</v>
      </c>
      <c r="J36" s="314">
        <v>0</v>
      </c>
      <c r="K36" s="312">
        <v>0</v>
      </c>
      <c r="L36" s="312">
        <v>0</v>
      </c>
      <c r="M36" s="312">
        <v>0</v>
      </c>
      <c r="N36" s="312">
        <v>0</v>
      </c>
      <c r="O36" s="312">
        <v>0</v>
      </c>
      <c r="P36" s="312">
        <v>0</v>
      </c>
      <c r="Q36" s="312">
        <v>0</v>
      </c>
      <c r="R36" s="312">
        <v>0</v>
      </c>
      <c r="S36" s="312">
        <v>0</v>
      </c>
      <c r="T36" s="312">
        <v>0</v>
      </c>
      <c r="U36" s="312">
        <v>0</v>
      </c>
      <c r="V36" s="313">
        <v>1</v>
      </c>
      <c r="W36" s="313">
        <v>1</v>
      </c>
      <c r="X36" s="312">
        <v>0</v>
      </c>
      <c r="Y36" s="312">
        <v>0</v>
      </c>
      <c r="Z36" s="312">
        <v>0</v>
      </c>
      <c r="AA36" s="14">
        <v>0</v>
      </c>
      <c r="AB36" s="317"/>
      <c r="AC36" s="15" t="str">
        <f t="shared" si="73"/>
        <v/>
      </c>
      <c r="AD36" s="15" t="str">
        <f t="shared" si="74"/>
        <v/>
      </c>
      <c r="AE36" s="16" t="str">
        <f t="shared" si="75"/>
        <v>0 - 0</v>
      </c>
      <c r="AF36" s="20" t="str">
        <f t="shared" si="23"/>
        <v>Not an offer</v>
      </c>
      <c r="AG36" s="276" t="str">
        <f t="shared" si="24"/>
        <v>Not an Offer</v>
      </c>
      <c r="AH36" s="150"/>
      <c r="AI36" s="254">
        <v>20</v>
      </c>
      <c r="AJ36" s="149" t="str">
        <f t="shared" si="25"/>
        <v>00-IFE</v>
      </c>
      <c r="AK36" s="254" t="b">
        <v>0</v>
      </c>
      <c r="AL36" s="254">
        <f t="shared" si="11"/>
        <v>0</v>
      </c>
      <c r="AM36" s="254">
        <f t="shared" si="26"/>
        <v>0</v>
      </c>
      <c r="AN36" s="288">
        <f t="shared" si="76"/>
        <v>0</v>
      </c>
      <c r="AO36" s="288" t="str">
        <f>IF(AND($BU36=$BV36,BU36=AO$13),$J36&amp;$K36&amp;$L36&amp;$M36&amp;$N36&amp;$O36&amp;$P36&amp;$Q36&amp;$R36&amp;$S36&amp;$T36&amp;$U36,IFERROR(MATCH($AN36,AO$17:AO35,0),-1000))</f>
        <v>000000000000</v>
      </c>
      <c r="AP36" s="288">
        <f>IF(AND($BU36=$BV36,BV36=AP$13),$J36&amp;$K36&amp;$L36&amp;$M36&amp;$N36&amp;$O36&amp;$P36&amp;$Q36&amp;$R36&amp;$S36&amp;$T36&amp;$U36,IFERROR(MATCH($AN36,AP$17:AP35,0),-1000))</f>
        <v>1</v>
      </c>
      <c r="AQ36" s="288">
        <f>IF(AND($BU36=$BV36,BW36=AQ$13),$J36&amp;$K36&amp;$L36&amp;$M36&amp;$N36&amp;$O36&amp;$P36&amp;$Q36&amp;$R36&amp;$S36&amp;$T36&amp;$U36,IFERROR(MATCH($AN36,AQ$17:AQ35,0),-1000))</f>
        <v>1</v>
      </c>
      <c r="AR36" s="288">
        <f>IF(AND($BU36=$BV36,BX36=AR$13),$J36&amp;$K36&amp;$L36&amp;$M36&amp;$N36&amp;$O36&amp;$P36&amp;$Q36&amp;$R36&amp;$S36&amp;$T36&amp;$U36,IFERROR(MATCH($AN36,AR$17:AR35,0),-1000))</f>
        <v>1</v>
      </c>
      <c r="AS36" s="254">
        <f t="shared" si="69"/>
        <v>0</v>
      </c>
      <c r="AT36" s="261" t="str">
        <f t="shared" si="77"/>
        <v/>
      </c>
      <c r="AU36" s="254" t="str">
        <f t="shared" si="115"/>
        <v/>
      </c>
      <c r="AV36" s="254" t="str">
        <f t="shared" si="115"/>
        <v/>
      </c>
      <c r="AW36" s="254" t="str">
        <f t="shared" si="115"/>
        <v/>
      </c>
      <c r="AX36" s="254" t="str">
        <f t="shared" si="115"/>
        <v/>
      </c>
      <c r="AY36" s="254" t="str">
        <f t="shared" si="115"/>
        <v/>
      </c>
      <c r="AZ36" s="254" t="str">
        <f t="shared" si="115"/>
        <v/>
      </c>
      <c r="BA36" s="254" t="str">
        <f t="shared" si="115"/>
        <v/>
      </c>
      <c r="BB36" s="254" t="str">
        <f t="shared" si="115"/>
        <v/>
      </c>
      <c r="BC36" s="254" t="str">
        <f t="shared" si="115"/>
        <v/>
      </c>
      <c r="BD36" s="254" t="str">
        <f t="shared" si="115"/>
        <v/>
      </c>
      <c r="BE36" s="262" t="str">
        <f t="shared" si="115"/>
        <v/>
      </c>
      <c r="BF36" s="263" t="str">
        <f t="shared" si="116"/>
        <v/>
      </c>
      <c r="BG36" s="254" t="str">
        <f t="shared" si="116"/>
        <v/>
      </c>
      <c r="BH36" s="254" t="str">
        <f t="shared" si="116"/>
        <v/>
      </c>
      <c r="BI36" s="254" t="str">
        <f t="shared" si="116"/>
        <v/>
      </c>
      <c r="BJ36" s="254" t="str">
        <f t="shared" si="116"/>
        <v/>
      </c>
      <c r="BK36" s="254" t="str">
        <f t="shared" si="116"/>
        <v/>
      </c>
      <c r="BL36" s="254" t="str">
        <f t="shared" si="116"/>
        <v/>
      </c>
      <c r="BM36" s="254" t="str">
        <f t="shared" si="116"/>
        <v/>
      </c>
      <c r="BN36" s="254" t="str">
        <f t="shared" si="116"/>
        <v/>
      </c>
      <c r="BO36" s="254" t="str">
        <f t="shared" si="116"/>
        <v/>
      </c>
      <c r="BP36" s="254" t="str">
        <f t="shared" si="116"/>
        <v/>
      </c>
      <c r="BQ36" s="264" t="str">
        <f t="shared" si="78"/>
        <v/>
      </c>
      <c r="BR36" s="261">
        <v>2019</v>
      </c>
      <c r="BS36" s="261">
        <v>2019</v>
      </c>
      <c r="BT36" s="261">
        <v>2019</v>
      </c>
      <c r="BU36" s="265">
        <v>2019</v>
      </c>
      <c r="BV36" s="263">
        <v>2019</v>
      </c>
      <c r="BW36" s="254" t="str">
        <f t="shared" si="70"/>
        <v/>
      </c>
      <c r="BX36" s="254" t="str">
        <f t="shared" si="70"/>
        <v/>
      </c>
      <c r="BY36" s="264" t="str">
        <f t="shared" si="31"/>
        <v/>
      </c>
      <c r="BZ36" s="254" t="str">
        <f t="shared" si="32"/>
        <v/>
      </c>
      <c r="CA36" s="254">
        <f t="shared" si="117"/>
        <v>0</v>
      </c>
      <c r="CB36" s="254">
        <f t="shared" si="117"/>
        <v>0</v>
      </c>
      <c r="CC36" s="254">
        <f t="shared" si="117"/>
        <v>0</v>
      </c>
      <c r="CD36" s="254">
        <f t="shared" si="117"/>
        <v>0</v>
      </c>
      <c r="CE36" s="254">
        <f t="shared" si="117"/>
        <v>0</v>
      </c>
      <c r="CF36" s="254">
        <f t="shared" si="117"/>
        <v>0</v>
      </c>
      <c r="CG36" s="254">
        <f t="shared" si="117"/>
        <v>0</v>
      </c>
      <c r="CH36" s="254">
        <f t="shared" si="117"/>
        <v>0</v>
      </c>
      <c r="CI36" s="254">
        <f t="shared" si="117"/>
        <v>0</v>
      </c>
      <c r="CJ36" s="254">
        <f t="shared" si="117"/>
        <v>0</v>
      </c>
      <c r="CK36" s="254">
        <f t="shared" si="117"/>
        <v>0</v>
      </c>
      <c r="CL36" s="254">
        <f t="shared" si="117"/>
        <v>0</v>
      </c>
      <c r="CM36" s="254">
        <f t="shared" si="79"/>
        <v>0</v>
      </c>
      <c r="CN36" s="254">
        <f t="shared" si="80"/>
        <v>0</v>
      </c>
      <c r="CO36" s="254">
        <f t="shared" si="81"/>
        <v>0</v>
      </c>
      <c r="CP36" s="254">
        <f t="shared" si="82"/>
        <v>0</v>
      </c>
      <c r="CQ36" s="254">
        <f t="shared" si="83"/>
        <v>0</v>
      </c>
      <c r="CR36" s="254">
        <f t="shared" si="84"/>
        <v>0</v>
      </c>
      <c r="CS36" s="254">
        <f t="shared" si="85"/>
        <v>0</v>
      </c>
      <c r="CT36" s="254">
        <f t="shared" si="86"/>
        <v>0</v>
      </c>
      <c r="CU36" s="254">
        <f t="shared" si="87"/>
        <v>0</v>
      </c>
      <c r="CV36" s="254">
        <f t="shared" si="88"/>
        <v>0</v>
      </c>
      <c r="CW36" s="254">
        <f t="shared" si="89"/>
        <v>0</v>
      </c>
      <c r="CX36" s="254">
        <f t="shared" si="90"/>
        <v>0</v>
      </c>
      <c r="CY36" s="254">
        <f t="shared" si="91"/>
        <v>0</v>
      </c>
      <c r="CZ36" s="254">
        <f t="shared" si="92"/>
        <v>0</v>
      </c>
      <c r="DA36" s="254">
        <f t="shared" si="93"/>
        <v>0</v>
      </c>
      <c r="DB36" s="254">
        <f t="shared" si="94"/>
        <v>0</v>
      </c>
      <c r="DC36" s="254">
        <f t="shared" si="95"/>
        <v>0</v>
      </c>
      <c r="DD36" s="254">
        <f t="shared" si="96"/>
        <v>0</v>
      </c>
      <c r="DE36" s="254">
        <f t="shared" si="97"/>
        <v>0</v>
      </c>
      <c r="DF36" s="254">
        <f t="shared" si="98"/>
        <v>0</v>
      </c>
      <c r="DG36" s="254">
        <f t="shared" si="99"/>
        <v>0</v>
      </c>
      <c r="DH36" s="254">
        <f t="shared" si="100"/>
        <v>0</v>
      </c>
      <c r="DI36" s="254">
        <f t="shared" si="101"/>
        <v>0</v>
      </c>
      <c r="DJ36" s="254">
        <f t="shared" si="102"/>
        <v>0</v>
      </c>
      <c r="DK36" s="254">
        <f t="shared" si="103"/>
        <v>0</v>
      </c>
      <c r="DL36" s="254">
        <f t="shared" si="104"/>
        <v>0</v>
      </c>
      <c r="DM36" s="254">
        <f t="shared" si="105"/>
        <v>0</v>
      </c>
      <c r="DN36" s="254">
        <f t="shared" si="106"/>
        <v>0</v>
      </c>
      <c r="DO36" s="254">
        <f t="shared" si="107"/>
        <v>0</v>
      </c>
      <c r="DP36" s="254">
        <f t="shared" si="108"/>
        <v>0</v>
      </c>
      <c r="DQ36" s="254">
        <f t="shared" si="109"/>
        <v>0</v>
      </c>
      <c r="DR36" s="254">
        <f t="shared" si="110"/>
        <v>0</v>
      </c>
      <c r="DS36" s="254">
        <f t="shared" si="111"/>
        <v>0</v>
      </c>
      <c r="DT36" s="254">
        <f t="shared" si="112"/>
        <v>0</v>
      </c>
      <c r="DU36" s="254">
        <f t="shared" si="113"/>
        <v>0</v>
      </c>
      <c r="DV36" s="254">
        <f t="shared" si="114"/>
        <v>0</v>
      </c>
      <c r="DZ36" s="69" t="s">
        <v>297</v>
      </c>
    </row>
    <row r="37" spans="1:132" ht="24" customHeight="1">
      <c r="A37" s="11" t="str">
        <f ca="1">IF(AG37&lt;&gt;"OK","",CONCATENATE(TEXT('Front Page'!$F$33,"000"),TEXT('Front Page'!$F$31,"000"),"-",LEFT('Front Page'!$R$53,5),"-",LEFT(D37,1),AJ37, "-",TEXT(B37,"000")))</f>
        <v/>
      </c>
      <c r="B37" s="12" t="str">
        <f>IFERROR(IF(E37="","",MAX(B$17:B36)+1),"")</f>
        <v/>
      </c>
      <c r="C37" s="13"/>
      <c r="D37" s="29" t="str">
        <f t="shared" si="71"/>
        <v>None</v>
      </c>
      <c r="E37" s="29" t="str">
        <f t="shared" si="17"/>
        <v/>
      </c>
      <c r="F37" s="29" t="str">
        <f t="shared" si="18"/>
        <v/>
      </c>
      <c r="G37" s="363"/>
      <c r="H37" s="364"/>
      <c r="I37" s="325" t="str">
        <f t="shared" si="72"/>
        <v>No</v>
      </c>
      <c r="J37" s="314">
        <v>0</v>
      </c>
      <c r="K37" s="312">
        <v>0</v>
      </c>
      <c r="L37" s="312">
        <v>0</v>
      </c>
      <c r="M37" s="312">
        <v>0</v>
      </c>
      <c r="N37" s="312">
        <v>0</v>
      </c>
      <c r="O37" s="312">
        <v>0</v>
      </c>
      <c r="P37" s="312">
        <v>0</v>
      </c>
      <c r="Q37" s="312">
        <v>0</v>
      </c>
      <c r="R37" s="312">
        <v>0</v>
      </c>
      <c r="S37" s="312">
        <v>0</v>
      </c>
      <c r="T37" s="312">
        <v>0</v>
      </c>
      <c r="U37" s="312">
        <v>0</v>
      </c>
      <c r="V37" s="313">
        <v>1</v>
      </c>
      <c r="W37" s="313">
        <v>1</v>
      </c>
      <c r="X37" s="312">
        <v>0</v>
      </c>
      <c r="Y37" s="312">
        <v>0</v>
      </c>
      <c r="Z37" s="312">
        <v>0</v>
      </c>
      <c r="AA37" s="14">
        <v>0</v>
      </c>
      <c r="AB37" s="317"/>
      <c r="AC37" s="15" t="str">
        <f t="shared" si="73"/>
        <v/>
      </c>
      <c r="AD37" s="15" t="str">
        <f t="shared" si="74"/>
        <v/>
      </c>
      <c r="AE37" s="16" t="str">
        <f t="shared" si="75"/>
        <v>0 - 0</v>
      </c>
      <c r="AF37" s="20" t="str">
        <f t="shared" si="23"/>
        <v>Not an offer</v>
      </c>
      <c r="AG37" s="276" t="str">
        <f t="shared" si="24"/>
        <v>Not an Offer</v>
      </c>
      <c r="AH37" s="150"/>
      <c r="AI37" s="254">
        <v>21</v>
      </c>
      <c r="AJ37" s="149" t="str">
        <f t="shared" si="25"/>
        <v>00-IFE</v>
      </c>
      <c r="AK37" s="254" t="b">
        <v>0</v>
      </c>
      <c r="AL37" s="254">
        <f t="shared" si="11"/>
        <v>0</v>
      </c>
      <c r="AM37" s="254">
        <f t="shared" si="26"/>
        <v>0</v>
      </c>
      <c r="AN37" s="288">
        <f t="shared" si="76"/>
        <v>0</v>
      </c>
      <c r="AO37" s="288" t="str">
        <f>IF(AND($BU37=$BV37,BU37=AO$13),$J37&amp;$K37&amp;$L37&amp;$M37&amp;$N37&amp;$O37&amp;$P37&amp;$Q37&amp;$R37&amp;$S37&amp;$T37&amp;$U37,IFERROR(MATCH($AN37,AO$17:AO36,0),-1000))</f>
        <v>000000000000</v>
      </c>
      <c r="AP37" s="288">
        <f>IF(AND($BU37=$BV37,BV37=AP$13),$J37&amp;$K37&amp;$L37&amp;$M37&amp;$N37&amp;$O37&amp;$P37&amp;$Q37&amp;$R37&amp;$S37&amp;$T37&amp;$U37,IFERROR(MATCH($AN37,AP$17:AP36,0),-1000))</f>
        <v>1</v>
      </c>
      <c r="AQ37" s="288">
        <f>IF(AND($BU37=$BV37,BW37=AQ$13),$J37&amp;$K37&amp;$L37&amp;$M37&amp;$N37&amp;$O37&amp;$P37&amp;$Q37&amp;$R37&amp;$S37&amp;$T37&amp;$U37,IFERROR(MATCH($AN37,AQ$17:AQ36,0),-1000))</f>
        <v>1</v>
      </c>
      <c r="AR37" s="288">
        <f>IF(AND($BU37=$BV37,BX37=AR$13),$J37&amp;$K37&amp;$L37&amp;$M37&amp;$N37&amp;$O37&amp;$P37&amp;$Q37&amp;$R37&amp;$S37&amp;$T37&amp;$U37,IFERROR(MATCH($AN37,AR$17:AR36,0),-1000))</f>
        <v>1</v>
      </c>
      <c r="AS37" s="254">
        <f t="shared" si="69"/>
        <v>0</v>
      </c>
      <c r="AT37" s="261" t="str">
        <f t="shared" si="77"/>
        <v/>
      </c>
      <c r="AU37" s="254" t="str">
        <f t="shared" si="115"/>
        <v/>
      </c>
      <c r="AV37" s="254" t="str">
        <f t="shared" si="115"/>
        <v/>
      </c>
      <c r="AW37" s="254" t="str">
        <f t="shared" si="115"/>
        <v/>
      </c>
      <c r="AX37" s="254" t="str">
        <f t="shared" si="115"/>
        <v/>
      </c>
      <c r="AY37" s="254" t="str">
        <f t="shared" si="115"/>
        <v/>
      </c>
      <c r="AZ37" s="254" t="str">
        <f t="shared" si="115"/>
        <v/>
      </c>
      <c r="BA37" s="254" t="str">
        <f t="shared" si="115"/>
        <v/>
      </c>
      <c r="BB37" s="254" t="str">
        <f t="shared" si="115"/>
        <v/>
      </c>
      <c r="BC37" s="254" t="str">
        <f t="shared" si="115"/>
        <v/>
      </c>
      <c r="BD37" s="254" t="str">
        <f t="shared" si="115"/>
        <v/>
      </c>
      <c r="BE37" s="262" t="str">
        <f t="shared" si="115"/>
        <v/>
      </c>
      <c r="BF37" s="263" t="str">
        <f t="shared" si="116"/>
        <v/>
      </c>
      <c r="BG37" s="254" t="str">
        <f t="shared" si="116"/>
        <v/>
      </c>
      <c r="BH37" s="254" t="str">
        <f t="shared" si="116"/>
        <v/>
      </c>
      <c r="BI37" s="254" t="str">
        <f t="shared" si="116"/>
        <v/>
      </c>
      <c r="BJ37" s="254" t="str">
        <f t="shared" si="116"/>
        <v/>
      </c>
      <c r="BK37" s="254" t="str">
        <f t="shared" si="116"/>
        <v/>
      </c>
      <c r="BL37" s="254" t="str">
        <f t="shared" si="116"/>
        <v/>
      </c>
      <c r="BM37" s="254" t="str">
        <f t="shared" si="116"/>
        <v/>
      </c>
      <c r="BN37" s="254" t="str">
        <f t="shared" si="116"/>
        <v/>
      </c>
      <c r="BO37" s="254" t="str">
        <f t="shared" si="116"/>
        <v/>
      </c>
      <c r="BP37" s="254" t="str">
        <f t="shared" si="116"/>
        <v/>
      </c>
      <c r="BQ37" s="264" t="str">
        <f t="shared" si="78"/>
        <v/>
      </c>
      <c r="BR37" s="261">
        <v>2019</v>
      </c>
      <c r="BS37" s="261">
        <v>2019</v>
      </c>
      <c r="BT37" s="261">
        <v>2019</v>
      </c>
      <c r="BU37" s="265">
        <v>2019</v>
      </c>
      <c r="BV37" s="263">
        <v>2019</v>
      </c>
      <c r="BW37" s="254" t="str">
        <f t="shared" si="70"/>
        <v/>
      </c>
      <c r="BX37" s="254" t="str">
        <f t="shared" si="70"/>
        <v/>
      </c>
      <c r="BY37" s="264" t="str">
        <f t="shared" si="31"/>
        <v/>
      </c>
      <c r="BZ37" s="254" t="str">
        <f t="shared" si="32"/>
        <v/>
      </c>
      <c r="CA37" s="254">
        <f t="shared" si="117"/>
        <v>0</v>
      </c>
      <c r="CB37" s="254">
        <f t="shared" si="117"/>
        <v>0</v>
      </c>
      <c r="CC37" s="254">
        <f t="shared" si="117"/>
        <v>0</v>
      </c>
      <c r="CD37" s="254">
        <f t="shared" si="117"/>
        <v>0</v>
      </c>
      <c r="CE37" s="254">
        <f t="shared" si="117"/>
        <v>0</v>
      </c>
      <c r="CF37" s="254">
        <f t="shared" si="117"/>
        <v>0</v>
      </c>
      <c r="CG37" s="254">
        <f t="shared" si="117"/>
        <v>0</v>
      </c>
      <c r="CH37" s="254">
        <f t="shared" si="117"/>
        <v>0</v>
      </c>
      <c r="CI37" s="254">
        <f t="shared" si="117"/>
        <v>0</v>
      </c>
      <c r="CJ37" s="254">
        <f t="shared" si="117"/>
        <v>0</v>
      </c>
      <c r="CK37" s="254">
        <f t="shared" si="117"/>
        <v>0</v>
      </c>
      <c r="CL37" s="254">
        <f t="shared" si="117"/>
        <v>0</v>
      </c>
      <c r="CM37" s="254">
        <f t="shared" si="79"/>
        <v>0</v>
      </c>
      <c r="CN37" s="254">
        <f t="shared" si="80"/>
        <v>0</v>
      </c>
      <c r="CO37" s="254">
        <f t="shared" si="81"/>
        <v>0</v>
      </c>
      <c r="CP37" s="254">
        <f t="shared" si="82"/>
        <v>0</v>
      </c>
      <c r="CQ37" s="254">
        <f t="shared" si="83"/>
        <v>0</v>
      </c>
      <c r="CR37" s="254">
        <f t="shared" si="84"/>
        <v>0</v>
      </c>
      <c r="CS37" s="254">
        <f t="shared" si="85"/>
        <v>0</v>
      </c>
      <c r="CT37" s="254">
        <f t="shared" si="86"/>
        <v>0</v>
      </c>
      <c r="CU37" s="254">
        <f t="shared" si="87"/>
        <v>0</v>
      </c>
      <c r="CV37" s="254">
        <f t="shared" si="88"/>
        <v>0</v>
      </c>
      <c r="CW37" s="254">
        <f t="shared" si="89"/>
        <v>0</v>
      </c>
      <c r="CX37" s="254">
        <f t="shared" si="90"/>
        <v>0</v>
      </c>
      <c r="CY37" s="254">
        <f t="shared" si="91"/>
        <v>0</v>
      </c>
      <c r="CZ37" s="254">
        <f t="shared" si="92"/>
        <v>0</v>
      </c>
      <c r="DA37" s="254">
        <f t="shared" si="93"/>
        <v>0</v>
      </c>
      <c r="DB37" s="254">
        <f t="shared" si="94"/>
        <v>0</v>
      </c>
      <c r="DC37" s="254">
        <f t="shared" si="95"/>
        <v>0</v>
      </c>
      <c r="DD37" s="254">
        <f t="shared" si="96"/>
        <v>0</v>
      </c>
      <c r="DE37" s="254">
        <f t="shared" si="97"/>
        <v>0</v>
      </c>
      <c r="DF37" s="254">
        <f t="shared" si="98"/>
        <v>0</v>
      </c>
      <c r="DG37" s="254">
        <f t="shared" si="99"/>
        <v>0</v>
      </c>
      <c r="DH37" s="254">
        <f t="shared" si="100"/>
        <v>0</v>
      </c>
      <c r="DI37" s="254">
        <f t="shared" si="101"/>
        <v>0</v>
      </c>
      <c r="DJ37" s="254">
        <f t="shared" si="102"/>
        <v>0</v>
      </c>
      <c r="DK37" s="254">
        <f t="shared" si="103"/>
        <v>0</v>
      </c>
      <c r="DL37" s="254">
        <f t="shared" si="104"/>
        <v>0</v>
      </c>
      <c r="DM37" s="254">
        <f t="shared" si="105"/>
        <v>0</v>
      </c>
      <c r="DN37" s="254">
        <f t="shared" si="106"/>
        <v>0</v>
      </c>
      <c r="DO37" s="254">
        <f t="shared" si="107"/>
        <v>0</v>
      </c>
      <c r="DP37" s="254">
        <f t="shared" si="108"/>
        <v>0</v>
      </c>
      <c r="DQ37" s="254">
        <f t="shared" si="109"/>
        <v>0</v>
      </c>
      <c r="DR37" s="254">
        <f t="shared" si="110"/>
        <v>0</v>
      </c>
      <c r="DS37" s="254">
        <f t="shared" si="111"/>
        <v>0</v>
      </c>
      <c r="DT37" s="254">
        <f t="shared" si="112"/>
        <v>0</v>
      </c>
      <c r="DU37" s="254">
        <f t="shared" si="113"/>
        <v>0</v>
      </c>
      <c r="DV37" s="254">
        <f t="shared" si="114"/>
        <v>0</v>
      </c>
      <c r="DZ37" s="69" t="s">
        <v>298</v>
      </c>
    </row>
    <row r="38" spans="1:132" ht="24" customHeight="1">
      <c r="A38" s="11" t="str">
        <f ca="1">IF(AG38&lt;&gt;"OK","",CONCATENATE(TEXT('Front Page'!$F$33,"000"),TEXT('Front Page'!$F$31,"000"),"-",LEFT('Front Page'!$R$53,5),"-",LEFT(D38,1),AJ38, "-",TEXT(B38,"000")))</f>
        <v/>
      </c>
      <c r="B38" s="12" t="str">
        <f>IFERROR(IF(E38="","",MAX(B$17:B37)+1),"")</f>
        <v/>
      </c>
      <c r="C38" s="13"/>
      <c r="D38" s="29" t="str">
        <f t="shared" si="71"/>
        <v>None</v>
      </c>
      <c r="E38" s="29" t="str">
        <f t="shared" si="17"/>
        <v/>
      </c>
      <c r="F38" s="29" t="str">
        <f t="shared" si="18"/>
        <v/>
      </c>
      <c r="G38" s="363"/>
      <c r="H38" s="364"/>
      <c r="I38" s="325" t="str">
        <f t="shared" si="72"/>
        <v>No</v>
      </c>
      <c r="J38" s="314">
        <v>0</v>
      </c>
      <c r="K38" s="312">
        <v>0</v>
      </c>
      <c r="L38" s="312">
        <v>0</v>
      </c>
      <c r="M38" s="312">
        <v>0</v>
      </c>
      <c r="N38" s="312">
        <v>0</v>
      </c>
      <c r="O38" s="312">
        <v>0</v>
      </c>
      <c r="P38" s="312">
        <v>0</v>
      </c>
      <c r="Q38" s="312">
        <v>0</v>
      </c>
      <c r="R38" s="312">
        <v>0</v>
      </c>
      <c r="S38" s="312">
        <v>0</v>
      </c>
      <c r="T38" s="312">
        <v>0</v>
      </c>
      <c r="U38" s="312">
        <v>0</v>
      </c>
      <c r="V38" s="313">
        <v>1</v>
      </c>
      <c r="W38" s="313">
        <v>1</v>
      </c>
      <c r="X38" s="312">
        <v>0</v>
      </c>
      <c r="Y38" s="312">
        <v>0</v>
      </c>
      <c r="Z38" s="312">
        <v>0</v>
      </c>
      <c r="AA38" s="14">
        <v>0</v>
      </c>
      <c r="AB38" s="317"/>
      <c r="AC38" s="15" t="str">
        <f t="shared" si="73"/>
        <v/>
      </c>
      <c r="AD38" s="15" t="str">
        <f t="shared" si="74"/>
        <v/>
      </c>
      <c r="AE38" s="16" t="str">
        <f t="shared" si="75"/>
        <v>0 - 0</v>
      </c>
      <c r="AF38" s="20" t="str">
        <f t="shared" si="23"/>
        <v>Not an offer</v>
      </c>
      <c r="AG38" s="276" t="str">
        <f t="shared" si="24"/>
        <v>Not an Offer</v>
      </c>
      <c r="AH38" s="150"/>
      <c r="AI38" s="254">
        <v>22</v>
      </c>
      <c r="AJ38" s="149" t="str">
        <f t="shared" si="25"/>
        <v>00-IFE</v>
      </c>
      <c r="AK38" s="254" t="b">
        <v>0</v>
      </c>
      <c r="AL38" s="254">
        <f t="shared" si="11"/>
        <v>0</v>
      </c>
      <c r="AM38" s="254">
        <f t="shared" si="26"/>
        <v>0</v>
      </c>
      <c r="AN38" s="288">
        <f t="shared" si="76"/>
        <v>0</v>
      </c>
      <c r="AO38" s="288" t="str">
        <f>IF(AND($BU38=$BV38,BU38=AO$13),$J38&amp;$K38&amp;$L38&amp;$M38&amp;$N38&amp;$O38&amp;$P38&amp;$Q38&amp;$R38&amp;$S38&amp;$T38&amp;$U38,IFERROR(MATCH($AN38,AO$17:AO37,0),-1000))</f>
        <v>000000000000</v>
      </c>
      <c r="AP38" s="288">
        <f>IF(AND($BU38=$BV38,BV38=AP$13),$J38&amp;$K38&amp;$L38&amp;$M38&amp;$N38&amp;$O38&amp;$P38&amp;$Q38&amp;$R38&amp;$S38&amp;$T38&amp;$U38,IFERROR(MATCH($AN38,AP$17:AP37,0),-1000))</f>
        <v>1</v>
      </c>
      <c r="AQ38" s="288">
        <f>IF(AND($BU38=$BV38,BW38=AQ$13),$J38&amp;$K38&amp;$L38&amp;$M38&amp;$N38&amp;$O38&amp;$P38&amp;$Q38&amp;$R38&amp;$S38&amp;$T38&amp;$U38,IFERROR(MATCH($AN38,AQ$17:AQ37,0),-1000))</f>
        <v>1</v>
      </c>
      <c r="AR38" s="288">
        <f>IF(AND($BU38=$BV38,BX38=AR$13),$J38&amp;$K38&amp;$L38&amp;$M38&amp;$N38&amp;$O38&amp;$P38&amp;$Q38&amp;$R38&amp;$S38&amp;$T38&amp;$U38,IFERROR(MATCH($AN38,AR$17:AR37,0),-1000))</f>
        <v>1</v>
      </c>
      <c r="AS38" s="254">
        <f t="shared" si="69"/>
        <v>0</v>
      </c>
      <c r="AT38" s="261" t="str">
        <f t="shared" si="77"/>
        <v/>
      </c>
      <c r="AU38" s="254" t="str">
        <f t="shared" si="115"/>
        <v/>
      </c>
      <c r="AV38" s="254" t="str">
        <f t="shared" si="115"/>
        <v/>
      </c>
      <c r="AW38" s="254" t="str">
        <f t="shared" si="115"/>
        <v/>
      </c>
      <c r="AX38" s="254" t="str">
        <f t="shared" si="115"/>
        <v/>
      </c>
      <c r="AY38" s="254" t="str">
        <f t="shared" si="115"/>
        <v/>
      </c>
      <c r="AZ38" s="254" t="str">
        <f t="shared" si="115"/>
        <v/>
      </c>
      <c r="BA38" s="254" t="str">
        <f t="shared" si="115"/>
        <v/>
      </c>
      <c r="BB38" s="254" t="str">
        <f t="shared" si="115"/>
        <v/>
      </c>
      <c r="BC38" s="254" t="str">
        <f t="shared" si="115"/>
        <v/>
      </c>
      <c r="BD38" s="254" t="str">
        <f t="shared" si="115"/>
        <v/>
      </c>
      <c r="BE38" s="262" t="str">
        <f t="shared" si="115"/>
        <v/>
      </c>
      <c r="BF38" s="263" t="str">
        <f t="shared" si="116"/>
        <v/>
      </c>
      <c r="BG38" s="254" t="str">
        <f t="shared" si="116"/>
        <v/>
      </c>
      <c r="BH38" s="254" t="str">
        <f t="shared" si="116"/>
        <v/>
      </c>
      <c r="BI38" s="254" t="str">
        <f t="shared" si="116"/>
        <v/>
      </c>
      <c r="BJ38" s="254" t="str">
        <f t="shared" si="116"/>
        <v/>
      </c>
      <c r="BK38" s="254" t="str">
        <f t="shared" si="116"/>
        <v/>
      </c>
      <c r="BL38" s="254" t="str">
        <f t="shared" si="116"/>
        <v/>
      </c>
      <c r="BM38" s="254" t="str">
        <f t="shared" si="116"/>
        <v/>
      </c>
      <c r="BN38" s="254" t="str">
        <f t="shared" si="116"/>
        <v/>
      </c>
      <c r="BO38" s="254" t="str">
        <f t="shared" si="116"/>
        <v/>
      </c>
      <c r="BP38" s="254" t="str">
        <f t="shared" si="116"/>
        <v/>
      </c>
      <c r="BQ38" s="264" t="str">
        <f t="shared" si="78"/>
        <v/>
      </c>
      <c r="BR38" s="261">
        <v>2019</v>
      </c>
      <c r="BS38" s="261">
        <v>2019</v>
      </c>
      <c r="BT38" s="261">
        <v>2019</v>
      </c>
      <c r="BU38" s="265">
        <v>2019</v>
      </c>
      <c r="BV38" s="263">
        <v>2019</v>
      </c>
      <c r="BW38" s="254" t="str">
        <f t="shared" si="70"/>
        <v/>
      </c>
      <c r="BX38" s="254" t="str">
        <f t="shared" si="70"/>
        <v/>
      </c>
      <c r="BY38" s="264" t="str">
        <f t="shared" si="31"/>
        <v/>
      </c>
      <c r="BZ38" s="254" t="str">
        <f t="shared" si="32"/>
        <v/>
      </c>
      <c r="CA38" s="254">
        <f t="shared" si="117"/>
        <v>0</v>
      </c>
      <c r="CB38" s="254">
        <f t="shared" si="117"/>
        <v>0</v>
      </c>
      <c r="CC38" s="254">
        <f t="shared" si="117"/>
        <v>0</v>
      </c>
      <c r="CD38" s="254">
        <f t="shared" si="117"/>
        <v>0</v>
      </c>
      <c r="CE38" s="254">
        <f t="shared" si="117"/>
        <v>0</v>
      </c>
      <c r="CF38" s="254">
        <f t="shared" si="117"/>
        <v>0</v>
      </c>
      <c r="CG38" s="254">
        <f t="shared" si="117"/>
        <v>0</v>
      </c>
      <c r="CH38" s="254">
        <f t="shared" si="117"/>
        <v>0</v>
      </c>
      <c r="CI38" s="254">
        <f t="shared" si="117"/>
        <v>0</v>
      </c>
      <c r="CJ38" s="254">
        <f t="shared" si="117"/>
        <v>0</v>
      </c>
      <c r="CK38" s="254">
        <f t="shared" si="117"/>
        <v>0</v>
      </c>
      <c r="CL38" s="254">
        <f t="shared" si="117"/>
        <v>0</v>
      </c>
      <c r="CM38" s="254">
        <f t="shared" si="79"/>
        <v>0</v>
      </c>
      <c r="CN38" s="254">
        <f t="shared" si="80"/>
        <v>0</v>
      </c>
      <c r="CO38" s="254">
        <f t="shared" si="81"/>
        <v>0</v>
      </c>
      <c r="CP38" s="254">
        <f t="shared" si="82"/>
        <v>0</v>
      </c>
      <c r="CQ38" s="254">
        <f t="shared" si="83"/>
        <v>0</v>
      </c>
      <c r="CR38" s="254">
        <f t="shared" si="84"/>
        <v>0</v>
      </c>
      <c r="CS38" s="254">
        <f t="shared" si="85"/>
        <v>0</v>
      </c>
      <c r="CT38" s="254">
        <f t="shared" si="86"/>
        <v>0</v>
      </c>
      <c r="CU38" s="254">
        <f t="shared" si="87"/>
        <v>0</v>
      </c>
      <c r="CV38" s="254">
        <f t="shared" si="88"/>
        <v>0</v>
      </c>
      <c r="CW38" s="254">
        <f t="shared" si="89"/>
        <v>0</v>
      </c>
      <c r="CX38" s="254">
        <f t="shared" si="90"/>
        <v>0</v>
      </c>
      <c r="CY38" s="254">
        <f t="shared" si="91"/>
        <v>0</v>
      </c>
      <c r="CZ38" s="254">
        <f t="shared" si="92"/>
        <v>0</v>
      </c>
      <c r="DA38" s="254">
        <f t="shared" si="93"/>
        <v>0</v>
      </c>
      <c r="DB38" s="254">
        <f t="shared" si="94"/>
        <v>0</v>
      </c>
      <c r="DC38" s="254">
        <f t="shared" si="95"/>
        <v>0</v>
      </c>
      <c r="DD38" s="254">
        <f t="shared" si="96"/>
        <v>0</v>
      </c>
      <c r="DE38" s="254">
        <f t="shared" si="97"/>
        <v>0</v>
      </c>
      <c r="DF38" s="254">
        <f t="shared" si="98"/>
        <v>0</v>
      </c>
      <c r="DG38" s="254">
        <f t="shared" si="99"/>
        <v>0</v>
      </c>
      <c r="DH38" s="254">
        <f t="shared" si="100"/>
        <v>0</v>
      </c>
      <c r="DI38" s="254">
        <f t="shared" si="101"/>
        <v>0</v>
      </c>
      <c r="DJ38" s="254">
        <f t="shared" si="102"/>
        <v>0</v>
      </c>
      <c r="DK38" s="254">
        <f t="shared" si="103"/>
        <v>0</v>
      </c>
      <c r="DL38" s="254">
        <f t="shared" si="104"/>
        <v>0</v>
      </c>
      <c r="DM38" s="254">
        <f t="shared" si="105"/>
        <v>0</v>
      </c>
      <c r="DN38" s="254">
        <f t="shared" si="106"/>
        <v>0</v>
      </c>
      <c r="DO38" s="254">
        <f t="shared" si="107"/>
        <v>0</v>
      </c>
      <c r="DP38" s="254">
        <f t="shared" si="108"/>
        <v>0</v>
      </c>
      <c r="DQ38" s="254">
        <f t="shared" si="109"/>
        <v>0</v>
      </c>
      <c r="DR38" s="254">
        <f t="shared" si="110"/>
        <v>0</v>
      </c>
      <c r="DS38" s="254">
        <f t="shared" si="111"/>
        <v>0</v>
      </c>
      <c r="DT38" s="254">
        <f t="shared" si="112"/>
        <v>0</v>
      </c>
      <c r="DU38" s="254">
        <f t="shared" si="113"/>
        <v>0</v>
      </c>
      <c r="DV38" s="254">
        <f t="shared" si="114"/>
        <v>0</v>
      </c>
      <c r="DZ38" s="69" t="s">
        <v>299</v>
      </c>
    </row>
    <row r="39" spans="1:132" ht="24" customHeight="1">
      <c r="A39" s="11" t="str">
        <f ca="1">IF(AG39&lt;&gt;"OK","",CONCATENATE(TEXT('Front Page'!$F$33,"000"),TEXT('Front Page'!$F$31,"000"),"-",LEFT('Front Page'!$R$53,5),"-",LEFT(D39,1),AJ39, "-",TEXT(B39,"000")))</f>
        <v/>
      </c>
      <c r="B39" s="12" t="str">
        <f>IFERROR(IF(E39="","",MAX(B$17:B38)+1),"")</f>
        <v/>
      </c>
      <c r="C39" s="13"/>
      <c r="D39" s="29" t="str">
        <f t="shared" si="71"/>
        <v>None</v>
      </c>
      <c r="E39" s="29" t="str">
        <f t="shared" si="17"/>
        <v/>
      </c>
      <c r="F39" s="29" t="str">
        <f t="shared" si="18"/>
        <v/>
      </c>
      <c r="G39" s="363"/>
      <c r="H39" s="364"/>
      <c r="I39" s="325" t="str">
        <f t="shared" si="72"/>
        <v>No</v>
      </c>
      <c r="J39" s="314">
        <v>0</v>
      </c>
      <c r="K39" s="312">
        <v>0</v>
      </c>
      <c r="L39" s="312">
        <v>0</v>
      </c>
      <c r="M39" s="312">
        <v>0</v>
      </c>
      <c r="N39" s="312">
        <v>0</v>
      </c>
      <c r="O39" s="312">
        <v>0</v>
      </c>
      <c r="P39" s="312">
        <v>0</v>
      </c>
      <c r="Q39" s="312">
        <v>0</v>
      </c>
      <c r="R39" s="312">
        <v>0</v>
      </c>
      <c r="S39" s="312">
        <v>0</v>
      </c>
      <c r="T39" s="312">
        <v>0</v>
      </c>
      <c r="U39" s="312">
        <v>0</v>
      </c>
      <c r="V39" s="313">
        <v>1</v>
      </c>
      <c r="W39" s="313">
        <v>1</v>
      </c>
      <c r="X39" s="312">
        <v>0</v>
      </c>
      <c r="Y39" s="312">
        <v>0</v>
      </c>
      <c r="Z39" s="312">
        <v>0</v>
      </c>
      <c r="AA39" s="14">
        <v>0</v>
      </c>
      <c r="AB39" s="317"/>
      <c r="AC39" s="15" t="str">
        <f t="shared" si="73"/>
        <v/>
      </c>
      <c r="AD39" s="15" t="str">
        <f t="shared" si="74"/>
        <v/>
      </c>
      <c r="AE39" s="16" t="str">
        <f t="shared" si="75"/>
        <v>0 - 0</v>
      </c>
      <c r="AF39" s="20" t="str">
        <f t="shared" si="23"/>
        <v>Not an offer</v>
      </c>
      <c r="AG39" s="276" t="str">
        <f t="shared" si="24"/>
        <v>Not an Offer</v>
      </c>
      <c r="AH39" s="150"/>
      <c r="AI39" s="254">
        <v>23</v>
      </c>
      <c r="AJ39" s="149" t="str">
        <f t="shared" si="25"/>
        <v>00-IFE</v>
      </c>
      <c r="AK39" s="254" t="b">
        <v>0</v>
      </c>
      <c r="AL39" s="254">
        <f t="shared" si="11"/>
        <v>0</v>
      </c>
      <c r="AM39" s="254">
        <f t="shared" si="26"/>
        <v>0</v>
      </c>
      <c r="AN39" s="288">
        <f t="shared" si="76"/>
        <v>0</v>
      </c>
      <c r="AO39" s="288" t="str">
        <f>IF(AND($BU39=$BV39,BU39=AO$13),$J39&amp;$K39&amp;$L39&amp;$M39&amp;$N39&amp;$O39&amp;$P39&amp;$Q39&amp;$R39&amp;$S39&amp;$T39&amp;$U39,IFERROR(MATCH($AN39,AO$17:AO38,0),-1000))</f>
        <v>000000000000</v>
      </c>
      <c r="AP39" s="288">
        <f>IF(AND($BU39=$BV39,BV39=AP$13),$J39&amp;$K39&amp;$L39&amp;$M39&amp;$N39&amp;$O39&amp;$P39&amp;$Q39&amp;$R39&amp;$S39&amp;$T39&amp;$U39,IFERROR(MATCH($AN39,AP$17:AP38,0),-1000))</f>
        <v>1</v>
      </c>
      <c r="AQ39" s="288">
        <f>IF(AND($BU39=$BV39,BW39=AQ$13),$J39&amp;$K39&amp;$L39&amp;$M39&amp;$N39&amp;$O39&amp;$P39&amp;$Q39&amp;$R39&amp;$S39&amp;$T39&amp;$U39,IFERROR(MATCH($AN39,AQ$17:AQ38,0),-1000))</f>
        <v>1</v>
      </c>
      <c r="AR39" s="288">
        <f>IF(AND($BU39=$BV39,BX39=AR$13),$J39&amp;$K39&amp;$L39&amp;$M39&amp;$N39&amp;$O39&amp;$P39&amp;$Q39&amp;$R39&amp;$S39&amp;$T39&amp;$U39,IFERROR(MATCH($AN39,AR$17:AR38,0),-1000))</f>
        <v>1</v>
      </c>
      <c r="AS39" s="254">
        <f t="shared" si="69"/>
        <v>0</v>
      </c>
      <c r="AT39" s="261" t="str">
        <f t="shared" si="77"/>
        <v/>
      </c>
      <c r="AU39" s="254" t="str">
        <f t="shared" si="115"/>
        <v/>
      </c>
      <c r="AV39" s="254" t="str">
        <f t="shared" si="115"/>
        <v/>
      </c>
      <c r="AW39" s="254" t="str">
        <f t="shared" si="115"/>
        <v/>
      </c>
      <c r="AX39" s="254" t="str">
        <f t="shared" si="115"/>
        <v/>
      </c>
      <c r="AY39" s="254" t="str">
        <f t="shared" si="115"/>
        <v/>
      </c>
      <c r="AZ39" s="254" t="str">
        <f t="shared" si="115"/>
        <v/>
      </c>
      <c r="BA39" s="254" t="str">
        <f t="shared" si="115"/>
        <v/>
      </c>
      <c r="BB39" s="254" t="str">
        <f t="shared" si="115"/>
        <v/>
      </c>
      <c r="BC39" s="254" t="str">
        <f t="shared" si="115"/>
        <v/>
      </c>
      <c r="BD39" s="254" t="str">
        <f t="shared" si="115"/>
        <v/>
      </c>
      <c r="BE39" s="262" t="str">
        <f t="shared" si="115"/>
        <v/>
      </c>
      <c r="BF39" s="263" t="str">
        <f t="shared" si="116"/>
        <v/>
      </c>
      <c r="BG39" s="254" t="str">
        <f t="shared" si="116"/>
        <v/>
      </c>
      <c r="BH39" s="254" t="str">
        <f t="shared" si="116"/>
        <v/>
      </c>
      <c r="BI39" s="254" t="str">
        <f t="shared" si="116"/>
        <v/>
      </c>
      <c r="BJ39" s="254" t="str">
        <f t="shared" si="116"/>
        <v/>
      </c>
      <c r="BK39" s="254" t="str">
        <f t="shared" si="116"/>
        <v/>
      </c>
      <c r="BL39" s="254" t="str">
        <f t="shared" si="116"/>
        <v/>
      </c>
      <c r="BM39" s="254" t="str">
        <f t="shared" si="116"/>
        <v/>
      </c>
      <c r="BN39" s="254" t="str">
        <f t="shared" si="116"/>
        <v/>
      </c>
      <c r="BO39" s="254" t="str">
        <f t="shared" si="116"/>
        <v/>
      </c>
      <c r="BP39" s="254" t="str">
        <f t="shared" si="116"/>
        <v/>
      </c>
      <c r="BQ39" s="264" t="str">
        <f t="shared" si="78"/>
        <v/>
      </c>
      <c r="BR39" s="261">
        <v>2019</v>
      </c>
      <c r="BS39" s="261">
        <v>2019</v>
      </c>
      <c r="BT39" s="261">
        <v>2019</v>
      </c>
      <c r="BU39" s="265">
        <v>2019</v>
      </c>
      <c r="BV39" s="263">
        <v>2019</v>
      </c>
      <c r="BW39" s="254" t="str">
        <f t="shared" si="70"/>
        <v/>
      </c>
      <c r="BX39" s="254" t="str">
        <f t="shared" si="70"/>
        <v/>
      </c>
      <c r="BY39" s="264" t="str">
        <f t="shared" si="31"/>
        <v/>
      </c>
      <c r="BZ39" s="254" t="str">
        <f t="shared" si="32"/>
        <v/>
      </c>
      <c r="CA39" s="254">
        <f t="shared" si="117"/>
        <v>0</v>
      </c>
      <c r="CB39" s="254">
        <f t="shared" si="117"/>
        <v>0</v>
      </c>
      <c r="CC39" s="254">
        <f t="shared" si="117"/>
        <v>0</v>
      </c>
      <c r="CD39" s="254">
        <f t="shared" si="117"/>
        <v>0</v>
      </c>
      <c r="CE39" s="254">
        <f t="shared" si="117"/>
        <v>0</v>
      </c>
      <c r="CF39" s="254">
        <f t="shared" si="117"/>
        <v>0</v>
      </c>
      <c r="CG39" s="254">
        <f t="shared" si="117"/>
        <v>0</v>
      </c>
      <c r="CH39" s="254">
        <f t="shared" si="117"/>
        <v>0</v>
      </c>
      <c r="CI39" s="254">
        <f t="shared" si="117"/>
        <v>0</v>
      </c>
      <c r="CJ39" s="254">
        <f t="shared" si="117"/>
        <v>0</v>
      </c>
      <c r="CK39" s="254">
        <f t="shared" si="117"/>
        <v>0</v>
      </c>
      <c r="CL39" s="254">
        <f t="shared" si="117"/>
        <v>0</v>
      </c>
      <c r="CM39" s="254">
        <f t="shared" si="79"/>
        <v>0</v>
      </c>
      <c r="CN39" s="254">
        <f t="shared" si="80"/>
        <v>0</v>
      </c>
      <c r="CO39" s="254">
        <f t="shared" si="81"/>
        <v>0</v>
      </c>
      <c r="CP39" s="254">
        <f t="shared" si="82"/>
        <v>0</v>
      </c>
      <c r="CQ39" s="254">
        <f t="shared" si="83"/>
        <v>0</v>
      </c>
      <c r="CR39" s="254">
        <f t="shared" si="84"/>
        <v>0</v>
      </c>
      <c r="CS39" s="254">
        <f t="shared" si="85"/>
        <v>0</v>
      </c>
      <c r="CT39" s="254">
        <f t="shared" si="86"/>
        <v>0</v>
      </c>
      <c r="CU39" s="254">
        <f t="shared" si="87"/>
        <v>0</v>
      </c>
      <c r="CV39" s="254">
        <f t="shared" si="88"/>
        <v>0</v>
      </c>
      <c r="CW39" s="254">
        <f t="shared" si="89"/>
        <v>0</v>
      </c>
      <c r="CX39" s="254">
        <f t="shared" si="90"/>
        <v>0</v>
      </c>
      <c r="CY39" s="254">
        <f t="shared" si="91"/>
        <v>0</v>
      </c>
      <c r="CZ39" s="254">
        <f t="shared" si="92"/>
        <v>0</v>
      </c>
      <c r="DA39" s="254">
        <f t="shared" si="93"/>
        <v>0</v>
      </c>
      <c r="DB39" s="254">
        <f t="shared" si="94"/>
        <v>0</v>
      </c>
      <c r="DC39" s="254">
        <f t="shared" si="95"/>
        <v>0</v>
      </c>
      <c r="DD39" s="254">
        <f t="shared" si="96"/>
        <v>0</v>
      </c>
      <c r="DE39" s="254">
        <f t="shared" si="97"/>
        <v>0</v>
      </c>
      <c r="DF39" s="254">
        <f t="shared" si="98"/>
        <v>0</v>
      </c>
      <c r="DG39" s="254">
        <f t="shared" si="99"/>
        <v>0</v>
      </c>
      <c r="DH39" s="254">
        <f t="shared" si="100"/>
        <v>0</v>
      </c>
      <c r="DI39" s="254">
        <f t="shared" si="101"/>
        <v>0</v>
      </c>
      <c r="DJ39" s="254">
        <f t="shared" si="102"/>
        <v>0</v>
      </c>
      <c r="DK39" s="254">
        <f t="shared" si="103"/>
        <v>0</v>
      </c>
      <c r="DL39" s="254">
        <f t="shared" si="104"/>
        <v>0</v>
      </c>
      <c r="DM39" s="254">
        <f t="shared" si="105"/>
        <v>0</v>
      </c>
      <c r="DN39" s="254">
        <f t="shared" si="106"/>
        <v>0</v>
      </c>
      <c r="DO39" s="254">
        <f t="shared" si="107"/>
        <v>0</v>
      </c>
      <c r="DP39" s="254">
        <f t="shared" si="108"/>
        <v>0</v>
      </c>
      <c r="DQ39" s="254">
        <f t="shared" si="109"/>
        <v>0</v>
      </c>
      <c r="DR39" s="254">
        <f t="shared" si="110"/>
        <v>0</v>
      </c>
      <c r="DS39" s="254">
        <f t="shared" si="111"/>
        <v>0</v>
      </c>
      <c r="DT39" s="254">
        <f t="shared" si="112"/>
        <v>0</v>
      </c>
      <c r="DU39" s="254">
        <f t="shared" si="113"/>
        <v>0</v>
      </c>
      <c r="DV39" s="254">
        <f t="shared" si="114"/>
        <v>0</v>
      </c>
      <c r="DZ39" s="69" t="s">
        <v>300</v>
      </c>
    </row>
    <row r="40" spans="1:132" ht="24" customHeight="1">
      <c r="A40" s="11" t="str">
        <f ca="1">IF(AG40&lt;&gt;"OK","",CONCATENATE(TEXT('Front Page'!$F$33,"000"),TEXT('Front Page'!$F$31,"000"),"-",LEFT('Front Page'!$R$53,5),"-",LEFT(D40,1),AJ40, "-",TEXT(B40,"000")))</f>
        <v/>
      </c>
      <c r="B40" s="12" t="str">
        <f>IFERROR(IF(E40="","",MAX(B$17:B39)+1),"")</f>
        <v/>
      </c>
      <c r="C40" s="13"/>
      <c r="D40" s="29" t="str">
        <f t="shared" si="71"/>
        <v>None</v>
      </c>
      <c r="E40" s="29" t="str">
        <f t="shared" si="17"/>
        <v/>
      </c>
      <c r="F40" s="29" t="str">
        <f t="shared" si="18"/>
        <v/>
      </c>
      <c r="G40" s="363"/>
      <c r="H40" s="364"/>
      <c r="I40" s="325" t="str">
        <f t="shared" si="72"/>
        <v>No</v>
      </c>
      <c r="J40" s="314">
        <v>0</v>
      </c>
      <c r="K40" s="312">
        <v>0</v>
      </c>
      <c r="L40" s="312">
        <v>0</v>
      </c>
      <c r="M40" s="312">
        <v>0</v>
      </c>
      <c r="N40" s="312">
        <v>0</v>
      </c>
      <c r="O40" s="312">
        <v>0</v>
      </c>
      <c r="P40" s="312">
        <v>0</v>
      </c>
      <c r="Q40" s="312">
        <v>0</v>
      </c>
      <c r="R40" s="312">
        <v>0</v>
      </c>
      <c r="S40" s="312">
        <v>0</v>
      </c>
      <c r="T40" s="312">
        <v>0</v>
      </c>
      <c r="U40" s="312">
        <v>0</v>
      </c>
      <c r="V40" s="313">
        <v>1</v>
      </c>
      <c r="W40" s="313">
        <v>1</v>
      </c>
      <c r="X40" s="312">
        <v>0</v>
      </c>
      <c r="Y40" s="312">
        <v>0</v>
      </c>
      <c r="Z40" s="312">
        <v>0</v>
      </c>
      <c r="AA40" s="14">
        <v>0</v>
      </c>
      <c r="AB40" s="317"/>
      <c r="AC40" s="15" t="str">
        <f t="shared" si="73"/>
        <v/>
      </c>
      <c r="AD40" s="15" t="str">
        <f t="shared" si="74"/>
        <v/>
      </c>
      <c r="AE40" s="16" t="str">
        <f t="shared" si="75"/>
        <v>0 - 0</v>
      </c>
      <c r="AF40" s="20" t="str">
        <f t="shared" si="23"/>
        <v>Not an offer</v>
      </c>
      <c r="AG40" s="276" t="str">
        <f t="shared" si="24"/>
        <v>Not an Offer</v>
      </c>
      <c r="AH40" s="150"/>
      <c r="AI40" s="254">
        <v>24</v>
      </c>
      <c r="AJ40" s="149" t="str">
        <f t="shared" si="25"/>
        <v>00-IFE</v>
      </c>
      <c r="AK40" s="254" t="b">
        <v>0</v>
      </c>
      <c r="AL40" s="254">
        <f t="shared" si="11"/>
        <v>0</v>
      </c>
      <c r="AM40" s="254">
        <f t="shared" si="26"/>
        <v>0</v>
      </c>
      <c r="AN40" s="288">
        <f t="shared" si="76"/>
        <v>0</v>
      </c>
      <c r="AO40" s="288" t="str">
        <f>IF(AND($BU40=$BV40,BU40=AO$13),$J40&amp;$K40&amp;$L40&amp;$M40&amp;$N40&amp;$O40&amp;$P40&amp;$Q40&amp;$R40&amp;$S40&amp;$T40&amp;$U40,IFERROR(MATCH($AN40,AO$17:AO39,0),-1000))</f>
        <v>000000000000</v>
      </c>
      <c r="AP40" s="288">
        <f>IF(AND($BU40=$BV40,BV40=AP$13),$J40&amp;$K40&amp;$L40&amp;$M40&amp;$N40&amp;$O40&amp;$P40&amp;$Q40&amp;$R40&amp;$S40&amp;$T40&amp;$U40,IFERROR(MATCH($AN40,AP$17:AP39,0),-1000))</f>
        <v>1</v>
      </c>
      <c r="AQ40" s="288">
        <f>IF(AND($BU40=$BV40,BW40=AQ$13),$J40&amp;$K40&amp;$L40&amp;$M40&amp;$N40&amp;$O40&amp;$P40&amp;$Q40&amp;$R40&amp;$S40&amp;$T40&amp;$U40,IFERROR(MATCH($AN40,AQ$17:AQ39,0),-1000))</f>
        <v>1</v>
      </c>
      <c r="AR40" s="288">
        <f>IF(AND($BU40=$BV40,BX40=AR$13),$J40&amp;$K40&amp;$L40&amp;$M40&amp;$N40&amp;$O40&amp;$P40&amp;$Q40&amp;$R40&amp;$S40&amp;$T40&amp;$U40,IFERROR(MATCH($AN40,AR$17:AR39,0),-1000))</f>
        <v>1</v>
      </c>
      <c r="AS40" s="254">
        <f t="shared" si="69"/>
        <v>0</v>
      </c>
      <c r="AT40" s="261" t="str">
        <f t="shared" si="77"/>
        <v/>
      </c>
      <c r="AU40" s="254" t="str">
        <f t="shared" si="115"/>
        <v/>
      </c>
      <c r="AV40" s="254" t="str">
        <f t="shared" si="115"/>
        <v/>
      </c>
      <c r="AW40" s="254" t="str">
        <f t="shared" si="115"/>
        <v/>
      </c>
      <c r="AX40" s="254" t="str">
        <f t="shared" si="115"/>
        <v/>
      </c>
      <c r="AY40" s="254" t="str">
        <f t="shared" si="115"/>
        <v/>
      </c>
      <c r="AZ40" s="254" t="str">
        <f t="shared" si="115"/>
        <v/>
      </c>
      <c r="BA40" s="254" t="str">
        <f t="shared" si="115"/>
        <v/>
      </c>
      <c r="BB40" s="254" t="str">
        <f t="shared" si="115"/>
        <v/>
      </c>
      <c r="BC40" s="254" t="str">
        <f t="shared" si="115"/>
        <v/>
      </c>
      <c r="BD40" s="254" t="str">
        <f t="shared" si="115"/>
        <v/>
      </c>
      <c r="BE40" s="262" t="str">
        <f t="shared" si="115"/>
        <v/>
      </c>
      <c r="BF40" s="263" t="str">
        <f t="shared" si="116"/>
        <v/>
      </c>
      <c r="BG40" s="254" t="str">
        <f t="shared" si="116"/>
        <v/>
      </c>
      <c r="BH40" s="254" t="str">
        <f t="shared" si="116"/>
        <v/>
      </c>
      <c r="BI40" s="254" t="str">
        <f t="shared" si="116"/>
        <v/>
      </c>
      <c r="BJ40" s="254" t="str">
        <f t="shared" si="116"/>
        <v/>
      </c>
      <c r="BK40" s="254" t="str">
        <f t="shared" si="116"/>
        <v/>
      </c>
      <c r="BL40" s="254" t="str">
        <f t="shared" si="116"/>
        <v/>
      </c>
      <c r="BM40" s="254" t="str">
        <f t="shared" si="116"/>
        <v/>
      </c>
      <c r="BN40" s="254" t="str">
        <f t="shared" si="116"/>
        <v/>
      </c>
      <c r="BO40" s="254" t="str">
        <f t="shared" si="116"/>
        <v/>
      </c>
      <c r="BP40" s="254" t="str">
        <f t="shared" si="116"/>
        <v/>
      </c>
      <c r="BQ40" s="264" t="str">
        <f t="shared" si="78"/>
        <v/>
      </c>
      <c r="BR40" s="261">
        <v>2019</v>
      </c>
      <c r="BS40" s="261">
        <v>2019</v>
      </c>
      <c r="BT40" s="261">
        <v>2019</v>
      </c>
      <c r="BU40" s="265">
        <v>2019</v>
      </c>
      <c r="BV40" s="263">
        <v>2019</v>
      </c>
      <c r="BW40" s="254" t="str">
        <f t="shared" si="70"/>
        <v/>
      </c>
      <c r="BX40" s="254" t="str">
        <f t="shared" si="70"/>
        <v/>
      </c>
      <c r="BY40" s="264" t="str">
        <f t="shared" si="31"/>
        <v/>
      </c>
      <c r="BZ40" s="254" t="str">
        <f t="shared" si="32"/>
        <v/>
      </c>
      <c r="CA40" s="254">
        <f t="shared" si="117"/>
        <v>0</v>
      </c>
      <c r="CB40" s="254">
        <f t="shared" si="117"/>
        <v>0</v>
      </c>
      <c r="CC40" s="254">
        <f t="shared" si="117"/>
        <v>0</v>
      </c>
      <c r="CD40" s="254">
        <f t="shared" si="117"/>
        <v>0</v>
      </c>
      <c r="CE40" s="254">
        <f t="shared" si="117"/>
        <v>0</v>
      </c>
      <c r="CF40" s="254">
        <f t="shared" si="117"/>
        <v>0</v>
      </c>
      <c r="CG40" s="254">
        <f t="shared" si="117"/>
        <v>0</v>
      </c>
      <c r="CH40" s="254">
        <f t="shared" si="117"/>
        <v>0</v>
      </c>
      <c r="CI40" s="254">
        <f t="shared" si="117"/>
        <v>0</v>
      </c>
      <c r="CJ40" s="254">
        <f t="shared" si="117"/>
        <v>0</v>
      </c>
      <c r="CK40" s="254">
        <f t="shared" si="117"/>
        <v>0</v>
      </c>
      <c r="CL40" s="254">
        <f t="shared" si="117"/>
        <v>0</v>
      </c>
      <c r="CM40" s="254">
        <f t="shared" si="79"/>
        <v>0</v>
      </c>
      <c r="CN40" s="254">
        <f t="shared" si="80"/>
        <v>0</v>
      </c>
      <c r="CO40" s="254">
        <f t="shared" si="81"/>
        <v>0</v>
      </c>
      <c r="CP40" s="254">
        <f t="shared" si="82"/>
        <v>0</v>
      </c>
      <c r="CQ40" s="254">
        <f t="shared" si="83"/>
        <v>0</v>
      </c>
      <c r="CR40" s="254">
        <f t="shared" si="84"/>
        <v>0</v>
      </c>
      <c r="CS40" s="254">
        <f t="shared" si="85"/>
        <v>0</v>
      </c>
      <c r="CT40" s="254">
        <f t="shared" si="86"/>
        <v>0</v>
      </c>
      <c r="CU40" s="254">
        <f t="shared" si="87"/>
        <v>0</v>
      </c>
      <c r="CV40" s="254">
        <f t="shared" si="88"/>
        <v>0</v>
      </c>
      <c r="CW40" s="254">
        <f t="shared" si="89"/>
        <v>0</v>
      </c>
      <c r="CX40" s="254">
        <f t="shared" si="90"/>
        <v>0</v>
      </c>
      <c r="CY40" s="254">
        <f t="shared" si="91"/>
        <v>0</v>
      </c>
      <c r="CZ40" s="254">
        <f t="shared" si="92"/>
        <v>0</v>
      </c>
      <c r="DA40" s="254">
        <f t="shared" si="93"/>
        <v>0</v>
      </c>
      <c r="DB40" s="254">
        <f t="shared" si="94"/>
        <v>0</v>
      </c>
      <c r="DC40" s="254">
        <f t="shared" si="95"/>
        <v>0</v>
      </c>
      <c r="DD40" s="254">
        <f t="shared" si="96"/>
        <v>0</v>
      </c>
      <c r="DE40" s="254">
        <f t="shared" si="97"/>
        <v>0</v>
      </c>
      <c r="DF40" s="254">
        <f t="shared" si="98"/>
        <v>0</v>
      </c>
      <c r="DG40" s="254">
        <f t="shared" si="99"/>
        <v>0</v>
      </c>
      <c r="DH40" s="254">
        <f t="shared" si="100"/>
        <v>0</v>
      </c>
      <c r="DI40" s="254">
        <f t="shared" si="101"/>
        <v>0</v>
      </c>
      <c r="DJ40" s="254">
        <f t="shared" si="102"/>
        <v>0</v>
      </c>
      <c r="DK40" s="254">
        <f t="shared" si="103"/>
        <v>0</v>
      </c>
      <c r="DL40" s="254">
        <f t="shared" si="104"/>
        <v>0</v>
      </c>
      <c r="DM40" s="254">
        <f t="shared" si="105"/>
        <v>0</v>
      </c>
      <c r="DN40" s="254">
        <f t="shared" si="106"/>
        <v>0</v>
      </c>
      <c r="DO40" s="254">
        <f t="shared" si="107"/>
        <v>0</v>
      </c>
      <c r="DP40" s="254">
        <f t="shared" si="108"/>
        <v>0</v>
      </c>
      <c r="DQ40" s="254">
        <f t="shared" si="109"/>
        <v>0</v>
      </c>
      <c r="DR40" s="254">
        <f t="shared" si="110"/>
        <v>0</v>
      </c>
      <c r="DS40" s="254">
        <f t="shared" si="111"/>
        <v>0</v>
      </c>
      <c r="DT40" s="254">
        <f t="shared" si="112"/>
        <v>0</v>
      </c>
      <c r="DU40" s="254">
        <f t="shared" si="113"/>
        <v>0</v>
      </c>
      <c r="DV40" s="254">
        <f t="shared" si="114"/>
        <v>0</v>
      </c>
      <c r="DZ40" s="69" t="s">
        <v>301</v>
      </c>
    </row>
    <row r="41" spans="1:132" ht="24" customHeight="1">
      <c r="A41" s="11" t="str">
        <f ca="1">IF(AG41&lt;&gt;"OK","",CONCATENATE(TEXT('Front Page'!$F$33,"000"),TEXT('Front Page'!$F$31,"000"),"-",LEFT('Front Page'!$R$53,5),"-",LEFT(D41,1),AJ41, "-",TEXT(B41,"000")))</f>
        <v/>
      </c>
      <c r="B41" s="12" t="str">
        <f>IFERROR(IF(E41="","",MAX(B$17:B40)+1),"")</f>
        <v/>
      </c>
      <c r="C41" s="13"/>
      <c r="D41" s="29" t="str">
        <f t="shared" si="71"/>
        <v>None</v>
      </c>
      <c r="E41" s="29" t="str">
        <f t="shared" si="17"/>
        <v/>
      </c>
      <c r="F41" s="29" t="str">
        <f t="shared" si="18"/>
        <v/>
      </c>
      <c r="G41" s="363"/>
      <c r="H41" s="364"/>
      <c r="I41" s="325" t="str">
        <f t="shared" si="72"/>
        <v>No</v>
      </c>
      <c r="J41" s="314">
        <v>0</v>
      </c>
      <c r="K41" s="312">
        <v>0</v>
      </c>
      <c r="L41" s="312">
        <v>0</v>
      </c>
      <c r="M41" s="312">
        <v>0</v>
      </c>
      <c r="N41" s="312">
        <v>0</v>
      </c>
      <c r="O41" s="312">
        <v>0</v>
      </c>
      <c r="P41" s="312">
        <v>0</v>
      </c>
      <c r="Q41" s="312">
        <v>0</v>
      </c>
      <c r="R41" s="312">
        <v>0</v>
      </c>
      <c r="S41" s="312">
        <v>0</v>
      </c>
      <c r="T41" s="312">
        <v>0</v>
      </c>
      <c r="U41" s="312">
        <v>0</v>
      </c>
      <c r="V41" s="313">
        <v>1</v>
      </c>
      <c r="W41" s="313">
        <v>1</v>
      </c>
      <c r="X41" s="312">
        <v>0</v>
      </c>
      <c r="Y41" s="312">
        <v>0</v>
      </c>
      <c r="Z41" s="312">
        <v>0</v>
      </c>
      <c r="AA41" s="14">
        <v>0</v>
      </c>
      <c r="AB41" s="317"/>
      <c r="AC41" s="15" t="str">
        <f t="shared" si="73"/>
        <v/>
      </c>
      <c r="AD41" s="15" t="str">
        <f t="shared" si="74"/>
        <v/>
      </c>
      <c r="AE41" s="16" t="str">
        <f t="shared" si="75"/>
        <v>0 - 0</v>
      </c>
      <c r="AF41" s="20" t="str">
        <f t="shared" si="23"/>
        <v>Not an offer</v>
      </c>
      <c r="AG41" s="276" t="str">
        <f t="shared" si="24"/>
        <v>Not an Offer</v>
      </c>
      <c r="AH41" s="150"/>
      <c r="AI41" s="254">
        <v>25</v>
      </c>
      <c r="AJ41" s="149" t="str">
        <f t="shared" si="25"/>
        <v>00-IFE</v>
      </c>
      <c r="AK41" s="254" t="b">
        <v>0</v>
      </c>
      <c r="AL41" s="254">
        <f t="shared" si="11"/>
        <v>0</v>
      </c>
      <c r="AM41" s="254">
        <f t="shared" si="26"/>
        <v>0</v>
      </c>
      <c r="AN41" s="288">
        <f t="shared" si="76"/>
        <v>0</v>
      </c>
      <c r="AO41" s="288" t="str">
        <f>IF(AND($BU41=$BV41,BU41=AO$13),$J41&amp;$K41&amp;$L41&amp;$M41&amp;$N41&amp;$O41&amp;$P41&amp;$Q41&amp;$R41&amp;$S41&amp;$T41&amp;$U41,IFERROR(MATCH($AN41,AO$17:AO40,0),-1000))</f>
        <v>000000000000</v>
      </c>
      <c r="AP41" s="288">
        <f>IF(AND($BU41=$BV41,BV41=AP$13),$J41&amp;$K41&amp;$L41&amp;$M41&amp;$N41&amp;$O41&amp;$P41&amp;$Q41&amp;$R41&amp;$S41&amp;$T41&amp;$U41,IFERROR(MATCH($AN41,AP$17:AP40,0),-1000))</f>
        <v>1</v>
      </c>
      <c r="AQ41" s="288">
        <f>IF(AND($BU41=$BV41,BW41=AQ$13),$J41&amp;$K41&amp;$L41&amp;$M41&amp;$N41&amp;$O41&amp;$P41&amp;$Q41&amp;$R41&amp;$S41&amp;$T41&amp;$U41,IFERROR(MATCH($AN41,AQ$17:AQ40,0),-1000))</f>
        <v>1</v>
      </c>
      <c r="AR41" s="288">
        <f>IF(AND($BU41=$BV41,BX41=AR$13),$J41&amp;$K41&amp;$L41&amp;$M41&amp;$N41&amp;$O41&amp;$P41&amp;$Q41&amp;$R41&amp;$S41&amp;$T41&amp;$U41,IFERROR(MATCH($AN41,AR$17:AR40,0),-1000))</f>
        <v>1</v>
      </c>
      <c r="AS41" s="254">
        <f t="shared" si="69"/>
        <v>0</v>
      </c>
      <c r="AT41" s="261" t="str">
        <f t="shared" si="77"/>
        <v/>
      </c>
      <c r="AU41" s="254" t="str">
        <f t="shared" si="115"/>
        <v/>
      </c>
      <c r="AV41" s="254" t="str">
        <f t="shared" si="115"/>
        <v/>
      </c>
      <c r="AW41" s="254" t="str">
        <f t="shared" si="115"/>
        <v/>
      </c>
      <c r="AX41" s="254" t="str">
        <f t="shared" si="115"/>
        <v/>
      </c>
      <c r="AY41" s="254" t="str">
        <f t="shared" si="115"/>
        <v/>
      </c>
      <c r="AZ41" s="254" t="str">
        <f t="shared" si="115"/>
        <v/>
      </c>
      <c r="BA41" s="254" t="str">
        <f t="shared" si="115"/>
        <v/>
      </c>
      <c r="BB41" s="254" t="str">
        <f t="shared" si="115"/>
        <v/>
      </c>
      <c r="BC41" s="254" t="str">
        <f t="shared" si="115"/>
        <v/>
      </c>
      <c r="BD41" s="254" t="str">
        <f t="shared" si="115"/>
        <v/>
      </c>
      <c r="BE41" s="262" t="str">
        <f t="shared" si="115"/>
        <v/>
      </c>
      <c r="BF41" s="263" t="str">
        <f t="shared" si="116"/>
        <v/>
      </c>
      <c r="BG41" s="254" t="str">
        <f t="shared" si="116"/>
        <v/>
      </c>
      <c r="BH41" s="254" t="str">
        <f t="shared" si="116"/>
        <v/>
      </c>
      <c r="BI41" s="254" t="str">
        <f t="shared" si="116"/>
        <v/>
      </c>
      <c r="BJ41" s="254" t="str">
        <f t="shared" si="116"/>
        <v/>
      </c>
      <c r="BK41" s="254" t="str">
        <f t="shared" si="116"/>
        <v/>
      </c>
      <c r="BL41" s="254" t="str">
        <f t="shared" si="116"/>
        <v/>
      </c>
      <c r="BM41" s="254" t="str">
        <f t="shared" si="116"/>
        <v/>
      </c>
      <c r="BN41" s="254" t="str">
        <f t="shared" si="116"/>
        <v/>
      </c>
      <c r="BO41" s="254" t="str">
        <f t="shared" si="116"/>
        <v/>
      </c>
      <c r="BP41" s="254" t="str">
        <f t="shared" si="116"/>
        <v/>
      </c>
      <c r="BQ41" s="264" t="str">
        <f t="shared" si="78"/>
        <v/>
      </c>
      <c r="BR41" s="261">
        <v>2019</v>
      </c>
      <c r="BS41" s="261">
        <v>2019</v>
      </c>
      <c r="BT41" s="261">
        <v>2019</v>
      </c>
      <c r="BU41" s="265">
        <v>2019</v>
      </c>
      <c r="BV41" s="263">
        <v>2019</v>
      </c>
      <c r="BW41" s="254" t="str">
        <f t="shared" si="70"/>
        <v/>
      </c>
      <c r="BX41" s="254" t="str">
        <f t="shared" si="70"/>
        <v/>
      </c>
      <c r="BY41" s="264" t="str">
        <f t="shared" si="31"/>
        <v/>
      </c>
      <c r="BZ41" s="254" t="str">
        <f t="shared" si="32"/>
        <v/>
      </c>
      <c r="CA41" s="254">
        <f t="shared" si="117"/>
        <v>0</v>
      </c>
      <c r="CB41" s="254">
        <f t="shared" si="117"/>
        <v>0</v>
      </c>
      <c r="CC41" s="254">
        <f t="shared" si="117"/>
        <v>0</v>
      </c>
      <c r="CD41" s="254">
        <f t="shared" si="117"/>
        <v>0</v>
      </c>
      <c r="CE41" s="254">
        <f t="shared" si="117"/>
        <v>0</v>
      </c>
      <c r="CF41" s="254">
        <f t="shared" si="117"/>
        <v>0</v>
      </c>
      <c r="CG41" s="254">
        <f t="shared" si="117"/>
        <v>0</v>
      </c>
      <c r="CH41" s="254">
        <f t="shared" si="117"/>
        <v>0</v>
      </c>
      <c r="CI41" s="254">
        <f t="shared" si="117"/>
        <v>0</v>
      </c>
      <c r="CJ41" s="254">
        <f t="shared" si="117"/>
        <v>0</v>
      </c>
      <c r="CK41" s="254">
        <f t="shared" si="117"/>
        <v>0</v>
      </c>
      <c r="CL41" s="254">
        <f t="shared" si="117"/>
        <v>0</v>
      </c>
      <c r="CM41" s="254">
        <f t="shared" si="79"/>
        <v>0</v>
      </c>
      <c r="CN41" s="254">
        <f t="shared" si="80"/>
        <v>0</v>
      </c>
      <c r="CO41" s="254">
        <f t="shared" si="81"/>
        <v>0</v>
      </c>
      <c r="CP41" s="254">
        <f t="shared" si="82"/>
        <v>0</v>
      </c>
      <c r="CQ41" s="254">
        <f t="shared" si="83"/>
        <v>0</v>
      </c>
      <c r="CR41" s="254">
        <f t="shared" si="84"/>
        <v>0</v>
      </c>
      <c r="CS41" s="254">
        <f t="shared" si="85"/>
        <v>0</v>
      </c>
      <c r="CT41" s="254">
        <f t="shared" si="86"/>
        <v>0</v>
      </c>
      <c r="CU41" s="254">
        <f t="shared" si="87"/>
        <v>0</v>
      </c>
      <c r="CV41" s="254">
        <f t="shared" si="88"/>
        <v>0</v>
      </c>
      <c r="CW41" s="254">
        <f t="shared" si="89"/>
        <v>0</v>
      </c>
      <c r="CX41" s="254">
        <f t="shared" si="90"/>
        <v>0</v>
      </c>
      <c r="CY41" s="254">
        <f t="shared" si="91"/>
        <v>0</v>
      </c>
      <c r="CZ41" s="254">
        <f t="shared" si="92"/>
        <v>0</v>
      </c>
      <c r="DA41" s="254">
        <f t="shared" si="93"/>
        <v>0</v>
      </c>
      <c r="DB41" s="254">
        <f t="shared" si="94"/>
        <v>0</v>
      </c>
      <c r="DC41" s="254">
        <f t="shared" si="95"/>
        <v>0</v>
      </c>
      <c r="DD41" s="254">
        <f t="shared" si="96"/>
        <v>0</v>
      </c>
      <c r="DE41" s="254">
        <f t="shared" si="97"/>
        <v>0</v>
      </c>
      <c r="DF41" s="254">
        <f t="shared" si="98"/>
        <v>0</v>
      </c>
      <c r="DG41" s="254">
        <f t="shared" si="99"/>
        <v>0</v>
      </c>
      <c r="DH41" s="254">
        <f t="shared" si="100"/>
        <v>0</v>
      </c>
      <c r="DI41" s="254">
        <f t="shared" si="101"/>
        <v>0</v>
      </c>
      <c r="DJ41" s="254">
        <f t="shared" si="102"/>
        <v>0</v>
      </c>
      <c r="DK41" s="254">
        <f t="shared" si="103"/>
        <v>0</v>
      </c>
      <c r="DL41" s="254">
        <f t="shared" si="104"/>
        <v>0</v>
      </c>
      <c r="DM41" s="254">
        <f t="shared" si="105"/>
        <v>0</v>
      </c>
      <c r="DN41" s="254">
        <f t="shared" si="106"/>
        <v>0</v>
      </c>
      <c r="DO41" s="254">
        <f t="shared" si="107"/>
        <v>0</v>
      </c>
      <c r="DP41" s="254">
        <f t="shared" si="108"/>
        <v>0</v>
      </c>
      <c r="DQ41" s="254">
        <f t="shared" si="109"/>
        <v>0</v>
      </c>
      <c r="DR41" s="254">
        <f t="shared" si="110"/>
        <v>0</v>
      </c>
      <c r="DS41" s="254">
        <f t="shared" si="111"/>
        <v>0</v>
      </c>
      <c r="DT41" s="254">
        <f t="shared" si="112"/>
        <v>0</v>
      </c>
      <c r="DU41" s="254">
        <f t="shared" si="113"/>
        <v>0</v>
      </c>
      <c r="DV41" s="254">
        <f t="shared" si="114"/>
        <v>0</v>
      </c>
      <c r="DZ41" s="69" t="s">
        <v>302</v>
      </c>
    </row>
    <row r="42" spans="1:132" ht="24" customHeight="1">
      <c r="A42" s="11" t="str">
        <f ca="1">IF(AG42&lt;&gt;"OK","",CONCATENATE(TEXT('Front Page'!$F$33,"000"),TEXT('Front Page'!$F$31,"000"),"-",LEFT('Front Page'!$R$53,5),"-",LEFT(D42,1),AJ42, "-",TEXT(B42,"000")))</f>
        <v/>
      </c>
      <c r="B42" s="12" t="str">
        <f>IFERROR(IF(E42="","",MAX(B$17:B41)+1),"")</f>
        <v/>
      </c>
      <c r="C42" s="13"/>
      <c r="D42" s="29" t="str">
        <f t="shared" si="71"/>
        <v>None</v>
      </c>
      <c r="E42" s="29" t="str">
        <f t="shared" si="17"/>
        <v/>
      </c>
      <c r="F42" s="29" t="str">
        <f t="shared" si="18"/>
        <v/>
      </c>
      <c r="G42" s="363"/>
      <c r="H42" s="364"/>
      <c r="I42" s="325" t="str">
        <f t="shared" si="72"/>
        <v>No</v>
      </c>
      <c r="J42" s="314">
        <v>0</v>
      </c>
      <c r="K42" s="312">
        <v>0</v>
      </c>
      <c r="L42" s="312">
        <v>0</v>
      </c>
      <c r="M42" s="312">
        <v>0</v>
      </c>
      <c r="N42" s="312">
        <v>0</v>
      </c>
      <c r="O42" s="312">
        <v>0</v>
      </c>
      <c r="P42" s="312">
        <v>0</v>
      </c>
      <c r="Q42" s="312">
        <v>0</v>
      </c>
      <c r="R42" s="312">
        <v>0</v>
      </c>
      <c r="S42" s="312">
        <v>0</v>
      </c>
      <c r="T42" s="312">
        <v>0</v>
      </c>
      <c r="U42" s="312">
        <v>0</v>
      </c>
      <c r="V42" s="313">
        <v>1</v>
      </c>
      <c r="W42" s="313">
        <v>1</v>
      </c>
      <c r="X42" s="312">
        <v>0</v>
      </c>
      <c r="Y42" s="312">
        <v>0</v>
      </c>
      <c r="Z42" s="312">
        <v>0</v>
      </c>
      <c r="AA42" s="14">
        <v>0</v>
      </c>
      <c r="AB42" s="317"/>
      <c r="AC42" s="15" t="str">
        <f t="shared" si="73"/>
        <v/>
      </c>
      <c r="AD42" s="15" t="str">
        <f t="shared" si="74"/>
        <v/>
      </c>
      <c r="AE42" s="16" t="str">
        <f t="shared" si="75"/>
        <v>0 - 0</v>
      </c>
      <c r="AF42" s="20" t="str">
        <f t="shared" si="23"/>
        <v>Not an offer</v>
      </c>
      <c r="AG42" s="276" t="str">
        <f t="shared" si="24"/>
        <v>Not an Offer</v>
      </c>
      <c r="AH42" s="150"/>
      <c r="AI42" s="254">
        <v>26</v>
      </c>
      <c r="AJ42" s="149" t="str">
        <f t="shared" si="25"/>
        <v>00-IFE</v>
      </c>
      <c r="AK42" s="254" t="b">
        <v>0</v>
      </c>
      <c r="AL42" s="254">
        <f t="shared" si="11"/>
        <v>0</v>
      </c>
      <c r="AM42" s="254">
        <f t="shared" si="26"/>
        <v>0</v>
      </c>
      <c r="AN42" s="288">
        <f t="shared" si="76"/>
        <v>0</v>
      </c>
      <c r="AO42" s="288" t="str">
        <f>IF(AND($BU42=$BV42,BU42=AO$13),$J42&amp;$K42&amp;$L42&amp;$M42&amp;$N42&amp;$O42&amp;$P42&amp;$Q42&amp;$R42&amp;$S42&amp;$T42&amp;$U42,IFERROR(MATCH($AN42,AO$17:AO41,0),-1000))</f>
        <v>000000000000</v>
      </c>
      <c r="AP42" s="288">
        <f>IF(AND($BU42=$BV42,BV42=AP$13),$J42&amp;$K42&amp;$L42&amp;$M42&amp;$N42&amp;$O42&amp;$P42&amp;$Q42&amp;$R42&amp;$S42&amp;$T42&amp;$U42,IFERROR(MATCH($AN42,AP$17:AP41,0),-1000))</f>
        <v>1</v>
      </c>
      <c r="AQ42" s="288">
        <f>IF(AND($BU42=$BV42,BW42=AQ$13),$J42&amp;$K42&amp;$L42&amp;$M42&amp;$N42&amp;$O42&amp;$P42&amp;$Q42&amp;$R42&amp;$S42&amp;$T42&amp;$U42,IFERROR(MATCH($AN42,AQ$17:AQ41,0),-1000))</f>
        <v>1</v>
      </c>
      <c r="AR42" s="288">
        <f>IF(AND($BU42=$BV42,BX42=AR$13),$J42&amp;$K42&amp;$L42&amp;$M42&amp;$N42&amp;$O42&amp;$P42&amp;$Q42&amp;$R42&amp;$S42&amp;$T42&amp;$U42,IFERROR(MATCH($AN42,AR$17:AR41,0),-1000))</f>
        <v>1</v>
      </c>
      <c r="AS42" s="254">
        <f t="shared" si="69"/>
        <v>0</v>
      </c>
      <c r="AT42" s="261" t="str">
        <f t="shared" si="77"/>
        <v/>
      </c>
      <c r="AU42" s="254" t="str">
        <f t="shared" si="115"/>
        <v/>
      </c>
      <c r="AV42" s="254" t="str">
        <f t="shared" si="115"/>
        <v/>
      </c>
      <c r="AW42" s="254" t="str">
        <f t="shared" si="115"/>
        <v/>
      </c>
      <c r="AX42" s="254" t="str">
        <f t="shared" si="115"/>
        <v/>
      </c>
      <c r="AY42" s="254" t="str">
        <f t="shared" si="115"/>
        <v/>
      </c>
      <c r="AZ42" s="254" t="str">
        <f t="shared" si="115"/>
        <v/>
      </c>
      <c r="BA42" s="254" t="str">
        <f t="shared" si="115"/>
        <v/>
      </c>
      <c r="BB42" s="254" t="str">
        <f t="shared" si="115"/>
        <v/>
      </c>
      <c r="BC42" s="254" t="str">
        <f t="shared" si="115"/>
        <v/>
      </c>
      <c r="BD42" s="254" t="str">
        <f t="shared" si="115"/>
        <v/>
      </c>
      <c r="BE42" s="262" t="str">
        <f t="shared" si="115"/>
        <v/>
      </c>
      <c r="BF42" s="263" t="str">
        <f t="shared" si="116"/>
        <v/>
      </c>
      <c r="BG42" s="254" t="str">
        <f t="shared" si="116"/>
        <v/>
      </c>
      <c r="BH42" s="254" t="str">
        <f t="shared" si="116"/>
        <v/>
      </c>
      <c r="BI42" s="254" t="str">
        <f t="shared" si="116"/>
        <v/>
      </c>
      <c r="BJ42" s="254" t="str">
        <f t="shared" si="116"/>
        <v/>
      </c>
      <c r="BK42" s="254" t="str">
        <f t="shared" si="116"/>
        <v/>
      </c>
      <c r="BL42" s="254" t="str">
        <f t="shared" si="116"/>
        <v/>
      </c>
      <c r="BM42" s="254" t="str">
        <f t="shared" si="116"/>
        <v/>
      </c>
      <c r="BN42" s="254" t="str">
        <f t="shared" si="116"/>
        <v/>
      </c>
      <c r="BO42" s="254" t="str">
        <f t="shared" si="116"/>
        <v/>
      </c>
      <c r="BP42" s="254" t="str">
        <f t="shared" si="116"/>
        <v/>
      </c>
      <c r="BQ42" s="264" t="str">
        <f t="shared" si="78"/>
        <v/>
      </c>
      <c r="BR42" s="261">
        <v>2019</v>
      </c>
      <c r="BS42" s="261">
        <v>2019</v>
      </c>
      <c r="BT42" s="261">
        <v>2019</v>
      </c>
      <c r="BU42" s="265">
        <v>2019</v>
      </c>
      <c r="BV42" s="263">
        <v>2019</v>
      </c>
      <c r="BW42" s="254" t="str">
        <f t="shared" si="70"/>
        <v/>
      </c>
      <c r="BX42" s="254" t="str">
        <f t="shared" si="70"/>
        <v/>
      </c>
      <c r="BY42" s="264" t="str">
        <f t="shared" si="31"/>
        <v/>
      </c>
      <c r="BZ42" s="254" t="str">
        <f t="shared" si="32"/>
        <v/>
      </c>
      <c r="CA42" s="254">
        <f t="shared" si="117"/>
        <v>0</v>
      </c>
      <c r="CB42" s="254">
        <f t="shared" si="117"/>
        <v>0</v>
      </c>
      <c r="CC42" s="254">
        <f t="shared" si="117"/>
        <v>0</v>
      </c>
      <c r="CD42" s="254">
        <f t="shared" si="117"/>
        <v>0</v>
      </c>
      <c r="CE42" s="254">
        <f t="shared" si="117"/>
        <v>0</v>
      </c>
      <c r="CF42" s="254">
        <f t="shared" si="117"/>
        <v>0</v>
      </c>
      <c r="CG42" s="254">
        <f t="shared" si="117"/>
        <v>0</v>
      </c>
      <c r="CH42" s="254">
        <f t="shared" si="117"/>
        <v>0</v>
      </c>
      <c r="CI42" s="254">
        <f t="shared" si="117"/>
        <v>0</v>
      </c>
      <c r="CJ42" s="254">
        <f t="shared" si="117"/>
        <v>0</v>
      </c>
      <c r="CK42" s="254">
        <f t="shared" si="117"/>
        <v>0</v>
      </c>
      <c r="CL42" s="254">
        <f t="shared" si="117"/>
        <v>0</v>
      </c>
      <c r="CM42" s="254">
        <f t="shared" si="79"/>
        <v>0</v>
      </c>
      <c r="CN42" s="254">
        <f t="shared" si="80"/>
        <v>0</v>
      </c>
      <c r="CO42" s="254">
        <f t="shared" si="81"/>
        <v>0</v>
      </c>
      <c r="CP42" s="254">
        <f t="shared" si="82"/>
        <v>0</v>
      </c>
      <c r="CQ42" s="254">
        <f t="shared" si="83"/>
        <v>0</v>
      </c>
      <c r="CR42" s="254">
        <f t="shared" si="84"/>
        <v>0</v>
      </c>
      <c r="CS42" s="254">
        <f t="shared" si="85"/>
        <v>0</v>
      </c>
      <c r="CT42" s="254">
        <f t="shared" si="86"/>
        <v>0</v>
      </c>
      <c r="CU42" s="254">
        <f t="shared" si="87"/>
        <v>0</v>
      </c>
      <c r="CV42" s="254">
        <f t="shared" si="88"/>
        <v>0</v>
      </c>
      <c r="CW42" s="254">
        <f t="shared" si="89"/>
        <v>0</v>
      </c>
      <c r="CX42" s="254">
        <f t="shared" si="90"/>
        <v>0</v>
      </c>
      <c r="CY42" s="254">
        <f t="shared" si="91"/>
        <v>0</v>
      </c>
      <c r="CZ42" s="254">
        <f t="shared" si="92"/>
        <v>0</v>
      </c>
      <c r="DA42" s="254">
        <f t="shared" si="93"/>
        <v>0</v>
      </c>
      <c r="DB42" s="254">
        <f t="shared" si="94"/>
        <v>0</v>
      </c>
      <c r="DC42" s="254">
        <f t="shared" si="95"/>
        <v>0</v>
      </c>
      <c r="DD42" s="254">
        <f t="shared" si="96"/>
        <v>0</v>
      </c>
      <c r="DE42" s="254">
        <f t="shared" si="97"/>
        <v>0</v>
      </c>
      <c r="DF42" s="254">
        <f t="shared" si="98"/>
        <v>0</v>
      </c>
      <c r="DG42" s="254">
        <f t="shared" si="99"/>
        <v>0</v>
      </c>
      <c r="DH42" s="254">
        <f t="shared" si="100"/>
        <v>0</v>
      </c>
      <c r="DI42" s="254">
        <f t="shared" si="101"/>
        <v>0</v>
      </c>
      <c r="DJ42" s="254">
        <f t="shared" si="102"/>
        <v>0</v>
      </c>
      <c r="DK42" s="254">
        <f t="shared" si="103"/>
        <v>0</v>
      </c>
      <c r="DL42" s="254">
        <f t="shared" si="104"/>
        <v>0</v>
      </c>
      <c r="DM42" s="254">
        <f t="shared" si="105"/>
        <v>0</v>
      </c>
      <c r="DN42" s="254">
        <f t="shared" si="106"/>
        <v>0</v>
      </c>
      <c r="DO42" s="254">
        <f t="shared" si="107"/>
        <v>0</v>
      </c>
      <c r="DP42" s="254">
        <f t="shared" si="108"/>
        <v>0</v>
      </c>
      <c r="DQ42" s="254">
        <f t="shared" si="109"/>
        <v>0</v>
      </c>
      <c r="DR42" s="254">
        <f t="shared" si="110"/>
        <v>0</v>
      </c>
      <c r="DS42" s="254">
        <f t="shared" si="111"/>
        <v>0</v>
      </c>
      <c r="DT42" s="254">
        <f t="shared" si="112"/>
        <v>0</v>
      </c>
      <c r="DU42" s="254">
        <f t="shared" si="113"/>
        <v>0</v>
      </c>
      <c r="DV42" s="254">
        <f t="shared" si="114"/>
        <v>0</v>
      </c>
      <c r="DZ42" s="69" t="s">
        <v>303</v>
      </c>
    </row>
    <row r="43" spans="1:132" ht="24" customHeight="1">
      <c r="A43" s="11" t="str">
        <f ca="1">IF(AG43&lt;&gt;"OK","",CONCATENATE(TEXT('Front Page'!$F$33,"000"),TEXT('Front Page'!$F$31,"000"),"-",LEFT('Front Page'!$R$53,5),"-",LEFT(D43,1),AJ43, "-",TEXT(B43,"000")))</f>
        <v/>
      </c>
      <c r="B43" s="12" t="str">
        <f>IFERROR(IF(E43="","",MAX(B$17:B42)+1),"")</f>
        <v/>
      </c>
      <c r="C43" s="13"/>
      <c r="D43" s="29" t="str">
        <f t="shared" si="71"/>
        <v>None</v>
      </c>
      <c r="E43" s="29" t="str">
        <f t="shared" si="17"/>
        <v/>
      </c>
      <c r="F43" s="29" t="str">
        <f t="shared" si="18"/>
        <v/>
      </c>
      <c r="G43" s="363"/>
      <c r="H43" s="364"/>
      <c r="I43" s="325" t="str">
        <f t="shared" si="72"/>
        <v>No</v>
      </c>
      <c r="J43" s="314">
        <v>0</v>
      </c>
      <c r="K43" s="312">
        <v>0</v>
      </c>
      <c r="L43" s="312">
        <v>0</v>
      </c>
      <c r="M43" s="312">
        <v>0</v>
      </c>
      <c r="N43" s="312">
        <v>0</v>
      </c>
      <c r="O43" s="312">
        <v>0</v>
      </c>
      <c r="P43" s="312">
        <v>0</v>
      </c>
      <c r="Q43" s="312">
        <v>0</v>
      </c>
      <c r="R43" s="312">
        <v>0</v>
      </c>
      <c r="S43" s="312">
        <v>0</v>
      </c>
      <c r="T43" s="312">
        <v>0</v>
      </c>
      <c r="U43" s="312">
        <v>0</v>
      </c>
      <c r="V43" s="313">
        <v>1</v>
      </c>
      <c r="W43" s="313">
        <v>1</v>
      </c>
      <c r="X43" s="312">
        <v>0</v>
      </c>
      <c r="Y43" s="312">
        <v>0</v>
      </c>
      <c r="Z43" s="312">
        <v>0</v>
      </c>
      <c r="AA43" s="14">
        <v>0</v>
      </c>
      <c r="AB43" s="317"/>
      <c r="AC43" s="15" t="str">
        <f t="shared" si="73"/>
        <v/>
      </c>
      <c r="AD43" s="15" t="str">
        <f t="shared" si="74"/>
        <v/>
      </c>
      <c r="AE43" s="16" t="str">
        <f t="shared" si="75"/>
        <v>0 - 0</v>
      </c>
      <c r="AF43" s="20" t="str">
        <f t="shared" si="23"/>
        <v>Not an offer</v>
      </c>
      <c r="AG43" s="276" t="str">
        <f t="shared" si="24"/>
        <v>Not an Offer</v>
      </c>
      <c r="AH43" s="150"/>
      <c r="AI43" s="254">
        <v>27</v>
      </c>
      <c r="AJ43" s="149" t="str">
        <f t="shared" si="25"/>
        <v>00-IFE</v>
      </c>
      <c r="AK43" s="254" t="b">
        <v>0</v>
      </c>
      <c r="AL43" s="254">
        <f t="shared" si="11"/>
        <v>0</v>
      </c>
      <c r="AM43" s="254">
        <f t="shared" si="26"/>
        <v>0</v>
      </c>
      <c r="AN43" s="288">
        <f t="shared" si="76"/>
        <v>0</v>
      </c>
      <c r="AO43" s="288" t="str">
        <f>IF(AND($BU43=$BV43,BU43=AO$13),$J43&amp;$K43&amp;$L43&amp;$M43&amp;$N43&amp;$O43&amp;$P43&amp;$Q43&amp;$R43&amp;$S43&amp;$T43&amp;$U43,IFERROR(MATCH($AN43,AO$17:AO42,0),-1000))</f>
        <v>000000000000</v>
      </c>
      <c r="AP43" s="288">
        <f>IF(AND($BU43=$BV43,BV43=AP$13),$J43&amp;$K43&amp;$L43&amp;$M43&amp;$N43&amp;$O43&amp;$P43&amp;$Q43&amp;$R43&amp;$S43&amp;$T43&amp;$U43,IFERROR(MATCH($AN43,AP$17:AP42,0),-1000))</f>
        <v>1</v>
      </c>
      <c r="AQ43" s="288">
        <f>IF(AND($BU43=$BV43,BW43=AQ$13),$J43&amp;$K43&amp;$L43&amp;$M43&amp;$N43&amp;$O43&amp;$P43&amp;$Q43&amp;$R43&amp;$S43&amp;$T43&amp;$U43,IFERROR(MATCH($AN43,AQ$17:AQ42,0),-1000))</f>
        <v>1</v>
      </c>
      <c r="AR43" s="288">
        <f>IF(AND($BU43=$BV43,BX43=AR$13),$J43&amp;$K43&amp;$L43&amp;$M43&amp;$N43&amp;$O43&amp;$P43&amp;$Q43&amp;$R43&amp;$S43&amp;$T43&amp;$U43,IFERROR(MATCH($AN43,AR$17:AR42,0),-1000))</f>
        <v>1</v>
      </c>
      <c r="AS43" s="254">
        <f t="shared" si="69"/>
        <v>0</v>
      </c>
      <c r="AT43" s="261" t="str">
        <f t="shared" si="77"/>
        <v/>
      </c>
      <c r="AU43" s="254" t="str">
        <f t="shared" si="115"/>
        <v/>
      </c>
      <c r="AV43" s="254" t="str">
        <f t="shared" si="115"/>
        <v/>
      </c>
      <c r="AW43" s="254" t="str">
        <f t="shared" si="115"/>
        <v/>
      </c>
      <c r="AX43" s="254" t="str">
        <f t="shared" si="115"/>
        <v/>
      </c>
      <c r="AY43" s="254" t="str">
        <f t="shared" si="115"/>
        <v/>
      </c>
      <c r="AZ43" s="254" t="str">
        <f t="shared" si="115"/>
        <v/>
      </c>
      <c r="BA43" s="254" t="str">
        <f t="shared" si="115"/>
        <v/>
      </c>
      <c r="BB43" s="254" t="str">
        <f t="shared" si="115"/>
        <v/>
      </c>
      <c r="BC43" s="254" t="str">
        <f t="shared" si="115"/>
        <v/>
      </c>
      <c r="BD43" s="254" t="str">
        <f t="shared" si="115"/>
        <v/>
      </c>
      <c r="BE43" s="262" t="str">
        <f t="shared" si="115"/>
        <v/>
      </c>
      <c r="BF43" s="263" t="str">
        <f t="shared" si="116"/>
        <v/>
      </c>
      <c r="BG43" s="254" t="str">
        <f t="shared" si="116"/>
        <v/>
      </c>
      <c r="BH43" s="254" t="str">
        <f t="shared" si="116"/>
        <v/>
      </c>
      <c r="BI43" s="254" t="str">
        <f t="shared" si="116"/>
        <v/>
      </c>
      <c r="BJ43" s="254" t="str">
        <f t="shared" si="116"/>
        <v/>
      </c>
      <c r="BK43" s="254" t="str">
        <f t="shared" si="116"/>
        <v/>
      </c>
      <c r="BL43" s="254" t="str">
        <f t="shared" si="116"/>
        <v/>
      </c>
      <c r="BM43" s="254" t="str">
        <f t="shared" si="116"/>
        <v/>
      </c>
      <c r="BN43" s="254" t="str">
        <f t="shared" si="116"/>
        <v/>
      </c>
      <c r="BO43" s="254" t="str">
        <f t="shared" si="116"/>
        <v/>
      </c>
      <c r="BP43" s="254" t="str">
        <f t="shared" si="116"/>
        <v/>
      </c>
      <c r="BQ43" s="264" t="str">
        <f t="shared" si="78"/>
        <v/>
      </c>
      <c r="BR43" s="261">
        <v>2019</v>
      </c>
      <c r="BS43" s="261">
        <v>2019</v>
      </c>
      <c r="BT43" s="261">
        <v>2019</v>
      </c>
      <c r="BU43" s="265">
        <v>2019</v>
      </c>
      <c r="BV43" s="263">
        <v>2019</v>
      </c>
      <c r="BW43" s="254" t="str">
        <f t="shared" si="70"/>
        <v/>
      </c>
      <c r="BX43" s="254" t="str">
        <f t="shared" si="70"/>
        <v/>
      </c>
      <c r="BY43" s="264" t="str">
        <f t="shared" si="31"/>
        <v/>
      </c>
      <c r="BZ43" s="254" t="str">
        <f t="shared" si="32"/>
        <v/>
      </c>
      <c r="CA43" s="254">
        <f t="shared" si="117"/>
        <v>0</v>
      </c>
      <c r="CB43" s="254">
        <f t="shared" si="117"/>
        <v>0</v>
      </c>
      <c r="CC43" s="254">
        <f t="shared" si="117"/>
        <v>0</v>
      </c>
      <c r="CD43" s="254">
        <f t="shared" si="117"/>
        <v>0</v>
      </c>
      <c r="CE43" s="254">
        <f t="shared" si="117"/>
        <v>0</v>
      </c>
      <c r="CF43" s="254">
        <f t="shared" si="117"/>
        <v>0</v>
      </c>
      <c r="CG43" s="254">
        <f t="shared" si="117"/>
        <v>0</v>
      </c>
      <c r="CH43" s="254">
        <f t="shared" si="117"/>
        <v>0</v>
      </c>
      <c r="CI43" s="254">
        <f t="shared" si="117"/>
        <v>0</v>
      </c>
      <c r="CJ43" s="254">
        <f t="shared" si="117"/>
        <v>0</v>
      </c>
      <c r="CK43" s="254">
        <f t="shared" si="117"/>
        <v>0</v>
      </c>
      <c r="CL43" s="254">
        <f t="shared" si="117"/>
        <v>0</v>
      </c>
      <c r="CM43" s="254">
        <f t="shared" si="79"/>
        <v>0</v>
      </c>
      <c r="CN43" s="254">
        <f t="shared" si="80"/>
        <v>0</v>
      </c>
      <c r="CO43" s="254">
        <f t="shared" si="81"/>
        <v>0</v>
      </c>
      <c r="CP43" s="254">
        <f t="shared" si="82"/>
        <v>0</v>
      </c>
      <c r="CQ43" s="254">
        <f t="shared" si="83"/>
        <v>0</v>
      </c>
      <c r="CR43" s="254">
        <f t="shared" si="84"/>
        <v>0</v>
      </c>
      <c r="CS43" s="254">
        <f t="shared" si="85"/>
        <v>0</v>
      </c>
      <c r="CT43" s="254">
        <f t="shared" si="86"/>
        <v>0</v>
      </c>
      <c r="CU43" s="254">
        <f t="shared" si="87"/>
        <v>0</v>
      </c>
      <c r="CV43" s="254">
        <f t="shared" si="88"/>
        <v>0</v>
      </c>
      <c r="CW43" s="254">
        <f t="shared" si="89"/>
        <v>0</v>
      </c>
      <c r="CX43" s="254">
        <f t="shared" si="90"/>
        <v>0</v>
      </c>
      <c r="CY43" s="254">
        <f t="shared" si="91"/>
        <v>0</v>
      </c>
      <c r="CZ43" s="254">
        <f t="shared" si="92"/>
        <v>0</v>
      </c>
      <c r="DA43" s="254">
        <f t="shared" si="93"/>
        <v>0</v>
      </c>
      <c r="DB43" s="254">
        <f t="shared" si="94"/>
        <v>0</v>
      </c>
      <c r="DC43" s="254">
        <f t="shared" si="95"/>
        <v>0</v>
      </c>
      <c r="DD43" s="254">
        <f t="shared" si="96"/>
        <v>0</v>
      </c>
      <c r="DE43" s="254">
        <f t="shared" si="97"/>
        <v>0</v>
      </c>
      <c r="DF43" s="254">
        <f t="shared" si="98"/>
        <v>0</v>
      </c>
      <c r="DG43" s="254">
        <f t="shared" si="99"/>
        <v>0</v>
      </c>
      <c r="DH43" s="254">
        <f t="shared" si="100"/>
        <v>0</v>
      </c>
      <c r="DI43" s="254">
        <f t="shared" si="101"/>
        <v>0</v>
      </c>
      <c r="DJ43" s="254">
        <f t="shared" si="102"/>
        <v>0</v>
      </c>
      <c r="DK43" s="254">
        <f t="shared" si="103"/>
        <v>0</v>
      </c>
      <c r="DL43" s="254">
        <f t="shared" si="104"/>
        <v>0</v>
      </c>
      <c r="DM43" s="254">
        <f t="shared" si="105"/>
        <v>0</v>
      </c>
      <c r="DN43" s="254">
        <f t="shared" si="106"/>
        <v>0</v>
      </c>
      <c r="DO43" s="254">
        <f t="shared" si="107"/>
        <v>0</v>
      </c>
      <c r="DP43" s="254">
        <f t="shared" si="108"/>
        <v>0</v>
      </c>
      <c r="DQ43" s="254">
        <f t="shared" si="109"/>
        <v>0</v>
      </c>
      <c r="DR43" s="254">
        <f t="shared" si="110"/>
        <v>0</v>
      </c>
      <c r="DS43" s="254">
        <f t="shared" si="111"/>
        <v>0</v>
      </c>
      <c r="DT43" s="254">
        <f t="shared" si="112"/>
        <v>0</v>
      </c>
      <c r="DU43" s="254">
        <f t="shared" si="113"/>
        <v>0</v>
      </c>
      <c r="DV43" s="254">
        <f t="shared" si="114"/>
        <v>0</v>
      </c>
      <c r="DZ43" s="69" t="s">
        <v>304</v>
      </c>
    </row>
    <row r="44" spans="1:132" ht="24" customHeight="1">
      <c r="A44" s="11" t="str">
        <f ca="1">IF(AG44&lt;&gt;"OK","",CONCATENATE(TEXT('Front Page'!$F$33,"000"),TEXT('Front Page'!$F$31,"000"),"-",LEFT('Front Page'!$R$53,5),"-",LEFT(D44,1),AJ44, "-",TEXT(B44,"000")))</f>
        <v/>
      </c>
      <c r="B44" s="12" t="str">
        <f>IFERROR(IF(E44="","",MAX(B$17:B43)+1),"")</f>
        <v/>
      </c>
      <c r="C44" s="13"/>
      <c r="D44" s="29" t="str">
        <f t="shared" si="71"/>
        <v>None</v>
      </c>
      <c r="E44" s="29" t="str">
        <f t="shared" si="17"/>
        <v/>
      </c>
      <c r="F44" s="29" t="str">
        <f t="shared" si="18"/>
        <v/>
      </c>
      <c r="G44" s="363"/>
      <c r="H44" s="364"/>
      <c r="I44" s="325" t="str">
        <f t="shared" si="72"/>
        <v>No</v>
      </c>
      <c r="J44" s="314">
        <v>0</v>
      </c>
      <c r="K44" s="312">
        <v>0</v>
      </c>
      <c r="L44" s="312">
        <v>0</v>
      </c>
      <c r="M44" s="312">
        <v>0</v>
      </c>
      <c r="N44" s="312">
        <v>0</v>
      </c>
      <c r="O44" s="312">
        <v>0</v>
      </c>
      <c r="P44" s="312">
        <v>0</v>
      </c>
      <c r="Q44" s="312">
        <v>0</v>
      </c>
      <c r="R44" s="312">
        <v>0</v>
      </c>
      <c r="S44" s="312">
        <v>0</v>
      </c>
      <c r="T44" s="312">
        <v>0</v>
      </c>
      <c r="U44" s="312">
        <v>0</v>
      </c>
      <c r="V44" s="313">
        <v>1</v>
      </c>
      <c r="W44" s="313">
        <v>1</v>
      </c>
      <c r="X44" s="312">
        <v>0</v>
      </c>
      <c r="Y44" s="312">
        <v>0</v>
      </c>
      <c r="Z44" s="312">
        <v>0</v>
      </c>
      <c r="AA44" s="14">
        <v>0</v>
      </c>
      <c r="AB44" s="317"/>
      <c r="AC44" s="15" t="str">
        <f t="shared" si="73"/>
        <v/>
      </c>
      <c r="AD44" s="15" t="str">
        <f t="shared" si="74"/>
        <v/>
      </c>
      <c r="AE44" s="16" t="str">
        <f t="shared" si="75"/>
        <v>0 - 0</v>
      </c>
      <c r="AF44" s="20" t="str">
        <f t="shared" si="23"/>
        <v>Not an offer</v>
      </c>
      <c r="AG44" s="276" t="str">
        <f t="shared" si="24"/>
        <v>Not an Offer</v>
      </c>
      <c r="AH44" s="150"/>
      <c r="AI44" s="254">
        <v>28</v>
      </c>
      <c r="AJ44" s="149" t="str">
        <f t="shared" si="25"/>
        <v>00-IFE</v>
      </c>
      <c r="AK44" s="254" t="b">
        <v>0</v>
      </c>
      <c r="AL44" s="254">
        <f t="shared" si="11"/>
        <v>0</v>
      </c>
      <c r="AM44" s="254">
        <f t="shared" si="26"/>
        <v>0</v>
      </c>
      <c r="AN44" s="288">
        <f t="shared" si="76"/>
        <v>0</v>
      </c>
      <c r="AO44" s="288" t="str">
        <f>IF(AND($BU44=$BV44,BU44=AO$13),$J44&amp;$K44&amp;$L44&amp;$M44&amp;$N44&amp;$O44&amp;$P44&amp;$Q44&amp;$R44&amp;$S44&amp;$T44&amp;$U44,IFERROR(MATCH($AN44,AO$17:AO43,0),-1000))</f>
        <v>000000000000</v>
      </c>
      <c r="AP44" s="288">
        <f>IF(AND($BU44=$BV44,BV44=AP$13),$J44&amp;$K44&amp;$L44&amp;$M44&amp;$N44&amp;$O44&amp;$P44&amp;$Q44&amp;$R44&amp;$S44&amp;$T44&amp;$U44,IFERROR(MATCH($AN44,AP$17:AP43,0),-1000))</f>
        <v>1</v>
      </c>
      <c r="AQ44" s="288">
        <f>IF(AND($BU44=$BV44,BW44=AQ$13),$J44&amp;$K44&amp;$L44&amp;$M44&amp;$N44&amp;$O44&amp;$P44&amp;$Q44&amp;$R44&amp;$S44&amp;$T44&amp;$U44,IFERROR(MATCH($AN44,AQ$17:AQ43,0),-1000))</f>
        <v>1</v>
      </c>
      <c r="AR44" s="288">
        <f>IF(AND($BU44=$BV44,BX44=AR$13),$J44&amp;$K44&amp;$L44&amp;$M44&amp;$N44&amp;$O44&amp;$P44&amp;$Q44&amp;$R44&amp;$S44&amp;$T44&amp;$U44,IFERROR(MATCH($AN44,AR$17:AR43,0),-1000))</f>
        <v>1</v>
      </c>
      <c r="AS44" s="254">
        <f t="shared" si="69"/>
        <v>0</v>
      </c>
      <c r="AT44" s="261" t="str">
        <f t="shared" si="77"/>
        <v/>
      </c>
      <c r="AU44" s="254" t="str">
        <f t="shared" si="115"/>
        <v/>
      </c>
      <c r="AV44" s="254" t="str">
        <f t="shared" si="115"/>
        <v/>
      </c>
      <c r="AW44" s="254" t="str">
        <f t="shared" si="115"/>
        <v/>
      </c>
      <c r="AX44" s="254" t="str">
        <f t="shared" si="115"/>
        <v/>
      </c>
      <c r="AY44" s="254" t="str">
        <f t="shared" si="115"/>
        <v/>
      </c>
      <c r="AZ44" s="254" t="str">
        <f t="shared" si="115"/>
        <v/>
      </c>
      <c r="BA44" s="254" t="str">
        <f t="shared" si="115"/>
        <v/>
      </c>
      <c r="BB44" s="254" t="str">
        <f t="shared" si="115"/>
        <v/>
      </c>
      <c r="BC44" s="254" t="str">
        <f t="shared" si="115"/>
        <v/>
      </c>
      <c r="BD44" s="254" t="str">
        <f t="shared" si="115"/>
        <v/>
      </c>
      <c r="BE44" s="262" t="str">
        <f t="shared" si="115"/>
        <v/>
      </c>
      <c r="BF44" s="263" t="str">
        <f t="shared" si="116"/>
        <v/>
      </c>
      <c r="BG44" s="254" t="str">
        <f t="shared" si="116"/>
        <v/>
      </c>
      <c r="BH44" s="254" t="str">
        <f t="shared" si="116"/>
        <v/>
      </c>
      <c r="BI44" s="254" t="str">
        <f t="shared" si="116"/>
        <v/>
      </c>
      <c r="BJ44" s="254" t="str">
        <f t="shared" si="116"/>
        <v/>
      </c>
      <c r="BK44" s="254" t="str">
        <f t="shared" si="116"/>
        <v/>
      </c>
      <c r="BL44" s="254" t="str">
        <f t="shared" si="116"/>
        <v/>
      </c>
      <c r="BM44" s="254" t="str">
        <f t="shared" si="116"/>
        <v/>
      </c>
      <c r="BN44" s="254" t="str">
        <f t="shared" si="116"/>
        <v/>
      </c>
      <c r="BO44" s="254" t="str">
        <f t="shared" si="116"/>
        <v/>
      </c>
      <c r="BP44" s="254" t="str">
        <f t="shared" si="116"/>
        <v/>
      </c>
      <c r="BQ44" s="264" t="str">
        <f t="shared" si="78"/>
        <v/>
      </c>
      <c r="BR44" s="261">
        <v>2019</v>
      </c>
      <c r="BS44" s="261">
        <v>2019</v>
      </c>
      <c r="BT44" s="261">
        <v>2019</v>
      </c>
      <c r="BU44" s="265">
        <v>2019</v>
      </c>
      <c r="BV44" s="263">
        <v>2019</v>
      </c>
      <c r="BW44" s="254" t="str">
        <f t="shared" si="70"/>
        <v/>
      </c>
      <c r="BX44" s="254" t="str">
        <f t="shared" si="70"/>
        <v/>
      </c>
      <c r="BY44" s="264" t="str">
        <f t="shared" si="31"/>
        <v/>
      </c>
      <c r="BZ44" s="254" t="str">
        <f t="shared" si="32"/>
        <v/>
      </c>
      <c r="CA44" s="254">
        <f t="shared" si="117"/>
        <v>0</v>
      </c>
      <c r="CB44" s="254">
        <f t="shared" si="117"/>
        <v>0</v>
      </c>
      <c r="CC44" s="254">
        <f t="shared" si="117"/>
        <v>0</v>
      </c>
      <c r="CD44" s="254">
        <f t="shared" si="117"/>
        <v>0</v>
      </c>
      <c r="CE44" s="254">
        <f t="shared" si="117"/>
        <v>0</v>
      </c>
      <c r="CF44" s="254">
        <f t="shared" si="117"/>
        <v>0</v>
      </c>
      <c r="CG44" s="254">
        <f t="shared" si="117"/>
        <v>0</v>
      </c>
      <c r="CH44" s="254">
        <f t="shared" si="117"/>
        <v>0</v>
      </c>
      <c r="CI44" s="254">
        <f t="shared" si="117"/>
        <v>0</v>
      </c>
      <c r="CJ44" s="254">
        <f t="shared" si="117"/>
        <v>0</v>
      </c>
      <c r="CK44" s="254">
        <f t="shared" si="117"/>
        <v>0</v>
      </c>
      <c r="CL44" s="254">
        <f t="shared" si="117"/>
        <v>0</v>
      </c>
      <c r="CM44" s="254">
        <f t="shared" si="79"/>
        <v>0</v>
      </c>
      <c r="CN44" s="254">
        <f t="shared" si="80"/>
        <v>0</v>
      </c>
      <c r="CO44" s="254">
        <f t="shared" si="81"/>
        <v>0</v>
      </c>
      <c r="CP44" s="254">
        <f t="shared" si="82"/>
        <v>0</v>
      </c>
      <c r="CQ44" s="254">
        <f t="shared" si="83"/>
        <v>0</v>
      </c>
      <c r="CR44" s="254">
        <f t="shared" si="84"/>
        <v>0</v>
      </c>
      <c r="CS44" s="254">
        <f t="shared" si="85"/>
        <v>0</v>
      </c>
      <c r="CT44" s="254">
        <f t="shared" si="86"/>
        <v>0</v>
      </c>
      <c r="CU44" s="254">
        <f t="shared" si="87"/>
        <v>0</v>
      </c>
      <c r="CV44" s="254">
        <f t="shared" si="88"/>
        <v>0</v>
      </c>
      <c r="CW44" s="254">
        <f t="shared" si="89"/>
        <v>0</v>
      </c>
      <c r="CX44" s="254">
        <f t="shared" si="90"/>
        <v>0</v>
      </c>
      <c r="CY44" s="254">
        <f t="shared" si="91"/>
        <v>0</v>
      </c>
      <c r="CZ44" s="254">
        <f t="shared" si="92"/>
        <v>0</v>
      </c>
      <c r="DA44" s="254">
        <f t="shared" si="93"/>
        <v>0</v>
      </c>
      <c r="DB44" s="254">
        <f t="shared" si="94"/>
        <v>0</v>
      </c>
      <c r="DC44" s="254">
        <f t="shared" si="95"/>
        <v>0</v>
      </c>
      <c r="DD44" s="254">
        <f t="shared" si="96"/>
        <v>0</v>
      </c>
      <c r="DE44" s="254">
        <f t="shared" si="97"/>
        <v>0</v>
      </c>
      <c r="DF44" s="254">
        <f t="shared" si="98"/>
        <v>0</v>
      </c>
      <c r="DG44" s="254">
        <f t="shared" si="99"/>
        <v>0</v>
      </c>
      <c r="DH44" s="254">
        <f t="shared" si="100"/>
        <v>0</v>
      </c>
      <c r="DI44" s="254">
        <f t="shared" si="101"/>
        <v>0</v>
      </c>
      <c r="DJ44" s="254">
        <f t="shared" si="102"/>
        <v>0</v>
      </c>
      <c r="DK44" s="254">
        <f t="shared" si="103"/>
        <v>0</v>
      </c>
      <c r="DL44" s="254">
        <f t="shared" si="104"/>
        <v>0</v>
      </c>
      <c r="DM44" s="254">
        <f t="shared" si="105"/>
        <v>0</v>
      </c>
      <c r="DN44" s="254">
        <f t="shared" si="106"/>
        <v>0</v>
      </c>
      <c r="DO44" s="254">
        <f t="shared" si="107"/>
        <v>0</v>
      </c>
      <c r="DP44" s="254">
        <f t="shared" si="108"/>
        <v>0</v>
      </c>
      <c r="DQ44" s="254">
        <f t="shared" si="109"/>
        <v>0</v>
      </c>
      <c r="DR44" s="254">
        <f t="shared" si="110"/>
        <v>0</v>
      </c>
      <c r="DS44" s="254">
        <f t="shared" si="111"/>
        <v>0</v>
      </c>
      <c r="DT44" s="254">
        <f t="shared" si="112"/>
        <v>0</v>
      </c>
      <c r="DU44" s="254">
        <f t="shared" si="113"/>
        <v>0</v>
      </c>
      <c r="DV44" s="254">
        <f t="shared" si="114"/>
        <v>0</v>
      </c>
      <c r="DZ44" s="69" t="s">
        <v>305</v>
      </c>
    </row>
    <row r="45" spans="1:132" ht="24" customHeight="1">
      <c r="A45" s="11" t="str">
        <f ca="1">IF(AG45&lt;&gt;"OK","",CONCATENATE(TEXT('Front Page'!$F$33,"000"),TEXT('Front Page'!$F$31,"000"),"-",LEFT('Front Page'!$R$53,5),"-",LEFT(D45,1),AJ45, "-",TEXT(B45,"000")))</f>
        <v/>
      </c>
      <c r="B45" s="12" t="str">
        <f>IFERROR(IF(E45="","",MAX(B$17:B44)+1),"")</f>
        <v/>
      </c>
      <c r="C45" s="13"/>
      <c r="D45" s="29" t="str">
        <f t="shared" si="71"/>
        <v>None</v>
      </c>
      <c r="E45" s="29" t="str">
        <f t="shared" si="17"/>
        <v/>
      </c>
      <c r="F45" s="29" t="str">
        <f t="shared" si="18"/>
        <v/>
      </c>
      <c r="G45" s="363"/>
      <c r="H45" s="364"/>
      <c r="I45" s="325" t="str">
        <f t="shared" si="72"/>
        <v>No</v>
      </c>
      <c r="J45" s="314">
        <v>0</v>
      </c>
      <c r="K45" s="312">
        <v>0</v>
      </c>
      <c r="L45" s="312">
        <v>0</v>
      </c>
      <c r="M45" s="312">
        <v>0</v>
      </c>
      <c r="N45" s="312">
        <v>0</v>
      </c>
      <c r="O45" s="312">
        <v>0</v>
      </c>
      <c r="P45" s="312">
        <v>0</v>
      </c>
      <c r="Q45" s="312">
        <v>0</v>
      </c>
      <c r="R45" s="312">
        <v>0</v>
      </c>
      <c r="S45" s="312">
        <v>0</v>
      </c>
      <c r="T45" s="312">
        <v>0</v>
      </c>
      <c r="U45" s="312">
        <v>0</v>
      </c>
      <c r="V45" s="313">
        <v>1</v>
      </c>
      <c r="W45" s="313">
        <v>1</v>
      </c>
      <c r="X45" s="312">
        <v>0</v>
      </c>
      <c r="Y45" s="312">
        <v>0</v>
      </c>
      <c r="Z45" s="312">
        <v>0</v>
      </c>
      <c r="AA45" s="14">
        <v>0</v>
      </c>
      <c r="AB45" s="317"/>
      <c r="AC45" s="15" t="str">
        <f t="shared" si="73"/>
        <v/>
      </c>
      <c r="AD45" s="15" t="str">
        <f t="shared" si="74"/>
        <v/>
      </c>
      <c r="AE45" s="16" t="str">
        <f t="shared" si="75"/>
        <v>0 - 0</v>
      </c>
      <c r="AF45" s="20" t="str">
        <f t="shared" si="23"/>
        <v>Not an offer</v>
      </c>
      <c r="AG45" s="276" t="str">
        <f t="shared" si="24"/>
        <v>Not an Offer</v>
      </c>
      <c r="AH45" s="150"/>
      <c r="AI45" s="254">
        <v>29</v>
      </c>
      <c r="AJ45" s="149" t="str">
        <f t="shared" si="25"/>
        <v>00-IFE</v>
      </c>
      <c r="AK45" s="254" t="b">
        <v>0</v>
      </c>
      <c r="AL45" s="254">
        <f t="shared" si="11"/>
        <v>0</v>
      </c>
      <c r="AM45" s="254">
        <f t="shared" si="26"/>
        <v>0</v>
      </c>
      <c r="AN45" s="288">
        <f t="shared" si="76"/>
        <v>0</v>
      </c>
      <c r="AO45" s="288" t="str">
        <f>IF(AND($BU45=$BV45,BU45=AO$13),$J45&amp;$K45&amp;$L45&amp;$M45&amp;$N45&amp;$O45&amp;$P45&amp;$Q45&amp;$R45&amp;$S45&amp;$T45&amp;$U45,IFERROR(MATCH($AN45,AO$17:AO44,0),-1000))</f>
        <v>000000000000</v>
      </c>
      <c r="AP45" s="288">
        <f>IF(AND($BU45=$BV45,BV45=AP$13),$J45&amp;$K45&amp;$L45&amp;$M45&amp;$N45&amp;$O45&amp;$P45&amp;$Q45&amp;$R45&amp;$S45&amp;$T45&amp;$U45,IFERROR(MATCH($AN45,AP$17:AP44,0),-1000))</f>
        <v>1</v>
      </c>
      <c r="AQ45" s="288">
        <f>IF(AND($BU45=$BV45,BW45=AQ$13),$J45&amp;$K45&amp;$L45&amp;$M45&amp;$N45&amp;$O45&amp;$P45&amp;$Q45&amp;$R45&amp;$S45&amp;$T45&amp;$U45,IFERROR(MATCH($AN45,AQ$17:AQ44,0),-1000))</f>
        <v>1</v>
      </c>
      <c r="AR45" s="288">
        <f>IF(AND($BU45=$BV45,BX45=AR$13),$J45&amp;$K45&amp;$L45&amp;$M45&amp;$N45&amp;$O45&amp;$P45&amp;$Q45&amp;$R45&amp;$S45&amp;$T45&amp;$U45,IFERROR(MATCH($AN45,AR$17:AR44,0),-1000))</f>
        <v>1</v>
      </c>
      <c r="AS45" s="254">
        <f t="shared" si="69"/>
        <v>0</v>
      </c>
      <c r="AT45" s="261" t="str">
        <f t="shared" si="77"/>
        <v/>
      </c>
      <c r="AU45" s="254" t="str">
        <f t="shared" si="115"/>
        <v/>
      </c>
      <c r="AV45" s="254" t="str">
        <f t="shared" si="115"/>
        <v/>
      </c>
      <c r="AW45" s="254" t="str">
        <f t="shared" si="115"/>
        <v/>
      </c>
      <c r="AX45" s="254" t="str">
        <f t="shared" si="115"/>
        <v/>
      </c>
      <c r="AY45" s="254" t="str">
        <f t="shared" si="115"/>
        <v/>
      </c>
      <c r="AZ45" s="254" t="str">
        <f t="shared" si="115"/>
        <v/>
      </c>
      <c r="BA45" s="254" t="str">
        <f t="shared" si="115"/>
        <v/>
      </c>
      <c r="BB45" s="254" t="str">
        <f t="shared" si="115"/>
        <v/>
      </c>
      <c r="BC45" s="254" t="str">
        <f t="shared" si="115"/>
        <v/>
      </c>
      <c r="BD45" s="254" t="str">
        <f t="shared" si="115"/>
        <v/>
      </c>
      <c r="BE45" s="262" t="str">
        <f t="shared" si="115"/>
        <v/>
      </c>
      <c r="BF45" s="263" t="str">
        <f t="shared" si="116"/>
        <v/>
      </c>
      <c r="BG45" s="254" t="str">
        <f t="shared" si="116"/>
        <v/>
      </c>
      <c r="BH45" s="254" t="str">
        <f t="shared" si="116"/>
        <v/>
      </c>
      <c r="BI45" s="254" t="str">
        <f t="shared" si="116"/>
        <v/>
      </c>
      <c r="BJ45" s="254" t="str">
        <f t="shared" si="116"/>
        <v/>
      </c>
      <c r="BK45" s="254" t="str">
        <f t="shared" si="116"/>
        <v/>
      </c>
      <c r="BL45" s="254" t="str">
        <f t="shared" si="116"/>
        <v/>
      </c>
      <c r="BM45" s="254" t="str">
        <f t="shared" si="116"/>
        <v/>
      </c>
      <c r="BN45" s="254" t="str">
        <f t="shared" si="116"/>
        <v/>
      </c>
      <c r="BO45" s="254" t="str">
        <f t="shared" si="116"/>
        <v/>
      </c>
      <c r="BP45" s="254" t="str">
        <f t="shared" si="116"/>
        <v/>
      </c>
      <c r="BQ45" s="264" t="str">
        <f t="shared" si="78"/>
        <v/>
      </c>
      <c r="BR45" s="261">
        <v>2019</v>
      </c>
      <c r="BS45" s="261">
        <v>2019</v>
      </c>
      <c r="BT45" s="261">
        <v>2019</v>
      </c>
      <c r="BU45" s="265">
        <v>2019</v>
      </c>
      <c r="BV45" s="263">
        <v>2019</v>
      </c>
      <c r="BW45" s="254" t="str">
        <f t="shared" si="70"/>
        <v/>
      </c>
      <c r="BX45" s="254" t="str">
        <f t="shared" si="70"/>
        <v/>
      </c>
      <c r="BY45" s="264" t="str">
        <f t="shared" si="31"/>
        <v/>
      </c>
      <c r="BZ45" s="254" t="str">
        <f t="shared" si="32"/>
        <v/>
      </c>
      <c r="CA45" s="254">
        <f t="shared" si="117"/>
        <v>0</v>
      </c>
      <c r="CB45" s="254">
        <f t="shared" si="117"/>
        <v>0</v>
      </c>
      <c r="CC45" s="254">
        <f t="shared" si="117"/>
        <v>0</v>
      </c>
      <c r="CD45" s="254">
        <f t="shared" si="117"/>
        <v>0</v>
      </c>
      <c r="CE45" s="254">
        <f t="shared" si="117"/>
        <v>0</v>
      </c>
      <c r="CF45" s="254">
        <f t="shared" si="117"/>
        <v>0</v>
      </c>
      <c r="CG45" s="254">
        <f t="shared" si="117"/>
        <v>0</v>
      </c>
      <c r="CH45" s="254">
        <f t="shared" si="117"/>
        <v>0</v>
      </c>
      <c r="CI45" s="254">
        <f t="shared" si="117"/>
        <v>0</v>
      </c>
      <c r="CJ45" s="254">
        <f t="shared" si="117"/>
        <v>0</v>
      </c>
      <c r="CK45" s="254">
        <f t="shared" si="117"/>
        <v>0</v>
      </c>
      <c r="CL45" s="254">
        <f t="shared" si="117"/>
        <v>0</v>
      </c>
      <c r="CM45" s="254">
        <f t="shared" si="79"/>
        <v>0</v>
      </c>
      <c r="CN45" s="254">
        <f t="shared" si="80"/>
        <v>0</v>
      </c>
      <c r="CO45" s="254">
        <f t="shared" si="81"/>
        <v>0</v>
      </c>
      <c r="CP45" s="254">
        <f t="shared" si="82"/>
        <v>0</v>
      </c>
      <c r="CQ45" s="254">
        <f t="shared" si="83"/>
        <v>0</v>
      </c>
      <c r="CR45" s="254">
        <f t="shared" si="84"/>
        <v>0</v>
      </c>
      <c r="CS45" s="254">
        <f t="shared" si="85"/>
        <v>0</v>
      </c>
      <c r="CT45" s="254">
        <f t="shared" si="86"/>
        <v>0</v>
      </c>
      <c r="CU45" s="254">
        <f t="shared" si="87"/>
        <v>0</v>
      </c>
      <c r="CV45" s="254">
        <f t="shared" si="88"/>
        <v>0</v>
      </c>
      <c r="CW45" s="254">
        <f t="shared" si="89"/>
        <v>0</v>
      </c>
      <c r="CX45" s="254">
        <f t="shared" si="90"/>
        <v>0</v>
      </c>
      <c r="CY45" s="254">
        <f t="shared" si="91"/>
        <v>0</v>
      </c>
      <c r="CZ45" s="254">
        <f t="shared" si="92"/>
        <v>0</v>
      </c>
      <c r="DA45" s="254">
        <f t="shared" si="93"/>
        <v>0</v>
      </c>
      <c r="DB45" s="254">
        <f t="shared" si="94"/>
        <v>0</v>
      </c>
      <c r="DC45" s="254">
        <f t="shared" si="95"/>
        <v>0</v>
      </c>
      <c r="DD45" s="254">
        <f t="shared" si="96"/>
        <v>0</v>
      </c>
      <c r="DE45" s="254">
        <f t="shared" si="97"/>
        <v>0</v>
      </c>
      <c r="DF45" s="254">
        <f t="shared" si="98"/>
        <v>0</v>
      </c>
      <c r="DG45" s="254">
        <f t="shared" si="99"/>
        <v>0</v>
      </c>
      <c r="DH45" s="254">
        <f t="shared" si="100"/>
        <v>0</v>
      </c>
      <c r="DI45" s="254">
        <f t="shared" si="101"/>
        <v>0</v>
      </c>
      <c r="DJ45" s="254">
        <f t="shared" si="102"/>
        <v>0</v>
      </c>
      <c r="DK45" s="254">
        <f t="shared" si="103"/>
        <v>0</v>
      </c>
      <c r="DL45" s="254">
        <f t="shared" si="104"/>
        <v>0</v>
      </c>
      <c r="DM45" s="254">
        <f t="shared" si="105"/>
        <v>0</v>
      </c>
      <c r="DN45" s="254">
        <f t="shared" si="106"/>
        <v>0</v>
      </c>
      <c r="DO45" s="254">
        <f t="shared" si="107"/>
        <v>0</v>
      </c>
      <c r="DP45" s="254">
        <f t="shared" si="108"/>
        <v>0</v>
      </c>
      <c r="DQ45" s="254">
        <f t="shared" si="109"/>
        <v>0</v>
      </c>
      <c r="DR45" s="254">
        <f t="shared" si="110"/>
        <v>0</v>
      </c>
      <c r="DS45" s="254">
        <f t="shared" si="111"/>
        <v>0</v>
      </c>
      <c r="DT45" s="254">
        <f t="shared" si="112"/>
        <v>0</v>
      </c>
      <c r="DU45" s="254">
        <f t="shared" si="113"/>
        <v>0</v>
      </c>
      <c r="DV45" s="254">
        <f t="shared" si="114"/>
        <v>0</v>
      </c>
      <c r="DZ45" s="69" t="s">
        <v>306</v>
      </c>
    </row>
    <row r="46" spans="1:132" ht="24" customHeight="1">
      <c r="A46" s="11" t="str">
        <f ca="1">IF(AG46&lt;&gt;"OK","",CONCATENATE(TEXT('Front Page'!$F$33,"000"),TEXT('Front Page'!$F$31,"000"),"-",LEFT('Front Page'!$R$53,5),"-",LEFT(D46,1),AJ46, "-",TEXT(B46,"000")))</f>
        <v/>
      </c>
      <c r="B46" s="12" t="str">
        <f>IFERROR(IF(E46="","",MAX(B$17:B45)+1),"")</f>
        <v/>
      </c>
      <c r="C46" s="13"/>
      <c r="D46" s="29" t="str">
        <f t="shared" si="71"/>
        <v>None</v>
      </c>
      <c r="E46" s="29" t="str">
        <f t="shared" si="17"/>
        <v/>
      </c>
      <c r="F46" s="29" t="str">
        <f t="shared" si="18"/>
        <v/>
      </c>
      <c r="G46" s="363"/>
      <c r="H46" s="364"/>
      <c r="I46" s="325" t="str">
        <f t="shared" si="72"/>
        <v>No</v>
      </c>
      <c r="J46" s="314">
        <v>0</v>
      </c>
      <c r="K46" s="312">
        <v>0</v>
      </c>
      <c r="L46" s="312">
        <v>0</v>
      </c>
      <c r="M46" s="312">
        <v>0</v>
      </c>
      <c r="N46" s="312">
        <v>0</v>
      </c>
      <c r="O46" s="312">
        <v>0</v>
      </c>
      <c r="P46" s="312">
        <v>0</v>
      </c>
      <c r="Q46" s="312">
        <v>0</v>
      </c>
      <c r="R46" s="312">
        <v>0</v>
      </c>
      <c r="S46" s="312">
        <v>0</v>
      </c>
      <c r="T46" s="312">
        <v>0</v>
      </c>
      <c r="U46" s="312">
        <v>0</v>
      </c>
      <c r="V46" s="313">
        <v>1</v>
      </c>
      <c r="W46" s="313">
        <v>1</v>
      </c>
      <c r="X46" s="312">
        <v>0</v>
      </c>
      <c r="Y46" s="312">
        <v>0</v>
      </c>
      <c r="Z46" s="312">
        <v>0</v>
      </c>
      <c r="AA46" s="14">
        <v>0</v>
      </c>
      <c r="AB46" s="317"/>
      <c r="AC46" s="15" t="str">
        <f t="shared" si="73"/>
        <v/>
      </c>
      <c r="AD46" s="15" t="str">
        <f t="shared" si="74"/>
        <v/>
      </c>
      <c r="AE46" s="16" t="str">
        <f t="shared" si="75"/>
        <v>0 - 0</v>
      </c>
      <c r="AF46" s="20" t="str">
        <f t="shared" si="23"/>
        <v>Not an offer</v>
      </c>
      <c r="AG46" s="276" t="str">
        <f t="shared" si="24"/>
        <v>Not an Offer</v>
      </c>
      <c r="AH46" s="150"/>
      <c r="AI46" s="254">
        <v>30</v>
      </c>
      <c r="AJ46" s="149" t="str">
        <f t="shared" si="25"/>
        <v>00-IFE</v>
      </c>
      <c r="AK46" s="254" t="b">
        <v>0</v>
      </c>
      <c r="AL46" s="254">
        <f t="shared" si="11"/>
        <v>0</v>
      </c>
      <c r="AM46" s="254">
        <f t="shared" si="26"/>
        <v>0</v>
      </c>
      <c r="AN46" s="288">
        <f t="shared" si="76"/>
        <v>0</v>
      </c>
      <c r="AO46" s="288" t="str">
        <f>IF(AND($BU46=$BV46,BU46=AO$13),$J46&amp;$K46&amp;$L46&amp;$M46&amp;$N46&amp;$O46&amp;$P46&amp;$Q46&amp;$R46&amp;$S46&amp;$T46&amp;$U46,IFERROR(MATCH($AN46,AO$17:AO45,0),-1000))</f>
        <v>000000000000</v>
      </c>
      <c r="AP46" s="288">
        <f>IF(AND($BU46=$BV46,BV46=AP$13),$J46&amp;$K46&amp;$L46&amp;$M46&amp;$N46&amp;$O46&amp;$P46&amp;$Q46&amp;$R46&amp;$S46&amp;$T46&amp;$U46,IFERROR(MATCH($AN46,AP$17:AP45,0),-1000))</f>
        <v>1</v>
      </c>
      <c r="AQ46" s="288">
        <f>IF(AND($BU46=$BV46,BW46=AQ$13),$J46&amp;$K46&amp;$L46&amp;$M46&amp;$N46&amp;$O46&amp;$P46&amp;$Q46&amp;$R46&amp;$S46&amp;$T46&amp;$U46,IFERROR(MATCH($AN46,AQ$17:AQ45,0),-1000))</f>
        <v>1</v>
      </c>
      <c r="AR46" s="288">
        <f>IF(AND($BU46=$BV46,BX46=AR$13),$J46&amp;$K46&amp;$L46&amp;$M46&amp;$N46&amp;$O46&amp;$P46&amp;$Q46&amp;$R46&amp;$S46&amp;$T46&amp;$U46,IFERROR(MATCH($AN46,AR$17:AR45,0),-1000))</f>
        <v>1</v>
      </c>
      <c r="AS46" s="254">
        <f t="shared" si="69"/>
        <v>0</v>
      </c>
      <c r="AT46" s="261" t="str">
        <f t="shared" si="77"/>
        <v/>
      </c>
      <c r="AU46" s="254" t="str">
        <f t="shared" si="115"/>
        <v/>
      </c>
      <c r="AV46" s="254" t="str">
        <f t="shared" si="115"/>
        <v/>
      </c>
      <c r="AW46" s="254" t="str">
        <f t="shared" si="115"/>
        <v/>
      </c>
      <c r="AX46" s="254" t="str">
        <f t="shared" si="115"/>
        <v/>
      </c>
      <c r="AY46" s="254" t="str">
        <f t="shared" si="115"/>
        <v/>
      </c>
      <c r="AZ46" s="254" t="str">
        <f t="shared" si="115"/>
        <v/>
      </c>
      <c r="BA46" s="254" t="str">
        <f t="shared" si="115"/>
        <v/>
      </c>
      <c r="BB46" s="254" t="str">
        <f t="shared" si="115"/>
        <v/>
      </c>
      <c r="BC46" s="254" t="str">
        <f t="shared" si="115"/>
        <v/>
      </c>
      <c r="BD46" s="254" t="str">
        <f t="shared" si="115"/>
        <v/>
      </c>
      <c r="BE46" s="262" t="str">
        <f t="shared" si="115"/>
        <v/>
      </c>
      <c r="BF46" s="263" t="str">
        <f t="shared" si="116"/>
        <v/>
      </c>
      <c r="BG46" s="254" t="str">
        <f t="shared" si="116"/>
        <v/>
      </c>
      <c r="BH46" s="254" t="str">
        <f t="shared" si="116"/>
        <v/>
      </c>
      <c r="BI46" s="254" t="str">
        <f t="shared" si="116"/>
        <v/>
      </c>
      <c r="BJ46" s="254" t="str">
        <f t="shared" si="116"/>
        <v/>
      </c>
      <c r="BK46" s="254" t="str">
        <f t="shared" si="116"/>
        <v/>
      </c>
      <c r="BL46" s="254" t="str">
        <f t="shared" si="116"/>
        <v/>
      </c>
      <c r="BM46" s="254" t="str">
        <f t="shared" si="116"/>
        <v/>
      </c>
      <c r="BN46" s="254" t="str">
        <f t="shared" si="116"/>
        <v/>
      </c>
      <c r="BO46" s="254" t="str">
        <f t="shared" si="116"/>
        <v/>
      </c>
      <c r="BP46" s="254" t="str">
        <f t="shared" si="116"/>
        <v/>
      </c>
      <c r="BQ46" s="264" t="str">
        <f t="shared" si="78"/>
        <v/>
      </c>
      <c r="BR46" s="261">
        <v>2019</v>
      </c>
      <c r="BS46" s="261">
        <v>2019</v>
      </c>
      <c r="BT46" s="261">
        <v>2019</v>
      </c>
      <c r="BU46" s="265">
        <v>2019</v>
      </c>
      <c r="BV46" s="263">
        <v>2019</v>
      </c>
      <c r="BW46" s="254" t="str">
        <f t="shared" si="70"/>
        <v/>
      </c>
      <c r="BX46" s="254" t="str">
        <f t="shared" si="70"/>
        <v/>
      </c>
      <c r="BY46" s="264" t="str">
        <f t="shared" si="31"/>
        <v/>
      </c>
      <c r="BZ46" s="254" t="str">
        <f t="shared" si="32"/>
        <v/>
      </c>
      <c r="CA46" s="254">
        <f t="shared" si="117"/>
        <v>0</v>
      </c>
      <c r="CB46" s="254">
        <f t="shared" si="117"/>
        <v>0</v>
      </c>
      <c r="CC46" s="254">
        <f t="shared" si="117"/>
        <v>0</v>
      </c>
      <c r="CD46" s="254">
        <f t="shared" si="117"/>
        <v>0</v>
      </c>
      <c r="CE46" s="254">
        <f t="shared" si="117"/>
        <v>0</v>
      </c>
      <c r="CF46" s="254">
        <f t="shared" si="117"/>
        <v>0</v>
      </c>
      <c r="CG46" s="254">
        <f t="shared" si="117"/>
        <v>0</v>
      </c>
      <c r="CH46" s="254">
        <f t="shared" si="117"/>
        <v>0</v>
      </c>
      <c r="CI46" s="254">
        <f t="shared" si="117"/>
        <v>0</v>
      </c>
      <c r="CJ46" s="254">
        <f t="shared" si="117"/>
        <v>0</v>
      </c>
      <c r="CK46" s="254">
        <f t="shared" si="117"/>
        <v>0</v>
      </c>
      <c r="CL46" s="254">
        <f t="shared" si="117"/>
        <v>0</v>
      </c>
      <c r="CM46" s="254">
        <f t="shared" si="79"/>
        <v>0</v>
      </c>
      <c r="CN46" s="254">
        <f t="shared" si="80"/>
        <v>0</v>
      </c>
      <c r="CO46" s="254">
        <f t="shared" si="81"/>
        <v>0</v>
      </c>
      <c r="CP46" s="254">
        <f t="shared" si="82"/>
        <v>0</v>
      </c>
      <c r="CQ46" s="254">
        <f t="shared" si="83"/>
        <v>0</v>
      </c>
      <c r="CR46" s="254">
        <f t="shared" si="84"/>
        <v>0</v>
      </c>
      <c r="CS46" s="254">
        <f t="shared" si="85"/>
        <v>0</v>
      </c>
      <c r="CT46" s="254">
        <f t="shared" si="86"/>
        <v>0</v>
      </c>
      <c r="CU46" s="254">
        <f t="shared" si="87"/>
        <v>0</v>
      </c>
      <c r="CV46" s="254">
        <f t="shared" si="88"/>
        <v>0</v>
      </c>
      <c r="CW46" s="254">
        <f t="shared" si="89"/>
        <v>0</v>
      </c>
      <c r="CX46" s="254">
        <f t="shared" si="90"/>
        <v>0</v>
      </c>
      <c r="CY46" s="254">
        <f t="shared" si="91"/>
        <v>0</v>
      </c>
      <c r="CZ46" s="254">
        <f t="shared" si="92"/>
        <v>0</v>
      </c>
      <c r="DA46" s="254">
        <f t="shared" si="93"/>
        <v>0</v>
      </c>
      <c r="DB46" s="254">
        <f t="shared" si="94"/>
        <v>0</v>
      </c>
      <c r="DC46" s="254">
        <f t="shared" si="95"/>
        <v>0</v>
      </c>
      <c r="DD46" s="254">
        <f t="shared" si="96"/>
        <v>0</v>
      </c>
      <c r="DE46" s="254">
        <f t="shared" si="97"/>
        <v>0</v>
      </c>
      <c r="DF46" s="254">
        <f t="shared" si="98"/>
        <v>0</v>
      </c>
      <c r="DG46" s="254">
        <f t="shared" si="99"/>
        <v>0</v>
      </c>
      <c r="DH46" s="254">
        <f t="shared" si="100"/>
        <v>0</v>
      </c>
      <c r="DI46" s="254">
        <f t="shared" si="101"/>
        <v>0</v>
      </c>
      <c r="DJ46" s="254">
        <f t="shared" si="102"/>
        <v>0</v>
      </c>
      <c r="DK46" s="254">
        <f t="shared" si="103"/>
        <v>0</v>
      </c>
      <c r="DL46" s="254">
        <f t="shared" si="104"/>
        <v>0</v>
      </c>
      <c r="DM46" s="254">
        <f t="shared" si="105"/>
        <v>0</v>
      </c>
      <c r="DN46" s="254">
        <f t="shared" si="106"/>
        <v>0</v>
      </c>
      <c r="DO46" s="254">
        <f t="shared" si="107"/>
        <v>0</v>
      </c>
      <c r="DP46" s="254">
        <f t="shared" si="108"/>
        <v>0</v>
      </c>
      <c r="DQ46" s="254">
        <f t="shared" si="109"/>
        <v>0</v>
      </c>
      <c r="DR46" s="254">
        <f t="shared" si="110"/>
        <v>0</v>
      </c>
      <c r="DS46" s="254">
        <f t="shared" si="111"/>
        <v>0</v>
      </c>
      <c r="DT46" s="254">
        <f t="shared" si="112"/>
        <v>0</v>
      </c>
      <c r="DU46" s="254">
        <f t="shared" si="113"/>
        <v>0</v>
      </c>
      <c r="DV46" s="254">
        <f t="shared" si="114"/>
        <v>0</v>
      </c>
      <c r="DZ46" s="69" t="s">
        <v>307</v>
      </c>
    </row>
    <row r="47" spans="1:132" ht="24" customHeight="1">
      <c r="A47" s="11" t="str">
        <f ca="1">IF(AG47&lt;&gt;"OK","",CONCATENATE(TEXT('Front Page'!$F$33,"000"),TEXT('Front Page'!$F$31,"000"),"-",LEFT('Front Page'!$R$53,5),"-",LEFT(D47,1),AJ47, "-",TEXT(B47,"000")))</f>
        <v/>
      </c>
      <c r="B47" s="12" t="str">
        <f>IFERROR(IF(E47="","",MAX(B$17:B46)+1),"")</f>
        <v/>
      </c>
      <c r="C47" s="13"/>
      <c r="D47" s="29" t="str">
        <f t="shared" si="71"/>
        <v>None</v>
      </c>
      <c r="E47" s="29" t="str">
        <f t="shared" si="17"/>
        <v/>
      </c>
      <c r="F47" s="29" t="str">
        <f t="shared" si="18"/>
        <v/>
      </c>
      <c r="G47" s="363"/>
      <c r="H47" s="364"/>
      <c r="I47" s="325" t="str">
        <f t="shared" si="72"/>
        <v>No</v>
      </c>
      <c r="J47" s="314">
        <v>0</v>
      </c>
      <c r="K47" s="312">
        <v>0</v>
      </c>
      <c r="L47" s="312">
        <v>0</v>
      </c>
      <c r="M47" s="312">
        <v>0</v>
      </c>
      <c r="N47" s="312">
        <v>0</v>
      </c>
      <c r="O47" s="312">
        <v>0</v>
      </c>
      <c r="P47" s="312">
        <v>0</v>
      </c>
      <c r="Q47" s="312">
        <v>0</v>
      </c>
      <c r="R47" s="312">
        <v>0</v>
      </c>
      <c r="S47" s="312">
        <v>0</v>
      </c>
      <c r="T47" s="312">
        <v>0</v>
      </c>
      <c r="U47" s="312">
        <v>0</v>
      </c>
      <c r="V47" s="313">
        <v>1</v>
      </c>
      <c r="W47" s="313">
        <v>1</v>
      </c>
      <c r="X47" s="312">
        <v>0</v>
      </c>
      <c r="Y47" s="312">
        <v>0</v>
      </c>
      <c r="Z47" s="312">
        <v>0</v>
      </c>
      <c r="AA47" s="14">
        <v>0</v>
      </c>
      <c r="AB47" s="317"/>
      <c r="AC47" s="15" t="str">
        <f t="shared" si="73"/>
        <v/>
      </c>
      <c r="AD47" s="15" t="str">
        <f t="shared" si="74"/>
        <v/>
      </c>
      <c r="AE47" s="16" t="str">
        <f t="shared" si="75"/>
        <v>0 - 0</v>
      </c>
      <c r="AF47" s="20" t="str">
        <f t="shared" si="23"/>
        <v>Not an offer</v>
      </c>
      <c r="AG47" s="276" t="str">
        <f t="shared" si="24"/>
        <v>Not an Offer</v>
      </c>
      <c r="AH47" s="150"/>
      <c r="AI47" s="254">
        <v>31</v>
      </c>
      <c r="AJ47" s="149" t="str">
        <f t="shared" si="25"/>
        <v>00-IFE</v>
      </c>
      <c r="AK47" s="254" t="b">
        <v>0</v>
      </c>
      <c r="AL47" s="254">
        <f t="shared" si="11"/>
        <v>0</v>
      </c>
      <c r="AM47" s="254">
        <f t="shared" si="26"/>
        <v>0</v>
      </c>
      <c r="AN47" s="288">
        <f t="shared" si="76"/>
        <v>0</v>
      </c>
      <c r="AO47" s="288" t="str">
        <f>IF(AND($BU47=$BV47,BU47=AO$13),$J47&amp;$K47&amp;$L47&amp;$M47&amp;$N47&amp;$O47&amp;$P47&amp;$Q47&amp;$R47&amp;$S47&amp;$T47&amp;$U47,IFERROR(MATCH($AN47,AO$17:AO46,0),-1000))</f>
        <v>000000000000</v>
      </c>
      <c r="AP47" s="288">
        <f>IF(AND($BU47=$BV47,BV47=AP$13),$J47&amp;$K47&amp;$L47&amp;$M47&amp;$N47&amp;$O47&amp;$P47&amp;$Q47&amp;$R47&amp;$S47&amp;$T47&amp;$U47,IFERROR(MATCH($AN47,AP$17:AP46,0),-1000))</f>
        <v>1</v>
      </c>
      <c r="AQ47" s="288">
        <f>IF(AND($BU47=$BV47,BW47=AQ$13),$J47&amp;$K47&amp;$L47&amp;$M47&amp;$N47&amp;$O47&amp;$P47&amp;$Q47&amp;$R47&amp;$S47&amp;$T47&amp;$U47,IFERROR(MATCH($AN47,AQ$17:AQ46,0),-1000))</f>
        <v>1</v>
      </c>
      <c r="AR47" s="288">
        <f>IF(AND($BU47=$BV47,BX47=AR$13),$J47&amp;$K47&amp;$L47&amp;$M47&amp;$N47&amp;$O47&amp;$P47&amp;$Q47&amp;$R47&amp;$S47&amp;$T47&amp;$U47,IFERROR(MATCH($AN47,AR$17:AR46,0),-1000))</f>
        <v>1</v>
      </c>
      <c r="AS47" s="254">
        <f t="shared" si="69"/>
        <v>0</v>
      </c>
      <c r="AT47" s="261" t="str">
        <f t="shared" si="77"/>
        <v/>
      </c>
      <c r="AU47" s="254" t="str">
        <f t="shared" si="115"/>
        <v/>
      </c>
      <c r="AV47" s="254" t="str">
        <f t="shared" si="115"/>
        <v/>
      </c>
      <c r="AW47" s="254" t="str">
        <f t="shared" si="115"/>
        <v/>
      </c>
      <c r="AX47" s="254" t="str">
        <f t="shared" si="115"/>
        <v/>
      </c>
      <c r="AY47" s="254" t="str">
        <f t="shared" si="115"/>
        <v/>
      </c>
      <c r="AZ47" s="254" t="str">
        <f t="shared" si="115"/>
        <v/>
      </c>
      <c r="BA47" s="254" t="str">
        <f t="shared" si="115"/>
        <v/>
      </c>
      <c r="BB47" s="254" t="str">
        <f t="shared" si="115"/>
        <v/>
      </c>
      <c r="BC47" s="254" t="str">
        <f t="shared" si="115"/>
        <v/>
      </c>
      <c r="BD47" s="254" t="str">
        <f t="shared" si="115"/>
        <v/>
      </c>
      <c r="BE47" s="262" t="str">
        <f t="shared" si="115"/>
        <v/>
      </c>
      <c r="BF47" s="263" t="str">
        <f t="shared" si="116"/>
        <v/>
      </c>
      <c r="BG47" s="254" t="str">
        <f t="shared" si="116"/>
        <v/>
      </c>
      <c r="BH47" s="254" t="str">
        <f t="shared" si="116"/>
        <v/>
      </c>
      <c r="BI47" s="254" t="str">
        <f t="shared" si="116"/>
        <v/>
      </c>
      <c r="BJ47" s="254" t="str">
        <f t="shared" si="116"/>
        <v/>
      </c>
      <c r="BK47" s="254" t="str">
        <f t="shared" si="116"/>
        <v/>
      </c>
      <c r="BL47" s="254" t="str">
        <f t="shared" si="116"/>
        <v/>
      </c>
      <c r="BM47" s="254" t="str">
        <f t="shared" si="116"/>
        <v/>
      </c>
      <c r="BN47" s="254" t="str">
        <f t="shared" si="116"/>
        <v/>
      </c>
      <c r="BO47" s="254" t="str">
        <f t="shared" si="116"/>
        <v/>
      </c>
      <c r="BP47" s="254" t="str">
        <f t="shared" si="116"/>
        <v/>
      </c>
      <c r="BQ47" s="264" t="str">
        <f t="shared" si="78"/>
        <v/>
      </c>
      <c r="BR47" s="261">
        <v>2019</v>
      </c>
      <c r="BS47" s="261">
        <v>2019</v>
      </c>
      <c r="BT47" s="261">
        <v>2019</v>
      </c>
      <c r="BU47" s="265">
        <v>2019</v>
      </c>
      <c r="BV47" s="263">
        <v>2019</v>
      </c>
      <c r="BW47" s="254" t="str">
        <f t="shared" si="70"/>
        <v/>
      </c>
      <c r="BX47" s="254" t="str">
        <f t="shared" si="70"/>
        <v/>
      </c>
      <c r="BY47" s="264" t="str">
        <f t="shared" si="31"/>
        <v/>
      </c>
      <c r="BZ47" s="254" t="str">
        <f t="shared" si="32"/>
        <v/>
      </c>
      <c r="CA47" s="254">
        <f t="shared" si="117"/>
        <v>0</v>
      </c>
      <c r="CB47" s="254">
        <f t="shared" si="117"/>
        <v>0</v>
      </c>
      <c r="CC47" s="254">
        <f t="shared" si="117"/>
        <v>0</v>
      </c>
      <c r="CD47" s="254">
        <f t="shared" si="117"/>
        <v>0</v>
      </c>
      <c r="CE47" s="254">
        <f t="shared" si="117"/>
        <v>0</v>
      </c>
      <c r="CF47" s="254">
        <f t="shared" si="117"/>
        <v>0</v>
      </c>
      <c r="CG47" s="254">
        <f t="shared" si="117"/>
        <v>0</v>
      </c>
      <c r="CH47" s="254">
        <f t="shared" si="117"/>
        <v>0</v>
      </c>
      <c r="CI47" s="254">
        <f t="shared" si="117"/>
        <v>0</v>
      </c>
      <c r="CJ47" s="254">
        <f t="shared" si="117"/>
        <v>0</v>
      </c>
      <c r="CK47" s="254">
        <f t="shared" si="117"/>
        <v>0</v>
      </c>
      <c r="CL47" s="254">
        <f t="shared" si="117"/>
        <v>0</v>
      </c>
      <c r="CM47" s="254">
        <f t="shared" si="79"/>
        <v>0</v>
      </c>
      <c r="CN47" s="254">
        <f t="shared" si="80"/>
        <v>0</v>
      </c>
      <c r="CO47" s="254">
        <f t="shared" si="81"/>
        <v>0</v>
      </c>
      <c r="CP47" s="254">
        <f t="shared" si="82"/>
        <v>0</v>
      </c>
      <c r="CQ47" s="254">
        <f t="shared" si="83"/>
        <v>0</v>
      </c>
      <c r="CR47" s="254">
        <f t="shared" si="84"/>
        <v>0</v>
      </c>
      <c r="CS47" s="254">
        <f t="shared" si="85"/>
        <v>0</v>
      </c>
      <c r="CT47" s="254">
        <f t="shared" si="86"/>
        <v>0</v>
      </c>
      <c r="CU47" s="254">
        <f t="shared" si="87"/>
        <v>0</v>
      </c>
      <c r="CV47" s="254">
        <f t="shared" si="88"/>
        <v>0</v>
      </c>
      <c r="CW47" s="254">
        <f t="shared" si="89"/>
        <v>0</v>
      </c>
      <c r="CX47" s="254">
        <f t="shared" si="90"/>
        <v>0</v>
      </c>
      <c r="CY47" s="254">
        <f t="shared" si="91"/>
        <v>0</v>
      </c>
      <c r="CZ47" s="254">
        <f t="shared" si="92"/>
        <v>0</v>
      </c>
      <c r="DA47" s="254">
        <f t="shared" si="93"/>
        <v>0</v>
      </c>
      <c r="DB47" s="254">
        <f t="shared" si="94"/>
        <v>0</v>
      </c>
      <c r="DC47" s="254">
        <f t="shared" si="95"/>
        <v>0</v>
      </c>
      <c r="DD47" s="254">
        <f t="shared" si="96"/>
        <v>0</v>
      </c>
      <c r="DE47" s="254">
        <f t="shared" si="97"/>
        <v>0</v>
      </c>
      <c r="DF47" s="254">
        <f t="shared" si="98"/>
        <v>0</v>
      </c>
      <c r="DG47" s="254">
        <f t="shared" si="99"/>
        <v>0</v>
      </c>
      <c r="DH47" s="254">
        <f t="shared" si="100"/>
        <v>0</v>
      </c>
      <c r="DI47" s="254">
        <f t="shared" si="101"/>
        <v>0</v>
      </c>
      <c r="DJ47" s="254">
        <f t="shared" si="102"/>
        <v>0</v>
      </c>
      <c r="DK47" s="254">
        <f t="shared" si="103"/>
        <v>0</v>
      </c>
      <c r="DL47" s="254">
        <f t="shared" si="104"/>
        <v>0</v>
      </c>
      <c r="DM47" s="254">
        <f t="shared" si="105"/>
        <v>0</v>
      </c>
      <c r="DN47" s="254">
        <f t="shared" si="106"/>
        <v>0</v>
      </c>
      <c r="DO47" s="254">
        <f t="shared" si="107"/>
        <v>0</v>
      </c>
      <c r="DP47" s="254">
        <f t="shared" si="108"/>
        <v>0</v>
      </c>
      <c r="DQ47" s="254">
        <f t="shared" si="109"/>
        <v>0</v>
      </c>
      <c r="DR47" s="254">
        <f t="shared" si="110"/>
        <v>0</v>
      </c>
      <c r="DS47" s="254">
        <f t="shared" si="111"/>
        <v>0</v>
      </c>
      <c r="DT47" s="254">
        <f t="shared" si="112"/>
        <v>0</v>
      </c>
      <c r="DU47" s="254">
        <f t="shared" si="113"/>
        <v>0</v>
      </c>
      <c r="DV47" s="254">
        <f t="shared" si="114"/>
        <v>0</v>
      </c>
      <c r="DZ47" s="69" t="s">
        <v>308</v>
      </c>
    </row>
    <row r="48" spans="1:132" ht="24" customHeight="1">
      <c r="A48" s="11" t="str">
        <f ca="1">IF(AG48&lt;&gt;"OK","",CONCATENATE(TEXT('Front Page'!$F$33,"000"),TEXT('Front Page'!$F$31,"000"),"-",LEFT('Front Page'!$R$53,5),"-",LEFT(D48,1),AJ48, "-",TEXT(B48,"000")))</f>
        <v/>
      </c>
      <c r="B48" s="12" t="str">
        <f>IFERROR(IF(E48="","",MAX(B$17:B47)+1),"")</f>
        <v/>
      </c>
      <c r="C48" s="13"/>
      <c r="D48" s="29" t="str">
        <f t="shared" si="71"/>
        <v>None</v>
      </c>
      <c r="E48" s="29" t="str">
        <f t="shared" si="17"/>
        <v/>
      </c>
      <c r="F48" s="29" t="str">
        <f t="shared" si="18"/>
        <v/>
      </c>
      <c r="G48" s="363"/>
      <c r="H48" s="364"/>
      <c r="I48" s="325" t="str">
        <f t="shared" si="72"/>
        <v>No</v>
      </c>
      <c r="J48" s="314">
        <v>0</v>
      </c>
      <c r="K48" s="312">
        <v>0</v>
      </c>
      <c r="L48" s="312">
        <v>0</v>
      </c>
      <c r="M48" s="312">
        <v>0</v>
      </c>
      <c r="N48" s="312">
        <v>0</v>
      </c>
      <c r="O48" s="312">
        <v>0</v>
      </c>
      <c r="P48" s="312">
        <v>0</v>
      </c>
      <c r="Q48" s="312">
        <v>0</v>
      </c>
      <c r="R48" s="312">
        <v>0</v>
      </c>
      <c r="S48" s="312">
        <v>0</v>
      </c>
      <c r="T48" s="312">
        <v>0</v>
      </c>
      <c r="U48" s="312">
        <v>0</v>
      </c>
      <c r="V48" s="313">
        <v>1</v>
      </c>
      <c r="W48" s="313">
        <v>1</v>
      </c>
      <c r="X48" s="312">
        <v>0</v>
      </c>
      <c r="Y48" s="312">
        <v>0</v>
      </c>
      <c r="Z48" s="312">
        <v>0</v>
      </c>
      <c r="AA48" s="14">
        <v>0</v>
      </c>
      <c r="AB48" s="317"/>
      <c r="AC48" s="15" t="str">
        <f t="shared" si="73"/>
        <v/>
      </c>
      <c r="AD48" s="15" t="str">
        <f t="shared" si="74"/>
        <v/>
      </c>
      <c r="AE48" s="16" t="str">
        <f t="shared" si="75"/>
        <v>0 - 0</v>
      </c>
      <c r="AF48" s="20" t="str">
        <f t="shared" si="23"/>
        <v>Not an offer</v>
      </c>
      <c r="AG48" s="276" t="str">
        <f t="shared" si="24"/>
        <v>Not an Offer</v>
      </c>
      <c r="AH48" s="150"/>
      <c r="AI48" s="254">
        <v>32</v>
      </c>
      <c r="AJ48" s="149" t="str">
        <f t="shared" si="25"/>
        <v>00-IFE</v>
      </c>
      <c r="AK48" s="254" t="b">
        <v>0</v>
      </c>
      <c r="AL48" s="254">
        <f t="shared" si="11"/>
        <v>0</v>
      </c>
      <c r="AM48" s="254">
        <f t="shared" si="26"/>
        <v>0</v>
      </c>
      <c r="AN48" s="288">
        <f t="shared" si="76"/>
        <v>0</v>
      </c>
      <c r="AO48" s="288" t="str">
        <f>IF(AND($BU48=$BV48,BU48=AO$13),$J48&amp;$K48&amp;$L48&amp;$M48&amp;$N48&amp;$O48&amp;$P48&amp;$Q48&amp;$R48&amp;$S48&amp;$T48&amp;$U48,IFERROR(MATCH($AN48,AO$17:AO47,0),-1000))</f>
        <v>000000000000</v>
      </c>
      <c r="AP48" s="288">
        <f>IF(AND($BU48=$BV48,BV48=AP$13),$J48&amp;$K48&amp;$L48&amp;$M48&amp;$N48&amp;$O48&amp;$P48&amp;$Q48&amp;$R48&amp;$S48&amp;$T48&amp;$U48,IFERROR(MATCH($AN48,AP$17:AP47,0),-1000))</f>
        <v>1</v>
      </c>
      <c r="AQ48" s="288">
        <f>IF(AND($BU48=$BV48,BW48=AQ$13),$J48&amp;$K48&amp;$L48&amp;$M48&amp;$N48&amp;$O48&amp;$P48&amp;$Q48&amp;$R48&amp;$S48&amp;$T48&amp;$U48,IFERROR(MATCH($AN48,AQ$17:AQ47,0),-1000))</f>
        <v>1</v>
      </c>
      <c r="AR48" s="288">
        <f>IF(AND($BU48=$BV48,BX48=AR$13),$J48&amp;$K48&amp;$L48&amp;$M48&amp;$N48&amp;$O48&amp;$P48&amp;$Q48&amp;$R48&amp;$S48&amp;$T48&amp;$U48,IFERROR(MATCH($AN48,AR$17:AR47,0),-1000))</f>
        <v>1</v>
      </c>
      <c r="AS48" s="254">
        <f t="shared" si="69"/>
        <v>0</v>
      </c>
      <c r="AT48" s="261" t="str">
        <f t="shared" si="77"/>
        <v/>
      </c>
      <c r="AU48" s="254" t="str">
        <f t="shared" si="115"/>
        <v/>
      </c>
      <c r="AV48" s="254" t="str">
        <f t="shared" si="115"/>
        <v/>
      </c>
      <c r="AW48" s="254" t="str">
        <f t="shared" si="115"/>
        <v/>
      </c>
      <c r="AX48" s="254" t="str">
        <f t="shared" si="115"/>
        <v/>
      </c>
      <c r="AY48" s="254" t="str">
        <f t="shared" si="115"/>
        <v/>
      </c>
      <c r="AZ48" s="254" t="str">
        <f t="shared" si="115"/>
        <v/>
      </c>
      <c r="BA48" s="254" t="str">
        <f t="shared" si="115"/>
        <v/>
      </c>
      <c r="BB48" s="254" t="str">
        <f t="shared" si="115"/>
        <v/>
      </c>
      <c r="BC48" s="254" t="str">
        <f t="shared" si="115"/>
        <v/>
      </c>
      <c r="BD48" s="254" t="str">
        <f t="shared" si="115"/>
        <v/>
      </c>
      <c r="BE48" s="262" t="str">
        <f t="shared" si="115"/>
        <v/>
      </c>
      <c r="BF48" s="263" t="str">
        <f t="shared" si="116"/>
        <v/>
      </c>
      <c r="BG48" s="254" t="str">
        <f t="shared" si="116"/>
        <v/>
      </c>
      <c r="BH48" s="254" t="str">
        <f t="shared" si="116"/>
        <v/>
      </c>
      <c r="BI48" s="254" t="str">
        <f t="shared" si="116"/>
        <v/>
      </c>
      <c r="BJ48" s="254" t="str">
        <f t="shared" si="116"/>
        <v/>
      </c>
      <c r="BK48" s="254" t="str">
        <f t="shared" si="116"/>
        <v/>
      </c>
      <c r="BL48" s="254" t="str">
        <f t="shared" si="116"/>
        <v/>
      </c>
      <c r="BM48" s="254" t="str">
        <f t="shared" si="116"/>
        <v/>
      </c>
      <c r="BN48" s="254" t="str">
        <f t="shared" si="116"/>
        <v/>
      </c>
      <c r="BO48" s="254" t="str">
        <f t="shared" si="116"/>
        <v/>
      </c>
      <c r="BP48" s="254" t="str">
        <f t="shared" si="116"/>
        <v/>
      </c>
      <c r="BQ48" s="264" t="str">
        <f t="shared" si="78"/>
        <v/>
      </c>
      <c r="BR48" s="261">
        <v>2019</v>
      </c>
      <c r="BS48" s="261">
        <v>2019</v>
      </c>
      <c r="BT48" s="261">
        <v>2019</v>
      </c>
      <c r="BU48" s="265">
        <v>2019</v>
      </c>
      <c r="BV48" s="263">
        <v>2019</v>
      </c>
      <c r="BW48" s="254" t="str">
        <f t="shared" si="70"/>
        <v/>
      </c>
      <c r="BX48" s="254" t="str">
        <f t="shared" si="70"/>
        <v/>
      </c>
      <c r="BY48" s="264" t="str">
        <f t="shared" si="31"/>
        <v/>
      </c>
      <c r="BZ48" s="254" t="str">
        <f t="shared" si="32"/>
        <v/>
      </c>
      <c r="CA48" s="254">
        <f t="shared" si="117"/>
        <v>0</v>
      </c>
      <c r="CB48" s="254">
        <f t="shared" si="117"/>
        <v>0</v>
      </c>
      <c r="CC48" s="254">
        <f t="shared" si="117"/>
        <v>0</v>
      </c>
      <c r="CD48" s="254">
        <f t="shared" si="117"/>
        <v>0</v>
      </c>
      <c r="CE48" s="254">
        <f t="shared" si="117"/>
        <v>0</v>
      </c>
      <c r="CF48" s="254">
        <f t="shared" si="117"/>
        <v>0</v>
      </c>
      <c r="CG48" s="254">
        <f t="shared" si="117"/>
        <v>0</v>
      </c>
      <c r="CH48" s="254">
        <f t="shared" si="117"/>
        <v>0</v>
      </c>
      <c r="CI48" s="254">
        <f t="shared" si="117"/>
        <v>0</v>
      </c>
      <c r="CJ48" s="254">
        <f t="shared" si="117"/>
        <v>0</v>
      </c>
      <c r="CK48" s="254">
        <f t="shared" si="117"/>
        <v>0</v>
      </c>
      <c r="CL48" s="254">
        <f t="shared" si="117"/>
        <v>0</v>
      </c>
      <c r="CM48" s="254">
        <f t="shared" si="79"/>
        <v>0</v>
      </c>
      <c r="CN48" s="254">
        <f t="shared" si="80"/>
        <v>0</v>
      </c>
      <c r="CO48" s="254">
        <f t="shared" si="81"/>
        <v>0</v>
      </c>
      <c r="CP48" s="254">
        <f t="shared" si="82"/>
        <v>0</v>
      </c>
      <c r="CQ48" s="254">
        <f t="shared" si="83"/>
        <v>0</v>
      </c>
      <c r="CR48" s="254">
        <f t="shared" si="84"/>
        <v>0</v>
      </c>
      <c r="CS48" s="254">
        <f t="shared" si="85"/>
        <v>0</v>
      </c>
      <c r="CT48" s="254">
        <f t="shared" si="86"/>
        <v>0</v>
      </c>
      <c r="CU48" s="254">
        <f t="shared" si="87"/>
        <v>0</v>
      </c>
      <c r="CV48" s="254">
        <f t="shared" si="88"/>
        <v>0</v>
      </c>
      <c r="CW48" s="254">
        <f t="shared" si="89"/>
        <v>0</v>
      </c>
      <c r="CX48" s="254">
        <f t="shared" si="90"/>
        <v>0</v>
      </c>
      <c r="CY48" s="254">
        <f t="shared" si="91"/>
        <v>0</v>
      </c>
      <c r="CZ48" s="254">
        <f t="shared" si="92"/>
        <v>0</v>
      </c>
      <c r="DA48" s="254">
        <f t="shared" si="93"/>
        <v>0</v>
      </c>
      <c r="DB48" s="254">
        <f t="shared" si="94"/>
        <v>0</v>
      </c>
      <c r="DC48" s="254">
        <f t="shared" si="95"/>
        <v>0</v>
      </c>
      <c r="DD48" s="254">
        <f t="shared" si="96"/>
        <v>0</v>
      </c>
      <c r="DE48" s="254">
        <f t="shared" si="97"/>
        <v>0</v>
      </c>
      <c r="DF48" s="254">
        <f t="shared" si="98"/>
        <v>0</v>
      </c>
      <c r="DG48" s="254">
        <f t="shared" si="99"/>
        <v>0</v>
      </c>
      <c r="DH48" s="254">
        <f t="shared" si="100"/>
        <v>0</v>
      </c>
      <c r="DI48" s="254">
        <f t="shared" si="101"/>
        <v>0</v>
      </c>
      <c r="DJ48" s="254">
        <f t="shared" si="102"/>
        <v>0</v>
      </c>
      <c r="DK48" s="254">
        <f t="shared" si="103"/>
        <v>0</v>
      </c>
      <c r="DL48" s="254">
        <f t="shared" si="104"/>
        <v>0</v>
      </c>
      <c r="DM48" s="254">
        <f t="shared" si="105"/>
        <v>0</v>
      </c>
      <c r="DN48" s="254">
        <f t="shared" si="106"/>
        <v>0</v>
      </c>
      <c r="DO48" s="254">
        <f t="shared" si="107"/>
        <v>0</v>
      </c>
      <c r="DP48" s="254">
        <f t="shared" si="108"/>
        <v>0</v>
      </c>
      <c r="DQ48" s="254">
        <f t="shared" si="109"/>
        <v>0</v>
      </c>
      <c r="DR48" s="254">
        <f t="shared" si="110"/>
        <v>0</v>
      </c>
      <c r="DS48" s="254">
        <f t="shared" si="111"/>
        <v>0</v>
      </c>
      <c r="DT48" s="254">
        <f t="shared" si="112"/>
        <v>0</v>
      </c>
      <c r="DU48" s="254">
        <f t="shared" si="113"/>
        <v>0</v>
      </c>
      <c r="DV48" s="254">
        <f t="shared" si="114"/>
        <v>0</v>
      </c>
      <c r="DZ48" s="69" t="s">
        <v>309</v>
      </c>
    </row>
    <row r="49" spans="1:130" ht="24" customHeight="1">
      <c r="A49" s="11" t="str">
        <f ca="1">IF(AG49&lt;&gt;"OK","",CONCATENATE(TEXT('Front Page'!$F$33,"000"),TEXT('Front Page'!$F$31,"000"),"-",LEFT('Front Page'!$R$53,5),"-",LEFT(D49,1),AJ49, "-",TEXT(B49,"000")))</f>
        <v/>
      </c>
      <c r="B49" s="12" t="str">
        <f>IFERROR(IF(E49="","",MAX(B$17:B48)+1),"")</f>
        <v/>
      </c>
      <c r="C49" s="13"/>
      <c r="D49" s="29" t="str">
        <f t="shared" si="71"/>
        <v>None</v>
      </c>
      <c r="E49" s="29" t="str">
        <f t="shared" si="17"/>
        <v/>
      </c>
      <c r="F49" s="29" t="str">
        <f t="shared" si="18"/>
        <v/>
      </c>
      <c r="G49" s="363"/>
      <c r="H49" s="364"/>
      <c r="I49" s="325" t="str">
        <f t="shared" si="72"/>
        <v>No</v>
      </c>
      <c r="J49" s="314">
        <v>0</v>
      </c>
      <c r="K49" s="312">
        <v>0</v>
      </c>
      <c r="L49" s="312">
        <v>0</v>
      </c>
      <c r="M49" s="312">
        <v>0</v>
      </c>
      <c r="N49" s="312">
        <v>0</v>
      </c>
      <c r="O49" s="312">
        <v>0</v>
      </c>
      <c r="P49" s="312">
        <v>0</v>
      </c>
      <c r="Q49" s="312">
        <v>0</v>
      </c>
      <c r="R49" s="312">
        <v>0</v>
      </c>
      <c r="S49" s="312">
        <v>0</v>
      </c>
      <c r="T49" s="312">
        <v>0</v>
      </c>
      <c r="U49" s="312">
        <v>0</v>
      </c>
      <c r="V49" s="313">
        <v>1</v>
      </c>
      <c r="W49" s="313">
        <v>1</v>
      </c>
      <c r="X49" s="312">
        <v>0</v>
      </c>
      <c r="Y49" s="312">
        <v>0</v>
      </c>
      <c r="Z49" s="312">
        <v>0</v>
      </c>
      <c r="AA49" s="14">
        <v>0</v>
      </c>
      <c r="AB49" s="317"/>
      <c r="AC49" s="15" t="str">
        <f t="shared" si="73"/>
        <v/>
      </c>
      <c r="AD49" s="15" t="str">
        <f t="shared" si="74"/>
        <v/>
      </c>
      <c r="AE49" s="16" t="str">
        <f t="shared" si="75"/>
        <v>0 - 0</v>
      </c>
      <c r="AF49" s="20" t="str">
        <f t="shared" si="23"/>
        <v>Not an offer</v>
      </c>
      <c r="AG49" s="276" t="str">
        <f t="shared" si="24"/>
        <v>Not an Offer</v>
      </c>
      <c r="AH49" s="150"/>
      <c r="AI49" s="254">
        <v>33</v>
      </c>
      <c r="AJ49" s="149" t="str">
        <f t="shared" si="25"/>
        <v>00-IFE</v>
      </c>
      <c r="AK49" s="254" t="b">
        <v>0</v>
      </c>
      <c r="AL49" s="254">
        <f t="shared" si="11"/>
        <v>0</v>
      </c>
      <c r="AM49" s="254">
        <f t="shared" si="26"/>
        <v>0</v>
      </c>
      <c r="AN49" s="288">
        <f t="shared" si="76"/>
        <v>0</v>
      </c>
      <c r="AO49" s="288" t="str">
        <f>IF(AND($BU49=$BV49,BU49=AO$13),$J49&amp;$K49&amp;$L49&amp;$M49&amp;$N49&amp;$O49&amp;$P49&amp;$Q49&amp;$R49&amp;$S49&amp;$T49&amp;$U49,IFERROR(MATCH($AN49,AO$17:AO48,0),-1000))</f>
        <v>000000000000</v>
      </c>
      <c r="AP49" s="288">
        <f>IF(AND($BU49=$BV49,BV49=AP$13),$J49&amp;$K49&amp;$L49&amp;$M49&amp;$N49&amp;$O49&amp;$P49&amp;$Q49&amp;$R49&amp;$S49&amp;$T49&amp;$U49,IFERROR(MATCH($AN49,AP$17:AP48,0),-1000))</f>
        <v>1</v>
      </c>
      <c r="AQ49" s="288">
        <f>IF(AND($BU49=$BV49,BW49=AQ$13),$J49&amp;$K49&amp;$L49&amp;$M49&amp;$N49&amp;$O49&amp;$P49&amp;$Q49&amp;$R49&amp;$S49&amp;$T49&amp;$U49,IFERROR(MATCH($AN49,AQ$17:AQ48,0),-1000))</f>
        <v>1</v>
      </c>
      <c r="AR49" s="288">
        <f>IF(AND($BU49=$BV49,BX49=AR$13),$J49&amp;$K49&amp;$L49&amp;$M49&amp;$N49&amp;$O49&amp;$P49&amp;$Q49&amp;$R49&amp;$S49&amp;$T49&amp;$U49,IFERROR(MATCH($AN49,AR$17:AR48,0),-1000))</f>
        <v>1</v>
      </c>
      <c r="AS49" s="254">
        <f t="shared" si="69"/>
        <v>0</v>
      </c>
      <c r="AT49" s="261" t="str">
        <f t="shared" si="77"/>
        <v/>
      </c>
      <c r="AU49" s="254" t="str">
        <f t="shared" si="115"/>
        <v/>
      </c>
      <c r="AV49" s="254" t="str">
        <f t="shared" si="115"/>
        <v/>
      </c>
      <c r="AW49" s="254" t="str">
        <f t="shared" si="115"/>
        <v/>
      </c>
      <c r="AX49" s="254" t="str">
        <f t="shared" si="115"/>
        <v/>
      </c>
      <c r="AY49" s="254" t="str">
        <f t="shared" si="115"/>
        <v/>
      </c>
      <c r="AZ49" s="254" t="str">
        <f t="shared" si="115"/>
        <v/>
      </c>
      <c r="BA49" s="254" t="str">
        <f t="shared" si="115"/>
        <v/>
      </c>
      <c r="BB49" s="254" t="str">
        <f t="shared" si="115"/>
        <v/>
      </c>
      <c r="BC49" s="254" t="str">
        <f t="shared" si="115"/>
        <v/>
      </c>
      <c r="BD49" s="254" t="str">
        <f t="shared" si="115"/>
        <v/>
      </c>
      <c r="BE49" s="262" t="str">
        <f t="shared" si="115"/>
        <v/>
      </c>
      <c r="BF49" s="263" t="str">
        <f t="shared" si="116"/>
        <v/>
      </c>
      <c r="BG49" s="254" t="str">
        <f t="shared" si="116"/>
        <v/>
      </c>
      <c r="BH49" s="254" t="str">
        <f t="shared" si="116"/>
        <v/>
      </c>
      <c r="BI49" s="254" t="str">
        <f t="shared" si="116"/>
        <v/>
      </c>
      <c r="BJ49" s="254" t="str">
        <f t="shared" si="116"/>
        <v/>
      </c>
      <c r="BK49" s="254" t="str">
        <f t="shared" si="116"/>
        <v/>
      </c>
      <c r="BL49" s="254" t="str">
        <f t="shared" si="116"/>
        <v/>
      </c>
      <c r="BM49" s="254" t="str">
        <f t="shared" si="116"/>
        <v/>
      </c>
      <c r="BN49" s="254" t="str">
        <f t="shared" si="116"/>
        <v/>
      </c>
      <c r="BO49" s="254" t="str">
        <f t="shared" si="116"/>
        <v/>
      </c>
      <c r="BP49" s="254" t="str">
        <f t="shared" si="116"/>
        <v/>
      </c>
      <c r="BQ49" s="264" t="str">
        <f t="shared" si="78"/>
        <v/>
      </c>
      <c r="BR49" s="261">
        <v>2019</v>
      </c>
      <c r="BS49" s="261">
        <v>2019</v>
      </c>
      <c r="BT49" s="261">
        <v>2019</v>
      </c>
      <c r="BU49" s="265">
        <v>2019</v>
      </c>
      <c r="BV49" s="263">
        <v>2019</v>
      </c>
      <c r="BW49" s="254" t="str">
        <f t="shared" si="70"/>
        <v/>
      </c>
      <c r="BX49" s="254" t="str">
        <f t="shared" si="70"/>
        <v/>
      </c>
      <c r="BY49" s="264" t="str">
        <f t="shared" si="31"/>
        <v/>
      </c>
      <c r="BZ49" s="254" t="str">
        <f t="shared" si="32"/>
        <v/>
      </c>
      <c r="CA49" s="254">
        <f t="shared" si="117"/>
        <v>0</v>
      </c>
      <c r="CB49" s="254">
        <f t="shared" si="117"/>
        <v>0</v>
      </c>
      <c r="CC49" s="254">
        <f t="shared" si="117"/>
        <v>0</v>
      </c>
      <c r="CD49" s="254">
        <f t="shared" si="117"/>
        <v>0</v>
      </c>
      <c r="CE49" s="254">
        <f t="shared" si="117"/>
        <v>0</v>
      </c>
      <c r="CF49" s="254">
        <f t="shared" si="117"/>
        <v>0</v>
      </c>
      <c r="CG49" s="254">
        <f t="shared" si="117"/>
        <v>0</v>
      </c>
      <c r="CH49" s="254">
        <f t="shared" si="117"/>
        <v>0</v>
      </c>
      <c r="CI49" s="254">
        <f t="shared" si="117"/>
        <v>0</v>
      </c>
      <c r="CJ49" s="254">
        <f t="shared" si="117"/>
        <v>0</v>
      </c>
      <c r="CK49" s="254">
        <f t="shared" si="117"/>
        <v>0</v>
      </c>
      <c r="CL49" s="254">
        <f t="shared" si="117"/>
        <v>0</v>
      </c>
      <c r="CM49" s="254">
        <f t="shared" si="79"/>
        <v>0</v>
      </c>
      <c r="CN49" s="254">
        <f t="shared" si="80"/>
        <v>0</v>
      </c>
      <c r="CO49" s="254">
        <f t="shared" si="81"/>
        <v>0</v>
      </c>
      <c r="CP49" s="254">
        <f t="shared" si="82"/>
        <v>0</v>
      </c>
      <c r="CQ49" s="254">
        <f t="shared" si="83"/>
        <v>0</v>
      </c>
      <c r="CR49" s="254">
        <f t="shared" si="84"/>
        <v>0</v>
      </c>
      <c r="CS49" s="254">
        <f t="shared" si="85"/>
        <v>0</v>
      </c>
      <c r="CT49" s="254">
        <f t="shared" si="86"/>
        <v>0</v>
      </c>
      <c r="CU49" s="254">
        <f t="shared" si="87"/>
        <v>0</v>
      </c>
      <c r="CV49" s="254">
        <f t="shared" si="88"/>
        <v>0</v>
      </c>
      <c r="CW49" s="254">
        <f t="shared" si="89"/>
        <v>0</v>
      </c>
      <c r="CX49" s="254">
        <f t="shared" si="90"/>
        <v>0</v>
      </c>
      <c r="CY49" s="254">
        <f t="shared" si="91"/>
        <v>0</v>
      </c>
      <c r="CZ49" s="254">
        <f t="shared" si="92"/>
        <v>0</v>
      </c>
      <c r="DA49" s="254">
        <f t="shared" si="93"/>
        <v>0</v>
      </c>
      <c r="DB49" s="254">
        <f t="shared" si="94"/>
        <v>0</v>
      </c>
      <c r="DC49" s="254">
        <f t="shared" si="95"/>
        <v>0</v>
      </c>
      <c r="DD49" s="254">
        <f t="shared" si="96"/>
        <v>0</v>
      </c>
      <c r="DE49" s="254">
        <f t="shared" si="97"/>
        <v>0</v>
      </c>
      <c r="DF49" s="254">
        <f t="shared" si="98"/>
        <v>0</v>
      </c>
      <c r="DG49" s="254">
        <f t="shared" si="99"/>
        <v>0</v>
      </c>
      <c r="DH49" s="254">
        <f t="shared" si="100"/>
        <v>0</v>
      </c>
      <c r="DI49" s="254">
        <f t="shared" si="101"/>
        <v>0</v>
      </c>
      <c r="DJ49" s="254">
        <f t="shared" si="102"/>
        <v>0</v>
      </c>
      <c r="DK49" s="254">
        <f t="shared" si="103"/>
        <v>0</v>
      </c>
      <c r="DL49" s="254">
        <f t="shared" si="104"/>
        <v>0</v>
      </c>
      <c r="DM49" s="254">
        <f t="shared" si="105"/>
        <v>0</v>
      </c>
      <c r="DN49" s="254">
        <f t="shared" si="106"/>
        <v>0</v>
      </c>
      <c r="DO49" s="254">
        <f t="shared" si="107"/>
        <v>0</v>
      </c>
      <c r="DP49" s="254">
        <f t="shared" si="108"/>
        <v>0</v>
      </c>
      <c r="DQ49" s="254">
        <f t="shared" si="109"/>
        <v>0</v>
      </c>
      <c r="DR49" s="254">
        <f t="shared" si="110"/>
        <v>0</v>
      </c>
      <c r="DS49" s="254">
        <f t="shared" si="111"/>
        <v>0</v>
      </c>
      <c r="DT49" s="254">
        <f t="shared" si="112"/>
        <v>0</v>
      </c>
      <c r="DU49" s="254">
        <f t="shared" si="113"/>
        <v>0</v>
      </c>
      <c r="DV49" s="254">
        <f t="shared" si="114"/>
        <v>0</v>
      </c>
      <c r="DZ49" s="69" t="s">
        <v>310</v>
      </c>
    </row>
    <row r="50" spans="1:130" ht="24" customHeight="1">
      <c r="A50" s="11" t="str">
        <f ca="1">IF(AG50&lt;&gt;"OK","",CONCATENATE(TEXT('Front Page'!$F$33,"000"),TEXT('Front Page'!$F$31,"000"),"-",LEFT('Front Page'!$R$53,5),"-",LEFT(D50,1),AJ50, "-",TEXT(B50,"000")))</f>
        <v/>
      </c>
      <c r="B50" s="12" t="str">
        <f>IFERROR(IF(E50="","",MAX(B$17:B49)+1),"")</f>
        <v/>
      </c>
      <c r="C50" s="13"/>
      <c r="D50" s="29" t="str">
        <f t="shared" si="71"/>
        <v>None</v>
      </c>
      <c r="E50" s="29" t="str">
        <f t="shared" si="17"/>
        <v/>
      </c>
      <c r="F50" s="29" t="str">
        <f t="shared" si="18"/>
        <v/>
      </c>
      <c r="G50" s="363"/>
      <c r="H50" s="364"/>
      <c r="I50" s="325" t="str">
        <f t="shared" si="72"/>
        <v>No</v>
      </c>
      <c r="J50" s="314">
        <v>0</v>
      </c>
      <c r="K50" s="312">
        <v>0</v>
      </c>
      <c r="L50" s="312">
        <v>0</v>
      </c>
      <c r="M50" s="312">
        <v>0</v>
      </c>
      <c r="N50" s="312">
        <v>0</v>
      </c>
      <c r="O50" s="312">
        <v>0</v>
      </c>
      <c r="P50" s="312">
        <v>0</v>
      </c>
      <c r="Q50" s="312">
        <v>0</v>
      </c>
      <c r="R50" s="312">
        <v>0</v>
      </c>
      <c r="S50" s="312">
        <v>0</v>
      </c>
      <c r="T50" s="312">
        <v>0</v>
      </c>
      <c r="U50" s="312">
        <v>0</v>
      </c>
      <c r="V50" s="313">
        <v>1</v>
      </c>
      <c r="W50" s="313">
        <v>1</v>
      </c>
      <c r="X50" s="312">
        <v>0</v>
      </c>
      <c r="Y50" s="312">
        <v>0</v>
      </c>
      <c r="Z50" s="312">
        <v>0</v>
      </c>
      <c r="AA50" s="14">
        <v>0</v>
      </c>
      <c r="AB50" s="317"/>
      <c r="AC50" s="15" t="str">
        <f t="shared" si="73"/>
        <v/>
      </c>
      <c r="AD50" s="15" t="str">
        <f t="shared" si="74"/>
        <v/>
      </c>
      <c r="AE50" s="16" t="str">
        <f t="shared" si="75"/>
        <v>0 - 0</v>
      </c>
      <c r="AF50" s="20" t="str">
        <f t="shared" si="23"/>
        <v>Not an offer</v>
      </c>
      <c r="AG50" s="276" t="str">
        <f t="shared" si="24"/>
        <v>Not an Offer</v>
      </c>
      <c r="AH50" s="150"/>
      <c r="AI50" s="254">
        <v>34</v>
      </c>
      <c r="AJ50" s="149" t="str">
        <f t="shared" si="25"/>
        <v>00-IFE</v>
      </c>
      <c r="AK50" s="254" t="b">
        <v>0</v>
      </c>
      <c r="AL50" s="254">
        <f t="shared" si="11"/>
        <v>0</v>
      </c>
      <c r="AM50" s="254">
        <f t="shared" si="26"/>
        <v>0</v>
      </c>
      <c r="AN50" s="288">
        <f t="shared" si="76"/>
        <v>0</v>
      </c>
      <c r="AO50" s="288" t="str">
        <f>IF(AND($BU50=$BV50,BU50=AO$13),$J50&amp;$K50&amp;$L50&amp;$M50&amp;$N50&amp;$O50&amp;$P50&amp;$Q50&amp;$R50&amp;$S50&amp;$T50&amp;$U50,IFERROR(MATCH($AN50,AO$17:AO49,0),-1000))</f>
        <v>000000000000</v>
      </c>
      <c r="AP50" s="288">
        <f>IF(AND($BU50=$BV50,BV50=AP$13),$J50&amp;$K50&amp;$L50&amp;$M50&amp;$N50&amp;$O50&amp;$P50&amp;$Q50&amp;$R50&amp;$S50&amp;$T50&amp;$U50,IFERROR(MATCH($AN50,AP$17:AP49,0),-1000))</f>
        <v>1</v>
      </c>
      <c r="AQ50" s="288">
        <f>IF(AND($BU50=$BV50,BW50=AQ$13),$J50&amp;$K50&amp;$L50&amp;$M50&amp;$N50&amp;$O50&amp;$P50&amp;$Q50&amp;$R50&amp;$S50&amp;$T50&amp;$U50,IFERROR(MATCH($AN50,AQ$17:AQ49,0),-1000))</f>
        <v>1</v>
      </c>
      <c r="AR50" s="288">
        <f>IF(AND($BU50=$BV50,BX50=AR$13),$J50&amp;$K50&amp;$L50&amp;$M50&amp;$N50&amp;$O50&amp;$P50&amp;$Q50&amp;$R50&amp;$S50&amp;$T50&amp;$U50,IFERROR(MATCH($AN50,AR$17:AR49,0),-1000))</f>
        <v>1</v>
      </c>
      <c r="AS50" s="254">
        <f t="shared" si="69"/>
        <v>0</v>
      </c>
      <c r="AT50" s="261" t="str">
        <f t="shared" si="77"/>
        <v/>
      </c>
      <c r="AU50" s="254" t="str">
        <f t="shared" si="115"/>
        <v/>
      </c>
      <c r="AV50" s="254" t="str">
        <f t="shared" si="115"/>
        <v/>
      </c>
      <c r="AW50" s="254" t="str">
        <f t="shared" si="115"/>
        <v/>
      </c>
      <c r="AX50" s="254" t="str">
        <f t="shared" si="115"/>
        <v/>
      </c>
      <c r="AY50" s="254" t="str">
        <f t="shared" si="115"/>
        <v/>
      </c>
      <c r="AZ50" s="254" t="str">
        <f t="shared" si="115"/>
        <v/>
      </c>
      <c r="BA50" s="254" t="str">
        <f t="shared" si="115"/>
        <v/>
      </c>
      <c r="BB50" s="254" t="str">
        <f t="shared" si="115"/>
        <v/>
      </c>
      <c r="BC50" s="254" t="str">
        <f t="shared" si="115"/>
        <v/>
      </c>
      <c r="BD50" s="254" t="str">
        <f t="shared" si="115"/>
        <v/>
      </c>
      <c r="BE50" s="262" t="str">
        <f t="shared" si="115"/>
        <v/>
      </c>
      <c r="BF50" s="263" t="str">
        <f t="shared" si="116"/>
        <v/>
      </c>
      <c r="BG50" s="254" t="str">
        <f t="shared" si="116"/>
        <v/>
      </c>
      <c r="BH50" s="254" t="str">
        <f t="shared" si="116"/>
        <v/>
      </c>
      <c r="BI50" s="254" t="str">
        <f t="shared" si="116"/>
        <v/>
      </c>
      <c r="BJ50" s="254" t="str">
        <f t="shared" si="116"/>
        <v/>
      </c>
      <c r="BK50" s="254" t="str">
        <f t="shared" si="116"/>
        <v/>
      </c>
      <c r="BL50" s="254" t="str">
        <f t="shared" si="116"/>
        <v/>
      </c>
      <c r="BM50" s="254" t="str">
        <f t="shared" si="116"/>
        <v/>
      </c>
      <c r="BN50" s="254" t="str">
        <f t="shared" si="116"/>
        <v/>
      </c>
      <c r="BO50" s="254" t="str">
        <f t="shared" si="116"/>
        <v/>
      </c>
      <c r="BP50" s="254" t="str">
        <f t="shared" si="116"/>
        <v/>
      </c>
      <c r="BQ50" s="264" t="str">
        <f t="shared" si="78"/>
        <v/>
      </c>
      <c r="BR50" s="261">
        <v>2019</v>
      </c>
      <c r="BS50" s="261">
        <v>2019</v>
      </c>
      <c r="BT50" s="261">
        <v>2019</v>
      </c>
      <c r="BU50" s="265">
        <v>2019</v>
      </c>
      <c r="BV50" s="263">
        <v>2019</v>
      </c>
      <c r="BW50" s="254" t="str">
        <f t="shared" si="70"/>
        <v/>
      </c>
      <c r="BX50" s="254" t="str">
        <f t="shared" si="70"/>
        <v/>
      </c>
      <c r="BY50" s="264" t="str">
        <f t="shared" si="31"/>
        <v/>
      </c>
      <c r="BZ50" s="254" t="str">
        <f t="shared" si="32"/>
        <v/>
      </c>
      <c r="CA50" s="254">
        <f t="shared" si="117"/>
        <v>0</v>
      </c>
      <c r="CB50" s="254">
        <f t="shared" si="117"/>
        <v>0</v>
      </c>
      <c r="CC50" s="254">
        <f t="shared" si="117"/>
        <v>0</v>
      </c>
      <c r="CD50" s="254">
        <f t="shared" si="117"/>
        <v>0</v>
      </c>
      <c r="CE50" s="254">
        <f t="shared" si="117"/>
        <v>0</v>
      </c>
      <c r="CF50" s="254">
        <f t="shared" si="117"/>
        <v>0</v>
      </c>
      <c r="CG50" s="254">
        <f t="shared" si="117"/>
        <v>0</v>
      </c>
      <c r="CH50" s="254">
        <f t="shared" si="117"/>
        <v>0</v>
      </c>
      <c r="CI50" s="254">
        <f t="shared" si="117"/>
        <v>0</v>
      </c>
      <c r="CJ50" s="254">
        <f t="shared" si="117"/>
        <v>0</v>
      </c>
      <c r="CK50" s="254">
        <f t="shared" si="117"/>
        <v>0</v>
      </c>
      <c r="CL50" s="254">
        <f t="shared" si="117"/>
        <v>0</v>
      </c>
      <c r="CM50" s="254">
        <f t="shared" si="79"/>
        <v>0</v>
      </c>
      <c r="CN50" s="254">
        <f t="shared" si="80"/>
        <v>0</v>
      </c>
      <c r="CO50" s="254">
        <f t="shared" si="81"/>
        <v>0</v>
      </c>
      <c r="CP50" s="254">
        <f t="shared" si="82"/>
        <v>0</v>
      </c>
      <c r="CQ50" s="254">
        <f t="shared" si="83"/>
        <v>0</v>
      </c>
      <c r="CR50" s="254">
        <f t="shared" si="84"/>
        <v>0</v>
      </c>
      <c r="CS50" s="254">
        <f t="shared" si="85"/>
        <v>0</v>
      </c>
      <c r="CT50" s="254">
        <f t="shared" si="86"/>
        <v>0</v>
      </c>
      <c r="CU50" s="254">
        <f t="shared" si="87"/>
        <v>0</v>
      </c>
      <c r="CV50" s="254">
        <f t="shared" si="88"/>
        <v>0</v>
      </c>
      <c r="CW50" s="254">
        <f t="shared" si="89"/>
        <v>0</v>
      </c>
      <c r="CX50" s="254">
        <f t="shared" si="90"/>
        <v>0</v>
      </c>
      <c r="CY50" s="254">
        <f t="shared" si="91"/>
        <v>0</v>
      </c>
      <c r="CZ50" s="254">
        <f t="shared" si="92"/>
        <v>0</v>
      </c>
      <c r="DA50" s="254">
        <f t="shared" si="93"/>
        <v>0</v>
      </c>
      <c r="DB50" s="254">
        <f t="shared" si="94"/>
        <v>0</v>
      </c>
      <c r="DC50" s="254">
        <f t="shared" si="95"/>
        <v>0</v>
      </c>
      <c r="DD50" s="254">
        <f t="shared" si="96"/>
        <v>0</v>
      </c>
      <c r="DE50" s="254">
        <f t="shared" si="97"/>
        <v>0</v>
      </c>
      <c r="DF50" s="254">
        <f t="shared" si="98"/>
        <v>0</v>
      </c>
      <c r="DG50" s="254">
        <f t="shared" si="99"/>
        <v>0</v>
      </c>
      <c r="DH50" s="254">
        <f t="shared" si="100"/>
        <v>0</v>
      </c>
      <c r="DI50" s="254">
        <f t="shared" si="101"/>
        <v>0</v>
      </c>
      <c r="DJ50" s="254">
        <f t="shared" si="102"/>
        <v>0</v>
      </c>
      <c r="DK50" s="254">
        <f t="shared" si="103"/>
        <v>0</v>
      </c>
      <c r="DL50" s="254">
        <f t="shared" si="104"/>
        <v>0</v>
      </c>
      <c r="DM50" s="254">
        <f t="shared" si="105"/>
        <v>0</v>
      </c>
      <c r="DN50" s="254">
        <f t="shared" si="106"/>
        <v>0</v>
      </c>
      <c r="DO50" s="254">
        <f t="shared" si="107"/>
        <v>0</v>
      </c>
      <c r="DP50" s="254">
        <f t="shared" si="108"/>
        <v>0</v>
      </c>
      <c r="DQ50" s="254">
        <f t="shared" si="109"/>
        <v>0</v>
      </c>
      <c r="DR50" s="254">
        <f t="shared" si="110"/>
        <v>0</v>
      </c>
      <c r="DS50" s="254">
        <f t="shared" si="111"/>
        <v>0</v>
      </c>
      <c r="DT50" s="254">
        <f t="shared" si="112"/>
        <v>0</v>
      </c>
      <c r="DU50" s="254">
        <f t="shared" si="113"/>
        <v>0</v>
      </c>
      <c r="DV50" s="254">
        <f t="shared" si="114"/>
        <v>0</v>
      </c>
      <c r="DZ50" s="69" t="s">
        <v>311</v>
      </c>
    </row>
    <row r="51" spans="1:130" ht="24" customHeight="1">
      <c r="A51" s="11" t="str">
        <f ca="1">IF(AG51&lt;&gt;"OK","",CONCATENATE(TEXT('Front Page'!$F$33,"000"),TEXT('Front Page'!$F$31,"000"),"-",LEFT('Front Page'!$R$53,5),"-",LEFT(D51,1),AJ51, "-",TEXT(B51,"000")))</f>
        <v/>
      </c>
      <c r="B51" s="12" t="str">
        <f>IFERROR(IF(E51="","",MAX(B$17:B50)+1),"")</f>
        <v/>
      </c>
      <c r="C51" s="13"/>
      <c r="D51" s="29" t="str">
        <f t="shared" si="71"/>
        <v>None</v>
      </c>
      <c r="E51" s="29" t="str">
        <f t="shared" si="17"/>
        <v/>
      </c>
      <c r="F51" s="29" t="str">
        <f t="shared" si="18"/>
        <v/>
      </c>
      <c r="G51" s="363"/>
      <c r="H51" s="364"/>
      <c r="I51" s="325" t="str">
        <f t="shared" si="72"/>
        <v>No</v>
      </c>
      <c r="J51" s="314">
        <v>0</v>
      </c>
      <c r="K51" s="312">
        <v>0</v>
      </c>
      <c r="L51" s="312">
        <v>0</v>
      </c>
      <c r="M51" s="312">
        <v>0</v>
      </c>
      <c r="N51" s="312">
        <v>0</v>
      </c>
      <c r="O51" s="312">
        <v>0</v>
      </c>
      <c r="P51" s="312">
        <v>0</v>
      </c>
      <c r="Q51" s="312">
        <v>0</v>
      </c>
      <c r="R51" s="312">
        <v>0</v>
      </c>
      <c r="S51" s="312">
        <v>0</v>
      </c>
      <c r="T51" s="312">
        <v>0</v>
      </c>
      <c r="U51" s="312">
        <v>0</v>
      </c>
      <c r="V51" s="313">
        <v>1</v>
      </c>
      <c r="W51" s="313">
        <v>1</v>
      </c>
      <c r="X51" s="312">
        <v>0</v>
      </c>
      <c r="Y51" s="312">
        <v>0</v>
      </c>
      <c r="Z51" s="312">
        <v>0</v>
      </c>
      <c r="AA51" s="14">
        <v>0</v>
      </c>
      <c r="AB51" s="317"/>
      <c r="AC51" s="15" t="str">
        <f t="shared" si="73"/>
        <v/>
      </c>
      <c r="AD51" s="15" t="str">
        <f t="shared" si="74"/>
        <v/>
      </c>
      <c r="AE51" s="16" t="str">
        <f t="shared" si="75"/>
        <v>0 - 0</v>
      </c>
      <c r="AF51" s="20" t="str">
        <f t="shared" si="23"/>
        <v>Not an offer</v>
      </c>
      <c r="AG51" s="276" t="str">
        <f t="shared" si="24"/>
        <v>Not an Offer</v>
      </c>
      <c r="AH51" s="150"/>
      <c r="AI51" s="254">
        <v>35</v>
      </c>
      <c r="AJ51" s="149" t="str">
        <f t="shared" si="25"/>
        <v>00-IFE</v>
      </c>
      <c r="AK51" s="254" t="b">
        <v>0</v>
      </c>
      <c r="AL51" s="254">
        <f t="shared" si="11"/>
        <v>0</v>
      </c>
      <c r="AM51" s="254">
        <f t="shared" si="26"/>
        <v>0</v>
      </c>
      <c r="AN51" s="288">
        <f t="shared" si="76"/>
        <v>0</v>
      </c>
      <c r="AO51" s="288" t="str">
        <f>IF(AND($BU51=$BV51,BU51=AO$13),$J51&amp;$K51&amp;$L51&amp;$M51&amp;$N51&amp;$O51&amp;$P51&amp;$Q51&amp;$R51&amp;$S51&amp;$T51&amp;$U51,IFERROR(MATCH($AN51,AO$17:AO50,0),-1000))</f>
        <v>000000000000</v>
      </c>
      <c r="AP51" s="288">
        <f>IF(AND($BU51=$BV51,BV51=AP$13),$J51&amp;$K51&amp;$L51&amp;$M51&amp;$N51&amp;$O51&amp;$P51&amp;$Q51&amp;$R51&amp;$S51&amp;$T51&amp;$U51,IFERROR(MATCH($AN51,AP$17:AP50,0),-1000))</f>
        <v>1</v>
      </c>
      <c r="AQ51" s="288">
        <f>IF(AND($BU51=$BV51,BW51=AQ$13),$J51&amp;$K51&amp;$L51&amp;$M51&amp;$N51&amp;$O51&amp;$P51&amp;$Q51&amp;$R51&amp;$S51&amp;$T51&amp;$U51,IFERROR(MATCH($AN51,AQ$17:AQ50,0),-1000))</f>
        <v>1</v>
      </c>
      <c r="AR51" s="288">
        <f>IF(AND($BU51=$BV51,BX51=AR$13),$J51&amp;$K51&amp;$L51&amp;$M51&amp;$N51&amp;$O51&amp;$P51&amp;$Q51&amp;$R51&amp;$S51&amp;$T51&amp;$U51,IFERROR(MATCH($AN51,AR$17:AR50,0),-1000))</f>
        <v>1</v>
      </c>
      <c r="AS51" s="254">
        <f t="shared" si="69"/>
        <v>0</v>
      </c>
      <c r="AT51" s="261" t="str">
        <f t="shared" si="77"/>
        <v/>
      </c>
      <c r="AU51" s="254" t="str">
        <f t="shared" si="115"/>
        <v/>
      </c>
      <c r="AV51" s="254" t="str">
        <f t="shared" si="115"/>
        <v/>
      </c>
      <c r="AW51" s="254" t="str">
        <f t="shared" si="115"/>
        <v/>
      </c>
      <c r="AX51" s="254" t="str">
        <f t="shared" si="115"/>
        <v/>
      </c>
      <c r="AY51" s="254" t="str">
        <f t="shared" si="115"/>
        <v/>
      </c>
      <c r="AZ51" s="254" t="str">
        <f t="shared" si="115"/>
        <v/>
      </c>
      <c r="BA51" s="254" t="str">
        <f t="shared" si="115"/>
        <v/>
      </c>
      <c r="BB51" s="254" t="str">
        <f t="shared" si="115"/>
        <v/>
      </c>
      <c r="BC51" s="254" t="str">
        <f t="shared" si="115"/>
        <v/>
      </c>
      <c r="BD51" s="254" t="str">
        <f t="shared" si="115"/>
        <v/>
      </c>
      <c r="BE51" s="262" t="str">
        <f t="shared" si="115"/>
        <v/>
      </c>
      <c r="BF51" s="263" t="str">
        <f t="shared" si="116"/>
        <v/>
      </c>
      <c r="BG51" s="254" t="str">
        <f t="shared" si="116"/>
        <v/>
      </c>
      <c r="BH51" s="254" t="str">
        <f t="shared" si="116"/>
        <v/>
      </c>
      <c r="BI51" s="254" t="str">
        <f t="shared" si="116"/>
        <v/>
      </c>
      <c r="BJ51" s="254" t="str">
        <f t="shared" si="116"/>
        <v/>
      </c>
      <c r="BK51" s="254" t="str">
        <f t="shared" si="116"/>
        <v/>
      </c>
      <c r="BL51" s="254" t="str">
        <f t="shared" si="116"/>
        <v/>
      </c>
      <c r="BM51" s="254" t="str">
        <f t="shared" si="116"/>
        <v/>
      </c>
      <c r="BN51" s="254" t="str">
        <f t="shared" si="116"/>
        <v/>
      </c>
      <c r="BO51" s="254" t="str">
        <f t="shared" si="116"/>
        <v/>
      </c>
      <c r="BP51" s="254" t="str">
        <f t="shared" si="116"/>
        <v/>
      </c>
      <c r="BQ51" s="264" t="str">
        <f t="shared" si="78"/>
        <v/>
      </c>
      <c r="BR51" s="261">
        <v>2019</v>
      </c>
      <c r="BS51" s="261">
        <v>2019</v>
      </c>
      <c r="BT51" s="261">
        <v>2019</v>
      </c>
      <c r="BU51" s="265">
        <v>2019</v>
      </c>
      <c r="BV51" s="263">
        <v>2019</v>
      </c>
      <c r="BW51" s="254" t="str">
        <f t="shared" si="70"/>
        <v/>
      </c>
      <c r="BX51" s="254" t="str">
        <f t="shared" si="70"/>
        <v/>
      </c>
      <c r="BY51" s="264" t="str">
        <f t="shared" si="31"/>
        <v/>
      </c>
      <c r="BZ51" s="254" t="str">
        <f t="shared" si="32"/>
        <v/>
      </c>
      <c r="CA51" s="254">
        <f t="shared" si="117"/>
        <v>0</v>
      </c>
      <c r="CB51" s="254">
        <f t="shared" si="117"/>
        <v>0</v>
      </c>
      <c r="CC51" s="254">
        <f t="shared" si="117"/>
        <v>0</v>
      </c>
      <c r="CD51" s="254">
        <f t="shared" si="117"/>
        <v>0</v>
      </c>
      <c r="CE51" s="254">
        <f t="shared" si="117"/>
        <v>0</v>
      </c>
      <c r="CF51" s="254">
        <f t="shared" si="117"/>
        <v>0</v>
      </c>
      <c r="CG51" s="254">
        <f t="shared" si="117"/>
        <v>0</v>
      </c>
      <c r="CH51" s="254">
        <f t="shared" si="117"/>
        <v>0</v>
      </c>
      <c r="CI51" s="254">
        <f t="shared" si="117"/>
        <v>0</v>
      </c>
      <c r="CJ51" s="254">
        <f t="shared" si="117"/>
        <v>0</v>
      </c>
      <c r="CK51" s="254">
        <f t="shared" si="117"/>
        <v>0</v>
      </c>
      <c r="CL51" s="254">
        <f t="shared" si="117"/>
        <v>0</v>
      </c>
      <c r="CM51" s="254">
        <f t="shared" si="79"/>
        <v>0</v>
      </c>
      <c r="CN51" s="254">
        <f t="shared" si="80"/>
        <v>0</v>
      </c>
      <c r="CO51" s="254">
        <f t="shared" si="81"/>
        <v>0</v>
      </c>
      <c r="CP51" s="254">
        <f t="shared" si="82"/>
        <v>0</v>
      </c>
      <c r="CQ51" s="254">
        <f t="shared" si="83"/>
        <v>0</v>
      </c>
      <c r="CR51" s="254">
        <f t="shared" si="84"/>
        <v>0</v>
      </c>
      <c r="CS51" s="254">
        <f t="shared" si="85"/>
        <v>0</v>
      </c>
      <c r="CT51" s="254">
        <f t="shared" si="86"/>
        <v>0</v>
      </c>
      <c r="CU51" s="254">
        <f t="shared" si="87"/>
        <v>0</v>
      </c>
      <c r="CV51" s="254">
        <f t="shared" si="88"/>
        <v>0</v>
      </c>
      <c r="CW51" s="254">
        <f t="shared" si="89"/>
        <v>0</v>
      </c>
      <c r="CX51" s="254">
        <f t="shared" si="90"/>
        <v>0</v>
      </c>
      <c r="CY51" s="254">
        <f t="shared" si="91"/>
        <v>0</v>
      </c>
      <c r="CZ51" s="254">
        <f t="shared" si="92"/>
        <v>0</v>
      </c>
      <c r="DA51" s="254">
        <f t="shared" si="93"/>
        <v>0</v>
      </c>
      <c r="DB51" s="254">
        <f t="shared" si="94"/>
        <v>0</v>
      </c>
      <c r="DC51" s="254">
        <f t="shared" si="95"/>
        <v>0</v>
      </c>
      <c r="DD51" s="254">
        <f t="shared" si="96"/>
        <v>0</v>
      </c>
      <c r="DE51" s="254">
        <f t="shared" si="97"/>
        <v>0</v>
      </c>
      <c r="DF51" s="254">
        <f t="shared" si="98"/>
        <v>0</v>
      </c>
      <c r="DG51" s="254">
        <f t="shared" si="99"/>
        <v>0</v>
      </c>
      <c r="DH51" s="254">
        <f t="shared" si="100"/>
        <v>0</v>
      </c>
      <c r="DI51" s="254">
        <f t="shared" si="101"/>
        <v>0</v>
      </c>
      <c r="DJ51" s="254">
        <f t="shared" si="102"/>
        <v>0</v>
      </c>
      <c r="DK51" s="254">
        <f t="shared" si="103"/>
        <v>0</v>
      </c>
      <c r="DL51" s="254">
        <f t="shared" si="104"/>
        <v>0</v>
      </c>
      <c r="DM51" s="254">
        <f t="shared" si="105"/>
        <v>0</v>
      </c>
      <c r="DN51" s="254">
        <f t="shared" si="106"/>
        <v>0</v>
      </c>
      <c r="DO51" s="254">
        <f t="shared" si="107"/>
        <v>0</v>
      </c>
      <c r="DP51" s="254">
        <f t="shared" si="108"/>
        <v>0</v>
      </c>
      <c r="DQ51" s="254">
        <f t="shared" si="109"/>
        <v>0</v>
      </c>
      <c r="DR51" s="254">
        <f t="shared" si="110"/>
        <v>0</v>
      </c>
      <c r="DS51" s="254">
        <f t="shared" si="111"/>
        <v>0</v>
      </c>
      <c r="DT51" s="254">
        <f t="shared" si="112"/>
        <v>0</v>
      </c>
      <c r="DU51" s="254">
        <f t="shared" si="113"/>
        <v>0</v>
      </c>
      <c r="DV51" s="254">
        <f t="shared" si="114"/>
        <v>0</v>
      </c>
      <c r="DZ51" s="69" t="s">
        <v>312</v>
      </c>
    </row>
    <row r="52" spans="1:130" ht="24" customHeight="1">
      <c r="A52" s="11" t="str">
        <f ca="1">IF(AG52&lt;&gt;"OK","",CONCATENATE(TEXT('Front Page'!$F$33,"000"),TEXT('Front Page'!$F$31,"000"),"-",LEFT('Front Page'!$R$53,5),"-",LEFT(D52,1),AJ52, "-",TEXT(B52,"000")))</f>
        <v/>
      </c>
      <c r="B52" s="12" t="str">
        <f>IFERROR(IF(E52="","",MAX(B$17:B51)+1),"")</f>
        <v/>
      </c>
      <c r="C52" s="13"/>
      <c r="D52" s="29" t="str">
        <f t="shared" si="71"/>
        <v>None</v>
      </c>
      <c r="E52" s="29" t="str">
        <f t="shared" si="17"/>
        <v/>
      </c>
      <c r="F52" s="29" t="str">
        <f t="shared" si="18"/>
        <v/>
      </c>
      <c r="G52" s="363"/>
      <c r="H52" s="364"/>
      <c r="I52" s="325" t="str">
        <f t="shared" si="72"/>
        <v>No</v>
      </c>
      <c r="J52" s="314">
        <v>0</v>
      </c>
      <c r="K52" s="312">
        <v>0</v>
      </c>
      <c r="L52" s="312">
        <v>0</v>
      </c>
      <c r="M52" s="312">
        <v>0</v>
      </c>
      <c r="N52" s="312">
        <v>0</v>
      </c>
      <c r="O52" s="312">
        <v>0</v>
      </c>
      <c r="P52" s="312">
        <v>0</v>
      </c>
      <c r="Q52" s="312">
        <v>0</v>
      </c>
      <c r="R52" s="312">
        <v>0</v>
      </c>
      <c r="S52" s="312">
        <v>0</v>
      </c>
      <c r="T52" s="312">
        <v>0</v>
      </c>
      <c r="U52" s="312">
        <v>0</v>
      </c>
      <c r="V52" s="313">
        <v>1</v>
      </c>
      <c r="W52" s="313">
        <v>1</v>
      </c>
      <c r="X52" s="312">
        <v>0</v>
      </c>
      <c r="Y52" s="312">
        <v>0</v>
      </c>
      <c r="Z52" s="312">
        <v>0</v>
      </c>
      <c r="AA52" s="14">
        <v>0</v>
      </c>
      <c r="AB52" s="317"/>
      <c r="AC52" s="15" t="str">
        <f t="shared" si="73"/>
        <v/>
      </c>
      <c r="AD52" s="15" t="str">
        <f t="shared" si="74"/>
        <v/>
      </c>
      <c r="AE52" s="16" t="str">
        <f t="shared" si="75"/>
        <v>0 - 0</v>
      </c>
      <c r="AF52" s="20" t="str">
        <f t="shared" si="23"/>
        <v>Not an offer</v>
      </c>
      <c r="AG52" s="276" t="str">
        <f t="shared" si="24"/>
        <v>Not an Offer</v>
      </c>
      <c r="AH52" s="150"/>
      <c r="AI52" s="254">
        <v>36</v>
      </c>
      <c r="AJ52" s="149" t="str">
        <f t="shared" si="25"/>
        <v>00-IFE</v>
      </c>
      <c r="AK52" s="254" t="b">
        <v>0</v>
      </c>
      <c r="AL52" s="254">
        <f t="shared" si="11"/>
        <v>0</v>
      </c>
      <c r="AM52" s="254">
        <f t="shared" si="26"/>
        <v>0</v>
      </c>
      <c r="AN52" s="288">
        <f t="shared" si="76"/>
        <v>0</v>
      </c>
      <c r="AO52" s="288" t="str">
        <f>IF(AND($BU52=$BV52,BU52=AO$13),$J52&amp;$K52&amp;$L52&amp;$M52&amp;$N52&amp;$O52&amp;$P52&amp;$Q52&amp;$R52&amp;$S52&amp;$T52&amp;$U52,IFERROR(MATCH($AN52,AO$17:AO51,0),-1000))</f>
        <v>000000000000</v>
      </c>
      <c r="AP52" s="288">
        <f>IF(AND($BU52=$BV52,BV52=AP$13),$J52&amp;$K52&amp;$L52&amp;$M52&amp;$N52&amp;$O52&amp;$P52&amp;$Q52&amp;$R52&amp;$S52&amp;$T52&amp;$U52,IFERROR(MATCH($AN52,AP$17:AP51,0),-1000))</f>
        <v>1</v>
      </c>
      <c r="AQ52" s="288">
        <f>IF(AND($BU52=$BV52,BW52=AQ$13),$J52&amp;$K52&amp;$L52&amp;$M52&amp;$N52&amp;$O52&amp;$P52&amp;$Q52&amp;$R52&amp;$S52&amp;$T52&amp;$U52,IFERROR(MATCH($AN52,AQ$17:AQ51,0),-1000))</f>
        <v>1</v>
      </c>
      <c r="AR52" s="288">
        <f>IF(AND($BU52=$BV52,BX52=AR$13),$J52&amp;$K52&amp;$L52&amp;$M52&amp;$N52&amp;$O52&amp;$P52&amp;$Q52&amp;$R52&amp;$S52&amp;$T52&amp;$U52,IFERROR(MATCH($AN52,AR$17:AR51,0),-1000))</f>
        <v>1</v>
      </c>
      <c r="AS52" s="254">
        <f t="shared" si="69"/>
        <v>0</v>
      </c>
      <c r="AT52" s="261" t="str">
        <f t="shared" si="77"/>
        <v/>
      </c>
      <c r="AU52" s="254" t="str">
        <f t="shared" si="115"/>
        <v/>
      </c>
      <c r="AV52" s="254" t="str">
        <f t="shared" si="115"/>
        <v/>
      </c>
      <c r="AW52" s="254" t="str">
        <f t="shared" si="115"/>
        <v/>
      </c>
      <c r="AX52" s="254" t="str">
        <f t="shared" si="115"/>
        <v/>
      </c>
      <c r="AY52" s="254" t="str">
        <f t="shared" si="115"/>
        <v/>
      </c>
      <c r="AZ52" s="254" t="str">
        <f t="shared" si="115"/>
        <v/>
      </c>
      <c r="BA52" s="254" t="str">
        <f t="shared" si="115"/>
        <v/>
      </c>
      <c r="BB52" s="254" t="str">
        <f t="shared" si="115"/>
        <v/>
      </c>
      <c r="BC52" s="254" t="str">
        <f t="shared" si="115"/>
        <v/>
      </c>
      <c r="BD52" s="254" t="str">
        <f t="shared" si="115"/>
        <v/>
      </c>
      <c r="BE52" s="262" t="str">
        <f t="shared" si="115"/>
        <v/>
      </c>
      <c r="BF52" s="263" t="str">
        <f t="shared" si="116"/>
        <v/>
      </c>
      <c r="BG52" s="254" t="str">
        <f t="shared" si="116"/>
        <v/>
      </c>
      <c r="BH52" s="254" t="str">
        <f t="shared" si="116"/>
        <v/>
      </c>
      <c r="BI52" s="254" t="str">
        <f t="shared" si="116"/>
        <v/>
      </c>
      <c r="BJ52" s="254" t="str">
        <f t="shared" si="116"/>
        <v/>
      </c>
      <c r="BK52" s="254" t="str">
        <f t="shared" si="116"/>
        <v/>
      </c>
      <c r="BL52" s="254" t="str">
        <f t="shared" si="116"/>
        <v/>
      </c>
      <c r="BM52" s="254" t="str">
        <f t="shared" si="116"/>
        <v/>
      </c>
      <c r="BN52" s="254" t="str">
        <f t="shared" si="116"/>
        <v/>
      </c>
      <c r="BO52" s="254" t="str">
        <f t="shared" si="116"/>
        <v/>
      </c>
      <c r="BP52" s="254" t="str">
        <f t="shared" si="116"/>
        <v/>
      </c>
      <c r="BQ52" s="264" t="str">
        <f t="shared" si="78"/>
        <v/>
      </c>
      <c r="BR52" s="261">
        <v>2019</v>
      </c>
      <c r="BS52" s="261">
        <v>2019</v>
      </c>
      <c r="BT52" s="261">
        <v>2019</v>
      </c>
      <c r="BU52" s="265">
        <v>2019</v>
      </c>
      <c r="BV52" s="263">
        <v>2019</v>
      </c>
      <c r="BW52" s="254" t="str">
        <f t="shared" si="70"/>
        <v/>
      </c>
      <c r="BX52" s="254" t="str">
        <f t="shared" si="70"/>
        <v/>
      </c>
      <c r="BY52" s="264" t="str">
        <f t="shared" si="31"/>
        <v/>
      </c>
      <c r="BZ52" s="254" t="str">
        <f t="shared" si="32"/>
        <v/>
      </c>
      <c r="CA52" s="254">
        <f t="shared" si="117"/>
        <v>0</v>
      </c>
      <c r="CB52" s="254">
        <f t="shared" si="117"/>
        <v>0</v>
      </c>
      <c r="CC52" s="254">
        <f t="shared" si="117"/>
        <v>0</v>
      </c>
      <c r="CD52" s="254">
        <f t="shared" si="117"/>
        <v>0</v>
      </c>
      <c r="CE52" s="254">
        <f t="shared" si="117"/>
        <v>0</v>
      </c>
      <c r="CF52" s="254">
        <f t="shared" si="117"/>
        <v>0</v>
      </c>
      <c r="CG52" s="254">
        <f t="shared" si="117"/>
        <v>0</v>
      </c>
      <c r="CH52" s="254">
        <f t="shared" si="117"/>
        <v>0</v>
      </c>
      <c r="CI52" s="254">
        <f t="shared" si="117"/>
        <v>0</v>
      </c>
      <c r="CJ52" s="254">
        <f t="shared" si="117"/>
        <v>0</v>
      </c>
      <c r="CK52" s="254">
        <f t="shared" si="117"/>
        <v>0</v>
      </c>
      <c r="CL52" s="254">
        <f t="shared" si="117"/>
        <v>0</v>
      </c>
      <c r="CM52" s="254">
        <f t="shared" si="79"/>
        <v>0</v>
      </c>
      <c r="CN52" s="254">
        <f t="shared" si="80"/>
        <v>0</v>
      </c>
      <c r="CO52" s="254">
        <f t="shared" si="81"/>
        <v>0</v>
      </c>
      <c r="CP52" s="254">
        <f t="shared" si="82"/>
        <v>0</v>
      </c>
      <c r="CQ52" s="254">
        <f t="shared" si="83"/>
        <v>0</v>
      </c>
      <c r="CR52" s="254">
        <f t="shared" si="84"/>
        <v>0</v>
      </c>
      <c r="CS52" s="254">
        <f t="shared" si="85"/>
        <v>0</v>
      </c>
      <c r="CT52" s="254">
        <f t="shared" si="86"/>
        <v>0</v>
      </c>
      <c r="CU52" s="254">
        <f t="shared" si="87"/>
        <v>0</v>
      </c>
      <c r="CV52" s="254">
        <f t="shared" si="88"/>
        <v>0</v>
      </c>
      <c r="CW52" s="254">
        <f t="shared" si="89"/>
        <v>0</v>
      </c>
      <c r="CX52" s="254">
        <f t="shared" si="90"/>
        <v>0</v>
      </c>
      <c r="CY52" s="254">
        <f t="shared" si="91"/>
        <v>0</v>
      </c>
      <c r="CZ52" s="254">
        <f t="shared" si="92"/>
        <v>0</v>
      </c>
      <c r="DA52" s="254">
        <f t="shared" si="93"/>
        <v>0</v>
      </c>
      <c r="DB52" s="254">
        <f t="shared" si="94"/>
        <v>0</v>
      </c>
      <c r="DC52" s="254">
        <f t="shared" si="95"/>
        <v>0</v>
      </c>
      <c r="DD52" s="254">
        <f t="shared" si="96"/>
        <v>0</v>
      </c>
      <c r="DE52" s="254">
        <f t="shared" si="97"/>
        <v>0</v>
      </c>
      <c r="DF52" s="254">
        <f t="shared" si="98"/>
        <v>0</v>
      </c>
      <c r="DG52" s="254">
        <f t="shared" si="99"/>
        <v>0</v>
      </c>
      <c r="DH52" s="254">
        <f t="shared" si="100"/>
        <v>0</v>
      </c>
      <c r="DI52" s="254">
        <f t="shared" si="101"/>
        <v>0</v>
      </c>
      <c r="DJ52" s="254">
        <f t="shared" si="102"/>
        <v>0</v>
      </c>
      <c r="DK52" s="254">
        <f t="shared" si="103"/>
        <v>0</v>
      </c>
      <c r="DL52" s="254">
        <f t="shared" si="104"/>
        <v>0</v>
      </c>
      <c r="DM52" s="254">
        <f t="shared" si="105"/>
        <v>0</v>
      </c>
      <c r="DN52" s="254">
        <f t="shared" si="106"/>
        <v>0</v>
      </c>
      <c r="DO52" s="254">
        <f t="shared" si="107"/>
        <v>0</v>
      </c>
      <c r="DP52" s="254">
        <f t="shared" si="108"/>
        <v>0</v>
      </c>
      <c r="DQ52" s="254">
        <f t="shared" si="109"/>
        <v>0</v>
      </c>
      <c r="DR52" s="254">
        <f t="shared" si="110"/>
        <v>0</v>
      </c>
      <c r="DS52" s="254">
        <f t="shared" si="111"/>
        <v>0</v>
      </c>
      <c r="DT52" s="254">
        <f t="shared" si="112"/>
        <v>0</v>
      </c>
      <c r="DU52" s="254">
        <f t="shared" si="113"/>
        <v>0</v>
      </c>
      <c r="DV52" s="254">
        <f t="shared" si="114"/>
        <v>0</v>
      </c>
      <c r="DZ52" s="69" t="s">
        <v>313</v>
      </c>
    </row>
    <row r="53" spans="1:130" ht="24" customHeight="1">
      <c r="A53" s="11" t="str">
        <f ca="1">IF(AG53&lt;&gt;"OK","",CONCATENATE(TEXT('Front Page'!$F$33,"000"),TEXT('Front Page'!$F$31,"000"),"-",LEFT('Front Page'!$R$53,5),"-",LEFT(D53,1),AJ53, "-",TEXT(B53,"000")))</f>
        <v/>
      </c>
      <c r="B53" s="12" t="str">
        <f>IFERROR(IF(E53="","",MAX(B$17:B52)+1),"")</f>
        <v/>
      </c>
      <c r="C53" s="13"/>
      <c r="D53" s="29" t="str">
        <f t="shared" si="71"/>
        <v>None</v>
      </c>
      <c r="E53" s="29" t="str">
        <f t="shared" si="17"/>
        <v/>
      </c>
      <c r="F53" s="29" t="str">
        <f t="shared" si="18"/>
        <v/>
      </c>
      <c r="G53" s="363"/>
      <c r="H53" s="364"/>
      <c r="I53" s="325" t="str">
        <f t="shared" si="72"/>
        <v>No</v>
      </c>
      <c r="J53" s="314">
        <v>0</v>
      </c>
      <c r="K53" s="312">
        <v>0</v>
      </c>
      <c r="L53" s="312">
        <v>0</v>
      </c>
      <c r="M53" s="312">
        <v>0</v>
      </c>
      <c r="N53" s="312">
        <v>0</v>
      </c>
      <c r="O53" s="312">
        <v>0</v>
      </c>
      <c r="P53" s="312">
        <v>0</v>
      </c>
      <c r="Q53" s="312">
        <v>0</v>
      </c>
      <c r="R53" s="312">
        <v>0</v>
      </c>
      <c r="S53" s="312">
        <v>0</v>
      </c>
      <c r="T53" s="312">
        <v>0</v>
      </c>
      <c r="U53" s="312">
        <v>0</v>
      </c>
      <c r="V53" s="313">
        <v>1</v>
      </c>
      <c r="W53" s="313">
        <v>1</v>
      </c>
      <c r="X53" s="312">
        <v>0</v>
      </c>
      <c r="Y53" s="312">
        <v>0</v>
      </c>
      <c r="Z53" s="312">
        <v>0</v>
      </c>
      <c r="AA53" s="14">
        <v>0</v>
      </c>
      <c r="AB53" s="317"/>
      <c r="AC53" s="15" t="str">
        <f t="shared" si="73"/>
        <v/>
      </c>
      <c r="AD53" s="15" t="str">
        <f t="shared" si="74"/>
        <v/>
      </c>
      <c r="AE53" s="16" t="str">
        <f t="shared" si="75"/>
        <v>0 - 0</v>
      </c>
      <c r="AF53" s="20" t="str">
        <f t="shared" si="23"/>
        <v>Not an offer</v>
      </c>
      <c r="AG53" s="276" t="str">
        <f t="shared" si="24"/>
        <v>Not an Offer</v>
      </c>
      <c r="AH53" s="150"/>
      <c r="AI53" s="254">
        <v>37</v>
      </c>
      <c r="AJ53" s="149" t="str">
        <f t="shared" si="25"/>
        <v>00-IFE</v>
      </c>
      <c r="AK53" s="254" t="b">
        <v>0</v>
      </c>
      <c r="AL53" s="254">
        <f t="shared" si="11"/>
        <v>0</v>
      </c>
      <c r="AM53" s="254">
        <f t="shared" si="26"/>
        <v>0</v>
      </c>
      <c r="AN53" s="288">
        <f t="shared" si="76"/>
        <v>0</v>
      </c>
      <c r="AO53" s="288" t="str">
        <f>IF(AND($BU53=$BV53,BU53=AO$13),$J53&amp;$K53&amp;$L53&amp;$M53&amp;$N53&amp;$O53&amp;$P53&amp;$Q53&amp;$R53&amp;$S53&amp;$T53&amp;$U53,IFERROR(MATCH($AN53,AO$17:AO52,0),-1000))</f>
        <v>000000000000</v>
      </c>
      <c r="AP53" s="288">
        <f>IF(AND($BU53=$BV53,BV53=AP$13),$J53&amp;$K53&amp;$L53&amp;$M53&amp;$N53&amp;$O53&amp;$P53&amp;$Q53&amp;$R53&amp;$S53&amp;$T53&amp;$U53,IFERROR(MATCH($AN53,AP$17:AP52,0),-1000))</f>
        <v>1</v>
      </c>
      <c r="AQ53" s="288">
        <f>IF(AND($BU53=$BV53,BW53=AQ$13),$J53&amp;$K53&amp;$L53&amp;$M53&amp;$N53&amp;$O53&amp;$P53&amp;$Q53&amp;$R53&amp;$S53&amp;$T53&amp;$U53,IFERROR(MATCH($AN53,AQ$17:AQ52,0),-1000))</f>
        <v>1</v>
      </c>
      <c r="AR53" s="288">
        <f>IF(AND($BU53=$BV53,BX53=AR$13),$J53&amp;$K53&amp;$L53&amp;$M53&amp;$N53&amp;$O53&amp;$P53&amp;$Q53&amp;$R53&amp;$S53&amp;$T53&amp;$U53,IFERROR(MATCH($AN53,AR$17:AR52,0),-1000))</f>
        <v>1</v>
      </c>
      <c r="AS53" s="254">
        <f t="shared" si="69"/>
        <v>0</v>
      </c>
      <c r="AT53" s="261" t="str">
        <f t="shared" si="77"/>
        <v/>
      </c>
      <c r="AU53" s="254" t="str">
        <f t="shared" si="115"/>
        <v/>
      </c>
      <c r="AV53" s="254" t="str">
        <f t="shared" si="115"/>
        <v/>
      </c>
      <c r="AW53" s="254" t="str">
        <f t="shared" si="115"/>
        <v/>
      </c>
      <c r="AX53" s="254" t="str">
        <f t="shared" si="115"/>
        <v/>
      </c>
      <c r="AY53" s="254" t="str">
        <f t="shared" si="115"/>
        <v/>
      </c>
      <c r="AZ53" s="254" t="str">
        <f t="shared" si="115"/>
        <v/>
      </c>
      <c r="BA53" s="254" t="str">
        <f t="shared" si="115"/>
        <v/>
      </c>
      <c r="BB53" s="254" t="str">
        <f t="shared" si="115"/>
        <v/>
      </c>
      <c r="BC53" s="254" t="str">
        <f t="shared" si="115"/>
        <v/>
      </c>
      <c r="BD53" s="254" t="str">
        <f t="shared" si="115"/>
        <v/>
      </c>
      <c r="BE53" s="262" t="str">
        <f t="shared" si="115"/>
        <v/>
      </c>
      <c r="BF53" s="263" t="str">
        <f t="shared" si="116"/>
        <v/>
      </c>
      <c r="BG53" s="254" t="str">
        <f t="shared" si="116"/>
        <v/>
      </c>
      <c r="BH53" s="254" t="str">
        <f t="shared" si="116"/>
        <v/>
      </c>
      <c r="BI53" s="254" t="str">
        <f t="shared" si="116"/>
        <v/>
      </c>
      <c r="BJ53" s="254" t="str">
        <f t="shared" si="116"/>
        <v/>
      </c>
      <c r="BK53" s="254" t="str">
        <f t="shared" si="116"/>
        <v/>
      </c>
      <c r="BL53" s="254" t="str">
        <f t="shared" si="116"/>
        <v/>
      </c>
      <c r="BM53" s="254" t="str">
        <f t="shared" si="116"/>
        <v/>
      </c>
      <c r="BN53" s="254" t="str">
        <f t="shared" si="116"/>
        <v/>
      </c>
      <c r="BO53" s="254" t="str">
        <f t="shared" si="116"/>
        <v/>
      </c>
      <c r="BP53" s="254" t="str">
        <f t="shared" si="116"/>
        <v/>
      </c>
      <c r="BQ53" s="264" t="str">
        <f t="shared" si="78"/>
        <v/>
      </c>
      <c r="BR53" s="261">
        <v>2019</v>
      </c>
      <c r="BS53" s="261">
        <v>2019</v>
      </c>
      <c r="BT53" s="261">
        <v>2019</v>
      </c>
      <c r="BU53" s="265">
        <v>2019</v>
      </c>
      <c r="BV53" s="263">
        <v>2019</v>
      </c>
      <c r="BW53" s="254" t="str">
        <f t="shared" si="70"/>
        <v/>
      </c>
      <c r="BX53" s="254" t="str">
        <f t="shared" si="70"/>
        <v/>
      </c>
      <c r="BY53" s="264" t="str">
        <f t="shared" si="31"/>
        <v/>
      </c>
      <c r="BZ53" s="254" t="str">
        <f t="shared" si="32"/>
        <v/>
      </c>
      <c r="CA53" s="254">
        <f t="shared" si="117"/>
        <v>0</v>
      </c>
      <c r="CB53" s="254">
        <f t="shared" si="117"/>
        <v>0</v>
      </c>
      <c r="CC53" s="254">
        <f t="shared" si="117"/>
        <v>0</v>
      </c>
      <c r="CD53" s="254">
        <f t="shared" si="117"/>
        <v>0</v>
      </c>
      <c r="CE53" s="254">
        <f t="shared" si="117"/>
        <v>0</v>
      </c>
      <c r="CF53" s="254">
        <f t="shared" si="117"/>
        <v>0</v>
      </c>
      <c r="CG53" s="254">
        <f t="shared" si="117"/>
        <v>0</v>
      </c>
      <c r="CH53" s="254">
        <f t="shared" si="117"/>
        <v>0</v>
      </c>
      <c r="CI53" s="254">
        <f t="shared" si="117"/>
        <v>0</v>
      </c>
      <c r="CJ53" s="254">
        <f t="shared" si="117"/>
        <v>0</v>
      </c>
      <c r="CK53" s="254">
        <f t="shared" si="117"/>
        <v>0</v>
      </c>
      <c r="CL53" s="254">
        <f t="shared" si="117"/>
        <v>0</v>
      </c>
      <c r="CM53" s="254">
        <f t="shared" si="79"/>
        <v>0</v>
      </c>
      <c r="CN53" s="254">
        <f t="shared" si="80"/>
        <v>0</v>
      </c>
      <c r="CO53" s="254">
        <f t="shared" si="81"/>
        <v>0</v>
      </c>
      <c r="CP53" s="254">
        <f t="shared" si="82"/>
        <v>0</v>
      </c>
      <c r="CQ53" s="254">
        <f t="shared" si="83"/>
        <v>0</v>
      </c>
      <c r="CR53" s="254">
        <f t="shared" si="84"/>
        <v>0</v>
      </c>
      <c r="CS53" s="254">
        <f t="shared" si="85"/>
        <v>0</v>
      </c>
      <c r="CT53" s="254">
        <f t="shared" si="86"/>
        <v>0</v>
      </c>
      <c r="CU53" s="254">
        <f t="shared" si="87"/>
        <v>0</v>
      </c>
      <c r="CV53" s="254">
        <f t="shared" si="88"/>
        <v>0</v>
      </c>
      <c r="CW53" s="254">
        <f t="shared" si="89"/>
        <v>0</v>
      </c>
      <c r="CX53" s="254">
        <f t="shared" si="90"/>
        <v>0</v>
      </c>
      <c r="CY53" s="254">
        <f t="shared" si="91"/>
        <v>0</v>
      </c>
      <c r="CZ53" s="254">
        <f t="shared" si="92"/>
        <v>0</v>
      </c>
      <c r="DA53" s="254">
        <f t="shared" si="93"/>
        <v>0</v>
      </c>
      <c r="DB53" s="254">
        <f t="shared" si="94"/>
        <v>0</v>
      </c>
      <c r="DC53" s="254">
        <f t="shared" si="95"/>
        <v>0</v>
      </c>
      <c r="DD53" s="254">
        <f t="shared" si="96"/>
        <v>0</v>
      </c>
      <c r="DE53" s="254">
        <f t="shared" si="97"/>
        <v>0</v>
      </c>
      <c r="DF53" s="254">
        <f t="shared" si="98"/>
        <v>0</v>
      </c>
      <c r="DG53" s="254">
        <f t="shared" si="99"/>
        <v>0</v>
      </c>
      <c r="DH53" s="254">
        <f t="shared" si="100"/>
        <v>0</v>
      </c>
      <c r="DI53" s="254">
        <f t="shared" si="101"/>
        <v>0</v>
      </c>
      <c r="DJ53" s="254">
        <f t="shared" si="102"/>
        <v>0</v>
      </c>
      <c r="DK53" s="254">
        <f t="shared" si="103"/>
        <v>0</v>
      </c>
      <c r="DL53" s="254">
        <f t="shared" si="104"/>
        <v>0</v>
      </c>
      <c r="DM53" s="254">
        <f t="shared" si="105"/>
        <v>0</v>
      </c>
      <c r="DN53" s="254">
        <f t="shared" si="106"/>
        <v>0</v>
      </c>
      <c r="DO53" s="254">
        <f t="shared" si="107"/>
        <v>0</v>
      </c>
      <c r="DP53" s="254">
        <f t="shared" si="108"/>
        <v>0</v>
      </c>
      <c r="DQ53" s="254">
        <f t="shared" si="109"/>
        <v>0</v>
      </c>
      <c r="DR53" s="254">
        <f t="shared" si="110"/>
        <v>0</v>
      </c>
      <c r="DS53" s="254">
        <f t="shared" si="111"/>
        <v>0</v>
      </c>
      <c r="DT53" s="254">
        <f t="shared" si="112"/>
        <v>0</v>
      </c>
      <c r="DU53" s="254">
        <f t="shared" si="113"/>
        <v>0</v>
      </c>
      <c r="DV53" s="254">
        <f t="shared" si="114"/>
        <v>0</v>
      </c>
      <c r="DZ53" s="69" t="s">
        <v>314</v>
      </c>
    </row>
    <row r="54" spans="1:130" ht="24" customHeight="1">
      <c r="A54" s="11" t="str">
        <f ca="1">IF(AG54&lt;&gt;"OK","",CONCATENATE(TEXT('Front Page'!$F$33,"000"),TEXT('Front Page'!$F$31,"000"),"-",LEFT('Front Page'!$R$53,5),"-",LEFT(D54,1),AJ54, "-",TEXT(B54,"000")))</f>
        <v/>
      </c>
      <c r="B54" s="12" t="str">
        <f>IFERROR(IF(E54="","",MAX(B$17:B53)+1),"")</f>
        <v/>
      </c>
      <c r="C54" s="13"/>
      <c r="D54" s="29" t="str">
        <f t="shared" si="71"/>
        <v>None</v>
      </c>
      <c r="E54" s="29" t="str">
        <f t="shared" si="17"/>
        <v/>
      </c>
      <c r="F54" s="29" t="str">
        <f t="shared" si="18"/>
        <v/>
      </c>
      <c r="G54" s="363"/>
      <c r="H54" s="364"/>
      <c r="I54" s="325" t="str">
        <f t="shared" si="72"/>
        <v>No</v>
      </c>
      <c r="J54" s="314">
        <v>0</v>
      </c>
      <c r="K54" s="312">
        <v>0</v>
      </c>
      <c r="L54" s="312">
        <v>0</v>
      </c>
      <c r="M54" s="312">
        <v>0</v>
      </c>
      <c r="N54" s="312">
        <v>0</v>
      </c>
      <c r="O54" s="312">
        <v>0</v>
      </c>
      <c r="P54" s="312">
        <v>0</v>
      </c>
      <c r="Q54" s="312">
        <v>0</v>
      </c>
      <c r="R54" s="312">
        <v>0</v>
      </c>
      <c r="S54" s="312">
        <v>0</v>
      </c>
      <c r="T54" s="312">
        <v>0</v>
      </c>
      <c r="U54" s="312">
        <v>0</v>
      </c>
      <c r="V54" s="313">
        <v>1</v>
      </c>
      <c r="W54" s="313">
        <v>1</v>
      </c>
      <c r="X54" s="312">
        <v>0</v>
      </c>
      <c r="Y54" s="312">
        <v>0</v>
      </c>
      <c r="Z54" s="312">
        <v>0</v>
      </c>
      <c r="AA54" s="14">
        <v>0</v>
      </c>
      <c r="AB54" s="317"/>
      <c r="AC54" s="15" t="str">
        <f t="shared" si="73"/>
        <v/>
      </c>
      <c r="AD54" s="15" t="str">
        <f t="shared" si="74"/>
        <v/>
      </c>
      <c r="AE54" s="16" t="str">
        <f t="shared" si="75"/>
        <v>0 - 0</v>
      </c>
      <c r="AF54" s="20" t="str">
        <f t="shared" si="23"/>
        <v>Not an offer</v>
      </c>
      <c r="AG54" s="276" t="str">
        <f t="shared" si="24"/>
        <v>Not an Offer</v>
      </c>
      <c r="AH54" s="150"/>
      <c r="AI54" s="254">
        <v>38</v>
      </c>
      <c r="AJ54" s="149" t="str">
        <f t="shared" si="25"/>
        <v>00-IFE</v>
      </c>
      <c r="AK54" s="254" t="b">
        <v>0</v>
      </c>
      <c r="AL54" s="254">
        <f t="shared" si="11"/>
        <v>0</v>
      </c>
      <c r="AM54" s="254">
        <f t="shared" si="26"/>
        <v>0</v>
      </c>
      <c r="AN54" s="288">
        <f t="shared" si="76"/>
        <v>0</v>
      </c>
      <c r="AO54" s="288" t="str">
        <f>IF(AND($BU54=$BV54,BU54=AO$13),$J54&amp;$K54&amp;$L54&amp;$M54&amp;$N54&amp;$O54&amp;$P54&amp;$Q54&amp;$R54&amp;$S54&amp;$T54&amp;$U54,IFERROR(MATCH($AN54,AO$17:AO53,0),-1000))</f>
        <v>000000000000</v>
      </c>
      <c r="AP54" s="288">
        <f>IF(AND($BU54=$BV54,BV54=AP$13),$J54&amp;$K54&amp;$L54&amp;$M54&amp;$N54&amp;$O54&amp;$P54&amp;$Q54&amp;$R54&amp;$S54&amp;$T54&amp;$U54,IFERROR(MATCH($AN54,AP$17:AP53,0),-1000))</f>
        <v>1</v>
      </c>
      <c r="AQ54" s="288">
        <f>IF(AND($BU54=$BV54,BW54=AQ$13),$J54&amp;$K54&amp;$L54&amp;$M54&amp;$N54&amp;$O54&amp;$P54&amp;$Q54&amp;$R54&amp;$S54&amp;$T54&amp;$U54,IFERROR(MATCH($AN54,AQ$17:AQ53,0),-1000))</f>
        <v>1</v>
      </c>
      <c r="AR54" s="288">
        <f>IF(AND($BU54=$BV54,BX54=AR$13),$J54&amp;$K54&amp;$L54&amp;$M54&amp;$N54&amp;$O54&amp;$P54&amp;$Q54&amp;$R54&amp;$S54&amp;$T54&amp;$U54,IFERROR(MATCH($AN54,AR$17:AR53,0),-1000))</f>
        <v>1</v>
      </c>
      <c r="AS54" s="254">
        <f t="shared" si="69"/>
        <v>0</v>
      </c>
      <c r="AT54" s="261" t="str">
        <f t="shared" si="77"/>
        <v/>
      </c>
      <c r="AU54" s="254" t="str">
        <f t="shared" si="115"/>
        <v/>
      </c>
      <c r="AV54" s="254" t="str">
        <f t="shared" si="115"/>
        <v/>
      </c>
      <c r="AW54" s="254" t="str">
        <f t="shared" si="115"/>
        <v/>
      </c>
      <c r="AX54" s="254" t="str">
        <f t="shared" si="115"/>
        <v/>
      </c>
      <c r="AY54" s="254" t="str">
        <f t="shared" si="115"/>
        <v/>
      </c>
      <c r="AZ54" s="254" t="str">
        <f t="shared" si="115"/>
        <v/>
      </c>
      <c r="BA54" s="254" t="str">
        <f t="shared" si="115"/>
        <v/>
      </c>
      <c r="BB54" s="254" t="str">
        <f t="shared" si="115"/>
        <v/>
      </c>
      <c r="BC54" s="254" t="str">
        <f t="shared" si="115"/>
        <v/>
      </c>
      <c r="BD54" s="254" t="str">
        <f t="shared" si="115"/>
        <v/>
      </c>
      <c r="BE54" s="262" t="str">
        <f t="shared" si="115"/>
        <v/>
      </c>
      <c r="BF54" s="263" t="str">
        <f t="shared" si="116"/>
        <v/>
      </c>
      <c r="BG54" s="254" t="str">
        <f t="shared" si="116"/>
        <v/>
      </c>
      <c r="BH54" s="254" t="str">
        <f t="shared" si="116"/>
        <v/>
      </c>
      <c r="BI54" s="254" t="str">
        <f t="shared" si="116"/>
        <v/>
      </c>
      <c r="BJ54" s="254" t="str">
        <f t="shared" si="116"/>
        <v/>
      </c>
      <c r="BK54" s="254" t="str">
        <f t="shared" si="116"/>
        <v/>
      </c>
      <c r="BL54" s="254" t="str">
        <f t="shared" si="116"/>
        <v/>
      </c>
      <c r="BM54" s="254" t="str">
        <f t="shared" si="116"/>
        <v/>
      </c>
      <c r="BN54" s="254" t="str">
        <f t="shared" si="116"/>
        <v/>
      </c>
      <c r="BO54" s="254" t="str">
        <f t="shared" si="116"/>
        <v/>
      </c>
      <c r="BP54" s="254" t="str">
        <f t="shared" si="116"/>
        <v/>
      </c>
      <c r="BQ54" s="264" t="str">
        <f t="shared" si="78"/>
        <v/>
      </c>
      <c r="BR54" s="261">
        <v>2019</v>
      </c>
      <c r="BS54" s="261">
        <v>2019</v>
      </c>
      <c r="BT54" s="261">
        <v>2019</v>
      </c>
      <c r="BU54" s="265">
        <v>2019</v>
      </c>
      <c r="BV54" s="263">
        <v>2019</v>
      </c>
      <c r="BW54" s="254" t="str">
        <f t="shared" si="70"/>
        <v/>
      </c>
      <c r="BX54" s="254" t="str">
        <f t="shared" si="70"/>
        <v/>
      </c>
      <c r="BY54" s="264" t="str">
        <f t="shared" si="31"/>
        <v/>
      </c>
      <c r="BZ54" s="254" t="str">
        <f t="shared" si="32"/>
        <v/>
      </c>
      <c r="CA54" s="254">
        <f t="shared" si="117"/>
        <v>0</v>
      </c>
      <c r="CB54" s="254">
        <f t="shared" si="117"/>
        <v>0</v>
      </c>
      <c r="CC54" s="254">
        <f t="shared" si="117"/>
        <v>0</v>
      </c>
      <c r="CD54" s="254">
        <f t="shared" ref="CD54:CL82" si="118">IF($X54&gt;0,M54*$W54,0)</f>
        <v>0</v>
      </c>
      <c r="CE54" s="254">
        <f t="shared" si="118"/>
        <v>0</v>
      </c>
      <c r="CF54" s="254">
        <f t="shared" si="118"/>
        <v>0</v>
      </c>
      <c r="CG54" s="254">
        <f t="shared" si="118"/>
        <v>0</v>
      </c>
      <c r="CH54" s="254">
        <f t="shared" si="118"/>
        <v>0</v>
      </c>
      <c r="CI54" s="254">
        <f t="shared" si="118"/>
        <v>0</v>
      </c>
      <c r="CJ54" s="254">
        <f t="shared" si="118"/>
        <v>0</v>
      </c>
      <c r="CK54" s="254">
        <f t="shared" si="118"/>
        <v>0</v>
      </c>
      <c r="CL54" s="254">
        <f t="shared" si="118"/>
        <v>0</v>
      </c>
      <c r="CM54" s="254">
        <f t="shared" si="79"/>
        <v>0</v>
      </c>
      <c r="CN54" s="254">
        <f t="shared" si="80"/>
        <v>0</v>
      </c>
      <c r="CO54" s="254">
        <f t="shared" si="81"/>
        <v>0</v>
      </c>
      <c r="CP54" s="254">
        <f t="shared" si="82"/>
        <v>0</v>
      </c>
      <c r="CQ54" s="254">
        <f t="shared" si="83"/>
        <v>0</v>
      </c>
      <c r="CR54" s="254">
        <f t="shared" si="84"/>
        <v>0</v>
      </c>
      <c r="CS54" s="254">
        <f t="shared" si="85"/>
        <v>0</v>
      </c>
      <c r="CT54" s="254">
        <f t="shared" si="86"/>
        <v>0</v>
      </c>
      <c r="CU54" s="254">
        <f t="shared" si="87"/>
        <v>0</v>
      </c>
      <c r="CV54" s="254">
        <f t="shared" si="88"/>
        <v>0</v>
      </c>
      <c r="CW54" s="254">
        <f t="shared" si="89"/>
        <v>0</v>
      </c>
      <c r="CX54" s="254">
        <f t="shared" si="90"/>
        <v>0</v>
      </c>
      <c r="CY54" s="254">
        <f t="shared" si="91"/>
        <v>0</v>
      </c>
      <c r="CZ54" s="254">
        <f t="shared" si="92"/>
        <v>0</v>
      </c>
      <c r="DA54" s="254">
        <f t="shared" si="93"/>
        <v>0</v>
      </c>
      <c r="DB54" s="254">
        <f t="shared" si="94"/>
        <v>0</v>
      </c>
      <c r="DC54" s="254">
        <f t="shared" si="95"/>
        <v>0</v>
      </c>
      <c r="DD54" s="254">
        <f t="shared" si="96"/>
        <v>0</v>
      </c>
      <c r="DE54" s="254">
        <f t="shared" si="97"/>
        <v>0</v>
      </c>
      <c r="DF54" s="254">
        <f t="shared" si="98"/>
        <v>0</v>
      </c>
      <c r="DG54" s="254">
        <f t="shared" si="99"/>
        <v>0</v>
      </c>
      <c r="DH54" s="254">
        <f t="shared" si="100"/>
        <v>0</v>
      </c>
      <c r="DI54" s="254">
        <f t="shared" si="101"/>
        <v>0</v>
      </c>
      <c r="DJ54" s="254">
        <f t="shared" si="102"/>
        <v>0</v>
      </c>
      <c r="DK54" s="254">
        <f t="shared" si="103"/>
        <v>0</v>
      </c>
      <c r="DL54" s="254">
        <f t="shared" si="104"/>
        <v>0</v>
      </c>
      <c r="DM54" s="254">
        <f t="shared" si="105"/>
        <v>0</v>
      </c>
      <c r="DN54" s="254">
        <f t="shared" si="106"/>
        <v>0</v>
      </c>
      <c r="DO54" s="254">
        <f t="shared" si="107"/>
        <v>0</v>
      </c>
      <c r="DP54" s="254">
        <f t="shared" si="108"/>
        <v>0</v>
      </c>
      <c r="DQ54" s="254">
        <f t="shared" si="109"/>
        <v>0</v>
      </c>
      <c r="DR54" s="254">
        <f t="shared" si="110"/>
        <v>0</v>
      </c>
      <c r="DS54" s="254">
        <f t="shared" si="111"/>
        <v>0</v>
      </c>
      <c r="DT54" s="254">
        <f t="shared" si="112"/>
        <v>0</v>
      </c>
      <c r="DU54" s="254">
        <f t="shared" si="113"/>
        <v>0</v>
      </c>
      <c r="DV54" s="254">
        <f t="shared" si="114"/>
        <v>0</v>
      </c>
      <c r="DZ54" s="69" t="s">
        <v>315</v>
      </c>
    </row>
    <row r="55" spans="1:130" ht="24" customHeight="1">
      <c r="A55" s="11" t="str">
        <f ca="1">IF(AG55&lt;&gt;"OK","",CONCATENATE(TEXT('Front Page'!$F$33,"000"),TEXT('Front Page'!$F$31,"000"),"-",LEFT('Front Page'!$R$53,5),"-",LEFT(D55,1),AJ55, "-",TEXT(B55,"000")))</f>
        <v/>
      </c>
      <c r="B55" s="12" t="str">
        <f>IFERROR(IF(E55="","",MAX(B$17:B54)+1),"")</f>
        <v/>
      </c>
      <c r="C55" s="13"/>
      <c r="D55" s="29" t="str">
        <f t="shared" si="71"/>
        <v>None</v>
      </c>
      <c r="E55" s="29" t="str">
        <f t="shared" si="17"/>
        <v/>
      </c>
      <c r="F55" s="29" t="str">
        <f t="shared" si="18"/>
        <v/>
      </c>
      <c r="G55" s="363"/>
      <c r="H55" s="364"/>
      <c r="I55" s="325" t="str">
        <f t="shared" si="72"/>
        <v>No</v>
      </c>
      <c r="J55" s="314">
        <v>0</v>
      </c>
      <c r="K55" s="312">
        <v>0</v>
      </c>
      <c r="L55" s="312">
        <v>0</v>
      </c>
      <c r="M55" s="312">
        <v>0</v>
      </c>
      <c r="N55" s="312">
        <v>0</v>
      </c>
      <c r="O55" s="312">
        <v>0</v>
      </c>
      <c r="P55" s="312">
        <v>0</v>
      </c>
      <c r="Q55" s="312">
        <v>0</v>
      </c>
      <c r="R55" s="312">
        <v>0</v>
      </c>
      <c r="S55" s="312">
        <v>0</v>
      </c>
      <c r="T55" s="312">
        <v>0</v>
      </c>
      <c r="U55" s="312">
        <v>0</v>
      </c>
      <c r="V55" s="313">
        <v>1</v>
      </c>
      <c r="W55" s="313">
        <v>1</v>
      </c>
      <c r="X55" s="312">
        <v>0</v>
      </c>
      <c r="Y55" s="312">
        <v>0</v>
      </c>
      <c r="Z55" s="312">
        <v>0</v>
      </c>
      <c r="AA55" s="14">
        <v>0</v>
      </c>
      <c r="AB55" s="317"/>
      <c r="AC55" s="15" t="str">
        <f t="shared" si="73"/>
        <v/>
      </c>
      <c r="AD55" s="15" t="str">
        <f t="shared" si="74"/>
        <v/>
      </c>
      <c r="AE55" s="16" t="str">
        <f t="shared" si="75"/>
        <v>0 - 0</v>
      </c>
      <c r="AF55" s="20" t="str">
        <f t="shared" si="23"/>
        <v>Not an offer</v>
      </c>
      <c r="AG55" s="276" t="str">
        <f t="shared" si="24"/>
        <v>Not an Offer</v>
      </c>
      <c r="AH55" s="150"/>
      <c r="AI55" s="254">
        <v>39</v>
      </c>
      <c r="AJ55" s="149" t="str">
        <f t="shared" si="25"/>
        <v>00-IFE</v>
      </c>
      <c r="AK55" s="254" t="b">
        <v>0</v>
      </c>
      <c r="AL55" s="254">
        <f t="shared" si="11"/>
        <v>0</v>
      </c>
      <c r="AM55" s="254">
        <f t="shared" si="26"/>
        <v>0</v>
      </c>
      <c r="AN55" s="288">
        <f t="shared" si="76"/>
        <v>0</v>
      </c>
      <c r="AO55" s="288" t="str">
        <f>IF(AND($BU55=$BV55,BU55=AO$13),$J55&amp;$K55&amp;$L55&amp;$M55&amp;$N55&amp;$O55&amp;$P55&amp;$Q55&amp;$R55&amp;$S55&amp;$T55&amp;$U55,IFERROR(MATCH($AN55,AO$17:AO54,0),-1000))</f>
        <v>000000000000</v>
      </c>
      <c r="AP55" s="288">
        <f>IF(AND($BU55=$BV55,BV55=AP$13),$J55&amp;$K55&amp;$L55&amp;$M55&amp;$N55&amp;$O55&amp;$P55&amp;$Q55&amp;$R55&amp;$S55&amp;$T55&amp;$U55,IFERROR(MATCH($AN55,AP$17:AP54,0),-1000))</f>
        <v>1</v>
      </c>
      <c r="AQ55" s="288">
        <f>IF(AND($BU55=$BV55,BW55=AQ$13),$J55&amp;$K55&amp;$L55&amp;$M55&amp;$N55&amp;$O55&amp;$P55&amp;$Q55&amp;$R55&amp;$S55&amp;$T55&amp;$U55,IFERROR(MATCH($AN55,AQ$17:AQ54,0),-1000))</f>
        <v>1</v>
      </c>
      <c r="AR55" s="288">
        <f>IF(AND($BU55=$BV55,BX55=AR$13),$J55&amp;$K55&amp;$L55&amp;$M55&amp;$N55&amp;$O55&amp;$P55&amp;$Q55&amp;$R55&amp;$S55&amp;$T55&amp;$U55,IFERROR(MATCH($AN55,AR$17:AR54,0),-1000))</f>
        <v>1</v>
      </c>
      <c r="AS55" s="254">
        <f t="shared" si="69"/>
        <v>0</v>
      </c>
      <c r="AT55" s="261" t="str">
        <f t="shared" si="77"/>
        <v/>
      </c>
      <c r="AU55" s="254" t="str">
        <f t="shared" si="115"/>
        <v/>
      </c>
      <c r="AV55" s="254" t="str">
        <f t="shared" si="115"/>
        <v/>
      </c>
      <c r="AW55" s="254" t="str">
        <f t="shared" si="115"/>
        <v/>
      </c>
      <c r="AX55" s="254" t="str">
        <f t="shared" si="115"/>
        <v/>
      </c>
      <c r="AY55" s="254" t="str">
        <f t="shared" si="115"/>
        <v/>
      </c>
      <c r="AZ55" s="254" t="str">
        <f t="shared" si="115"/>
        <v/>
      </c>
      <c r="BA55" s="254" t="str">
        <f t="shared" si="115"/>
        <v/>
      </c>
      <c r="BB55" s="254" t="str">
        <f t="shared" si="115"/>
        <v/>
      </c>
      <c r="BC55" s="254" t="str">
        <f t="shared" si="115"/>
        <v/>
      </c>
      <c r="BD55" s="254" t="str">
        <f t="shared" si="115"/>
        <v/>
      </c>
      <c r="BE55" s="262" t="str">
        <f t="shared" si="115"/>
        <v/>
      </c>
      <c r="BF55" s="263" t="str">
        <f t="shared" si="116"/>
        <v/>
      </c>
      <c r="BG55" s="254" t="str">
        <f t="shared" si="116"/>
        <v/>
      </c>
      <c r="BH55" s="254" t="str">
        <f t="shared" si="116"/>
        <v/>
      </c>
      <c r="BI55" s="254" t="str">
        <f t="shared" si="116"/>
        <v/>
      </c>
      <c r="BJ55" s="254" t="str">
        <f t="shared" si="116"/>
        <v/>
      </c>
      <c r="BK55" s="254" t="str">
        <f t="shared" si="116"/>
        <v/>
      </c>
      <c r="BL55" s="254" t="str">
        <f t="shared" si="116"/>
        <v/>
      </c>
      <c r="BM55" s="254" t="str">
        <f t="shared" si="116"/>
        <v/>
      </c>
      <c r="BN55" s="254" t="str">
        <f t="shared" si="116"/>
        <v/>
      </c>
      <c r="BO55" s="254" t="str">
        <f t="shared" si="116"/>
        <v/>
      </c>
      <c r="BP55" s="254" t="str">
        <f t="shared" si="116"/>
        <v/>
      </c>
      <c r="BQ55" s="264" t="str">
        <f t="shared" si="78"/>
        <v/>
      </c>
      <c r="BR55" s="261">
        <v>2019</v>
      </c>
      <c r="BS55" s="261">
        <v>2019</v>
      </c>
      <c r="BT55" s="261">
        <v>2019</v>
      </c>
      <c r="BU55" s="265">
        <v>2019</v>
      </c>
      <c r="BV55" s="263">
        <v>2019</v>
      </c>
      <c r="BW55" s="254" t="str">
        <f t="shared" si="70"/>
        <v/>
      </c>
      <c r="BX55" s="254" t="str">
        <f t="shared" si="70"/>
        <v/>
      </c>
      <c r="BY55" s="264" t="str">
        <f t="shared" si="31"/>
        <v/>
      </c>
      <c r="BZ55" s="254" t="str">
        <f t="shared" si="32"/>
        <v/>
      </c>
      <c r="CA55" s="254">
        <f t="shared" ref="CA55:CF111" si="119">IF($X55&gt;0,J55*$W55,0)</f>
        <v>0</v>
      </c>
      <c r="CB55" s="254">
        <f t="shared" si="119"/>
        <v>0</v>
      </c>
      <c r="CC55" s="254">
        <f t="shared" si="119"/>
        <v>0</v>
      </c>
      <c r="CD55" s="254">
        <f t="shared" si="118"/>
        <v>0</v>
      </c>
      <c r="CE55" s="254">
        <f t="shared" si="118"/>
        <v>0</v>
      </c>
      <c r="CF55" s="254">
        <f t="shared" si="118"/>
        <v>0</v>
      </c>
      <c r="CG55" s="254">
        <f t="shared" si="118"/>
        <v>0</v>
      </c>
      <c r="CH55" s="254">
        <f t="shared" si="118"/>
        <v>0</v>
      </c>
      <c r="CI55" s="254">
        <f t="shared" si="118"/>
        <v>0</v>
      </c>
      <c r="CJ55" s="254">
        <f t="shared" si="118"/>
        <v>0</v>
      </c>
      <c r="CK55" s="254">
        <f t="shared" si="118"/>
        <v>0</v>
      </c>
      <c r="CL55" s="254">
        <f t="shared" si="118"/>
        <v>0</v>
      </c>
      <c r="CM55" s="254">
        <f t="shared" si="79"/>
        <v>0</v>
      </c>
      <c r="CN55" s="254">
        <f t="shared" si="80"/>
        <v>0</v>
      </c>
      <c r="CO55" s="254">
        <f t="shared" si="81"/>
        <v>0</v>
      </c>
      <c r="CP55" s="254">
        <f t="shared" si="82"/>
        <v>0</v>
      </c>
      <c r="CQ55" s="254">
        <f t="shared" si="83"/>
        <v>0</v>
      </c>
      <c r="CR55" s="254">
        <f t="shared" si="84"/>
        <v>0</v>
      </c>
      <c r="CS55" s="254">
        <f t="shared" si="85"/>
        <v>0</v>
      </c>
      <c r="CT55" s="254">
        <f t="shared" si="86"/>
        <v>0</v>
      </c>
      <c r="CU55" s="254">
        <f t="shared" si="87"/>
        <v>0</v>
      </c>
      <c r="CV55" s="254">
        <f t="shared" si="88"/>
        <v>0</v>
      </c>
      <c r="CW55" s="254">
        <f t="shared" si="89"/>
        <v>0</v>
      </c>
      <c r="CX55" s="254">
        <f t="shared" si="90"/>
        <v>0</v>
      </c>
      <c r="CY55" s="254">
        <f t="shared" si="91"/>
        <v>0</v>
      </c>
      <c r="CZ55" s="254">
        <f t="shared" si="92"/>
        <v>0</v>
      </c>
      <c r="DA55" s="254">
        <f t="shared" si="93"/>
        <v>0</v>
      </c>
      <c r="DB55" s="254">
        <f t="shared" si="94"/>
        <v>0</v>
      </c>
      <c r="DC55" s="254">
        <f t="shared" si="95"/>
        <v>0</v>
      </c>
      <c r="DD55" s="254">
        <f t="shared" si="96"/>
        <v>0</v>
      </c>
      <c r="DE55" s="254">
        <f t="shared" si="97"/>
        <v>0</v>
      </c>
      <c r="DF55" s="254">
        <f t="shared" si="98"/>
        <v>0</v>
      </c>
      <c r="DG55" s="254">
        <f t="shared" si="99"/>
        <v>0</v>
      </c>
      <c r="DH55" s="254">
        <f t="shared" si="100"/>
        <v>0</v>
      </c>
      <c r="DI55" s="254">
        <f t="shared" si="101"/>
        <v>0</v>
      </c>
      <c r="DJ55" s="254">
        <f t="shared" si="102"/>
        <v>0</v>
      </c>
      <c r="DK55" s="254">
        <f t="shared" si="103"/>
        <v>0</v>
      </c>
      <c r="DL55" s="254">
        <f t="shared" si="104"/>
        <v>0</v>
      </c>
      <c r="DM55" s="254">
        <f t="shared" si="105"/>
        <v>0</v>
      </c>
      <c r="DN55" s="254">
        <f t="shared" si="106"/>
        <v>0</v>
      </c>
      <c r="DO55" s="254">
        <f t="shared" si="107"/>
        <v>0</v>
      </c>
      <c r="DP55" s="254">
        <f t="shared" si="108"/>
        <v>0</v>
      </c>
      <c r="DQ55" s="254">
        <f t="shared" si="109"/>
        <v>0</v>
      </c>
      <c r="DR55" s="254">
        <f t="shared" si="110"/>
        <v>0</v>
      </c>
      <c r="DS55" s="254">
        <f t="shared" si="111"/>
        <v>0</v>
      </c>
      <c r="DT55" s="254">
        <f t="shared" si="112"/>
        <v>0</v>
      </c>
      <c r="DU55" s="254">
        <f t="shared" si="113"/>
        <v>0</v>
      </c>
      <c r="DV55" s="254">
        <f t="shared" si="114"/>
        <v>0</v>
      </c>
      <c r="DZ55" s="69" t="s">
        <v>316</v>
      </c>
    </row>
    <row r="56" spans="1:130" ht="24" customHeight="1">
      <c r="A56" s="11" t="str">
        <f ca="1">IF(AG56&lt;&gt;"OK","",CONCATENATE(TEXT('Front Page'!$F$33,"000"),TEXT('Front Page'!$F$31,"000"),"-",LEFT('Front Page'!$R$53,5),"-",LEFT(D56,1),AJ56, "-",TEXT(B56,"000")))</f>
        <v/>
      </c>
      <c r="B56" s="12" t="str">
        <f>IFERROR(IF(E56="","",MAX(B$17:B55)+1),"")</f>
        <v/>
      </c>
      <c r="C56" s="13"/>
      <c r="D56" s="29" t="str">
        <f t="shared" si="71"/>
        <v>None</v>
      </c>
      <c r="E56" s="29" t="str">
        <f t="shared" si="17"/>
        <v/>
      </c>
      <c r="F56" s="29" t="str">
        <f t="shared" si="18"/>
        <v/>
      </c>
      <c r="G56" s="363"/>
      <c r="H56" s="364"/>
      <c r="I56" s="325" t="str">
        <f t="shared" si="72"/>
        <v>No</v>
      </c>
      <c r="J56" s="314">
        <v>0</v>
      </c>
      <c r="K56" s="312">
        <v>0</v>
      </c>
      <c r="L56" s="312">
        <v>0</v>
      </c>
      <c r="M56" s="312">
        <v>0</v>
      </c>
      <c r="N56" s="312">
        <v>0</v>
      </c>
      <c r="O56" s="312">
        <v>0</v>
      </c>
      <c r="P56" s="312">
        <v>0</v>
      </c>
      <c r="Q56" s="312">
        <v>0</v>
      </c>
      <c r="R56" s="312">
        <v>0</v>
      </c>
      <c r="S56" s="312">
        <v>0</v>
      </c>
      <c r="T56" s="312">
        <v>0</v>
      </c>
      <c r="U56" s="312">
        <v>0</v>
      </c>
      <c r="V56" s="313">
        <v>1</v>
      </c>
      <c r="W56" s="313">
        <v>1</v>
      </c>
      <c r="X56" s="312">
        <v>0</v>
      </c>
      <c r="Y56" s="312">
        <v>0</v>
      </c>
      <c r="Z56" s="312">
        <v>0</v>
      </c>
      <c r="AA56" s="14">
        <v>0</v>
      </c>
      <c r="AB56" s="317"/>
      <c r="AC56" s="15" t="str">
        <f t="shared" si="73"/>
        <v/>
      </c>
      <c r="AD56" s="15" t="str">
        <f t="shared" si="74"/>
        <v/>
      </c>
      <c r="AE56" s="16" t="str">
        <f t="shared" si="75"/>
        <v>0 - 0</v>
      </c>
      <c r="AF56" s="20" t="str">
        <f t="shared" si="23"/>
        <v>Not an offer</v>
      </c>
      <c r="AG56" s="276" t="str">
        <f t="shared" si="24"/>
        <v>Not an Offer</v>
      </c>
      <c r="AH56" s="150"/>
      <c r="AI56" s="254">
        <v>40</v>
      </c>
      <c r="AJ56" s="149" t="str">
        <f t="shared" si="25"/>
        <v>00-IFE</v>
      </c>
      <c r="AK56" s="254" t="b">
        <v>0</v>
      </c>
      <c r="AL56" s="254">
        <f t="shared" si="11"/>
        <v>0</v>
      </c>
      <c r="AM56" s="254">
        <f t="shared" si="26"/>
        <v>0</v>
      </c>
      <c r="AN56" s="288">
        <f t="shared" si="76"/>
        <v>0</v>
      </c>
      <c r="AO56" s="288" t="str">
        <f>IF(AND($BU56=$BV56,BU56=AO$13),$J56&amp;$K56&amp;$L56&amp;$M56&amp;$N56&amp;$O56&amp;$P56&amp;$Q56&amp;$R56&amp;$S56&amp;$T56&amp;$U56,IFERROR(MATCH($AN56,AO$17:AO55,0),-1000))</f>
        <v>000000000000</v>
      </c>
      <c r="AP56" s="288">
        <f>IF(AND($BU56=$BV56,BV56=AP$13),$J56&amp;$K56&amp;$L56&amp;$M56&amp;$N56&amp;$O56&amp;$P56&amp;$Q56&amp;$R56&amp;$S56&amp;$T56&amp;$U56,IFERROR(MATCH($AN56,AP$17:AP55,0),-1000))</f>
        <v>1</v>
      </c>
      <c r="AQ56" s="288">
        <f>IF(AND($BU56=$BV56,BW56=AQ$13),$J56&amp;$K56&amp;$L56&amp;$M56&amp;$N56&amp;$O56&amp;$P56&amp;$Q56&amp;$R56&amp;$S56&amp;$T56&amp;$U56,IFERROR(MATCH($AN56,AQ$17:AQ55,0),-1000))</f>
        <v>1</v>
      </c>
      <c r="AR56" s="288">
        <f>IF(AND($BU56=$BV56,BX56=AR$13),$J56&amp;$K56&amp;$L56&amp;$M56&amp;$N56&amp;$O56&amp;$P56&amp;$Q56&amp;$R56&amp;$S56&amp;$T56&amp;$U56,IFERROR(MATCH($AN56,AR$17:AR55,0),-1000))</f>
        <v>1</v>
      </c>
      <c r="AS56" s="254">
        <f t="shared" si="69"/>
        <v>0</v>
      </c>
      <c r="AT56" s="261" t="str">
        <f t="shared" si="77"/>
        <v/>
      </c>
      <c r="AU56" s="254" t="str">
        <f t="shared" si="115"/>
        <v/>
      </c>
      <c r="AV56" s="254" t="str">
        <f t="shared" si="115"/>
        <v/>
      </c>
      <c r="AW56" s="254" t="str">
        <f t="shared" ref="AW56:BE84" si="120">IF(M56&lt;&gt;0,MIN(AV56,AW$14),AV56)</f>
        <v/>
      </c>
      <c r="AX56" s="254" t="str">
        <f t="shared" si="120"/>
        <v/>
      </c>
      <c r="AY56" s="254" t="str">
        <f t="shared" si="120"/>
        <v/>
      </c>
      <c r="AZ56" s="254" t="str">
        <f t="shared" si="120"/>
        <v/>
      </c>
      <c r="BA56" s="254" t="str">
        <f t="shared" si="120"/>
        <v/>
      </c>
      <c r="BB56" s="254" t="str">
        <f t="shared" si="120"/>
        <v/>
      </c>
      <c r="BC56" s="254" t="str">
        <f t="shared" si="120"/>
        <v/>
      </c>
      <c r="BD56" s="254" t="str">
        <f t="shared" si="120"/>
        <v/>
      </c>
      <c r="BE56" s="262" t="str">
        <f t="shared" si="120"/>
        <v/>
      </c>
      <c r="BF56" s="263" t="str">
        <f t="shared" si="116"/>
        <v/>
      </c>
      <c r="BG56" s="254" t="str">
        <f t="shared" si="116"/>
        <v/>
      </c>
      <c r="BH56" s="254" t="str">
        <f t="shared" ref="BH56:BP84" si="121">IF(L56&lt;&gt;0,MAX(BI56,BH$14),BI56)</f>
        <v/>
      </c>
      <c r="BI56" s="254" t="str">
        <f t="shared" si="121"/>
        <v/>
      </c>
      <c r="BJ56" s="254" t="str">
        <f t="shared" si="121"/>
        <v/>
      </c>
      <c r="BK56" s="254" t="str">
        <f t="shared" si="121"/>
        <v/>
      </c>
      <c r="BL56" s="254" t="str">
        <f t="shared" si="121"/>
        <v/>
      </c>
      <c r="BM56" s="254" t="str">
        <f t="shared" si="121"/>
        <v/>
      </c>
      <c r="BN56" s="254" t="str">
        <f t="shared" si="121"/>
        <v/>
      </c>
      <c r="BO56" s="254" t="str">
        <f t="shared" si="121"/>
        <v/>
      </c>
      <c r="BP56" s="254" t="str">
        <f t="shared" si="121"/>
        <v/>
      </c>
      <c r="BQ56" s="264" t="str">
        <f t="shared" si="78"/>
        <v/>
      </c>
      <c r="BR56" s="261">
        <v>2019</v>
      </c>
      <c r="BS56" s="261">
        <v>2019</v>
      </c>
      <c r="BT56" s="261">
        <v>2019</v>
      </c>
      <c r="BU56" s="265">
        <v>2019</v>
      </c>
      <c r="BV56" s="263">
        <v>2019</v>
      </c>
      <c r="BW56" s="254" t="str">
        <f t="shared" si="70"/>
        <v/>
      </c>
      <c r="BX56" s="254" t="str">
        <f t="shared" si="70"/>
        <v/>
      </c>
      <c r="BY56" s="264" t="str">
        <f t="shared" si="31"/>
        <v/>
      </c>
      <c r="BZ56" s="254" t="str">
        <f t="shared" si="32"/>
        <v/>
      </c>
      <c r="CA56" s="254">
        <f t="shared" si="119"/>
        <v>0</v>
      </c>
      <c r="CB56" s="254">
        <f t="shared" si="119"/>
        <v>0</v>
      </c>
      <c r="CC56" s="254">
        <f t="shared" si="119"/>
        <v>0</v>
      </c>
      <c r="CD56" s="254">
        <f t="shared" si="118"/>
        <v>0</v>
      </c>
      <c r="CE56" s="254">
        <f t="shared" si="118"/>
        <v>0</v>
      </c>
      <c r="CF56" s="254">
        <f t="shared" si="118"/>
        <v>0</v>
      </c>
      <c r="CG56" s="254">
        <f t="shared" si="118"/>
        <v>0</v>
      </c>
      <c r="CH56" s="254">
        <f t="shared" si="118"/>
        <v>0</v>
      </c>
      <c r="CI56" s="254">
        <f t="shared" si="118"/>
        <v>0</v>
      </c>
      <c r="CJ56" s="254">
        <f t="shared" si="118"/>
        <v>0</v>
      </c>
      <c r="CK56" s="254">
        <f t="shared" si="118"/>
        <v>0</v>
      </c>
      <c r="CL56" s="254">
        <f t="shared" si="118"/>
        <v>0</v>
      </c>
      <c r="CM56" s="254">
        <f t="shared" si="79"/>
        <v>0</v>
      </c>
      <c r="CN56" s="254">
        <f t="shared" si="80"/>
        <v>0</v>
      </c>
      <c r="CO56" s="254">
        <f t="shared" si="81"/>
        <v>0</v>
      </c>
      <c r="CP56" s="254">
        <f t="shared" si="82"/>
        <v>0</v>
      </c>
      <c r="CQ56" s="254">
        <f t="shared" si="83"/>
        <v>0</v>
      </c>
      <c r="CR56" s="254">
        <f t="shared" si="84"/>
        <v>0</v>
      </c>
      <c r="CS56" s="254">
        <f t="shared" si="85"/>
        <v>0</v>
      </c>
      <c r="CT56" s="254">
        <f t="shared" si="86"/>
        <v>0</v>
      </c>
      <c r="CU56" s="254">
        <f t="shared" si="87"/>
        <v>0</v>
      </c>
      <c r="CV56" s="254">
        <f t="shared" si="88"/>
        <v>0</v>
      </c>
      <c r="CW56" s="254">
        <f t="shared" si="89"/>
        <v>0</v>
      </c>
      <c r="CX56" s="254">
        <f t="shared" si="90"/>
        <v>0</v>
      </c>
      <c r="CY56" s="254">
        <f t="shared" si="91"/>
        <v>0</v>
      </c>
      <c r="CZ56" s="254">
        <f t="shared" si="92"/>
        <v>0</v>
      </c>
      <c r="DA56" s="254">
        <f t="shared" si="93"/>
        <v>0</v>
      </c>
      <c r="DB56" s="254">
        <f t="shared" si="94"/>
        <v>0</v>
      </c>
      <c r="DC56" s="254">
        <f t="shared" si="95"/>
        <v>0</v>
      </c>
      <c r="DD56" s="254">
        <f t="shared" si="96"/>
        <v>0</v>
      </c>
      <c r="DE56" s="254">
        <f t="shared" si="97"/>
        <v>0</v>
      </c>
      <c r="DF56" s="254">
        <f t="shared" si="98"/>
        <v>0</v>
      </c>
      <c r="DG56" s="254">
        <f t="shared" si="99"/>
        <v>0</v>
      </c>
      <c r="DH56" s="254">
        <f t="shared" si="100"/>
        <v>0</v>
      </c>
      <c r="DI56" s="254">
        <f t="shared" si="101"/>
        <v>0</v>
      </c>
      <c r="DJ56" s="254">
        <f t="shared" si="102"/>
        <v>0</v>
      </c>
      <c r="DK56" s="254">
        <f t="shared" si="103"/>
        <v>0</v>
      </c>
      <c r="DL56" s="254">
        <f t="shared" si="104"/>
        <v>0</v>
      </c>
      <c r="DM56" s="254">
        <f t="shared" si="105"/>
        <v>0</v>
      </c>
      <c r="DN56" s="254">
        <f t="shared" si="106"/>
        <v>0</v>
      </c>
      <c r="DO56" s="254">
        <f t="shared" si="107"/>
        <v>0</v>
      </c>
      <c r="DP56" s="254">
        <f t="shared" si="108"/>
        <v>0</v>
      </c>
      <c r="DQ56" s="254">
        <f t="shared" si="109"/>
        <v>0</v>
      </c>
      <c r="DR56" s="254">
        <f t="shared" si="110"/>
        <v>0</v>
      </c>
      <c r="DS56" s="254">
        <f t="shared" si="111"/>
        <v>0</v>
      </c>
      <c r="DT56" s="254">
        <f t="shared" si="112"/>
        <v>0</v>
      </c>
      <c r="DU56" s="254">
        <f t="shared" si="113"/>
        <v>0</v>
      </c>
      <c r="DV56" s="254">
        <f t="shared" si="114"/>
        <v>0</v>
      </c>
      <c r="DZ56" s="69" t="s">
        <v>317</v>
      </c>
    </row>
    <row r="57" spans="1:130" ht="24" customHeight="1">
      <c r="A57" s="11" t="str">
        <f ca="1">IF(AG57&lt;&gt;"OK","",CONCATENATE(TEXT('Front Page'!$F$33,"000"),TEXT('Front Page'!$F$31,"000"),"-",LEFT('Front Page'!$R$53,5),"-",LEFT(D57,1),AJ57, "-",TEXT(B57,"000")))</f>
        <v/>
      </c>
      <c r="B57" s="12" t="str">
        <f>IFERROR(IF(E57="","",MAX(B$17:B56)+1),"")</f>
        <v/>
      </c>
      <c r="C57" s="13"/>
      <c r="D57" s="29" t="str">
        <f t="shared" si="71"/>
        <v>None</v>
      </c>
      <c r="E57" s="29" t="str">
        <f t="shared" si="17"/>
        <v/>
      </c>
      <c r="F57" s="29" t="str">
        <f t="shared" si="18"/>
        <v/>
      </c>
      <c r="G57" s="363"/>
      <c r="H57" s="364"/>
      <c r="I57" s="325" t="str">
        <f t="shared" si="72"/>
        <v>No</v>
      </c>
      <c r="J57" s="314">
        <v>0</v>
      </c>
      <c r="K57" s="312">
        <v>0</v>
      </c>
      <c r="L57" s="312">
        <v>0</v>
      </c>
      <c r="M57" s="312">
        <v>0</v>
      </c>
      <c r="N57" s="312">
        <v>0</v>
      </c>
      <c r="O57" s="312">
        <v>0</v>
      </c>
      <c r="P57" s="312">
        <v>0</v>
      </c>
      <c r="Q57" s="312">
        <v>0</v>
      </c>
      <c r="R57" s="312">
        <v>0</v>
      </c>
      <c r="S57" s="312">
        <v>0</v>
      </c>
      <c r="T57" s="312">
        <v>0</v>
      </c>
      <c r="U57" s="312">
        <v>0</v>
      </c>
      <c r="V57" s="313">
        <v>1</v>
      </c>
      <c r="W57" s="313">
        <v>1</v>
      </c>
      <c r="X57" s="312">
        <v>0</v>
      </c>
      <c r="Y57" s="312">
        <v>0</v>
      </c>
      <c r="Z57" s="312">
        <v>0</v>
      </c>
      <c r="AA57" s="14">
        <v>0</v>
      </c>
      <c r="AB57" s="317"/>
      <c r="AC57" s="15" t="str">
        <f t="shared" si="73"/>
        <v/>
      </c>
      <c r="AD57" s="15" t="str">
        <f t="shared" si="74"/>
        <v/>
      </c>
      <c r="AE57" s="16" t="str">
        <f t="shared" si="75"/>
        <v>0 - 0</v>
      </c>
      <c r="AF57" s="20" t="str">
        <f t="shared" si="23"/>
        <v>Not an offer</v>
      </c>
      <c r="AG57" s="276" t="str">
        <f t="shared" si="24"/>
        <v>Not an Offer</v>
      </c>
      <c r="AH57" s="150"/>
      <c r="AI57" s="254">
        <v>41</v>
      </c>
      <c r="AJ57" s="149" t="str">
        <f t="shared" si="25"/>
        <v>00-IFE</v>
      </c>
      <c r="AK57" s="254" t="b">
        <v>0</v>
      </c>
      <c r="AL57" s="254">
        <f t="shared" si="11"/>
        <v>0</v>
      </c>
      <c r="AM57" s="254">
        <f t="shared" si="26"/>
        <v>0</v>
      </c>
      <c r="AN57" s="288">
        <f t="shared" si="76"/>
        <v>0</v>
      </c>
      <c r="AO57" s="288" t="str">
        <f>IF(AND($BU57=$BV57,BU57=AO$13),$J57&amp;$K57&amp;$L57&amp;$M57&amp;$N57&amp;$O57&amp;$P57&amp;$Q57&amp;$R57&amp;$S57&amp;$T57&amp;$U57,IFERROR(MATCH($AN57,AO$17:AO56,0),-1000))</f>
        <v>000000000000</v>
      </c>
      <c r="AP57" s="288">
        <f>IF(AND($BU57=$BV57,BV57=AP$13),$J57&amp;$K57&amp;$L57&amp;$M57&amp;$N57&amp;$O57&amp;$P57&amp;$Q57&amp;$R57&amp;$S57&amp;$T57&amp;$U57,IFERROR(MATCH($AN57,AP$17:AP56,0),-1000))</f>
        <v>1</v>
      </c>
      <c r="AQ57" s="288">
        <f>IF(AND($BU57=$BV57,BW57=AQ$13),$J57&amp;$K57&amp;$L57&amp;$M57&amp;$N57&amp;$O57&amp;$P57&amp;$Q57&amp;$R57&amp;$S57&amp;$T57&amp;$U57,IFERROR(MATCH($AN57,AQ$17:AQ56,0),-1000))</f>
        <v>1</v>
      </c>
      <c r="AR57" s="288">
        <f>IF(AND($BU57=$BV57,BX57=AR$13),$J57&amp;$K57&amp;$L57&amp;$M57&amp;$N57&amp;$O57&amp;$P57&amp;$Q57&amp;$R57&amp;$S57&amp;$T57&amp;$U57,IFERROR(MATCH($AN57,AR$17:AR56,0),-1000))</f>
        <v>1</v>
      </c>
      <c r="AS57" s="254">
        <f t="shared" si="69"/>
        <v>0</v>
      </c>
      <c r="AT57" s="261" t="str">
        <f t="shared" si="77"/>
        <v/>
      </c>
      <c r="AU57" s="254" t="str">
        <f t="shared" ref="AU57:AY119" si="122">IF(K57&lt;&gt;0,MIN(AT57,AU$14),AT57)</f>
        <v/>
      </c>
      <c r="AV57" s="254" t="str">
        <f t="shared" si="122"/>
        <v/>
      </c>
      <c r="AW57" s="254" t="str">
        <f t="shared" si="120"/>
        <v/>
      </c>
      <c r="AX57" s="254" t="str">
        <f t="shared" si="120"/>
        <v/>
      </c>
      <c r="AY57" s="254" t="str">
        <f t="shared" si="120"/>
        <v/>
      </c>
      <c r="AZ57" s="254" t="str">
        <f t="shared" si="120"/>
        <v/>
      </c>
      <c r="BA57" s="254" t="str">
        <f t="shared" si="120"/>
        <v/>
      </c>
      <c r="BB57" s="254" t="str">
        <f t="shared" si="120"/>
        <v/>
      </c>
      <c r="BC57" s="254" t="str">
        <f t="shared" si="120"/>
        <v/>
      </c>
      <c r="BD57" s="254" t="str">
        <f t="shared" si="120"/>
        <v/>
      </c>
      <c r="BE57" s="262" t="str">
        <f t="shared" si="120"/>
        <v/>
      </c>
      <c r="BF57" s="263" t="str">
        <f t="shared" ref="BF57:BJ119" si="123">IF(J57&lt;&gt;0,MAX(BG57,BF$14),BG57)</f>
        <v/>
      </c>
      <c r="BG57" s="254" t="str">
        <f t="shared" si="123"/>
        <v/>
      </c>
      <c r="BH57" s="254" t="str">
        <f t="shared" si="121"/>
        <v/>
      </c>
      <c r="BI57" s="254" t="str">
        <f t="shared" si="121"/>
        <v/>
      </c>
      <c r="BJ57" s="254" t="str">
        <f t="shared" si="121"/>
        <v/>
      </c>
      <c r="BK57" s="254" t="str">
        <f t="shared" si="121"/>
        <v/>
      </c>
      <c r="BL57" s="254" t="str">
        <f t="shared" si="121"/>
        <v/>
      </c>
      <c r="BM57" s="254" t="str">
        <f t="shared" si="121"/>
        <v/>
      </c>
      <c r="BN57" s="254" t="str">
        <f t="shared" si="121"/>
        <v/>
      </c>
      <c r="BO57" s="254" t="str">
        <f t="shared" si="121"/>
        <v/>
      </c>
      <c r="BP57" s="254" t="str">
        <f t="shared" si="121"/>
        <v/>
      </c>
      <c r="BQ57" s="264" t="str">
        <f t="shared" si="78"/>
        <v/>
      </c>
      <c r="BR57" s="261">
        <v>2019</v>
      </c>
      <c r="BS57" s="261">
        <v>2019</v>
      </c>
      <c r="BT57" s="261">
        <v>2019</v>
      </c>
      <c r="BU57" s="265">
        <v>2019</v>
      </c>
      <c r="BV57" s="263">
        <v>2019</v>
      </c>
      <c r="BW57" s="254" t="str">
        <f t="shared" si="70"/>
        <v/>
      </c>
      <c r="BX57" s="254" t="str">
        <f t="shared" si="70"/>
        <v/>
      </c>
      <c r="BY57" s="264" t="str">
        <f t="shared" si="31"/>
        <v/>
      </c>
      <c r="BZ57" s="254" t="str">
        <f t="shared" si="32"/>
        <v/>
      </c>
      <c r="CA57" s="254">
        <f t="shared" si="119"/>
        <v>0</v>
      </c>
      <c r="CB57" s="254">
        <f t="shared" si="119"/>
        <v>0</v>
      </c>
      <c r="CC57" s="254">
        <f t="shared" si="119"/>
        <v>0</v>
      </c>
      <c r="CD57" s="254">
        <f t="shared" si="118"/>
        <v>0</v>
      </c>
      <c r="CE57" s="254">
        <f t="shared" si="118"/>
        <v>0</v>
      </c>
      <c r="CF57" s="254">
        <f t="shared" si="118"/>
        <v>0</v>
      </c>
      <c r="CG57" s="254">
        <f t="shared" si="118"/>
        <v>0</v>
      </c>
      <c r="CH57" s="254">
        <f t="shared" si="118"/>
        <v>0</v>
      </c>
      <c r="CI57" s="254">
        <f t="shared" si="118"/>
        <v>0</v>
      </c>
      <c r="CJ57" s="254">
        <f t="shared" si="118"/>
        <v>0</v>
      </c>
      <c r="CK57" s="254">
        <f t="shared" si="118"/>
        <v>0</v>
      </c>
      <c r="CL57" s="254">
        <f t="shared" si="118"/>
        <v>0</v>
      </c>
      <c r="CM57" s="254">
        <f t="shared" si="79"/>
        <v>0</v>
      </c>
      <c r="CN57" s="254">
        <f t="shared" si="80"/>
        <v>0</v>
      </c>
      <c r="CO57" s="254">
        <f t="shared" si="81"/>
        <v>0</v>
      </c>
      <c r="CP57" s="254">
        <f t="shared" si="82"/>
        <v>0</v>
      </c>
      <c r="CQ57" s="254">
        <f t="shared" si="83"/>
        <v>0</v>
      </c>
      <c r="CR57" s="254">
        <f t="shared" si="84"/>
        <v>0</v>
      </c>
      <c r="CS57" s="254">
        <f t="shared" si="85"/>
        <v>0</v>
      </c>
      <c r="CT57" s="254">
        <f t="shared" si="86"/>
        <v>0</v>
      </c>
      <c r="CU57" s="254">
        <f t="shared" si="87"/>
        <v>0</v>
      </c>
      <c r="CV57" s="254">
        <f t="shared" si="88"/>
        <v>0</v>
      </c>
      <c r="CW57" s="254">
        <f t="shared" si="89"/>
        <v>0</v>
      </c>
      <c r="CX57" s="254">
        <f t="shared" si="90"/>
        <v>0</v>
      </c>
      <c r="CY57" s="254">
        <f t="shared" si="91"/>
        <v>0</v>
      </c>
      <c r="CZ57" s="254">
        <f t="shared" si="92"/>
        <v>0</v>
      </c>
      <c r="DA57" s="254">
        <f t="shared" si="93"/>
        <v>0</v>
      </c>
      <c r="DB57" s="254">
        <f t="shared" si="94"/>
        <v>0</v>
      </c>
      <c r="DC57" s="254">
        <f t="shared" si="95"/>
        <v>0</v>
      </c>
      <c r="DD57" s="254">
        <f t="shared" si="96"/>
        <v>0</v>
      </c>
      <c r="DE57" s="254">
        <f t="shared" si="97"/>
        <v>0</v>
      </c>
      <c r="DF57" s="254">
        <f t="shared" si="98"/>
        <v>0</v>
      </c>
      <c r="DG57" s="254">
        <f t="shared" si="99"/>
        <v>0</v>
      </c>
      <c r="DH57" s="254">
        <f t="shared" si="100"/>
        <v>0</v>
      </c>
      <c r="DI57" s="254">
        <f t="shared" si="101"/>
        <v>0</v>
      </c>
      <c r="DJ57" s="254">
        <f t="shared" si="102"/>
        <v>0</v>
      </c>
      <c r="DK57" s="254">
        <f t="shared" si="103"/>
        <v>0</v>
      </c>
      <c r="DL57" s="254">
        <f t="shared" si="104"/>
        <v>0</v>
      </c>
      <c r="DM57" s="254">
        <f t="shared" si="105"/>
        <v>0</v>
      </c>
      <c r="DN57" s="254">
        <f t="shared" si="106"/>
        <v>0</v>
      </c>
      <c r="DO57" s="254">
        <f t="shared" si="107"/>
        <v>0</v>
      </c>
      <c r="DP57" s="254">
        <f t="shared" si="108"/>
        <v>0</v>
      </c>
      <c r="DQ57" s="254">
        <f t="shared" si="109"/>
        <v>0</v>
      </c>
      <c r="DR57" s="254">
        <f t="shared" si="110"/>
        <v>0</v>
      </c>
      <c r="DS57" s="254">
        <f t="shared" si="111"/>
        <v>0</v>
      </c>
      <c r="DT57" s="254">
        <f t="shared" si="112"/>
        <v>0</v>
      </c>
      <c r="DU57" s="254">
        <f t="shared" si="113"/>
        <v>0</v>
      </c>
      <c r="DV57" s="254">
        <f t="shared" si="114"/>
        <v>0</v>
      </c>
      <c r="DZ57" s="69" t="s">
        <v>318</v>
      </c>
    </row>
    <row r="58" spans="1:130" ht="24" customHeight="1">
      <c r="A58" s="11" t="str">
        <f ca="1">IF(AG58&lt;&gt;"OK","",CONCATENATE(TEXT('Front Page'!$F$33,"000"),TEXT('Front Page'!$F$31,"000"),"-",LEFT('Front Page'!$R$53,5),"-",LEFT(D58,1),AJ58, "-",TEXT(B58,"000")))</f>
        <v/>
      </c>
      <c r="B58" s="12" t="str">
        <f>IFERROR(IF(E58="","",MAX(B$17:B57)+1),"")</f>
        <v/>
      </c>
      <c r="C58" s="13"/>
      <c r="D58" s="29" t="str">
        <f t="shared" si="71"/>
        <v>None</v>
      </c>
      <c r="E58" s="29" t="str">
        <f t="shared" si="17"/>
        <v/>
      </c>
      <c r="F58" s="29" t="str">
        <f t="shared" si="18"/>
        <v/>
      </c>
      <c r="G58" s="363"/>
      <c r="H58" s="364"/>
      <c r="I58" s="325" t="str">
        <f t="shared" si="72"/>
        <v>No</v>
      </c>
      <c r="J58" s="314">
        <v>0</v>
      </c>
      <c r="K58" s="312">
        <v>0</v>
      </c>
      <c r="L58" s="312">
        <v>0</v>
      </c>
      <c r="M58" s="312">
        <v>0</v>
      </c>
      <c r="N58" s="312">
        <v>0</v>
      </c>
      <c r="O58" s="312">
        <v>0</v>
      </c>
      <c r="P58" s="312">
        <v>0</v>
      </c>
      <c r="Q58" s="312">
        <v>0</v>
      </c>
      <c r="R58" s="312">
        <v>0</v>
      </c>
      <c r="S58" s="312">
        <v>0</v>
      </c>
      <c r="T58" s="312">
        <v>0</v>
      </c>
      <c r="U58" s="312">
        <v>0</v>
      </c>
      <c r="V58" s="313">
        <v>1</v>
      </c>
      <c r="W58" s="313">
        <v>1</v>
      </c>
      <c r="X58" s="312">
        <v>0</v>
      </c>
      <c r="Y58" s="312">
        <v>0</v>
      </c>
      <c r="Z58" s="312">
        <v>0</v>
      </c>
      <c r="AA58" s="14">
        <v>0</v>
      </c>
      <c r="AB58" s="317"/>
      <c r="AC58" s="15" t="str">
        <f t="shared" si="73"/>
        <v/>
      </c>
      <c r="AD58" s="15" t="str">
        <f t="shared" si="74"/>
        <v/>
      </c>
      <c r="AE58" s="16" t="str">
        <f t="shared" si="75"/>
        <v>0 - 0</v>
      </c>
      <c r="AF58" s="20" t="str">
        <f t="shared" si="23"/>
        <v>Not an offer</v>
      </c>
      <c r="AG58" s="276" t="str">
        <f t="shared" si="24"/>
        <v>Not an Offer</v>
      </c>
      <c r="AH58" s="150"/>
      <c r="AI58" s="254">
        <v>42</v>
      </c>
      <c r="AJ58" s="149" t="str">
        <f t="shared" si="25"/>
        <v>00-IFE</v>
      </c>
      <c r="AK58" s="254" t="b">
        <v>0</v>
      </c>
      <c r="AL58" s="254">
        <f t="shared" si="11"/>
        <v>0</v>
      </c>
      <c r="AM58" s="254">
        <f t="shared" si="26"/>
        <v>0</v>
      </c>
      <c r="AN58" s="288">
        <f t="shared" si="76"/>
        <v>0</v>
      </c>
      <c r="AO58" s="288" t="str">
        <f>IF(AND($BU58=$BV58,BU58=AO$13),$J58&amp;$K58&amp;$L58&amp;$M58&amp;$N58&amp;$O58&amp;$P58&amp;$Q58&amp;$R58&amp;$S58&amp;$T58&amp;$U58,IFERROR(MATCH($AN58,AO$17:AO57,0),-1000))</f>
        <v>000000000000</v>
      </c>
      <c r="AP58" s="288">
        <f>IF(AND($BU58=$BV58,BV58=AP$13),$J58&amp;$K58&amp;$L58&amp;$M58&amp;$N58&amp;$O58&amp;$P58&amp;$Q58&amp;$R58&amp;$S58&amp;$T58&amp;$U58,IFERROR(MATCH($AN58,AP$17:AP57,0),-1000))</f>
        <v>1</v>
      </c>
      <c r="AQ58" s="288">
        <f>IF(AND($BU58=$BV58,BW58=AQ$13),$J58&amp;$K58&amp;$L58&amp;$M58&amp;$N58&amp;$O58&amp;$P58&amp;$Q58&amp;$R58&amp;$S58&amp;$T58&amp;$U58,IFERROR(MATCH($AN58,AQ$17:AQ57,0),-1000))</f>
        <v>1</v>
      </c>
      <c r="AR58" s="288">
        <f>IF(AND($BU58=$BV58,BX58=AR$13),$J58&amp;$K58&amp;$L58&amp;$M58&amp;$N58&amp;$O58&amp;$P58&amp;$Q58&amp;$R58&amp;$S58&amp;$T58&amp;$U58,IFERROR(MATCH($AN58,AR$17:AR57,0),-1000))</f>
        <v>1</v>
      </c>
      <c r="AS58" s="254">
        <f t="shared" si="69"/>
        <v>0</v>
      </c>
      <c r="AT58" s="261" t="str">
        <f t="shared" si="77"/>
        <v/>
      </c>
      <c r="AU58" s="254" t="str">
        <f t="shared" si="122"/>
        <v/>
      </c>
      <c r="AV58" s="254" t="str">
        <f t="shared" si="122"/>
        <v/>
      </c>
      <c r="AW58" s="254" t="str">
        <f t="shared" si="120"/>
        <v/>
      </c>
      <c r="AX58" s="254" t="str">
        <f t="shared" si="120"/>
        <v/>
      </c>
      <c r="AY58" s="254" t="str">
        <f t="shared" si="120"/>
        <v/>
      </c>
      <c r="AZ58" s="254" t="str">
        <f t="shared" si="120"/>
        <v/>
      </c>
      <c r="BA58" s="254" t="str">
        <f t="shared" si="120"/>
        <v/>
      </c>
      <c r="BB58" s="254" t="str">
        <f t="shared" si="120"/>
        <v/>
      </c>
      <c r="BC58" s="254" t="str">
        <f t="shared" si="120"/>
        <v/>
      </c>
      <c r="BD58" s="254" t="str">
        <f t="shared" si="120"/>
        <v/>
      </c>
      <c r="BE58" s="262" t="str">
        <f t="shared" si="120"/>
        <v/>
      </c>
      <c r="BF58" s="263" t="str">
        <f t="shared" si="123"/>
        <v/>
      </c>
      <c r="BG58" s="254" t="str">
        <f t="shared" si="123"/>
        <v/>
      </c>
      <c r="BH58" s="254" t="str">
        <f t="shared" si="121"/>
        <v/>
      </c>
      <c r="BI58" s="254" t="str">
        <f t="shared" si="121"/>
        <v/>
      </c>
      <c r="BJ58" s="254" t="str">
        <f t="shared" si="121"/>
        <v/>
      </c>
      <c r="BK58" s="254" t="str">
        <f t="shared" si="121"/>
        <v/>
      </c>
      <c r="BL58" s="254" t="str">
        <f t="shared" si="121"/>
        <v/>
      </c>
      <c r="BM58" s="254" t="str">
        <f t="shared" si="121"/>
        <v/>
      </c>
      <c r="BN58" s="254" t="str">
        <f t="shared" si="121"/>
        <v/>
      </c>
      <c r="BO58" s="254" t="str">
        <f t="shared" si="121"/>
        <v/>
      </c>
      <c r="BP58" s="254" t="str">
        <f t="shared" si="121"/>
        <v/>
      </c>
      <c r="BQ58" s="264" t="str">
        <f t="shared" si="78"/>
        <v/>
      </c>
      <c r="BR58" s="261">
        <v>2019</v>
      </c>
      <c r="BS58" s="261">
        <v>2019</v>
      </c>
      <c r="BT58" s="261">
        <v>2019</v>
      </c>
      <c r="BU58" s="265">
        <v>2019</v>
      </c>
      <c r="BV58" s="263">
        <v>2019</v>
      </c>
      <c r="BW58" s="254" t="str">
        <f t="shared" si="70"/>
        <v/>
      </c>
      <c r="BX58" s="254" t="str">
        <f t="shared" si="70"/>
        <v/>
      </c>
      <c r="BY58" s="264" t="str">
        <f t="shared" si="31"/>
        <v/>
      </c>
      <c r="BZ58" s="254" t="str">
        <f t="shared" si="32"/>
        <v/>
      </c>
      <c r="CA58" s="254">
        <f t="shared" si="119"/>
        <v>0</v>
      </c>
      <c r="CB58" s="254">
        <f t="shared" si="119"/>
        <v>0</v>
      </c>
      <c r="CC58" s="254">
        <f t="shared" si="119"/>
        <v>0</v>
      </c>
      <c r="CD58" s="254">
        <f t="shared" si="118"/>
        <v>0</v>
      </c>
      <c r="CE58" s="254">
        <f t="shared" si="118"/>
        <v>0</v>
      </c>
      <c r="CF58" s="254">
        <f t="shared" si="118"/>
        <v>0</v>
      </c>
      <c r="CG58" s="254">
        <f t="shared" si="118"/>
        <v>0</v>
      </c>
      <c r="CH58" s="254">
        <f t="shared" si="118"/>
        <v>0</v>
      </c>
      <c r="CI58" s="254">
        <f t="shared" si="118"/>
        <v>0</v>
      </c>
      <c r="CJ58" s="254">
        <f t="shared" si="118"/>
        <v>0</v>
      </c>
      <c r="CK58" s="254">
        <f t="shared" si="118"/>
        <v>0</v>
      </c>
      <c r="CL58" s="254">
        <f t="shared" si="118"/>
        <v>0</v>
      </c>
      <c r="CM58" s="254">
        <f t="shared" si="79"/>
        <v>0</v>
      </c>
      <c r="CN58" s="254">
        <f t="shared" si="80"/>
        <v>0</v>
      </c>
      <c r="CO58" s="254">
        <f t="shared" si="81"/>
        <v>0</v>
      </c>
      <c r="CP58" s="254">
        <f t="shared" si="82"/>
        <v>0</v>
      </c>
      <c r="CQ58" s="254">
        <f t="shared" si="83"/>
        <v>0</v>
      </c>
      <c r="CR58" s="254">
        <f t="shared" si="84"/>
        <v>0</v>
      </c>
      <c r="CS58" s="254">
        <f t="shared" si="85"/>
        <v>0</v>
      </c>
      <c r="CT58" s="254">
        <f t="shared" si="86"/>
        <v>0</v>
      </c>
      <c r="CU58" s="254">
        <f t="shared" si="87"/>
        <v>0</v>
      </c>
      <c r="CV58" s="254">
        <f t="shared" si="88"/>
        <v>0</v>
      </c>
      <c r="CW58" s="254">
        <f t="shared" si="89"/>
        <v>0</v>
      </c>
      <c r="CX58" s="254">
        <f t="shared" si="90"/>
        <v>0</v>
      </c>
      <c r="CY58" s="254">
        <f t="shared" si="91"/>
        <v>0</v>
      </c>
      <c r="CZ58" s="254">
        <f t="shared" si="92"/>
        <v>0</v>
      </c>
      <c r="DA58" s="254">
        <f t="shared" si="93"/>
        <v>0</v>
      </c>
      <c r="DB58" s="254">
        <f t="shared" si="94"/>
        <v>0</v>
      </c>
      <c r="DC58" s="254">
        <f t="shared" si="95"/>
        <v>0</v>
      </c>
      <c r="DD58" s="254">
        <f t="shared" si="96"/>
        <v>0</v>
      </c>
      <c r="DE58" s="254">
        <f t="shared" si="97"/>
        <v>0</v>
      </c>
      <c r="DF58" s="254">
        <f t="shared" si="98"/>
        <v>0</v>
      </c>
      <c r="DG58" s="254">
        <f t="shared" si="99"/>
        <v>0</v>
      </c>
      <c r="DH58" s="254">
        <f t="shared" si="100"/>
        <v>0</v>
      </c>
      <c r="DI58" s="254">
        <f t="shared" si="101"/>
        <v>0</v>
      </c>
      <c r="DJ58" s="254">
        <f t="shared" si="102"/>
        <v>0</v>
      </c>
      <c r="DK58" s="254">
        <f t="shared" si="103"/>
        <v>0</v>
      </c>
      <c r="DL58" s="254">
        <f t="shared" si="104"/>
        <v>0</v>
      </c>
      <c r="DM58" s="254">
        <f t="shared" si="105"/>
        <v>0</v>
      </c>
      <c r="DN58" s="254">
        <f t="shared" si="106"/>
        <v>0</v>
      </c>
      <c r="DO58" s="254">
        <f t="shared" si="107"/>
        <v>0</v>
      </c>
      <c r="DP58" s="254">
        <f t="shared" si="108"/>
        <v>0</v>
      </c>
      <c r="DQ58" s="254">
        <f t="shared" si="109"/>
        <v>0</v>
      </c>
      <c r="DR58" s="254">
        <f t="shared" si="110"/>
        <v>0</v>
      </c>
      <c r="DS58" s="254">
        <f t="shared" si="111"/>
        <v>0</v>
      </c>
      <c r="DT58" s="254">
        <f t="shared" si="112"/>
        <v>0</v>
      </c>
      <c r="DU58" s="254">
        <f t="shared" si="113"/>
        <v>0</v>
      </c>
      <c r="DV58" s="254">
        <f t="shared" si="114"/>
        <v>0</v>
      </c>
      <c r="DZ58" s="69" t="s">
        <v>319</v>
      </c>
    </row>
    <row r="59" spans="1:130" ht="24" customHeight="1">
      <c r="A59" s="11" t="str">
        <f ca="1">IF(AG59&lt;&gt;"OK","",CONCATENATE(TEXT('Front Page'!$F$33,"000"),TEXT('Front Page'!$F$31,"000"),"-",LEFT('Front Page'!$R$53,5),"-",LEFT(D59,1),AJ59, "-",TEXT(B59,"000")))</f>
        <v/>
      </c>
      <c r="B59" s="12" t="str">
        <f>IFERROR(IF(E59="","",MAX(B$17:B58)+1),"")</f>
        <v/>
      </c>
      <c r="C59" s="13"/>
      <c r="D59" s="29" t="str">
        <f t="shared" si="71"/>
        <v>None</v>
      </c>
      <c r="E59" s="29" t="str">
        <f t="shared" si="17"/>
        <v/>
      </c>
      <c r="F59" s="29" t="str">
        <f t="shared" si="18"/>
        <v/>
      </c>
      <c r="G59" s="363"/>
      <c r="H59" s="364"/>
      <c r="I59" s="325" t="str">
        <f t="shared" si="72"/>
        <v>No</v>
      </c>
      <c r="J59" s="314">
        <v>0</v>
      </c>
      <c r="K59" s="312">
        <v>0</v>
      </c>
      <c r="L59" s="312">
        <v>0</v>
      </c>
      <c r="M59" s="312">
        <v>0</v>
      </c>
      <c r="N59" s="312">
        <v>0</v>
      </c>
      <c r="O59" s="312">
        <v>0</v>
      </c>
      <c r="P59" s="312">
        <v>0</v>
      </c>
      <c r="Q59" s="312">
        <v>0</v>
      </c>
      <c r="R59" s="312">
        <v>0</v>
      </c>
      <c r="S59" s="312">
        <v>0</v>
      </c>
      <c r="T59" s="312">
        <v>0</v>
      </c>
      <c r="U59" s="312">
        <v>0</v>
      </c>
      <c r="V59" s="313">
        <v>1</v>
      </c>
      <c r="W59" s="313">
        <v>1</v>
      </c>
      <c r="X59" s="312">
        <v>0</v>
      </c>
      <c r="Y59" s="312">
        <v>0</v>
      </c>
      <c r="Z59" s="312">
        <v>0</v>
      </c>
      <c r="AA59" s="14">
        <v>0</v>
      </c>
      <c r="AB59" s="317"/>
      <c r="AC59" s="15" t="str">
        <f t="shared" si="73"/>
        <v/>
      </c>
      <c r="AD59" s="15" t="str">
        <f t="shared" si="74"/>
        <v/>
      </c>
      <c r="AE59" s="16" t="str">
        <f t="shared" si="75"/>
        <v>0 - 0</v>
      </c>
      <c r="AF59" s="20" t="str">
        <f t="shared" si="23"/>
        <v>Not an offer</v>
      </c>
      <c r="AG59" s="276" t="str">
        <f t="shared" si="24"/>
        <v>Not an Offer</v>
      </c>
      <c r="AH59" s="150"/>
      <c r="AI59" s="254">
        <v>43</v>
      </c>
      <c r="AJ59" s="149" t="str">
        <f t="shared" si="25"/>
        <v>00-IFE</v>
      </c>
      <c r="AK59" s="254" t="b">
        <v>0</v>
      </c>
      <c r="AL59" s="254">
        <f t="shared" si="11"/>
        <v>0</v>
      </c>
      <c r="AM59" s="254">
        <f t="shared" si="26"/>
        <v>0</v>
      </c>
      <c r="AN59" s="288">
        <f t="shared" si="76"/>
        <v>0</v>
      </c>
      <c r="AO59" s="288" t="str">
        <f>IF(AND($BU59=$BV59,BU59=AO$13),$J59&amp;$K59&amp;$L59&amp;$M59&amp;$N59&amp;$O59&amp;$P59&amp;$Q59&amp;$R59&amp;$S59&amp;$T59&amp;$U59,IFERROR(MATCH($AN59,AO$17:AO58,0),-1000))</f>
        <v>000000000000</v>
      </c>
      <c r="AP59" s="288">
        <f>IF(AND($BU59=$BV59,BV59=AP$13),$J59&amp;$K59&amp;$L59&amp;$M59&amp;$N59&amp;$O59&amp;$P59&amp;$Q59&amp;$R59&amp;$S59&amp;$T59&amp;$U59,IFERROR(MATCH($AN59,AP$17:AP58,0),-1000))</f>
        <v>1</v>
      </c>
      <c r="AQ59" s="288">
        <f>IF(AND($BU59=$BV59,BW59=AQ$13),$J59&amp;$K59&amp;$L59&amp;$M59&amp;$N59&amp;$O59&amp;$P59&amp;$Q59&amp;$R59&amp;$S59&amp;$T59&amp;$U59,IFERROR(MATCH($AN59,AQ$17:AQ58,0),-1000))</f>
        <v>1</v>
      </c>
      <c r="AR59" s="288">
        <f>IF(AND($BU59=$BV59,BX59=AR$13),$J59&amp;$K59&amp;$L59&amp;$M59&amp;$N59&amp;$O59&amp;$P59&amp;$Q59&amp;$R59&amp;$S59&amp;$T59&amp;$U59,IFERROR(MATCH($AN59,AR$17:AR58,0),-1000))</f>
        <v>1</v>
      </c>
      <c r="AS59" s="254">
        <f t="shared" si="69"/>
        <v>0</v>
      </c>
      <c r="AT59" s="261" t="str">
        <f t="shared" si="77"/>
        <v/>
      </c>
      <c r="AU59" s="254" t="str">
        <f t="shared" si="122"/>
        <v/>
      </c>
      <c r="AV59" s="254" t="str">
        <f t="shared" si="122"/>
        <v/>
      </c>
      <c r="AW59" s="254" t="str">
        <f t="shared" si="120"/>
        <v/>
      </c>
      <c r="AX59" s="254" t="str">
        <f t="shared" si="120"/>
        <v/>
      </c>
      <c r="AY59" s="254" t="str">
        <f t="shared" si="120"/>
        <v/>
      </c>
      <c r="AZ59" s="254" t="str">
        <f t="shared" si="120"/>
        <v/>
      </c>
      <c r="BA59" s="254" t="str">
        <f t="shared" si="120"/>
        <v/>
      </c>
      <c r="BB59" s="254" t="str">
        <f t="shared" si="120"/>
        <v/>
      </c>
      <c r="BC59" s="254" t="str">
        <f t="shared" si="120"/>
        <v/>
      </c>
      <c r="BD59" s="254" t="str">
        <f t="shared" si="120"/>
        <v/>
      </c>
      <c r="BE59" s="262" t="str">
        <f t="shared" si="120"/>
        <v/>
      </c>
      <c r="BF59" s="263" t="str">
        <f t="shared" si="123"/>
        <v/>
      </c>
      <c r="BG59" s="254" t="str">
        <f t="shared" si="123"/>
        <v/>
      </c>
      <c r="BH59" s="254" t="str">
        <f t="shared" si="121"/>
        <v/>
      </c>
      <c r="BI59" s="254" t="str">
        <f t="shared" si="121"/>
        <v/>
      </c>
      <c r="BJ59" s="254" t="str">
        <f t="shared" si="121"/>
        <v/>
      </c>
      <c r="BK59" s="254" t="str">
        <f t="shared" si="121"/>
        <v/>
      </c>
      <c r="BL59" s="254" t="str">
        <f t="shared" si="121"/>
        <v/>
      </c>
      <c r="BM59" s="254" t="str">
        <f t="shared" si="121"/>
        <v/>
      </c>
      <c r="BN59" s="254" t="str">
        <f t="shared" si="121"/>
        <v/>
      </c>
      <c r="BO59" s="254" t="str">
        <f t="shared" si="121"/>
        <v/>
      </c>
      <c r="BP59" s="254" t="str">
        <f t="shared" si="121"/>
        <v/>
      </c>
      <c r="BQ59" s="264" t="str">
        <f t="shared" si="78"/>
        <v/>
      </c>
      <c r="BR59" s="261">
        <v>2019</v>
      </c>
      <c r="BS59" s="261">
        <v>2019</v>
      </c>
      <c r="BT59" s="261">
        <v>2019</v>
      </c>
      <c r="BU59" s="265">
        <v>2019</v>
      </c>
      <c r="BV59" s="263">
        <v>2019</v>
      </c>
      <c r="BW59" s="254" t="str">
        <f t="shared" si="70"/>
        <v/>
      </c>
      <c r="BX59" s="254" t="str">
        <f t="shared" si="70"/>
        <v/>
      </c>
      <c r="BY59" s="264" t="str">
        <f t="shared" si="31"/>
        <v/>
      </c>
      <c r="BZ59" s="254" t="str">
        <f t="shared" si="32"/>
        <v/>
      </c>
      <c r="CA59" s="254">
        <f t="shared" si="119"/>
        <v>0</v>
      </c>
      <c r="CB59" s="254">
        <f t="shared" si="119"/>
        <v>0</v>
      </c>
      <c r="CC59" s="254">
        <f t="shared" si="119"/>
        <v>0</v>
      </c>
      <c r="CD59" s="254">
        <f t="shared" si="118"/>
        <v>0</v>
      </c>
      <c r="CE59" s="254">
        <f t="shared" si="118"/>
        <v>0</v>
      </c>
      <c r="CF59" s="254">
        <f t="shared" si="118"/>
        <v>0</v>
      </c>
      <c r="CG59" s="254">
        <f t="shared" si="118"/>
        <v>0</v>
      </c>
      <c r="CH59" s="254">
        <f t="shared" si="118"/>
        <v>0</v>
      </c>
      <c r="CI59" s="254">
        <f t="shared" si="118"/>
        <v>0</v>
      </c>
      <c r="CJ59" s="254">
        <f t="shared" si="118"/>
        <v>0</v>
      </c>
      <c r="CK59" s="254">
        <f t="shared" si="118"/>
        <v>0</v>
      </c>
      <c r="CL59" s="254">
        <f t="shared" si="118"/>
        <v>0</v>
      </c>
      <c r="CM59" s="254">
        <f t="shared" si="79"/>
        <v>0</v>
      </c>
      <c r="CN59" s="254">
        <f t="shared" si="80"/>
        <v>0</v>
      </c>
      <c r="CO59" s="254">
        <f t="shared" si="81"/>
        <v>0</v>
      </c>
      <c r="CP59" s="254">
        <f t="shared" si="82"/>
        <v>0</v>
      </c>
      <c r="CQ59" s="254">
        <f t="shared" si="83"/>
        <v>0</v>
      </c>
      <c r="CR59" s="254">
        <f t="shared" si="84"/>
        <v>0</v>
      </c>
      <c r="CS59" s="254">
        <f t="shared" si="85"/>
        <v>0</v>
      </c>
      <c r="CT59" s="254">
        <f t="shared" si="86"/>
        <v>0</v>
      </c>
      <c r="CU59" s="254">
        <f t="shared" si="87"/>
        <v>0</v>
      </c>
      <c r="CV59" s="254">
        <f t="shared" si="88"/>
        <v>0</v>
      </c>
      <c r="CW59" s="254">
        <f t="shared" si="89"/>
        <v>0</v>
      </c>
      <c r="CX59" s="254">
        <f t="shared" si="90"/>
        <v>0</v>
      </c>
      <c r="CY59" s="254">
        <f t="shared" si="91"/>
        <v>0</v>
      </c>
      <c r="CZ59" s="254">
        <f t="shared" si="92"/>
        <v>0</v>
      </c>
      <c r="DA59" s="254">
        <f t="shared" si="93"/>
        <v>0</v>
      </c>
      <c r="DB59" s="254">
        <f t="shared" si="94"/>
        <v>0</v>
      </c>
      <c r="DC59" s="254">
        <f t="shared" si="95"/>
        <v>0</v>
      </c>
      <c r="DD59" s="254">
        <f t="shared" si="96"/>
        <v>0</v>
      </c>
      <c r="DE59" s="254">
        <f t="shared" si="97"/>
        <v>0</v>
      </c>
      <c r="DF59" s="254">
        <f t="shared" si="98"/>
        <v>0</v>
      </c>
      <c r="DG59" s="254">
        <f t="shared" si="99"/>
        <v>0</v>
      </c>
      <c r="DH59" s="254">
        <f t="shared" si="100"/>
        <v>0</v>
      </c>
      <c r="DI59" s="254">
        <f t="shared" si="101"/>
        <v>0</v>
      </c>
      <c r="DJ59" s="254">
        <f t="shared" si="102"/>
        <v>0</v>
      </c>
      <c r="DK59" s="254">
        <f t="shared" si="103"/>
        <v>0</v>
      </c>
      <c r="DL59" s="254">
        <f t="shared" si="104"/>
        <v>0</v>
      </c>
      <c r="DM59" s="254">
        <f t="shared" si="105"/>
        <v>0</v>
      </c>
      <c r="DN59" s="254">
        <f t="shared" si="106"/>
        <v>0</v>
      </c>
      <c r="DO59" s="254">
        <f t="shared" si="107"/>
        <v>0</v>
      </c>
      <c r="DP59" s="254">
        <f t="shared" si="108"/>
        <v>0</v>
      </c>
      <c r="DQ59" s="254">
        <f t="shared" si="109"/>
        <v>0</v>
      </c>
      <c r="DR59" s="254">
        <f t="shared" si="110"/>
        <v>0</v>
      </c>
      <c r="DS59" s="254">
        <f t="shared" si="111"/>
        <v>0</v>
      </c>
      <c r="DT59" s="254">
        <f t="shared" si="112"/>
        <v>0</v>
      </c>
      <c r="DU59" s="254">
        <f t="shared" si="113"/>
        <v>0</v>
      </c>
      <c r="DV59" s="254">
        <f t="shared" si="114"/>
        <v>0</v>
      </c>
      <c r="DZ59" s="69" t="s">
        <v>320</v>
      </c>
    </row>
    <row r="60" spans="1:130" ht="24" customHeight="1">
      <c r="A60" s="11" t="str">
        <f ca="1">IF(AG60&lt;&gt;"OK","",CONCATENATE(TEXT('Front Page'!$F$33,"000"),TEXT('Front Page'!$F$31,"000"),"-",LEFT('Front Page'!$R$53,5),"-",LEFT(D60,1),AJ60, "-",TEXT(B60,"000")))</f>
        <v/>
      </c>
      <c r="B60" s="12" t="str">
        <f>IFERROR(IF(E60="","",MAX(B$17:B59)+1),"")</f>
        <v/>
      </c>
      <c r="C60" s="13"/>
      <c r="D60" s="29" t="str">
        <f t="shared" si="71"/>
        <v>None</v>
      </c>
      <c r="E60" s="29" t="str">
        <f t="shared" si="17"/>
        <v/>
      </c>
      <c r="F60" s="29" t="str">
        <f t="shared" si="18"/>
        <v/>
      </c>
      <c r="G60" s="363"/>
      <c r="H60" s="364"/>
      <c r="I60" s="325" t="str">
        <f t="shared" si="72"/>
        <v>No</v>
      </c>
      <c r="J60" s="314">
        <v>0</v>
      </c>
      <c r="K60" s="312">
        <v>0</v>
      </c>
      <c r="L60" s="312">
        <v>0</v>
      </c>
      <c r="M60" s="312">
        <v>0</v>
      </c>
      <c r="N60" s="312">
        <v>0</v>
      </c>
      <c r="O60" s="312">
        <v>0</v>
      </c>
      <c r="P60" s="312">
        <v>0</v>
      </c>
      <c r="Q60" s="312">
        <v>0</v>
      </c>
      <c r="R60" s="312">
        <v>0</v>
      </c>
      <c r="S60" s="312">
        <v>0</v>
      </c>
      <c r="T60" s="312">
        <v>0</v>
      </c>
      <c r="U60" s="312">
        <v>0</v>
      </c>
      <c r="V60" s="313">
        <v>1</v>
      </c>
      <c r="W60" s="313">
        <v>1</v>
      </c>
      <c r="X60" s="312">
        <v>0</v>
      </c>
      <c r="Y60" s="312">
        <v>0</v>
      </c>
      <c r="Z60" s="312">
        <v>0</v>
      </c>
      <c r="AA60" s="14">
        <v>0</v>
      </c>
      <c r="AB60" s="317"/>
      <c r="AC60" s="15" t="str">
        <f t="shared" si="73"/>
        <v/>
      </c>
      <c r="AD60" s="15" t="str">
        <f t="shared" si="74"/>
        <v/>
      </c>
      <c r="AE60" s="16" t="str">
        <f t="shared" si="75"/>
        <v>0 - 0</v>
      </c>
      <c r="AF60" s="20" t="str">
        <f t="shared" si="23"/>
        <v>Not an offer</v>
      </c>
      <c r="AG60" s="276" t="str">
        <f t="shared" si="24"/>
        <v>Not an Offer</v>
      </c>
      <c r="AH60" s="150"/>
      <c r="AI60" s="254">
        <v>44</v>
      </c>
      <c r="AJ60" s="149" t="str">
        <f t="shared" si="25"/>
        <v>00-IFE</v>
      </c>
      <c r="AK60" s="254" t="b">
        <v>0</v>
      </c>
      <c r="AL60" s="254">
        <f t="shared" si="11"/>
        <v>0</v>
      </c>
      <c r="AM60" s="254">
        <f t="shared" si="26"/>
        <v>0</v>
      </c>
      <c r="AN60" s="288">
        <f t="shared" si="76"/>
        <v>0</v>
      </c>
      <c r="AO60" s="288" t="str">
        <f>IF(AND($BU60=$BV60,BU60=AO$13),$J60&amp;$K60&amp;$L60&amp;$M60&amp;$N60&amp;$O60&amp;$P60&amp;$Q60&amp;$R60&amp;$S60&amp;$T60&amp;$U60,IFERROR(MATCH($AN60,AO$17:AO59,0),-1000))</f>
        <v>000000000000</v>
      </c>
      <c r="AP60" s="288">
        <f>IF(AND($BU60=$BV60,BV60=AP$13),$J60&amp;$K60&amp;$L60&amp;$M60&amp;$N60&amp;$O60&amp;$P60&amp;$Q60&amp;$R60&amp;$S60&amp;$T60&amp;$U60,IFERROR(MATCH($AN60,AP$17:AP59,0),-1000))</f>
        <v>1</v>
      </c>
      <c r="AQ60" s="288">
        <f>IF(AND($BU60=$BV60,BW60=AQ$13),$J60&amp;$K60&amp;$L60&amp;$M60&amp;$N60&amp;$O60&amp;$P60&amp;$Q60&amp;$R60&amp;$S60&amp;$T60&amp;$U60,IFERROR(MATCH($AN60,AQ$17:AQ59,0),-1000))</f>
        <v>1</v>
      </c>
      <c r="AR60" s="288">
        <f>IF(AND($BU60=$BV60,BX60=AR$13),$J60&amp;$K60&amp;$L60&amp;$M60&amp;$N60&amp;$O60&amp;$P60&amp;$Q60&amp;$R60&amp;$S60&amp;$T60&amp;$U60,IFERROR(MATCH($AN60,AR$17:AR59,0),-1000))</f>
        <v>1</v>
      </c>
      <c r="AS60" s="254">
        <f t="shared" si="69"/>
        <v>0</v>
      </c>
      <c r="AT60" s="261" t="str">
        <f t="shared" si="77"/>
        <v/>
      </c>
      <c r="AU60" s="254" t="str">
        <f t="shared" si="122"/>
        <v/>
      </c>
      <c r="AV60" s="254" t="str">
        <f t="shared" si="122"/>
        <v/>
      </c>
      <c r="AW60" s="254" t="str">
        <f t="shared" si="120"/>
        <v/>
      </c>
      <c r="AX60" s="254" t="str">
        <f t="shared" si="120"/>
        <v/>
      </c>
      <c r="AY60" s="254" t="str">
        <f t="shared" si="120"/>
        <v/>
      </c>
      <c r="AZ60" s="254" t="str">
        <f t="shared" si="120"/>
        <v/>
      </c>
      <c r="BA60" s="254" t="str">
        <f t="shared" si="120"/>
        <v/>
      </c>
      <c r="BB60" s="254" t="str">
        <f t="shared" si="120"/>
        <v/>
      </c>
      <c r="BC60" s="254" t="str">
        <f t="shared" si="120"/>
        <v/>
      </c>
      <c r="BD60" s="254" t="str">
        <f t="shared" si="120"/>
        <v/>
      </c>
      <c r="BE60" s="262" t="str">
        <f t="shared" si="120"/>
        <v/>
      </c>
      <c r="BF60" s="263" t="str">
        <f t="shared" si="123"/>
        <v/>
      </c>
      <c r="BG60" s="254" t="str">
        <f t="shared" si="123"/>
        <v/>
      </c>
      <c r="BH60" s="254" t="str">
        <f t="shared" si="121"/>
        <v/>
      </c>
      <c r="BI60" s="254" t="str">
        <f t="shared" si="121"/>
        <v/>
      </c>
      <c r="BJ60" s="254" t="str">
        <f t="shared" si="121"/>
        <v/>
      </c>
      <c r="BK60" s="254" t="str">
        <f t="shared" si="121"/>
        <v/>
      </c>
      <c r="BL60" s="254" t="str">
        <f t="shared" si="121"/>
        <v/>
      </c>
      <c r="BM60" s="254" t="str">
        <f t="shared" si="121"/>
        <v/>
      </c>
      <c r="BN60" s="254" t="str">
        <f t="shared" si="121"/>
        <v/>
      </c>
      <c r="BO60" s="254" t="str">
        <f t="shared" si="121"/>
        <v/>
      </c>
      <c r="BP60" s="254" t="str">
        <f t="shared" si="121"/>
        <v/>
      </c>
      <c r="BQ60" s="264" t="str">
        <f t="shared" si="78"/>
        <v/>
      </c>
      <c r="BR60" s="261">
        <v>2019</v>
      </c>
      <c r="BS60" s="261">
        <v>2019</v>
      </c>
      <c r="BT60" s="261">
        <v>2019</v>
      </c>
      <c r="BU60" s="265">
        <v>2019</v>
      </c>
      <c r="BV60" s="263">
        <v>2019</v>
      </c>
      <c r="BW60" s="254" t="str">
        <f t="shared" si="70"/>
        <v/>
      </c>
      <c r="BX60" s="254" t="str">
        <f t="shared" si="70"/>
        <v/>
      </c>
      <c r="BY60" s="264" t="str">
        <f t="shared" si="31"/>
        <v/>
      </c>
      <c r="BZ60" s="254" t="str">
        <f t="shared" si="32"/>
        <v/>
      </c>
      <c r="CA60" s="254">
        <f t="shared" si="119"/>
        <v>0</v>
      </c>
      <c r="CB60" s="254">
        <f t="shared" si="119"/>
        <v>0</v>
      </c>
      <c r="CC60" s="254">
        <f t="shared" si="119"/>
        <v>0</v>
      </c>
      <c r="CD60" s="254">
        <f t="shared" si="118"/>
        <v>0</v>
      </c>
      <c r="CE60" s="254">
        <f t="shared" si="118"/>
        <v>0</v>
      </c>
      <c r="CF60" s="254">
        <f t="shared" si="118"/>
        <v>0</v>
      </c>
      <c r="CG60" s="254">
        <f t="shared" si="118"/>
        <v>0</v>
      </c>
      <c r="CH60" s="254">
        <f t="shared" si="118"/>
        <v>0</v>
      </c>
      <c r="CI60" s="254">
        <f t="shared" si="118"/>
        <v>0</v>
      </c>
      <c r="CJ60" s="254">
        <f t="shared" si="118"/>
        <v>0</v>
      </c>
      <c r="CK60" s="254">
        <f t="shared" si="118"/>
        <v>0</v>
      </c>
      <c r="CL60" s="254">
        <f t="shared" si="118"/>
        <v>0</v>
      </c>
      <c r="CM60" s="254">
        <f t="shared" si="79"/>
        <v>0</v>
      </c>
      <c r="CN60" s="254">
        <f t="shared" si="80"/>
        <v>0</v>
      </c>
      <c r="CO60" s="254">
        <f t="shared" si="81"/>
        <v>0</v>
      </c>
      <c r="CP60" s="254">
        <f t="shared" si="82"/>
        <v>0</v>
      </c>
      <c r="CQ60" s="254">
        <f t="shared" si="83"/>
        <v>0</v>
      </c>
      <c r="CR60" s="254">
        <f t="shared" si="84"/>
        <v>0</v>
      </c>
      <c r="CS60" s="254">
        <f t="shared" si="85"/>
        <v>0</v>
      </c>
      <c r="CT60" s="254">
        <f t="shared" si="86"/>
        <v>0</v>
      </c>
      <c r="CU60" s="254">
        <f t="shared" si="87"/>
        <v>0</v>
      </c>
      <c r="CV60" s="254">
        <f t="shared" si="88"/>
        <v>0</v>
      </c>
      <c r="CW60" s="254">
        <f t="shared" si="89"/>
        <v>0</v>
      </c>
      <c r="CX60" s="254">
        <f t="shared" si="90"/>
        <v>0</v>
      </c>
      <c r="CY60" s="254">
        <f t="shared" si="91"/>
        <v>0</v>
      </c>
      <c r="CZ60" s="254">
        <f t="shared" si="92"/>
        <v>0</v>
      </c>
      <c r="DA60" s="254">
        <f t="shared" si="93"/>
        <v>0</v>
      </c>
      <c r="DB60" s="254">
        <f t="shared" si="94"/>
        <v>0</v>
      </c>
      <c r="DC60" s="254">
        <f t="shared" si="95"/>
        <v>0</v>
      </c>
      <c r="DD60" s="254">
        <f t="shared" si="96"/>
        <v>0</v>
      </c>
      <c r="DE60" s="254">
        <f t="shared" si="97"/>
        <v>0</v>
      </c>
      <c r="DF60" s="254">
        <f t="shared" si="98"/>
        <v>0</v>
      </c>
      <c r="DG60" s="254">
        <f t="shared" si="99"/>
        <v>0</v>
      </c>
      <c r="DH60" s="254">
        <f t="shared" si="100"/>
        <v>0</v>
      </c>
      <c r="DI60" s="254">
        <f t="shared" si="101"/>
        <v>0</v>
      </c>
      <c r="DJ60" s="254">
        <f t="shared" si="102"/>
        <v>0</v>
      </c>
      <c r="DK60" s="254">
        <f t="shared" si="103"/>
        <v>0</v>
      </c>
      <c r="DL60" s="254">
        <f t="shared" si="104"/>
        <v>0</v>
      </c>
      <c r="DM60" s="254">
        <f t="shared" si="105"/>
        <v>0</v>
      </c>
      <c r="DN60" s="254">
        <f t="shared" si="106"/>
        <v>0</v>
      </c>
      <c r="DO60" s="254">
        <f t="shared" si="107"/>
        <v>0</v>
      </c>
      <c r="DP60" s="254">
        <f t="shared" si="108"/>
        <v>0</v>
      </c>
      <c r="DQ60" s="254">
        <f t="shared" si="109"/>
        <v>0</v>
      </c>
      <c r="DR60" s="254">
        <f t="shared" si="110"/>
        <v>0</v>
      </c>
      <c r="DS60" s="254">
        <f t="shared" si="111"/>
        <v>0</v>
      </c>
      <c r="DT60" s="254">
        <f t="shared" si="112"/>
        <v>0</v>
      </c>
      <c r="DU60" s="254">
        <f t="shared" si="113"/>
        <v>0</v>
      </c>
      <c r="DV60" s="254">
        <f t="shared" si="114"/>
        <v>0</v>
      </c>
      <c r="DZ60" s="69" t="s">
        <v>321</v>
      </c>
    </row>
    <row r="61" spans="1:130" ht="24" customHeight="1">
      <c r="A61" s="11" t="str">
        <f ca="1">IF(AG61&lt;&gt;"OK","",CONCATENATE(TEXT('Front Page'!$F$33,"000"),TEXT('Front Page'!$F$31,"000"),"-",LEFT('Front Page'!$R$53,5),"-",LEFT(D61,1),AJ61, "-",TEXT(B61,"000")))</f>
        <v/>
      </c>
      <c r="B61" s="12" t="str">
        <f>IFERROR(IF(E61="","",MAX(B$17:B60)+1),"")</f>
        <v/>
      </c>
      <c r="C61" s="13"/>
      <c r="D61" s="29" t="str">
        <f t="shared" si="71"/>
        <v>None</v>
      </c>
      <c r="E61" s="29" t="str">
        <f t="shared" si="17"/>
        <v/>
      </c>
      <c r="F61" s="29" t="str">
        <f t="shared" si="18"/>
        <v/>
      </c>
      <c r="G61" s="363"/>
      <c r="H61" s="364"/>
      <c r="I61" s="325" t="str">
        <f t="shared" si="72"/>
        <v>No</v>
      </c>
      <c r="J61" s="314">
        <v>0</v>
      </c>
      <c r="K61" s="312">
        <v>0</v>
      </c>
      <c r="L61" s="312">
        <v>0</v>
      </c>
      <c r="M61" s="312">
        <v>0</v>
      </c>
      <c r="N61" s="312">
        <v>0</v>
      </c>
      <c r="O61" s="312">
        <v>0</v>
      </c>
      <c r="P61" s="312">
        <v>0</v>
      </c>
      <c r="Q61" s="312">
        <v>0</v>
      </c>
      <c r="R61" s="312">
        <v>0</v>
      </c>
      <c r="S61" s="312">
        <v>0</v>
      </c>
      <c r="T61" s="312">
        <v>0</v>
      </c>
      <c r="U61" s="312">
        <v>0</v>
      </c>
      <c r="V61" s="313">
        <v>1</v>
      </c>
      <c r="W61" s="313">
        <v>1</v>
      </c>
      <c r="X61" s="312">
        <v>0</v>
      </c>
      <c r="Y61" s="312">
        <v>0</v>
      </c>
      <c r="Z61" s="312">
        <v>0</v>
      </c>
      <c r="AA61" s="14">
        <v>0</v>
      </c>
      <c r="AB61" s="317"/>
      <c r="AC61" s="15" t="str">
        <f t="shared" si="73"/>
        <v/>
      </c>
      <c r="AD61" s="15" t="str">
        <f t="shared" si="74"/>
        <v/>
      </c>
      <c r="AE61" s="16" t="str">
        <f t="shared" si="75"/>
        <v>0 - 0</v>
      </c>
      <c r="AF61" s="20" t="str">
        <f t="shared" si="23"/>
        <v>Not an offer</v>
      </c>
      <c r="AG61" s="276" t="str">
        <f t="shared" si="24"/>
        <v>Not an Offer</v>
      </c>
      <c r="AH61" s="150"/>
      <c r="AI61" s="254">
        <v>45</v>
      </c>
      <c r="AJ61" s="149" t="str">
        <f t="shared" si="25"/>
        <v>00-IFE</v>
      </c>
      <c r="AK61" s="254" t="b">
        <v>0</v>
      </c>
      <c r="AL61" s="254">
        <f t="shared" si="11"/>
        <v>0</v>
      </c>
      <c r="AM61" s="254">
        <f t="shared" si="26"/>
        <v>0</v>
      </c>
      <c r="AN61" s="288">
        <f t="shared" si="76"/>
        <v>0</v>
      </c>
      <c r="AO61" s="288" t="str">
        <f>IF(AND($BU61=$BV61,BU61=AO$13),$J61&amp;$K61&amp;$L61&amp;$M61&amp;$N61&amp;$O61&amp;$P61&amp;$Q61&amp;$R61&amp;$S61&amp;$T61&amp;$U61,IFERROR(MATCH($AN61,AO$17:AO60,0),-1000))</f>
        <v>000000000000</v>
      </c>
      <c r="AP61" s="288">
        <f>IF(AND($BU61=$BV61,BV61=AP$13),$J61&amp;$K61&amp;$L61&amp;$M61&amp;$N61&amp;$O61&amp;$P61&amp;$Q61&amp;$R61&amp;$S61&amp;$T61&amp;$U61,IFERROR(MATCH($AN61,AP$17:AP60,0),-1000))</f>
        <v>1</v>
      </c>
      <c r="AQ61" s="288">
        <f>IF(AND($BU61=$BV61,BW61=AQ$13),$J61&amp;$K61&amp;$L61&amp;$M61&amp;$N61&amp;$O61&amp;$P61&amp;$Q61&amp;$R61&amp;$S61&amp;$T61&amp;$U61,IFERROR(MATCH($AN61,AQ$17:AQ60,0),-1000))</f>
        <v>1</v>
      </c>
      <c r="AR61" s="288">
        <f>IF(AND($BU61=$BV61,BX61=AR$13),$J61&amp;$K61&amp;$L61&amp;$M61&amp;$N61&amp;$O61&amp;$P61&amp;$Q61&amp;$R61&amp;$S61&amp;$T61&amp;$U61,IFERROR(MATCH($AN61,AR$17:AR60,0),-1000))</f>
        <v>1</v>
      </c>
      <c r="AS61" s="254">
        <f t="shared" si="69"/>
        <v>0</v>
      </c>
      <c r="AT61" s="261" t="str">
        <f t="shared" si="77"/>
        <v/>
      </c>
      <c r="AU61" s="254" t="str">
        <f t="shared" si="122"/>
        <v/>
      </c>
      <c r="AV61" s="254" t="str">
        <f t="shared" si="122"/>
        <v/>
      </c>
      <c r="AW61" s="254" t="str">
        <f t="shared" si="120"/>
        <v/>
      </c>
      <c r="AX61" s="254" t="str">
        <f t="shared" si="120"/>
        <v/>
      </c>
      <c r="AY61" s="254" t="str">
        <f t="shared" si="120"/>
        <v/>
      </c>
      <c r="AZ61" s="254" t="str">
        <f t="shared" si="120"/>
        <v/>
      </c>
      <c r="BA61" s="254" t="str">
        <f t="shared" si="120"/>
        <v/>
      </c>
      <c r="BB61" s="254" t="str">
        <f t="shared" si="120"/>
        <v/>
      </c>
      <c r="BC61" s="254" t="str">
        <f t="shared" si="120"/>
        <v/>
      </c>
      <c r="BD61" s="254" t="str">
        <f t="shared" si="120"/>
        <v/>
      </c>
      <c r="BE61" s="262" t="str">
        <f t="shared" si="120"/>
        <v/>
      </c>
      <c r="BF61" s="263" t="str">
        <f t="shared" si="123"/>
        <v/>
      </c>
      <c r="BG61" s="254" t="str">
        <f t="shared" si="123"/>
        <v/>
      </c>
      <c r="BH61" s="254" t="str">
        <f t="shared" si="121"/>
        <v/>
      </c>
      <c r="BI61" s="254" t="str">
        <f t="shared" si="121"/>
        <v/>
      </c>
      <c r="BJ61" s="254" t="str">
        <f t="shared" si="121"/>
        <v/>
      </c>
      <c r="BK61" s="254" t="str">
        <f t="shared" si="121"/>
        <v/>
      </c>
      <c r="BL61" s="254" t="str">
        <f t="shared" si="121"/>
        <v/>
      </c>
      <c r="BM61" s="254" t="str">
        <f t="shared" si="121"/>
        <v/>
      </c>
      <c r="BN61" s="254" t="str">
        <f t="shared" si="121"/>
        <v/>
      </c>
      <c r="BO61" s="254" t="str">
        <f t="shared" si="121"/>
        <v/>
      </c>
      <c r="BP61" s="254" t="str">
        <f t="shared" si="121"/>
        <v/>
      </c>
      <c r="BQ61" s="264" t="str">
        <f t="shared" si="78"/>
        <v/>
      </c>
      <c r="BR61" s="261">
        <v>2019</v>
      </c>
      <c r="BS61" s="261">
        <v>2019</v>
      </c>
      <c r="BT61" s="261">
        <v>2019</v>
      </c>
      <c r="BU61" s="265">
        <v>2019</v>
      </c>
      <c r="BV61" s="263">
        <v>2019</v>
      </c>
      <c r="BW61" s="254" t="str">
        <f t="shared" si="70"/>
        <v/>
      </c>
      <c r="BX61" s="254" t="str">
        <f t="shared" si="70"/>
        <v/>
      </c>
      <c r="BY61" s="264" t="str">
        <f t="shared" si="31"/>
        <v/>
      </c>
      <c r="BZ61" s="254" t="str">
        <f t="shared" si="32"/>
        <v/>
      </c>
      <c r="CA61" s="254">
        <f t="shared" si="119"/>
        <v>0</v>
      </c>
      <c r="CB61" s="254">
        <f t="shared" si="119"/>
        <v>0</v>
      </c>
      <c r="CC61" s="254">
        <f t="shared" si="119"/>
        <v>0</v>
      </c>
      <c r="CD61" s="254">
        <f t="shared" si="118"/>
        <v>0</v>
      </c>
      <c r="CE61" s="254">
        <f t="shared" si="118"/>
        <v>0</v>
      </c>
      <c r="CF61" s="254">
        <f t="shared" si="118"/>
        <v>0</v>
      </c>
      <c r="CG61" s="254">
        <f t="shared" si="118"/>
        <v>0</v>
      </c>
      <c r="CH61" s="254">
        <f t="shared" si="118"/>
        <v>0</v>
      </c>
      <c r="CI61" s="254">
        <f t="shared" si="118"/>
        <v>0</v>
      </c>
      <c r="CJ61" s="254">
        <f t="shared" si="118"/>
        <v>0</v>
      </c>
      <c r="CK61" s="254">
        <f t="shared" si="118"/>
        <v>0</v>
      </c>
      <c r="CL61" s="254">
        <f t="shared" si="118"/>
        <v>0</v>
      </c>
      <c r="CM61" s="254">
        <f t="shared" si="79"/>
        <v>0</v>
      </c>
      <c r="CN61" s="254">
        <f t="shared" si="80"/>
        <v>0</v>
      </c>
      <c r="CO61" s="254">
        <f t="shared" si="81"/>
        <v>0</v>
      </c>
      <c r="CP61" s="254">
        <f t="shared" si="82"/>
        <v>0</v>
      </c>
      <c r="CQ61" s="254">
        <f t="shared" si="83"/>
        <v>0</v>
      </c>
      <c r="CR61" s="254">
        <f t="shared" si="84"/>
        <v>0</v>
      </c>
      <c r="CS61" s="254">
        <f t="shared" si="85"/>
        <v>0</v>
      </c>
      <c r="CT61" s="254">
        <f t="shared" si="86"/>
        <v>0</v>
      </c>
      <c r="CU61" s="254">
        <f t="shared" si="87"/>
        <v>0</v>
      </c>
      <c r="CV61" s="254">
        <f t="shared" si="88"/>
        <v>0</v>
      </c>
      <c r="CW61" s="254">
        <f t="shared" si="89"/>
        <v>0</v>
      </c>
      <c r="CX61" s="254">
        <f t="shared" si="90"/>
        <v>0</v>
      </c>
      <c r="CY61" s="254">
        <f t="shared" si="91"/>
        <v>0</v>
      </c>
      <c r="CZ61" s="254">
        <f t="shared" si="92"/>
        <v>0</v>
      </c>
      <c r="DA61" s="254">
        <f t="shared" si="93"/>
        <v>0</v>
      </c>
      <c r="DB61" s="254">
        <f t="shared" si="94"/>
        <v>0</v>
      </c>
      <c r="DC61" s="254">
        <f t="shared" si="95"/>
        <v>0</v>
      </c>
      <c r="DD61" s="254">
        <f t="shared" si="96"/>
        <v>0</v>
      </c>
      <c r="DE61" s="254">
        <f t="shared" si="97"/>
        <v>0</v>
      </c>
      <c r="DF61" s="254">
        <f t="shared" si="98"/>
        <v>0</v>
      </c>
      <c r="DG61" s="254">
        <f t="shared" si="99"/>
        <v>0</v>
      </c>
      <c r="DH61" s="254">
        <f t="shared" si="100"/>
        <v>0</v>
      </c>
      <c r="DI61" s="254">
        <f t="shared" si="101"/>
        <v>0</v>
      </c>
      <c r="DJ61" s="254">
        <f t="shared" si="102"/>
        <v>0</v>
      </c>
      <c r="DK61" s="254">
        <f t="shared" si="103"/>
        <v>0</v>
      </c>
      <c r="DL61" s="254">
        <f t="shared" si="104"/>
        <v>0</v>
      </c>
      <c r="DM61" s="254">
        <f t="shared" si="105"/>
        <v>0</v>
      </c>
      <c r="DN61" s="254">
        <f t="shared" si="106"/>
        <v>0</v>
      </c>
      <c r="DO61" s="254">
        <f t="shared" si="107"/>
        <v>0</v>
      </c>
      <c r="DP61" s="254">
        <f t="shared" si="108"/>
        <v>0</v>
      </c>
      <c r="DQ61" s="254">
        <f t="shared" si="109"/>
        <v>0</v>
      </c>
      <c r="DR61" s="254">
        <f t="shared" si="110"/>
        <v>0</v>
      </c>
      <c r="DS61" s="254">
        <f t="shared" si="111"/>
        <v>0</v>
      </c>
      <c r="DT61" s="254">
        <f t="shared" si="112"/>
        <v>0</v>
      </c>
      <c r="DU61" s="254">
        <f t="shared" si="113"/>
        <v>0</v>
      </c>
      <c r="DV61" s="254">
        <f t="shared" si="114"/>
        <v>0</v>
      </c>
      <c r="DZ61" s="69" t="s">
        <v>322</v>
      </c>
    </row>
    <row r="62" spans="1:130" ht="24" customHeight="1">
      <c r="A62" s="11" t="str">
        <f ca="1">IF(AG62&lt;&gt;"OK","",CONCATENATE(TEXT('Front Page'!$F$33,"000"),TEXT('Front Page'!$F$31,"000"),"-",LEFT('Front Page'!$R$53,5),"-",LEFT(D62,1),AJ62, "-",TEXT(B62,"000")))</f>
        <v/>
      </c>
      <c r="B62" s="12" t="str">
        <f>IFERROR(IF(E62="","",MAX(B$17:B61)+1),"")</f>
        <v/>
      </c>
      <c r="C62" s="13"/>
      <c r="D62" s="29" t="str">
        <f t="shared" si="71"/>
        <v>None</v>
      </c>
      <c r="E62" s="29" t="str">
        <f t="shared" si="17"/>
        <v/>
      </c>
      <c r="F62" s="29" t="str">
        <f t="shared" si="18"/>
        <v/>
      </c>
      <c r="G62" s="363"/>
      <c r="H62" s="364"/>
      <c r="I62" s="325" t="str">
        <f t="shared" si="72"/>
        <v>No</v>
      </c>
      <c r="J62" s="314">
        <v>0</v>
      </c>
      <c r="K62" s="312">
        <v>0</v>
      </c>
      <c r="L62" s="312">
        <v>0</v>
      </c>
      <c r="M62" s="312">
        <v>0</v>
      </c>
      <c r="N62" s="312">
        <v>0</v>
      </c>
      <c r="O62" s="312">
        <v>0</v>
      </c>
      <c r="P62" s="312">
        <v>0</v>
      </c>
      <c r="Q62" s="312">
        <v>0</v>
      </c>
      <c r="R62" s="312">
        <v>0</v>
      </c>
      <c r="S62" s="312">
        <v>0</v>
      </c>
      <c r="T62" s="312">
        <v>0</v>
      </c>
      <c r="U62" s="312">
        <v>0</v>
      </c>
      <c r="V62" s="313">
        <v>1</v>
      </c>
      <c r="W62" s="313">
        <v>1</v>
      </c>
      <c r="X62" s="312">
        <v>0</v>
      </c>
      <c r="Y62" s="312">
        <v>0</v>
      </c>
      <c r="Z62" s="312">
        <v>0</v>
      </c>
      <c r="AA62" s="14">
        <v>0</v>
      </c>
      <c r="AB62" s="317"/>
      <c r="AC62" s="15" t="str">
        <f t="shared" si="73"/>
        <v/>
      </c>
      <c r="AD62" s="15" t="str">
        <f t="shared" si="74"/>
        <v/>
      </c>
      <c r="AE62" s="16" t="str">
        <f t="shared" si="75"/>
        <v>0 - 0</v>
      </c>
      <c r="AF62" s="20" t="str">
        <f t="shared" si="23"/>
        <v>Not an offer</v>
      </c>
      <c r="AG62" s="276" t="str">
        <f t="shared" si="24"/>
        <v>Not an Offer</v>
      </c>
      <c r="AH62" s="150"/>
      <c r="AI62" s="254">
        <v>46</v>
      </c>
      <c r="AJ62" s="149" t="str">
        <f t="shared" si="25"/>
        <v>00-IFE</v>
      </c>
      <c r="AK62" s="254" t="b">
        <v>0</v>
      </c>
      <c r="AL62" s="254">
        <f t="shared" si="11"/>
        <v>0</v>
      </c>
      <c r="AM62" s="254">
        <f t="shared" si="26"/>
        <v>0</v>
      </c>
      <c r="AN62" s="288">
        <f t="shared" si="76"/>
        <v>0</v>
      </c>
      <c r="AO62" s="288" t="str">
        <f>IF(AND($BU62=$BV62,BU62=AO$13),$J62&amp;$K62&amp;$L62&amp;$M62&amp;$N62&amp;$O62&amp;$P62&amp;$Q62&amp;$R62&amp;$S62&amp;$T62&amp;$U62,IFERROR(MATCH($AN62,AO$17:AO61,0),-1000))</f>
        <v>000000000000</v>
      </c>
      <c r="AP62" s="288">
        <f>IF(AND($BU62=$BV62,BV62=AP$13),$J62&amp;$K62&amp;$L62&amp;$M62&amp;$N62&amp;$O62&amp;$P62&amp;$Q62&amp;$R62&amp;$S62&amp;$T62&amp;$U62,IFERROR(MATCH($AN62,AP$17:AP61,0),-1000))</f>
        <v>1</v>
      </c>
      <c r="AQ62" s="288">
        <f>IF(AND($BU62=$BV62,BW62=AQ$13),$J62&amp;$K62&amp;$L62&amp;$M62&amp;$N62&amp;$O62&amp;$P62&amp;$Q62&amp;$R62&amp;$S62&amp;$T62&amp;$U62,IFERROR(MATCH($AN62,AQ$17:AQ61,0),-1000))</f>
        <v>1</v>
      </c>
      <c r="AR62" s="288">
        <f>IF(AND($BU62=$BV62,BX62=AR$13),$J62&amp;$K62&amp;$L62&amp;$M62&amp;$N62&amp;$O62&amp;$P62&amp;$Q62&amp;$R62&amp;$S62&amp;$T62&amp;$U62,IFERROR(MATCH($AN62,AR$17:AR61,0),-1000))</f>
        <v>1</v>
      </c>
      <c r="AS62" s="254">
        <f t="shared" si="69"/>
        <v>0</v>
      </c>
      <c r="AT62" s="261" t="str">
        <f t="shared" si="77"/>
        <v/>
      </c>
      <c r="AU62" s="254" t="str">
        <f t="shared" si="122"/>
        <v/>
      </c>
      <c r="AV62" s="254" t="str">
        <f t="shared" si="122"/>
        <v/>
      </c>
      <c r="AW62" s="254" t="str">
        <f t="shared" si="120"/>
        <v/>
      </c>
      <c r="AX62" s="254" t="str">
        <f t="shared" si="120"/>
        <v/>
      </c>
      <c r="AY62" s="254" t="str">
        <f t="shared" si="120"/>
        <v/>
      </c>
      <c r="AZ62" s="254" t="str">
        <f t="shared" si="120"/>
        <v/>
      </c>
      <c r="BA62" s="254" t="str">
        <f t="shared" si="120"/>
        <v/>
      </c>
      <c r="BB62" s="254" t="str">
        <f t="shared" si="120"/>
        <v/>
      </c>
      <c r="BC62" s="254" t="str">
        <f t="shared" si="120"/>
        <v/>
      </c>
      <c r="BD62" s="254" t="str">
        <f t="shared" si="120"/>
        <v/>
      </c>
      <c r="BE62" s="262" t="str">
        <f t="shared" si="120"/>
        <v/>
      </c>
      <c r="BF62" s="263" t="str">
        <f t="shared" si="123"/>
        <v/>
      </c>
      <c r="BG62" s="254" t="str">
        <f t="shared" si="123"/>
        <v/>
      </c>
      <c r="BH62" s="254" t="str">
        <f t="shared" si="121"/>
        <v/>
      </c>
      <c r="BI62" s="254" t="str">
        <f t="shared" si="121"/>
        <v/>
      </c>
      <c r="BJ62" s="254" t="str">
        <f t="shared" si="121"/>
        <v/>
      </c>
      <c r="BK62" s="254" t="str">
        <f t="shared" si="121"/>
        <v/>
      </c>
      <c r="BL62" s="254" t="str">
        <f t="shared" si="121"/>
        <v/>
      </c>
      <c r="BM62" s="254" t="str">
        <f t="shared" si="121"/>
        <v/>
      </c>
      <c r="BN62" s="254" t="str">
        <f t="shared" si="121"/>
        <v/>
      </c>
      <c r="BO62" s="254" t="str">
        <f t="shared" si="121"/>
        <v/>
      </c>
      <c r="BP62" s="254" t="str">
        <f t="shared" si="121"/>
        <v/>
      </c>
      <c r="BQ62" s="264" t="str">
        <f t="shared" si="78"/>
        <v/>
      </c>
      <c r="BR62" s="261">
        <v>2019</v>
      </c>
      <c r="BS62" s="261">
        <v>2019</v>
      </c>
      <c r="BT62" s="261">
        <v>2019</v>
      </c>
      <c r="BU62" s="265">
        <v>2019</v>
      </c>
      <c r="BV62" s="263">
        <v>2019</v>
      </c>
      <c r="BW62" s="254" t="str">
        <f t="shared" si="70"/>
        <v/>
      </c>
      <c r="BX62" s="254" t="str">
        <f t="shared" si="70"/>
        <v/>
      </c>
      <c r="BY62" s="264" t="str">
        <f t="shared" si="31"/>
        <v/>
      </c>
      <c r="BZ62" s="254" t="str">
        <f t="shared" si="32"/>
        <v/>
      </c>
      <c r="CA62" s="254">
        <f t="shared" si="119"/>
        <v>0</v>
      </c>
      <c r="CB62" s="254">
        <f t="shared" si="119"/>
        <v>0</v>
      </c>
      <c r="CC62" s="254">
        <f t="shared" si="119"/>
        <v>0</v>
      </c>
      <c r="CD62" s="254">
        <f t="shared" si="118"/>
        <v>0</v>
      </c>
      <c r="CE62" s="254">
        <f t="shared" si="118"/>
        <v>0</v>
      </c>
      <c r="CF62" s="254">
        <f t="shared" si="118"/>
        <v>0</v>
      </c>
      <c r="CG62" s="254">
        <f t="shared" si="118"/>
        <v>0</v>
      </c>
      <c r="CH62" s="254">
        <f t="shared" si="118"/>
        <v>0</v>
      </c>
      <c r="CI62" s="254">
        <f t="shared" si="118"/>
        <v>0</v>
      </c>
      <c r="CJ62" s="254">
        <f t="shared" si="118"/>
        <v>0</v>
      </c>
      <c r="CK62" s="254">
        <f t="shared" si="118"/>
        <v>0</v>
      </c>
      <c r="CL62" s="254">
        <f t="shared" si="118"/>
        <v>0</v>
      </c>
      <c r="CM62" s="254">
        <f t="shared" si="79"/>
        <v>0</v>
      </c>
      <c r="CN62" s="254">
        <f t="shared" si="80"/>
        <v>0</v>
      </c>
      <c r="CO62" s="254">
        <f t="shared" si="81"/>
        <v>0</v>
      </c>
      <c r="CP62" s="254">
        <f t="shared" si="82"/>
        <v>0</v>
      </c>
      <c r="CQ62" s="254">
        <f t="shared" si="83"/>
        <v>0</v>
      </c>
      <c r="CR62" s="254">
        <f t="shared" si="84"/>
        <v>0</v>
      </c>
      <c r="CS62" s="254">
        <f t="shared" si="85"/>
        <v>0</v>
      </c>
      <c r="CT62" s="254">
        <f t="shared" si="86"/>
        <v>0</v>
      </c>
      <c r="CU62" s="254">
        <f t="shared" si="87"/>
        <v>0</v>
      </c>
      <c r="CV62" s="254">
        <f t="shared" si="88"/>
        <v>0</v>
      </c>
      <c r="CW62" s="254">
        <f t="shared" si="89"/>
        <v>0</v>
      </c>
      <c r="CX62" s="254">
        <f t="shared" si="90"/>
        <v>0</v>
      </c>
      <c r="CY62" s="254">
        <f t="shared" si="91"/>
        <v>0</v>
      </c>
      <c r="CZ62" s="254">
        <f t="shared" si="92"/>
        <v>0</v>
      </c>
      <c r="DA62" s="254">
        <f t="shared" si="93"/>
        <v>0</v>
      </c>
      <c r="DB62" s="254">
        <f t="shared" si="94"/>
        <v>0</v>
      </c>
      <c r="DC62" s="254">
        <f t="shared" si="95"/>
        <v>0</v>
      </c>
      <c r="DD62" s="254">
        <f t="shared" si="96"/>
        <v>0</v>
      </c>
      <c r="DE62" s="254">
        <f t="shared" si="97"/>
        <v>0</v>
      </c>
      <c r="DF62" s="254">
        <f t="shared" si="98"/>
        <v>0</v>
      </c>
      <c r="DG62" s="254">
        <f t="shared" si="99"/>
        <v>0</v>
      </c>
      <c r="DH62" s="254">
        <f t="shared" si="100"/>
        <v>0</v>
      </c>
      <c r="DI62" s="254">
        <f t="shared" si="101"/>
        <v>0</v>
      </c>
      <c r="DJ62" s="254">
        <f t="shared" si="102"/>
        <v>0</v>
      </c>
      <c r="DK62" s="254">
        <f t="shared" si="103"/>
        <v>0</v>
      </c>
      <c r="DL62" s="254">
        <f t="shared" si="104"/>
        <v>0</v>
      </c>
      <c r="DM62" s="254">
        <f t="shared" si="105"/>
        <v>0</v>
      </c>
      <c r="DN62" s="254">
        <f t="shared" si="106"/>
        <v>0</v>
      </c>
      <c r="DO62" s="254">
        <f t="shared" si="107"/>
        <v>0</v>
      </c>
      <c r="DP62" s="254">
        <f t="shared" si="108"/>
        <v>0</v>
      </c>
      <c r="DQ62" s="254">
        <f t="shared" si="109"/>
        <v>0</v>
      </c>
      <c r="DR62" s="254">
        <f t="shared" si="110"/>
        <v>0</v>
      </c>
      <c r="DS62" s="254">
        <f t="shared" si="111"/>
        <v>0</v>
      </c>
      <c r="DT62" s="254">
        <f t="shared" si="112"/>
        <v>0</v>
      </c>
      <c r="DU62" s="254">
        <f t="shared" si="113"/>
        <v>0</v>
      </c>
      <c r="DV62" s="254">
        <f t="shared" si="114"/>
        <v>0</v>
      </c>
      <c r="DZ62" s="69" t="s">
        <v>323</v>
      </c>
    </row>
    <row r="63" spans="1:130" ht="24" customHeight="1">
      <c r="A63" s="11" t="str">
        <f ca="1">IF(AG63&lt;&gt;"OK","",CONCATENATE(TEXT('Front Page'!$F$33,"000"),TEXT('Front Page'!$F$31,"000"),"-",LEFT('Front Page'!$R$53,5),"-",LEFT(D63,1),AJ63, "-",TEXT(B63,"000")))</f>
        <v/>
      </c>
      <c r="B63" s="12" t="str">
        <f>IFERROR(IF(E63="","",MAX(B$17:B62)+1),"")</f>
        <v/>
      </c>
      <c r="C63" s="13"/>
      <c r="D63" s="29" t="str">
        <f t="shared" si="71"/>
        <v>None</v>
      </c>
      <c r="E63" s="29" t="str">
        <f t="shared" si="17"/>
        <v/>
      </c>
      <c r="F63" s="29" t="str">
        <f t="shared" si="18"/>
        <v/>
      </c>
      <c r="G63" s="363"/>
      <c r="H63" s="364"/>
      <c r="I63" s="325" t="str">
        <f t="shared" si="72"/>
        <v>No</v>
      </c>
      <c r="J63" s="314">
        <v>0</v>
      </c>
      <c r="K63" s="312">
        <v>0</v>
      </c>
      <c r="L63" s="312">
        <v>0</v>
      </c>
      <c r="M63" s="312">
        <v>0</v>
      </c>
      <c r="N63" s="312">
        <v>0</v>
      </c>
      <c r="O63" s="312">
        <v>0</v>
      </c>
      <c r="P63" s="312">
        <v>0</v>
      </c>
      <c r="Q63" s="312">
        <v>0</v>
      </c>
      <c r="R63" s="312">
        <v>0</v>
      </c>
      <c r="S63" s="312">
        <v>0</v>
      </c>
      <c r="T63" s="312">
        <v>0</v>
      </c>
      <c r="U63" s="312">
        <v>0</v>
      </c>
      <c r="V63" s="313">
        <v>1</v>
      </c>
      <c r="W63" s="313">
        <v>1</v>
      </c>
      <c r="X63" s="312">
        <v>0</v>
      </c>
      <c r="Y63" s="312">
        <v>0</v>
      </c>
      <c r="Z63" s="312">
        <v>0</v>
      </c>
      <c r="AA63" s="14">
        <v>0</v>
      </c>
      <c r="AB63" s="317"/>
      <c r="AC63" s="15" t="str">
        <f t="shared" si="73"/>
        <v/>
      </c>
      <c r="AD63" s="15" t="str">
        <f t="shared" si="74"/>
        <v/>
      </c>
      <c r="AE63" s="16" t="str">
        <f t="shared" si="75"/>
        <v>0 - 0</v>
      </c>
      <c r="AF63" s="20" t="str">
        <f t="shared" si="23"/>
        <v>Not an offer</v>
      </c>
      <c r="AG63" s="276" t="str">
        <f t="shared" si="24"/>
        <v>Not an Offer</v>
      </c>
      <c r="AH63" s="150"/>
      <c r="AI63" s="254">
        <v>47</v>
      </c>
      <c r="AJ63" s="149" t="str">
        <f t="shared" si="25"/>
        <v>00-IFE</v>
      </c>
      <c r="AK63" s="254" t="b">
        <v>0</v>
      </c>
      <c r="AL63" s="254">
        <f t="shared" si="11"/>
        <v>0</v>
      </c>
      <c r="AM63" s="254">
        <f t="shared" si="26"/>
        <v>0</v>
      </c>
      <c r="AN63" s="288">
        <f t="shared" si="76"/>
        <v>0</v>
      </c>
      <c r="AO63" s="288" t="str">
        <f>IF(AND($BU63=$BV63,BU63=AO$13),$J63&amp;$K63&amp;$L63&amp;$M63&amp;$N63&amp;$O63&amp;$P63&amp;$Q63&amp;$R63&amp;$S63&amp;$T63&amp;$U63,IFERROR(MATCH($AN63,AO$17:AO62,0),-1000))</f>
        <v>000000000000</v>
      </c>
      <c r="AP63" s="288">
        <f>IF(AND($BU63=$BV63,BV63=AP$13),$J63&amp;$K63&amp;$L63&amp;$M63&amp;$N63&amp;$O63&amp;$P63&amp;$Q63&amp;$R63&amp;$S63&amp;$T63&amp;$U63,IFERROR(MATCH($AN63,AP$17:AP62,0),-1000))</f>
        <v>1</v>
      </c>
      <c r="AQ63" s="288">
        <f>IF(AND($BU63=$BV63,BW63=AQ$13),$J63&amp;$K63&amp;$L63&amp;$M63&amp;$N63&amp;$O63&amp;$P63&amp;$Q63&amp;$R63&amp;$S63&amp;$T63&amp;$U63,IFERROR(MATCH($AN63,AQ$17:AQ62,0),-1000))</f>
        <v>1</v>
      </c>
      <c r="AR63" s="288">
        <f>IF(AND($BU63=$BV63,BX63=AR$13),$J63&amp;$K63&amp;$L63&amp;$M63&amp;$N63&amp;$O63&amp;$P63&amp;$Q63&amp;$R63&amp;$S63&amp;$T63&amp;$U63,IFERROR(MATCH($AN63,AR$17:AR62,0),-1000))</f>
        <v>1</v>
      </c>
      <c r="AS63" s="254">
        <f t="shared" si="69"/>
        <v>0</v>
      </c>
      <c r="AT63" s="261" t="str">
        <f t="shared" si="77"/>
        <v/>
      </c>
      <c r="AU63" s="254" t="str">
        <f t="shared" si="122"/>
        <v/>
      </c>
      <c r="AV63" s="254" t="str">
        <f t="shared" si="122"/>
        <v/>
      </c>
      <c r="AW63" s="254" t="str">
        <f t="shared" si="120"/>
        <v/>
      </c>
      <c r="AX63" s="254" t="str">
        <f t="shared" si="120"/>
        <v/>
      </c>
      <c r="AY63" s="254" t="str">
        <f t="shared" si="120"/>
        <v/>
      </c>
      <c r="AZ63" s="254" t="str">
        <f t="shared" si="120"/>
        <v/>
      </c>
      <c r="BA63" s="254" t="str">
        <f t="shared" si="120"/>
        <v/>
      </c>
      <c r="BB63" s="254" t="str">
        <f t="shared" si="120"/>
        <v/>
      </c>
      <c r="BC63" s="254" t="str">
        <f t="shared" si="120"/>
        <v/>
      </c>
      <c r="BD63" s="254" t="str">
        <f t="shared" si="120"/>
        <v/>
      </c>
      <c r="BE63" s="262" t="str">
        <f t="shared" si="120"/>
        <v/>
      </c>
      <c r="BF63" s="263" t="str">
        <f t="shared" si="123"/>
        <v/>
      </c>
      <c r="BG63" s="254" t="str">
        <f t="shared" si="123"/>
        <v/>
      </c>
      <c r="BH63" s="254" t="str">
        <f t="shared" si="121"/>
        <v/>
      </c>
      <c r="BI63" s="254" t="str">
        <f t="shared" si="121"/>
        <v/>
      </c>
      <c r="BJ63" s="254" t="str">
        <f t="shared" si="121"/>
        <v/>
      </c>
      <c r="BK63" s="254" t="str">
        <f t="shared" si="121"/>
        <v/>
      </c>
      <c r="BL63" s="254" t="str">
        <f t="shared" si="121"/>
        <v/>
      </c>
      <c r="BM63" s="254" t="str">
        <f t="shared" si="121"/>
        <v/>
      </c>
      <c r="BN63" s="254" t="str">
        <f t="shared" si="121"/>
        <v/>
      </c>
      <c r="BO63" s="254" t="str">
        <f t="shared" si="121"/>
        <v/>
      </c>
      <c r="BP63" s="254" t="str">
        <f t="shared" si="121"/>
        <v/>
      </c>
      <c r="BQ63" s="264" t="str">
        <f t="shared" si="78"/>
        <v/>
      </c>
      <c r="BR63" s="261">
        <v>2019</v>
      </c>
      <c r="BS63" s="261">
        <v>2019</v>
      </c>
      <c r="BT63" s="261">
        <v>2019</v>
      </c>
      <c r="BU63" s="265">
        <v>2019</v>
      </c>
      <c r="BV63" s="263">
        <v>2019</v>
      </c>
      <c r="BW63" s="254" t="str">
        <f t="shared" si="70"/>
        <v/>
      </c>
      <c r="BX63" s="254" t="str">
        <f t="shared" si="70"/>
        <v/>
      </c>
      <c r="BY63" s="264" t="str">
        <f t="shared" si="31"/>
        <v/>
      </c>
      <c r="BZ63" s="254" t="str">
        <f t="shared" si="32"/>
        <v/>
      </c>
      <c r="CA63" s="254">
        <f t="shared" si="119"/>
        <v>0</v>
      </c>
      <c r="CB63" s="254">
        <f t="shared" si="119"/>
        <v>0</v>
      </c>
      <c r="CC63" s="254">
        <f t="shared" si="119"/>
        <v>0</v>
      </c>
      <c r="CD63" s="254">
        <f t="shared" si="118"/>
        <v>0</v>
      </c>
      <c r="CE63" s="254">
        <f t="shared" si="118"/>
        <v>0</v>
      </c>
      <c r="CF63" s="254">
        <f t="shared" si="118"/>
        <v>0</v>
      </c>
      <c r="CG63" s="254">
        <f t="shared" si="118"/>
        <v>0</v>
      </c>
      <c r="CH63" s="254">
        <f t="shared" si="118"/>
        <v>0</v>
      </c>
      <c r="CI63" s="254">
        <f t="shared" si="118"/>
        <v>0</v>
      </c>
      <c r="CJ63" s="254">
        <f t="shared" si="118"/>
        <v>0</v>
      </c>
      <c r="CK63" s="254">
        <f t="shared" si="118"/>
        <v>0</v>
      </c>
      <c r="CL63" s="254">
        <f t="shared" si="118"/>
        <v>0</v>
      </c>
      <c r="CM63" s="254">
        <f t="shared" si="79"/>
        <v>0</v>
      </c>
      <c r="CN63" s="254">
        <f t="shared" si="80"/>
        <v>0</v>
      </c>
      <c r="CO63" s="254">
        <f t="shared" si="81"/>
        <v>0</v>
      </c>
      <c r="CP63" s="254">
        <f t="shared" si="82"/>
        <v>0</v>
      </c>
      <c r="CQ63" s="254">
        <f t="shared" si="83"/>
        <v>0</v>
      </c>
      <c r="CR63" s="254">
        <f t="shared" si="84"/>
        <v>0</v>
      </c>
      <c r="CS63" s="254">
        <f t="shared" si="85"/>
        <v>0</v>
      </c>
      <c r="CT63" s="254">
        <f t="shared" si="86"/>
        <v>0</v>
      </c>
      <c r="CU63" s="254">
        <f t="shared" si="87"/>
        <v>0</v>
      </c>
      <c r="CV63" s="254">
        <f t="shared" si="88"/>
        <v>0</v>
      </c>
      <c r="CW63" s="254">
        <f t="shared" si="89"/>
        <v>0</v>
      </c>
      <c r="CX63" s="254">
        <f t="shared" si="90"/>
        <v>0</v>
      </c>
      <c r="CY63" s="254">
        <f t="shared" si="91"/>
        <v>0</v>
      </c>
      <c r="CZ63" s="254">
        <f t="shared" si="92"/>
        <v>0</v>
      </c>
      <c r="DA63" s="254">
        <f t="shared" si="93"/>
        <v>0</v>
      </c>
      <c r="DB63" s="254">
        <f t="shared" si="94"/>
        <v>0</v>
      </c>
      <c r="DC63" s="254">
        <f t="shared" si="95"/>
        <v>0</v>
      </c>
      <c r="DD63" s="254">
        <f t="shared" si="96"/>
        <v>0</v>
      </c>
      <c r="DE63" s="254">
        <f t="shared" si="97"/>
        <v>0</v>
      </c>
      <c r="DF63" s="254">
        <f t="shared" si="98"/>
        <v>0</v>
      </c>
      <c r="DG63" s="254">
        <f t="shared" si="99"/>
        <v>0</v>
      </c>
      <c r="DH63" s="254">
        <f t="shared" si="100"/>
        <v>0</v>
      </c>
      <c r="DI63" s="254">
        <f t="shared" si="101"/>
        <v>0</v>
      </c>
      <c r="DJ63" s="254">
        <f t="shared" si="102"/>
        <v>0</v>
      </c>
      <c r="DK63" s="254">
        <f t="shared" si="103"/>
        <v>0</v>
      </c>
      <c r="DL63" s="254">
        <f t="shared" si="104"/>
        <v>0</v>
      </c>
      <c r="DM63" s="254">
        <f t="shared" si="105"/>
        <v>0</v>
      </c>
      <c r="DN63" s="254">
        <f t="shared" si="106"/>
        <v>0</v>
      </c>
      <c r="DO63" s="254">
        <f t="shared" si="107"/>
        <v>0</v>
      </c>
      <c r="DP63" s="254">
        <f t="shared" si="108"/>
        <v>0</v>
      </c>
      <c r="DQ63" s="254">
        <f t="shared" si="109"/>
        <v>0</v>
      </c>
      <c r="DR63" s="254">
        <f t="shared" si="110"/>
        <v>0</v>
      </c>
      <c r="DS63" s="254">
        <f t="shared" si="111"/>
        <v>0</v>
      </c>
      <c r="DT63" s="254">
        <f t="shared" si="112"/>
        <v>0</v>
      </c>
      <c r="DU63" s="254">
        <f t="shared" si="113"/>
        <v>0</v>
      </c>
      <c r="DV63" s="254">
        <f t="shared" si="114"/>
        <v>0</v>
      </c>
      <c r="DZ63" s="69" t="s">
        <v>324</v>
      </c>
    </row>
    <row r="64" spans="1:130" ht="24" customHeight="1">
      <c r="A64" s="11" t="str">
        <f ca="1">IF(AG64&lt;&gt;"OK","",CONCATENATE(TEXT('Front Page'!$F$33,"000"),TEXT('Front Page'!$F$31,"000"),"-",LEFT('Front Page'!$R$53,5),"-",LEFT(D64,1),AJ64, "-",TEXT(B64,"000")))</f>
        <v/>
      </c>
      <c r="B64" s="12" t="str">
        <f>IFERROR(IF(E64="","",MAX(B$17:B63)+1),"")</f>
        <v/>
      </c>
      <c r="C64" s="13"/>
      <c r="D64" s="29" t="str">
        <f t="shared" si="71"/>
        <v>None</v>
      </c>
      <c r="E64" s="29" t="str">
        <f t="shared" si="17"/>
        <v/>
      </c>
      <c r="F64" s="29" t="str">
        <f t="shared" si="18"/>
        <v/>
      </c>
      <c r="G64" s="363"/>
      <c r="H64" s="364"/>
      <c r="I64" s="325" t="str">
        <f t="shared" si="72"/>
        <v>No</v>
      </c>
      <c r="J64" s="314">
        <v>0</v>
      </c>
      <c r="K64" s="312">
        <v>0</v>
      </c>
      <c r="L64" s="312">
        <v>0</v>
      </c>
      <c r="M64" s="312">
        <v>0</v>
      </c>
      <c r="N64" s="312">
        <v>0</v>
      </c>
      <c r="O64" s="312">
        <v>0</v>
      </c>
      <c r="P64" s="312">
        <v>0</v>
      </c>
      <c r="Q64" s="312">
        <v>0</v>
      </c>
      <c r="R64" s="312">
        <v>0</v>
      </c>
      <c r="S64" s="312">
        <v>0</v>
      </c>
      <c r="T64" s="312">
        <v>0</v>
      </c>
      <c r="U64" s="312">
        <v>0</v>
      </c>
      <c r="V64" s="313">
        <v>1</v>
      </c>
      <c r="W64" s="313">
        <v>1</v>
      </c>
      <c r="X64" s="312">
        <v>0</v>
      </c>
      <c r="Y64" s="312">
        <v>0</v>
      </c>
      <c r="Z64" s="312">
        <v>0</v>
      </c>
      <c r="AA64" s="14">
        <v>0</v>
      </c>
      <c r="AB64" s="317"/>
      <c r="AC64" s="15" t="str">
        <f t="shared" si="73"/>
        <v/>
      </c>
      <c r="AD64" s="15" t="str">
        <f t="shared" si="74"/>
        <v/>
      </c>
      <c r="AE64" s="16" t="str">
        <f t="shared" si="75"/>
        <v>0 - 0</v>
      </c>
      <c r="AF64" s="20" t="str">
        <f t="shared" si="23"/>
        <v>Not an offer</v>
      </c>
      <c r="AG64" s="276" t="str">
        <f t="shared" si="24"/>
        <v>Not an Offer</v>
      </c>
      <c r="AH64" s="150"/>
      <c r="AI64" s="254">
        <v>48</v>
      </c>
      <c r="AJ64" s="149" t="str">
        <f t="shared" si="25"/>
        <v>00-IFE</v>
      </c>
      <c r="AK64" s="254" t="b">
        <v>0</v>
      </c>
      <c r="AL64" s="254">
        <f t="shared" si="11"/>
        <v>0</v>
      </c>
      <c r="AM64" s="254">
        <f t="shared" si="26"/>
        <v>0</v>
      </c>
      <c r="AN64" s="288">
        <f t="shared" si="76"/>
        <v>0</v>
      </c>
      <c r="AO64" s="288" t="str">
        <f>IF(AND($BU64=$BV64,BU64=AO$13),$J64&amp;$K64&amp;$L64&amp;$M64&amp;$N64&amp;$O64&amp;$P64&amp;$Q64&amp;$R64&amp;$S64&amp;$T64&amp;$U64,IFERROR(MATCH($AN64,AO$17:AO63,0),-1000))</f>
        <v>000000000000</v>
      </c>
      <c r="AP64" s="288">
        <f>IF(AND($BU64=$BV64,BV64=AP$13),$J64&amp;$K64&amp;$L64&amp;$M64&amp;$N64&amp;$O64&amp;$P64&amp;$Q64&amp;$R64&amp;$S64&amp;$T64&amp;$U64,IFERROR(MATCH($AN64,AP$17:AP63,0),-1000))</f>
        <v>1</v>
      </c>
      <c r="AQ64" s="288">
        <f>IF(AND($BU64=$BV64,BW64=AQ$13),$J64&amp;$K64&amp;$L64&amp;$M64&amp;$N64&amp;$O64&amp;$P64&amp;$Q64&amp;$R64&amp;$S64&amp;$T64&amp;$U64,IFERROR(MATCH($AN64,AQ$17:AQ63,0),-1000))</f>
        <v>1</v>
      </c>
      <c r="AR64" s="288">
        <f>IF(AND($BU64=$BV64,BX64=AR$13),$J64&amp;$K64&amp;$L64&amp;$M64&amp;$N64&amp;$O64&amp;$P64&amp;$Q64&amp;$R64&amp;$S64&amp;$T64&amp;$U64,IFERROR(MATCH($AN64,AR$17:AR63,0),-1000))</f>
        <v>1</v>
      </c>
      <c r="AS64" s="254">
        <f t="shared" si="69"/>
        <v>0</v>
      </c>
      <c r="AT64" s="261" t="str">
        <f t="shared" si="77"/>
        <v/>
      </c>
      <c r="AU64" s="254" t="str">
        <f t="shared" si="122"/>
        <v/>
      </c>
      <c r="AV64" s="254" t="str">
        <f t="shared" si="122"/>
        <v/>
      </c>
      <c r="AW64" s="254" t="str">
        <f t="shared" si="120"/>
        <v/>
      </c>
      <c r="AX64" s="254" t="str">
        <f t="shared" si="120"/>
        <v/>
      </c>
      <c r="AY64" s="254" t="str">
        <f t="shared" si="120"/>
        <v/>
      </c>
      <c r="AZ64" s="254" t="str">
        <f t="shared" si="120"/>
        <v/>
      </c>
      <c r="BA64" s="254" t="str">
        <f t="shared" si="120"/>
        <v/>
      </c>
      <c r="BB64" s="254" t="str">
        <f t="shared" si="120"/>
        <v/>
      </c>
      <c r="BC64" s="254" t="str">
        <f t="shared" si="120"/>
        <v/>
      </c>
      <c r="BD64" s="254" t="str">
        <f t="shared" si="120"/>
        <v/>
      </c>
      <c r="BE64" s="262" t="str">
        <f t="shared" si="120"/>
        <v/>
      </c>
      <c r="BF64" s="263" t="str">
        <f t="shared" si="123"/>
        <v/>
      </c>
      <c r="BG64" s="254" t="str">
        <f t="shared" si="123"/>
        <v/>
      </c>
      <c r="BH64" s="254" t="str">
        <f t="shared" si="121"/>
        <v/>
      </c>
      <c r="BI64" s="254" t="str">
        <f t="shared" si="121"/>
        <v/>
      </c>
      <c r="BJ64" s="254" t="str">
        <f t="shared" si="121"/>
        <v/>
      </c>
      <c r="BK64" s="254" t="str">
        <f t="shared" si="121"/>
        <v/>
      </c>
      <c r="BL64" s="254" t="str">
        <f t="shared" si="121"/>
        <v/>
      </c>
      <c r="BM64" s="254" t="str">
        <f t="shared" si="121"/>
        <v/>
      </c>
      <c r="BN64" s="254" t="str">
        <f t="shared" si="121"/>
        <v/>
      </c>
      <c r="BO64" s="254" t="str">
        <f t="shared" si="121"/>
        <v/>
      </c>
      <c r="BP64" s="254" t="str">
        <f t="shared" si="121"/>
        <v/>
      </c>
      <c r="BQ64" s="264" t="str">
        <f t="shared" si="78"/>
        <v/>
      </c>
      <c r="BR64" s="261">
        <v>2019</v>
      </c>
      <c r="BS64" s="261">
        <v>2019</v>
      </c>
      <c r="BT64" s="261">
        <v>2019</v>
      </c>
      <c r="BU64" s="265">
        <v>2019</v>
      </c>
      <c r="BV64" s="263">
        <v>2019</v>
      </c>
      <c r="BW64" s="254" t="str">
        <f t="shared" si="70"/>
        <v/>
      </c>
      <c r="BX64" s="254" t="str">
        <f t="shared" si="70"/>
        <v/>
      </c>
      <c r="BY64" s="264" t="str">
        <f t="shared" si="31"/>
        <v/>
      </c>
      <c r="BZ64" s="254" t="str">
        <f t="shared" si="32"/>
        <v/>
      </c>
      <c r="CA64" s="254">
        <f t="shared" si="119"/>
        <v>0</v>
      </c>
      <c r="CB64" s="254">
        <f t="shared" si="119"/>
        <v>0</v>
      </c>
      <c r="CC64" s="254">
        <f t="shared" si="119"/>
        <v>0</v>
      </c>
      <c r="CD64" s="254">
        <f t="shared" si="118"/>
        <v>0</v>
      </c>
      <c r="CE64" s="254">
        <f t="shared" si="118"/>
        <v>0</v>
      </c>
      <c r="CF64" s="254">
        <f t="shared" si="118"/>
        <v>0</v>
      </c>
      <c r="CG64" s="254">
        <f t="shared" si="118"/>
        <v>0</v>
      </c>
      <c r="CH64" s="254">
        <f t="shared" si="118"/>
        <v>0</v>
      </c>
      <c r="CI64" s="254">
        <f t="shared" si="118"/>
        <v>0</v>
      </c>
      <c r="CJ64" s="254">
        <f t="shared" si="118"/>
        <v>0</v>
      </c>
      <c r="CK64" s="254">
        <f t="shared" si="118"/>
        <v>0</v>
      </c>
      <c r="CL64" s="254">
        <f t="shared" si="118"/>
        <v>0</v>
      </c>
      <c r="CM64" s="254">
        <f t="shared" si="79"/>
        <v>0</v>
      </c>
      <c r="CN64" s="254">
        <f t="shared" si="80"/>
        <v>0</v>
      </c>
      <c r="CO64" s="254">
        <f t="shared" si="81"/>
        <v>0</v>
      </c>
      <c r="CP64" s="254">
        <f t="shared" si="82"/>
        <v>0</v>
      </c>
      <c r="CQ64" s="254">
        <f t="shared" si="83"/>
        <v>0</v>
      </c>
      <c r="CR64" s="254">
        <f t="shared" si="84"/>
        <v>0</v>
      </c>
      <c r="CS64" s="254">
        <f t="shared" si="85"/>
        <v>0</v>
      </c>
      <c r="CT64" s="254">
        <f t="shared" si="86"/>
        <v>0</v>
      </c>
      <c r="CU64" s="254">
        <f t="shared" si="87"/>
        <v>0</v>
      </c>
      <c r="CV64" s="254">
        <f t="shared" si="88"/>
        <v>0</v>
      </c>
      <c r="CW64" s="254">
        <f t="shared" si="89"/>
        <v>0</v>
      </c>
      <c r="CX64" s="254">
        <f t="shared" si="90"/>
        <v>0</v>
      </c>
      <c r="CY64" s="254">
        <f t="shared" si="91"/>
        <v>0</v>
      </c>
      <c r="CZ64" s="254">
        <f t="shared" si="92"/>
        <v>0</v>
      </c>
      <c r="DA64" s="254">
        <f t="shared" si="93"/>
        <v>0</v>
      </c>
      <c r="DB64" s="254">
        <f t="shared" si="94"/>
        <v>0</v>
      </c>
      <c r="DC64" s="254">
        <f t="shared" si="95"/>
        <v>0</v>
      </c>
      <c r="DD64" s="254">
        <f t="shared" si="96"/>
        <v>0</v>
      </c>
      <c r="DE64" s="254">
        <f t="shared" si="97"/>
        <v>0</v>
      </c>
      <c r="DF64" s="254">
        <f t="shared" si="98"/>
        <v>0</v>
      </c>
      <c r="DG64" s="254">
        <f t="shared" si="99"/>
        <v>0</v>
      </c>
      <c r="DH64" s="254">
        <f t="shared" si="100"/>
        <v>0</v>
      </c>
      <c r="DI64" s="254">
        <f t="shared" si="101"/>
        <v>0</v>
      </c>
      <c r="DJ64" s="254">
        <f t="shared" si="102"/>
        <v>0</v>
      </c>
      <c r="DK64" s="254">
        <f t="shared" si="103"/>
        <v>0</v>
      </c>
      <c r="DL64" s="254">
        <f t="shared" si="104"/>
        <v>0</v>
      </c>
      <c r="DM64" s="254">
        <f t="shared" si="105"/>
        <v>0</v>
      </c>
      <c r="DN64" s="254">
        <f t="shared" si="106"/>
        <v>0</v>
      </c>
      <c r="DO64" s="254">
        <f t="shared" si="107"/>
        <v>0</v>
      </c>
      <c r="DP64" s="254">
        <f t="shared" si="108"/>
        <v>0</v>
      </c>
      <c r="DQ64" s="254">
        <f t="shared" si="109"/>
        <v>0</v>
      </c>
      <c r="DR64" s="254">
        <f t="shared" si="110"/>
        <v>0</v>
      </c>
      <c r="DS64" s="254">
        <f t="shared" si="111"/>
        <v>0</v>
      </c>
      <c r="DT64" s="254">
        <f t="shared" si="112"/>
        <v>0</v>
      </c>
      <c r="DU64" s="254">
        <f t="shared" si="113"/>
        <v>0</v>
      </c>
      <c r="DV64" s="254">
        <f t="shared" si="114"/>
        <v>0</v>
      </c>
      <c r="DZ64" s="69" t="s">
        <v>325</v>
      </c>
    </row>
    <row r="65" spans="1:130" ht="24" customHeight="1">
      <c r="A65" s="11" t="str">
        <f ca="1">IF(AG65&lt;&gt;"OK","",CONCATENATE(TEXT('Front Page'!$F$33,"000"),TEXT('Front Page'!$F$31,"000"),"-",LEFT('Front Page'!$R$53,5),"-",LEFT(D65,1),AJ65, "-",TEXT(B65,"000")))</f>
        <v/>
      </c>
      <c r="B65" s="12" t="str">
        <f>IFERROR(IF(E65="","",MAX(B$17:B64)+1),"")</f>
        <v/>
      </c>
      <c r="C65" s="13"/>
      <c r="D65" s="29" t="str">
        <f t="shared" si="71"/>
        <v>None</v>
      </c>
      <c r="E65" s="29" t="str">
        <f t="shared" si="17"/>
        <v/>
      </c>
      <c r="F65" s="29" t="str">
        <f t="shared" si="18"/>
        <v/>
      </c>
      <c r="G65" s="363"/>
      <c r="H65" s="364"/>
      <c r="I65" s="325" t="str">
        <f t="shared" si="72"/>
        <v>No</v>
      </c>
      <c r="J65" s="314">
        <v>0</v>
      </c>
      <c r="K65" s="312">
        <v>0</v>
      </c>
      <c r="L65" s="312">
        <v>0</v>
      </c>
      <c r="M65" s="312">
        <v>0</v>
      </c>
      <c r="N65" s="312">
        <v>0</v>
      </c>
      <c r="O65" s="312">
        <v>0</v>
      </c>
      <c r="P65" s="312">
        <v>0</v>
      </c>
      <c r="Q65" s="312">
        <v>0</v>
      </c>
      <c r="R65" s="312">
        <v>0</v>
      </c>
      <c r="S65" s="312">
        <v>0</v>
      </c>
      <c r="T65" s="312">
        <v>0</v>
      </c>
      <c r="U65" s="312">
        <v>0</v>
      </c>
      <c r="V65" s="313">
        <v>1</v>
      </c>
      <c r="W65" s="313">
        <v>1</v>
      </c>
      <c r="X65" s="312">
        <v>0</v>
      </c>
      <c r="Y65" s="312">
        <v>0</v>
      </c>
      <c r="Z65" s="312">
        <v>0</v>
      </c>
      <c r="AA65" s="14">
        <v>0</v>
      </c>
      <c r="AB65" s="317"/>
      <c r="AC65" s="15" t="str">
        <f t="shared" si="73"/>
        <v/>
      </c>
      <c r="AD65" s="15" t="str">
        <f t="shared" si="74"/>
        <v/>
      </c>
      <c r="AE65" s="16" t="str">
        <f t="shared" si="75"/>
        <v>0 - 0</v>
      </c>
      <c r="AF65" s="20" t="str">
        <f t="shared" si="23"/>
        <v>Not an offer</v>
      </c>
      <c r="AG65" s="276" t="str">
        <f t="shared" si="24"/>
        <v>Not an Offer</v>
      </c>
      <c r="AH65" s="150"/>
      <c r="AI65" s="254">
        <v>49</v>
      </c>
      <c r="AJ65" s="149" t="str">
        <f t="shared" si="25"/>
        <v>00-IFE</v>
      </c>
      <c r="AK65" s="254" t="b">
        <v>0</v>
      </c>
      <c r="AL65" s="254">
        <f t="shared" si="11"/>
        <v>0</v>
      </c>
      <c r="AM65" s="254">
        <f t="shared" si="26"/>
        <v>0</v>
      </c>
      <c r="AN65" s="288">
        <f t="shared" si="76"/>
        <v>0</v>
      </c>
      <c r="AO65" s="288" t="str">
        <f>IF(AND($BU65=$BV65,BU65=AO$13),$J65&amp;$K65&amp;$L65&amp;$M65&amp;$N65&amp;$O65&amp;$P65&amp;$Q65&amp;$R65&amp;$S65&amp;$T65&amp;$U65,IFERROR(MATCH($AN65,AO$17:AO64,0),-1000))</f>
        <v>000000000000</v>
      </c>
      <c r="AP65" s="288">
        <f>IF(AND($BU65=$BV65,BV65=AP$13),$J65&amp;$K65&amp;$L65&amp;$M65&amp;$N65&amp;$O65&amp;$P65&amp;$Q65&amp;$R65&amp;$S65&amp;$T65&amp;$U65,IFERROR(MATCH($AN65,AP$17:AP64,0),-1000))</f>
        <v>1</v>
      </c>
      <c r="AQ65" s="288">
        <f>IF(AND($BU65=$BV65,BW65=AQ$13),$J65&amp;$K65&amp;$L65&amp;$M65&amp;$N65&amp;$O65&amp;$P65&amp;$Q65&amp;$R65&amp;$S65&amp;$T65&amp;$U65,IFERROR(MATCH($AN65,AQ$17:AQ64,0),-1000))</f>
        <v>1</v>
      </c>
      <c r="AR65" s="288">
        <f>IF(AND($BU65=$BV65,BX65=AR$13),$J65&amp;$K65&amp;$L65&amp;$M65&amp;$N65&amp;$O65&amp;$P65&amp;$Q65&amp;$R65&amp;$S65&amp;$T65&amp;$U65,IFERROR(MATCH($AN65,AR$17:AR64,0),-1000))</f>
        <v>1</v>
      </c>
      <c r="AS65" s="254">
        <f t="shared" si="69"/>
        <v>0</v>
      </c>
      <c r="AT65" s="261" t="str">
        <f t="shared" si="77"/>
        <v/>
      </c>
      <c r="AU65" s="254" t="str">
        <f t="shared" si="122"/>
        <v/>
      </c>
      <c r="AV65" s="254" t="str">
        <f t="shared" si="122"/>
        <v/>
      </c>
      <c r="AW65" s="254" t="str">
        <f t="shared" si="120"/>
        <v/>
      </c>
      <c r="AX65" s="254" t="str">
        <f t="shared" si="120"/>
        <v/>
      </c>
      <c r="AY65" s="254" t="str">
        <f t="shared" si="120"/>
        <v/>
      </c>
      <c r="AZ65" s="254" t="str">
        <f t="shared" si="120"/>
        <v/>
      </c>
      <c r="BA65" s="254" t="str">
        <f t="shared" si="120"/>
        <v/>
      </c>
      <c r="BB65" s="254" t="str">
        <f t="shared" si="120"/>
        <v/>
      </c>
      <c r="BC65" s="254" t="str">
        <f t="shared" si="120"/>
        <v/>
      </c>
      <c r="BD65" s="254" t="str">
        <f t="shared" si="120"/>
        <v/>
      </c>
      <c r="BE65" s="262" t="str">
        <f t="shared" si="120"/>
        <v/>
      </c>
      <c r="BF65" s="263" t="str">
        <f t="shared" si="123"/>
        <v/>
      </c>
      <c r="BG65" s="254" t="str">
        <f t="shared" si="123"/>
        <v/>
      </c>
      <c r="BH65" s="254" t="str">
        <f t="shared" si="121"/>
        <v/>
      </c>
      <c r="BI65" s="254" t="str">
        <f t="shared" si="121"/>
        <v/>
      </c>
      <c r="BJ65" s="254" t="str">
        <f t="shared" si="121"/>
        <v/>
      </c>
      <c r="BK65" s="254" t="str">
        <f t="shared" si="121"/>
        <v/>
      </c>
      <c r="BL65" s="254" t="str">
        <f t="shared" si="121"/>
        <v/>
      </c>
      <c r="BM65" s="254" t="str">
        <f t="shared" si="121"/>
        <v/>
      </c>
      <c r="BN65" s="254" t="str">
        <f t="shared" si="121"/>
        <v/>
      </c>
      <c r="BO65" s="254" t="str">
        <f t="shared" si="121"/>
        <v/>
      </c>
      <c r="BP65" s="254" t="str">
        <f t="shared" si="121"/>
        <v/>
      </c>
      <c r="BQ65" s="264" t="str">
        <f t="shared" si="78"/>
        <v/>
      </c>
      <c r="BR65" s="261">
        <v>2019</v>
      </c>
      <c r="BS65" s="261">
        <v>2019</v>
      </c>
      <c r="BT65" s="261">
        <v>2019</v>
      </c>
      <c r="BU65" s="265">
        <v>2019</v>
      </c>
      <c r="BV65" s="263">
        <v>2019</v>
      </c>
      <c r="BW65" s="254" t="str">
        <f t="shared" si="70"/>
        <v/>
      </c>
      <c r="BX65" s="254" t="str">
        <f t="shared" si="70"/>
        <v/>
      </c>
      <c r="BY65" s="264" t="str">
        <f t="shared" si="31"/>
        <v/>
      </c>
      <c r="BZ65" s="254" t="str">
        <f t="shared" si="32"/>
        <v/>
      </c>
      <c r="CA65" s="254">
        <f t="shared" si="119"/>
        <v>0</v>
      </c>
      <c r="CB65" s="254">
        <f t="shared" si="119"/>
        <v>0</v>
      </c>
      <c r="CC65" s="254">
        <f t="shared" si="119"/>
        <v>0</v>
      </c>
      <c r="CD65" s="254">
        <f t="shared" si="118"/>
        <v>0</v>
      </c>
      <c r="CE65" s="254">
        <f t="shared" si="118"/>
        <v>0</v>
      </c>
      <c r="CF65" s="254">
        <f t="shared" si="118"/>
        <v>0</v>
      </c>
      <c r="CG65" s="254">
        <f t="shared" si="118"/>
        <v>0</v>
      </c>
      <c r="CH65" s="254">
        <f t="shared" si="118"/>
        <v>0</v>
      </c>
      <c r="CI65" s="254">
        <f t="shared" si="118"/>
        <v>0</v>
      </c>
      <c r="CJ65" s="254">
        <f t="shared" si="118"/>
        <v>0</v>
      </c>
      <c r="CK65" s="254">
        <f t="shared" si="118"/>
        <v>0</v>
      </c>
      <c r="CL65" s="254">
        <f t="shared" si="118"/>
        <v>0</v>
      </c>
      <c r="CM65" s="254">
        <f t="shared" si="79"/>
        <v>0</v>
      </c>
      <c r="CN65" s="254">
        <f t="shared" si="80"/>
        <v>0</v>
      </c>
      <c r="CO65" s="254">
        <f t="shared" si="81"/>
        <v>0</v>
      </c>
      <c r="CP65" s="254">
        <f t="shared" si="82"/>
        <v>0</v>
      </c>
      <c r="CQ65" s="254">
        <f t="shared" si="83"/>
        <v>0</v>
      </c>
      <c r="CR65" s="254">
        <f t="shared" si="84"/>
        <v>0</v>
      </c>
      <c r="CS65" s="254">
        <f t="shared" si="85"/>
        <v>0</v>
      </c>
      <c r="CT65" s="254">
        <f t="shared" si="86"/>
        <v>0</v>
      </c>
      <c r="CU65" s="254">
        <f t="shared" si="87"/>
        <v>0</v>
      </c>
      <c r="CV65" s="254">
        <f t="shared" si="88"/>
        <v>0</v>
      </c>
      <c r="CW65" s="254">
        <f t="shared" si="89"/>
        <v>0</v>
      </c>
      <c r="CX65" s="254">
        <f t="shared" si="90"/>
        <v>0</v>
      </c>
      <c r="CY65" s="254">
        <f t="shared" si="91"/>
        <v>0</v>
      </c>
      <c r="CZ65" s="254">
        <f t="shared" si="92"/>
        <v>0</v>
      </c>
      <c r="DA65" s="254">
        <f t="shared" si="93"/>
        <v>0</v>
      </c>
      <c r="DB65" s="254">
        <f t="shared" si="94"/>
        <v>0</v>
      </c>
      <c r="DC65" s="254">
        <f t="shared" si="95"/>
        <v>0</v>
      </c>
      <c r="DD65" s="254">
        <f t="shared" si="96"/>
        <v>0</v>
      </c>
      <c r="DE65" s="254">
        <f t="shared" si="97"/>
        <v>0</v>
      </c>
      <c r="DF65" s="254">
        <f t="shared" si="98"/>
        <v>0</v>
      </c>
      <c r="DG65" s="254">
        <f t="shared" si="99"/>
        <v>0</v>
      </c>
      <c r="DH65" s="254">
        <f t="shared" si="100"/>
        <v>0</v>
      </c>
      <c r="DI65" s="254">
        <f t="shared" si="101"/>
        <v>0</v>
      </c>
      <c r="DJ65" s="254">
        <f t="shared" si="102"/>
        <v>0</v>
      </c>
      <c r="DK65" s="254">
        <f t="shared" si="103"/>
        <v>0</v>
      </c>
      <c r="DL65" s="254">
        <f t="shared" si="104"/>
        <v>0</v>
      </c>
      <c r="DM65" s="254">
        <f t="shared" si="105"/>
        <v>0</v>
      </c>
      <c r="DN65" s="254">
        <f t="shared" si="106"/>
        <v>0</v>
      </c>
      <c r="DO65" s="254">
        <f t="shared" si="107"/>
        <v>0</v>
      </c>
      <c r="DP65" s="254">
        <f t="shared" si="108"/>
        <v>0</v>
      </c>
      <c r="DQ65" s="254">
        <f t="shared" si="109"/>
        <v>0</v>
      </c>
      <c r="DR65" s="254">
        <f t="shared" si="110"/>
        <v>0</v>
      </c>
      <c r="DS65" s="254">
        <f t="shared" si="111"/>
        <v>0</v>
      </c>
      <c r="DT65" s="254">
        <f t="shared" si="112"/>
        <v>0</v>
      </c>
      <c r="DU65" s="254">
        <f t="shared" si="113"/>
        <v>0</v>
      </c>
      <c r="DV65" s="254">
        <f t="shared" si="114"/>
        <v>0</v>
      </c>
      <c r="DZ65" s="69" t="s">
        <v>326</v>
      </c>
    </row>
    <row r="66" spans="1:130" ht="24" customHeight="1">
      <c r="A66" s="11" t="str">
        <f ca="1">IF(AG66&lt;&gt;"OK","",CONCATENATE(TEXT('Front Page'!$F$33,"000"),TEXT('Front Page'!$F$31,"000"),"-",LEFT('Front Page'!$R$53,5),"-",LEFT(D66,1),AJ66, "-",TEXT(B66,"000")))</f>
        <v/>
      </c>
      <c r="B66" s="12" t="str">
        <f>IFERROR(IF(E66="","",MAX(B$17:B65)+1),"")</f>
        <v/>
      </c>
      <c r="C66" s="13"/>
      <c r="D66" s="29" t="str">
        <f t="shared" si="71"/>
        <v>None</v>
      </c>
      <c r="E66" s="29" t="str">
        <f t="shared" si="17"/>
        <v/>
      </c>
      <c r="F66" s="29" t="str">
        <f t="shared" si="18"/>
        <v/>
      </c>
      <c r="G66" s="363"/>
      <c r="H66" s="364"/>
      <c r="I66" s="325" t="str">
        <f t="shared" si="72"/>
        <v>No</v>
      </c>
      <c r="J66" s="314">
        <v>0</v>
      </c>
      <c r="K66" s="312">
        <v>0</v>
      </c>
      <c r="L66" s="312">
        <v>0</v>
      </c>
      <c r="M66" s="312">
        <v>0</v>
      </c>
      <c r="N66" s="312">
        <v>0</v>
      </c>
      <c r="O66" s="312">
        <v>0</v>
      </c>
      <c r="P66" s="312">
        <v>0</v>
      </c>
      <c r="Q66" s="312">
        <v>0</v>
      </c>
      <c r="R66" s="312">
        <v>0</v>
      </c>
      <c r="S66" s="312">
        <v>0</v>
      </c>
      <c r="T66" s="312">
        <v>0</v>
      </c>
      <c r="U66" s="312">
        <v>0</v>
      </c>
      <c r="V66" s="313">
        <v>1</v>
      </c>
      <c r="W66" s="313">
        <v>1</v>
      </c>
      <c r="X66" s="312">
        <v>0</v>
      </c>
      <c r="Y66" s="312">
        <v>0</v>
      </c>
      <c r="Z66" s="312">
        <v>0</v>
      </c>
      <c r="AA66" s="14">
        <v>0</v>
      </c>
      <c r="AB66" s="317"/>
      <c r="AC66" s="15" t="str">
        <f t="shared" si="73"/>
        <v/>
      </c>
      <c r="AD66" s="15" t="str">
        <f t="shared" si="74"/>
        <v/>
      </c>
      <c r="AE66" s="16" t="str">
        <f t="shared" si="75"/>
        <v>0 - 0</v>
      </c>
      <c r="AF66" s="20" t="str">
        <f t="shared" si="23"/>
        <v>Not an offer</v>
      </c>
      <c r="AG66" s="276" t="str">
        <f t="shared" si="24"/>
        <v>Not an Offer</v>
      </c>
      <c r="AH66" s="150"/>
      <c r="AI66" s="254">
        <v>50</v>
      </c>
      <c r="AJ66" s="149" t="str">
        <f t="shared" si="25"/>
        <v>00-IFE</v>
      </c>
      <c r="AK66" s="254" t="b">
        <v>0</v>
      </c>
      <c r="AL66" s="254">
        <f t="shared" si="11"/>
        <v>0</v>
      </c>
      <c r="AM66" s="254">
        <f t="shared" si="26"/>
        <v>0</v>
      </c>
      <c r="AN66" s="288">
        <f t="shared" si="76"/>
        <v>0</v>
      </c>
      <c r="AO66" s="288" t="str">
        <f>IF(AND($BU66=$BV66,BU66=AO$13),$J66&amp;$K66&amp;$L66&amp;$M66&amp;$N66&amp;$O66&amp;$P66&amp;$Q66&amp;$R66&amp;$S66&amp;$T66&amp;$U66,IFERROR(MATCH($AN66,AO$17:AO65,0),-1000))</f>
        <v>000000000000</v>
      </c>
      <c r="AP66" s="288">
        <f>IF(AND($BU66=$BV66,BV66=AP$13),$J66&amp;$K66&amp;$L66&amp;$M66&amp;$N66&amp;$O66&amp;$P66&amp;$Q66&amp;$R66&amp;$S66&amp;$T66&amp;$U66,IFERROR(MATCH($AN66,AP$17:AP65,0),-1000))</f>
        <v>1</v>
      </c>
      <c r="AQ66" s="288">
        <f>IF(AND($BU66=$BV66,BW66=AQ$13),$J66&amp;$K66&amp;$L66&amp;$M66&amp;$N66&amp;$O66&amp;$P66&amp;$Q66&amp;$R66&amp;$S66&amp;$T66&amp;$U66,IFERROR(MATCH($AN66,AQ$17:AQ65,0),-1000))</f>
        <v>1</v>
      </c>
      <c r="AR66" s="288">
        <f>IF(AND($BU66=$BV66,BX66=AR$13),$J66&amp;$K66&amp;$L66&amp;$M66&amp;$N66&amp;$O66&amp;$P66&amp;$Q66&amp;$R66&amp;$S66&amp;$T66&amp;$U66,IFERROR(MATCH($AN66,AR$17:AR65,0),-1000))</f>
        <v>1</v>
      </c>
      <c r="AS66" s="254">
        <f t="shared" si="69"/>
        <v>0</v>
      </c>
      <c r="AT66" s="261" t="str">
        <f t="shared" si="77"/>
        <v/>
      </c>
      <c r="AU66" s="254" t="str">
        <f t="shared" si="122"/>
        <v/>
      </c>
      <c r="AV66" s="254" t="str">
        <f t="shared" si="122"/>
        <v/>
      </c>
      <c r="AW66" s="254" t="str">
        <f t="shared" si="120"/>
        <v/>
      </c>
      <c r="AX66" s="254" t="str">
        <f t="shared" si="120"/>
        <v/>
      </c>
      <c r="AY66" s="254" t="str">
        <f t="shared" si="120"/>
        <v/>
      </c>
      <c r="AZ66" s="254" t="str">
        <f t="shared" si="120"/>
        <v/>
      </c>
      <c r="BA66" s="254" t="str">
        <f t="shared" si="120"/>
        <v/>
      </c>
      <c r="BB66" s="254" t="str">
        <f t="shared" si="120"/>
        <v/>
      </c>
      <c r="BC66" s="254" t="str">
        <f t="shared" si="120"/>
        <v/>
      </c>
      <c r="BD66" s="254" t="str">
        <f t="shared" si="120"/>
        <v/>
      </c>
      <c r="BE66" s="262" t="str">
        <f t="shared" si="120"/>
        <v/>
      </c>
      <c r="BF66" s="263" t="str">
        <f t="shared" si="123"/>
        <v/>
      </c>
      <c r="BG66" s="254" t="str">
        <f t="shared" si="123"/>
        <v/>
      </c>
      <c r="BH66" s="254" t="str">
        <f t="shared" si="121"/>
        <v/>
      </c>
      <c r="BI66" s="254" t="str">
        <f t="shared" si="121"/>
        <v/>
      </c>
      <c r="BJ66" s="254" t="str">
        <f t="shared" si="121"/>
        <v/>
      </c>
      <c r="BK66" s="254" t="str">
        <f t="shared" si="121"/>
        <v/>
      </c>
      <c r="BL66" s="254" t="str">
        <f t="shared" si="121"/>
        <v/>
      </c>
      <c r="BM66" s="254" t="str">
        <f t="shared" si="121"/>
        <v/>
      </c>
      <c r="BN66" s="254" t="str">
        <f t="shared" si="121"/>
        <v/>
      </c>
      <c r="BO66" s="254" t="str">
        <f t="shared" si="121"/>
        <v/>
      </c>
      <c r="BP66" s="254" t="str">
        <f t="shared" si="121"/>
        <v/>
      </c>
      <c r="BQ66" s="264" t="str">
        <f t="shared" si="78"/>
        <v/>
      </c>
      <c r="BR66" s="261">
        <v>2019</v>
      </c>
      <c r="BS66" s="261">
        <v>2019</v>
      </c>
      <c r="BT66" s="261">
        <v>2019</v>
      </c>
      <c r="BU66" s="265">
        <v>2019</v>
      </c>
      <c r="BV66" s="263">
        <v>2019</v>
      </c>
      <c r="BW66" s="254" t="str">
        <f t="shared" si="70"/>
        <v/>
      </c>
      <c r="BX66" s="254" t="str">
        <f t="shared" si="70"/>
        <v/>
      </c>
      <c r="BY66" s="264" t="str">
        <f t="shared" si="31"/>
        <v/>
      </c>
      <c r="BZ66" s="254" t="str">
        <f t="shared" si="32"/>
        <v/>
      </c>
      <c r="CA66" s="254">
        <f t="shared" si="119"/>
        <v>0</v>
      </c>
      <c r="CB66" s="254">
        <f t="shared" si="119"/>
        <v>0</v>
      </c>
      <c r="CC66" s="254">
        <f t="shared" si="119"/>
        <v>0</v>
      </c>
      <c r="CD66" s="254">
        <f t="shared" si="118"/>
        <v>0</v>
      </c>
      <c r="CE66" s="254">
        <f t="shared" si="118"/>
        <v>0</v>
      </c>
      <c r="CF66" s="254">
        <f t="shared" si="118"/>
        <v>0</v>
      </c>
      <c r="CG66" s="254">
        <f t="shared" si="118"/>
        <v>0</v>
      </c>
      <c r="CH66" s="254">
        <f t="shared" si="118"/>
        <v>0</v>
      </c>
      <c r="CI66" s="254">
        <f t="shared" si="118"/>
        <v>0</v>
      </c>
      <c r="CJ66" s="254">
        <f t="shared" si="118"/>
        <v>0</v>
      </c>
      <c r="CK66" s="254">
        <f t="shared" si="118"/>
        <v>0</v>
      </c>
      <c r="CL66" s="254">
        <f t="shared" si="118"/>
        <v>0</v>
      </c>
      <c r="CM66" s="254">
        <f t="shared" si="79"/>
        <v>0</v>
      </c>
      <c r="CN66" s="254">
        <f t="shared" si="80"/>
        <v>0</v>
      </c>
      <c r="CO66" s="254">
        <f t="shared" si="81"/>
        <v>0</v>
      </c>
      <c r="CP66" s="254">
        <f t="shared" si="82"/>
        <v>0</v>
      </c>
      <c r="CQ66" s="254">
        <f t="shared" si="83"/>
        <v>0</v>
      </c>
      <c r="CR66" s="254">
        <f t="shared" si="84"/>
        <v>0</v>
      </c>
      <c r="CS66" s="254">
        <f t="shared" si="85"/>
        <v>0</v>
      </c>
      <c r="CT66" s="254">
        <f t="shared" si="86"/>
        <v>0</v>
      </c>
      <c r="CU66" s="254">
        <f t="shared" si="87"/>
        <v>0</v>
      </c>
      <c r="CV66" s="254">
        <f t="shared" si="88"/>
        <v>0</v>
      </c>
      <c r="CW66" s="254">
        <f t="shared" si="89"/>
        <v>0</v>
      </c>
      <c r="CX66" s="254">
        <f t="shared" si="90"/>
        <v>0</v>
      </c>
      <c r="CY66" s="254">
        <f t="shared" si="91"/>
        <v>0</v>
      </c>
      <c r="CZ66" s="254">
        <f t="shared" si="92"/>
        <v>0</v>
      </c>
      <c r="DA66" s="254">
        <f t="shared" si="93"/>
        <v>0</v>
      </c>
      <c r="DB66" s="254">
        <f t="shared" si="94"/>
        <v>0</v>
      </c>
      <c r="DC66" s="254">
        <f t="shared" si="95"/>
        <v>0</v>
      </c>
      <c r="DD66" s="254">
        <f t="shared" si="96"/>
        <v>0</v>
      </c>
      <c r="DE66" s="254">
        <f t="shared" si="97"/>
        <v>0</v>
      </c>
      <c r="DF66" s="254">
        <f t="shared" si="98"/>
        <v>0</v>
      </c>
      <c r="DG66" s="254">
        <f t="shared" si="99"/>
        <v>0</v>
      </c>
      <c r="DH66" s="254">
        <f t="shared" si="100"/>
        <v>0</v>
      </c>
      <c r="DI66" s="254">
        <f t="shared" si="101"/>
        <v>0</v>
      </c>
      <c r="DJ66" s="254">
        <f t="shared" si="102"/>
        <v>0</v>
      </c>
      <c r="DK66" s="254">
        <f t="shared" si="103"/>
        <v>0</v>
      </c>
      <c r="DL66" s="254">
        <f t="shared" si="104"/>
        <v>0</v>
      </c>
      <c r="DM66" s="254">
        <f t="shared" si="105"/>
        <v>0</v>
      </c>
      <c r="DN66" s="254">
        <f t="shared" si="106"/>
        <v>0</v>
      </c>
      <c r="DO66" s="254">
        <f t="shared" si="107"/>
        <v>0</v>
      </c>
      <c r="DP66" s="254">
        <f t="shared" si="108"/>
        <v>0</v>
      </c>
      <c r="DQ66" s="254">
        <f t="shared" si="109"/>
        <v>0</v>
      </c>
      <c r="DR66" s="254">
        <f t="shared" si="110"/>
        <v>0</v>
      </c>
      <c r="DS66" s="254">
        <f t="shared" si="111"/>
        <v>0</v>
      </c>
      <c r="DT66" s="254">
        <f t="shared" si="112"/>
        <v>0</v>
      </c>
      <c r="DU66" s="254">
        <f t="shared" si="113"/>
        <v>0</v>
      </c>
      <c r="DV66" s="254">
        <f t="shared" si="114"/>
        <v>0</v>
      </c>
    </row>
    <row r="67" spans="1:130" ht="24" customHeight="1">
      <c r="A67" s="11" t="str">
        <f ca="1">IF(AG67&lt;&gt;"OK","",CONCATENATE(TEXT('Front Page'!$F$33,"000"),TEXT('Front Page'!$F$31,"000"),"-",LEFT('Front Page'!$R$53,5),"-",LEFT(D67,1),AJ67, "-",TEXT(B67,"000")))</f>
        <v/>
      </c>
      <c r="B67" s="12" t="str">
        <f>IFERROR(IF(E67="","",MAX(B$17:B66)+1),"")</f>
        <v/>
      </c>
      <c r="C67" s="13"/>
      <c r="D67" s="29" t="str">
        <f t="shared" si="71"/>
        <v>None</v>
      </c>
      <c r="E67" s="29" t="str">
        <f t="shared" si="17"/>
        <v/>
      </c>
      <c r="F67" s="29" t="str">
        <f t="shared" si="18"/>
        <v/>
      </c>
      <c r="G67" s="363"/>
      <c r="H67" s="364"/>
      <c r="I67" s="325" t="str">
        <f t="shared" si="72"/>
        <v>No</v>
      </c>
      <c r="J67" s="314">
        <v>0</v>
      </c>
      <c r="K67" s="312">
        <v>0</v>
      </c>
      <c r="L67" s="312">
        <v>0</v>
      </c>
      <c r="M67" s="312">
        <v>0</v>
      </c>
      <c r="N67" s="312">
        <v>0</v>
      </c>
      <c r="O67" s="312">
        <v>0</v>
      </c>
      <c r="P67" s="312">
        <v>0</v>
      </c>
      <c r="Q67" s="312">
        <v>0</v>
      </c>
      <c r="R67" s="312">
        <v>0</v>
      </c>
      <c r="S67" s="312">
        <v>0</v>
      </c>
      <c r="T67" s="312">
        <v>0</v>
      </c>
      <c r="U67" s="312">
        <v>0</v>
      </c>
      <c r="V67" s="313">
        <v>1</v>
      </c>
      <c r="W67" s="313">
        <v>1</v>
      </c>
      <c r="X67" s="312">
        <v>0</v>
      </c>
      <c r="Y67" s="312">
        <v>0</v>
      </c>
      <c r="Z67" s="312">
        <v>0</v>
      </c>
      <c r="AA67" s="14">
        <v>0</v>
      </c>
      <c r="AB67" s="317"/>
      <c r="AC67" s="15" t="str">
        <f t="shared" si="73"/>
        <v/>
      </c>
      <c r="AD67" s="15" t="str">
        <f t="shared" si="74"/>
        <v/>
      </c>
      <c r="AE67" s="16" t="str">
        <f t="shared" si="75"/>
        <v>0 - 0</v>
      </c>
      <c r="AF67" s="20" t="str">
        <f t="shared" si="23"/>
        <v>Not an offer</v>
      </c>
      <c r="AG67" s="276" t="str">
        <f t="shared" si="24"/>
        <v>Not an Offer</v>
      </c>
      <c r="AH67" s="150"/>
      <c r="AI67" s="254">
        <v>51</v>
      </c>
      <c r="AJ67" s="149" t="str">
        <f t="shared" si="25"/>
        <v>00-IFE</v>
      </c>
      <c r="AK67" s="254" t="b">
        <v>0</v>
      </c>
      <c r="AL67" s="254">
        <f t="shared" si="11"/>
        <v>0</v>
      </c>
      <c r="AM67" s="254">
        <f t="shared" si="26"/>
        <v>0</v>
      </c>
      <c r="AN67" s="288">
        <f t="shared" si="76"/>
        <v>0</v>
      </c>
      <c r="AO67" s="288" t="str">
        <f>IF(AND($BU67=$BV67,BU67=AO$13),$J67&amp;$K67&amp;$L67&amp;$M67&amp;$N67&amp;$O67&amp;$P67&amp;$Q67&amp;$R67&amp;$S67&amp;$T67&amp;$U67,IFERROR(MATCH($AN67,AO$17:AO66,0),-1000))</f>
        <v>000000000000</v>
      </c>
      <c r="AP67" s="288">
        <f>IF(AND($BU67=$BV67,BV67=AP$13),$J67&amp;$K67&amp;$L67&amp;$M67&amp;$N67&amp;$O67&amp;$P67&amp;$Q67&amp;$R67&amp;$S67&amp;$T67&amp;$U67,IFERROR(MATCH($AN67,AP$17:AP66,0),-1000))</f>
        <v>1</v>
      </c>
      <c r="AQ67" s="288">
        <f>IF(AND($BU67=$BV67,BW67=AQ$13),$J67&amp;$K67&amp;$L67&amp;$M67&amp;$N67&amp;$O67&amp;$P67&amp;$Q67&amp;$R67&amp;$S67&amp;$T67&amp;$U67,IFERROR(MATCH($AN67,AQ$17:AQ66,0),-1000))</f>
        <v>1</v>
      </c>
      <c r="AR67" s="288">
        <f>IF(AND($BU67=$BV67,BX67=AR$13),$J67&amp;$K67&amp;$L67&amp;$M67&amp;$N67&amp;$O67&amp;$P67&amp;$Q67&amp;$R67&amp;$S67&amp;$T67&amp;$U67,IFERROR(MATCH($AN67,AR$17:AR66,0),-1000))</f>
        <v>1</v>
      </c>
      <c r="AS67" s="254">
        <f t="shared" si="69"/>
        <v>0</v>
      </c>
      <c r="AT67" s="261" t="str">
        <f t="shared" si="77"/>
        <v/>
      </c>
      <c r="AU67" s="254" t="str">
        <f t="shared" si="122"/>
        <v/>
      </c>
      <c r="AV67" s="254" t="str">
        <f t="shared" si="122"/>
        <v/>
      </c>
      <c r="AW67" s="254" t="str">
        <f t="shared" si="120"/>
        <v/>
      </c>
      <c r="AX67" s="254" t="str">
        <f t="shared" si="120"/>
        <v/>
      </c>
      <c r="AY67" s="254" t="str">
        <f t="shared" si="120"/>
        <v/>
      </c>
      <c r="AZ67" s="254" t="str">
        <f t="shared" si="120"/>
        <v/>
      </c>
      <c r="BA67" s="254" t="str">
        <f t="shared" si="120"/>
        <v/>
      </c>
      <c r="BB67" s="254" t="str">
        <f t="shared" si="120"/>
        <v/>
      </c>
      <c r="BC67" s="254" t="str">
        <f t="shared" si="120"/>
        <v/>
      </c>
      <c r="BD67" s="254" t="str">
        <f t="shared" si="120"/>
        <v/>
      </c>
      <c r="BE67" s="262" t="str">
        <f t="shared" si="120"/>
        <v/>
      </c>
      <c r="BF67" s="263" t="str">
        <f t="shared" si="123"/>
        <v/>
      </c>
      <c r="BG67" s="254" t="str">
        <f t="shared" si="123"/>
        <v/>
      </c>
      <c r="BH67" s="254" t="str">
        <f t="shared" si="121"/>
        <v/>
      </c>
      <c r="BI67" s="254" t="str">
        <f t="shared" si="121"/>
        <v/>
      </c>
      <c r="BJ67" s="254" t="str">
        <f t="shared" si="121"/>
        <v/>
      </c>
      <c r="BK67" s="254" t="str">
        <f t="shared" si="121"/>
        <v/>
      </c>
      <c r="BL67" s="254" t="str">
        <f t="shared" si="121"/>
        <v/>
      </c>
      <c r="BM67" s="254" t="str">
        <f t="shared" si="121"/>
        <v/>
      </c>
      <c r="BN67" s="254" t="str">
        <f t="shared" si="121"/>
        <v/>
      </c>
      <c r="BO67" s="254" t="str">
        <f t="shared" si="121"/>
        <v/>
      </c>
      <c r="BP67" s="254" t="str">
        <f t="shared" si="121"/>
        <v/>
      </c>
      <c r="BQ67" s="264" t="str">
        <f t="shared" si="78"/>
        <v/>
      </c>
      <c r="BR67" s="261">
        <v>2019</v>
      </c>
      <c r="BS67" s="261">
        <v>2019</v>
      </c>
      <c r="BT67" s="261">
        <v>2019</v>
      </c>
      <c r="BU67" s="265">
        <v>2019</v>
      </c>
      <c r="BV67" s="263">
        <v>2019</v>
      </c>
      <c r="BW67" s="254" t="str">
        <f t="shared" si="70"/>
        <v/>
      </c>
      <c r="BX67" s="254" t="str">
        <f t="shared" si="70"/>
        <v/>
      </c>
      <c r="BY67" s="264" t="str">
        <f t="shared" si="31"/>
        <v/>
      </c>
      <c r="BZ67" s="254" t="str">
        <f t="shared" si="32"/>
        <v/>
      </c>
      <c r="CA67" s="254">
        <f t="shared" si="119"/>
        <v>0</v>
      </c>
      <c r="CB67" s="254">
        <f t="shared" si="119"/>
        <v>0</v>
      </c>
      <c r="CC67" s="254">
        <f t="shared" si="119"/>
        <v>0</v>
      </c>
      <c r="CD67" s="254">
        <f t="shared" si="118"/>
        <v>0</v>
      </c>
      <c r="CE67" s="254">
        <f t="shared" si="118"/>
        <v>0</v>
      </c>
      <c r="CF67" s="254">
        <f t="shared" si="118"/>
        <v>0</v>
      </c>
      <c r="CG67" s="254">
        <f t="shared" si="118"/>
        <v>0</v>
      </c>
      <c r="CH67" s="254">
        <f t="shared" si="118"/>
        <v>0</v>
      </c>
      <c r="CI67" s="254">
        <f t="shared" si="118"/>
        <v>0</v>
      </c>
      <c r="CJ67" s="254">
        <f t="shared" si="118"/>
        <v>0</v>
      </c>
      <c r="CK67" s="254">
        <f t="shared" si="118"/>
        <v>0</v>
      </c>
      <c r="CL67" s="254">
        <f t="shared" si="118"/>
        <v>0</v>
      </c>
      <c r="CM67" s="254">
        <f t="shared" si="79"/>
        <v>0</v>
      </c>
      <c r="CN67" s="254">
        <f t="shared" si="80"/>
        <v>0</v>
      </c>
      <c r="CO67" s="254">
        <f t="shared" si="81"/>
        <v>0</v>
      </c>
      <c r="CP67" s="254">
        <f t="shared" si="82"/>
        <v>0</v>
      </c>
      <c r="CQ67" s="254">
        <f t="shared" si="83"/>
        <v>0</v>
      </c>
      <c r="CR67" s="254">
        <f t="shared" si="84"/>
        <v>0</v>
      </c>
      <c r="CS67" s="254">
        <f t="shared" si="85"/>
        <v>0</v>
      </c>
      <c r="CT67" s="254">
        <f t="shared" si="86"/>
        <v>0</v>
      </c>
      <c r="CU67" s="254">
        <f t="shared" si="87"/>
        <v>0</v>
      </c>
      <c r="CV67" s="254">
        <f t="shared" si="88"/>
        <v>0</v>
      </c>
      <c r="CW67" s="254">
        <f t="shared" si="89"/>
        <v>0</v>
      </c>
      <c r="CX67" s="254">
        <f t="shared" si="90"/>
        <v>0</v>
      </c>
      <c r="CY67" s="254">
        <f t="shared" si="91"/>
        <v>0</v>
      </c>
      <c r="CZ67" s="254">
        <f t="shared" si="92"/>
        <v>0</v>
      </c>
      <c r="DA67" s="254">
        <f t="shared" si="93"/>
        <v>0</v>
      </c>
      <c r="DB67" s="254">
        <f t="shared" si="94"/>
        <v>0</v>
      </c>
      <c r="DC67" s="254">
        <f t="shared" si="95"/>
        <v>0</v>
      </c>
      <c r="DD67" s="254">
        <f t="shared" si="96"/>
        <v>0</v>
      </c>
      <c r="DE67" s="254">
        <f t="shared" si="97"/>
        <v>0</v>
      </c>
      <c r="DF67" s="254">
        <f t="shared" si="98"/>
        <v>0</v>
      </c>
      <c r="DG67" s="254">
        <f t="shared" si="99"/>
        <v>0</v>
      </c>
      <c r="DH67" s="254">
        <f t="shared" si="100"/>
        <v>0</v>
      </c>
      <c r="DI67" s="254">
        <f t="shared" si="101"/>
        <v>0</v>
      </c>
      <c r="DJ67" s="254">
        <f t="shared" si="102"/>
        <v>0</v>
      </c>
      <c r="DK67" s="254">
        <f t="shared" si="103"/>
        <v>0</v>
      </c>
      <c r="DL67" s="254">
        <f t="shared" si="104"/>
        <v>0</v>
      </c>
      <c r="DM67" s="254">
        <f t="shared" si="105"/>
        <v>0</v>
      </c>
      <c r="DN67" s="254">
        <f t="shared" si="106"/>
        <v>0</v>
      </c>
      <c r="DO67" s="254">
        <f t="shared" si="107"/>
        <v>0</v>
      </c>
      <c r="DP67" s="254">
        <f t="shared" si="108"/>
        <v>0</v>
      </c>
      <c r="DQ67" s="254">
        <f t="shared" si="109"/>
        <v>0</v>
      </c>
      <c r="DR67" s="254">
        <f t="shared" si="110"/>
        <v>0</v>
      </c>
      <c r="DS67" s="254">
        <f t="shared" si="111"/>
        <v>0</v>
      </c>
      <c r="DT67" s="254">
        <f t="shared" si="112"/>
        <v>0</v>
      </c>
      <c r="DU67" s="254">
        <f t="shared" si="113"/>
        <v>0</v>
      </c>
      <c r="DV67" s="254">
        <f t="shared" si="114"/>
        <v>0</v>
      </c>
    </row>
    <row r="68" spans="1:130" ht="24" customHeight="1">
      <c r="A68" s="11" t="str">
        <f ca="1">IF(AG68&lt;&gt;"OK","",CONCATENATE(TEXT('Front Page'!$F$33,"000"),TEXT('Front Page'!$F$31,"000"),"-",LEFT('Front Page'!$R$53,5),"-",LEFT(D68,1),AJ68, "-",TEXT(B68,"000")))</f>
        <v/>
      </c>
      <c r="B68" s="12" t="str">
        <f>IFERROR(IF(E68="","",MAX(B$17:B67)+1),"")</f>
        <v/>
      </c>
      <c r="C68" s="13"/>
      <c r="D68" s="29" t="str">
        <f t="shared" si="71"/>
        <v>None</v>
      </c>
      <c r="E68" s="29" t="str">
        <f t="shared" si="17"/>
        <v/>
      </c>
      <c r="F68" s="29" t="str">
        <f t="shared" si="18"/>
        <v/>
      </c>
      <c r="G68" s="363"/>
      <c r="H68" s="364"/>
      <c r="I68" s="325" t="str">
        <f t="shared" si="72"/>
        <v>No</v>
      </c>
      <c r="J68" s="314">
        <v>0</v>
      </c>
      <c r="K68" s="312">
        <v>0</v>
      </c>
      <c r="L68" s="312">
        <v>0</v>
      </c>
      <c r="M68" s="312">
        <v>0</v>
      </c>
      <c r="N68" s="312">
        <v>0</v>
      </c>
      <c r="O68" s="312">
        <v>0</v>
      </c>
      <c r="P68" s="312">
        <v>0</v>
      </c>
      <c r="Q68" s="312">
        <v>0</v>
      </c>
      <c r="R68" s="312">
        <v>0</v>
      </c>
      <c r="S68" s="312">
        <v>0</v>
      </c>
      <c r="T68" s="312">
        <v>0</v>
      </c>
      <c r="U68" s="312">
        <v>0</v>
      </c>
      <c r="V68" s="313">
        <v>1</v>
      </c>
      <c r="W68" s="313">
        <v>1</v>
      </c>
      <c r="X68" s="312">
        <v>0</v>
      </c>
      <c r="Y68" s="312">
        <v>0</v>
      </c>
      <c r="Z68" s="312">
        <v>0</v>
      </c>
      <c r="AA68" s="14">
        <v>0</v>
      </c>
      <c r="AB68" s="317"/>
      <c r="AC68" s="15" t="str">
        <f t="shared" si="73"/>
        <v/>
      </c>
      <c r="AD68" s="15" t="str">
        <f t="shared" si="74"/>
        <v/>
      </c>
      <c r="AE68" s="16" t="str">
        <f t="shared" si="75"/>
        <v>0 - 0</v>
      </c>
      <c r="AF68" s="20" t="str">
        <f t="shared" si="23"/>
        <v>Not an offer</v>
      </c>
      <c r="AG68" s="276" t="str">
        <f t="shared" si="24"/>
        <v>Not an Offer</v>
      </c>
      <c r="AH68" s="150"/>
      <c r="AI68" s="254">
        <v>52</v>
      </c>
      <c r="AJ68" s="149" t="str">
        <f t="shared" si="25"/>
        <v>00-IFE</v>
      </c>
      <c r="AK68" s="254" t="b">
        <v>0</v>
      </c>
      <c r="AL68" s="254">
        <f t="shared" si="11"/>
        <v>0</v>
      </c>
      <c r="AM68" s="254">
        <f t="shared" si="26"/>
        <v>0</v>
      </c>
      <c r="AN68" s="288">
        <f t="shared" si="76"/>
        <v>0</v>
      </c>
      <c r="AO68" s="288" t="str">
        <f>IF(AND($BU68=$BV68,BU68=AO$13),$J68&amp;$K68&amp;$L68&amp;$M68&amp;$N68&amp;$O68&amp;$P68&amp;$Q68&amp;$R68&amp;$S68&amp;$T68&amp;$U68,IFERROR(MATCH($AN68,AO$17:AO67,0),-1000))</f>
        <v>000000000000</v>
      </c>
      <c r="AP68" s="288">
        <f>IF(AND($BU68=$BV68,BV68=AP$13),$J68&amp;$K68&amp;$L68&amp;$M68&amp;$N68&amp;$O68&amp;$P68&amp;$Q68&amp;$R68&amp;$S68&amp;$T68&amp;$U68,IFERROR(MATCH($AN68,AP$17:AP67,0),-1000))</f>
        <v>1</v>
      </c>
      <c r="AQ68" s="288">
        <f>IF(AND($BU68=$BV68,BW68=AQ$13),$J68&amp;$K68&amp;$L68&amp;$M68&amp;$N68&amp;$O68&amp;$P68&amp;$Q68&amp;$R68&amp;$S68&amp;$T68&amp;$U68,IFERROR(MATCH($AN68,AQ$17:AQ67,0),-1000))</f>
        <v>1</v>
      </c>
      <c r="AR68" s="288">
        <f>IF(AND($BU68=$BV68,BX68=AR$13),$J68&amp;$K68&amp;$L68&amp;$M68&amp;$N68&amp;$O68&amp;$P68&amp;$Q68&amp;$R68&amp;$S68&amp;$T68&amp;$U68,IFERROR(MATCH($AN68,AR$17:AR67,0),-1000))</f>
        <v>1</v>
      </c>
      <c r="AS68" s="254">
        <f t="shared" si="69"/>
        <v>0</v>
      </c>
      <c r="AT68" s="261" t="str">
        <f t="shared" si="77"/>
        <v/>
      </c>
      <c r="AU68" s="254" t="str">
        <f t="shared" si="122"/>
        <v/>
      </c>
      <c r="AV68" s="254" t="str">
        <f t="shared" si="122"/>
        <v/>
      </c>
      <c r="AW68" s="254" t="str">
        <f t="shared" si="120"/>
        <v/>
      </c>
      <c r="AX68" s="254" t="str">
        <f t="shared" si="120"/>
        <v/>
      </c>
      <c r="AY68" s="254" t="str">
        <f t="shared" si="120"/>
        <v/>
      </c>
      <c r="AZ68" s="254" t="str">
        <f t="shared" si="120"/>
        <v/>
      </c>
      <c r="BA68" s="254" t="str">
        <f t="shared" si="120"/>
        <v/>
      </c>
      <c r="BB68" s="254" t="str">
        <f t="shared" si="120"/>
        <v/>
      </c>
      <c r="BC68" s="254" t="str">
        <f t="shared" si="120"/>
        <v/>
      </c>
      <c r="BD68" s="254" t="str">
        <f t="shared" si="120"/>
        <v/>
      </c>
      <c r="BE68" s="262" t="str">
        <f t="shared" si="120"/>
        <v/>
      </c>
      <c r="BF68" s="263" t="str">
        <f t="shared" si="123"/>
        <v/>
      </c>
      <c r="BG68" s="254" t="str">
        <f t="shared" si="123"/>
        <v/>
      </c>
      <c r="BH68" s="254" t="str">
        <f t="shared" si="121"/>
        <v/>
      </c>
      <c r="BI68" s="254" t="str">
        <f t="shared" si="121"/>
        <v/>
      </c>
      <c r="BJ68" s="254" t="str">
        <f t="shared" si="121"/>
        <v/>
      </c>
      <c r="BK68" s="254" t="str">
        <f t="shared" si="121"/>
        <v/>
      </c>
      <c r="BL68" s="254" t="str">
        <f t="shared" si="121"/>
        <v/>
      </c>
      <c r="BM68" s="254" t="str">
        <f t="shared" si="121"/>
        <v/>
      </c>
      <c r="BN68" s="254" t="str">
        <f t="shared" si="121"/>
        <v/>
      </c>
      <c r="BO68" s="254" t="str">
        <f t="shared" si="121"/>
        <v/>
      </c>
      <c r="BP68" s="254" t="str">
        <f t="shared" si="121"/>
        <v/>
      </c>
      <c r="BQ68" s="264" t="str">
        <f t="shared" si="78"/>
        <v/>
      </c>
      <c r="BR68" s="261">
        <v>2019</v>
      </c>
      <c r="BS68" s="261">
        <v>2019</v>
      </c>
      <c r="BT68" s="261">
        <v>2019</v>
      </c>
      <c r="BU68" s="265">
        <v>2019</v>
      </c>
      <c r="BV68" s="263">
        <v>2019</v>
      </c>
      <c r="BW68" s="254" t="str">
        <f t="shared" si="70"/>
        <v/>
      </c>
      <c r="BX68" s="254" t="str">
        <f t="shared" si="70"/>
        <v/>
      </c>
      <c r="BY68" s="264" t="str">
        <f t="shared" si="31"/>
        <v/>
      </c>
      <c r="BZ68" s="254" t="str">
        <f t="shared" si="32"/>
        <v/>
      </c>
      <c r="CA68" s="254">
        <f t="shared" si="119"/>
        <v>0</v>
      </c>
      <c r="CB68" s="254">
        <f t="shared" si="119"/>
        <v>0</v>
      </c>
      <c r="CC68" s="254">
        <f t="shared" si="119"/>
        <v>0</v>
      </c>
      <c r="CD68" s="254">
        <f t="shared" si="118"/>
        <v>0</v>
      </c>
      <c r="CE68" s="254">
        <f t="shared" si="118"/>
        <v>0</v>
      </c>
      <c r="CF68" s="254">
        <f t="shared" si="118"/>
        <v>0</v>
      </c>
      <c r="CG68" s="254">
        <f t="shared" si="118"/>
        <v>0</v>
      </c>
      <c r="CH68" s="254">
        <f t="shared" si="118"/>
        <v>0</v>
      </c>
      <c r="CI68" s="254">
        <f t="shared" si="118"/>
        <v>0</v>
      </c>
      <c r="CJ68" s="254">
        <f t="shared" si="118"/>
        <v>0</v>
      </c>
      <c r="CK68" s="254">
        <f t="shared" si="118"/>
        <v>0</v>
      </c>
      <c r="CL68" s="254">
        <f t="shared" si="118"/>
        <v>0</v>
      </c>
      <c r="CM68" s="254">
        <f t="shared" si="79"/>
        <v>0</v>
      </c>
      <c r="CN68" s="254">
        <f t="shared" si="80"/>
        <v>0</v>
      </c>
      <c r="CO68" s="254">
        <f t="shared" si="81"/>
        <v>0</v>
      </c>
      <c r="CP68" s="254">
        <f t="shared" si="82"/>
        <v>0</v>
      </c>
      <c r="CQ68" s="254">
        <f t="shared" si="83"/>
        <v>0</v>
      </c>
      <c r="CR68" s="254">
        <f t="shared" si="84"/>
        <v>0</v>
      </c>
      <c r="CS68" s="254">
        <f t="shared" si="85"/>
        <v>0</v>
      </c>
      <c r="CT68" s="254">
        <f t="shared" si="86"/>
        <v>0</v>
      </c>
      <c r="CU68" s="254">
        <f t="shared" si="87"/>
        <v>0</v>
      </c>
      <c r="CV68" s="254">
        <f t="shared" si="88"/>
        <v>0</v>
      </c>
      <c r="CW68" s="254">
        <f t="shared" si="89"/>
        <v>0</v>
      </c>
      <c r="CX68" s="254">
        <f t="shared" si="90"/>
        <v>0</v>
      </c>
      <c r="CY68" s="254">
        <f t="shared" si="91"/>
        <v>0</v>
      </c>
      <c r="CZ68" s="254">
        <f t="shared" si="92"/>
        <v>0</v>
      </c>
      <c r="DA68" s="254">
        <f t="shared" si="93"/>
        <v>0</v>
      </c>
      <c r="DB68" s="254">
        <f t="shared" si="94"/>
        <v>0</v>
      </c>
      <c r="DC68" s="254">
        <f t="shared" si="95"/>
        <v>0</v>
      </c>
      <c r="DD68" s="254">
        <f t="shared" si="96"/>
        <v>0</v>
      </c>
      <c r="DE68" s="254">
        <f t="shared" si="97"/>
        <v>0</v>
      </c>
      <c r="DF68" s="254">
        <f t="shared" si="98"/>
        <v>0</v>
      </c>
      <c r="DG68" s="254">
        <f t="shared" si="99"/>
        <v>0</v>
      </c>
      <c r="DH68" s="254">
        <f t="shared" si="100"/>
        <v>0</v>
      </c>
      <c r="DI68" s="254">
        <f t="shared" si="101"/>
        <v>0</v>
      </c>
      <c r="DJ68" s="254">
        <f t="shared" si="102"/>
        <v>0</v>
      </c>
      <c r="DK68" s="254">
        <f t="shared" si="103"/>
        <v>0</v>
      </c>
      <c r="DL68" s="254">
        <f t="shared" si="104"/>
        <v>0</v>
      </c>
      <c r="DM68" s="254">
        <f t="shared" si="105"/>
        <v>0</v>
      </c>
      <c r="DN68" s="254">
        <f t="shared" si="106"/>
        <v>0</v>
      </c>
      <c r="DO68" s="254">
        <f t="shared" si="107"/>
        <v>0</v>
      </c>
      <c r="DP68" s="254">
        <f t="shared" si="108"/>
        <v>0</v>
      </c>
      <c r="DQ68" s="254">
        <f t="shared" si="109"/>
        <v>0</v>
      </c>
      <c r="DR68" s="254">
        <f t="shared" si="110"/>
        <v>0</v>
      </c>
      <c r="DS68" s="254">
        <f t="shared" si="111"/>
        <v>0</v>
      </c>
      <c r="DT68" s="254">
        <f t="shared" si="112"/>
        <v>0</v>
      </c>
      <c r="DU68" s="254">
        <f t="shared" si="113"/>
        <v>0</v>
      </c>
      <c r="DV68" s="254">
        <f t="shared" si="114"/>
        <v>0</v>
      </c>
    </row>
    <row r="69" spans="1:130" ht="24" customHeight="1">
      <c r="A69" s="11" t="str">
        <f ca="1">IF(AG69&lt;&gt;"OK","",CONCATENATE(TEXT('Front Page'!$F$33,"000"),TEXT('Front Page'!$F$31,"000"),"-",LEFT('Front Page'!$R$53,5),"-",LEFT(D69,1),AJ69, "-",TEXT(B69,"000")))</f>
        <v/>
      </c>
      <c r="B69" s="12" t="str">
        <f>IFERROR(IF(E69="","",MAX(B$17:B68)+1),"")</f>
        <v/>
      </c>
      <c r="C69" s="13"/>
      <c r="D69" s="29" t="str">
        <f t="shared" si="71"/>
        <v>None</v>
      </c>
      <c r="E69" s="29" t="str">
        <f t="shared" si="17"/>
        <v/>
      </c>
      <c r="F69" s="29" t="str">
        <f t="shared" si="18"/>
        <v/>
      </c>
      <c r="G69" s="363"/>
      <c r="H69" s="364"/>
      <c r="I69" s="325" t="str">
        <f t="shared" si="72"/>
        <v>No</v>
      </c>
      <c r="J69" s="314">
        <v>0</v>
      </c>
      <c r="K69" s="312">
        <v>0</v>
      </c>
      <c r="L69" s="312">
        <v>0</v>
      </c>
      <c r="M69" s="312">
        <v>0</v>
      </c>
      <c r="N69" s="312">
        <v>0</v>
      </c>
      <c r="O69" s="312">
        <v>0</v>
      </c>
      <c r="P69" s="312">
        <v>0</v>
      </c>
      <c r="Q69" s="312">
        <v>0</v>
      </c>
      <c r="R69" s="312">
        <v>0</v>
      </c>
      <c r="S69" s="312">
        <v>0</v>
      </c>
      <c r="T69" s="312">
        <v>0</v>
      </c>
      <c r="U69" s="312">
        <v>0</v>
      </c>
      <c r="V69" s="313">
        <v>1</v>
      </c>
      <c r="W69" s="313">
        <v>1</v>
      </c>
      <c r="X69" s="312">
        <v>0</v>
      </c>
      <c r="Y69" s="312">
        <v>0</v>
      </c>
      <c r="Z69" s="312">
        <v>0</v>
      </c>
      <c r="AA69" s="14">
        <v>0</v>
      </c>
      <c r="AB69" s="317"/>
      <c r="AC69" s="15" t="str">
        <f t="shared" si="73"/>
        <v/>
      </c>
      <c r="AD69" s="15" t="str">
        <f t="shared" si="74"/>
        <v/>
      </c>
      <c r="AE69" s="16" t="str">
        <f t="shared" si="75"/>
        <v>0 - 0</v>
      </c>
      <c r="AF69" s="20" t="str">
        <f t="shared" si="23"/>
        <v>Not an offer</v>
      </c>
      <c r="AG69" s="276" t="str">
        <f t="shared" si="24"/>
        <v>Not an Offer</v>
      </c>
      <c r="AH69" s="150"/>
      <c r="AI69" s="254">
        <v>53</v>
      </c>
      <c r="AJ69" s="149" t="str">
        <f t="shared" si="25"/>
        <v>00-IFE</v>
      </c>
      <c r="AK69" s="254" t="b">
        <v>0</v>
      </c>
      <c r="AL69" s="254">
        <f t="shared" si="11"/>
        <v>0</v>
      </c>
      <c r="AM69" s="254">
        <f t="shared" si="26"/>
        <v>0</v>
      </c>
      <c r="AN69" s="288">
        <f t="shared" si="76"/>
        <v>0</v>
      </c>
      <c r="AO69" s="288" t="str">
        <f>IF(AND($BU69=$BV69,BU69=AO$13),$J69&amp;$K69&amp;$L69&amp;$M69&amp;$N69&amp;$O69&amp;$P69&amp;$Q69&amp;$R69&amp;$S69&amp;$T69&amp;$U69,IFERROR(MATCH($AN69,AO$17:AO68,0),-1000))</f>
        <v>000000000000</v>
      </c>
      <c r="AP69" s="288">
        <f>IF(AND($BU69=$BV69,BV69=AP$13),$J69&amp;$K69&amp;$L69&amp;$M69&amp;$N69&amp;$O69&amp;$P69&amp;$Q69&amp;$R69&amp;$S69&amp;$T69&amp;$U69,IFERROR(MATCH($AN69,AP$17:AP68,0),-1000))</f>
        <v>1</v>
      </c>
      <c r="AQ69" s="288">
        <f>IF(AND($BU69=$BV69,BW69=AQ$13),$J69&amp;$K69&amp;$L69&amp;$M69&amp;$N69&amp;$O69&amp;$P69&amp;$Q69&amp;$R69&amp;$S69&amp;$T69&amp;$U69,IFERROR(MATCH($AN69,AQ$17:AQ68,0),-1000))</f>
        <v>1</v>
      </c>
      <c r="AR69" s="288">
        <f>IF(AND($BU69=$BV69,BX69=AR$13),$J69&amp;$K69&amp;$L69&amp;$M69&amp;$N69&amp;$O69&amp;$P69&amp;$Q69&amp;$R69&amp;$S69&amp;$T69&amp;$U69,IFERROR(MATCH($AN69,AR$17:AR68,0),-1000))</f>
        <v>1</v>
      </c>
      <c r="AS69" s="254">
        <f t="shared" si="69"/>
        <v>0</v>
      </c>
      <c r="AT69" s="261" t="str">
        <f t="shared" si="77"/>
        <v/>
      </c>
      <c r="AU69" s="254" t="str">
        <f t="shared" si="122"/>
        <v/>
      </c>
      <c r="AV69" s="254" t="str">
        <f t="shared" si="122"/>
        <v/>
      </c>
      <c r="AW69" s="254" t="str">
        <f t="shared" si="120"/>
        <v/>
      </c>
      <c r="AX69" s="254" t="str">
        <f t="shared" si="120"/>
        <v/>
      </c>
      <c r="AY69" s="254" t="str">
        <f t="shared" si="120"/>
        <v/>
      </c>
      <c r="AZ69" s="254" t="str">
        <f t="shared" si="120"/>
        <v/>
      </c>
      <c r="BA69" s="254" t="str">
        <f t="shared" si="120"/>
        <v/>
      </c>
      <c r="BB69" s="254" t="str">
        <f t="shared" si="120"/>
        <v/>
      </c>
      <c r="BC69" s="254" t="str">
        <f t="shared" si="120"/>
        <v/>
      </c>
      <c r="BD69" s="254" t="str">
        <f t="shared" si="120"/>
        <v/>
      </c>
      <c r="BE69" s="262" t="str">
        <f t="shared" si="120"/>
        <v/>
      </c>
      <c r="BF69" s="263" t="str">
        <f t="shared" si="123"/>
        <v/>
      </c>
      <c r="BG69" s="254" t="str">
        <f t="shared" si="123"/>
        <v/>
      </c>
      <c r="BH69" s="254" t="str">
        <f t="shared" si="121"/>
        <v/>
      </c>
      <c r="BI69" s="254" t="str">
        <f t="shared" si="121"/>
        <v/>
      </c>
      <c r="BJ69" s="254" t="str">
        <f t="shared" si="121"/>
        <v/>
      </c>
      <c r="BK69" s="254" t="str">
        <f t="shared" si="121"/>
        <v/>
      </c>
      <c r="BL69" s="254" t="str">
        <f t="shared" si="121"/>
        <v/>
      </c>
      <c r="BM69" s="254" t="str">
        <f t="shared" si="121"/>
        <v/>
      </c>
      <c r="BN69" s="254" t="str">
        <f t="shared" si="121"/>
        <v/>
      </c>
      <c r="BO69" s="254" t="str">
        <f t="shared" si="121"/>
        <v/>
      </c>
      <c r="BP69" s="254" t="str">
        <f t="shared" si="121"/>
        <v/>
      </c>
      <c r="BQ69" s="264" t="str">
        <f t="shared" si="78"/>
        <v/>
      </c>
      <c r="BR69" s="261">
        <v>2019</v>
      </c>
      <c r="BS69" s="261">
        <v>2019</v>
      </c>
      <c r="BT69" s="261">
        <v>2019</v>
      </c>
      <c r="BU69" s="265">
        <v>2019</v>
      </c>
      <c r="BV69" s="263">
        <v>2019</v>
      </c>
      <c r="BW69" s="254" t="str">
        <f t="shared" si="70"/>
        <v/>
      </c>
      <c r="BX69" s="254" t="str">
        <f t="shared" si="70"/>
        <v/>
      </c>
      <c r="BY69" s="264" t="str">
        <f t="shared" si="31"/>
        <v/>
      </c>
      <c r="BZ69" s="254" t="str">
        <f t="shared" si="32"/>
        <v/>
      </c>
      <c r="CA69" s="254">
        <f t="shared" si="119"/>
        <v>0</v>
      </c>
      <c r="CB69" s="254">
        <f t="shared" si="119"/>
        <v>0</v>
      </c>
      <c r="CC69" s="254">
        <f t="shared" si="119"/>
        <v>0</v>
      </c>
      <c r="CD69" s="254">
        <f t="shared" si="118"/>
        <v>0</v>
      </c>
      <c r="CE69" s="254">
        <f t="shared" si="118"/>
        <v>0</v>
      </c>
      <c r="CF69" s="254">
        <f t="shared" si="118"/>
        <v>0</v>
      </c>
      <c r="CG69" s="254">
        <f t="shared" si="118"/>
        <v>0</v>
      </c>
      <c r="CH69" s="254">
        <f t="shared" si="118"/>
        <v>0</v>
      </c>
      <c r="CI69" s="254">
        <f t="shared" si="118"/>
        <v>0</v>
      </c>
      <c r="CJ69" s="254">
        <f t="shared" si="118"/>
        <v>0</v>
      </c>
      <c r="CK69" s="254">
        <f t="shared" si="118"/>
        <v>0</v>
      </c>
      <c r="CL69" s="254">
        <f t="shared" si="118"/>
        <v>0</v>
      </c>
      <c r="CM69" s="254">
        <f t="shared" si="79"/>
        <v>0</v>
      </c>
      <c r="CN69" s="254">
        <f t="shared" si="80"/>
        <v>0</v>
      </c>
      <c r="CO69" s="254">
        <f t="shared" si="81"/>
        <v>0</v>
      </c>
      <c r="CP69" s="254">
        <f t="shared" si="82"/>
        <v>0</v>
      </c>
      <c r="CQ69" s="254">
        <f t="shared" si="83"/>
        <v>0</v>
      </c>
      <c r="CR69" s="254">
        <f t="shared" si="84"/>
        <v>0</v>
      </c>
      <c r="CS69" s="254">
        <f t="shared" si="85"/>
        <v>0</v>
      </c>
      <c r="CT69" s="254">
        <f t="shared" si="86"/>
        <v>0</v>
      </c>
      <c r="CU69" s="254">
        <f t="shared" si="87"/>
        <v>0</v>
      </c>
      <c r="CV69" s="254">
        <f t="shared" si="88"/>
        <v>0</v>
      </c>
      <c r="CW69" s="254">
        <f t="shared" si="89"/>
        <v>0</v>
      </c>
      <c r="CX69" s="254">
        <f t="shared" si="90"/>
        <v>0</v>
      </c>
      <c r="CY69" s="254">
        <f t="shared" si="91"/>
        <v>0</v>
      </c>
      <c r="CZ69" s="254">
        <f t="shared" si="92"/>
        <v>0</v>
      </c>
      <c r="DA69" s="254">
        <f t="shared" si="93"/>
        <v>0</v>
      </c>
      <c r="DB69" s="254">
        <f t="shared" si="94"/>
        <v>0</v>
      </c>
      <c r="DC69" s="254">
        <f t="shared" si="95"/>
        <v>0</v>
      </c>
      <c r="DD69" s="254">
        <f t="shared" si="96"/>
        <v>0</v>
      </c>
      <c r="DE69" s="254">
        <f t="shared" si="97"/>
        <v>0</v>
      </c>
      <c r="DF69" s="254">
        <f t="shared" si="98"/>
        <v>0</v>
      </c>
      <c r="DG69" s="254">
        <f t="shared" si="99"/>
        <v>0</v>
      </c>
      <c r="DH69" s="254">
        <f t="shared" si="100"/>
        <v>0</v>
      </c>
      <c r="DI69" s="254">
        <f t="shared" si="101"/>
        <v>0</v>
      </c>
      <c r="DJ69" s="254">
        <f t="shared" si="102"/>
        <v>0</v>
      </c>
      <c r="DK69" s="254">
        <f t="shared" si="103"/>
        <v>0</v>
      </c>
      <c r="DL69" s="254">
        <f t="shared" si="104"/>
        <v>0</v>
      </c>
      <c r="DM69" s="254">
        <f t="shared" si="105"/>
        <v>0</v>
      </c>
      <c r="DN69" s="254">
        <f t="shared" si="106"/>
        <v>0</v>
      </c>
      <c r="DO69" s="254">
        <f t="shared" si="107"/>
        <v>0</v>
      </c>
      <c r="DP69" s="254">
        <f t="shared" si="108"/>
        <v>0</v>
      </c>
      <c r="DQ69" s="254">
        <f t="shared" si="109"/>
        <v>0</v>
      </c>
      <c r="DR69" s="254">
        <f t="shared" si="110"/>
        <v>0</v>
      </c>
      <c r="DS69" s="254">
        <f t="shared" si="111"/>
        <v>0</v>
      </c>
      <c r="DT69" s="254">
        <f t="shared" si="112"/>
        <v>0</v>
      </c>
      <c r="DU69" s="254">
        <f t="shared" si="113"/>
        <v>0</v>
      </c>
      <c r="DV69" s="254">
        <f t="shared" si="114"/>
        <v>0</v>
      </c>
    </row>
    <row r="70" spans="1:130" ht="24" customHeight="1">
      <c r="A70" s="11" t="str">
        <f ca="1">IF(AG70&lt;&gt;"OK","",CONCATENATE(TEXT('Front Page'!$F$33,"000"),TEXT('Front Page'!$F$31,"000"),"-",LEFT('Front Page'!$R$53,5),"-",LEFT(D70,1),AJ70, "-",TEXT(B70,"000")))</f>
        <v/>
      </c>
      <c r="B70" s="12" t="str">
        <f>IFERROR(IF(E70="","",MAX(B$17:B69)+1),"")</f>
        <v/>
      </c>
      <c r="C70" s="13"/>
      <c r="D70" s="29" t="str">
        <f t="shared" si="71"/>
        <v>None</v>
      </c>
      <c r="E70" s="29" t="str">
        <f t="shared" si="17"/>
        <v/>
      </c>
      <c r="F70" s="29" t="str">
        <f t="shared" si="18"/>
        <v/>
      </c>
      <c r="G70" s="363"/>
      <c r="H70" s="364"/>
      <c r="I70" s="325" t="str">
        <f t="shared" si="72"/>
        <v>No</v>
      </c>
      <c r="J70" s="314">
        <v>0</v>
      </c>
      <c r="K70" s="312">
        <v>0</v>
      </c>
      <c r="L70" s="312">
        <v>0</v>
      </c>
      <c r="M70" s="312">
        <v>0</v>
      </c>
      <c r="N70" s="312">
        <v>0</v>
      </c>
      <c r="O70" s="312">
        <v>0</v>
      </c>
      <c r="P70" s="312">
        <v>0</v>
      </c>
      <c r="Q70" s="312">
        <v>0</v>
      </c>
      <c r="R70" s="312">
        <v>0</v>
      </c>
      <c r="S70" s="312">
        <v>0</v>
      </c>
      <c r="T70" s="312">
        <v>0</v>
      </c>
      <c r="U70" s="312">
        <v>0</v>
      </c>
      <c r="V70" s="313">
        <v>1</v>
      </c>
      <c r="W70" s="313">
        <v>1</v>
      </c>
      <c r="X70" s="312">
        <v>0</v>
      </c>
      <c r="Y70" s="312">
        <v>0</v>
      </c>
      <c r="Z70" s="312">
        <v>0</v>
      </c>
      <c r="AA70" s="14">
        <v>0</v>
      </c>
      <c r="AB70" s="317"/>
      <c r="AC70" s="15" t="str">
        <f t="shared" si="73"/>
        <v/>
      </c>
      <c r="AD70" s="15" t="str">
        <f t="shared" si="74"/>
        <v/>
      </c>
      <c r="AE70" s="16" t="str">
        <f t="shared" si="75"/>
        <v>0 - 0</v>
      </c>
      <c r="AF70" s="20" t="str">
        <f t="shared" si="23"/>
        <v>Not an offer</v>
      </c>
      <c r="AG70" s="276" t="str">
        <f t="shared" si="24"/>
        <v>Not an Offer</v>
      </c>
      <c r="AH70" s="150"/>
      <c r="AI70" s="254">
        <v>54</v>
      </c>
      <c r="AJ70" s="149" t="str">
        <f t="shared" si="25"/>
        <v>00-IFE</v>
      </c>
      <c r="AK70" s="254" t="b">
        <v>0</v>
      </c>
      <c r="AL70" s="254">
        <f t="shared" si="11"/>
        <v>0</v>
      </c>
      <c r="AM70" s="254">
        <f t="shared" si="26"/>
        <v>0</v>
      </c>
      <c r="AN70" s="288">
        <f t="shared" si="76"/>
        <v>0</v>
      </c>
      <c r="AO70" s="288" t="str">
        <f>IF(AND($BU70=$BV70,BU70=AO$13),$J70&amp;$K70&amp;$L70&amp;$M70&amp;$N70&amp;$O70&amp;$P70&amp;$Q70&amp;$R70&amp;$S70&amp;$T70&amp;$U70,IFERROR(MATCH($AN70,AO$17:AO69,0),-1000))</f>
        <v>000000000000</v>
      </c>
      <c r="AP70" s="288">
        <f>IF(AND($BU70=$BV70,BV70=AP$13),$J70&amp;$K70&amp;$L70&amp;$M70&amp;$N70&amp;$O70&amp;$P70&amp;$Q70&amp;$R70&amp;$S70&amp;$T70&amp;$U70,IFERROR(MATCH($AN70,AP$17:AP69,0),-1000))</f>
        <v>1</v>
      </c>
      <c r="AQ70" s="288">
        <f>IF(AND($BU70=$BV70,BW70=AQ$13),$J70&amp;$K70&amp;$L70&amp;$M70&amp;$N70&amp;$O70&amp;$P70&amp;$Q70&amp;$R70&amp;$S70&amp;$T70&amp;$U70,IFERROR(MATCH($AN70,AQ$17:AQ69,0),-1000))</f>
        <v>1</v>
      </c>
      <c r="AR70" s="288">
        <f>IF(AND($BU70=$BV70,BX70=AR$13),$J70&amp;$K70&amp;$L70&amp;$M70&amp;$N70&amp;$O70&amp;$P70&amp;$Q70&amp;$R70&amp;$S70&amp;$T70&amp;$U70,IFERROR(MATCH($AN70,AR$17:AR69,0),-1000))</f>
        <v>1</v>
      </c>
      <c r="AS70" s="254">
        <f t="shared" si="69"/>
        <v>0</v>
      </c>
      <c r="AT70" s="261" t="str">
        <f t="shared" si="77"/>
        <v/>
      </c>
      <c r="AU70" s="254" t="str">
        <f t="shared" si="122"/>
        <v/>
      </c>
      <c r="AV70" s="254" t="str">
        <f t="shared" si="122"/>
        <v/>
      </c>
      <c r="AW70" s="254" t="str">
        <f t="shared" si="120"/>
        <v/>
      </c>
      <c r="AX70" s="254" t="str">
        <f t="shared" si="120"/>
        <v/>
      </c>
      <c r="AY70" s="254" t="str">
        <f t="shared" si="120"/>
        <v/>
      </c>
      <c r="AZ70" s="254" t="str">
        <f t="shared" si="120"/>
        <v/>
      </c>
      <c r="BA70" s="254" t="str">
        <f t="shared" si="120"/>
        <v/>
      </c>
      <c r="BB70" s="254" t="str">
        <f t="shared" si="120"/>
        <v/>
      </c>
      <c r="BC70" s="254" t="str">
        <f t="shared" si="120"/>
        <v/>
      </c>
      <c r="BD70" s="254" t="str">
        <f t="shared" si="120"/>
        <v/>
      </c>
      <c r="BE70" s="262" t="str">
        <f t="shared" si="120"/>
        <v/>
      </c>
      <c r="BF70" s="263" t="str">
        <f t="shared" si="123"/>
        <v/>
      </c>
      <c r="BG70" s="254" t="str">
        <f t="shared" si="123"/>
        <v/>
      </c>
      <c r="BH70" s="254" t="str">
        <f t="shared" si="121"/>
        <v/>
      </c>
      <c r="BI70" s="254" t="str">
        <f t="shared" si="121"/>
        <v/>
      </c>
      <c r="BJ70" s="254" t="str">
        <f t="shared" si="121"/>
        <v/>
      </c>
      <c r="BK70" s="254" t="str">
        <f t="shared" si="121"/>
        <v/>
      </c>
      <c r="BL70" s="254" t="str">
        <f t="shared" si="121"/>
        <v/>
      </c>
      <c r="BM70" s="254" t="str">
        <f t="shared" si="121"/>
        <v/>
      </c>
      <c r="BN70" s="254" t="str">
        <f t="shared" si="121"/>
        <v/>
      </c>
      <c r="BO70" s="254" t="str">
        <f t="shared" si="121"/>
        <v/>
      </c>
      <c r="BP70" s="254" t="str">
        <f t="shared" si="121"/>
        <v/>
      </c>
      <c r="BQ70" s="264" t="str">
        <f t="shared" si="78"/>
        <v/>
      </c>
      <c r="BR70" s="261">
        <v>2019</v>
      </c>
      <c r="BS70" s="261">
        <v>2019</v>
      </c>
      <c r="BT70" s="261">
        <v>2019</v>
      </c>
      <c r="BU70" s="265">
        <v>2019</v>
      </c>
      <c r="BV70" s="263">
        <v>2019</v>
      </c>
      <c r="BW70" s="254" t="str">
        <f t="shared" si="70"/>
        <v/>
      </c>
      <c r="BX70" s="254" t="str">
        <f t="shared" si="70"/>
        <v/>
      </c>
      <c r="BY70" s="264" t="str">
        <f t="shared" si="31"/>
        <v/>
      </c>
      <c r="BZ70" s="254" t="str">
        <f t="shared" si="32"/>
        <v/>
      </c>
      <c r="CA70" s="254">
        <f t="shared" si="119"/>
        <v>0</v>
      </c>
      <c r="CB70" s="254">
        <f t="shared" si="119"/>
        <v>0</v>
      </c>
      <c r="CC70" s="254">
        <f t="shared" si="119"/>
        <v>0</v>
      </c>
      <c r="CD70" s="254">
        <f t="shared" si="118"/>
        <v>0</v>
      </c>
      <c r="CE70" s="254">
        <f t="shared" si="118"/>
        <v>0</v>
      </c>
      <c r="CF70" s="254">
        <f t="shared" si="118"/>
        <v>0</v>
      </c>
      <c r="CG70" s="254">
        <f t="shared" si="118"/>
        <v>0</v>
      </c>
      <c r="CH70" s="254">
        <f t="shared" si="118"/>
        <v>0</v>
      </c>
      <c r="CI70" s="254">
        <f t="shared" si="118"/>
        <v>0</v>
      </c>
      <c r="CJ70" s="254">
        <f t="shared" si="118"/>
        <v>0</v>
      </c>
      <c r="CK70" s="254">
        <f t="shared" si="118"/>
        <v>0</v>
      </c>
      <c r="CL70" s="254">
        <f t="shared" si="118"/>
        <v>0</v>
      </c>
      <c r="CM70" s="254">
        <f t="shared" si="79"/>
        <v>0</v>
      </c>
      <c r="CN70" s="254">
        <f t="shared" si="80"/>
        <v>0</v>
      </c>
      <c r="CO70" s="254">
        <f t="shared" si="81"/>
        <v>0</v>
      </c>
      <c r="CP70" s="254">
        <f t="shared" si="82"/>
        <v>0</v>
      </c>
      <c r="CQ70" s="254">
        <f t="shared" si="83"/>
        <v>0</v>
      </c>
      <c r="CR70" s="254">
        <f t="shared" si="84"/>
        <v>0</v>
      </c>
      <c r="CS70" s="254">
        <f t="shared" si="85"/>
        <v>0</v>
      </c>
      <c r="CT70" s="254">
        <f t="shared" si="86"/>
        <v>0</v>
      </c>
      <c r="CU70" s="254">
        <f t="shared" si="87"/>
        <v>0</v>
      </c>
      <c r="CV70" s="254">
        <f t="shared" si="88"/>
        <v>0</v>
      </c>
      <c r="CW70" s="254">
        <f t="shared" si="89"/>
        <v>0</v>
      </c>
      <c r="CX70" s="254">
        <f t="shared" si="90"/>
        <v>0</v>
      </c>
      <c r="CY70" s="254">
        <f t="shared" si="91"/>
        <v>0</v>
      </c>
      <c r="CZ70" s="254">
        <f t="shared" si="92"/>
        <v>0</v>
      </c>
      <c r="DA70" s="254">
        <f t="shared" si="93"/>
        <v>0</v>
      </c>
      <c r="DB70" s="254">
        <f t="shared" si="94"/>
        <v>0</v>
      </c>
      <c r="DC70" s="254">
        <f t="shared" si="95"/>
        <v>0</v>
      </c>
      <c r="DD70" s="254">
        <f t="shared" si="96"/>
        <v>0</v>
      </c>
      <c r="DE70" s="254">
        <f t="shared" si="97"/>
        <v>0</v>
      </c>
      <c r="DF70" s="254">
        <f t="shared" si="98"/>
        <v>0</v>
      </c>
      <c r="DG70" s="254">
        <f t="shared" si="99"/>
        <v>0</v>
      </c>
      <c r="DH70" s="254">
        <f t="shared" si="100"/>
        <v>0</v>
      </c>
      <c r="DI70" s="254">
        <f t="shared" si="101"/>
        <v>0</v>
      </c>
      <c r="DJ70" s="254">
        <f t="shared" si="102"/>
        <v>0</v>
      </c>
      <c r="DK70" s="254">
        <f t="shared" si="103"/>
        <v>0</v>
      </c>
      <c r="DL70" s="254">
        <f t="shared" si="104"/>
        <v>0</v>
      </c>
      <c r="DM70" s="254">
        <f t="shared" si="105"/>
        <v>0</v>
      </c>
      <c r="DN70" s="254">
        <f t="shared" si="106"/>
        <v>0</v>
      </c>
      <c r="DO70" s="254">
        <f t="shared" si="107"/>
        <v>0</v>
      </c>
      <c r="DP70" s="254">
        <f t="shared" si="108"/>
        <v>0</v>
      </c>
      <c r="DQ70" s="254">
        <f t="shared" si="109"/>
        <v>0</v>
      </c>
      <c r="DR70" s="254">
        <f t="shared" si="110"/>
        <v>0</v>
      </c>
      <c r="DS70" s="254">
        <f t="shared" si="111"/>
        <v>0</v>
      </c>
      <c r="DT70" s="254">
        <f t="shared" si="112"/>
        <v>0</v>
      </c>
      <c r="DU70" s="254">
        <f t="shared" si="113"/>
        <v>0</v>
      </c>
      <c r="DV70" s="254">
        <f t="shared" si="114"/>
        <v>0</v>
      </c>
    </row>
    <row r="71" spans="1:130" ht="24" customHeight="1">
      <c r="A71" s="11" t="str">
        <f ca="1">IF(AG71&lt;&gt;"OK","",CONCATENATE(TEXT('Front Page'!$F$33,"000"),TEXT('Front Page'!$F$31,"000"),"-",LEFT('Front Page'!$R$53,5),"-",LEFT(D71,1),AJ71, "-",TEXT(B71,"000")))</f>
        <v/>
      </c>
      <c r="B71" s="12" t="str">
        <f>IFERROR(IF(E71="","",MAX(B$17:B70)+1),"")</f>
        <v/>
      </c>
      <c r="C71" s="13"/>
      <c r="D71" s="29" t="str">
        <f t="shared" si="71"/>
        <v>None</v>
      </c>
      <c r="E71" s="29" t="str">
        <f t="shared" si="17"/>
        <v/>
      </c>
      <c r="F71" s="29" t="str">
        <f t="shared" si="18"/>
        <v/>
      </c>
      <c r="G71" s="363"/>
      <c r="H71" s="364"/>
      <c r="I71" s="325" t="str">
        <f t="shared" si="72"/>
        <v>No</v>
      </c>
      <c r="J71" s="314">
        <v>0</v>
      </c>
      <c r="K71" s="312">
        <v>0</v>
      </c>
      <c r="L71" s="312">
        <v>0</v>
      </c>
      <c r="M71" s="312">
        <v>0</v>
      </c>
      <c r="N71" s="312">
        <v>0</v>
      </c>
      <c r="O71" s="312">
        <v>0</v>
      </c>
      <c r="P71" s="312">
        <v>0</v>
      </c>
      <c r="Q71" s="312">
        <v>0</v>
      </c>
      <c r="R71" s="312">
        <v>0</v>
      </c>
      <c r="S71" s="312">
        <v>0</v>
      </c>
      <c r="T71" s="312">
        <v>0</v>
      </c>
      <c r="U71" s="312">
        <v>0</v>
      </c>
      <c r="V71" s="313">
        <v>1</v>
      </c>
      <c r="W71" s="313">
        <v>1</v>
      </c>
      <c r="X71" s="312">
        <v>0</v>
      </c>
      <c r="Y71" s="312">
        <v>0</v>
      </c>
      <c r="Z71" s="312">
        <v>0</v>
      </c>
      <c r="AA71" s="14">
        <v>0</v>
      </c>
      <c r="AB71" s="317"/>
      <c r="AC71" s="15" t="str">
        <f t="shared" si="73"/>
        <v/>
      </c>
      <c r="AD71" s="15" t="str">
        <f t="shared" si="74"/>
        <v/>
      </c>
      <c r="AE71" s="16" t="str">
        <f t="shared" si="75"/>
        <v>0 - 0</v>
      </c>
      <c r="AF71" s="20" t="str">
        <f t="shared" si="23"/>
        <v>Not an offer</v>
      </c>
      <c r="AG71" s="276" t="str">
        <f t="shared" si="24"/>
        <v>Not an Offer</v>
      </c>
      <c r="AH71" s="150"/>
      <c r="AI71" s="254">
        <v>55</v>
      </c>
      <c r="AJ71" s="149" t="str">
        <f t="shared" si="25"/>
        <v>00-IFE</v>
      </c>
      <c r="AK71" s="254" t="b">
        <v>0</v>
      </c>
      <c r="AL71" s="254">
        <f t="shared" si="11"/>
        <v>0</v>
      </c>
      <c r="AM71" s="254">
        <f t="shared" si="26"/>
        <v>0</v>
      </c>
      <c r="AN71" s="288">
        <f t="shared" si="76"/>
        <v>0</v>
      </c>
      <c r="AO71" s="288" t="str">
        <f>IF(AND($BU71=$BV71,BU71=AO$13),$J71&amp;$K71&amp;$L71&amp;$M71&amp;$N71&amp;$O71&amp;$P71&amp;$Q71&amp;$R71&amp;$S71&amp;$T71&amp;$U71,IFERROR(MATCH($AN71,AO$17:AO70,0),-1000))</f>
        <v>000000000000</v>
      </c>
      <c r="AP71" s="288">
        <f>IF(AND($BU71=$BV71,BV71=AP$13),$J71&amp;$K71&amp;$L71&amp;$M71&amp;$N71&amp;$O71&amp;$P71&amp;$Q71&amp;$R71&amp;$S71&amp;$T71&amp;$U71,IFERROR(MATCH($AN71,AP$17:AP70,0),-1000))</f>
        <v>1</v>
      </c>
      <c r="AQ71" s="288">
        <f>IF(AND($BU71=$BV71,BW71=AQ$13),$J71&amp;$K71&amp;$L71&amp;$M71&amp;$N71&amp;$O71&amp;$P71&amp;$Q71&amp;$R71&amp;$S71&amp;$T71&amp;$U71,IFERROR(MATCH($AN71,AQ$17:AQ70,0),-1000))</f>
        <v>1</v>
      </c>
      <c r="AR71" s="288">
        <f>IF(AND($BU71=$BV71,BX71=AR$13),$J71&amp;$K71&amp;$L71&amp;$M71&amp;$N71&amp;$O71&amp;$P71&amp;$Q71&amp;$R71&amp;$S71&amp;$T71&amp;$U71,IFERROR(MATCH($AN71,AR$17:AR70,0),-1000))</f>
        <v>1</v>
      </c>
      <c r="AS71" s="254">
        <f t="shared" si="69"/>
        <v>0</v>
      </c>
      <c r="AT71" s="261" t="str">
        <f t="shared" si="77"/>
        <v/>
      </c>
      <c r="AU71" s="254" t="str">
        <f t="shared" si="122"/>
        <v/>
      </c>
      <c r="AV71" s="254" t="str">
        <f t="shared" si="122"/>
        <v/>
      </c>
      <c r="AW71" s="254" t="str">
        <f t="shared" si="120"/>
        <v/>
      </c>
      <c r="AX71" s="254" t="str">
        <f t="shared" si="120"/>
        <v/>
      </c>
      <c r="AY71" s="254" t="str">
        <f t="shared" si="120"/>
        <v/>
      </c>
      <c r="AZ71" s="254" t="str">
        <f t="shared" si="120"/>
        <v/>
      </c>
      <c r="BA71" s="254" t="str">
        <f t="shared" si="120"/>
        <v/>
      </c>
      <c r="BB71" s="254" t="str">
        <f t="shared" si="120"/>
        <v/>
      </c>
      <c r="BC71" s="254" t="str">
        <f t="shared" si="120"/>
        <v/>
      </c>
      <c r="BD71" s="254" t="str">
        <f t="shared" si="120"/>
        <v/>
      </c>
      <c r="BE71" s="262" t="str">
        <f t="shared" si="120"/>
        <v/>
      </c>
      <c r="BF71" s="263" t="str">
        <f t="shared" si="123"/>
        <v/>
      </c>
      <c r="BG71" s="254" t="str">
        <f t="shared" si="123"/>
        <v/>
      </c>
      <c r="BH71" s="254" t="str">
        <f t="shared" si="121"/>
        <v/>
      </c>
      <c r="BI71" s="254" t="str">
        <f t="shared" si="121"/>
        <v/>
      </c>
      <c r="BJ71" s="254" t="str">
        <f t="shared" si="121"/>
        <v/>
      </c>
      <c r="BK71" s="254" t="str">
        <f t="shared" si="121"/>
        <v/>
      </c>
      <c r="BL71" s="254" t="str">
        <f t="shared" si="121"/>
        <v/>
      </c>
      <c r="BM71" s="254" t="str">
        <f t="shared" si="121"/>
        <v/>
      </c>
      <c r="BN71" s="254" t="str">
        <f t="shared" si="121"/>
        <v/>
      </c>
      <c r="BO71" s="254" t="str">
        <f t="shared" si="121"/>
        <v/>
      </c>
      <c r="BP71" s="254" t="str">
        <f t="shared" si="121"/>
        <v/>
      </c>
      <c r="BQ71" s="264" t="str">
        <f t="shared" si="78"/>
        <v/>
      </c>
      <c r="BR71" s="261">
        <v>2019</v>
      </c>
      <c r="BS71" s="261">
        <v>2019</v>
      </c>
      <c r="BT71" s="261">
        <v>2019</v>
      </c>
      <c r="BU71" s="265">
        <v>2019</v>
      </c>
      <c r="BV71" s="263">
        <v>2019</v>
      </c>
      <c r="BW71" s="254" t="str">
        <f t="shared" si="70"/>
        <v/>
      </c>
      <c r="BX71" s="254" t="str">
        <f t="shared" si="70"/>
        <v/>
      </c>
      <c r="BY71" s="264" t="str">
        <f t="shared" si="31"/>
        <v/>
      </c>
      <c r="BZ71" s="254" t="str">
        <f t="shared" si="32"/>
        <v/>
      </c>
      <c r="CA71" s="254">
        <f t="shared" si="119"/>
        <v>0</v>
      </c>
      <c r="CB71" s="254">
        <f t="shared" si="119"/>
        <v>0</v>
      </c>
      <c r="CC71" s="254">
        <f t="shared" si="119"/>
        <v>0</v>
      </c>
      <c r="CD71" s="254">
        <f t="shared" si="118"/>
        <v>0</v>
      </c>
      <c r="CE71" s="254">
        <f t="shared" si="118"/>
        <v>0</v>
      </c>
      <c r="CF71" s="254">
        <f t="shared" si="118"/>
        <v>0</v>
      </c>
      <c r="CG71" s="254">
        <f t="shared" si="118"/>
        <v>0</v>
      </c>
      <c r="CH71" s="254">
        <f t="shared" si="118"/>
        <v>0</v>
      </c>
      <c r="CI71" s="254">
        <f t="shared" si="118"/>
        <v>0</v>
      </c>
      <c r="CJ71" s="254">
        <f t="shared" si="118"/>
        <v>0</v>
      </c>
      <c r="CK71" s="254">
        <f t="shared" si="118"/>
        <v>0</v>
      </c>
      <c r="CL71" s="254">
        <f t="shared" si="118"/>
        <v>0</v>
      </c>
      <c r="CM71" s="254">
        <f t="shared" si="79"/>
        <v>0</v>
      </c>
      <c r="CN71" s="254">
        <f t="shared" si="80"/>
        <v>0</v>
      </c>
      <c r="CO71" s="254">
        <f t="shared" si="81"/>
        <v>0</v>
      </c>
      <c r="CP71" s="254">
        <f t="shared" si="82"/>
        <v>0</v>
      </c>
      <c r="CQ71" s="254">
        <f t="shared" si="83"/>
        <v>0</v>
      </c>
      <c r="CR71" s="254">
        <f t="shared" si="84"/>
        <v>0</v>
      </c>
      <c r="CS71" s="254">
        <f t="shared" si="85"/>
        <v>0</v>
      </c>
      <c r="CT71" s="254">
        <f t="shared" si="86"/>
        <v>0</v>
      </c>
      <c r="CU71" s="254">
        <f t="shared" si="87"/>
        <v>0</v>
      </c>
      <c r="CV71" s="254">
        <f t="shared" si="88"/>
        <v>0</v>
      </c>
      <c r="CW71" s="254">
        <f t="shared" si="89"/>
        <v>0</v>
      </c>
      <c r="CX71" s="254">
        <f t="shared" si="90"/>
        <v>0</v>
      </c>
      <c r="CY71" s="254">
        <f t="shared" si="91"/>
        <v>0</v>
      </c>
      <c r="CZ71" s="254">
        <f t="shared" si="92"/>
        <v>0</v>
      </c>
      <c r="DA71" s="254">
        <f t="shared" si="93"/>
        <v>0</v>
      </c>
      <c r="DB71" s="254">
        <f t="shared" si="94"/>
        <v>0</v>
      </c>
      <c r="DC71" s="254">
        <f t="shared" si="95"/>
        <v>0</v>
      </c>
      <c r="DD71" s="254">
        <f t="shared" si="96"/>
        <v>0</v>
      </c>
      <c r="DE71" s="254">
        <f t="shared" si="97"/>
        <v>0</v>
      </c>
      <c r="DF71" s="254">
        <f t="shared" si="98"/>
        <v>0</v>
      </c>
      <c r="DG71" s="254">
        <f t="shared" si="99"/>
        <v>0</v>
      </c>
      <c r="DH71" s="254">
        <f t="shared" si="100"/>
        <v>0</v>
      </c>
      <c r="DI71" s="254">
        <f t="shared" si="101"/>
        <v>0</v>
      </c>
      <c r="DJ71" s="254">
        <f t="shared" si="102"/>
        <v>0</v>
      </c>
      <c r="DK71" s="254">
        <f t="shared" si="103"/>
        <v>0</v>
      </c>
      <c r="DL71" s="254">
        <f t="shared" si="104"/>
        <v>0</v>
      </c>
      <c r="DM71" s="254">
        <f t="shared" si="105"/>
        <v>0</v>
      </c>
      <c r="DN71" s="254">
        <f t="shared" si="106"/>
        <v>0</v>
      </c>
      <c r="DO71" s="254">
        <f t="shared" si="107"/>
        <v>0</v>
      </c>
      <c r="DP71" s="254">
        <f t="shared" si="108"/>
        <v>0</v>
      </c>
      <c r="DQ71" s="254">
        <f t="shared" si="109"/>
        <v>0</v>
      </c>
      <c r="DR71" s="254">
        <f t="shared" si="110"/>
        <v>0</v>
      </c>
      <c r="DS71" s="254">
        <f t="shared" si="111"/>
        <v>0</v>
      </c>
      <c r="DT71" s="254">
        <f t="shared" si="112"/>
        <v>0</v>
      </c>
      <c r="DU71" s="254">
        <f t="shared" si="113"/>
        <v>0</v>
      </c>
      <c r="DV71" s="254">
        <f t="shared" si="114"/>
        <v>0</v>
      </c>
    </row>
    <row r="72" spans="1:130" ht="24" customHeight="1">
      <c r="A72" s="11" t="str">
        <f ca="1">IF(AG72&lt;&gt;"OK","",CONCATENATE(TEXT('Front Page'!$F$33,"000"),TEXT('Front Page'!$F$31,"000"),"-",LEFT('Front Page'!$R$53,5),"-",LEFT(D72,1),AJ72, "-",TEXT(B72,"000")))</f>
        <v/>
      </c>
      <c r="B72" s="12" t="str">
        <f>IFERROR(IF(E72="","",MAX(B$17:B71)+1),"")</f>
        <v/>
      </c>
      <c r="C72" s="13"/>
      <c r="D72" s="29" t="str">
        <f t="shared" si="71"/>
        <v>None</v>
      </c>
      <c r="E72" s="29" t="str">
        <f t="shared" si="17"/>
        <v/>
      </c>
      <c r="F72" s="29" t="str">
        <f t="shared" si="18"/>
        <v/>
      </c>
      <c r="G72" s="363"/>
      <c r="H72" s="364"/>
      <c r="I72" s="325" t="str">
        <f t="shared" si="72"/>
        <v>No</v>
      </c>
      <c r="J72" s="314">
        <v>0</v>
      </c>
      <c r="K72" s="312">
        <v>0</v>
      </c>
      <c r="L72" s="312">
        <v>0</v>
      </c>
      <c r="M72" s="312">
        <v>0</v>
      </c>
      <c r="N72" s="312">
        <v>0</v>
      </c>
      <c r="O72" s="312">
        <v>0</v>
      </c>
      <c r="P72" s="312">
        <v>0</v>
      </c>
      <c r="Q72" s="312">
        <v>0</v>
      </c>
      <c r="R72" s="312">
        <v>0</v>
      </c>
      <c r="S72" s="312">
        <v>0</v>
      </c>
      <c r="T72" s="312">
        <v>0</v>
      </c>
      <c r="U72" s="312">
        <v>0</v>
      </c>
      <c r="V72" s="313">
        <v>1</v>
      </c>
      <c r="W72" s="313">
        <v>1</v>
      </c>
      <c r="X72" s="312">
        <v>0</v>
      </c>
      <c r="Y72" s="312">
        <v>0</v>
      </c>
      <c r="Z72" s="312">
        <v>0</v>
      </c>
      <c r="AA72" s="14">
        <v>0</v>
      </c>
      <c r="AB72" s="317"/>
      <c r="AC72" s="15" t="str">
        <f t="shared" si="73"/>
        <v/>
      </c>
      <c r="AD72" s="15" t="str">
        <f t="shared" si="74"/>
        <v/>
      </c>
      <c r="AE72" s="16" t="str">
        <f t="shared" si="75"/>
        <v>0 - 0</v>
      </c>
      <c r="AF72" s="20" t="str">
        <f t="shared" si="23"/>
        <v>Not an offer</v>
      </c>
      <c r="AG72" s="276" t="str">
        <f t="shared" si="24"/>
        <v>Not an Offer</v>
      </c>
      <c r="AH72" s="150"/>
      <c r="AI72" s="254">
        <v>56</v>
      </c>
      <c r="AJ72" s="149" t="str">
        <f t="shared" si="25"/>
        <v>00-IFE</v>
      </c>
      <c r="AK72" s="254" t="b">
        <v>0</v>
      </c>
      <c r="AL72" s="254">
        <f t="shared" si="11"/>
        <v>0</v>
      </c>
      <c r="AM72" s="254">
        <f t="shared" si="26"/>
        <v>0</v>
      </c>
      <c r="AN72" s="288">
        <f t="shared" si="76"/>
        <v>0</v>
      </c>
      <c r="AO72" s="288" t="str">
        <f>IF(AND($BU72=$BV72,BU72=AO$13),$J72&amp;$K72&amp;$L72&amp;$M72&amp;$N72&amp;$O72&amp;$P72&amp;$Q72&amp;$R72&amp;$S72&amp;$T72&amp;$U72,IFERROR(MATCH($AN72,AO$17:AO71,0),-1000))</f>
        <v>000000000000</v>
      </c>
      <c r="AP72" s="288">
        <f>IF(AND($BU72=$BV72,BV72=AP$13),$J72&amp;$K72&amp;$L72&amp;$M72&amp;$N72&amp;$O72&amp;$P72&amp;$Q72&amp;$R72&amp;$S72&amp;$T72&amp;$U72,IFERROR(MATCH($AN72,AP$17:AP71,0),-1000))</f>
        <v>1</v>
      </c>
      <c r="AQ72" s="288">
        <f>IF(AND($BU72=$BV72,BW72=AQ$13),$J72&amp;$K72&amp;$L72&amp;$M72&amp;$N72&amp;$O72&amp;$P72&amp;$Q72&amp;$R72&amp;$S72&amp;$T72&amp;$U72,IFERROR(MATCH($AN72,AQ$17:AQ71,0),-1000))</f>
        <v>1</v>
      </c>
      <c r="AR72" s="288">
        <f>IF(AND($BU72=$BV72,BX72=AR$13),$J72&amp;$K72&amp;$L72&amp;$M72&amp;$N72&amp;$O72&amp;$P72&amp;$Q72&amp;$R72&amp;$S72&amp;$T72&amp;$U72,IFERROR(MATCH($AN72,AR$17:AR71,0),-1000))</f>
        <v>1</v>
      </c>
      <c r="AS72" s="254">
        <f t="shared" si="69"/>
        <v>0</v>
      </c>
      <c r="AT72" s="261" t="str">
        <f t="shared" si="77"/>
        <v/>
      </c>
      <c r="AU72" s="254" t="str">
        <f t="shared" si="122"/>
        <v/>
      </c>
      <c r="AV72" s="254" t="str">
        <f t="shared" si="122"/>
        <v/>
      </c>
      <c r="AW72" s="254" t="str">
        <f t="shared" si="120"/>
        <v/>
      </c>
      <c r="AX72" s="254" t="str">
        <f t="shared" si="120"/>
        <v/>
      </c>
      <c r="AY72" s="254" t="str">
        <f t="shared" si="120"/>
        <v/>
      </c>
      <c r="AZ72" s="254" t="str">
        <f t="shared" si="120"/>
        <v/>
      </c>
      <c r="BA72" s="254" t="str">
        <f t="shared" si="120"/>
        <v/>
      </c>
      <c r="BB72" s="254" t="str">
        <f t="shared" si="120"/>
        <v/>
      </c>
      <c r="BC72" s="254" t="str">
        <f t="shared" si="120"/>
        <v/>
      </c>
      <c r="BD72" s="254" t="str">
        <f t="shared" si="120"/>
        <v/>
      </c>
      <c r="BE72" s="262" t="str">
        <f t="shared" si="120"/>
        <v/>
      </c>
      <c r="BF72" s="263" t="str">
        <f t="shared" si="123"/>
        <v/>
      </c>
      <c r="BG72" s="254" t="str">
        <f t="shared" si="123"/>
        <v/>
      </c>
      <c r="BH72" s="254" t="str">
        <f t="shared" si="121"/>
        <v/>
      </c>
      <c r="BI72" s="254" t="str">
        <f t="shared" si="121"/>
        <v/>
      </c>
      <c r="BJ72" s="254" t="str">
        <f t="shared" si="121"/>
        <v/>
      </c>
      <c r="BK72" s="254" t="str">
        <f t="shared" si="121"/>
        <v/>
      </c>
      <c r="BL72" s="254" t="str">
        <f t="shared" si="121"/>
        <v/>
      </c>
      <c r="BM72" s="254" t="str">
        <f t="shared" si="121"/>
        <v/>
      </c>
      <c r="BN72" s="254" t="str">
        <f t="shared" si="121"/>
        <v/>
      </c>
      <c r="BO72" s="254" t="str">
        <f t="shared" si="121"/>
        <v/>
      </c>
      <c r="BP72" s="254" t="str">
        <f t="shared" si="121"/>
        <v/>
      </c>
      <c r="BQ72" s="264" t="str">
        <f t="shared" si="78"/>
        <v/>
      </c>
      <c r="BR72" s="261">
        <v>2019</v>
      </c>
      <c r="BS72" s="261">
        <v>2019</v>
      </c>
      <c r="BT72" s="261">
        <v>2019</v>
      </c>
      <c r="BU72" s="265">
        <v>2019</v>
      </c>
      <c r="BV72" s="263">
        <v>2019</v>
      </c>
      <c r="BW72" s="254" t="str">
        <f t="shared" si="70"/>
        <v/>
      </c>
      <c r="BX72" s="254" t="str">
        <f t="shared" si="70"/>
        <v/>
      </c>
      <c r="BY72" s="264" t="str">
        <f t="shared" si="31"/>
        <v/>
      </c>
      <c r="BZ72" s="254" t="str">
        <f t="shared" si="32"/>
        <v/>
      </c>
      <c r="CA72" s="254">
        <f t="shared" si="119"/>
        <v>0</v>
      </c>
      <c r="CB72" s="254">
        <f t="shared" si="119"/>
        <v>0</v>
      </c>
      <c r="CC72" s="254">
        <f t="shared" si="119"/>
        <v>0</v>
      </c>
      <c r="CD72" s="254">
        <f t="shared" si="118"/>
        <v>0</v>
      </c>
      <c r="CE72" s="254">
        <f t="shared" si="118"/>
        <v>0</v>
      </c>
      <c r="CF72" s="254">
        <f t="shared" si="118"/>
        <v>0</v>
      </c>
      <c r="CG72" s="254">
        <f t="shared" si="118"/>
        <v>0</v>
      </c>
      <c r="CH72" s="254">
        <f t="shared" si="118"/>
        <v>0</v>
      </c>
      <c r="CI72" s="254">
        <f t="shared" si="118"/>
        <v>0</v>
      </c>
      <c r="CJ72" s="254">
        <f t="shared" si="118"/>
        <v>0</v>
      </c>
      <c r="CK72" s="254">
        <f t="shared" si="118"/>
        <v>0</v>
      </c>
      <c r="CL72" s="254">
        <f t="shared" si="118"/>
        <v>0</v>
      </c>
      <c r="CM72" s="254">
        <f t="shared" si="79"/>
        <v>0</v>
      </c>
      <c r="CN72" s="254">
        <f t="shared" si="80"/>
        <v>0</v>
      </c>
      <c r="CO72" s="254">
        <f t="shared" si="81"/>
        <v>0</v>
      </c>
      <c r="CP72" s="254">
        <f t="shared" si="82"/>
        <v>0</v>
      </c>
      <c r="CQ72" s="254">
        <f t="shared" si="83"/>
        <v>0</v>
      </c>
      <c r="CR72" s="254">
        <f t="shared" si="84"/>
        <v>0</v>
      </c>
      <c r="CS72" s="254">
        <f t="shared" si="85"/>
        <v>0</v>
      </c>
      <c r="CT72" s="254">
        <f t="shared" si="86"/>
        <v>0</v>
      </c>
      <c r="CU72" s="254">
        <f t="shared" si="87"/>
        <v>0</v>
      </c>
      <c r="CV72" s="254">
        <f t="shared" si="88"/>
        <v>0</v>
      </c>
      <c r="CW72" s="254">
        <f t="shared" si="89"/>
        <v>0</v>
      </c>
      <c r="CX72" s="254">
        <f t="shared" si="90"/>
        <v>0</v>
      </c>
      <c r="CY72" s="254">
        <f t="shared" si="91"/>
        <v>0</v>
      </c>
      <c r="CZ72" s="254">
        <f t="shared" si="92"/>
        <v>0</v>
      </c>
      <c r="DA72" s="254">
        <f t="shared" si="93"/>
        <v>0</v>
      </c>
      <c r="DB72" s="254">
        <f t="shared" si="94"/>
        <v>0</v>
      </c>
      <c r="DC72" s="254">
        <f t="shared" si="95"/>
        <v>0</v>
      </c>
      <c r="DD72" s="254">
        <f t="shared" si="96"/>
        <v>0</v>
      </c>
      <c r="DE72" s="254">
        <f t="shared" si="97"/>
        <v>0</v>
      </c>
      <c r="DF72" s="254">
        <f t="shared" si="98"/>
        <v>0</v>
      </c>
      <c r="DG72" s="254">
        <f t="shared" si="99"/>
        <v>0</v>
      </c>
      <c r="DH72" s="254">
        <f t="shared" si="100"/>
        <v>0</v>
      </c>
      <c r="DI72" s="254">
        <f t="shared" si="101"/>
        <v>0</v>
      </c>
      <c r="DJ72" s="254">
        <f t="shared" si="102"/>
        <v>0</v>
      </c>
      <c r="DK72" s="254">
        <f t="shared" si="103"/>
        <v>0</v>
      </c>
      <c r="DL72" s="254">
        <f t="shared" si="104"/>
        <v>0</v>
      </c>
      <c r="DM72" s="254">
        <f t="shared" si="105"/>
        <v>0</v>
      </c>
      <c r="DN72" s="254">
        <f t="shared" si="106"/>
        <v>0</v>
      </c>
      <c r="DO72" s="254">
        <f t="shared" si="107"/>
        <v>0</v>
      </c>
      <c r="DP72" s="254">
        <f t="shared" si="108"/>
        <v>0</v>
      </c>
      <c r="DQ72" s="254">
        <f t="shared" si="109"/>
        <v>0</v>
      </c>
      <c r="DR72" s="254">
        <f t="shared" si="110"/>
        <v>0</v>
      </c>
      <c r="DS72" s="254">
        <f t="shared" si="111"/>
        <v>0</v>
      </c>
      <c r="DT72" s="254">
        <f t="shared" si="112"/>
        <v>0</v>
      </c>
      <c r="DU72" s="254">
        <f t="shared" si="113"/>
        <v>0</v>
      </c>
      <c r="DV72" s="254">
        <f t="shared" si="114"/>
        <v>0</v>
      </c>
    </row>
    <row r="73" spans="1:130" ht="24" customHeight="1">
      <c r="A73" s="11" t="str">
        <f ca="1">IF(AG73&lt;&gt;"OK","",CONCATENATE(TEXT('Front Page'!$F$33,"000"),TEXT('Front Page'!$F$31,"000"),"-",LEFT('Front Page'!$R$53,5),"-",LEFT(D73,1),AJ73, "-",TEXT(B73,"000")))</f>
        <v/>
      </c>
      <c r="B73" s="12" t="str">
        <f>IFERROR(IF(E73="","",MAX(B$17:B72)+1),"")</f>
        <v/>
      </c>
      <c r="C73" s="13"/>
      <c r="D73" s="29" t="str">
        <f t="shared" si="71"/>
        <v>None</v>
      </c>
      <c r="E73" s="29" t="str">
        <f t="shared" si="17"/>
        <v/>
      </c>
      <c r="F73" s="29" t="str">
        <f t="shared" si="18"/>
        <v/>
      </c>
      <c r="G73" s="363"/>
      <c r="H73" s="364"/>
      <c r="I73" s="325" t="str">
        <f t="shared" si="72"/>
        <v>No</v>
      </c>
      <c r="J73" s="314">
        <v>0</v>
      </c>
      <c r="K73" s="312">
        <v>0</v>
      </c>
      <c r="L73" s="312">
        <v>0</v>
      </c>
      <c r="M73" s="312">
        <v>0</v>
      </c>
      <c r="N73" s="312">
        <v>0</v>
      </c>
      <c r="O73" s="312">
        <v>0</v>
      </c>
      <c r="P73" s="312">
        <v>0</v>
      </c>
      <c r="Q73" s="312">
        <v>0</v>
      </c>
      <c r="R73" s="312">
        <v>0</v>
      </c>
      <c r="S73" s="312">
        <v>0</v>
      </c>
      <c r="T73" s="312">
        <v>0</v>
      </c>
      <c r="U73" s="312">
        <v>0</v>
      </c>
      <c r="V73" s="313">
        <v>1</v>
      </c>
      <c r="W73" s="313">
        <v>1</v>
      </c>
      <c r="X73" s="312">
        <v>0</v>
      </c>
      <c r="Y73" s="312">
        <v>0</v>
      </c>
      <c r="Z73" s="312">
        <v>0</v>
      </c>
      <c r="AA73" s="14">
        <v>0</v>
      </c>
      <c r="AB73" s="317"/>
      <c r="AC73" s="15" t="str">
        <f t="shared" si="73"/>
        <v/>
      </c>
      <c r="AD73" s="15" t="str">
        <f t="shared" si="74"/>
        <v/>
      </c>
      <c r="AE73" s="16" t="str">
        <f t="shared" si="75"/>
        <v>0 - 0</v>
      </c>
      <c r="AF73" s="20" t="str">
        <f t="shared" si="23"/>
        <v>Not an offer</v>
      </c>
      <c r="AG73" s="276" t="str">
        <f t="shared" si="24"/>
        <v>Not an Offer</v>
      </c>
      <c r="AH73" s="150"/>
      <c r="AI73" s="254">
        <v>57</v>
      </c>
      <c r="AJ73" s="149" t="str">
        <f t="shared" si="25"/>
        <v>00-IFE</v>
      </c>
      <c r="AK73" s="254" t="b">
        <v>0</v>
      </c>
      <c r="AL73" s="254">
        <f t="shared" si="11"/>
        <v>0</v>
      </c>
      <c r="AM73" s="254">
        <f t="shared" si="26"/>
        <v>0</v>
      </c>
      <c r="AN73" s="288">
        <f t="shared" si="76"/>
        <v>0</v>
      </c>
      <c r="AO73" s="288" t="str">
        <f>IF(AND($BU73=$BV73,BU73=AO$13),$J73&amp;$K73&amp;$L73&amp;$M73&amp;$N73&amp;$O73&amp;$P73&amp;$Q73&amp;$R73&amp;$S73&amp;$T73&amp;$U73,IFERROR(MATCH($AN73,AO$17:AO72,0),-1000))</f>
        <v>000000000000</v>
      </c>
      <c r="AP73" s="288">
        <f>IF(AND($BU73=$BV73,BV73=AP$13),$J73&amp;$K73&amp;$L73&amp;$M73&amp;$N73&amp;$O73&amp;$P73&amp;$Q73&amp;$R73&amp;$S73&amp;$T73&amp;$U73,IFERROR(MATCH($AN73,AP$17:AP72,0),-1000))</f>
        <v>1</v>
      </c>
      <c r="AQ73" s="288">
        <f>IF(AND($BU73=$BV73,BW73=AQ$13),$J73&amp;$K73&amp;$L73&amp;$M73&amp;$N73&amp;$O73&amp;$P73&amp;$Q73&amp;$R73&amp;$S73&amp;$T73&amp;$U73,IFERROR(MATCH($AN73,AQ$17:AQ72,0),-1000))</f>
        <v>1</v>
      </c>
      <c r="AR73" s="288">
        <f>IF(AND($BU73=$BV73,BX73=AR$13),$J73&amp;$K73&amp;$L73&amp;$M73&amp;$N73&amp;$O73&amp;$P73&amp;$Q73&amp;$R73&amp;$S73&amp;$T73&amp;$U73,IFERROR(MATCH($AN73,AR$17:AR72,0),-1000))</f>
        <v>1</v>
      </c>
      <c r="AS73" s="254">
        <f t="shared" si="69"/>
        <v>0</v>
      </c>
      <c r="AT73" s="261" t="str">
        <f t="shared" si="77"/>
        <v/>
      </c>
      <c r="AU73" s="254" t="str">
        <f t="shared" si="122"/>
        <v/>
      </c>
      <c r="AV73" s="254" t="str">
        <f t="shared" si="122"/>
        <v/>
      </c>
      <c r="AW73" s="254" t="str">
        <f t="shared" si="120"/>
        <v/>
      </c>
      <c r="AX73" s="254" t="str">
        <f t="shared" si="120"/>
        <v/>
      </c>
      <c r="AY73" s="254" t="str">
        <f t="shared" si="120"/>
        <v/>
      </c>
      <c r="AZ73" s="254" t="str">
        <f t="shared" si="120"/>
        <v/>
      </c>
      <c r="BA73" s="254" t="str">
        <f t="shared" si="120"/>
        <v/>
      </c>
      <c r="BB73" s="254" t="str">
        <f t="shared" si="120"/>
        <v/>
      </c>
      <c r="BC73" s="254" t="str">
        <f t="shared" si="120"/>
        <v/>
      </c>
      <c r="BD73" s="254" t="str">
        <f t="shared" si="120"/>
        <v/>
      </c>
      <c r="BE73" s="262" t="str">
        <f t="shared" si="120"/>
        <v/>
      </c>
      <c r="BF73" s="263" t="str">
        <f t="shared" si="123"/>
        <v/>
      </c>
      <c r="BG73" s="254" t="str">
        <f t="shared" si="123"/>
        <v/>
      </c>
      <c r="BH73" s="254" t="str">
        <f t="shared" si="121"/>
        <v/>
      </c>
      <c r="BI73" s="254" t="str">
        <f t="shared" si="121"/>
        <v/>
      </c>
      <c r="BJ73" s="254" t="str">
        <f t="shared" si="121"/>
        <v/>
      </c>
      <c r="BK73" s="254" t="str">
        <f t="shared" si="121"/>
        <v/>
      </c>
      <c r="BL73" s="254" t="str">
        <f t="shared" si="121"/>
        <v/>
      </c>
      <c r="BM73" s="254" t="str">
        <f t="shared" si="121"/>
        <v/>
      </c>
      <c r="BN73" s="254" t="str">
        <f t="shared" si="121"/>
        <v/>
      </c>
      <c r="BO73" s="254" t="str">
        <f t="shared" si="121"/>
        <v/>
      </c>
      <c r="BP73" s="254" t="str">
        <f t="shared" si="121"/>
        <v/>
      </c>
      <c r="BQ73" s="264" t="str">
        <f t="shared" si="78"/>
        <v/>
      </c>
      <c r="BR73" s="261">
        <v>2019</v>
      </c>
      <c r="BS73" s="261">
        <v>2019</v>
      </c>
      <c r="BT73" s="261">
        <v>2019</v>
      </c>
      <c r="BU73" s="265">
        <v>2019</v>
      </c>
      <c r="BV73" s="263">
        <v>2019</v>
      </c>
      <c r="BW73" s="254" t="str">
        <f t="shared" si="70"/>
        <v/>
      </c>
      <c r="BX73" s="254" t="str">
        <f t="shared" si="70"/>
        <v/>
      </c>
      <c r="BY73" s="264" t="str">
        <f t="shared" si="31"/>
        <v/>
      </c>
      <c r="BZ73" s="254" t="str">
        <f t="shared" si="32"/>
        <v/>
      </c>
      <c r="CA73" s="254">
        <f t="shared" si="119"/>
        <v>0</v>
      </c>
      <c r="CB73" s="254">
        <f t="shared" si="119"/>
        <v>0</v>
      </c>
      <c r="CC73" s="254">
        <f t="shared" si="119"/>
        <v>0</v>
      </c>
      <c r="CD73" s="254">
        <f t="shared" si="118"/>
        <v>0</v>
      </c>
      <c r="CE73" s="254">
        <f t="shared" si="118"/>
        <v>0</v>
      </c>
      <c r="CF73" s="254">
        <f t="shared" si="118"/>
        <v>0</v>
      </c>
      <c r="CG73" s="254">
        <f t="shared" si="118"/>
        <v>0</v>
      </c>
      <c r="CH73" s="254">
        <f t="shared" si="118"/>
        <v>0</v>
      </c>
      <c r="CI73" s="254">
        <f t="shared" si="118"/>
        <v>0</v>
      </c>
      <c r="CJ73" s="254">
        <f t="shared" si="118"/>
        <v>0</v>
      </c>
      <c r="CK73" s="254">
        <f t="shared" si="118"/>
        <v>0</v>
      </c>
      <c r="CL73" s="254">
        <f t="shared" si="118"/>
        <v>0</v>
      </c>
      <c r="CM73" s="254">
        <f t="shared" si="79"/>
        <v>0</v>
      </c>
      <c r="CN73" s="254">
        <f t="shared" si="80"/>
        <v>0</v>
      </c>
      <c r="CO73" s="254">
        <f t="shared" si="81"/>
        <v>0</v>
      </c>
      <c r="CP73" s="254">
        <f t="shared" si="82"/>
        <v>0</v>
      </c>
      <c r="CQ73" s="254">
        <f t="shared" si="83"/>
        <v>0</v>
      </c>
      <c r="CR73" s="254">
        <f t="shared" si="84"/>
        <v>0</v>
      </c>
      <c r="CS73" s="254">
        <f t="shared" si="85"/>
        <v>0</v>
      </c>
      <c r="CT73" s="254">
        <f t="shared" si="86"/>
        <v>0</v>
      </c>
      <c r="CU73" s="254">
        <f t="shared" si="87"/>
        <v>0</v>
      </c>
      <c r="CV73" s="254">
        <f t="shared" si="88"/>
        <v>0</v>
      </c>
      <c r="CW73" s="254">
        <f t="shared" si="89"/>
        <v>0</v>
      </c>
      <c r="CX73" s="254">
        <f t="shared" si="90"/>
        <v>0</v>
      </c>
      <c r="CY73" s="254">
        <f t="shared" si="91"/>
        <v>0</v>
      </c>
      <c r="CZ73" s="254">
        <f t="shared" si="92"/>
        <v>0</v>
      </c>
      <c r="DA73" s="254">
        <f t="shared" si="93"/>
        <v>0</v>
      </c>
      <c r="DB73" s="254">
        <f t="shared" si="94"/>
        <v>0</v>
      </c>
      <c r="DC73" s="254">
        <f t="shared" si="95"/>
        <v>0</v>
      </c>
      <c r="DD73" s="254">
        <f t="shared" si="96"/>
        <v>0</v>
      </c>
      <c r="DE73" s="254">
        <f t="shared" si="97"/>
        <v>0</v>
      </c>
      <c r="DF73" s="254">
        <f t="shared" si="98"/>
        <v>0</v>
      </c>
      <c r="DG73" s="254">
        <f t="shared" si="99"/>
        <v>0</v>
      </c>
      <c r="DH73" s="254">
        <f t="shared" si="100"/>
        <v>0</v>
      </c>
      <c r="DI73" s="254">
        <f t="shared" si="101"/>
        <v>0</v>
      </c>
      <c r="DJ73" s="254">
        <f t="shared" si="102"/>
        <v>0</v>
      </c>
      <c r="DK73" s="254">
        <f t="shared" si="103"/>
        <v>0</v>
      </c>
      <c r="DL73" s="254">
        <f t="shared" si="104"/>
        <v>0</v>
      </c>
      <c r="DM73" s="254">
        <f t="shared" si="105"/>
        <v>0</v>
      </c>
      <c r="DN73" s="254">
        <f t="shared" si="106"/>
        <v>0</v>
      </c>
      <c r="DO73" s="254">
        <f t="shared" si="107"/>
        <v>0</v>
      </c>
      <c r="DP73" s="254">
        <f t="shared" si="108"/>
        <v>0</v>
      </c>
      <c r="DQ73" s="254">
        <f t="shared" si="109"/>
        <v>0</v>
      </c>
      <c r="DR73" s="254">
        <f t="shared" si="110"/>
        <v>0</v>
      </c>
      <c r="DS73" s="254">
        <f t="shared" si="111"/>
        <v>0</v>
      </c>
      <c r="DT73" s="254">
        <f t="shared" si="112"/>
        <v>0</v>
      </c>
      <c r="DU73" s="254">
        <f t="shared" si="113"/>
        <v>0</v>
      </c>
      <c r="DV73" s="254">
        <f t="shared" si="114"/>
        <v>0</v>
      </c>
    </row>
    <row r="74" spans="1:130" ht="24" customHeight="1">
      <c r="A74" s="11" t="str">
        <f ca="1">IF(AG74&lt;&gt;"OK","",CONCATENATE(TEXT('Front Page'!$F$33,"000"),TEXT('Front Page'!$F$31,"000"),"-",LEFT('Front Page'!$R$53,5),"-",LEFT(D74,1),AJ74, "-",TEXT(B74,"000")))</f>
        <v/>
      </c>
      <c r="B74" s="12" t="str">
        <f>IFERROR(IF(E74="","",MAX(B$17:B73)+1),"")</f>
        <v/>
      </c>
      <c r="C74" s="13"/>
      <c r="D74" s="29" t="str">
        <f t="shared" si="71"/>
        <v>None</v>
      </c>
      <c r="E74" s="29" t="str">
        <f t="shared" si="17"/>
        <v/>
      </c>
      <c r="F74" s="29" t="str">
        <f t="shared" si="18"/>
        <v/>
      </c>
      <c r="G74" s="363"/>
      <c r="H74" s="364"/>
      <c r="I74" s="325" t="str">
        <f t="shared" si="72"/>
        <v>No</v>
      </c>
      <c r="J74" s="314">
        <v>0</v>
      </c>
      <c r="K74" s="312">
        <v>0</v>
      </c>
      <c r="L74" s="312">
        <v>0</v>
      </c>
      <c r="M74" s="312">
        <v>0</v>
      </c>
      <c r="N74" s="312">
        <v>0</v>
      </c>
      <c r="O74" s="312">
        <v>0</v>
      </c>
      <c r="P74" s="312">
        <v>0</v>
      </c>
      <c r="Q74" s="312">
        <v>0</v>
      </c>
      <c r="R74" s="312">
        <v>0</v>
      </c>
      <c r="S74" s="312">
        <v>0</v>
      </c>
      <c r="T74" s="312">
        <v>0</v>
      </c>
      <c r="U74" s="312">
        <v>0</v>
      </c>
      <c r="V74" s="313">
        <v>1</v>
      </c>
      <c r="W74" s="313">
        <v>1</v>
      </c>
      <c r="X74" s="312">
        <v>0</v>
      </c>
      <c r="Y74" s="312">
        <v>0</v>
      </c>
      <c r="Z74" s="312">
        <v>0</v>
      </c>
      <c r="AA74" s="14">
        <v>0</v>
      </c>
      <c r="AB74" s="317"/>
      <c r="AC74" s="15" t="str">
        <f t="shared" si="73"/>
        <v/>
      </c>
      <c r="AD74" s="15" t="str">
        <f t="shared" si="74"/>
        <v/>
      </c>
      <c r="AE74" s="16" t="str">
        <f t="shared" si="75"/>
        <v>0 - 0</v>
      </c>
      <c r="AF74" s="20" t="str">
        <f t="shared" si="23"/>
        <v>Not an offer</v>
      </c>
      <c r="AG74" s="276" t="str">
        <f t="shared" si="24"/>
        <v>Not an Offer</v>
      </c>
      <c r="AH74" s="150"/>
      <c r="AI74" s="254">
        <v>58</v>
      </c>
      <c r="AJ74" s="149" t="str">
        <f t="shared" si="25"/>
        <v>00-IFE</v>
      </c>
      <c r="AK74" s="254" t="b">
        <v>0</v>
      </c>
      <c r="AL74" s="254">
        <f t="shared" si="11"/>
        <v>0</v>
      </c>
      <c r="AM74" s="254">
        <f t="shared" si="26"/>
        <v>0</v>
      </c>
      <c r="AN74" s="288">
        <f t="shared" si="76"/>
        <v>0</v>
      </c>
      <c r="AO74" s="288" t="str">
        <f>IF(AND($BU74=$BV74,BU74=AO$13),$J74&amp;$K74&amp;$L74&amp;$M74&amp;$N74&amp;$O74&amp;$P74&amp;$Q74&amp;$R74&amp;$S74&amp;$T74&amp;$U74,IFERROR(MATCH($AN74,AO$17:AO73,0),-1000))</f>
        <v>000000000000</v>
      </c>
      <c r="AP74" s="288">
        <f>IF(AND($BU74=$BV74,BV74=AP$13),$J74&amp;$K74&amp;$L74&amp;$M74&amp;$N74&amp;$O74&amp;$P74&amp;$Q74&amp;$R74&amp;$S74&amp;$T74&amp;$U74,IFERROR(MATCH($AN74,AP$17:AP73,0),-1000))</f>
        <v>1</v>
      </c>
      <c r="AQ74" s="288">
        <f>IF(AND($BU74=$BV74,BW74=AQ$13),$J74&amp;$K74&amp;$L74&amp;$M74&amp;$N74&amp;$O74&amp;$P74&amp;$Q74&amp;$R74&amp;$S74&amp;$T74&amp;$U74,IFERROR(MATCH($AN74,AQ$17:AQ73,0),-1000))</f>
        <v>1</v>
      </c>
      <c r="AR74" s="288">
        <f>IF(AND($BU74=$BV74,BX74=AR$13),$J74&amp;$K74&amp;$L74&amp;$M74&amp;$N74&amp;$O74&amp;$P74&amp;$Q74&amp;$R74&amp;$S74&amp;$T74&amp;$U74,IFERROR(MATCH($AN74,AR$17:AR73,0),-1000))</f>
        <v>1</v>
      </c>
      <c r="AS74" s="254">
        <f t="shared" si="69"/>
        <v>0</v>
      </c>
      <c r="AT74" s="261" t="str">
        <f t="shared" si="77"/>
        <v/>
      </c>
      <c r="AU74" s="254" t="str">
        <f t="shared" si="122"/>
        <v/>
      </c>
      <c r="AV74" s="254" t="str">
        <f t="shared" si="122"/>
        <v/>
      </c>
      <c r="AW74" s="254" t="str">
        <f t="shared" si="120"/>
        <v/>
      </c>
      <c r="AX74" s="254" t="str">
        <f t="shared" si="120"/>
        <v/>
      </c>
      <c r="AY74" s="254" t="str">
        <f t="shared" si="120"/>
        <v/>
      </c>
      <c r="AZ74" s="254" t="str">
        <f t="shared" si="120"/>
        <v/>
      </c>
      <c r="BA74" s="254" t="str">
        <f t="shared" si="120"/>
        <v/>
      </c>
      <c r="BB74" s="254" t="str">
        <f t="shared" si="120"/>
        <v/>
      </c>
      <c r="BC74" s="254" t="str">
        <f t="shared" si="120"/>
        <v/>
      </c>
      <c r="BD74" s="254" t="str">
        <f t="shared" si="120"/>
        <v/>
      </c>
      <c r="BE74" s="262" t="str">
        <f t="shared" si="120"/>
        <v/>
      </c>
      <c r="BF74" s="263" t="str">
        <f t="shared" si="123"/>
        <v/>
      </c>
      <c r="BG74" s="254" t="str">
        <f t="shared" si="123"/>
        <v/>
      </c>
      <c r="BH74" s="254" t="str">
        <f t="shared" si="121"/>
        <v/>
      </c>
      <c r="BI74" s="254" t="str">
        <f t="shared" si="121"/>
        <v/>
      </c>
      <c r="BJ74" s="254" t="str">
        <f t="shared" si="121"/>
        <v/>
      </c>
      <c r="BK74" s="254" t="str">
        <f t="shared" si="121"/>
        <v/>
      </c>
      <c r="BL74" s="254" t="str">
        <f t="shared" si="121"/>
        <v/>
      </c>
      <c r="BM74" s="254" t="str">
        <f t="shared" si="121"/>
        <v/>
      </c>
      <c r="BN74" s="254" t="str">
        <f t="shared" si="121"/>
        <v/>
      </c>
      <c r="BO74" s="254" t="str">
        <f t="shared" si="121"/>
        <v/>
      </c>
      <c r="BP74" s="254" t="str">
        <f t="shared" si="121"/>
        <v/>
      </c>
      <c r="BQ74" s="264" t="str">
        <f t="shared" si="78"/>
        <v/>
      </c>
      <c r="BR74" s="261">
        <v>2019</v>
      </c>
      <c r="BS74" s="261">
        <v>2019</v>
      </c>
      <c r="BT74" s="261">
        <v>2019</v>
      </c>
      <c r="BU74" s="265">
        <v>2019</v>
      </c>
      <c r="BV74" s="263">
        <v>2019</v>
      </c>
      <c r="BW74" s="254" t="str">
        <f t="shared" si="70"/>
        <v/>
      </c>
      <c r="BX74" s="254" t="str">
        <f t="shared" si="70"/>
        <v/>
      </c>
      <c r="BY74" s="264" t="str">
        <f t="shared" si="31"/>
        <v/>
      </c>
      <c r="BZ74" s="254" t="str">
        <f t="shared" si="32"/>
        <v/>
      </c>
      <c r="CA74" s="254">
        <f t="shared" si="119"/>
        <v>0</v>
      </c>
      <c r="CB74" s="254">
        <f t="shared" si="119"/>
        <v>0</v>
      </c>
      <c r="CC74" s="254">
        <f t="shared" si="119"/>
        <v>0</v>
      </c>
      <c r="CD74" s="254">
        <f t="shared" si="118"/>
        <v>0</v>
      </c>
      <c r="CE74" s="254">
        <f t="shared" si="118"/>
        <v>0</v>
      </c>
      <c r="CF74" s="254">
        <f t="shared" si="118"/>
        <v>0</v>
      </c>
      <c r="CG74" s="254">
        <f t="shared" si="118"/>
        <v>0</v>
      </c>
      <c r="CH74" s="254">
        <f t="shared" si="118"/>
        <v>0</v>
      </c>
      <c r="CI74" s="254">
        <f t="shared" si="118"/>
        <v>0</v>
      </c>
      <c r="CJ74" s="254">
        <f t="shared" si="118"/>
        <v>0</v>
      </c>
      <c r="CK74" s="254">
        <f t="shared" si="118"/>
        <v>0</v>
      </c>
      <c r="CL74" s="254">
        <f t="shared" si="118"/>
        <v>0</v>
      </c>
      <c r="CM74" s="254">
        <f t="shared" si="79"/>
        <v>0</v>
      </c>
      <c r="CN74" s="254">
        <f t="shared" si="80"/>
        <v>0</v>
      </c>
      <c r="CO74" s="254">
        <f t="shared" si="81"/>
        <v>0</v>
      </c>
      <c r="CP74" s="254">
        <f t="shared" si="82"/>
        <v>0</v>
      </c>
      <c r="CQ74" s="254">
        <f t="shared" si="83"/>
        <v>0</v>
      </c>
      <c r="CR74" s="254">
        <f t="shared" si="84"/>
        <v>0</v>
      </c>
      <c r="CS74" s="254">
        <f t="shared" si="85"/>
        <v>0</v>
      </c>
      <c r="CT74" s="254">
        <f t="shared" si="86"/>
        <v>0</v>
      </c>
      <c r="CU74" s="254">
        <f t="shared" si="87"/>
        <v>0</v>
      </c>
      <c r="CV74" s="254">
        <f t="shared" si="88"/>
        <v>0</v>
      </c>
      <c r="CW74" s="254">
        <f t="shared" si="89"/>
        <v>0</v>
      </c>
      <c r="CX74" s="254">
        <f t="shared" si="90"/>
        <v>0</v>
      </c>
      <c r="CY74" s="254">
        <f t="shared" si="91"/>
        <v>0</v>
      </c>
      <c r="CZ74" s="254">
        <f t="shared" si="92"/>
        <v>0</v>
      </c>
      <c r="DA74" s="254">
        <f t="shared" si="93"/>
        <v>0</v>
      </c>
      <c r="DB74" s="254">
        <f t="shared" si="94"/>
        <v>0</v>
      </c>
      <c r="DC74" s="254">
        <f t="shared" si="95"/>
        <v>0</v>
      </c>
      <c r="DD74" s="254">
        <f t="shared" si="96"/>
        <v>0</v>
      </c>
      <c r="DE74" s="254">
        <f t="shared" si="97"/>
        <v>0</v>
      </c>
      <c r="DF74" s="254">
        <f t="shared" si="98"/>
        <v>0</v>
      </c>
      <c r="DG74" s="254">
        <f t="shared" si="99"/>
        <v>0</v>
      </c>
      <c r="DH74" s="254">
        <f t="shared" si="100"/>
        <v>0</v>
      </c>
      <c r="DI74" s="254">
        <f t="shared" si="101"/>
        <v>0</v>
      </c>
      <c r="DJ74" s="254">
        <f t="shared" si="102"/>
        <v>0</v>
      </c>
      <c r="DK74" s="254">
        <f t="shared" si="103"/>
        <v>0</v>
      </c>
      <c r="DL74" s="254">
        <f t="shared" si="104"/>
        <v>0</v>
      </c>
      <c r="DM74" s="254">
        <f t="shared" si="105"/>
        <v>0</v>
      </c>
      <c r="DN74" s="254">
        <f t="shared" si="106"/>
        <v>0</v>
      </c>
      <c r="DO74" s="254">
        <f t="shared" si="107"/>
        <v>0</v>
      </c>
      <c r="DP74" s="254">
        <f t="shared" si="108"/>
        <v>0</v>
      </c>
      <c r="DQ74" s="254">
        <f t="shared" si="109"/>
        <v>0</v>
      </c>
      <c r="DR74" s="254">
        <f t="shared" si="110"/>
        <v>0</v>
      </c>
      <c r="DS74" s="254">
        <f t="shared" si="111"/>
        <v>0</v>
      </c>
      <c r="DT74" s="254">
        <f t="shared" si="112"/>
        <v>0</v>
      </c>
      <c r="DU74" s="254">
        <f t="shared" si="113"/>
        <v>0</v>
      </c>
      <c r="DV74" s="254">
        <f t="shared" si="114"/>
        <v>0</v>
      </c>
    </row>
    <row r="75" spans="1:130" ht="24" customHeight="1">
      <c r="A75" s="11" t="str">
        <f ca="1">IF(AG75&lt;&gt;"OK","",CONCATENATE(TEXT('Front Page'!$F$33,"000"),TEXT('Front Page'!$F$31,"000"),"-",LEFT('Front Page'!$R$53,5),"-",LEFT(D75,1),AJ75, "-",TEXT(B75,"000")))</f>
        <v/>
      </c>
      <c r="B75" s="12" t="str">
        <f>IFERROR(IF(E75="","",MAX(B$17:B74)+1),"")</f>
        <v/>
      </c>
      <c r="C75" s="13"/>
      <c r="D75" s="29" t="str">
        <f t="shared" si="71"/>
        <v>None</v>
      </c>
      <c r="E75" s="29" t="str">
        <f t="shared" si="17"/>
        <v/>
      </c>
      <c r="F75" s="29" t="str">
        <f t="shared" si="18"/>
        <v/>
      </c>
      <c r="G75" s="363"/>
      <c r="H75" s="364"/>
      <c r="I75" s="325" t="str">
        <f t="shared" si="72"/>
        <v>No</v>
      </c>
      <c r="J75" s="314">
        <v>0</v>
      </c>
      <c r="K75" s="312">
        <v>0</v>
      </c>
      <c r="L75" s="312">
        <v>0</v>
      </c>
      <c r="M75" s="312">
        <v>0</v>
      </c>
      <c r="N75" s="312">
        <v>0</v>
      </c>
      <c r="O75" s="312">
        <v>0</v>
      </c>
      <c r="P75" s="312">
        <v>0</v>
      </c>
      <c r="Q75" s="312">
        <v>0</v>
      </c>
      <c r="R75" s="312">
        <v>0</v>
      </c>
      <c r="S75" s="312">
        <v>0</v>
      </c>
      <c r="T75" s="312">
        <v>0</v>
      </c>
      <c r="U75" s="312">
        <v>0</v>
      </c>
      <c r="V75" s="313">
        <v>1</v>
      </c>
      <c r="W75" s="313">
        <v>1</v>
      </c>
      <c r="X75" s="312">
        <v>0</v>
      </c>
      <c r="Y75" s="312">
        <v>0</v>
      </c>
      <c r="Z75" s="312">
        <v>0</v>
      </c>
      <c r="AA75" s="14">
        <v>0</v>
      </c>
      <c r="AB75" s="317"/>
      <c r="AC75" s="15" t="str">
        <f t="shared" si="73"/>
        <v/>
      </c>
      <c r="AD75" s="15" t="str">
        <f t="shared" si="74"/>
        <v/>
      </c>
      <c r="AE75" s="16" t="str">
        <f t="shared" si="75"/>
        <v>0 - 0</v>
      </c>
      <c r="AF75" s="20" t="str">
        <f t="shared" si="23"/>
        <v>Not an offer</v>
      </c>
      <c r="AG75" s="276" t="str">
        <f t="shared" si="24"/>
        <v>Not an Offer</v>
      </c>
      <c r="AH75" s="150"/>
      <c r="AI75" s="254">
        <v>59</v>
      </c>
      <c r="AJ75" s="149" t="str">
        <f t="shared" si="25"/>
        <v>00-IFE</v>
      </c>
      <c r="AK75" s="254" t="b">
        <v>0</v>
      </c>
      <c r="AL75" s="254">
        <f t="shared" si="11"/>
        <v>0</v>
      </c>
      <c r="AM75" s="254">
        <f t="shared" si="26"/>
        <v>0</v>
      </c>
      <c r="AN75" s="288">
        <f t="shared" si="76"/>
        <v>0</v>
      </c>
      <c r="AO75" s="288" t="str">
        <f>IF(AND($BU75=$BV75,BU75=AO$13),$J75&amp;$K75&amp;$L75&amp;$M75&amp;$N75&amp;$O75&amp;$P75&amp;$Q75&amp;$R75&amp;$S75&amp;$T75&amp;$U75,IFERROR(MATCH($AN75,AO$17:AO74,0),-1000))</f>
        <v>000000000000</v>
      </c>
      <c r="AP75" s="288">
        <f>IF(AND($BU75=$BV75,BV75=AP$13),$J75&amp;$K75&amp;$L75&amp;$M75&amp;$N75&amp;$O75&amp;$P75&amp;$Q75&amp;$R75&amp;$S75&amp;$T75&amp;$U75,IFERROR(MATCH($AN75,AP$17:AP74,0),-1000))</f>
        <v>1</v>
      </c>
      <c r="AQ75" s="288">
        <f>IF(AND($BU75=$BV75,BW75=AQ$13),$J75&amp;$K75&amp;$L75&amp;$M75&amp;$N75&amp;$O75&amp;$P75&amp;$Q75&amp;$R75&amp;$S75&amp;$T75&amp;$U75,IFERROR(MATCH($AN75,AQ$17:AQ74,0),-1000))</f>
        <v>1</v>
      </c>
      <c r="AR75" s="288">
        <f>IF(AND($BU75=$BV75,BX75=AR$13),$J75&amp;$K75&amp;$L75&amp;$M75&amp;$N75&amp;$O75&amp;$P75&amp;$Q75&amp;$R75&amp;$S75&amp;$T75&amp;$U75,IFERROR(MATCH($AN75,AR$17:AR74,0),-1000))</f>
        <v>1</v>
      </c>
      <c r="AS75" s="254">
        <f t="shared" si="69"/>
        <v>0</v>
      </c>
      <c r="AT75" s="261" t="str">
        <f t="shared" si="77"/>
        <v/>
      </c>
      <c r="AU75" s="254" t="str">
        <f t="shared" si="122"/>
        <v/>
      </c>
      <c r="AV75" s="254" t="str">
        <f t="shared" si="122"/>
        <v/>
      </c>
      <c r="AW75" s="254" t="str">
        <f t="shared" si="120"/>
        <v/>
      </c>
      <c r="AX75" s="254" t="str">
        <f t="shared" si="120"/>
        <v/>
      </c>
      <c r="AY75" s="254" t="str">
        <f t="shared" si="120"/>
        <v/>
      </c>
      <c r="AZ75" s="254" t="str">
        <f t="shared" si="120"/>
        <v/>
      </c>
      <c r="BA75" s="254" t="str">
        <f t="shared" si="120"/>
        <v/>
      </c>
      <c r="BB75" s="254" t="str">
        <f t="shared" si="120"/>
        <v/>
      </c>
      <c r="BC75" s="254" t="str">
        <f t="shared" si="120"/>
        <v/>
      </c>
      <c r="BD75" s="254" t="str">
        <f t="shared" si="120"/>
        <v/>
      </c>
      <c r="BE75" s="262" t="str">
        <f t="shared" si="120"/>
        <v/>
      </c>
      <c r="BF75" s="263" t="str">
        <f t="shared" si="123"/>
        <v/>
      </c>
      <c r="BG75" s="254" t="str">
        <f t="shared" si="123"/>
        <v/>
      </c>
      <c r="BH75" s="254" t="str">
        <f t="shared" si="121"/>
        <v/>
      </c>
      <c r="BI75" s="254" t="str">
        <f t="shared" si="121"/>
        <v/>
      </c>
      <c r="BJ75" s="254" t="str">
        <f t="shared" si="121"/>
        <v/>
      </c>
      <c r="BK75" s="254" t="str">
        <f t="shared" si="121"/>
        <v/>
      </c>
      <c r="BL75" s="254" t="str">
        <f t="shared" si="121"/>
        <v/>
      </c>
      <c r="BM75" s="254" t="str">
        <f t="shared" si="121"/>
        <v/>
      </c>
      <c r="BN75" s="254" t="str">
        <f t="shared" si="121"/>
        <v/>
      </c>
      <c r="BO75" s="254" t="str">
        <f t="shared" si="121"/>
        <v/>
      </c>
      <c r="BP75" s="254" t="str">
        <f t="shared" si="121"/>
        <v/>
      </c>
      <c r="BQ75" s="264" t="str">
        <f t="shared" si="78"/>
        <v/>
      </c>
      <c r="BR75" s="261">
        <v>2019</v>
      </c>
      <c r="BS75" s="261">
        <v>2019</v>
      </c>
      <c r="BT75" s="261">
        <v>2019</v>
      </c>
      <c r="BU75" s="265">
        <v>2019</v>
      </c>
      <c r="BV75" s="263">
        <v>2019</v>
      </c>
      <c r="BW75" s="254" t="str">
        <f t="shared" si="70"/>
        <v/>
      </c>
      <c r="BX75" s="254" t="str">
        <f t="shared" si="70"/>
        <v/>
      </c>
      <c r="BY75" s="264" t="str">
        <f t="shared" si="31"/>
        <v/>
      </c>
      <c r="BZ75" s="254" t="str">
        <f t="shared" si="32"/>
        <v/>
      </c>
      <c r="CA75" s="254">
        <f t="shared" si="119"/>
        <v>0</v>
      </c>
      <c r="CB75" s="254">
        <f t="shared" si="119"/>
        <v>0</v>
      </c>
      <c r="CC75" s="254">
        <f t="shared" si="119"/>
        <v>0</v>
      </c>
      <c r="CD75" s="254">
        <f t="shared" si="118"/>
        <v>0</v>
      </c>
      <c r="CE75" s="254">
        <f t="shared" si="118"/>
        <v>0</v>
      </c>
      <c r="CF75" s="254">
        <f t="shared" si="118"/>
        <v>0</v>
      </c>
      <c r="CG75" s="254">
        <f t="shared" si="118"/>
        <v>0</v>
      </c>
      <c r="CH75" s="254">
        <f t="shared" si="118"/>
        <v>0</v>
      </c>
      <c r="CI75" s="254">
        <f t="shared" si="118"/>
        <v>0</v>
      </c>
      <c r="CJ75" s="254">
        <f t="shared" si="118"/>
        <v>0</v>
      </c>
      <c r="CK75" s="254">
        <f t="shared" si="118"/>
        <v>0</v>
      </c>
      <c r="CL75" s="254">
        <f t="shared" si="118"/>
        <v>0</v>
      </c>
      <c r="CM75" s="254">
        <f t="shared" si="79"/>
        <v>0</v>
      </c>
      <c r="CN75" s="254">
        <f t="shared" si="80"/>
        <v>0</v>
      </c>
      <c r="CO75" s="254">
        <f t="shared" si="81"/>
        <v>0</v>
      </c>
      <c r="CP75" s="254">
        <f t="shared" si="82"/>
        <v>0</v>
      </c>
      <c r="CQ75" s="254">
        <f t="shared" si="83"/>
        <v>0</v>
      </c>
      <c r="CR75" s="254">
        <f t="shared" si="84"/>
        <v>0</v>
      </c>
      <c r="CS75" s="254">
        <f t="shared" si="85"/>
        <v>0</v>
      </c>
      <c r="CT75" s="254">
        <f t="shared" si="86"/>
        <v>0</v>
      </c>
      <c r="CU75" s="254">
        <f t="shared" si="87"/>
        <v>0</v>
      </c>
      <c r="CV75" s="254">
        <f t="shared" si="88"/>
        <v>0</v>
      </c>
      <c r="CW75" s="254">
        <f t="shared" si="89"/>
        <v>0</v>
      </c>
      <c r="CX75" s="254">
        <f t="shared" si="90"/>
        <v>0</v>
      </c>
      <c r="CY75" s="254">
        <f t="shared" si="91"/>
        <v>0</v>
      </c>
      <c r="CZ75" s="254">
        <f t="shared" si="92"/>
        <v>0</v>
      </c>
      <c r="DA75" s="254">
        <f t="shared" si="93"/>
        <v>0</v>
      </c>
      <c r="DB75" s="254">
        <f t="shared" si="94"/>
        <v>0</v>
      </c>
      <c r="DC75" s="254">
        <f t="shared" si="95"/>
        <v>0</v>
      </c>
      <c r="DD75" s="254">
        <f t="shared" si="96"/>
        <v>0</v>
      </c>
      <c r="DE75" s="254">
        <f t="shared" si="97"/>
        <v>0</v>
      </c>
      <c r="DF75" s="254">
        <f t="shared" si="98"/>
        <v>0</v>
      </c>
      <c r="DG75" s="254">
        <f t="shared" si="99"/>
        <v>0</v>
      </c>
      <c r="DH75" s="254">
        <f t="shared" si="100"/>
        <v>0</v>
      </c>
      <c r="DI75" s="254">
        <f t="shared" si="101"/>
        <v>0</v>
      </c>
      <c r="DJ75" s="254">
        <f t="shared" si="102"/>
        <v>0</v>
      </c>
      <c r="DK75" s="254">
        <f t="shared" si="103"/>
        <v>0</v>
      </c>
      <c r="DL75" s="254">
        <f t="shared" si="104"/>
        <v>0</v>
      </c>
      <c r="DM75" s="254">
        <f t="shared" si="105"/>
        <v>0</v>
      </c>
      <c r="DN75" s="254">
        <f t="shared" si="106"/>
        <v>0</v>
      </c>
      <c r="DO75" s="254">
        <f t="shared" si="107"/>
        <v>0</v>
      </c>
      <c r="DP75" s="254">
        <f t="shared" si="108"/>
        <v>0</v>
      </c>
      <c r="DQ75" s="254">
        <f t="shared" si="109"/>
        <v>0</v>
      </c>
      <c r="DR75" s="254">
        <f t="shared" si="110"/>
        <v>0</v>
      </c>
      <c r="DS75" s="254">
        <f t="shared" si="111"/>
        <v>0</v>
      </c>
      <c r="DT75" s="254">
        <f t="shared" si="112"/>
        <v>0</v>
      </c>
      <c r="DU75" s="254">
        <f t="shared" si="113"/>
        <v>0</v>
      </c>
      <c r="DV75" s="254">
        <f t="shared" si="114"/>
        <v>0</v>
      </c>
    </row>
    <row r="76" spans="1:130" ht="24" customHeight="1">
      <c r="A76" s="11" t="str">
        <f ca="1">IF(AG76&lt;&gt;"OK","",CONCATENATE(TEXT('Front Page'!$F$33,"000"),TEXT('Front Page'!$F$31,"000"),"-",LEFT('Front Page'!$R$53,5),"-",LEFT(D76,1),AJ76, "-",TEXT(B76,"000")))</f>
        <v/>
      </c>
      <c r="B76" s="12" t="str">
        <f>IFERROR(IF(E76="","",MAX(B$17:B75)+1),"")</f>
        <v/>
      </c>
      <c r="C76" s="13"/>
      <c r="D76" s="29" t="str">
        <f t="shared" si="71"/>
        <v>None</v>
      </c>
      <c r="E76" s="29" t="str">
        <f t="shared" si="17"/>
        <v/>
      </c>
      <c r="F76" s="29" t="str">
        <f t="shared" si="18"/>
        <v/>
      </c>
      <c r="G76" s="363"/>
      <c r="H76" s="364"/>
      <c r="I76" s="325" t="str">
        <f t="shared" si="72"/>
        <v>No</v>
      </c>
      <c r="J76" s="314">
        <v>0</v>
      </c>
      <c r="K76" s="312">
        <v>0</v>
      </c>
      <c r="L76" s="312">
        <v>0</v>
      </c>
      <c r="M76" s="312">
        <v>0</v>
      </c>
      <c r="N76" s="312">
        <v>0</v>
      </c>
      <c r="O76" s="312">
        <v>0</v>
      </c>
      <c r="P76" s="312">
        <v>0</v>
      </c>
      <c r="Q76" s="312">
        <v>0</v>
      </c>
      <c r="R76" s="312">
        <v>0</v>
      </c>
      <c r="S76" s="312">
        <v>0</v>
      </c>
      <c r="T76" s="312">
        <v>0</v>
      </c>
      <c r="U76" s="312">
        <v>0</v>
      </c>
      <c r="V76" s="313">
        <v>1</v>
      </c>
      <c r="W76" s="313">
        <v>1</v>
      </c>
      <c r="X76" s="312">
        <v>0</v>
      </c>
      <c r="Y76" s="312">
        <v>0</v>
      </c>
      <c r="Z76" s="312">
        <v>0</v>
      </c>
      <c r="AA76" s="14">
        <v>0</v>
      </c>
      <c r="AB76" s="317"/>
      <c r="AC76" s="15" t="str">
        <f t="shared" si="73"/>
        <v/>
      </c>
      <c r="AD76" s="15" t="str">
        <f t="shared" si="74"/>
        <v/>
      </c>
      <c r="AE76" s="16" t="str">
        <f t="shared" si="75"/>
        <v>0 - 0</v>
      </c>
      <c r="AF76" s="20" t="str">
        <f t="shared" si="23"/>
        <v>Not an offer</v>
      </c>
      <c r="AG76" s="276" t="str">
        <f t="shared" si="24"/>
        <v>Not an Offer</v>
      </c>
      <c r="AH76" s="150"/>
      <c r="AI76" s="254">
        <v>60</v>
      </c>
      <c r="AJ76" s="149" t="str">
        <f t="shared" si="25"/>
        <v>00-IFE</v>
      </c>
      <c r="AK76" s="254" t="b">
        <v>0</v>
      </c>
      <c r="AL76" s="254">
        <f t="shared" si="11"/>
        <v>0</v>
      </c>
      <c r="AM76" s="254">
        <f t="shared" si="26"/>
        <v>0</v>
      </c>
      <c r="AN76" s="288">
        <f t="shared" si="76"/>
        <v>0</v>
      </c>
      <c r="AO76" s="288" t="str">
        <f>IF(AND($BU76=$BV76,BU76=AO$13),$J76&amp;$K76&amp;$L76&amp;$M76&amp;$N76&amp;$O76&amp;$P76&amp;$Q76&amp;$R76&amp;$S76&amp;$T76&amp;$U76,IFERROR(MATCH($AN76,AO$17:AO75,0),-1000))</f>
        <v>000000000000</v>
      </c>
      <c r="AP76" s="288">
        <f>IF(AND($BU76=$BV76,BV76=AP$13),$J76&amp;$K76&amp;$L76&amp;$M76&amp;$N76&amp;$O76&amp;$P76&amp;$Q76&amp;$R76&amp;$S76&amp;$T76&amp;$U76,IFERROR(MATCH($AN76,AP$17:AP75,0),-1000))</f>
        <v>1</v>
      </c>
      <c r="AQ76" s="288">
        <f>IF(AND($BU76=$BV76,BW76=AQ$13),$J76&amp;$K76&amp;$L76&amp;$M76&amp;$N76&amp;$O76&amp;$P76&amp;$Q76&amp;$R76&amp;$S76&amp;$T76&amp;$U76,IFERROR(MATCH($AN76,AQ$17:AQ75,0),-1000))</f>
        <v>1</v>
      </c>
      <c r="AR76" s="288">
        <f>IF(AND($BU76=$BV76,BX76=AR$13),$J76&amp;$K76&amp;$L76&amp;$M76&amp;$N76&amp;$O76&amp;$P76&amp;$Q76&amp;$R76&amp;$S76&amp;$T76&amp;$U76,IFERROR(MATCH($AN76,AR$17:AR75,0),-1000))</f>
        <v>1</v>
      </c>
      <c r="AS76" s="254">
        <f t="shared" si="69"/>
        <v>0</v>
      </c>
      <c r="AT76" s="261" t="str">
        <f t="shared" si="77"/>
        <v/>
      </c>
      <c r="AU76" s="254" t="str">
        <f t="shared" si="122"/>
        <v/>
      </c>
      <c r="AV76" s="254" t="str">
        <f t="shared" si="122"/>
        <v/>
      </c>
      <c r="AW76" s="254" t="str">
        <f t="shared" si="120"/>
        <v/>
      </c>
      <c r="AX76" s="254" t="str">
        <f t="shared" si="120"/>
        <v/>
      </c>
      <c r="AY76" s="254" t="str">
        <f t="shared" si="120"/>
        <v/>
      </c>
      <c r="AZ76" s="254" t="str">
        <f t="shared" si="120"/>
        <v/>
      </c>
      <c r="BA76" s="254" t="str">
        <f t="shared" si="120"/>
        <v/>
      </c>
      <c r="BB76" s="254" t="str">
        <f t="shared" si="120"/>
        <v/>
      </c>
      <c r="BC76" s="254" t="str">
        <f t="shared" si="120"/>
        <v/>
      </c>
      <c r="BD76" s="254" t="str">
        <f t="shared" si="120"/>
        <v/>
      </c>
      <c r="BE76" s="262" t="str">
        <f t="shared" si="120"/>
        <v/>
      </c>
      <c r="BF76" s="263" t="str">
        <f t="shared" si="123"/>
        <v/>
      </c>
      <c r="BG76" s="254" t="str">
        <f t="shared" si="123"/>
        <v/>
      </c>
      <c r="BH76" s="254" t="str">
        <f t="shared" si="121"/>
        <v/>
      </c>
      <c r="BI76" s="254" t="str">
        <f t="shared" si="121"/>
        <v/>
      </c>
      <c r="BJ76" s="254" t="str">
        <f t="shared" si="121"/>
        <v/>
      </c>
      <c r="BK76" s="254" t="str">
        <f t="shared" si="121"/>
        <v/>
      </c>
      <c r="BL76" s="254" t="str">
        <f t="shared" si="121"/>
        <v/>
      </c>
      <c r="BM76" s="254" t="str">
        <f t="shared" si="121"/>
        <v/>
      </c>
      <c r="BN76" s="254" t="str">
        <f t="shared" si="121"/>
        <v/>
      </c>
      <c r="BO76" s="254" t="str">
        <f t="shared" si="121"/>
        <v/>
      </c>
      <c r="BP76" s="254" t="str">
        <f t="shared" si="121"/>
        <v/>
      </c>
      <c r="BQ76" s="264" t="str">
        <f t="shared" si="78"/>
        <v/>
      </c>
      <c r="BR76" s="261">
        <v>2019</v>
      </c>
      <c r="BS76" s="261">
        <v>2019</v>
      </c>
      <c r="BT76" s="261">
        <v>2019</v>
      </c>
      <c r="BU76" s="265">
        <v>2019</v>
      </c>
      <c r="BV76" s="263">
        <v>2019</v>
      </c>
      <c r="BW76" s="254" t="str">
        <f t="shared" si="70"/>
        <v/>
      </c>
      <c r="BX76" s="254" t="str">
        <f t="shared" si="70"/>
        <v/>
      </c>
      <c r="BY76" s="264" t="str">
        <f t="shared" si="31"/>
        <v/>
      </c>
      <c r="BZ76" s="254" t="str">
        <f t="shared" si="32"/>
        <v/>
      </c>
      <c r="CA76" s="254">
        <f t="shared" si="119"/>
        <v>0</v>
      </c>
      <c r="CB76" s="254">
        <f t="shared" si="119"/>
        <v>0</v>
      </c>
      <c r="CC76" s="254">
        <f t="shared" si="119"/>
        <v>0</v>
      </c>
      <c r="CD76" s="254">
        <f t="shared" si="118"/>
        <v>0</v>
      </c>
      <c r="CE76" s="254">
        <f t="shared" si="118"/>
        <v>0</v>
      </c>
      <c r="CF76" s="254">
        <f t="shared" si="118"/>
        <v>0</v>
      </c>
      <c r="CG76" s="254">
        <f t="shared" si="118"/>
        <v>0</v>
      </c>
      <c r="CH76" s="254">
        <f t="shared" si="118"/>
        <v>0</v>
      </c>
      <c r="CI76" s="254">
        <f t="shared" si="118"/>
        <v>0</v>
      </c>
      <c r="CJ76" s="254">
        <f t="shared" si="118"/>
        <v>0</v>
      </c>
      <c r="CK76" s="254">
        <f t="shared" si="118"/>
        <v>0</v>
      </c>
      <c r="CL76" s="254">
        <f t="shared" si="118"/>
        <v>0</v>
      </c>
      <c r="CM76" s="254">
        <f t="shared" si="79"/>
        <v>0</v>
      </c>
      <c r="CN76" s="254">
        <f t="shared" si="80"/>
        <v>0</v>
      </c>
      <c r="CO76" s="254">
        <f t="shared" si="81"/>
        <v>0</v>
      </c>
      <c r="CP76" s="254">
        <f t="shared" si="82"/>
        <v>0</v>
      </c>
      <c r="CQ76" s="254">
        <f t="shared" si="83"/>
        <v>0</v>
      </c>
      <c r="CR76" s="254">
        <f t="shared" si="84"/>
        <v>0</v>
      </c>
      <c r="CS76" s="254">
        <f t="shared" si="85"/>
        <v>0</v>
      </c>
      <c r="CT76" s="254">
        <f t="shared" si="86"/>
        <v>0</v>
      </c>
      <c r="CU76" s="254">
        <f t="shared" si="87"/>
        <v>0</v>
      </c>
      <c r="CV76" s="254">
        <f t="shared" si="88"/>
        <v>0</v>
      </c>
      <c r="CW76" s="254">
        <f t="shared" si="89"/>
        <v>0</v>
      </c>
      <c r="CX76" s="254">
        <f t="shared" si="90"/>
        <v>0</v>
      </c>
      <c r="CY76" s="254">
        <f t="shared" si="91"/>
        <v>0</v>
      </c>
      <c r="CZ76" s="254">
        <f t="shared" si="92"/>
        <v>0</v>
      </c>
      <c r="DA76" s="254">
        <f t="shared" si="93"/>
        <v>0</v>
      </c>
      <c r="DB76" s="254">
        <f t="shared" si="94"/>
        <v>0</v>
      </c>
      <c r="DC76" s="254">
        <f t="shared" si="95"/>
        <v>0</v>
      </c>
      <c r="DD76" s="254">
        <f t="shared" si="96"/>
        <v>0</v>
      </c>
      <c r="DE76" s="254">
        <f t="shared" si="97"/>
        <v>0</v>
      </c>
      <c r="DF76" s="254">
        <f t="shared" si="98"/>
        <v>0</v>
      </c>
      <c r="DG76" s="254">
        <f t="shared" si="99"/>
        <v>0</v>
      </c>
      <c r="DH76" s="254">
        <f t="shared" si="100"/>
        <v>0</v>
      </c>
      <c r="DI76" s="254">
        <f t="shared" si="101"/>
        <v>0</v>
      </c>
      <c r="DJ76" s="254">
        <f t="shared" si="102"/>
        <v>0</v>
      </c>
      <c r="DK76" s="254">
        <f t="shared" si="103"/>
        <v>0</v>
      </c>
      <c r="DL76" s="254">
        <f t="shared" si="104"/>
        <v>0</v>
      </c>
      <c r="DM76" s="254">
        <f t="shared" si="105"/>
        <v>0</v>
      </c>
      <c r="DN76" s="254">
        <f t="shared" si="106"/>
        <v>0</v>
      </c>
      <c r="DO76" s="254">
        <f t="shared" si="107"/>
        <v>0</v>
      </c>
      <c r="DP76" s="254">
        <f t="shared" si="108"/>
        <v>0</v>
      </c>
      <c r="DQ76" s="254">
        <f t="shared" si="109"/>
        <v>0</v>
      </c>
      <c r="DR76" s="254">
        <f t="shared" si="110"/>
        <v>0</v>
      </c>
      <c r="DS76" s="254">
        <f t="shared" si="111"/>
        <v>0</v>
      </c>
      <c r="DT76" s="254">
        <f t="shared" si="112"/>
        <v>0</v>
      </c>
      <c r="DU76" s="254">
        <f t="shared" si="113"/>
        <v>0</v>
      </c>
      <c r="DV76" s="254">
        <f t="shared" si="114"/>
        <v>0</v>
      </c>
    </row>
    <row r="77" spans="1:130" ht="24" customHeight="1">
      <c r="A77" s="11" t="str">
        <f ca="1">IF(AG77&lt;&gt;"OK","",CONCATENATE(TEXT('Front Page'!$F$33,"000"),TEXT('Front Page'!$F$31,"000"),"-",LEFT('Front Page'!$R$53,5),"-",LEFT(D77,1),AJ77, "-",TEXT(B77,"000")))</f>
        <v/>
      </c>
      <c r="B77" s="12" t="str">
        <f>IFERROR(IF(E77="","",MAX(B$17:B76)+1),"")</f>
        <v/>
      </c>
      <c r="C77" s="13"/>
      <c r="D77" s="29" t="str">
        <f t="shared" si="71"/>
        <v>None</v>
      </c>
      <c r="E77" s="29" t="str">
        <f t="shared" si="17"/>
        <v/>
      </c>
      <c r="F77" s="29" t="str">
        <f t="shared" si="18"/>
        <v/>
      </c>
      <c r="G77" s="363"/>
      <c r="H77" s="364"/>
      <c r="I77" s="325" t="str">
        <f t="shared" si="72"/>
        <v>No</v>
      </c>
      <c r="J77" s="314">
        <v>0</v>
      </c>
      <c r="K77" s="312">
        <v>0</v>
      </c>
      <c r="L77" s="312">
        <v>0</v>
      </c>
      <c r="M77" s="312">
        <v>0</v>
      </c>
      <c r="N77" s="312">
        <v>0</v>
      </c>
      <c r="O77" s="312">
        <v>0</v>
      </c>
      <c r="P77" s="312">
        <v>0</v>
      </c>
      <c r="Q77" s="312">
        <v>0</v>
      </c>
      <c r="R77" s="312">
        <v>0</v>
      </c>
      <c r="S77" s="312">
        <v>0</v>
      </c>
      <c r="T77" s="312">
        <v>0</v>
      </c>
      <c r="U77" s="312">
        <v>0</v>
      </c>
      <c r="V77" s="313">
        <v>1</v>
      </c>
      <c r="W77" s="313">
        <v>1</v>
      </c>
      <c r="X77" s="312">
        <v>0</v>
      </c>
      <c r="Y77" s="312">
        <v>0</v>
      </c>
      <c r="Z77" s="312">
        <v>0</v>
      </c>
      <c r="AA77" s="14">
        <v>0</v>
      </c>
      <c r="AB77" s="317"/>
      <c r="AC77" s="15" t="str">
        <f t="shared" si="73"/>
        <v/>
      </c>
      <c r="AD77" s="15" t="str">
        <f t="shared" si="74"/>
        <v/>
      </c>
      <c r="AE77" s="16" t="str">
        <f t="shared" si="75"/>
        <v>0 - 0</v>
      </c>
      <c r="AF77" s="20" t="str">
        <f t="shared" si="23"/>
        <v>Not an offer</v>
      </c>
      <c r="AG77" s="276" t="str">
        <f t="shared" si="24"/>
        <v>Not an Offer</v>
      </c>
      <c r="AH77" s="150"/>
      <c r="AI77" s="254">
        <v>61</v>
      </c>
      <c r="AJ77" s="149" t="str">
        <f t="shared" si="25"/>
        <v>00-IFE</v>
      </c>
      <c r="AK77" s="254" t="b">
        <v>0</v>
      </c>
      <c r="AL77" s="254">
        <f t="shared" si="11"/>
        <v>0</v>
      </c>
      <c r="AM77" s="254">
        <f t="shared" si="26"/>
        <v>0</v>
      </c>
      <c r="AN77" s="288">
        <f t="shared" si="76"/>
        <v>0</v>
      </c>
      <c r="AO77" s="288" t="str">
        <f>IF(AND($BU77=$BV77,BU77=AO$13),$J77&amp;$K77&amp;$L77&amp;$M77&amp;$N77&amp;$O77&amp;$P77&amp;$Q77&amp;$R77&amp;$S77&amp;$T77&amp;$U77,IFERROR(MATCH($AN77,AO$17:AO76,0),-1000))</f>
        <v>000000000000</v>
      </c>
      <c r="AP77" s="288">
        <f>IF(AND($BU77=$BV77,BV77=AP$13),$J77&amp;$K77&amp;$L77&amp;$M77&amp;$N77&amp;$O77&amp;$P77&amp;$Q77&amp;$R77&amp;$S77&amp;$T77&amp;$U77,IFERROR(MATCH($AN77,AP$17:AP76,0),-1000))</f>
        <v>1</v>
      </c>
      <c r="AQ77" s="288">
        <f>IF(AND($BU77=$BV77,BW77=AQ$13),$J77&amp;$K77&amp;$L77&amp;$M77&amp;$N77&amp;$O77&amp;$P77&amp;$Q77&amp;$R77&amp;$S77&amp;$T77&amp;$U77,IFERROR(MATCH($AN77,AQ$17:AQ76,0),-1000))</f>
        <v>1</v>
      </c>
      <c r="AR77" s="288">
        <f>IF(AND($BU77=$BV77,BX77=AR$13),$J77&amp;$K77&amp;$L77&amp;$M77&amp;$N77&amp;$O77&amp;$P77&amp;$Q77&amp;$R77&amp;$S77&amp;$T77&amp;$U77,IFERROR(MATCH($AN77,AR$17:AR76,0),-1000))</f>
        <v>1</v>
      </c>
      <c r="AS77" s="254">
        <f t="shared" si="69"/>
        <v>0</v>
      </c>
      <c r="AT77" s="261" t="str">
        <f t="shared" si="77"/>
        <v/>
      </c>
      <c r="AU77" s="254" t="str">
        <f t="shared" si="122"/>
        <v/>
      </c>
      <c r="AV77" s="254" t="str">
        <f t="shared" si="122"/>
        <v/>
      </c>
      <c r="AW77" s="254" t="str">
        <f t="shared" si="120"/>
        <v/>
      </c>
      <c r="AX77" s="254" t="str">
        <f t="shared" si="120"/>
        <v/>
      </c>
      <c r="AY77" s="254" t="str">
        <f t="shared" si="120"/>
        <v/>
      </c>
      <c r="AZ77" s="254" t="str">
        <f t="shared" si="120"/>
        <v/>
      </c>
      <c r="BA77" s="254" t="str">
        <f t="shared" si="120"/>
        <v/>
      </c>
      <c r="BB77" s="254" t="str">
        <f t="shared" si="120"/>
        <v/>
      </c>
      <c r="BC77" s="254" t="str">
        <f t="shared" si="120"/>
        <v/>
      </c>
      <c r="BD77" s="254" t="str">
        <f t="shared" si="120"/>
        <v/>
      </c>
      <c r="BE77" s="262" t="str">
        <f t="shared" si="120"/>
        <v/>
      </c>
      <c r="BF77" s="263" t="str">
        <f t="shared" si="123"/>
        <v/>
      </c>
      <c r="BG77" s="254" t="str">
        <f t="shared" si="123"/>
        <v/>
      </c>
      <c r="BH77" s="254" t="str">
        <f t="shared" si="121"/>
        <v/>
      </c>
      <c r="BI77" s="254" t="str">
        <f t="shared" si="121"/>
        <v/>
      </c>
      <c r="BJ77" s="254" t="str">
        <f t="shared" si="121"/>
        <v/>
      </c>
      <c r="BK77" s="254" t="str">
        <f t="shared" si="121"/>
        <v/>
      </c>
      <c r="BL77" s="254" t="str">
        <f t="shared" si="121"/>
        <v/>
      </c>
      <c r="BM77" s="254" t="str">
        <f t="shared" si="121"/>
        <v/>
      </c>
      <c r="BN77" s="254" t="str">
        <f t="shared" si="121"/>
        <v/>
      </c>
      <c r="BO77" s="254" t="str">
        <f t="shared" si="121"/>
        <v/>
      </c>
      <c r="BP77" s="254" t="str">
        <f t="shared" si="121"/>
        <v/>
      </c>
      <c r="BQ77" s="264" t="str">
        <f t="shared" si="78"/>
        <v/>
      </c>
      <c r="BR77" s="261">
        <v>2019</v>
      </c>
      <c r="BS77" s="261">
        <v>2019</v>
      </c>
      <c r="BT77" s="261">
        <v>2019</v>
      </c>
      <c r="BU77" s="265">
        <v>2019</v>
      </c>
      <c r="BV77" s="263">
        <v>2019</v>
      </c>
      <c r="BW77" s="254" t="str">
        <f t="shared" si="70"/>
        <v/>
      </c>
      <c r="BX77" s="254" t="str">
        <f t="shared" si="70"/>
        <v/>
      </c>
      <c r="BY77" s="264" t="str">
        <f t="shared" si="31"/>
        <v/>
      </c>
      <c r="BZ77" s="254" t="str">
        <f t="shared" si="32"/>
        <v/>
      </c>
      <c r="CA77" s="254">
        <f t="shared" si="119"/>
        <v>0</v>
      </c>
      <c r="CB77" s="254">
        <f t="shared" si="119"/>
        <v>0</v>
      </c>
      <c r="CC77" s="254">
        <f t="shared" si="119"/>
        <v>0</v>
      </c>
      <c r="CD77" s="254">
        <f t="shared" si="118"/>
        <v>0</v>
      </c>
      <c r="CE77" s="254">
        <f t="shared" si="118"/>
        <v>0</v>
      </c>
      <c r="CF77" s="254">
        <f t="shared" si="118"/>
        <v>0</v>
      </c>
      <c r="CG77" s="254">
        <f t="shared" si="118"/>
        <v>0</v>
      </c>
      <c r="CH77" s="254">
        <f t="shared" si="118"/>
        <v>0</v>
      </c>
      <c r="CI77" s="254">
        <f t="shared" si="118"/>
        <v>0</v>
      </c>
      <c r="CJ77" s="254">
        <f t="shared" si="118"/>
        <v>0</v>
      </c>
      <c r="CK77" s="254">
        <f t="shared" si="118"/>
        <v>0</v>
      </c>
      <c r="CL77" s="254">
        <f t="shared" si="118"/>
        <v>0</v>
      </c>
      <c r="CM77" s="254">
        <f t="shared" si="79"/>
        <v>0</v>
      </c>
      <c r="CN77" s="254">
        <f t="shared" si="80"/>
        <v>0</v>
      </c>
      <c r="CO77" s="254">
        <f t="shared" si="81"/>
        <v>0</v>
      </c>
      <c r="CP77" s="254">
        <f t="shared" si="82"/>
        <v>0</v>
      </c>
      <c r="CQ77" s="254">
        <f t="shared" si="83"/>
        <v>0</v>
      </c>
      <c r="CR77" s="254">
        <f t="shared" si="84"/>
        <v>0</v>
      </c>
      <c r="CS77" s="254">
        <f t="shared" si="85"/>
        <v>0</v>
      </c>
      <c r="CT77" s="254">
        <f t="shared" si="86"/>
        <v>0</v>
      </c>
      <c r="CU77" s="254">
        <f t="shared" si="87"/>
        <v>0</v>
      </c>
      <c r="CV77" s="254">
        <f t="shared" si="88"/>
        <v>0</v>
      </c>
      <c r="CW77" s="254">
        <f t="shared" si="89"/>
        <v>0</v>
      </c>
      <c r="CX77" s="254">
        <f t="shared" si="90"/>
        <v>0</v>
      </c>
      <c r="CY77" s="254">
        <f t="shared" si="91"/>
        <v>0</v>
      </c>
      <c r="CZ77" s="254">
        <f t="shared" si="92"/>
        <v>0</v>
      </c>
      <c r="DA77" s="254">
        <f t="shared" si="93"/>
        <v>0</v>
      </c>
      <c r="DB77" s="254">
        <f t="shared" si="94"/>
        <v>0</v>
      </c>
      <c r="DC77" s="254">
        <f t="shared" si="95"/>
        <v>0</v>
      </c>
      <c r="DD77" s="254">
        <f t="shared" si="96"/>
        <v>0</v>
      </c>
      <c r="DE77" s="254">
        <f t="shared" si="97"/>
        <v>0</v>
      </c>
      <c r="DF77" s="254">
        <f t="shared" si="98"/>
        <v>0</v>
      </c>
      <c r="DG77" s="254">
        <f t="shared" si="99"/>
        <v>0</v>
      </c>
      <c r="DH77" s="254">
        <f t="shared" si="100"/>
        <v>0</v>
      </c>
      <c r="DI77" s="254">
        <f t="shared" si="101"/>
        <v>0</v>
      </c>
      <c r="DJ77" s="254">
        <f t="shared" si="102"/>
        <v>0</v>
      </c>
      <c r="DK77" s="254">
        <f t="shared" si="103"/>
        <v>0</v>
      </c>
      <c r="DL77" s="254">
        <f t="shared" si="104"/>
        <v>0</v>
      </c>
      <c r="DM77" s="254">
        <f t="shared" si="105"/>
        <v>0</v>
      </c>
      <c r="DN77" s="254">
        <f t="shared" si="106"/>
        <v>0</v>
      </c>
      <c r="DO77" s="254">
        <f t="shared" si="107"/>
        <v>0</v>
      </c>
      <c r="DP77" s="254">
        <f t="shared" si="108"/>
        <v>0</v>
      </c>
      <c r="DQ77" s="254">
        <f t="shared" si="109"/>
        <v>0</v>
      </c>
      <c r="DR77" s="254">
        <f t="shared" si="110"/>
        <v>0</v>
      </c>
      <c r="DS77" s="254">
        <f t="shared" si="111"/>
        <v>0</v>
      </c>
      <c r="DT77" s="254">
        <f t="shared" si="112"/>
        <v>0</v>
      </c>
      <c r="DU77" s="254">
        <f t="shared" si="113"/>
        <v>0</v>
      </c>
      <c r="DV77" s="254">
        <f t="shared" si="114"/>
        <v>0</v>
      </c>
    </row>
    <row r="78" spans="1:130" ht="24" customHeight="1">
      <c r="A78" s="11" t="str">
        <f ca="1">IF(AG78&lt;&gt;"OK","",CONCATENATE(TEXT('Front Page'!$F$33,"000"),TEXT('Front Page'!$F$31,"000"),"-",LEFT('Front Page'!$R$53,5),"-",LEFT(D78,1),AJ78, "-",TEXT(B78,"000")))</f>
        <v/>
      </c>
      <c r="B78" s="12" t="str">
        <f>IFERROR(IF(E78="","",MAX(B$17:B77)+1),"")</f>
        <v/>
      </c>
      <c r="C78" s="13"/>
      <c r="D78" s="29" t="str">
        <f t="shared" si="71"/>
        <v>None</v>
      </c>
      <c r="E78" s="29" t="str">
        <f t="shared" si="17"/>
        <v/>
      </c>
      <c r="F78" s="29" t="str">
        <f t="shared" si="18"/>
        <v/>
      </c>
      <c r="G78" s="363"/>
      <c r="H78" s="364"/>
      <c r="I78" s="325" t="str">
        <f t="shared" si="72"/>
        <v>No</v>
      </c>
      <c r="J78" s="314">
        <v>0</v>
      </c>
      <c r="K78" s="312">
        <v>0</v>
      </c>
      <c r="L78" s="312">
        <v>0</v>
      </c>
      <c r="M78" s="312">
        <v>0</v>
      </c>
      <c r="N78" s="312">
        <v>0</v>
      </c>
      <c r="O78" s="312">
        <v>0</v>
      </c>
      <c r="P78" s="312">
        <v>0</v>
      </c>
      <c r="Q78" s="312">
        <v>0</v>
      </c>
      <c r="R78" s="312">
        <v>0</v>
      </c>
      <c r="S78" s="312">
        <v>0</v>
      </c>
      <c r="T78" s="312">
        <v>0</v>
      </c>
      <c r="U78" s="312">
        <v>0</v>
      </c>
      <c r="V78" s="313">
        <v>1</v>
      </c>
      <c r="W78" s="313">
        <v>1</v>
      </c>
      <c r="X78" s="312">
        <v>0</v>
      </c>
      <c r="Y78" s="312">
        <v>0</v>
      </c>
      <c r="Z78" s="312">
        <v>0</v>
      </c>
      <c r="AA78" s="14">
        <v>0</v>
      </c>
      <c r="AB78" s="317"/>
      <c r="AC78" s="15" t="str">
        <f t="shared" si="73"/>
        <v/>
      </c>
      <c r="AD78" s="15" t="str">
        <f t="shared" si="74"/>
        <v/>
      </c>
      <c r="AE78" s="16" t="str">
        <f t="shared" si="75"/>
        <v>0 - 0</v>
      </c>
      <c r="AF78" s="20" t="str">
        <f t="shared" si="23"/>
        <v>Not an offer</v>
      </c>
      <c r="AG78" s="276" t="str">
        <f t="shared" si="24"/>
        <v>Not an Offer</v>
      </c>
      <c r="AH78" s="150"/>
      <c r="AI78" s="254">
        <v>62</v>
      </c>
      <c r="AJ78" s="149" t="str">
        <f t="shared" si="25"/>
        <v>00-IFE</v>
      </c>
      <c r="AK78" s="254" t="b">
        <v>0</v>
      </c>
      <c r="AL78" s="254">
        <f t="shared" si="11"/>
        <v>0</v>
      </c>
      <c r="AM78" s="254">
        <f t="shared" si="26"/>
        <v>0</v>
      </c>
      <c r="AN78" s="288">
        <f t="shared" si="76"/>
        <v>0</v>
      </c>
      <c r="AO78" s="288" t="str">
        <f>IF(AND($BU78=$BV78,BU78=AO$13),$J78&amp;$K78&amp;$L78&amp;$M78&amp;$N78&amp;$O78&amp;$P78&amp;$Q78&amp;$R78&amp;$S78&amp;$T78&amp;$U78,IFERROR(MATCH($AN78,AO$17:AO77,0),-1000))</f>
        <v>000000000000</v>
      </c>
      <c r="AP78" s="288">
        <f>IF(AND($BU78=$BV78,BV78=AP$13),$J78&amp;$K78&amp;$L78&amp;$M78&amp;$N78&amp;$O78&amp;$P78&amp;$Q78&amp;$R78&amp;$S78&amp;$T78&amp;$U78,IFERROR(MATCH($AN78,AP$17:AP77,0),-1000))</f>
        <v>1</v>
      </c>
      <c r="AQ78" s="288">
        <f>IF(AND($BU78=$BV78,BW78=AQ$13),$J78&amp;$K78&amp;$L78&amp;$M78&amp;$N78&amp;$O78&amp;$P78&amp;$Q78&amp;$R78&amp;$S78&amp;$T78&amp;$U78,IFERROR(MATCH($AN78,AQ$17:AQ77,0),-1000))</f>
        <v>1</v>
      </c>
      <c r="AR78" s="288">
        <f>IF(AND($BU78=$BV78,BX78=AR$13),$J78&amp;$K78&amp;$L78&amp;$M78&amp;$N78&amp;$O78&amp;$P78&amp;$Q78&amp;$R78&amp;$S78&amp;$T78&amp;$U78,IFERROR(MATCH($AN78,AR$17:AR77,0),-1000))</f>
        <v>1</v>
      </c>
      <c r="AS78" s="254">
        <f t="shared" si="69"/>
        <v>0</v>
      </c>
      <c r="AT78" s="261" t="str">
        <f t="shared" si="77"/>
        <v/>
      </c>
      <c r="AU78" s="254" t="str">
        <f t="shared" si="122"/>
        <v/>
      </c>
      <c r="AV78" s="254" t="str">
        <f t="shared" si="122"/>
        <v/>
      </c>
      <c r="AW78" s="254" t="str">
        <f t="shared" si="120"/>
        <v/>
      </c>
      <c r="AX78" s="254" t="str">
        <f t="shared" si="120"/>
        <v/>
      </c>
      <c r="AY78" s="254" t="str">
        <f t="shared" si="120"/>
        <v/>
      </c>
      <c r="AZ78" s="254" t="str">
        <f t="shared" si="120"/>
        <v/>
      </c>
      <c r="BA78" s="254" t="str">
        <f t="shared" si="120"/>
        <v/>
      </c>
      <c r="BB78" s="254" t="str">
        <f t="shared" si="120"/>
        <v/>
      </c>
      <c r="BC78" s="254" t="str">
        <f t="shared" si="120"/>
        <v/>
      </c>
      <c r="BD78" s="254" t="str">
        <f t="shared" si="120"/>
        <v/>
      </c>
      <c r="BE78" s="262" t="str">
        <f t="shared" si="120"/>
        <v/>
      </c>
      <c r="BF78" s="263" t="str">
        <f t="shared" si="123"/>
        <v/>
      </c>
      <c r="BG78" s="254" t="str">
        <f t="shared" si="123"/>
        <v/>
      </c>
      <c r="BH78" s="254" t="str">
        <f t="shared" si="121"/>
        <v/>
      </c>
      <c r="BI78" s="254" t="str">
        <f t="shared" si="121"/>
        <v/>
      </c>
      <c r="BJ78" s="254" t="str">
        <f t="shared" si="121"/>
        <v/>
      </c>
      <c r="BK78" s="254" t="str">
        <f t="shared" si="121"/>
        <v/>
      </c>
      <c r="BL78" s="254" t="str">
        <f t="shared" si="121"/>
        <v/>
      </c>
      <c r="BM78" s="254" t="str">
        <f t="shared" si="121"/>
        <v/>
      </c>
      <c r="BN78" s="254" t="str">
        <f t="shared" si="121"/>
        <v/>
      </c>
      <c r="BO78" s="254" t="str">
        <f t="shared" si="121"/>
        <v/>
      </c>
      <c r="BP78" s="254" t="str">
        <f t="shared" si="121"/>
        <v/>
      </c>
      <c r="BQ78" s="264" t="str">
        <f t="shared" si="78"/>
        <v/>
      </c>
      <c r="BR78" s="261">
        <v>2019</v>
      </c>
      <c r="BS78" s="261">
        <v>2019</v>
      </c>
      <c r="BT78" s="261">
        <v>2019</v>
      </c>
      <c r="BU78" s="265">
        <v>2019</v>
      </c>
      <c r="BV78" s="263">
        <v>2019</v>
      </c>
      <c r="BW78" s="254" t="str">
        <f t="shared" si="70"/>
        <v/>
      </c>
      <c r="BX78" s="254" t="str">
        <f t="shared" si="70"/>
        <v/>
      </c>
      <c r="BY78" s="264" t="str">
        <f t="shared" si="31"/>
        <v/>
      </c>
      <c r="BZ78" s="254" t="str">
        <f t="shared" si="32"/>
        <v/>
      </c>
      <c r="CA78" s="254">
        <f t="shared" si="119"/>
        <v>0</v>
      </c>
      <c r="CB78" s="254">
        <f t="shared" si="119"/>
        <v>0</v>
      </c>
      <c r="CC78" s="254">
        <f t="shared" si="119"/>
        <v>0</v>
      </c>
      <c r="CD78" s="254">
        <f t="shared" si="118"/>
        <v>0</v>
      </c>
      <c r="CE78" s="254">
        <f t="shared" si="118"/>
        <v>0</v>
      </c>
      <c r="CF78" s="254">
        <f t="shared" si="118"/>
        <v>0</v>
      </c>
      <c r="CG78" s="254">
        <f t="shared" si="118"/>
        <v>0</v>
      </c>
      <c r="CH78" s="254">
        <f t="shared" si="118"/>
        <v>0</v>
      </c>
      <c r="CI78" s="254">
        <f t="shared" si="118"/>
        <v>0</v>
      </c>
      <c r="CJ78" s="254">
        <f t="shared" si="118"/>
        <v>0</v>
      </c>
      <c r="CK78" s="254">
        <f t="shared" si="118"/>
        <v>0</v>
      </c>
      <c r="CL78" s="254">
        <f t="shared" si="118"/>
        <v>0</v>
      </c>
      <c r="CM78" s="254">
        <f t="shared" si="79"/>
        <v>0</v>
      </c>
      <c r="CN78" s="254">
        <f t="shared" si="80"/>
        <v>0</v>
      </c>
      <c r="CO78" s="254">
        <f t="shared" si="81"/>
        <v>0</v>
      </c>
      <c r="CP78" s="254">
        <f t="shared" si="82"/>
        <v>0</v>
      </c>
      <c r="CQ78" s="254">
        <f t="shared" si="83"/>
        <v>0</v>
      </c>
      <c r="CR78" s="254">
        <f t="shared" si="84"/>
        <v>0</v>
      </c>
      <c r="CS78" s="254">
        <f t="shared" si="85"/>
        <v>0</v>
      </c>
      <c r="CT78" s="254">
        <f t="shared" si="86"/>
        <v>0</v>
      </c>
      <c r="CU78" s="254">
        <f t="shared" si="87"/>
        <v>0</v>
      </c>
      <c r="CV78" s="254">
        <f t="shared" si="88"/>
        <v>0</v>
      </c>
      <c r="CW78" s="254">
        <f t="shared" si="89"/>
        <v>0</v>
      </c>
      <c r="CX78" s="254">
        <f t="shared" si="90"/>
        <v>0</v>
      </c>
      <c r="CY78" s="254">
        <f t="shared" si="91"/>
        <v>0</v>
      </c>
      <c r="CZ78" s="254">
        <f t="shared" si="92"/>
        <v>0</v>
      </c>
      <c r="DA78" s="254">
        <f t="shared" si="93"/>
        <v>0</v>
      </c>
      <c r="DB78" s="254">
        <f t="shared" si="94"/>
        <v>0</v>
      </c>
      <c r="DC78" s="254">
        <f t="shared" si="95"/>
        <v>0</v>
      </c>
      <c r="DD78" s="254">
        <f t="shared" si="96"/>
        <v>0</v>
      </c>
      <c r="DE78" s="254">
        <f t="shared" si="97"/>
        <v>0</v>
      </c>
      <c r="DF78" s="254">
        <f t="shared" si="98"/>
        <v>0</v>
      </c>
      <c r="DG78" s="254">
        <f t="shared" si="99"/>
        <v>0</v>
      </c>
      <c r="DH78" s="254">
        <f t="shared" si="100"/>
        <v>0</v>
      </c>
      <c r="DI78" s="254">
        <f t="shared" si="101"/>
        <v>0</v>
      </c>
      <c r="DJ78" s="254">
        <f t="shared" si="102"/>
        <v>0</v>
      </c>
      <c r="DK78" s="254">
        <f t="shared" si="103"/>
        <v>0</v>
      </c>
      <c r="DL78" s="254">
        <f t="shared" si="104"/>
        <v>0</v>
      </c>
      <c r="DM78" s="254">
        <f t="shared" si="105"/>
        <v>0</v>
      </c>
      <c r="DN78" s="254">
        <f t="shared" si="106"/>
        <v>0</v>
      </c>
      <c r="DO78" s="254">
        <f t="shared" si="107"/>
        <v>0</v>
      </c>
      <c r="DP78" s="254">
        <f t="shared" si="108"/>
        <v>0</v>
      </c>
      <c r="DQ78" s="254">
        <f t="shared" si="109"/>
        <v>0</v>
      </c>
      <c r="DR78" s="254">
        <f t="shared" si="110"/>
        <v>0</v>
      </c>
      <c r="DS78" s="254">
        <f t="shared" si="111"/>
        <v>0</v>
      </c>
      <c r="DT78" s="254">
        <f t="shared" si="112"/>
        <v>0</v>
      </c>
      <c r="DU78" s="254">
        <f t="shared" si="113"/>
        <v>0</v>
      </c>
      <c r="DV78" s="254">
        <f t="shared" si="114"/>
        <v>0</v>
      </c>
    </row>
    <row r="79" spans="1:130" ht="24" customHeight="1">
      <c r="A79" s="11" t="str">
        <f ca="1">IF(AG79&lt;&gt;"OK","",CONCATENATE(TEXT('Front Page'!$F$33,"000"),TEXT('Front Page'!$F$31,"000"),"-",LEFT('Front Page'!$R$53,5),"-",LEFT(D79,1),AJ79, "-",TEXT(B79,"000")))</f>
        <v/>
      </c>
      <c r="B79" s="12" t="str">
        <f>IFERROR(IF(E79="","",MAX(B$17:B78)+1),"")</f>
        <v/>
      </c>
      <c r="C79" s="13"/>
      <c r="D79" s="29" t="str">
        <f t="shared" si="71"/>
        <v>None</v>
      </c>
      <c r="E79" s="29" t="str">
        <f t="shared" si="17"/>
        <v/>
      </c>
      <c r="F79" s="29" t="str">
        <f t="shared" si="18"/>
        <v/>
      </c>
      <c r="G79" s="363"/>
      <c r="H79" s="364"/>
      <c r="I79" s="325" t="str">
        <f t="shared" si="72"/>
        <v>No</v>
      </c>
      <c r="J79" s="314">
        <v>0</v>
      </c>
      <c r="K79" s="312">
        <v>0</v>
      </c>
      <c r="L79" s="312">
        <v>0</v>
      </c>
      <c r="M79" s="312">
        <v>0</v>
      </c>
      <c r="N79" s="312">
        <v>0</v>
      </c>
      <c r="O79" s="312">
        <v>0</v>
      </c>
      <c r="P79" s="312">
        <v>0</v>
      </c>
      <c r="Q79" s="312">
        <v>0</v>
      </c>
      <c r="R79" s="312">
        <v>0</v>
      </c>
      <c r="S79" s="312">
        <v>0</v>
      </c>
      <c r="T79" s="312">
        <v>0</v>
      </c>
      <c r="U79" s="312">
        <v>0</v>
      </c>
      <c r="V79" s="313">
        <v>1</v>
      </c>
      <c r="W79" s="313">
        <v>1</v>
      </c>
      <c r="X79" s="312">
        <v>0</v>
      </c>
      <c r="Y79" s="312">
        <v>0</v>
      </c>
      <c r="Z79" s="312">
        <v>0</v>
      </c>
      <c r="AA79" s="14">
        <v>0</v>
      </c>
      <c r="AB79" s="317"/>
      <c r="AC79" s="15" t="str">
        <f t="shared" si="73"/>
        <v/>
      </c>
      <c r="AD79" s="15" t="str">
        <f t="shared" si="74"/>
        <v/>
      </c>
      <c r="AE79" s="16" t="str">
        <f t="shared" si="75"/>
        <v>0 - 0</v>
      </c>
      <c r="AF79" s="20" t="str">
        <f t="shared" si="23"/>
        <v>Not an offer</v>
      </c>
      <c r="AG79" s="276" t="str">
        <f t="shared" si="24"/>
        <v>Not an Offer</v>
      </c>
      <c r="AH79" s="150"/>
      <c r="AI79" s="254">
        <v>63</v>
      </c>
      <c r="AJ79" s="149" t="str">
        <f t="shared" si="25"/>
        <v>00-IFE</v>
      </c>
      <c r="AK79" s="254" t="b">
        <v>0</v>
      </c>
      <c r="AL79" s="254">
        <f t="shared" si="11"/>
        <v>0</v>
      </c>
      <c r="AM79" s="254">
        <f t="shared" si="26"/>
        <v>0</v>
      </c>
      <c r="AN79" s="288">
        <f t="shared" si="76"/>
        <v>0</v>
      </c>
      <c r="AO79" s="288" t="str">
        <f>IF(AND($BU79=$BV79,BU79=AO$13),$J79&amp;$K79&amp;$L79&amp;$M79&amp;$N79&amp;$O79&amp;$P79&amp;$Q79&amp;$R79&amp;$S79&amp;$T79&amp;$U79,IFERROR(MATCH($AN79,AO$17:AO78,0),-1000))</f>
        <v>000000000000</v>
      </c>
      <c r="AP79" s="288">
        <f>IF(AND($BU79=$BV79,BV79=AP$13),$J79&amp;$K79&amp;$L79&amp;$M79&amp;$N79&amp;$O79&amp;$P79&amp;$Q79&amp;$R79&amp;$S79&amp;$T79&amp;$U79,IFERROR(MATCH($AN79,AP$17:AP78,0),-1000))</f>
        <v>1</v>
      </c>
      <c r="AQ79" s="288">
        <f>IF(AND($BU79=$BV79,BW79=AQ$13),$J79&amp;$K79&amp;$L79&amp;$M79&amp;$N79&amp;$O79&amp;$P79&amp;$Q79&amp;$R79&amp;$S79&amp;$T79&amp;$U79,IFERROR(MATCH($AN79,AQ$17:AQ78,0),-1000))</f>
        <v>1</v>
      </c>
      <c r="AR79" s="288">
        <f>IF(AND($BU79=$BV79,BX79=AR$13),$J79&amp;$K79&amp;$L79&amp;$M79&amp;$N79&amp;$O79&amp;$P79&amp;$Q79&amp;$R79&amp;$S79&amp;$T79&amp;$U79,IFERROR(MATCH($AN79,AR$17:AR78,0),-1000))</f>
        <v>1</v>
      </c>
      <c r="AS79" s="254">
        <f t="shared" si="69"/>
        <v>0</v>
      </c>
      <c r="AT79" s="261" t="str">
        <f t="shared" si="77"/>
        <v/>
      </c>
      <c r="AU79" s="254" t="str">
        <f t="shared" si="122"/>
        <v/>
      </c>
      <c r="AV79" s="254" t="str">
        <f t="shared" si="122"/>
        <v/>
      </c>
      <c r="AW79" s="254" t="str">
        <f t="shared" si="120"/>
        <v/>
      </c>
      <c r="AX79" s="254" t="str">
        <f t="shared" si="120"/>
        <v/>
      </c>
      <c r="AY79" s="254" t="str">
        <f t="shared" si="120"/>
        <v/>
      </c>
      <c r="AZ79" s="254" t="str">
        <f t="shared" si="120"/>
        <v/>
      </c>
      <c r="BA79" s="254" t="str">
        <f t="shared" si="120"/>
        <v/>
      </c>
      <c r="BB79" s="254" t="str">
        <f t="shared" si="120"/>
        <v/>
      </c>
      <c r="BC79" s="254" t="str">
        <f t="shared" si="120"/>
        <v/>
      </c>
      <c r="BD79" s="254" t="str">
        <f t="shared" si="120"/>
        <v/>
      </c>
      <c r="BE79" s="262" t="str">
        <f t="shared" si="120"/>
        <v/>
      </c>
      <c r="BF79" s="263" t="str">
        <f t="shared" si="123"/>
        <v/>
      </c>
      <c r="BG79" s="254" t="str">
        <f t="shared" si="123"/>
        <v/>
      </c>
      <c r="BH79" s="254" t="str">
        <f t="shared" si="121"/>
        <v/>
      </c>
      <c r="BI79" s="254" t="str">
        <f t="shared" si="121"/>
        <v/>
      </c>
      <c r="BJ79" s="254" t="str">
        <f t="shared" si="121"/>
        <v/>
      </c>
      <c r="BK79" s="254" t="str">
        <f t="shared" si="121"/>
        <v/>
      </c>
      <c r="BL79" s="254" t="str">
        <f t="shared" si="121"/>
        <v/>
      </c>
      <c r="BM79" s="254" t="str">
        <f t="shared" si="121"/>
        <v/>
      </c>
      <c r="BN79" s="254" t="str">
        <f t="shared" si="121"/>
        <v/>
      </c>
      <c r="BO79" s="254" t="str">
        <f t="shared" si="121"/>
        <v/>
      </c>
      <c r="BP79" s="254" t="str">
        <f t="shared" si="121"/>
        <v/>
      </c>
      <c r="BQ79" s="264" t="str">
        <f t="shared" si="78"/>
        <v/>
      </c>
      <c r="BR79" s="261">
        <v>2019</v>
      </c>
      <c r="BS79" s="261">
        <v>2019</v>
      </c>
      <c r="BT79" s="261">
        <v>2019</v>
      </c>
      <c r="BU79" s="265">
        <v>2019</v>
      </c>
      <c r="BV79" s="263">
        <v>2019</v>
      </c>
      <c r="BW79" s="254" t="str">
        <f t="shared" si="70"/>
        <v/>
      </c>
      <c r="BX79" s="254" t="str">
        <f t="shared" si="70"/>
        <v/>
      </c>
      <c r="BY79" s="264" t="str">
        <f t="shared" si="31"/>
        <v/>
      </c>
      <c r="BZ79" s="254" t="str">
        <f t="shared" si="32"/>
        <v/>
      </c>
      <c r="CA79" s="254">
        <f t="shared" si="119"/>
        <v>0</v>
      </c>
      <c r="CB79" s="254">
        <f t="shared" si="119"/>
        <v>0</v>
      </c>
      <c r="CC79" s="254">
        <f t="shared" si="119"/>
        <v>0</v>
      </c>
      <c r="CD79" s="254">
        <f t="shared" si="118"/>
        <v>0</v>
      </c>
      <c r="CE79" s="254">
        <f t="shared" si="118"/>
        <v>0</v>
      </c>
      <c r="CF79" s="254">
        <f t="shared" si="118"/>
        <v>0</v>
      </c>
      <c r="CG79" s="254">
        <f t="shared" si="118"/>
        <v>0</v>
      </c>
      <c r="CH79" s="254">
        <f t="shared" si="118"/>
        <v>0</v>
      </c>
      <c r="CI79" s="254">
        <f t="shared" si="118"/>
        <v>0</v>
      </c>
      <c r="CJ79" s="254">
        <f t="shared" si="118"/>
        <v>0</v>
      </c>
      <c r="CK79" s="254">
        <f t="shared" si="118"/>
        <v>0</v>
      </c>
      <c r="CL79" s="254">
        <f t="shared" si="118"/>
        <v>0</v>
      </c>
      <c r="CM79" s="254">
        <f t="shared" si="79"/>
        <v>0</v>
      </c>
      <c r="CN79" s="254">
        <f t="shared" si="80"/>
        <v>0</v>
      </c>
      <c r="CO79" s="254">
        <f t="shared" si="81"/>
        <v>0</v>
      </c>
      <c r="CP79" s="254">
        <f t="shared" si="82"/>
        <v>0</v>
      </c>
      <c r="CQ79" s="254">
        <f t="shared" si="83"/>
        <v>0</v>
      </c>
      <c r="CR79" s="254">
        <f t="shared" si="84"/>
        <v>0</v>
      </c>
      <c r="CS79" s="254">
        <f t="shared" si="85"/>
        <v>0</v>
      </c>
      <c r="CT79" s="254">
        <f t="shared" si="86"/>
        <v>0</v>
      </c>
      <c r="CU79" s="254">
        <f t="shared" si="87"/>
        <v>0</v>
      </c>
      <c r="CV79" s="254">
        <f t="shared" si="88"/>
        <v>0</v>
      </c>
      <c r="CW79" s="254">
        <f t="shared" si="89"/>
        <v>0</v>
      </c>
      <c r="CX79" s="254">
        <f t="shared" si="90"/>
        <v>0</v>
      </c>
      <c r="CY79" s="254">
        <f t="shared" si="91"/>
        <v>0</v>
      </c>
      <c r="CZ79" s="254">
        <f t="shared" si="92"/>
        <v>0</v>
      </c>
      <c r="DA79" s="254">
        <f t="shared" si="93"/>
        <v>0</v>
      </c>
      <c r="DB79" s="254">
        <f t="shared" si="94"/>
        <v>0</v>
      </c>
      <c r="DC79" s="254">
        <f t="shared" si="95"/>
        <v>0</v>
      </c>
      <c r="DD79" s="254">
        <f t="shared" si="96"/>
        <v>0</v>
      </c>
      <c r="DE79" s="254">
        <f t="shared" si="97"/>
        <v>0</v>
      </c>
      <c r="DF79" s="254">
        <f t="shared" si="98"/>
        <v>0</v>
      </c>
      <c r="DG79" s="254">
        <f t="shared" si="99"/>
        <v>0</v>
      </c>
      <c r="DH79" s="254">
        <f t="shared" si="100"/>
        <v>0</v>
      </c>
      <c r="DI79" s="254">
        <f t="shared" si="101"/>
        <v>0</v>
      </c>
      <c r="DJ79" s="254">
        <f t="shared" si="102"/>
        <v>0</v>
      </c>
      <c r="DK79" s="254">
        <f t="shared" si="103"/>
        <v>0</v>
      </c>
      <c r="DL79" s="254">
        <f t="shared" si="104"/>
        <v>0</v>
      </c>
      <c r="DM79" s="254">
        <f t="shared" si="105"/>
        <v>0</v>
      </c>
      <c r="DN79" s="254">
        <f t="shared" si="106"/>
        <v>0</v>
      </c>
      <c r="DO79" s="254">
        <f t="shared" si="107"/>
        <v>0</v>
      </c>
      <c r="DP79" s="254">
        <f t="shared" si="108"/>
        <v>0</v>
      </c>
      <c r="DQ79" s="254">
        <f t="shared" si="109"/>
        <v>0</v>
      </c>
      <c r="DR79" s="254">
        <f t="shared" si="110"/>
        <v>0</v>
      </c>
      <c r="DS79" s="254">
        <f t="shared" si="111"/>
        <v>0</v>
      </c>
      <c r="DT79" s="254">
        <f t="shared" si="112"/>
        <v>0</v>
      </c>
      <c r="DU79" s="254">
        <f t="shared" si="113"/>
        <v>0</v>
      </c>
      <c r="DV79" s="254">
        <f t="shared" si="114"/>
        <v>0</v>
      </c>
    </row>
    <row r="80" spans="1:130" ht="24" customHeight="1">
      <c r="A80" s="11" t="str">
        <f ca="1">IF(AG80&lt;&gt;"OK","",CONCATENATE(TEXT('Front Page'!$F$33,"000"),TEXT('Front Page'!$F$31,"000"),"-",LEFT('Front Page'!$R$53,5),"-",LEFT(D80,1),AJ80, "-",TEXT(B80,"000")))</f>
        <v/>
      </c>
      <c r="B80" s="12" t="str">
        <f>IFERROR(IF(E80="","",MAX(B$17:B79)+1),"")</f>
        <v/>
      </c>
      <c r="C80" s="13"/>
      <c r="D80" s="29" t="str">
        <f t="shared" si="71"/>
        <v>None</v>
      </c>
      <c r="E80" s="29" t="str">
        <f t="shared" si="17"/>
        <v/>
      </c>
      <c r="F80" s="29" t="str">
        <f t="shared" si="18"/>
        <v/>
      </c>
      <c r="G80" s="363"/>
      <c r="H80" s="364"/>
      <c r="I80" s="325" t="str">
        <f t="shared" si="72"/>
        <v>No</v>
      </c>
      <c r="J80" s="314">
        <v>0</v>
      </c>
      <c r="K80" s="312">
        <v>0</v>
      </c>
      <c r="L80" s="312">
        <v>0</v>
      </c>
      <c r="M80" s="312">
        <v>0</v>
      </c>
      <c r="N80" s="312">
        <v>0</v>
      </c>
      <c r="O80" s="312">
        <v>0</v>
      </c>
      <c r="P80" s="312">
        <v>0</v>
      </c>
      <c r="Q80" s="312">
        <v>0</v>
      </c>
      <c r="R80" s="312">
        <v>0</v>
      </c>
      <c r="S80" s="312">
        <v>0</v>
      </c>
      <c r="T80" s="312">
        <v>0</v>
      </c>
      <c r="U80" s="312">
        <v>0</v>
      </c>
      <c r="V80" s="313">
        <v>1</v>
      </c>
      <c r="W80" s="313">
        <v>1</v>
      </c>
      <c r="X80" s="312">
        <v>0</v>
      </c>
      <c r="Y80" s="312">
        <v>0</v>
      </c>
      <c r="Z80" s="312">
        <v>0</v>
      </c>
      <c r="AA80" s="14">
        <v>0</v>
      </c>
      <c r="AB80" s="317"/>
      <c r="AC80" s="15" t="str">
        <f t="shared" si="73"/>
        <v/>
      </c>
      <c r="AD80" s="15" t="str">
        <f t="shared" si="74"/>
        <v/>
      </c>
      <c r="AE80" s="16" t="str">
        <f t="shared" si="75"/>
        <v>0 - 0</v>
      </c>
      <c r="AF80" s="20" t="str">
        <f t="shared" si="23"/>
        <v>Not an offer</v>
      </c>
      <c r="AG80" s="276" t="str">
        <f t="shared" si="24"/>
        <v>Not an Offer</v>
      </c>
      <c r="AH80" s="150"/>
      <c r="AI80" s="254">
        <v>64</v>
      </c>
      <c r="AJ80" s="149" t="str">
        <f t="shared" si="25"/>
        <v>00-IFE</v>
      </c>
      <c r="AK80" s="254" t="b">
        <v>0</v>
      </c>
      <c r="AL80" s="254">
        <f t="shared" si="11"/>
        <v>0</v>
      </c>
      <c r="AM80" s="254">
        <f t="shared" si="26"/>
        <v>0</v>
      </c>
      <c r="AN80" s="288">
        <f t="shared" si="76"/>
        <v>0</v>
      </c>
      <c r="AO80" s="288" t="str">
        <f>IF(AND($BU80=$BV80,BU80=AO$13),$J80&amp;$K80&amp;$L80&amp;$M80&amp;$N80&amp;$O80&amp;$P80&amp;$Q80&amp;$R80&amp;$S80&amp;$T80&amp;$U80,IFERROR(MATCH($AN80,AO$17:AO79,0),-1000))</f>
        <v>000000000000</v>
      </c>
      <c r="AP80" s="288">
        <f>IF(AND($BU80=$BV80,BV80=AP$13),$J80&amp;$K80&amp;$L80&amp;$M80&amp;$N80&amp;$O80&amp;$P80&amp;$Q80&amp;$R80&amp;$S80&amp;$T80&amp;$U80,IFERROR(MATCH($AN80,AP$17:AP79,0),-1000))</f>
        <v>1</v>
      </c>
      <c r="AQ80" s="288">
        <f>IF(AND($BU80=$BV80,BW80=AQ$13),$J80&amp;$K80&amp;$L80&amp;$M80&amp;$N80&amp;$O80&amp;$P80&amp;$Q80&amp;$R80&amp;$S80&amp;$T80&amp;$U80,IFERROR(MATCH($AN80,AQ$17:AQ79,0),-1000))</f>
        <v>1</v>
      </c>
      <c r="AR80" s="288">
        <f>IF(AND($BU80=$BV80,BX80=AR$13),$J80&amp;$K80&amp;$L80&amp;$M80&amp;$N80&amp;$O80&amp;$P80&amp;$Q80&amp;$R80&amp;$S80&amp;$T80&amp;$U80,IFERROR(MATCH($AN80,AR$17:AR79,0),-1000))</f>
        <v>1</v>
      </c>
      <c r="AS80" s="254">
        <f t="shared" si="69"/>
        <v>0</v>
      </c>
      <c r="AT80" s="261" t="str">
        <f t="shared" si="77"/>
        <v/>
      </c>
      <c r="AU80" s="254" t="str">
        <f t="shared" si="122"/>
        <v/>
      </c>
      <c r="AV80" s="254" t="str">
        <f t="shared" si="122"/>
        <v/>
      </c>
      <c r="AW80" s="254" t="str">
        <f t="shared" si="120"/>
        <v/>
      </c>
      <c r="AX80" s="254" t="str">
        <f t="shared" si="120"/>
        <v/>
      </c>
      <c r="AY80" s="254" t="str">
        <f t="shared" si="120"/>
        <v/>
      </c>
      <c r="AZ80" s="254" t="str">
        <f t="shared" si="120"/>
        <v/>
      </c>
      <c r="BA80" s="254" t="str">
        <f t="shared" si="120"/>
        <v/>
      </c>
      <c r="BB80" s="254" t="str">
        <f t="shared" si="120"/>
        <v/>
      </c>
      <c r="BC80" s="254" t="str">
        <f t="shared" si="120"/>
        <v/>
      </c>
      <c r="BD80" s="254" t="str">
        <f t="shared" si="120"/>
        <v/>
      </c>
      <c r="BE80" s="262" t="str">
        <f t="shared" si="120"/>
        <v/>
      </c>
      <c r="BF80" s="263" t="str">
        <f t="shared" si="123"/>
        <v/>
      </c>
      <c r="BG80" s="254" t="str">
        <f t="shared" si="123"/>
        <v/>
      </c>
      <c r="BH80" s="254" t="str">
        <f t="shared" si="121"/>
        <v/>
      </c>
      <c r="BI80" s="254" t="str">
        <f t="shared" si="121"/>
        <v/>
      </c>
      <c r="BJ80" s="254" t="str">
        <f t="shared" si="121"/>
        <v/>
      </c>
      <c r="BK80" s="254" t="str">
        <f t="shared" si="121"/>
        <v/>
      </c>
      <c r="BL80" s="254" t="str">
        <f t="shared" si="121"/>
        <v/>
      </c>
      <c r="BM80" s="254" t="str">
        <f t="shared" si="121"/>
        <v/>
      </c>
      <c r="BN80" s="254" t="str">
        <f t="shared" si="121"/>
        <v/>
      </c>
      <c r="BO80" s="254" t="str">
        <f t="shared" si="121"/>
        <v/>
      </c>
      <c r="BP80" s="254" t="str">
        <f t="shared" si="121"/>
        <v/>
      </c>
      <c r="BQ80" s="264" t="str">
        <f t="shared" si="78"/>
        <v/>
      </c>
      <c r="BR80" s="261">
        <v>2019</v>
      </c>
      <c r="BS80" s="261">
        <v>2019</v>
      </c>
      <c r="BT80" s="261">
        <v>2019</v>
      </c>
      <c r="BU80" s="265">
        <v>2019</v>
      </c>
      <c r="BV80" s="263">
        <v>2019</v>
      </c>
      <c r="BW80" s="254" t="str">
        <f t="shared" si="70"/>
        <v/>
      </c>
      <c r="BX80" s="254" t="str">
        <f t="shared" si="70"/>
        <v/>
      </c>
      <c r="BY80" s="264" t="str">
        <f t="shared" si="31"/>
        <v/>
      </c>
      <c r="BZ80" s="254" t="str">
        <f t="shared" si="32"/>
        <v/>
      </c>
      <c r="CA80" s="254">
        <f t="shared" si="119"/>
        <v>0</v>
      </c>
      <c r="CB80" s="254">
        <f t="shared" si="119"/>
        <v>0</v>
      </c>
      <c r="CC80" s="254">
        <f t="shared" si="119"/>
        <v>0</v>
      </c>
      <c r="CD80" s="254">
        <f t="shared" si="118"/>
        <v>0</v>
      </c>
      <c r="CE80" s="254">
        <f t="shared" si="118"/>
        <v>0</v>
      </c>
      <c r="CF80" s="254">
        <f t="shared" si="118"/>
        <v>0</v>
      </c>
      <c r="CG80" s="254">
        <f t="shared" si="118"/>
        <v>0</v>
      </c>
      <c r="CH80" s="254">
        <f t="shared" si="118"/>
        <v>0</v>
      </c>
      <c r="CI80" s="254">
        <f t="shared" si="118"/>
        <v>0</v>
      </c>
      <c r="CJ80" s="254">
        <f t="shared" si="118"/>
        <v>0</v>
      </c>
      <c r="CK80" s="254">
        <f t="shared" si="118"/>
        <v>0</v>
      </c>
      <c r="CL80" s="254">
        <f t="shared" si="118"/>
        <v>0</v>
      </c>
      <c r="CM80" s="254">
        <f t="shared" si="79"/>
        <v>0</v>
      </c>
      <c r="CN80" s="254">
        <f t="shared" si="80"/>
        <v>0</v>
      </c>
      <c r="CO80" s="254">
        <f t="shared" si="81"/>
        <v>0</v>
      </c>
      <c r="CP80" s="254">
        <f t="shared" si="82"/>
        <v>0</v>
      </c>
      <c r="CQ80" s="254">
        <f t="shared" si="83"/>
        <v>0</v>
      </c>
      <c r="CR80" s="254">
        <f t="shared" si="84"/>
        <v>0</v>
      </c>
      <c r="CS80" s="254">
        <f t="shared" si="85"/>
        <v>0</v>
      </c>
      <c r="CT80" s="254">
        <f t="shared" si="86"/>
        <v>0</v>
      </c>
      <c r="CU80" s="254">
        <f t="shared" si="87"/>
        <v>0</v>
      </c>
      <c r="CV80" s="254">
        <f t="shared" si="88"/>
        <v>0</v>
      </c>
      <c r="CW80" s="254">
        <f t="shared" si="89"/>
        <v>0</v>
      </c>
      <c r="CX80" s="254">
        <f t="shared" si="90"/>
        <v>0</v>
      </c>
      <c r="CY80" s="254">
        <f t="shared" si="91"/>
        <v>0</v>
      </c>
      <c r="CZ80" s="254">
        <f t="shared" si="92"/>
        <v>0</v>
      </c>
      <c r="DA80" s="254">
        <f t="shared" si="93"/>
        <v>0</v>
      </c>
      <c r="DB80" s="254">
        <f t="shared" si="94"/>
        <v>0</v>
      </c>
      <c r="DC80" s="254">
        <f t="shared" si="95"/>
        <v>0</v>
      </c>
      <c r="DD80" s="254">
        <f t="shared" si="96"/>
        <v>0</v>
      </c>
      <c r="DE80" s="254">
        <f t="shared" si="97"/>
        <v>0</v>
      </c>
      <c r="DF80" s="254">
        <f t="shared" si="98"/>
        <v>0</v>
      </c>
      <c r="DG80" s="254">
        <f t="shared" si="99"/>
        <v>0</v>
      </c>
      <c r="DH80" s="254">
        <f t="shared" si="100"/>
        <v>0</v>
      </c>
      <c r="DI80" s="254">
        <f t="shared" si="101"/>
        <v>0</v>
      </c>
      <c r="DJ80" s="254">
        <f t="shared" si="102"/>
        <v>0</v>
      </c>
      <c r="DK80" s="254">
        <f t="shared" si="103"/>
        <v>0</v>
      </c>
      <c r="DL80" s="254">
        <f t="shared" si="104"/>
        <v>0</v>
      </c>
      <c r="DM80" s="254">
        <f t="shared" si="105"/>
        <v>0</v>
      </c>
      <c r="DN80" s="254">
        <f t="shared" si="106"/>
        <v>0</v>
      </c>
      <c r="DO80" s="254">
        <f t="shared" si="107"/>
        <v>0</v>
      </c>
      <c r="DP80" s="254">
        <f t="shared" si="108"/>
        <v>0</v>
      </c>
      <c r="DQ80" s="254">
        <f t="shared" si="109"/>
        <v>0</v>
      </c>
      <c r="DR80" s="254">
        <f t="shared" si="110"/>
        <v>0</v>
      </c>
      <c r="DS80" s="254">
        <f t="shared" si="111"/>
        <v>0</v>
      </c>
      <c r="DT80" s="254">
        <f t="shared" si="112"/>
        <v>0</v>
      </c>
      <c r="DU80" s="254">
        <f t="shared" si="113"/>
        <v>0</v>
      </c>
      <c r="DV80" s="254">
        <f t="shared" si="114"/>
        <v>0</v>
      </c>
    </row>
    <row r="81" spans="1:126" ht="24" customHeight="1">
      <c r="A81" s="11" t="str">
        <f ca="1">IF(AG81&lt;&gt;"OK","",CONCATENATE(TEXT('Front Page'!$F$33,"000"),TEXT('Front Page'!$F$31,"000"),"-",LEFT('Front Page'!$R$53,5),"-",LEFT(D81,1),AJ81, "-",TEXT(B81,"000")))</f>
        <v/>
      </c>
      <c r="B81" s="12" t="str">
        <f>IFERROR(IF(E81="","",MAX(B$17:B80)+1),"")</f>
        <v/>
      </c>
      <c r="C81" s="13"/>
      <c r="D81" s="29" t="str">
        <f t="shared" si="71"/>
        <v>None</v>
      </c>
      <c r="E81" s="29" t="str">
        <f t="shared" si="17"/>
        <v/>
      </c>
      <c r="F81" s="29" t="str">
        <f t="shared" si="18"/>
        <v/>
      </c>
      <c r="G81" s="363"/>
      <c r="H81" s="364"/>
      <c r="I81" s="325" t="str">
        <f t="shared" si="72"/>
        <v>No</v>
      </c>
      <c r="J81" s="314">
        <v>0</v>
      </c>
      <c r="K81" s="312">
        <v>0</v>
      </c>
      <c r="L81" s="312">
        <v>0</v>
      </c>
      <c r="M81" s="312">
        <v>0</v>
      </c>
      <c r="N81" s="312">
        <v>0</v>
      </c>
      <c r="O81" s="312">
        <v>0</v>
      </c>
      <c r="P81" s="312">
        <v>0</v>
      </c>
      <c r="Q81" s="312">
        <v>0</v>
      </c>
      <c r="R81" s="312">
        <v>0</v>
      </c>
      <c r="S81" s="312">
        <v>0</v>
      </c>
      <c r="T81" s="312">
        <v>0</v>
      </c>
      <c r="U81" s="312">
        <v>0</v>
      </c>
      <c r="V81" s="313">
        <v>1</v>
      </c>
      <c r="W81" s="313">
        <v>1</v>
      </c>
      <c r="X81" s="312">
        <v>0</v>
      </c>
      <c r="Y81" s="312">
        <v>0</v>
      </c>
      <c r="Z81" s="312">
        <v>0</v>
      </c>
      <c r="AA81" s="14">
        <v>0</v>
      </c>
      <c r="AB81" s="317"/>
      <c r="AC81" s="15" t="str">
        <f t="shared" ref="AC81:AC144" si="124">IF(SUM(X81:AA81)=0,"",SUM(J81:U81)*V81*SUM(X81:AA81)/1000)</f>
        <v/>
      </c>
      <c r="AD81" s="15" t="str">
        <f t="shared" si="74"/>
        <v/>
      </c>
      <c r="AE81" s="16" t="str">
        <f t="shared" si="75"/>
        <v>0 - 0</v>
      </c>
      <c r="AF81" s="20" t="str">
        <f t="shared" si="23"/>
        <v>Not an offer</v>
      </c>
      <c r="AG81" s="276" t="str">
        <f t="shared" si="24"/>
        <v>Not an Offer</v>
      </c>
      <c r="AH81" s="150"/>
      <c r="AI81" s="254">
        <v>65</v>
      </c>
      <c r="AJ81" s="149" t="str">
        <f t="shared" si="25"/>
        <v>00-IFE</v>
      </c>
      <c r="AK81" s="254" t="b">
        <v>0</v>
      </c>
      <c r="AL81" s="254">
        <f t="shared" ref="AL81:AL144" si="125">IF(B81&lt;&gt;"",IF(AG81&lt;&gt;"OK",1,0),IF(AG81="Not an Offer",0,1))</f>
        <v>0</v>
      </c>
      <c r="AM81" s="254">
        <f t="shared" si="26"/>
        <v>0</v>
      </c>
      <c r="AN81" s="288">
        <f t="shared" si="76"/>
        <v>0</v>
      </c>
      <c r="AO81" s="288" t="str">
        <f>IF(AND($BU81=$BV81,BU81=AO$13),$J81&amp;$K81&amp;$L81&amp;$M81&amp;$N81&amp;$O81&amp;$P81&amp;$Q81&amp;$R81&amp;$S81&amp;$T81&amp;$U81,IFERROR(MATCH($AN81,AO$17:AO80,0),-1000))</f>
        <v>000000000000</v>
      </c>
      <c r="AP81" s="288">
        <f>IF(AND($BU81=$BV81,BV81=AP$13),$J81&amp;$K81&amp;$L81&amp;$M81&amp;$N81&amp;$O81&amp;$P81&amp;$Q81&amp;$R81&amp;$S81&amp;$T81&amp;$U81,IFERROR(MATCH($AN81,AP$17:AP80,0),-1000))</f>
        <v>1</v>
      </c>
      <c r="AQ81" s="288">
        <f>IF(AND($BU81=$BV81,BW81=AQ$13),$J81&amp;$K81&amp;$L81&amp;$M81&amp;$N81&amp;$O81&amp;$P81&amp;$Q81&amp;$R81&amp;$S81&amp;$T81&amp;$U81,IFERROR(MATCH($AN81,AQ$17:AQ80,0),-1000))</f>
        <v>1</v>
      </c>
      <c r="AR81" s="288">
        <f>IF(AND($BU81=$BV81,BX81=AR$13),$J81&amp;$K81&amp;$L81&amp;$M81&amp;$N81&amp;$O81&amp;$P81&amp;$Q81&amp;$R81&amp;$S81&amp;$T81&amp;$U81,IFERROR(MATCH($AN81,AR$17:AR80,0),-1000))</f>
        <v>1</v>
      </c>
      <c r="AS81" s="254">
        <f t="shared" si="69"/>
        <v>0</v>
      </c>
      <c r="AT81" s="261" t="str">
        <f t="shared" si="77"/>
        <v/>
      </c>
      <c r="AU81" s="254" t="str">
        <f t="shared" si="122"/>
        <v/>
      </c>
      <c r="AV81" s="254" t="str">
        <f t="shared" si="122"/>
        <v/>
      </c>
      <c r="AW81" s="254" t="str">
        <f t="shared" si="120"/>
        <v/>
      </c>
      <c r="AX81" s="254" t="str">
        <f t="shared" si="120"/>
        <v/>
      </c>
      <c r="AY81" s="254" t="str">
        <f t="shared" si="120"/>
        <v/>
      </c>
      <c r="AZ81" s="254" t="str">
        <f t="shared" si="120"/>
        <v/>
      </c>
      <c r="BA81" s="254" t="str">
        <f t="shared" si="120"/>
        <v/>
      </c>
      <c r="BB81" s="254" t="str">
        <f t="shared" si="120"/>
        <v/>
      </c>
      <c r="BC81" s="254" t="str">
        <f t="shared" si="120"/>
        <v/>
      </c>
      <c r="BD81" s="254" t="str">
        <f t="shared" si="120"/>
        <v/>
      </c>
      <c r="BE81" s="262" t="str">
        <f t="shared" si="120"/>
        <v/>
      </c>
      <c r="BF81" s="263" t="str">
        <f t="shared" si="123"/>
        <v/>
      </c>
      <c r="BG81" s="254" t="str">
        <f t="shared" si="123"/>
        <v/>
      </c>
      <c r="BH81" s="254" t="str">
        <f t="shared" si="121"/>
        <v/>
      </c>
      <c r="BI81" s="254" t="str">
        <f t="shared" si="121"/>
        <v/>
      </c>
      <c r="BJ81" s="254" t="str">
        <f t="shared" si="121"/>
        <v/>
      </c>
      <c r="BK81" s="254" t="str">
        <f t="shared" si="121"/>
        <v/>
      </c>
      <c r="BL81" s="254" t="str">
        <f t="shared" si="121"/>
        <v/>
      </c>
      <c r="BM81" s="254" t="str">
        <f t="shared" si="121"/>
        <v/>
      </c>
      <c r="BN81" s="254" t="str">
        <f t="shared" si="121"/>
        <v/>
      </c>
      <c r="BO81" s="254" t="str">
        <f t="shared" si="121"/>
        <v/>
      </c>
      <c r="BP81" s="254" t="str">
        <f t="shared" si="121"/>
        <v/>
      </c>
      <c r="BQ81" s="264" t="str">
        <f t="shared" si="78"/>
        <v/>
      </c>
      <c r="BR81" s="261">
        <v>2019</v>
      </c>
      <c r="BS81" s="261">
        <v>2019</v>
      </c>
      <c r="BT81" s="261">
        <v>2019</v>
      </c>
      <c r="BU81" s="265">
        <v>2019</v>
      </c>
      <c r="BV81" s="263">
        <v>2019</v>
      </c>
      <c r="BW81" s="254" t="str">
        <f t="shared" si="70"/>
        <v/>
      </c>
      <c r="BX81" s="254" t="str">
        <f t="shared" si="70"/>
        <v/>
      </c>
      <c r="BY81" s="264" t="str">
        <f t="shared" si="31"/>
        <v/>
      </c>
      <c r="BZ81" s="254" t="str">
        <f t="shared" si="32"/>
        <v/>
      </c>
      <c r="CA81" s="254">
        <f t="shared" si="119"/>
        <v>0</v>
      </c>
      <c r="CB81" s="254">
        <f t="shared" si="119"/>
        <v>0</v>
      </c>
      <c r="CC81" s="254">
        <f t="shared" si="119"/>
        <v>0</v>
      </c>
      <c r="CD81" s="254">
        <f t="shared" si="118"/>
        <v>0</v>
      </c>
      <c r="CE81" s="254">
        <f t="shared" si="118"/>
        <v>0</v>
      </c>
      <c r="CF81" s="254">
        <f t="shared" si="118"/>
        <v>0</v>
      </c>
      <c r="CG81" s="254">
        <f t="shared" si="118"/>
        <v>0</v>
      </c>
      <c r="CH81" s="254">
        <f t="shared" si="118"/>
        <v>0</v>
      </c>
      <c r="CI81" s="254">
        <f t="shared" si="118"/>
        <v>0</v>
      </c>
      <c r="CJ81" s="254">
        <f t="shared" si="118"/>
        <v>0</v>
      </c>
      <c r="CK81" s="254">
        <f t="shared" si="118"/>
        <v>0</v>
      </c>
      <c r="CL81" s="254">
        <f t="shared" si="118"/>
        <v>0</v>
      </c>
      <c r="CM81" s="254">
        <f t="shared" si="79"/>
        <v>0</v>
      </c>
      <c r="CN81" s="254">
        <f t="shared" si="80"/>
        <v>0</v>
      </c>
      <c r="CO81" s="254">
        <f t="shared" si="81"/>
        <v>0</v>
      </c>
      <c r="CP81" s="254">
        <f t="shared" si="82"/>
        <v>0</v>
      </c>
      <c r="CQ81" s="254">
        <f t="shared" si="83"/>
        <v>0</v>
      </c>
      <c r="CR81" s="254">
        <f t="shared" si="84"/>
        <v>0</v>
      </c>
      <c r="CS81" s="254">
        <f t="shared" si="85"/>
        <v>0</v>
      </c>
      <c r="CT81" s="254">
        <f t="shared" si="86"/>
        <v>0</v>
      </c>
      <c r="CU81" s="254">
        <f t="shared" si="87"/>
        <v>0</v>
      </c>
      <c r="CV81" s="254">
        <f t="shared" si="88"/>
        <v>0</v>
      </c>
      <c r="CW81" s="254">
        <f t="shared" si="89"/>
        <v>0</v>
      </c>
      <c r="CX81" s="254">
        <f t="shared" si="90"/>
        <v>0</v>
      </c>
      <c r="CY81" s="254">
        <f t="shared" si="91"/>
        <v>0</v>
      </c>
      <c r="CZ81" s="254">
        <f t="shared" si="92"/>
        <v>0</v>
      </c>
      <c r="DA81" s="254">
        <f t="shared" si="93"/>
        <v>0</v>
      </c>
      <c r="DB81" s="254">
        <f t="shared" si="94"/>
        <v>0</v>
      </c>
      <c r="DC81" s="254">
        <f t="shared" si="95"/>
        <v>0</v>
      </c>
      <c r="DD81" s="254">
        <f t="shared" si="96"/>
        <v>0</v>
      </c>
      <c r="DE81" s="254">
        <f t="shared" si="97"/>
        <v>0</v>
      </c>
      <c r="DF81" s="254">
        <f t="shared" si="98"/>
        <v>0</v>
      </c>
      <c r="DG81" s="254">
        <f t="shared" si="99"/>
        <v>0</v>
      </c>
      <c r="DH81" s="254">
        <f t="shared" si="100"/>
        <v>0</v>
      </c>
      <c r="DI81" s="254">
        <f t="shared" si="101"/>
        <v>0</v>
      </c>
      <c r="DJ81" s="254">
        <f t="shared" si="102"/>
        <v>0</v>
      </c>
      <c r="DK81" s="254">
        <f t="shared" si="103"/>
        <v>0</v>
      </c>
      <c r="DL81" s="254">
        <f t="shared" si="104"/>
        <v>0</v>
      </c>
      <c r="DM81" s="254">
        <f t="shared" si="105"/>
        <v>0</v>
      </c>
      <c r="DN81" s="254">
        <f t="shared" si="106"/>
        <v>0</v>
      </c>
      <c r="DO81" s="254">
        <f t="shared" si="107"/>
        <v>0</v>
      </c>
      <c r="DP81" s="254">
        <f t="shared" si="108"/>
        <v>0</v>
      </c>
      <c r="DQ81" s="254">
        <f t="shared" si="109"/>
        <v>0</v>
      </c>
      <c r="DR81" s="254">
        <f t="shared" si="110"/>
        <v>0</v>
      </c>
      <c r="DS81" s="254">
        <f t="shared" si="111"/>
        <v>0</v>
      </c>
      <c r="DT81" s="254">
        <f t="shared" si="112"/>
        <v>0</v>
      </c>
      <c r="DU81" s="254">
        <f t="shared" si="113"/>
        <v>0</v>
      </c>
      <c r="DV81" s="254">
        <f t="shared" si="114"/>
        <v>0</v>
      </c>
    </row>
    <row r="82" spans="1:126" ht="24" customHeight="1">
      <c r="A82" s="11" t="str">
        <f ca="1">IF(AG82&lt;&gt;"OK","",CONCATENATE(TEXT('Front Page'!$F$33,"000"),TEXT('Front Page'!$F$31,"000"),"-",LEFT('Front Page'!$R$53,5),"-",LEFT(D82,1),AJ82, "-",TEXT(B82,"000")))</f>
        <v/>
      </c>
      <c r="B82" s="12" t="str">
        <f>IFERROR(IF(E82="","",MAX(B$17:B81)+1),"")</f>
        <v/>
      </c>
      <c r="C82" s="13"/>
      <c r="D82" s="29" t="str">
        <f t="shared" si="71"/>
        <v>None</v>
      </c>
      <c r="E82" s="29" t="str">
        <f t="shared" si="17"/>
        <v/>
      </c>
      <c r="F82" s="29" t="str">
        <f t="shared" si="18"/>
        <v/>
      </c>
      <c r="G82" s="363"/>
      <c r="H82" s="364"/>
      <c r="I82" s="325" t="str">
        <f t="shared" si="72"/>
        <v>No</v>
      </c>
      <c r="J82" s="314">
        <v>0</v>
      </c>
      <c r="K82" s="312">
        <v>0</v>
      </c>
      <c r="L82" s="312">
        <v>0</v>
      </c>
      <c r="M82" s="312">
        <v>0</v>
      </c>
      <c r="N82" s="312">
        <v>0</v>
      </c>
      <c r="O82" s="312">
        <v>0</v>
      </c>
      <c r="P82" s="312">
        <v>0</v>
      </c>
      <c r="Q82" s="312">
        <v>0</v>
      </c>
      <c r="R82" s="312">
        <v>0</v>
      </c>
      <c r="S82" s="312">
        <v>0</v>
      </c>
      <c r="T82" s="312">
        <v>0</v>
      </c>
      <c r="U82" s="312">
        <v>0</v>
      </c>
      <c r="V82" s="313">
        <v>1</v>
      </c>
      <c r="W82" s="313">
        <v>1</v>
      </c>
      <c r="X82" s="312">
        <v>0</v>
      </c>
      <c r="Y82" s="312">
        <v>0</v>
      </c>
      <c r="Z82" s="312">
        <v>0</v>
      </c>
      <c r="AA82" s="14">
        <v>0</v>
      </c>
      <c r="AB82" s="317"/>
      <c r="AC82" s="15" t="str">
        <f t="shared" si="124"/>
        <v/>
      </c>
      <c r="AD82" s="15" t="str">
        <f t="shared" si="74"/>
        <v/>
      </c>
      <c r="AE82" s="16" t="str">
        <f t="shared" si="75"/>
        <v>0 - 0</v>
      </c>
      <c r="AF82" s="20" t="str">
        <f t="shared" ref="AF82:AF145" si="126">IF(AG82&lt;&gt;"OK","Not an offer",D82&amp;" offer for "&amp;BU82&amp;IF(BV82&lt;&gt;BU82,"-"&amp;BV82&amp;" ("," ")&amp;" with "&amp;IF(IF(D82="Q3",MIN(P82:R82)=MAX(P82:R82),MIN(J82:U82)=MAX(J82:U82)),"flat capacity","capacity variable by month")&amp;IF(V82&lt;&gt;W82," in blocks",", one block"))</f>
        <v>Not an offer</v>
      </c>
      <c r="AG82" s="276" t="str">
        <f t="shared" ref="AG82:AG145" si="127">IF(B82&lt;&gt;"",IF(OR(MOD(ROUND(SUM(J82:AA82),10),ROUND(SUM(J82:AA82),2))&gt;0,COUNT(J82:W82)&lt;14),"Check that entries are numbers rounded to two decimal points",IF(B82="","Enter Capacity",IF(AK82,"Capacity Price has to span the entire term, no gap years",IF(AS82=0,IF(W82&lt;V82,"Check Blocks","OK"),AS82)))),"Not an Offer")</f>
        <v>Not an Offer</v>
      </c>
      <c r="AH82" s="150"/>
      <c r="AI82" s="254">
        <v>66</v>
      </c>
      <c r="AJ82" s="149" t="str">
        <f t="shared" ref="AJ82:AJ145" si="128">IF(AND(X82&lt;&gt;0,Y82&lt;&gt;0),90,IF(X82&lt;&gt;0,19,IF(Y82&lt;&gt;0,20,"00")))&amp;"-IFE"</f>
        <v>00-IFE</v>
      </c>
      <c r="AK82" s="254" t="b">
        <v>0</v>
      </c>
      <c r="AL82" s="254">
        <f t="shared" si="125"/>
        <v>0</v>
      </c>
      <c r="AM82" s="254">
        <f t="shared" ref="AM82:AM145" si="129">IF(AG82="OK",IF(ROW(B82)-16=B82,0,1),0)</f>
        <v>0</v>
      </c>
      <c r="AN82" s="288">
        <f t="shared" si="76"/>
        <v>0</v>
      </c>
      <c r="AO82" s="288" t="str">
        <f>IF(AND($BU82=$BV82,BU82=AO$13),$J82&amp;$K82&amp;$L82&amp;$M82&amp;$N82&amp;$O82&amp;$P82&amp;$Q82&amp;$R82&amp;$S82&amp;$T82&amp;$U82,IFERROR(MATCH($AN82,AO$17:AO81,0),-1000))</f>
        <v>000000000000</v>
      </c>
      <c r="AP82" s="288">
        <f>IF(AND($BU82=$BV82,BV82=AP$13),$J82&amp;$K82&amp;$L82&amp;$M82&amp;$N82&amp;$O82&amp;$P82&amp;$Q82&amp;$R82&amp;$S82&amp;$T82&amp;$U82,IFERROR(MATCH($AN82,AP$17:AP81,0),-1000))</f>
        <v>1</v>
      </c>
      <c r="AQ82" s="288">
        <f>IF(AND($BU82=$BV82,BW82=AQ$13),$J82&amp;$K82&amp;$L82&amp;$M82&amp;$N82&amp;$O82&amp;$P82&amp;$Q82&amp;$R82&amp;$S82&amp;$T82&amp;$U82,IFERROR(MATCH($AN82,AQ$17:AQ81,0),-1000))</f>
        <v>1</v>
      </c>
      <c r="AR82" s="288">
        <f>IF(AND($BU82=$BV82,BX82=AR$13),$J82&amp;$K82&amp;$L82&amp;$M82&amp;$N82&amp;$O82&amp;$P82&amp;$Q82&amp;$R82&amp;$S82&amp;$T82&amp;$U82,IFERROR(MATCH($AN82,AR$17:AR81,0),-1000))</f>
        <v>1</v>
      </c>
      <c r="AS82" s="254">
        <f t="shared" si="69"/>
        <v>0</v>
      </c>
      <c r="AT82" s="261" t="str">
        <f t="shared" si="77"/>
        <v/>
      </c>
      <c r="AU82" s="254" t="str">
        <f t="shared" si="122"/>
        <v/>
      </c>
      <c r="AV82" s="254" t="str">
        <f t="shared" si="122"/>
        <v/>
      </c>
      <c r="AW82" s="254" t="str">
        <f t="shared" si="120"/>
        <v/>
      </c>
      <c r="AX82" s="254" t="str">
        <f t="shared" si="120"/>
        <v/>
      </c>
      <c r="AY82" s="254" t="str">
        <f t="shared" si="120"/>
        <v/>
      </c>
      <c r="AZ82" s="254" t="str">
        <f t="shared" si="120"/>
        <v/>
      </c>
      <c r="BA82" s="254" t="str">
        <f t="shared" si="120"/>
        <v/>
      </c>
      <c r="BB82" s="254" t="str">
        <f t="shared" si="120"/>
        <v/>
      </c>
      <c r="BC82" s="254" t="str">
        <f t="shared" si="120"/>
        <v/>
      </c>
      <c r="BD82" s="254" t="str">
        <f t="shared" si="120"/>
        <v/>
      </c>
      <c r="BE82" s="262" t="str">
        <f t="shared" si="120"/>
        <v/>
      </c>
      <c r="BF82" s="263" t="str">
        <f t="shared" si="123"/>
        <v/>
      </c>
      <c r="BG82" s="254" t="str">
        <f t="shared" si="123"/>
        <v/>
      </c>
      <c r="BH82" s="254" t="str">
        <f t="shared" si="121"/>
        <v/>
      </c>
      <c r="BI82" s="254" t="str">
        <f t="shared" si="121"/>
        <v/>
      </c>
      <c r="BJ82" s="254" t="str">
        <f t="shared" si="121"/>
        <v/>
      </c>
      <c r="BK82" s="254" t="str">
        <f t="shared" si="121"/>
        <v/>
      </c>
      <c r="BL82" s="254" t="str">
        <f t="shared" si="121"/>
        <v/>
      </c>
      <c r="BM82" s="254" t="str">
        <f t="shared" si="121"/>
        <v/>
      </c>
      <c r="BN82" s="254" t="str">
        <f t="shared" si="121"/>
        <v/>
      </c>
      <c r="BO82" s="254" t="str">
        <f t="shared" si="121"/>
        <v/>
      </c>
      <c r="BP82" s="254" t="str">
        <f t="shared" si="121"/>
        <v/>
      </c>
      <c r="BQ82" s="264" t="str">
        <f t="shared" si="78"/>
        <v/>
      </c>
      <c r="BR82" s="261">
        <v>2019</v>
      </c>
      <c r="BS82" s="261">
        <v>2019</v>
      </c>
      <c r="BT82" s="261">
        <v>2019</v>
      </c>
      <c r="BU82" s="265">
        <v>2019</v>
      </c>
      <c r="BV82" s="263">
        <v>2019</v>
      </c>
      <c r="BW82" s="254" t="str">
        <f t="shared" si="70"/>
        <v/>
      </c>
      <c r="BX82" s="254" t="str">
        <f t="shared" si="70"/>
        <v/>
      </c>
      <c r="BY82" s="264" t="str">
        <f t="shared" si="31"/>
        <v/>
      </c>
      <c r="BZ82" s="254" t="str">
        <f t="shared" si="32"/>
        <v/>
      </c>
      <c r="CA82" s="254">
        <f t="shared" si="119"/>
        <v>0</v>
      </c>
      <c r="CB82" s="254">
        <f t="shared" si="119"/>
        <v>0</v>
      </c>
      <c r="CC82" s="254">
        <f t="shared" si="119"/>
        <v>0</v>
      </c>
      <c r="CD82" s="254">
        <f t="shared" si="118"/>
        <v>0</v>
      </c>
      <c r="CE82" s="254">
        <f t="shared" si="118"/>
        <v>0</v>
      </c>
      <c r="CF82" s="254">
        <f t="shared" si="118"/>
        <v>0</v>
      </c>
      <c r="CG82" s="254">
        <f t="shared" ref="CG82:CL124" si="130">IF($X82&gt;0,P82*$W82,0)</f>
        <v>0</v>
      </c>
      <c r="CH82" s="254">
        <f t="shared" si="130"/>
        <v>0</v>
      </c>
      <c r="CI82" s="254">
        <f t="shared" si="130"/>
        <v>0</v>
      </c>
      <c r="CJ82" s="254">
        <f t="shared" si="130"/>
        <v>0</v>
      </c>
      <c r="CK82" s="254">
        <f t="shared" si="130"/>
        <v>0</v>
      </c>
      <c r="CL82" s="254">
        <f t="shared" si="130"/>
        <v>0</v>
      </c>
      <c r="CM82" s="254">
        <f t="shared" si="79"/>
        <v>0</v>
      </c>
      <c r="CN82" s="254">
        <f t="shared" si="80"/>
        <v>0</v>
      </c>
      <c r="CO82" s="254">
        <f t="shared" si="81"/>
        <v>0</v>
      </c>
      <c r="CP82" s="254">
        <f t="shared" si="82"/>
        <v>0</v>
      </c>
      <c r="CQ82" s="254">
        <f t="shared" si="83"/>
        <v>0</v>
      </c>
      <c r="CR82" s="254">
        <f t="shared" si="84"/>
        <v>0</v>
      </c>
      <c r="CS82" s="254">
        <f t="shared" si="85"/>
        <v>0</v>
      </c>
      <c r="CT82" s="254">
        <f t="shared" si="86"/>
        <v>0</v>
      </c>
      <c r="CU82" s="254">
        <f t="shared" si="87"/>
        <v>0</v>
      </c>
      <c r="CV82" s="254">
        <f t="shared" si="88"/>
        <v>0</v>
      </c>
      <c r="CW82" s="254">
        <f t="shared" si="89"/>
        <v>0</v>
      </c>
      <c r="CX82" s="254">
        <f t="shared" si="90"/>
        <v>0</v>
      </c>
      <c r="CY82" s="254">
        <f t="shared" si="91"/>
        <v>0</v>
      </c>
      <c r="CZ82" s="254">
        <f t="shared" si="92"/>
        <v>0</v>
      </c>
      <c r="DA82" s="254">
        <f t="shared" si="93"/>
        <v>0</v>
      </c>
      <c r="DB82" s="254">
        <f t="shared" si="94"/>
        <v>0</v>
      </c>
      <c r="DC82" s="254">
        <f t="shared" si="95"/>
        <v>0</v>
      </c>
      <c r="DD82" s="254">
        <f t="shared" si="96"/>
        <v>0</v>
      </c>
      <c r="DE82" s="254">
        <f t="shared" si="97"/>
        <v>0</v>
      </c>
      <c r="DF82" s="254">
        <f t="shared" si="98"/>
        <v>0</v>
      </c>
      <c r="DG82" s="254">
        <f t="shared" si="99"/>
        <v>0</v>
      </c>
      <c r="DH82" s="254">
        <f t="shared" si="100"/>
        <v>0</v>
      </c>
      <c r="DI82" s="254">
        <f t="shared" si="101"/>
        <v>0</v>
      </c>
      <c r="DJ82" s="254">
        <f t="shared" si="102"/>
        <v>0</v>
      </c>
      <c r="DK82" s="254">
        <f t="shared" si="103"/>
        <v>0</v>
      </c>
      <c r="DL82" s="254">
        <f t="shared" si="104"/>
        <v>0</v>
      </c>
      <c r="DM82" s="254">
        <f t="shared" si="105"/>
        <v>0</v>
      </c>
      <c r="DN82" s="254">
        <f t="shared" si="106"/>
        <v>0</v>
      </c>
      <c r="DO82" s="254">
        <f t="shared" si="107"/>
        <v>0</v>
      </c>
      <c r="DP82" s="254">
        <f t="shared" si="108"/>
        <v>0</v>
      </c>
      <c r="DQ82" s="254">
        <f t="shared" si="109"/>
        <v>0</v>
      </c>
      <c r="DR82" s="254">
        <f t="shared" si="110"/>
        <v>0</v>
      </c>
      <c r="DS82" s="254">
        <f t="shared" si="111"/>
        <v>0</v>
      </c>
      <c r="DT82" s="254">
        <f t="shared" si="112"/>
        <v>0</v>
      </c>
      <c r="DU82" s="254">
        <f t="shared" si="113"/>
        <v>0</v>
      </c>
      <c r="DV82" s="254">
        <f t="shared" si="114"/>
        <v>0</v>
      </c>
    </row>
    <row r="83" spans="1:126" ht="24" customHeight="1">
      <c r="A83" s="11" t="str">
        <f ca="1">IF(AG83&lt;&gt;"OK","",CONCATENATE(TEXT('Front Page'!$F$33,"000"),TEXT('Front Page'!$F$31,"000"),"-",LEFT('Front Page'!$R$53,5),"-",LEFT(D83,1),AJ83, "-",TEXT(B83,"000")))</f>
        <v/>
      </c>
      <c r="B83" s="12" t="str">
        <f>IFERROR(IF(E83="","",MAX(B$17:B82)+1),"")</f>
        <v/>
      </c>
      <c r="C83" s="13"/>
      <c r="D83" s="29" t="str">
        <f t="shared" si="71"/>
        <v>None</v>
      </c>
      <c r="E83" s="29" t="str">
        <f t="shared" si="17"/>
        <v/>
      </c>
      <c r="F83" s="29" t="str">
        <f t="shared" si="18"/>
        <v/>
      </c>
      <c r="G83" s="363"/>
      <c r="H83" s="364"/>
      <c r="I83" s="325" t="str">
        <f t="shared" si="72"/>
        <v>No</v>
      </c>
      <c r="J83" s="314">
        <v>0</v>
      </c>
      <c r="K83" s="312">
        <v>0</v>
      </c>
      <c r="L83" s="312">
        <v>0</v>
      </c>
      <c r="M83" s="312">
        <v>0</v>
      </c>
      <c r="N83" s="312">
        <v>0</v>
      </c>
      <c r="O83" s="312">
        <v>0</v>
      </c>
      <c r="P83" s="312">
        <v>0</v>
      </c>
      <c r="Q83" s="312">
        <v>0</v>
      </c>
      <c r="R83" s="312">
        <v>0</v>
      </c>
      <c r="S83" s="312">
        <v>0</v>
      </c>
      <c r="T83" s="312">
        <v>0</v>
      </c>
      <c r="U83" s="312">
        <v>0</v>
      </c>
      <c r="V83" s="313">
        <v>1</v>
      </c>
      <c r="W83" s="313">
        <v>1</v>
      </c>
      <c r="X83" s="312">
        <v>0</v>
      </c>
      <c r="Y83" s="312">
        <v>0</v>
      </c>
      <c r="Z83" s="312">
        <v>0</v>
      </c>
      <c r="AA83" s="14">
        <v>0</v>
      </c>
      <c r="AB83" s="317"/>
      <c r="AC83" s="15" t="str">
        <f t="shared" si="124"/>
        <v/>
      </c>
      <c r="AD83" s="15" t="str">
        <f t="shared" si="74"/>
        <v/>
      </c>
      <c r="AE83" s="16" t="str">
        <f t="shared" si="75"/>
        <v>0 - 0</v>
      </c>
      <c r="AF83" s="20" t="str">
        <f t="shared" si="126"/>
        <v>Not an offer</v>
      </c>
      <c r="AG83" s="276" t="str">
        <f t="shared" si="127"/>
        <v>Not an Offer</v>
      </c>
      <c r="AH83" s="150"/>
      <c r="AI83" s="254">
        <v>67</v>
      </c>
      <c r="AJ83" s="149" t="str">
        <f t="shared" si="128"/>
        <v>00-IFE</v>
      </c>
      <c r="AK83" s="254" t="b">
        <v>0</v>
      </c>
      <c r="AL83" s="254">
        <f t="shared" si="125"/>
        <v>0</v>
      </c>
      <c r="AM83" s="254">
        <f t="shared" si="129"/>
        <v>0</v>
      </c>
      <c r="AN83" s="288">
        <f t="shared" si="76"/>
        <v>0</v>
      </c>
      <c r="AO83" s="288" t="str">
        <f>IF(AND($BU83=$BV83,BU83=AO$13),$J83&amp;$K83&amp;$L83&amp;$M83&amp;$N83&amp;$O83&amp;$P83&amp;$Q83&amp;$R83&amp;$S83&amp;$T83&amp;$U83,IFERROR(MATCH($AN83,AO$17:AO82,0),-1000))</f>
        <v>000000000000</v>
      </c>
      <c r="AP83" s="288">
        <f>IF(AND($BU83=$BV83,BV83=AP$13),$J83&amp;$K83&amp;$L83&amp;$M83&amp;$N83&amp;$O83&amp;$P83&amp;$Q83&amp;$R83&amp;$S83&amp;$T83&amp;$U83,IFERROR(MATCH($AN83,AP$17:AP82,0),-1000))</f>
        <v>1</v>
      </c>
      <c r="AQ83" s="288">
        <f>IF(AND($BU83=$BV83,BW83=AQ$13),$J83&amp;$K83&amp;$L83&amp;$M83&amp;$N83&amp;$O83&amp;$P83&amp;$Q83&amp;$R83&amp;$S83&amp;$T83&amp;$U83,IFERROR(MATCH($AN83,AQ$17:AQ82,0),-1000))</f>
        <v>1</v>
      </c>
      <c r="AR83" s="288">
        <f>IF(AND($BU83=$BV83,BX83=AR$13),$J83&amp;$K83&amp;$L83&amp;$M83&amp;$N83&amp;$O83&amp;$P83&amp;$Q83&amp;$R83&amp;$S83&amp;$T83&amp;$U83,IFERROR(MATCH($AN83,AR$17:AR82,0),-1000))</f>
        <v>1</v>
      </c>
      <c r="AS83" s="254">
        <f t="shared" si="69"/>
        <v>0</v>
      </c>
      <c r="AT83" s="261" t="str">
        <f t="shared" si="77"/>
        <v/>
      </c>
      <c r="AU83" s="254" t="str">
        <f t="shared" si="122"/>
        <v/>
      </c>
      <c r="AV83" s="254" t="str">
        <f t="shared" si="122"/>
        <v/>
      </c>
      <c r="AW83" s="254" t="str">
        <f t="shared" si="120"/>
        <v/>
      </c>
      <c r="AX83" s="254" t="str">
        <f t="shared" si="120"/>
        <v/>
      </c>
      <c r="AY83" s="254" t="str">
        <f t="shared" si="120"/>
        <v/>
      </c>
      <c r="AZ83" s="254" t="str">
        <f t="shared" si="120"/>
        <v/>
      </c>
      <c r="BA83" s="254" t="str">
        <f t="shared" si="120"/>
        <v/>
      </c>
      <c r="BB83" s="254" t="str">
        <f t="shared" si="120"/>
        <v/>
      </c>
      <c r="BC83" s="254" t="str">
        <f t="shared" si="120"/>
        <v/>
      </c>
      <c r="BD83" s="254" t="str">
        <f t="shared" si="120"/>
        <v/>
      </c>
      <c r="BE83" s="262" t="str">
        <f t="shared" si="120"/>
        <v/>
      </c>
      <c r="BF83" s="263" t="str">
        <f t="shared" si="123"/>
        <v/>
      </c>
      <c r="BG83" s="254" t="str">
        <f t="shared" si="123"/>
        <v/>
      </c>
      <c r="BH83" s="254" t="str">
        <f t="shared" si="121"/>
        <v/>
      </c>
      <c r="BI83" s="254" t="str">
        <f t="shared" si="121"/>
        <v/>
      </c>
      <c r="BJ83" s="254" t="str">
        <f t="shared" si="121"/>
        <v/>
      </c>
      <c r="BK83" s="254" t="str">
        <f t="shared" si="121"/>
        <v/>
      </c>
      <c r="BL83" s="254" t="str">
        <f t="shared" si="121"/>
        <v/>
      </c>
      <c r="BM83" s="254" t="str">
        <f t="shared" si="121"/>
        <v/>
      </c>
      <c r="BN83" s="254" t="str">
        <f t="shared" si="121"/>
        <v/>
      </c>
      <c r="BO83" s="254" t="str">
        <f t="shared" si="121"/>
        <v/>
      </c>
      <c r="BP83" s="254" t="str">
        <f t="shared" si="121"/>
        <v/>
      </c>
      <c r="BQ83" s="264" t="str">
        <f t="shared" si="78"/>
        <v/>
      </c>
      <c r="BR83" s="261">
        <v>2019</v>
      </c>
      <c r="BS83" s="261">
        <v>2019</v>
      </c>
      <c r="BT83" s="261">
        <v>2019</v>
      </c>
      <c r="BU83" s="265">
        <v>2019</v>
      </c>
      <c r="BV83" s="263">
        <v>2019</v>
      </c>
      <c r="BW83" s="254" t="str">
        <f t="shared" si="70"/>
        <v/>
      </c>
      <c r="BX83" s="254" t="str">
        <f t="shared" si="70"/>
        <v/>
      </c>
      <c r="BY83" s="264" t="str">
        <f t="shared" si="31"/>
        <v/>
      </c>
      <c r="BZ83" s="254" t="str">
        <f t="shared" si="32"/>
        <v/>
      </c>
      <c r="CA83" s="254">
        <f t="shared" si="119"/>
        <v>0</v>
      </c>
      <c r="CB83" s="254">
        <f t="shared" si="119"/>
        <v>0</v>
      </c>
      <c r="CC83" s="254">
        <f t="shared" si="119"/>
        <v>0</v>
      </c>
      <c r="CD83" s="254">
        <f t="shared" si="119"/>
        <v>0</v>
      </c>
      <c r="CE83" s="254">
        <f t="shared" si="119"/>
        <v>0</v>
      </c>
      <c r="CF83" s="254">
        <f t="shared" si="119"/>
        <v>0</v>
      </c>
      <c r="CG83" s="254">
        <f t="shared" si="130"/>
        <v>0</v>
      </c>
      <c r="CH83" s="254">
        <f t="shared" si="130"/>
        <v>0</v>
      </c>
      <c r="CI83" s="254">
        <f t="shared" si="130"/>
        <v>0</v>
      </c>
      <c r="CJ83" s="254">
        <f t="shared" si="130"/>
        <v>0</v>
      </c>
      <c r="CK83" s="254">
        <f t="shared" si="130"/>
        <v>0</v>
      </c>
      <c r="CL83" s="254">
        <f t="shared" si="130"/>
        <v>0</v>
      </c>
      <c r="CM83" s="254">
        <f t="shared" si="79"/>
        <v>0</v>
      </c>
      <c r="CN83" s="254">
        <f t="shared" si="80"/>
        <v>0</v>
      </c>
      <c r="CO83" s="254">
        <f t="shared" si="81"/>
        <v>0</v>
      </c>
      <c r="CP83" s="254">
        <f t="shared" si="82"/>
        <v>0</v>
      </c>
      <c r="CQ83" s="254">
        <f t="shared" si="83"/>
        <v>0</v>
      </c>
      <c r="CR83" s="254">
        <f t="shared" si="84"/>
        <v>0</v>
      </c>
      <c r="CS83" s="254">
        <f t="shared" si="85"/>
        <v>0</v>
      </c>
      <c r="CT83" s="254">
        <f t="shared" si="86"/>
        <v>0</v>
      </c>
      <c r="CU83" s="254">
        <f t="shared" si="87"/>
        <v>0</v>
      </c>
      <c r="CV83" s="254">
        <f t="shared" si="88"/>
        <v>0</v>
      </c>
      <c r="CW83" s="254">
        <f t="shared" si="89"/>
        <v>0</v>
      </c>
      <c r="CX83" s="254">
        <f t="shared" si="90"/>
        <v>0</v>
      </c>
      <c r="CY83" s="254">
        <f t="shared" si="91"/>
        <v>0</v>
      </c>
      <c r="CZ83" s="254">
        <f t="shared" si="92"/>
        <v>0</v>
      </c>
      <c r="DA83" s="254">
        <f t="shared" si="93"/>
        <v>0</v>
      </c>
      <c r="DB83" s="254">
        <f t="shared" si="94"/>
        <v>0</v>
      </c>
      <c r="DC83" s="254">
        <f t="shared" si="95"/>
        <v>0</v>
      </c>
      <c r="DD83" s="254">
        <f t="shared" si="96"/>
        <v>0</v>
      </c>
      <c r="DE83" s="254">
        <f t="shared" si="97"/>
        <v>0</v>
      </c>
      <c r="DF83" s="254">
        <f t="shared" si="98"/>
        <v>0</v>
      </c>
      <c r="DG83" s="254">
        <f t="shared" si="99"/>
        <v>0</v>
      </c>
      <c r="DH83" s="254">
        <f t="shared" si="100"/>
        <v>0</v>
      </c>
      <c r="DI83" s="254">
        <f t="shared" si="101"/>
        <v>0</v>
      </c>
      <c r="DJ83" s="254">
        <f t="shared" si="102"/>
        <v>0</v>
      </c>
      <c r="DK83" s="254">
        <f t="shared" si="103"/>
        <v>0</v>
      </c>
      <c r="DL83" s="254">
        <f t="shared" si="104"/>
        <v>0</v>
      </c>
      <c r="DM83" s="254">
        <f t="shared" si="105"/>
        <v>0</v>
      </c>
      <c r="DN83" s="254">
        <f t="shared" si="106"/>
        <v>0</v>
      </c>
      <c r="DO83" s="254">
        <f t="shared" si="107"/>
        <v>0</v>
      </c>
      <c r="DP83" s="254">
        <f t="shared" si="108"/>
        <v>0</v>
      </c>
      <c r="DQ83" s="254">
        <f t="shared" si="109"/>
        <v>0</v>
      </c>
      <c r="DR83" s="254">
        <f t="shared" si="110"/>
        <v>0</v>
      </c>
      <c r="DS83" s="254">
        <f t="shared" si="111"/>
        <v>0</v>
      </c>
      <c r="DT83" s="254">
        <f t="shared" si="112"/>
        <v>0</v>
      </c>
      <c r="DU83" s="254">
        <f t="shared" si="113"/>
        <v>0</v>
      </c>
      <c r="DV83" s="254">
        <f t="shared" si="114"/>
        <v>0</v>
      </c>
    </row>
    <row r="84" spans="1:126" ht="24" customHeight="1">
      <c r="A84" s="11" t="str">
        <f ca="1">IF(AG84&lt;&gt;"OK","",CONCATENATE(TEXT('Front Page'!$F$33,"000"),TEXT('Front Page'!$F$31,"000"),"-",LEFT('Front Page'!$R$53,5),"-",LEFT(D84,1),AJ84, "-",TEXT(B84,"000")))</f>
        <v/>
      </c>
      <c r="B84" s="12" t="str">
        <f>IFERROR(IF(E84="","",MAX(B$17:B83)+1),"")</f>
        <v/>
      </c>
      <c r="C84" s="13"/>
      <c r="D84" s="29" t="str">
        <f t="shared" si="71"/>
        <v>None</v>
      </c>
      <c r="E84" s="29" t="str">
        <f t="shared" si="17"/>
        <v/>
      </c>
      <c r="F84" s="29" t="str">
        <f t="shared" si="18"/>
        <v/>
      </c>
      <c r="G84" s="363"/>
      <c r="H84" s="364"/>
      <c r="I84" s="325" t="str">
        <f t="shared" si="72"/>
        <v>No</v>
      </c>
      <c r="J84" s="314">
        <v>0</v>
      </c>
      <c r="K84" s="312">
        <v>0</v>
      </c>
      <c r="L84" s="312">
        <v>0</v>
      </c>
      <c r="M84" s="312">
        <v>0</v>
      </c>
      <c r="N84" s="312">
        <v>0</v>
      </c>
      <c r="O84" s="312">
        <v>0</v>
      </c>
      <c r="P84" s="312">
        <v>0</v>
      </c>
      <c r="Q84" s="312">
        <v>0</v>
      </c>
      <c r="R84" s="312">
        <v>0</v>
      </c>
      <c r="S84" s="312">
        <v>0</v>
      </c>
      <c r="T84" s="312">
        <v>0</v>
      </c>
      <c r="U84" s="312">
        <v>0</v>
      </c>
      <c r="V84" s="313">
        <v>1</v>
      </c>
      <c r="W84" s="313">
        <v>1</v>
      </c>
      <c r="X84" s="312">
        <v>0</v>
      </c>
      <c r="Y84" s="312">
        <v>0</v>
      </c>
      <c r="Z84" s="312">
        <v>0</v>
      </c>
      <c r="AA84" s="14">
        <v>0</v>
      </c>
      <c r="AB84" s="317"/>
      <c r="AC84" s="15" t="str">
        <f t="shared" si="124"/>
        <v/>
      </c>
      <c r="AD84" s="15" t="str">
        <f t="shared" si="74"/>
        <v/>
      </c>
      <c r="AE84" s="16" t="str">
        <f t="shared" si="75"/>
        <v>0 - 0</v>
      </c>
      <c r="AF84" s="20" t="str">
        <f t="shared" si="126"/>
        <v>Not an offer</v>
      </c>
      <c r="AG84" s="276" t="str">
        <f t="shared" si="127"/>
        <v>Not an Offer</v>
      </c>
      <c r="AH84" s="150"/>
      <c r="AI84" s="254">
        <v>68</v>
      </c>
      <c r="AJ84" s="149" t="str">
        <f t="shared" si="128"/>
        <v>00-IFE</v>
      </c>
      <c r="AK84" s="254" t="b">
        <v>0</v>
      </c>
      <c r="AL84" s="254">
        <f t="shared" si="125"/>
        <v>0</v>
      </c>
      <c r="AM84" s="254">
        <f t="shared" si="129"/>
        <v>0</v>
      </c>
      <c r="AN84" s="288">
        <f t="shared" si="76"/>
        <v>0</v>
      </c>
      <c r="AO84" s="288" t="str">
        <f>IF(AND($BU84=$BV84,BU84=AO$13),$J84&amp;$K84&amp;$L84&amp;$M84&amp;$N84&amp;$O84&amp;$P84&amp;$Q84&amp;$R84&amp;$S84&amp;$T84&amp;$U84,IFERROR(MATCH($AN84,AO$17:AO83,0),-1000))</f>
        <v>000000000000</v>
      </c>
      <c r="AP84" s="288">
        <f>IF(AND($BU84=$BV84,BV84=AP$13),$J84&amp;$K84&amp;$L84&amp;$M84&amp;$N84&amp;$O84&amp;$P84&amp;$Q84&amp;$R84&amp;$S84&amp;$T84&amp;$U84,IFERROR(MATCH($AN84,AP$17:AP83,0),-1000))</f>
        <v>1</v>
      </c>
      <c r="AQ84" s="288">
        <f>IF(AND($BU84=$BV84,BW84=AQ$13),$J84&amp;$K84&amp;$L84&amp;$M84&amp;$N84&amp;$O84&amp;$P84&amp;$Q84&amp;$R84&amp;$S84&amp;$T84&amp;$U84,IFERROR(MATCH($AN84,AQ$17:AQ83,0),-1000))</f>
        <v>1</v>
      </c>
      <c r="AR84" s="288">
        <f>IF(AND($BU84=$BV84,BX84=AR$13),$J84&amp;$K84&amp;$L84&amp;$M84&amp;$N84&amp;$O84&amp;$P84&amp;$Q84&amp;$R84&amp;$S84&amp;$T84&amp;$U84,IFERROR(MATCH($AN84,AR$17:AR83,0),-1000))</f>
        <v>1</v>
      </c>
      <c r="AS84" s="254">
        <f t="shared" si="69"/>
        <v>0</v>
      </c>
      <c r="AT84" s="261" t="str">
        <f t="shared" si="77"/>
        <v/>
      </c>
      <c r="AU84" s="254" t="str">
        <f t="shared" si="122"/>
        <v/>
      </c>
      <c r="AV84" s="254" t="str">
        <f t="shared" si="122"/>
        <v/>
      </c>
      <c r="AW84" s="254" t="str">
        <f t="shared" si="120"/>
        <v/>
      </c>
      <c r="AX84" s="254" t="str">
        <f t="shared" si="120"/>
        <v/>
      </c>
      <c r="AY84" s="254" t="str">
        <f t="shared" si="120"/>
        <v/>
      </c>
      <c r="AZ84" s="254" t="str">
        <f t="shared" ref="AZ84:BE126" si="131">IF(P84&lt;&gt;0,MIN(AY84,AZ$14),AY84)</f>
        <v/>
      </c>
      <c r="BA84" s="254" t="str">
        <f t="shared" si="131"/>
        <v/>
      </c>
      <c r="BB84" s="254" t="str">
        <f t="shared" si="131"/>
        <v/>
      </c>
      <c r="BC84" s="254" t="str">
        <f t="shared" si="131"/>
        <v/>
      </c>
      <c r="BD84" s="254" t="str">
        <f t="shared" si="131"/>
        <v/>
      </c>
      <c r="BE84" s="262" t="str">
        <f t="shared" si="131"/>
        <v/>
      </c>
      <c r="BF84" s="263" t="str">
        <f t="shared" si="123"/>
        <v/>
      </c>
      <c r="BG84" s="254" t="str">
        <f t="shared" si="123"/>
        <v/>
      </c>
      <c r="BH84" s="254" t="str">
        <f t="shared" si="121"/>
        <v/>
      </c>
      <c r="BI84" s="254" t="str">
        <f t="shared" si="121"/>
        <v/>
      </c>
      <c r="BJ84" s="254" t="str">
        <f t="shared" si="121"/>
        <v/>
      </c>
      <c r="BK84" s="254" t="str">
        <f t="shared" ref="BK84:BP126" si="132">IF(O84&lt;&gt;0,MAX(BL84,BK$14),BL84)</f>
        <v/>
      </c>
      <c r="BL84" s="254" t="str">
        <f t="shared" si="132"/>
        <v/>
      </c>
      <c r="BM84" s="254" t="str">
        <f t="shared" si="132"/>
        <v/>
      </c>
      <c r="BN84" s="254" t="str">
        <f t="shared" si="132"/>
        <v/>
      </c>
      <c r="BO84" s="254" t="str">
        <f t="shared" si="132"/>
        <v/>
      </c>
      <c r="BP84" s="254" t="str">
        <f t="shared" si="132"/>
        <v/>
      </c>
      <c r="BQ84" s="264" t="str">
        <f t="shared" si="78"/>
        <v/>
      </c>
      <c r="BR84" s="261">
        <v>2019</v>
      </c>
      <c r="BS84" s="261">
        <v>2019</v>
      </c>
      <c r="BT84" s="261">
        <v>2019</v>
      </c>
      <c r="BU84" s="265">
        <v>2019</v>
      </c>
      <c r="BV84" s="263">
        <v>2019</v>
      </c>
      <c r="BW84" s="254" t="str">
        <f t="shared" si="70"/>
        <v/>
      </c>
      <c r="BX84" s="254" t="str">
        <f t="shared" si="70"/>
        <v/>
      </c>
      <c r="BY84" s="264" t="str">
        <f t="shared" si="31"/>
        <v/>
      </c>
      <c r="BZ84" s="254" t="str">
        <f t="shared" si="32"/>
        <v/>
      </c>
      <c r="CA84" s="254">
        <f t="shared" si="119"/>
        <v>0</v>
      </c>
      <c r="CB84" s="254">
        <f t="shared" si="119"/>
        <v>0</v>
      </c>
      <c r="CC84" s="254">
        <f t="shared" si="119"/>
        <v>0</v>
      </c>
      <c r="CD84" s="254">
        <f t="shared" si="119"/>
        <v>0</v>
      </c>
      <c r="CE84" s="254">
        <f t="shared" si="119"/>
        <v>0</v>
      </c>
      <c r="CF84" s="254">
        <f t="shared" si="119"/>
        <v>0</v>
      </c>
      <c r="CG84" s="254">
        <f t="shared" si="130"/>
        <v>0</v>
      </c>
      <c r="CH84" s="254">
        <f t="shared" si="130"/>
        <v>0</v>
      </c>
      <c r="CI84" s="254">
        <f t="shared" si="130"/>
        <v>0</v>
      </c>
      <c r="CJ84" s="254">
        <f t="shared" si="130"/>
        <v>0</v>
      </c>
      <c r="CK84" s="254">
        <f t="shared" si="130"/>
        <v>0</v>
      </c>
      <c r="CL84" s="254">
        <f t="shared" si="130"/>
        <v>0</v>
      </c>
      <c r="CM84" s="254">
        <f t="shared" si="79"/>
        <v>0</v>
      </c>
      <c r="CN84" s="254">
        <f t="shared" si="80"/>
        <v>0</v>
      </c>
      <c r="CO84" s="254">
        <f t="shared" si="81"/>
        <v>0</v>
      </c>
      <c r="CP84" s="254">
        <f t="shared" si="82"/>
        <v>0</v>
      </c>
      <c r="CQ84" s="254">
        <f t="shared" si="83"/>
        <v>0</v>
      </c>
      <c r="CR84" s="254">
        <f t="shared" si="84"/>
        <v>0</v>
      </c>
      <c r="CS84" s="254">
        <f t="shared" si="85"/>
        <v>0</v>
      </c>
      <c r="CT84" s="254">
        <f t="shared" si="86"/>
        <v>0</v>
      </c>
      <c r="CU84" s="254">
        <f t="shared" si="87"/>
        <v>0</v>
      </c>
      <c r="CV84" s="254">
        <f t="shared" si="88"/>
        <v>0</v>
      </c>
      <c r="CW84" s="254">
        <f t="shared" si="89"/>
        <v>0</v>
      </c>
      <c r="CX84" s="254">
        <f t="shared" si="90"/>
        <v>0</v>
      </c>
      <c r="CY84" s="254">
        <f t="shared" si="91"/>
        <v>0</v>
      </c>
      <c r="CZ84" s="254">
        <f t="shared" si="92"/>
        <v>0</v>
      </c>
      <c r="DA84" s="254">
        <f t="shared" si="93"/>
        <v>0</v>
      </c>
      <c r="DB84" s="254">
        <f t="shared" si="94"/>
        <v>0</v>
      </c>
      <c r="DC84" s="254">
        <f t="shared" si="95"/>
        <v>0</v>
      </c>
      <c r="DD84" s="254">
        <f t="shared" si="96"/>
        <v>0</v>
      </c>
      <c r="DE84" s="254">
        <f t="shared" si="97"/>
        <v>0</v>
      </c>
      <c r="DF84" s="254">
        <f t="shared" si="98"/>
        <v>0</v>
      </c>
      <c r="DG84" s="254">
        <f t="shared" si="99"/>
        <v>0</v>
      </c>
      <c r="DH84" s="254">
        <f t="shared" si="100"/>
        <v>0</v>
      </c>
      <c r="DI84" s="254">
        <f t="shared" si="101"/>
        <v>0</v>
      </c>
      <c r="DJ84" s="254">
        <f t="shared" si="102"/>
        <v>0</v>
      </c>
      <c r="DK84" s="254">
        <f t="shared" si="103"/>
        <v>0</v>
      </c>
      <c r="DL84" s="254">
        <f t="shared" si="104"/>
        <v>0</v>
      </c>
      <c r="DM84" s="254">
        <f t="shared" si="105"/>
        <v>0</v>
      </c>
      <c r="DN84" s="254">
        <f t="shared" si="106"/>
        <v>0</v>
      </c>
      <c r="DO84" s="254">
        <f t="shared" si="107"/>
        <v>0</v>
      </c>
      <c r="DP84" s="254">
        <f t="shared" si="108"/>
        <v>0</v>
      </c>
      <c r="DQ84" s="254">
        <f t="shared" si="109"/>
        <v>0</v>
      </c>
      <c r="DR84" s="254">
        <f t="shared" si="110"/>
        <v>0</v>
      </c>
      <c r="DS84" s="254">
        <f t="shared" si="111"/>
        <v>0</v>
      </c>
      <c r="DT84" s="254">
        <f t="shared" si="112"/>
        <v>0</v>
      </c>
      <c r="DU84" s="254">
        <f t="shared" si="113"/>
        <v>0</v>
      </c>
      <c r="DV84" s="254">
        <f t="shared" si="114"/>
        <v>0</v>
      </c>
    </row>
    <row r="85" spans="1:126" ht="24" customHeight="1">
      <c r="A85" s="11" t="str">
        <f ca="1">IF(AG85&lt;&gt;"OK","",CONCATENATE(TEXT('Front Page'!$F$33,"000"),TEXT('Front Page'!$F$31,"000"),"-",LEFT('Front Page'!$R$53,5),"-",LEFT(D85,1),AJ85, "-",TEXT(B85,"000")))</f>
        <v/>
      </c>
      <c r="B85" s="12" t="str">
        <f>IFERROR(IF(E85="","",MAX(B$17:B84)+1),"")</f>
        <v/>
      </c>
      <c r="C85" s="13"/>
      <c r="D85" s="29" t="str">
        <f t="shared" si="71"/>
        <v>None</v>
      </c>
      <c r="E85" s="29" t="str">
        <f t="shared" si="17"/>
        <v/>
      </c>
      <c r="F85" s="29" t="str">
        <f t="shared" si="18"/>
        <v/>
      </c>
      <c r="G85" s="363"/>
      <c r="H85" s="364"/>
      <c r="I85" s="325" t="str">
        <f t="shared" si="72"/>
        <v>No</v>
      </c>
      <c r="J85" s="314">
        <v>0</v>
      </c>
      <c r="K85" s="312">
        <v>0</v>
      </c>
      <c r="L85" s="312">
        <v>0</v>
      </c>
      <c r="M85" s="312">
        <v>0</v>
      </c>
      <c r="N85" s="312">
        <v>0</v>
      </c>
      <c r="O85" s="312">
        <v>0</v>
      </c>
      <c r="P85" s="312">
        <v>0</v>
      </c>
      <c r="Q85" s="312">
        <v>0</v>
      </c>
      <c r="R85" s="312">
        <v>0</v>
      </c>
      <c r="S85" s="312">
        <v>0</v>
      </c>
      <c r="T85" s="312">
        <v>0</v>
      </c>
      <c r="U85" s="312">
        <v>0</v>
      </c>
      <c r="V85" s="313">
        <v>1</v>
      </c>
      <c r="W85" s="313">
        <v>1</v>
      </c>
      <c r="X85" s="312">
        <v>0</v>
      </c>
      <c r="Y85" s="312">
        <v>0</v>
      </c>
      <c r="Z85" s="312">
        <v>0</v>
      </c>
      <c r="AA85" s="14">
        <v>0</v>
      </c>
      <c r="AB85" s="317"/>
      <c r="AC85" s="15" t="str">
        <f t="shared" si="124"/>
        <v/>
      </c>
      <c r="AD85" s="15" t="str">
        <f t="shared" si="74"/>
        <v/>
      </c>
      <c r="AE85" s="16" t="str">
        <f t="shared" si="75"/>
        <v>0 - 0</v>
      </c>
      <c r="AF85" s="20" t="str">
        <f t="shared" si="126"/>
        <v>Not an offer</v>
      </c>
      <c r="AG85" s="276" t="str">
        <f t="shared" si="127"/>
        <v>Not an Offer</v>
      </c>
      <c r="AH85" s="150"/>
      <c r="AI85" s="254">
        <v>69</v>
      </c>
      <c r="AJ85" s="149" t="str">
        <f t="shared" si="128"/>
        <v>00-IFE</v>
      </c>
      <c r="AK85" s="254" t="b">
        <v>0</v>
      </c>
      <c r="AL85" s="254">
        <f t="shared" si="125"/>
        <v>0</v>
      </c>
      <c r="AM85" s="254">
        <f t="shared" si="129"/>
        <v>0</v>
      </c>
      <c r="AN85" s="288">
        <f t="shared" si="76"/>
        <v>0</v>
      </c>
      <c r="AO85" s="288" t="str">
        <f>IF(AND($BU85=$BV85,BU85=AO$13),$J85&amp;$K85&amp;$L85&amp;$M85&amp;$N85&amp;$O85&amp;$P85&amp;$Q85&amp;$R85&amp;$S85&amp;$T85&amp;$U85,IFERROR(MATCH($AN85,AO$17:AO84,0),-1000))</f>
        <v>000000000000</v>
      </c>
      <c r="AP85" s="288">
        <f>IF(AND($BU85=$BV85,BV85=AP$13),$J85&amp;$K85&amp;$L85&amp;$M85&amp;$N85&amp;$O85&amp;$P85&amp;$Q85&amp;$R85&amp;$S85&amp;$T85&amp;$U85,IFERROR(MATCH($AN85,AP$17:AP84,0),-1000))</f>
        <v>1</v>
      </c>
      <c r="AQ85" s="288">
        <f>IF(AND($BU85=$BV85,BW85=AQ$13),$J85&amp;$K85&amp;$L85&amp;$M85&amp;$N85&amp;$O85&amp;$P85&amp;$Q85&amp;$R85&amp;$S85&amp;$T85&amp;$U85,IFERROR(MATCH($AN85,AQ$17:AQ84,0),-1000))</f>
        <v>1</v>
      </c>
      <c r="AR85" s="288">
        <f>IF(AND($BU85=$BV85,BX85=AR$13),$J85&amp;$K85&amp;$L85&amp;$M85&amp;$N85&amp;$O85&amp;$P85&amp;$Q85&amp;$R85&amp;$S85&amp;$T85&amp;$U85,IFERROR(MATCH($AN85,AR$17:AR84,0),-1000))</f>
        <v>1</v>
      </c>
      <c r="AS85" s="254">
        <f t="shared" si="69"/>
        <v>0</v>
      </c>
      <c r="AT85" s="261" t="str">
        <f t="shared" si="77"/>
        <v/>
      </c>
      <c r="AU85" s="254" t="str">
        <f t="shared" si="122"/>
        <v/>
      </c>
      <c r="AV85" s="254" t="str">
        <f t="shared" si="122"/>
        <v/>
      </c>
      <c r="AW85" s="254" t="str">
        <f t="shared" si="122"/>
        <v/>
      </c>
      <c r="AX85" s="254" t="str">
        <f t="shared" si="122"/>
        <v/>
      </c>
      <c r="AY85" s="254" t="str">
        <f t="shared" si="122"/>
        <v/>
      </c>
      <c r="AZ85" s="254" t="str">
        <f t="shared" si="131"/>
        <v/>
      </c>
      <c r="BA85" s="254" t="str">
        <f t="shared" si="131"/>
        <v/>
      </c>
      <c r="BB85" s="254" t="str">
        <f t="shared" si="131"/>
        <v/>
      </c>
      <c r="BC85" s="254" t="str">
        <f t="shared" si="131"/>
        <v/>
      </c>
      <c r="BD85" s="254" t="str">
        <f t="shared" si="131"/>
        <v/>
      </c>
      <c r="BE85" s="262" t="str">
        <f t="shared" si="131"/>
        <v/>
      </c>
      <c r="BF85" s="263" t="str">
        <f t="shared" si="123"/>
        <v/>
      </c>
      <c r="BG85" s="254" t="str">
        <f t="shared" si="123"/>
        <v/>
      </c>
      <c r="BH85" s="254" t="str">
        <f t="shared" si="123"/>
        <v/>
      </c>
      <c r="BI85" s="254" t="str">
        <f t="shared" si="123"/>
        <v/>
      </c>
      <c r="BJ85" s="254" t="str">
        <f t="shared" si="123"/>
        <v/>
      </c>
      <c r="BK85" s="254" t="str">
        <f t="shared" si="132"/>
        <v/>
      </c>
      <c r="BL85" s="254" t="str">
        <f t="shared" si="132"/>
        <v/>
      </c>
      <c r="BM85" s="254" t="str">
        <f t="shared" si="132"/>
        <v/>
      </c>
      <c r="BN85" s="254" t="str">
        <f t="shared" si="132"/>
        <v/>
      </c>
      <c r="BO85" s="254" t="str">
        <f t="shared" si="132"/>
        <v/>
      </c>
      <c r="BP85" s="254" t="str">
        <f t="shared" si="132"/>
        <v/>
      </c>
      <c r="BQ85" s="264" t="str">
        <f t="shared" si="78"/>
        <v/>
      </c>
      <c r="BR85" s="261">
        <v>2019</v>
      </c>
      <c r="BS85" s="261">
        <v>2019</v>
      </c>
      <c r="BT85" s="261">
        <v>2019</v>
      </c>
      <c r="BU85" s="265">
        <v>2019</v>
      </c>
      <c r="BV85" s="263">
        <v>2019</v>
      </c>
      <c r="BW85" s="254" t="str">
        <f t="shared" si="70"/>
        <v/>
      </c>
      <c r="BX85" s="254" t="str">
        <f t="shared" si="70"/>
        <v/>
      </c>
      <c r="BY85" s="264" t="str">
        <f t="shared" si="31"/>
        <v/>
      </c>
      <c r="BZ85" s="254" t="str">
        <f t="shared" si="32"/>
        <v/>
      </c>
      <c r="CA85" s="254">
        <f t="shared" si="119"/>
        <v>0</v>
      </c>
      <c r="CB85" s="254">
        <f t="shared" si="119"/>
        <v>0</v>
      </c>
      <c r="CC85" s="254">
        <f t="shared" si="119"/>
        <v>0</v>
      </c>
      <c r="CD85" s="254">
        <f t="shared" si="119"/>
        <v>0</v>
      </c>
      <c r="CE85" s="254">
        <f t="shared" si="119"/>
        <v>0</v>
      </c>
      <c r="CF85" s="254">
        <f t="shared" si="119"/>
        <v>0</v>
      </c>
      <c r="CG85" s="254">
        <f t="shared" si="130"/>
        <v>0</v>
      </c>
      <c r="CH85" s="254">
        <f t="shared" si="130"/>
        <v>0</v>
      </c>
      <c r="CI85" s="254">
        <f t="shared" si="130"/>
        <v>0</v>
      </c>
      <c r="CJ85" s="254">
        <f t="shared" si="130"/>
        <v>0</v>
      </c>
      <c r="CK85" s="254">
        <f t="shared" si="130"/>
        <v>0</v>
      </c>
      <c r="CL85" s="254">
        <f t="shared" si="130"/>
        <v>0</v>
      </c>
      <c r="CM85" s="254">
        <f t="shared" si="79"/>
        <v>0</v>
      </c>
      <c r="CN85" s="254">
        <f t="shared" si="80"/>
        <v>0</v>
      </c>
      <c r="CO85" s="254">
        <f t="shared" si="81"/>
        <v>0</v>
      </c>
      <c r="CP85" s="254">
        <f t="shared" si="82"/>
        <v>0</v>
      </c>
      <c r="CQ85" s="254">
        <f t="shared" si="83"/>
        <v>0</v>
      </c>
      <c r="CR85" s="254">
        <f t="shared" si="84"/>
        <v>0</v>
      </c>
      <c r="CS85" s="254">
        <f t="shared" si="85"/>
        <v>0</v>
      </c>
      <c r="CT85" s="254">
        <f t="shared" si="86"/>
        <v>0</v>
      </c>
      <c r="CU85" s="254">
        <f t="shared" si="87"/>
        <v>0</v>
      </c>
      <c r="CV85" s="254">
        <f t="shared" si="88"/>
        <v>0</v>
      </c>
      <c r="CW85" s="254">
        <f t="shared" si="89"/>
        <v>0</v>
      </c>
      <c r="CX85" s="254">
        <f t="shared" si="90"/>
        <v>0</v>
      </c>
      <c r="CY85" s="254">
        <f t="shared" si="91"/>
        <v>0</v>
      </c>
      <c r="CZ85" s="254">
        <f t="shared" si="92"/>
        <v>0</v>
      </c>
      <c r="DA85" s="254">
        <f t="shared" si="93"/>
        <v>0</v>
      </c>
      <c r="DB85" s="254">
        <f t="shared" si="94"/>
        <v>0</v>
      </c>
      <c r="DC85" s="254">
        <f t="shared" si="95"/>
        <v>0</v>
      </c>
      <c r="DD85" s="254">
        <f t="shared" si="96"/>
        <v>0</v>
      </c>
      <c r="DE85" s="254">
        <f t="shared" si="97"/>
        <v>0</v>
      </c>
      <c r="DF85" s="254">
        <f t="shared" si="98"/>
        <v>0</v>
      </c>
      <c r="DG85" s="254">
        <f t="shared" si="99"/>
        <v>0</v>
      </c>
      <c r="DH85" s="254">
        <f t="shared" si="100"/>
        <v>0</v>
      </c>
      <c r="DI85" s="254">
        <f t="shared" si="101"/>
        <v>0</v>
      </c>
      <c r="DJ85" s="254">
        <f t="shared" si="102"/>
        <v>0</v>
      </c>
      <c r="DK85" s="254">
        <f t="shared" si="103"/>
        <v>0</v>
      </c>
      <c r="DL85" s="254">
        <f t="shared" si="104"/>
        <v>0</v>
      </c>
      <c r="DM85" s="254">
        <f t="shared" si="105"/>
        <v>0</v>
      </c>
      <c r="DN85" s="254">
        <f t="shared" si="106"/>
        <v>0</v>
      </c>
      <c r="DO85" s="254">
        <f t="shared" si="107"/>
        <v>0</v>
      </c>
      <c r="DP85" s="254">
        <f t="shared" si="108"/>
        <v>0</v>
      </c>
      <c r="DQ85" s="254">
        <f t="shared" si="109"/>
        <v>0</v>
      </c>
      <c r="DR85" s="254">
        <f t="shared" si="110"/>
        <v>0</v>
      </c>
      <c r="DS85" s="254">
        <f t="shared" si="111"/>
        <v>0</v>
      </c>
      <c r="DT85" s="254">
        <f t="shared" si="112"/>
        <v>0</v>
      </c>
      <c r="DU85" s="254">
        <f t="shared" si="113"/>
        <v>0</v>
      </c>
      <c r="DV85" s="254">
        <f t="shared" si="114"/>
        <v>0</v>
      </c>
    </row>
    <row r="86" spans="1:126" ht="24" customHeight="1">
      <c r="A86" s="11" t="str">
        <f ca="1">IF(AG86&lt;&gt;"OK","",CONCATENATE(TEXT('Front Page'!$F$33,"000"),TEXT('Front Page'!$F$31,"000"),"-",LEFT('Front Page'!$R$53,5),"-",LEFT(D86,1),AJ86, "-",TEXT(B86,"000")))</f>
        <v/>
      </c>
      <c r="B86" s="12" t="str">
        <f>IFERROR(IF(E86="","",MAX(B$17:B85)+1),"")</f>
        <v/>
      </c>
      <c r="C86" s="13"/>
      <c r="D86" s="29" t="str">
        <f t="shared" ref="D86:D225" si="133">IF(MIN(J86:U86)=0,IF(MAX(J86:U86)=0,"None",IF(AND(MAX(J86:O86,S86:U86)=0,MIN(P86:R86)&gt;0),"Q3",IF(AND(Q86&gt;0,MAX(J86:P86,R86:U86)=0),"Aug","Monthly"))),"YR")</f>
        <v>None</v>
      </c>
      <c r="E86" s="29" t="str">
        <f t="shared" si="17"/>
        <v/>
      </c>
      <c r="F86" s="29" t="str">
        <f t="shared" si="18"/>
        <v/>
      </c>
      <c r="G86" s="363"/>
      <c r="H86" s="364"/>
      <c r="I86" s="325" t="str">
        <f t="shared" ref="I86:I149" si="134">IF(OR(AND(D86="Q3",MIN(P86:R86)&lt;&gt;MAX(P86:R86)),AND(D86="YR",MIN(J86:U86)&lt;&gt;MAX(J86:U86)),D86="Monthly"),"Yes", "No")</f>
        <v>No</v>
      </c>
      <c r="J86" s="314">
        <v>0</v>
      </c>
      <c r="K86" s="312">
        <v>0</v>
      </c>
      <c r="L86" s="312">
        <v>0</v>
      </c>
      <c r="M86" s="312">
        <v>0</v>
      </c>
      <c r="N86" s="312">
        <v>0</v>
      </c>
      <c r="O86" s="312">
        <v>0</v>
      </c>
      <c r="P86" s="312">
        <v>0</v>
      </c>
      <c r="Q86" s="312">
        <v>0</v>
      </c>
      <c r="R86" s="312">
        <v>0</v>
      </c>
      <c r="S86" s="312">
        <v>0</v>
      </c>
      <c r="T86" s="312">
        <v>0</v>
      </c>
      <c r="U86" s="312">
        <v>0</v>
      </c>
      <c r="V86" s="313">
        <v>1</v>
      </c>
      <c r="W86" s="313">
        <v>1</v>
      </c>
      <c r="X86" s="312">
        <v>0</v>
      </c>
      <c r="Y86" s="312">
        <v>0</v>
      </c>
      <c r="Z86" s="312">
        <v>0</v>
      </c>
      <c r="AA86" s="14">
        <v>0</v>
      </c>
      <c r="AB86" s="317"/>
      <c r="AC86" s="15" t="str">
        <f t="shared" si="124"/>
        <v/>
      </c>
      <c r="AD86" s="15" t="str">
        <f t="shared" ref="AD86:AD149" si="135">IF(SUM(X86:AA86)=0,"",SUM(J86:U86)*V86*SUM(X86:AA86)/1000)</f>
        <v/>
      </c>
      <c r="AE86" s="16" t="str">
        <f t="shared" ref="AE86:AE149" si="136">ROUND(SUM($J86:$U86),0)*V86&amp;" - "&amp;ROUND(SUM($J86:$U86)*W86,0)</f>
        <v>0 - 0</v>
      </c>
      <c r="AF86" s="20" t="str">
        <f t="shared" si="126"/>
        <v>Not an offer</v>
      </c>
      <c r="AG86" s="276" t="str">
        <f t="shared" si="127"/>
        <v>Not an Offer</v>
      </c>
      <c r="AH86" s="150"/>
      <c r="AI86" s="254">
        <v>70</v>
      </c>
      <c r="AJ86" s="149" t="str">
        <f t="shared" si="128"/>
        <v>00-IFE</v>
      </c>
      <c r="AK86" s="254" t="b">
        <v>0</v>
      </c>
      <c r="AL86" s="254">
        <f t="shared" si="125"/>
        <v>0</v>
      </c>
      <c r="AM86" s="254">
        <f t="shared" si="129"/>
        <v>0</v>
      </c>
      <c r="AN86" s="288">
        <f t="shared" ref="AN86:AN149" si="137">IF($BU86&lt;&gt;$BV86,$J86&amp;$K86&amp;$L86&amp;$M86&amp;$N86&amp;$O86&amp;$P86&amp;$Q86&amp;$R86&amp;$S86&amp;$T86&amp;$U86,0)</f>
        <v>0</v>
      </c>
      <c r="AO86" s="288" t="str">
        <f>IF(AND($BU86=$BV86,BU86=AO$13),$J86&amp;$K86&amp;$L86&amp;$M86&amp;$N86&amp;$O86&amp;$P86&amp;$Q86&amp;$R86&amp;$S86&amp;$T86&amp;$U86,IFERROR(MATCH($AN86,AO$17:AO85,0),-1000))</f>
        <v>000000000000</v>
      </c>
      <c r="AP86" s="288">
        <f>IF(AND($BU86=$BV86,BV86=AP$13),$J86&amp;$K86&amp;$L86&amp;$M86&amp;$N86&amp;$O86&amp;$P86&amp;$Q86&amp;$R86&amp;$S86&amp;$T86&amp;$U86,IFERROR(MATCH($AN86,AP$17:AP85,0),-1000))</f>
        <v>1</v>
      </c>
      <c r="AQ86" s="288">
        <f>IF(AND($BU86=$BV86,BW86=AQ$13),$J86&amp;$K86&amp;$L86&amp;$M86&amp;$N86&amp;$O86&amp;$P86&amp;$Q86&amp;$R86&amp;$S86&amp;$T86&amp;$U86,IFERROR(MATCH($AN86,AQ$17:AQ85,0),-1000))</f>
        <v>1</v>
      </c>
      <c r="AR86" s="288">
        <f>IF(AND($BU86=$BV86,BX86=AR$13),$J86&amp;$K86&amp;$L86&amp;$M86&amp;$N86&amp;$O86&amp;$P86&amp;$Q86&amp;$R86&amp;$S86&amp;$T86&amp;$U86,IFERROR(MATCH($AN86,AR$17:AR85,0),-1000))</f>
        <v>1</v>
      </c>
      <c r="AS86" s="254">
        <f t="shared" si="69"/>
        <v>0</v>
      </c>
      <c r="AT86" s="261" t="str">
        <f t="shared" ref="AT86:AT149" si="138">IF(J86&lt;&gt;0,AT$14,"")</f>
        <v/>
      </c>
      <c r="AU86" s="254" t="str">
        <f t="shared" si="122"/>
        <v/>
      </c>
      <c r="AV86" s="254" t="str">
        <f t="shared" si="122"/>
        <v/>
      </c>
      <c r="AW86" s="254" t="str">
        <f t="shared" si="122"/>
        <v/>
      </c>
      <c r="AX86" s="254" t="str">
        <f t="shared" si="122"/>
        <v/>
      </c>
      <c r="AY86" s="254" t="str">
        <f t="shared" si="122"/>
        <v/>
      </c>
      <c r="AZ86" s="254" t="str">
        <f t="shared" si="131"/>
        <v/>
      </c>
      <c r="BA86" s="254" t="str">
        <f t="shared" si="131"/>
        <v/>
      </c>
      <c r="BB86" s="254" t="str">
        <f t="shared" si="131"/>
        <v/>
      </c>
      <c r="BC86" s="254" t="str">
        <f t="shared" si="131"/>
        <v/>
      </c>
      <c r="BD86" s="254" t="str">
        <f t="shared" si="131"/>
        <v/>
      </c>
      <c r="BE86" s="262" t="str">
        <f t="shared" si="131"/>
        <v/>
      </c>
      <c r="BF86" s="263" t="str">
        <f t="shared" si="123"/>
        <v/>
      </c>
      <c r="BG86" s="254" t="str">
        <f t="shared" si="123"/>
        <v/>
      </c>
      <c r="BH86" s="254" t="str">
        <f t="shared" si="123"/>
        <v/>
      </c>
      <c r="BI86" s="254" t="str">
        <f t="shared" si="123"/>
        <v/>
      </c>
      <c r="BJ86" s="254" t="str">
        <f t="shared" si="123"/>
        <v/>
      </c>
      <c r="BK86" s="254" t="str">
        <f t="shared" si="132"/>
        <v/>
      </c>
      <c r="BL86" s="254" t="str">
        <f t="shared" si="132"/>
        <v/>
      </c>
      <c r="BM86" s="254" t="str">
        <f t="shared" si="132"/>
        <v/>
      </c>
      <c r="BN86" s="254" t="str">
        <f t="shared" si="132"/>
        <v/>
      </c>
      <c r="BO86" s="254" t="str">
        <f t="shared" si="132"/>
        <v/>
      </c>
      <c r="BP86" s="254" t="str">
        <f t="shared" si="132"/>
        <v/>
      </c>
      <c r="BQ86" s="264" t="str">
        <f t="shared" ref="BQ86:BQ149" si="139">IF(U86&lt;&gt;0,BQ$14,"")</f>
        <v/>
      </c>
      <c r="BR86" s="261">
        <v>2019</v>
      </c>
      <c r="BS86" s="261">
        <v>2019</v>
      </c>
      <c r="BT86" s="261">
        <v>2019</v>
      </c>
      <c r="BU86" s="265">
        <v>2019</v>
      </c>
      <c r="BV86" s="263">
        <v>2019</v>
      </c>
      <c r="BW86" s="254" t="str">
        <f t="shared" si="70"/>
        <v/>
      </c>
      <c r="BX86" s="254" t="str">
        <f t="shared" si="70"/>
        <v/>
      </c>
      <c r="BY86" s="264" t="str">
        <f t="shared" si="31"/>
        <v/>
      </c>
      <c r="BZ86" s="254" t="str">
        <f t="shared" si="32"/>
        <v/>
      </c>
      <c r="CA86" s="254">
        <f t="shared" si="119"/>
        <v>0</v>
      </c>
      <c r="CB86" s="254">
        <f t="shared" si="119"/>
        <v>0</v>
      </c>
      <c r="CC86" s="254">
        <f t="shared" si="119"/>
        <v>0</v>
      </c>
      <c r="CD86" s="254">
        <f t="shared" si="119"/>
        <v>0</v>
      </c>
      <c r="CE86" s="254">
        <f t="shared" si="119"/>
        <v>0</v>
      </c>
      <c r="CF86" s="254">
        <f t="shared" si="119"/>
        <v>0</v>
      </c>
      <c r="CG86" s="254">
        <f t="shared" si="130"/>
        <v>0</v>
      </c>
      <c r="CH86" s="254">
        <f t="shared" si="130"/>
        <v>0</v>
      </c>
      <c r="CI86" s="254">
        <f t="shared" si="130"/>
        <v>0</v>
      </c>
      <c r="CJ86" s="254">
        <f t="shared" si="130"/>
        <v>0</v>
      </c>
      <c r="CK86" s="254">
        <f t="shared" si="130"/>
        <v>0</v>
      </c>
      <c r="CL86" s="254">
        <f t="shared" si="130"/>
        <v>0</v>
      </c>
      <c r="CM86" s="254">
        <f t="shared" ref="CM86:CM149" si="140">IF($Y86&gt;0,$J86*$W86,0)</f>
        <v>0</v>
      </c>
      <c r="CN86" s="254">
        <f t="shared" ref="CN86:CN149" si="141">IF($Y86&gt;0,$K86*$W86,0)</f>
        <v>0</v>
      </c>
      <c r="CO86" s="254">
        <f t="shared" ref="CO86:CO149" si="142">IF($Y86&gt;0,$L86*$W86,0)</f>
        <v>0</v>
      </c>
      <c r="CP86" s="254">
        <f t="shared" ref="CP86:CP149" si="143">IF($Y86&gt;0,$M86*$W86,0)</f>
        <v>0</v>
      </c>
      <c r="CQ86" s="254">
        <f t="shared" ref="CQ86:CQ149" si="144">IF($Y86&gt;0,$N86*$W86,0)</f>
        <v>0</v>
      </c>
      <c r="CR86" s="254">
        <f t="shared" ref="CR86:CR149" si="145">IF($Y86&gt;0,$O86*$W86,0)</f>
        <v>0</v>
      </c>
      <c r="CS86" s="254">
        <f t="shared" ref="CS86:CS149" si="146">IF($Y86&gt;0,$P86*$W86,0)</f>
        <v>0</v>
      </c>
      <c r="CT86" s="254">
        <f t="shared" ref="CT86:CT149" si="147">IF($Y86&gt;0,$Q86*$W86,0)</f>
        <v>0</v>
      </c>
      <c r="CU86" s="254">
        <f t="shared" ref="CU86:CU149" si="148">IF($Y86&gt;0,$R86*$W86,0)</f>
        <v>0</v>
      </c>
      <c r="CV86" s="254">
        <f t="shared" ref="CV86:CV149" si="149">IF($Y86&gt;0,$S86*$W86,0)</f>
        <v>0</v>
      </c>
      <c r="CW86" s="254">
        <f t="shared" ref="CW86:CW149" si="150">IF($Y86&gt;0,$T86*$W86,0)</f>
        <v>0</v>
      </c>
      <c r="CX86" s="254">
        <f t="shared" ref="CX86:CX149" si="151">IF($Y86&gt;0,$U86*$W86,0)</f>
        <v>0</v>
      </c>
      <c r="CY86" s="254">
        <f t="shared" ref="CY86:CY149" si="152">IF($Z86&gt;0,$J86*$W86,0)</f>
        <v>0</v>
      </c>
      <c r="CZ86" s="254">
        <f t="shared" ref="CZ86:CZ149" si="153">IF($Z86&gt;0,$K86*$W86,0)</f>
        <v>0</v>
      </c>
      <c r="DA86" s="254">
        <f t="shared" ref="DA86:DA149" si="154">IF($Z86&gt;0,$L86*$W86,0)</f>
        <v>0</v>
      </c>
      <c r="DB86" s="254">
        <f t="shared" ref="DB86:DB149" si="155">IF($Z86&gt;0,$M86*$W86,0)</f>
        <v>0</v>
      </c>
      <c r="DC86" s="254">
        <f t="shared" ref="DC86:DC149" si="156">IF($Z86&gt;0,$N86*$W86,0)</f>
        <v>0</v>
      </c>
      <c r="DD86" s="254">
        <f t="shared" ref="DD86:DD149" si="157">IF($Z86&gt;0,$O86*$W86,0)</f>
        <v>0</v>
      </c>
      <c r="DE86" s="254">
        <f t="shared" ref="DE86:DE149" si="158">IF($Z86&gt;0,$P86*$W86,0)</f>
        <v>0</v>
      </c>
      <c r="DF86" s="254">
        <f t="shared" ref="DF86:DF149" si="159">IF($Z86&gt;0,$Q86*$W86,0)</f>
        <v>0</v>
      </c>
      <c r="DG86" s="254">
        <f t="shared" ref="DG86:DG149" si="160">IF($Z86&gt;0,$R86*$W86,0)</f>
        <v>0</v>
      </c>
      <c r="DH86" s="254">
        <f t="shared" ref="DH86:DH149" si="161">IF($Z86&gt;0,$S86*$W86,0)</f>
        <v>0</v>
      </c>
      <c r="DI86" s="254">
        <f t="shared" ref="DI86:DI149" si="162">IF($Z86&gt;0,$T86*$W86,0)</f>
        <v>0</v>
      </c>
      <c r="DJ86" s="254">
        <f t="shared" ref="DJ86:DJ149" si="163">IF($Z86&gt;0,$U86*$W86,0)</f>
        <v>0</v>
      </c>
      <c r="DK86" s="254">
        <f t="shared" ref="DK86:DK149" si="164">IF($AA86&gt;0,$J86*$W86,0)</f>
        <v>0</v>
      </c>
      <c r="DL86" s="254">
        <f t="shared" ref="DL86:DL149" si="165">IF($AA86&gt;0,$K86*$W86,0)</f>
        <v>0</v>
      </c>
      <c r="DM86" s="254">
        <f t="shared" ref="DM86:DM149" si="166">IF($AA86&gt;0,$L86*$W86,0)</f>
        <v>0</v>
      </c>
      <c r="DN86" s="254">
        <f t="shared" ref="DN86:DN149" si="167">IF($AA86&gt;0,$M86*$W86,0)</f>
        <v>0</v>
      </c>
      <c r="DO86" s="254">
        <f t="shared" ref="DO86:DO149" si="168">IF($AA86&gt;0,$N86*$W86,0)</f>
        <v>0</v>
      </c>
      <c r="DP86" s="254">
        <f t="shared" ref="DP86:DP149" si="169">IF($AA86&gt;0,$O86*$W86,0)</f>
        <v>0</v>
      </c>
      <c r="DQ86" s="254">
        <f t="shared" ref="DQ86:DQ149" si="170">IF($AA86&gt;0,$P86*$W86,0)</f>
        <v>0</v>
      </c>
      <c r="DR86" s="254">
        <f t="shared" ref="DR86:DR149" si="171">IF($AA86&gt;0,$Q86*$W86,0)</f>
        <v>0</v>
      </c>
      <c r="DS86" s="254">
        <f t="shared" ref="DS86:DS149" si="172">IF($AA86&gt;0,$R86*$W86,0)</f>
        <v>0</v>
      </c>
      <c r="DT86" s="254">
        <f t="shared" ref="DT86:DT149" si="173">IF($AA86&gt;0,$S86*$W86,0)</f>
        <v>0</v>
      </c>
      <c r="DU86" s="254">
        <f t="shared" ref="DU86:DU149" si="174">IF($AA86&gt;0,$T86*$W86,0)</f>
        <v>0</v>
      </c>
      <c r="DV86" s="254">
        <f t="shared" ref="DV86:DV149" si="175">IF($AA86&gt;0,$U86*$W86,0)</f>
        <v>0</v>
      </c>
    </row>
    <row r="87" spans="1:126" ht="24" customHeight="1">
      <c r="A87" s="11" t="str">
        <f ca="1">IF(AG87&lt;&gt;"OK","",CONCATENATE(TEXT('Front Page'!$F$33,"000"),TEXT('Front Page'!$F$31,"000"),"-",LEFT('Front Page'!$R$53,5),"-",LEFT(D87,1),AJ87, "-",TEXT(B87,"000")))</f>
        <v/>
      </c>
      <c r="B87" s="12" t="str">
        <f>IFERROR(IF(E87="","",MAX(B$17:B86)+1),"")</f>
        <v/>
      </c>
      <c r="C87" s="13"/>
      <c r="D87" s="29" t="str">
        <f t="shared" si="133"/>
        <v>None</v>
      </c>
      <c r="E87" s="29" t="str">
        <f t="shared" si="17"/>
        <v/>
      </c>
      <c r="F87" s="29" t="str">
        <f t="shared" si="18"/>
        <v/>
      </c>
      <c r="G87" s="363"/>
      <c r="H87" s="364"/>
      <c r="I87" s="325" t="str">
        <f t="shared" si="134"/>
        <v>No</v>
      </c>
      <c r="J87" s="314">
        <v>0</v>
      </c>
      <c r="K87" s="312">
        <v>0</v>
      </c>
      <c r="L87" s="312">
        <v>0</v>
      </c>
      <c r="M87" s="312">
        <v>0</v>
      </c>
      <c r="N87" s="312">
        <v>0</v>
      </c>
      <c r="O87" s="312">
        <v>0</v>
      </c>
      <c r="P87" s="312">
        <v>0</v>
      </c>
      <c r="Q87" s="312">
        <v>0</v>
      </c>
      <c r="R87" s="312">
        <v>0</v>
      </c>
      <c r="S87" s="312">
        <v>0</v>
      </c>
      <c r="T87" s="312">
        <v>0</v>
      </c>
      <c r="U87" s="312">
        <v>0</v>
      </c>
      <c r="V87" s="313">
        <v>1</v>
      </c>
      <c r="W87" s="313">
        <v>1</v>
      </c>
      <c r="X87" s="312">
        <v>0</v>
      </c>
      <c r="Y87" s="312">
        <v>0</v>
      </c>
      <c r="Z87" s="312">
        <v>0</v>
      </c>
      <c r="AA87" s="14">
        <v>0</v>
      </c>
      <c r="AB87" s="317"/>
      <c r="AC87" s="15" t="str">
        <f t="shared" si="124"/>
        <v/>
      </c>
      <c r="AD87" s="15" t="str">
        <f t="shared" si="135"/>
        <v/>
      </c>
      <c r="AE87" s="16" t="str">
        <f t="shared" si="136"/>
        <v>0 - 0</v>
      </c>
      <c r="AF87" s="20" t="str">
        <f t="shared" si="126"/>
        <v>Not an offer</v>
      </c>
      <c r="AG87" s="276" t="str">
        <f t="shared" si="127"/>
        <v>Not an Offer</v>
      </c>
      <c r="AH87" s="150"/>
      <c r="AI87" s="254">
        <v>71</v>
      </c>
      <c r="AJ87" s="149" t="str">
        <f t="shared" si="128"/>
        <v>00-IFE</v>
      </c>
      <c r="AK87" s="254" t="b">
        <v>0</v>
      </c>
      <c r="AL87" s="254">
        <f t="shared" si="125"/>
        <v>0</v>
      </c>
      <c r="AM87" s="254">
        <f t="shared" si="129"/>
        <v>0</v>
      </c>
      <c r="AN87" s="288">
        <f t="shared" si="137"/>
        <v>0</v>
      </c>
      <c r="AO87" s="288" t="str">
        <f>IF(AND($BU87=$BV87,BU87=AO$13),$J87&amp;$K87&amp;$L87&amp;$M87&amp;$N87&amp;$O87&amp;$P87&amp;$Q87&amp;$R87&amp;$S87&amp;$T87&amp;$U87,IFERROR(MATCH($AN87,AO$17:AO86,0),-1000))</f>
        <v>000000000000</v>
      </c>
      <c r="AP87" s="288">
        <f>IF(AND($BU87=$BV87,BV87=AP$13),$J87&amp;$K87&amp;$L87&amp;$M87&amp;$N87&amp;$O87&amp;$P87&amp;$Q87&amp;$R87&amp;$S87&amp;$T87&amp;$U87,IFERROR(MATCH($AN87,AP$17:AP86,0),-1000))</f>
        <v>1</v>
      </c>
      <c r="AQ87" s="288">
        <f>IF(AND($BU87=$BV87,BW87=AQ$13),$J87&amp;$K87&amp;$L87&amp;$M87&amp;$N87&amp;$O87&amp;$P87&amp;$Q87&amp;$R87&amp;$S87&amp;$T87&amp;$U87,IFERROR(MATCH($AN87,AQ$17:AQ86,0),-1000))</f>
        <v>1</v>
      </c>
      <c r="AR87" s="288">
        <f>IF(AND($BU87=$BV87,BX87=AR$13),$J87&amp;$K87&amp;$L87&amp;$M87&amp;$N87&amp;$O87&amp;$P87&amp;$Q87&amp;$R87&amp;$S87&amp;$T87&amp;$U87,IFERROR(MATCH($AN87,AR$17:AR86,0),-1000))</f>
        <v>1</v>
      </c>
      <c r="AS87" s="254">
        <f t="shared" si="69"/>
        <v>0</v>
      </c>
      <c r="AT87" s="261" t="str">
        <f t="shared" si="138"/>
        <v/>
      </c>
      <c r="AU87" s="254" t="str">
        <f t="shared" si="122"/>
        <v/>
      </c>
      <c r="AV87" s="254" t="str">
        <f t="shared" si="122"/>
        <v/>
      </c>
      <c r="AW87" s="254" t="str">
        <f t="shared" si="122"/>
        <v/>
      </c>
      <c r="AX87" s="254" t="str">
        <f t="shared" si="122"/>
        <v/>
      </c>
      <c r="AY87" s="254" t="str">
        <f t="shared" si="122"/>
        <v/>
      </c>
      <c r="AZ87" s="254" t="str">
        <f t="shared" si="131"/>
        <v/>
      </c>
      <c r="BA87" s="254" t="str">
        <f t="shared" si="131"/>
        <v/>
      </c>
      <c r="BB87" s="254" t="str">
        <f t="shared" si="131"/>
        <v/>
      </c>
      <c r="BC87" s="254" t="str">
        <f t="shared" si="131"/>
        <v/>
      </c>
      <c r="BD87" s="254" t="str">
        <f t="shared" si="131"/>
        <v/>
      </c>
      <c r="BE87" s="262" t="str">
        <f t="shared" si="131"/>
        <v/>
      </c>
      <c r="BF87" s="263" t="str">
        <f t="shared" si="123"/>
        <v/>
      </c>
      <c r="BG87" s="254" t="str">
        <f t="shared" si="123"/>
        <v/>
      </c>
      <c r="BH87" s="254" t="str">
        <f t="shared" si="123"/>
        <v/>
      </c>
      <c r="BI87" s="254" t="str">
        <f t="shared" si="123"/>
        <v/>
      </c>
      <c r="BJ87" s="254" t="str">
        <f t="shared" si="123"/>
        <v/>
      </c>
      <c r="BK87" s="254" t="str">
        <f t="shared" si="132"/>
        <v/>
      </c>
      <c r="BL87" s="254" t="str">
        <f t="shared" si="132"/>
        <v/>
      </c>
      <c r="BM87" s="254" t="str">
        <f t="shared" si="132"/>
        <v/>
      </c>
      <c r="BN87" s="254" t="str">
        <f t="shared" si="132"/>
        <v/>
      </c>
      <c r="BO87" s="254" t="str">
        <f t="shared" si="132"/>
        <v/>
      </c>
      <c r="BP87" s="254" t="str">
        <f t="shared" si="132"/>
        <v/>
      </c>
      <c r="BQ87" s="264" t="str">
        <f t="shared" si="139"/>
        <v/>
      </c>
      <c r="BR87" s="261">
        <v>2019</v>
      </c>
      <c r="BS87" s="261">
        <v>2019</v>
      </c>
      <c r="BT87" s="261">
        <v>2019</v>
      </c>
      <c r="BU87" s="265">
        <v>2019</v>
      </c>
      <c r="BV87" s="263">
        <v>2019</v>
      </c>
      <c r="BW87" s="254" t="str">
        <f t="shared" si="70"/>
        <v/>
      </c>
      <c r="BX87" s="254" t="str">
        <f t="shared" si="70"/>
        <v/>
      </c>
      <c r="BY87" s="264" t="str">
        <f t="shared" si="31"/>
        <v/>
      </c>
      <c r="BZ87" s="254" t="str">
        <f t="shared" si="32"/>
        <v/>
      </c>
      <c r="CA87" s="254">
        <f t="shared" si="119"/>
        <v>0</v>
      </c>
      <c r="CB87" s="254">
        <f t="shared" si="119"/>
        <v>0</v>
      </c>
      <c r="CC87" s="254">
        <f t="shared" si="119"/>
        <v>0</v>
      </c>
      <c r="CD87" s="254">
        <f t="shared" si="119"/>
        <v>0</v>
      </c>
      <c r="CE87" s="254">
        <f t="shared" si="119"/>
        <v>0</v>
      </c>
      <c r="CF87" s="254">
        <f t="shared" si="119"/>
        <v>0</v>
      </c>
      <c r="CG87" s="254">
        <f t="shared" si="130"/>
        <v>0</v>
      </c>
      <c r="CH87" s="254">
        <f t="shared" si="130"/>
        <v>0</v>
      </c>
      <c r="CI87" s="254">
        <f t="shared" si="130"/>
        <v>0</v>
      </c>
      <c r="CJ87" s="254">
        <f t="shared" si="130"/>
        <v>0</v>
      </c>
      <c r="CK87" s="254">
        <f t="shared" si="130"/>
        <v>0</v>
      </c>
      <c r="CL87" s="254">
        <f t="shared" si="130"/>
        <v>0</v>
      </c>
      <c r="CM87" s="254">
        <f t="shared" si="140"/>
        <v>0</v>
      </c>
      <c r="CN87" s="254">
        <f t="shared" si="141"/>
        <v>0</v>
      </c>
      <c r="CO87" s="254">
        <f t="shared" si="142"/>
        <v>0</v>
      </c>
      <c r="CP87" s="254">
        <f t="shared" si="143"/>
        <v>0</v>
      </c>
      <c r="CQ87" s="254">
        <f t="shared" si="144"/>
        <v>0</v>
      </c>
      <c r="CR87" s="254">
        <f t="shared" si="145"/>
        <v>0</v>
      </c>
      <c r="CS87" s="254">
        <f t="shared" si="146"/>
        <v>0</v>
      </c>
      <c r="CT87" s="254">
        <f t="shared" si="147"/>
        <v>0</v>
      </c>
      <c r="CU87" s="254">
        <f t="shared" si="148"/>
        <v>0</v>
      </c>
      <c r="CV87" s="254">
        <f t="shared" si="149"/>
        <v>0</v>
      </c>
      <c r="CW87" s="254">
        <f t="shared" si="150"/>
        <v>0</v>
      </c>
      <c r="CX87" s="254">
        <f t="shared" si="151"/>
        <v>0</v>
      </c>
      <c r="CY87" s="254">
        <f t="shared" si="152"/>
        <v>0</v>
      </c>
      <c r="CZ87" s="254">
        <f t="shared" si="153"/>
        <v>0</v>
      </c>
      <c r="DA87" s="254">
        <f t="shared" si="154"/>
        <v>0</v>
      </c>
      <c r="DB87" s="254">
        <f t="shared" si="155"/>
        <v>0</v>
      </c>
      <c r="DC87" s="254">
        <f t="shared" si="156"/>
        <v>0</v>
      </c>
      <c r="DD87" s="254">
        <f t="shared" si="157"/>
        <v>0</v>
      </c>
      <c r="DE87" s="254">
        <f t="shared" si="158"/>
        <v>0</v>
      </c>
      <c r="DF87" s="254">
        <f t="shared" si="159"/>
        <v>0</v>
      </c>
      <c r="DG87" s="254">
        <f t="shared" si="160"/>
        <v>0</v>
      </c>
      <c r="DH87" s="254">
        <f t="shared" si="161"/>
        <v>0</v>
      </c>
      <c r="DI87" s="254">
        <f t="shared" si="162"/>
        <v>0</v>
      </c>
      <c r="DJ87" s="254">
        <f t="shared" si="163"/>
        <v>0</v>
      </c>
      <c r="DK87" s="254">
        <f t="shared" si="164"/>
        <v>0</v>
      </c>
      <c r="DL87" s="254">
        <f t="shared" si="165"/>
        <v>0</v>
      </c>
      <c r="DM87" s="254">
        <f t="shared" si="166"/>
        <v>0</v>
      </c>
      <c r="DN87" s="254">
        <f t="shared" si="167"/>
        <v>0</v>
      </c>
      <c r="DO87" s="254">
        <f t="shared" si="168"/>
        <v>0</v>
      </c>
      <c r="DP87" s="254">
        <f t="shared" si="169"/>
        <v>0</v>
      </c>
      <c r="DQ87" s="254">
        <f t="shared" si="170"/>
        <v>0</v>
      </c>
      <c r="DR87" s="254">
        <f t="shared" si="171"/>
        <v>0</v>
      </c>
      <c r="DS87" s="254">
        <f t="shared" si="172"/>
        <v>0</v>
      </c>
      <c r="DT87" s="254">
        <f t="shared" si="173"/>
        <v>0</v>
      </c>
      <c r="DU87" s="254">
        <f t="shared" si="174"/>
        <v>0</v>
      </c>
      <c r="DV87" s="254">
        <f t="shared" si="175"/>
        <v>0</v>
      </c>
    </row>
    <row r="88" spans="1:126" ht="24" customHeight="1">
      <c r="A88" s="11" t="str">
        <f ca="1">IF(AG88&lt;&gt;"OK","",CONCATENATE(TEXT('Front Page'!$F$33,"000"),TEXT('Front Page'!$F$31,"000"),"-",LEFT('Front Page'!$R$53,5),"-",LEFT(D88,1),AJ88, "-",TEXT(B88,"000")))</f>
        <v/>
      </c>
      <c r="B88" s="12" t="str">
        <f>IFERROR(IF(E88="","",MAX(B$17:B87)+1),"")</f>
        <v/>
      </c>
      <c r="C88" s="13"/>
      <c r="D88" s="29" t="str">
        <f t="shared" si="133"/>
        <v>None</v>
      </c>
      <c r="E88" s="29" t="str">
        <f t="shared" si="17"/>
        <v/>
      </c>
      <c r="F88" s="29" t="str">
        <f t="shared" si="18"/>
        <v/>
      </c>
      <c r="G88" s="363"/>
      <c r="H88" s="364"/>
      <c r="I88" s="325" t="str">
        <f t="shared" si="134"/>
        <v>No</v>
      </c>
      <c r="J88" s="314">
        <v>0</v>
      </c>
      <c r="K88" s="312">
        <v>0</v>
      </c>
      <c r="L88" s="312">
        <v>0</v>
      </c>
      <c r="M88" s="312">
        <v>0</v>
      </c>
      <c r="N88" s="312">
        <v>0</v>
      </c>
      <c r="O88" s="312">
        <v>0</v>
      </c>
      <c r="P88" s="312">
        <v>0</v>
      </c>
      <c r="Q88" s="312">
        <v>0</v>
      </c>
      <c r="R88" s="312">
        <v>0</v>
      </c>
      <c r="S88" s="312">
        <v>0</v>
      </c>
      <c r="T88" s="312">
        <v>0</v>
      </c>
      <c r="U88" s="312">
        <v>0</v>
      </c>
      <c r="V88" s="313">
        <v>1</v>
      </c>
      <c r="W88" s="313">
        <v>1</v>
      </c>
      <c r="X88" s="312">
        <v>0</v>
      </c>
      <c r="Y88" s="312">
        <v>0</v>
      </c>
      <c r="Z88" s="312">
        <v>0</v>
      </c>
      <c r="AA88" s="14">
        <v>0</v>
      </c>
      <c r="AB88" s="317"/>
      <c r="AC88" s="15" t="str">
        <f t="shared" si="124"/>
        <v/>
      </c>
      <c r="AD88" s="15" t="str">
        <f t="shared" si="135"/>
        <v/>
      </c>
      <c r="AE88" s="16" t="str">
        <f t="shared" si="136"/>
        <v>0 - 0</v>
      </c>
      <c r="AF88" s="20" t="str">
        <f t="shared" si="126"/>
        <v>Not an offer</v>
      </c>
      <c r="AG88" s="276" t="str">
        <f t="shared" si="127"/>
        <v>Not an Offer</v>
      </c>
      <c r="AH88" s="150"/>
      <c r="AI88" s="254">
        <v>72</v>
      </c>
      <c r="AJ88" s="149" t="str">
        <f t="shared" si="128"/>
        <v>00-IFE</v>
      </c>
      <c r="AK88" s="254" t="b">
        <v>0</v>
      </c>
      <c r="AL88" s="254">
        <f t="shared" si="125"/>
        <v>0</v>
      </c>
      <c r="AM88" s="254">
        <f t="shared" si="129"/>
        <v>0</v>
      </c>
      <c r="AN88" s="288">
        <f t="shared" si="137"/>
        <v>0</v>
      </c>
      <c r="AO88" s="288" t="str">
        <f>IF(AND($BU88=$BV88,BU88=AO$13),$J88&amp;$K88&amp;$L88&amp;$M88&amp;$N88&amp;$O88&amp;$P88&amp;$Q88&amp;$R88&amp;$S88&amp;$T88&amp;$U88,IFERROR(MATCH($AN88,AO$17:AO87,0),-1000))</f>
        <v>000000000000</v>
      </c>
      <c r="AP88" s="288">
        <f>IF(AND($BU88=$BV88,BV88=AP$13),$J88&amp;$K88&amp;$L88&amp;$M88&amp;$N88&amp;$O88&amp;$P88&amp;$Q88&amp;$R88&amp;$S88&amp;$T88&amp;$U88,IFERROR(MATCH($AN88,AP$17:AP87,0),-1000))</f>
        <v>1</v>
      </c>
      <c r="AQ88" s="288">
        <f>IF(AND($BU88=$BV88,BW88=AQ$13),$J88&amp;$K88&amp;$L88&amp;$M88&amp;$N88&amp;$O88&amp;$P88&amp;$Q88&amp;$R88&amp;$S88&amp;$T88&amp;$U88,IFERROR(MATCH($AN88,AQ$17:AQ87,0),-1000))</f>
        <v>1</v>
      </c>
      <c r="AR88" s="288">
        <f>IF(AND($BU88=$BV88,BX88=AR$13),$J88&amp;$K88&amp;$L88&amp;$M88&amp;$N88&amp;$O88&amp;$P88&amp;$Q88&amp;$R88&amp;$S88&amp;$T88&amp;$U88,IFERROR(MATCH($AN88,AR$17:AR87,0),-1000))</f>
        <v>1</v>
      </c>
      <c r="AS88" s="254">
        <f t="shared" si="69"/>
        <v>0</v>
      </c>
      <c r="AT88" s="261" t="str">
        <f t="shared" si="138"/>
        <v/>
      </c>
      <c r="AU88" s="254" t="str">
        <f t="shared" si="122"/>
        <v/>
      </c>
      <c r="AV88" s="254" t="str">
        <f t="shared" si="122"/>
        <v/>
      </c>
      <c r="AW88" s="254" t="str">
        <f t="shared" si="122"/>
        <v/>
      </c>
      <c r="AX88" s="254" t="str">
        <f t="shared" si="122"/>
        <v/>
      </c>
      <c r="AY88" s="254" t="str">
        <f t="shared" si="122"/>
        <v/>
      </c>
      <c r="AZ88" s="254" t="str">
        <f t="shared" si="131"/>
        <v/>
      </c>
      <c r="BA88" s="254" t="str">
        <f t="shared" si="131"/>
        <v/>
      </c>
      <c r="BB88" s="254" t="str">
        <f t="shared" si="131"/>
        <v/>
      </c>
      <c r="BC88" s="254" t="str">
        <f t="shared" si="131"/>
        <v/>
      </c>
      <c r="BD88" s="254" t="str">
        <f t="shared" si="131"/>
        <v/>
      </c>
      <c r="BE88" s="262" t="str">
        <f t="shared" si="131"/>
        <v/>
      </c>
      <c r="BF88" s="263" t="str">
        <f t="shared" si="123"/>
        <v/>
      </c>
      <c r="BG88" s="254" t="str">
        <f t="shared" si="123"/>
        <v/>
      </c>
      <c r="BH88" s="254" t="str">
        <f t="shared" si="123"/>
        <v/>
      </c>
      <c r="BI88" s="254" t="str">
        <f t="shared" si="123"/>
        <v/>
      </c>
      <c r="BJ88" s="254" t="str">
        <f t="shared" si="123"/>
        <v/>
      </c>
      <c r="BK88" s="254" t="str">
        <f t="shared" si="132"/>
        <v/>
      </c>
      <c r="BL88" s="254" t="str">
        <f t="shared" si="132"/>
        <v/>
      </c>
      <c r="BM88" s="254" t="str">
        <f t="shared" si="132"/>
        <v/>
      </c>
      <c r="BN88" s="254" t="str">
        <f t="shared" si="132"/>
        <v/>
      </c>
      <c r="BO88" s="254" t="str">
        <f t="shared" si="132"/>
        <v/>
      </c>
      <c r="BP88" s="254" t="str">
        <f t="shared" si="132"/>
        <v/>
      </c>
      <c r="BQ88" s="264" t="str">
        <f t="shared" si="139"/>
        <v/>
      </c>
      <c r="BR88" s="261">
        <v>2019</v>
      </c>
      <c r="BS88" s="261">
        <v>2019</v>
      </c>
      <c r="BT88" s="261">
        <v>2019</v>
      </c>
      <c r="BU88" s="265">
        <v>2019</v>
      </c>
      <c r="BV88" s="263">
        <v>2019</v>
      </c>
      <c r="BW88" s="254" t="str">
        <f t="shared" si="70"/>
        <v/>
      </c>
      <c r="BX88" s="254" t="str">
        <f t="shared" si="70"/>
        <v/>
      </c>
      <c r="BY88" s="264" t="str">
        <f t="shared" si="31"/>
        <v/>
      </c>
      <c r="BZ88" s="254" t="str">
        <f t="shared" si="32"/>
        <v/>
      </c>
      <c r="CA88" s="254">
        <f t="shared" si="119"/>
        <v>0</v>
      </c>
      <c r="CB88" s="254">
        <f t="shared" si="119"/>
        <v>0</v>
      </c>
      <c r="CC88" s="254">
        <f t="shared" si="119"/>
        <v>0</v>
      </c>
      <c r="CD88" s="254">
        <f t="shared" si="119"/>
        <v>0</v>
      </c>
      <c r="CE88" s="254">
        <f t="shared" si="119"/>
        <v>0</v>
      </c>
      <c r="CF88" s="254">
        <f t="shared" si="119"/>
        <v>0</v>
      </c>
      <c r="CG88" s="254">
        <f t="shared" si="130"/>
        <v>0</v>
      </c>
      <c r="CH88" s="254">
        <f t="shared" si="130"/>
        <v>0</v>
      </c>
      <c r="CI88" s="254">
        <f t="shared" si="130"/>
        <v>0</v>
      </c>
      <c r="CJ88" s="254">
        <f t="shared" si="130"/>
        <v>0</v>
      </c>
      <c r="CK88" s="254">
        <f t="shared" si="130"/>
        <v>0</v>
      </c>
      <c r="CL88" s="254">
        <f t="shared" si="130"/>
        <v>0</v>
      </c>
      <c r="CM88" s="254">
        <f t="shared" si="140"/>
        <v>0</v>
      </c>
      <c r="CN88" s="254">
        <f t="shared" si="141"/>
        <v>0</v>
      </c>
      <c r="CO88" s="254">
        <f t="shared" si="142"/>
        <v>0</v>
      </c>
      <c r="CP88" s="254">
        <f t="shared" si="143"/>
        <v>0</v>
      </c>
      <c r="CQ88" s="254">
        <f t="shared" si="144"/>
        <v>0</v>
      </c>
      <c r="CR88" s="254">
        <f t="shared" si="145"/>
        <v>0</v>
      </c>
      <c r="CS88" s="254">
        <f t="shared" si="146"/>
        <v>0</v>
      </c>
      <c r="CT88" s="254">
        <f t="shared" si="147"/>
        <v>0</v>
      </c>
      <c r="CU88" s="254">
        <f t="shared" si="148"/>
        <v>0</v>
      </c>
      <c r="CV88" s="254">
        <f t="shared" si="149"/>
        <v>0</v>
      </c>
      <c r="CW88" s="254">
        <f t="shared" si="150"/>
        <v>0</v>
      </c>
      <c r="CX88" s="254">
        <f t="shared" si="151"/>
        <v>0</v>
      </c>
      <c r="CY88" s="254">
        <f t="shared" si="152"/>
        <v>0</v>
      </c>
      <c r="CZ88" s="254">
        <f t="shared" si="153"/>
        <v>0</v>
      </c>
      <c r="DA88" s="254">
        <f t="shared" si="154"/>
        <v>0</v>
      </c>
      <c r="DB88" s="254">
        <f t="shared" si="155"/>
        <v>0</v>
      </c>
      <c r="DC88" s="254">
        <f t="shared" si="156"/>
        <v>0</v>
      </c>
      <c r="DD88" s="254">
        <f t="shared" si="157"/>
        <v>0</v>
      </c>
      <c r="DE88" s="254">
        <f t="shared" si="158"/>
        <v>0</v>
      </c>
      <c r="DF88" s="254">
        <f t="shared" si="159"/>
        <v>0</v>
      </c>
      <c r="DG88" s="254">
        <f t="shared" si="160"/>
        <v>0</v>
      </c>
      <c r="DH88" s="254">
        <f t="shared" si="161"/>
        <v>0</v>
      </c>
      <c r="DI88" s="254">
        <f t="shared" si="162"/>
        <v>0</v>
      </c>
      <c r="DJ88" s="254">
        <f t="shared" si="163"/>
        <v>0</v>
      </c>
      <c r="DK88" s="254">
        <f t="shared" si="164"/>
        <v>0</v>
      </c>
      <c r="DL88" s="254">
        <f t="shared" si="165"/>
        <v>0</v>
      </c>
      <c r="DM88" s="254">
        <f t="shared" si="166"/>
        <v>0</v>
      </c>
      <c r="DN88" s="254">
        <f t="shared" si="167"/>
        <v>0</v>
      </c>
      <c r="DO88" s="254">
        <f t="shared" si="168"/>
        <v>0</v>
      </c>
      <c r="DP88" s="254">
        <f t="shared" si="169"/>
        <v>0</v>
      </c>
      <c r="DQ88" s="254">
        <f t="shared" si="170"/>
        <v>0</v>
      </c>
      <c r="DR88" s="254">
        <f t="shared" si="171"/>
        <v>0</v>
      </c>
      <c r="DS88" s="254">
        <f t="shared" si="172"/>
        <v>0</v>
      </c>
      <c r="DT88" s="254">
        <f t="shared" si="173"/>
        <v>0</v>
      </c>
      <c r="DU88" s="254">
        <f t="shared" si="174"/>
        <v>0</v>
      </c>
      <c r="DV88" s="254">
        <f t="shared" si="175"/>
        <v>0</v>
      </c>
    </row>
    <row r="89" spans="1:126" ht="24" customHeight="1">
      <c r="A89" s="11" t="str">
        <f ca="1">IF(AG89&lt;&gt;"OK","",CONCATENATE(TEXT('Front Page'!$F$33,"000"),TEXT('Front Page'!$F$31,"000"),"-",LEFT('Front Page'!$R$53,5),"-",LEFT(D89,1),AJ89, "-",TEXT(B89,"000")))</f>
        <v/>
      </c>
      <c r="B89" s="12" t="str">
        <f>IFERROR(IF(E89="","",MAX(B$17:B88)+1),"")</f>
        <v/>
      </c>
      <c r="C89" s="13"/>
      <c r="D89" s="29" t="str">
        <f t="shared" si="133"/>
        <v>None</v>
      </c>
      <c r="E89" s="29" t="str">
        <f t="shared" si="17"/>
        <v/>
      </c>
      <c r="F89" s="29" t="str">
        <f t="shared" si="18"/>
        <v/>
      </c>
      <c r="G89" s="363"/>
      <c r="H89" s="364"/>
      <c r="I89" s="325" t="str">
        <f t="shared" si="134"/>
        <v>No</v>
      </c>
      <c r="J89" s="314">
        <v>0</v>
      </c>
      <c r="K89" s="312">
        <v>0</v>
      </c>
      <c r="L89" s="312">
        <v>0</v>
      </c>
      <c r="M89" s="312">
        <v>0</v>
      </c>
      <c r="N89" s="312">
        <v>0</v>
      </c>
      <c r="O89" s="312">
        <v>0</v>
      </c>
      <c r="P89" s="312">
        <v>0</v>
      </c>
      <c r="Q89" s="312">
        <v>0</v>
      </c>
      <c r="R89" s="312">
        <v>0</v>
      </c>
      <c r="S89" s="312">
        <v>0</v>
      </c>
      <c r="T89" s="312">
        <v>0</v>
      </c>
      <c r="U89" s="312">
        <v>0</v>
      </c>
      <c r="V89" s="313">
        <v>1</v>
      </c>
      <c r="W89" s="313">
        <v>1</v>
      </c>
      <c r="X89" s="312">
        <v>0</v>
      </c>
      <c r="Y89" s="312">
        <v>0</v>
      </c>
      <c r="Z89" s="312">
        <v>0</v>
      </c>
      <c r="AA89" s="14">
        <v>0</v>
      </c>
      <c r="AB89" s="317"/>
      <c r="AC89" s="15" t="str">
        <f t="shared" si="124"/>
        <v/>
      </c>
      <c r="AD89" s="15" t="str">
        <f t="shared" si="135"/>
        <v/>
      </c>
      <c r="AE89" s="16" t="str">
        <f t="shared" si="136"/>
        <v>0 - 0</v>
      </c>
      <c r="AF89" s="20" t="str">
        <f t="shared" si="126"/>
        <v>Not an offer</v>
      </c>
      <c r="AG89" s="276" t="str">
        <f t="shared" si="127"/>
        <v>Not an Offer</v>
      </c>
      <c r="AH89" s="150"/>
      <c r="AI89" s="254">
        <v>73</v>
      </c>
      <c r="AJ89" s="149" t="str">
        <f t="shared" si="128"/>
        <v>00-IFE</v>
      </c>
      <c r="AK89" s="254" t="b">
        <v>0</v>
      </c>
      <c r="AL89" s="254">
        <f t="shared" si="125"/>
        <v>0</v>
      </c>
      <c r="AM89" s="254">
        <f t="shared" si="129"/>
        <v>0</v>
      </c>
      <c r="AN89" s="288">
        <f t="shared" si="137"/>
        <v>0</v>
      </c>
      <c r="AO89" s="288" t="str">
        <f>IF(AND($BU89=$BV89,BU89=AO$13),$J89&amp;$K89&amp;$L89&amp;$M89&amp;$N89&amp;$O89&amp;$P89&amp;$Q89&amp;$R89&amp;$S89&amp;$T89&amp;$U89,IFERROR(MATCH($AN89,AO$17:AO88,0),-1000))</f>
        <v>000000000000</v>
      </c>
      <c r="AP89" s="288">
        <f>IF(AND($BU89=$BV89,BV89=AP$13),$J89&amp;$K89&amp;$L89&amp;$M89&amp;$N89&amp;$O89&amp;$P89&amp;$Q89&amp;$R89&amp;$S89&amp;$T89&amp;$U89,IFERROR(MATCH($AN89,AP$17:AP88,0),-1000))</f>
        <v>1</v>
      </c>
      <c r="AQ89" s="288">
        <f>IF(AND($BU89=$BV89,BW89=AQ$13),$J89&amp;$K89&amp;$L89&amp;$M89&amp;$N89&amp;$O89&amp;$P89&amp;$Q89&amp;$R89&amp;$S89&amp;$T89&amp;$U89,IFERROR(MATCH($AN89,AQ$17:AQ88,0),-1000))</f>
        <v>1</v>
      </c>
      <c r="AR89" s="288">
        <f>IF(AND($BU89=$BV89,BX89=AR$13),$J89&amp;$K89&amp;$L89&amp;$M89&amp;$N89&amp;$O89&amp;$P89&amp;$Q89&amp;$R89&amp;$S89&amp;$T89&amp;$U89,IFERROR(MATCH($AN89,AR$17:AR88,0),-1000))</f>
        <v>1</v>
      </c>
      <c r="AS89" s="254">
        <f t="shared" si="69"/>
        <v>0</v>
      </c>
      <c r="AT89" s="261" t="str">
        <f t="shared" si="138"/>
        <v/>
      </c>
      <c r="AU89" s="254" t="str">
        <f t="shared" si="122"/>
        <v/>
      </c>
      <c r="AV89" s="254" t="str">
        <f t="shared" si="122"/>
        <v/>
      </c>
      <c r="AW89" s="254" t="str">
        <f t="shared" si="122"/>
        <v/>
      </c>
      <c r="AX89" s="254" t="str">
        <f t="shared" si="122"/>
        <v/>
      </c>
      <c r="AY89" s="254" t="str">
        <f t="shared" si="122"/>
        <v/>
      </c>
      <c r="AZ89" s="254" t="str">
        <f t="shared" si="131"/>
        <v/>
      </c>
      <c r="BA89" s="254" t="str">
        <f t="shared" si="131"/>
        <v/>
      </c>
      <c r="BB89" s="254" t="str">
        <f t="shared" si="131"/>
        <v/>
      </c>
      <c r="BC89" s="254" t="str">
        <f t="shared" si="131"/>
        <v/>
      </c>
      <c r="BD89" s="254" t="str">
        <f t="shared" si="131"/>
        <v/>
      </c>
      <c r="BE89" s="262" t="str">
        <f t="shared" si="131"/>
        <v/>
      </c>
      <c r="BF89" s="263" t="str">
        <f t="shared" si="123"/>
        <v/>
      </c>
      <c r="BG89" s="254" t="str">
        <f t="shared" si="123"/>
        <v/>
      </c>
      <c r="BH89" s="254" t="str">
        <f t="shared" si="123"/>
        <v/>
      </c>
      <c r="BI89" s="254" t="str">
        <f t="shared" si="123"/>
        <v/>
      </c>
      <c r="BJ89" s="254" t="str">
        <f t="shared" si="123"/>
        <v/>
      </c>
      <c r="BK89" s="254" t="str">
        <f t="shared" si="132"/>
        <v/>
      </c>
      <c r="BL89" s="254" t="str">
        <f t="shared" si="132"/>
        <v/>
      </c>
      <c r="BM89" s="254" t="str">
        <f t="shared" si="132"/>
        <v/>
      </c>
      <c r="BN89" s="254" t="str">
        <f t="shared" si="132"/>
        <v/>
      </c>
      <c r="BO89" s="254" t="str">
        <f t="shared" si="132"/>
        <v/>
      </c>
      <c r="BP89" s="254" t="str">
        <f t="shared" si="132"/>
        <v/>
      </c>
      <c r="BQ89" s="264" t="str">
        <f t="shared" si="139"/>
        <v/>
      </c>
      <c r="BR89" s="261">
        <v>2019</v>
      </c>
      <c r="BS89" s="261">
        <v>2019</v>
      </c>
      <c r="BT89" s="261">
        <v>2019</v>
      </c>
      <c r="BU89" s="265">
        <v>2019</v>
      </c>
      <c r="BV89" s="263">
        <v>2019</v>
      </c>
      <c r="BW89" s="254" t="str">
        <f t="shared" si="70"/>
        <v/>
      </c>
      <c r="BX89" s="254" t="str">
        <f t="shared" si="70"/>
        <v/>
      </c>
      <c r="BY89" s="264" t="str">
        <f t="shared" si="31"/>
        <v/>
      </c>
      <c r="BZ89" s="254" t="str">
        <f t="shared" si="32"/>
        <v/>
      </c>
      <c r="CA89" s="254">
        <f t="shared" si="119"/>
        <v>0</v>
      </c>
      <c r="CB89" s="254">
        <f t="shared" si="119"/>
        <v>0</v>
      </c>
      <c r="CC89" s="254">
        <f t="shared" si="119"/>
        <v>0</v>
      </c>
      <c r="CD89" s="254">
        <f t="shared" si="119"/>
        <v>0</v>
      </c>
      <c r="CE89" s="254">
        <f t="shared" si="119"/>
        <v>0</v>
      </c>
      <c r="CF89" s="254">
        <f t="shared" si="119"/>
        <v>0</v>
      </c>
      <c r="CG89" s="254">
        <f t="shared" si="130"/>
        <v>0</v>
      </c>
      <c r="CH89" s="254">
        <f t="shared" si="130"/>
        <v>0</v>
      </c>
      <c r="CI89" s="254">
        <f t="shared" si="130"/>
        <v>0</v>
      </c>
      <c r="CJ89" s="254">
        <f t="shared" si="130"/>
        <v>0</v>
      </c>
      <c r="CK89" s="254">
        <f t="shared" si="130"/>
        <v>0</v>
      </c>
      <c r="CL89" s="254">
        <f t="shared" si="130"/>
        <v>0</v>
      </c>
      <c r="CM89" s="254">
        <f t="shared" si="140"/>
        <v>0</v>
      </c>
      <c r="CN89" s="254">
        <f t="shared" si="141"/>
        <v>0</v>
      </c>
      <c r="CO89" s="254">
        <f t="shared" si="142"/>
        <v>0</v>
      </c>
      <c r="CP89" s="254">
        <f t="shared" si="143"/>
        <v>0</v>
      </c>
      <c r="CQ89" s="254">
        <f t="shared" si="144"/>
        <v>0</v>
      </c>
      <c r="CR89" s="254">
        <f t="shared" si="145"/>
        <v>0</v>
      </c>
      <c r="CS89" s="254">
        <f t="shared" si="146"/>
        <v>0</v>
      </c>
      <c r="CT89" s="254">
        <f t="shared" si="147"/>
        <v>0</v>
      </c>
      <c r="CU89" s="254">
        <f t="shared" si="148"/>
        <v>0</v>
      </c>
      <c r="CV89" s="254">
        <f t="shared" si="149"/>
        <v>0</v>
      </c>
      <c r="CW89" s="254">
        <f t="shared" si="150"/>
        <v>0</v>
      </c>
      <c r="CX89" s="254">
        <f t="shared" si="151"/>
        <v>0</v>
      </c>
      <c r="CY89" s="254">
        <f t="shared" si="152"/>
        <v>0</v>
      </c>
      <c r="CZ89" s="254">
        <f t="shared" si="153"/>
        <v>0</v>
      </c>
      <c r="DA89" s="254">
        <f t="shared" si="154"/>
        <v>0</v>
      </c>
      <c r="DB89" s="254">
        <f t="shared" si="155"/>
        <v>0</v>
      </c>
      <c r="DC89" s="254">
        <f t="shared" si="156"/>
        <v>0</v>
      </c>
      <c r="DD89" s="254">
        <f t="shared" si="157"/>
        <v>0</v>
      </c>
      <c r="DE89" s="254">
        <f t="shared" si="158"/>
        <v>0</v>
      </c>
      <c r="DF89" s="254">
        <f t="shared" si="159"/>
        <v>0</v>
      </c>
      <c r="DG89" s="254">
        <f t="shared" si="160"/>
        <v>0</v>
      </c>
      <c r="DH89" s="254">
        <f t="shared" si="161"/>
        <v>0</v>
      </c>
      <c r="DI89" s="254">
        <f t="shared" si="162"/>
        <v>0</v>
      </c>
      <c r="DJ89" s="254">
        <f t="shared" si="163"/>
        <v>0</v>
      </c>
      <c r="DK89" s="254">
        <f t="shared" si="164"/>
        <v>0</v>
      </c>
      <c r="DL89" s="254">
        <f t="shared" si="165"/>
        <v>0</v>
      </c>
      <c r="DM89" s="254">
        <f t="shared" si="166"/>
        <v>0</v>
      </c>
      <c r="DN89" s="254">
        <f t="shared" si="167"/>
        <v>0</v>
      </c>
      <c r="DO89" s="254">
        <f t="shared" si="168"/>
        <v>0</v>
      </c>
      <c r="DP89" s="254">
        <f t="shared" si="169"/>
        <v>0</v>
      </c>
      <c r="DQ89" s="254">
        <f t="shared" si="170"/>
        <v>0</v>
      </c>
      <c r="DR89" s="254">
        <f t="shared" si="171"/>
        <v>0</v>
      </c>
      <c r="DS89" s="254">
        <f t="shared" si="172"/>
        <v>0</v>
      </c>
      <c r="DT89" s="254">
        <f t="shared" si="173"/>
        <v>0</v>
      </c>
      <c r="DU89" s="254">
        <f t="shared" si="174"/>
        <v>0</v>
      </c>
      <c r="DV89" s="254">
        <f t="shared" si="175"/>
        <v>0</v>
      </c>
    </row>
    <row r="90" spans="1:126" ht="24" customHeight="1">
      <c r="A90" s="11" t="str">
        <f ca="1">IF(AG90&lt;&gt;"OK","",CONCATENATE(TEXT('Front Page'!$F$33,"000"),TEXT('Front Page'!$F$31,"000"),"-",LEFT('Front Page'!$R$53,5),"-",LEFT(D90,1),AJ90, "-",TEXT(B90,"000")))</f>
        <v/>
      </c>
      <c r="B90" s="12" t="str">
        <f>IFERROR(IF(E90="","",MAX(B$17:B89)+1),"")</f>
        <v/>
      </c>
      <c r="C90" s="13"/>
      <c r="D90" s="29" t="str">
        <f t="shared" si="133"/>
        <v>None</v>
      </c>
      <c r="E90" s="29" t="str">
        <f t="shared" si="17"/>
        <v/>
      </c>
      <c r="F90" s="29" t="str">
        <f t="shared" si="18"/>
        <v/>
      </c>
      <c r="G90" s="363"/>
      <c r="H90" s="364"/>
      <c r="I90" s="325" t="str">
        <f t="shared" si="134"/>
        <v>No</v>
      </c>
      <c r="J90" s="314">
        <v>0</v>
      </c>
      <c r="K90" s="312">
        <v>0</v>
      </c>
      <c r="L90" s="312">
        <v>0</v>
      </c>
      <c r="M90" s="312">
        <v>0</v>
      </c>
      <c r="N90" s="312">
        <v>0</v>
      </c>
      <c r="O90" s="312">
        <v>0</v>
      </c>
      <c r="P90" s="312">
        <v>0</v>
      </c>
      <c r="Q90" s="312">
        <v>0</v>
      </c>
      <c r="R90" s="312">
        <v>0</v>
      </c>
      <c r="S90" s="312">
        <v>0</v>
      </c>
      <c r="T90" s="312">
        <v>0</v>
      </c>
      <c r="U90" s="312">
        <v>0</v>
      </c>
      <c r="V90" s="313">
        <v>1</v>
      </c>
      <c r="W90" s="313">
        <v>1</v>
      </c>
      <c r="X90" s="312">
        <v>0</v>
      </c>
      <c r="Y90" s="312">
        <v>0</v>
      </c>
      <c r="Z90" s="312">
        <v>0</v>
      </c>
      <c r="AA90" s="14">
        <v>0</v>
      </c>
      <c r="AB90" s="317"/>
      <c r="AC90" s="15" t="str">
        <f t="shared" si="124"/>
        <v/>
      </c>
      <c r="AD90" s="15" t="str">
        <f t="shared" si="135"/>
        <v/>
      </c>
      <c r="AE90" s="16" t="str">
        <f t="shared" si="136"/>
        <v>0 - 0</v>
      </c>
      <c r="AF90" s="20" t="str">
        <f t="shared" si="126"/>
        <v>Not an offer</v>
      </c>
      <c r="AG90" s="276" t="str">
        <f t="shared" si="127"/>
        <v>Not an Offer</v>
      </c>
      <c r="AH90" s="150"/>
      <c r="AI90" s="254">
        <v>74</v>
      </c>
      <c r="AJ90" s="149" t="str">
        <f t="shared" si="128"/>
        <v>00-IFE</v>
      </c>
      <c r="AK90" s="254" t="b">
        <v>0</v>
      </c>
      <c r="AL90" s="254">
        <f t="shared" si="125"/>
        <v>0</v>
      </c>
      <c r="AM90" s="254">
        <f t="shared" si="129"/>
        <v>0</v>
      </c>
      <c r="AN90" s="288">
        <f t="shared" si="137"/>
        <v>0</v>
      </c>
      <c r="AO90" s="288" t="str">
        <f>IF(AND($BU90=$BV90,BU90=AO$13),$J90&amp;$K90&amp;$L90&amp;$M90&amp;$N90&amp;$O90&amp;$P90&amp;$Q90&amp;$R90&amp;$S90&amp;$T90&amp;$U90,IFERROR(MATCH($AN90,AO$17:AO89,0),-1000))</f>
        <v>000000000000</v>
      </c>
      <c r="AP90" s="288">
        <f>IF(AND($BU90=$BV90,BV90=AP$13),$J90&amp;$K90&amp;$L90&amp;$M90&amp;$N90&amp;$O90&amp;$P90&amp;$Q90&amp;$R90&amp;$S90&amp;$T90&amp;$U90,IFERROR(MATCH($AN90,AP$17:AP89,0),-1000))</f>
        <v>1</v>
      </c>
      <c r="AQ90" s="288">
        <f>IF(AND($BU90=$BV90,BW90=AQ$13),$J90&amp;$K90&amp;$L90&amp;$M90&amp;$N90&amp;$O90&amp;$P90&amp;$Q90&amp;$R90&amp;$S90&amp;$T90&amp;$U90,IFERROR(MATCH($AN90,AQ$17:AQ89,0),-1000))</f>
        <v>1</v>
      </c>
      <c r="AR90" s="288">
        <f>IF(AND($BU90=$BV90,BX90=AR$13),$J90&amp;$K90&amp;$L90&amp;$M90&amp;$N90&amp;$O90&amp;$P90&amp;$Q90&amp;$R90&amp;$S90&amp;$T90&amp;$U90,IFERROR(MATCH($AN90,AR$17:AR89,0),-1000))</f>
        <v>1</v>
      </c>
      <c r="AS90" s="254">
        <f t="shared" si="69"/>
        <v>0</v>
      </c>
      <c r="AT90" s="261" t="str">
        <f t="shared" si="138"/>
        <v/>
      </c>
      <c r="AU90" s="254" t="str">
        <f t="shared" si="122"/>
        <v/>
      </c>
      <c r="AV90" s="254" t="str">
        <f t="shared" si="122"/>
        <v/>
      </c>
      <c r="AW90" s="254" t="str">
        <f t="shared" si="122"/>
        <v/>
      </c>
      <c r="AX90" s="254" t="str">
        <f t="shared" si="122"/>
        <v/>
      </c>
      <c r="AY90" s="254" t="str">
        <f t="shared" si="122"/>
        <v/>
      </c>
      <c r="AZ90" s="254" t="str">
        <f t="shared" si="131"/>
        <v/>
      </c>
      <c r="BA90" s="254" t="str">
        <f t="shared" si="131"/>
        <v/>
      </c>
      <c r="BB90" s="254" t="str">
        <f t="shared" si="131"/>
        <v/>
      </c>
      <c r="BC90" s="254" t="str">
        <f t="shared" si="131"/>
        <v/>
      </c>
      <c r="BD90" s="254" t="str">
        <f t="shared" si="131"/>
        <v/>
      </c>
      <c r="BE90" s="262" t="str">
        <f t="shared" si="131"/>
        <v/>
      </c>
      <c r="BF90" s="263" t="str">
        <f t="shared" si="123"/>
        <v/>
      </c>
      <c r="BG90" s="254" t="str">
        <f t="shared" si="123"/>
        <v/>
      </c>
      <c r="BH90" s="254" t="str">
        <f t="shared" si="123"/>
        <v/>
      </c>
      <c r="BI90" s="254" t="str">
        <f t="shared" si="123"/>
        <v/>
      </c>
      <c r="BJ90" s="254" t="str">
        <f t="shared" si="123"/>
        <v/>
      </c>
      <c r="BK90" s="254" t="str">
        <f t="shared" si="132"/>
        <v/>
      </c>
      <c r="BL90" s="254" t="str">
        <f t="shared" si="132"/>
        <v/>
      </c>
      <c r="BM90" s="254" t="str">
        <f t="shared" si="132"/>
        <v/>
      </c>
      <c r="BN90" s="254" t="str">
        <f t="shared" si="132"/>
        <v/>
      </c>
      <c r="BO90" s="254" t="str">
        <f t="shared" si="132"/>
        <v/>
      </c>
      <c r="BP90" s="254" t="str">
        <f t="shared" si="132"/>
        <v/>
      </c>
      <c r="BQ90" s="264" t="str">
        <f t="shared" si="139"/>
        <v/>
      </c>
      <c r="BR90" s="261">
        <v>2019</v>
      </c>
      <c r="BS90" s="261">
        <v>2019</v>
      </c>
      <c r="BT90" s="261">
        <v>2019</v>
      </c>
      <c r="BU90" s="265">
        <v>2019</v>
      </c>
      <c r="BV90" s="263">
        <v>2019</v>
      </c>
      <c r="BW90" s="254" t="str">
        <f t="shared" si="70"/>
        <v/>
      </c>
      <c r="BX90" s="254" t="str">
        <f t="shared" si="70"/>
        <v/>
      </c>
      <c r="BY90" s="264" t="str">
        <f t="shared" si="31"/>
        <v/>
      </c>
      <c r="BZ90" s="254" t="str">
        <f t="shared" si="32"/>
        <v/>
      </c>
      <c r="CA90" s="254">
        <f t="shared" si="119"/>
        <v>0</v>
      </c>
      <c r="CB90" s="254">
        <f t="shared" si="119"/>
        <v>0</v>
      </c>
      <c r="CC90" s="254">
        <f t="shared" si="119"/>
        <v>0</v>
      </c>
      <c r="CD90" s="254">
        <f t="shared" si="119"/>
        <v>0</v>
      </c>
      <c r="CE90" s="254">
        <f t="shared" si="119"/>
        <v>0</v>
      </c>
      <c r="CF90" s="254">
        <f t="shared" si="119"/>
        <v>0</v>
      </c>
      <c r="CG90" s="254">
        <f t="shared" si="130"/>
        <v>0</v>
      </c>
      <c r="CH90" s="254">
        <f t="shared" si="130"/>
        <v>0</v>
      </c>
      <c r="CI90" s="254">
        <f t="shared" si="130"/>
        <v>0</v>
      </c>
      <c r="CJ90" s="254">
        <f t="shared" si="130"/>
        <v>0</v>
      </c>
      <c r="CK90" s="254">
        <f t="shared" si="130"/>
        <v>0</v>
      </c>
      <c r="CL90" s="254">
        <f t="shared" si="130"/>
        <v>0</v>
      </c>
      <c r="CM90" s="254">
        <f t="shared" si="140"/>
        <v>0</v>
      </c>
      <c r="CN90" s="254">
        <f t="shared" si="141"/>
        <v>0</v>
      </c>
      <c r="CO90" s="254">
        <f t="shared" si="142"/>
        <v>0</v>
      </c>
      <c r="CP90" s="254">
        <f t="shared" si="143"/>
        <v>0</v>
      </c>
      <c r="CQ90" s="254">
        <f t="shared" si="144"/>
        <v>0</v>
      </c>
      <c r="CR90" s="254">
        <f t="shared" si="145"/>
        <v>0</v>
      </c>
      <c r="CS90" s="254">
        <f t="shared" si="146"/>
        <v>0</v>
      </c>
      <c r="CT90" s="254">
        <f t="shared" si="147"/>
        <v>0</v>
      </c>
      <c r="CU90" s="254">
        <f t="shared" si="148"/>
        <v>0</v>
      </c>
      <c r="CV90" s="254">
        <f t="shared" si="149"/>
        <v>0</v>
      </c>
      <c r="CW90" s="254">
        <f t="shared" si="150"/>
        <v>0</v>
      </c>
      <c r="CX90" s="254">
        <f t="shared" si="151"/>
        <v>0</v>
      </c>
      <c r="CY90" s="254">
        <f t="shared" si="152"/>
        <v>0</v>
      </c>
      <c r="CZ90" s="254">
        <f t="shared" si="153"/>
        <v>0</v>
      </c>
      <c r="DA90" s="254">
        <f t="shared" si="154"/>
        <v>0</v>
      </c>
      <c r="DB90" s="254">
        <f t="shared" si="155"/>
        <v>0</v>
      </c>
      <c r="DC90" s="254">
        <f t="shared" si="156"/>
        <v>0</v>
      </c>
      <c r="DD90" s="254">
        <f t="shared" si="157"/>
        <v>0</v>
      </c>
      <c r="DE90" s="254">
        <f t="shared" si="158"/>
        <v>0</v>
      </c>
      <c r="DF90" s="254">
        <f t="shared" si="159"/>
        <v>0</v>
      </c>
      <c r="DG90" s="254">
        <f t="shared" si="160"/>
        <v>0</v>
      </c>
      <c r="DH90" s="254">
        <f t="shared" si="161"/>
        <v>0</v>
      </c>
      <c r="DI90" s="254">
        <f t="shared" si="162"/>
        <v>0</v>
      </c>
      <c r="DJ90" s="254">
        <f t="shared" si="163"/>
        <v>0</v>
      </c>
      <c r="DK90" s="254">
        <f t="shared" si="164"/>
        <v>0</v>
      </c>
      <c r="DL90" s="254">
        <f t="shared" si="165"/>
        <v>0</v>
      </c>
      <c r="DM90" s="254">
        <f t="shared" si="166"/>
        <v>0</v>
      </c>
      <c r="DN90" s="254">
        <f t="shared" si="167"/>
        <v>0</v>
      </c>
      <c r="DO90" s="254">
        <f t="shared" si="168"/>
        <v>0</v>
      </c>
      <c r="DP90" s="254">
        <f t="shared" si="169"/>
        <v>0</v>
      </c>
      <c r="DQ90" s="254">
        <f t="shared" si="170"/>
        <v>0</v>
      </c>
      <c r="DR90" s="254">
        <f t="shared" si="171"/>
        <v>0</v>
      </c>
      <c r="DS90" s="254">
        <f t="shared" si="172"/>
        <v>0</v>
      </c>
      <c r="DT90" s="254">
        <f t="shared" si="173"/>
        <v>0</v>
      </c>
      <c r="DU90" s="254">
        <f t="shared" si="174"/>
        <v>0</v>
      </c>
      <c r="DV90" s="254">
        <f t="shared" si="175"/>
        <v>0</v>
      </c>
    </row>
    <row r="91" spans="1:126" ht="24" customHeight="1">
      <c r="A91" s="11" t="str">
        <f ca="1">IF(AG91&lt;&gt;"OK","",CONCATENATE(TEXT('Front Page'!$F$33,"000"),TEXT('Front Page'!$F$31,"000"),"-",LEFT('Front Page'!$R$53,5),"-",LEFT(D91,1),AJ91, "-",TEXT(B91,"000")))</f>
        <v/>
      </c>
      <c r="B91" s="12" t="str">
        <f>IFERROR(IF(E91="","",MAX(B$17:B90)+1),"")</f>
        <v/>
      </c>
      <c r="C91" s="13"/>
      <c r="D91" s="29" t="str">
        <f t="shared" si="133"/>
        <v>None</v>
      </c>
      <c r="E91" s="29" t="str">
        <f t="shared" si="17"/>
        <v/>
      </c>
      <c r="F91" s="29" t="str">
        <f t="shared" si="18"/>
        <v/>
      </c>
      <c r="G91" s="363"/>
      <c r="H91" s="364"/>
      <c r="I91" s="325" t="str">
        <f t="shared" si="134"/>
        <v>No</v>
      </c>
      <c r="J91" s="314">
        <v>0</v>
      </c>
      <c r="K91" s="312">
        <v>0</v>
      </c>
      <c r="L91" s="312">
        <v>0</v>
      </c>
      <c r="M91" s="312">
        <v>0</v>
      </c>
      <c r="N91" s="312">
        <v>0</v>
      </c>
      <c r="O91" s="312">
        <v>0</v>
      </c>
      <c r="P91" s="312">
        <v>0</v>
      </c>
      <c r="Q91" s="312">
        <v>0</v>
      </c>
      <c r="R91" s="312">
        <v>0</v>
      </c>
      <c r="S91" s="312">
        <v>0</v>
      </c>
      <c r="T91" s="312">
        <v>0</v>
      </c>
      <c r="U91" s="312">
        <v>0</v>
      </c>
      <c r="V91" s="313">
        <v>1</v>
      </c>
      <c r="W91" s="313">
        <v>1</v>
      </c>
      <c r="X91" s="312">
        <v>0</v>
      </c>
      <c r="Y91" s="312">
        <v>0</v>
      </c>
      <c r="Z91" s="312">
        <v>0</v>
      </c>
      <c r="AA91" s="14">
        <v>0</v>
      </c>
      <c r="AB91" s="317"/>
      <c r="AC91" s="15" t="str">
        <f t="shared" si="124"/>
        <v/>
      </c>
      <c r="AD91" s="15" t="str">
        <f t="shared" si="135"/>
        <v/>
      </c>
      <c r="AE91" s="16" t="str">
        <f t="shared" si="136"/>
        <v>0 - 0</v>
      </c>
      <c r="AF91" s="20" t="str">
        <f t="shared" si="126"/>
        <v>Not an offer</v>
      </c>
      <c r="AG91" s="276" t="str">
        <f t="shared" si="127"/>
        <v>Not an Offer</v>
      </c>
      <c r="AH91" s="150"/>
      <c r="AI91" s="254">
        <v>75</v>
      </c>
      <c r="AJ91" s="149" t="str">
        <f t="shared" si="128"/>
        <v>00-IFE</v>
      </c>
      <c r="AK91" s="254" t="b">
        <v>0</v>
      </c>
      <c r="AL91" s="254">
        <f t="shared" si="125"/>
        <v>0</v>
      </c>
      <c r="AM91" s="254">
        <f t="shared" si="129"/>
        <v>0</v>
      </c>
      <c r="AN91" s="288">
        <f t="shared" si="137"/>
        <v>0</v>
      </c>
      <c r="AO91" s="288" t="str">
        <f>IF(AND($BU91=$BV91,BU91=AO$13),$J91&amp;$K91&amp;$L91&amp;$M91&amp;$N91&amp;$O91&amp;$P91&amp;$Q91&amp;$R91&amp;$S91&amp;$T91&amp;$U91,IFERROR(MATCH($AN91,AO$17:AO90,0),-1000))</f>
        <v>000000000000</v>
      </c>
      <c r="AP91" s="288">
        <f>IF(AND($BU91=$BV91,BV91=AP$13),$J91&amp;$K91&amp;$L91&amp;$M91&amp;$N91&amp;$O91&amp;$P91&amp;$Q91&amp;$R91&amp;$S91&amp;$T91&amp;$U91,IFERROR(MATCH($AN91,AP$17:AP90,0),-1000))</f>
        <v>1</v>
      </c>
      <c r="AQ91" s="288">
        <f>IF(AND($BU91=$BV91,BW91=AQ$13),$J91&amp;$K91&amp;$L91&amp;$M91&amp;$N91&amp;$O91&amp;$P91&amp;$Q91&amp;$R91&amp;$S91&amp;$T91&amp;$U91,IFERROR(MATCH($AN91,AQ$17:AQ90,0),-1000))</f>
        <v>1</v>
      </c>
      <c r="AR91" s="288">
        <f>IF(AND($BU91=$BV91,BX91=AR$13),$J91&amp;$K91&amp;$L91&amp;$M91&amp;$N91&amp;$O91&amp;$P91&amp;$Q91&amp;$R91&amp;$S91&amp;$T91&amp;$U91,IFERROR(MATCH($AN91,AR$17:AR90,0),-1000))</f>
        <v>1</v>
      </c>
      <c r="AS91" s="254">
        <f t="shared" si="69"/>
        <v>0</v>
      </c>
      <c r="AT91" s="261" t="str">
        <f t="shared" si="138"/>
        <v/>
      </c>
      <c r="AU91" s="254" t="str">
        <f t="shared" si="122"/>
        <v/>
      </c>
      <c r="AV91" s="254" t="str">
        <f t="shared" si="122"/>
        <v/>
      </c>
      <c r="AW91" s="254" t="str">
        <f t="shared" si="122"/>
        <v/>
      </c>
      <c r="AX91" s="254" t="str">
        <f t="shared" si="122"/>
        <v/>
      </c>
      <c r="AY91" s="254" t="str">
        <f t="shared" si="122"/>
        <v/>
      </c>
      <c r="AZ91" s="254" t="str">
        <f t="shared" si="131"/>
        <v/>
      </c>
      <c r="BA91" s="254" t="str">
        <f t="shared" si="131"/>
        <v/>
      </c>
      <c r="BB91" s="254" t="str">
        <f t="shared" si="131"/>
        <v/>
      </c>
      <c r="BC91" s="254" t="str">
        <f t="shared" si="131"/>
        <v/>
      </c>
      <c r="BD91" s="254" t="str">
        <f t="shared" si="131"/>
        <v/>
      </c>
      <c r="BE91" s="262" t="str">
        <f t="shared" si="131"/>
        <v/>
      </c>
      <c r="BF91" s="263" t="str">
        <f t="shared" si="123"/>
        <v/>
      </c>
      <c r="BG91" s="254" t="str">
        <f t="shared" si="123"/>
        <v/>
      </c>
      <c r="BH91" s="254" t="str">
        <f t="shared" si="123"/>
        <v/>
      </c>
      <c r="BI91" s="254" t="str">
        <f t="shared" si="123"/>
        <v/>
      </c>
      <c r="BJ91" s="254" t="str">
        <f t="shared" si="123"/>
        <v/>
      </c>
      <c r="BK91" s="254" t="str">
        <f t="shared" si="132"/>
        <v/>
      </c>
      <c r="BL91" s="254" t="str">
        <f t="shared" si="132"/>
        <v/>
      </c>
      <c r="BM91" s="254" t="str">
        <f t="shared" si="132"/>
        <v/>
      </c>
      <c r="BN91" s="254" t="str">
        <f t="shared" si="132"/>
        <v/>
      </c>
      <c r="BO91" s="254" t="str">
        <f t="shared" si="132"/>
        <v/>
      </c>
      <c r="BP91" s="254" t="str">
        <f t="shared" si="132"/>
        <v/>
      </c>
      <c r="BQ91" s="264" t="str">
        <f t="shared" si="139"/>
        <v/>
      </c>
      <c r="BR91" s="261">
        <v>2019</v>
      </c>
      <c r="BS91" s="261">
        <v>2019</v>
      </c>
      <c r="BT91" s="261">
        <v>2019</v>
      </c>
      <c r="BU91" s="265">
        <v>2019</v>
      </c>
      <c r="BV91" s="263">
        <v>2019</v>
      </c>
      <c r="BW91" s="254" t="str">
        <f t="shared" si="70"/>
        <v/>
      </c>
      <c r="BX91" s="254" t="str">
        <f t="shared" si="70"/>
        <v/>
      </c>
      <c r="BY91" s="264" t="str">
        <f t="shared" si="31"/>
        <v/>
      </c>
      <c r="BZ91" s="254" t="str">
        <f t="shared" si="32"/>
        <v/>
      </c>
      <c r="CA91" s="254">
        <f t="shared" si="119"/>
        <v>0</v>
      </c>
      <c r="CB91" s="254">
        <f t="shared" si="119"/>
        <v>0</v>
      </c>
      <c r="CC91" s="254">
        <f t="shared" si="119"/>
        <v>0</v>
      </c>
      <c r="CD91" s="254">
        <f t="shared" si="119"/>
        <v>0</v>
      </c>
      <c r="CE91" s="254">
        <f t="shared" si="119"/>
        <v>0</v>
      </c>
      <c r="CF91" s="254">
        <f t="shared" si="119"/>
        <v>0</v>
      </c>
      <c r="CG91" s="254">
        <f t="shared" si="130"/>
        <v>0</v>
      </c>
      <c r="CH91" s="254">
        <f t="shared" si="130"/>
        <v>0</v>
      </c>
      <c r="CI91" s="254">
        <f t="shared" si="130"/>
        <v>0</v>
      </c>
      <c r="CJ91" s="254">
        <f t="shared" si="130"/>
        <v>0</v>
      </c>
      <c r="CK91" s="254">
        <f t="shared" si="130"/>
        <v>0</v>
      </c>
      <c r="CL91" s="254">
        <f t="shared" si="130"/>
        <v>0</v>
      </c>
      <c r="CM91" s="254">
        <f t="shared" si="140"/>
        <v>0</v>
      </c>
      <c r="CN91" s="254">
        <f t="shared" si="141"/>
        <v>0</v>
      </c>
      <c r="CO91" s="254">
        <f t="shared" si="142"/>
        <v>0</v>
      </c>
      <c r="CP91" s="254">
        <f t="shared" si="143"/>
        <v>0</v>
      </c>
      <c r="CQ91" s="254">
        <f t="shared" si="144"/>
        <v>0</v>
      </c>
      <c r="CR91" s="254">
        <f t="shared" si="145"/>
        <v>0</v>
      </c>
      <c r="CS91" s="254">
        <f t="shared" si="146"/>
        <v>0</v>
      </c>
      <c r="CT91" s="254">
        <f t="shared" si="147"/>
        <v>0</v>
      </c>
      <c r="CU91" s="254">
        <f t="shared" si="148"/>
        <v>0</v>
      </c>
      <c r="CV91" s="254">
        <f t="shared" si="149"/>
        <v>0</v>
      </c>
      <c r="CW91" s="254">
        <f t="shared" si="150"/>
        <v>0</v>
      </c>
      <c r="CX91" s="254">
        <f t="shared" si="151"/>
        <v>0</v>
      </c>
      <c r="CY91" s="254">
        <f t="shared" si="152"/>
        <v>0</v>
      </c>
      <c r="CZ91" s="254">
        <f t="shared" si="153"/>
        <v>0</v>
      </c>
      <c r="DA91" s="254">
        <f t="shared" si="154"/>
        <v>0</v>
      </c>
      <c r="DB91" s="254">
        <f t="shared" si="155"/>
        <v>0</v>
      </c>
      <c r="DC91" s="254">
        <f t="shared" si="156"/>
        <v>0</v>
      </c>
      <c r="DD91" s="254">
        <f t="shared" si="157"/>
        <v>0</v>
      </c>
      <c r="DE91" s="254">
        <f t="shared" si="158"/>
        <v>0</v>
      </c>
      <c r="DF91" s="254">
        <f t="shared" si="159"/>
        <v>0</v>
      </c>
      <c r="DG91" s="254">
        <f t="shared" si="160"/>
        <v>0</v>
      </c>
      <c r="DH91" s="254">
        <f t="shared" si="161"/>
        <v>0</v>
      </c>
      <c r="DI91" s="254">
        <f t="shared" si="162"/>
        <v>0</v>
      </c>
      <c r="DJ91" s="254">
        <f t="shared" si="163"/>
        <v>0</v>
      </c>
      <c r="DK91" s="254">
        <f t="shared" si="164"/>
        <v>0</v>
      </c>
      <c r="DL91" s="254">
        <f t="shared" si="165"/>
        <v>0</v>
      </c>
      <c r="DM91" s="254">
        <f t="shared" si="166"/>
        <v>0</v>
      </c>
      <c r="DN91" s="254">
        <f t="shared" si="167"/>
        <v>0</v>
      </c>
      <c r="DO91" s="254">
        <f t="shared" si="168"/>
        <v>0</v>
      </c>
      <c r="DP91" s="254">
        <f t="shared" si="169"/>
        <v>0</v>
      </c>
      <c r="DQ91" s="254">
        <f t="shared" si="170"/>
        <v>0</v>
      </c>
      <c r="DR91" s="254">
        <f t="shared" si="171"/>
        <v>0</v>
      </c>
      <c r="DS91" s="254">
        <f t="shared" si="172"/>
        <v>0</v>
      </c>
      <c r="DT91" s="254">
        <f t="shared" si="173"/>
        <v>0</v>
      </c>
      <c r="DU91" s="254">
        <f t="shared" si="174"/>
        <v>0</v>
      </c>
      <c r="DV91" s="254">
        <f t="shared" si="175"/>
        <v>0</v>
      </c>
    </row>
    <row r="92" spans="1:126" ht="24" customHeight="1">
      <c r="A92" s="11" t="str">
        <f ca="1">IF(AG92&lt;&gt;"OK","",CONCATENATE(TEXT('Front Page'!$F$33,"000"),TEXT('Front Page'!$F$31,"000"),"-",LEFT('Front Page'!$R$53,5),"-",LEFT(D92,1),AJ92, "-",TEXT(B92,"000")))</f>
        <v/>
      </c>
      <c r="B92" s="12" t="str">
        <f>IFERROR(IF(E92="","",MAX(B$17:B91)+1),"")</f>
        <v/>
      </c>
      <c r="C92" s="13"/>
      <c r="D92" s="29" t="str">
        <f t="shared" si="133"/>
        <v>None</v>
      </c>
      <c r="E92" s="29" t="str">
        <f t="shared" si="17"/>
        <v/>
      </c>
      <c r="F92" s="29" t="str">
        <f t="shared" si="18"/>
        <v/>
      </c>
      <c r="G92" s="363"/>
      <c r="H92" s="364"/>
      <c r="I92" s="325" t="str">
        <f t="shared" si="134"/>
        <v>No</v>
      </c>
      <c r="J92" s="314">
        <v>0</v>
      </c>
      <c r="K92" s="312">
        <v>0</v>
      </c>
      <c r="L92" s="312">
        <v>0</v>
      </c>
      <c r="M92" s="312">
        <v>0</v>
      </c>
      <c r="N92" s="312">
        <v>0</v>
      </c>
      <c r="O92" s="312">
        <v>0</v>
      </c>
      <c r="P92" s="312">
        <v>0</v>
      </c>
      <c r="Q92" s="312">
        <v>0</v>
      </c>
      <c r="R92" s="312">
        <v>0</v>
      </c>
      <c r="S92" s="312">
        <v>0</v>
      </c>
      <c r="T92" s="312">
        <v>0</v>
      </c>
      <c r="U92" s="312">
        <v>0</v>
      </c>
      <c r="V92" s="313">
        <v>1</v>
      </c>
      <c r="W92" s="313">
        <v>1</v>
      </c>
      <c r="X92" s="312">
        <v>0</v>
      </c>
      <c r="Y92" s="312">
        <v>0</v>
      </c>
      <c r="Z92" s="312">
        <v>0</v>
      </c>
      <c r="AA92" s="14">
        <v>0</v>
      </c>
      <c r="AB92" s="317"/>
      <c r="AC92" s="15" t="str">
        <f t="shared" si="124"/>
        <v/>
      </c>
      <c r="AD92" s="15" t="str">
        <f t="shared" si="135"/>
        <v/>
      </c>
      <c r="AE92" s="16" t="str">
        <f t="shared" si="136"/>
        <v>0 - 0</v>
      </c>
      <c r="AF92" s="20" t="str">
        <f t="shared" si="126"/>
        <v>Not an offer</v>
      </c>
      <c r="AG92" s="276" t="str">
        <f t="shared" si="127"/>
        <v>Not an Offer</v>
      </c>
      <c r="AH92" s="150"/>
      <c r="AI92" s="254">
        <v>76</v>
      </c>
      <c r="AJ92" s="149" t="str">
        <f t="shared" si="128"/>
        <v>00-IFE</v>
      </c>
      <c r="AK92" s="254" t="b">
        <v>0</v>
      </c>
      <c r="AL92" s="254">
        <f t="shared" si="125"/>
        <v>0</v>
      </c>
      <c r="AM92" s="254">
        <f t="shared" si="129"/>
        <v>0</v>
      </c>
      <c r="AN92" s="288">
        <f t="shared" si="137"/>
        <v>0</v>
      </c>
      <c r="AO92" s="288" t="str">
        <f>IF(AND($BU92=$BV92,BU92=AO$13),$J92&amp;$K92&amp;$L92&amp;$M92&amp;$N92&amp;$O92&amp;$P92&amp;$Q92&amp;$R92&amp;$S92&amp;$T92&amp;$U92,IFERROR(MATCH($AN92,AO$17:AO91,0),-1000))</f>
        <v>000000000000</v>
      </c>
      <c r="AP92" s="288">
        <f>IF(AND($BU92=$BV92,BV92=AP$13),$J92&amp;$K92&amp;$L92&amp;$M92&amp;$N92&amp;$O92&amp;$P92&amp;$Q92&amp;$R92&amp;$S92&amp;$T92&amp;$U92,IFERROR(MATCH($AN92,AP$17:AP91,0),-1000))</f>
        <v>1</v>
      </c>
      <c r="AQ92" s="288">
        <f>IF(AND($BU92=$BV92,BW92=AQ$13),$J92&amp;$K92&amp;$L92&amp;$M92&amp;$N92&amp;$O92&amp;$P92&amp;$Q92&amp;$R92&amp;$S92&amp;$T92&amp;$U92,IFERROR(MATCH($AN92,AQ$17:AQ91,0),-1000))</f>
        <v>1</v>
      </c>
      <c r="AR92" s="288">
        <f>IF(AND($BU92=$BV92,BX92=AR$13),$J92&amp;$K92&amp;$L92&amp;$M92&amp;$N92&amp;$O92&amp;$P92&amp;$Q92&amp;$R92&amp;$S92&amp;$T92&amp;$U92,IFERROR(MATCH($AN92,AR$17:AR91,0),-1000))</f>
        <v>1</v>
      </c>
      <c r="AS92" s="254">
        <f t="shared" si="69"/>
        <v>0</v>
      </c>
      <c r="AT92" s="261" t="str">
        <f t="shared" si="138"/>
        <v/>
      </c>
      <c r="AU92" s="254" t="str">
        <f t="shared" si="122"/>
        <v/>
      </c>
      <c r="AV92" s="254" t="str">
        <f t="shared" si="122"/>
        <v/>
      </c>
      <c r="AW92" s="254" t="str">
        <f t="shared" si="122"/>
        <v/>
      </c>
      <c r="AX92" s="254" t="str">
        <f t="shared" si="122"/>
        <v/>
      </c>
      <c r="AY92" s="254" t="str">
        <f t="shared" si="122"/>
        <v/>
      </c>
      <c r="AZ92" s="254" t="str">
        <f t="shared" si="131"/>
        <v/>
      </c>
      <c r="BA92" s="254" t="str">
        <f t="shared" si="131"/>
        <v/>
      </c>
      <c r="BB92" s="254" t="str">
        <f t="shared" si="131"/>
        <v/>
      </c>
      <c r="BC92" s="254" t="str">
        <f t="shared" si="131"/>
        <v/>
      </c>
      <c r="BD92" s="254" t="str">
        <f t="shared" si="131"/>
        <v/>
      </c>
      <c r="BE92" s="262" t="str">
        <f t="shared" si="131"/>
        <v/>
      </c>
      <c r="BF92" s="263" t="str">
        <f t="shared" si="123"/>
        <v/>
      </c>
      <c r="BG92" s="254" t="str">
        <f t="shared" si="123"/>
        <v/>
      </c>
      <c r="BH92" s="254" t="str">
        <f t="shared" si="123"/>
        <v/>
      </c>
      <c r="BI92" s="254" t="str">
        <f t="shared" si="123"/>
        <v/>
      </c>
      <c r="BJ92" s="254" t="str">
        <f t="shared" si="123"/>
        <v/>
      </c>
      <c r="BK92" s="254" t="str">
        <f t="shared" si="132"/>
        <v/>
      </c>
      <c r="BL92" s="254" t="str">
        <f t="shared" si="132"/>
        <v/>
      </c>
      <c r="BM92" s="254" t="str">
        <f t="shared" si="132"/>
        <v/>
      </c>
      <c r="BN92" s="254" t="str">
        <f t="shared" si="132"/>
        <v/>
      </c>
      <c r="BO92" s="254" t="str">
        <f t="shared" si="132"/>
        <v/>
      </c>
      <c r="BP92" s="254" t="str">
        <f t="shared" si="132"/>
        <v/>
      </c>
      <c r="BQ92" s="264" t="str">
        <f t="shared" si="139"/>
        <v/>
      </c>
      <c r="BR92" s="261">
        <v>2019</v>
      </c>
      <c r="BS92" s="261">
        <v>2019</v>
      </c>
      <c r="BT92" s="261">
        <v>2019</v>
      </c>
      <c r="BU92" s="265">
        <v>2019</v>
      </c>
      <c r="BV92" s="263">
        <v>2019</v>
      </c>
      <c r="BW92" s="254" t="str">
        <f t="shared" si="70"/>
        <v/>
      </c>
      <c r="BX92" s="254" t="str">
        <f t="shared" si="70"/>
        <v/>
      </c>
      <c r="BY92" s="264" t="str">
        <f t="shared" si="31"/>
        <v/>
      </c>
      <c r="BZ92" s="254" t="str">
        <f t="shared" si="32"/>
        <v/>
      </c>
      <c r="CA92" s="254">
        <f t="shared" si="119"/>
        <v>0</v>
      </c>
      <c r="CB92" s="254">
        <f t="shared" si="119"/>
        <v>0</v>
      </c>
      <c r="CC92" s="254">
        <f t="shared" si="119"/>
        <v>0</v>
      </c>
      <c r="CD92" s="254">
        <f t="shared" si="119"/>
        <v>0</v>
      </c>
      <c r="CE92" s="254">
        <f t="shared" si="119"/>
        <v>0</v>
      </c>
      <c r="CF92" s="254">
        <f t="shared" si="119"/>
        <v>0</v>
      </c>
      <c r="CG92" s="254">
        <f t="shared" si="130"/>
        <v>0</v>
      </c>
      <c r="CH92" s="254">
        <f t="shared" si="130"/>
        <v>0</v>
      </c>
      <c r="CI92" s="254">
        <f t="shared" si="130"/>
        <v>0</v>
      </c>
      <c r="CJ92" s="254">
        <f t="shared" si="130"/>
        <v>0</v>
      </c>
      <c r="CK92" s="254">
        <f t="shared" si="130"/>
        <v>0</v>
      </c>
      <c r="CL92" s="254">
        <f t="shared" si="130"/>
        <v>0</v>
      </c>
      <c r="CM92" s="254">
        <f t="shared" si="140"/>
        <v>0</v>
      </c>
      <c r="CN92" s="254">
        <f t="shared" si="141"/>
        <v>0</v>
      </c>
      <c r="CO92" s="254">
        <f t="shared" si="142"/>
        <v>0</v>
      </c>
      <c r="CP92" s="254">
        <f t="shared" si="143"/>
        <v>0</v>
      </c>
      <c r="CQ92" s="254">
        <f t="shared" si="144"/>
        <v>0</v>
      </c>
      <c r="CR92" s="254">
        <f t="shared" si="145"/>
        <v>0</v>
      </c>
      <c r="CS92" s="254">
        <f t="shared" si="146"/>
        <v>0</v>
      </c>
      <c r="CT92" s="254">
        <f t="shared" si="147"/>
        <v>0</v>
      </c>
      <c r="CU92" s="254">
        <f t="shared" si="148"/>
        <v>0</v>
      </c>
      <c r="CV92" s="254">
        <f t="shared" si="149"/>
        <v>0</v>
      </c>
      <c r="CW92" s="254">
        <f t="shared" si="150"/>
        <v>0</v>
      </c>
      <c r="CX92" s="254">
        <f t="shared" si="151"/>
        <v>0</v>
      </c>
      <c r="CY92" s="254">
        <f t="shared" si="152"/>
        <v>0</v>
      </c>
      <c r="CZ92" s="254">
        <f t="shared" si="153"/>
        <v>0</v>
      </c>
      <c r="DA92" s="254">
        <f t="shared" si="154"/>
        <v>0</v>
      </c>
      <c r="DB92" s="254">
        <f t="shared" si="155"/>
        <v>0</v>
      </c>
      <c r="DC92" s="254">
        <f t="shared" si="156"/>
        <v>0</v>
      </c>
      <c r="DD92" s="254">
        <f t="shared" si="157"/>
        <v>0</v>
      </c>
      <c r="DE92" s="254">
        <f t="shared" si="158"/>
        <v>0</v>
      </c>
      <c r="DF92" s="254">
        <f t="shared" si="159"/>
        <v>0</v>
      </c>
      <c r="DG92" s="254">
        <f t="shared" si="160"/>
        <v>0</v>
      </c>
      <c r="DH92" s="254">
        <f t="shared" si="161"/>
        <v>0</v>
      </c>
      <c r="DI92" s="254">
        <f t="shared" si="162"/>
        <v>0</v>
      </c>
      <c r="DJ92" s="254">
        <f t="shared" si="163"/>
        <v>0</v>
      </c>
      <c r="DK92" s="254">
        <f t="shared" si="164"/>
        <v>0</v>
      </c>
      <c r="DL92" s="254">
        <f t="shared" si="165"/>
        <v>0</v>
      </c>
      <c r="DM92" s="254">
        <f t="shared" si="166"/>
        <v>0</v>
      </c>
      <c r="DN92" s="254">
        <f t="shared" si="167"/>
        <v>0</v>
      </c>
      <c r="DO92" s="254">
        <f t="shared" si="168"/>
        <v>0</v>
      </c>
      <c r="DP92" s="254">
        <f t="shared" si="169"/>
        <v>0</v>
      </c>
      <c r="DQ92" s="254">
        <f t="shared" si="170"/>
        <v>0</v>
      </c>
      <c r="DR92" s="254">
        <f t="shared" si="171"/>
        <v>0</v>
      </c>
      <c r="DS92" s="254">
        <f t="shared" si="172"/>
        <v>0</v>
      </c>
      <c r="DT92" s="254">
        <f t="shared" si="173"/>
        <v>0</v>
      </c>
      <c r="DU92" s="254">
        <f t="shared" si="174"/>
        <v>0</v>
      </c>
      <c r="DV92" s="254">
        <f t="shared" si="175"/>
        <v>0</v>
      </c>
    </row>
    <row r="93" spans="1:126" ht="24" customHeight="1">
      <c r="A93" s="11" t="str">
        <f ca="1">IF(AG93&lt;&gt;"OK","",CONCATENATE(TEXT('Front Page'!$F$33,"000"),TEXT('Front Page'!$F$31,"000"),"-",LEFT('Front Page'!$R$53,5),"-",LEFT(D93,1),AJ93, "-",TEXT(B93,"000")))</f>
        <v/>
      </c>
      <c r="B93" s="12" t="str">
        <f>IFERROR(IF(E93="","",MAX(B$17:B92)+1),"")</f>
        <v/>
      </c>
      <c r="C93" s="13"/>
      <c r="D93" s="29" t="str">
        <f t="shared" si="133"/>
        <v>None</v>
      </c>
      <c r="E93" s="29" t="str">
        <f t="shared" si="17"/>
        <v/>
      </c>
      <c r="F93" s="29" t="str">
        <f t="shared" si="18"/>
        <v/>
      </c>
      <c r="G93" s="363"/>
      <c r="H93" s="364"/>
      <c r="I93" s="325" t="str">
        <f t="shared" si="134"/>
        <v>No</v>
      </c>
      <c r="J93" s="314">
        <v>0</v>
      </c>
      <c r="K93" s="312">
        <v>0</v>
      </c>
      <c r="L93" s="312">
        <v>0</v>
      </c>
      <c r="M93" s="312">
        <v>0</v>
      </c>
      <c r="N93" s="312">
        <v>0</v>
      </c>
      <c r="O93" s="312">
        <v>0</v>
      </c>
      <c r="P93" s="312">
        <v>0</v>
      </c>
      <c r="Q93" s="312">
        <v>0</v>
      </c>
      <c r="R93" s="312">
        <v>0</v>
      </c>
      <c r="S93" s="312">
        <v>0</v>
      </c>
      <c r="T93" s="312">
        <v>0</v>
      </c>
      <c r="U93" s="312">
        <v>0</v>
      </c>
      <c r="V93" s="313">
        <v>1</v>
      </c>
      <c r="W93" s="313">
        <v>1</v>
      </c>
      <c r="X93" s="312">
        <v>0</v>
      </c>
      <c r="Y93" s="312">
        <v>0</v>
      </c>
      <c r="Z93" s="312">
        <v>0</v>
      </c>
      <c r="AA93" s="14">
        <v>0</v>
      </c>
      <c r="AB93" s="317"/>
      <c r="AC93" s="15" t="str">
        <f t="shared" si="124"/>
        <v/>
      </c>
      <c r="AD93" s="15" t="str">
        <f t="shared" si="135"/>
        <v/>
      </c>
      <c r="AE93" s="16" t="str">
        <f t="shared" si="136"/>
        <v>0 - 0</v>
      </c>
      <c r="AF93" s="20" t="str">
        <f t="shared" si="126"/>
        <v>Not an offer</v>
      </c>
      <c r="AG93" s="276" t="str">
        <f t="shared" si="127"/>
        <v>Not an Offer</v>
      </c>
      <c r="AH93" s="150"/>
      <c r="AI93" s="254">
        <v>77</v>
      </c>
      <c r="AJ93" s="149" t="str">
        <f t="shared" si="128"/>
        <v>00-IFE</v>
      </c>
      <c r="AK93" s="254" t="b">
        <v>0</v>
      </c>
      <c r="AL93" s="254">
        <f t="shared" si="125"/>
        <v>0</v>
      </c>
      <c r="AM93" s="254">
        <f t="shared" si="129"/>
        <v>0</v>
      </c>
      <c r="AN93" s="288">
        <f t="shared" si="137"/>
        <v>0</v>
      </c>
      <c r="AO93" s="288" t="str">
        <f>IF(AND($BU93=$BV93,BU93=AO$13),$J93&amp;$K93&amp;$L93&amp;$M93&amp;$N93&amp;$O93&amp;$P93&amp;$Q93&amp;$R93&amp;$S93&amp;$T93&amp;$U93,IFERROR(MATCH($AN93,AO$17:AO92,0),-1000))</f>
        <v>000000000000</v>
      </c>
      <c r="AP93" s="288">
        <f>IF(AND($BU93=$BV93,BV93=AP$13),$J93&amp;$K93&amp;$L93&amp;$M93&amp;$N93&amp;$O93&amp;$P93&amp;$Q93&amp;$R93&amp;$S93&amp;$T93&amp;$U93,IFERROR(MATCH($AN93,AP$17:AP92,0),-1000))</f>
        <v>1</v>
      </c>
      <c r="AQ93" s="288">
        <f>IF(AND($BU93=$BV93,BW93=AQ$13),$J93&amp;$K93&amp;$L93&amp;$M93&amp;$N93&amp;$O93&amp;$P93&amp;$Q93&amp;$R93&amp;$S93&amp;$T93&amp;$U93,IFERROR(MATCH($AN93,AQ$17:AQ92,0),-1000))</f>
        <v>1</v>
      </c>
      <c r="AR93" s="288">
        <f>IF(AND($BU93=$BV93,BX93=AR$13),$J93&amp;$K93&amp;$L93&amp;$M93&amp;$N93&amp;$O93&amp;$P93&amp;$Q93&amp;$R93&amp;$S93&amp;$T93&amp;$U93,IFERROR(MATCH($AN93,AR$17:AR92,0),-1000))</f>
        <v>1</v>
      </c>
      <c r="AS93" s="254">
        <f t="shared" si="69"/>
        <v>0</v>
      </c>
      <c r="AT93" s="261" t="str">
        <f t="shared" si="138"/>
        <v/>
      </c>
      <c r="AU93" s="254" t="str">
        <f t="shared" si="122"/>
        <v/>
      </c>
      <c r="AV93" s="254" t="str">
        <f t="shared" si="122"/>
        <v/>
      </c>
      <c r="AW93" s="254" t="str">
        <f t="shared" si="122"/>
        <v/>
      </c>
      <c r="AX93" s="254" t="str">
        <f t="shared" si="122"/>
        <v/>
      </c>
      <c r="AY93" s="254" t="str">
        <f t="shared" si="122"/>
        <v/>
      </c>
      <c r="AZ93" s="254" t="str">
        <f t="shared" si="131"/>
        <v/>
      </c>
      <c r="BA93" s="254" t="str">
        <f t="shared" si="131"/>
        <v/>
      </c>
      <c r="BB93" s="254" t="str">
        <f t="shared" si="131"/>
        <v/>
      </c>
      <c r="BC93" s="254" t="str">
        <f t="shared" si="131"/>
        <v/>
      </c>
      <c r="BD93" s="254" t="str">
        <f t="shared" si="131"/>
        <v/>
      </c>
      <c r="BE93" s="262" t="str">
        <f t="shared" si="131"/>
        <v/>
      </c>
      <c r="BF93" s="263" t="str">
        <f t="shared" si="123"/>
        <v/>
      </c>
      <c r="BG93" s="254" t="str">
        <f t="shared" si="123"/>
        <v/>
      </c>
      <c r="BH93" s="254" t="str">
        <f t="shared" si="123"/>
        <v/>
      </c>
      <c r="BI93" s="254" t="str">
        <f t="shared" si="123"/>
        <v/>
      </c>
      <c r="BJ93" s="254" t="str">
        <f t="shared" si="123"/>
        <v/>
      </c>
      <c r="BK93" s="254" t="str">
        <f t="shared" si="132"/>
        <v/>
      </c>
      <c r="BL93" s="254" t="str">
        <f t="shared" si="132"/>
        <v/>
      </c>
      <c r="BM93" s="254" t="str">
        <f t="shared" si="132"/>
        <v/>
      </c>
      <c r="BN93" s="254" t="str">
        <f t="shared" si="132"/>
        <v/>
      </c>
      <c r="BO93" s="254" t="str">
        <f t="shared" si="132"/>
        <v/>
      </c>
      <c r="BP93" s="254" t="str">
        <f t="shared" si="132"/>
        <v/>
      </c>
      <c r="BQ93" s="264" t="str">
        <f t="shared" si="139"/>
        <v/>
      </c>
      <c r="BR93" s="261">
        <v>2019</v>
      </c>
      <c r="BS93" s="261">
        <v>2019</v>
      </c>
      <c r="BT93" s="261">
        <v>2019</v>
      </c>
      <c r="BU93" s="265">
        <v>2019</v>
      </c>
      <c r="BV93" s="263">
        <v>2019</v>
      </c>
      <c r="BW93" s="254" t="str">
        <f t="shared" si="70"/>
        <v/>
      </c>
      <c r="BX93" s="254" t="str">
        <f t="shared" si="70"/>
        <v/>
      </c>
      <c r="BY93" s="264" t="str">
        <f t="shared" si="31"/>
        <v/>
      </c>
      <c r="BZ93" s="254" t="str">
        <f t="shared" si="32"/>
        <v/>
      </c>
      <c r="CA93" s="254">
        <f t="shared" si="119"/>
        <v>0</v>
      </c>
      <c r="CB93" s="254">
        <f t="shared" si="119"/>
        <v>0</v>
      </c>
      <c r="CC93" s="254">
        <f t="shared" si="119"/>
        <v>0</v>
      </c>
      <c r="CD93" s="254">
        <f t="shared" si="119"/>
        <v>0</v>
      </c>
      <c r="CE93" s="254">
        <f t="shared" si="119"/>
        <v>0</v>
      </c>
      <c r="CF93" s="254">
        <f t="shared" si="119"/>
        <v>0</v>
      </c>
      <c r="CG93" s="254">
        <f t="shared" si="130"/>
        <v>0</v>
      </c>
      <c r="CH93" s="254">
        <f t="shared" si="130"/>
        <v>0</v>
      </c>
      <c r="CI93" s="254">
        <f t="shared" si="130"/>
        <v>0</v>
      </c>
      <c r="CJ93" s="254">
        <f t="shared" si="130"/>
        <v>0</v>
      </c>
      <c r="CK93" s="254">
        <f t="shared" si="130"/>
        <v>0</v>
      </c>
      <c r="CL93" s="254">
        <f t="shared" si="130"/>
        <v>0</v>
      </c>
      <c r="CM93" s="254">
        <f t="shared" si="140"/>
        <v>0</v>
      </c>
      <c r="CN93" s="254">
        <f t="shared" si="141"/>
        <v>0</v>
      </c>
      <c r="CO93" s="254">
        <f t="shared" si="142"/>
        <v>0</v>
      </c>
      <c r="CP93" s="254">
        <f t="shared" si="143"/>
        <v>0</v>
      </c>
      <c r="CQ93" s="254">
        <f t="shared" si="144"/>
        <v>0</v>
      </c>
      <c r="CR93" s="254">
        <f t="shared" si="145"/>
        <v>0</v>
      </c>
      <c r="CS93" s="254">
        <f t="shared" si="146"/>
        <v>0</v>
      </c>
      <c r="CT93" s="254">
        <f t="shared" si="147"/>
        <v>0</v>
      </c>
      <c r="CU93" s="254">
        <f t="shared" si="148"/>
        <v>0</v>
      </c>
      <c r="CV93" s="254">
        <f t="shared" si="149"/>
        <v>0</v>
      </c>
      <c r="CW93" s="254">
        <f t="shared" si="150"/>
        <v>0</v>
      </c>
      <c r="CX93" s="254">
        <f t="shared" si="151"/>
        <v>0</v>
      </c>
      <c r="CY93" s="254">
        <f t="shared" si="152"/>
        <v>0</v>
      </c>
      <c r="CZ93" s="254">
        <f t="shared" si="153"/>
        <v>0</v>
      </c>
      <c r="DA93" s="254">
        <f t="shared" si="154"/>
        <v>0</v>
      </c>
      <c r="DB93" s="254">
        <f t="shared" si="155"/>
        <v>0</v>
      </c>
      <c r="DC93" s="254">
        <f t="shared" si="156"/>
        <v>0</v>
      </c>
      <c r="DD93" s="254">
        <f t="shared" si="157"/>
        <v>0</v>
      </c>
      <c r="DE93" s="254">
        <f t="shared" si="158"/>
        <v>0</v>
      </c>
      <c r="DF93" s="254">
        <f t="shared" si="159"/>
        <v>0</v>
      </c>
      <c r="DG93" s="254">
        <f t="shared" si="160"/>
        <v>0</v>
      </c>
      <c r="DH93" s="254">
        <f t="shared" si="161"/>
        <v>0</v>
      </c>
      <c r="DI93" s="254">
        <f t="shared" si="162"/>
        <v>0</v>
      </c>
      <c r="DJ93" s="254">
        <f t="shared" si="163"/>
        <v>0</v>
      </c>
      <c r="DK93" s="254">
        <f t="shared" si="164"/>
        <v>0</v>
      </c>
      <c r="DL93" s="254">
        <f t="shared" si="165"/>
        <v>0</v>
      </c>
      <c r="DM93" s="254">
        <f t="shared" si="166"/>
        <v>0</v>
      </c>
      <c r="DN93" s="254">
        <f t="shared" si="167"/>
        <v>0</v>
      </c>
      <c r="DO93" s="254">
        <f t="shared" si="168"/>
        <v>0</v>
      </c>
      <c r="DP93" s="254">
        <f t="shared" si="169"/>
        <v>0</v>
      </c>
      <c r="DQ93" s="254">
        <f t="shared" si="170"/>
        <v>0</v>
      </c>
      <c r="DR93" s="254">
        <f t="shared" si="171"/>
        <v>0</v>
      </c>
      <c r="DS93" s="254">
        <f t="shared" si="172"/>
        <v>0</v>
      </c>
      <c r="DT93" s="254">
        <f t="shared" si="173"/>
        <v>0</v>
      </c>
      <c r="DU93" s="254">
        <f t="shared" si="174"/>
        <v>0</v>
      </c>
      <c r="DV93" s="254">
        <f t="shared" si="175"/>
        <v>0</v>
      </c>
    </row>
    <row r="94" spans="1:126" ht="24" customHeight="1">
      <c r="A94" s="11" t="str">
        <f ca="1">IF(AG94&lt;&gt;"OK","",CONCATENATE(TEXT('Front Page'!$F$33,"000"),TEXT('Front Page'!$F$31,"000"),"-",LEFT('Front Page'!$R$53,5),"-",LEFT(D94,1),AJ94, "-",TEXT(B94,"000")))</f>
        <v/>
      </c>
      <c r="B94" s="12" t="str">
        <f>IFERROR(IF(E94="","",MAX(B$17:B93)+1),"")</f>
        <v/>
      </c>
      <c r="C94" s="13"/>
      <c r="D94" s="29" t="str">
        <f t="shared" si="133"/>
        <v>None</v>
      </c>
      <c r="E94" s="29" t="str">
        <f t="shared" si="17"/>
        <v/>
      </c>
      <c r="F94" s="29" t="str">
        <f t="shared" si="18"/>
        <v/>
      </c>
      <c r="G94" s="363"/>
      <c r="H94" s="364"/>
      <c r="I94" s="325" t="str">
        <f t="shared" si="134"/>
        <v>No</v>
      </c>
      <c r="J94" s="314">
        <v>0</v>
      </c>
      <c r="K94" s="312">
        <v>0</v>
      </c>
      <c r="L94" s="312">
        <v>0</v>
      </c>
      <c r="M94" s="312">
        <v>0</v>
      </c>
      <c r="N94" s="312">
        <v>0</v>
      </c>
      <c r="O94" s="312">
        <v>0</v>
      </c>
      <c r="P94" s="312">
        <v>0</v>
      </c>
      <c r="Q94" s="312">
        <v>0</v>
      </c>
      <c r="R94" s="312">
        <v>0</v>
      </c>
      <c r="S94" s="312">
        <v>0</v>
      </c>
      <c r="T94" s="312">
        <v>0</v>
      </c>
      <c r="U94" s="312">
        <v>0</v>
      </c>
      <c r="V94" s="313">
        <v>1</v>
      </c>
      <c r="W94" s="313">
        <v>1</v>
      </c>
      <c r="X94" s="312">
        <v>0</v>
      </c>
      <c r="Y94" s="312">
        <v>0</v>
      </c>
      <c r="Z94" s="312">
        <v>0</v>
      </c>
      <c r="AA94" s="14">
        <v>0</v>
      </c>
      <c r="AB94" s="317"/>
      <c r="AC94" s="15" t="str">
        <f t="shared" si="124"/>
        <v/>
      </c>
      <c r="AD94" s="15" t="str">
        <f t="shared" si="135"/>
        <v/>
      </c>
      <c r="AE94" s="16" t="str">
        <f t="shared" si="136"/>
        <v>0 - 0</v>
      </c>
      <c r="AF94" s="20" t="str">
        <f t="shared" si="126"/>
        <v>Not an offer</v>
      </c>
      <c r="AG94" s="276" t="str">
        <f t="shared" si="127"/>
        <v>Not an Offer</v>
      </c>
      <c r="AH94" s="150"/>
      <c r="AI94" s="254">
        <v>78</v>
      </c>
      <c r="AJ94" s="149" t="str">
        <f t="shared" si="128"/>
        <v>00-IFE</v>
      </c>
      <c r="AK94" s="254" t="b">
        <v>0</v>
      </c>
      <c r="AL94" s="254">
        <f t="shared" si="125"/>
        <v>0</v>
      </c>
      <c r="AM94" s="254">
        <f t="shared" si="129"/>
        <v>0</v>
      </c>
      <c r="AN94" s="288">
        <f t="shared" si="137"/>
        <v>0</v>
      </c>
      <c r="AO94" s="288" t="str">
        <f>IF(AND($BU94=$BV94,BU94=AO$13),$J94&amp;$K94&amp;$L94&amp;$M94&amp;$N94&amp;$O94&amp;$P94&amp;$Q94&amp;$R94&amp;$S94&amp;$T94&amp;$U94,IFERROR(MATCH($AN94,AO$17:AO93,0),-1000))</f>
        <v>000000000000</v>
      </c>
      <c r="AP94" s="288">
        <f>IF(AND($BU94=$BV94,BV94=AP$13),$J94&amp;$K94&amp;$L94&amp;$M94&amp;$N94&amp;$O94&amp;$P94&amp;$Q94&amp;$R94&amp;$S94&amp;$T94&amp;$U94,IFERROR(MATCH($AN94,AP$17:AP93,0),-1000))</f>
        <v>1</v>
      </c>
      <c r="AQ94" s="288">
        <f>IF(AND($BU94=$BV94,BW94=AQ$13),$J94&amp;$K94&amp;$L94&amp;$M94&amp;$N94&amp;$O94&amp;$P94&amp;$Q94&amp;$R94&amp;$S94&amp;$T94&amp;$U94,IFERROR(MATCH($AN94,AQ$17:AQ93,0),-1000))</f>
        <v>1</v>
      </c>
      <c r="AR94" s="288">
        <f>IF(AND($BU94=$BV94,BX94=AR$13),$J94&amp;$K94&amp;$L94&amp;$M94&amp;$N94&amp;$O94&amp;$P94&amp;$Q94&amp;$R94&amp;$S94&amp;$T94&amp;$U94,IFERROR(MATCH($AN94,AR$17:AR93,0),-1000))</f>
        <v>1</v>
      </c>
      <c r="AS94" s="254">
        <f t="shared" si="69"/>
        <v>0</v>
      </c>
      <c r="AT94" s="261" t="str">
        <f t="shared" si="138"/>
        <v/>
      </c>
      <c r="AU94" s="254" t="str">
        <f t="shared" si="122"/>
        <v/>
      </c>
      <c r="AV94" s="254" t="str">
        <f t="shared" si="122"/>
        <v/>
      </c>
      <c r="AW94" s="254" t="str">
        <f t="shared" si="122"/>
        <v/>
      </c>
      <c r="AX94" s="254" t="str">
        <f t="shared" si="122"/>
        <v/>
      </c>
      <c r="AY94" s="254" t="str">
        <f t="shared" si="122"/>
        <v/>
      </c>
      <c r="AZ94" s="254" t="str">
        <f t="shared" si="131"/>
        <v/>
      </c>
      <c r="BA94" s="254" t="str">
        <f t="shared" si="131"/>
        <v/>
      </c>
      <c r="BB94" s="254" t="str">
        <f t="shared" si="131"/>
        <v/>
      </c>
      <c r="BC94" s="254" t="str">
        <f t="shared" si="131"/>
        <v/>
      </c>
      <c r="BD94" s="254" t="str">
        <f t="shared" si="131"/>
        <v/>
      </c>
      <c r="BE94" s="262" t="str">
        <f t="shared" si="131"/>
        <v/>
      </c>
      <c r="BF94" s="263" t="str">
        <f t="shared" si="123"/>
        <v/>
      </c>
      <c r="BG94" s="254" t="str">
        <f t="shared" si="123"/>
        <v/>
      </c>
      <c r="BH94" s="254" t="str">
        <f t="shared" si="123"/>
        <v/>
      </c>
      <c r="BI94" s="254" t="str">
        <f t="shared" si="123"/>
        <v/>
      </c>
      <c r="BJ94" s="254" t="str">
        <f t="shared" si="123"/>
        <v/>
      </c>
      <c r="BK94" s="254" t="str">
        <f t="shared" si="132"/>
        <v/>
      </c>
      <c r="BL94" s="254" t="str">
        <f t="shared" si="132"/>
        <v/>
      </c>
      <c r="BM94" s="254" t="str">
        <f t="shared" si="132"/>
        <v/>
      </c>
      <c r="BN94" s="254" t="str">
        <f t="shared" si="132"/>
        <v/>
      </c>
      <c r="BO94" s="254" t="str">
        <f t="shared" si="132"/>
        <v/>
      </c>
      <c r="BP94" s="254" t="str">
        <f t="shared" si="132"/>
        <v/>
      </c>
      <c r="BQ94" s="264" t="str">
        <f t="shared" si="139"/>
        <v/>
      </c>
      <c r="BR94" s="261">
        <v>2019</v>
      </c>
      <c r="BS94" s="261">
        <v>2019</v>
      </c>
      <c r="BT94" s="261">
        <v>2019</v>
      </c>
      <c r="BU94" s="265">
        <v>2019</v>
      </c>
      <c r="BV94" s="263">
        <v>2019</v>
      </c>
      <c r="BW94" s="254" t="str">
        <f t="shared" si="70"/>
        <v/>
      </c>
      <c r="BX94" s="254" t="str">
        <f t="shared" si="70"/>
        <v/>
      </c>
      <c r="BY94" s="264" t="str">
        <f t="shared" si="31"/>
        <v/>
      </c>
      <c r="BZ94" s="254" t="str">
        <f t="shared" si="32"/>
        <v/>
      </c>
      <c r="CA94" s="254">
        <f t="shared" si="119"/>
        <v>0</v>
      </c>
      <c r="CB94" s="254">
        <f t="shared" si="119"/>
        <v>0</v>
      </c>
      <c r="CC94" s="254">
        <f t="shared" si="119"/>
        <v>0</v>
      </c>
      <c r="CD94" s="254">
        <f t="shared" si="119"/>
        <v>0</v>
      </c>
      <c r="CE94" s="254">
        <f t="shared" si="119"/>
        <v>0</v>
      </c>
      <c r="CF94" s="254">
        <f t="shared" si="119"/>
        <v>0</v>
      </c>
      <c r="CG94" s="254">
        <f t="shared" si="130"/>
        <v>0</v>
      </c>
      <c r="CH94" s="254">
        <f t="shared" si="130"/>
        <v>0</v>
      </c>
      <c r="CI94" s="254">
        <f t="shared" si="130"/>
        <v>0</v>
      </c>
      <c r="CJ94" s="254">
        <f t="shared" si="130"/>
        <v>0</v>
      </c>
      <c r="CK94" s="254">
        <f t="shared" si="130"/>
        <v>0</v>
      </c>
      <c r="CL94" s="254">
        <f t="shared" si="130"/>
        <v>0</v>
      </c>
      <c r="CM94" s="254">
        <f t="shared" si="140"/>
        <v>0</v>
      </c>
      <c r="CN94" s="254">
        <f t="shared" si="141"/>
        <v>0</v>
      </c>
      <c r="CO94" s="254">
        <f t="shared" si="142"/>
        <v>0</v>
      </c>
      <c r="CP94" s="254">
        <f t="shared" si="143"/>
        <v>0</v>
      </c>
      <c r="CQ94" s="254">
        <f t="shared" si="144"/>
        <v>0</v>
      </c>
      <c r="CR94" s="254">
        <f t="shared" si="145"/>
        <v>0</v>
      </c>
      <c r="CS94" s="254">
        <f t="shared" si="146"/>
        <v>0</v>
      </c>
      <c r="CT94" s="254">
        <f t="shared" si="147"/>
        <v>0</v>
      </c>
      <c r="CU94" s="254">
        <f t="shared" si="148"/>
        <v>0</v>
      </c>
      <c r="CV94" s="254">
        <f t="shared" si="149"/>
        <v>0</v>
      </c>
      <c r="CW94" s="254">
        <f t="shared" si="150"/>
        <v>0</v>
      </c>
      <c r="CX94" s="254">
        <f t="shared" si="151"/>
        <v>0</v>
      </c>
      <c r="CY94" s="254">
        <f t="shared" si="152"/>
        <v>0</v>
      </c>
      <c r="CZ94" s="254">
        <f t="shared" si="153"/>
        <v>0</v>
      </c>
      <c r="DA94" s="254">
        <f t="shared" si="154"/>
        <v>0</v>
      </c>
      <c r="DB94" s="254">
        <f t="shared" si="155"/>
        <v>0</v>
      </c>
      <c r="DC94" s="254">
        <f t="shared" si="156"/>
        <v>0</v>
      </c>
      <c r="DD94" s="254">
        <f t="shared" si="157"/>
        <v>0</v>
      </c>
      <c r="DE94" s="254">
        <f t="shared" si="158"/>
        <v>0</v>
      </c>
      <c r="DF94" s="254">
        <f t="shared" si="159"/>
        <v>0</v>
      </c>
      <c r="DG94" s="254">
        <f t="shared" si="160"/>
        <v>0</v>
      </c>
      <c r="DH94" s="254">
        <f t="shared" si="161"/>
        <v>0</v>
      </c>
      <c r="DI94" s="254">
        <f t="shared" si="162"/>
        <v>0</v>
      </c>
      <c r="DJ94" s="254">
        <f t="shared" si="163"/>
        <v>0</v>
      </c>
      <c r="DK94" s="254">
        <f t="shared" si="164"/>
        <v>0</v>
      </c>
      <c r="DL94" s="254">
        <f t="shared" si="165"/>
        <v>0</v>
      </c>
      <c r="DM94" s="254">
        <f t="shared" si="166"/>
        <v>0</v>
      </c>
      <c r="DN94" s="254">
        <f t="shared" si="167"/>
        <v>0</v>
      </c>
      <c r="DO94" s="254">
        <f t="shared" si="168"/>
        <v>0</v>
      </c>
      <c r="DP94" s="254">
        <f t="shared" si="169"/>
        <v>0</v>
      </c>
      <c r="DQ94" s="254">
        <f t="shared" si="170"/>
        <v>0</v>
      </c>
      <c r="DR94" s="254">
        <f t="shared" si="171"/>
        <v>0</v>
      </c>
      <c r="DS94" s="254">
        <f t="shared" si="172"/>
        <v>0</v>
      </c>
      <c r="DT94" s="254">
        <f t="shared" si="173"/>
        <v>0</v>
      </c>
      <c r="DU94" s="254">
        <f t="shared" si="174"/>
        <v>0</v>
      </c>
      <c r="DV94" s="254">
        <f t="shared" si="175"/>
        <v>0</v>
      </c>
    </row>
    <row r="95" spans="1:126" ht="24" customHeight="1">
      <c r="A95" s="11" t="str">
        <f ca="1">IF(AG95&lt;&gt;"OK","",CONCATENATE(TEXT('Front Page'!$F$33,"000"),TEXT('Front Page'!$F$31,"000"),"-",LEFT('Front Page'!$R$53,5),"-",LEFT(D95,1),AJ95, "-",TEXT(B95,"000")))</f>
        <v/>
      </c>
      <c r="B95" s="12" t="str">
        <f>IFERROR(IF(E95="","",MAX(B$17:B94)+1),"")</f>
        <v/>
      </c>
      <c r="C95" s="13"/>
      <c r="D95" s="29" t="str">
        <f t="shared" si="133"/>
        <v>None</v>
      </c>
      <c r="E95" s="29" t="str">
        <f t="shared" si="17"/>
        <v/>
      </c>
      <c r="F95" s="29" t="str">
        <f t="shared" si="18"/>
        <v/>
      </c>
      <c r="G95" s="363"/>
      <c r="H95" s="364"/>
      <c r="I95" s="325" t="str">
        <f t="shared" si="134"/>
        <v>No</v>
      </c>
      <c r="J95" s="314">
        <v>0</v>
      </c>
      <c r="K95" s="312">
        <v>0</v>
      </c>
      <c r="L95" s="312">
        <v>0</v>
      </c>
      <c r="M95" s="312">
        <v>0</v>
      </c>
      <c r="N95" s="312">
        <v>0</v>
      </c>
      <c r="O95" s="312">
        <v>0</v>
      </c>
      <c r="P95" s="312">
        <v>0</v>
      </c>
      <c r="Q95" s="312">
        <v>0</v>
      </c>
      <c r="R95" s="312">
        <v>0</v>
      </c>
      <c r="S95" s="312">
        <v>0</v>
      </c>
      <c r="T95" s="312">
        <v>0</v>
      </c>
      <c r="U95" s="312">
        <v>0</v>
      </c>
      <c r="V95" s="313">
        <v>1</v>
      </c>
      <c r="W95" s="313">
        <v>1</v>
      </c>
      <c r="X95" s="312">
        <v>0</v>
      </c>
      <c r="Y95" s="312">
        <v>0</v>
      </c>
      <c r="Z95" s="312">
        <v>0</v>
      </c>
      <c r="AA95" s="14">
        <v>0</v>
      </c>
      <c r="AB95" s="317"/>
      <c r="AC95" s="15" t="str">
        <f t="shared" si="124"/>
        <v/>
      </c>
      <c r="AD95" s="15" t="str">
        <f t="shared" si="135"/>
        <v/>
      </c>
      <c r="AE95" s="16" t="str">
        <f t="shared" si="136"/>
        <v>0 - 0</v>
      </c>
      <c r="AF95" s="20" t="str">
        <f t="shared" si="126"/>
        <v>Not an offer</v>
      </c>
      <c r="AG95" s="276" t="str">
        <f t="shared" si="127"/>
        <v>Not an Offer</v>
      </c>
      <c r="AH95" s="150"/>
      <c r="AI95" s="254">
        <v>79</v>
      </c>
      <c r="AJ95" s="149" t="str">
        <f t="shared" si="128"/>
        <v>00-IFE</v>
      </c>
      <c r="AK95" s="254" t="b">
        <v>0</v>
      </c>
      <c r="AL95" s="254">
        <f t="shared" si="125"/>
        <v>0</v>
      </c>
      <c r="AM95" s="254">
        <f t="shared" si="129"/>
        <v>0</v>
      </c>
      <c r="AN95" s="288">
        <f t="shared" si="137"/>
        <v>0</v>
      </c>
      <c r="AO95" s="288" t="str">
        <f>IF(AND($BU95=$BV95,BU95=AO$13),$J95&amp;$K95&amp;$L95&amp;$M95&amp;$N95&amp;$O95&amp;$P95&amp;$Q95&amp;$R95&amp;$S95&amp;$T95&amp;$U95,IFERROR(MATCH($AN95,AO$17:AO94,0),-1000))</f>
        <v>000000000000</v>
      </c>
      <c r="AP95" s="288">
        <f>IF(AND($BU95=$BV95,BV95=AP$13),$J95&amp;$K95&amp;$L95&amp;$M95&amp;$N95&amp;$O95&amp;$P95&amp;$Q95&amp;$R95&amp;$S95&amp;$T95&amp;$U95,IFERROR(MATCH($AN95,AP$17:AP94,0),-1000))</f>
        <v>1</v>
      </c>
      <c r="AQ95" s="288">
        <f>IF(AND($BU95=$BV95,BW95=AQ$13),$J95&amp;$K95&amp;$L95&amp;$M95&amp;$N95&amp;$O95&amp;$P95&amp;$Q95&amp;$R95&amp;$S95&amp;$T95&amp;$U95,IFERROR(MATCH($AN95,AQ$17:AQ94,0),-1000))</f>
        <v>1</v>
      </c>
      <c r="AR95" s="288">
        <f>IF(AND($BU95=$BV95,BX95=AR$13),$J95&amp;$K95&amp;$L95&amp;$M95&amp;$N95&amp;$O95&amp;$P95&amp;$Q95&amp;$R95&amp;$S95&amp;$T95&amp;$U95,IFERROR(MATCH($AN95,AR$17:AR94,0),-1000))</f>
        <v>1</v>
      </c>
      <c r="AS95" s="254">
        <f t="shared" si="69"/>
        <v>0</v>
      </c>
      <c r="AT95" s="261" t="str">
        <f t="shared" si="138"/>
        <v/>
      </c>
      <c r="AU95" s="254" t="str">
        <f t="shared" si="122"/>
        <v/>
      </c>
      <c r="AV95" s="254" t="str">
        <f t="shared" si="122"/>
        <v/>
      </c>
      <c r="AW95" s="254" t="str">
        <f t="shared" si="122"/>
        <v/>
      </c>
      <c r="AX95" s="254" t="str">
        <f t="shared" si="122"/>
        <v/>
      </c>
      <c r="AY95" s="254" t="str">
        <f t="shared" si="122"/>
        <v/>
      </c>
      <c r="AZ95" s="254" t="str">
        <f t="shared" si="131"/>
        <v/>
      </c>
      <c r="BA95" s="254" t="str">
        <f t="shared" si="131"/>
        <v/>
      </c>
      <c r="BB95" s="254" t="str">
        <f t="shared" si="131"/>
        <v/>
      </c>
      <c r="BC95" s="254" t="str">
        <f t="shared" si="131"/>
        <v/>
      </c>
      <c r="BD95" s="254" t="str">
        <f t="shared" si="131"/>
        <v/>
      </c>
      <c r="BE95" s="262" t="str">
        <f t="shared" si="131"/>
        <v/>
      </c>
      <c r="BF95" s="263" t="str">
        <f t="shared" si="123"/>
        <v/>
      </c>
      <c r="BG95" s="254" t="str">
        <f t="shared" si="123"/>
        <v/>
      </c>
      <c r="BH95" s="254" t="str">
        <f t="shared" si="123"/>
        <v/>
      </c>
      <c r="BI95" s="254" t="str">
        <f t="shared" si="123"/>
        <v/>
      </c>
      <c r="BJ95" s="254" t="str">
        <f t="shared" si="123"/>
        <v/>
      </c>
      <c r="BK95" s="254" t="str">
        <f t="shared" si="132"/>
        <v/>
      </c>
      <c r="BL95" s="254" t="str">
        <f t="shared" si="132"/>
        <v/>
      </c>
      <c r="BM95" s="254" t="str">
        <f t="shared" si="132"/>
        <v/>
      </c>
      <c r="BN95" s="254" t="str">
        <f t="shared" si="132"/>
        <v/>
      </c>
      <c r="BO95" s="254" t="str">
        <f t="shared" si="132"/>
        <v/>
      </c>
      <c r="BP95" s="254" t="str">
        <f t="shared" si="132"/>
        <v/>
      </c>
      <c r="BQ95" s="264" t="str">
        <f t="shared" si="139"/>
        <v/>
      </c>
      <c r="BR95" s="261">
        <v>2019</v>
      </c>
      <c r="BS95" s="261">
        <v>2019</v>
      </c>
      <c r="BT95" s="261">
        <v>2019</v>
      </c>
      <c r="BU95" s="265">
        <v>2019</v>
      </c>
      <c r="BV95" s="263">
        <v>2019</v>
      </c>
      <c r="BW95" s="254" t="str">
        <f t="shared" si="70"/>
        <v/>
      </c>
      <c r="BX95" s="254" t="str">
        <f t="shared" si="70"/>
        <v/>
      </c>
      <c r="BY95" s="264" t="str">
        <f t="shared" si="31"/>
        <v/>
      </c>
      <c r="BZ95" s="254" t="str">
        <f t="shared" si="32"/>
        <v/>
      </c>
      <c r="CA95" s="254">
        <f t="shared" si="119"/>
        <v>0</v>
      </c>
      <c r="CB95" s="254">
        <f t="shared" si="119"/>
        <v>0</v>
      </c>
      <c r="CC95" s="254">
        <f t="shared" si="119"/>
        <v>0</v>
      </c>
      <c r="CD95" s="254">
        <f t="shared" si="119"/>
        <v>0</v>
      </c>
      <c r="CE95" s="254">
        <f t="shared" si="119"/>
        <v>0</v>
      </c>
      <c r="CF95" s="254">
        <f t="shared" si="119"/>
        <v>0</v>
      </c>
      <c r="CG95" s="254">
        <f t="shared" si="130"/>
        <v>0</v>
      </c>
      <c r="CH95" s="254">
        <f t="shared" si="130"/>
        <v>0</v>
      </c>
      <c r="CI95" s="254">
        <f t="shared" si="130"/>
        <v>0</v>
      </c>
      <c r="CJ95" s="254">
        <f t="shared" si="130"/>
        <v>0</v>
      </c>
      <c r="CK95" s="254">
        <f t="shared" si="130"/>
        <v>0</v>
      </c>
      <c r="CL95" s="254">
        <f t="shared" si="130"/>
        <v>0</v>
      </c>
      <c r="CM95" s="254">
        <f t="shared" si="140"/>
        <v>0</v>
      </c>
      <c r="CN95" s="254">
        <f t="shared" si="141"/>
        <v>0</v>
      </c>
      <c r="CO95" s="254">
        <f t="shared" si="142"/>
        <v>0</v>
      </c>
      <c r="CP95" s="254">
        <f t="shared" si="143"/>
        <v>0</v>
      </c>
      <c r="CQ95" s="254">
        <f t="shared" si="144"/>
        <v>0</v>
      </c>
      <c r="CR95" s="254">
        <f t="shared" si="145"/>
        <v>0</v>
      </c>
      <c r="CS95" s="254">
        <f t="shared" si="146"/>
        <v>0</v>
      </c>
      <c r="CT95" s="254">
        <f t="shared" si="147"/>
        <v>0</v>
      </c>
      <c r="CU95" s="254">
        <f t="shared" si="148"/>
        <v>0</v>
      </c>
      <c r="CV95" s="254">
        <f t="shared" si="149"/>
        <v>0</v>
      </c>
      <c r="CW95" s="254">
        <f t="shared" si="150"/>
        <v>0</v>
      </c>
      <c r="CX95" s="254">
        <f t="shared" si="151"/>
        <v>0</v>
      </c>
      <c r="CY95" s="254">
        <f t="shared" si="152"/>
        <v>0</v>
      </c>
      <c r="CZ95" s="254">
        <f t="shared" si="153"/>
        <v>0</v>
      </c>
      <c r="DA95" s="254">
        <f t="shared" si="154"/>
        <v>0</v>
      </c>
      <c r="DB95" s="254">
        <f t="shared" si="155"/>
        <v>0</v>
      </c>
      <c r="DC95" s="254">
        <f t="shared" si="156"/>
        <v>0</v>
      </c>
      <c r="DD95" s="254">
        <f t="shared" si="157"/>
        <v>0</v>
      </c>
      <c r="DE95" s="254">
        <f t="shared" si="158"/>
        <v>0</v>
      </c>
      <c r="DF95" s="254">
        <f t="shared" si="159"/>
        <v>0</v>
      </c>
      <c r="DG95" s="254">
        <f t="shared" si="160"/>
        <v>0</v>
      </c>
      <c r="DH95" s="254">
        <f t="shared" si="161"/>
        <v>0</v>
      </c>
      <c r="DI95" s="254">
        <f t="shared" si="162"/>
        <v>0</v>
      </c>
      <c r="DJ95" s="254">
        <f t="shared" si="163"/>
        <v>0</v>
      </c>
      <c r="DK95" s="254">
        <f t="shared" si="164"/>
        <v>0</v>
      </c>
      <c r="DL95" s="254">
        <f t="shared" si="165"/>
        <v>0</v>
      </c>
      <c r="DM95" s="254">
        <f t="shared" si="166"/>
        <v>0</v>
      </c>
      <c r="DN95" s="254">
        <f t="shared" si="167"/>
        <v>0</v>
      </c>
      <c r="DO95" s="254">
        <f t="shared" si="168"/>
        <v>0</v>
      </c>
      <c r="DP95" s="254">
        <f t="shared" si="169"/>
        <v>0</v>
      </c>
      <c r="DQ95" s="254">
        <f t="shared" si="170"/>
        <v>0</v>
      </c>
      <c r="DR95" s="254">
        <f t="shared" si="171"/>
        <v>0</v>
      </c>
      <c r="DS95" s="254">
        <f t="shared" si="172"/>
        <v>0</v>
      </c>
      <c r="DT95" s="254">
        <f t="shared" si="173"/>
        <v>0</v>
      </c>
      <c r="DU95" s="254">
        <f t="shared" si="174"/>
        <v>0</v>
      </c>
      <c r="DV95" s="254">
        <f t="shared" si="175"/>
        <v>0</v>
      </c>
    </row>
    <row r="96" spans="1:126" ht="24" customHeight="1">
      <c r="A96" s="11" t="str">
        <f ca="1">IF(AG96&lt;&gt;"OK","",CONCATENATE(TEXT('Front Page'!$F$33,"000"),TEXT('Front Page'!$F$31,"000"),"-",LEFT('Front Page'!$R$53,5),"-",LEFT(D96,1),AJ96, "-",TEXT(B96,"000")))</f>
        <v/>
      </c>
      <c r="B96" s="12" t="str">
        <f>IFERROR(IF(E96="","",MAX(B$17:B95)+1),"")</f>
        <v/>
      </c>
      <c r="C96" s="13"/>
      <c r="D96" s="29" t="str">
        <f t="shared" si="133"/>
        <v>None</v>
      </c>
      <c r="E96" s="29" t="str">
        <f t="shared" si="17"/>
        <v/>
      </c>
      <c r="F96" s="29" t="str">
        <f t="shared" si="18"/>
        <v/>
      </c>
      <c r="G96" s="363"/>
      <c r="H96" s="364"/>
      <c r="I96" s="325" t="str">
        <f t="shared" si="134"/>
        <v>No</v>
      </c>
      <c r="J96" s="314">
        <v>0</v>
      </c>
      <c r="K96" s="312">
        <v>0</v>
      </c>
      <c r="L96" s="312">
        <v>0</v>
      </c>
      <c r="M96" s="312">
        <v>0</v>
      </c>
      <c r="N96" s="312">
        <v>0</v>
      </c>
      <c r="O96" s="312">
        <v>0</v>
      </c>
      <c r="P96" s="312">
        <v>0</v>
      </c>
      <c r="Q96" s="312">
        <v>0</v>
      </c>
      <c r="R96" s="312">
        <v>0</v>
      </c>
      <c r="S96" s="312">
        <v>0</v>
      </c>
      <c r="T96" s="312">
        <v>0</v>
      </c>
      <c r="U96" s="312">
        <v>0</v>
      </c>
      <c r="V96" s="313">
        <v>1</v>
      </c>
      <c r="W96" s="313">
        <v>1</v>
      </c>
      <c r="X96" s="312">
        <v>0</v>
      </c>
      <c r="Y96" s="312">
        <v>0</v>
      </c>
      <c r="Z96" s="312">
        <v>0</v>
      </c>
      <c r="AA96" s="14">
        <v>0</v>
      </c>
      <c r="AB96" s="317"/>
      <c r="AC96" s="15" t="str">
        <f t="shared" si="124"/>
        <v/>
      </c>
      <c r="AD96" s="15" t="str">
        <f t="shared" si="135"/>
        <v/>
      </c>
      <c r="AE96" s="16" t="str">
        <f t="shared" si="136"/>
        <v>0 - 0</v>
      </c>
      <c r="AF96" s="20" t="str">
        <f t="shared" si="126"/>
        <v>Not an offer</v>
      </c>
      <c r="AG96" s="276" t="str">
        <f t="shared" si="127"/>
        <v>Not an Offer</v>
      </c>
      <c r="AH96" s="150"/>
      <c r="AI96" s="254">
        <v>80</v>
      </c>
      <c r="AJ96" s="149" t="str">
        <f t="shared" si="128"/>
        <v>00-IFE</v>
      </c>
      <c r="AK96" s="254" t="b">
        <v>0</v>
      </c>
      <c r="AL96" s="254">
        <f t="shared" si="125"/>
        <v>0</v>
      </c>
      <c r="AM96" s="254">
        <f t="shared" si="129"/>
        <v>0</v>
      </c>
      <c r="AN96" s="288">
        <f t="shared" si="137"/>
        <v>0</v>
      </c>
      <c r="AO96" s="288" t="str">
        <f>IF(AND($BU96=$BV96,BU96=AO$13),$J96&amp;$K96&amp;$L96&amp;$M96&amp;$N96&amp;$O96&amp;$P96&amp;$Q96&amp;$R96&amp;$S96&amp;$T96&amp;$U96,IFERROR(MATCH($AN96,AO$17:AO95,0),-1000))</f>
        <v>000000000000</v>
      </c>
      <c r="AP96" s="288">
        <f>IF(AND($BU96=$BV96,BV96=AP$13),$J96&amp;$K96&amp;$L96&amp;$M96&amp;$N96&amp;$O96&amp;$P96&amp;$Q96&amp;$R96&amp;$S96&amp;$T96&amp;$U96,IFERROR(MATCH($AN96,AP$17:AP95,0),-1000))</f>
        <v>1</v>
      </c>
      <c r="AQ96" s="288">
        <f>IF(AND($BU96=$BV96,BW96=AQ$13),$J96&amp;$K96&amp;$L96&amp;$M96&amp;$N96&amp;$O96&amp;$P96&amp;$Q96&amp;$R96&amp;$S96&amp;$T96&amp;$U96,IFERROR(MATCH($AN96,AQ$17:AQ95,0),-1000))</f>
        <v>1</v>
      </c>
      <c r="AR96" s="288">
        <f>IF(AND($BU96=$BV96,BX96=AR$13),$J96&amp;$K96&amp;$L96&amp;$M96&amp;$N96&amp;$O96&amp;$P96&amp;$Q96&amp;$R96&amp;$S96&amp;$T96&amp;$U96,IFERROR(MATCH($AN96,AR$17:AR95,0),-1000))</f>
        <v>1</v>
      </c>
      <c r="AS96" s="254">
        <f t="shared" si="69"/>
        <v>0</v>
      </c>
      <c r="AT96" s="261" t="str">
        <f t="shared" si="138"/>
        <v/>
      </c>
      <c r="AU96" s="254" t="str">
        <f t="shared" si="122"/>
        <v/>
      </c>
      <c r="AV96" s="254" t="str">
        <f t="shared" si="122"/>
        <v/>
      </c>
      <c r="AW96" s="254" t="str">
        <f t="shared" si="122"/>
        <v/>
      </c>
      <c r="AX96" s="254" t="str">
        <f t="shared" si="122"/>
        <v/>
      </c>
      <c r="AY96" s="254" t="str">
        <f t="shared" si="122"/>
        <v/>
      </c>
      <c r="AZ96" s="254" t="str">
        <f t="shared" si="131"/>
        <v/>
      </c>
      <c r="BA96" s="254" t="str">
        <f t="shared" si="131"/>
        <v/>
      </c>
      <c r="BB96" s="254" t="str">
        <f t="shared" si="131"/>
        <v/>
      </c>
      <c r="BC96" s="254" t="str">
        <f t="shared" si="131"/>
        <v/>
      </c>
      <c r="BD96" s="254" t="str">
        <f t="shared" si="131"/>
        <v/>
      </c>
      <c r="BE96" s="262" t="str">
        <f t="shared" si="131"/>
        <v/>
      </c>
      <c r="BF96" s="263" t="str">
        <f t="shared" si="123"/>
        <v/>
      </c>
      <c r="BG96" s="254" t="str">
        <f t="shared" si="123"/>
        <v/>
      </c>
      <c r="BH96" s="254" t="str">
        <f t="shared" si="123"/>
        <v/>
      </c>
      <c r="BI96" s="254" t="str">
        <f t="shared" si="123"/>
        <v/>
      </c>
      <c r="BJ96" s="254" t="str">
        <f t="shared" si="123"/>
        <v/>
      </c>
      <c r="BK96" s="254" t="str">
        <f t="shared" si="132"/>
        <v/>
      </c>
      <c r="BL96" s="254" t="str">
        <f t="shared" si="132"/>
        <v/>
      </c>
      <c r="BM96" s="254" t="str">
        <f t="shared" si="132"/>
        <v/>
      </c>
      <c r="BN96" s="254" t="str">
        <f t="shared" si="132"/>
        <v/>
      </c>
      <c r="BO96" s="254" t="str">
        <f t="shared" si="132"/>
        <v/>
      </c>
      <c r="BP96" s="254" t="str">
        <f t="shared" si="132"/>
        <v/>
      </c>
      <c r="BQ96" s="264" t="str">
        <f t="shared" si="139"/>
        <v/>
      </c>
      <c r="BR96" s="261">
        <v>2019</v>
      </c>
      <c r="BS96" s="261">
        <v>2019</v>
      </c>
      <c r="BT96" s="261">
        <v>2019</v>
      </c>
      <c r="BU96" s="265">
        <v>2019</v>
      </c>
      <c r="BV96" s="263">
        <v>2019</v>
      </c>
      <c r="BW96" s="254" t="str">
        <f t="shared" si="70"/>
        <v/>
      </c>
      <c r="BX96" s="254" t="str">
        <f t="shared" si="70"/>
        <v/>
      </c>
      <c r="BY96" s="264" t="str">
        <f t="shared" si="31"/>
        <v/>
      </c>
      <c r="BZ96" s="254" t="str">
        <f t="shared" si="32"/>
        <v/>
      </c>
      <c r="CA96" s="254">
        <f t="shared" si="119"/>
        <v>0</v>
      </c>
      <c r="CB96" s="254">
        <f t="shared" si="119"/>
        <v>0</v>
      </c>
      <c r="CC96" s="254">
        <f t="shared" si="119"/>
        <v>0</v>
      </c>
      <c r="CD96" s="254">
        <f t="shared" si="119"/>
        <v>0</v>
      </c>
      <c r="CE96" s="254">
        <f t="shared" si="119"/>
        <v>0</v>
      </c>
      <c r="CF96" s="254">
        <f t="shared" si="119"/>
        <v>0</v>
      </c>
      <c r="CG96" s="254">
        <f t="shared" si="130"/>
        <v>0</v>
      </c>
      <c r="CH96" s="254">
        <f t="shared" si="130"/>
        <v>0</v>
      </c>
      <c r="CI96" s="254">
        <f t="shared" si="130"/>
        <v>0</v>
      </c>
      <c r="CJ96" s="254">
        <f t="shared" si="130"/>
        <v>0</v>
      </c>
      <c r="CK96" s="254">
        <f t="shared" si="130"/>
        <v>0</v>
      </c>
      <c r="CL96" s="254">
        <f t="shared" si="130"/>
        <v>0</v>
      </c>
      <c r="CM96" s="254">
        <f t="shared" si="140"/>
        <v>0</v>
      </c>
      <c r="CN96" s="254">
        <f t="shared" si="141"/>
        <v>0</v>
      </c>
      <c r="CO96" s="254">
        <f t="shared" si="142"/>
        <v>0</v>
      </c>
      <c r="CP96" s="254">
        <f t="shared" si="143"/>
        <v>0</v>
      </c>
      <c r="CQ96" s="254">
        <f t="shared" si="144"/>
        <v>0</v>
      </c>
      <c r="CR96" s="254">
        <f t="shared" si="145"/>
        <v>0</v>
      </c>
      <c r="CS96" s="254">
        <f t="shared" si="146"/>
        <v>0</v>
      </c>
      <c r="CT96" s="254">
        <f t="shared" si="147"/>
        <v>0</v>
      </c>
      <c r="CU96" s="254">
        <f t="shared" si="148"/>
        <v>0</v>
      </c>
      <c r="CV96" s="254">
        <f t="shared" si="149"/>
        <v>0</v>
      </c>
      <c r="CW96" s="254">
        <f t="shared" si="150"/>
        <v>0</v>
      </c>
      <c r="CX96" s="254">
        <f t="shared" si="151"/>
        <v>0</v>
      </c>
      <c r="CY96" s="254">
        <f t="shared" si="152"/>
        <v>0</v>
      </c>
      <c r="CZ96" s="254">
        <f t="shared" si="153"/>
        <v>0</v>
      </c>
      <c r="DA96" s="254">
        <f t="shared" si="154"/>
        <v>0</v>
      </c>
      <c r="DB96" s="254">
        <f t="shared" si="155"/>
        <v>0</v>
      </c>
      <c r="DC96" s="254">
        <f t="shared" si="156"/>
        <v>0</v>
      </c>
      <c r="DD96" s="254">
        <f t="shared" si="157"/>
        <v>0</v>
      </c>
      <c r="DE96" s="254">
        <f t="shared" si="158"/>
        <v>0</v>
      </c>
      <c r="DF96" s="254">
        <f t="shared" si="159"/>
        <v>0</v>
      </c>
      <c r="DG96" s="254">
        <f t="shared" si="160"/>
        <v>0</v>
      </c>
      <c r="DH96" s="254">
        <f t="shared" si="161"/>
        <v>0</v>
      </c>
      <c r="DI96" s="254">
        <f t="shared" si="162"/>
        <v>0</v>
      </c>
      <c r="DJ96" s="254">
        <f t="shared" si="163"/>
        <v>0</v>
      </c>
      <c r="DK96" s="254">
        <f t="shared" si="164"/>
        <v>0</v>
      </c>
      <c r="DL96" s="254">
        <f t="shared" si="165"/>
        <v>0</v>
      </c>
      <c r="DM96" s="254">
        <f t="shared" si="166"/>
        <v>0</v>
      </c>
      <c r="DN96" s="254">
        <f t="shared" si="167"/>
        <v>0</v>
      </c>
      <c r="DO96" s="254">
        <f t="shared" si="168"/>
        <v>0</v>
      </c>
      <c r="DP96" s="254">
        <f t="shared" si="169"/>
        <v>0</v>
      </c>
      <c r="DQ96" s="254">
        <f t="shared" si="170"/>
        <v>0</v>
      </c>
      <c r="DR96" s="254">
        <f t="shared" si="171"/>
        <v>0</v>
      </c>
      <c r="DS96" s="254">
        <f t="shared" si="172"/>
        <v>0</v>
      </c>
      <c r="DT96" s="254">
        <f t="shared" si="173"/>
        <v>0</v>
      </c>
      <c r="DU96" s="254">
        <f t="shared" si="174"/>
        <v>0</v>
      </c>
      <c r="DV96" s="254">
        <f t="shared" si="175"/>
        <v>0</v>
      </c>
    </row>
    <row r="97" spans="1:126" ht="24" customHeight="1">
      <c r="A97" s="11" t="str">
        <f ca="1">IF(AG97&lt;&gt;"OK","",CONCATENATE(TEXT('Front Page'!$F$33,"000"),TEXT('Front Page'!$F$31,"000"),"-",LEFT('Front Page'!$R$53,5),"-",LEFT(D97,1),AJ97, "-",TEXT(B97,"000")))</f>
        <v/>
      </c>
      <c r="B97" s="12" t="str">
        <f>IFERROR(IF(E97="","",MAX(B$17:B96)+1),"")</f>
        <v/>
      </c>
      <c r="C97" s="13"/>
      <c r="D97" s="29" t="str">
        <f t="shared" si="133"/>
        <v>None</v>
      </c>
      <c r="E97" s="29" t="str">
        <f t="shared" si="17"/>
        <v/>
      </c>
      <c r="F97" s="29" t="str">
        <f t="shared" si="18"/>
        <v/>
      </c>
      <c r="G97" s="363"/>
      <c r="H97" s="364"/>
      <c r="I97" s="325" t="str">
        <f t="shared" si="134"/>
        <v>No</v>
      </c>
      <c r="J97" s="314">
        <v>0</v>
      </c>
      <c r="K97" s="312">
        <v>0</v>
      </c>
      <c r="L97" s="312">
        <v>0</v>
      </c>
      <c r="M97" s="312">
        <v>0</v>
      </c>
      <c r="N97" s="312">
        <v>0</v>
      </c>
      <c r="O97" s="312">
        <v>0</v>
      </c>
      <c r="P97" s="312">
        <v>0</v>
      </c>
      <c r="Q97" s="312">
        <v>0</v>
      </c>
      <c r="R97" s="312">
        <v>0</v>
      </c>
      <c r="S97" s="312">
        <v>0</v>
      </c>
      <c r="T97" s="312">
        <v>0</v>
      </c>
      <c r="U97" s="312">
        <v>0</v>
      </c>
      <c r="V97" s="313">
        <v>1</v>
      </c>
      <c r="W97" s="313">
        <v>1</v>
      </c>
      <c r="X97" s="312">
        <v>0</v>
      </c>
      <c r="Y97" s="312">
        <v>0</v>
      </c>
      <c r="Z97" s="312">
        <v>0</v>
      </c>
      <c r="AA97" s="14">
        <v>0</v>
      </c>
      <c r="AB97" s="317"/>
      <c r="AC97" s="15" t="str">
        <f t="shared" si="124"/>
        <v/>
      </c>
      <c r="AD97" s="15" t="str">
        <f t="shared" si="135"/>
        <v/>
      </c>
      <c r="AE97" s="16" t="str">
        <f t="shared" si="136"/>
        <v>0 - 0</v>
      </c>
      <c r="AF97" s="20" t="str">
        <f t="shared" si="126"/>
        <v>Not an offer</v>
      </c>
      <c r="AG97" s="276" t="str">
        <f t="shared" si="127"/>
        <v>Not an Offer</v>
      </c>
      <c r="AH97" s="150"/>
      <c r="AI97" s="254">
        <v>81</v>
      </c>
      <c r="AJ97" s="149" t="str">
        <f t="shared" si="128"/>
        <v>00-IFE</v>
      </c>
      <c r="AK97" s="254" t="b">
        <v>0</v>
      </c>
      <c r="AL97" s="254">
        <f t="shared" si="125"/>
        <v>0</v>
      </c>
      <c r="AM97" s="254">
        <f t="shared" si="129"/>
        <v>0</v>
      </c>
      <c r="AN97" s="288">
        <f t="shared" si="137"/>
        <v>0</v>
      </c>
      <c r="AO97" s="288" t="str">
        <f>IF(AND($BU97=$BV97,BU97=AO$13),$J97&amp;$K97&amp;$L97&amp;$M97&amp;$N97&amp;$O97&amp;$P97&amp;$Q97&amp;$R97&amp;$S97&amp;$T97&amp;$U97,IFERROR(MATCH($AN97,AO$17:AO96,0),-1000))</f>
        <v>000000000000</v>
      </c>
      <c r="AP97" s="288">
        <f>IF(AND($BU97=$BV97,BV97=AP$13),$J97&amp;$K97&amp;$L97&amp;$M97&amp;$N97&amp;$O97&amp;$P97&amp;$Q97&amp;$R97&amp;$S97&amp;$T97&amp;$U97,IFERROR(MATCH($AN97,AP$17:AP96,0),-1000))</f>
        <v>1</v>
      </c>
      <c r="AQ97" s="288">
        <f>IF(AND($BU97=$BV97,BW97=AQ$13),$J97&amp;$K97&amp;$L97&amp;$M97&amp;$N97&amp;$O97&amp;$P97&amp;$Q97&amp;$R97&amp;$S97&amp;$T97&amp;$U97,IFERROR(MATCH($AN97,AQ$17:AQ96,0),-1000))</f>
        <v>1</v>
      </c>
      <c r="AR97" s="288">
        <f>IF(AND($BU97=$BV97,BX97=AR$13),$J97&amp;$K97&amp;$L97&amp;$M97&amp;$N97&amp;$O97&amp;$P97&amp;$Q97&amp;$R97&amp;$S97&amp;$T97&amp;$U97,IFERROR(MATCH($AN97,AR$17:AR96,0),-1000))</f>
        <v>1</v>
      </c>
      <c r="AS97" s="254">
        <f t="shared" si="69"/>
        <v>0</v>
      </c>
      <c r="AT97" s="261" t="str">
        <f t="shared" si="138"/>
        <v/>
      </c>
      <c r="AU97" s="254" t="str">
        <f t="shared" si="122"/>
        <v/>
      </c>
      <c r="AV97" s="254" t="str">
        <f t="shared" si="122"/>
        <v/>
      </c>
      <c r="AW97" s="254" t="str">
        <f t="shared" si="122"/>
        <v/>
      </c>
      <c r="AX97" s="254" t="str">
        <f t="shared" si="122"/>
        <v/>
      </c>
      <c r="AY97" s="254" t="str">
        <f t="shared" si="122"/>
        <v/>
      </c>
      <c r="AZ97" s="254" t="str">
        <f t="shared" si="131"/>
        <v/>
      </c>
      <c r="BA97" s="254" t="str">
        <f t="shared" si="131"/>
        <v/>
      </c>
      <c r="BB97" s="254" t="str">
        <f t="shared" si="131"/>
        <v/>
      </c>
      <c r="BC97" s="254" t="str">
        <f t="shared" si="131"/>
        <v/>
      </c>
      <c r="BD97" s="254" t="str">
        <f t="shared" si="131"/>
        <v/>
      </c>
      <c r="BE97" s="262" t="str">
        <f t="shared" si="131"/>
        <v/>
      </c>
      <c r="BF97" s="263" t="str">
        <f t="shared" si="123"/>
        <v/>
      </c>
      <c r="BG97" s="254" t="str">
        <f t="shared" si="123"/>
        <v/>
      </c>
      <c r="BH97" s="254" t="str">
        <f t="shared" si="123"/>
        <v/>
      </c>
      <c r="BI97" s="254" t="str">
        <f t="shared" si="123"/>
        <v/>
      </c>
      <c r="BJ97" s="254" t="str">
        <f t="shared" si="123"/>
        <v/>
      </c>
      <c r="BK97" s="254" t="str">
        <f t="shared" si="132"/>
        <v/>
      </c>
      <c r="BL97" s="254" t="str">
        <f t="shared" si="132"/>
        <v/>
      </c>
      <c r="BM97" s="254" t="str">
        <f t="shared" si="132"/>
        <v/>
      </c>
      <c r="BN97" s="254" t="str">
        <f t="shared" si="132"/>
        <v/>
      </c>
      <c r="BO97" s="254" t="str">
        <f t="shared" si="132"/>
        <v/>
      </c>
      <c r="BP97" s="254" t="str">
        <f t="shared" si="132"/>
        <v/>
      </c>
      <c r="BQ97" s="264" t="str">
        <f t="shared" si="139"/>
        <v/>
      </c>
      <c r="BR97" s="261">
        <v>2019</v>
      </c>
      <c r="BS97" s="261">
        <v>2019</v>
      </c>
      <c r="BT97" s="261">
        <v>2019</v>
      </c>
      <c r="BU97" s="265">
        <v>2019</v>
      </c>
      <c r="BV97" s="263">
        <v>2019</v>
      </c>
      <c r="BW97" s="254" t="str">
        <f t="shared" si="70"/>
        <v/>
      </c>
      <c r="BX97" s="254" t="str">
        <f t="shared" si="70"/>
        <v/>
      </c>
      <c r="BY97" s="264" t="str">
        <f t="shared" si="31"/>
        <v/>
      </c>
      <c r="BZ97" s="254" t="str">
        <f t="shared" si="32"/>
        <v/>
      </c>
      <c r="CA97" s="254">
        <f t="shared" si="119"/>
        <v>0</v>
      </c>
      <c r="CB97" s="254">
        <f t="shared" si="119"/>
        <v>0</v>
      </c>
      <c r="CC97" s="254">
        <f t="shared" si="119"/>
        <v>0</v>
      </c>
      <c r="CD97" s="254">
        <f t="shared" si="119"/>
        <v>0</v>
      </c>
      <c r="CE97" s="254">
        <f t="shared" si="119"/>
        <v>0</v>
      </c>
      <c r="CF97" s="254">
        <f t="shared" si="119"/>
        <v>0</v>
      </c>
      <c r="CG97" s="254">
        <f t="shared" si="130"/>
        <v>0</v>
      </c>
      <c r="CH97" s="254">
        <f t="shared" si="130"/>
        <v>0</v>
      </c>
      <c r="CI97" s="254">
        <f t="shared" si="130"/>
        <v>0</v>
      </c>
      <c r="CJ97" s="254">
        <f t="shared" si="130"/>
        <v>0</v>
      </c>
      <c r="CK97" s="254">
        <f t="shared" si="130"/>
        <v>0</v>
      </c>
      <c r="CL97" s="254">
        <f t="shared" si="130"/>
        <v>0</v>
      </c>
      <c r="CM97" s="254">
        <f t="shared" si="140"/>
        <v>0</v>
      </c>
      <c r="CN97" s="254">
        <f t="shared" si="141"/>
        <v>0</v>
      </c>
      <c r="CO97" s="254">
        <f t="shared" si="142"/>
        <v>0</v>
      </c>
      <c r="CP97" s="254">
        <f t="shared" si="143"/>
        <v>0</v>
      </c>
      <c r="CQ97" s="254">
        <f t="shared" si="144"/>
        <v>0</v>
      </c>
      <c r="CR97" s="254">
        <f t="shared" si="145"/>
        <v>0</v>
      </c>
      <c r="CS97" s="254">
        <f t="shared" si="146"/>
        <v>0</v>
      </c>
      <c r="CT97" s="254">
        <f t="shared" si="147"/>
        <v>0</v>
      </c>
      <c r="CU97" s="254">
        <f t="shared" si="148"/>
        <v>0</v>
      </c>
      <c r="CV97" s="254">
        <f t="shared" si="149"/>
        <v>0</v>
      </c>
      <c r="CW97" s="254">
        <f t="shared" si="150"/>
        <v>0</v>
      </c>
      <c r="CX97" s="254">
        <f t="shared" si="151"/>
        <v>0</v>
      </c>
      <c r="CY97" s="254">
        <f t="shared" si="152"/>
        <v>0</v>
      </c>
      <c r="CZ97" s="254">
        <f t="shared" si="153"/>
        <v>0</v>
      </c>
      <c r="DA97" s="254">
        <f t="shared" si="154"/>
        <v>0</v>
      </c>
      <c r="DB97" s="254">
        <f t="shared" si="155"/>
        <v>0</v>
      </c>
      <c r="DC97" s="254">
        <f t="shared" si="156"/>
        <v>0</v>
      </c>
      <c r="DD97" s="254">
        <f t="shared" si="157"/>
        <v>0</v>
      </c>
      <c r="DE97" s="254">
        <f t="shared" si="158"/>
        <v>0</v>
      </c>
      <c r="DF97" s="254">
        <f t="shared" si="159"/>
        <v>0</v>
      </c>
      <c r="DG97" s="254">
        <f t="shared" si="160"/>
        <v>0</v>
      </c>
      <c r="DH97" s="254">
        <f t="shared" si="161"/>
        <v>0</v>
      </c>
      <c r="DI97" s="254">
        <f t="shared" si="162"/>
        <v>0</v>
      </c>
      <c r="DJ97" s="254">
        <f t="shared" si="163"/>
        <v>0</v>
      </c>
      <c r="DK97" s="254">
        <f t="shared" si="164"/>
        <v>0</v>
      </c>
      <c r="DL97" s="254">
        <f t="shared" si="165"/>
        <v>0</v>
      </c>
      <c r="DM97" s="254">
        <f t="shared" si="166"/>
        <v>0</v>
      </c>
      <c r="DN97" s="254">
        <f t="shared" si="167"/>
        <v>0</v>
      </c>
      <c r="DO97" s="254">
        <f t="shared" si="168"/>
        <v>0</v>
      </c>
      <c r="DP97" s="254">
        <f t="shared" si="169"/>
        <v>0</v>
      </c>
      <c r="DQ97" s="254">
        <f t="shared" si="170"/>
        <v>0</v>
      </c>
      <c r="DR97" s="254">
        <f t="shared" si="171"/>
        <v>0</v>
      </c>
      <c r="DS97" s="254">
        <f t="shared" si="172"/>
        <v>0</v>
      </c>
      <c r="DT97" s="254">
        <f t="shared" si="173"/>
        <v>0</v>
      </c>
      <c r="DU97" s="254">
        <f t="shared" si="174"/>
        <v>0</v>
      </c>
      <c r="DV97" s="254">
        <f t="shared" si="175"/>
        <v>0</v>
      </c>
    </row>
    <row r="98" spans="1:126" ht="24" customHeight="1">
      <c r="A98" s="11" t="str">
        <f ca="1">IF(AG98&lt;&gt;"OK","",CONCATENATE(TEXT('Front Page'!$F$33,"000"),TEXT('Front Page'!$F$31,"000"),"-",LEFT('Front Page'!$R$53,5),"-",LEFT(D98,1),AJ98, "-",TEXT(B98,"000")))</f>
        <v/>
      </c>
      <c r="B98" s="12" t="str">
        <f>IFERROR(IF(E98="","",MAX(B$17:B97)+1),"")</f>
        <v/>
      </c>
      <c r="C98" s="13"/>
      <c r="D98" s="29" t="str">
        <f t="shared" si="133"/>
        <v>None</v>
      </c>
      <c r="E98" s="29" t="str">
        <f t="shared" si="17"/>
        <v/>
      </c>
      <c r="F98" s="29" t="str">
        <f t="shared" si="18"/>
        <v/>
      </c>
      <c r="G98" s="363"/>
      <c r="H98" s="364"/>
      <c r="I98" s="325" t="str">
        <f t="shared" si="134"/>
        <v>No</v>
      </c>
      <c r="J98" s="314">
        <v>0</v>
      </c>
      <c r="K98" s="312">
        <v>0</v>
      </c>
      <c r="L98" s="312">
        <v>0</v>
      </c>
      <c r="M98" s="312">
        <v>0</v>
      </c>
      <c r="N98" s="312">
        <v>0</v>
      </c>
      <c r="O98" s="312">
        <v>0</v>
      </c>
      <c r="P98" s="312">
        <v>0</v>
      </c>
      <c r="Q98" s="312">
        <v>0</v>
      </c>
      <c r="R98" s="312">
        <v>0</v>
      </c>
      <c r="S98" s="312">
        <v>0</v>
      </c>
      <c r="T98" s="312">
        <v>0</v>
      </c>
      <c r="U98" s="312">
        <v>0</v>
      </c>
      <c r="V98" s="313">
        <v>1</v>
      </c>
      <c r="W98" s="313">
        <v>1</v>
      </c>
      <c r="X98" s="312">
        <v>0</v>
      </c>
      <c r="Y98" s="312">
        <v>0</v>
      </c>
      <c r="Z98" s="312">
        <v>0</v>
      </c>
      <c r="AA98" s="14">
        <v>0</v>
      </c>
      <c r="AB98" s="317"/>
      <c r="AC98" s="15" t="str">
        <f t="shared" si="124"/>
        <v/>
      </c>
      <c r="AD98" s="15" t="str">
        <f t="shared" si="135"/>
        <v/>
      </c>
      <c r="AE98" s="16" t="str">
        <f t="shared" si="136"/>
        <v>0 - 0</v>
      </c>
      <c r="AF98" s="20" t="str">
        <f t="shared" si="126"/>
        <v>Not an offer</v>
      </c>
      <c r="AG98" s="276" t="str">
        <f t="shared" si="127"/>
        <v>Not an Offer</v>
      </c>
      <c r="AH98" s="150"/>
      <c r="AI98" s="254">
        <v>82</v>
      </c>
      <c r="AJ98" s="149" t="str">
        <f t="shared" si="128"/>
        <v>00-IFE</v>
      </c>
      <c r="AK98" s="254" t="b">
        <v>0</v>
      </c>
      <c r="AL98" s="254">
        <f t="shared" si="125"/>
        <v>0</v>
      </c>
      <c r="AM98" s="254">
        <f t="shared" si="129"/>
        <v>0</v>
      </c>
      <c r="AN98" s="288">
        <f t="shared" si="137"/>
        <v>0</v>
      </c>
      <c r="AO98" s="288" t="str">
        <f>IF(AND($BU98=$BV98,BU98=AO$13),$J98&amp;$K98&amp;$L98&amp;$M98&amp;$N98&amp;$O98&amp;$P98&amp;$Q98&amp;$R98&amp;$S98&amp;$T98&amp;$U98,IFERROR(MATCH($AN98,AO$17:AO97,0),-1000))</f>
        <v>000000000000</v>
      </c>
      <c r="AP98" s="288">
        <f>IF(AND($BU98=$BV98,BV98=AP$13),$J98&amp;$K98&amp;$L98&amp;$M98&amp;$N98&amp;$O98&amp;$P98&amp;$Q98&amp;$R98&amp;$S98&amp;$T98&amp;$U98,IFERROR(MATCH($AN98,AP$17:AP97,0),-1000))</f>
        <v>1</v>
      </c>
      <c r="AQ98" s="288">
        <f>IF(AND($BU98=$BV98,BW98=AQ$13),$J98&amp;$K98&amp;$L98&amp;$M98&amp;$N98&amp;$O98&amp;$P98&amp;$Q98&amp;$R98&amp;$S98&amp;$T98&amp;$U98,IFERROR(MATCH($AN98,AQ$17:AQ97,0),-1000))</f>
        <v>1</v>
      </c>
      <c r="AR98" s="288">
        <f>IF(AND($BU98=$BV98,BX98=AR$13),$J98&amp;$K98&amp;$L98&amp;$M98&amp;$N98&amp;$O98&amp;$P98&amp;$Q98&amp;$R98&amp;$S98&amp;$T98&amp;$U98,IFERROR(MATCH($AN98,AR$17:AR97,0),-1000))</f>
        <v>1</v>
      </c>
      <c r="AS98" s="254">
        <f t="shared" si="69"/>
        <v>0</v>
      </c>
      <c r="AT98" s="261" t="str">
        <f t="shared" si="138"/>
        <v/>
      </c>
      <c r="AU98" s="254" t="str">
        <f t="shared" si="122"/>
        <v/>
      </c>
      <c r="AV98" s="254" t="str">
        <f t="shared" si="122"/>
        <v/>
      </c>
      <c r="AW98" s="254" t="str">
        <f t="shared" si="122"/>
        <v/>
      </c>
      <c r="AX98" s="254" t="str">
        <f t="shared" si="122"/>
        <v/>
      </c>
      <c r="AY98" s="254" t="str">
        <f t="shared" si="122"/>
        <v/>
      </c>
      <c r="AZ98" s="254" t="str">
        <f t="shared" si="131"/>
        <v/>
      </c>
      <c r="BA98" s="254" t="str">
        <f t="shared" si="131"/>
        <v/>
      </c>
      <c r="BB98" s="254" t="str">
        <f t="shared" si="131"/>
        <v/>
      </c>
      <c r="BC98" s="254" t="str">
        <f t="shared" si="131"/>
        <v/>
      </c>
      <c r="BD98" s="254" t="str">
        <f t="shared" si="131"/>
        <v/>
      </c>
      <c r="BE98" s="262" t="str">
        <f t="shared" si="131"/>
        <v/>
      </c>
      <c r="BF98" s="263" t="str">
        <f t="shared" si="123"/>
        <v/>
      </c>
      <c r="BG98" s="254" t="str">
        <f t="shared" si="123"/>
        <v/>
      </c>
      <c r="BH98" s="254" t="str">
        <f t="shared" si="123"/>
        <v/>
      </c>
      <c r="BI98" s="254" t="str">
        <f t="shared" si="123"/>
        <v/>
      </c>
      <c r="BJ98" s="254" t="str">
        <f t="shared" si="123"/>
        <v/>
      </c>
      <c r="BK98" s="254" t="str">
        <f t="shared" si="132"/>
        <v/>
      </c>
      <c r="BL98" s="254" t="str">
        <f t="shared" si="132"/>
        <v/>
      </c>
      <c r="BM98" s="254" t="str">
        <f t="shared" si="132"/>
        <v/>
      </c>
      <c r="BN98" s="254" t="str">
        <f t="shared" si="132"/>
        <v/>
      </c>
      <c r="BO98" s="254" t="str">
        <f t="shared" si="132"/>
        <v/>
      </c>
      <c r="BP98" s="254" t="str">
        <f t="shared" si="132"/>
        <v/>
      </c>
      <c r="BQ98" s="264" t="str">
        <f t="shared" si="139"/>
        <v/>
      </c>
      <c r="BR98" s="261">
        <v>2019</v>
      </c>
      <c r="BS98" s="261">
        <v>2019</v>
      </c>
      <c r="BT98" s="261">
        <v>2019</v>
      </c>
      <c r="BU98" s="265">
        <v>2019</v>
      </c>
      <c r="BV98" s="263">
        <v>2019</v>
      </c>
      <c r="BW98" s="254" t="str">
        <f t="shared" si="70"/>
        <v/>
      </c>
      <c r="BX98" s="254" t="str">
        <f t="shared" si="70"/>
        <v/>
      </c>
      <c r="BY98" s="264" t="str">
        <f t="shared" si="31"/>
        <v/>
      </c>
      <c r="BZ98" s="254" t="str">
        <f t="shared" si="32"/>
        <v/>
      </c>
      <c r="CA98" s="254">
        <f t="shared" si="119"/>
        <v>0</v>
      </c>
      <c r="CB98" s="254">
        <f t="shared" si="119"/>
        <v>0</v>
      </c>
      <c r="CC98" s="254">
        <f t="shared" si="119"/>
        <v>0</v>
      </c>
      <c r="CD98" s="254">
        <f t="shared" si="119"/>
        <v>0</v>
      </c>
      <c r="CE98" s="254">
        <f t="shared" si="119"/>
        <v>0</v>
      </c>
      <c r="CF98" s="254">
        <f t="shared" si="119"/>
        <v>0</v>
      </c>
      <c r="CG98" s="254">
        <f t="shared" si="130"/>
        <v>0</v>
      </c>
      <c r="CH98" s="254">
        <f t="shared" si="130"/>
        <v>0</v>
      </c>
      <c r="CI98" s="254">
        <f t="shared" si="130"/>
        <v>0</v>
      </c>
      <c r="CJ98" s="254">
        <f t="shared" si="130"/>
        <v>0</v>
      </c>
      <c r="CK98" s="254">
        <f t="shared" si="130"/>
        <v>0</v>
      </c>
      <c r="CL98" s="254">
        <f t="shared" si="130"/>
        <v>0</v>
      </c>
      <c r="CM98" s="254">
        <f t="shared" si="140"/>
        <v>0</v>
      </c>
      <c r="CN98" s="254">
        <f t="shared" si="141"/>
        <v>0</v>
      </c>
      <c r="CO98" s="254">
        <f t="shared" si="142"/>
        <v>0</v>
      </c>
      <c r="CP98" s="254">
        <f t="shared" si="143"/>
        <v>0</v>
      </c>
      <c r="CQ98" s="254">
        <f t="shared" si="144"/>
        <v>0</v>
      </c>
      <c r="CR98" s="254">
        <f t="shared" si="145"/>
        <v>0</v>
      </c>
      <c r="CS98" s="254">
        <f t="shared" si="146"/>
        <v>0</v>
      </c>
      <c r="CT98" s="254">
        <f t="shared" si="147"/>
        <v>0</v>
      </c>
      <c r="CU98" s="254">
        <f t="shared" si="148"/>
        <v>0</v>
      </c>
      <c r="CV98" s="254">
        <f t="shared" si="149"/>
        <v>0</v>
      </c>
      <c r="CW98" s="254">
        <f t="shared" si="150"/>
        <v>0</v>
      </c>
      <c r="CX98" s="254">
        <f t="shared" si="151"/>
        <v>0</v>
      </c>
      <c r="CY98" s="254">
        <f t="shared" si="152"/>
        <v>0</v>
      </c>
      <c r="CZ98" s="254">
        <f t="shared" si="153"/>
        <v>0</v>
      </c>
      <c r="DA98" s="254">
        <f t="shared" si="154"/>
        <v>0</v>
      </c>
      <c r="DB98" s="254">
        <f t="shared" si="155"/>
        <v>0</v>
      </c>
      <c r="DC98" s="254">
        <f t="shared" si="156"/>
        <v>0</v>
      </c>
      <c r="DD98" s="254">
        <f t="shared" si="157"/>
        <v>0</v>
      </c>
      <c r="DE98" s="254">
        <f t="shared" si="158"/>
        <v>0</v>
      </c>
      <c r="DF98" s="254">
        <f t="shared" si="159"/>
        <v>0</v>
      </c>
      <c r="DG98" s="254">
        <f t="shared" si="160"/>
        <v>0</v>
      </c>
      <c r="DH98" s="254">
        <f t="shared" si="161"/>
        <v>0</v>
      </c>
      <c r="DI98" s="254">
        <f t="shared" si="162"/>
        <v>0</v>
      </c>
      <c r="DJ98" s="254">
        <f t="shared" si="163"/>
        <v>0</v>
      </c>
      <c r="DK98" s="254">
        <f t="shared" si="164"/>
        <v>0</v>
      </c>
      <c r="DL98" s="254">
        <f t="shared" si="165"/>
        <v>0</v>
      </c>
      <c r="DM98" s="254">
        <f t="shared" si="166"/>
        <v>0</v>
      </c>
      <c r="DN98" s="254">
        <f t="shared" si="167"/>
        <v>0</v>
      </c>
      <c r="DO98" s="254">
        <f t="shared" si="168"/>
        <v>0</v>
      </c>
      <c r="DP98" s="254">
        <f t="shared" si="169"/>
        <v>0</v>
      </c>
      <c r="DQ98" s="254">
        <f t="shared" si="170"/>
        <v>0</v>
      </c>
      <c r="DR98" s="254">
        <f t="shared" si="171"/>
        <v>0</v>
      </c>
      <c r="DS98" s="254">
        <f t="shared" si="172"/>
        <v>0</v>
      </c>
      <c r="DT98" s="254">
        <f t="shared" si="173"/>
        <v>0</v>
      </c>
      <c r="DU98" s="254">
        <f t="shared" si="174"/>
        <v>0</v>
      </c>
      <c r="DV98" s="254">
        <f t="shared" si="175"/>
        <v>0</v>
      </c>
    </row>
    <row r="99" spans="1:126" ht="24" customHeight="1">
      <c r="A99" s="11" t="str">
        <f ca="1">IF(AG99&lt;&gt;"OK","",CONCATENATE(TEXT('Front Page'!$F$33,"000"),TEXT('Front Page'!$F$31,"000"),"-",LEFT('Front Page'!$R$53,5),"-",LEFT(D99,1),AJ99, "-",TEXT(B99,"000")))</f>
        <v/>
      </c>
      <c r="B99" s="12" t="str">
        <f>IFERROR(IF(E99="","",MAX(B$17:B98)+1),"")</f>
        <v/>
      </c>
      <c r="C99" s="13"/>
      <c r="D99" s="29" t="str">
        <f t="shared" si="133"/>
        <v>None</v>
      </c>
      <c r="E99" s="29" t="str">
        <f t="shared" si="17"/>
        <v/>
      </c>
      <c r="F99" s="29" t="str">
        <f t="shared" si="18"/>
        <v/>
      </c>
      <c r="G99" s="363"/>
      <c r="H99" s="364"/>
      <c r="I99" s="325" t="str">
        <f t="shared" si="134"/>
        <v>No</v>
      </c>
      <c r="J99" s="314">
        <v>0</v>
      </c>
      <c r="K99" s="312">
        <v>0</v>
      </c>
      <c r="L99" s="312">
        <v>0</v>
      </c>
      <c r="M99" s="312">
        <v>0</v>
      </c>
      <c r="N99" s="312">
        <v>0</v>
      </c>
      <c r="O99" s="312">
        <v>0</v>
      </c>
      <c r="P99" s="312">
        <v>0</v>
      </c>
      <c r="Q99" s="312">
        <v>0</v>
      </c>
      <c r="R99" s="312">
        <v>0</v>
      </c>
      <c r="S99" s="312">
        <v>0</v>
      </c>
      <c r="T99" s="312">
        <v>0</v>
      </c>
      <c r="U99" s="312">
        <v>0</v>
      </c>
      <c r="V99" s="313">
        <v>1</v>
      </c>
      <c r="W99" s="313">
        <v>1</v>
      </c>
      <c r="X99" s="312">
        <v>0</v>
      </c>
      <c r="Y99" s="312">
        <v>0</v>
      </c>
      <c r="Z99" s="312">
        <v>0</v>
      </c>
      <c r="AA99" s="14">
        <v>0</v>
      </c>
      <c r="AB99" s="317"/>
      <c r="AC99" s="15" t="str">
        <f t="shared" si="124"/>
        <v/>
      </c>
      <c r="AD99" s="15" t="str">
        <f t="shared" si="135"/>
        <v/>
      </c>
      <c r="AE99" s="16" t="str">
        <f t="shared" si="136"/>
        <v>0 - 0</v>
      </c>
      <c r="AF99" s="20" t="str">
        <f t="shared" si="126"/>
        <v>Not an offer</v>
      </c>
      <c r="AG99" s="276" t="str">
        <f t="shared" si="127"/>
        <v>Not an Offer</v>
      </c>
      <c r="AH99" s="150"/>
      <c r="AI99" s="254">
        <v>83</v>
      </c>
      <c r="AJ99" s="149" t="str">
        <f t="shared" si="128"/>
        <v>00-IFE</v>
      </c>
      <c r="AK99" s="254" t="b">
        <v>0</v>
      </c>
      <c r="AL99" s="254">
        <f t="shared" si="125"/>
        <v>0</v>
      </c>
      <c r="AM99" s="254">
        <f t="shared" si="129"/>
        <v>0</v>
      </c>
      <c r="AN99" s="288">
        <f t="shared" si="137"/>
        <v>0</v>
      </c>
      <c r="AO99" s="288" t="str">
        <f>IF(AND($BU99=$BV99,BU99=AO$13),$J99&amp;$K99&amp;$L99&amp;$M99&amp;$N99&amp;$O99&amp;$P99&amp;$Q99&amp;$R99&amp;$S99&amp;$T99&amp;$U99,IFERROR(MATCH($AN99,AO$17:AO98,0),-1000))</f>
        <v>000000000000</v>
      </c>
      <c r="AP99" s="288">
        <f>IF(AND($BU99=$BV99,BV99=AP$13),$J99&amp;$K99&amp;$L99&amp;$M99&amp;$N99&amp;$O99&amp;$P99&amp;$Q99&amp;$R99&amp;$S99&amp;$T99&amp;$U99,IFERROR(MATCH($AN99,AP$17:AP98,0),-1000))</f>
        <v>1</v>
      </c>
      <c r="AQ99" s="288">
        <f>IF(AND($BU99=$BV99,BW99=AQ$13),$J99&amp;$K99&amp;$L99&amp;$M99&amp;$N99&amp;$O99&amp;$P99&amp;$Q99&amp;$R99&amp;$S99&amp;$T99&amp;$U99,IFERROR(MATCH($AN99,AQ$17:AQ98,0),-1000))</f>
        <v>1</v>
      </c>
      <c r="AR99" s="288">
        <f>IF(AND($BU99=$BV99,BX99=AR$13),$J99&amp;$K99&amp;$L99&amp;$M99&amp;$N99&amp;$O99&amp;$P99&amp;$Q99&amp;$R99&amp;$S99&amp;$T99&amp;$U99,IFERROR(MATCH($AN99,AR$17:AR98,0),-1000))</f>
        <v>1</v>
      </c>
      <c r="AS99" s="254">
        <f t="shared" si="69"/>
        <v>0</v>
      </c>
      <c r="AT99" s="261" t="str">
        <f t="shared" si="138"/>
        <v/>
      </c>
      <c r="AU99" s="254" t="str">
        <f t="shared" si="122"/>
        <v/>
      </c>
      <c r="AV99" s="254" t="str">
        <f t="shared" si="122"/>
        <v/>
      </c>
      <c r="AW99" s="254" t="str">
        <f t="shared" si="122"/>
        <v/>
      </c>
      <c r="AX99" s="254" t="str">
        <f t="shared" si="122"/>
        <v/>
      </c>
      <c r="AY99" s="254" t="str">
        <f t="shared" si="122"/>
        <v/>
      </c>
      <c r="AZ99" s="254" t="str">
        <f t="shared" si="131"/>
        <v/>
      </c>
      <c r="BA99" s="254" t="str">
        <f t="shared" si="131"/>
        <v/>
      </c>
      <c r="BB99" s="254" t="str">
        <f t="shared" si="131"/>
        <v/>
      </c>
      <c r="BC99" s="254" t="str">
        <f t="shared" si="131"/>
        <v/>
      </c>
      <c r="BD99" s="254" t="str">
        <f t="shared" si="131"/>
        <v/>
      </c>
      <c r="BE99" s="262" t="str">
        <f t="shared" si="131"/>
        <v/>
      </c>
      <c r="BF99" s="263" t="str">
        <f t="shared" si="123"/>
        <v/>
      </c>
      <c r="BG99" s="254" t="str">
        <f t="shared" si="123"/>
        <v/>
      </c>
      <c r="BH99" s="254" t="str">
        <f t="shared" si="123"/>
        <v/>
      </c>
      <c r="BI99" s="254" t="str">
        <f t="shared" si="123"/>
        <v/>
      </c>
      <c r="BJ99" s="254" t="str">
        <f t="shared" si="123"/>
        <v/>
      </c>
      <c r="BK99" s="254" t="str">
        <f t="shared" si="132"/>
        <v/>
      </c>
      <c r="BL99" s="254" t="str">
        <f t="shared" si="132"/>
        <v/>
      </c>
      <c r="BM99" s="254" t="str">
        <f t="shared" si="132"/>
        <v/>
      </c>
      <c r="BN99" s="254" t="str">
        <f t="shared" si="132"/>
        <v/>
      </c>
      <c r="BO99" s="254" t="str">
        <f t="shared" si="132"/>
        <v/>
      </c>
      <c r="BP99" s="254" t="str">
        <f t="shared" si="132"/>
        <v/>
      </c>
      <c r="BQ99" s="264" t="str">
        <f t="shared" si="139"/>
        <v/>
      </c>
      <c r="BR99" s="261">
        <v>2019</v>
      </c>
      <c r="BS99" s="261">
        <v>2019</v>
      </c>
      <c r="BT99" s="261">
        <v>2019</v>
      </c>
      <c r="BU99" s="265">
        <v>2019</v>
      </c>
      <c r="BV99" s="263">
        <v>2019</v>
      </c>
      <c r="BW99" s="254" t="str">
        <f t="shared" si="70"/>
        <v/>
      </c>
      <c r="BX99" s="254" t="str">
        <f t="shared" si="70"/>
        <v/>
      </c>
      <c r="BY99" s="264" t="str">
        <f t="shared" si="31"/>
        <v/>
      </c>
      <c r="BZ99" s="254" t="str">
        <f t="shared" si="32"/>
        <v/>
      </c>
      <c r="CA99" s="254">
        <f t="shared" si="119"/>
        <v>0</v>
      </c>
      <c r="CB99" s="254">
        <f t="shared" si="119"/>
        <v>0</v>
      </c>
      <c r="CC99" s="254">
        <f t="shared" si="119"/>
        <v>0</v>
      </c>
      <c r="CD99" s="254">
        <f t="shared" si="119"/>
        <v>0</v>
      </c>
      <c r="CE99" s="254">
        <f t="shared" si="119"/>
        <v>0</v>
      </c>
      <c r="CF99" s="254">
        <f t="shared" si="119"/>
        <v>0</v>
      </c>
      <c r="CG99" s="254">
        <f t="shared" si="130"/>
        <v>0</v>
      </c>
      <c r="CH99" s="254">
        <f t="shared" si="130"/>
        <v>0</v>
      </c>
      <c r="CI99" s="254">
        <f t="shared" si="130"/>
        <v>0</v>
      </c>
      <c r="CJ99" s="254">
        <f t="shared" si="130"/>
        <v>0</v>
      </c>
      <c r="CK99" s="254">
        <f t="shared" si="130"/>
        <v>0</v>
      </c>
      <c r="CL99" s="254">
        <f t="shared" si="130"/>
        <v>0</v>
      </c>
      <c r="CM99" s="254">
        <f t="shared" si="140"/>
        <v>0</v>
      </c>
      <c r="CN99" s="254">
        <f t="shared" si="141"/>
        <v>0</v>
      </c>
      <c r="CO99" s="254">
        <f t="shared" si="142"/>
        <v>0</v>
      </c>
      <c r="CP99" s="254">
        <f t="shared" si="143"/>
        <v>0</v>
      </c>
      <c r="CQ99" s="254">
        <f t="shared" si="144"/>
        <v>0</v>
      </c>
      <c r="CR99" s="254">
        <f t="shared" si="145"/>
        <v>0</v>
      </c>
      <c r="CS99" s="254">
        <f t="shared" si="146"/>
        <v>0</v>
      </c>
      <c r="CT99" s="254">
        <f t="shared" si="147"/>
        <v>0</v>
      </c>
      <c r="CU99" s="254">
        <f t="shared" si="148"/>
        <v>0</v>
      </c>
      <c r="CV99" s="254">
        <f t="shared" si="149"/>
        <v>0</v>
      </c>
      <c r="CW99" s="254">
        <f t="shared" si="150"/>
        <v>0</v>
      </c>
      <c r="CX99" s="254">
        <f t="shared" si="151"/>
        <v>0</v>
      </c>
      <c r="CY99" s="254">
        <f t="shared" si="152"/>
        <v>0</v>
      </c>
      <c r="CZ99" s="254">
        <f t="shared" si="153"/>
        <v>0</v>
      </c>
      <c r="DA99" s="254">
        <f t="shared" si="154"/>
        <v>0</v>
      </c>
      <c r="DB99" s="254">
        <f t="shared" si="155"/>
        <v>0</v>
      </c>
      <c r="DC99" s="254">
        <f t="shared" si="156"/>
        <v>0</v>
      </c>
      <c r="DD99" s="254">
        <f t="shared" si="157"/>
        <v>0</v>
      </c>
      <c r="DE99" s="254">
        <f t="shared" si="158"/>
        <v>0</v>
      </c>
      <c r="DF99" s="254">
        <f t="shared" si="159"/>
        <v>0</v>
      </c>
      <c r="DG99" s="254">
        <f t="shared" si="160"/>
        <v>0</v>
      </c>
      <c r="DH99" s="254">
        <f t="shared" si="161"/>
        <v>0</v>
      </c>
      <c r="DI99" s="254">
        <f t="shared" si="162"/>
        <v>0</v>
      </c>
      <c r="DJ99" s="254">
        <f t="shared" si="163"/>
        <v>0</v>
      </c>
      <c r="DK99" s="254">
        <f t="shared" si="164"/>
        <v>0</v>
      </c>
      <c r="DL99" s="254">
        <f t="shared" si="165"/>
        <v>0</v>
      </c>
      <c r="DM99" s="254">
        <f t="shared" si="166"/>
        <v>0</v>
      </c>
      <c r="DN99" s="254">
        <f t="shared" si="167"/>
        <v>0</v>
      </c>
      <c r="DO99" s="254">
        <f t="shared" si="168"/>
        <v>0</v>
      </c>
      <c r="DP99" s="254">
        <f t="shared" si="169"/>
        <v>0</v>
      </c>
      <c r="DQ99" s="254">
        <f t="shared" si="170"/>
        <v>0</v>
      </c>
      <c r="DR99" s="254">
        <f t="shared" si="171"/>
        <v>0</v>
      </c>
      <c r="DS99" s="254">
        <f t="shared" si="172"/>
        <v>0</v>
      </c>
      <c r="DT99" s="254">
        <f t="shared" si="173"/>
        <v>0</v>
      </c>
      <c r="DU99" s="254">
        <f t="shared" si="174"/>
        <v>0</v>
      </c>
      <c r="DV99" s="254">
        <f t="shared" si="175"/>
        <v>0</v>
      </c>
    </row>
    <row r="100" spans="1:126" ht="24" customHeight="1">
      <c r="A100" s="11" t="str">
        <f ca="1">IF(AG100&lt;&gt;"OK","",CONCATENATE(TEXT('Front Page'!$F$33,"000"),TEXT('Front Page'!$F$31,"000"),"-",LEFT('Front Page'!$R$53,5),"-",LEFT(D100,1),AJ100, "-",TEXT(B100,"000")))</f>
        <v/>
      </c>
      <c r="B100" s="12" t="str">
        <f>IFERROR(IF(E100="","",MAX(B$17:B99)+1),"")</f>
        <v/>
      </c>
      <c r="C100" s="13"/>
      <c r="D100" s="29" t="str">
        <f t="shared" si="133"/>
        <v>None</v>
      </c>
      <c r="E100" s="29" t="str">
        <f t="shared" si="17"/>
        <v/>
      </c>
      <c r="F100" s="29" t="str">
        <f t="shared" si="18"/>
        <v/>
      </c>
      <c r="G100" s="363"/>
      <c r="H100" s="364"/>
      <c r="I100" s="325" t="str">
        <f t="shared" si="134"/>
        <v>No</v>
      </c>
      <c r="J100" s="314">
        <v>0</v>
      </c>
      <c r="K100" s="312">
        <v>0</v>
      </c>
      <c r="L100" s="312">
        <v>0</v>
      </c>
      <c r="M100" s="312">
        <v>0</v>
      </c>
      <c r="N100" s="312">
        <v>0</v>
      </c>
      <c r="O100" s="312">
        <v>0</v>
      </c>
      <c r="P100" s="312">
        <v>0</v>
      </c>
      <c r="Q100" s="312">
        <v>0</v>
      </c>
      <c r="R100" s="312">
        <v>0</v>
      </c>
      <c r="S100" s="312">
        <v>0</v>
      </c>
      <c r="T100" s="312">
        <v>0</v>
      </c>
      <c r="U100" s="312">
        <v>0</v>
      </c>
      <c r="V100" s="313">
        <v>1</v>
      </c>
      <c r="W100" s="313">
        <v>1</v>
      </c>
      <c r="X100" s="312">
        <v>0</v>
      </c>
      <c r="Y100" s="312">
        <v>0</v>
      </c>
      <c r="Z100" s="312">
        <v>0</v>
      </c>
      <c r="AA100" s="14">
        <v>0</v>
      </c>
      <c r="AB100" s="317"/>
      <c r="AC100" s="15" t="str">
        <f t="shared" si="124"/>
        <v/>
      </c>
      <c r="AD100" s="15" t="str">
        <f t="shared" si="135"/>
        <v/>
      </c>
      <c r="AE100" s="16" t="str">
        <f t="shared" si="136"/>
        <v>0 - 0</v>
      </c>
      <c r="AF100" s="20" t="str">
        <f t="shared" si="126"/>
        <v>Not an offer</v>
      </c>
      <c r="AG100" s="276" t="str">
        <f t="shared" si="127"/>
        <v>Not an Offer</v>
      </c>
      <c r="AH100" s="150"/>
      <c r="AI100" s="254">
        <v>84</v>
      </c>
      <c r="AJ100" s="149" t="str">
        <f t="shared" si="128"/>
        <v>00-IFE</v>
      </c>
      <c r="AK100" s="254" t="b">
        <v>0</v>
      </c>
      <c r="AL100" s="254">
        <f t="shared" si="125"/>
        <v>0</v>
      </c>
      <c r="AM100" s="254">
        <f t="shared" si="129"/>
        <v>0</v>
      </c>
      <c r="AN100" s="288">
        <f t="shared" si="137"/>
        <v>0</v>
      </c>
      <c r="AO100" s="288" t="str">
        <f>IF(AND($BU100=$BV100,BU100=AO$13),$J100&amp;$K100&amp;$L100&amp;$M100&amp;$N100&amp;$O100&amp;$P100&amp;$Q100&amp;$R100&amp;$S100&amp;$T100&amp;$U100,IFERROR(MATCH($AN100,AO$17:AO99,0),-1000))</f>
        <v>000000000000</v>
      </c>
      <c r="AP100" s="288">
        <f>IF(AND($BU100=$BV100,BV100=AP$13),$J100&amp;$K100&amp;$L100&amp;$M100&amp;$N100&amp;$O100&amp;$P100&amp;$Q100&amp;$R100&amp;$S100&amp;$T100&amp;$U100,IFERROR(MATCH($AN100,AP$17:AP99,0),-1000))</f>
        <v>1</v>
      </c>
      <c r="AQ100" s="288">
        <f>IF(AND($BU100=$BV100,BW100=AQ$13),$J100&amp;$K100&amp;$L100&amp;$M100&amp;$N100&amp;$O100&amp;$P100&amp;$Q100&amp;$R100&amp;$S100&amp;$T100&amp;$U100,IFERROR(MATCH($AN100,AQ$17:AQ99,0),-1000))</f>
        <v>1</v>
      </c>
      <c r="AR100" s="288">
        <f>IF(AND($BU100=$BV100,BX100=AR$13),$J100&amp;$K100&amp;$L100&amp;$M100&amp;$N100&amp;$O100&amp;$P100&amp;$Q100&amp;$R100&amp;$S100&amp;$T100&amp;$U100,IFERROR(MATCH($AN100,AR$17:AR99,0),-1000))</f>
        <v>1</v>
      </c>
      <c r="AS100" s="254">
        <f t="shared" si="69"/>
        <v>0</v>
      </c>
      <c r="AT100" s="261" t="str">
        <f t="shared" si="138"/>
        <v/>
      </c>
      <c r="AU100" s="254" t="str">
        <f t="shared" si="122"/>
        <v/>
      </c>
      <c r="AV100" s="254" t="str">
        <f t="shared" si="122"/>
        <v/>
      </c>
      <c r="AW100" s="254" t="str">
        <f t="shared" si="122"/>
        <v/>
      </c>
      <c r="AX100" s="254" t="str">
        <f t="shared" si="122"/>
        <v/>
      </c>
      <c r="AY100" s="254" t="str">
        <f t="shared" si="122"/>
        <v/>
      </c>
      <c r="AZ100" s="254" t="str">
        <f t="shared" si="131"/>
        <v/>
      </c>
      <c r="BA100" s="254" t="str">
        <f t="shared" si="131"/>
        <v/>
      </c>
      <c r="BB100" s="254" t="str">
        <f t="shared" si="131"/>
        <v/>
      </c>
      <c r="BC100" s="254" t="str">
        <f t="shared" si="131"/>
        <v/>
      </c>
      <c r="BD100" s="254" t="str">
        <f t="shared" si="131"/>
        <v/>
      </c>
      <c r="BE100" s="262" t="str">
        <f t="shared" si="131"/>
        <v/>
      </c>
      <c r="BF100" s="263" t="str">
        <f t="shared" si="123"/>
        <v/>
      </c>
      <c r="BG100" s="254" t="str">
        <f t="shared" si="123"/>
        <v/>
      </c>
      <c r="BH100" s="254" t="str">
        <f t="shared" si="123"/>
        <v/>
      </c>
      <c r="BI100" s="254" t="str">
        <f t="shared" si="123"/>
        <v/>
      </c>
      <c r="BJ100" s="254" t="str">
        <f t="shared" si="123"/>
        <v/>
      </c>
      <c r="BK100" s="254" t="str">
        <f t="shared" si="132"/>
        <v/>
      </c>
      <c r="BL100" s="254" t="str">
        <f t="shared" si="132"/>
        <v/>
      </c>
      <c r="BM100" s="254" t="str">
        <f t="shared" si="132"/>
        <v/>
      </c>
      <c r="BN100" s="254" t="str">
        <f t="shared" si="132"/>
        <v/>
      </c>
      <c r="BO100" s="254" t="str">
        <f t="shared" si="132"/>
        <v/>
      </c>
      <c r="BP100" s="254" t="str">
        <f t="shared" si="132"/>
        <v/>
      </c>
      <c r="BQ100" s="264" t="str">
        <f t="shared" si="139"/>
        <v/>
      </c>
      <c r="BR100" s="261">
        <v>2019</v>
      </c>
      <c r="BS100" s="261">
        <v>2019</v>
      </c>
      <c r="BT100" s="261">
        <v>2019</v>
      </c>
      <c r="BU100" s="265">
        <v>2019</v>
      </c>
      <c r="BV100" s="263">
        <v>2019</v>
      </c>
      <c r="BW100" s="254" t="str">
        <f t="shared" si="70"/>
        <v/>
      </c>
      <c r="BX100" s="254" t="str">
        <f t="shared" si="70"/>
        <v/>
      </c>
      <c r="BY100" s="264" t="str">
        <f t="shared" si="31"/>
        <v/>
      </c>
      <c r="BZ100" s="254" t="str">
        <f t="shared" si="32"/>
        <v/>
      </c>
      <c r="CA100" s="254">
        <f t="shared" si="119"/>
        <v>0</v>
      </c>
      <c r="CB100" s="254">
        <f t="shared" si="119"/>
        <v>0</v>
      </c>
      <c r="CC100" s="254">
        <f t="shared" si="119"/>
        <v>0</v>
      </c>
      <c r="CD100" s="254">
        <f t="shared" si="119"/>
        <v>0</v>
      </c>
      <c r="CE100" s="254">
        <f t="shared" si="119"/>
        <v>0</v>
      </c>
      <c r="CF100" s="254">
        <f t="shared" si="119"/>
        <v>0</v>
      </c>
      <c r="CG100" s="254">
        <f t="shared" si="130"/>
        <v>0</v>
      </c>
      <c r="CH100" s="254">
        <f t="shared" si="130"/>
        <v>0</v>
      </c>
      <c r="CI100" s="254">
        <f t="shared" si="130"/>
        <v>0</v>
      </c>
      <c r="CJ100" s="254">
        <f t="shared" si="130"/>
        <v>0</v>
      </c>
      <c r="CK100" s="254">
        <f t="shared" si="130"/>
        <v>0</v>
      </c>
      <c r="CL100" s="254">
        <f t="shared" si="130"/>
        <v>0</v>
      </c>
      <c r="CM100" s="254">
        <f t="shared" si="140"/>
        <v>0</v>
      </c>
      <c r="CN100" s="254">
        <f t="shared" si="141"/>
        <v>0</v>
      </c>
      <c r="CO100" s="254">
        <f t="shared" si="142"/>
        <v>0</v>
      </c>
      <c r="CP100" s="254">
        <f t="shared" si="143"/>
        <v>0</v>
      </c>
      <c r="CQ100" s="254">
        <f t="shared" si="144"/>
        <v>0</v>
      </c>
      <c r="CR100" s="254">
        <f t="shared" si="145"/>
        <v>0</v>
      </c>
      <c r="CS100" s="254">
        <f t="shared" si="146"/>
        <v>0</v>
      </c>
      <c r="CT100" s="254">
        <f t="shared" si="147"/>
        <v>0</v>
      </c>
      <c r="CU100" s="254">
        <f t="shared" si="148"/>
        <v>0</v>
      </c>
      <c r="CV100" s="254">
        <f t="shared" si="149"/>
        <v>0</v>
      </c>
      <c r="CW100" s="254">
        <f t="shared" si="150"/>
        <v>0</v>
      </c>
      <c r="CX100" s="254">
        <f t="shared" si="151"/>
        <v>0</v>
      </c>
      <c r="CY100" s="254">
        <f t="shared" si="152"/>
        <v>0</v>
      </c>
      <c r="CZ100" s="254">
        <f t="shared" si="153"/>
        <v>0</v>
      </c>
      <c r="DA100" s="254">
        <f t="shared" si="154"/>
        <v>0</v>
      </c>
      <c r="DB100" s="254">
        <f t="shared" si="155"/>
        <v>0</v>
      </c>
      <c r="DC100" s="254">
        <f t="shared" si="156"/>
        <v>0</v>
      </c>
      <c r="DD100" s="254">
        <f t="shared" si="157"/>
        <v>0</v>
      </c>
      <c r="DE100" s="254">
        <f t="shared" si="158"/>
        <v>0</v>
      </c>
      <c r="DF100" s="254">
        <f t="shared" si="159"/>
        <v>0</v>
      </c>
      <c r="DG100" s="254">
        <f t="shared" si="160"/>
        <v>0</v>
      </c>
      <c r="DH100" s="254">
        <f t="shared" si="161"/>
        <v>0</v>
      </c>
      <c r="DI100" s="254">
        <f t="shared" si="162"/>
        <v>0</v>
      </c>
      <c r="DJ100" s="254">
        <f t="shared" si="163"/>
        <v>0</v>
      </c>
      <c r="DK100" s="254">
        <f t="shared" si="164"/>
        <v>0</v>
      </c>
      <c r="DL100" s="254">
        <f t="shared" si="165"/>
        <v>0</v>
      </c>
      <c r="DM100" s="254">
        <f t="shared" si="166"/>
        <v>0</v>
      </c>
      <c r="DN100" s="254">
        <f t="shared" si="167"/>
        <v>0</v>
      </c>
      <c r="DO100" s="254">
        <f t="shared" si="168"/>
        <v>0</v>
      </c>
      <c r="DP100" s="254">
        <f t="shared" si="169"/>
        <v>0</v>
      </c>
      <c r="DQ100" s="254">
        <f t="shared" si="170"/>
        <v>0</v>
      </c>
      <c r="DR100" s="254">
        <f t="shared" si="171"/>
        <v>0</v>
      </c>
      <c r="DS100" s="254">
        <f t="shared" si="172"/>
        <v>0</v>
      </c>
      <c r="DT100" s="254">
        <f t="shared" si="173"/>
        <v>0</v>
      </c>
      <c r="DU100" s="254">
        <f t="shared" si="174"/>
        <v>0</v>
      </c>
      <c r="DV100" s="254">
        <f t="shared" si="175"/>
        <v>0</v>
      </c>
    </row>
    <row r="101" spans="1:126" ht="24" customHeight="1">
      <c r="A101" s="11" t="str">
        <f ca="1">IF(AG101&lt;&gt;"OK","",CONCATENATE(TEXT('Front Page'!$F$33,"000"),TEXT('Front Page'!$F$31,"000"),"-",LEFT('Front Page'!$R$53,5),"-",LEFT(D101,1),AJ101, "-",TEXT(B101,"000")))</f>
        <v/>
      </c>
      <c r="B101" s="12" t="str">
        <f>IFERROR(IF(E101="","",MAX(B$17:B100)+1),"")</f>
        <v/>
      </c>
      <c r="C101" s="13"/>
      <c r="D101" s="29" t="str">
        <f t="shared" si="133"/>
        <v>None</v>
      </c>
      <c r="E101" s="29" t="str">
        <f t="shared" si="17"/>
        <v/>
      </c>
      <c r="F101" s="29" t="str">
        <f t="shared" si="18"/>
        <v/>
      </c>
      <c r="G101" s="363"/>
      <c r="H101" s="364"/>
      <c r="I101" s="325" t="str">
        <f t="shared" si="134"/>
        <v>No</v>
      </c>
      <c r="J101" s="314">
        <v>0</v>
      </c>
      <c r="K101" s="312">
        <v>0</v>
      </c>
      <c r="L101" s="312">
        <v>0</v>
      </c>
      <c r="M101" s="312">
        <v>0</v>
      </c>
      <c r="N101" s="312">
        <v>0</v>
      </c>
      <c r="O101" s="312">
        <v>0</v>
      </c>
      <c r="P101" s="312">
        <v>0</v>
      </c>
      <c r="Q101" s="312">
        <v>0</v>
      </c>
      <c r="R101" s="312">
        <v>0</v>
      </c>
      <c r="S101" s="312">
        <v>0</v>
      </c>
      <c r="T101" s="312">
        <v>0</v>
      </c>
      <c r="U101" s="312">
        <v>0</v>
      </c>
      <c r="V101" s="313">
        <v>1</v>
      </c>
      <c r="W101" s="313">
        <v>1</v>
      </c>
      <c r="X101" s="312">
        <v>0</v>
      </c>
      <c r="Y101" s="312">
        <v>0</v>
      </c>
      <c r="Z101" s="312">
        <v>0</v>
      </c>
      <c r="AA101" s="14">
        <v>0</v>
      </c>
      <c r="AB101" s="317"/>
      <c r="AC101" s="15" t="str">
        <f t="shared" si="124"/>
        <v/>
      </c>
      <c r="AD101" s="15" t="str">
        <f t="shared" si="135"/>
        <v/>
      </c>
      <c r="AE101" s="16" t="str">
        <f t="shared" si="136"/>
        <v>0 - 0</v>
      </c>
      <c r="AF101" s="20" t="str">
        <f t="shared" si="126"/>
        <v>Not an offer</v>
      </c>
      <c r="AG101" s="276" t="str">
        <f t="shared" si="127"/>
        <v>Not an Offer</v>
      </c>
      <c r="AH101" s="150"/>
      <c r="AI101" s="254">
        <v>85</v>
      </c>
      <c r="AJ101" s="149" t="str">
        <f t="shared" si="128"/>
        <v>00-IFE</v>
      </c>
      <c r="AK101" s="254" t="b">
        <v>0</v>
      </c>
      <c r="AL101" s="254">
        <f t="shared" si="125"/>
        <v>0</v>
      </c>
      <c r="AM101" s="254">
        <f t="shared" si="129"/>
        <v>0</v>
      </c>
      <c r="AN101" s="288">
        <f t="shared" si="137"/>
        <v>0</v>
      </c>
      <c r="AO101" s="288" t="str">
        <f>IF(AND($BU101=$BV101,BU101=AO$13),$J101&amp;$K101&amp;$L101&amp;$M101&amp;$N101&amp;$O101&amp;$P101&amp;$Q101&amp;$R101&amp;$S101&amp;$T101&amp;$U101,IFERROR(MATCH($AN101,AO$17:AO100,0),-1000))</f>
        <v>000000000000</v>
      </c>
      <c r="AP101" s="288">
        <f>IF(AND($BU101=$BV101,BV101=AP$13),$J101&amp;$K101&amp;$L101&amp;$M101&amp;$N101&amp;$O101&amp;$P101&amp;$Q101&amp;$R101&amp;$S101&amp;$T101&amp;$U101,IFERROR(MATCH($AN101,AP$17:AP100,0),-1000))</f>
        <v>1</v>
      </c>
      <c r="AQ101" s="288">
        <f>IF(AND($BU101=$BV101,BW101=AQ$13),$J101&amp;$K101&amp;$L101&amp;$M101&amp;$N101&amp;$O101&amp;$P101&amp;$Q101&amp;$R101&amp;$S101&amp;$T101&amp;$U101,IFERROR(MATCH($AN101,AQ$17:AQ100,0),-1000))</f>
        <v>1</v>
      </c>
      <c r="AR101" s="288">
        <f>IF(AND($BU101=$BV101,BX101=AR$13),$J101&amp;$K101&amp;$L101&amp;$M101&amp;$N101&amp;$O101&amp;$P101&amp;$Q101&amp;$R101&amp;$S101&amp;$T101&amp;$U101,IFERROR(MATCH($AN101,AR$17:AR100,0),-1000))</f>
        <v>1</v>
      </c>
      <c r="AS101" s="254">
        <f t="shared" si="69"/>
        <v>0</v>
      </c>
      <c r="AT101" s="261" t="str">
        <f t="shared" si="138"/>
        <v/>
      </c>
      <c r="AU101" s="254" t="str">
        <f t="shared" si="122"/>
        <v/>
      </c>
      <c r="AV101" s="254" t="str">
        <f t="shared" si="122"/>
        <v/>
      </c>
      <c r="AW101" s="254" t="str">
        <f t="shared" si="122"/>
        <v/>
      </c>
      <c r="AX101" s="254" t="str">
        <f t="shared" si="122"/>
        <v/>
      </c>
      <c r="AY101" s="254" t="str">
        <f t="shared" si="122"/>
        <v/>
      </c>
      <c r="AZ101" s="254" t="str">
        <f t="shared" si="131"/>
        <v/>
      </c>
      <c r="BA101" s="254" t="str">
        <f t="shared" si="131"/>
        <v/>
      </c>
      <c r="BB101" s="254" t="str">
        <f t="shared" si="131"/>
        <v/>
      </c>
      <c r="BC101" s="254" t="str">
        <f t="shared" si="131"/>
        <v/>
      </c>
      <c r="BD101" s="254" t="str">
        <f t="shared" si="131"/>
        <v/>
      </c>
      <c r="BE101" s="262" t="str">
        <f t="shared" si="131"/>
        <v/>
      </c>
      <c r="BF101" s="263" t="str">
        <f t="shared" si="123"/>
        <v/>
      </c>
      <c r="BG101" s="254" t="str">
        <f t="shared" si="123"/>
        <v/>
      </c>
      <c r="BH101" s="254" t="str">
        <f t="shared" si="123"/>
        <v/>
      </c>
      <c r="BI101" s="254" t="str">
        <f t="shared" si="123"/>
        <v/>
      </c>
      <c r="BJ101" s="254" t="str">
        <f t="shared" si="123"/>
        <v/>
      </c>
      <c r="BK101" s="254" t="str">
        <f t="shared" si="132"/>
        <v/>
      </c>
      <c r="BL101" s="254" t="str">
        <f t="shared" si="132"/>
        <v/>
      </c>
      <c r="BM101" s="254" t="str">
        <f t="shared" si="132"/>
        <v/>
      </c>
      <c r="BN101" s="254" t="str">
        <f t="shared" si="132"/>
        <v/>
      </c>
      <c r="BO101" s="254" t="str">
        <f t="shared" si="132"/>
        <v/>
      </c>
      <c r="BP101" s="254" t="str">
        <f t="shared" si="132"/>
        <v/>
      </c>
      <c r="BQ101" s="264" t="str">
        <f t="shared" si="139"/>
        <v/>
      </c>
      <c r="BR101" s="261">
        <v>2019</v>
      </c>
      <c r="BS101" s="261">
        <v>2019</v>
      </c>
      <c r="BT101" s="261">
        <v>2019</v>
      </c>
      <c r="BU101" s="265">
        <v>2019</v>
      </c>
      <c r="BV101" s="263">
        <v>2019</v>
      </c>
      <c r="BW101" s="254" t="str">
        <f t="shared" si="70"/>
        <v/>
      </c>
      <c r="BX101" s="254" t="str">
        <f t="shared" si="70"/>
        <v/>
      </c>
      <c r="BY101" s="264" t="str">
        <f t="shared" si="31"/>
        <v/>
      </c>
      <c r="BZ101" s="254" t="str">
        <f t="shared" si="32"/>
        <v/>
      </c>
      <c r="CA101" s="254">
        <f t="shared" si="119"/>
        <v>0</v>
      </c>
      <c r="CB101" s="254">
        <f t="shared" si="119"/>
        <v>0</v>
      </c>
      <c r="CC101" s="254">
        <f t="shared" si="119"/>
        <v>0</v>
      </c>
      <c r="CD101" s="254">
        <f t="shared" si="119"/>
        <v>0</v>
      </c>
      <c r="CE101" s="254">
        <f t="shared" si="119"/>
        <v>0</v>
      </c>
      <c r="CF101" s="254">
        <f t="shared" si="119"/>
        <v>0</v>
      </c>
      <c r="CG101" s="254">
        <f t="shared" si="130"/>
        <v>0</v>
      </c>
      <c r="CH101" s="254">
        <f t="shared" si="130"/>
        <v>0</v>
      </c>
      <c r="CI101" s="254">
        <f t="shared" si="130"/>
        <v>0</v>
      </c>
      <c r="CJ101" s="254">
        <f t="shared" si="130"/>
        <v>0</v>
      </c>
      <c r="CK101" s="254">
        <f t="shared" si="130"/>
        <v>0</v>
      </c>
      <c r="CL101" s="254">
        <f t="shared" si="130"/>
        <v>0</v>
      </c>
      <c r="CM101" s="254">
        <f t="shared" si="140"/>
        <v>0</v>
      </c>
      <c r="CN101" s="254">
        <f t="shared" si="141"/>
        <v>0</v>
      </c>
      <c r="CO101" s="254">
        <f t="shared" si="142"/>
        <v>0</v>
      </c>
      <c r="CP101" s="254">
        <f t="shared" si="143"/>
        <v>0</v>
      </c>
      <c r="CQ101" s="254">
        <f t="shared" si="144"/>
        <v>0</v>
      </c>
      <c r="CR101" s="254">
        <f t="shared" si="145"/>
        <v>0</v>
      </c>
      <c r="CS101" s="254">
        <f t="shared" si="146"/>
        <v>0</v>
      </c>
      <c r="CT101" s="254">
        <f t="shared" si="147"/>
        <v>0</v>
      </c>
      <c r="CU101" s="254">
        <f t="shared" si="148"/>
        <v>0</v>
      </c>
      <c r="CV101" s="254">
        <f t="shared" si="149"/>
        <v>0</v>
      </c>
      <c r="CW101" s="254">
        <f t="shared" si="150"/>
        <v>0</v>
      </c>
      <c r="CX101" s="254">
        <f t="shared" si="151"/>
        <v>0</v>
      </c>
      <c r="CY101" s="254">
        <f t="shared" si="152"/>
        <v>0</v>
      </c>
      <c r="CZ101" s="254">
        <f t="shared" si="153"/>
        <v>0</v>
      </c>
      <c r="DA101" s="254">
        <f t="shared" si="154"/>
        <v>0</v>
      </c>
      <c r="DB101" s="254">
        <f t="shared" si="155"/>
        <v>0</v>
      </c>
      <c r="DC101" s="254">
        <f t="shared" si="156"/>
        <v>0</v>
      </c>
      <c r="DD101" s="254">
        <f t="shared" si="157"/>
        <v>0</v>
      </c>
      <c r="DE101" s="254">
        <f t="shared" si="158"/>
        <v>0</v>
      </c>
      <c r="DF101" s="254">
        <f t="shared" si="159"/>
        <v>0</v>
      </c>
      <c r="DG101" s="254">
        <f t="shared" si="160"/>
        <v>0</v>
      </c>
      <c r="DH101" s="254">
        <f t="shared" si="161"/>
        <v>0</v>
      </c>
      <c r="DI101" s="254">
        <f t="shared" si="162"/>
        <v>0</v>
      </c>
      <c r="DJ101" s="254">
        <f t="shared" si="163"/>
        <v>0</v>
      </c>
      <c r="DK101" s="254">
        <f t="shared" si="164"/>
        <v>0</v>
      </c>
      <c r="DL101" s="254">
        <f t="shared" si="165"/>
        <v>0</v>
      </c>
      <c r="DM101" s="254">
        <f t="shared" si="166"/>
        <v>0</v>
      </c>
      <c r="DN101" s="254">
        <f t="shared" si="167"/>
        <v>0</v>
      </c>
      <c r="DO101" s="254">
        <f t="shared" si="168"/>
        <v>0</v>
      </c>
      <c r="DP101" s="254">
        <f t="shared" si="169"/>
        <v>0</v>
      </c>
      <c r="DQ101" s="254">
        <f t="shared" si="170"/>
        <v>0</v>
      </c>
      <c r="DR101" s="254">
        <f t="shared" si="171"/>
        <v>0</v>
      </c>
      <c r="DS101" s="254">
        <f t="shared" si="172"/>
        <v>0</v>
      </c>
      <c r="DT101" s="254">
        <f t="shared" si="173"/>
        <v>0</v>
      </c>
      <c r="DU101" s="254">
        <f t="shared" si="174"/>
        <v>0</v>
      </c>
      <c r="DV101" s="254">
        <f t="shared" si="175"/>
        <v>0</v>
      </c>
    </row>
    <row r="102" spans="1:126" ht="24" customHeight="1">
      <c r="A102" s="11" t="str">
        <f ca="1">IF(AG102&lt;&gt;"OK","",CONCATENATE(TEXT('Front Page'!$F$33,"000"),TEXT('Front Page'!$F$31,"000"),"-",LEFT('Front Page'!$R$53,5),"-",LEFT(D102,1),AJ102, "-",TEXT(B102,"000")))</f>
        <v/>
      </c>
      <c r="B102" s="12" t="str">
        <f>IFERROR(IF(E102="","",MAX(B$17:B101)+1),"")</f>
        <v/>
      </c>
      <c r="C102" s="13"/>
      <c r="D102" s="29" t="str">
        <f t="shared" si="133"/>
        <v>None</v>
      </c>
      <c r="E102" s="29" t="str">
        <f t="shared" si="17"/>
        <v/>
      </c>
      <c r="F102" s="29" t="str">
        <f t="shared" si="18"/>
        <v/>
      </c>
      <c r="G102" s="363"/>
      <c r="H102" s="364"/>
      <c r="I102" s="325" t="str">
        <f t="shared" si="134"/>
        <v>No</v>
      </c>
      <c r="J102" s="314">
        <v>0</v>
      </c>
      <c r="K102" s="312">
        <v>0</v>
      </c>
      <c r="L102" s="312">
        <v>0</v>
      </c>
      <c r="M102" s="312">
        <v>0</v>
      </c>
      <c r="N102" s="312">
        <v>0</v>
      </c>
      <c r="O102" s="312">
        <v>0</v>
      </c>
      <c r="P102" s="312">
        <v>0</v>
      </c>
      <c r="Q102" s="312">
        <v>0</v>
      </c>
      <c r="R102" s="312">
        <v>0</v>
      </c>
      <c r="S102" s="312">
        <v>0</v>
      </c>
      <c r="T102" s="312">
        <v>0</v>
      </c>
      <c r="U102" s="312">
        <v>0</v>
      </c>
      <c r="V102" s="313">
        <v>1</v>
      </c>
      <c r="W102" s="313">
        <v>1</v>
      </c>
      <c r="X102" s="312">
        <v>0</v>
      </c>
      <c r="Y102" s="312">
        <v>0</v>
      </c>
      <c r="Z102" s="312">
        <v>0</v>
      </c>
      <c r="AA102" s="14">
        <v>0</v>
      </c>
      <c r="AB102" s="317"/>
      <c r="AC102" s="15" t="str">
        <f t="shared" si="124"/>
        <v/>
      </c>
      <c r="AD102" s="15" t="str">
        <f t="shared" si="135"/>
        <v/>
      </c>
      <c r="AE102" s="16" t="str">
        <f t="shared" si="136"/>
        <v>0 - 0</v>
      </c>
      <c r="AF102" s="20" t="str">
        <f t="shared" si="126"/>
        <v>Not an offer</v>
      </c>
      <c r="AG102" s="276" t="str">
        <f t="shared" si="127"/>
        <v>Not an Offer</v>
      </c>
      <c r="AH102" s="150"/>
      <c r="AI102" s="254">
        <v>86</v>
      </c>
      <c r="AJ102" s="149" t="str">
        <f t="shared" si="128"/>
        <v>00-IFE</v>
      </c>
      <c r="AK102" s="254" t="b">
        <v>0</v>
      </c>
      <c r="AL102" s="254">
        <f t="shared" si="125"/>
        <v>0</v>
      </c>
      <c r="AM102" s="254">
        <f t="shared" si="129"/>
        <v>0</v>
      </c>
      <c r="AN102" s="288">
        <f t="shared" si="137"/>
        <v>0</v>
      </c>
      <c r="AO102" s="288" t="str">
        <f>IF(AND($BU102=$BV102,BU102=AO$13),$J102&amp;$K102&amp;$L102&amp;$M102&amp;$N102&amp;$O102&amp;$P102&amp;$Q102&amp;$R102&amp;$S102&amp;$T102&amp;$U102,IFERROR(MATCH($AN102,AO$17:AO101,0),-1000))</f>
        <v>000000000000</v>
      </c>
      <c r="AP102" s="288">
        <f>IF(AND($BU102=$BV102,BV102=AP$13),$J102&amp;$K102&amp;$L102&amp;$M102&amp;$N102&amp;$O102&amp;$P102&amp;$Q102&amp;$R102&amp;$S102&amp;$T102&amp;$U102,IFERROR(MATCH($AN102,AP$17:AP101,0),-1000))</f>
        <v>1</v>
      </c>
      <c r="AQ102" s="288">
        <f>IF(AND($BU102=$BV102,BW102=AQ$13),$J102&amp;$K102&amp;$L102&amp;$M102&amp;$N102&amp;$O102&amp;$P102&amp;$Q102&amp;$R102&amp;$S102&amp;$T102&amp;$U102,IFERROR(MATCH($AN102,AQ$17:AQ101,0),-1000))</f>
        <v>1</v>
      </c>
      <c r="AR102" s="288">
        <f>IF(AND($BU102=$BV102,BX102=AR$13),$J102&amp;$K102&amp;$L102&amp;$M102&amp;$N102&amp;$O102&amp;$P102&amp;$Q102&amp;$R102&amp;$S102&amp;$T102&amp;$U102,IFERROR(MATCH($AN102,AR$17:AR101,0),-1000))</f>
        <v>1</v>
      </c>
      <c r="AS102" s="254">
        <f t="shared" si="69"/>
        <v>0</v>
      </c>
      <c r="AT102" s="261" t="str">
        <f t="shared" si="138"/>
        <v/>
      </c>
      <c r="AU102" s="254" t="str">
        <f t="shared" si="122"/>
        <v/>
      </c>
      <c r="AV102" s="254" t="str">
        <f t="shared" si="122"/>
        <v/>
      </c>
      <c r="AW102" s="254" t="str">
        <f t="shared" si="122"/>
        <v/>
      </c>
      <c r="AX102" s="254" t="str">
        <f t="shared" si="122"/>
        <v/>
      </c>
      <c r="AY102" s="254" t="str">
        <f t="shared" si="122"/>
        <v/>
      </c>
      <c r="AZ102" s="254" t="str">
        <f t="shared" si="131"/>
        <v/>
      </c>
      <c r="BA102" s="254" t="str">
        <f t="shared" si="131"/>
        <v/>
      </c>
      <c r="BB102" s="254" t="str">
        <f t="shared" si="131"/>
        <v/>
      </c>
      <c r="BC102" s="254" t="str">
        <f t="shared" si="131"/>
        <v/>
      </c>
      <c r="BD102" s="254" t="str">
        <f t="shared" si="131"/>
        <v/>
      </c>
      <c r="BE102" s="262" t="str">
        <f t="shared" si="131"/>
        <v/>
      </c>
      <c r="BF102" s="263" t="str">
        <f t="shared" si="123"/>
        <v/>
      </c>
      <c r="BG102" s="254" t="str">
        <f t="shared" si="123"/>
        <v/>
      </c>
      <c r="BH102" s="254" t="str">
        <f t="shared" si="123"/>
        <v/>
      </c>
      <c r="BI102" s="254" t="str">
        <f t="shared" si="123"/>
        <v/>
      </c>
      <c r="BJ102" s="254" t="str">
        <f t="shared" si="123"/>
        <v/>
      </c>
      <c r="BK102" s="254" t="str">
        <f t="shared" si="132"/>
        <v/>
      </c>
      <c r="BL102" s="254" t="str">
        <f t="shared" si="132"/>
        <v/>
      </c>
      <c r="BM102" s="254" t="str">
        <f t="shared" si="132"/>
        <v/>
      </c>
      <c r="BN102" s="254" t="str">
        <f t="shared" si="132"/>
        <v/>
      </c>
      <c r="BO102" s="254" t="str">
        <f t="shared" si="132"/>
        <v/>
      </c>
      <c r="BP102" s="254" t="str">
        <f t="shared" si="132"/>
        <v/>
      </c>
      <c r="BQ102" s="264" t="str">
        <f t="shared" si="139"/>
        <v/>
      </c>
      <c r="BR102" s="261">
        <v>2019</v>
      </c>
      <c r="BS102" s="261">
        <v>2019</v>
      </c>
      <c r="BT102" s="261">
        <v>2019</v>
      </c>
      <c r="BU102" s="265">
        <v>2019</v>
      </c>
      <c r="BV102" s="263">
        <v>2019</v>
      </c>
      <c r="BW102" s="254" t="str">
        <f t="shared" si="70"/>
        <v/>
      </c>
      <c r="BX102" s="254" t="str">
        <f t="shared" si="70"/>
        <v/>
      </c>
      <c r="BY102" s="264" t="str">
        <f t="shared" si="31"/>
        <v/>
      </c>
      <c r="BZ102" s="254" t="str">
        <f t="shared" si="32"/>
        <v/>
      </c>
      <c r="CA102" s="254">
        <f t="shared" si="119"/>
        <v>0</v>
      </c>
      <c r="CB102" s="254">
        <f t="shared" si="119"/>
        <v>0</v>
      </c>
      <c r="CC102" s="254">
        <f t="shared" si="119"/>
        <v>0</v>
      </c>
      <c r="CD102" s="254">
        <f t="shared" si="119"/>
        <v>0</v>
      </c>
      <c r="CE102" s="254">
        <f t="shared" si="119"/>
        <v>0</v>
      </c>
      <c r="CF102" s="254">
        <f t="shared" si="119"/>
        <v>0</v>
      </c>
      <c r="CG102" s="254">
        <f t="shared" si="130"/>
        <v>0</v>
      </c>
      <c r="CH102" s="254">
        <f t="shared" si="130"/>
        <v>0</v>
      </c>
      <c r="CI102" s="254">
        <f t="shared" si="130"/>
        <v>0</v>
      </c>
      <c r="CJ102" s="254">
        <f t="shared" si="130"/>
        <v>0</v>
      </c>
      <c r="CK102" s="254">
        <f t="shared" si="130"/>
        <v>0</v>
      </c>
      <c r="CL102" s="254">
        <f t="shared" si="130"/>
        <v>0</v>
      </c>
      <c r="CM102" s="254">
        <f t="shared" si="140"/>
        <v>0</v>
      </c>
      <c r="CN102" s="254">
        <f t="shared" si="141"/>
        <v>0</v>
      </c>
      <c r="CO102" s="254">
        <f t="shared" si="142"/>
        <v>0</v>
      </c>
      <c r="CP102" s="254">
        <f t="shared" si="143"/>
        <v>0</v>
      </c>
      <c r="CQ102" s="254">
        <f t="shared" si="144"/>
        <v>0</v>
      </c>
      <c r="CR102" s="254">
        <f t="shared" si="145"/>
        <v>0</v>
      </c>
      <c r="CS102" s="254">
        <f t="shared" si="146"/>
        <v>0</v>
      </c>
      <c r="CT102" s="254">
        <f t="shared" si="147"/>
        <v>0</v>
      </c>
      <c r="CU102" s="254">
        <f t="shared" si="148"/>
        <v>0</v>
      </c>
      <c r="CV102" s="254">
        <f t="shared" si="149"/>
        <v>0</v>
      </c>
      <c r="CW102" s="254">
        <f t="shared" si="150"/>
        <v>0</v>
      </c>
      <c r="CX102" s="254">
        <f t="shared" si="151"/>
        <v>0</v>
      </c>
      <c r="CY102" s="254">
        <f t="shared" si="152"/>
        <v>0</v>
      </c>
      <c r="CZ102" s="254">
        <f t="shared" si="153"/>
        <v>0</v>
      </c>
      <c r="DA102" s="254">
        <f t="shared" si="154"/>
        <v>0</v>
      </c>
      <c r="DB102" s="254">
        <f t="shared" si="155"/>
        <v>0</v>
      </c>
      <c r="DC102" s="254">
        <f t="shared" si="156"/>
        <v>0</v>
      </c>
      <c r="DD102" s="254">
        <f t="shared" si="157"/>
        <v>0</v>
      </c>
      <c r="DE102" s="254">
        <f t="shared" si="158"/>
        <v>0</v>
      </c>
      <c r="DF102" s="254">
        <f t="shared" si="159"/>
        <v>0</v>
      </c>
      <c r="DG102" s="254">
        <f t="shared" si="160"/>
        <v>0</v>
      </c>
      <c r="DH102" s="254">
        <f t="shared" si="161"/>
        <v>0</v>
      </c>
      <c r="DI102" s="254">
        <f t="shared" si="162"/>
        <v>0</v>
      </c>
      <c r="DJ102" s="254">
        <f t="shared" si="163"/>
        <v>0</v>
      </c>
      <c r="DK102" s="254">
        <f t="shared" si="164"/>
        <v>0</v>
      </c>
      <c r="DL102" s="254">
        <f t="shared" si="165"/>
        <v>0</v>
      </c>
      <c r="DM102" s="254">
        <f t="shared" si="166"/>
        <v>0</v>
      </c>
      <c r="DN102" s="254">
        <f t="shared" si="167"/>
        <v>0</v>
      </c>
      <c r="DO102" s="254">
        <f t="shared" si="168"/>
        <v>0</v>
      </c>
      <c r="DP102" s="254">
        <f t="shared" si="169"/>
        <v>0</v>
      </c>
      <c r="DQ102" s="254">
        <f t="shared" si="170"/>
        <v>0</v>
      </c>
      <c r="DR102" s="254">
        <f t="shared" si="171"/>
        <v>0</v>
      </c>
      <c r="DS102" s="254">
        <f t="shared" si="172"/>
        <v>0</v>
      </c>
      <c r="DT102" s="254">
        <f t="shared" si="173"/>
        <v>0</v>
      </c>
      <c r="DU102" s="254">
        <f t="shared" si="174"/>
        <v>0</v>
      </c>
      <c r="DV102" s="254">
        <f t="shared" si="175"/>
        <v>0</v>
      </c>
    </row>
    <row r="103" spans="1:126" ht="24" customHeight="1">
      <c r="A103" s="11" t="str">
        <f ca="1">IF(AG103&lt;&gt;"OK","",CONCATENATE(TEXT('Front Page'!$F$33,"000"),TEXT('Front Page'!$F$31,"000"),"-",LEFT('Front Page'!$R$53,5),"-",LEFT(D103,1),AJ103, "-",TEXT(B103,"000")))</f>
        <v/>
      </c>
      <c r="B103" s="12" t="str">
        <f>IFERROR(IF(E103="","",MAX(B$17:B102)+1),"")</f>
        <v/>
      </c>
      <c r="C103" s="13"/>
      <c r="D103" s="29" t="str">
        <f t="shared" si="133"/>
        <v>None</v>
      </c>
      <c r="E103" s="29" t="str">
        <f t="shared" si="17"/>
        <v/>
      </c>
      <c r="F103" s="29" t="str">
        <f t="shared" si="18"/>
        <v/>
      </c>
      <c r="G103" s="363"/>
      <c r="H103" s="364"/>
      <c r="I103" s="325" t="str">
        <f t="shared" si="134"/>
        <v>No</v>
      </c>
      <c r="J103" s="314">
        <v>0</v>
      </c>
      <c r="K103" s="312">
        <v>0</v>
      </c>
      <c r="L103" s="312">
        <v>0</v>
      </c>
      <c r="M103" s="312">
        <v>0</v>
      </c>
      <c r="N103" s="312">
        <v>0</v>
      </c>
      <c r="O103" s="312">
        <v>0</v>
      </c>
      <c r="P103" s="312">
        <v>0</v>
      </c>
      <c r="Q103" s="312">
        <v>0</v>
      </c>
      <c r="R103" s="312">
        <v>0</v>
      </c>
      <c r="S103" s="312">
        <v>0</v>
      </c>
      <c r="T103" s="312">
        <v>0</v>
      </c>
      <c r="U103" s="312">
        <v>0</v>
      </c>
      <c r="V103" s="313">
        <v>1</v>
      </c>
      <c r="W103" s="313">
        <v>1</v>
      </c>
      <c r="X103" s="312">
        <v>0</v>
      </c>
      <c r="Y103" s="312">
        <v>0</v>
      </c>
      <c r="Z103" s="312">
        <v>0</v>
      </c>
      <c r="AA103" s="14">
        <v>0</v>
      </c>
      <c r="AB103" s="317"/>
      <c r="AC103" s="15" t="str">
        <f t="shared" si="124"/>
        <v/>
      </c>
      <c r="AD103" s="15" t="str">
        <f t="shared" si="135"/>
        <v/>
      </c>
      <c r="AE103" s="16" t="str">
        <f t="shared" si="136"/>
        <v>0 - 0</v>
      </c>
      <c r="AF103" s="20" t="str">
        <f t="shared" si="126"/>
        <v>Not an offer</v>
      </c>
      <c r="AG103" s="276" t="str">
        <f t="shared" si="127"/>
        <v>Not an Offer</v>
      </c>
      <c r="AH103" s="150"/>
      <c r="AI103" s="254">
        <v>87</v>
      </c>
      <c r="AJ103" s="149" t="str">
        <f t="shared" si="128"/>
        <v>00-IFE</v>
      </c>
      <c r="AK103" s="254" t="b">
        <v>0</v>
      </c>
      <c r="AL103" s="254">
        <f t="shared" si="125"/>
        <v>0</v>
      </c>
      <c r="AM103" s="254">
        <f t="shared" si="129"/>
        <v>0</v>
      </c>
      <c r="AN103" s="288">
        <f t="shared" si="137"/>
        <v>0</v>
      </c>
      <c r="AO103" s="288" t="str">
        <f>IF(AND($BU103=$BV103,BU103=AO$13),$J103&amp;$K103&amp;$L103&amp;$M103&amp;$N103&amp;$O103&amp;$P103&amp;$Q103&amp;$R103&amp;$S103&amp;$T103&amp;$U103,IFERROR(MATCH($AN103,AO$17:AO102,0),-1000))</f>
        <v>000000000000</v>
      </c>
      <c r="AP103" s="288">
        <f>IF(AND($BU103=$BV103,BV103=AP$13),$J103&amp;$K103&amp;$L103&amp;$M103&amp;$N103&amp;$O103&amp;$P103&amp;$Q103&amp;$R103&amp;$S103&amp;$T103&amp;$U103,IFERROR(MATCH($AN103,AP$17:AP102,0),-1000))</f>
        <v>1</v>
      </c>
      <c r="AQ103" s="288">
        <f>IF(AND($BU103=$BV103,BW103=AQ$13),$J103&amp;$K103&amp;$L103&amp;$M103&amp;$N103&amp;$O103&amp;$P103&amp;$Q103&amp;$R103&amp;$S103&amp;$T103&amp;$U103,IFERROR(MATCH($AN103,AQ$17:AQ102,0),-1000))</f>
        <v>1</v>
      </c>
      <c r="AR103" s="288">
        <f>IF(AND($BU103=$BV103,BX103=AR$13),$J103&amp;$K103&amp;$L103&amp;$M103&amp;$N103&amp;$O103&amp;$P103&amp;$Q103&amp;$R103&amp;$S103&amp;$T103&amp;$U103,IFERROR(MATCH($AN103,AR$17:AR102,0),-1000))</f>
        <v>1</v>
      </c>
      <c r="AS103" s="254">
        <f t="shared" si="69"/>
        <v>0</v>
      </c>
      <c r="AT103" s="261" t="str">
        <f t="shared" si="138"/>
        <v/>
      </c>
      <c r="AU103" s="254" t="str">
        <f t="shared" si="122"/>
        <v/>
      </c>
      <c r="AV103" s="254" t="str">
        <f t="shared" si="122"/>
        <v/>
      </c>
      <c r="AW103" s="254" t="str">
        <f t="shared" si="122"/>
        <v/>
      </c>
      <c r="AX103" s="254" t="str">
        <f t="shared" si="122"/>
        <v/>
      </c>
      <c r="AY103" s="254" t="str">
        <f t="shared" si="122"/>
        <v/>
      </c>
      <c r="AZ103" s="254" t="str">
        <f t="shared" si="131"/>
        <v/>
      </c>
      <c r="BA103" s="254" t="str">
        <f t="shared" si="131"/>
        <v/>
      </c>
      <c r="BB103" s="254" t="str">
        <f t="shared" si="131"/>
        <v/>
      </c>
      <c r="BC103" s="254" t="str">
        <f t="shared" si="131"/>
        <v/>
      </c>
      <c r="BD103" s="254" t="str">
        <f t="shared" si="131"/>
        <v/>
      </c>
      <c r="BE103" s="262" t="str">
        <f t="shared" si="131"/>
        <v/>
      </c>
      <c r="BF103" s="263" t="str">
        <f t="shared" si="123"/>
        <v/>
      </c>
      <c r="BG103" s="254" t="str">
        <f t="shared" si="123"/>
        <v/>
      </c>
      <c r="BH103" s="254" t="str">
        <f t="shared" si="123"/>
        <v/>
      </c>
      <c r="BI103" s="254" t="str">
        <f t="shared" si="123"/>
        <v/>
      </c>
      <c r="BJ103" s="254" t="str">
        <f t="shared" si="123"/>
        <v/>
      </c>
      <c r="BK103" s="254" t="str">
        <f t="shared" si="132"/>
        <v/>
      </c>
      <c r="BL103" s="254" t="str">
        <f t="shared" si="132"/>
        <v/>
      </c>
      <c r="BM103" s="254" t="str">
        <f t="shared" si="132"/>
        <v/>
      </c>
      <c r="BN103" s="254" t="str">
        <f t="shared" si="132"/>
        <v/>
      </c>
      <c r="BO103" s="254" t="str">
        <f t="shared" si="132"/>
        <v/>
      </c>
      <c r="BP103" s="254" t="str">
        <f t="shared" si="132"/>
        <v/>
      </c>
      <c r="BQ103" s="264" t="str">
        <f t="shared" si="139"/>
        <v/>
      </c>
      <c r="BR103" s="261">
        <v>2019</v>
      </c>
      <c r="BS103" s="261">
        <v>2019</v>
      </c>
      <c r="BT103" s="261">
        <v>2019</v>
      </c>
      <c r="BU103" s="265">
        <v>2019</v>
      </c>
      <c r="BV103" s="263">
        <v>2019</v>
      </c>
      <c r="BW103" s="254" t="str">
        <f t="shared" si="70"/>
        <v/>
      </c>
      <c r="BX103" s="254" t="str">
        <f t="shared" ref="BX103:BX258" si="176">IF(IFERROR(Z103/1&gt;0,0),MAX(BY103,BX$14),BY103)</f>
        <v/>
      </c>
      <c r="BY103" s="264" t="str">
        <f t="shared" si="31"/>
        <v/>
      </c>
      <c r="BZ103" s="254" t="str">
        <f t="shared" si="32"/>
        <v/>
      </c>
      <c r="CA103" s="254">
        <f t="shared" si="119"/>
        <v>0</v>
      </c>
      <c r="CB103" s="254">
        <f t="shared" si="119"/>
        <v>0</v>
      </c>
      <c r="CC103" s="254">
        <f t="shared" si="119"/>
        <v>0</v>
      </c>
      <c r="CD103" s="254">
        <f t="shared" si="119"/>
        <v>0</v>
      </c>
      <c r="CE103" s="254">
        <f t="shared" si="119"/>
        <v>0</v>
      </c>
      <c r="CF103" s="254">
        <f t="shared" si="119"/>
        <v>0</v>
      </c>
      <c r="CG103" s="254">
        <f t="shared" si="130"/>
        <v>0</v>
      </c>
      <c r="CH103" s="254">
        <f t="shared" si="130"/>
        <v>0</v>
      </c>
      <c r="CI103" s="254">
        <f t="shared" si="130"/>
        <v>0</v>
      </c>
      <c r="CJ103" s="254">
        <f t="shared" si="130"/>
        <v>0</v>
      </c>
      <c r="CK103" s="254">
        <f t="shared" si="130"/>
        <v>0</v>
      </c>
      <c r="CL103" s="254">
        <f t="shared" si="130"/>
        <v>0</v>
      </c>
      <c r="CM103" s="254">
        <f t="shared" si="140"/>
        <v>0</v>
      </c>
      <c r="CN103" s="254">
        <f t="shared" si="141"/>
        <v>0</v>
      </c>
      <c r="CO103" s="254">
        <f t="shared" si="142"/>
        <v>0</v>
      </c>
      <c r="CP103" s="254">
        <f t="shared" si="143"/>
        <v>0</v>
      </c>
      <c r="CQ103" s="254">
        <f t="shared" si="144"/>
        <v>0</v>
      </c>
      <c r="CR103" s="254">
        <f t="shared" si="145"/>
        <v>0</v>
      </c>
      <c r="CS103" s="254">
        <f t="shared" si="146"/>
        <v>0</v>
      </c>
      <c r="CT103" s="254">
        <f t="shared" si="147"/>
        <v>0</v>
      </c>
      <c r="CU103" s="254">
        <f t="shared" si="148"/>
        <v>0</v>
      </c>
      <c r="CV103" s="254">
        <f t="shared" si="149"/>
        <v>0</v>
      </c>
      <c r="CW103" s="254">
        <f t="shared" si="150"/>
        <v>0</v>
      </c>
      <c r="CX103" s="254">
        <f t="shared" si="151"/>
        <v>0</v>
      </c>
      <c r="CY103" s="254">
        <f t="shared" si="152"/>
        <v>0</v>
      </c>
      <c r="CZ103" s="254">
        <f t="shared" si="153"/>
        <v>0</v>
      </c>
      <c r="DA103" s="254">
        <f t="shared" si="154"/>
        <v>0</v>
      </c>
      <c r="DB103" s="254">
        <f t="shared" si="155"/>
        <v>0</v>
      </c>
      <c r="DC103" s="254">
        <f t="shared" si="156"/>
        <v>0</v>
      </c>
      <c r="DD103" s="254">
        <f t="shared" si="157"/>
        <v>0</v>
      </c>
      <c r="DE103" s="254">
        <f t="shared" si="158"/>
        <v>0</v>
      </c>
      <c r="DF103" s="254">
        <f t="shared" si="159"/>
        <v>0</v>
      </c>
      <c r="DG103" s="254">
        <f t="shared" si="160"/>
        <v>0</v>
      </c>
      <c r="DH103" s="254">
        <f t="shared" si="161"/>
        <v>0</v>
      </c>
      <c r="DI103" s="254">
        <f t="shared" si="162"/>
        <v>0</v>
      </c>
      <c r="DJ103" s="254">
        <f t="shared" si="163"/>
        <v>0</v>
      </c>
      <c r="DK103" s="254">
        <f t="shared" si="164"/>
        <v>0</v>
      </c>
      <c r="DL103" s="254">
        <f t="shared" si="165"/>
        <v>0</v>
      </c>
      <c r="DM103" s="254">
        <f t="shared" si="166"/>
        <v>0</v>
      </c>
      <c r="DN103" s="254">
        <f t="shared" si="167"/>
        <v>0</v>
      </c>
      <c r="DO103" s="254">
        <f t="shared" si="168"/>
        <v>0</v>
      </c>
      <c r="DP103" s="254">
        <f t="shared" si="169"/>
        <v>0</v>
      </c>
      <c r="DQ103" s="254">
        <f t="shared" si="170"/>
        <v>0</v>
      </c>
      <c r="DR103" s="254">
        <f t="shared" si="171"/>
        <v>0</v>
      </c>
      <c r="DS103" s="254">
        <f t="shared" si="172"/>
        <v>0</v>
      </c>
      <c r="DT103" s="254">
        <f t="shared" si="173"/>
        <v>0</v>
      </c>
      <c r="DU103" s="254">
        <f t="shared" si="174"/>
        <v>0</v>
      </c>
      <c r="DV103" s="254">
        <f t="shared" si="175"/>
        <v>0</v>
      </c>
    </row>
    <row r="104" spans="1:126" ht="24" customHeight="1">
      <c r="A104" s="11" t="str">
        <f ca="1">IF(AG104&lt;&gt;"OK","",CONCATENATE(TEXT('Front Page'!$F$33,"000"),TEXT('Front Page'!$F$31,"000"),"-",LEFT('Front Page'!$R$53,5),"-",LEFT(D104,1),AJ104, "-",TEXT(B104,"000")))</f>
        <v/>
      </c>
      <c r="B104" s="12" t="str">
        <f>IFERROR(IF(E104="","",MAX(B$17:B103)+1),"")</f>
        <v/>
      </c>
      <c r="C104" s="13"/>
      <c r="D104" s="29" t="str">
        <f t="shared" si="133"/>
        <v>None</v>
      </c>
      <c r="E104" s="29" t="str">
        <f t="shared" si="17"/>
        <v/>
      </c>
      <c r="F104" s="29" t="str">
        <f t="shared" si="18"/>
        <v/>
      </c>
      <c r="G104" s="363"/>
      <c r="H104" s="364"/>
      <c r="I104" s="325" t="str">
        <f t="shared" si="134"/>
        <v>No</v>
      </c>
      <c r="J104" s="314">
        <v>0</v>
      </c>
      <c r="K104" s="312">
        <v>0</v>
      </c>
      <c r="L104" s="312">
        <v>0</v>
      </c>
      <c r="M104" s="312">
        <v>0</v>
      </c>
      <c r="N104" s="312">
        <v>0</v>
      </c>
      <c r="O104" s="312">
        <v>0</v>
      </c>
      <c r="P104" s="312">
        <v>0</v>
      </c>
      <c r="Q104" s="312">
        <v>0</v>
      </c>
      <c r="R104" s="312">
        <v>0</v>
      </c>
      <c r="S104" s="312">
        <v>0</v>
      </c>
      <c r="T104" s="312">
        <v>0</v>
      </c>
      <c r="U104" s="312">
        <v>0</v>
      </c>
      <c r="V104" s="313">
        <v>1</v>
      </c>
      <c r="W104" s="313">
        <v>1</v>
      </c>
      <c r="X104" s="312">
        <v>0</v>
      </c>
      <c r="Y104" s="312">
        <v>0</v>
      </c>
      <c r="Z104" s="312">
        <v>0</v>
      </c>
      <c r="AA104" s="14">
        <v>0</v>
      </c>
      <c r="AB104" s="317"/>
      <c r="AC104" s="15" t="str">
        <f t="shared" si="124"/>
        <v/>
      </c>
      <c r="AD104" s="15" t="str">
        <f t="shared" si="135"/>
        <v/>
      </c>
      <c r="AE104" s="16" t="str">
        <f t="shared" si="136"/>
        <v>0 - 0</v>
      </c>
      <c r="AF104" s="20" t="str">
        <f t="shared" si="126"/>
        <v>Not an offer</v>
      </c>
      <c r="AG104" s="276" t="str">
        <f t="shared" si="127"/>
        <v>Not an Offer</v>
      </c>
      <c r="AH104" s="150"/>
      <c r="AI104" s="254">
        <v>88</v>
      </c>
      <c r="AJ104" s="149" t="str">
        <f t="shared" si="128"/>
        <v>00-IFE</v>
      </c>
      <c r="AK104" s="254" t="b">
        <v>0</v>
      </c>
      <c r="AL104" s="254">
        <f t="shared" si="125"/>
        <v>0</v>
      </c>
      <c r="AM104" s="254">
        <f t="shared" si="129"/>
        <v>0</v>
      </c>
      <c r="AN104" s="288">
        <f t="shared" si="137"/>
        <v>0</v>
      </c>
      <c r="AO104" s="288" t="str">
        <f>IF(AND($BU104=$BV104,BU104=AO$13),$J104&amp;$K104&amp;$L104&amp;$M104&amp;$N104&amp;$O104&amp;$P104&amp;$Q104&amp;$R104&amp;$S104&amp;$T104&amp;$U104,IFERROR(MATCH($AN104,AO$17:AO103,0),-1000))</f>
        <v>000000000000</v>
      </c>
      <c r="AP104" s="288">
        <f>IF(AND($BU104=$BV104,BV104=AP$13),$J104&amp;$K104&amp;$L104&amp;$M104&amp;$N104&amp;$O104&amp;$P104&amp;$Q104&amp;$R104&amp;$S104&amp;$T104&amp;$U104,IFERROR(MATCH($AN104,AP$17:AP103,0),-1000))</f>
        <v>1</v>
      </c>
      <c r="AQ104" s="288">
        <f>IF(AND($BU104=$BV104,BW104=AQ$13),$J104&amp;$K104&amp;$L104&amp;$M104&amp;$N104&amp;$O104&amp;$P104&amp;$Q104&amp;$R104&amp;$S104&amp;$T104&amp;$U104,IFERROR(MATCH($AN104,AQ$17:AQ103,0),-1000))</f>
        <v>1</v>
      </c>
      <c r="AR104" s="288">
        <f>IF(AND($BU104=$BV104,BX104=AR$13),$J104&amp;$K104&amp;$L104&amp;$M104&amp;$N104&amp;$O104&amp;$P104&amp;$Q104&amp;$R104&amp;$S104&amp;$T104&amp;$U104,IFERROR(MATCH($AN104,AR$17:AR103,0),-1000))</f>
        <v>1</v>
      </c>
      <c r="AS104" s="254">
        <f t="shared" si="69"/>
        <v>0</v>
      </c>
      <c r="AT104" s="261" t="str">
        <f t="shared" si="138"/>
        <v/>
      </c>
      <c r="AU104" s="254" t="str">
        <f t="shared" si="122"/>
        <v/>
      </c>
      <c r="AV104" s="254" t="str">
        <f t="shared" si="122"/>
        <v/>
      </c>
      <c r="AW104" s="254" t="str">
        <f t="shared" si="122"/>
        <v/>
      </c>
      <c r="AX104" s="254" t="str">
        <f t="shared" si="122"/>
        <v/>
      </c>
      <c r="AY104" s="254" t="str">
        <f t="shared" si="122"/>
        <v/>
      </c>
      <c r="AZ104" s="254" t="str">
        <f t="shared" si="131"/>
        <v/>
      </c>
      <c r="BA104" s="254" t="str">
        <f t="shared" si="131"/>
        <v/>
      </c>
      <c r="BB104" s="254" t="str">
        <f t="shared" si="131"/>
        <v/>
      </c>
      <c r="BC104" s="254" t="str">
        <f t="shared" si="131"/>
        <v/>
      </c>
      <c r="BD104" s="254" t="str">
        <f t="shared" si="131"/>
        <v/>
      </c>
      <c r="BE104" s="262" t="str">
        <f t="shared" si="131"/>
        <v/>
      </c>
      <c r="BF104" s="263" t="str">
        <f t="shared" si="123"/>
        <v/>
      </c>
      <c r="BG104" s="254" t="str">
        <f t="shared" si="123"/>
        <v/>
      </c>
      <c r="BH104" s="254" t="str">
        <f t="shared" si="123"/>
        <v/>
      </c>
      <c r="BI104" s="254" t="str">
        <f t="shared" si="123"/>
        <v/>
      </c>
      <c r="BJ104" s="254" t="str">
        <f t="shared" si="123"/>
        <v/>
      </c>
      <c r="BK104" s="254" t="str">
        <f t="shared" si="132"/>
        <v/>
      </c>
      <c r="BL104" s="254" t="str">
        <f t="shared" si="132"/>
        <v/>
      </c>
      <c r="BM104" s="254" t="str">
        <f t="shared" si="132"/>
        <v/>
      </c>
      <c r="BN104" s="254" t="str">
        <f t="shared" si="132"/>
        <v/>
      </c>
      <c r="BO104" s="254" t="str">
        <f t="shared" si="132"/>
        <v/>
      </c>
      <c r="BP104" s="254" t="str">
        <f t="shared" si="132"/>
        <v/>
      </c>
      <c r="BQ104" s="264" t="str">
        <f t="shared" si="139"/>
        <v/>
      </c>
      <c r="BR104" s="261">
        <v>2019</v>
      </c>
      <c r="BS104" s="261">
        <v>2019</v>
      </c>
      <c r="BT104" s="261">
        <v>2019</v>
      </c>
      <c r="BU104" s="265">
        <v>2019</v>
      </c>
      <c r="BV104" s="263">
        <v>2019</v>
      </c>
      <c r="BW104" s="254" t="str">
        <f t="shared" ref="BW104:BW230" si="177">IF(IFERROR(Y104/1&gt;0,0),MAX(BX104,BW$14),BX104)</f>
        <v/>
      </c>
      <c r="BX104" s="254" t="str">
        <f t="shared" si="176"/>
        <v/>
      </c>
      <c r="BY104" s="264" t="str">
        <f t="shared" si="31"/>
        <v/>
      </c>
      <c r="BZ104" s="254" t="str">
        <f t="shared" si="32"/>
        <v/>
      </c>
      <c r="CA104" s="254">
        <f t="shared" si="119"/>
        <v>0</v>
      </c>
      <c r="CB104" s="254">
        <f t="shared" si="119"/>
        <v>0</v>
      </c>
      <c r="CC104" s="254">
        <f t="shared" si="119"/>
        <v>0</v>
      </c>
      <c r="CD104" s="254">
        <f t="shared" si="119"/>
        <v>0</v>
      </c>
      <c r="CE104" s="254">
        <f t="shared" si="119"/>
        <v>0</v>
      </c>
      <c r="CF104" s="254">
        <f t="shared" si="119"/>
        <v>0</v>
      </c>
      <c r="CG104" s="254">
        <f t="shared" si="130"/>
        <v>0</v>
      </c>
      <c r="CH104" s="254">
        <f t="shared" si="130"/>
        <v>0</v>
      </c>
      <c r="CI104" s="254">
        <f t="shared" si="130"/>
        <v>0</v>
      </c>
      <c r="CJ104" s="254">
        <f t="shared" si="130"/>
        <v>0</v>
      </c>
      <c r="CK104" s="254">
        <f t="shared" si="130"/>
        <v>0</v>
      </c>
      <c r="CL104" s="254">
        <f t="shared" si="130"/>
        <v>0</v>
      </c>
      <c r="CM104" s="254">
        <f t="shared" si="140"/>
        <v>0</v>
      </c>
      <c r="CN104" s="254">
        <f t="shared" si="141"/>
        <v>0</v>
      </c>
      <c r="CO104" s="254">
        <f t="shared" si="142"/>
        <v>0</v>
      </c>
      <c r="CP104" s="254">
        <f t="shared" si="143"/>
        <v>0</v>
      </c>
      <c r="CQ104" s="254">
        <f t="shared" si="144"/>
        <v>0</v>
      </c>
      <c r="CR104" s="254">
        <f t="shared" si="145"/>
        <v>0</v>
      </c>
      <c r="CS104" s="254">
        <f t="shared" si="146"/>
        <v>0</v>
      </c>
      <c r="CT104" s="254">
        <f t="shared" si="147"/>
        <v>0</v>
      </c>
      <c r="CU104" s="254">
        <f t="shared" si="148"/>
        <v>0</v>
      </c>
      <c r="CV104" s="254">
        <f t="shared" si="149"/>
        <v>0</v>
      </c>
      <c r="CW104" s="254">
        <f t="shared" si="150"/>
        <v>0</v>
      </c>
      <c r="CX104" s="254">
        <f t="shared" si="151"/>
        <v>0</v>
      </c>
      <c r="CY104" s="254">
        <f t="shared" si="152"/>
        <v>0</v>
      </c>
      <c r="CZ104" s="254">
        <f t="shared" si="153"/>
        <v>0</v>
      </c>
      <c r="DA104" s="254">
        <f t="shared" si="154"/>
        <v>0</v>
      </c>
      <c r="DB104" s="254">
        <f t="shared" si="155"/>
        <v>0</v>
      </c>
      <c r="DC104" s="254">
        <f t="shared" si="156"/>
        <v>0</v>
      </c>
      <c r="DD104" s="254">
        <f t="shared" si="157"/>
        <v>0</v>
      </c>
      <c r="DE104" s="254">
        <f t="shared" si="158"/>
        <v>0</v>
      </c>
      <c r="DF104" s="254">
        <f t="shared" si="159"/>
        <v>0</v>
      </c>
      <c r="DG104" s="254">
        <f t="shared" si="160"/>
        <v>0</v>
      </c>
      <c r="DH104" s="254">
        <f t="shared" si="161"/>
        <v>0</v>
      </c>
      <c r="DI104" s="254">
        <f t="shared" si="162"/>
        <v>0</v>
      </c>
      <c r="DJ104" s="254">
        <f t="shared" si="163"/>
        <v>0</v>
      </c>
      <c r="DK104" s="254">
        <f t="shared" si="164"/>
        <v>0</v>
      </c>
      <c r="DL104" s="254">
        <f t="shared" si="165"/>
        <v>0</v>
      </c>
      <c r="DM104" s="254">
        <f t="shared" si="166"/>
        <v>0</v>
      </c>
      <c r="DN104" s="254">
        <f t="shared" si="167"/>
        <v>0</v>
      </c>
      <c r="DO104" s="254">
        <f t="shared" si="168"/>
        <v>0</v>
      </c>
      <c r="DP104" s="254">
        <f t="shared" si="169"/>
        <v>0</v>
      </c>
      <c r="DQ104" s="254">
        <f t="shared" si="170"/>
        <v>0</v>
      </c>
      <c r="DR104" s="254">
        <f t="shared" si="171"/>
        <v>0</v>
      </c>
      <c r="DS104" s="254">
        <f t="shared" si="172"/>
        <v>0</v>
      </c>
      <c r="DT104" s="254">
        <f t="shared" si="173"/>
        <v>0</v>
      </c>
      <c r="DU104" s="254">
        <f t="shared" si="174"/>
        <v>0</v>
      </c>
      <c r="DV104" s="254">
        <f t="shared" si="175"/>
        <v>0</v>
      </c>
    </row>
    <row r="105" spans="1:126" ht="24" customHeight="1">
      <c r="A105" s="11" t="str">
        <f ca="1">IF(AG105&lt;&gt;"OK","",CONCATENATE(TEXT('Front Page'!$F$33,"000"),TEXT('Front Page'!$F$31,"000"),"-",LEFT('Front Page'!$R$53,5),"-",LEFT(D105,1),AJ105, "-",TEXT(B105,"000")))</f>
        <v/>
      </c>
      <c r="B105" s="12" t="str">
        <f>IFERROR(IF(E105="","",MAX(B$17:B104)+1),"")</f>
        <v/>
      </c>
      <c r="C105" s="13"/>
      <c r="D105" s="29" t="str">
        <f t="shared" si="133"/>
        <v>None</v>
      </c>
      <c r="E105" s="29" t="str">
        <f t="shared" si="17"/>
        <v/>
      </c>
      <c r="F105" s="29" t="str">
        <f t="shared" si="18"/>
        <v/>
      </c>
      <c r="G105" s="363"/>
      <c r="H105" s="364"/>
      <c r="I105" s="325" t="str">
        <f t="shared" si="134"/>
        <v>No</v>
      </c>
      <c r="J105" s="314">
        <v>0</v>
      </c>
      <c r="K105" s="312">
        <v>0</v>
      </c>
      <c r="L105" s="312">
        <v>0</v>
      </c>
      <c r="M105" s="312">
        <v>0</v>
      </c>
      <c r="N105" s="312">
        <v>0</v>
      </c>
      <c r="O105" s="312">
        <v>0</v>
      </c>
      <c r="P105" s="312">
        <v>0</v>
      </c>
      <c r="Q105" s="312">
        <v>0</v>
      </c>
      <c r="R105" s="312">
        <v>0</v>
      </c>
      <c r="S105" s="312">
        <v>0</v>
      </c>
      <c r="T105" s="312">
        <v>0</v>
      </c>
      <c r="U105" s="312">
        <v>0</v>
      </c>
      <c r="V105" s="313">
        <v>1</v>
      </c>
      <c r="W105" s="313">
        <v>1</v>
      </c>
      <c r="X105" s="312">
        <v>0</v>
      </c>
      <c r="Y105" s="312">
        <v>0</v>
      </c>
      <c r="Z105" s="312">
        <v>0</v>
      </c>
      <c r="AA105" s="14">
        <v>0</v>
      </c>
      <c r="AB105" s="317"/>
      <c r="AC105" s="15" t="str">
        <f t="shared" si="124"/>
        <v/>
      </c>
      <c r="AD105" s="15" t="str">
        <f t="shared" si="135"/>
        <v/>
      </c>
      <c r="AE105" s="16" t="str">
        <f t="shared" si="136"/>
        <v>0 - 0</v>
      </c>
      <c r="AF105" s="20" t="str">
        <f t="shared" si="126"/>
        <v>Not an offer</v>
      </c>
      <c r="AG105" s="276" t="str">
        <f t="shared" si="127"/>
        <v>Not an Offer</v>
      </c>
      <c r="AH105" s="150"/>
      <c r="AI105" s="254">
        <v>89</v>
      </c>
      <c r="AJ105" s="149" t="str">
        <f t="shared" si="128"/>
        <v>00-IFE</v>
      </c>
      <c r="AK105" s="254" t="b">
        <v>0</v>
      </c>
      <c r="AL105" s="254">
        <f t="shared" si="125"/>
        <v>0</v>
      </c>
      <c r="AM105" s="254">
        <f t="shared" si="129"/>
        <v>0</v>
      </c>
      <c r="AN105" s="288">
        <f t="shared" si="137"/>
        <v>0</v>
      </c>
      <c r="AO105" s="288" t="str">
        <f>IF(AND($BU105=$BV105,BU105=AO$13),$J105&amp;$K105&amp;$L105&amp;$M105&amp;$N105&amp;$O105&amp;$P105&amp;$Q105&amp;$R105&amp;$S105&amp;$T105&amp;$U105,IFERROR(MATCH($AN105,AO$17:AO104,0),-1000))</f>
        <v>000000000000</v>
      </c>
      <c r="AP105" s="288">
        <f>IF(AND($BU105=$BV105,BV105=AP$13),$J105&amp;$K105&amp;$L105&amp;$M105&amp;$N105&amp;$O105&amp;$P105&amp;$Q105&amp;$R105&amp;$S105&amp;$T105&amp;$U105,IFERROR(MATCH($AN105,AP$17:AP104,0),-1000))</f>
        <v>1</v>
      </c>
      <c r="AQ105" s="288">
        <f>IF(AND($BU105=$BV105,BW105=AQ$13),$J105&amp;$K105&amp;$L105&amp;$M105&amp;$N105&amp;$O105&amp;$P105&amp;$Q105&amp;$R105&amp;$S105&amp;$T105&amp;$U105,IFERROR(MATCH($AN105,AQ$17:AQ104,0),-1000))</f>
        <v>1</v>
      </c>
      <c r="AR105" s="288">
        <f>IF(AND($BU105=$BV105,BX105=AR$13),$J105&amp;$K105&amp;$L105&amp;$M105&amp;$N105&amp;$O105&amp;$P105&amp;$Q105&amp;$R105&amp;$S105&amp;$T105&amp;$U105,IFERROR(MATCH($AN105,AR$17:AR104,0),-1000))</f>
        <v>1</v>
      </c>
      <c r="AS105" s="254">
        <f t="shared" si="69"/>
        <v>0</v>
      </c>
      <c r="AT105" s="261" t="str">
        <f t="shared" si="138"/>
        <v/>
      </c>
      <c r="AU105" s="254" t="str">
        <f t="shared" si="122"/>
        <v/>
      </c>
      <c r="AV105" s="254" t="str">
        <f t="shared" si="122"/>
        <v/>
      </c>
      <c r="AW105" s="254" t="str">
        <f t="shared" si="122"/>
        <v/>
      </c>
      <c r="AX105" s="254" t="str">
        <f t="shared" si="122"/>
        <v/>
      </c>
      <c r="AY105" s="254" t="str">
        <f t="shared" si="122"/>
        <v/>
      </c>
      <c r="AZ105" s="254" t="str">
        <f t="shared" si="131"/>
        <v/>
      </c>
      <c r="BA105" s="254" t="str">
        <f t="shared" si="131"/>
        <v/>
      </c>
      <c r="BB105" s="254" t="str">
        <f t="shared" si="131"/>
        <v/>
      </c>
      <c r="BC105" s="254" t="str">
        <f t="shared" si="131"/>
        <v/>
      </c>
      <c r="BD105" s="254" t="str">
        <f t="shared" si="131"/>
        <v/>
      </c>
      <c r="BE105" s="262" t="str">
        <f t="shared" si="131"/>
        <v/>
      </c>
      <c r="BF105" s="263" t="str">
        <f t="shared" si="123"/>
        <v/>
      </c>
      <c r="BG105" s="254" t="str">
        <f t="shared" si="123"/>
        <v/>
      </c>
      <c r="BH105" s="254" t="str">
        <f t="shared" si="123"/>
        <v/>
      </c>
      <c r="BI105" s="254" t="str">
        <f t="shared" si="123"/>
        <v/>
      </c>
      <c r="BJ105" s="254" t="str">
        <f t="shared" si="123"/>
        <v/>
      </c>
      <c r="BK105" s="254" t="str">
        <f t="shared" si="132"/>
        <v/>
      </c>
      <c r="BL105" s="254" t="str">
        <f t="shared" si="132"/>
        <v/>
      </c>
      <c r="BM105" s="254" t="str">
        <f t="shared" si="132"/>
        <v/>
      </c>
      <c r="BN105" s="254" t="str">
        <f t="shared" si="132"/>
        <v/>
      </c>
      <c r="BO105" s="254" t="str">
        <f t="shared" si="132"/>
        <v/>
      </c>
      <c r="BP105" s="254" t="str">
        <f t="shared" si="132"/>
        <v/>
      </c>
      <c r="BQ105" s="264" t="str">
        <f t="shared" si="139"/>
        <v/>
      </c>
      <c r="BR105" s="261">
        <v>2019</v>
      </c>
      <c r="BS105" s="261">
        <v>2019</v>
      </c>
      <c r="BT105" s="261">
        <v>2019</v>
      </c>
      <c r="BU105" s="265">
        <v>2019</v>
      </c>
      <c r="BV105" s="263">
        <v>2019</v>
      </c>
      <c r="BW105" s="254" t="str">
        <f t="shared" si="177"/>
        <v/>
      </c>
      <c r="BX105" s="254" t="str">
        <f t="shared" si="176"/>
        <v/>
      </c>
      <c r="BY105" s="264" t="str">
        <f t="shared" si="31"/>
        <v/>
      </c>
      <c r="BZ105" s="254" t="str">
        <f t="shared" si="32"/>
        <v/>
      </c>
      <c r="CA105" s="254">
        <f t="shared" si="119"/>
        <v>0</v>
      </c>
      <c r="CB105" s="254">
        <f t="shared" si="119"/>
        <v>0</v>
      </c>
      <c r="CC105" s="254">
        <f t="shared" si="119"/>
        <v>0</v>
      </c>
      <c r="CD105" s="254">
        <f t="shared" si="119"/>
        <v>0</v>
      </c>
      <c r="CE105" s="254">
        <f t="shared" si="119"/>
        <v>0</v>
      </c>
      <c r="CF105" s="254">
        <f t="shared" si="119"/>
        <v>0</v>
      </c>
      <c r="CG105" s="254">
        <f t="shared" si="130"/>
        <v>0</v>
      </c>
      <c r="CH105" s="254">
        <f t="shared" si="130"/>
        <v>0</v>
      </c>
      <c r="CI105" s="254">
        <f t="shared" si="130"/>
        <v>0</v>
      </c>
      <c r="CJ105" s="254">
        <f t="shared" si="130"/>
        <v>0</v>
      </c>
      <c r="CK105" s="254">
        <f t="shared" si="130"/>
        <v>0</v>
      </c>
      <c r="CL105" s="254">
        <f t="shared" si="130"/>
        <v>0</v>
      </c>
      <c r="CM105" s="254">
        <f t="shared" si="140"/>
        <v>0</v>
      </c>
      <c r="CN105" s="254">
        <f t="shared" si="141"/>
        <v>0</v>
      </c>
      <c r="CO105" s="254">
        <f t="shared" si="142"/>
        <v>0</v>
      </c>
      <c r="CP105" s="254">
        <f t="shared" si="143"/>
        <v>0</v>
      </c>
      <c r="CQ105" s="254">
        <f t="shared" si="144"/>
        <v>0</v>
      </c>
      <c r="CR105" s="254">
        <f t="shared" si="145"/>
        <v>0</v>
      </c>
      <c r="CS105" s="254">
        <f t="shared" si="146"/>
        <v>0</v>
      </c>
      <c r="CT105" s="254">
        <f t="shared" si="147"/>
        <v>0</v>
      </c>
      <c r="CU105" s="254">
        <f t="shared" si="148"/>
        <v>0</v>
      </c>
      <c r="CV105" s="254">
        <f t="shared" si="149"/>
        <v>0</v>
      </c>
      <c r="CW105" s="254">
        <f t="shared" si="150"/>
        <v>0</v>
      </c>
      <c r="CX105" s="254">
        <f t="shared" si="151"/>
        <v>0</v>
      </c>
      <c r="CY105" s="254">
        <f t="shared" si="152"/>
        <v>0</v>
      </c>
      <c r="CZ105" s="254">
        <f t="shared" si="153"/>
        <v>0</v>
      </c>
      <c r="DA105" s="254">
        <f t="shared" si="154"/>
        <v>0</v>
      </c>
      <c r="DB105" s="254">
        <f t="shared" si="155"/>
        <v>0</v>
      </c>
      <c r="DC105" s="254">
        <f t="shared" si="156"/>
        <v>0</v>
      </c>
      <c r="DD105" s="254">
        <f t="shared" si="157"/>
        <v>0</v>
      </c>
      <c r="DE105" s="254">
        <f t="shared" si="158"/>
        <v>0</v>
      </c>
      <c r="DF105" s="254">
        <f t="shared" si="159"/>
        <v>0</v>
      </c>
      <c r="DG105" s="254">
        <f t="shared" si="160"/>
        <v>0</v>
      </c>
      <c r="DH105" s="254">
        <f t="shared" si="161"/>
        <v>0</v>
      </c>
      <c r="DI105" s="254">
        <f t="shared" si="162"/>
        <v>0</v>
      </c>
      <c r="DJ105" s="254">
        <f t="shared" si="163"/>
        <v>0</v>
      </c>
      <c r="DK105" s="254">
        <f t="shared" si="164"/>
        <v>0</v>
      </c>
      <c r="DL105" s="254">
        <f t="shared" si="165"/>
        <v>0</v>
      </c>
      <c r="DM105" s="254">
        <f t="shared" si="166"/>
        <v>0</v>
      </c>
      <c r="DN105" s="254">
        <f t="shared" si="167"/>
        <v>0</v>
      </c>
      <c r="DO105" s="254">
        <f t="shared" si="168"/>
        <v>0</v>
      </c>
      <c r="DP105" s="254">
        <f t="shared" si="169"/>
        <v>0</v>
      </c>
      <c r="DQ105" s="254">
        <f t="shared" si="170"/>
        <v>0</v>
      </c>
      <c r="DR105" s="254">
        <f t="shared" si="171"/>
        <v>0</v>
      </c>
      <c r="DS105" s="254">
        <f t="shared" si="172"/>
        <v>0</v>
      </c>
      <c r="DT105" s="254">
        <f t="shared" si="173"/>
        <v>0</v>
      </c>
      <c r="DU105" s="254">
        <f t="shared" si="174"/>
        <v>0</v>
      </c>
      <c r="DV105" s="254">
        <f t="shared" si="175"/>
        <v>0</v>
      </c>
    </row>
    <row r="106" spans="1:126" ht="24" customHeight="1">
      <c r="A106" s="11" t="str">
        <f ca="1">IF(AG106&lt;&gt;"OK","",CONCATENATE(TEXT('Front Page'!$F$33,"000"),TEXT('Front Page'!$F$31,"000"),"-",LEFT('Front Page'!$R$53,5),"-",LEFT(D106,1),AJ106, "-",TEXT(B106,"000")))</f>
        <v/>
      </c>
      <c r="B106" s="12" t="str">
        <f>IFERROR(IF(E106="","",MAX(B$17:B105)+1),"")</f>
        <v/>
      </c>
      <c r="C106" s="13"/>
      <c r="D106" s="29" t="str">
        <f t="shared" si="133"/>
        <v>None</v>
      </c>
      <c r="E106" s="29" t="str">
        <f t="shared" si="17"/>
        <v/>
      </c>
      <c r="F106" s="29" t="str">
        <f t="shared" si="18"/>
        <v/>
      </c>
      <c r="G106" s="363"/>
      <c r="H106" s="364"/>
      <c r="I106" s="325" t="str">
        <f t="shared" si="134"/>
        <v>No</v>
      </c>
      <c r="J106" s="314">
        <v>0</v>
      </c>
      <c r="K106" s="312">
        <v>0</v>
      </c>
      <c r="L106" s="312">
        <v>0</v>
      </c>
      <c r="M106" s="312">
        <v>0</v>
      </c>
      <c r="N106" s="312">
        <v>0</v>
      </c>
      <c r="O106" s="312">
        <v>0</v>
      </c>
      <c r="P106" s="312">
        <v>0</v>
      </c>
      <c r="Q106" s="312">
        <v>0</v>
      </c>
      <c r="R106" s="312">
        <v>0</v>
      </c>
      <c r="S106" s="312">
        <v>0</v>
      </c>
      <c r="T106" s="312">
        <v>0</v>
      </c>
      <c r="U106" s="312">
        <v>0</v>
      </c>
      <c r="V106" s="313">
        <v>1</v>
      </c>
      <c r="W106" s="313">
        <v>1</v>
      </c>
      <c r="X106" s="312">
        <v>0</v>
      </c>
      <c r="Y106" s="312">
        <v>0</v>
      </c>
      <c r="Z106" s="312">
        <v>0</v>
      </c>
      <c r="AA106" s="14">
        <v>0</v>
      </c>
      <c r="AB106" s="317"/>
      <c r="AC106" s="15" t="str">
        <f t="shared" si="124"/>
        <v/>
      </c>
      <c r="AD106" s="15" t="str">
        <f t="shared" si="135"/>
        <v/>
      </c>
      <c r="AE106" s="16" t="str">
        <f t="shared" si="136"/>
        <v>0 - 0</v>
      </c>
      <c r="AF106" s="20" t="str">
        <f t="shared" si="126"/>
        <v>Not an offer</v>
      </c>
      <c r="AG106" s="276" t="str">
        <f t="shared" si="127"/>
        <v>Not an Offer</v>
      </c>
      <c r="AH106" s="150"/>
      <c r="AI106" s="254">
        <v>90</v>
      </c>
      <c r="AJ106" s="149" t="str">
        <f t="shared" si="128"/>
        <v>00-IFE</v>
      </c>
      <c r="AK106" s="254" t="b">
        <v>0</v>
      </c>
      <c r="AL106" s="254">
        <f t="shared" si="125"/>
        <v>0</v>
      </c>
      <c r="AM106" s="254">
        <f t="shared" si="129"/>
        <v>0</v>
      </c>
      <c r="AN106" s="288">
        <f t="shared" si="137"/>
        <v>0</v>
      </c>
      <c r="AO106" s="288" t="str">
        <f>IF(AND($BU106=$BV106,BU106=AO$13),$J106&amp;$K106&amp;$L106&amp;$M106&amp;$N106&amp;$O106&amp;$P106&amp;$Q106&amp;$R106&amp;$S106&amp;$T106&amp;$U106,IFERROR(MATCH($AN106,AO$17:AO105,0),-1000))</f>
        <v>000000000000</v>
      </c>
      <c r="AP106" s="288">
        <f>IF(AND($BU106=$BV106,BV106=AP$13),$J106&amp;$K106&amp;$L106&amp;$M106&amp;$N106&amp;$O106&amp;$P106&amp;$Q106&amp;$R106&amp;$S106&amp;$T106&amp;$U106,IFERROR(MATCH($AN106,AP$17:AP105,0),-1000))</f>
        <v>1</v>
      </c>
      <c r="AQ106" s="288">
        <f>IF(AND($BU106=$BV106,BW106=AQ$13),$J106&amp;$K106&amp;$L106&amp;$M106&amp;$N106&amp;$O106&amp;$P106&amp;$Q106&amp;$R106&amp;$S106&amp;$T106&amp;$U106,IFERROR(MATCH($AN106,AQ$17:AQ105,0),-1000))</f>
        <v>1</v>
      </c>
      <c r="AR106" s="288">
        <f>IF(AND($BU106=$BV106,BX106=AR$13),$J106&amp;$K106&amp;$L106&amp;$M106&amp;$N106&amp;$O106&amp;$P106&amp;$Q106&amp;$R106&amp;$S106&amp;$T106&amp;$U106,IFERROR(MATCH($AN106,AR$17:AR105,0),-1000))</f>
        <v>1</v>
      </c>
      <c r="AS106" s="254">
        <f t="shared" si="69"/>
        <v>0</v>
      </c>
      <c r="AT106" s="261" t="str">
        <f t="shared" si="138"/>
        <v/>
      </c>
      <c r="AU106" s="254" t="str">
        <f t="shared" si="122"/>
        <v/>
      </c>
      <c r="AV106" s="254" t="str">
        <f t="shared" si="122"/>
        <v/>
      </c>
      <c r="AW106" s="254" t="str">
        <f t="shared" si="122"/>
        <v/>
      </c>
      <c r="AX106" s="254" t="str">
        <f t="shared" si="122"/>
        <v/>
      </c>
      <c r="AY106" s="254" t="str">
        <f t="shared" si="122"/>
        <v/>
      </c>
      <c r="AZ106" s="254" t="str">
        <f t="shared" si="131"/>
        <v/>
      </c>
      <c r="BA106" s="254" t="str">
        <f t="shared" si="131"/>
        <v/>
      </c>
      <c r="BB106" s="254" t="str">
        <f t="shared" si="131"/>
        <v/>
      </c>
      <c r="BC106" s="254" t="str">
        <f t="shared" si="131"/>
        <v/>
      </c>
      <c r="BD106" s="254" t="str">
        <f t="shared" si="131"/>
        <v/>
      </c>
      <c r="BE106" s="262" t="str">
        <f t="shared" si="131"/>
        <v/>
      </c>
      <c r="BF106" s="263" t="str">
        <f t="shared" si="123"/>
        <v/>
      </c>
      <c r="BG106" s="254" t="str">
        <f t="shared" si="123"/>
        <v/>
      </c>
      <c r="BH106" s="254" t="str">
        <f t="shared" si="123"/>
        <v/>
      </c>
      <c r="BI106" s="254" t="str">
        <f t="shared" si="123"/>
        <v/>
      </c>
      <c r="BJ106" s="254" t="str">
        <f t="shared" si="123"/>
        <v/>
      </c>
      <c r="BK106" s="254" t="str">
        <f t="shared" si="132"/>
        <v/>
      </c>
      <c r="BL106" s="254" t="str">
        <f t="shared" si="132"/>
        <v/>
      </c>
      <c r="BM106" s="254" t="str">
        <f t="shared" si="132"/>
        <v/>
      </c>
      <c r="BN106" s="254" t="str">
        <f t="shared" si="132"/>
        <v/>
      </c>
      <c r="BO106" s="254" t="str">
        <f t="shared" si="132"/>
        <v/>
      </c>
      <c r="BP106" s="254" t="str">
        <f t="shared" si="132"/>
        <v/>
      </c>
      <c r="BQ106" s="264" t="str">
        <f t="shared" si="139"/>
        <v/>
      </c>
      <c r="BR106" s="261">
        <v>2019</v>
      </c>
      <c r="BS106" s="261">
        <v>2019</v>
      </c>
      <c r="BT106" s="261">
        <v>2019</v>
      </c>
      <c r="BU106" s="265">
        <v>2019</v>
      </c>
      <c r="BV106" s="263">
        <v>2019</v>
      </c>
      <c r="BW106" s="254" t="str">
        <f t="shared" si="177"/>
        <v/>
      </c>
      <c r="BX106" s="254" t="str">
        <f t="shared" si="176"/>
        <v/>
      </c>
      <c r="BY106" s="264" t="str">
        <f t="shared" si="31"/>
        <v/>
      </c>
      <c r="BZ106" s="254" t="str">
        <f t="shared" si="32"/>
        <v/>
      </c>
      <c r="CA106" s="254">
        <f t="shared" si="119"/>
        <v>0</v>
      </c>
      <c r="CB106" s="254">
        <f t="shared" si="119"/>
        <v>0</v>
      </c>
      <c r="CC106" s="254">
        <f t="shared" si="119"/>
        <v>0</v>
      </c>
      <c r="CD106" s="254">
        <f t="shared" si="119"/>
        <v>0</v>
      </c>
      <c r="CE106" s="254">
        <f t="shared" si="119"/>
        <v>0</v>
      </c>
      <c r="CF106" s="254">
        <f t="shared" si="119"/>
        <v>0</v>
      </c>
      <c r="CG106" s="254">
        <f t="shared" si="130"/>
        <v>0</v>
      </c>
      <c r="CH106" s="254">
        <f t="shared" si="130"/>
        <v>0</v>
      </c>
      <c r="CI106" s="254">
        <f t="shared" si="130"/>
        <v>0</v>
      </c>
      <c r="CJ106" s="254">
        <f t="shared" si="130"/>
        <v>0</v>
      </c>
      <c r="CK106" s="254">
        <f t="shared" si="130"/>
        <v>0</v>
      </c>
      <c r="CL106" s="254">
        <f t="shared" si="130"/>
        <v>0</v>
      </c>
      <c r="CM106" s="254">
        <f t="shared" si="140"/>
        <v>0</v>
      </c>
      <c r="CN106" s="254">
        <f t="shared" si="141"/>
        <v>0</v>
      </c>
      <c r="CO106" s="254">
        <f t="shared" si="142"/>
        <v>0</v>
      </c>
      <c r="CP106" s="254">
        <f t="shared" si="143"/>
        <v>0</v>
      </c>
      <c r="CQ106" s="254">
        <f t="shared" si="144"/>
        <v>0</v>
      </c>
      <c r="CR106" s="254">
        <f t="shared" si="145"/>
        <v>0</v>
      </c>
      <c r="CS106" s="254">
        <f t="shared" si="146"/>
        <v>0</v>
      </c>
      <c r="CT106" s="254">
        <f t="shared" si="147"/>
        <v>0</v>
      </c>
      <c r="CU106" s="254">
        <f t="shared" si="148"/>
        <v>0</v>
      </c>
      <c r="CV106" s="254">
        <f t="shared" si="149"/>
        <v>0</v>
      </c>
      <c r="CW106" s="254">
        <f t="shared" si="150"/>
        <v>0</v>
      </c>
      <c r="CX106" s="254">
        <f t="shared" si="151"/>
        <v>0</v>
      </c>
      <c r="CY106" s="254">
        <f t="shared" si="152"/>
        <v>0</v>
      </c>
      <c r="CZ106" s="254">
        <f t="shared" si="153"/>
        <v>0</v>
      </c>
      <c r="DA106" s="254">
        <f t="shared" si="154"/>
        <v>0</v>
      </c>
      <c r="DB106" s="254">
        <f t="shared" si="155"/>
        <v>0</v>
      </c>
      <c r="DC106" s="254">
        <f t="shared" si="156"/>
        <v>0</v>
      </c>
      <c r="DD106" s="254">
        <f t="shared" si="157"/>
        <v>0</v>
      </c>
      <c r="DE106" s="254">
        <f t="shared" si="158"/>
        <v>0</v>
      </c>
      <c r="DF106" s="254">
        <f t="shared" si="159"/>
        <v>0</v>
      </c>
      <c r="DG106" s="254">
        <f t="shared" si="160"/>
        <v>0</v>
      </c>
      <c r="DH106" s="254">
        <f t="shared" si="161"/>
        <v>0</v>
      </c>
      <c r="DI106" s="254">
        <f t="shared" si="162"/>
        <v>0</v>
      </c>
      <c r="DJ106" s="254">
        <f t="shared" si="163"/>
        <v>0</v>
      </c>
      <c r="DK106" s="254">
        <f t="shared" si="164"/>
        <v>0</v>
      </c>
      <c r="DL106" s="254">
        <f t="shared" si="165"/>
        <v>0</v>
      </c>
      <c r="DM106" s="254">
        <f t="shared" si="166"/>
        <v>0</v>
      </c>
      <c r="DN106" s="254">
        <f t="shared" si="167"/>
        <v>0</v>
      </c>
      <c r="DO106" s="254">
        <f t="shared" si="168"/>
        <v>0</v>
      </c>
      <c r="DP106" s="254">
        <f t="shared" si="169"/>
        <v>0</v>
      </c>
      <c r="DQ106" s="254">
        <f t="shared" si="170"/>
        <v>0</v>
      </c>
      <c r="DR106" s="254">
        <f t="shared" si="171"/>
        <v>0</v>
      </c>
      <c r="DS106" s="254">
        <f t="shared" si="172"/>
        <v>0</v>
      </c>
      <c r="DT106" s="254">
        <f t="shared" si="173"/>
        <v>0</v>
      </c>
      <c r="DU106" s="254">
        <f t="shared" si="174"/>
        <v>0</v>
      </c>
      <c r="DV106" s="254">
        <f t="shared" si="175"/>
        <v>0</v>
      </c>
    </row>
    <row r="107" spans="1:126" ht="24" customHeight="1">
      <c r="A107" s="11" t="str">
        <f ca="1">IF(AG107&lt;&gt;"OK","",CONCATENATE(TEXT('Front Page'!$F$33,"000"),TEXT('Front Page'!$F$31,"000"),"-",LEFT('Front Page'!$R$53,5),"-",LEFT(D107,1),AJ107, "-",TEXT(B107,"000")))</f>
        <v/>
      </c>
      <c r="B107" s="12" t="str">
        <f>IFERROR(IF(E107="","",MAX(B$17:B106)+1),"")</f>
        <v/>
      </c>
      <c r="C107" s="13"/>
      <c r="D107" s="29" t="str">
        <f t="shared" si="133"/>
        <v>None</v>
      </c>
      <c r="E107" s="29" t="str">
        <f t="shared" si="17"/>
        <v/>
      </c>
      <c r="F107" s="29" t="str">
        <f t="shared" si="18"/>
        <v/>
      </c>
      <c r="G107" s="363"/>
      <c r="H107" s="364"/>
      <c r="I107" s="325" t="str">
        <f t="shared" si="134"/>
        <v>No</v>
      </c>
      <c r="J107" s="314">
        <v>0</v>
      </c>
      <c r="K107" s="312">
        <v>0</v>
      </c>
      <c r="L107" s="312">
        <v>0</v>
      </c>
      <c r="M107" s="312">
        <v>0</v>
      </c>
      <c r="N107" s="312">
        <v>0</v>
      </c>
      <c r="O107" s="312">
        <v>0</v>
      </c>
      <c r="P107" s="312">
        <v>0</v>
      </c>
      <c r="Q107" s="312">
        <v>0</v>
      </c>
      <c r="R107" s="312">
        <v>0</v>
      </c>
      <c r="S107" s="312">
        <v>0</v>
      </c>
      <c r="T107" s="312">
        <v>0</v>
      </c>
      <c r="U107" s="312">
        <v>0</v>
      </c>
      <c r="V107" s="313">
        <v>1</v>
      </c>
      <c r="W107" s="313">
        <v>1</v>
      </c>
      <c r="X107" s="312">
        <v>0</v>
      </c>
      <c r="Y107" s="312">
        <v>0</v>
      </c>
      <c r="Z107" s="312">
        <v>0</v>
      </c>
      <c r="AA107" s="14">
        <v>0</v>
      </c>
      <c r="AB107" s="317"/>
      <c r="AC107" s="15" t="str">
        <f t="shared" si="124"/>
        <v/>
      </c>
      <c r="AD107" s="15" t="str">
        <f t="shared" si="135"/>
        <v/>
      </c>
      <c r="AE107" s="16" t="str">
        <f t="shared" si="136"/>
        <v>0 - 0</v>
      </c>
      <c r="AF107" s="20" t="str">
        <f t="shared" si="126"/>
        <v>Not an offer</v>
      </c>
      <c r="AG107" s="276" t="str">
        <f t="shared" si="127"/>
        <v>Not an Offer</v>
      </c>
      <c r="AH107" s="150"/>
      <c r="AI107" s="254">
        <v>91</v>
      </c>
      <c r="AJ107" s="149" t="str">
        <f t="shared" si="128"/>
        <v>00-IFE</v>
      </c>
      <c r="AK107" s="254" t="b">
        <v>0</v>
      </c>
      <c r="AL107" s="254">
        <f t="shared" si="125"/>
        <v>0</v>
      </c>
      <c r="AM107" s="254">
        <f t="shared" si="129"/>
        <v>0</v>
      </c>
      <c r="AN107" s="288">
        <f t="shared" si="137"/>
        <v>0</v>
      </c>
      <c r="AO107" s="288" t="str">
        <f>IF(AND($BU107=$BV107,BU107=AO$13),$J107&amp;$K107&amp;$L107&amp;$M107&amp;$N107&amp;$O107&amp;$P107&amp;$Q107&amp;$R107&amp;$S107&amp;$T107&amp;$U107,IFERROR(MATCH($AN107,AO$17:AO106,0),-1000))</f>
        <v>000000000000</v>
      </c>
      <c r="AP107" s="288">
        <f>IF(AND($BU107=$BV107,BV107=AP$13),$J107&amp;$K107&amp;$L107&amp;$M107&amp;$N107&amp;$O107&amp;$P107&amp;$Q107&amp;$R107&amp;$S107&amp;$T107&amp;$U107,IFERROR(MATCH($AN107,AP$17:AP106,0),-1000))</f>
        <v>1</v>
      </c>
      <c r="AQ107" s="288">
        <f>IF(AND($BU107=$BV107,BW107=AQ$13),$J107&amp;$K107&amp;$L107&amp;$M107&amp;$N107&amp;$O107&amp;$P107&amp;$Q107&amp;$R107&amp;$S107&amp;$T107&amp;$U107,IFERROR(MATCH($AN107,AQ$17:AQ106,0),-1000))</f>
        <v>1</v>
      </c>
      <c r="AR107" s="288">
        <f>IF(AND($BU107=$BV107,BX107=AR$13),$J107&amp;$K107&amp;$L107&amp;$M107&amp;$N107&amp;$O107&amp;$P107&amp;$Q107&amp;$R107&amp;$S107&amp;$T107&amp;$U107,IFERROR(MATCH($AN107,AR$17:AR106,0),-1000))</f>
        <v>1</v>
      </c>
      <c r="AS107" s="254">
        <f t="shared" si="69"/>
        <v>0</v>
      </c>
      <c r="AT107" s="261" t="str">
        <f t="shared" si="138"/>
        <v/>
      </c>
      <c r="AU107" s="254" t="str">
        <f t="shared" si="122"/>
        <v/>
      </c>
      <c r="AV107" s="254" t="str">
        <f t="shared" si="122"/>
        <v/>
      </c>
      <c r="AW107" s="254" t="str">
        <f t="shared" si="122"/>
        <v/>
      </c>
      <c r="AX107" s="254" t="str">
        <f t="shared" si="122"/>
        <v/>
      </c>
      <c r="AY107" s="254" t="str">
        <f t="shared" si="122"/>
        <v/>
      </c>
      <c r="AZ107" s="254" t="str">
        <f t="shared" si="131"/>
        <v/>
      </c>
      <c r="BA107" s="254" t="str">
        <f t="shared" si="131"/>
        <v/>
      </c>
      <c r="BB107" s="254" t="str">
        <f t="shared" si="131"/>
        <v/>
      </c>
      <c r="BC107" s="254" t="str">
        <f t="shared" si="131"/>
        <v/>
      </c>
      <c r="BD107" s="254" t="str">
        <f t="shared" si="131"/>
        <v/>
      </c>
      <c r="BE107" s="262" t="str">
        <f t="shared" si="131"/>
        <v/>
      </c>
      <c r="BF107" s="263" t="str">
        <f t="shared" si="123"/>
        <v/>
      </c>
      <c r="BG107" s="254" t="str">
        <f t="shared" si="123"/>
        <v/>
      </c>
      <c r="BH107" s="254" t="str">
        <f t="shared" si="123"/>
        <v/>
      </c>
      <c r="BI107" s="254" t="str">
        <f t="shared" si="123"/>
        <v/>
      </c>
      <c r="BJ107" s="254" t="str">
        <f t="shared" si="123"/>
        <v/>
      </c>
      <c r="BK107" s="254" t="str">
        <f t="shared" si="132"/>
        <v/>
      </c>
      <c r="BL107" s="254" t="str">
        <f t="shared" si="132"/>
        <v/>
      </c>
      <c r="BM107" s="254" t="str">
        <f t="shared" si="132"/>
        <v/>
      </c>
      <c r="BN107" s="254" t="str">
        <f t="shared" si="132"/>
        <v/>
      </c>
      <c r="BO107" s="254" t="str">
        <f t="shared" si="132"/>
        <v/>
      </c>
      <c r="BP107" s="254" t="str">
        <f t="shared" si="132"/>
        <v/>
      </c>
      <c r="BQ107" s="264" t="str">
        <f t="shared" si="139"/>
        <v/>
      </c>
      <c r="BR107" s="261">
        <v>2019</v>
      </c>
      <c r="BS107" s="261">
        <v>2019</v>
      </c>
      <c r="BT107" s="261">
        <v>2019</v>
      </c>
      <c r="BU107" s="265">
        <v>2019</v>
      </c>
      <c r="BV107" s="263">
        <v>2019</v>
      </c>
      <c r="BW107" s="254" t="str">
        <f t="shared" si="177"/>
        <v/>
      </c>
      <c r="BX107" s="254" t="str">
        <f t="shared" si="176"/>
        <v/>
      </c>
      <c r="BY107" s="264" t="str">
        <f t="shared" si="31"/>
        <v/>
      </c>
      <c r="BZ107" s="254" t="str">
        <f t="shared" si="32"/>
        <v/>
      </c>
      <c r="CA107" s="254">
        <f t="shared" si="119"/>
        <v>0</v>
      </c>
      <c r="CB107" s="254">
        <f t="shared" si="119"/>
        <v>0</v>
      </c>
      <c r="CC107" s="254">
        <f t="shared" si="119"/>
        <v>0</v>
      </c>
      <c r="CD107" s="254">
        <f t="shared" si="119"/>
        <v>0</v>
      </c>
      <c r="CE107" s="254">
        <f t="shared" si="119"/>
        <v>0</v>
      </c>
      <c r="CF107" s="254">
        <f t="shared" si="119"/>
        <v>0</v>
      </c>
      <c r="CG107" s="254">
        <f t="shared" si="130"/>
        <v>0</v>
      </c>
      <c r="CH107" s="254">
        <f t="shared" si="130"/>
        <v>0</v>
      </c>
      <c r="CI107" s="254">
        <f t="shared" si="130"/>
        <v>0</v>
      </c>
      <c r="CJ107" s="254">
        <f t="shared" si="130"/>
        <v>0</v>
      </c>
      <c r="CK107" s="254">
        <f t="shared" si="130"/>
        <v>0</v>
      </c>
      <c r="CL107" s="254">
        <f t="shared" si="130"/>
        <v>0</v>
      </c>
      <c r="CM107" s="254">
        <f t="shared" si="140"/>
        <v>0</v>
      </c>
      <c r="CN107" s="254">
        <f t="shared" si="141"/>
        <v>0</v>
      </c>
      <c r="CO107" s="254">
        <f t="shared" si="142"/>
        <v>0</v>
      </c>
      <c r="CP107" s="254">
        <f t="shared" si="143"/>
        <v>0</v>
      </c>
      <c r="CQ107" s="254">
        <f t="shared" si="144"/>
        <v>0</v>
      </c>
      <c r="CR107" s="254">
        <f t="shared" si="145"/>
        <v>0</v>
      </c>
      <c r="CS107" s="254">
        <f t="shared" si="146"/>
        <v>0</v>
      </c>
      <c r="CT107" s="254">
        <f t="shared" si="147"/>
        <v>0</v>
      </c>
      <c r="CU107" s="254">
        <f t="shared" si="148"/>
        <v>0</v>
      </c>
      <c r="CV107" s="254">
        <f t="shared" si="149"/>
        <v>0</v>
      </c>
      <c r="CW107" s="254">
        <f t="shared" si="150"/>
        <v>0</v>
      </c>
      <c r="CX107" s="254">
        <f t="shared" si="151"/>
        <v>0</v>
      </c>
      <c r="CY107" s="254">
        <f t="shared" si="152"/>
        <v>0</v>
      </c>
      <c r="CZ107" s="254">
        <f t="shared" si="153"/>
        <v>0</v>
      </c>
      <c r="DA107" s="254">
        <f t="shared" si="154"/>
        <v>0</v>
      </c>
      <c r="DB107" s="254">
        <f t="shared" si="155"/>
        <v>0</v>
      </c>
      <c r="DC107" s="254">
        <f t="shared" si="156"/>
        <v>0</v>
      </c>
      <c r="DD107" s="254">
        <f t="shared" si="157"/>
        <v>0</v>
      </c>
      <c r="DE107" s="254">
        <f t="shared" si="158"/>
        <v>0</v>
      </c>
      <c r="DF107" s="254">
        <f t="shared" si="159"/>
        <v>0</v>
      </c>
      <c r="DG107" s="254">
        <f t="shared" si="160"/>
        <v>0</v>
      </c>
      <c r="DH107" s="254">
        <f t="shared" si="161"/>
        <v>0</v>
      </c>
      <c r="DI107" s="254">
        <f t="shared" si="162"/>
        <v>0</v>
      </c>
      <c r="DJ107" s="254">
        <f t="shared" si="163"/>
        <v>0</v>
      </c>
      <c r="DK107" s="254">
        <f t="shared" si="164"/>
        <v>0</v>
      </c>
      <c r="DL107" s="254">
        <f t="shared" si="165"/>
        <v>0</v>
      </c>
      <c r="DM107" s="254">
        <f t="shared" si="166"/>
        <v>0</v>
      </c>
      <c r="DN107" s="254">
        <f t="shared" si="167"/>
        <v>0</v>
      </c>
      <c r="DO107" s="254">
        <f t="shared" si="168"/>
        <v>0</v>
      </c>
      <c r="DP107" s="254">
        <f t="shared" si="169"/>
        <v>0</v>
      </c>
      <c r="DQ107" s="254">
        <f t="shared" si="170"/>
        <v>0</v>
      </c>
      <c r="DR107" s="254">
        <f t="shared" si="171"/>
        <v>0</v>
      </c>
      <c r="DS107" s="254">
        <f t="shared" si="172"/>
        <v>0</v>
      </c>
      <c r="DT107" s="254">
        <f t="shared" si="173"/>
        <v>0</v>
      </c>
      <c r="DU107" s="254">
        <f t="shared" si="174"/>
        <v>0</v>
      </c>
      <c r="DV107" s="254">
        <f t="shared" si="175"/>
        <v>0</v>
      </c>
    </row>
    <row r="108" spans="1:126" ht="24" customHeight="1">
      <c r="A108" s="11" t="str">
        <f ca="1">IF(AG108&lt;&gt;"OK","",CONCATENATE(TEXT('Front Page'!$F$33,"000"),TEXT('Front Page'!$F$31,"000"),"-",LEFT('Front Page'!$R$53,5),"-",LEFT(D108,1),AJ108, "-",TEXT(B108,"000")))</f>
        <v/>
      </c>
      <c r="B108" s="12" t="str">
        <f>IFERROR(IF(E108="","",MAX(B$17:B107)+1),"")</f>
        <v/>
      </c>
      <c r="C108" s="13"/>
      <c r="D108" s="29" t="str">
        <f t="shared" si="133"/>
        <v>None</v>
      </c>
      <c r="E108" s="29" t="str">
        <f t="shared" si="17"/>
        <v/>
      </c>
      <c r="F108" s="29" t="str">
        <f t="shared" si="18"/>
        <v/>
      </c>
      <c r="G108" s="363"/>
      <c r="H108" s="364"/>
      <c r="I108" s="325" t="str">
        <f t="shared" si="134"/>
        <v>No</v>
      </c>
      <c r="J108" s="314">
        <v>0</v>
      </c>
      <c r="K108" s="312">
        <v>0</v>
      </c>
      <c r="L108" s="312">
        <v>0</v>
      </c>
      <c r="M108" s="312">
        <v>0</v>
      </c>
      <c r="N108" s="312">
        <v>0</v>
      </c>
      <c r="O108" s="312">
        <v>0</v>
      </c>
      <c r="P108" s="312">
        <v>0</v>
      </c>
      <c r="Q108" s="312">
        <v>0</v>
      </c>
      <c r="R108" s="312">
        <v>0</v>
      </c>
      <c r="S108" s="312">
        <v>0</v>
      </c>
      <c r="T108" s="312">
        <v>0</v>
      </c>
      <c r="U108" s="312">
        <v>0</v>
      </c>
      <c r="V108" s="313">
        <v>1</v>
      </c>
      <c r="W108" s="313">
        <v>1</v>
      </c>
      <c r="X108" s="312">
        <v>0</v>
      </c>
      <c r="Y108" s="312">
        <v>0</v>
      </c>
      <c r="Z108" s="312">
        <v>0</v>
      </c>
      <c r="AA108" s="14">
        <v>0</v>
      </c>
      <c r="AB108" s="317"/>
      <c r="AC108" s="15" t="str">
        <f t="shared" si="124"/>
        <v/>
      </c>
      <c r="AD108" s="15" t="str">
        <f t="shared" si="135"/>
        <v/>
      </c>
      <c r="AE108" s="16" t="str">
        <f t="shared" si="136"/>
        <v>0 - 0</v>
      </c>
      <c r="AF108" s="20" t="str">
        <f t="shared" si="126"/>
        <v>Not an offer</v>
      </c>
      <c r="AG108" s="276" t="str">
        <f t="shared" si="127"/>
        <v>Not an Offer</v>
      </c>
      <c r="AH108" s="150"/>
      <c r="AI108" s="254">
        <v>92</v>
      </c>
      <c r="AJ108" s="149" t="str">
        <f t="shared" si="128"/>
        <v>00-IFE</v>
      </c>
      <c r="AK108" s="254" t="b">
        <v>0</v>
      </c>
      <c r="AL108" s="254">
        <f t="shared" si="125"/>
        <v>0</v>
      </c>
      <c r="AM108" s="254">
        <f t="shared" si="129"/>
        <v>0</v>
      </c>
      <c r="AN108" s="288">
        <f t="shared" si="137"/>
        <v>0</v>
      </c>
      <c r="AO108" s="288" t="str">
        <f>IF(AND($BU108=$BV108,BU108=AO$13),$J108&amp;$K108&amp;$L108&amp;$M108&amp;$N108&amp;$O108&amp;$P108&amp;$Q108&amp;$R108&amp;$S108&amp;$T108&amp;$U108,IFERROR(MATCH($AN108,AO$17:AO107,0),-1000))</f>
        <v>000000000000</v>
      </c>
      <c r="AP108" s="288">
        <f>IF(AND($BU108=$BV108,BV108=AP$13),$J108&amp;$K108&amp;$L108&amp;$M108&amp;$N108&amp;$O108&amp;$P108&amp;$Q108&amp;$R108&amp;$S108&amp;$T108&amp;$U108,IFERROR(MATCH($AN108,AP$17:AP107,0),-1000))</f>
        <v>1</v>
      </c>
      <c r="AQ108" s="288">
        <f>IF(AND($BU108=$BV108,BW108=AQ$13),$J108&amp;$K108&amp;$L108&amp;$M108&amp;$N108&amp;$O108&amp;$P108&amp;$Q108&amp;$R108&amp;$S108&amp;$T108&amp;$U108,IFERROR(MATCH($AN108,AQ$17:AQ107,0),-1000))</f>
        <v>1</v>
      </c>
      <c r="AR108" s="288">
        <f>IF(AND($BU108=$BV108,BX108=AR$13),$J108&amp;$K108&amp;$L108&amp;$M108&amp;$N108&amp;$O108&amp;$P108&amp;$Q108&amp;$R108&amp;$S108&amp;$T108&amp;$U108,IFERROR(MATCH($AN108,AR$17:AR107,0),-1000))</f>
        <v>1</v>
      </c>
      <c r="AS108" s="254">
        <f t="shared" si="69"/>
        <v>0</v>
      </c>
      <c r="AT108" s="261" t="str">
        <f t="shared" si="138"/>
        <v/>
      </c>
      <c r="AU108" s="254" t="str">
        <f t="shared" si="122"/>
        <v/>
      </c>
      <c r="AV108" s="254" t="str">
        <f t="shared" si="122"/>
        <v/>
      </c>
      <c r="AW108" s="254" t="str">
        <f t="shared" si="122"/>
        <v/>
      </c>
      <c r="AX108" s="254" t="str">
        <f t="shared" si="122"/>
        <v/>
      </c>
      <c r="AY108" s="254" t="str">
        <f t="shared" si="122"/>
        <v/>
      </c>
      <c r="AZ108" s="254" t="str">
        <f t="shared" si="131"/>
        <v/>
      </c>
      <c r="BA108" s="254" t="str">
        <f t="shared" si="131"/>
        <v/>
      </c>
      <c r="BB108" s="254" t="str">
        <f t="shared" si="131"/>
        <v/>
      </c>
      <c r="BC108" s="254" t="str">
        <f t="shared" si="131"/>
        <v/>
      </c>
      <c r="BD108" s="254" t="str">
        <f t="shared" si="131"/>
        <v/>
      </c>
      <c r="BE108" s="262" t="str">
        <f t="shared" si="131"/>
        <v/>
      </c>
      <c r="BF108" s="263" t="str">
        <f t="shared" si="123"/>
        <v/>
      </c>
      <c r="BG108" s="254" t="str">
        <f t="shared" si="123"/>
        <v/>
      </c>
      <c r="BH108" s="254" t="str">
        <f t="shared" si="123"/>
        <v/>
      </c>
      <c r="BI108" s="254" t="str">
        <f t="shared" si="123"/>
        <v/>
      </c>
      <c r="BJ108" s="254" t="str">
        <f t="shared" si="123"/>
        <v/>
      </c>
      <c r="BK108" s="254" t="str">
        <f t="shared" si="132"/>
        <v/>
      </c>
      <c r="BL108" s="254" t="str">
        <f t="shared" si="132"/>
        <v/>
      </c>
      <c r="BM108" s="254" t="str">
        <f t="shared" si="132"/>
        <v/>
      </c>
      <c r="BN108" s="254" t="str">
        <f t="shared" si="132"/>
        <v/>
      </c>
      <c r="BO108" s="254" t="str">
        <f t="shared" si="132"/>
        <v/>
      </c>
      <c r="BP108" s="254" t="str">
        <f t="shared" si="132"/>
        <v/>
      </c>
      <c r="BQ108" s="264" t="str">
        <f t="shared" si="139"/>
        <v/>
      </c>
      <c r="BR108" s="261">
        <v>2019</v>
      </c>
      <c r="BS108" s="261">
        <v>2019</v>
      </c>
      <c r="BT108" s="261">
        <v>2019</v>
      </c>
      <c r="BU108" s="265">
        <v>2019</v>
      </c>
      <c r="BV108" s="263">
        <v>2019</v>
      </c>
      <c r="BW108" s="254" t="str">
        <f t="shared" si="177"/>
        <v/>
      </c>
      <c r="BX108" s="254" t="str">
        <f t="shared" si="176"/>
        <v/>
      </c>
      <c r="BY108" s="264" t="str">
        <f t="shared" si="31"/>
        <v/>
      </c>
      <c r="BZ108" s="254" t="str">
        <f t="shared" si="32"/>
        <v/>
      </c>
      <c r="CA108" s="254">
        <f t="shared" si="119"/>
        <v>0</v>
      </c>
      <c r="CB108" s="254">
        <f t="shared" si="119"/>
        <v>0</v>
      </c>
      <c r="CC108" s="254">
        <f t="shared" si="119"/>
        <v>0</v>
      </c>
      <c r="CD108" s="254">
        <f t="shared" si="119"/>
        <v>0</v>
      </c>
      <c r="CE108" s="254">
        <f t="shared" si="119"/>
        <v>0</v>
      </c>
      <c r="CF108" s="254">
        <f t="shared" si="119"/>
        <v>0</v>
      </c>
      <c r="CG108" s="254">
        <f t="shared" si="130"/>
        <v>0</v>
      </c>
      <c r="CH108" s="254">
        <f t="shared" si="130"/>
        <v>0</v>
      </c>
      <c r="CI108" s="254">
        <f t="shared" si="130"/>
        <v>0</v>
      </c>
      <c r="CJ108" s="254">
        <f t="shared" si="130"/>
        <v>0</v>
      </c>
      <c r="CK108" s="254">
        <f t="shared" si="130"/>
        <v>0</v>
      </c>
      <c r="CL108" s="254">
        <f t="shared" si="130"/>
        <v>0</v>
      </c>
      <c r="CM108" s="254">
        <f t="shared" si="140"/>
        <v>0</v>
      </c>
      <c r="CN108" s="254">
        <f t="shared" si="141"/>
        <v>0</v>
      </c>
      <c r="CO108" s="254">
        <f t="shared" si="142"/>
        <v>0</v>
      </c>
      <c r="CP108" s="254">
        <f t="shared" si="143"/>
        <v>0</v>
      </c>
      <c r="CQ108" s="254">
        <f t="shared" si="144"/>
        <v>0</v>
      </c>
      <c r="CR108" s="254">
        <f t="shared" si="145"/>
        <v>0</v>
      </c>
      <c r="CS108" s="254">
        <f t="shared" si="146"/>
        <v>0</v>
      </c>
      <c r="CT108" s="254">
        <f t="shared" si="147"/>
        <v>0</v>
      </c>
      <c r="CU108" s="254">
        <f t="shared" si="148"/>
        <v>0</v>
      </c>
      <c r="CV108" s="254">
        <f t="shared" si="149"/>
        <v>0</v>
      </c>
      <c r="CW108" s="254">
        <f t="shared" si="150"/>
        <v>0</v>
      </c>
      <c r="CX108" s="254">
        <f t="shared" si="151"/>
        <v>0</v>
      </c>
      <c r="CY108" s="254">
        <f t="shared" si="152"/>
        <v>0</v>
      </c>
      <c r="CZ108" s="254">
        <f t="shared" si="153"/>
        <v>0</v>
      </c>
      <c r="DA108" s="254">
        <f t="shared" si="154"/>
        <v>0</v>
      </c>
      <c r="DB108" s="254">
        <f t="shared" si="155"/>
        <v>0</v>
      </c>
      <c r="DC108" s="254">
        <f t="shared" si="156"/>
        <v>0</v>
      </c>
      <c r="DD108" s="254">
        <f t="shared" si="157"/>
        <v>0</v>
      </c>
      <c r="DE108" s="254">
        <f t="shared" si="158"/>
        <v>0</v>
      </c>
      <c r="DF108" s="254">
        <f t="shared" si="159"/>
        <v>0</v>
      </c>
      <c r="DG108" s="254">
        <f t="shared" si="160"/>
        <v>0</v>
      </c>
      <c r="DH108" s="254">
        <f t="shared" si="161"/>
        <v>0</v>
      </c>
      <c r="DI108" s="254">
        <f t="shared" si="162"/>
        <v>0</v>
      </c>
      <c r="DJ108" s="254">
        <f t="shared" si="163"/>
        <v>0</v>
      </c>
      <c r="DK108" s="254">
        <f t="shared" si="164"/>
        <v>0</v>
      </c>
      <c r="DL108" s="254">
        <f t="shared" si="165"/>
        <v>0</v>
      </c>
      <c r="DM108" s="254">
        <f t="shared" si="166"/>
        <v>0</v>
      </c>
      <c r="DN108" s="254">
        <f t="shared" si="167"/>
        <v>0</v>
      </c>
      <c r="DO108" s="254">
        <f t="shared" si="168"/>
        <v>0</v>
      </c>
      <c r="DP108" s="254">
        <f t="shared" si="169"/>
        <v>0</v>
      </c>
      <c r="DQ108" s="254">
        <f t="shared" si="170"/>
        <v>0</v>
      </c>
      <c r="DR108" s="254">
        <f t="shared" si="171"/>
        <v>0</v>
      </c>
      <c r="DS108" s="254">
        <f t="shared" si="172"/>
        <v>0</v>
      </c>
      <c r="DT108" s="254">
        <f t="shared" si="173"/>
        <v>0</v>
      </c>
      <c r="DU108" s="254">
        <f t="shared" si="174"/>
        <v>0</v>
      </c>
      <c r="DV108" s="254">
        <f t="shared" si="175"/>
        <v>0</v>
      </c>
    </row>
    <row r="109" spans="1:126" ht="24" customHeight="1">
      <c r="A109" s="11" t="str">
        <f ca="1">IF(AG109&lt;&gt;"OK","",CONCATENATE(TEXT('Front Page'!$F$33,"000"),TEXT('Front Page'!$F$31,"000"),"-",LEFT('Front Page'!$R$53,5),"-",LEFT(D109,1),AJ109, "-",TEXT(B109,"000")))</f>
        <v/>
      </c>
      <c r="B109" s="12" t="str">
        <f>IFERROR(IF(E109="","",MAX(B$17:B108)+1),"")</f>
        <v/>
      </c>
      <c r="C109" s="13"/>
      <c r="D109" s="29" t="str">
        <f t="shared" si="133"/>
        <v>None</v>
      </c>
      <c r="E109" s="29" t="str">
        <f t="shared" si="17"/>
        <v/>
      </c>
      <c r="F109" s="29" t="str">
        <f t="shared" si="18"/>
        <v/>
      </c>
      <c r="G109" s="363"/>
      <c r="H109" s="364"/>
      <c r="I109" s="325" t="str">
        <f t="shared" si="134"/>
        <v>No</v>
      </c>
      <c r="J109" s="314">
        <v>0</v>
      </c>
      <c r="K109" s="312">
        <v>0</v>
      </c>
      <c r="L109" s="312">
        <v>0</v>
      </c>
      <c r="M109" s="312">
        <v>0</v>
      </c>
      <c r="N109" s="312">
        <v>0</v>
      </c>
      <c r="O109" s="312">
        <v>0</v>
      </c>
      <c r="P109" s="312">
        <v>0</v>
      </c>
      <c r="Q109" s="312">
        <v>0</v>
      </c>
      <c r="R109" s="312">
        <v>0</v>
      </c>
      <c r="S109" s="312">
        <v>0</v>
      </c>
      <c r="T109" s="312">
        <v>0</v>
      </c>
      <c r="U109" s="312">
        <v>0</v>
      </c>
      <c r="V109" s="313">
        <v>1</v>
      </c>
      <c r="W109" s="313">
        <v>1</v>
      </c>
      <c r="X109" s="312">
        <v>0</v>
      </c>
      <c r="Y109" s="312">
        <v>0</v>
      </c>
      <c r="Z109" s="312">
        <v>0</v>
      </c>
      <c r="AA109" s="14">
        <v>0</v>
      </c>
      <c r="AB109" s="317"/>
      <c r="AC109" s="15" t="str">
        <f t="shared" si="124"/>
        <v/>
      </c>
      <c r="AD109" s="15" t="str">
        <f t="shared" si="135"/>
        <v/>
      </c>
      <c r="AE109" s="16" t="str">
        <f t="shared" si="136"/>
        <v>0 - 0</v>
      </c>
      <c r="AF109" s="20" t="str">
        <f t="shared" si="126"/>
        <v>Not an offer</v>
      </c>
      <c r="AG109" s="276" t="str">
        <f t="shared" si="127"/>
        <v>Not an Offer</v>
      </c>
      <c r="AH109" s="150"/>
      <c r="AI109" s="254">
        <v>93</v>
      </c>
      <c r="AJ109" s="149" t="str">
        <f t="shared" si="128"/>
        <v>00-IFE</v>
      </c>
      <c r="AK109" s="254" t="b">
        <v>0</v>
      </c>
      <c r="AL109" s="254">
        <f t="shared" si="125"/>
        <v>0</v>
      </c>
      <c r="AM109" s="254">
        <f t="shared" si="129"/>
        <v>0</v>
      </c>
      <c r="AN109" s="288">
        <f t="shared" si="137"/>
        <v>0</v>
      </c>
      <c r="AO109" s="288" t="str">
        <f>IF(AND($BU109=$BV109,BU109=AO$13),$J109&amp;$K109&amp;$L109&amp;$M109&amp;$N109&amp;$O109&amp;$P109&amp;$Q109&amp;$R109&amp;$S109&amp;$T109&amp;$U109,IFERROR(MATCH($AN109,AO$17:AO108,0),-1000))</f>
        <v>000000000000</v>
      </c>
      <c r="AP109" s="288">
        <f>IF(AND($BU109=$BV109,BV109=AP$13),$J109&amp;$K109&amp;$L109&amp;$M109&amp;$N109&amp;$O109&amp;$P109&amp;$Q109&amp;$R109&amp;$S109&amp;$T109&amp;$U109,IFERROR(MATCH($AN109,AP$17:AP108,0),-1000))</f>
        <v>1</v>
      </c>
      <c r="AQ109" s="288">
        <f>IF(AND($BU109=$BV109,BW109=AQ$13),$J109&amp;$K109&amp;$L109&amp;$M109&amp;$N109&amp;$O109&amp;$P109&amp;$Q109&amp;$R109&amp;$S109&amp;$T109&amp;$U109,IFERROR(MATCH($AN109,AQ$17:AQ108,0),-1000))</f>
        <v>1</v>
      </c>
      <c r="AR109" s="288">
        <f>IF(AND($BU109=$BV109,BX109=AR$13),$J109&amp;$K109&amp;$L109&amp;$M109&amp;$N109&amp;$O109&amp;$P109&amp;$Q109&amp;$R109&amp;$S109&amp;$T109&amp;$U109,IFERROR(MATCH($AN109,AR$17:AR108,0),-1000))</f>
        <v>1</v>
      </c>
      <c r="AS109" s="254">
        <f t="shared" si="69"/>
        <v>0</v>
      </c>
      <c r="AT109" s="261" t="str">
        <f t="shared" si="138"/>
        <v/>
      </c>
      <c r="AU109" s="254" t="str">
        <f t="shared" si="122"/>
        <v/>
      </c>
      <c r="AV109" s="254" t="str">
        <f t="shared" si="122"/>
        <v/>
      </c>
      <c r="AW109" s="254" t="str">
        <f t="shared" si="122"/>
        <v/>
      </c>
      <c r="AX109" s="254" t="str">
        <f t="shared" si="122"/>
        <v/>
      </c>
      <c r="AY109" s="254" t="str">
        <f t="shared" si="122"/>
        <v/>
      </c>
      <c r="AZ109" s="254" t="str">
        <f t="shared" si="131"/>
        <v/>
      </c>
      <c r="BA109" s="254" t="str">
        <f t="shared" si="131"/>
        <v/>
      </c>
      <c r="BB109" s="254" t="str">
        <f t="shared" si="131"/>
        <v/>
      </c>
      <c r="BC109" s="254" t="str">
        <f t="shared" si="131"/>
        <v/>
      </c>
      <c r="BD109" s="254" t="str">
        <f t="shared" si="131"/>
        <v/>
      </c>
      <c r="BE109" s="262" t="str">
        <f t="shared" si="131"/>
        <v/>
      </c>
      <c r="BF109" s="263" t="str">
        <f t="shared" si="123"/>
        <v/>
      </c>
      <c r="BG109" s="254" t="str">
        <f t="shared" si="123"/>
        <v/>
      </c>
      <c r="BH109" s="254" t="str">
        <f t="shared" si="123"/>
        <v/>
      </c>
      <c r="BI109" s="254" t="str">
        <f t="shared" si="123"/>
        <v/>
      </c>
      <c r="BJ109" s="254" t="str">
        <f t="shared" si="123"/>
        <v/>
      </c>
      <c r="BK109" s="254" t="str">
        <f t="shared" si="132"/>
        <v/>
      </c>
      <c r="BL109" s="254" t="str">
        <f t="shared" si="132"/>
        <v/>
      </c>
      <c r="BM109" s="254" t="str">
        <f t="shared" si="132"/>
        <v/>
      </c>
      <c r="BN109" s="254" t="str">
        <f t="shared" si="132"/>
        <v/>
      </c>
      <c r="BO109" s="254" t="str">
        <f t="shared" si="132"/>
        <v/>
      </c>
      <c r="BP109" s="254" t="str">
        <f t="shared" si="132"/>
        <v/>
      </c>
      <c r="BQ109" s="264" t="str">
        <f t="shared" si="139"/>
        <v/>
      </c>
      <c r="BR109" s="261">
        <v>2019</v>
      </c>
      <c r="BS109" s="261">
        <v>2019</v>
      </c>
      <c r="BT109" s="261">
        <v>2019</v>
      </c>
      <c r="BU109" s="265">
        <v>2019</v>
      </c>
      <c r="BV109" s="263">
        <v>2019</v>
      </c>
      <c r="BW109" s="254" t="str">
        <f t="shared" si="177"/>
        <v/>
      </c>
      <c r="BX109" s="254" t="str">
        <f t="shared" si="176"/>
        <v/>
      </c>
      <c r="BY109" s="264" t="str">
        <f t="shared" si="31"/>
        <v/>
      </c>
      <c r="BZ109" s="254" t="str">
        <f t="shared" si="32"/>
        <v/>
      </c>
      <c r="CA109" s="254">
        <f t="shared" si="119"/>
        <v>0</v>
      </c>
      <c r="CB109" s="254">
        <f t="shared" si="119"/>
        <v>0</v>
      </c>
      <c r="CC109" s="254">
        <f t="shared" si="119"/>
        <v>0</v>
      </c>
      <c r="CD109" s="254">
        <f t="shared" si="119"/>
        <v>0</v>
      </c>
      <c r="CE109" s="254">
        <f t="shared" si="119"/>
        <v>0</v>
      </c>
      <c r="CF109" s="254">
        <f t="shared" si="119"/>
        <v>0</v>
      </c>
      <c r="CG109" s="254">
        <f t="shared" si="130"/>
        <v>0</v>
      </c>
      <c r="CH109" s="254">
        <f t="shared" si="130"/>
        <v>0</v>
      </c>
      <c r="CI109" s="254">
        <f t="shared" si="130"/>
        <v>0</v>
      </c>
      <c r="CJ109" s="254">
        <f t="shared" si="130"/>
        <v>0</v>
      </c>
      <c r="CK109" s="254">
        <f t="shared" si="130"/>
        <v>0</v>
      </c>
      <c r="CL109" s="254">
        <f t="shared" si="130"/>
        <v>0</v>
      </c>
      <c r="CM109" s="254">
        <f t="shared" si="140"/>
        <v>0</v>
      </c>
      <c r="CN109" s="254">
        <f t="shared" si="141"/>
        <v>0</v>
      </c>
      <c r="CO109" s="254">
        <f t="shared" si="142"/>
        <v>0</v>
      </c>
      <c r="CP109" s="254">
        <f t="shared" si="143"/>
        <v>0</v>
      </c>
      <c r="CQ109" s="254">
        <f t="shared" si="144"/>
        <v>0</v>
      </c>
      <c r="CR109" s="254">
        <f t="shared" si="145"/>
        <v>0</v>
      </c>
      <c r="CS109" s="254">
        <f t="shared" si="146"/>
        <v>0</v>
      </c>
      <c r="CT109" s="254">
        <f t="shared" si="147"/>
        <v>0</v>
      </c>
      <c r="CU109" s="254">
        <f t="shared" si="148"/>
        <v>0</v>
      </c>
      <c r="CV109" s="254">
        <f t="shared" si="149"/>
        <v>0</v>
      </c>
      <c r="CW109" s="254">
        <f t="shared" si="150"/>
        <v>0</v>
      </c>
      <c r="CX109" s="254">
        <f t="shared" si="151"/>
        <v>0</v>
      </c>
      <c r="CY109" s="254">
        <f t="shared" si="152"/>
        <v>0</v>
      </c>
      <c r="CZ109" s="254">
        <f t="shared" si="153"/>
        <v>0</v>
      </c>
      <c r="DA109" s="254">
        <f t="shared" si="154"/>
        <v>0</v>
      </c>
      <c r="DB109" s="254">
        <f t="shared" si="155"/>
        <v>0</v>
      </c>
      <c r="DC109" s="254">
        <f t="shared" si="156"/>
        <v>0</v>
      </c>
      <c r="DD109" s="254">
        <f t="shared" si="157"/>
        <v>0</v>
      </c>
      <c r="DE109" s="254">
        <f t="shared" si="158"/>
        <v>0</v>
      </c>
      <c r="DF109" s="254">
        <f t="shared" si="159"/>
        <v>0</v>
      </c>
      <c r="DG109" s="254">
        <f t="shared" si="160"/>
        <v>0</v>
      </c>
      <c r="DH109" s="254">
        <f t="shared" si="161"/>
        <v>0</v>
      </c>
      <c r="DI109" s="254">
        <f t="shared" si="162"/>
        <v>0</v>
      </c>
      <c r="DJ109" s="254">
        <f t="shared" si="163"/>
        <v>0</v>
      </c>
      <c r="DK109" s="254">
        <f t="shared" si="164"/>
        <v>0</v>
      </c>
      <c r="DL109" s="254">
        <f t="shared" si="165"/>
        <v>0</v>
      </c>
      <c r="DM109" s="254">
        <f t="shared" si="166"/>
        <v>0</v>
      </c>
      <c r="DN109" s="254">
        <f t="shared" si="167"/>
        <v>0</v>
      </c>
      <c r="DO109" s="254">
        <f t="shared" si="168"/>
        <v>0</v>
      </c>
      <c r="DP109" s="254">
        <f t="shared" si="169"/>
        <v>0</v>
      </c>
      <c r="DQ109" s="254">
        <f t="shared" si="170"/>
        <v>0</v>
      </c>
      <c r="DR109" s="254">
        <f t="shared" si="171"/>
        <v>0</v>
      </c>
      <c r="DS109" s="254">
        <f t="shared" si="172"/>
        <v>0</v>
      </c>
      <c r="DT109" s="254">
        <f t="shared" si="173"/>
        <v>0</v>
      </c>
      <c r="DU109" s="254">
        <f t="shared" si="174"/>
        <v>0</v>
      </c>
      <c r="DV109" s="254">
        <f t="shared" si="175"/>
        <v>0</v>
      </c>
    </row>
    <row r="110" spans="1:126" ht="24" customHeight="1">
      <c r="A110" s="11" t="str">
        <f ca="1">IF(AG110&lt;&gt;"OK","",CONCATENATE(TEXT('Front Page'!$F$33,"000"),TEXT('Front Page'!$F$31,"000"),"-",LEFT('Front Page'!$R$53,5),"-",LEFT(D110,1),AJ110, "-",TEXT(B110,"000")))</f>
        <v/>
      </c>
      <c r="B110" s="12" t="str">
        <f>IFERROR(IF(E110="","",MAX(B$17:B109)+1),"")</f>
        <v/>
      </c>
      <c r="C110" s="13"/>
      <c r="D110" s="29" t="str">
        <f t="shared" si="133"/>
        <v>None</v>
      </c>
      <c r="E110" s="29" t="str">
        <f t="shared" si="17"/>
        <v/>
      </c>
      <c r="F110" s="29" t="str">
        <f t="shared" si="18"/>
        <v/>
      </c>
      <c r="G110" s="363"/>
      <c r="H110" s="364"/>
      <c r="I110" s="325" t="str">
        <f t="shared" si="134"/>
        <v>No</v>
      </c>
      <c r="J110" s="314">
        <v>0</v>
      </c>
      <c r="K110" s="312">
        <v>0</v>
      </c>
      <c r="L110" s="312">
        <v>0</v>
      </c>
      <c r="M110" s="312">
        <v>0</v>
      </c>
      <c r="N110" s="312">
        <v>0</v>
      </c>
      <c r="O110" s="312">
        <v>0</v>
      </c>
      <c r="P110" s="312">
        <v>0</v>
      </c>
      <c r="Q110" s="312">
        <v>0</v>
      </c>
      <c r="R110" s="312">
        <v>0</v>
      </c>
      <c r="S110" s="312">
        <v>0</v>
      </c>
      <c r="T110" s="312">
        <v>0</v>
      </c>
      <c r="U110" s="312">
        <v>0</v>
      </c>
      <c r="V110" s="313">
        <v>1</v>
      </c>
      <c r="W110" s="313">
        <v>1</v>
      </c>
      <c r="X110" s="312">
        <v>0</v>
      </c>
      <c r="Y110" s="312">
        <v>0</v>
      </c>
      <c r="Z110" s="312">
        <v>0</v>
      </c>
      <c r="AA110" s="14">
        <v>0</v>
      </c>
      <c r="AB110" s="317"/>
      <c r="AC110" s="15" t="str">
        <f t="shared" si="124"/>
        <v/>
      </c>
      <c r="AD110" s="15" t="str">
        <f t="shared" si="135"/>
        <v/>
      </c>
      <c r="AE110" s="16" t="str">
        <f t="shared" si="136"/>
        <v>0 - 0</v>
      </c>
      <c r="AF110" s="20" t="str">
        <f t="shared" si="126"/>
        <v>Not an offer</v>
      </c>
      <c r="AG110" s="276" t="str">
        <f t="shared" si="127"/>
        <v>Not an Offer</v>
      </c>
      <c r="AH110" s="150"/>
      <c r="AI110" s="254">
        <v>94</v>
      </c>
      <c r="AJ110" s="149" t="str">
        <f t="shared" si="128"/>
        <v>00-IFE</v>
      </c>
      <c r="AK110" s="254" t="b">
        <v>0</v>
      </c>
      <c r="AL110" s="254">
        <f t="shared" si="125"/>
        <v>0</v>
      </c>
      <c r="AM110" s="254">
        <f t="shared" si="129"/>
        <v>0</v>
      </c>
      <c r="AN110" s="288">
        <f t="shared" si="137"/>
        <v>0</v>
      </c>
      <c r="AO110" s="288" t="str">
        <f>IF(AND($BU110=$BV110,BU110=AO$13),$J110&amp;$K110&amp;$L110&amp;$M110&amp;$N110&amp;$O110&amp;$P110&amp;$Q110&amp;$R110&amp;$S110&amp;$T110&amp;$U110,IFERROR(MATCH($AN110,AO$17:AO109,0),-1000))</f>
        <v>000000000000</v>
      </c>
      <c r="AP110" s="288">
        <f>IF(AND($BU110=$BV110,BV110=AP$13),$J110&amp;$K110&amp;$L110&amp;$M110&amp;$N110&amp;$O110&amp;$P110&amp;$Q110&amp;$R110&amp;$S110&amp;$T110&amp;$U110,IFERROR(MATCH($AN110,AP$17:AP109,0),-1000))</f>
        <v>1</v>
      </c>
      <c r="AQ110" s="288">
        <f>IF(AND($BU110=$BV110,BW110=AQ$13),$J110&amp;$K110&amp;$L110&amp;$M110&amp;$N110&amp;$O110&amp;$P110&amp;$Q110&amp;$R110&amp;$S110&amp;$T110&amp;$U110,IFERROR(MATCH($AN110,AQ$17:AQ109,0),-1000))</f>
        <v>1</v>
      </c>
      <c r="AR110" s="288">
        <f>IF(AND($BU110=$BV110,BX110=AR$13),$J110&amp;$K110&amp;$L110&amp;$M110&amp;$N110&amp;$O110&amp;$P110&amp;$Q110&amp;$R110&amp;$S110&amp;$T110&amp;$U110,IFERROR(MATCH($AN110,AR$17:AR109,0),-1000))</f>
        <v>1</v>
      </c>
      <c r="AS110" s="254">
        <f t="shared" si="69"/>
        <v>0</v>
      </c>
      <c r="AT110" s="261" t="str">
        <f t="shared" si="138"/>
        <v/>
      </c>
      <c r="AU110" s="254" t="str">
        <f t="shared" si="122"/>
        <v/>
      </c>
      <c r="AV110" s="254" t="str">
        <f t="shared" si="122"/>
        <v/>
      </c>
      <c r="AW110" s="254" t="str">
        <f t="shared" si="122"/>
        <v/>
      </c>
      <c r="AX110" s="254" t="str">
        <f t="shared" si="122"/>
        <v/>
      </c>
      <c r="AY110" s="254" t="str">
        <f t="shared" si="122"/>
        <v/>
      </c>
      <c r="AZ110" s="254" t="str">
        <f t="shared" si="131"/>
        <v/>
      </c>
      <c r="BA110" s="254" t="str">
        <f t="shared" si="131"/>
        <v/>
      </c>
      <c r="BB110" s="254" t="str">
        <f t="shared" si="131"/>
        <v/>
      </c>
      <c r="BC110" s="254" t="str">
        <f t="shared" si="131"/>
        <v/>
      </c>
      <c r="BD110" s="254" t="str">
        <f t="shared" si="131"/>
        <v/>
      </c>
      <c r="BE110" s="262" t="str">
        <f t="shared" si="131"/>
        <v/>
      </c>
      <c r="BF110" s="263" t="str">
        <f t="shared" si="123"/>
        <v/>
      </c>
      <c r="BG110" s="254" t="str">
        <f t="shared" si="123"/>
        <v/>
      </c>
      <c r="BH110" s="254" t="str">
        <f t="shared" si="123"/>
        <v/>
      </c>
      <c r="BI110" s="254" t="str">
        <f t="shared" si="123"/>
        <v/>
      </c>
      <c r="BJ110" s="254" t="str">
        <f t="shared" si="123"/>
        <v/>
      </c>
      <c r="BK110" s="254" t="str">
        <f t="shared" si="132"/>
        <v/>
      </c>
      <c r="BL110" s="254" t="str">
        <f t="shared" si="132"/>
        <v/>
      </c>
      <c r="BM110" s="254" t="str">
        <f t="shared" si="132"/>
        <v/>
      </c>
      <c r="BN110" s="254" t="str">
        <f t="shared" si="132"/>
        <v/>
      </c>
      <c r="BO110" s="254" t="str">
        <f t="shared" si="132"/>
        <v/>
      </c>
      <c r="BP110" s="254" t="str">
        <f t="shared" si="132"/>
        <v/>
      </c>
      <c r="BQ110" s="264" t="str">
        <f t="shared" si="139"/>
        <v/>
      </c>
      <c r="BR110" s="261">
        <v>2019</v>
      </c>
      <c r="BS110" s="261">
        <v>2019</v>
      </c>
      <c r="BT110" s="261">
        <v>2019</v>
      </c>
      <c r="BU110" s="265">
        <v>2019</v>
      </c>
      <c r="BV110" s="263">
        <v>2019</v>
      </c>
      <c r="BW110" s="254" t="str">
        <f t="shared" si="177"/>
        <v/>
      </c>
      <c r="BX110" s="254" t="str">
        <f t="shared" si="176"/>
        <v/>
      </c>
      <c r="BY110" s="264" t="str">
        <f t="shared" si="31"/>
        <v/>
      </c>
      <c r="BZ110" s="254" t="str">
        <f t="shared" si="32"/>
        <v/>
      </c>
      <c r="CA110" s="254">
        <f t="shared" si="119"/>
        <v>0</v>
      </c>
      <c r="CB110" s="254">
        <f t="shared" si="119"/>
        <v>0</v>
      </c>
      <c r="CC110" s="254">
        <f t="shared" si="119"/>
        <v>0</v>
      </c>
      <c r="CD110" s="254">
        <f t="shared" si="119"/>
        <v>0</v>
      </c>
      <c r="CE110" s="254">
        <f t="shared" si="119"/>
        <v>0</v>
      </c>
      <c r="CF110" s="254">
        <f t="shared" si="119"/>
        <v>0</v>
      </c>
      <c r="CG110" s="254">
        <f t="shared" si="130"/>
        <v>0</v>
      </c>
      <c r="CH110" s="254">
        <f t="shared" si="130"/>
        <v>0</v>
      </c>
      <c r="CI110" s="254">
        <f t="shared" si="130"/>
        <v>0</v>
      </c>
      <c r="CJ110" s="254">
        <f t="shared" si="130"/>
        <v>0</v>
      </c>
      <c r="CK110" s="254">
        <f t="shared" si="130"/>
        <v>0</v>
      </c>
      <c r="CL110" s="254">
        <f t="shared" si="130"/>
        <v>0</v>
      </c>
      <c r="CM110" s="254">
        <f t="shared" si="140"/>
        <v>0</v>
      </c>
      <c r="CN110" s="254">
        <f t="shared" si="141"/>
        <v>0</v>
      </c>
      <c r="CO110" s="254">
        <f t="shared" si="142"/>
        <v>0</v>
      </c>
      <c r="CP110" s="254">
        <f t="shared" si="143"/>
        <v>0</v>
      </c>
      <c r="CQ110" s="254">
        <f t="shared" si="144"/>
        <v>0</v>
      </c>
      <c r="CR110" s="254">
        <f t="shared" si="145"/>
        <v>0</v>
      </c>
      <c r="CS110" s="254">
        <f t="shared" si="146"/>
        <v>0</v>
      </c>
      <c r="CT110" s="254">
        <f t="shared" si="147"/>
        <v>0</v>
      </c>
      <c r="CU110" s="254">
        <f t="shared" si="148"/>
        <v>0</v>
      </c>
      <c r="CV110" s="254">
        <f t="shared" si="149"/>
        <v>0</v>
      </c>
      <c r="CW110" s="254">
        <f t="shared" si="150"/>
        <v>0</v>
      </c>
      <c r="CX110" s="254">
        <f t="shared" si="151"/>
        <v>0</v>
      </c>
      <c r="CY110" s="254">
        <f t="shared" si="152"/>
        <v>0</v>
      </c>
      <c r="CZ110" s="254">
        <f t="shared" si="153"/>
        <v>0</v>
      </c>
      <c r="DA110" s="254">
        <f t="shared" si="154"/>
        <v>0</v>
      </c>
      <c r="DB110" s="254">
        <f t="shared" si="155"/>
        <v>0</v>
      </c>
      <c r="DC110" s="254">
        <f t="shared" si="156"/>
        <v>0</v>
      </c>
      <c r="DD110" s="254">
        <f t="shared" si="157"/>
        <v>0</v>
      </c>
      <c r="DE110" s="254">
        <f t="shared" si="158"/>
        <v>0</v>
      </c>
      <c r="DF110" s="254">
        <f t="shared" si="159"/>
        <v>0</v>
      </c>
      <c r="DG110" s="254">
        <f t="shared" si="160"/>
        <v>0</v>
      </c>
      <c r="DH110" s="254">
        <f t="shared" si="161"/>
        <v>0</v>
      </c>
      <c r="DI110" s="254">
        <f t="shared" si="162"/>
        <v>0</v>
      </c>
      <c r="DJ110" s="254">
        <f t="shared" si="163"/>
        <v>0</v>
      </c>
      <c r="DK110" s="254">
        <f t="shared" si="164"/>
        <v>0</v>
      </c>
      <c r="DL110" s="254">
        <f t="shared" si="165"/>
        <v>0</v>
      </c>
      <c r="DM110" s="254">
        <f t="shared" si="166"/>
        <v>0</v>
      </c>
      <c r="DN110" s="254">
        <f t="shared" si="167"/>
        <v>0</v>
      </c>
      <c r="DO110" s="254">
        <f t="shared" si="168"/>
        <v>0</v>
      </c>
      <c r="DP110" s="254">
        <f t="shared" si="169"/>
        <v>0</v>
      </c>
      <c r="DQ110" s="254">
        <f t="shared" si="170"/>
        <v>0</v>
      </c>
      <c r="DR110" s="254">
        <f t="shared" si="171"/>
        <v>0</v>
      </c>
      <c r="DS110" s="254">
        <f t="shared" si="172"/>
        <v>0</v>
      </c>
      <c r="DT110" s="254">
        <f t="shared" si="173"/>
        <v>0</v>
      </c>
      <c r="DU110" s="254">
        <f t="shared" si="174"/>
        <v>0</v>
      </c>
      <c r="DV110" s="254">
        <f t="shared" si="175"/>
        <v>0</v>
      </c>
    </row>
    <row r="111" spans="1:126" ht="24" customHeight="1">
      <c r="A111" s="11" t="str">
        <f ca="1">IF(AG111&lt;&gt;"OK","",CONCATENATE(TEXT('Front Page'!$F$33,"000"),TEXT('Front Page'!$F$31,"000"),"-",LEFT('Front Page'!$R$53,5),"-",LEFT(D111,1),AJ111, "-",TEXT(B111,"000")))</f>
        <v/>
      </c>
      <c r="B111" s="12" t="str">
        <f>IFERROR(IF(E111="","",MAX(B$17:B110)+1),"")</f>
        <v/>
      </c>
      <c r="C111" s="13"/>
      <c r="D111" s="29" t="str">
        <f t="shared" si="133"/>
        <v>None</v>
      </c>
      <c r="E111" s="29" t="str">
        <f t="shared" si="17"/>
        <v/>
      </c>
      <c r="F111" s="29" t="str">
        <f t="shared" si="18"/>
        <v/>
      </c>
      <c r="G111" s="363"/>
      <c r="H111" s="364"/>
      <c r="I111" s="325" t="str">
        <f t="shared" si="134"/>
        <v>No</v>
      </c>
      <c r="J111" s="314">
        <v>0</v>
      </c>
      <c r="K111" s="312">
        <v>0</v>
      </c>
      <c r="L111" s="312">
        <v>0</v>
      </c>
      <c r="M111" s="312">
        <v>0</v>
      </c>
      <c r="N111" s="312">
        <v>0</v>
      </c>
      <c r="O111" s="312">
        <v>0</v>
      </c>
      <c r="P111" s="312">
        <v>0</v>
      </c>
      <c r="Q111" s="312">
        <v>0</v>
      </c>
      <c r="R111" s="312">
        <v>0</v>
      </c>
      <c r="S111" s="312">
        <v>0</v>
      </c>
      <c r="T111" s="312">
        <v>0</v>
      </c>
      <c r="U111" s="312">
        <v>0</v>
      </c>
      <c r="V111" s="313">
        <v>1</v>
      </c>
      <c r="W111" s="313">
        <v>1</v>
      </c>
      <c r="X111" s="312">
        <v>0</v>
      </c>
      <c r="Y111" s="312">
        <v>0</v>
      </c>
      <c r="Z111" s="312">
        <v>0</v>
      </c>
      <c r="AA111" s="14">
        <v>0</v>
      </c>
      <c r="AB111" s="317"/>
      <c r="AC111" s="15" t="str">
        <f t="shared" si="124"/>
        <v/>
      </c>
      <c r="AD111" s="15" t="str">
        <f t="shared" si="135"/>
        <v/>
      </c>
      <c r="AE111" s="16" t="str">
        <f t="shared" si="136"/>
        <v>0 - 0</v>
      </c>
      <c r="AF111" s="20" t="str">
        <f t="shared" si="126"/>
        <v>Not an offer</v>
      </c>
      <c r="AG111" s="276" t="str">
        <f t="shared" si="127"/>
        <v>Not an Offer</v>
      </c>
      <c r="AH111" s="150"/>
      <c r="AI111" s="254">
        <v>95</v>
      </c>
      <c r="AJ111" s="149" t="str">
        <f t="shared" si="128"/>
        <v>00-IFE</v>
      </c>
      <c r="AK111" s="254" t="b">
        <v>0</v>
      </c>
      <c r="AL111" s="254">
        <f t="shared" si="125"/>
        <v>0</v>
      </c>
      <c r="AM111" s="254">
        <f t="shared" si="129"/>
        <v>0</v>
      </c>
      <c r="AN111" s="288">
        <f t="shared" si="137"/>
        <v>0</v>
      </c>
      <c r="AO111" s="288" t="str">
        <f>IF(AND($BU111=$BV111,BU111=AO$13),$J111&amp;$K111&amp;$L111&amp;$M111&amp;$N111&amp;$O111&amp;$P111&amp;$Q111&amp;$R111&amp;$S111&amp;$T111&amp;$U111,IFERROR(MATCH($AN111,AO$17:AO110,0),-1000))</f>
        <v>000000000000</v>
      </c>
      <c r="AP111" s="288">
        <f>IF(AND($BU111=$BV111,BV111=AP$13),$J111&amp;$K111&amp;$L111&amp;$M111&amp;$N111&amp;$O111&amp;$P111&amp;$Q111&amp;$R111&amp;$S111&amp;$T111&amp;$U111,IFERROR(MATCH($AN111,AP$17:AP110,0),-1000))</f>
        <v>1</v>
      </c>
      <c r="AQ111" s="288">
        <f>IF(AND($BU111=$BV111,BW111=AQ$13),$J111&amp;$K111&amp;$L111&amp;$M111&amp;$N111&amp;$O111&amp;$P111&amp;$Q111&amp;$R111&amp;$S111&amp;$T111&amp;$U111,IFERROR(MATCH($AN111,AQ$17:AQ110,0),-1000))</f>
        <v>1</v>
      </c>
      <c r="AR111" s="288">
        <f>IF(AND($BU111=$BV111,BX111=AR$13),$J111&amp;$K111&amp;$L111&amp;$M111&amp;$N111&amp;$O111&amp;$P111&amp;$Q111&amp;$R111&amp;$S111&amp;$T111&amp;$U111,IFERROR(MATCH($AN111,AR$17:AR110,0),-1000))</f>
        <v>1</v>
      </c>
      <c r="AS111" s="254">
        <f t="shared" si="69"/>
        <v>0</v>
      </c>
      <c r="AT111" s="261" t="str">
        <f t="shared" si="138"/>
        <v/>
      </c>
      <c r="AU111" s="254" t="str">
        <f t="shared" si="122"/>
        <v/>
      </c>
      <c r="AV111" s="254" t="str">
        <f t="shared" si="122"/>
        <v/>
      </c>
      <c r="AW111" s="254" t="str">
        <f t="shared" si="122"/>
        <v/>
      </c>
      <c r="AX111" s="254" t="str">
        <f t="shared" si="122"/>
        <v/>
      </c>
      <c r="AY111" s="254" t="str">
        <f t="shared" si="122"/>
        <v/>
      </c>
      <c r="AZ111" s="254" t="str">
        <f t="shared" si="131"/>
        <v/>
      </c>
      <c r="BA111" s="254" t="str">
        <f t="shared" si="131"/>
        <v/>
      </c>
      <c r="BB111" s="254" t="str">
        <f t="shared" si="131"/>
        <v/>
      </c>
      <c r="BC111" s="254" t="str">
        <f t="shared" si="131"/>
        <v/>
      </c>
      <c r="BD111" s="254" t="str">
        <f t="shared" si="131"/>
        <v/>
      </c>
      <c r="BE111" s="262" t="str">
        <f t="shared" si="131"/>
        <v/>
      </c>
      <c r="BF111" s="263" t="str">
        <f t="shared" si="123"/>
        <v/>
      </c>
      <c r="BG111" s="254" t="str">
        <f t="shared" si="123"/>
        <v/>
      </c>
      <c r="BH111" s="254" t="str">
        <f t="shared" si="123"/>
        <v/>
      </c>
      <c r="BI111" s="254" t="str">
        <f t="shared" si="123"/>
        <v/>
      </c>
      <c r="BJ111" s="254" t="str">
        <f t="shared" si="123"/>
        <v/>
      </c>
      <c r="BK111" s="254" t="str">
        <f t="shared" si="132"/>
        <v/>
      </c>
      <c r="BL111" s="254" t="str">
        <f t="shared" si="132"/>
        <v/>
      </c>
      <c r="BM111" s="254" t="str">
        <f t="shared" si="132"/>
        <v/>
      </c>
      <c r="BN111" s="254" t="str">
        <f t="shared" si="132"/>
        <v/>
      </c>
      <c r="BO111" s="254" t="str">
        <f t="shared" si="132"/>
        <v/>
      </c>
      <c r="BP111" s="254" t="str">
        <f t="shared" si="132"/>
        <v/>
      </c>
      <c r="BQ111" s="264" t="str">
        <f t="shared" si="139"/>
        <v/>
      </c>
      <c r="BR111" s="261">
        <v>2019</v>
      </c>
      <c r="BS111" s="261">
        <v>2019</v>
      </c>
      <c r="BT111" s="261">
        <v>2019</v>
      </c>
      <c r="BU111" s="265">
        <v>2019</v>
      </c>
      <c r="BV111" s="263">
        <v>2019</v>
      </c>
      <c r="BW111" s="254" t="str">
        <f t="shared" si="177"/>
        <v/>
      </c>
      <c r="BX111" s="254" t="str">
        <f t="shared" si="176"/>
        <v/>
      </c>
      <c r="BY111" s="264" t="str">
        <f t="shared" si="31"/>
        <v/>
      </c>
      <c r="BZ111" s="254" t="str">
        <f t="shared" si="32"/>
        <v/>
      </c>
      <c r="CA111" s="254">
        <f t="shared" si="119"/>
        <v>0</v>
      </c>
      <c r="CB111" s="254">
        <f t="shared" si="119"/>
        <v>0</v>
      </c>
      <c r="CC111" s="254">
        <f t="shared" si="119"/>
        <v>0</v>
      </c>
      <c r="CD111" s="254">
        <f t="shared" ref="CD111:CI160" si="178">IF($X111&gt;0,M111*$W111,0)</f>
        <v>0</v>
      </c>
      <c r="CE111" s="254">
        <f t="shared" si="178"/>
        <v>0</v>
      </c>
      <c r="CF111" s="254">
        <f t="shared" si="178"/>
        <v>0</v>
      </c>
      <c r="CG111" s="254">
        <f t="shared" si="130"/>
        <v>0</v>
      </c>
      <c r="CH111" s="254">
        <f t="shared" si="130"/>
        <v>0</v>
      </c>
      <c r="CI111" s="254">
        <f t="shared" si="130"/>
        <v>0</v>
      </c>
      <c r="CJ111" s="254">
        <f t="shared" si="130"/>
        <v>0</v>
      </c>
      <c r="CK111" s="254">
        <f t="shared" si="130"/>
        <v>0</v>
      </c>
      <c r="CL111" s="254">
        <f t="shared" si="130"/>
        <v>0</v>
      </c>
      <c r="CM111" s="254">
        <f t="shared" si="140"/>
        <v>0</v>
      </c>
      <c r="CN111" s="254">
        <f t="shared" si="141"/>
        <v>0</v>
      </c>
      <c r="CO111" s="254">
        <f t="shared" si="142"/>
        <v>0</v>
      </c>
      <c r="CP111" s="254">
        <f t="shared" si="143"/>
        <v>0</v>
      </c>
      <c r="CQ111" s="254">
        <f t="shared" si="144"/>
        <v>0</v>
      </c>
      <c r="CR111" s="254">
        <f t="shared" si="145"/>
        <v>0</v>
      </c>
      <c r="CS111" s="254">
        <f t="shared" si="146"/>
        <v>0</v>
      </c>
      <c r="CT111" s="254">
        <f t="shared" si="147"/>
        <v>0</v>
      </c>
      <c r="CU111" s="254">
        <f t="shared" si="148"/>
        <v>0</v>
      </c>
      <c r="CV111" s="254">
        <f t="shared" si="149"/>
        <v>0</v>
      </c>
      <c r="CW111" s="254">
        <f t="shared" si="150"/>
        <v>0</v>
      </c>
      <c r="CX111" s="254">
        <f t="shared" si="151"/>
        <v>0</v>
      </c>
      <c r="CY111" s="254">
        <f t="shared" si="152"/>
        <v>0</v>
      </c>
      <c r="CZ111" s="254">
        <f t="shared" si="153"/>
        <v>0</v>
      </c>
      <c r="DA111" s="254">
        <f t="shared" si="154"/>
        <v>0</v>
      </c>
      <c r="DB111" s="254">
        <f t="shared" si="155"/>
        <v>0</v>
      </c>
      <c r="DC111" s="254">
        <f t="shared" si="156"/>
        <v>0</v>
      </c>
      <c r="DD111" s="254">
        <f t="shared" si="157"/>
        <v>0</v>
      </c>
      <c r="DE111" s="254">
        <f t="shared" si="158"/>
        <v>0</v>
      </c>
      <c r="DF111" s="254">
        <f t="shared" si="159"/>
        <v>0</v>
      </c>
      <c r="DG111" s="254">
        <f t="shared" si="160"/>
        <v>0</v>
      </c>
      <c r="DH111" s="254">
        <f t="shared" si="161"/>
        <v>0</v>
      </c>
      <c r="DI111" s="254">
        <f t="shared" si="162"/>
        <v>0</v>
      </c>
      <c r="DJ111" s="254">
        <f t="shared" si="163"/>
        <v>0</v>
      </c>
      <c r="DK111" s="254">
        <f t="shared" si="164"/>
        <v>0</v>
      </c>
      <c r="DL111" s="254">
        <f t="shared" si="165"/>
        <v>0</v>
      </c>
      <c r="DM111" s="254">
        <f t="shared" si="166"/>
        <v>0</v>
      </c>
      <c r="DN111" s="254">
        <f t="shared" si="167"/>
        <v>0</v>
      </c>
      <c r="DO111" s="254">
        <f t="shared" si="168"/>
        <v>0</v>
      </c>
      <c r="DP111" s="254">
        <f t="shared" si="169"/>
        <v>0</v>
      </c>
      <c r="DQ111" s="254">
        <f t="shared" si="170"/>
        <v>0</v>
      </c>
      <c r="DR111" s="254">
        <f t="shared" si="171"/>
        <v>0</v>
      </c>
      <c r="DS111" s="254">
        <f t="shared" si="172"/>
        <v>0</v>
      </c>
      <c r="DT111" s="254">
        <f t="shared" si="173"/>
        <v>0</v>
      </c>
      <c r="DU111" s="254">
        <f t="shared" si="174"/>
        <v>0</v>
      </c>
      <c r="DV111" s="254">
        <f t="shared" si="175"/>
        <v>0</v>
      </c>
    </row>
    <row r="112" spans="1:126" ht="24" customHeight="1">
      <c r="A112" s="11" t="str">
        <f ca="1">IF(AG112&lt;&gt;"OK","",CONCATENATE(TEXT('Front Page'!$F$33,"000"),TEXT('Front Page'!$F$31,"000"),"-",LEFT('Front Page'!$R$53,5),"-",LEFT(D112,1),AJ112, "-",TEXT(B112,"000")))</f>
        <v/>
      </c>
      <c r="B112" s="12" t="str">
        <f>IFERROR(IF(E112="","",MAX(B$17:B111)+1),"")</f>
        <v/>
      </c>
      <c r="C112" s="13"/>
      <c r="D112" s="29" t="str">
        <f t="shared" si="133"/>
        <v>None</v>
      </c>
      <c r="E112" s="29" t="str">
        <f t="shared" si="17"/>
        <v/>
      </c>
      <c r="F112" s="29" t="str">
        <f t="shared" si="18"/>
        <v/>
      </c>
      <c r="G112" s="363"/>
      <c r="H112" s="364"/>
      <c r="I112" s="325" t="str">
        <f t="shared" si="134"/>
        <v>No</v>
      </c>
      <c r="J112" s="314">
        <v>0</v>
      </c>
      <c r="K112" s="312">
        <v>0</v>
      </c>
      <c r="L112" s="312">
        <v>0</v>
      </c>
      <c r="M112" s="312">
        <v>0</v>
      </c>
      <c r="N112" s="312">
        <v>0</v>
      </c>
      <c r="O112" s="312">
        <v>0</v>
      </c>
      <c r="P112" s="312">
        <v>0</v>
      </c>
      <c r="Q112" s="312">
        <v>0</v>
      </c>
      <c r="R112" s="312">
        <v>0</v>
      </c>
      <c r="S112" s="312">
        <v>0</v>
      </c>
      <c r="T112" s="312">
        <v>0</v>
      </c>
      <c r="U112" s="312">
        <v>0</v>
      </c>
      <c r="V112" s="313">
        <v>1</v>
      </c>
      <c r="W112" s="313">
        <v>1</v>
      </c>
      <c r="X112" s="312">
        <v>0</v>
      </c>
      <c r="Y112" s="312">
        <v>0</v>
      </c>
      <c r="Z112" s="312">
        <v>0</v>
      </c>
      <c r="AA112" s="14">
        <v>0</v>
      </c>
      <c r="AB112" s="317"/>
      <c r="AC112" s="15" t="str">
        <f t="shared" si="124"/>
        <v/>
      </c>
      <c r="AD112" s="15" t="str">
        <f t="shared" si="135"/>
        <v/>
      </c>
      <c r="AE112" s="16" t="str">
        <f t="shared" si="136"/>
        <v>0 - 0</v>
      </c>
      <c r="AF112" s="20" t="str">
        <f t="shared" si="126"/>
        <v>Not an offer</v>
      </c>
      <c r="AG112" s="276" t="str">
        <f t="shared" si="127"/>
        <v>Not an Offer</v>
      </c>
      <c r="AH112" s="150"/>
      <c r="AI112" s="254">
        <v>96</v>
      </c>
      <c r="AJ112" s="149" t="str">
        <f t="shared" si="128"/>
        <v>00-IFE</v>
      </c>
      <c r="AK112" s="254" t="b">
        <v>0</v>
      </c>
      <c r="AL112" s="254">
        <f t="shared" si="125"/>
        <v>0</v>
      </c>
      <c r="AM112" s="254">
        <f t="shared" si="129"/>
        <v>0</v>
      </c>
      <c r="AN112" s="288">
        <f t="shared" si="137"/>
        <v>0</v>
      </c>
      <c r="AO112" s="288" t="str">
        <f>IF(AND($BU112=$BV112,BU112=AO$13),$J112&amp;$K112&amp;$L112&amp;$M112&amp;$N112&amp;$O112&amp;$P112&amp;$Q112&amp;$R112&amp;$S112&amp;$T112&amp;$U112,IFERROR(MATCH($AN112,AO$17:AO111,0),-1000))</f>
        <v>000000000000</v>
      </c>
      <c r="AP112" s="288">
        <f>IF(AND($BU112=$BV112,BV112=AP$13),$J112&amp;$K112&amp;$L112&amp;$M112&amp;$N112&amp;$O112&amp;$P112&amp;$Q112&amp;$R112&amp;$S112&amp;$T112&amp;$U112,IFERROR(MATCH($AN112,AP$17:AP111,0),-1000))</f>
        <v>1</v>
      </c>
      <c r="AQ112" s="288">
        <f>IF(AND($BU112=$BV112,BW112=AQ$13),$J112&amp;$K112&amp;$L112&amp;$M112&amp;$N112&amp;$O112&amp;$P112&amp;$Q112&amp;$R112&amp;$S112&amp;$T112&amp;$U112,IFERROR(MATCH($AN112,AQ$17:AQ111,0),-1000))</f>
        <v>1</v>
      </c>
      <c r="AR112" s="288">
        <f>IF(AND($BU112=$BV112,BX112=AR$13),$J112&amp;$K112&amp;$L112&amp;$M112&amp;$N112&amp;$O112&amp;$P112&amp;$Q112&amp;$R112&amp;$S112&amp;$T112&amp;$U112,IFERROR(MATCH($AN112,AR$17:AR111,0),-1000))</f>
        <v>1</v>
      </c>
      <c r="AS112" s="254">
        <f t="shared" si="69"/>
        <v>0</v>
      </c>
      <c r="AT112" s="261" t="str">
        <f t="shared" si="138"/>
        <v/>
      </c>
      <c r="AU112" s="254" t="str">
        <f t="shared" si="122"/>
        <v/>
      </c>
      <c r="AV112" s="254" t="str">
        <f t="shared" si="122"/>
        <v/>
      </c>
      <c r="AW112" s="254" t="str">
        <f t="shared" si="122"/>
        <v/>
      </c>
      <c r="AX112" s="254" t="str">
        <f t="shared" si="122"/>
        <v/>
      </c>
      <c r="AY112" s="254" t="str">
        <f t="shared" si="122"/>
        <v/>
      </c>
      <c r="AZ112" s="254" t="str">
        <f t="shared" si="131"/>
        <v/>
      </c>
      <c r="BA112" s="254" t="str">
        <f t="shared" si="131"/>
        <v/>
      </c>
      <c r="BB112" s="254" t="str">
        <f t="shared" si="131"/>
        <v/>
      </c>
      <c r="BC112" s="254" t="str">
        <f t="shared" si="131"/>
        <v/>
      </c>
      <c r="BD112" s="254" t="str">
        <f t="shared" si="131"/>
        <v/>
      </c>
      <c r="BE112" s="262" t="str">
        <f t="shared" si="131"/>
        <v/>
      </c>
      <c r="BF112" s="263" t="str">
        <f t="shared" si="123"/>
        <v/>
      </c>
      <c r="BG112" s="254" t="str">
        <f t="shared" si="123"/>
        <v/>
      </c>
      <c r="BH112" s="254" t="str">
        <f t="shared" si="123"/>
        <v/>
      </c>
      <c r="BI112" s="254" t="str">
        <f t="shared" si="123"/>
        <v/>
      </c>
      <c r="BJ112" s="254" t="str">
        <f t="shared" si="123"/>
        <v/>
      </c>
      <c r="BK112" s="254" t="str">
        <f t="shared" si="132"/>
        <v/>
      </c>
      <c r="BL112" s="254" t="str">
        <f t="shared" si="132"/>
        <v/>
      </c>
      <c r="BM112" s="254" t="str">
        <f t="shared" si="132"/>
        <v/>
      </c>
      <c r="BN112" s="254" t="str">
        <f t="shared" si="132"/>
        <v/>
      </c>
      <c r="BO112" s="254" t="str">
        <f t="shared" si="132"/>
        <v/>
      </c>
      <c r="BP112" s="254" t="str">
        <f t="shared" si="132"/>
        <v/>
      </c>
      <c r="BQ112" s="264" t="str">
        <f t="shared" si="139"/>
        <v/>
      </c>
      <c r="BR112" s="261">
        <v>2019</v>
      </c>
      <c r="BS112" s="261">
        <v>2019</v>
      </c>
      <c r="BT112" s="261">
        <v>2019</v>
      </c>
      <c r="BU112" s="265">
        <v>2019</v>
      </c>
      <c r="BV112" s="263">
        <v>2019</v>
      </c>
      <c r="BW112" s="254" t="str">
        <f t="shared" si="177"/>
        <v/>
      </c>
      <c r="BX112" s="254" t="str">
        <f t="shared" si="176"/>
        <v/>
      </c>
      <c r="BY112" s="264" t="str">
        <f t="shared" si="31"/>
        <v/>
      </c>
      <c r="BZ112" s="254" t="str">
        <f t="shared" si="32"/>
        <v/>
      </c>
      <c r="CA112" s="254">
        <f t="shared" ref="CA112:CF175" si="179">IF($X112&gt;0,J112*$W112,0)</f>
        <v>0</v>
      </c>
      <c r="CB112" s="254">
        <f t="shared" si="179"/>
        <v>0</v>
      </c>
      <c r="CC112" s="254">
        <f t="shared" si="179"/>
        <v>0</v>
      </c>
      <c r="CD112" s="254">
        <f t="shared" si="178"/>
        <v>0</v>
      </c>
      <c r="CE112" s="254">
        <f t="shared" si="178"/>
        <v>0</v>
      </c>
      <c r="CF112" s="254">
        <f t="shared" si="178"/>
        <v>0</v>
      </c>
      <c r="CG112" s="254">
        <f t="shared" si="130"/>
        <v>0</v>
      </c>
      <c r="CH112" s="254">
        <f t="shared" si="130"/>
        <v>0</v>
      </c>
      <c r="CI112" s="254">
        <f t="shared" si="130"/>
        <v>0</v>
      </c>
      <c r="CJ112" s="254">
        <f t="shared" si="130"/>
        <v>0</v>
      </c>
      <c r="CK112" s="254">
        <f t="shared" si="130"/>
        <v>0</v>
      </c>
      <c r="CL112" s="254">
        <f t="shared" si="130"/>
        <v>0</v>
      </c>
      <c r="CM112" s="254">
        <f t="shared" si="140"/>
        <v>0</v>
      </c>
      <c r="CN112" s="254">
        <f t="shared" si="141"/>
        <v>0</v>
      </c>
      <c r="CO112" s="254">
        <f t="shared" si="142"/>
        <v>0</v>
      </c>
      <c r="CP112" s="254">
        <f t="shared" si="143"/>
        <v>0</v>
      </c>
      <c r="CQ112" s="254">
        <f t="shared" si="144"/>
        <v>0</v>
      </c>
      <c r="CR112" s="254">
        <f t="shared" si="145"/>
        <v>0</v>
      </c>
      <c r="CS112" s="254">
        <f t="shared" si="146"/>
        <v>0</v>
      </c>
      <c r="CT112" s="254">
        <f t="shared" si="147"/>
        <v>0</v>
      </c>
      <c r="CU112" s="254">
        <f t="shared" si="148"/>
        <v>0</v>
      </c>
      <c r="CV112" s="254">
        <f t="shared" si="149"/>
        <v>0</v>
      </c>
      <c r="CW112" s="254">
        <f t="shared" si="150"/>
        <v>0</v>
      </c>
      <c r="CX112" s="254">
        <f t="shared" si="151"/>
        <v>0</v>
      </c>
      <c r="CY112" s="254">
        <f t="shared" si="152"/>
        <v>0</v>
      </c>
      <c r="CZ112" s="254">
        <f t="shared" si="153"/>
        <v>0</v>
      </c>
      <c r="DA112" s="254">
        <f t="shared" si="154"/>
        <v>0</v>
      </c>
      <c r="DB112" s="254">
        <f t="shared" si="155"/>
        <v>0</v>
      </c>
      <c r="DC112" s="254">
        <f t="shared" si="156"/>
        <v>0</v>
      </c>
      <c r="DD112" s="254">
        <f t="shared" si="157"/>
        <v>0</v>
      </c>
      <c r="DE112" s="254">
        <f t="shared" si="158"/>
        <v>0</v>
      </c>
      <c r="DF112" s="254">
        <f t="shared" si="159"/>
        <v>0</v>
      </c>
      <c r="DG112" s="254">
        <f t="shared" si="160"/>
        <v>0</v>
      </c>
      <c r="DH112" s="254">
        <f t="shared" si="161"/>
        <v>0</v>
      </c>
      <c r="DI112" s="254">
        <f t="shared" si="162"/>
        <v>0</v>
      </c>
      <c r="DJ112" s="254">
        <f t="shared" si="163"/>
        <v>0</v>
      </c>
      <c r="DK112" s="254">
        <f t="shared" si="164"/>
        <v>0</v>
      </c>
      <c r="DL112" s="254">
        <f t="shared" si="165"/>
        <v>0</v>
      </c>
      <c r="DM112" s="254">
        <f t="shared" si="166"/>
        <v>0</v>
      </c>
      <c r="DN112" s="254">
        <f t="shared" si="167"/>
        <v>0</v>
      </c>
      <c r="DO112" s="254">
        <f t="shared" si="168"/>
        <v>0</v>
      </c>
      <c r="DP112" s="254">
        <f t="shared" si="169"/>
        <v>0</v>
      </c>
      <c r="DQ112" s="254">
        <f t="shared" si="170"/>
        <v>0</v>
      </c>
      <c r="DR112" s="254">
        <f t="shared" si="171"/>
        <v>0</v>
      </c>
      <c r="DS112" s="254">
        <f t="shared" si="172"/>
        <v>0</v>
      </c>
      <c r="DT112" s="254">
        <f t="shared" si="173"/>
        <v>0</v>
      </c>
      <c r="DU112" s="254">
        <f t="shared" si="174"/>
        <v>0</v>
      </c>
      <c r="DV112" s="254">
        <f t="shared" si="175"/>
        <v>0</v>
      </c>
    </row>
    <row r="113" spans="1:126" ht="24" customHeight="1">
      <c r="A113" s="11" t="str">
        <f ca="1">IF(AG113&lt;&gt;"OK","",CONCATENATE(TEXT('Front Page'!$F$33,"000"),TEXT('Front Page'!$F$31,"000"),"-",LEFT('Front Page'!$R$53,5),"-",LEFT(D113,1),AJ113, "-",TEXT(B113,"000")))</f>
        <v/>
      </c>
      <c r="B113" s="12" t="str">
        <f>IFERROR(IF(E113="","",MAX(B$17:B112)+1),"")</f>
        <v/>
      </c>
      <c r="C113" s="13"/>
      <c r="D113" s="29" t="str">
        <f t="shared" si="133"/>
        <v>None</v>
      </c>
      <c r="E113" s="29" t="str">
        <f t="shared" si="17"/>
        <v/>
      </c>
      <c r="F113" s="29" t="str">
        <f t="shared" si="18"/>
        <v/>
      </c>
      <c r="G113" s="363"/>
      <c r="H113" s="364"/>
      <c r="I113" s="325" t="str">
        <f t="shared" si="134"/>
        <v>No</v>
      </c>
      <c r="J113" s="314">
        <v>0</v>
      </c>
      <c r="K113" s="312">
        <v>0</v>
      </c>
      <c r="L113" s="312">
        <v>0</v>
      </c>
      <c r="M113" s="312">
        <v>0</v>
      </c>
      <c r="N113" s="312">
        <v>0</v>
      </c>
      <c r="O113" s="312">
        <v>0</v>
      </c>
      <c r="P113" s="312">
        <v>0</v>
      </c>
      <c r="Q113" s="312">
        <v>0</v>
      </c>
      <c r="R113" s="312">
        <v>0</v>
      </c>
      <c r="S113" s="312">
        <v>0</v>
      </c>
      <c r="T113" s="312">
        <v>0</v>
      </c>
      <c r="U113" s="312">
        <v>0</v>
      </c>
      <c r="V113" s="313">
        <v>1</v>
      </c>
      <c r="W113" s="313">
        <v>1</v>
      </c>
      <c r="X113" s="312">
        <v>0</v>
      </c>
      <c r="Y113" s="312">
        <v>0</v>
      </c>
      <c r="Z113" s="312">
        <v>0</v>
      </c>
      <c r="AA113" s="14">
        <v>0</v>
      </c>
      <c r="AB113" s="317"/>
      <c r="AC113" s="15" t="str">
        <f t="shared" si="124"/>
        <v/>
      </c>
      <c r="AD113" s="15" t="str">
        <f t="shared" si="135"/>
        <v/>
      </c>
      <c r="AE113" s="16" t="str">
        <f t="shared" si="136"/>
        <v>0 - 0</v>
      </c>
      <c r="AF113" s="20" t="str">
        <f t="shared" si="126"/>
        <v>Not an offer</v>
      </c>
      <c r="AG113" s="276" t="str">
        <f t="shared" si="127"/>
        <v>Not an Offer</v>
      </c>
      <c r="AH113" s="150"/>
      <c r="AI113" s="254">
        <v>97</v>
      </c>
      <c r="AJ113" s="149" t="str">
        <f t="shared" si="128"/>
        <v>00-IFE</v>
      </c>
      <c r="AK113" s="254" t="b">
        <v>0</v>
      </c>
      <c r="AL113" s="254">
        <f t="shared" si="125"/>
        <v>0</v>
      </c>
      <c r="AM113" s="254">
        <f t="shared" si="129"/>
        <v>0</v>
      </c>
      <c r="AN113" s="288">
        <f t="shared" si="137"/>
        <v>0</v>
      </c>
      <c r="AO113" s="288" t="str">
        <f>IF(AND($BU113=$BV113,BU113=AO$13),$J113&amp;$K113&amp;$L113&amp;$M113&amp;$N113&amp;$O113&amp;$P113&amp;$Q113&amp;$R113&amp;$S113&amp;$T113&amp;$U113,IFERROR(MATCH($AN113,AO$17:AO112,0),-1000))</f>
        <v>000000000000</v>
      </c>
      <c r="AP113" s="288">
        <f>IF(AND($BU113=$BV113,BV113=AP$13),$J113&amp;$K113&amp;$L113&amp;$M113&amp;$N113&amp;$O113&amp;$P113&amp;$Q113&amp;$R113&amp;$S113&amp;$T113&amp;$U113,IFERROR(MATCH($AN113,AP$17:AP112,0),-1000))</f>
        <v>1</v>
      </c>
      <c r="AQ113" s="288">
        <f>IF(AND($BU113=$BV113,BW113=AQ$13),$J113&amp;$K113&amp;$L113&amp;$M113&amp;$N113&amp;$O113&amp;$P113&amp;$Q113&amp;$R113&amp;$S113&amp;$T113&amp;$U113,IFERROR(MATCH($AN113,AQ$17:AQ112,0),-1000))</f>
        <v>1</v>
      </c>
      <c r="AR113" s="288">
        <f>IF(AND($BU113=$BV113,BX113=AR$13),$J113&amp;$K113&amp;$L113&amp;$M113&amp;$N113&amp;$O113&amp;$P113&amp;$Q113&amp;$R113&amp;$S113&amp;$T113&amp;$U113,IFERROR(MATCH($AN113,AR$17:AR112,0),-1000))</f>
        <v>1</v>
      </c>
      <c r="AS113" s="254">
        <f t="shared" si="69"/>
        <v>0</v>
      </c>
      <c r="AT113" s="261" t="str">
        <f t="shared" si="138"/>
        <v/>
      </c>
      <c r="AU113" s="254" t="str">
        <f t="shared" si="122"/>
        <v/>
      </c>
      <c r="AV113" s="254" t="str">
        <f t="shared" si="122"/>
        <v/>
      </c>
      <c r="AW113" s="254" t="str">
        <f t="shared" si="122"/>
        <v/>
      </c>
      <c r="AX113" s="254" t="str">
        <f t="shared" si="122"/>
        <v/>
      </c>
      <c r="AY113" s="254" t="str">
        <f t="shared" si="122"/>
        <v/>
      </c>
      <c r="AZ113" s="254" t="str">
        <f t="shared" si="131"/>
        <v/>
      </c>
      <c r="BA113" s="254" t="str">
        <f t="shared" si="131"/>
        <v/>
      </c>
      <c r="BB113" s="254" t="str">
        <f t="shared" si="131"/>
        <v/>
      </c>
      <c r="BC113" s="254" t="str">
        <f t="shared" si="131"/>
        <v/>
      </c>
      <c r="BD113" s="254" t="str">
        <f t="shared" si="131"/>
        <v/>
      </c>
      <c r="BE113" s="262" t="str">
        <f t="shared" si="131"/>
        <v/>
      </c>
      <c r="BF113" s="263" t="str">
        <f t="shared" si="123"/>
        <v/>
      </c>
      <c r="BG113" s="254" t="str">
        <f t="shared" si="123"/>
        <v/>
      </c>
      <c r="BH113" s="254" t="str">
        <f t="shared" si="123"/>
        <v/>
      </c>
      <c r="BI113" s="254" t="str">
        <f t="shared" si="123"/>
        <v/>
      </c>
      <c r="BJ113" s="254" t="str">
        <f t="shared" si="123"/>
        <v/>
      </c>
      <c r="BK113" s="254" t="str">
        <f t="shared" si="132"/>
        <v/>
      </c>
      <c r="BL113" s="254" t="str">
        <f t="shared" si="132"/>
        <v/>
      </c>
      <c r="BM113" s="254" t="str">
        <f t="shared" si="132"/>
        <v/>
      </c>
      <c r="BN113" s="254" t="str">
        <f t="shared" si="132"/>
        <v/>
      </c>
      <c r="BO113" s="254" t="str">
        <f t="shared" si="132"/>
        <v/>
      </c>
      <c r="BP113" s="254" t="str">
        <f t="shared" si="132"/>
        <v/>
      </c>
      <c r="BQ113" s="264" t="str">
        <f t="shared" si="139"/>
        <v/>
      </c>
      <c r="BR113" s="261">
        <v>2019</v>
      </c>
      <c r="BS113" s="261">
        <v>2019</v>
      </c>
      <c r="BT113" s="261">
        <v>2019</v>
      </c>
      <c r="BU113" s="265">
        <v>2019</v>
      </c>
      <c r="BV113" s="263">
        <v>2019</v>
      </c>
      <c r="BW113" s="254" t="str">
        <f t="shared" si="177"/>
        <v/>
      </c>
      <c r="BX113" s="254" t="str">
        <f t="shared" si="176"/>
        <v/>
      </c>
      <c r="BY113" s="264" t="str">
        <f t="shared" si="31"/>
        <v/>
      </c>
      <c r="BZ113" s="254" t="str">
        <f t="shared" si="32"/>
        <v/>
      </c>
      <c r="CA113" s="254">
        <f t="shared" si="179"/>
        <v>0</v>
      </c>
      <c r="CB113" s="254">
        <f t="shared" si="179"/>
        <v>0</v>
      </c>
      <c r="CC113" s="254">
        <f t="shared" si="179"/>
        <v>0</v>
      </c>
      <c r="CD113" s="254">
        <f t="shared" si="178"/>
        <v>0</v>
      </c>
      <c r="CE113" s="254">
        <f t="shared" si="178"/>
        <v>0</v>
      </c>
      <c r="CF113" s="254">
        <f t="shared" si="178"/>
        <v>0</v>
      </c>
      <c r="CG113" s="254">
        <f t="shared" si="130"/>
        <v>0</v>
      </c>
      <c r="CH113" s="254">
        <f t="shared" si="130"/>
        <v>0</v>
      </c>
      <c r="CI113" s="254">
        <f t="shared" si="130"/>
        <v>0</v>
      </c>
      <c r="CJ113" s="254">
        <f t="shared" si="130"/>
        <v>0</v>
      </c>
      <c r="CK113" s="254">
        <f t="shared" si="130"/>
        <v>0</v>
      </c>
      <c r="CL113" s="254">
        <f t="shared" si="130"/>
        <v>0</v>
      </c>
      <c r="CM113" s="254">
        <f t="shared" si="140"/>
        <v>0</v>
      </c>
      <c r="CN113" s="254">
        <f t="shared" si="141"/>
        <v>0</v>
      </c>
      <c r="CO113" s="254">
        <f t="shared" si="142"/>
        <v>0</v>
      </c>
      <c r="CP113" s="254">
        <f t="shared" si="143"/>
        <v>0</v>
      </c>
      <c r="CQ113" s="254">
        <f t="shared" si="144"/>
        <v>0</v>
      </c>
      <c r="CR113" s="254">
        <f t="shared" si="145"/>
        <v>0</v>
      </c>
      <c r="CS113" s="254">
        <f t="shared" si="146"/>
        <v>0</v>
      </c>
      <c r="CT113" s="254">
        <f t="shared" si="147"/>
        <v>0</v>
      </c>
      <c r="CU113" s="254">
        <f t="shared" si="148"/>
        <v>0</v>
      </c>
      <c r="CV113" s="254">
        <f t="shared" si="149"/>
        <v>0</v>
      </c>
      <c r="CW113" s="254">
        <f t="shared" si="150"/>
        <v>0</v>
      </c>
      <c r="CX113" s="254">
        <f t="shared" si="151"/>
        <v>0</v>
      </c>
      <c r="CY113" s="254">
        <f t="shared" si="152"/>
        <v>0</v>
      </c>
      <c r="CZ113" s="254">
        <f t="shared" si="153"/>
        <v>0</v>
      </c>
      <c r="DA113" s="254">
        <f t="shared" si="154"/>
        <v>0</v>
      </c>
      <c r="DB113" s="254">
        <f t="shared" si="155"/>
        <v>0</v>
      </c>
      <c r="DC113" s="254">
        <f t="shared" si="156"/>
        <v>0</v>
      </c>
      <c r="DD113" s="254">
        <f t="shared" si="157"/>
        <v>0</v>
      </c>
      <c r="DE113" s="254">
        <f t="shared" si="158"/>
        <v>0</v>
      </c>
      <c r="DF113" s="254">
        <f t="shared" si="159"/>
        <v>0</v>
      </c>
      <c r="DG113" s="254">
        <f t="shared" si="160"/>
        <v>0</v>
      </c>
      <c r="DH113" s="254">
        <f t="shared" si="161"/>
        <v>0</v>
      </c>
      <c r="DI113" s="254">
        <f t="shared" si="162"/>
        <v>0</v>
      </c>
      <c r="DJ113" s="254">
        <f t="shared" si="163"/>
        <v>0</v>
      </c>
      <c r="DK113" s="254">
        <f t="shared" si="164"/>
        <v>0</v>
      </c>
      <c r="DL113" s="254">
        <f t="shared" si="165"/>
        <v>0</v>
      </c>
      <c r="DM113" s="254">
        <f t="shared" si="166"/>
        <v>0</v>
      </c>
      <c r="DN113" s="254">
        <f t="shared" si="167"/>
        <v>0</v>
      </c>
      <c r="DO113" s="254">
        <f t="shared" si="168"/>
        <v>0</v>
      </c>
      <c r="DP113" s="254">
        <f t="shared" si="169"/>
        <v>0</v>
      </c>
      <c r="DQ113" s="254">
        <f t="shared" si="170"/>
        <v>0</v>
      </c>
      <c r="DR113" s="254">
        <f t="shared" si="171"/>
        <v>0</v>
      </c>
      <c r="DS113" s="254">
        <f t="shared" si="172"/>
        <v>0</v>
      </c>
      <c r="DT113" s="254">
        <f t="shared" si="173"/>
        <v>0</v>
      </c>
      <c r="DU113" s="254">
        <f t="shared" si="174"/>
        <v>0</v>
      </c>
      <c r="DV113" s="254">
        <f t="shared" si="175"/>
        <v>0</v>
      </c>
    </row>
    <row r="114" spans="1:126" ht="24" customHeight="1">
      <c r="A114" s="11" t="str">
        <f ca="1">IF(AG114&lt;&gt;"OK","",CONCATENATE(TEXT('Front Page'!$F$33,"000"),TEXT('Front Page'!$F$31,"000"),"-",LEFT('Front Page'!$R$53,5),"-",LEFT(D114,1),AJ114, "-",TEXT(B114,"000")))</f>
        <v/>
      </c>
      <c r="B114" s="12" t="str">
        <f>IFERROR(IF(E114="","",MAX(B$17:B113)+1),"")</f>
        <v/>
      </c>
      <c r="C114" s="13"/>
      <c r="D114" s="29" t="str">
        <f t="shared" si="133"/>
        <v>None</v>
      </c>
      <c r="E114" s="29" t="str">
        <f t="shared" si="17"/>
        <v/>
      </c>
      <c r="F114" s="29" t="str">
        <f t="shared" si="18"/>
        <v/>
      </c>
      <c r="G114" s="363"/>
      <c r="H114" s="364"/>
      <c r="I114" s="325" t="str">
        <f t="shared" si="134"/>
        <v>No</v>
      </c>
      <c r="J114" s="314">
        <v>0</v>
      </c>
      <c r="K114" s="312">
        <v>0</v>
      </c>
      <c r="L114" s="312">
        <v>0</v>
      </c>
      <c r="M114" s="312">
        <v>0</v>
      </c>
      <c r="N114" s="312">
        <v>0</v>
      </c>
      <c r="O114" s="312">
        <v>0</v>
      </c>
      <c r="P114" s="312">
        <v>0</v>
      </c>
      <c r="Q114" s="312">
        <v>0</v>
      </c>
      <c r="R114" s="312">
        <v>0</v>
      </c>
      <c r="S114" s="312">
        <v>0</v>
      </c>
      <c r="T114" s="312">
        <v>0</v>
      </c>
      <c r="U114" s="312">
        <v>0</v>
      </c>
      <c r="V114" s="313">
        <v>1</v>
      </c>
      <c r="W114" s="313">
        <v>1</v>
      </c>
      <c r="X114" s="312">
        <v>0</v>
      </c>
      <c r="Y114" s="312">
        <v>0</v>
      </c>
      <c r="Z114" s="312">
        <v>0</v>
      </c>
      <c r="AA114" s="14">
        <v>0</v>
      </c>
      <c r="AB114" s="317"/>
      <c r="AC114" s="15" t="str">
        <f t="shared" si="124"/>
        <v/>
      </c>
      <c r="AD114" s="15" t="str">
        <f t="shared" si="135"/>
        <v/>
      </c>
      <c r="AE114" s="16" t="str">
        <f t="shared" si="136"/>
        <v>0 - 0</v>
      </c>
      <c r="AF114" s="20" t="str">
        <f t="shared" si="126"/>
        <v>Not an offer</v>
      </c>
      <c r="AG114" s="276" t="str">
        <f t="shared" si="127"/>
        <v>Not an Offer</v>
      </c>
      <c r="AH114" s="150"/>
      <c r="AI114" s="254">
        <v>98</v>
      </c>
      <c r="AJ114" s="149" t="str">
        <f t="shared" si="128"/>
        <v>00-IFE</v>
      </c>
      <c r="AK114" s="254" t="b">
        <v>0</v>
      </c>
      <c r="AL114" s="254">
        <f t="shared" si="125"/>
        <v>0</v>
      </c>
      <c r="AM114" s="254">
        <f t="shared" si="129"/>
        <v>0</v>
      </c>
      <c r="AN114" s="288">
        <f t="shared" si="137"/>
        <v>0</v>
      </c>
      <c r="AO114" s="288" t="str">
        <f>IF(AND($BU114=$BV114,BU114=AO$13),$J114&amp;$K114&amp;$L114&amp;$M114&amp;$N114&amp;$O114&amp;$P114&amp;$Q114&amp;$R114&amp;$S114&amp;$T114&amp;$U114,IFERROR(MATCH($AN114,AO$17:AO113,0),-1000))</f>
        <v>000000000000</v>
      </c>
      <c r="AP114" s="288">
        <f>IF(AND($BU114=$BV114,BV114=AP$13),$J114&amp;$K114&amp;$L114&amp;$M114&amp;$N114&amp;$O114&amp;$P114&amp;$Q114&amp;$R114&amp;$S114&amp;$T114&amp;$U114,IFERROR(MATCH($AN114,AP$17:AP113,0),-1000))</f>
        <v>1</v>
      </c>
      <c r="AQ114" s="288">
        <f>IF(AND($BU114=$BV114,BW114=AQ$13),$J114&amp;$K114&amp;$L114&amp;$M114&amp;$N114&amp;$O114&amp;$P114&amp;$Q114&amp;$R114&amp;$S114&amp;$T114&amp;$U114,IFERROR(MATCH($AN114,AQ$17:AQ113,0),-1000))</f>
        <v>1</v>
      </c>
      <c r="AR114" s="288">
        <f>IF(AND($BU114=$BV114,BX114=AR$13),$J114&amp;$K114&amp;$L114&amp;$M114&amp;$N114&amp;$O114&amp;$P114&amp;$Q114&amp;$R114&amp;$S114&amp;$T114&amp;$U114,IFERROR(MATCH($AN114,AR$17:AR113,0),-1000))</f>
        <v>1</v>
      </c>
      <c r="AS114" s="254">
        <f t="shared" si="69"/>
        <v>0</v>
      </c>
      <c r="AT114" s="261" t="str">
        <f t="shared" si="138"/>
        <v/>
      </c>
      <c r="AU114" s="254" t="str">
        <f t="shared" si="122"/>
        <v/>
      </c>
      <c r="AV114" s="254" t="str">
        <f t="shared" si="122"/>
        <v/>
      </c>
      <c r="AW114" s="254" t="str">
        <f t="shared" si="122"/>
        <v/>
      </c>
      <c r="AX114" s="254" t="str">
        <f t="shared" si="122"/>
        <v/>
      </c>
      <c r="AY114" s="254" t="str">
        <f t="shared" si="122"/>
        <v/>
      </c>
      <c r="AZ114" s="254" t="str">
        <f t="shared" si="131"/>
        <v/>
      </c>
      <c r="BA114" s="254" t="str">
        <f t="shared" si="131"/>
        <v/>
      </c>
      <c r="BB114" s="254" t="str">
        <f t="shared" si="131"/>
        <v/>
      </c>
      <c r="BC114" s="254" t="str">
        <f t="shared" si="131"/>
        <v/>
      </c>
      <c r="BD114" s="254" t="str">
        <f t="shared" si="131"/>
        <v/>
      </c>
      <c r="BE114" s="262" t="str">
        <f t="shared" si="131"/>
        <v/>
      </c>
      <c r="BF114" s="263" t="str">
        <f t="shared" si="123"/>
        <v/>
      </c>
      <c r="BG114" s="254" t="str">
        <f t="shared" si="123"/>
        <v/>
      </c>
      <c r="BH114" s="254" t="str">
        <f t="shared" si="123"/>
        <v/>
      </c>
      <c r="BI114" s="254" t="str">
        <f t="shared" si="123"/>
        <v/>
      </c>
      <c r="BJ114" s="254" t="str">
        <f t="shared" si="123"/>
        <v/>
      </c>
      <c r="BK114" s="254" t="str">
        <f t="shared" si="132"/>
        <v/>
      </c>
      <c r="BL114" s="254" t="str">
        <f t="shared" si="132"/>
        <v/>
      </c>
      <c r="BM114" s="254" t="str">
        <f t="shared" si="132"/>
        <v/>
      </c>
      <c r="BN114" s="254" t="str">
        <f t="shared" si="132"/>
        <v/>
      </c>
      <c r="BO114" s="254" t="str">
        <f t="shared" si="132"/>
        <v/>
      </c>
      <c r="BP114" s="254" t="str">
        <f t="shared" si="132"/>
        <v/>
      </c>
      <c r="BQ114" s="264" t="str">
        <f t="shared" si="139"/>
        <v/>
      </c>
      <c r="BR114" s="261">
        <v>2019</v>
      </c>
      <c r="BS114" s="261">
        <v>2019</v>
      </c>
      <c r="BT114" s="261">
        <v>2019</v>
      </c>
      <c r="BU114" s="265">
        <v>2019</v>
      </c>
      <c r="BV114" s="263">
        <v>2019</v>
      </c>
      <c r="BW114" s="254" t="str">
        <f t="shared" si="177"/>
        <v/>
      </c>
      <c r="BX114" s="254" t="str">
        <f t="shared" si="176"/>
        <v/>
      </c>
      <c r="BY114" s="264" t="str">
        <f t="shared" si="31"/>
        <v/>
      </c>
      <c r="BZ114" s="254" t="str">
        <f t="shared" si="32"/>
        <v/>
      </c>
      <c r="CA114" s="254">
        <f t="shared" si="179"/>
        <v>0</v>
      </c>
      <c r="CB114" s="254">
        <f t="shared" si="179"/>
        <v>0</v>
      </c>
      <c r="CC114" s="254">
        <f t="shared" si="179"/>
        <v>0</v>
      </c>
      <c r="CD114" s="254">
        <f t="shared" si="178"/>
        <v>0</v>
      </c>
      <c r="CE114" s="254">
        <f t="shared" si="178"/>
        <v>0</v>
      </c>
      <c r="CF114" s="254">
        <f t="shared" si="178"/>
        <v>0</v>
      </c>
      <c r="CG114" s="254">
        <f t="shared" si="130"/>
        <v>0</v>
      </c>
      <c r="CH114" s="254">
        <f t="shared" si="130"/>
        <v>0</v>
      </c>
      <c r="CI114" s="254">
        <f t="shared" si="130"/>
        <v>0</v>
      </c>
      <c r="CJ114" s="254">
        <f t="shared" si="130"/>
        <v>0</v>
      </c>
      <c r="CK114" s="254">
        <f t="shared" si="130"/>
        <v>0</v>
      </c>
      <c r="CL114" s="254">
        <f t="shared" si="130"/>
        <v>0</v>
      </c>
      <c r="CM114" s="254">
        <f t="shared" si="140"/>
        <v>0</v>
      </c>
      <c r="CN114" s="254">
        <f t="shared" si="141"/>
        <v>0</v>
      </c>
      <c r="CO114" s="254">
        <f t="shared" si="142"/>
        <v>0</v>
      </c>
      <c r="CP114" s="254">
        <f t="shared" si="143"/>
        <v>0</v>
      </c>
      <c r="CQ114" s="254">
        <f t="shared" si="144"/>
        <v>0</v>
      </c>
      <c r="CR114" s="254">
        <f t="shared" si="145"/>
        <v>0</v>
      </c>
      <c r="CS114" s="254">
        <f t="shared" si="146"/>
        <v>0</v>
      </c>
      <c r="CT114" s="254">
        <f t="shared" si="147"/>
        <v>0</v>
      </c>
      <c r="CU114" s="254">
        <f t="shared" si="148"/>
        <v>0</v>
      </c>
      <c r="CV114" s="254">
        <f t="shared" si="149"/>
        <v>0</v>
      </c>
      <c r="CW114" s="254">
        <f t="shared" si="150"/>
        <v>0</v>
      </c>
      <c r="CX114" s="254">
        <f t="shared" si="151"/>
        <v>0</v>
      </c>
      <c r="CY114" s="254">
        <f t="shared" si="152"/>
        <v>0</v>
      </c>
      <c r="CZ114" s="254">
        <f t="shared" si="153"/>
        <v>0</v>
      </c>
      <c r="DA114" s="254">
        <f t="shared" si="154"/>
        <v>0</v>
      </c>
      <c r="DB114" s="254">
        <f t="shared" si="155"/>
        <v>0</v>
      </c>
      <c r="DC114" s="254">
        <f t="shared" si="156"/>
        <v>0</v>
      </c>
      <c r="DD114" s="254">
        <f t="shared" si="157"/>
        <v>0</v>
      </c>
      <c r="DE114" s="254">
        <f t="shared" si="158"/>
        <v>0</v>
      </c>
      <c r="DF114" s="254">
        <f t="shared" si="159"/>
        <v>0</v>
      </c>
      <c r="DG114" s="254">
        <f t="shared" si="160"/>
        <v>0</v>
      </c>
      <c r="DH114" s="254">
        <f t="shared" si="161"/>
        <v>0</v>
      </c>
      <c r="DI114" s="254">
        <f t="shared" si="162"/>
        <v>0</v>
      </c>
      <c r="DJ114" s="254">
        <f t="shared" si="163"/>
        <v>0</v>
      </c>
      <c r="DK114" s="254">
        <f t="shared" si="164"/>
        <v>0</v>
      </c>
      <c r="DL114" s="254">
        <f t="shared" si="165"/>
        <v>0</v>
      </c>
      <c r="DM114" s="254">
        <f t="shared" si="166"/>
        <v>0</v>
      </c>
      <c r="DN114" s="254">
        <f t="shared" si="167"/>
        <v>0</v>
      </c>
      <c r="DO114" s="254">
        <f t="shared" si="168"/>
        <v>0</v>
      </c>
      <c r="DP114" s="254">
        <f t="shared" si="169"/>
        <v>0</v>
      </c>
      <c r="DQ114" s="254">
        <f t="shared" si="170"/>
        <v>0</v>
      </c>
      <c r="DR114" s="254">
        <f t="shared" si="171"/>
        <v>0</v>
      </c>
      <c r="DS114" s="254">
        <f t="shared" si="172"/>
        <v>0</v>
      </c>
      <c r="DT114" s="254">
        <f t="shared" si="173"/>
        <v>0</v>
      </c>
      <c r="DU114" s="254">
        <f t="shared" si="174"/>
        <v>0</v>
      </c>
      <c r="DV114" s="254">
        <f t="shared" si="175"/>
        <v>0</v>
      </c>
    </row>
    <row r="115" spans="1:126" ht="24" customHeight="1">
      <c r="A115" s="11" t="str">
        <f ca="1">IF(AG115&lt;&gt;"OK","",CONCATENATE(TEXT('Front Page'!$F$33,"000"),TEXT('Front Page'!$F$31,"000"),"-",LEFT('Front Page'!$R$53,5),"-",LEFT(D115,1),AJ115, "-",TEXT(B115,"000")))</f>
        <v/>
      </c>
      <c r="B115" s="12" t="str">
        <f>IFERROR(IF(E115="","",MAX(B$17:B114)+1),"")</f>
        <v/>
      </c>
      <c r="C115" s="13"/>
      <c r="D115" s="29" t="str">
        <f t="shared" si="133"/>
        <v>None</v>
      </c>
      <c r="E115" s="29" t="str">
        <f t="shared" si="17"/>
        <v/>
      </c>
      <c r="F115" s="29" t="str">
        <f t="shared" si="18"/>
        <v/>
      </c>
      <c r="G115" s="363"/>
      <c r="H115" s="364"/>
      <c r="I115" s="325" t="str">
        <f t="shared" si="134"/>
        <v>No</v>
      </c>
      <c r="J115" s="314">
        <v>0</v>
      </c>
      <c r="K115" s="312">
        <v>0</v>
      </c>
      <c r="L115" s="312">
        <v>0</v>
      </c>
      <c r="M115" s="312">
        <v>0</v>
      </c>
      <c r="N115" s="312">
        <v>0</v>
      </c>
      <c r="O115" s="312">
        <v>0</v>
      </c>
      <c r="P115" s="312">
        <v>0</v>
      </c>
      <c r="Q115" s="312">
        <v>0</v>
      </c>
      <c r="R115" s="312">
        <v>0</v>
      </c>
      <c r="S115" s="312">
        <v>0</v>
      </c>
      <c r="T115" s="312">
        <v>0</v>
      </c>
      <c r="U115" s="312">
        <v>0</v>
      </c>
      <c r="V115" s="313">
        <v>1</v>
      </c>
      <c r="W115" s="313">
        <v>1</v>
      </c>
      <c r="X115" s="312">
        <v>0</v>
      </c>
      <c r="Y115" s="312">
        <v>0</v>
      </c>
      <c r="Z115" s="312">
        <v>0</v>
      </c>
      <c r="AA115" s="14">
        <v>0</v>
      </c>
      <c r="AB115" s="317"/>
      <c r="AC115" s="15" t="str">
        <f t="shared" si="124"/>
        <v/>
      </c>
      <c r="AD115" s="15" t="str">
        <f t="shared" si="135"/>
        <v/>
      </c>
      <c r="AE115" s="16" t="str">
        <f t="shared" si="136"/>
        <v>0 - 0</v>
      </c>
      <c r="AF115" s="20" t="str">
        <f t="shared" si="126"/>
        <v>Not an offer</v>
      </c>
      <c r="AG115" s="276" t="str">
        <f t="shared" si="127"/>
        <v>Not an Offer</v>
      </c>
      <c r="AH115" s="150"/>
      <c r="AI115" s="254">
        <v>99</v>
      </c>
      <c r="AJ115" s="149" t="str">
        <f t="shared" si="128"/>
        <v>00-IFE</v>
      </c>
      <c r="AK115" s="254" t="b">
        <v>0</v>
      </c>
      <c r="AL115" s="254">
        <f t="shared" si="125"/>
        <v>0</v>
      </c>
      <c r="AM115" s="254">
        <f t="shared" si="129"/>
        <v>0</v>
      </c>
      <c r="AN115" s="288">
        <f t="shared" si="137"/>
        <v>0</v>
      </c>
      <c r="AO115" s="288" t="str">
        <f>IF(AND($BU115=$BV115,BU115=AO$13),$J115&amp;$K115&amp;$L115&amp;$M115&amp;$N115&amp;$O115&amp;$P115&amp;$Q115&amp;$R115&amp;$S115&amp;$T115&amp;$U115,IFERROR(MATCH($AN115,AO$17:AO114,0),-1000))</f>
        <v>000000000000</v>
      </c>
      <c r="AP115" s="288">
        <f>IF(AND($BU115=$BV115,BV115=AP$13),$J115&amp;$K115&amp;$L115&amp;$M115&amp;$N115&amp;$O115&amp;$P115&amp;$Q115&amp;$R115&amp;$S115&amp;$T115&amp;$U115,IFERROR(MATCH($AN115,AP$17:AP114,0),-1000))</f>
        <v>1</v>
      </c>
      <c r="AQ115" s="288">
        <f>IF(AND($BU115=$BV115,BW115=AQ$13),$J115&amp;$K115&amp;$L115&amp;$M115&amp;$N115&amp;$O115&amp;$P115&amp;$Q115&amp;$R115&amp;$S115&amp;$T115&amp;$U115,IFERROR(MATCH($AN115,AQ$17:AQ114,0),-1000))</f>
        <v>1</v>
      </c>
      <c r="AR115" s="288">
        <f>IF(AND($BU115=$BV115,BX115=AR$13),$J115&amp;$K115&amp;$L115&amp;$M115&amp;$N115&amp;$O115&amp;$P115&amp;$Q115&amp;$R115&amp;$S115&amp;$T115&amp;$U115,IFERROR(MATCH($AN115,AR$17:AR114,0),-1000))</f>
        <v>1</v>
      </c>
      <c r="AS115" s="254">
        <f t="shared" si="69"/>
        <v>0</v>
      </c>
      <c r="AT115" s="261" t="str">
        <f t="shared" si="138"/>
        <v/>
      </c>
      <c r="AU115" s="254" t="str">
        <f t="shared" si="122"/>
        <v/>
      </c>
      <c r="AV115" s="254" t="str">
        <f t="shared" si="122"/>
        <v/>
      </c>
      <c r="AW115" s="254" t="str">
        <f t="shared" si="122"/>
        <v/>
      </c>
      <c r="AX115" s="254" t="str">
        <f t="shared" si="122"/>
        <v/>
      </c>
      <c r="AY115" s="254" t="str">
        <f t="shared" si="122"/>
        <v/>
      </c>
      <c r="AZ115" s="254" t="str">
        <f t="shared" si="131"/>
        <v/>
      </c>
      <c r="BA115" s="254" t="str">
        <f t="shared" si="131"/>
        <v/>
      </c>
      <c r="BB115" s="254" t="str">
        <f t="shared" si="131"/>
        <v/>
      </c>
      <c r="BC115" s="254" t="str">
        <f t="shared" si="131"/>
        <v/>
      </c>
      <c r="BD115" s="254" t="str">
        <f t="shared" si="131"/>
        <v/>
      </c>
      <c r="BE115" s="262" t="str">
        <f t="shared" si="131"/>
        <v/>
      </c>
      <c r="BF115" s="263" t="str">
        <f t="shared" si="123"/>
        <v/>
      </c>
      <c r="BG115" s="254" t="str">
        <f t="shared" si="123"/>
        <v/>
      </c>
      <c r="BH115" s="254" t="str">
        <f t="shared" si="123"/>
        <v/>
      </c>
      <c r="BI115" s="254" t="str">
        <f t="shared" si="123"/>
        <v/>
      </c>
      <c r="BJ115" s="254" t="str">
        <f t="shared" si="123"/>
        <v/>
      </c>
      <c r="BK115" s="254" t="str">
        <f t="shared" si="132"/>
        <v/>
      </c>
      <c r="BL115" s="254" t="str">
        <f t="shared" si="132"/>
        <v/>
      </c>
      <c r="BM115" s="254" t="str">
        <f t="shared" si="132"/>
        <v/>
      </c>
      <c r="BN115" s="254" t="str">
        <f t="shared" si="132"/>
        <v/>
      </c>
      <c r="BO115" s="254" t="str">
        <f t="shared" si="132"/>
        <v/>
      </c>
      <c r="BP115" s="254" t="str">
        <f t="shared" si="132"/>
        <v/>
      </c>
      <c r="BQ115" s="264" t="str">
        <f t="shared" si="139"/>
        <v/>
      </c>
      <c r="BR115" s="261">
        <v>2019</v>
      </c>
      <c r="BS115" s="261">
        <v>2019</v>
      </c>
      <c r="BT115" s="261">
        <v>2019</v>
      </c>
      <c r="BU115" s="265">
        <v>2019</v>
      </c>
      <c r="BV115" s="263">
        <v>2019</v>
      </c>
      <c r="BW115" s="254" t="str">
        <f t="shared" si="177"/>
        <v/>
      </c>
      <c r="BX115" s="254" t="str">
        <f t="shared" si="176"/>
        <v/>
      </c>
      <c r="BY115" s="264" t="str">
        <f t="shared" si="31"/>
        <v/>
      </c>
      <c r="BZ115" s="254" t="str">
        <f t="shared" si="32"/>
        <v/>
      </c>
      <c r="CA115" s="254">
        <f t="shared" si="179"/>
        <v>0</v>
      </c>
      <c r="CB115" s="254">
        <f t="shared" si="179"/>
        <v>0</v>
      </c>
      <c r="CC115" s="254">
        <f t="shared" si="179"/>
        <v>0</v>
      </c>
      <c r="CD115" s="254">
        <f t="shared" si="178"/>
        <v>0</v>
      </c>
      <c r="CE115" s="254">
        <f t="shared" si="178"/>
        <v>0</v>
      </c>
      <c r="CF115" s="254">
        <f t="shared" si="178"/>
        <v>0</v>
      </c>
      <c r="CG115" s="254">
        <f t="shared" si="130"/>
        <v>0</v>
      </c>
      <c r="CH115" s="254">
        <f t="shared" si="130"/>
        <v>0</v>
      </c>
      <c r="CI115" s="254">
        <f t="shared" si="130"/>
        <v>0</v>
      </c>
      <c r="CJ115" s="254">
        <f t="shared" si="130"/>
        <v>0</v>
      </c>
      <c r="CK115" s="254">
        <f t="shared" si="130"/>
        <v>0</v>
      </c>
      <c r="CL115" s="254">
        <f t="shared" si="130"/>
        <v>0</v>
      </c>
      <c r="CM115" s="254">
        <f t="shared" si="140"/>
        <v>0</v>
      </c>
      <c r="CN115" s="254">
        <f t="shared" si="141"/>
        <v>0</v>
      </c>
      <c r="CO115" s="254">
        <f t="shared" si="142"/>
        <v>0</v>
      </c>
      <c r="CP115" s="254">
        <f t="shared" si="143"/>
        <v>0</v>
      </c>
      <c r="CQ115" s="254">
        <f t="shared" si="144"/>
        <v>0</v>
      </c>
      <c r="CR115" s="254">
        <f t="shared" si="145"/>
        <v>0</v>
      </c>
      <c r="CS115" s="254">
        <f t="shared" si="146"/>
        <v>0</v>
      </c>
      <c r="CT115" s="254">
        <f t="shared" si="147"/>
        <v>0</v>
      </c>
      <c r="CU115" s="254">
        <f t="shared" si="148"/>
        <v>0</v>
      </c>
      <c r="CV115" s="254">
        <f t="shared" si="149"/>
        <v>0</v>
      </c>
      <c r="CW115" s="254">
        <f t="shared" si="150"/>
        <v>0</v>
      </c>
      <c r="CX115" s="254">
        <f t="shared" si="151"/>
        <v>0</v>
      </c>
      <c r="CY115" s="254">
        <f t="shared" si="152"/>
        <v>0</v>
      </c>
      <c r="CZ115" s="254">
        <f t="shared" si="153"/>
        <v>0</v>
      </c>
      <c r="DA115" s="254">
        <f t="shared" si="154"/>
        <v>0</v>
      </c>
      <c r="DB115" s="254">
        <f t="shared" si="155"/>
        <v>0</v>
      </c>
      <c r="DC115" s="254">
        <f t="shared" si="156"/>
        <v>0</v>
      </c>
      <c r="DD115" s="254">
        <f t="shared" si="157"/>
        <v>0</v>
      </c>
      <c r="DE115" s="254">
        <f t="shared" si="158"/>
        <v>0</v>
      </c>
      <c r="DF115" s="254">
        <f t="shared" si="159"/>
        <v>0</v>
      </c>
      <c r="DG115" s="254">
        <f t="shared" si="160"/>
        <v>0</v>
      </c>
      <c r="DH115" s="254">
        <f t="shared" si="161"/>
        <v>0</v>
      </c>
      <c r="DI115" s="254">
        <f t="shared" si="162"/>
        <v>0</v>
      </c>
      <c r="DJ115" s="254">
        <f t="shared" si="163"/>
        <v>0</v>
      </c>
      <c r="DK115" s="254">
        <f t="shared" si="164"/>
        <v>0</v>
      </c>
      <c r="DL115" s="254">
        <f t="shared" si="165"/>
        <v>0</v>
      </c>
      <c r="DM115" s="254">
        <f t="shared" si="166"/>
        <v>0</v>
      </c>
      <c r="DN115" s="254">
        <f t="shared" si="167"/>
        <v>0</v>
      </c>
      <c r="DO115" s="254">
        <f t="shared" si="168"/>
        <v>0</v>
      </c>
      <c r="DP115" s="254">
        <f t="shared" si="169"/>
        <v>0</v>
      </c>
      <c r="DQ115" s="254">
        <f t="shared" si="170"/>
        <v>0</v>
      </c>
      <c r="DR115" s="254">
        <f t="shared" si="171"/>
        <v>0</v>
      </c>
      <c r="DS115" s="254">
        <f t="shared" si="172"/>
        <v>0</v>
      </c>
      <c r="DT115" s="254">
        <f t="shared" si="173"/>
        <v>0</v>
      </c>
      <c r="DU115" s="254">
        <f t="shared" si="174"/>
        <v>0</v>
      </c>
      <c r="DV115" s="254">
        <f t="shared" si="175"/>
        <v>0</v>
      </c>
    </row>
    <row r="116" spans="1:126" ht="24" customHeight="1">
      <c r="A116" s="11" t="str">
        <f ca="1">IF(AG116&lt;&gt;"OK","",CONCATENATE(TEXT('Front Page'!$F$33,"000"),TEXT('Front Page'!$F$31,"000"),"-",LEFT('Front Page'!$R$53,5),"-",LEFT(D116,1),AJ116, "-",TEXT(B116,"000")))</f>
        <v/>
      </c>
      <c r="B116" s="12" t="str">
        <f>IFERROR(IF(E116="","",MAX(B$17:B115)+1),"")</f>
        <v/>
      </c>
      <c r="C116" s="13"/>
      <c r="D116" s="29" t="str">
        <f t="shared" si="133"/>
        <v>None</v>
      </c>
      <c r="E116" s="29" t="str">
        <f t="shared" si="17"/>
        <v/>
      </c>
      <c r="F116" s="29" t="str">
        <f t="shared" si="18"/>
        <v/>
      </c>
      <c r="G116" s="363"/>
      <c r="H116" s="364"/>
      <c r="I116" s="325" t="str">
        <f t="shared" si="134"/>
        <v>No</v>
      </c>
      <c r="J116" s="314">
        <v>0</v>
      </c>
      <c r="K116" s="312">
        <v>0</v>
      </c>
      <c r="L116" s="312">
        <v>0</v>
      </c>
      <c r="M116" s="312">
        <v>0</v>
      </c>
      <c r="N116" s="312">
        <v>0</v>
      </c>
      <c r="O116" s="312">
        <v>0</v>
      </c>
      <c r="P116" s="312">
        <v>0</v>
      </c>
      <c r="Q116" s="312">
        <v>0</v>
      </c>
      <c r="R116" s="312">
        <v>0</v>
      </c>
      <c r="S116" s="312">
        <v>0</v>
      </c>
      <c r="T116" s="312">
        <v>0</v>
      </c>
      <c r="U116" s="312">
        <v>0</v>
      </c>
      <c r="V116" s="313">
        <v>1</v>
      </c>
      <c r="W116" s="313">
        <v>1</v>
      </c>
      <c r="X116" s="312">
        <v>0</v>
      </c>
      <c r="Y116" s="312">
        <v>0</v>
      </c>
      <c r="Z116" s="312">
        <v>0</v>
      </c>
      <c r="AA116" s="14">
        <v>0</v>
      </c>
      <c r="AB116" s="317"/>
      <c r="AC116" s="15" t="str">
        <f t="shared" si="124"/>
        <v/>
      </c>
      <c r="AD116" s="15" t="str">
        <f t="shared" si="135"/>
        <v/>
      </c>
      <c r="AE116" s="16" t="str">
        <f t="shared" si="136"/>
        <v>0 - 0</v>
      </c>
      <c r="AF116" s="20" t="str">
        <f t="shared" si="126"/>
        <v>Not an offer</v>
      </c>
      <c r="AG116" s="276" t="str">
        <f t="shared" si="127"/>
        <v>Not an Offer</v>
      </c>
      <c r="AH116" s="150"/>
      <c r="AI116" s="254">
        <v>100</v>
      </c>
      <c r="AJ116" s="149" t="str">
        <f t="shared" si="128"/>
        <v>00-IFE</v>
      </c>
      <c r="AK116" s="254" t="b">
        <v>0</v>
      </c>
      <c r="AL116" s="254">
        <f t="shared" si="125"/>
        <v>0</v>
      </c>
      <c r="AM116" s="254">
        <f t="shared" si="129"/>
        <v>0</v>
      </c>
      <c r="AN116" s="288">
        <f t="shared" si="137"/>
        <v>0</v>
      </c>
      <c r="AO116" s="288" t="str">
        <f>IF(AND($BU116=$BV116,BU116=AO$13),$J116&amp;$K116&amp;$L116&amp;$M116&amp;$N116&amp;$O116&amp;$P116&amp;$Q116&amp;$R116&amp;$S116&amp;$T116&amp;$U116,IFERROR(MATCH($AN116,AO$17:AO115,0),-1000))</f>
        <v>000000000000</v>
      </c>
      <c r="AP116" s="288">
        <f>IF(AND($BU116=$BV116,BV116=AP$13),$J116&amp;$K116&amp;$L116&amp;$M116&amp;$N116&amp;$O116&amp;$P116&amp;$Q116&amp;$R116&amp;$S116&amp;$T116&amp;$U116,IFERROR(MATCH($AN116,AP$17:AP115,0),-1000))</f>
        <v>1</v>
      </c>
      <c r="AQ116" s="288">
        <f>IF(AND($BU116=$BV116,BW116=AQ$13),$J116&amp;$K116&amp;$L116&amp;$M116&amp;$N116&amp;$O116&amp;$P116&amp;$Q116&amp;$R116&amp;$S116&amp;$T116&amp;$U116,IFERROR(MATCH($AN116,AQ$17:AQ115,0),-1000))</f>
        <v>1</v>
      </c>
      <c r="AR116" s="288">
        <f>IF(AND($BU116=$BV116,BX116=AR$13),$J116&amp;$K116&amp;$L116&amp;$M116&amp;$N116&amp;$O116&amp;$P116&amp;$Q116&amp;$R116&amp;$S116&amp;$T116&amp;$U116,IFERROR(MATCH($AN116,AR$17:AR115,0),-1000))</f>
        <v>1</v>
      </c>
      <c r="AS116" s="254">
        <f t="shared" si="69"/>
        <v>0</v>
      </c>
      <c r="AT116" s="261" t="str">
        <f t="shared" si="138"/>
        <v/>
      </c>
      <c r="AU116" s="254" t="str">
        <f t="shared" si="122"/>
        <v/>
      </c>
      <c r="AV116" s="254" t="str">
        <f t="shared" si="122"/>
        <v/>
      </c>
      <c r="AW116" s="254" t="str">
        <f t="shared" si="122"/>
        <v/>
      </c>
      <c r="AX116" s="254" t="str">
        <f t="shared" si="122"/>
        <v/>
      </c>
      <c r="AY116" s="254" t="str">
        <f t="shared" si="122"/>
        <v/>
      </c>
      <c r="AZ116" s="254" t="str">
        <f t="shared" si="131"/>
        <v/>
      </c>
      <c r="BA116" s="254" t="str">
        <f t="shared" si="131"/>
        <v/>
      </c>
      <c r="BB116" s="254" t="str">
        <f t="shared" si="131"/>
        <v/>
      </c>
      <c r="BC116" s="254" t="str">
        <f t="shared" si="131"/>
        <v/>
      </c>
      <c r="BD116" s="254" t="str">
        <f t="shared" si="131"/>
        <v/>
      </c>
      <c r="BE116" s="262" t="str">
        <f t="shared" si="131"/>
        <v/>
      </c>
      <c r="BF116" s="263" t="str">
        <f t="shared" si="123"/>
        <v/>
      </c>
      <c r="BG116" s="254" t="str">
        <f t="shared" si="123"/>
        <v/>
      </c>
      <c r="BH116" s="254" t="str">
        <f t="shared" si="123"/>
        <v/>
      </c>
      <c r="BI116" s="254" t="str">
        <f t="shared" si="123"/>
        <v/>
      </c>
      <c r="BJ116" s="254" t="str">
        <f t="shared" si="123"/>
        <v/>
      </c>
      <c r="BK116" s="254" t="str">
        <f t="shared" si="132"/>
        <v/>
      </c>
      <c r="BL116" s="254" t="str">
        <f t="shared" si="132"/>
        <v/>
      </c>
      <c r="BM116" s="254" t="str">
        <f t="shared" si="132"/>
        <v/>
      </c>
      <c r="BN116" s="254" t="str">
        <f t="shared" si="132"/>
        <v/>
      </c>
      <c r="BO116" s="254" t="str">
        <f t="shared" si="132"/>
        <v/>
      </c>
      <c r="BP116" s="254" t="str">
        <f t="shared" si="132"/>
        <v/>
      </c>
      <c r="BQ116" s="264" t="str">
        <f t="shared" si="139"/>
        <v/>
      </c>
      <c r="BR116" s="261">
        <v>2019</v>
      </c>
      <c r="BS116" s="261">
        <v>2019</v>
      </c>
      <c r="BT116" s="261">
        <v>2019</v>
      </c>
      <c r="BU116" s="265">
        <v>2019</v>
      </c>
      <c r="BV116" s="263">
        <v>2019</v>
      </c>
      <c r="BW116" s="254" t="str">
        <f t="shared" si="177"/>
        <v/>
      </c>
      <c r="BX116" s="254" t="str">
        <f t="shared" si="176"/>
        <v/>
      </c>
      <c r="BY116" s="264" t="str">
        <f t="shared" si="31"/>
        <v/>
      </c>
      <c r="BZ116" s="254" t="str">
        <f t="shared" si="32"/>
        <v/>
      </c>
      <c r="CA116" s="254">
        <f t="shared" si="179"/>
        <v>0</v>
      </c>
      <c r="CB116" s="254">
        <f t="shared" si="179"/>
        <v>0</v>
      </c>
      <c r="CC116" s="254">
        <f t="shared" si="179"/>
        <v>0</v>
      </c>
      <c r="CD116" s="254">
        <f t="shared" si="178"/>
        <v>0</v>
      </c>
      <c r="CE116" s="254">
        <f t="shared" si="178"/>
        <v>0</v>
      </c>
      <c r="CF116" s="254">
        <f t="shared" si="178"/>
        <v>0</v>
      </c>
      <c r="CG116" s="254">
        <f t="shared" si="130"/>
        <v>0</v>
      </c>
      <c r="CH116" s="254">
        <f t="shared" si="130"/>
        <v>0</v>
      </c>
      <c r="CI116" s="254">
        <f t="shared" si="130"/>
        <v>0</v>
      </c>
      <c r="CJ116" s="254">
        <f t="shared" si="130"/>
        <v>0</v>
      </c>
      <c r="CK116" s="254">
        <f t="shared" si="130"/>
        <v>0</v>
      </c>
      <c r="CL116" s="254">
        <f t="shared" si="130"/>
        <v>0</v>
      </c>
      <c r="CM116" s="254">
        <f t="shared" si="140"/>
        <v>0</v>
      </c>
      <c r="CN116" s="254">
        <f t="shared" si="141"/>
        <v>0</v>
      </c>
      <c r="CO116" s="254">
        <f t="shared" si="142"/>
        <v>0</v>
      </c>
      <c r="CP116" s="254">
        <f t="shared" si="143"/>
        <v>0</v>
      </c>
      <c r="CQ116" s="254">
        <f t="shared" si="144"/>
        <v>0</v>
      </c>
      <c r="CR116" s="254">
        <f t="shared" si="145"/>
        <v>0</v>
      </c>
      <c r="CS116" s="254">
        <f t="shared" si="146"/>
        <v>0</v>
      </c>
      <c r="CT116" s="254">
        <f t="shared" si="147"/>
        <v>0</v>
      </c>
      <c r="CU116" s="254">
        <f t="shared" si="148"/>
        <v>0</v>
      </c>
      <c r="CV116" s="254">
        <f t="shared" si="149"/>
        <v>0</v>
      </c>
      <c r="CW116" s="254">
        <f t="shared" si="150"/>
        <v>0</v>
      </c>
      <c r="CX116" s="254">
        <f t="shared" si="151"/>
        <v>0</v>
      </c>
      <c r="CY116" s="254">
        <f t="shared" si="152"/>
        <v>0</v>
      </c>
      <c r="CZ116" s="254">
        <f t="shared" si="153"/>
        <v>0</v>
      </c>
      <c r="DA116" s="254">
        <f t="shared" si="154"/>
        <v>0</v>
      </c>
      <c r="DB116" s="254">
        <f t="shared" si="155"/>
        <v>0</v>
      </c>
      <c r="DC116" s="254">
        <f t="shared" si="156"/>
        <v>0</v>
      </c>
      <c r="DD116" s="254">
        <f t="shared" si="157"/>
        <v>0</v>
      </c>
      <c r="DE116" s="254">
        <f t="shared" si="158"/>
        <v>0</v>
      </c>
      <c r="DF116" s="254">
        <f t="shared" si="159"/>
        <v>0</v>
      </c>
      <c r="DG116" s="254">
        <f t="shared" si="160"/>
        <v>0</v>
      </c>
      <c r="DH116" s="254">
        <f t="shared" si="161"/>
        <v>0</v>
      </c>
      <c r="DI116" s="254">
        <f t="shared" si="162"/>
        <v>0</v>
      </c>
      <c r="DJ116" s="254">
        <f t="shared" si="163"/>
        <v>0</v>
      </c>
      <c r="DK116" s="254">
        <f t="shared" si="164"/>
        <v>0</v>
      </c>
      <c r="DL116" s="254">
        <f t="shared" si="165"/>
        <v>0</v>
      </c>
      <c r="DM116" s="254">
        <f t="shared" si="166"/>
        <v>0</v>
      </c>
      <c r="DN116" s="254">
        <f t="shared" si="167"/>
        <v>0</v>
      </c>
      <c r="DO116" s="254">
        <f t="shared" si="168"/>
        <v>0</v>
      </c>
      <c r="DP116" s="254">
        <f t="shared" si="169"/>
        <v>0</v>
      </c>
      <c r="DQ116" s="254">
        <f t="shared" si="170"/>
        <v>0</v>
      </c>
      <c r="DR116" s="254">
        <f t="shared" si="171"/>
        <v>0</v>
      </c>
      <c r="DS116" s="254">
        <f t="shared" si="172"/>
        <v>0</v>
      </c>
      <c r="DT116" s="254">
        <f t="shared" si="173"/>
        <v>0</v>
      </c>
      <c r="DU116" s="254">
        <f t="shared" si="174"/>
        <v>0</v>
      </c>
      <c r="DV116" s="254">
        <f t="shared" si="175"/>
        <v>0</v>
      </c>
    </row>
    <row r="117" spans="1:126" ht="24" customHeight="1">
      <c r="A117" s="11" t="str">
        <f ca="1">IF(AG117&lt;&gt;"OK","",CONCATENATE(TEXT('Front Page'!$F$33,"000"),TEXT('Front Page'!$F$31,"000"),"-",LEFT('Front Page'!$R$53,5),"-",LEFT(D117,1),AJ117, "-",TEXT(B117,"000")))</f>
        <v/>
      </c>
      <c r="B117" s="12" t="str">
        <f>IFERROR(IF(E117="","",MAX(B$17:B116)+1),"")</f>
        <v/>
      </c>
      <c r="C117" s="13"/>
      <c r="D117" s="29" t="str">
        <f t="shared" si="133"/>
        <v>None</v>
      </c>
      <c r="E117" s="29" t="str">
        <f t="shared" si="17"/>
        <v/>
      </c>
      <c r="F117" s="29" t="str">
        <f t="shared" si="18"/>
        <v/>
      </c>
      <c r="G117" s="363"/>
      <c r="H117" s="364"/>
      <c r="I117" s="325" t="str">
        <f t="shared" si="134"/>
        <v>No</v>
      </c>
      <c r="J117" s="314">
        <v>0</v>
      </c>
      <c r="K117" s="312">
        <v>0</v>
      </c>
      <c r="L117" s="312">
        <v>0</v>
      </c>
      <c r="M117" s="312">
        <v>0</v>
      </c>
      <c r="N117" s="312">
        <v>0</v>
      </c>
      <c r="O117" s="312">
        <v>0</v>
      </c>
      <c r="P117" s="312">
        <v>0</v>
      </c>
      <c r="Q117" s="312">
        <v>0</v>
      </c>
      <c r="R117" s="312">
        <v>0</v>
      </c>
      <c r="S117" s="312">
        <v>0</v>
      </c>
      <c r="T117" s="312">
        <v>0</v>
      </c>
      <c r="U117" s="312">
        <v>0</v>
      </c>
      <c r="V117" s="313">
        <v>1</v>
      </c>
      <c r="W117" s="313">
        <v>1</v>
      </c>
      <c r="X117" s="312">
        <v>0</v>
      </c>
      <c r="Y117" s="312">
        <v>0</v>
      </c>
      <c r="Z117" s="312">
        <v>0</v>
      </c>
      <c r="AA117" s="14">
        <v>0</v>
      </c>
      <c r="AB117" s="317"/>
      <c r="AC117" s="15" t="str">
        <f t="shared" si="124"/>
        <v/>
      </c>
      <c r="AD117" s="15" t="str">
        <f t="shared" si="135"/>
        <v/>
      </c>
      <c r="AE117" s="16" t="str">
        <f t="shared" si="136"/>
        <v>0 - 0</v>
      </c>
      <c r="AF117" s="20" t="str">
        <f t="shared" si="126"/>
        <v>Not an offer</v>
      </c>
      <c r="AG117" s="276" t="str">
        <f t="shared" si="127"/>
        <v>Not an Offer</v>
      </c>
      <c r="AH117" s="150"/>
      <c r="AI117" s="254">
        <v>101</v>
      </c>
      <c r="AJ117" s="149" t="str">
        <f t="shared" si="128"/>
        <v>00-IFE</v>
      </c>
      <c r="AK117" s="254" t="b">
        <v>0</v>
      </c>
      <c r="AL117" s="254">
        <f t="shared" si="125"/>
        <v>0</v>
      </c>
      <c r="AM117" s="254">
        <f t="shared" si="129"/>
        <v>0</v>
      </c>
      <c r="AN117" s="288">
        <f t="shared" si="137"/>
        <v>0</v>
      </c>
      <c r="AO117" s="288" t="str">
        <f>IF(AND($BU117=$BV117,BU117=AO$13),$J117&amp;$K117&amp;$L117&amp;$M117&amp;$N117&amp;$O117&amp;$P117&amp;$Q117&amp;$R117&amp;$S117&amp;$T117&amp;$U117,IFERROR(MATCH($AN117,AO$17:AO116,0),-1000))</f>
        <v>000000000000</v>
      </c>
      <c r="AP117" s="288">
        <f>IF(AND($BU117=$BV117,BV117=AP$13),$J117&amp;$K117&amp;$L117&amp;$M117&amp;$N117&amp;$O117&amp;$P117&amp;$Q117&amp;$R117&amp;$S117&amp;$T117&amp;$U117,IFERROR(MATCH($AN117,AP$17:AP116,0),-1000))</f>
        <v>1</v>
      </c>
      <c r="AQ117" s="288">
        <f>IF(AND($BU117=$BV117,BW117=AQ$13),$J117&amp;$K117&amp;$L117&amp;$M117&amp;$N117&amp;$O117&amp;$P117&amp;$Q117&amp;$R117&amp;$S117&amp;$T117&amp;$U117,IFERROR(MATCH($AN117,AQ$17:AQ116,0),-1000))</f>
        <v>1</v>
      </c>
      <c r="AR117" s="288">
        <f>IF(AND($BU117=$BV117,BX117=AR$13),$J117&amp;$K117&amp;$L117&amp;$M117&amp;$N117&amp;$O117&amp;$P117&amp;$Q117&amp;$R117&amp;$S117&amp;$T117&amp;$U117,IFERROR(MATCH($AN117,AR$17:AR116,0),-1000))</f>
        <v>1</v>
      </c>
      <c r="AS117" s="254">
        <f t="shared" si="69"/>
        <v>0</v>
      </c>
      <c r="AT117" s="261" t="str">
        <f t="shared" si="138"/>
        <v/>
      </c>
      <c r="AU117" s="254" t="str">
        <f t="shared" si="122"/>
        <v/>
      </c>
      <c r="AV117" s="254" t="str">
        <f t="shared" si="122"/>
        <v/>
      </c>
      <c r="AW117" s="254" t="str">
        <f t="shared" si="122"/>
        <v/>
      </c>
      <c r="AX117" s="254" t="str">
        <f t="shared" si="122"/>
        <v/>
      </c>
      <c r="AY117" s="254" t="str">
        <f t="shared" si="122"/>
        <v/>
      </c>
      <c r="AZ117" s="254" t="str">
        <f t="shared" si="131"/>
        <v/>
      </c>
      <c r="BA117" s="254" t="str">
        <f t="shared" si="131"/>
        <v/>
      </c>
      <c r="BB117" s="254" t="str">
        <f t="shared" si="131"/>
        <v/>
      </c>
      <c r="BC117" s="254" t="str">
        <f t="shared" si="131"/>
        <v/>
      </c>
      <c r="BD117" s="254" t="str">
        <f t="shared" si="131"/>
        <v/>
      </c>
      <c r="BE117" s="262" t="str">
        <f t="shared" si="131"/>
        <v/>
      </c>
      <c r="BF117" s="263" t="str">
        <f t="shared" si="123"/>
        <v/>
      </c>
      <c r="BG117" s="254" t="str">
        <f t="shared" si="123"/>
        <v/>
      </c>
      <c r="BH117" s="254" t="str">
        <f t="shared" si="123"/>
        <v/>
      </c>
      <c r="BI117" s="254" t="str">
        <f t="shared" si="123"/>
        <v/>
      </c>
      <c r="BJ117" s="254" t="str">
        <f t="shared" si="123"/>
        <v/>
      </c>
      <c r="BK117" s="254" t="str">
        <f t="shared" si="132"/>
        <v/>
      </c>
      <c r="BL117" s="254" t="str">
        <f t="shared" si="132"/>
        <v/>
      </c>
      <c r="BM117" s="254" t="str">
        <f t="shared" si="132"/>
        <v/>
      </c>
      <c r="BN117" s="254" t="str">
        <f t="shared" si="132"/>
        <v/>
      </c>
      <c r="BO117" s="254" t="str">
        <f t="shared" si="132"/>
        <v/>
      </c>
      <c r="BP117" s="254" t="str">
        <f t="shared" si="132"/>
        <v/>
      </c>
      <c r="BQ117" s="264" t="str">
        <f t="shared" si="139"/>
        <v/>
      </c>
      <c r="BR117" s="261">
        <v>2019</v>
      </c>
      <c r="BS117" s="261">
        <v>2019</v>
      </c>
      <c r="BT117" s="261">
        <v>2019</v>
      </c>
      <c r="BU117" s="265">
        <v>2019</v>
      </c>
      <c r="BV117" s="263">
        <v>2019</v>
      </c>
      <c r="BW117" s="254" t="str">
        <f t="shared" si="177"/>
        <v/>
      </c>
      <c r="BX117" s="254" t="str">
        <f t="shared" si="176"/>
        <v/>
      </c>
      <c r="BY117" s="264" t="str">
        <f t="shared" si="31"/>
        <v/>
      </c>
      <c r="BZ117" s="254" t="str">
        <f t="shared" si="32"/>
        <v/>
      </c>
      <c r="CA117" s="254">
        <f t="shared" si="179"/>
        <v>0</v>
      </c>
      <c r="CB117" s="254">
        <f t="shared" si="179"/>
        <v>0</v>
      </c>
      <c r="CC117" s="254">
        <f t="shared" si="179"/>
        <v>0</v>
      </c>
      <c r="CD117" s="254">
        <f t="shared" si="178"/>
        <v>0</v>
      </c>
      <c r="CE117" s="254">
        <f t="shared" si="178"/>
        <v>0</v>
      </c>
      <c r="CF117" s="254">
        <f t="shared" si="178"/>
        <v>0</v>
      </c>
      <c r="CG117" s="254">
        <f t="shared" si="130"/>
        <v>0</v>
      </c>
      <c r="CH117" s="254">
        <f t="shared" si="130"/>
        <v>0</v>
      </c>
      <c r="CI117" s="254">
        <f t="shared" si="130"/>
        <v>0</v>
      </c>
      <c r="CJ117" s="254">
        <f t="shared" si="130"/>
        <v>0</v>
      </c>
      <c r="CK117" s="254">
        <f t="shared" si="130"/>
        <v>0</v>
      </c>
      <c r="CL117" s="254">
        <f t="shared" si="130"/>
        <v>0</v>
      </c>
      <c r="CM117" s="254">
        <f t="shared" si="140"/>
        <v>0</v>
      </c>
      <c r="CN117" s="254">
        <f t="shared" si="141"/>
        <v>0</v>
      </c>
      <c r="CO117" s="254">
        <f t="shared" si="142"/>
        <v>0</v>
      </c>
      <c r="CP117" s="254">
        <f t="shared" si="143"/>
        <v>0</v>
      </c>
      <c r="CQ117" s="254">
        <f t="shared" si="144"/>
        <v>0</v>
      </c>
      <c r="CR117" s="254">
        <f t="shared" si="145"/>
        <v>0</v>
      </c>
      <c r="CS117" s="254">
        <f t="shared" si="146"/>
        <v>0</v>
      </c>
      <c r="CT117" s="254">
        <f t="shared" si="147"/>
        <v>0</v>
      </c>
      <c r="CU117" s="254">
        <f t="shared" si="148"/>
        <v>0</v>
      </c>
      <c r="CV117" s="254">
        <f t="shared" si="149"/>
        <v>0</v>
      </c>
      <c r="CW117" s="254">
        <f t="shared" si="150"/>
        <v>0</v>
      </c>
      <c r="CX117" s="254">
        <f t="shared" si="151"/>
        <v>0</v>
      </c>
      <c r="CY117" s="254">
        <f t="shared" si="152"/>
        <v>0</v>
      </c>
      <c r="CZ117" s="254">
        <f t="shared" si="153"/>
        <v>0</v>
      </c>
      <c r="DA117" s="254">
        <f t="shared" si="154"/>
        <v>0</v>
      </c>
      <c r="DB117" s="254">
        <f t="shared" si="155"/>
        <v>0</v>
      </c>
      <c r="DC117" s="254">
        <f t="shared" si="156"/>
        <v>0</v>
      </c>
      <c r="DD117" s="254">
        <f t="shared" si="157"/>
        <v>0</v>
      </c>
      <c r="DE117" s="254">
        <f t="shared" si="158"/>
        <v>0</v>
      </c>
      <c r="DF117" s="254">
        <f t="shared" si="159"/>
        <v>0</v>
      </c>
      <c r="DG117" s="254">
        <f t="shared" si="160"/>
        <v>0</v>
      </c>
      <c r="DH117" s="254">
        <f t="shared" si="161"/>
        <v>0</v>
      </c>
      <c r="DI117" s="254">
        <f t="shared" si="162"/>
        <v>0</v>
      </c>
      <c r="DJ117" s="254">
        <f t="shared" si="163"/>
        <v>0</v>
      </c>
      <c r="DK117" s="254">
        <f t="shared" si="164"/>
        <v>0</v>
      </c>
      <c r="DL117" s="254">
        <f t="shared" si="165"/>
        <v>0</v>
      </c>
      <c r="DM117" s="254">
        <f t="shared" si="166"/>
        <v>0</v>
      </c>
      <c r="DN117" s="254">
        <f t="shared" si="167"/>
        <v>0</v>
      </c>
      <c r="DO117" s="254">
        <f t="shared" si="168"/>
        <v>0</v>
      </c>
      <c r="DP117" s="254">
        <f t="shared" si="169"/>
        <v>0</v>
      </c>
      <c r="DQ117" s="254">
        <f t="shared" si="170"/>
        <v>0</v>
      </c>
      <c r="DR117" s="254">
        <f t="shared" si="171"/>
        <v>0</v>
      </c>
      <c r="DS117" s="254">
        <f t="shared" si="172"/>
        <v>0</v>
      </c>
      <c r="DT117" s="254">
        <f t="shared" si="173"/>
        <v>0</v>
      </c>
      <c r="DU117" s="254">
        <f t="shared" si="174"/>
        <v>0</v>
      </c>
      <c r="DV117" s="254">
        <f t="shared" si="175"/>
        <v>0</v>
      </c>
    </row>
    <row r="118" spans="1:126" ht="24" customHeight="1">
      <c r="A118" s="11" t="str">
        <f ca="1">IF(AG118&lt;&gt;"OK","",CONCATENATE(TEXT('Front Page'!$F$33,"000"),TEXT('Front Page'!$F$31,"000"),"-",LEFT('Front Page'!$R$53,5),"-",LEFT(D118,1),AJ118, "-",TEXT(B118,"000")))</f>
        <v/>
      </c>
      <c r="B118" s="12" t="str">
        <f>IFERROR(IF(E118="","",MAX(B$17:B117)+1),"")</f>
        <v/>
      </c>
      <c r="C118" s="13"/>
      <c r="D118" s="29" t="str">
        <f t="shared" si="133"/>
        <v>None</v>
      </c>
      <c r="E118" s="29" t="str">
        <f t="shared" si="17"/>
        <v/>
      </c>
      <c r="F118" s="29" t="str">
        <f t="shared" si="18"/>
        <v/>
      </c>
      <c r="G118" s="363"/>
      <c r="H118" s="364"/>
      <c r="I118" s="325" t="str">
        <f t="shared" si="134"/>
        <v>No</v>
      </c>
      <c r="J118" s="314">
        <v>0</v>
      </c>
      <c r="K118" s="312">
        <v>0</v>
      </c>
      <c r="L118" s="312">
        <v>0</v>
      </c>
      <c r="M118" s="312">
        <v>0</v>
      </c>
      <c r="N118" s="312">
        <v>0</v>
      </c>
      <c r="O118" s="312">
        <v>0</v>
      </c>
      <c r="P118" s="312">
        <v>0</v>
      </c>
      <c r="Q118" s="312">
        <v>0</v>
      </c>
      <c r="R118" s="312">
        <v>0</v>
      </c>
      <c r="S118" s="312">
        <v>0</v>
      </c>
      <c r="T118" s="312">
        <v>0</v>
      </c>
      <c r="U118" s="312">
        <v>0</v>
      </c>
      <c r="V118" s="313">
        <v>1</v>
      </c>
      <c r="W118" s="313">
        <v>1</v>
      </c>
      <c r="X118" s="312">
        <v>0</v>
      </c>
      <c r="Y118" s="312">
        <v>0</v>
      </c>
      <c r="Z118" s="312">
        <v>0</v>
      </c>
      <c r="AA118" s="14">
        <v>0</v>
      </c>
      <c r="AB118" s="317"/>
      <c r="AC118" s="15" t="str">
        <f t="shared" si="124"/>
        <v/>
      </c>
      <c r="AD118" s="15" t="str">
        <f t="shared" si="135"/>
        <v/>
      </c>
      <c r="AE118" s="16" t="str">
        <f t="shared" si="136"/>
        <v>0 - 0</v>
      </c>
      <c r="AF118" s="20" t="str">
        <f t="shared" si="126"/>
        <v>Not an offer</v>
      </c>
      <c r="AG118" s="276" t="str">
        <f t="shared" si="127"/>
        <v>Not an Offer</v>
      </c>
      <c r="AH118" s="150"/>
      <c r="AI118" s="254">
        <v>102</v>
      </c>
      <c r="AJ118" s="149" t="str">
        <f t="shared" si="128"/>
        <v>00-IFE</v>
      </c>
      <c r="AK118" s="254" t="b">
        <v>0</v>
      </c>
      <c r="AL118" s="254">
        <f t="shared" si="125"/>
        <v>0</v>
      </c>
      <c r="AM118" s="254">
        <f t="shared" si="129"/>
        <v>0</v>
      </c>
      <c r="AN118" s="288">
        <f t="shared" si="137"/>
        <v>0</v>
      </c>
      <c r="AO118" s="288" t="str">
        <f>IF(AND($BU118=$BV118,BU118=AO$13),$J118&amp;$K118&amp;$L118&amp;$M118&amp;$N118&amp;$O118&amp;$P118&amp;$Q118&amp;$R118&amp;$S118&amp;$T118&amp;$U118,IFERROR(MATCH($AN118,AO$17:AO117,0),-1000))</f>
        <v>000000000000</v>
      </c>
      <c r="AP118" s="288">
        <f>IF(AND($BU118=$BV118,BV118=AP$13),$J118&amp;$K118&amp;$L118&amp;$M118&amp;$N118&amp;$O118&amp;$P118&amp;$Q118&amp;$R118&amp;$S118&amp;$T118&amp;$U118,IFERROR(MATCH($AN118,AP$17:AP117,0),-1000))</f>
        <v>1</v>
      </c>
      <c r="AQ118" s="288">
        <f>IF(AND($BU118=$BV118,BW118=AQ$13),$J118&amp;$K118&amp;$L118&amp;$M118&amp;$N118&amp;$O118&amp;$P118&amp;$Q118&amp;$R118&amp;$S118&amp;$T118&amp;$U118,IFERROR(MATCH($AN118,AQ$17:AQ117,0),-1000))</f>
        <v>1</v>
      </c>
      <c r="AR118" s="288">
        <f>IF(AND($BU118=$BV118,BX118=AR$13),$J118&amp;$K118&amp;$L118&amp;$M118&amp;$N118&amp;$O118&amp;$P118&amp;$Q118&amp;$R118&amp;$S118&amp;$T118&amp;$U118,IFERROR(MATCH($AN118,AR$17:AR117,0),-1000))</f>
        <v>1</v>
      </c>
      <c r="AS118" s="254">
        <f t="shared" si="69"/>
        <v>0</v>
      </c>
      <c r="AT118" s="261" t="str">
        <f t="shared" si="138"/>
        <v/>
      </c>
      <c r="AU118" s="254" t="str">
        <f t="shared" si="122"/>
        <v/>
      </c>
      <c r="AV118" s="254" t="str">
        <f t="shared" si="122"/>
        <v/>
      </c>
      <c r="AW118" s="254" t="str">
        <f t="shared" si="122"/>
        <v/>
      </c>
      <c r="AX118" s="254" t="str">
        <f t="shared" si="122"/>
        <v/>
      </c>
      <c r="AY118" s="254" t="str">
        <f t="shared" si="122"/>
        <v/>
      </c>
      <c r="AZ118" s="254" t="str">
        <f t="shared" si="131"/>
        <v/>
      </c>
      <c r="BA118" s="254" t="str">
        <f t="shared" si="131"/>
        <v/>
      </c>
      <c r="BB118" s="254" t="str">
        <f t="shared" si="131"/>
        <v/>
      </c>
      <c r="BC118" s="254" t="str">
        <f t="shared" si="131"/>
        <v/>
      </c>
      <c r="BD118" s="254" t="str">
        <f t="shared" si="131"/>
        <v/>
      </c>
      <c r="BE118" s="262" t="str">
        <f t="shared" si="131"/>
        <v/>
      </c>
      <c r="BF118" s="263" t="str">
        <f t="shared" si="123"/>
        <v/>
      </c>
      <c r="BG118" s="254" t="str">
        <f t="shared" si="123"/>
        <v/>
      </c>
      <c r="BH118" s="254" t="str">
        <f t="shared" si="123"/>
        <v/>
      </c>
      <c r="BI118" s="254" t="str">
        <f t="shared" si="123"/>
        <v/>
      </c>
      <c r="BJ118" s="254" t="str">
        <f t="shared" si="123"/>
        <v/>
      </c>
      <c r="BK118" s="254" t="str">
        <f t="shared" si="132"/>
        <v/>
      </c>
      <c r="BL118" s="254" t="str">
        <f t="shared" si="132"/>
        <v/>
      </c>
      <c r="BM118" s="254" t="str">
        <f t="shared" si="132"/>
        <v/>
      </c>
      <c r="BN118" s="254" t="str">
        <f t="shared" si="132"/>
        <v/>
      </c>
      <c r="BO118" s="254" t="str">
        <f t="shared" si="132"/>
        <v/>
      </c>
      <c r="BP118" s="254" t="str">
        <f t="shared" si="132"/>
        <v/>
      </c>
      <c r="BQ118" s="264" t="str">
        <f t="shared" si="139"/>
        <v/>
      </c>
      <c r="BR118" s="261">
        <v>2019</v>
      </c>
      <c r="BS118" s="261">
        <v>2019</v>
      </c>
      <c r="BT118" s="261">
        <v>2019</v>
      </c>
      <c r="BU118" s="265">
        <v>2019</v>
      </c>
      <c r="BV118" s="263">
        <v>2019</v>
      </c>
      <c r="BW118" s="254" t="str">
        <f t="shared" si="177"/>
        <v/>
      </c>
      <c r="BX118" s="254" t="str">
        <f t="shared" si="176"/>
        <v/>
      </c>
      <c r="BY118" s="264" t="str">
        <f t="shared" si="31"/>
        <v/>
      </c>
      <c r="BZ118" s="254" t="str">
        <f t="shared" si="32"/>
        <v/>
      </c>
      <c r="CA118" s="254">
        <f t="shared" si="179"/>
        <v>0</v>
      </c>
      <c r="CB118" s="254">
        <f t="shared" si="179"/>
        <v>0</v>
      </c>
      <c r="CC118" s="254">
        <f t="shared" si="179"/>
        <v>0</v>
      </c>
      <c r="CD118" s="254">
        <f t="shared" si="178"/>
        <v>0</v>
      </c>
      <c r="CE118" s="254">
        <f t="shared" si="178"/>
        <v>0</v>
      </c>
      <c r="CF118" s="254">
        <f t="shared" si="178"/>
        <v>0</v>
      </c>
      <c r="CG118" s="254">
        <f t="shared" si="130"/>
        <v>0</v>
      </c>
      <c r="CH118" s="254">
        <f t="shared" si="130"/>
        <v>0</v>
      </c>
      <c r="CI118" s="254">
        <f t="shared" si="130"/>
        <v>0</v>
      </c>
      <c r="CJ118" s="254">
        <f t="shared" si="130"/>
        <v>0</v>
      </c>
      <c r="CK118" s="254">
        <f t="shared" si="130"/>
        <v>0</v>
      </c>
      <c r="CL118" s="254">
        <f t="shared" si="130"/>
        <v>0</v>
      </c>
      <c r="CM118" s="254">
        <f t="shared" si="140"/>
        <v>0</v>
      </c>
      <c r="CN118" s="254">
        <f t="shared" si="141"/>
        <v>0</v>
      </c>
      <c r="CO118" s="254">
        <f t="shared" si="142"/>
        <v>0</v>
      </c>
      <c r="CP118" s="254">
        <f t="shared" si="143"/>
        <v>0</v>
      </c>
      <c r="CQ118" s="254">
        <f t="shared" si="144"/>
        <v>0</v>
      </c>
      <c r="CR118" s="254">
        <f t="shared" si="145"/>
        <v>0</v>
      </c>
      <c r="CS118" s="254">
        <f t="shared" si="146"/>
        <v>0</v>
      </c>
      <c r="CT118" s="254">
        <f t="shared" si="147"/>
        <v>0</v>
      </c>
      <c r="CU118" s="254">
        <f t="shared" si="148"/>
        <v>0</v>
      </c>
      <c r="CV118" s="254">
        <f t="shared" si="149"/>
        <v>0</v>
      </c>
      <c r="CW118" s="254">
        <f t="shared" si="150"/>
        <v>0</v>
      </c>
      <c r="CX118" s="254">
        <f t="shared" si="151"/>
        <v>0</v>
      </c>
      <c r="CY118" s="254">
        <f t="shared" si="152"/>
        <v>0</v>
      </c>
      <c r="CZ118" s="254">
        <f t="shared" si="153"/>
        <v>0</v>
      </c>
      <c r="DA118" s="254">
        <f t="shared" si="154"/>
        <v>0</v>
      </c>
      <c r="DB118" s="254">
        <f t="shared" si="155"/>
        <v>0</v>
      </c>
      <c r="DC118" s="254">
        <f t="shared" si="156"/>
        <v>0</v>
      </c>
      <c r="DD118" s="254">
        <f t="shared" si="157"/>
        <v>0</v>
      </c>
      <c r="DE118" s="254">
        <f t="shared" si="158"/>
        <v>0</v>
      </c>
      <c r="DF118" s="254">
        <f t="shared" si="159"/>
        <v>0</v>
      </c>
      <c r="DG118" s="254">
        <f t="shared" si="160"/>
        <v>0</v>
      </c>
      <c r="DH118" s="254">
        <f t="shared" si="161"/>
        <v>0</v>
      </c>
      <c r="DI118" s="254">
        <f t="shared" si="162"/>
        <v>0</v>
      </c>
      <c r="DJ118" s="254">
        <f t="shared" si="163"/>
        <v>0</v>
      </c>
      <c r="DK118" s="254">
        <f t="shared" si="164"/>
        <v>0</v>
      </c>
      <c r="DL118" s="254">
        <f t="shared" si="165"/>
        <v>0</v>
      </c>
      <c r="DM118" s="254">
        <f t="shared" si="166"/>
        <v>0</v>
      </c>
      <c r="DN118" s="254">
        <f t="shared" si="167"/>
        <v>0</v>
      </c>
      <c r="DO118" s="254">
        <f t="shared" si="168"/>
        <v>0</v>
      </c>
      <c r="DP118" s="254">
        <f t="shared" si="169"/>
        <v>0</v>
      </c>
      <c r="DQ118" s="254">
        <f t="shared" si="170"/>
        <v>0</v>
      </c>
      <c r="DR118" s="254">
        <f t="shared" si="171"/>
        <v>0</v>
      </c>
      <c r="DS118" s="254">
        <f t="shared" si="172"/>
        <v>0</v>
      </c>
      <c r="DT118" s="254">
        <f t="shared" si="173"/>
        <v>0</v>
      </c>
      <c r="DU118" s="254">
        <f t="shared" si="174"/>
        <v>0</v>
      </c>
      <c r="DV118" s="254">
        <f t="shared" si="175"/>
        <v>0</v>
      </c>
    </row>
    <row r="119" spans="1:126" ht="24" customHeight="1">
      <c r="A119" s="11" t="str">
        <f ca="1">IF(AG119&lt;&gt;"OK","",CONCATENATE(TEXT('Front Page'!$F$33,"000"),TEXT('Front Page'!$F$31,"000"),"-",LEFT('Front Page'!$R$53,5),"-",LEFT(D119,1),AJ119, "-",TEXT(B119,"000")))</f>
        <v/>
      </c>
      <c r="B119" s="12" t="str">
        <f>IFERROR(IF(E119="","",MAX(B$17:B118)+1),"")</f>
        <v/>
      </c>
      <c r="C119" s="13"/>
      <c r="D119" s="29" t="str">
        <f t="shared" si="133"/>
        <v>None</v>
      </c>
      <c r="E119" s="29" t="str">
        <f t="shared" si="17"/>
        <v/>
      </c>
      <c r="F119" s="29" t="str">
        <f t="shared" si="18"/>
        <v/>
      </c>
      <c r="G119" s="363"/>
      <c r="H119" s="364"/>
      <c r="I119" s="325" t="str">
        <f t="shared" si="134"/>
        <v>No</v>
      </c>
      <c r="J119" s="314">
        <v>0</v>
      </c>
      <c r="K119" s="312">
        <v>0</v>
      </c>
      <c r="L119" s="312">
        <v>0</v>
      </c>
      <c r="M119" s="312">
        <v>0</v>
      </c>
      <c r="N119" s="312">
        <v>0</v>
      </c>
      <c r="O119" s="312">
        <v>0</v>
      </c>
      <c r="P119" s="312">
        <v>0</v>
      </c>
      <c r="Q119" s="312">
        <v>0</v>
      </c>
      <c r="R119" s="312">
        <v>0</v>
      </c>
      <c r="S119" s="312">
        <v>0</v>
      </c>
      <c r="T119" s="312">
        <v>0</v>
      </c>
      <c r="U119" s="312">
        <v>0</v>
      </c>
      <c r="V119" s="313">
        <v>1</v>
      </c>
      <c r="W119" s="313">
        <v>1</v>
      </c>
      <c r="X119" s="312">
        <v>0</v>
      </c>
      <c r="Y119" s="312">
        <v>0</v>
      </c>
      <c r="Z119" s="312">
        <v>0</v>
      </c>
      <c r="AA119" s="14">
        <v>0</v>
      </c>
      <c r="AB119" s="317"/>
      <c r="AC119" s="15" t="str">
        <f t="shared" si="124"/>
        <v/>
      </c>
      <c r="AD119" s="15" t="str">
        <f t="shared" si="135"/>
        <v/>
      </c>
      <c r="AE119" s="16" t="str">
        <f t="shared" si="136"/>
        <v>0 - 0</v>
      </c>
      <c r="AF119" s="20" t="str">
        <f t="shared" si="126"/>
        <v>Not an offer</v>
      </c>
      <c r="AG119" s="276" t="str">
        <f t="shared" si="127"/>
        <v>Not an Offer</v>
      </c>
      <c r="AH119" s="150"/>
      <c r="AI119" s="254">
        <v>103</v>
      </c>
      <c r="AJ119" s="149" t="str">
        <f t="shared" si="128"/>
        <v>00-IFE</v>
      </c>
      <c r="AK119" s="254" t="b">
        <v>0</v>
      </c>
      <c r="AL119" s="254">
        <f t="shared" si="125"/>
        <v>0</v>
      </c>
      <c r="AM119" s="254">
        <f t="shared" si="129"/>
        <v>0</v>
      </c>
      <c r="AN119" s="288">
        <f t="shared" si="137"/>
        <v>0</v>
      </c>
      <c r="AO119" s="288" t="str">
        <f>IF(AND($BU119=$BV119,BU119=AO$13),$J119&amp;$K119&amp;$L119&amp;$M119&amp;$N119&amp;$O119&amp;$P119&amp;$Q119&amp;$R119&amp;$S119&amp;$T119&amp;$U119,IFERROR(MATCH($AN119,AO$17:AO118,0),-1000))</f>
        <v>000000000000</v>
      </c>
      <c r="AP119" s="288">
        <f>IF(AND($BU119=$BV119,BV119=AP$13),$J119&amp;$K119&amp;$L119&amp;$M119&amp;$N119&amp;$O119&amp;$P119&amp;$Q119&amp;$R119&amp;$S119&amp;$T119&amp;$U119,IFERROR(MATCH($AN119,AP$17:AP118,0),-1000))</f>
        <v>1</v>
      </c>
      <c r="AQ119" s="288">
        <f>IF(AND($BU119=$BV119,BW119=AQ$13),$J119&amp;$K119&amp;$L119&amp;$M119&amp;$N119&amp;$O119&amp;$P119&amp;$Q119&amp;$R119&amp;$S119&amp;$T119&amp;$U119,IFERROR(MATCH($AN119,AQ$17:AQ118,0),-1000))</f>
        <v>1</v>
      </c>
      <c r="AR119" s="288">
        <f>IF(AND($BU119=$BV119,BX119=AR$13),$J119&amp;$K119&amp;$L119&amp;$M119&amp;$N119&amp;$O119&amp;$P119&amp;$Q119&amp;$R119&amp;$S119&amp;$T119&amp;$U119,IFERROR(MATCH($AN119,AR$17:AR118,0),-1000))</f>
        <v>1</v>
      </c>
      <c r="AS119" s="254">
        <f t="shared" si="69"/>
        <v>0</v>
      </c>
      <c r="AT119" s="261" t="str">
        <f t="shared" si="138"/>
        <v/>
      </c>
      <c r="AU119" s="254" t="str">
        <f t="shared" si="122"/>
        <v/>
      </c>
      <c r="AV119" s="254" t="str">
        <f t="shared" si="122"/>
        <v/>
      </c>
      <c r="AW119" s="254" t="str">
        <f t="shared" si="122"/>
        <v/>
      </c>
      <c r="AX119" s="254" t="str">
        <f t="shared" si="122"/>
        <v/>
      </c>
      <c r="AY119" s="254" t="str">
        <f t="shared" si="122"/>
        <v/>
      </c>
      <c r="AZ119" s="254" t="str">
        <f t="shared" si="131"/>
        <v/>
      </c>
      <c r="BA119" s="254" t="str">
        <f t="shared" si="131"/>
        <v/>
      </c>
      <c r="BB119" s="254" t="str">
        <f t="shared" si="131"/>
        <v/>
      </c>
      <c r="BC119" s="254" t="str">
        <f t="shared" si="131"/>
        <v/>
      </c>
      <c r="BD119" s="254" t="str">
        <f t="shared" si="131"/>
        <v/>
      </c>
      <c r="BE119" s="262" t="str">
        <f t="shared" si="131"/>
        <v/>
      </c>
      <c r="BF119" s="263" t="str">
        <f t="shared" si="123"/>
        <v/>
      </c>
      <c r="BG119" s="254" t="str">
        <f t="shared" si="123"/>
        <v/>
      </c>
      <c r="BH119" s="254" t="str">
        <f t="shared" si="123"/>
        <v/>
      </c>
      <c r="BI119" s="254" t="str">
        <f t="shared" si="123"/>
        <v/>
      </c>
      <c r="BJ119" s="254" t="str">
        <f t="shared" si="123"/>
        <v/>
      </c>
      <c r="BK119" s="254" t="str">
        <f t="shared" si="132"/>
        <v/>
      </c>
      <c r="BL119" s="254" t="str">
        <f t="shared" si="132"/>
        <v/>
      </c>
      <c r="BM119" s="254" t="str">
        <f t="shared" si="132"/>
        <v/>
      </c>
      <c r="BN119" s="254" t="str">
        <f t="shared" si="132"/>
        <v/>
      </c>
      <c r="BO119" s="254" t="str">
        <f t="shared" si="132"/>
        <v/>
      </c>
      <c r="BP119" s="254" t="str">
        <f t="shared" si="132"/>
        <v/>
      </c>
      <c r="BQ119" s="264" t="str">
        <f t="shared" si="139"/>
        <v/>
      </c>
      <c r="BR119" s="261">
        <v>2019</v>
      </c>
      <c r="BS119" s="261">
        <v>2019</v>
      </c>
      <c r="BT119" s="261">
        <v>2019</v>
      </c>
      <c r="BU119" s="265">
        <v>2019</v>
      </c>
      <c r="BV119" s="263">
        <v>2019</v>
      </c>
      <c r="BW119" s="254" t="str">
        <f t="shared" si="177"/>
        <v/>
      </c>
      <c r="BX119" s="254" t="str">
        <f t="shared" si="176"/>
        <v/>
      </c>
      <c r="BY119" s="264" t="str">
        <f t="shared" si="31"/>
        <v/>
      </c>
      <c r="BZ119" s="254" t="str">
        <f t="shared" si="32"/>
        <v/>
      </c>
      <c r="CA119" s="254">
        <f t="shared" si="179"/>
        <v>0</v>
      </c>
      <c r="CB119" s="254">
        <f t="shared" si="179"/>
        <v>0</v>
      </c>
      <c r="CC119" s="254">
        <f t="shared" si="179"/>
        <v>0</v>
      </c>
      <c r="CD119" s="254">
        <f t="shared" si="178"/>
        <v>0</v>
      </c>
      <c r="CE119" s="254">
        <f t="shared" si="178"/>
        <v>0</v>
      </c>
      <c r="CF119" s="254">
        <f t="shared" si="178"/>
        <v>0</v>
      </c>
      <c r="CG119" s="254">
        <f t="shared" si="130"/>
        <v>0</v>
      </c>
      <c r="CH119" s="254">
        <f t="shared" si="130"/>
        <v>0</v>
      </c>
      <c r="CI119" s="254">
        <f t="shared" si="130"/>
        <v>0</v>
      </c>
      <c r="CJ119" s="254">
        <f t="shared" si="130"/>
        <v>0</v>
      </c>
      <c r="CK119" s="254">
        <f t="shared" si="130"/>
        <v>0</v>
      </c>
      <c r="CL119" s="254">
        <f t="shared" si="130"/>
        <v>0</v>
      </c>
      <c r="CM119" s="254">
        <f t="shared" si="140"/>
        <v>0</v>
      </c>
      <c r="CN119" s="254">
        <f t="shared" si="141"/>
        <v>0</v>
      </c>
      <c r="CO119" s="254">
        <f t="shared" si="142"/>
        <v>0</v>
      </c>
      <c r="CP119" s="254">
        <f t="shared" si="143"/>
        <v>0</v>
      </c>
      <c r="CQ119" s="254">
        <f t="shared" si="144"/>
        <v>0</v>
      </c>
      <c r="CR119" s="254">
        <f t="shared" si="145"/>
        <v>0</v>
      </c>
      <c r="CS119" s="254">
        <f t="shared" si="146"/>
        <v>0</v>
      </c>
      <c r="CT119" s="254">
        <f t="shared" si="147"/>
        <v>0</v>
      </c>
      <c r="CU119" s="254">
        <f t="shared" si="148"/>
        <v>0</v>
      </c>
      <c r="CV119" s="254">
        <f t="shared" si="149"/>
        <v>0</v>
      </c>
      <c r="CW119" s="254">
        <f t="shared" si="150"/>
        <v>0</v>
      </c>
      <c r="CX119" s="254">
        <f t="shared" si="151"/>
        <v>0</v>
      </c>
      <c r="CY119" s="254">
        <f t="shared" si="152"/>
        <v>0</v>
      </c>
      <c r="CZ119" s="254">
        <f t="shared" si="153"/>
        <v>0</v>
      </c>
      <c r="DA119" s="254">
        <f t="shared" si="154"/>
        <v>0</v>
      </c>
      <c r="DB119" s="254">
        <f t="shared" si="155"/>
        <v>0</v>
      </c>
      <c r="DC119" s="254">
        <f t="shared" si="156"/>
        <v>0</v>
      </c>
      <c r="DD119" s="254">
        <f t="shared" si="157"/>
        <v>0</v>
      </c>
      <c r="DE119" s="254">
        <f t="shared" si="158"/>
        <v>0</v>
      </c>
      <c r="DF119" s="254">
        <f t="shared" si="159"/>
        <v>0</v>
      </c>
      <c r="DG119" s="254">
        <f t="shared" si="160"/>
        <v>0</v>
      </c>
      <c r="DH119" s="254">
        <f t="shared" si="161"/>
        <v>0</v>
      </c>
      <c r="DI119" s="254">
        <f t="shared" si="162"/>
        <v>0</v>
      </c>
      <c r="DJ119" s="254">
        <f t="shared" si="163"/>
        <v>0</v>
      </c>
      <c r="DK119" s="254">
        <f t="shared" si="164"/>
        <v>0</v>
      </c>
      <c r="DL119" s="254">
        <f t="shared" si="165"/>
        <v>0</v>
      </c>
      <c r="DM119" s="254">
        <f t="shared" si="166"/>
        <v>0</v>
      </c>
      <c r="DN119" s="254">
        <f t="shared" si="167"/>
        <v>0</v>
      </c>
      <c r="DO119" s="254">
        <f t="shared" si="168"/>
        <v>0</v>
      </c>
      <c r="DP119" s="254">
        <f t="shared" si="169"/>
        <v>0</v>
      </c>
      <c r="DQ119" s="254">
        <f t="shared" si="170"/>
        <v>0</v>
      </c>
      <c r="DR119" s="254">
        <f t="shared" si="171"/>
        <v>0</v>
      </c>
      <c r="DS119" s="254">
        <f t="shared" si="172"/>
        <v>0</v>
      </c>
      <c r="DT119" s="254">
        <f t="shared" si="173"/>
        <v>0</v>
      </c>
      <c r="DU119" s="254">
        <f t="shared" si="174"/>
        <v>0</v>
      </c>
      <c r="DV119" s="254">
        <f t="shared" si="175"/>
        <v>0</v>
      </c>
    </row>
    <row r="120" spans="1:126" ht="24" customHeight="1">
      <c r="A120" s="11" t="str">
        <f ca="1">IF(AG120&lt;&gt;"OK","",CONCATENATE(TEXT('Front Page'!$F$33,"000"),TEXT('Front Page'!$F$31,"000"),"-",LEFT('Front Page'!$R$53,5),"-",LEFT(D120,1),AJ120, "-",TEXT(B120,"000")))</f>
        <v/>
      </c>
      <c r="B120" s="12" t="str">
        <f>IFERROR(IF(E120="","",MAX(B$17:B119)+1),"")</f>
        <v/>
      </c>
      <c r="C120" s="13"/>
      <c r="D120" s="29" t="str">
        <f t="shared" si="133"/>
        <v>None</v>
      </c>
      <c r="E120" s="29" t="str">
        <f t="shared" si="17"/>
        <v/>
      </c>
      <c r="F120" s="29" t="str">
        <f t="shared" si="18"/>
        <v/>
      </c>
      <c r="G120" s="363"/>
      <c r="H120" s="364"/>
      <c r="I120" s="325" t="str">
        <f t="shared" si="134"/>
        <v>No</v>
      </c>
      <c r="J120" s="314">
        <v>0</v>
      </c>
      <c r="K120" s="312">
        <v>0</v>
      </c>
      <c r="L120" s="312">
        <v>0</v>
      </c>
      <c r="M120" s="312">
        <v>0</v>
      </c>
      <c r="N120" s="312">
        <v>0</v>
      </c>
      <c r="O120" s="312">
        <v>0</v>
      </c>
      <c r="P120" s="312">
        <v>0</v>
      </c>
      <c r="Q120" s="312">
        <v>0</v>
      </c>
      <c r="R120" s="312">
        <v>0</v>
      </c>
      <c r="S120" s="312">
        <v>0</v>
      </c>
      <c r="T120" s="312">
        <v>0</v>
      </c>
      <c r="U120" s="312">
        <v>0</v>
      </c>
      <c r="V120" s="313">
        <v>1</v>
      </c>
      <c r="W120" s="313">
        <v>1</v>
      </c>
      <c r="X120" s="312">
        <v>0</v>
      </c>
      <c r="Y120" s="312">
        <v>0</v>
      </c>
      <c r="Z120" s="312">
        <v>0</v>
      </c>
      <c r="AA120" s="14">
        <v>0</v>
      </c>
      <c r="AB120" s="317"/>
      <c r="AC120" s="15" t="str">
        <f t="shared" si="124"/>
        <v/>
      </c>
      <c r="AD120" s="15" t="str">
        <f t="shared" si="135"/>
        <v/>
      </c>
      <c r="AE120" s="16" t="str">
        <f t="shared" si="136"/>
        <v>0 - 0</v>
      </c>
      <c r="AF120" s="20" t="str">
        <f t="shared" si="126"/>
        <v>Not an offer</v>
      </c>
      <c r="AG120" s="276" t="str">
        <f t="shared" si="127"/>
        <v>Not an Offer</v>
      </c>
      <c r="AH120" s="150"/>
      <c r="AI120" s="254">
        <v>104</v>
      </c>
      <c r="AJ120" s="149" t="str">
        <f t="shared" si="128"/>
        <v>00-IFE</v>
      </c>
      <c r="AK120" s="254" t="b">
        <v>0</v>
      </c>
      <c r="AL120" s="254">
        <f t="shared" si="125"/>
        <v>0</v>
      </c>
      <c r="AM120" s="254">
        <f t="shared" si="129"/>
        <v>0</v>
      </c>
      <c r="AN120" s="288">
        <f t="shared" si="137"/>
        <v>0</v>
      </c>
      <c r="AO120" s="288" t="str">
        <f>IF(AND($BU120=$BV120,BU120=AO$13),$J120&amp;$K120&amp;$L120&amp;$M120&amp;$N120&amp;$O120&amp;$P120&amp;$Q120&amp;$R120&amp;$S120&amp;$T120&amp;$U120,IFERROR(MATCH($AN120,AO$17:AO119,0),-1000))</f>
        <v>000000000000</v>
      </c>
      <c r="AP120" s="288">
        <f>IF(AND($BU120=$BV120,BV120=AP$13),$J120&amp;$K120&amp;$L120&amp;$M120&amp;$N120&amp;$O120&amp;$P120&amp;$Q120&amp;$R120&amp;$S120&amp;$T120&amp;$U120,IFERROR(MATCH($AN120,AP$17:AP119,0),-1000))</f>
        <v>1</v>
      </c>
      <c r="AQ120" s="288">
        <f>IF(AND($BU120=$BV120,BW120=AQ$13),$J120&amp;$K120&amp;$L120&amp;$M120&amp;$N120&amp;$O120&amp;$P120&amp;$Q120&amp;$R120&amp;$S120&amp;$T120&amp;$U120,IFERROR(MATCH($AN120,AQ$17:AQ119,0),-1000))</f>
        <v>1</v>
      </c>
      <c r="AR120" s="288">
        <f>IF(AND($BU120=$BV120,BX120=AR$13),$J120&amp;$K120&amp;$L120&amp;$M120&amp;$N120&amp;$O120&amp;$P120&amp;$Q120&amp;$R120&amp;$S120&amp;$T120&amp;$U120,IFERROR(MATCH($AN120,AR$17:AR119,0),-1000))</f>
        <v>1</v>
      </c>
      <c r="AS120" s="254">
        <f t="shared" si="69"/>
        <v>0</v>
      </c>
      <c r="AT120" s="261" t="str">
        <f t="shared" si="138"/>
        <v/>
      </c>
      <c r="AU120" s="254" t="str">
        <f t="shared" ref="AU120:BB154" si="180">IF(K120&lt;&gt;0,MIN(AT120,AU$14),AT120)</f>
        <v/>
      </c>
      <c r="AV120" s="254" t="str">
        <f t="shared" si="180"/>
        <v/>
      </c>
      <c r="AW120" s="254" t="str">
        <f t="shared" si="180"/>
        <v/>
      </c>
      <c r="AX120" s="254" t="str">
        <f t="shared" si="180"/>
        <v/>
      </c>
      <c r="AY120" s="254" t="str">
        <f t="shared" si="180"/>
        <v/>
      </c>
      <c r="AZ120" s="254" t="str">
        <f t="shared" si="131"/>
        <v/>
      </c>
      <c r="BA120" s="254" t="str">
        <f t="shared" si="131"/>
        <v/>
      </c>
      <c r="BB120" s="254" t="str">
        <f t="shared" si="131"/>
        <v/>
      </c>
      <c r="BC120" s="254" t="str">
        <f t="shared" si="131"/>
        <v/>
      </c>
      <c r="BD120" s="254" t="str">
        <f t="shared" si="131"/>
        <v/>
      </c>
      <c r="BE120" s="262" t="str">
        <f t="shared" si="131"/>
        <v/>
      </c>
      <c r="BF120" s="263" t="str">
        <f t="shared" ref="BF120:BM154" si="181">IF(J120&lt;&gt;0,MAX(BG120,BF$14),BG120)</f>
        <v/>
      </c>
      <c r="BG120" s="254" t="str">
        <f t="shared" si="181"/>
        <v/>
      </c>
      <c r="BH120" s="254" t="str">
        <f t="shared" si="181"/>
        <v/>
      </c>
      <c r="BI120" s="254" t="str">
        <f t="shared" si="181"/>
        <v/>
      </c>
      <c r="BJ120" s="254" t="str">
        <f t="shared" si="181"/>
        <v/>
      </c>
      <c r="BK120" s="254" t="str">
        <f t="shared" si="132"/>
        <v/>
      </c>
      <c r="BL120" s="254" t="str">
        <f t="shared" si="132"/>
        <v/>
      </c>
      <c r="BM120" s="254" t="str">
        <f t="shared" si="132"/>
        <v/>
      </c>
      <c r="BN120" s="254" t="str">
        <f t="shared" si="132"/>
        <v/>
      </c>
      <c r="BO120" s="254" t="str">
        <f t="shared" si="132"/>
        <v/>
      </c>
      <c r="BP120" s="254" t="str">
        <f t="shared" si="132"/>
        <v/>
      </c>
      <c r="BQ120" s="264" t="str">
        <f t="shared" si="139"/>
        <v/>
      </c>
      <c r="BR120" s="261">
        <v>2019</v>
      </c>
      <c r="BS120" s="261">
        <v>2019</v>
      </c>
      <c r="BT120" s="261">
        <v>2019</v>
      </c>
      <c r="BU120" s="265">
        <v>2019</v>
      </c>
      <c r="BV120" s="263">
        <v>2019</v>
      </c>
      <c r="BW120" s="254" t="str">
        <f t="shared" si="177"/>
        <v/>
      </c>
      <c r="BX120" s="254" t="str">
        <f t="shared" si="176"/>
        <v/>
      </c>
      <c r="BY120" s="264" t="str">
        <f t="shared" si="31"/>
        <v/>
      </c>
      <c r="BZ120" s="254" t="str">
        <f t="shared" si="32"/>
        <v/>
      </c>
      <c r="CA120" s="254">
        <f t="shared" si="179"/>
        <v>0</v>
      </c>
      <c r="CB120" s="254">
        <f t="shared" si="179"/>
        <v>0</v>
      </c>
      <c r="CC120" s="254">
        <f t="shared" si="179"/>
        <v>0</v>
      </c>
      <c r="CD120" s="254">
        <f t="shared" si="178"/>
        <v>0</v>
      </c>
      <c r="CE120" s="254">
        <f t="shared" si="178"/>
        <v>0</v>
      </c>
      <c r="CF120" s="254">
        <f t="shared" si="178"/>
        <v>0</v>
      </c>
      <c r="CG120" s="254">
        <f t="shared" si="130"/>
        <v>0</v>
      </c>
      <c r="CH120" s="254">
        <f t="shared" si="130"/>
        <v>0</v>
      </c>
      <c r="CI120" s="254">
        <f t="shared" si="130"/>
        <v>0</v>
      </c>
      <c r="CJ120" s="254">
        <f t="shared" si="130"/>
        <v>0</v>
      </c>
      <c r="CK120" s="254">
        <f t="shared" si="130"/>
        <v>0</v>
      </c>
      <c r="CL120" s="254">
        <f t="shared" si="130"/>
        <v>0</v>
      </c>
      <c r="CM120" s="254">
        <f t="shared" si="140"/>
        <v>0</v>
      </c>
      <c r="CN120" s="254">
        <f t="shared" si="141"/>
        <v>0</v>
      </c>
      <c r="CO120" s="254">
        <f t="shared" si="142"/>
        <v>0</v>
      </c>
      <c r="CP120" s="254">
        <f t="shared" si="143"/>
        <v>0</v>
      </c>
      <c r="CQ120" s="254">
        <f t="shared" si="144"/>
        <v>0</v>
      </c>
      <c r="CR120" s="254">
        <f t="shared" si="145"/>
        <v>0</v>
      </c>
      <c r="CS120" s="254">
        <f t="shared" si="146"/>
        <v>0</v>
      </c>
      <c r="CT120" s="254">
        <f t="shared" si="147"/>
        <v>0</v>
      </c>
      <c r="CU120" s="254">
        <f t="shared" si="148"/>
        <v>0</v>
      </c>
      <c r="CV120" s="254">
        <f t="shared" si="149"/>
        <v>0</v>
      </c>
      <c r="CW120" s="254">
        <f t="shared" si="150"/>
        <v>0</v>
      </c>
      <c r="CX120" s="254">
        <f t="shared" si="151"/>
        <v>0</v>
      </c>
      <c r="CY120" s="254">
        <f t="shared" si="152"/>
        <v>0</v>
      </c>
      <c r="CZ120" s="254">
        <f t="shared" si="153"/>
        <v>0</v>
      </c>
      <c r="DA120" s="254">
        <f t="shared" si="154"/>
        <v>0</v>
      </c>
      <c r="DB120" s="254">
        <f t="shared" si="155"/>
        <v>0</v>
      </c>
      <c r="DC120" s="254">
        <f t="shared" si="156"/>
        <v>0</v>
      </c>
      <c r="DD120" s="254">
        <f t="shared" si="157"/>
        <v>0</v>
      </c>
      <c r="DE120" s="254">
        <f t="shared" si="158"/>
        <v>0</v>
      </c>
      <c r="DF120" s="254">
        <f t="shared" si="159"/>
        <v>0</v>
      </c>
      <c r="DG120" s="254">
        <f t="shared" si="160"/>
        <v>0</v>
      </c>
      <c r="DH120" s="254">
        <f t="shared" si="161"/>
        <v>0</v>
      </c>
      <c r="DI120" s="254">
        <f t="shared" si="162"/>
        <v>0</v>
      </c>
      <c r="DJ120" s="254">
        <f t="shared" si="163"/>
        <v>0</v>
      </c>
      <c r="DK120" s="254">
        <f t="shared" si="164"/>
        <v>0</v>
      </c>
      <c r="DL120" s="254">
        <f t="shared" si="165"/>
        <v>0</v>
      </c>
      <c r="DM120" s="254">
        <f t="shared" si="166"/>
        <v>0</v>
      </c>
      <c r="DN120" s="254">
        <f t="shared" si="167"/>
        <v>0</v>
      </c>
      <c r="DO120" s="254">
        <f t="shared" si="168"/>
        <v>0</v>
      </c>
      <c r="DP120" s="254">
        <f t="shared" si="169"/>
        <v>0</v>
      </c>
      <c r="DQ120" s="254">
        <f t="shared" si="170"/>
        <v>0</v>
      </c>
      <c r="DR120" s="254">
        <f t="shared" si="171"/>
        <v>0</v>
      </c>
      <c r="DS120" s="254">
        <f t="shared" si="172"/>
        <v>0</v>
      </c>
      <c r="DT120" s="254">
        <f t="shared" si="173"/>
        <v>0</v>
      </c>
      <c r="DU120" s="254">
        <f t="shared" si="174"/>
        <v>0</v>
      </c>
      <c r="DV120" s="254">
        <f t="shared" si="175"/>
        <v>0</v>
      </c>
    </row>
    <row r="121" spans="1:126" ht="24" customHeight="1">
      <c r="A121" s="11" t="str">
        <f ca="1">IF(AG121&lt;&gt;"OK","",CONCATENATE(TEXT('Front Page'!$F$33,"000"),TEXT('Front Page'!$F$31,"000"),"-",LEFT('Front Page'!$R$53,5),"-",LEFT(D121,1),AJ121, "-",TEXT(B121,"000")))</f>
        <v/>
      </c>
      <c r="B121" s="12" t="str">
        <f>IFERROR(IF(E121="","",MAX(B$17:B120)+1),"")</f>
        <v/>
      </c>
      <c r="C121" s="13"/>
      <c r="D121" s="29" t="str">
        <f t="shared" si="133"/>
        <v>None</v>
      </c>
      <c r="E121" s="29" t="str">
        <f t="shared" si="17"/>
        <v/>
      </c>
      <c r="F121" s="29" t="str">
        <f t="shared" si="18"/>
        <v/>
      </c>
      <c r="G121" s="363"/>
      <c r="H121" s="364"/>
      <c r="I121" s="325" t="str">
        <f t="shared" si="134"/>
        <v>No</v>
      </c>
      <c r="J121" s="314">
        <v>0</v>
      </c>
      <c r="K121" s="312">
        <v>0</v>
      </c>
      <c r="L121" s="312">
        <v>0</v>
      </c>
      <c r="M121" s="312">
        <v>0</v>
      </c>
      <c r="N121" s="312">
        <v>0</v>
      </c>
      <c r="O121" s="312">
        <v>0</v>
      </c>
      <c r="P121" s="312">
        <v>0</v>
      </c>
      <c r="Q121" s="312">
        <v>0</v>
      </c>
      <c r="R121" s="312">
        <v>0</v>
      </c>
      <c r="S121" s="312">
        <v>0</v>
      </c>
      <c r="T121" s="312">
        <v>0</v>
      </c>
      <c r="U121" s="312">
        <v>0</v>
      </c>
      <c r="V121" s="313">
        <v>1</v>
      </c>
      <c r="W121" s="313">
        <v>1</v>
      </c>
      <c r="X121" s="312">
        <v>0</v>
      </c>
      <c r="Y121" s="312">
        <v>0</v>
      </c>
      <c r="Z121" s="312">
        <v>0</v>
      </c>
      <c r="AA121" s="14">
        <v>0</v>
      </c>
      <c r="AB121" s="317"/>
      <c r="AC121" s="15" t="str">
        <f t="shared" si="124"/>
        <v/>
      </c>
      <c r="AD121" s="15" t="str">
        <f t="shared" si="135"/>
        <v/>
      </c>
      <c r="AE121" s="16" t="str">
        <f t="shared" si="136"/>
        <v>0 - 0</v>
      </c>
      <c r="AF121" s="20" t="str">
        <f t="shared" si="126"/>
        <v>Not an offer</v>
      </c>
      <c r="AG121" s="276" t="str">
        <f t="shared" si="127"/>
        <v>Not an Offer</v>
      </c>
      <c r="AH121" s="150"/>
      <c r="AI121" s="254">
        <v>105</v>
      </c>
      <c r="AJ121" s="149" t="str">
        <f t="shared" si="128"/>
        <v>00-IFE</v>
      </c>
      <c r="AK121" s="254" t="b">
        <v>0</v>
      </c>
      <c r="AL121" s="254">
        <f t="shared" si="125"/>
        <v>0</v>
      </c>
      <c r="AM121" s="254">
        <f t="shared" si="129"/>
        <v>0</v>
      </c>
      <c r="AN121" s="288">
        <f t="shared" si="137"/>
        <v>0</v>
      </c>
      <c r="AO121" s="288" t="str">
        <f>IF(AND($BU121=$BV121,BU121=AO$13),$J121&amp;$K121&amp;$L121&amp;$M121&amp;$N121&amp;$O121&amp;$P121&amp;$Q121&amp;$R121&amp;$S121&amp;$T121&amp;$U121,IFERROR(MATCH($AN121,AO$17:AO120,0),-1000))</f>
        <v>000000000000</v>
      </c>
      <c r="AP121" s="288">
        <f>IF(AND($BU121=$BV121,BV121=AP$13),$J121&amp;$K121&amp;$L121&amp;$M121&amp;$N121&amp;$O121&amp;$P121&amp;$Q121&amp;$R121&amp;$S121&amp;$T121&amp;$U121,IFERROR(MATCH($AN121,AP$17:AP120,0),-1000))</f>
        <v>1</v>
      </c>
      <c r="AQ121" s="288">
        <f>IF(AND($BU121=$BV121,BW121=AQ$13),$J121&amp;$K121&amp;$L121&amp;$M121&amp;$N121&amp;$O121&amp;$P121&amp;$Q121&amp;$R121&amp;$S121&amp;$T121&amp;$U121,IFERROR(MATCH($AN121,AQ$17:AQ120,0),-1000))</f>
        <v>1</v>
      </c>
      <c r="AR121" s="288">
        <f>IF(AND($BU121=$BV121,BX121=AR$13),$J121&amp;$K121&amp;$L121&amp;$M121&amp;$N121&amp;$O121&amp;$P121&amp;$Q121&amp;$R121&amp;$S121&amp;$T121&amp;$U121,IFERROR(MATCH($AN121,AR$17:AR120,0),-1000))</f>
        <v>1</v>
      </c>
      <c r="AS121" s="254">
        <f t="shared" si="69"/>
        <v>0</v>
      </c>
      <c r="AT121" s="261" t="str">
        <f t="shared" si="138"/>
        <v/>
      </c>
      <c r="AU121" s="254" t="str">
        <f t="shared" si="180"/>
        <v/>
      </c>
      <c r="AV121" s="254" t="str">
        <f t="shared" si="180"/>
        <v/>
      </c>
      <c r="AW121" s="254" t="str">
        <f t="shared" si="180"/>
        <v/>
      </c>
      <c r="AX121" s="254" t="str">
        <f t="shared" si="180"/>
        <v/>
      </c>
      <c r="AY121" s="254" t="str">
        <f t="shared" si="180"/>
        <v/>
      </c>
      <c r="AZ121" s="254" t="str">
        <f t="shared" si="131"/>
        <v/>
      </c>
      <c r="BA121" s="254" t="str">
        <f t="shared" si="131"/>
        <v/>
      </c>
      <c r="BB121" s="254" t="str">
        <f t="shared" si="131"/>
        <v/>
      </c>
      <c r="BC121" s="254" t="str">
        <f t="shared" si="131"/>
        <v/>
      </c>
      <c r="BD121" s="254" t="str">
        <f t="shared" si="131"/>
        <v/>
      </c>
      <c r="BE121" s="262" t="str">
        <f t="shared" si="131"/>
        <v/>
      </c>
      <c r="BF121" s="263" t="str">
        <f t="shared" si="181"/>
        <v/>
      </c>
      <c r="BG121" s="254" t="str">
        <f t="shared" si="181"/>
        <v/>
      </c>
      <c r="BH121" s="254" t="str">
        <f t="shared" si="181"/>
        <v/>
      </c>
      <c r="BI121" s="254" t="str">
        <f t="shared" si="181"/>
        <v/>
      </c>
      <c r="BJ121" s="254" t="str">
        <f t="shared" si="181"/>
        <v/>
      </c>
      <c r="BK121" s="254" t="str">
        <f t="shared" si="132"/>
        <v/>
      </c>
      <c r="BL121" s="254" t="str">
        <f t="shared" si="132"/>
        <v/>
      </c>
      <c r="BM121" s="254" t="str">
        <f t="shared" si="132"/>
        <v/>
      </c>
      <c r="BN121" s="254" t="str">
        <f t="shared" si="132"/>
        <v/>
      </c>
      <c r="BO121" s="254" t="str">
        <f t="shared" si="132"/>
        <v/>
      </c>
      <c r="BP121" s="254" t="str">
        <f t="shared" si="132"/>
        <v/>
      </c>
      <c r="BQ121" s="264" t="str">
        <f t="shared" si="139"/>
        <v/>
      </c>
      <c r="BR121" s="261">
        <v>2019</v>
      </c>
      <c r="BS121" s="261">
        <v>2019</v>
      </c>
      <c r="BT121" s="261">
        <v>2019</v>
      </c>
      <c r="BU121" s="265">
        <v>2019</v>
      </c>
      <c r="BV121" s="263">
        <v>2019</v>
      </c>
      <c r="BW121" s="254" t="str">
        <f t="shared" si="177"/>
        <v/>
      </c>
      <c r="BX121" s="254" t="str">
        <f t="shared" si="176"/>
        <v/>
      </c>
      <c r="BY121" s="264" t="str">
        <f t="shared" si="31"/>
        <v/>
      </c>
      <c r="BZ121" s="254" t="str">
        <f t="shared" si="32"/>
        <v/>
      </c>
      <c r="CA121" s="254">
        <f t="shared" si="179"/>
        <v>0</v>
      </c>
      <c r="CB121" s="254">
        <f t="shared" si="179"/>
        <v>0</v>
      </c>
      <c r="CC121" s="254">
        <f t="shared" si="179"/>
        <v>0</v>
      </c>
      <c r="CD121" s="254">
        <f t="shared" si="178"/>
        <v>0</v>
      </c>
      <c r="CE121" s="254">
        <f t="shared" si="178"/>
        <v>0</v>
      </c>
      <c r="CF121" s="254">
        <f t="shared" si="178"/>
        <v>0</v>
      </c>
      <c r="CG121" s="254">
        <f t="shared" si="130"/>
        <v>0</v>
      </c>
      <c r="CH121" s="254">
        <f t="shared" si="130"/>
        <v>0</v>
      </c>
      <c r="CI121" s="254">
        <f t="shared" si="130"/>
        <v>0</v>
      </c>
      <c r="CJ121" s="254">
        <f t="shared" si="130"/>
        <v>0</v>
      </c>
      <c r="CK121" s="254">
        <f t="shared" si="130"/>
        <v>0</v>
      </c>
      <c r="CL121" s="254">
        <f t="shared" si="130"/>
        <v>0</v>
      </c>
      <c r="CM121" s="254">
        <f t="shared" si="140"/>
        <v>0</v>
      </c>
      <c r="CN121" s="254">
        <f t="shared" si="141"/>
        <v>0</v>
      </c>
      <c r="CO121" s="254">
        <f t="shared" si="142"/>
        <v>0</v>
      </c>
      <c r="CP121" s="254">
        <f t="shared" si="143"/>
        <v>0</v>
      </c>
      <c r="CQ121" s="254">
        <f t="shared" si="144"/>
        <v>0</v>
      </c>
      <c r="CR121" s="254">
        <f t="shared" si="145"/>
        <v>0</v>
      </c>
      <c r="CS121" s="254">
        <f t="shared" si="146"/>
        <v>0</v>
      </c>
      <c r="CT121" s="254">
        <f t="shared" si="147"/>
        <v>0</v>
      </c>
      <c r="CU121" s="254">
        <f t="shared" si="148"/>
        <v>0</v>
      </c>
      <c r="CV121" s="254">
        <f t="shared" si="149"/>
        <v>0</v>
      </c>
      <c r="CW121" s="254">
        <f t="shared" si="150"/>
        <v>0</v>
      </c>
      <c r="CX121" s="254">
        <f t="shared" si="151"/>
        <v>0</v>
      </c>
      <c r="CY121" s="254">
        <f t="shared" si="152"/>
        <v>0</v>
      </c>
      <c r="CZ121" s="254">
        <f t="shared" si="153"/>
        <v>0</v>
      </c>
      <c r="DA121" s="254">
        <f t="shared" si="154"/>
        <v>0</v>
      </c>
      <c r="DB121" s="254">
        <f t="shared" si="155"/>
        <v>0</v>
      </c>
      <c r="DC121" s="254">
        <f t="shared" si="156"/>
        <v>0</v>
      </c>
      <c r="DD121" s="254">
        <f t="shared" si="157"/>
        <v>0</v>
      </c>
      <c r="DE121" s="254">
        <f t="shared" si="158"/>
        <v>0</v>
      </c>
      <c r="DF121" s="254">
        <f t="shared" si="159"/>
        <v>0</v>
      </c>
      <c r="DG121" s="254">
        <f t="shared" si="160"/>
        <v>0</v>
      </c>
      <c r="DH121" s="254">
        <f t="shared" si="161"/>
        <v>0</v>
      </c>
      <c r="DI121" s="254">
        <f t="shared" si="162"/>
        <v>0</v>
      </c>
      <c r="DJ121" s="254">
        <f t="shared" si="163"/>
        <v>0</v>
      </c>
      <c r="DK121" s="254">
        <f t="shared" si="164"/>
        <v>0</v>
      </c>
      <c r="DL121" s="254">
        <f t="shared" si="165"/>
        <v>0</v>
      </c>
      <c r="DM121" s="254">
        <f t="shared" si="166"/>
        <v>0</v>
      </c>
      <c r="DN121" s="254">
        <f t="shared" si="167"/>
        <v>0</v>
      </c>
      <c r="DO121" s="254">
        <f t="shared" si="168"/>
        <v>0</v>
      </c>
      <c r="DP121" s="254">
        <f t="shared" si="169"/>
        <v>0</v>
      </c>
      <c r="DQ121" s="254">
        <f t="shared" si="170"/>
        <v>0</v>
      </c>
      <c r="DR121" s="254">
        <f t="shared" si="171"/>
        <v>0</v>
      </c>
      <c r="DS121" s="254">
        <f t="shared" si="172"/>
        <v>0</v>
      </c>
      <c r="DT121" s="254">
        <f t="shared" si="173"/>
        <v>0</v>
      </c>
      <c r="DU121" s="254">
        <f t="shared" si="174"/>
        <v>0</v>
      </c>
      <c r="DV121" s="254">
        <f t="shared" si="175"/>
        <v>0</v>
      </c>
    </row>
    <row r="122" spans="1:126" ht="24" customHeight="1">
      <c r="A122" s="11" t="str">
        <f ca="1">IF(AG122&lt;&gt;"OK","",CONCATENATE(TEXT('Front Page'!$F$33,"000"),TEXT('Front Page'!$F$31,"000"),"-",LEFT('Front Page'!$R$53,5),"-",LEFT(D122,1),AJ122, "-",TEXT(B122,"000")))</f>
        <v/>
      </c>
      <c r="B122" s="12" t="str">
        <f>IFERROR(IF(E122="","",MAX(B$17:B121)+1),"")</f>
        <v/>
      </c>
      <c r="C122" s="13"/>
      <c r="D122" s="29" t="str">
        <f t="shared" si="133"/>
        <v>None</v>
      </c>
      <c r="E122" s="29" t="str">
        <f t="shared" si="17"/>
        <v/>
      </c>
      <c r="F122" s="29" t="str">
        <f t="shared" si="18"/>
        <v/>
      </c>
      <c r="G122" s="363"/>
      <c r="H122" s="364"/>
      <c r="I122" s="325" t="str">
        <f t="shared" si="134"/>
        <v>No</v>
      </c>
      <c r="J122" s="314">
        <v>0</v>
      </c>
      <c r="K122" s="312">
        <v>0</v>
      </c>
      <c r="L122" s="312">
        <v>0</v>
      </c>
      <c r="M122" s="312">
        <v>0</v>
      </c>
      <c r="N122" s="312">
        <v>0</v>
      </c>
      <c r="O122" s="312">
        <v>0</v>
      </c>
      <c r="P122" s="312">
        <v>0</v>
      </c>
      <c r="Q122" s="312">
        <v>0</v>
      </c>
      <c r="R122" s="312">
        <v>0</v>
      </c>
      <c r="S122" s="312">
        <v>0</v>
      </c>
      <c r="T122" s="312">
        <v>0</v>
      </c>
      <c r="U122" s="312">
        <v>0</v>
      </c>
      <c r="V122" s="313">
        <v>1</v>
      </c>
      <c r="W122" s="313">
        <v>1</v>
      </c>
      <c r="X122" s="312">
        <v>0</v>
      </c>
      <c r="Y122" s="312">
        <v>0</v>
      </c>
      <c r="Z122" s="312">
        <v>0</v>
      </c>
      <c r="AA122" s="14">
        <v>0</v>
      </c>
      <c r="AB122" s="317"/>
      <c r="AC122" s="15" t="str">
        <f t="shared" si="124"/>
        <v/>
      </c>
      <c r="AD122" s="15" t="str">
        <f t="shared" si="135"/>
        <v/>
      </c>
      <c r="AE122" s="16" t="str">
        <f t="shared" si="136"/>
        <v>0 - 0</v>
      </c>
      <c r="AF122" s="20" t="str">
        <f t="shared" si="126"/>
        <v>Not an offer</v>
      </c>
      <c r="AG122" s="276" t="str">
        <f t="shared" si="127"/>
        <v>Not an Offer</v>
      </c>
      <c r="AH122" s="150"/>
      <c r="AI122" s="254">
        <v>106</v>
      </c>
      <c r="AJ122" s="149" t="str">
        <f t="shared" si="128"/>
        <v>00-IFE</v>
      </c>
      <c r="AK122" s="254" t="b">
        <v>0</v>
      </c>
      <c r="AL122" s="254">
        <f t="shared" si="125"/>
        <v>0</v>
      </c>
      <c r="AM122" s="254">
        <f t="shared" si="129"/>
        <v>0</v>
      </c>
      <c r="AN122" s="288">
        <f t="shared" si="137"/>
        <v>0</v>
      </c>
      <c r="AO122" s="288" t="str">
        <f>IF(AND($BU122=$BV122,BU122=AO$13),$J122&amp;$K122&amp;$L122&amp;$M122&amp;$N122&amp;$O122&amp;$P122&amp;$Q122&amp;$R122&amp;$S122&amp;$T122&amp;$U122,IFERROR(MATCH($AN122,AO$17:AO121,0),-1000))</f>
        <v>000000000000</v>
      </c>
      <c r="AP122" s="288">
        <f>IF(AND($BU122=$BV122,BV122=AP$13),$J122&amp;$K122&amp;$L122&amp;$M122&amp;$N122&amp;$O122&amp;$P122&amp;$Q122&amp;$R122&amp;$S122&amp;$T122&amp;$U122,IFERROR(MATCH($AN122,AP$17:AP121,0),-1000))</f>
        <v>1</v>
      </c>
      <c r="AQ122" s="288">
        <f>IF(AND($BU122=$BV122,BW122=AQ$13),$J122&amp;$K122&amp;$L122&amp;$M122&amp;$N122&amp;$O122&amp;$P122&amp;$Q122&amp;$R122&amp;$S122&amp;$T122&amp;$U122,IFERROR(MATCH($AN122,AQ$17:AQ121,0),-1000))</f>
        <v>1</v>
      </c>
      <c r="AR122" s="288">
        <f>IF(AND($BU122=$BV122,BX122=AR$13),$J122&amp;$K122&amp;$L122&amp;$M122&amp;$N122&amp;$O122&amp;$P122&amp;$Q122&amp;$R122&amp;$S122&amp;$T122&amp;$U122,IFERROR(MATCH($AN122,AR$17:AR121,0),-1000))</f>
        <v>1</v>
      </c>
      <c r="AS122" s="254">
        <f t="shared" si="69"/>
        <v>0</v>
      </c>
      <c r="AT122" s="261" t="str">
        <f t="shared" si="138"/>
        <v/>
      </c>
      <c r="AU122" s="254" t="str">
        <f t="shared" si="180"/>
        <v/>
      </c>
      <c r="AV122" s="254" t="str">
        <f t="shared" si="180"/>
        <v/>
      </c>
      <c r="AW122" s="254" t="str">
        <f t="shared" si="180"/>
        <v/>
      </c>
      <c r="AX122" s="254" t="str">
        <f t="shared" si="180"/>
        <v/>
      </c>
      <c r="AY122" s="254" t="str">
        <f t="shared" si="180"/>
        <v/>
      </c>
      <c r="AZ122" s="254" t="str">
        <f t="shared" si="131"/>
        <v/>
      </c>
      <c r="BA122" s="254" t="str">
        <f t="shared" si="131"/>
        <v/>
      </c>
      <c r="BB122" s="254" t="str">
        <f t="shared" si="131"/>
        <v/>
      </c>
      <c r="BC122" s="254" t="str">
        <f t="shared" si="131"/>
        <v/>
      </c>
      <c r="BD122" s="254" t="str">
        <f t="shared" si="131"/>
        <v/>
      </c>
      <c r="BE122" s="262" t="str">
        <f t="shared" si="131"/>
        <v/>
      </c>
      <c r="BF122" s="263" t="str">
        <f t="shared" si="181"/>
        <v/>
      </c>
      <c r="BG122" s="254" t="str">
        <f t="shared" si="181"/>
        <v/>
      </c>
      <c r="BH122" s="254" t="str">
        <f t="shared" si="181"/>
        <v/>
      </c>
      <c r="BI122" s="254" t="str">
        <f t="shared" si="181"/>
        <v/>
      </c>
      <c r="BJ122" s="254" t="str">
        <f t="shared" si="181"/>
        <v/>
      </c>
      <c r="BK122" s="254" t="str">
        <f t="shared" si="132"/>
        <v/>
      </c>
      <c r="BL122" s="254" t="str">
        <f t="shared" si="132"/>
        <v/>
      </c>
      <c r="BM122" s="254" t="str">
        <f t="shared" si="132"/>
        <v/>
      </c>
      <c r="BN122" s="254" t="str">
        <f t="shared" si="132"/>
        <v/>
      </c>
      <c r="BO122" s="254" t="str">
        <f t="shared" si="132"/>
        <v/>
      </c>
      <c r="BP122" s="254" t="str">
        <f t="shared" si="132"/>
        <v/>
      </c>
      <c r="BQ122" s="264" t="str">
        <f t="shared" si="139"/>
        <v/>
      </c>
      <c r="BR122" s="261">
        <v>2019</v>
      </c>
      <c r="BS122" s="261">
        <v>2019</v>
      </c>
      <c r="BT122" s="261">
        <v>2019</v>
      </c>
      <c r="BU122" s="265">
        <v>2019</v>
      </c>
      <c r="BV122" s="263">
        <v>2019</v>
      </c>
      <c r="BW122" s="254" t="str">
        <f t="shared" si="177"/>
        <v/>
      </c>
      <c r="BX122" s="254" t="str">
        <f t="shared" si="176"/>
        <v/>
      </c>
      <c r="BY122" s="264" t="str">
        <f t="shared" si="31"/>
        <v/>
      </c>
      <c r="BZ122" s="254" t="str">
        <f t="shared" si="32"/>
        <v/>
      </c>
      <c r="CA122" s="254">
        <f t="shared" si="179"/>
        <v>0</v>
      </c>
      <c r="CB122" s="254">
        <f t="shared" si="179"/>
        <v>0</v>
      </c>
      <c r="CC122" s="254">
        <f t="shared" si="179"/>
        <v>0</v>
      </c>
      <c r="CD122" s="254">
        <f t="shared" si="178"/>
        <v>0</v>
      </c>
      <c r="CE122" s="254">
        <f t="shared" si="178"/>
        <v>0</v>
      </c>
      <c r="CF122" s="254">
        <f t="shared" si="178"/>
        <v>0</v>
      </c>
      <c r="CG122" s="254">
        <f t="shared" si="130"/>
        <v>0</v>
      </c>
      <c r="CH122" s="254">
        <f t="shared" si="130"/>
        <v>0</v>
      </c>
      <c r="CI122" s="254">
        <f t="shared" si="130"/>
        <v>0</v>
      </c>
      <c r="CJ122" s="254">
        <f t="shared" si="130"/>
        <v>0</v>
      </c>
      <c r="CK122" s="254">
        <f t="shared" si="130"/>
        <v>0</v>
      </c>
      <c r="CL122" s="254">
        <f t="shared" si="130"/>
        <v>0</v>
      </c>
      <c r="CM122" s="254">
        <f t="shared" si="140"/>
        <v>0</v>
      </c>
      <c r="CN122" s="254">
        <f t="shared" si="141"/>
        <v>0</v>
      </c>
      <c r="CO122" s="254">
        <f t="shared" si="142"/>
        <v>0</v>
      </c>
      <c r="CP122" s="254">
        <f t="shared" si="143"/>
        <v>0</v>
      </c>
      <c r="CQ122" s="254">
        <f t="shared" si="144"/>
        <v>0</v>
      </c>
      <c r="CR122" s="254">
        <f t="shared" si="145"/>
        <v>0</v>
      </c>
      <c r="CS122" s="254">
        <f t="shared" si="146"/>
        <v>0</v>
      </c>
      <c r="CT122" s="254">
        <f t="shared" si="147"/>
        <v>0</v>
      </c>
      <c r="CU122" s="254">
        <f t="shared" si="148"/>
        <v>0</v>
      </c>
      <c r="CV122" s="254">
        <f t="shared" si="149"/>
        <v>0</v>
      </c>
      <c r="CW122" s="254">
        <f t="shared" si="150"/>
        <v>0</v>
      </c>
      <c r="CX122" s="254">
        <f t="shared" si="151"/>
        <v>0</v>
      </c>
      <c r="CY122" s="254">
        <f t="shared" si="152"/>
        <v>0</v>
      </c>
      <c r="CZ122" s="254">
        <f t="shared" si="153"/>
        <v>0</v>
      </c>
      <c r="DA122" s="254">
        <f t="shared" si="154"/>
        <v>0</v>
      </c>
      <c r="DB122" s="254">
        <f t="shared" si="155"/>
        <v>0</v>
      </c>
      <c r="DC122" s="254">
        <f t="shared" si="156"/>
        <v>0</v>
      </c>
      <c r="DD122" s="254">
        <f t="shared" si="157"/>
        <v>0</v>
      </c>
      <c r="DE122" s="254">
        <f t="shared" si="158"/>
        <v>0</v>
      </c>
      <c r="DF122" s="254">
        <f t="shared" si="159"/>
        <v>0</v>
      </c>
      <c r="DG122" s="254">
        <f t="shared" si="160"/>
        <v>0</v>
      </c>
      <c r="DH122" s="254">
        <f t="shared" si="161"/>
        <v>0</v>
      </c>
      <c r="DI122" s="254">
        <f t="shared" si="162"/>
        <v>0</v>
      </c>
      <c r="DJ122" s="254">
        <f t="shared" si="163"/>
        <v>0</v>
      </c>
      <c r="DK122" s="254">
        <f t="shared" si="164"/>
        <v>0</v>
      </c>
      <c r="DL122" s="254">
        <f t="shared" si="165"/>
        <v>0</v>
      </c>
      <c r="DM122" s="254">
        <f t="shared" si="166"/>
        <v>0</v>
      </c>
      <c r="DN122" s="254">
        <f t="shared" si="167"/>
        <v>0</v>
      </c>
      <c r="DO122" s="254">
        <f t="shared" si="168"/>
        <v>0</v>
      </c>
      <c r="DP122" s="254">
        <f t="shared" si="169"/>
        <v>0</v>
      </c>
      <c r="DQ122" s="254">
        <f t="shared" si="170"/>
        <v>0</v>
      </c>
      <c r="DR122" s="254">
        <f t="shared" si="171"/>
        <v>0</v>
      </c>
      <c r="DS122" s="254">
        <f t="shared" si="172"/>
        <v>0</v>
      </c>
      <c r="DT122" s="254">
        <f t="shared" si="173"/>
        <v>0</v>
      </c>
      <c r="DU122" s="254">
        <f t="shared" si="174"/>
        <v>0</v>
      </c>
      <c r="DV122" s="254">
        <f t="shared" si="175"/>
        <v>0</v>
      </c>
    </row>
    <row r="123" spans="1:126" ht="24" customHeight="1">
      <c r="A123" s="11" t="str">
        <f ca="1">IF(AG123&lt;&gt;"OK","",CONCATENATE(TEXT('Front Page'!$F$33,"000"),TEXT('Front Page'!$F$31,"000"),"-",LEFT('Front Page'!$R$53,5),"-",LEFT(D123,1),AJ123, "-",TEXT(B123,"000")))</f>
        <v/>
      </c>
      <c r="B123" s="12" t="str">
        <f>IFERROR(IF(E123="","",MAX(B$17:B122)+1),"")</f>
        <v/>
      </c>
      <c r="C123" s="13"/>
      <c r="D123" s="29" t="str">
        <f t="shared" si="133"/>
        <v>None</v>
      </c>
      <c r="E123" s="29" t="str">
        <f t="shared" si="17"/>
        <v/>
      </c>
      <c r="F123" s="29" t="str">
        <f t="shared" si="18"/>
        <v/>
      </c>
      <c r="G123" s="363"/>
      <c r="H123" s="364"/>
      <c r="I123" s="325" t="str">
        <f t="shared" si="134"/>
        <v>No</v>
      </c>
      <c r="J123" s="314">
        <v>0</v>
      </c>
      <c r="K123" s="312">
        <v>0</v>
      </c>
      <c r="L123" s="312">
        <v>0</v>
      </c>
      <c r="M123" s="312">
        <v>0</v>
      </c>
      <c r="N123" s="312">
        <v>0</v>
      </c>
      <c r="O123" s="312">
        <v>0</v>
      </c>
      <c r="P123" s="312">
        <v>0</v>
      </c>
      <c r="Q123" s="312">
        <v>0</v>
      </c>
      <c r="R123" s="312">
        <v>0</v>
      </c>
      <c r="S123" s="312">
        <v>0</v>
      </c>
      <c r="T123" s="312">
        <v>0</v>
      </c>
      <c r="U123" s="312">
        <v>0</v>
      </c>
      <c r="V123" s="313">
        <v>1</v>
      </c>
      <c r="W123" s="313">
        <v>1</v>
      </c>
      <c r="X123" s="312">
        <v>0</v>
      </c>
      <c r="Y123" s="312">
        <v>0</v>
      </c>
      <c r="Z123" s="312">
        <v>0</v>
      </c>
      <c r="AA123" s="14">
        <v>0</v>
      </c>
      <c r="AB123" s="317"/>
      <c r="AC123" s="15" t="str">
        <f t="shared" si="124"/>
        <v/>
      </c>
      <c r="AD123" s="15" t="str">
        <f t="shared" si="135"/>
        <v/>
      </c>
      <c r="AE123" s="16" t="str">
        <f t="shared" si="136"/>
        <v>0 - 0</v>
      </c>
      <c r="AF123" s="20" t="str">
        <f t="shared" si="126"/>
        <v>Not an offer</v>
      </c>
      <c r="AG123" s="276" t="str">
        <f t="shared" si="127"/>
        <v>Not an Offer</v>
      </c>
      <c r="AH123" s="150"/>
      <c r="AI123" s="254">
        <v>107</v>
      </c>
      <c r="AJ123" s="149" t="str">
        <f t="shared" si="128"/>
        <v>00-IFE</v>
      </c>
      <c r="AK123" s="254" t="b">
        <v>0</v>
      </c>
      <c r="AL123" s="254">
        <f t="shared" si="125"/>
        <v>0</v>
      </c>
      <c r="AM123" s="254">
        <f t="shared" si="129"/>
        <v>0</v>
      </c>
      <c r="AN123" s="288">
        <f t="shared" si="137"/>
        <v>0</v>
      </c>
      <c r="AO123" s="288" t="str">
        <f>IF(AND($BU123=$BV123,BU123=AO$13),$J123&amp;$K123&amp;$L123&amp;$M123&amp;$N123&amp;$O123&amp;$P123&amp;$Q123&amp;$R123&amp;$S123&amp;$T123&amp;$U123,IFERROR(MATCH($AN123,AO$17:AO122,0),-1000))</f>
        <v>000000000000</v>
      </c>
      <c r="AP123" s="288">
        <f>IF(AND($BU123=$BV123,BV123=AP$13),$J123&amp;$K123&amp;$L123&amp;$M123&amp;$N123&amp;$O123&amp;$P123&amp;$Q123&amp;$R123&amp;$S123&amp;$T123&amp;$U123,IFERROR(MATCH($AN123,AP$17:AP122,0),-1000))</f>
        <v>1</v>
      </c>
      <c r="AQ123" s="288">
        <f>IF(AND($BU123=$BV123,BW123=AQ$13),$J123&amp;$K123&amp;$L123&amp;$M123&amp;$N123&amp;$O123&amp;$P123&amp;$Q123&amp;$R123&amp;$S123&amp;$T123&amp;$U123,IFERROR(MATCH($AN123,AQ$17:AQ122,0),-1000))</f>
        <v>1</v>
      </c>
      <c r="AR123" s="288">
        <f>IF(AND($BU123=$BV123,BX123=AR$13),$J123&amp;$K123&amp;$L123&amp;$M123&amp;$N123&amp;$O123&amp;$P123&amp;$Q123&amp;$R123&amp;$S123&amp;$T123&amp;$U123,IFERROR(MATCH($AN123,AR$17:AR122,0),-1000))</f>
        <v>1</v>
      </c>
      <c r="AS123" s="254">
        <f t="shared" si="69"/>
        <v>0</v>
      </c>
      <c r="AT123" s="261" t="str">
        <f t="shared" si="138"/>
        <v/>
      </c>
      <c r="AU123" s="254" t="str">
        <f t="shared" si="180"/>
        <v/>
      </c>
      <c r="AV123" s="254" t="str">
        <f t="shared" si="180"/>
        <v/>
      </c>
      <c r="AW123" s="254" t="str">
        <f t="shared" si="180"/>
        <v/>
      </c>
      <c r="AX123" s="254" t="str">
        <f t="shared" si="180"/>
        <v/>
      </c>
      <c r="AY123" s="254" t="str">
        <f t="shared" si="180"/>
        <v/>
      </c>
      <c r="AZ123" s="254" t="str">
        <f t="shared" si="131"/>
        <v/>
      </c>
      <c r="BA123" s="254" t="str">
        <f t="shared" si="131"/>
        <v/>
      </c>
      <c r="BB123" s="254" t="str">
        <f t="shared" si="131"/>
        <v/>
      </c>
      <c r="BC123" s="254" t="str">
        <f t="shared" si="131"/>
        <v/>
      </c>
      <c r="BD123" s="254" t="str">
        <f t="shared" si="131"/>
        <v/>
      </c>
      <c r="BE123" s="262" t="str">
        <f t="shared" si="131"/>
        <v/>
      </c>
      <c r="BF123" s="263" t="str">
        <f t="shared" si="181"/>
        <v/>
      </c>
      <c r="BG123" s="254" t="str">
        <f t="shared" si="181"/>
        <v/>
      </c>
      <c r="BH123" s="254" t="str">
        <f t="shared" si="181"/>
        <v/>
      </c>
      <c r="BI123" s="254" t="str">
        <f t="shared" si="181"/>
        <v/>
      </c>
      <c r="BJ123" s="254" t="str">
        <f t="shared" si="181"/>
        <v/>
      </c>
      <c r="BK123" s="254" t="str">
        <f t="shared" si="132"/>
        <v/>
      </c>
      <c r="BL123" s="254" t="str">
        <f t="shared" si="132"/>
        <v/>
      </c>
      <c r="BM123" s="254" t="str">
        <f t="shared" si="132"/>
        <v/>
      </c>
      <c r="BN123" s="254" t="str">
        <f t="shared" si="132"/>
        <v/>
      </c>
      <c r="BO123" s="254" t="str">
        <f t="shared" si="132"/>
        <v/>
      </c>
      <c r="BP123" s="254" t="str">
        <f t="shared" si="132"/>
        <v/>
      </c>
      <c r="BQ123" s="264" t="str">
        <f t="shared" si="139"/>
        <v/>
      </c>
      <c r="BR123" s="261">
        <v>2019</v>
      </c>
      <c r="BS123" s="261">
        <v>2019</v>
      </c>
      <c r="BT123" s="261">
        <v>2019</v>
      </c>
      <c r="BU123" s="265">
        <v>2019</v>
      </c>
      <c r="BV123" s="263">
        <v>2019</v>
      </c>
      <c r="BW123" s="254" t="str">
        <f t="shared" si="177"/>
        <v/>
      </c>
      <c r="BX123" s="254" t="str">
        <f t="shared" si="176"/>
        <v/>
      </c>
      <c r="BY123" s="264" t="str">
        <f t="shared" si="31"/>
        <v/>
      </c>
      <c r="BZ123" s="254" t="str">
        <f t="shared" si="32"/>
        <v/>
      </c>
      <c r="CA123" s="254">
        <f t="shared" si="179"/>
        <v>0</v>
      </c>
      <c r="CB123" s="254">
        <f t="shared" si="179"/>
        <v>0</v>
      </c>
      <c r="CC123" s="254">
        <f t="shared" si="179"/>
        <v>0</v>
      </c>
      <c r="CD123" s="254">
        <f t="shared" si="178"/>
        <v>0</v>
      </c>
      <c r="CE123" s="254">
        <f t="shared" si="178"/>
        <v>0</v>
      </c>
      <c r="CF123" s="254">
        <f t="shared" si="178"/>
        <v>0</v>
      </c>
      <c r="CG123" s="254">
        <f t="shared" si="130"/>
        <v>0</v>
      </c>
      <c r="CH123" s="254">
        <f t="shared" si="130"/>
        <v>0</v>
      </c>
      <c r="CI123" s="254">
        <f t="shared" si="130"/>
        <v>0</v>
      </c>
      <c r="CJ123" s="254">
        <f t="shared" si="130"/>
        <v>0</v>
      </c>
      <c r="CK123" s="254">
        <f t="shared" si="130"/>
        <v>0</v>
      </c>
      <c r="CL123" s="254">
        <f t="shared" si="130"/>
        <v>0</v>
      </c>
      <c r="CM123" s="254">
        <f t="shared" si="140"/>
        <v>0</v>
      </c>
      <c r="CN123" s="254">
        <f t="shared" si="141"/>
        <v>0</v>
      </c>
      <c r="CO123" s="254">
        <f t="shared" si="142"/>
        <v>0</v>
      </c>
      <c r="CP123" s="254">
        <f t="shared" si="143"/>
        <v>0</v>
      </c>
      <c r="CQ123" s="254">
        <f t="shared" si="144"/>
        <v>0</v>
      </c>
      <c r="CR123" s="254">
        <f t="shared" si="145"/>
        <v>0</v>
      </c>
      <c r="CS123" s="254">
        <f t="shared" si="146"/>
        <v>0</v>
      </c>
      <c r="CT123" s="254">
        <f t="shared" si="147"/>
        <v>0</v>
      </c>
      <c r="CU123" s="254">
        <f t="shared" si="148"/>
        <v>0</v>
      </c>
      <c r="CV123" s="254">
        <f t="shared" si="149"/>
        <v>0</v>
      </c>
      <c r="CW123" s="254">
        <f t="shared" si="150"/>
        <v>0</v>
      </c>
      <c r="CX123" s="254">
        <f t="shared" si="151"/>
        <v>0</v>
      </c>
      <c r="CY123" s="254">
        <f t="shared" si="152"/>
        <v>0</v>
      </c>
      <c r="CZ123" s="254">
        <f t="shared" si="153"/>
        <v>0</v>
      </c>
      <c r="DA123" s="254">
        <f t="shared" si="154"/>
        <v>0</v>
      </c>
      <c r="DB123" s="254">
        <f t="shared" si="155"/>
        <v>0</v>
      </c>
      <c r="DC123" s="254">
        <f t="shared" si="156"/>
        <v>0</v>
      </c>
      <c r="DD123" s="254">
        <f t="shared" si="157"/>
        <v>0</v>
      </c>
      <c r="DE123" s="254">
        <f t="shared" si="158"/>
        <v>0</v>
      </c>
      <c r="DF123" s="254">
        <f t="shared" si="159"/>
        <v>0</v>
      </c>
      <c r="DG123" s="254">
        <f t="shared" si="160"/>
        <v>0</v>
      </c>
      <c r="DH123" s="254">
        <f t="shared" si="161"/>
        <v>0</v>
      </c>
      <c r="DI123" s="254">
        <f t="shared" si="162"/>
        <v>0</v>
      </c>
      <c r="DJ123" s="254">
        <f t="shared" si="163"/>
        <v>0</v>
      </c>
      <c r="DK123" s="254">
        <f t="shared" si="164"/>
        <v>0</v>
      </c>
      <c r="DL123" s="254">
        <f t="shared" si="165"/>
        <v>0</v>
      </c>
      <c r="DM123" s="254">
        <f t="shared" si="166"/>
        <v>0</v>
      </c>
      <c r="DN123" s="254">
        <f t="shared" si="167"/>
        <v>0</v>
      </c>
      <c r="DO123" s="254">
        <f t="shared" si="168"/>
        <v>0</v>
      </c>
      <c r="DP123" s="254">
        <f t="shared" si="169"/>
        <v>0</v>
      </c>
      <c r="DQ123" s="254">
        <f t="shared" si="170"/>
        <v>0</v>
      </c>
      <c r="DR123" s="254">
        <f t="shared" si="171"/>
        <v>0</v>
      </c>
      <c r="DS123" s="254">
        <f t="shared" si="172"/>
        <v>0</v>
      </c>
      <c r="DT123" s="254">
        <f t="shared" si="173"/>
        <v>0</v>
      </c>
      <c r="DU123" s="254">
        <f t="shared" si="174"/>
        <v>0</v>
      </c>
      <c r="DV123" s="254">
        <f t="shared" si="175"/>
        <v>0</v>
      </c>
    </row>
    <row r="124" spans="1:126" ht="24" customHeight="1">
      <c r="A124" s="11" t="str">
        <f ca="1">IF(AG124&lt;&gt;"OK","",CONCATENATE(TEXT('Front Page'!$F$33,"000"),TEXT('Front Page'!$F$31,"000"),"-",LEFT('Front Page'!$R$53,5),"-",LEFT(D124,1),AJ124, "-",TEXT(B124,"000")))</f>
        <v/>
      </c>
      <c r="B124" s="12" t="str">
        <f>IFERROR(IF(E124="","",MAX(B$17:B123)+1),"")</f>
        <v/>
      </c>
      <c r="C124" s="13"/>
      <c r="D124" s="29" t="str">
        <f t="shared" si="133"/>
        <v>None</v>
      </c>
      <c r="E124" s="29" t="str">
        <f t="shared" si="17"/>
        <v/>
      </c>
      <c r="F124" s="29" t="str">
        <f t="shared" si="18"/>
        <v/>
      </c>
      <c r="G124" s="363"/>
      <c r="H124" s="364"/>
      <c r="I124" s="325" t="str">
        <f t="shared" si="134"/>
        <v>No</v>
      </c>
      <c r="J124" s="314">
        <v>0</v>
      </c>
      <c r="K124" s="312">
        <v>0</v>
      </c>
      <c r="L124" s="312">
        <v>0</v>
      </c>
      <c r="M124" s="312">
        <v>0</v>
      </c>
      <c r="N124" s="312">
        <v>0</v>
      </c>
      <c r="O124" s="312">
        <v>0</v>
      </c>
      <c r="P124" s="312">
        <v>0</v>
      </c>
      <c r="Q124" s="312">
        <v>0</v>
      </c>
      <c r="R124" s="312">
        <v>0</v>
      </c>
      <c r="S124" s="312">
        <v>0</v>
      </c>
      <c r="T124" s="312">
        <v>0</v>
      </c>
      <c r="U124" s="312">
        <v>0</v>
      </c>
      <c r="V124" s="313">
        <v>1</v>
      </c>
      <c r="W124" s="313">
        <v>1</v>
      </c>
      <c r="X124" s="312">
        <v>0</v>
      </c>
      <c r="Y124" s="312">
        <v>0</v>
      </c>
      <c r="Z124" s="312">
        <v>0</v>
      </c>
      <c r="AA124" s="14">
        <v>0</v>
      </c>
      <c r="AB124" s="317"/>
      <c r="AC124" s="15" t="str">
        <f t="shared" si="124"/>
        <v/>
      </c>
      <c r="AD124" s="15" t="str">
        <f t="shared" si="135"/>
        <v/>
      </c>
      <c r="AE124" s="16" t="str">
        <f t="shared" si="136"/>
        <v>0 - 0</v>
      </c>
      <c r="AF124" s="20" t="str">
        <f t="shared" si="126"/>
        <v>Not an offer</v>
      </c>
      <c r="AG124" s="276" t="str">
        <f t="shared" si="127"/>
        <v>Not an Offer</v>
      </c>
      <c r="AH124" s="150"/>
      <c r="AI124" s="254">
        <v>108</v>
      </c>
      <c r="AJ124" s="149" t="str">
        <f t="shared" si="128"/>
        <v>00-IFE</v>
      </c>
      <c r="AK124" s="254" t="b">
        <v>0</v>
      </c>
      <c r="AL124" s="254">
        <f t="shared" si="125"/>
        <v>0</v>
      </c>
      <c r="AM124" s="254">
        <f t="shared" si="129"/>
        <v>0</v>
      </c>
      <c r="AN124" s="288">
        <f t="shared" si="137"/>
        <v>0</v>
      </c>
      <c r="AO124" s="288" t="str">
        <f>IF(AND($BU124=$BV124,BU124=AO$13),$J124&amp;$K124&amp;$L124&amp;$M124&amp;$N124&amp;$O124&amp;$P124&amp;$Q124&amp;$R124&amp;$S124&amp;$T124&amp;$U124,IFERROR(MATCH($AN124,AO$17:AO123,0),-1000))</f>
        <v>000000000000</v>
      </c>
      <c r="AP124" s="288">
        <f>IF(AND($BU124=$BV124,BV124=AP$13),$J124&amp;$K124&amp;$L124&amp;$M124&amp;$N124&amp;$O124&amp;$P124&amp;$Q124&amp;$R124&amp;$S124&amp;$T124&amp;$U124,IFERROR(MATCH($AN124,AP$17:AP123,0),-1000))</f>
        <v>1</v>
      </c>
      <c r="AQ124" s="288">
        <f>IF(AND($BU124=$BV124,BW124=AQ$13),$J124&amp;$K124&amp;$L124&amp;$M124&amp;$N124&amp;$O124&amp;$P124&amp;$Q124&amp;$R124&amp;$S124&amp;$T124&amp;$U124,IFERROR(MATCH($AN124,AQ$17:AQ123,0),-1000))</f>
        <v>1</v>
      </c>
      <c r="AR124" s="288">
        <f>IF(AND($BU124=$BV124,BX124=AR$13),$J124&amp;$K124&amp;$L124&amp;$M124&amp;$N124&amp;$O124&amp;$P124&amp;$Q124&amp;$R124&amp;$S124&amp;$T124&amp;$U124,IFERROR(MATCH($AN124,AR$17:AR123,0),-1000))</f>
        <v>1</v>
      </c>
      <c r="AS124" s="254">
        <f t="shared" si="69"/>
        <v>0</v>
      </c>
      <c r="AT124" s="261" t="str">
        <f t="shared" si="138"/>
        <v/>
      </c>
      <c r="AU124" s="254" t="str">
        <f t="shared" si="180"/>
        <v/>
      </c>
      <c r="AV124" s="254" t="str">
        <f t="shared" si="180"/>
        <v/>
      </c>
      <c r="AW124" s="254" t="str">
        <f t="shared" si="180"/>
        <v/>
      </c>
      <c r="AX124" s="254" t="str">
        <f t="shared" si="180"/>
        <v/>
      </c>
      <c r="AY124" s="254" t="str">
        <f t="shared" si="180"/>
        <v/>
      </c>
      <c r="AZ124" s="254" t="str">
        <f t="shared" si="131"/>
        <v/>
      </c>
      <c r="BA124" s="254" t="str">
        <f t="shared" si="131"/>
        <v/>
      </c>
      <c r="BB124" s="254" t="str">
        <f t="shared" si="131"/>
        <v/>
      </c>
      <c r="BC124" s="254" t="str">
        <f t="shared" si="131"/>
        <v/>
      </c>
      <c r="BD124" s="254" t="str">
        <f t="shared" si="131"/>
        <v/>
      </c>
      <c r="BE124" s="262" t="str">
        <f t="shared" si="131"/>
        <v/>
      </c>
      <c r="BF124" s="263" t="str">
        <f t="shared" si="181"/>
        <v/>
      </c>
      <c r="BG124" s="254" t="str">
        <f t="shared" si="181"/>
        <v/>
      </c>
      <c r="BH124" s="254" t="str">
        <f t="shared" si="181"/>
        <v/>
      </c>
      <c r="BI124" s="254" t="str">
        <f t="shared" si="181"/>
        <v/>
      </c>
      <c r="BJ124" s="254" t="str">
        <f t="shared" si="181"/>
        <v/>
      </c>
      <c r="BK124" s="254" t="str">
        <f t="shared" si="132"/>
        <v/>
      </c>
      <c r="BL124" s="254" t="str">
        <f t="shared" si="132"/>
        <v/>
      </c>
      <c r="BM124" s="254" t="str">
        <f t="shared" si="132"/>
        <v/>
      </c>
      <c r="BN124" s="254" t="str">
        <f t="shared" si="132"/>
        <v/>
      </c>
      <c r="BO124" s="254" t="str">
        <f t="shared" si="132"/>
        <v/>
      </c>
      <c r="BP124" s="254" t="str">
        <f t="shared" si="132"/>
        <v/>
      </c>
      <c r="BQ124" s="264" t="str">
        <f t="shared" si="139"/>
        <v/>
      </c>
      <c r="BR124" s="261">
        <v>2019</v>
      </c>
      <c r="BS124" s="261">
        <v>2019</v>
      </c>
      <c r="BT124" s="261">
        <v>2019</v>
      </c>
      <c r="BU124" s="265">
        <v>2019</v>
      </c>
      <c r="BV124" s="263">
        <v>2019</v>
      </c>
      <c r="BW124" s="254" t="str">
        <f t="shared" si="177"/>
        <v/>
      </c>
      <c r="BX124" s="254" t="str">
        <f t="shared" si="176"/>
        <v/>
      </c>
      <c r="BY124" s="264" t="str">
        <f t="shared" si="31"/>
        <v/>
      </c>
      <c r="BZ124" s="254" t="str">
        <f t="shared" si="32"/>
        <v/>
      </c>
      <c r="CA124" s="254">
        <f t="shared" si="179"/>
        <v>0</v>
      </c>
      <c r="CB124" s="254">
        <f t="shared" si="179"/>
        <v>0</v>
      </c>
      <c r="CC124" s="254">
        <f t="shared" si="179"/>
        <v>0</v>
      </c>
      <c r="CD124" s="254">
        <f t="shared" si="178"/>
        <v>0</v>
      </c>
      <c r="CE124" s="254">
        <f t="shared" si="178"/>
        <v>0</v>
      </c>
      <c r="CF124" s="254">
        <f t="shared" si="178"/>
        <v>0</v>
      </c>
      <c r="CG124" s="254">
        <f t="shared" si="130"/>
        <v>0</v>
      </c>
      <c r="CH124" s="254">
        <f t="shared" si="130"/>
        <v>0</v>
      </c>
      <c r="CI124" s="254">
        <f t="shared" si="130"/>
        <v>0</v>
      </c>
      <c r="CJ124" s="254">
        <f t="shared" ref="CJ124:CL187" si="182">IF($X124&gt;0,S124*$W124,0)</f>
        <v>0</v>
      </c>
      <c r="CK124" s="254">
        <f t="shared" si="182"/>
        <v>0</v>
      </c>
      <c r="CL124" s="254">
        <f t="shared" si="182"/>
        <v>0</v>
      </c>
      <c r="CM124" s="254">
        <f t="shared" si="140"/>
        <v>0</v>
      </c>
      <c r="CN124" s="254">
        <f t="shared" si="141"/>
        <v>0</v>
      </c>
      <c r="CO124" s="254">
        <f t="shared" si="142"/>
        <v>0</v>
      </c>
      <c r="CP124" s="254">
        <f t="shared" si="143"/>
        <v>0</v>
      </c>
      <c r="CQ124" s="254">
        <f t="shared" si="144"/>
        <v>0</v>
      </c>
      <c r="CR124" s="254">
        <f t="shared" si="145"/>
        <v>0</v>
      </c>
      <c r="CS124" s="254">
        <f t="shared" si="146"/>
        <v>0</v>
      </c>
      <c r="CT124" s="254">
        <f t="shared" si="147"/>
        <v>0</v>
      </c>
      <c r="CU124" s="254">
        <f t="shared" si="148"/>
        <v>0</v>
      </c>
      <c r="CV124" s="254">
        <f t="shared" si="149"/>
        <v>0</v>
      </c>
      <c r="CW124" s="254">
        <f t="shared" si="150"/>
        <v>0</v>
      </c>
      <c r="CX124" s="254">
        <f t="shared" si="151"/>
        <v>0</v>
      </c>
      <c r="CY124" s="254">
        <f t="shared" si="152"/>
        <v>0</v>
      </c>
      <c r="CZ124" s="254">
        <f t="shared" si="153"/>
        <v>0</v>
      </c>
      <c r="DA124" s="254">
        <f t="shared" si="154"/>
        <v>0</v>
      </c>
      <c r="DB124" s="254">
        <f t="shared" si="155"/>
        <v>0</v>
      </c>
      <c r="DC124" s="254">
        <f t="shared" si="156"/>
        <v>0</v>
      </c>
      <c r="DD124" s="254">
        <f t="shared" si="157"/>
        <v>0</v>
      </c>
      <c r="DE124" s="254">
        <f t="shared" si="158"/>
        <v>0</v>
      </c>
      <c r="DF124" s="254">
        <f t="shared" si="159"/>
        <v>0</v>
      </c>
      <c r="DG124" s="254">
        <f t="shared" si="160"/>
        <v>0</v>
      </c>
      <c r="DH124" s="254">
        <f t="shared" si="161"/>
        <v>0</v>
      </c>
      <c r="DI124" s="254">
        <f t="shared" si="162"/>
        <v>0</v>
      </c>
      <c r="DJ124" s="254">
        <f t="shared" si="163"/>
        <v>0</v>
      </c>
      <c r="DK124" s="254">
        <f t="shared" si="164"/>
        <v>0</v>
      </c>
      <c r="DL124" s="254">
        <f t="shared" si="165"/>
        <v>0</v>
      </c>
      <c r="DM124" s="254">
        <f t="shared" si="166"/>
        <v>0</v>
      </c>
      <c r="DN124" s="254">
        <f t="shared" si="167"/>
        <v>0</v>
      </c>
      <c r="DO124" s="254">
        <f t="shared" si="168"/>
        <v>0</v>
      </c>
      <c r="DP124" s="254">
        <f t="shared" si="169"/>
        <v>0</v>
      </c>
      <c r="DQ124" s="254">
        <f t="shared" si="170"/>
        <v>0</v>
      </c>
      <c r="DR124" s="254">
        <f t="shared" si="171"/>
        <v>0</v>
      </c>
      <c r="DS124" s="254">
        <f t="shared" si="172"/>
        <v>0</v>
      </c>
      <c r="DT124" s="254">
        <f t="shared" si="173"/>
        <v>0</v>
      </c>
      <c r="DU124" s="254">
        <f t="shared" si="174"/>
        <v>0</v>
      </c>
      <c r="DV124" s="254">
        <f t="shared" si="175"/>
        <v>0</v>
      </c>
    </row>
    <row r="125" spans="1:126" ht="24" customHeight="1">
      <c r="A125" s="11" t="str">
        <f ca="1">IF(AG125&lt;&gt;"OK","",CONCATENATE(TEXT('Front Page'!$F$33,"000"),TEXT('Front Page'!$F$31,"000"),"-",LEFT('Front Page'!$R$53,5),"-",LEFT(D125,1),AJ125, "-",TEXT(B125,"000")))</f>
        <v/>
      </c>
      <c r="B125" s="12" t="str">
        <f>IFERROR(IF(E125="","",MAX(B$17:B124)+1),"")</f>
        <v/>
      </c>
      <c r="C125" s="13"/>
      <c r="D125" s="29" t="str">
        <f t="shared" si="133"/>
        <v>None</v>
      </c>
      <c r="E125" s="29" t="str">
        <f t="shared" si="17"/>
        <v/>
      </c>
      <c r="F125" s="29" t="str">
        <f t="shared" si="18"/>
        <v/>
      </c>
      <c r="G125" s="363"/>
      <c r="H125" s="364"/>
      <c r="I125" s="325" t="str">
        <f t="shared" si="134"/>
        <v>No</v>
      </c>
      <c r="J125" s="314">
        <v>0</v>
      </c>
      <c r="K125" s="312">
        <v>0</v>
      </c>
      <c r="L125" s="312">
        <v>0</v>
      </c>
      <c r="M125" s="312">
        <v>0</v>
      </c>
      <c r="N125" s="312">
        <v>0</v>
      </c>
      <c r="O125" s="312">
        <v>0</v>
      </c>
      <c r="P125" s="312">
        <v>0</v>
      </c>
      <c r="Q125" s="312">
        <v>0</v>
      </c>
      <c r="R125" s="312">
        <v>0</v>
      </c>
      <c r="S125" s="312">
        <v>0</v>
      </c>
      <c r="T125" s="312">
        <v>0</v>
      </c>
      <c r="U125" s="312">
        <v>0</v>
      </c>
      <c r="V125" s="313">
        <v>1</v>
      </c>
      <c r="W125" s="313">
        <v>1</v>
      </c>
      <c r="X125" s="312">
        <v>0</v>
      </c>
      <c r="Y125" s="312">
        <v>0</v>
      </c>
      <c r="Z125" s="312">
        <v>0</v>
      </c>
      <c r="AA125" s="14">
        <v>0</v>
      </c>
      <c r="AB125" s="317"/>
      <c r="AC125" s="15" t="str">
        <f t="shared" si="124"/>
        <v/>
      </c>
      <c r="AD125" s="15" t="str">
        <f t="shared" si="135"/>
        <v/>
      </c>
      <c r="AE125" s="16" t="str">
        <f t="shared" si="136"/>
        <v>0 - 0</v>
      </c>
      <c r="AF125" s="20" t="str">
        <f t="shared" si="126"/>
        <v>Not an offer</v>
      </c>
      <c r="AG125" s="276" t="str">
        <f t="shared" si="127"/>
        <v>Not an Offer</v>
      </c>
      <c r="AH125" s="150"/>
      <c r="AI125" s="254">
        <v>109</v>
      </c>
      <c r="AJ125" s="149" t="str">
        <f t="shared" si="128"/>
        <v>00-IFE</v>
      </c>
      <c r="AK125" s="254" t="b">
        <v>0</v>
      </c>
      <c r="AL125" s="254">
        <f t="shared" si="125"/>
        <v>0</v>
      </c>
      <c r="AM125" s="254">
        <f t="shared" si="129"/>
        <v>0</v>
      </c>
      <c r="AN125" s="288">
        <f t="shared" si="137"/>
        <v>0</v>
      </c>
      <c r="AO125" s="288" t="str">
        <f>IF(AND($BU125=$BV125,BU125=AO$13),$J125&amp;$K125&amp;$L125&amp;$M125&amp;$N125&amp;$O125&amp;$P125&amp;$Q125&amp;$R125&amp;$S125&amp;$T125&amp;$U125,IFERROR(MATCH($AN125,AO$17:AO124,0),-1000))</f>
        <v>000000000000</v>
      </c>
      <c r="AP125" s="288">
        <f>IF(AND($BU125=$BV125,BV125=AP$13),$J125&amp;$K125&amp;$L125&amp;$M125&amp;$N125&amp;$O125&amp;$P125&amp;$Q125&amp;$R125&amp;$S125&amp;$T125&amp;$U125,IFERROR(MATCH($AN125,AP$17:AP124,0),-1000))</f>
        <v>1</v>
      </c>
      <c r="AQ125" s="288">
        <f>IF(AND($BU125=$BV125,BW125=AQ$13),$J125&amp;$K125&amp;$L125&amp;$M125&amp;$N125&amp;$O125&amp;$P125&amp;$Q125&amp;$R125&amp;$S125&amp;$T125&amp;$U125,IFERROR(MATCH($AN125,AQ$17:AQ124,0),-1000))</f>
        <v>1</v>
      </c>
      <c r="AR125" s="288">
        <f>IF(AND($BU125=$BV125,BX125=AR$13),$J125&amp;$K125&amp;$L125&amp;$M125&amp;$N125&amp;$O125&amp;$P125&amp;$Q125&amp;$R125&amp;$S125&amp;$T125&amp;$U125,IFERROR(MATCH($AN125,AR$17:AR124,0),-1000))</f>
        <v>1</v>
      </c>
      <c r="AS125" s="254">
        <f t="shared" si="69"/>
        <v>0</v>
      </c>
      <c r="AT125" s="261" t="str">
        <f t="shared" si="138"/>
        <v/>
      </c>
      <c r="AU125" s="254" t="str">
        <f t="shared" si="180"/>
        <v/>
      </c>
      <c r="AV125" s="254" t="str">
        <f t="shared" si="180"/>
        <v/>
      </c>
      <c r="AW125" s="254" t="str">
        <f t="shared" si="180"/>
        <v/>
      </c>
      <c r="AX125" s="254" t="str">
        <f t="shared" si="180"/>
        <v/>
      </c>
      <c r="AY125" s="254" t="str">
        <f t="shared" si="180"/>
        <v/>
      </c>
      <c r="AZ125" s="254" t="str">
        <f t="shared" si="131"/>
        <v/>
      </c>
      <c r="BA125" s="254" t="str">
        <f t="shared" si="131"/>
        <v/>
      </c>
      <c r="BB125" s="254" t="str">
        <f t="shared" si="131"/>
        <v/>
      </c>
      <c r="BC125" s="254" t="str">
        <f t="shared" si="131"/>
        <v/>
      </c>
      <c r="BD125" s="254" t="str">
        <f t="shared" si="131"/>
        <v/>
      </c>
      <c r="BE125" s="262" t="str">
        <f t="shared" si="131"/>
        <v/>
      </c>
      <c r="BF125" s="263" t="str">
        <f t="shared" si="181"/>
        <v/>
      </c>
      <c r="BG125" s="254" t="str">
        <f t="shared" si="181"/>
        <v/>
      </c>
      <c r="BH125" s="254" t="str">
        <f t="shared" si="181"/>
        <v/>
      </c>
      <c r="BI125" s="254" t="str">
        <f t="shared" si="181"/>
        <v/>
      </c>
      <c r="BJ125" s="254" t="str">
        <f t="shared" si="181"/>
        <v/>
      </c>
      <c r="BK125" s="254" t="str">
        <f t="shared" si="132"/>
        <v/>
      </c>
      <c r="BL125" s="254" t="str">
        <f t="shared" si="132"/>
        <v/>
      </c>
      <c r="BM125" s="254" t="str">
        <f t="shared" si="132"/>
        <v/>
      </c>
      <c r="BN125" s="254" t="str">
        <f t="shared" si="132"/>
        <v/>
      </c>
      <c r="BO125" s="254" t="str">
        <f t="shared" si="132"/>
        <v/>
      </c>
      <c r="BP125" s="254" t="str">
        <f t="shared" si="132"/>
        <v/>
      </c>
      <c r="BQ125" s="264" t="str">
        <f t="shared" si="139"/>
        <v/>
      </c>
      <c r="BR125" s="261">
        <v>2019</v>
      </c>
      <c r="BS125" s="261">
        <v>2019</v>
      </c>
      <c r="BT125" s="261">
        <v>2019</v>
      </c>
      <c r="BU125" s="265">
        <v>2019</v>
      </c>
      <c r="BV125" s="263">
        <v>2019</v>
      </c>
      <c r="BW125" s="254" t="str">
        <f t="shared" si="177"/>
        <v/>
      </c>
      <c r="BX125" s="254" t="str">
        <f t="shared" si="176"/>
        <v/>
      </c>
      <c r="BY125" s="264" t="str">
        <f t="shared" si="31"/>
        <v/>
      </c>
      <c r="BZ125" s="254" t="str">
        <f t="shared" si="32"/>
        <v/>
      </c>
      <c r="CA125" s="254">
        <f t="shared" si="179"/>
        <v>0</v>
      </c>
      <c r="CB125" s="254">
        <f t="shared" si="179"/>
        <v>0</v>
      </c>
      <c r="CC125" s="254">
        <f t="shared" si="179"/>
        <v>0</v>
      </c>
      <c r="CD125" s="254">
        <f t="shared" si="178"/>
        <v>0</v>
      </c>
      <c r="CE125" s="254">
        <f t="shared" si="178"/>
        <v>0</v>
      </c>
      <c r="CF125" s="254">
        <f t="shared" si="178"/>
        <v>0</v>
      </c>
      <c r="CG125" s="254">
        <f t="shared" si="178"/>
        <v>0</v>
      </c>
      <c r="CH125" s="254">
        <f t="shared" si="178"/>
        <v>0</v>
      </c>
      <c r="CI125" s="254">
        <f t="shared" si="178"/>
        <v>0</v>
      </c>
      <c r="CJ125" s="254">
        <f t="shared" si="182"/>
        <v>0</v>
      </c>
      <c r="CK125" s="254">
        <f t="shared" si="182"/>
        <v>0</v>
      </c>
      <c r="CL125" s="254">
        <f t="shared" si="182"/>
        <v>0</v>
      </c>
      <c r="CM125" s="254">
        <f t="shared" si="140"/>
        <v>0</v>
      </c>
      <c r="CN125" s="254">
        <f t="shared" si="141"/>
        <v>0</v>
      </c>
      <c r="CO125" s="254">
        <f t="shared" si="142"/>
        <v>0</v>
      </c>
      <c r="CP125" s="254">
        <f t="shared" si="143"/>
        <v>0</v>
      </c>
      <c r="CQ125" s="254">
        <f t="shared" si="144"/>
        <v>0</v>
      </c>
      <c r="CR125" s="254">
        <f t="shared" si="145"/>
        <v>0</v>
      </c>
      <c r="CS125" s="254">
        <f t="shared" si="146"/>
        <v>0</v>
      </c>
      <c r="CT125" s="254">
        <f t="shared" si="147"/>
        <v>0</v>
      </c>
      <c r="CU125" s="254">
        <f t="shared" si="148"/>
        <v>0</v>
      </c>
      <c r="CV125" s="254">
        <f t="shared" si="149"/>
        <v>0</v>
      </c>
      <c r="CW125" s="254">
        <f t="shared" si="150"/>
        <v>0</v>
      </c>
      <c r="CX125" s="254">
        <f t="shared" si="151"/>
        <v>0</v>
      </c>
      <c r="CY125" s="254">
        <f t="shared" si="152"/>
        <v>0</v>
      </c>
      <c r="CZ125" s="254">
        <f t="shared" si="153"/>
        <v>0</v>
      </c>
      <c r="DA125" s="254">
        <f t="shared" si="154"/>
        <v>0</v>
      </c>
      <c r="DB125" s="254">
        <f t="shared" si="155"/>
        <v>0</v>
      </c>
      <c r="DC125" s="254">
        <f t="shared" si="156"/>
        <v>0</v>
      </c>
      <c r="DD125" s="254">
        <f t="shared" si="157"/>
        <v>0</v>
      </c>
      <c r="DE125" s="254">
        <f t="shared" si="158"/>
        <v>0</v>
      </c>
      <c r="DF125" s="254">
        <f t="shared" si="159"/>
        <v>0</v>
      </c>
      <c r="DG125" s="254">
        <f t="shared" si="160"/>
        <v>0</v>
      </c>
      <c r="DH125" s="254">
        <f t="shared" si="161"/>
        <v>0</v>
      </c>
      <c r="DI125" s="254">
        <f t="shared" si="162"/>
        <v>0</v>
      </c>
      <c r="DJ125" s="254">
        <f t="shared" si="163"/>
        <v>0</v>
      </c>
      <c r="DK125" s="254">
        <f t="shared" si="164"/>
        <v>0</v>
      </c>
      <c r="DL125" s="254">
        <f t="shared" si="165"/>
        <v>0</v>
      </c>
      <c r="DM125" s="254">
        <f t="shared" si="166"/>
        <v>0</v>
      </c>
      <c r="DN125" s="254">
        <f t="shared" si="167"/>
        <v>0</v>
      </c>
      <c r="DO125" s="254">
        <f t="shared" si="168"/>
        <v>0</v>
      </c>
      <c r="DP125" s="254">
        <f t="shared" si="169"/>
        <v>0</v>
      </c>
      <c r="DQ125" s="254">
        <f t="shared" si="170"/>
        <v>0</v>
      </c>
      <c r="DR125" s="254">
        <f t="shared" si="171"/>
        <v>0</v>
      </c>
      <c r="DS125" s="254">
        <f t="shared" si="172"/>
        <v>0</v>
      </c>
      <c r="DT125" s="254">
        <f t="shared" si="173"/>
        <v>0</v>
      </c>
      <c r="DU125" s="254">
        <f t="shared" si="174"/>
        <v>0</v>
      </c>
      <c r="DV125" s="254">
        <f t="shared" si="175"/>
        <v>0</v>
      </c>
    </row>
    <row r="126" spans="1:126" ht="24" customHeight="1">
      <c r="A126" s="11" t="str">
        <f ca="1">IF(AG126&lt;&gt;"OK","",CONCATENATE(TEXT('Front Page'!$F$33,"000"),TEXT('Front Page'!$F$31,"000"),"-",LEFT('Front Page'!$R$53,5),"-",LEFT(D126,1),AJ126, "-",TEXT(B126,"000")))</f>
        <v/>
      </c>
      <c r="B126" s="12" t="str">
        <f>IFERROR(IF(E126="","",MAX(B$17:B125)+1),"")</f>
        <v/>
      </c>
      <c r="C126" s="13"/>
      <c r="D126" s="29" t="str">
        <f t="shared" si="133"/>
        <v>None</v>
      </c>
      <c r="E126" s="29" t="str">
        <f t="shared" si="17"/>
        <v/>
      </c>
      <c r="F126" s="29" t="str">
        <f t="shared" si="18"/>
        <v/>
      </c>
      <c r="G126" s="363"/>
      <c r="H126" s="364"/>
      <c r="I126" s="325" t="str">
        <f t="shared" si="134"/>
        <v>No</v>
      </c>
      <c r="J126" s="314">
        <v>0</v>
      </c>
      <c r="K126" s="312">
        <v>0</v>
      </c>
      <c r="L126" s="312">
        <v>0</v>
      </c>
      <c r="M126" s="312">
        <v>0</v>
      </c>
      <c r="N126" s="312">
        <v>0</v>
      </c>
      <c r="O126" s="312">
        <v>0</v>
      </c>
      <c r="P126" s="312">
        <v>0</v>
      </c>
      <c r="Q126" s="312">
        <v>0</v>
      </c>
      <c r="R126" s="312">
        <v>0</v>
      </c>
      <c r="S126" s="312">
        <v>0</v>
      </c>
      <c r="T126" s="312">
        <v>0</v>
      </c>
      <c r="U126" s="312">
        <v>0</v>
      </c>
      <c r="V126" s="313">
        <v>1</v>
      </c>
      <c r="W126" s="313">
        <v>1</v>
      </c>
      <c r="X126" s="312">
        <v>0</v>
      </c>
      <c r="Y126" s="312">
        <v>0</v>
      </c>
      <c r="Z126" s="312">
        <v>0</v>
      </c>
      <c r="AA126" s="14">
        <v>0</v>
      </c>
      <c r="AB126" s="317"/>
      <c r="AC126" s="15" t="str">
        <f t="shared" si="124"/>
        <v/>
      </c>
      <c r="AD126" s="15" t="str">
        <f t="shared" si="135"/>
        <v/>
      </c>
      <c r="AE126" s="16" t="str">
        <f t="shared" si="136"/>
        <v>0 - 0</v>
      </c>
      <c r="AF126" s="20" t="str">
        <f t="shared" si="126"/>
        <v>Not an offer</v>
      </c>
      <c r="AG126" s="276" t="str">
        <f t="shared" si="127"/>
        <v>Not an Offer</v>
      </c>
      <c r="AH126" s="150"/>
      <c r="AI126" s="254">
        <v>110</v>
      </c>
      <c r="AJ126" s="149" t="str">
        <f t="shared" si="128"/>
        <v>00-IFE</v>
      </c>
      <c r="AK126" s="254" t="b">
        <v>0</v>
      </c>
      <c r="AL126" s="254">
        <f t="shared" si="125"/>
        <v>0</v>
      </c>
      <c r="AM126" s="254">
        <f t="shared" si="129"/>
        <v>0</v>
      </c>
      <c r="AN126" s="288">
        <f t="shared" si="137"/>
        <v>0</v>
      </c>
      <c r="AO126" s="288" t="str">
        <f>IF(AND($BU126=$BV126,BU126=AO$13),$J126&amp;$K126&amp;$L126&amp;$M126&amp;$N126&amp;$O126&amp;$P126&amp;$Q126&amp;$R126&amp;$S126&amp;$T126&amp;$U126,IFERROR(MATCH($AN126,AO$17:AO125,0),-1000))</f>
        <v>000000000000</v>
      </c>
      <c r="AP126" s="288">
        <f>IF(AND($BU126=$BV126,BV126=AP$13),$J126&amp;$K126&amp;$L126&amp;$M126&amp;$N126&amp;$O126&amp;$P126&amp;$Q126&amp;$R126&amp;$S126&amp;$T126&amp;$U126,IFERROR(MATCH($AN126,AP$17:AP125,0),-1000))</f>
        <v>1</v>
      </c>
      <c r="AQ126" s="288">
        <f>IF(AND($BU126=$BV126,BW126=AQ$13),$J126&amp;$K126&amp;$L126&amp;$M126&amp;$N126&amp;$O126&amp;$P126&amp;$Q126&amp;$R126&amp;$S126&amp;$T126&amp;$U126,IFERROR(MATCH($AN126,AQ$17:AQ125,0),-1000))</f>
        <v>1</v>
      </c>
      <c r="AR126" s="288">
        <f>IF(AND($BU126=$BV126,BX126=AR$13),$J126&amp;$K126&amp;$L126&amp;$M126&amp;$N126&amp;$O126&amp;$P126&amp;$Q126&amp;$R126&amp;$S126&amp;$T126&amp;$U126,IFERROR(MATCH($AN126,AR$17:AR125,0),-1000))</f>
        <v>1</v>
      </c>
      <c r="AS126" s="254">
        <f t="shared" si="69"/>
        <v>0</v>
      </c>
      <c r="AT126" s="261" t="str">
        <f t="shared" si="138"/>
        <v/>
      </c>
      <c r="AU126" s="254" t="str">
        <f t="shared" si="180"/>
        <v/>
      </c>
      <c r="AV126" s="254" t="str">
        <f t="shared" si="180"/>
        <v/>
      </c>
      <c r="AW126" s="254" t="str">
        <f t="shared" si="180"/>
        <v/>
      </c>
      <c r="AX126" s="254" t="str">
        <f t="shared" si="180"/>
        <v/>
      </c>
      <c r="AY126" s="254" t="str">
        <f t="shared" si="180"/>
        <v/>
      </c>
      <c r="AZ126" s="254" t="str">
        <f t="shared" si="131"/>
        <v/>
      </c>
      <c r="BA126" s="254" t="str">
        <f t="shared" si="131"/>
        <v/>
      </c>
      <c r="BB126" s="254" t="str">
        <f t="shared" si="131"/>
        <v/>
      </c>
      <c r="BC126" s="254" t="str">
        <f t="shared" ref="BC126:BE189" si="183">IF(S126&lt;&gt;0,MIN(BB126,BC$14),BB126)</f>
        <v/>
      </c>
      <c r="BD126" s="254" t="str">
        <f t="shared" si="183"/>
        <v/>
      </c>
      <c r="BE126" s="262" t="str">
        <f t="shared" si="183"/>
        <v/>
      </c>
      <c r="BF126" s="263" t="str">
        <f t="shared" si="181"/>
        <v/>
      </c>
      <c r="BG126" s="254" t="str">
        <f t="shared" si="181"/>
        <v/>
      </c>
      <c r="BH126" s="254" t="str">
        <f t="shared" si="181"/>
        <v/>
      </c>
      <c r="BI126" s="254" t="str">
        <f t="shared" si="181"/>
        <v/>
      </c>
      <c r="BJ126" s="254" t="str">
        <f t="shared" si="181"/>
        <v/>
      </c>
      <c r="BK126" s="254" t="str">
        <f t="shared" si="132"/>
        <v/>
      </c>
      <c r="BL126" s="254" t="str">
        <f t="shared" si="132"/>
        <v/>
      </c>
      <c r="BM126" s="254" t="str">
        <f t="shared" si="132"/>
        <v/>
      </c>
      <c r="BN126" s="254" t="str">
        <f t="shared" ref="BN126:BP189" si="184">IF(R126&lt;&gt;0,MAX(BO126,BN$14),BO126)</f>
        <v/>
      </c>
      <c r="BO126" s="254" t="str">
        <f t="shared" si="184"/>
        <v/>
      </c>
      <c r="BP126" s="254" t="str">
        <f t="shared" si="184"/>
        <v/>
      </c>
      <c r="BQ126" s="264" t="str">
        <f t="shared" si="139"/>
        <v/>
      </c>
      <c r="BR126" s="261">
        <v>2019</v>
      </c>
      <c r="BS126" s="261">
        <v>2019</v>
      </c>
      <c r="BT126" s="261">
        <v>2019</v>
      </c>
      <c r="BU126" s="265">
        <v>2019</v>
      </c>
      <c r="BV126" s="263">
        <v>2019</v>
      </c>
      <c r="BW126" s="254" t="str">
        <f t="shared" si="177"/>
        <v/>
      </c>
      <c r="BX126" s="254" t="str">
        <f t="shared" si="176"/>
        <v/>
      </c>
      <c r="BY126" s="264" t="str">
        <f t="shared" si="31"/>
        <v/>
      </c>
      <c r="BZ126" s="254" t="str">
        <f t="shared" si="32"/>
        <v/>
      </c>
      <c r="CA126" s="254">
        <f t="shared" si="179"/>
        <v>0</v>
      </c>
      <c r="CB126" s="254">
        <f t="shared" si="179"/>
        <v>0</v>
      </c>
      <c r="CC126" s="254">
        <f t="shared" si="179"/>
        <v>0</v>
      </c>
      <c r="CD126" s="254">
        <f t="shared" si="178"/>
        <v>0</v>
      </c>
      <c r="CE126" s="254">
        <f t="shared" si="178"/>
        <v>0</v>
      </c>
      <c r="CF126" s="254">
        <f t="shared" si="178"/>
        <v>0</v>
      </c>
      <c r="CG126" s="254">
        <f t="shared" si="178"/>
        <v>0</v>
      </c>
      <c r="CH126" s="254">
        <f t="shared" si="178"/>
        <v>0</v>
      </c>
      <c r="CI126" s="254">
        <f t="shared" si="178"/>
        <v>0</v>
      </c>
      <c r="CJ126" s="254">
        <f t="shared" si="182"/>
        <v>0</v>
      </c>
      <c r="CK126" s="254">
        <f t="shared" si="182"/>
        <v>0</v>
      </c>
      <c r="CL126" s="254">
        <f t="shared" si="182"/>
        <v>0</v>
      </c>
      <c r="CM126" s="254">
        <f t="shared" si="140"/>
        <v>0</v>
      </c>
      <c r="CN126" s="254">
        <f t="shared" si="141"/>
        <v>0</v>
      </c>
      <c r="CO126" s="254">
        <f t="shared" si="142"/>
        <v>0</v>
      </c>
      <c r="CP126" s="254">
        <f t="shared" si="143"/>
        <v>0</v>
      </c>
      <c r="CQ126" s="254">
        <f t="shared" si="144"/>
        <v>0</v>
      </c>
      <c r="CR126" s="254">
        <f t="shared" si="145"/>
        <v>0</v>
      </c>
      <c r="CS126" s="254">
        <f t="shared" si="146"/>
        <v>0</v>
      </c>
      <c r="CT126" s="254">
        <f t="shared" si="147"/>
        <v>0</v>
      </c>
      <c r="CU126" s="254">
        <f t="shared" si="148"/>
        <v>0</v>
      </c>
      <c r="CV126" s="254">
        <f t="shared" si="149"/>
        <v>0</v>
      </c>
      <c r="CW126" s="254">
        <f t="shared" si="150"/>
        <v>0</v>
      </c>
      <c r="CX126" s="254">
        <f t="shared" si="151"/>
        <v>0</v>
      </c>
      <c r="CY126" s="254">
        <f t="shared" si="152"/>
        <v>0</v>
      </c>
      <c r="CZ126" s="254">
        <f t="shared" si="153"/>
        <v>0</v>
      </c>
      <c r="DA126" s="254">
        <f t="shared" si="154"/>
        <v>0</v>
      </c>
      <c r="DB126" s="254">
        <f t="shared" si="155"/>
        <v>0</v>
      </c>
      <c r="DC126" s="254">
        <f t="shared" si="156"/>
        <v>0</v>
      </c>
      <c r="DD126" s="254">
        <f t="shared" si="157"/>
        <v>0</v>
      </c>
      <c r="DE126" s="254">
        <f t="shared" si="158"/>
        <v>0</v>
      </c>
      <c r="DF126" s="254">
        <f t="shared" si="159"/>
        <v>0</v>
      </c>
      <c r="DG126" s="254">
        <f t="shared" si="160"/>
        <v>0</v>
      </c>
      <c r="DH126" s="254">
        <f t="shared" si="161"/>
        <v>0</v>
      </c>
      <c r="DI126" s="254">
        <f t="shared" si="162"/>
        <v>0</v>
      </c>
      <c r="DJ126" s="254">
        <f t="shared" si="163"/>
        <v>0</v>
      </c>
      <c r="DK126" s="254">
        <f t="shared" si="164"/>
        <v>0</v>
      </c>
      <c r="DL126" s="254">
        <f t="shared" si="165"/>
        <v>0</v>
      </c>
      <c r="DM126" s="254">
        <f t="shared" si="166"/>
        <v>0</v>
      </c>
      <c r="DN126" s="254">
        <f t="shared" si="167"/>
        <v>0</v>
      </c>
      <c r="DO126" s="254">
        <f t="shared" si="168"/>
        <v>0</v>
      </c>
      <c r="DP126" s="254">
        <f t="shared" si="169"/>
        <v>0</v>
      </c>
      <c r="DQ126" s="254">
        <f t="shared" si="170"/>
        <v>0</v>
      </c>
      <c r="DR126" s="254">
        <f t="shared" si="171"/>
        <v>0</v>
      </c>
      <c r="DS126" s="254">
        <f t="shared" si="172"/>
        <v>0</v>
      </c>
      <c r="DT126" s="254">
        <f t="shared" si="173"/>
        <v>0</v>
      </c>
      <c r="DU126" s="254">
        <f t="shared" si="174"/>
        <v>0</v>
      </c>
      <c r="DV126" s="254">
        <f t="shared" si="175"/>
        <v>0</v>
      </c>
    </row>
    <row r="127" spans="1:126" ht="24" customHeight="1">
      <c r="A127" s="11" t="str">
        <f ca="1">IF(AG127&lt;&gt;"OK","",CONCATENATE(TEXT('Front Page'!$F$33,"000"),TEXT('Front Page'!$F$31,"000"),"-",LEFT('Front Page'!$R$53,5),"-",LEFT(D127,1),AJ127, "-",TEXT(B127,"000")))</f>
        <v/>
      </c>
      <c r="B127" s="12" t="str">
        <f>IFERROR(IF(E127="","",MAX(B$17:B126)+1),"")</f>
        <v/>
      </c>
      <c r="C127" s="13"/>
      <c r="D127" s="29" t="str">
        <f t="shared" si="133"/>
        <v>None</v>
      </c>
      <c r="E127" s="29" t="str">
        <f t="shared" si="17"/>
        <v/>
      </c>
      <c r="F127" s="29" t="str">
        <f t="shared" si="18"/>
        <v/>
      </c>
      <c r="G127" s="363"/>
      <c r="H127" s="364"/>
      <c r="I127" s="325" t="str">
        <f t="shared" si="134"/>
        <v>No</v>
      </c>
      <c r="J127" s="314">
        <v>0</v>
      </c>
      <c r="K127" s="312">
        <v>0</v>
      </c>
      <c r="L127" s="312">
        <v>0</v>
      </c>
      <c r="M127" s="312">
        <v>0</v>
      </c>
      <c r="N127" s="312">
        <v>0</v>
      </c>
      <c r="O127" s="312">
        <v>0</v>
      </c>
      <c r="P127" s="312">
        <v>0</v>
      </c>
      <c r="Q127" s="312">
        <v>0</v>
      </c>
      <c r="R127" s="312">
        <v>0</v>
      </c>
      <c r="S127" s="312">
        <v>0</v>
      </c>
      <c r="T127" s="312">
        <v>0</v>
      </c>
      <c r="U127" s="312">
        <v>0</v>
      </c>
      <c r="V127" s="313">
        <v>1</v>
      </c>
      <c r="W127" s="313">
        <v>1</v>
      </c>
      <c r="X127" s="312">
        <v>0</v>
      </c>
      <c r="Y127" s="312">
        <v>0</v>
      </c>
      <c r="Z127" s="312">
        <v>0</v>
      </c>
      <c r="AA127" s="14">
        <v>0</v>
      </c>
      <c r="AB127" s="317"/>
      <c r="AC127" s="15" t="str">
        <f t="shared" si="124"/>
        <v/>
      </c>
      <c r="AD127" s="15" t="str">
        <f t="shared" si="135"/>
        <v/>
      </c>
      <c r="AE127" s="16" t="str">
        <f t="shared" si="136"/>
        <v>0 - 0</v>
      </c>
      <c r="AF127" s="20" t="str">
        <f t="shared" si="126"/>
        <v>Not an offer</v>
      </c>
      <c r="AG127" s="276" t="str">
        <f t="shared" si="127"/>
        <v>Not an Offer</v>
      </c>
      <c r="AH127" s="150"/>
      <c r="AI127" s="254">
        <v>111</v>
      </c>
      <c r="AJ127" s="149" t="str">
        <f t="shared" si="128"/>
        <v>00-IFE</v>
      </c>
      <c r="AK127" s="254" t="b">
        <v>0</v>
      </c>
      <c r="AL127" s="254">
        <f t="shared" si="125"/>
        <v>0</v>
      </c>
      <c r="AM127" s="254">
        <f t="shared" si="129"/>
        <v>0</v>
      </c>
      <c r="AN127" s="288">
        <f t="shared" si="137"/>
        <v>0</v>
      </c>
      <c r="AO127" s="288" t="str">
        <f>IF(AND($BU127=$BV127,BU127=AO$13),$J127&amp;$K127&amp;$L127&amp;$M127&amp;$N127&amp;$O127&amp;$P127&amp;$Q127&amp;$R127&amp;$S127&amp;$T127&amp;$U127,IFERROR(MATCH($AN127,AO$17:AO126,0),-1000))</f>
        <v>000000000000</v>
      </c>
      <c r="AP127" s="288">
        <f>IF(AND($BU127=$BV127,BV127=AP$13),$J127&amp;$K127&amp;$L127&amp;$M127&amp;$N127&amp;$O127&amp;$P127&amp;$Q127&amp;$R127&amp;$S127&amp;$T127&amp;$U127,IFERROR(MATCH($AN127,AP$17:AP126,0),-1000))</f>
        <v>1</v>
      </c>
      <c r="AQ127" s="288">
        <f>IF(AND($BU127=$BV127,BW127=AQ$13),$J127&amp;$K127&amp;$L127&amp;$M127&amp;$N127&amp;$O127&amp;$P127&amp;$Q127&amp;$R127&amp;$S127&amp;$T127&amp;$U127,IFERROR(MATCH($AN127,AQ$17:AQ126,0),-1000))</f>
        <v>1</v>
      </c>
      <c r="AR127" s="288">
        <f>IF(AND($BU127=$BV127,BX127=AR$13),$J127&amp;$K127&amp;$L127&amp;$M127&amp;$N127&amp;$O127&amp;$P127&amp;$Q127&amp;$R127&amp;$S127&amp;$T127&amp;$U127,IFERROR(MATCH($AN127,AR$17:AR126,0),-1000))</f>
        <v>1</v>
      </c>
      <c r="AS127" s="254">
        <f t="shared" si="69"/>
        <v>0</v>
      </c>
      <c r="AT127" s="261" t="str">
        <f t="shared" si="138"/>
        <v/>
      </c>
      <c r="AU127" s="254" t="str">
        <f t="shared" si="180"/>
        <v/>
      </c>
      <c r="AV127" s="254" t="str">
        <f t="shared" si="180"/>
        <v/>
      </c>
      <c r="AW127" s="254" t="str">
        <f t="shared" si="180"/>
        <v/>
      </c>
      <c r="AX127" s="254" t="str">
        <f t="shared" si="180"/>
        <v/>
      </c>
      <c r="AY127" s="254" t="str">
        <f t="shared" si="180"/>
        <v/>
      </c>
      <c r="AZ127" s="254" t="str">
        <f t="shared" si="180"/>
        <v/>
      </c>
      <c r="BA127" s="254" t="str">
        <f t="shared" si="180"/>
        <v/>
      </c>
      <c r="BB127" s="254" t="str">
        <f t="shared" si="180"/>
        <v/>
      </c>
      <c r="BC127" s="254" t="str">
        <f t="shared" si="183"/>
        <v/>
      </c>
      <c r="BD127" s="254" t="str">
        <f t="shared" si="183"/>
        <v/>
      </c>
      <c r="BE127" s="262" t="str">
        <f t="shared" si="183"/>
        <v/>
      </c>
      <c r="BF127" s="263" t="str">
        <f t="shared" si="181"/>
        <v/>
      </c>
      <c r="BG127" s="254" t="str">
        <f t="shared" si="181"/>
        <v/>
      </c>
      <c r="BH127" s="254" t="str">
        <f t="shared" si="181"/>
        <v/>
      </c>
      <c r="BI127" s="254" t="str">
        <f t="shared" si="181"/>
        <v/>
      </c>
      <c r="BJ127" s="254" t="str">
        <f t="shared" si="181"/>
        <v/>
      </c>
      <c r="BK127" s="254" t="str">
        <f t="shared" si="181"/>
        <v/>
      </c>
      <c r="BL127" s="254" t="str">
        <f t="shared" si="181"/>
        <v/>
      </c>
      <c r="BM127" s="254" t="str">
        <f t="shared" si="181"/>
        <v/>
      </c>
      <c r="BN127" s="254" t="str">
        <f t="shared" si="184"/>
        <v/>
      </c>
      <c r="BO127" s="254" t="str">
        <f t="shared" si="184"/>
        <v/>
      </c>
      <c r="BP127" s="254" t="str">
        <f t="shared" si="184"/>
        <v/>
      </c>
      <c r="BQ127" s="264" t="str">
        <f t="shared" si="139"/>
        <v/>
      </c>
      <c r="BR127" s="261">
        <v>2019</v>
      </c>
      <c r="BS127" s="261">
        <v>2019</v>
      </c>
      <c r="BT127" s="261">
        <v>2019</v>
      </c>
      <c r="BU127" s="265">
        <v>2019</v>
      </c>
      <c r="BV127" s="263">
        <v>2019</v>
      </c>
      <c r="BW127" s="254" t="str">
        <f t="shared" si="177"/>
        <v/>
      </c>
      <c r="BX127" s="254" t="str">
        <f t="shared" si="176"/>
        <v/>
      </c>
      <c r="BY127" s="264" t="str">
        <f t="shared" si="31"/>
        <v/>
      </c>
      <c r="BZ127" s="254" t="str">
        <f t="shared" si="32"/>
        <v/>
      </c>
      <c r="CA127" s="254">
        <f t="shared" si="179"/>
        <v>0</v>
      </c>
      <c r="CB127" s="254">
        <f t="shared" si="179"/>
        <v>0</v>
      </c>
      <c r="CC127" s="254">
        <f t="shared" si="179"/>
        <v>0</v>
      </c>
      <c r="CD127" s="254">
        <f t="shared" si="178"/>
        <v>0</v>
      </c>
      <c r="CE127" s="254">
        <f t="shared" si="178"/>
        <v>0</v>
      </c>
      <c r="CF127" s="254">
        <f t="shared" si="178"/>
        <v>0</v>
      </c>
      <c r="CG127" s="254">
        <f t="shared" si="178"/>
        <v>0</v>
      </c>
      <c r="CH127" s="254">
        <f t="shared" si="178"/>
        <v>0</v>
      </c>
      <c r="CI127" s="254">
        <f t="shared" si="178"/>
        <v>0</v>
      </c>
      <c r="CJ127" s="254">
        <f t="shared" si="182"/>
        <v>0</v>
      </c>
      <c r="CK127" s="254">
        <f t="shared" si="182"/>
        <v>0</v>
      </c>
      <c r="CL127" s="254">
        <f t="shared" si="182"/>
        <v>0</v>
      </c>
      <c r="CM127" s="254">
        <f t="shared" si="140"/>
        <v>0</v>
      </c>
      <c r="CN127" s="254">
        <f t="shared" si="141"/>
        <v>0</v>
      </c>
      <c r="CO127" s="254">
        <f t="shared" si="142"/>
        <v>0</v>
      </c>
      <c r="CP127" s="254">
        <f t="shared" si="143"/>
        <v>0</v>
      </c>
      <c r="CQ127" s="254">
        <f t="shared" si="144"/>
        <v>0</v>
      </c>
      <c r="CR127" s="254">
        <f t="shared" si="145"/>
        <v>0</v>
      </c>
      <c r="CS127" s="254">
        <f t="shared" si="146"/>
        <v>0</v>
      </c>
      <c r="CT127" s="254">
        <f t="shared" si="147"/>
        <v>0</v>
      </c>
      <c r="CU127" s="254">
        <f t="shared" si="148"/>
        <v>0</v>
      </c>
      <c r="CV127" s="254">
        <f t="shared" si="149"/>
        <v>0</v>
      </c>
      <c r="CW127" s="254">
        <f t="shared" si="150"/>
        <v>0</v>
      </c>
      <c r="CX127" s="254">
        <f t="shared" si="151"/>
        <v>0</v>
      </c>
      <c r="CY127" s="254">
        <f t="shared" si="152"/>
        <v>0</v>
      </c>
      <c r="CZ127" s="254">
        <f t="shared" si="153"/>
        <v>0</v>
      </c>
      <c r="DA127" s="254">
        <f t="shared" si="154"/>
        <v>0</v>
      </c>
      <c r="DB127" s="254">
        <f t="shared" si="155"/>
        <v>0</v>
      </c>
      <c r="DC127" s="254">
        <f t="shared" si="156"/>
        <v>0</v>
      </c>
      <c r="DD127" s="254">
        <f t="shared" si="157"/>
        <v>0</v>
      </c>
      <c r="DE127" s="254">
        <f t="shared" si="158"/>
        <v>0</v>
      </c>
      <c r="DF127" s="254">
        <f t="shared" si="159"/>
        <v>0</v>
      </c>
      <c r="DG127" s="254">
        <f t="shared" si="160"/>
        <v>0</v>
      </c>
      <c r="DH127" s="254">
        <f t="shared" si="161"/>
        <v>0</v>
      </c>
      <c r="DI127" s="254">
        <f t="shared" si="162"/>
        <v>0</v>
      </c>
      <c r="DJ127" s="254">
        <f t="shared" si="163"/>
        <v>0</v>
      </c>
      <c r="DK127" s="254">
        <f t="shared" si="164"/>
        <v>0</v>
      </c>
      <c r="DL127" s="254">
        <f t="shared" si="165"/>
        <v>0</v>
      </c>
      <c r="DM127" s="254">
        <f t="shared" si="166"/>
        <v>0</v>
      </c>
      <c r="DN127" s="254">
        <f t="shared" si="167"/>
        <v>0</v>
      </c>
      <c r="DO127" s="254">
        <f t="shared" si="168"/>
        <v>0</v>
      </c>
      <c r="DP127" s="254">
        <f t="shared" si="169"/>
        <v>0</v>
      </c>
      <c r="DQ127" s="254">
        <f t="shared" si="170"/>
        <v>0</v>
      </c>
      <c r="DR127" s="254">
        <f t="shared" si="171"/>
        <v>0</v>
      </c>
      <c r="DS127" s="254">
        <f t="shared" si="172"/>
        <v>0</v>
      </c>
      <c r="DT127" s="254">
        <f t="shared" si="173"/>
        <v>0</v>
      </c>
      <c r="DU127" s="254">
        <f t="shared" si="174"/>
        <v>0</v>
      </c>
      <c r="DV127" s="254">
        <f t="shared" si="175"/>
        <v>0</v>
      </c>
    </row>
    <row r="128" spans="1:126" ht="24" customHeight="1">
      <c r="A128" s="11" t="str">
        <f ca="1">IF(AG128&lt;&gt;"OK","",CONCATENATE(TEXT('Front Page'!$F$33,"000"),TEXT('Front Page'!$F$31,"000"),"-",LEFT('Front Page'!$R$53,5),"-",LEFT(D128,1),AJ128, "-",TEXT(B128,"000")))</f>
        <v/>
      </c>
      <c r="B128" s="12" t="str">
        <f>IFERROR(IF(E128="","",MAX(B$17:B127)+1),"")</f>
        <v/>
      </c>
      <c r="C128" s="13"/>
      <c r="D128" s="29" t="str">
        <f t="shared" si="133"/>
        <v>None</v>
      </c>
      <c r="E128" s="29" t="str">
        <f t="shared" si="17"/>
        <v/>
      </c>
      <c r="F128" s="29" t="str">
        <f t="shared" si="18"/>
        <v/>
      </c>
      <c r="G128" s="363"/>
      <c r="H128" s="364"/>
      <c r="I128" s="325" t="str">
        <f t="shared" si="134"/>
        <v>No</v>
      </c>
      <c r="J128" s="314">
        <v>0</v>
      </c>
      <c r="K128" s="312">
        <v>0</v>
      </c>
      <c r="L128" s="312">
        <v>0</v>
      </c>
      <c r="M128" s="312">
        <v>0</v>
      </c>
      <c r="N128" s="312">
        <v>0</v>
      </c>
      <c r="O128" s="312">
        <v>0</v>
      </c>
      <c r="P128" s="312">
        <v>0</v>
      </c>
      <c r="Q128" s="312">
        <v>0</v>
      </c>
      <c r="R128" s="312">
        <v>0</v>
      </c>
      <c r="S128" s="312">
        <v>0</v>
      </c>
      <c r="T128" s="312">
        <v>0</v>
      </c>
      <c r="U128" s="312">
        <v>0</v>
      </c>
      <c r="V128" s="313">
        <v>1</v>
      </c>
      <c r="W128" s="313">
        <v>1</v>
      </c>
      <c r="X128" s="312">
        <v>0</v>
      </c>
      <c r="Y128" s="312">
        <v>0</v>
      </c>
      <c r="Z128" s="312">
        <v>0</v>
      </c>
      <c r="AA128" s="14">
        <v>0</v>
      </c>
      <c r="AB128" s="317"/>
      <c r="AC128" s="15" t="str">
        <f t="shared" si="124"/>
        <v/>
      </c>
      <c r="AD128" s="15" t="str">
        <f t="shared" si="135"/>
        <v/>
      </c>
      <c r="AE128" s="16" t="str">
        <f t="shared" si="136"/>
        <v>0 - 0</v>
      </c>
      <c r="AF128" s="20" t="str">
        <f t="shared" si="126"/>
        <v>Not an offer</v>
      </c>
      <c r="AG128" s="276" t="str">
        <f t="shared" si="127"/>
        <v>Not an Offer</v>
      </c>
      <c r="AH128" s="150"/>
      <c r="AI128" s="254">
        <v>112</v>
      </c>
      <c r="AJ128" s="149" t="str">
        <f t="shared" si="128"/>
        <v>00-IFE</v>
      </c>
      <c r="AK128" s="254" t="b">
        <v>0</v>
      </c>
      <c r="AL128" s="254">
        <f t="shared" si="125"/>
        <v>0</v>
      </c>
      <c r="AM128" s="254">
        <f t="shared" si="129"/>
        <v>0</v>
      </c>
      <c r="AN128" s="288">
        <f t="shared" si="137"/>
        <v>0</v>
      </c>
      <c r="AO128" s="288" t="str">
        <f>IF(AND($BU128=$BV128,BU128=AO$13),$J128&amp;$K128&amp;$L128&amp;$M128&amp;$N128&amp;$O128&amp;$P128&amp;$Q128&amp;$R128&amp;$S128&amp;$T128&amp;$U128,IFERROR(MATCH($AN128,AO$17:AO127,0),-1000))</f>
        <v>000000000000</v>
      </c>
      <c r="AP128" s="288">
        <f>IF(AND($BU128=$BV128,BV128=AP$13),$J128&amp;$K128&amp;$L128&amp;$M128&amp;$N128&amp;$O128&amp;$P128&amp;$Q128&amp;$R128&amp;$S128&amp;$T128&amp;$U128,IFERROR(MATCH($AN128,AP$17:AP127,0),-1000))</f>
        <v>1</v>
      </c>
      <c r="AQ128" s="288">
        <f>IF(AND($BU128=$BV128,BW128=AQ$13),$J128&amp;$K128&amp;$L128&amp;$M128&amp;$N128&amp;$O128&amp;$P128&amp;$Q128&amp;$R128&amp;$S128&amp;$T128&amp;$U128,IFERROR(MATCH($AN128,AQ$17:AQ127,0),-1000))</f>
        <v>1</v>
      </c>
      <c r="AR128" s="288">
        <f>IF(AND($BU128=$BV128,BX128=AR$13),$J128&amp;$K128&amp;$L128&amp;$M128&amp;$N128&amp;$O128&amp;$P128&amp;$Q128&amp;$R128&amp;$S128&amp;$T128&amp;$U128,IFERROR(MATCH($AN128,AR$17:AR127,0),-1000))</f>
        <v>1</v>
      </c>
      <c r="AS128" s="254">
        <f t="shared" si="69"/>
        <v>0</v>
      </c>
      <c r="AT128" s="261" t="str">
        <f t="shared" si="138"/>
        <v/>
      </c>
      <c r="AU128" s="254" t="str">
        <f t="shared" si="180"/>
        <v/>
      </c>
      <c r="AV128" s="254" t="str">
        <f t="shared" si="180"/>
        <v/>
      </c>
      <c r="AW128" s="254" t="str">
        <f t="shared" si="180"/>
        <v/>
      </c>
      <c r="AX128" s="254" t="str">
        <f t="shared" si="180"/>
        <v/>
      </c>
      <c r="AY128" s="254" t="str">
        <f t="shared" si="180"/>
        <v/>
      </c>
      <c r="AZ128" s="254" t="str">
        <f t="shared" si="180"/>
        <v/>
      </c>
      <c r="BA128" s="254" t="str">
        <f t="shared" si="180"/>
        <v/>
      </c>
      <c r="BB128" s="254" t="str">
        <f t="shared" si="180"/>
        <v/>
      </c>
      <c r="BC128" s="254" t="str">
        <f t="shared" si="183"/>
        <v/>
      </c>
      <c r="BD128" s="254" t="str">
        <f t="shared" si="183"/>
        <v/>
      </c>
      <c r="BE128" s="262" t="str">
        <f t="shared" si="183"/>
        <v/>
      </c>
      <c r="BF128" s="263" t="str">
        <f t="shared" si="181"/>
        <v/>
      </c>
      <c r="BG128" s="254" t="str">
        <f t="shared" si="181"/>
        <v/>
      </c>
      <c r="BH128" s="254" t="str">
        <f t="shared" si="181"/>
        <v/>
      </c>
      <c r="BI128" s="254" t="str">
        <f t="shared" si="181"/>
        <v/>
      </c>
      <c r="BJ128" s="254" t="str">
        <f t="shared" si="181"/>
        <v/>
      </c>
      <c r="BK128" s="254" t="str">
        <f t="shared" si="181"/>
        <v/>
      </c>
      <c r="BL128" s="254" t="str">
        <f t="shared" si="181"/>
        <v/>
      </c>
      <c r="BM128" s="254" t="str">
        <f t="shared" si="181"/>
        <v/>
      </c>
      <c r="BN128" s="254" t="str">
        <f t="shared" si="184"/>
        <v/>
      </c>
      <c r="BO128" s="254" t="str">
        <f t="shared" si="184"/>
        <v/>
      </c>
      <c r="BP128" s="254" t="str">
        <f t="shared" si="184"/>
        <v/>
      </c>
      <c r="BQ128" s="264" t="str">
        <f t="shared" si="139"/>
        <v/>
      </c>
      <c r="BR128" s="261">
        <v>2019</v>
      </c>
      <c r="BS128" s="261">
        <v>2019</v>
      </c>
      <c r="BT128" s="261">
        <v>2019</v>
      </c>
      <c r="BU128" s="265">
        <v>2019</v>
      </c>
      <c r="BV128" s="263">
        <v>2019</v>
      </c>
      <c r="BW128" s="254" t="str">
        <f t="shared" si="177"/>
        <v/>
      </c>
      <c r="BX128" s="254" t="str">
        <f t="shared" si="176"/>
        <v/>
      </c>
      <c r="BY128" s="264" t="str">
        <f t="shared" si="31"/>
        <v/>
      </c>
      <c r="BZ128" s="254" t="str">
        <f t="shared" si="32"/>
        <v/>
      </c>
      <c r="CA128" s="254">
        <f t="shared" si="179"/>
        <v>0</v>
      </c>
      <c r="CB128" s="254">
        <f t="shared" si="179"/>
        <v>0</v>
      </c>
      <c r="CC128" s="254">
        <f t="shared" si="179"/>
        <v>0</v>
      </c>
      <c r="CD128" s="254">
        <f t="shared" si="178"/>
        <v>0</v>
      </c>
      <c r="CE128" s="254">
        <f t="shared" si="178"/>
        <v>0</v>
      </c>
      <c r="CF128" s="254">
        <f t="shared" si="178"/>
        <v>0</v>
      </c>
      <c r="CG128" s="254">
        <f t="shared" si="178"/>
        <v>0</v>
      </c>
      <c r="CH128" s="254">
        <f t="shared" si="178"/>
        <v>0</v>
      </c>
      <c r="CI128" s="254">
        <f t="shared" si="178"/>
        <v>0</v>
      </c>
      <c r="CJ128" s="254">
        <f t="shared" si="182"/>
        <v>0</v>
      </c>
      <c r="CK128" s="254">
        <f t="shared" si="182"/>
        <v>0</v>
      </c>
      <c r="CL128" s="254">
        <f t="shared" si="182"/>
        <v>0</v>
      </c>
      <c r="CM128" s="254">
        <f t="shared" si="140"/>
        <v>0</v>
      </c>
      <c r="CN128" s="254">
        <f t="shared" si="141"/>
        <v>0</v>
      </c>
      <c r="CO128" s="254">
        <f t="shared" si="142"/>
        <v>0</v>
      </c>
      <c r="CP128" s="254">
        <f t="shared" si="143"/>
        <v>0</v>
      </c>
      <c r="CQ128" s="254">
        <f t="shared" si="144"/>
        <v>0</v>
      </c>
      <c r="CR128" s="254">
        <f t="shared" si="145"/>
        <v>0</v>
      </c>
      <c r="CS128" s="254">
        <f t="shared" si="146"/>
        <v>0</v>
      </c>
      <c r="CT128" s="254">
        <f t="shared" si="147"/>
        <v>0</v>
      </c>
      <c r="CU128" s="254">
        <f t="shared" si="148"/>
        <v>0</v>
      </c>
      <c r="CV128" s="254">
        <f t="shared" si="149"/>
        <v>0</v>
      </c>
      <c r="CW128" s="254">
        <f t="shared" si="150"/>
        <v>0</v>
      </c>
      <c r="CX128" s="254">
        <f t="shared" si="151"/>
        <v>0</v>
      </c>
      <c r="CY128" s="254">
        <f t="shared" si="152"/>
        <v>0</v>
      </c>
      <c r="CZ128" s="254">
        <f t="shared" si="153"/>
        <v>0</v>
      </c>
      <c r="DA128" s="254">
        <f t="shared" si="154"/>
        <v>0</v>
      </c>
      <c r="DB128" s="254">
        <f t="shared" si="155"/>
        <v>0</v>
      </c>
      <c r="DC128" s="254">
        <f t="shared" si="156"/>
        <v>0</v>
      </c>
      <c r="DD128" s="254">
        <f t="shared" si="157"/>
        <v>0</v>
      </c>
      <c r="DE128" s="254">
        <f t="shared" si="158"/>
        <v>0</v>
      </c>
      <c r="DF128" s="254">
        <f t="shared" si="159"/>
        <v>0</v>
      </c>
      <c r="DG128" s="254">
        <f t="shared" si="160"/>
        <v>0</v>
      </c>
      <c r="DH128" s="254">
        <f t="shared" si="161"/>
        <v>0</v>
      </c>
      <c r="DI128" s="254">
        <f t="shared" si="162"/>
        <v>0</v>
      </c>
      <c r="DJ128" s="254">
        <f t="shared" si="163"/>
        <v>0</v>
      </c>
      <c r="DK128" s="254">
        <f t="shared" si="164"/>
        <v>0</v>
      </c>
      <c r="DL128" s="254">
        <f t="shared" si="165"/>
        <v>0</v>
      </c>
      <c r="DM128" s="254">
        <f t="shared" si="166"/>
        <v>0</v>
      </c>
      <c r="DN128" s="254">
        <f t="shared" si="167"/>
        <v>0</v>
      </c>
      <c r="DO128" s="254">
        <f t="shared" si="168"/>
        <v>0</v>
      </c>
      <c r="DP128" s="254">
        <f t="shared" si="169"/>
        <v>0</v>
      </c>
      <c r="DQ128" s="254">
        <f t="shared" si="170"/>
        <v>0</v>
      </c>
      <c r="DR128" s="254">
        <f t="shared" si="171"/>
        <v>0</v>
      </c>
      <c r="DS128" s="254">
        <f t="shared" si="172"/>
        <v>0</v>
      </c>
      <c r="DT128" s="254">
        <f t="shared" si="173"/>
        <v>0</v>
      </c>
      <c r="DU128" s="254">
        <f t="shared" si="174"/>
        <v>0</v>
      </c>
      <c r="DV128" s="254">
        <f t="shared" si="175"/>
        <v>0</v>
      </c>
    </row>
    <row r="129" spans="1:126" ht="24" customHeight="1">
      <c r="A129" s="11" t="str">
        <f ca="1">IF(AG129&lt;&gt;"OK","",CONCATENATE(TEXT('Front Page'!$F$33,"000"),TEXT('Front Page'!$F$31,"000"),"-",LEFT('Front Page'!$R$53,5),"-",LEFT(D129,1),AJ129, "-",TEXT(B129,"000")))</f>
        <v/>
      </c>
      <c r="B129" s="12" t="str">
        <f>IFERROR(IF(E129="","",MAX(B$17:B128)+1),"")</f>
        <v/>
      </c>
      <c r="C129" s="13"/>
      <c r="D129" s="29" t="str">
        <f t="shared" si="133"/>
        <v>None</v>
      </c>
      <c r="E129" s="29" t="str">
        <f t="shared" si="17"/>
        <v/>
      </c>
      <c r="F129" s="29" t="str">
        <f t="shared" si="18"/>
        <v/>
      </c>
      <c r="G129" s="363"/>
      <c r="H129" s="364"/>
      <c r="I129" s="325" t="str">
        <f t="shared" si="134"/>
        <v>No</v>
      </c>
      <c r="J129" s="314">
        <v>0</v>
      </c>
      <c r="K129" s="312">
        <v>0</v>
      </c>
      <c r="L129" s="312">
        <v>0</v>
      </c>
      <c r="M129" s="312">
        <v>0</v>
      </c>
      <c r="N129" s="312">
        <v>0</v>
      </c>
      <c r="O129" s="312">
        <v>0</v>
      </c>
      <c r="P129" s="312">
        <v>0</v>
      </c>
      <c r="Q129" s="312">
        <v>0</v>
      </c>
      <c r="R129" s="312">
        <v>0</v>
      </c>
      <c r="S129" s="312">
        <v>0</v>
      </c>
      <c r="T129" s="312">
        <v>0</v>
      </c>
      <c r="U129" s="312">
        <v>0</v>
      </c>
      <c r="V129" s="313">
        <v>1</v>
      </c>
      <c r="W129" s="313">
        <v>1</v>
      </c>
      <c r="X129" s="312">
        <v>0</v>
      </c>
      <c r="Y129" s="312">
        <v>0</v>
      </c>
      <c r="Z129" s="312">
        <v>0</v>
      </c>
      <c r="AA129" s="14">
        <v>0</v>
      </c>
      <c r="AB129" s="317"/>
      <c r="AC129" s="15" t="str">
        <f t="shared" si="124"/>
        <v/>
      </c>
      <c r="AD129" s="15" t="str">
        <f t="shared" si="135"/>
        <v/>
      </c>
      <c r="AE129" s="16" t="str">
        <f t="shared" si="136"/>
        <v>0 - 0</v>
      </c>
      <c r="AF129" s="20" t="str">
        <f t="shared" si="126"/>
        <v>Not an offer</v>
      </c>
      <c r="AG129" s="276" t="str">
        <f t="shared" si="127"/>
        <v>Not an Offer</v>
      </c>
      <c r="AH129" s="150"/>
      <c r="AI129" s="254">
        <v>113</v>
      </c>
      <c r="AJ129" s="149" t="str">
        <f t="shared" si="128"/>
        <v>00-IFE</v>
      </c>
      <c r="AK129" s="254" t="b">
        <v>0</v>
      </c>
      <c r="AL129" s="254">
        <f t="shared" si="125"/>
        <v>0</v>
      </c>
      <c r="AM129" s="254">
        <f t="shared" si="129"/>
        <v>0</v>
      </c>
      <c r="AN129" s="288">
        <f t="shared" si="137"/>
        <v>0</v>
      </c>
      <c r="AO129" s="288" t="str">
        <f>IF(AND($BU129=$BV129,BU129=AO$13),$J129&amp;$K129&amp;$L129&amp;$M129&amp;$N129&amp;$O129&amp;$P129&amp;$Q129&amp;$R129&amp;$S129&amp;$T129&amp;$U129,IFERROR(MATCH($AN129,AO$17:AO128,0),-1000))</f>
        <v>000000000000</v>
      </c>
      <c r="AP129" s="288">
        <f>IF(AND($BU129=$BV129,BV129=AP$13),$J129&amp;$K129&amp;$L129&amp;$M129&amp;$N129&amp;$O129&amp;$P129&amp;$Q129&amp;$R129&amp;$S129&amp;$T129&amp;$U129,IFERROR(MATCH($AN129,AP$17:AP128,0),-1000))</f>
        <v>1</v>
      </c>
      <c r="AQ129" s="288">
        <f>IF(AND($BU129=$BV129,BW129=AQ$13),$J129&amp;$K129&amp;$L129&amp;$M129&amp;$N129&amp;$O129&amp;$P129&amp;$Q129&amp;$R129&amp;$S129&amp;$T129&amp;$U129,IFERROR(MATCH($AN129,AQ$17:AQ128,0),-1000))</f>
        <v>1</v>
      </c>
      <c r="AR129" s="288">
        <f>IF(AND($BU129=$BV129,BX129=AR$13),$J129&amp;$K129&amp;$L129&amp;$M129&amp;$N129&amp;$O129&amp;$P129&amp;$Q129&amp;$R129&amp;$S129&amp;$T129&amp;$U129,IFERROR(MATCH($AN129,AR$17:AR128,0),-1000))</f>
        <v>1</v>
      </c>
      <c r="AS129" s="254">
        <f t="shared" si="69"/>
        <v>0</v>
      </c>
      <c r="AT129" s="261" t="str">
        <f t="shared" si="138"/>
        <v/>
      </c>
      <c r="AU129" s="254" t="str">
        <f t="shared" si="180"/>
        <v/>
      </c>
      <c r="AV129" s="254" t="str">
        <f t="shared" si="180"/>
        <v/>
      </c>
      <c r="AW129" s="254" t="str">
        <f t="shared" si="180"/>
        <v/>
      </c>
      <c r="AX129" s="254" t="str">
        <f t="shared" si="180"/>
        <v/>
      </c>
      <c r="AY129" s="254" t="str">
        <f t="shared" si="180"/>
        <v/>
      </c>
      <c r="AZ129" s="254" t="str">
        <f t="shared" si="180"/>
        <v/>
      </c>
      <c r="BA129" s="254" t="str">
        <f t="shared" si="180"/>
        <v/>
      </c>
      <c r="BB129" s="254" t="str">
        <f t="shared" si="180"/>
        <v/>
      </c>
      <c r="BC129" s="254" t="str">
        <f t="shared" si="183"/>
        <v/>
      </c>
      <c r="BD129" s="254" t="str">
        <f t="shared" si="183"/>
        <v/>
      </c>
      <c r="BE129" s="262" t="str">
        <f t="shared" si="183"/>
        <v/>
      </c>
      <c r="BF129" s="263" t="str">
        <f t="shared" si="181"/>
        <v/>
      </c>
      <c r="BG129" s="254" t="str">
        <f t="shared" si="181"/>
        <v/>
      </c>
      <c r="BH129" s="254" t="str">
        <f t="shared" si="181"/>
        <v/>
      </c>
      <c r="BI129" s="254" t="str">
        <f t="shared" si="181"/>
        <v/>
      </c>
      <c r="BJ129" s="254" t="str">
        <f t="shared" si="181"/>
        <v/>
      </c>
      <c r="BK129" s="254" t="str">
        <f t="shared" si="181"/>
        <v/>
      </c>
      <c r="BL129" s="254" t="str">
        <f t="shared" si="181"/>
        <v/>
      </c>
      <c r="BM129" s="254" t="str">
        <f t="shared" si="181"/>
        <v/>
      </c>
      <c r="BN129" s="254" t="str">
        <f t="shared" si="184"/>
        <v/>
      </c>
      <c r="BO129" s="254" t="str">
        <f t="shared" si="184"/>
        <v/>
      </c>
      <c r="BP129" s="254" t="str">
        <f t="shared" si="184"/>
        <v/>
      </c>
      <c r="BQ129" s="264" t="str">
        <f t="shared" si="139"/>
        <v/>
      </c>
      <c r="BR129" s="261">
        <v>2019</v>
      </c>
      <c r="BS129" s="261">
        <v>2019</v>
      </c>
      <c r="BT129" s="261">
        <v>2019</v>
      </c>
      <c r="BU129" s="265">
        <v>2019</v>
      </c>
      <c r="BV129" s="263">
        <v>2019</v>
      </c>
      <c r="BW129" s="254" t="str">
        <f t="shared" si="177"/>
        <v/>
      </c>
      <c r="BX129" s="254" t="str">
        <f t="shared" si="176"/>
        <v/>
      </c>
      <c r="BY129" s="264" t="str">
        <f t="shared" si="31"/>
        <v/>
      </c>
      <c r="BZ129" s="254" t="str">
        <f t="shared" si="32"/>
        <v/>
      </c>
      <c r="CA129" s="254">
        <f t="shared" si="179"/>
        <v>0</v>
      </c>
      <c r="CB129" s="254">
        <f t="shared" si="179"/>
        <v>0</v>
      </c>
      <c r="CC129" s="254">
        <f t="shared" si="179"/>
        <v>0</v>
      </c>
      <c r="CD129" s="254">
        <f t="shared" si="178"/>
        <v>0</v>
      </c>
      <c r="CE129" s="254">
        <f t="shared" si="178"/>
        <v>0</v>
      </c>
      <c r="CF129" s="254">
        <f t="shared" si="178"/>
        <v>0</v>
      </c>
      <c r="CG129" s="254">
        <f t="shared" si="178"/>
        <v>0</v>
      </c>
      <c r="CH129" s="254">
        <f t="shared" si="178"/>
        <v>0</v>
      </c>
      <c r="CI129" s="254">
        <f t="shared" si="178"/>
        <v>0</v>
      </c>
      <c r="CJ129" s="254">
        <f t="shared" si="182"/>
        <v>0</v>
      </c>
      <c r="CK129" s="254">
        <f t="shared" si="182"/>
        <v>0</v>
      </c>
      <c r="CL129" s="254">
        <f t="shared" si="182"/>
        <v>0</v>
      </c>
      <c r="CM129" s="254">
        <f t="shared" si="140"/>
        <v>0</v>
      </c>
      <c r="CN129" s="254">
        <f t="shared" si="141"/>
        <v>0</v>
      </c>
      <c r="CO129" s="254">
        <f t="shared" si="142"/>
        <v>0</v>
      </c>
      <c r="CP129" s="254">
        <f t="shared" si="143"/>
        <v>0</v>
      </c>
      <c r="CQ129" s="254">
        <f t="shared" si="144"/>
        <v>0</v>
      </c>
      <c r="CR129" s="254">
        <f t="shared" si="145"/>
        <v>0</v>
      </c>
      <c r="CS129" s="254">
        <f t="shared" si="146"/>
        <v>0</v>
      </c>
      <c r="CT129" s="254">
        <f t="shared" si="147"/>
        <v>0</v>
      </c>
      <c r="CU129" s="254">
        <f t="shared" si="148"/>
        <v>0</v>
      </c>
      <c r="CV129" s="254">
        <f t="shared" si="149"/>
        <v>0</v>
      </c>
      <c r="CW129" s="254">
        <f t="shared" si="150"/>
        <v>0</v>
      </c>
      <c r="CX129" s="254">
        <f t="shared" si="151"/>
        <v>0</v>
      </c>
      <c r="CY129" s="254">
        <f t="shared" si="152"/>
        <v>0</v>
      </c>
      <c r="CZ129" s="254">
        <f t="shared" si="153"/>
        <v>0</v>
      </c>
      <c r="DA129" s="254">
        <f t="shared" si="154"/>
        <v>0</v>
      </c>
      <c r="DB129" s="254">
        <f t="shared" si="155"/>
        <v>0</v>
      </c>
      <c r="DC129" s="254">
        <f t="shared" si="156"/>
        <v>0</v>
      </c>
      <c r="DD129" s="254">
        <f t="shared" si="157"/>
        <v>0</v>
      </c>
      <c r="DE129" s="254">
        <f t="shared" si="158"/>
        <v>0</v>
      </c>
      <c r="DF129" s="254">
        <f t="shared" si="159"/>
        <v>0</v>
      </c>
      <c r="DG129" s="254">
        <f t="shared" si="160"/>
        <v>0</v>
      </c>
      <c r="DH129" s="254">
        <f t="shared" si="161"/>
        <v>0</v>
      </c>
      <c r="DI129" s="254">
        <f t="shared" si="162"/>
        <v>0</v>
      </c>
      <c r="DJ129" s="254">
        <f t="shared" si="163"/>
        <v>0</v>
      </c>
      <c r="DK129" s="254">
        <f t="shared" si="164"/>
        <v>0</v>
      </c>
      <c r="DL129" s="254">
        <f t="shared" si="165"/>
        <v>0</v>
      </c>
      <c r="DM129" s="254">
        <f t="shared" si="166"/>
        <v>0</v>
      </c>
      <c r="DN129" s="254">
        <f t="shared" si="167"/>
        <v>0</v>
      </c>
      <c r="DO129" s="254">
        <f t="shared" si="168"/>
        <v>0</v>
      </c>
      <c r="DP129" s="254">
        <f t="shared" si="169"/>
        <v>0</v>
      </c>
      <c r="DQ129" s="254">
        <f t="shared" si="170"/>
        <v>0</v>
      </c>
      <c r="DR129" s="254">
        <f t="shared" si="171"/>
        <v>0</v>
      </c>
      <c r="DS129" s="254">
        <f t="shared" si="172"/>
        <v>0</v>
      </c>
      <c r="DT129" s="254">
        <f t="shared" si="173"/>
        <v>0</v>
      </c>
      <c r="DU129" s="254">
        <f t="shared" si="174"/>
        <v>0</v>
      </c>
      <c r="DV129" s="254">
        <f t="shared" si="175"/>
        <v>0</v>
      </c>
    </row>
    <row r="130" spans="1:126" ht="24" customHeight="1">
      <c r="A130" s="11" t="str">
        <f ca="1">IF(AG130&lt;&gt;"OK","",CONCATENATE(TEXT('Front Page'!$F$33,"000"),TEXT('Front Page'!$F$31,"000"),"-",LEFT('Front Page'!$R$53,5),"-",LEFT(D130,1),AJ130, "-",TEXT(B130,"000")))</f>
        <v/>
      </c>
      <c r="B130" s="12" t="str">
        <f>IFERROR(IF(E130="","",MAX(B$17:B129)+1),"")</f>
        <v/>
      </c>
      <c r="C130" s="13"/>
      <c r="D130" s="29" t="str">
        <f t="shared" si="133"/>
        <v>None</v>
      </c>
      <c r="E130" s="29" t="str">
        <f t="shared" si="17"/>
        <v/>
      </c>
      <c r="F130" s="29" t="str">
        <f t="shared" si="18"/>
        <v/>
      </c>
      <c r="G130" s="363"/>
      <c r="H130" s="364"/>
      <c r="I130" s="325" t="str">
        <f t="shared" si="134"/>
        <v>No</v>
      </c>
      <c r="J130" s="314">
        <v>0</v>
      </c>
      <c r="K130" s="312">
        <v>0</v>
      </c>
      <c r="L130" s="312">
        <v>0</v>
      </c>
      <c r="M130" s="312">
        <v>0</v>
      </c>
      <c r="N130" s="312">
        <v>0</v>
      </c>
      <c r="O130" s="312">
        <v>0</v>
      </c>
      <c r="P130" s="312">
        <v>0</v>
      </c>
      <c r="Q130" s="312">
        <v>0</v>
      </c>
      <c r="R130" s="312">
        <v>0</v>
      </c>
      <c r="S130" s="312">
        <v>0</v>
      </c>
      <c r="T130" s="312">
        <v>0</v>
      </c>
      <c r="U130" s="312">
        <v>0</v>
      </c>
      <c r="V130" s="313">
        <v>1</v>
      </c>
      <c r="W130" s="313">
        <v>1</v>
      </c>
      <c r="X130" s="312">
        <v>0</v>
      </c>
      <c r="Y130" s="312">
        <v>0</v>
      </c>
      <c r="Z130" s="312">
        <v>0</v>
      </c>
      <c r="AA130" s="14">
        <v>0</v>
      </c>
      <c r="AB130" s="317"/>
      <c r="AC130" s="15" t="str">
        <f t="shared" si="124"/>
        <v/>
      </c>
      <c r="AD130" s="15" t="str">
        <f t="shared" si="135"/>
        <v/>
      </c>
      <c r="AE130" s="16" t="str">
        <f t="shared" si="136"/>
        <v>0 - 0</v>
      </c>
      <c r="AF130" s="20" t="str">
        <f t="shared" si="126"/>
        <v>Not an offer</v>
      </c>
      <c r="AG130" s="276" t="str">
        <f t="shared" si="127"/>
        <v>Not an Offer</v>
      </c>
      <c r="AH130" s="150"/>
      <c r="AI130" s="254">
        <v>114</v>
      </c>
      <c r="AJ130" s="149" t="str">
        <f t="shared" si="128"/>
        <v>00-IFE</v>
      </c>
      <c r="AK130" s="254" t="b">
        <v>0</v>
      </c>
      <c r="AL130" s="254">
        <f t="shared" si="125"/>
        <v>0</v>
      </c>
      <c r="AM130" s="254">
        <f t="shared" si="129"/>
        <v>0</v>
      </c>
      <c r="AN130" s="288">
        <f t="shared" si="137"/>
        <v>0</v>
      </c>
      <c r="AO130" s="288" t="str">
        <f>IF(AND($BU130=$BV130,BU130=AO$13),$J130&amp;$K130&amp;$L130&amp;$M130&amp;$N130&amp;$O130&amp;$P130&amp;$Q130&amp;$R130&amp;$S130&amp;$T130&amp;$U130,IFERROR(MATCH($AN130,AO$17:AO129,0),-1000))</f>
        <v>000000000000</v>
      </c>
      <c r="AP130" s="288">
        <f>IF(AND($BU130=$BV130,BV130=AP$13),$J130&amp;$K130&amp;$L130&amp;$M130&amp;$N130&amp;$O130&amp;$P130&amp;$Q130&amp;$R130&amp;$S130&amp;$T130&amp;$U130,IFERROR(MATCH($AN130,AP$17:AP129,0),-1000))</f>
        <v>1</v>
      </c>
      <c r="AQ130" s="288">
        <f>IF(AND($BU130=$BV130,BW130=AQ$13),$J130&amp;$K130&amp;$L130&amp;$M130&amp;$N130&amp;$O130&amp;$P130&amp;$Q130&amp;$R130&amp;$S130&amp;$T130&amp;$U130,IFERROR(MATCH($AN130,AQ$17:AQ129,0),-1000))</f>
        <v>1</v>
      </c>
      <c r="AR130" s="288">
        <f>IF(AND($BU130=$BV130,BX130=AR$13),$J130&amp;$K130&amp;$L130&amp;$M130&amp;$N130&amp;$O130&amp;$P130&amp;$Q130&amp;$R130&amp;$S130&amp;$T130&amp;$U130,IFERROR(MATCH($AN130,AR$17:AR129,0),-1000))</f>
        <v>1</v>
      </c>
      <c r="AS130" s="254">
        <f t="shared" si="69"/>
        <v>0</v>
      </c>
      <c r="AT130" s="261" t="str">
        <f t="shared" si="138"/>
        <v/>
      </c>
      <c r="AU130" s="254" t="str">
        <f t="shared" si="180"/>
        <v/>
      </c>
      <c r="AV130" s="254" t="str">
        <f t="shared" si="180"/>
        <v/>
      </c>
      <c r="AW130" s="254" t="str">
        <f t="shared" si="180"/>
        <v/>
      </c>
      <c r="AX130" s="254" t="str">
        <f t="shared" si="180"/>
        <v/>
      </c>
      <c r="AY130" s="254" t="str">
        <f t="shared" si="180"/>
        <v/>
      </c>
      <c r="AZ130" s="254" t="str">
        <f t="shared" si="180"/>
        <v/>
      </c>
      <c r="BA130" s="254" t="str">
        <f t="shared" si="180"/>
        <v/>
      </c>
      <c r="BB130" s="254" t="str">
        <f t="shared" si="180"/>
        <v/>
      </c>
      <c r="BC130" s="254" t="str">
        <f t="shared" si="183"/>
        <v/>
      </c>
      <c r="BD130" s="254" t="str">
        <f t="shared" si="183"/>
        <v/>
      </c>
      <c r="BE130" s="262" t="str">
        <f t="shared" si="183"/>
        <v/>
      </c>
      <c r="BF130" s="263" t="str">
        <f t="shared" si="181"/>
        <v/>
      </c>
      <c r="BG130" s="254" t="str">
        <f t="shared" si="181"/>
        <v/>
      </c>
      <c r="BH130" s="254" t="str">
        <f t="shared" si="181"/>
        <v/>
      </c>
      <c r="BI130" s="254" t="str">
        <f t="shared" si="181"/>
        <v/>
      </c>
      <c r="BJ130" s="254" t="str">
        <f t="shared" si="181"/>
        <v/>
      </c>
      <c r="BK130" s="254" t="str">
        <f t="shared" si="181"/>
        <v/>
      </c>
      <c r="BL130" s="254" t="str">
        <f t="shared" si="181"/>
        <v/>
      </c>
      <c r="BM130" s="254" t="str">
        <f t="shared" si="181"/>
        <v/>
      </c>
      <c r="BN130" s="254" t="str">
        <f t="shared" si="184"/>
        <v/>
      </c>
      <c r="BO130" s="254" t="str">
        <f t="shared" si="184"/>
        <v/>
      </c>
      <c r="BP130" s="254" t="str">
        <f t="shared" si="184"/>
        <v/>
      </c>
      <c r="BQ130" s="264" t="str">
        <f t="shared" si="139"/>
        <v/>
      </c>
      <c r="BR130" s="261">
        <v>2019</v>
      </c>
      <c r="BS130" s="261">
        <v>2019</v>
      </c>
      <c r="BT130" s="261">
        <v>2019</v>
      </c>
      <c r="BU130" s="265">
        <v>2019</v>
      </c>
      <c r="BV130" s="263">
        <v>2019</v>
      </c>
      <c r="BW130" s="254" t="str">
        <f t="shared" si="177"/>
        <v/>
      </c>
      <c r="BX130" s="254" t="str">
        <f t="shared" si="176"/>
        <v/>
      </c>
      <c r="BY130" s="264" t="str">
        <f t="shared" si="31"/>
        <v/>
      </c>
      <c r="BZ130" s="254" t="str">
        <f t="shared" si="32"/>
        <v/>
      </c>
      <c r="CA130" s="254">
        <f t="shared" si="179"/>
        <v>0</v>
      </c>
      <c r="CB130" s="254">
        <f t="shared" si="179"/>
        <v>0</v>
      </c>
      <c r="CC130" s="254">
        <f t="shared" si="179"/>
        <v>0</v>
      </c>
      <c r="CD130" s="254">
        <f t="shared" si="178"/>
        <v>0</v>
      </c>
      <c r="CE130" s="254">
        <f t="shared" si="178"/>
        <v>0</v>
      </c>
      <c r="CF130" s="254">
        <f t="shared" si="178"/>
        <v>0</v>
      </c>
      <c r="CG130" s="254">
        <f t="shared" si="178"/>
        <v>0</v>
      </c>
      <c r="CH130" s="254">
        <f t="shared" si="178"/>
        <v>0</v>
      </c>
      <c r="CI130" s="254">
        <f t="shared" si="178"/>
        <v>0</v>
      </c>
      <c r="CJ130" s="254">
        <f t="shared" si="182"/>
        <v>0</v>
      </c>
      <c r="CK130" s="254">
        <f t="shared" si="182"/>
        <v>0</v>
      </c>
      <c r="CL130" s="254">
        <f t="shared" si="182"/>
        <v>0</v>
      </c>
      <c r="CM130" s="254">
        <f t="shared" si="140"/>
        <v>0</v>
      </c>
      <c r="CN130" s="254">
        <f t="shared" si="141"/>
        <v>0</v>
      </c>
      <c r="CO130" s="254">
        <f t="shared" si="142"/>
        <v>0</v>
      </c>
      <c r="CP130" s="254">
        <f t="shared" si="143"/>
        <v>0</v>
      </c>
      <c r="CQ130" s="254">
        <f t="shared" si="144"/>
        <v>0</v>
      </c>
      <c r="CR130" s="254">
        <f t="shared" si="145"/>
        <v>0</v>
      </c>
      <c r="CS130" s="254">
        <f t="shared" si="146"/>
        <v>0</v>
      </c>
      <c r="CT130" s="254">
        <f t="shared" si="147"/>
        <v>0</v>
      </c>
      <c r="CU130" s="254">
        <f t="shared" si="148"/>
        <v>0</v>
      </c>
      <c r="CV130" s="254">
        <f t="shared" si="149"/>
        <v>0</v>
      </c>
      <c r="CW130" s="254">
        <f t="shared" si="150"/>
        <v>0</v>
      </c>
      <c r="CX130" s="254">
        <f t="shared" si="151"/>
        <v>0</v>
      </c>
      <c r="CY130" s="254">
        <f t="shared" si="152"/>
        <v>0</v>
      </c>
      <c r="CZ130" s="254">
        <f t="shared" si="153"/>
        <v>0</v>
      </c>
      <c r="DA130" s="254">
        <f t="shared" si="154"/>
        <v>0</v>
      </c>
      <c r="DB130" s="254">
        <f t="shared" si="155"/>
        <v>0</v>
      </c>
      <c r="DC130" s="254">
        <f t="shared" si="156"/>
        <v>0</v>
      </c>
      <c r="DD130" s="254">
        <f t="shared" si="157"/>
        <v>0</v>
      </c>
      <c r="DE130" s="254">
        <f t="shared" si="158"/>
        <v>0</v>
      </c>
      <c r="DF130" s="254">
        <f t="shared" si="159"/>
        <v>0</v>
      </c>
      <c r="DG130" s="254">
        <f t="shared" si="160"/>
        <v>0</v>
      </c>
      <c r="DH130" s="254">
        <f t="shared" si="161"/>
        <v>0</v>
      </c>
      <c r="DI130" s="254">
        <f t="shared" si="162"/>
        <v>0</v>
      </c>
      <c r="DJ130" s="254">
        <f t="shared" si="163"/>
        <v>0</v>
      </c>
      <c r="DK130" s="254">
        <f t="shared" si="164"/>
        <v>0</v>
      </c>
      <c r="DL130" s="254">
        <f t="shared" si="165"/>
        <v>0</v>
      </c>
      <c r="DM130" s="254">
        <f t="shared" si="166"/>
        <v>0</v>
      </c>
      <c r="DN130" s="254">
        <f t="shared" si="167"/>
        <v>0</v>
      </c>
      <c r="DO130" s="254">
        <f t="shared" si="168"/>
        <v>0</v>
      </c>
      <c r="DP130" s="254">
        <f t="shared" si="169"/>
        <v>0</v>
      </c>
      <c r="DQ130" s="254">
        <f t="shared" si="170"/>
        <v>0</v>
      </c>
      <c r="DR130" s="254">
        <f t="shared" si="171"/>
        <v>0</v>
      </c>
      <c r="DS130" s="254">
        <f t="shared" si="172"/>
        <v>0</v>
      </c>
      <c r="DT130" s="254">
        <f t="shared" si="173"/>
        <v>0</v>
      </c>
      <c r="DU130" s="254">
        <f t="shared" si="174"/>
        <v>0</v>
      </c>
      <c r="DV130" s="254">
        <f t="shared" si="175"/>
        <v>0</v>
      </c>
    </row>
    <row r="131" spans="1:126" ht="24" customHeight="1">
      <c r="A131" s="11" t="str">
        <f ca="1">IF(AG131&lt;&gt;"OK","",CONCATENATE(TEXT('Front Page'!$F$33,"000"),TEXT('Front Page'!$F$31,"000"),"-",LEFT('Front Page'!$R$53,5),"-",LEFT(D131,1),AJ131, "-",TEXT(B131,"000")))</f>
        <v/>
      </c>
      <c r="B131" s="12" t="str">
        <f>IFERROR(IF(E131="","",MAX(B$17:B130)+1),"")</f>
        <v/>
      </c>
      <c r="C131" s="13"/>
      <c r="D131" s="29" t="str">
        <f t="shared" si="133"/>
        <v>None</v>
      </c>
      <c r="E131" s="29" t="str">
        <f t="shared" si="17"/>
        <v/>
      </c>
      <c r="F131" s="29" t="str">
        <f t="shared" si="18"/>
        <v/>
      </c>
      <c r="G131" s="363"/>
      <c r="H131" s="364"/>
      <c r="I131" s="325" t="str">
        <f t="shared" si="134"/>
        <v>No</v>
      </c>
      <c r="J131" s="314">
        <v>0</v>
      </c>
      <c r="K131" s="312">
        <v>0</v>
      </c>
      <c r="L131" s="312">
        <v>0</v>
      </c>
      <c r="M131" s="312">
        <v>0</v>
      </c>
      <c r="N131" s="312">
        <v>0</v>
      </c>
      <c r="O131" s="312">
        <v>0</v>
      </c>
      <c r="P131" s="312">
        <v>0</v>
      </c>
      <c r="Q131" s="312">
        <v>0</v>
      </c>
      <c r="R131" s="312">
        <v>0</v>
      </c>
      <c r="S131" s="312">
        <v>0</v>
      </c>
      <c r="T131" s="312">
        <v>0</v>
      </c>
      <c r="U131" s="312">
        <v>0</v>
      </c>
      <c r="V131" s="313">
        <v>1</v>
      </c>
      <c r="W131" s="313">
        <v>1</v>
      </c>
      <c r="X131" s="312">
        <v>0</v>
      </c>
      <c r="Y131" s="312">
        <v>0</v>
      </c>
      <c r="Z131" s="312">
        <v>0</v>
      </c>
      <c r="AA131" s="14">
        <v>0</v>
      </c>
      <c r="AB131" s="317"/>
      <c r="AC131" s="15" t="str">
        <f t="shared" si="124"/>
        <v/>
      </c>
      <c r="AD131" s="15" t="str">
        <f t="shared" si="135"/>
        <v/>
      </c>
      <c r="AE131" s="16" t="str">
        <f t="shared" si="136"/>
        <v>0 - 0</v>
      </c>
      <c r="AF131" s="20" t="str">
        <f t="shared" si="126"/>
        <v>Not an offer</v>
      </c>
      <c r="AG131" s="276" t="str">
        <f t="shared" si="127"/>
        <v>Not an Offer</v>
      </c>
      <c r="AH131" s="150"/>
      <c r="AI131" s="254">
        <v>115</v>
      </c>
      <c r="AJ131" s="149" t="str">
        <f t="shared" si="128"/>
        <v>00-IFE</v>
      </c>
      <c r="AK131" s="254" t="b">
        <v>0</v>
      </c>
      <c r="AL131" s="254">
        <f t="shared" si="125"/>
        <v>0</v>
      </c>
      <c r="AM131" s="254">
        <f t="shared" si="129"/>
        <v>0</v>
      </c>
      <c r="AN131" s="288">
        <f t="shared" si="137"/>
        <v>0</v>
      </c>
      <c r="AO131" s="288" t="str">
        <f>IF(AND($BU131=$BV131,BU131=AO$13),$J131&amp;$K131&amp;$L131&amp;$M131&amp;$N131&amp;$O131&amp;$P131&amp;$Q131&amp;$R131&amp;$S131&amp;$T131&amp;$U131,IFERROR(MATCH($AN131,AO$17:AO130,0),-1000))</f>
        <v>000000000000</v>
      </c>
      <c r="AP131" s="288">
        <f>IF(AND($BU131=$BV131,BV131=AP$13),$J131&amp;$K131&amp;$L131&amp;$M131&amp;$N131&amp;$O131&amp;$P131&amp;$Q131&amp;$R131&amp;$S131&amp;$T131&amp;$U131,IFERROR(MATCH($AN131,AP$17:AP130,0),-1000))</f>
        <v>1</v>
      </c>
      <c r="AQ131" s="288">
        <f>IF(AND($BU131=$BV131,BW131=AQ$13),$J131&amp;$K131&amp;$L131&amp;$M131&amp;$N131&amp;$O131&amp;$P131&amp;$Q131&amp;$R131&amp;$S131&amp;$T131&amp;$U131,IFERROR(MATCH($AN131,AQ$17:AQ130,0),-1000))</f>
        <v>1</v>
      </c>
      <c r="AR131" s="288">
        <f>IF(AND($BU131=$BV131,BX131=AR$13),$J131&amp;$K131&amp;$L131&amp;$M131&amp;$N131&amp;$O131&amp;$P131&amp;$Q131&amp;$R131&amp;$S131&amp;$T131&amp;$U131,IFERROR(MATCH($AN131,AR$17:AR130,0),-1000))</f>
        <v>1</v>
      </c>
      <c r="AS131" s="254">
        <f t="shared" si="69"/>
        <v>0</v>
      </c>
      <c r="AT131" s="261" t="str">
        <f t="shared" si="138"/>
        <v/>
      </c>
      <c r="AU131" s="254" t="str">
        <f t="shared" si="180"/>
        <v/>
      </c>
      <c r="AV131" s="254" t="str">
        <f t="shared" si="180"/>
        <v/>
      </c>
      <c r="AW131" s="254" t="str">
        <f t="shared" si="180"/>
        <v/>
      </c>
      <c r="AX131" s="254" t="str">
        <f t="shared" si="180"/>
        <v/>
      </c>
      <c r="AY131" s="254" t="str">
        <f t="shared" si="180"/>
        <v/>
      </c>
      <c r="AZ131" s="254" t="str">
        <f t="shared" si="180"/>
        <v/>
      </c>
      <c r="BA131" s="254" t="str">
        <f t="shared" si="180"/>
        <v/>
      </c>
      <c r="BB131" s="254" t="str">
        <f t="shared" si="180"/>
        <v/>
      </c>
      <c r="BC131" s="254" t="str">
        <f t="shared" si="183"/>
        <v/>
      </c>
      <c r="BD131" s="254" t="str">
        <f t="shared" si="183"/>
        <v/>
      </c>
      <c r="BE131" s="262" t="str">
        <f t="shared" si="183"/>
        <v/>
      </c>
      <c r="BF131" s="263" t="str">
        <f t="shared" si="181"/>
        <v/>
      </c>
      <c r="BG131" s="254" t="str">
        <f t="shared" si="181"/>
        <v/>
      </c>
      <c r="BH131" s="254" t="str">
        <f t="shared" si="181"/>
        <v/>
      </c>
      <c r="BI131" s="254" t="str">
        <f t="shared" si="181"/>
        <v/>
      </c>
      <c r="BJ131" s="254" t="str">
        <f t="shared" si="181"/>
        <v/>
      </c>
      <c r="BK131" s="254" t="str">
        <f t="shared" si="181"/>
        <v/>
      </c>
      <c r="BL131" s="254" t="str">
        <f t="shared" si="181"/>
        <v/>
      </c>
      <c r="BM131" s="254" t="str">
        <f t="shared" si="181"/>
        <v/>
      </c>
      <c r="BN131" s="254" t="str">
        <f t="shared" si="184"/>
        <v/>
      </c>
      <c r="BO131" s="254" t="str">
        <f t="shared" si="184"/>
        <v/>
      </c>
      <c r="BP131" s="254" t="str">
        <f t="shared" si="184"/>
        <v/>
      </c>
      <c r="BQ131" s="264" t="str">
        <f t="shared" si="139"/>
        <v/>
      </c>
      <c r="BR131" s="261">
        <v>2019</v>
      </c>
      <c r="BS131" s="261">
        <v>2019</v>
      </c>
      <c r="BT131" s="261">
        <v>2019</v>
      </c>
      <c r="BU131" s="265">
        <v>2019</v>
      </c>
      <c r="BV131" s="263">
        <v>2019</v>
      </c>
      <c r="BW131" s="254" t="str">
        <f t="shared" si="177"/>
        <v/>
      </c>
      <c r="BX131" s="254" t="str">
        <f t="shared" si="176"/>
        <v/>
      </c>
      <c r="BY131" s="264" t="str">
        <f t="shared" si="31"/>
        <v/>
      </c>
      <c r="BZ131" s="254" t="str">
        <f t="shared" si="32"/>
        <v/>
      </c>
      <c r="CA131" s="254">
        <f t="shared" si="179"/>
        <v>0</v>
      </c>
      <c r="CB131" s="254">
        <f t="shared" si="179"/>
        <v>0</v>
      </c>
      <c r="CC131" s="254">
        <f t="shared" si="179"/>
        <v>0</v>
      </c>
      <c r="CD131" s="254">
        <f t="shared" si="178"/>
        <v>0</v>
      </c>
      <c r="CE131" s="254">
        <f t="shared" si="178"/>
        <v>0</v>
      </c>
      <c r="CF131" s="254">
        <f t="shared" si="178"/>
        <v>0</v>
      </c>
      <c r="CG131" s="254">
        <f t="shared" si="178"/>
        <v>0</v>
      </c>
      <c r="CH131" s="254">
        <f t="shared" si="178"/>
        <v>0</v>
      </c>
      <c r="CI131" s="254">
        <f t="shared" si="178"/>
        <v>0</v>
      </c>
      <c r="CJ131" s="254">
        <f t="shared" si="182"/>
        <v>0</v>
      </c>
      <c r="CK131" s="254">
        <f t="shared" si="182"/>
        <v>0</v>
      </c>
      <c r="CL131" s="254">
        <f t="shared" si="182"/>
        <v>0</v>
      </c>
      <c r="CM131" s="254">
        <f t="shared" si="140"/>
        <v>0</v>
      </c>
      <c r="CN131" s="254">
        <f t="shared" si="141"/>
        <v>0</v>
      </c>
      <c r="CO131" s="254">
        <f t="shared" si="142"/>
        <v>0</v>
      </c>
      <c r="CP131" s="254">
        <f t="shared" si="143"/>
        <v>0</v>
      </c>
      <c r="CQ131" s="254">
        <f t="shared" si="144"/>
        <v>0</v>
      </c>
      <c r="CR131" s="254">
        <f t="shared" si="145"/>
        <v>0</v>
      </c>
      <c r="CS131" s="254">
        <f t="shared" si="146"/>
        <v>0</v>
      </c>
      <c r="CT131" s="254">
        <f t="shared" si="147"/>
        <v>0</v>
      </c>
      <c r="CU131" s="254">
        <f t="shared" si="148"/>
        <v>0</v>
      </c>
      <c r="CV131" s="254">
        <f t="shared" si="149"/>
        <v>0</v>
      </c>
      <c r="CW131" s="254">
        <f t="shared" si="150"/>
        <v>0</v>
      </c>
      <c r="CX131" s="254">
        <f t="shared" si="151"/>
        <v>0</v>
      </c>
      <c r="CY131" s="254">
        <f t="shared" si="152"/>
        <v>0</v>
      </c>
      <c r="CZ131" s="254">
        <f t="shared" si="153"/>
        <v>0</v>
      </c>
      <c r="DA131" s="254">
        <f t="shared" si="154"/>
        <v>0</v>
      </c>
      <c r="DB131" s="254">
        <f t="shared" si="155"/>
        <v>0</v>
      </c>
      <c r="DC131" s="254">
        <f t="shared" si="156"/>
        <v>0</v>
      </c>
      <c r="DD131" s="254">
        <f t="shared" si="157"/>
        <v>0</v>
      </c>
      <c r="DE131" s="254">
        <f t="shared" si="158"/>
        <v>0</v>
      </c>
      <c r="DF131" s="254">
        <f t="shared" si="159"/>
        <v>0</v>
      </c>
      <c r="DG131" s="254">
        <f t="shared" si="160"/>
        <v>0</v>
      </c>
      <c r="DH131" s="254">
        <f t="shared" si="161"/>
        <v>0</v>
      </c>
      <c r="DI131" s="254">
        <f t="shared" si="162"/>
        <v>0</v>
      </c>
      <c r="DJ131" s="254">
        <f t="shared" si="163"/>
        <v>0</v>
      </c>
      <c r="DK131" s="254">
        <f t="shared" si="164"/>
        <v>0</v>
      </c>
      <c r="DL131" s="254">
        <f t="shared" si="165"/>
        <v>0</v>
      </c>
      <c r="DM131" s="254">
        <f t="shared" si="166"/>
        <v>0</v>
      </c>
      <c r="DN131" s="254">
        <f t="shared" si="167"/>
        <v>0</v>
      </c>
      <c r="DO131" s="254">
        <f t="shared" si="168"/>
        <v>0</v>
      </c>
      <c r="DP131" s="254">
        <f t="shared" si="169"/>
        <v>0</v>
      </c>
      <c r="DQ131" s="254">
        <f t="shared" si="170"/>
        <v>0</v>
      </c>
      <c r="DR131" s="254">
        <f t="shared" si="171"/>
        <v>0</v>
      </c>
      <c r="DS131" s="254">
        <f t="shared" si="172"/>
        <v>0</v>
      </c>
      <c r="DT131" s="254">
        <f t="shared" si="173"/>
        <v>0</v>
      </c>
      <c r="DU131" s="254">
        <f t="shared" si="174"/>
        <v>0</v>
      </c>
      <c r="DV131" s="254">
        <f t="shared" si="175"/>
        <v>0</v>
      </c>
    </row>
    <row r="132" spans="1:126" ht="24" customHeight="1">
      <c r="A132" s="11" t="str">
        <f ca="1">IF(AG132&lt;&gt;"OK","",CONCATENATE(TEXT('Front Page'!$F$33,"000"),TEXT('Front Page'!$F$31,"000"),"-",LEFT('Front Page'!$R$53,5),"-",LEFT(D132,1),AJ132, "-",TEXT(B132,"000")))</f>
        <v/>
      </c>
      <c r="B132" s="12" t="str">
        <f>IFERROR(IF(E132="","",MAX(B$17:B131)+1),"")</f>
        <v/>
      </c>
      <c r="C132" s="13"/>
      <c r="D132" s="29" t="str">
        <f t="shared" si="133"/>
        <v>None</v>
      </c>
      <c r="E132" s="29" t="str">
        <f t="shared" si="17"/>
        <v/>
      </c>
      <c r="F132" s="29" t="str">
        <f t="shared" si="18"/>
        <v/>
      </c>
      <c r="G132" s="363"/>
      <c r="H132" s="364"/>
      <c r="I132" s="325" t="str">
        <f t="shared" si="134"/>
        <v>No</v>
      </c>
      <c r="J132" s="314">
        <v>0</v>
      </c>
      <c r="K132" s="312">
        <v>0</v>
      </c>
      <c r="L132" s="312">
        <v>0</v>
      </c>
      <c r="M132" s="312">
        <v>0</v>
      </c>
      <c r="N132" s="312">
        <v>0</v>
      </c>
      <c r="O132" s="312">
        <v>0</v>
      </c>
      <c r="P132" s="312">
        <v>0</v>
      </c>
      <c r="Q132" s="312">
        <v>0</v>
      </c>
      <c r="R132" s="312">
        <v>0</v>
      </c>
      <c r="S132" s="312">
        <v>0</v>
      </c>
      <c r="T132" s="312">
        <v>0</v>
      </c>
      <c r="U132" s="312">
        <v>0</v>
      </c>
      <c r="V132" s="313">
        <v>1</v>
      </c>
      <c r="W132" s="313">
        <v>1</v>
      </c>
      <c r="X132" s="312">
        <v>0</v>
      </c>
      <c r="Y132" s="312">
        <v>0</v>
      </c>
      <c r="Z132" s="312">
        <v>0</v>
      </c>
      <c r="AA132" s="14">
        <v>0</v>
      </c>
      <c r="AB132" s="317"/>
      <c r="AC132" s="15" t="str">
        <f t="shared" si="124"/>
        <v/>
      </c>
      <c r="AD132" s="15" t="str">
        <f t="shared" si="135"/>
        <v/>
      </c>
      <c r="AE132" s="16" t="str">
        <f t="shared" si="136"/>
        <v>0 - 0</v>
      </c>
      <c r="AF132" s="20" t="str">
        <f t="shared" si="126"/>
        <v>Not an offer</v>
      </c>
      <c r="AG132" s="276" t="str">
        <f t="shared" si="127"/>
        <v>Not an Offer</v>
      </c>
      <c r="AH132" s="150"/>
      <c r="AI132" s="254">
        <v>116</v>
      </c>
      <c r="AJ132" s="149" t="str">
        <f t="shared" si="128"/>
        <v>00-IFE</v>
      </c>
      <c r="AK132" s="254" t="b">
        <v>0</v>
      </c>
      <c r="AL132" s="254">
        <f t="shared" si="125"/>
        <v>0</v>
      </c>
      <c r="AM132" s="254">
        <f t="shared" si="129"/>
        <v>0</v>
      </c>
      <c r="AN132" s="288">
        <f t="shared" si="137"/>
        <v>0</v>
      </c>
      <c r="AO132" s="288" t="str">
        <f>IF(AND($BU132=$BV132,BU132=AO$13),$J132&amp;$K132&amp;$L132&amp;$M132&amp;$N132&amp;$O132&amp;$P132&amp;$Q132&amp;$R132&amp;$S132&amp;$T132&amp;$U132,IFERROR(MATCH($AN132,AO$17:AO131,0),-1000))</f>
        <v>000000000000</v>
      </c>
      <c r="AP132" s="288">
        <f>IF(AND($BU132=$BV132,BV132=AP$13),$J132&amp;$K132&amp;$L132&amp;$M132&amp;$N132&amp;$O132&amp;$P132&amp;$Q132&amp;$R132&amp;$S132&amp;$T132&amp;$U132,IFERROR(MATCH($AN132,AP$17:AP131,0),-1000))</f>
        <v>1</v>
      </c>
      <c r="AQ132" s="288">
        <f>IF(AND($BU132=$BV132,BW132=AQ$13),$J132&amp;$K132&amp;$L132&amp;$M132&amp;$N132&amp;$O132&amp;$P132&amp;$Q132&amp;$R132&amp;$S132&amp;$T132&amp;$U132,IFERROR(MATCH($AN132,AQ$17:AQ131,0),-1000))</f>
        <v>1</v>
      </c>
      <c r="AR132" s="288">
        <f>IF(AND($BU132=$BV132,BX132=AR$13),$J132&amp;$K132&amp;$L132&amp;$M132&amp;$N132&amp;$O132&amp;$P132&amp;$Q132&amp;$R132&amp;$S132&amp;$T132&amp;$U132,IFERROR(MATCH($AN132,AR$17:AR131,0),-1000))</f>
        <v>1</v>
      </c>
      <c r="AS132" s="254">
        <f t="shared" si="69"/>
        <v>0</v>
      </c>
      <c r="AT132" s="261" t="str">
        <f t="shared" si="138"/>
        <v/>
      </c>
      <c r="AU132" s="254" t="str">
        <f t="shared" si="180"/>
        <v/>
      </c>
      <c r="AV132" s="254" t="str">
        <f t="shared" si="180"/>
        <v/>
      </c>
      <c r="AW132" s="254" t="str">
        <f t="shared" si="180"/>
        <v/>
      </c>
      <c r="AX132" s="254" t="str">
        <f t="shared" si="180"/>
        <v/>
      </c>
      <c r="AY132" s="254" t="str">
        <f t="shared" si="180"/>
        <v/>
      </c>
      <c r="AZ132" s="254" t="str">
        <f t="shared" si="180"/>
        <v/>
      </c>
      <c r="BA132" s="254" t="str">
        <f t="shared" si="180"/>
        <v/>
      </c>
      <c r="BB132" s="254" t="str">
        <f t="shared" si="180"/>
        <v/>
      </c>
      <c r="BC132" s="254" t="str">
        <f t="shared" si="183"/>
        <v/>
      </c>
      <c r="BD132" s="254" t="str">
        <f t="shared" si="183"/>
        <v/>
      </c>
      <c r="BE132" s="262" t="str">
        <f t="shared" si="183"/>
        <v/>
      </c>
      <c r="BF132" s="263" t="str">
        <f t="shared" si="181"/>
        <v/>
      </c>
      <c r="BG132" s="254" t="str">
        <f t="shared" si="181"/>
        <v/>
      </c>
      <c r="BH132" s="254" t="str">
        <f t="shared" si="181"/>
        <v/>
      </c>
      <c r="BI132" s="254" t="str">
        <f t="shared" si="181"/>
        <v/>
      </c>
      <c r="BJ132" s="254" t="str">
        <f t="shared" si="181"/>
        <v/>
      </c>
      <c r="BK132" s="254" t="str">
        <f t="shared" si="181"/>
        <v/>
      </c>
      <c r="BL132" s="254" t="str">
        <f t="shared" si="181"/>
        <v/>
      </c>
      <c r="BM132" s="254" t="str">
        <f t="shared" si="181"/>
        <v/>
      </c>
      <c r="BN132" s="254" t="str">
        <f t="shared" si="184"/>
        <v/>
      </c>
      <c r="BO132" s="254" t="str">
        <f t="shared" si="184"/>
        <v/>
      </c>
      <c r="BP132" s="254" t="str">
        <f t="shared" si="184"/>
        <v/>
      </c>
      <c r="BQ132" s="264" t="str">
        <f t="shared" si="139"/>
        <v/>
      </c>
      <c r="BR132" s="261">
        <v>2019</v>
      </c>
      <c r="BS132" s="261">
        <v>2019</v>
      </c>
      <c r="BT132" s="261">
        <v>2019</v>
      </c>
      <c r="BU132" s="265">
        <v>2019</v>
      </c>
      <c r="BV132" s="263">
        <v>2019</v>
      </c>
      <c r="BW132" s="254" t="str">
        <f t="shared" si="177"/>
        <v/>
      </c>
      <c r="BX132" s="254" t="str">
        <f t="shared" si="176"/>
        <v/>
      </c>
      <c r="BY132" s="264" t="str">
        <f t="shared" si="31"/>
        <v/>
      </c>
      <c r="BZ132" s="254" t="str">
        <f t="shared" si="32"/>
        <v/>
      </c>
      <c r="CA132" s="254">
        <f t="shared" si="179"/>
        <v>0</v>
      </c>
      <c r="CB132" s="254">
        <f t="shared" si="179"/>
        <v>0</v>
      </c>
      <c r="CC132" s="254">
        <f t="shared" si="179"/>
        <v>0</v>
      </c>
      <c r="CD132" s="254">
        <f t="shared" si="178"/>
        <v>0</v>
      </c>
      <c r="CE132" s="254">
        <f t="shared" si="178"/>
        <v>0</v>
      </c>
      <c r="CF132" s="254">
        <f t="shared" si="178"/>
        <v>0</v>
      </c>
      <c r="CG132" s="254">
        <f t="shared" si="178"/>
        <v>0</v>
      </c>
      <c r="CH132" s="254">
        <f t="shared" si="178"/>
        <v>0</v>
      </c>
      <c r="CI132" s="254">
        <f t="shared" si="178"/>
        <v>0</v>
      </c>
      <c r="CJ132" s="254">
        <f t="shared" si="182"/>
        <v>0</v>
      </c>
      <c r="CK132" s="254">
        <f t="shared" si="182"/>
        <v>0</v>
      </c>
      <c r="CL132" s="254">
        <f t="shared" si="182"/>
        <v>0</v>
      </c>
      <c r="CM132" s="254">
        <f t="shared" si="140"/>
        <v>0</v>
      </c>
      <c r="CN132" s="254">
        <f t="shared" si="141"/>
        <v>0</v>
      </c>
      <c r="CO132" s="254">
        <f t="shared" si="142"/>
        <v>0</v>
      </c>
      <c r="CP132" s="254">
        <f t="shared" si="143"/>
        <v>0</v>
      </c>
      <c r="CQ132" s="254">
        <f t="shared" si="144"/>
        <v>0</v>
      </c>
      <c r="CR132" s="254">
        <f t="shared" si="145"/>
        <v>0</v>
      </c>
      <c r="CS132" s="254">
        <f t="shared" si="146"/>
        <v>0</v>
      </c>
      <c r="CT132" s="254">
        <f t="shared" si="147"/>
        <v>0</v>
      </c>
      <c r="CU132" s="254">
        <f t="shared" si="148"/>
        <v>0</v>
      </c>
      <c r="CV132" s="254">
        <f t="shared" si="149"/>
        <v>0</v>
      </c>
      <c r="CW132" s="254">
        <f t="shared" si="150"/>
        <v>0</v>
      </c>
      <c r="CX132" s="254">
        <f t="shared" si="151"/>
        <v>0</v>
      </c>
      <c r="CY132" s="254">
        <f t="shared" si="152"/>
        <v>0</v>
      </c>
      <c r="CZ132" s="254">
        <f t="shared" si="153"/>
        <v>0</v>
      </c>
      <c r="DA132" s="254">
        <f t="shared" si="154"/>
        <v>0</v>
      </c>
      <c r="DB132" s="254">
        <f t="shared" si="155"/>
        <v>0</v>
      </c>
      <c r="DC132" s="254">
        <f t="shared" si="156"/>
        <v>0</v>
      </c>
      <c r="DD132" s="254">
        <f t="shared" si="157"/>
        <v>0</v>
      </c>
      <c r="DE132" s="254">
        <f t="shared" si="158"/>
        <v>0</v>
      </c>
      <c r="DF132" s="254">
        <f t="shared" si="159"/>
        <v>0</v>
      </c>
      <c r="DG132" s="254">
        <f t="shared" si="160"/>
        <v>0</v>
      </c>
      <c r="DH132" s="254">
        <f t="shared" si="161"/>
        <v>0</v>
      </c>
      <c r="DI132" s="254">
        <f t="shared" si="162"/>
        <v>0</v>
      </c>
      <c r="DJ132" s="254">
        <f t="shared" si="163"/>
        <v>0</v>
      </c>
      <c r="DK132" s="254">
        <f t="shared" si="164"/>
        <v>0</v>
      </c>
      <c r="DL132" s="254">
        <f t="shared" si="165"/>
        <v>0</v>
      </c>
      <c r="DM132" s="254">
        <f t="shared" si="166"/>
        <v>0</v>
      </c>
      <c r="DN132" s="254">
        <f t="shared" si="167"/>
        <v>0</v>
      </c>
      <c r="DO132" s="254">
        <f t="shared" si="168"/>
        <v>0</v>
      </c>
      <c r="DP132" s="254">
        <f t="shared" si="169"/>
        <v>0</v>
      </c>
      <c r="DQ132" s="254">
        <f t="shared" si="170"/>
        <v>0</v>
      </c>
      <c r="DR132" s="254">
        <f t="shared" si="171"/>
        <v>0</v>
      </c>
      <c r="DS132" s="254">
        <f t="shared" si="172"/>
        <v>0</v>
      </c>
      <c r="DT132" s="254">
        <f t="shared" si="173"/>
        <v>0</v>
      </c>
      <c r="DU132" s="254">
        <f t="shared" si="174"/>
        <v>0</v>
      </c>
      <c r="DV132" s="254">
        <f t="shared" si="175"/>
        <v>0</v>
      </c>
    </row>
    <row r="133" spans="1:126" ht="24" customHeight="1">
      <c r="A133" s="11" t="str">
        <f ca="1">IF(AG133&lt;&gt;"OK","",CONCATENATE(TEXT('Front Page'!$F$33,"000"),TEXT('Front Page'!$F$31,"000"),"-",LEFT('Front Page'!$R$53,5),"-",LEFT(D133,1),AJ133, "-",TEXT(B133,"000")))</f>
        <v/>
      </c>
      <c r="B133" s="12" t="str">
        <f>IFERROR(IF(E133="","",MAX(B$17:B132)+1),"")</f>
        <v/>
      </c>
      <c r="C133" s="13"/>
      <c r="D133" s="29" t="str">
        <f t="shared" si="133"/>
        <v>None</v>
      </c>
      <c r="E133" s="29" t="str">
        <f t="shared" si="17"/>
        <v/>
      </c>
      <c r="F133" s="29" t="str">
        <f t="shared" si="18"/>
        <v/>
      </c>
      <c r="G133" s="363"/>
      <c r="H133" s="364"/>
      <c r="I133" s="325" t="str">
        <f t="shared" si="134"/>
        <v>No</v>
      </c>
      <c r="J133" s="314">
        <v>0</v>
      </c>
      <c r="K133" s="312">
        <v>0</v>
      </c>
      <c r="L133" s="312">
        <v>0</v>
      </c>
      <c r="M133" s="312">
        <v>0</v>
      </c>
      <c r="N133" s="312">
        <v>0</v>
      </c>
      <c r="O133" s="312">
        <v>0</v>
      </c>
      <c r="P133" s="312">
        <v>0</v>
      </c>
      <c r="Q133" s="312">
        <v>0</v>
      </c>
      <c r="R133" s="312">
        <v>0</v>
      </c>
      <c r="S133" s="312">
        <v>0</v>
      </c>
      <c r="T133" s="312">
        <v>0</v>
      </c>
      <c r="U133" s="312">
        <v>0</v>
      </c>
      <c r="V133" s="313">
        <v>1</v>
      </c>
      <c r="W133" s="313">
        <v>1</v>
      </c>
      <c r="X133" s="312">
        <v>0</v>
      </c>
      <c r="Y133" s="312">
        <v>0</v>
      </c>
      <c r="Z133" s="312">
        <v>0</v>
      </c>
      <c r="AA133" s="14">
        <v>0</v>
      </c>
      <c r="AB133" s="317"/>
      <c r="AC133" s="15" t="str">
        <f t="shared" si="124"/>
        <v/>
      </c>
      <c r="AD133" s="15" t="str">
        <f t="shared" si="135"/>
        <v/>
      </c>
      <c r="AE133" s="16" t="str">
        <f t="shared" si="136"/>
        <v>0 - 0</v>
      </c>
      <c r="AF133" s="20" t="str">
        <f t="shared" si="126"/>
        <v>Not an offer</v>
      </c>
      <c r="AG133" s="276" t="str">
        <f t="shared" si="127"/>
        <v>Not an Offer</v>
      </c>
      <c r="AH133" s="150"/>
      <c r="AI133" s="254">
        <v>117</v>
      </c>
      <c r="AJ133" s="149" t="str">
        <f t="shared" si="128"/>
        <v>00-IFE</v>
      </c>
      <c r="AK133" s="254" t="b">
        <v>0</v>
      </c>
      <c r="AL133" s="254">
        <f t="shared" si="125"/>
        <v>0</v>
      </c>
      <c r="AM133" s="254">
        <f t="shared" si="129"/>
        <v>0</v>
      </c>
      <c r="AN133" s="288">
        <f t="shared" si="137"/>
        <v>0</v>
      </c>
      <c r="AO133" s="288" t="str">
        <f>IF(AND($BU133=$BV133,BU133=AO$13),$J133&amp;$K133&amp;$L133&amp;$M133&amp;$N133&amp;$O133&amp;$P133&amp;$Q133&amp;$R133&amp;$S133&amp;$T133&amp;$U133,IFERROR(MATCH($AN133,AO$17:AO132,0),-1000))</f>
        <v>000000000000</v>
      </c>
      <c r="AP133" s="288">
        <f>IF(AND($BU133=$BV133,BV133=AP$13),$J133&amp;$K133&amp;$L133&amp;$M133&amp;$N133&amp;$O133&amp;$P133&amp;$Q133&amp;$R133&amp;$S133&amp;$T133&amp;$U133,IFERROR(MATCH($AN133,AP$17:AP132,0),-1000))</f>
        <v>1</v>
      </c>
      <c r="AQ133" s="288">
        <f>IF(AND($BU133=$BV133,BW133=AQ$13),$J133&amp;$K133&amp;$L133&amp;$M133&amp;$N133&amp;$O133&amp;$P133&amp;$Q133&amp;$R133&amp;$S133&amp;$T133&amp;$U133,IFERROR(MATCH($AN133,AQ$17:AQ132,0),-1000))</f>
        <v>1</v>
      </c>
      <c r="AR133" s="288">
        <f>IF(AND($BU133=$BV133,BX133=AR$13),$J133&amp;$K133&amp;$L133&amp;$M133&amp;$N133&amp;$O133&amp;$P133&amp;$Q133&amp;$R133&amp;$S133&amp;$T133&amp;$U133,IFERROR(MATCH($AN133,AR$17:AR132,0),-1000))</f>
        <v>1</v>
      </c>
      <c r="AS133" s="254">
        <f t="shared" si="69"/>
        <v>0</v>
      </c>
      <c r="AT133" s="261" t="str">
        <f t="shared" si="138"/>
        <v/>
      </c>
      <c r="AU133" s="254" t="str">
        <f t="shared" si="180"/>
        <v/>
      </c>
      <c r="AV133" s="254" t="str">
        <f t="shared" si="180"/>
        <v/>
      </c>
      <c r="AW133" s="254" t="str">
        <f t="shared" si="180"/>
        <v/>
      </c>
      <c r="AX133" s="254" t="str">
        <f t="shared" si="180"/>
        <v/>
      </c>
      <c r="AY133" s="254" t="str">
        <f t="shared" si="180"/>
        <v/>
      </c>
      <c r="AZ133" s="254" t="str">
        <f t="shared" si="180"/>
        <v/>
      </c>
      <c r="BA133" s="254" t="str">
        <f t="shared" si="180"/>
        <v/>
      </c>
      <c r="BB133" s="254" t="str">
        <f t="shared" si="180"/>
        <v/>
      </c>
      <c r="BC133" s="254" t="str">
        <f t="shared" si="183"/>
        <v/>
      </c>
      <c r="BD133" s="254" t="str">
        <f t="shared" si="183"/>
        <v/>
      </c>
      <c r="BE133" s="262" t="str">
        <f t="shared" si="183"/>
        <v/>
      </c>
      <c r="BF133" s="263" t="str">
        <f t="shared" si="181"/>
        <v/>
      </c>
      <c r="BG133" s="254" t="str">
        <f t="shared" si="181"/>
        <v/>
      </c>
      <c r="BH133" s="254" t="str">
        <f t="shared" si="181"/>
        <v/>
      </c>
      <c r="BI133" s="254" t="str">
        <f t="shared" si="181"/>
        <v/>
      </c>
      <c r="BJ133" s="254" t="str">
        <f t="shared" si="181"/>
        <v/>
      </c>
      <c r="BK133" s="254" t="str">
        <f t="shared" si="181"/>
        <v/>
      </c>
      <c r="BL133" s="254" t="str">
        <f t="shared" si="181"/>
        <v/>
      </c>
      <c r="BM133" s="254" t="str">
        <f t="shared" si="181"/>
        <v/>
      </c>
      <c r="BN133" s="254" t="str">
        <f t="shared" si="184"/>
        <v/>
      </c>
      <c r="BO133" s="254" t="str">
        <f t="shared" si="184"/>
        <v/>
      </c>
      <c r="BP133" s="254" t="str">
        <f t="shared" si="184"/>
        <v/>
      </c>
      <c r="BQ133" s="264" t="str">
        <f t="shared" si="139"/>
        <v/>
      </c>
      <c r="BR133" s="261">
        <v>2019</v>
      </c>
      <c r="BS133" s="261">
        <v>2019</v>
      </c>
      <c r="BT133" s="261">
        <v>2019</v>
      </c>
      <c r="BU133" s="265">
        <v>2019</v>
      </c>
      <c r="BV133" s="263">
        <v>2019</v>
      </c>
      <c r="BW133" s="254" t="str">
        <f t="shared" si="177"/>
        <v/>
      </c>
      <c r="BX133" s="254" t="str">
        <f t="shared" si="176"/>
        <v/>
      </c>
      <c r="BY133" s="264" t="str">
        <f t="shared" si="31"/>
        <v/>
      </c>
      <c r="BZ133" s="254" t="str">
        <f t="shared" si="32"/>
        <v/>
      </c>
      <c r="CA133" s="254">
        <f t="shared" si="179"/>
        <v>0</v>
      </c>
      <c r="CB133" s="254">
        <f t="shared" si="179"/>
        <v>0</v>
      </c>
      <c r="CC133" s="254">
        <f t="shared" si="179"/>
        <v>0</v>
      </c>
      <c r="CD133" s="254">
        <f t="shared" si="178"/>
        <v>0</v>
      </c>
      <c r="CE133" s="254">
        <f t="shared" si="178"/>
        <v>0</v>
      </c>
      <c r="CF133" s="254">
        <f t="shared" si="178"/>
        <v>0</v>
      </c>
      <c r="CG133" s="254">
        <f t="shared" si="178"/>
        <v>0</v>
      </c>
      <c r="CH133" s="254">
        <f t="shared" si="178"/>
        <v>0</v>
      </c>
      <c r="CI133" s="254">
        <f t="shared" si="178"/>
        <v>0</v>
      </c>
      <c r="CJ133" s="254">
        <f t="shared" si="182"/>
        <v>0</v>
      </c>
      <c r="CK133" s="254">
        <f t="shared" si="182"/>
        <v>0</v>
      </c>
      <c r="CL133" s="254">
        <f t="shared" si="182"/>
        <v>0</v>
      </c>
      <c r="CM133" s="254">
        <f t="shared" si="140"/>
        <v>0</v>
      </c>
      <c r="CN133" s="254">
        <f t="shared" si="141"/>
        <v>0</v>
      </c>
      <c r="CO133" s="254">
        <f t="shared" si="142"/>
        <v>0</v>
      </c>
      <c r="CP133" s="254">
        <f t="shared" si="143"/>
        <v>0</v>
      </c>
      <c r="CQ133" s="254">
        <f t="shared" si="144"/>
        <v>0</v>
      </c>
      <c r="CR133" s="254">
        <f t="shared" si="145"/>
        <v>0</v>
      </c>
      <c r="CS133" s="254">
        <f t="shared" si="146"/>
        <v>0</v>
      </c>
      <c r="CT133" s="254">
        <f t="shared" si="147"/>
        <v>0</v>
      </c>
      <c r="CU133" s="254">
        <f t="shared" si="148"/>
        <v>0</v>
      </c>
      <c r="CV133" s="254">
        <f t="shared" si="149"/>
        <v>0</v>
      </c>
      <c r="CW133" s="254">
        <f t="shared" si="150"/>
        <v>0</v>
      </c>
      <c r="CX133" s="254">
        <f t="shared" si="151"/>
        <v>0</v>
      </c>
      <c r="CY133" s="254">
        <f t="shared" si="152"/>
        <v>0</v>
      </c>
      <c r="CZ133" s="254">
        <f t="shared" si="153"/>
        <v>0</v>
      </c>
      <c r="DA133" s="254">
        <f t="shared" si="154"/>
        <v>0</v>
      </c>
      <c r="DB133" s="254">
        <f t="shared" si="155"/>
        <v>0</v>
      </c>
      <c r="DC133" s="254">
        <f t="shared" si="156"/>
        <v>0</v>
      </c>
      <c r="DD133" s="254">
        <f t="shared" si="157"/>
        <v>0</v>
      </c>
      <c r="DE133" s="254">
        <f t="shared" si="158"/>
        <v>0</v>
      </c>
      <c r="DF133" s="254">
        <f t="shared" si="159"/>
        <v>0</v>
      </c>
      <c r="DG133" s="254">
        <f t="shared" si="160"/>
        <v>0</v>
      </c>
      <c r="DH133" s="254">
        <f t="shared" si="161"/>
        <v>0</v>
      </c>
      <c r="DI133" s="254">
        <f t="shared" si="162"/>
        <v>0</v>
      </c>
      <c r="DJ133" s="254">
        <f t="shared" si="163"/>
        <v>0</v>
      </c>
      <c r="DK133" s="254">
        <f t="shared" si="164"/>
        <v>0</v>
      </c>
      <c r="DL133" s="254">
        <f t="shared" si="165"/>
        <v>0</v>
      </c>
      <c r="DM133" s="254">
        <f t="shared" si="166"/>
        <v>0</v>
      </c>
      <c r="DN133" s="254">
        <f t="shared" si="167"/>
        <v>0</v>
      </c>
      <c r="DO133" s="254">
        <f t="shared" si="168"/>
        <v>0</v>
      </c>
      <c r="DP133" s="254">
        <f t="shared" si="169"/>
        <v>0</v>
      </c>
      <c r="DQ133" s="254">
        <f t="shared" si="170"/>
        <v>0</v>
      </c>
      <c r="DR133" s="254">
        <f t="shared" si="171"/>
        <v>0</v>
      </c>
      <c r="DS133" s="254">
        <f t="shared" si="172"/>
        <v>0</v>
      </c>
      <c r="DT133" s="254">
        <f t="shared" si="173"/>
        <v>0</v>
      </c>
      <c r="DU133" s="254">
        <f t="shared" si="174"/>
        <v>0</v>
      </c>
      <c r="DV133" s="254">
        <f t="shared" si="175"/>
        <v>0</v>
      </c>
    </row>
    <row r="134" spans="1:126" ht="24" customHeight="1">
      <c r="A134" s="11" t="str">
        <f ca="1">IF(AG134&lt;&gt;"OK","",CONCATENATE(TEXT('Front Page'!$F$33,"000"),TEXT('Front Page'!$F$31,"000"),"-",LEFT('Front Page'!$R$53,5),"-",LEFT(D134,1),AJ134, "-",TEXT(B134,"000")))</f>
        <v/>
      </c>
      <c r="B134" s="12" t="str">
        <f>IFERROR(IF(E134="","",MAX(B$17:B133)+1),"")</f>
        <v/>
      </c>
      <c r="C134" s="13"/>
      <c r="D134" s="29" t="str">
        <f t="shared" si="133"/>
        <v>None</v>
      </c>
      <c r="E134" s="29" t="str">
        <f t="shared" si="17"/>
        <v/>
      </c>
      <c r="F134" s="29" t="str">
        <f t="shared" si="18"/>
        <v/>
      </c>
      <c r="G134" s="363"/>
      <c r="H134" s="364"/>
      <c r="I134" s="325" t="str">
        <f t="shared" si="134"/>
        <v>No</v>
      </c>
      <c r="J134" s="314">
        <v>0</v>
      </c>
      <c r="K134" s="312">
        <v>0</v>
      </c>
      <c r="L134" s="312">
        <v>0</v>
      </c>
      <c r="M134" s="312">
        <v>0</v>
      </c>
      <c r="N134" s="312">
        <v>0</v>
      </c>
      <c r="O134" s="312">
        <v>0</v>
      </c>
      <c r="P134" s="312">
        <v>0</v>
      </c>
      <c r="Q134" s="312">
        <v>0</v>
      </c>
      <c r="R134" s="312">
        <v>0</v>
      </c>
      <c r="S134" s="312">
        <v>0</v>
      </c>
      <c r="T134" s="312">
        <v>0</v>
      </c>
      <c r="U134" s="312">
        <v>0</v>
      </c>
      <c r="V134" s="313">
        <v>1</v>
      </c>
      <c r="W134" s="313">
        <v>1</v>
      </c>
      <c r="X134" s="312">
        <v>0</v>
      </c>
      <c r="Y134" s="312">
        <v>0</v>
      </c>
      <c r="Z134" s="312">
        <v>0</v>
      </c>
      <c r="AA134" s="14">
        <v>0</v>
      </c>
      <c r="AB134" s="317"/>
      <c r="AC134" s="15" t="str">
        <f t="shared" si="124"/>
        <v/>
      </c>
      <c r="AD134" s="15" t="str">
        <f t="shared" si="135"/>
        <v/>
      </c>
      <c r="AE134" s="16" t="str">
        <f t="shared" si="136"/>
        <v>0 - 0</v>
      </c>
      <c r="AF134" s="20" t="str">
        <f t="shared" si="126"/>
        <v>Not an offer</v>
      </c>
      <c r="AG134" s="276" t="str">
        <f t="shared" si="127"/>
        <v>Not an Offer</v>
      </c>
      <c r="AH134" s="150"/>
      <c r="AI134" s="254">
        <v>118</v>
      </c>
      <c r="AJ134" s="149" t="str">
        <f t="shared" si="128"/>
        <v>00-IFE</v>
      </c>
      <c r="AK134" s="254" t="b">
        <v>0</v>
      </c>
      <c r="AL134" s="254">
        <f t="shared" si="125"/>
        <v>0</v>
      </c>
      <c r="AM134" s="254">
        <f t="shared" si="129"/>
        <v>0</v>
      </c>
      <c r="AN134" s="288">
        <f t="shared" si="137"/>
        <v>0</v>
      </c>
      <c r="AO134" s="288" t="str">
        <f>IF(AND($BU134=$BV134,BU134=AO$13),$J134&amp;$K134&amp;$L134&amp;$M134&amp;$N134&amp;$O134&amp;$P134&amp;$Q134&amp;$R134&amp;$S134&amp;$T134&amp;$U134,IFERROR(MATCH($AN134,AO$17:AO133,0),-1000))</f>
        <v>000000000000</v>
      </c>
      <c r="AP134" s="288">
        <f>IF(AND($BU134=$BV134,BV134=AP$13),$J134&amp;$K134&amp;$L134&amp;$M134&amp;$N134&amp;$O134&amp;$P134&amp;$Q134&amp;$R134&amp;$S134&amp;$T134&amp;$U134,IFERROR(MATCH($AN134,AP$17:AP133,0),-1000))</f>
        <v>1</v>
      </c>
      <c r="AQ134" s="288">
        <f>IF(AND($BU134=$BV134,BW134=AQ$13),$J134&amp;$K134&amp;$L134&amp;$M134&amp;$N134&amp;$O134&amp;$P134&amp;$Q134&amp;$R134&amp;$S134&amp;$T134&amp;$U134,IFERROR(MATCH($AN134,AQ$17:AQ133,0),-1000))</f>
        <v>1</v>
      </c>
      <c r="AR134" s="288">
        <f>IF(AND($BU134=$BV134,BX134=AR$13),$J134&amp;$K134&amp;$L134&amp;$M134&amp;$N134&amp;$O134&amp;$P134&amp;$Q134&amp;$R134&amp;$S134&amp;$T134&amp;$U134,IFERROR(MATCH($AN134,AR$17:AR133,0),-1000))</f>
        <v>1</v>
      </c>
      <c r="AS134" s="254">
        <f t="shared" si="69"/>
        <v>0</v>
      </c>
      <c r="AT134" s="261" t="str">
        <f t="shared" si="138"/>
        <v/>
      </c>
      <c r="AU134" s="254" t="str">
        <f t="shared" si="180"/>
        <v/>
      </c>
      <c r="AV134" s="254" t="str">
        <f t="shared" si="180"/>
        <v/>
      </c>
      <c r="AW134" s="254" t="str">
        <f t="shared" si="180"/>
        <v/>
      </c>
      <c r="AX134" s="254" t="str">
        <f t="shared" si="180"/>
        <v/>
      </c>
      <c r="AY134" s="254" t="str">
        <f t="shared" si="180"/>
        <v/>
      </c>
      <c r="AZ134" s="254" t="str">
        <f t="shared" si="180"/>
        <v/>
      </c>
      <c r="BA134" s="254" t="str">
        <f t="shared" si="180"/>
        <v/>
      </c>
      <c r="BB134" s="254" t="str">
        <f t="shared" si="180"/>
        <v/>
      </c>
      <c r="BC134" s="254" t="str">
        <f t="shared" si="183"/>
        <v/>
      </c>
      <c r="BD134" s="254" t="str">
        <f t="shared" si="183"/>
        <v/>
      </c>
      <c r="BE134" s="262" t="str">
        <f t="shared" si="183"/>
        <v/>
      </c>
      <c r="BF134" s="263" t="str">
        <f t="shared" si="181"/>
        <v/>
      </c>
      <c r="BG134" s="254" t="str">
        <f t="shared" si="181"/>
        <v/>
      </c>
      <c r="BH134" s="254" t="str">
        <f t="shared" si="181"/>
        <v/>
      </c>
      <c r="BI134" s="254" t="str">
        <f t="shared" si="181"/>
        <v/>
      </c>
      <c r="BJ134" s="254" t="str">
        <f t="shared" si="181"/>
        <v/>
      </c>
      <c r="BK134" s="254" t="str">
        <f t="shared" si="181"/>
        <v/>
      </c>
      <c r="BL134" s="254" t="str">
        <f t="shared" si="181"/>
        <v/>
      </c>
      <c r="BM134" s="254" t="str">
        <f t="shared" si="181"/>
        <v/>
      </c>
      <c r="BN134" s="254" t="str">
        <f t="shared" si="184"/>
        <v/>
      </c>
      <c r="BO134" s="254" t="str">
        <f t="shared" si="184"/>
        <v/>
      </c>
      <c r="BP134" s="254" t="str">
        <f t="shared" si="184"/>
        <v/>
      </c>
      <c r="BQ134" s="264" t="str">
        <f t="shared" si="139"/>
        <v/>
      </c>
      <c r="BR134" s="261">
        <v>2019</v>
      </c>
      <c r="BS134" s="261">
        <v>2019</v>
      </c>
      <c r="BT134" s="261">
        <v>2019</v>
      </c>
      <c r="BU134" s="265">
        <v>2019</v>
      </c>
      <c r="BV134" s="263">
        <v>2019</v>
      </c>
      <c r="BW134" s="254" t="str">
        <f t="shared" si="177"/>
        <v/>
      </c>
      <c r="BX134" s="254" t="str">
        <f t="shared" si="176"/>
        <v/>
      </c>
      <c r="BY134" s="264" t="str">
        <f t="shared" si="31"/>
        <v/>
      </c>
      <c r="BZ134" s="254" t="str">
        <f t="shared" si="32"/>
        <v/>
      </c>
      <c r="CA134" s="254">
        <f t="shared" si="179"/>
        <v>0</v>
      </c>
      <c r="CB134" s="254">
        <f t="shared" si="179"/>
        <v>0</v>
      </c>
      <c r="CC134" s="254">
        <f t="shared" si="179"/>
        <v>0</v>
      </c>
      <c r="CD134" s="254">
        <f t="shared" si="178"/>
        <v>0</v>
      </c>
      <c r="CE134" s="254">
        <f t="shared" si="178"/>
        <v>0</v>
      </c>
      <c r="CF134" s="254">
        <f t="shared" si="178"/>
        <v>0</v>
      </c>
      <c r="CG134" s="254">
        <f t="shared" si="178"/>
        <v>0</v>
      </c>
      <c r="CH134" s="254">
        <f t="shared" si="178"/>
        <v>0</v>
      </c>
      <c r="CI134" s="254">
        <f t="shared" si="178"/>
        <v>0</v>
      </c>
      <c r="CJ134" s="254">
        <f t="shared" si="182"/>
        <v>0</v>
      </c>
      <c r="CK134" s="254">
        <f t="shared" si="182"/>
        <v>0</v>
      </c>
      <c r="CL134" s="254">
        <f t="shared" si="182"/>
        <v>0</v>
      </c>
      <c r="CM134" s="254">
        <f t="shared" si="140"/>
        <v>0</v>
      </c>
      <c r="CN134" s="254">
        <f t="shared" si="141"/>
        <v>0</v>
      </c>
      <c r="CO134" s="254">
        <f t="shared" si="142"/>
        <v>0</v>
      </c>
      <c r="CP134" s="254">
        <f t="shared" si="143"/>
        <v>0</v>
      </c>
      <c r="CQ134" s="254">
        <f t="shared" si="144"/>
        <v>0</v>
      </c>
      <c r="CR134" s="254">
        <f t="shared" si="145"/>
        <v>0</v>
      </c>
      <c r="CS134" s="254">
        <f t="shared" si="146"/>
        <v>0</v>
      </c>
      <c r="CT134" s="254">
        <f t="shared" si="147"/>
        <v>0</v>
      </c>
      <c r="CU134" s="254">
        <f t="shared" si="148"/>
        <v>0</v>
      </c>
      <c r="CV134" s="254">
        <f t="shared" si="149"/>
        <v>0</v>
      </c>
      <c r="CW134" s="254">
        <f t="shared" si="150"/>
        <v>0</v>
      </c>
      <c r="CX134" s="254">
        <f t="shared" si="151"/>
        <v>0</v>
      </c>
      <c r="CY134" s="254">
        <f t="shared" si="152"/>
        <v>0</v>
      </c>
      <c r="CZ134" s="254">
        <f t="shared" si="153"/>
        <v>0</v>
      </c>
      <c r="DA134" s="254">
        <f t="shared" si="154"/>
        <v>0</v>
      </c>
      <c r="DB134" s="254">
        <f t="shared" si="155"/>
        <v>0</v>
      </c>
      <c r="DC134" s="254">
        <f t="shared" si="156"/>
        <v>0</v>
      </c>
      <c r="DD134" s="254">
        <f t="shared" si="157"/>
        <v>0</v>
      </c>
      <c r="DE134" s="254">
        <f t="shared" si="158"/>
        <v>0</v>
      </c>
      <c r="DF134" s="254">
        <f t="shared" si="159"/>
        <v>0</v>
      </c>
      <c r="DG134" s="254">
        <f t="shared" si="160"/>
        <v>0</v>
      </c>
      <c r="DH134" s="254">
        <f t="shared" si="161"/>
        <v>0</v>
      </c>
      <c r="DI134" s="254">
        <f t="shared" si="162"/>
        <v>0</v>
      </c>
      <c r="DJ134" s="254">
        <f t="shared" si="163"/>
        <v>0</v>
      </c>
      <c r="DK134" s="254">
        <f t="shared" si="164"/>
        <v>0</v>
      </c>
      <c r="DL134" s="254">
        <f t="shared" si="165"/>
        <v>0</v>
      </c>
      <c r="DM134" s="254">
        <f t="shared" si="166"/>
        <v>0</v>
      </c>
      <c r="DN134" s="254">
        <f t="shared" si="167"/>
        <v>0</v>
      </c>
      <c r="DO134" s="254">
        <f t="shared" si="168"/>
        <v>0</v>
      </c>
      <c r="DP134" s="254">
        <f t="shared" si="169"/>
        <v>0</v>
      </c>
      <c r="DQ134" s="254">
        <f t="shared" si="170"/>
        <v>0</v>
      </c>
      <c r="DR134" s="254">
        <f t="shared" si="171"/>
        <v>0</v>
      </c>
      <c r="DS134" s="254">
        <f t="shared" si="172"/>
        <v>0</v>
      </c>
      <c r="DT134" s="254">
        <f t="shared" si="173"/>
        <v>0</v>
      </c>
      <c r="DU134" s="254">
        <f t="shared" si="174"/>
        <v>0</v>
      </c>
      <c r="DV134" s="254">
        <f t="shared" si="175"/>
        <v>0</v>
      </c>
    </row>
    <row r="135" spans="1:126" ht="24" customHeight="1">
      <c r="A135" s="11" t="str">
        <f ca="1">IF(AG135&lt;&gt;"OK","",CONCATENATE(TEXT('Front Page'!$F$33,"000"),TEXT('Front Page'!$F$31,"000"),"-",LEFT('Front Page'!$R$53,5),"-",LEFT(D135,1),AJ135, "-",TEXT(B135,"000")))</f>
        <v/>
      </c>
      <c r="B135" s="12" t="str">
        <f>IFERROR(IF(E135="","",MAX(B$17:B134)+1),"")</f>
        <v/>
      </c>
      <c r="C135" s="13"/>
      <c r="D135" s="29" t="str">
        <f t="shared" si="133"/>
        <v>None</v>
      </c>
      <c r="E135" s="29" t="str">
        <f t="shared" si="17"/>
        <v/>
      </c>
      <c r="F135" s="29" t="str">
        <f t="shared" si="18"/>
        <v/>
      </c>
      <c r="G135" s="363"/>
      <c r="H135" s="364"/>
      <c r="I135" s="325" t="str">
        <f t="shared" si="134"/>
        <v>No</v>
      </c>
      <c r="J135" s="314">
        <v>0</v>
      </c>
      <c r="K135" s="312">
        <v>0</v>
      </c>
      <c r="L135" s="312">
        <v>0</v>
      </c>
      <c r="M135" s="312">
        <v>0</v>
      </c>
      <c r="N135" s="312">
        <v>0</v>
      </c>
      <c r="O135" s="312">
        <v>0</v>
      </c>
      <c r="P135" s="312">
        <v>0</v>
      </c>
      <c r="Q135" s="312">
        <v>0</v>
      </c>
      <c r="R135" s="312">
        <v>0</v>
      </c>
      <c r="S135" s="312">
        <v>0</v>
      </c>
      <c r="T135" s="312">
        <v>0</v>
      </c>
      <c r="U135" s="312">
        <v>0</v>
      </c>
      <c r="V135" s="313">
        <v>1</v>
      </c>
      <c r="W135" s="313">
        <v>1</v>
      </c>
      <c r="X135" s="312">
        <v>0</v>
      </c>
      <c r="Y135" s="312">
        <v>0</v>
      </c>
      <c r="Z135" s="312">
        <v>0</v>
      </c>
      <c r="AA135" s="14">
        <v>0</v>
      </c>
      <c r="AB135" s="317"/>
      <c r="AC135" s="15" t="str">
        <f t="shared" si="124"/>
        <v/>
      </c>
      <c r="AD135" s="15" t="str">
        <f t="shared" si="135"/>
        <v/>
      </c>
      <c r="AE135" s="16" t="str">
        <f t="shared" si="136"/>
        <v>0 - 0</v>
      </c>
      <c r="AF135" s="20" t="str">
        <f t="shared" si="126"/>
        <v>Not an offer</v>
      </c>
      <c r="AG135" s="276" t="str">
        <f t="shared" si="127"/>
        <v>Not an Offer</v>
      </c>
      <c r="AH135" s="150"/>
      <c r="AI135" s="254">
        <v>119</v>
      </c>
      <c r="AJ135" s="149" t="str">
        <f t="shared" si="128"/>
        <v>00-IFE</v>
      </c>
      <c r="AK135" s="254" t="b">
        <v>0</v>
      </c>
      <c r="AL135" s="254">
        <f t="shared" si="125"/>
        <v>0</v>
      </c>
      <c r="AM135" s="254">
        <f t="shared" si="129"/>
        <v>0</v>
      </c>
      <c r="AN135" s="288">
        <f t="shared" si="137"/>
        <v>0</v>
      </c>
      <c r="AO135" s="288" t="str">
        <f>IF(AND($BU135=$BV135,BU135=AO$13),$J135&amp;$K135&amp;$L135&amp;$M135&amp;$N135&amp;$O135&amp;$P135&amp;$Q135&amp;$R135&amp;$S135&amp;$T135&amp;$U135,IFERROR(MATCH($AN135,AO$17:AO134,0),-1000))</f>
        <v>000000000000</v>
      </c>
      <c r="AP135" s="288">
        <f>IF(AND($BU135=$BV135,BV135=AP$13),$J135&amp;$K135&amp;$L135&amp;$M135&amp;$N135&amp;$O135&amp;$P135&amp;$Q135&amp;$R135&amp;$S135&amp;$T135&amp;$U135,IFERROR(MATCH($AN135,AP$17:AP134,0),-1000))</f>
        <v>1</v>
      </c>
      <c r="AQ135" s="288">
        <f>IF(AND($BU135=$BV135,BW135=AQ$13),$J135&amp;$K135&amp;$L135&amp;$M135&amp;$N135&amp;$O135&amp;$P135&amp;$Q135&amp;$R135&amp;$S135&amp;$T135&amp;$U135,IFERROR(MATCH($AN135,AQ$17:AQ134,0),-1000))</f>
        <v>1</v>
      </c>
      <c r="AR135" s="288">
        <f>IF(AND($BU135=$BV135,BX135=AR$13),$J135&amp;$K135&amp;$L135&amp;$M135&amp;$N135&amp;$O135&amp;$P135&amp;$Q135&amp;$R135&amp;$S135&amp;$T135&amp;$U135,IFERROR(MATCH($AN135,AR$17:AR134,0),-1000))</f>
        <v>1</v>
      </c>
      <c r="AS135" s="254">
        <f t="shared" si="69"/>
        <v>0</v>
      </c>
      <c r="AT135" s="261" t="str">
        <f t="shared" si="138"/>
        <v/>
      </c>
      <c r="AU135" s="254" t="str">
        <f t="shared" si="180"/>
        <v/>
      </c>
      <c r="AV135" s="254" t="str">
        <f t="shared" si="180"/>
        <v/>
      </c>
      <c r="AW135" s="254" t="str">
        <f t="shared" si="180"/>
        <v/>
      </c>
      <c r="AX135" s="254" t="str">
        <f t="shared" si="180"/>
        <v/>
      </c>
      <c r="AY135" s="254" t="str">
        <f t="shared" si="180"/>
        <v/>
      </c>
      <c r="AZ135" s="254" t="str">
        <f t="shared" si="180"/>
        <v/>
      </c>
      <c r="BA135" s="254" t="str">
        <f t="shared" si="180"/>
        <v/>
      </c>
      <c r="BB135" s="254" t="str">
        <f t="shared" si="180"/>
        <v/>
      </c>
      <c r="BC135" s="254" t="str">
        <f t="shared" si="183"/>
        <v/>
      </c>
      <c r="BD135" s="254" t="str">
        <f t="shared" si="183"/>
        <v/>
      </c>
      <c r="BE135" s="262" t="str">
        <f t="shared" si="183"/>
        <v/>
      </c>
      <c r="BF135" s="263" t="str">
        <f t="shared" si="181"/>
        <v/>
      </c>
      <c r="BG135" s="254" t="str">
        <f t="shared" si="181"/>
        <v/>
      </c>
      <c r="BH135" s="254" t="str">
        <f t="shared" si="181"/>
        <v/>
      </c>
      <c r="BI135" s="254" t="str">
        <f t="shared" si="181"/>
        <v/>
      </c>
      <c r="BJ135" s="254" t="str">
        <f t="shared" si="181"/>
        <v/>
      </c>
      <c r="BK135" s="254" t="str">
        <f t="shared" si="181"/>
        <v/>
      </c>
      <c r="BL135" s="254" t="str">
        <f t="shared" si="181"/>
        <v/>
      </c>
      <c r="BM135" s="254" t="str">
        <f t="shared" si="181"/>
        <v/>
      </c>
      <c r="BN135" s="254" t="str">
        <f t="shared" si="184"/>
        <v/>
      </c>
      <c r="BO135" s="254" t="str">
        <f t="shared" si="184"/>
        <v/>
      </c>
      <c r="BP135" s="254" t="str">
        <f t="shared" si="184"/>
        <v/>
      </c>
      <c r="BQ135" s="264" t="str">
        <f t="shared" si="139"/>
        <v/>
      </c>
      <c r="BR135" s="261">
        <v>2019</v>
      </c>
      <c r="BS135" s="261">
        <v>2019</v>
      </c>
      <c r="BT135" s="261">
        <v>2019</v>
      </c>
      <c r="BU135" s="265">
        <v>2019</v>
      </c>
      <c r="BV135" s="263">
        <v>2019</v>
      </c>
      <c r="BW135" s="254" t="str">
        <f t="shared" si="177"/>
        <v/>
      </c>
      <c r="BX135" s="254" t="str">
        <f t="shared" si="176"/>
        <v/>
      </c>
      <c r="BY135" s="264" t="str">
        <f t="shared" si="31"/>
        <v/>
      </c>
      <c r="BZ135" s="254" t="str">
        <f t="shared" si="32"/>
        <v/>
      </c>
      <c r="CA135" s="254">
        <f t="shared" si="179"/>
        <v>0</v>
      </c>
      <c r="CB135" s="254">
        <f t="shared" si="179"/>
        <v>0</v>
      </c>
      <c r="CC135" s="254">
        <f t="shared" si="179"/>
        <v>0</v>
      </c>
      <c r="CD135" s="254">
        <f t="shared" si="178"/>
        <v>0</v>
      </c>
      <c r="CE135" s="254">
        <f t="shared" si="178"/>
        <v>0</v>
      </c>
      <c r="CF135" s="254">
        <f t="shared" si="178"/>
        <v>0</v>
      </c>
      <c r="CG135" s="254">
        <f t="shared" si="178"/>
        <v>0</v>
      </c>
      <c r="CH135" s="254">
        <f t="shared" si="178"/>
        <v>0</v>
      </c>
      <c r="CI135" s="254">
        <f t="shared" si="178"/>
        <v>0</v>
      </c>
      <c r="CJ135" s="254">
        <f t="shared" si="182"/>
        <v>0</v>
      </c>
      <c r="CK135" s="254">
        <f t="shared" si="182"/>
        <v>0</v>
      </c>
      <c r="CL135" s="254">
        <f t="shared" si="182"/>
        <v>0</v>
      </c>
      <c r="CM135" s="254">
        <f t="shared" si="140"/>
        <v>0</v>
      </c>
      <c r="CN135" s="254">
        <f t="shared" si="141"/>
        <v>0</v>
      </c>
      <c r="CO135" s="254">
        <f t="shared" si="142"/>
        <v>0</v>
      </c>
      <c r="CP135" s="254">
        <f t="shared" si="143"/>
        <v>0</v>
      </c>
      <c r="CQ135" s="254">
        <f t="shared" si="144"/>
        <v>0</v>
      </c>
      <c r="CR135" s="254">
        <f t="shared" si="145"/>
        <v>0</v>
      </c>
      <c r="CS135" s="254">
        <f t="shared" si="146"/>
        <v>0</v>
      </c>
      <c r="CT135" s="254">
        <f t="shared" si="147"/>
        <v>0</v>
      </c>
      <c r="CU135" s="254">
        <f t="shared" si="148"/>
        <v>0</v>
      </c>
      <c r="CV135" s="254">
        <f t="shared" si="149"/>
        <v>0</v>
      </c>
      <c r="CW135" s="254">
        <f t="shared" si="150"/>
        <v>0</v>
      </c>
      <c r="CX135" s="254">
        <f t="shared" si="151"/>
        <v>0</v>
      </c>
      <c r="CY135" s="254">
        <f t="shared" si="152"/>
        <v>0</v>
      </c>
      <c r="CZ135" s="254">
        <f t="shared" si="153"/>
        <v>0</v>
      </c>
      <c r="DA135" s="254">
        <f t="shared" si="154"/>
        <v>0</v>
      </c>
      <c r="DB135" s="254">
        <f t="shared" si="155"/>
        <v>0</v>
      </c>
      <c r="DC135" s="254">
        <f t="shared" si="156"/>
        <v>0</v>
      </c>
      <c r="DD135" s="254">
        <f t="shared" si="157"/>
        <v>0</v>
      </c>
      <c r="DE135" s="254">
        <f t="shared" si="158"/>
        <v>0</v>
      </c>
      <c r="DF135" s="254">
        <f t="shared" si="159"/>
        <v>0</v>
      </c>
      <c r="DG135" s="254">
        <f t="shared" si="160"/>
        <v>0</v>
      </c>
      <c r="DH135" s="254">
        <f t="shared" si="161"/>
        <v>0</v>
      </c>
      <c r="DI135" s="254">
        <f t="shared" si="162"/>
        <v>0</v>
      </c>
      <c r="DJ135" s="254">
        <f t="shared" si="163"/>
        <v>0</v>
      </c>
      <c r="DK135" s="254">
        <f t="shared" si="164"/>
        <v>0</v>
      </c>
      <c r="DL135" s="254">
        <f t="shared" si="165"/>
        <v>0</v>
      </c>
      <c r="DM135" s="254">
        <f t="shared" si="166"/>
        <v>0</v>
      </c>
      <c r="DN135" s="254">
        <f t="shared" si="167"/>
        <v>0</v>
      </c>
      <c r="DO135" s="254">
        <f t="shared" si="168"/>
        <v>0</v>
      </c>
      <c r="DP135" s="254">
        <f t="shared" si="169"/>
        <v>0</v>
      </c>
      <c r="DQ135" s="254">
        <f t="shared" si="170"/>
        <v>0</v>
      </c>
      <c r="DR135" s="254">
        <f t="shared" si="171"/>
        <v>0</v>
      </c>
      <c r="DS135" s="254">
        <f t="shared" si="172"/>
        <v>0</v>
      </c>
      <c r="DT135" s="254">
        <f t="shared" si="173"/>
        <v>0</v>
      </c>
      <c r="DU135" s="254">
        <f t="shared" si="174"/>
        <v>0</v>
      </c>
      <c r="DV135" s="254">
        <f t="shared" si="175"/>
        <v>0</v>
      </c>
    </row>
    <row r="136" spans="1:126" ht="24" customHeight="1">
      <c r="A136" s="11" t="str">
        <f ca="1">IF(AG136&lt;&gt;"OK","",CONCATENATE(TEXT('Front Page'!$F$33,"000"),TEXT('Front Page'!$F$31,"000"),"-",LEFT('Front Page'!$R$53,5),"-",LEFT(D136,1),AJ136, "-",TEXT(B136,"000")))</f>
        <v/>
      </c>
      <c r="B136" s="12" t="str">
        <f>IFERROR(IF(E136="","",MAX(B$17:B135)+1),"")</f>
        <v/>
      </c>
      <c r="C136" s="13"/>
      <c r="D136" s="29" t="str">
        <f t="shared" si="133"/>
        <v>None</v>
      </c>
      <c r="E136" s="29" t="str">
        <f t="shared" si="17"/>
        <v/>
      </c>
      <c r="F136" s="29" t="str">
        <f t="shared" si="18"/>
        <v/>
      </c>
      <c r="G136" s="363"/>
      <c r="H136" s="364"/>
      <c r="I136" s="325" t="str">
        <f t="shared" si="134"/>
        <v>No</v>
      </c>
      <c r="J136" s="314">
        <v>0</v>
      </c>
      <c r="K136" s="312">
        <v>0</v>
      </c>
      <c r="L136" s="312">
        <v>0</v>
      </c>
      <c r="M136" s="312">
        <v>0</v>
      </c>
      <c r="N136" s="312">
        <v>0</v>
      </c>
      <c r="O136" s="312">
        <v>0</v>
      </c>
      <c r="P136" s="312">
        <v>0</v>
      </c>
      <c r="Q136" s="312">
        <v>0</v>
      </c>
      <c r="R136" s="312">
        <v>0</v>
      </c>
      <c r="S136" s="312">
        <v>0</v>
      </c>
      <c r="T136" s="312">
        <v>0</v>
      </c>
      <c r="U136" s="312">
        <v>0</v>
      </c>
      <c r="V136" s="313">
        <v>1</v>
      </c>
      <c r="W136" s="313">
        <v>1</v>
      </c>
      <c r="X136" s="312">
        <v>0</v>
      </c>
      <c r="Y136" s="312">
        <v>0</v>
      </c>
      <c r="Z136" s="312">
        <v>0</v>
      </c>
      <c r="AA136" s="14">
        <v>0</v>
      </c>
      <c r="AB136" s="317"/>
      <c r="AC136" s="15" t="str">
        <f t="shared" si="124"/>
        <v/>
      </c>
      <c r="AD136" s="15" t="str">
        <f t="shared" si="135"/>
        <v/>
      </c>
      <c r="AE136" s="16" t="str">
        <f t="shared" si="136"/>
        <v>0 - 0</v>
      </c>
      <c r="AF136" s="20" t="str">
        <f t="shared" si="126"/>
        <v>Not an offer</v>
      </c>
      <c r="AG136" s="276" t="str">
        <f t="shared" si="127"/>
        <v>Not an Offer</v>
      </c>
      <c r="AH136" s="150"/>
      <c r="AI136" s="254">
        <v>120</v>
      </c>
      <c r="AJ136" s="149" t="str">
        <f t="shared" si="128"/>
        <v>00-IFE</v>
      </c>
      <c r="AK136" s="254" t="b">
        <v>0</v>
      </c>
      <c r="AL136" s="254">
        <f t="shared" si="125"/>
        <v>0</v>
      </c>
      <c r="AM136" s="254">
        <f t="shared" si="129"/>
        <v>0</v>
      </c>
      <c r="AN136" s="288">
        <f t="shared" si="137"/>
        <v>0</v>
      </c>
      <c r="AO136" s="288" t="str">
        <f>IF(AND($BU136=$BV136,BU136=AO$13),$J136&amp;$K136&amp;$L136&amp;$M136&amp;$N136&amp;$O136&amp;$P136&amp;$Q136&amp;$R136&amp;$S136&amp;$T136&amp;$U136,IFERROR(MATCH($AN136,AO$17:AO135,0),-1000))</f>
        <v>000000000000</v>
      </c>
      <c r="AP136" s="288">
        <f>IF(AND($BU136=$BV136,BV136=AP$13),$J136&amp;$K136&amp;$L136&amp;$M136&amp;$N136&amp;$O136&amp;$P136&amp;$Q136&amp;$R136&amp;$S136&amp;$T136&amp;$U136,IFERROR(MATCH($AN136,AP$17:AP135,0),-1000))</f>
        <v>1</v>
      </c>
      <c r="AQ136" s="288">
        <f>IF(AND($BU136=$BV136,BW136=AQ$13),$J136&amp;$K136&amp;$L136&amp;$M136&amp;$N136&amp;$O136&amp;$P136&amp;$Q136&amp;$R136&amp;$S136&amp;$T136&amp;$U136,IFERROR(MATCH($AN136,AQ$17:AQ135,0),-1000))</f>
        <v>1</v>
      </c>
      <c r="AR136" s="288">
        <f>IF(AND($BU136=$BV136,BX136=AR$13),$J136&amp;$K136&amp;$L136&amp;$M136&amp;$N136&amp;$O136&amp;$P136&amp;$Q136&amp;$R136&amp;$S136&amp;$T136&amp;$U136,IFERROR(MATCH($AN136,AR$17:AR135,0),-1000))</f>
        <v>1</v>
      </c>
      <c r="AS136" s="254">
        <f t="shared" si="69"/>
        <v>0</v>
      </c>
      <c r="AT136" s="261" t="str">
        <f t="shared" si="138"/>
        <v/>
      </c>
      <c r="AU136" s="254" t="str">
        <f t="shared" si="180"/>
        <v/>
      </c>
      <c r="AV136" s="254" t="str">
        <f t="shared" si="180"/>
        <v/>
      </c>
      <c r="AW136" s="254" t="str">
        <f t="shared" si="180"/>
        <v/>
      </c>
      <c r="AX136" s="254" t="str">
        <f t="shared" si="180"/>
        <v/>
      </c>
      <c r="AY136" s="254" t="str">
        <f t="shared" si="180"/>
        <v/>
      </c>
      <c r="AZ136" s="254" t="str">
        <f t="shared" si="180"/>
        <v/>
      </c>
      <c r="BA136" s="254" t="str">
        <f t="shared" si="180"/>
        <v/>
      </c>
      <c r="BB136" s="254" t="str">
        <f t="shared" si="180"/>
        <v/>
      </c>
      <c r="BC136" s="254" t="str">
        <f t="shared" si="183"/>
        <v/>
      </c>
      <c r="BD136" s="254" t="str">
        <f t="shared" si="183"/>
        <v/>
      </c>
      <c r="BE136" s="262" t="str">
        <f t="shared" si="183"/>
        <v/>
      </c>
      <c r="BF136" s="263" t="str">
        <f t="shared" si="181"/>
        <v/>
      </c>
      <c r="BG136" s="254" t="str">
        <f t="shared" si="181"/>
        <v/>
      </c>
      <c r="BH136" s="254" t="str">
        <f t="shared" si="181"/>
        <v/>
      </c>
      <c r="BI136" s="254" t="str">
        <f t="shared" si="181"/>
        <v/>
      </c>
      <c r="BJ136" s="254" t="str">
        <f t="shared" si="181"/>
        <v/>
      </c>
      <c r="BK136" s="254" t="str">
        <f t="shared" si="181"/>
        <v/>
      </c>
      <c r="BL136" s="254" t="str">
        <f t="shared" si="181"/>
        <v/>
      </c>
      <c r="BM136" s="254" t="str">
        <f t="shared" si="181"/>
        <v/>
      </c>
      <c r="BN136" s="254" t="str">
        <f t="shared" si="184"/>
        <v/>
      </c>
      <c r="BO136" s="254" t="str">
        <f t="shared" si="184"/>
        <v/>
      </c>
      <c r="BP136" s="254" t="str">
        <f t="shared" si="184"/>
        <v/>
      </c>
      <c r="BQ136" s="264" t="str">
        <f t="shared" si="139"/>
        <v/>
      </c>
      <c r="BR136" s="261">
        <v>2019</v>
      </c>
      <c r="BS136" s="261">
        <v>2019</v>
      </c>
      <c r="BT136" s="261">
        <v>2019</v>
      </c>
      <c r="BU136" s="265">
        <v>2019</v>
      </c>
      <c r="BV136" s="263">
        <v>2019</v>
      </c>
      <c r="BW136" s="254" t="str">
        <f t="shared" si="177"/>
        <v/>
      </c>
      <c r="BX136" s="254" t="str">
        <f t="shared" si="176"/>
        <v/>
      </c>
      <c r="BY136" s="264" t="str">
        <f t="shared" si="31"/>
        <v/>
      </c>
      <c r="BZ136" s="254" t="str">
        <f t="shared" si="32"/>
        <v/>
      </c>
      <c r="CA136" s="254">
        <f t="shared" si="179"/>
        <v>0</v>
      </c>
      <c r="CB136" s="254">
        <f t="shared" si="179"/>
        <v>0</v>
      </c>
      <c r="CC136" s="254">
        <f t="shared" si="179"/>
        <v>0</v>
      </c>
      <c r="CD136" s="254">
        <f t="shared" si="178"/>
        <v>0</v>
      </c>
      <c r="CE136" s="254">
        <f t="shared" si="178"/>
        <v>0</v>
      </c>
      <c r="CF136" s="254">
        <f t="shared" si="178"/>
        <v>0</v>
      </c>
      <c r="CG136" s="254">
        <f t="shared" si="178"/>
        <v>0</v>
      </c>
      <c r="CH136" s="254">
        <f t="shared" si="178"/>
        <v>0</v>
      </c>
      <c r="CI136" s="254">
        <f t="shared" si="178"/>
        <v>0</v>
      </c>
      <c r="CJ136" s="254">
        <f t="shared" si="182"/>
        <v>0</v>
      </c>
      <c r="CK136" s="254">
        <f t="shared" si="182"/>
        <v>0</v>
      </c>
      <c r="CL136" s="254">
        <f t="shared" si="182"/>
        <v>0</v>
      </c>
      <c r="CM136" s="254">
        <f t="shared" si="140"/>
        <v>0</v>
      </c>
      <c r="CN136" s="254">
        <f t="shared" si="141"/>
        <v>0</v>
      </c>
      <c r="CO136" s="254">
        <f t="shared" si="142"/>
        <v>0</v>
      </c>
      <c r="CP136" s="254">
        <f t="shared" si="143"/>
        <v>0</v>
      </c>
      <c r="CQ136" s="254">
        <f t="shared" si="144"/>
        <v>0</v>
      </c>
      <c r="CR136" s="254">
        <f t="shared" si="145"/>
        <v>0</v>
      </c>
      <c r="CS136" s="254">
        <f t="shared" si="146"/>
        <v>0</v>
      </c>
      <c r="CT136" s="254">
        <f t="shared" si="147"/>
        <v>0</v>
      </c>
      <c r="CU136" s="254">
        <f t="shared" si="148"/>
        <v>0</v>
      </c>
      <c r="CV136" s="254">
        <f t="shared" si="149"/>
        <v>0</v>
      </c>
      <c r="CW136" s="254">
        <f t="shared" si="150"/>
        <v>0</v>
      </c>
      <c r="CX136" s="254">
        <f t="shared" si="151"/>
        <v>0</v>
      </c>
      <c r="CY136" s="254">
        <f t="shared" si="152"/>
        <v>0</v>
      </c>
      <c r="CZ136" s="254">
        <f t="shared" si="153"/>
        <v>0</v>
      </c>
      <c r="DA136" s="254">
        <f t="shared" si="154"/>
        <v>0</v>
      </c>
      <c r="DB136" s="254">
        <f t="shared" si="155"/>
        <v>0</v>
      </c>
      <c r="DC136" s="254">
        <f t="shared" si="156"/>
        <v>0</v>
      </c>
      <c r="DD136" s="254">
        <f t="shared" si="157"/>
        <v>0</v>
      </c>
      <c r="DE136" s="254">
        <f t="shared" si="158"/>
        <v>0</v>
      </c>
      <c r="DF136" s="254">
        <f t="shared" si="159"/>
        <v>0</v>
      </c>
      <c r="DG136" s="254">
        <f t="shared" si="160"/>
        <v>0</v>
      </c>
      <c r="DH136" s="254">
        <f t="shared" si="161"/>
        <v>0</v>
      </c>
      <c r="DI136" s="254">
        <f t="shared" si="162"/>
        <v>0</v>
      </c>
      <c r="DJ136" s="254">
        <f t="shared" si="163"/>
        <v>0</v>
      </c>
      <c r="DK136" s="254">
        <f t="shared" si="164"/>
        <v>0</v>
      </c>
      <c r="DL136" s="254">
        <f t="shared" si="165"/>
        <v>0</v>
      </c>
      <c r="DM136" s="254">
        <f t="shared" si="166"/>
        <v>0</v>
      </c>
      <c r="DN136" s="254">
        <f t="shared" si="167"/>
        <v>0</v>
      </c>
      <c r="DO136" s="254">
        <f t="shared" si="168"/>
        <v>0</v>
      </c>
      <c r="DP136" s="254">
        <f t="shared" si="169"/>
        <v>0</v>
      </c>
      <c r="DQ136" s="254">
        <f t="shared" si="170"/>
        <v>0</v>
      </c>
      <c r="DR136" s="254">
        <f t="shared" si="171"/>
        <v>0</v>
      </c>
      <c r="DS136" s="254">
        <f t="shared" si="172"/>
        <v>0</v>
      </c>
      <c r="DT136" s="254">
        <f t="shared" si="173"/>
        <v>0</v>
      </c>
      <c r="DU136" s="254">
        <f t="shared" si="174"/>
        <v>0</v>
      </c>
      <c r="DV136" s="254">
        <f t="shared" si="175"/>
        <v>0</v>
      </c>
    </row>
    <row r="137" spans="1:126" ht="24" customHeight="1">
      <c r="A137" s="11" t="str">
        <f ca="1">IF(AG137&lt;&gt;"OK","",CONCATENATE(TEXT('Front Page'!$F$33,"000"),TEXT('Front Page'!$F$31,"000"),"-",LEFT('Front Page'!$R$53,5),"-",LEFT(D137,1),AJ137, "-",TEXT(B137,"000")))</f>
        <v/>
      </c>
      <c r="B137" s="12" t="str">
        <f>IFERROR(IF(E137="","",MAX(B$17:B136)+1),"")</f>
        <v/>
      </c>
      <c r="C137" s="13"/>
      <c r="D137" s="29" t="str">
        <f t="shared" si="133"/>
        <v>None</v>
      </c>
      <c r="E137" s="29" t="str">
        <f t="shared" si="17"/>
        <v/>
      </c>
      <c r="F137" s="29" t="str">
        <f t="shared" si="18"/>
        <v/>
      </c>
      <c r="G137" s="363"/>
      <c r="H137" s="364"/>
      <c r="I137" s="325" t="str">
        <f t="shared" si="134"/>
        <v>No</v>
      </c>
      <c r="J137" s="314">
        <v>0</v>
      </c>
      <c r="K137" s="312">
        <v>0</v>
      </c>
      <c r="L137" s="312">
        <v>0</v>
      </c>
      <c r="M137" s="312">
        <v>0</v>
      </c>
      <c r="N137" s="312">
        <v>0</v>
      </c>
      <c r="O137" s="312">
        <v>0</v>
      </c>
      <c r="P137" s="312">
        <v>0</v>
      </c>
      <c r="Q137" s="312">
        <v>0</v>
      </c>
      <c r="R137" s="312">
        <v>0</v>
      </c>
      <c r="S137" s="312">
        <v>0</v>
      </c>
      <c r="T137" s="312">
        <v>0</v>
      </c>
      <c r="U137" s="312">
        <v>0</v>
      </c>
      <c r="V137" s="313">
        <v>1</v>
      </c>
      <c r="W137" s="313">
        <v>1</v>
      </c>
      <c r="X137" s="312">
        <v>0</v>
      </c>
      <c r="Y137" s="312">
        <v>0</v>
      </c>
      <c r="Z137" s="312">
        <v>0</v>
      </c>
      <c r="AA137" s="14">
        <v>0</v>
      </c>
      <c r="AB137" s="317"/>
      <c r="AC137" s="15" t="str">
        <f t="shared" si="124"/>
        <v/>
      </c>
      <c r="AD137" s="15" t="str">
        <f t="shared" si="135"/>
        <v/>
      </c>
      <c r="AE137" s="16" t="str">
        <f t="shared" si="136"/>
        <v>0 - 0</v>
      </c>
      <c r="AF137" s="20" t="str">
        <f t="shared" si="126"/>
        <v>Not an offer</v>
      </c>
      <c r="AG137" s="276" t="str">
        <f t="shared" si="127"/>
        <v>Not an Offer</v>
      </c>
      <c r="AH137" s="150"/>
      <c r="AI137" s="254">
        <v>121</v>
      </c>
      <c r="AJ137" s="149" t="str">
        <f t="shared" si="128"/>
        <v>00-IFE</v>
      </c>
      <c r="AK137" s="254" t="b">
        <v>0</v>
      </c>
      <c r="AL137" s="254">
        <f t="shared" si="125"/>
        <v>0</v>
      </c>
      <c r="AM137" s="254">
        <f t="shared" si="129"/>
        <v>0</v>
      </c>
      <c r="AN137" s="288">
        <f t="shared" si="137"/>
        <v>0</v>
      </c>
      <c r="AO137" s="288" t="str">
        <f>IF(AND($BU137=$BV137,BU137=AO$13),$J137&amp;$K137&amp;$L137&amp;$M137&amp;$N137&amp;$O137&amp;$P137&amp;$Q137&amp;$R137&amp;$S137&amp;$T137&amp;$U137,IFERROR(MATCH($AN137,AO$17:AO136,0),-1000))</f>
        <v>000000000000</v>
      </c>
      <c r="AP137" s="288">
        <f>IF(AND($BU137=$BV137,BV137=AP$13),$J137&amp;$K137&amp;$L137&amp;$M137&amp;$N137&amp;$O137&amp;$P137&amp;$Q137&amp;$R137&amp;$S137&amp;$T137&amp;$U137,IFERROR(MATCH($AN137,AP$17:AP136,0),-1000))</f>
        <v>1</v>
      </c>
      <c r="AQ137" s="288">
        <f>IF(AND($BU137=$BV137,BW137=AQ$13),$J137&amp;$K137&amp;$L137&amp;$M137&amp;$N137&amp;$O137&amp;$P137&amp;$Q137&amp;$R137&amp;$S137&amp;$T137&amp;$U137,IFERROR(MATCH($AN137,AQ$17:AQ136,0),-1000))</f>
        <v>1</v>
      </c>
      <c r="AR137" s="288">
        <f>IF(AND($BU137=$BV137,BX137=AR$13),$J137&amp;$K137&amp;$L137&amp;$M137&amp;$N137&amp;$O137&amp;$P137&amp;$Q137&amp;$R137&amp;$S137&amp;$T137&amp;$U137,IFERROR(MATCH($AN137,AR$17:AR136,0),-1000))</f>
        <v>1</v>
      </c>
      <c r="AS137" s="254">
        <f t="shared" si="69"/>
        <v>0</v>
      </c>
      <c r="AT137" s="261" t="str">
        <f t="shared" si="138"/>
        <v/>
      </c>
      <c r="AU137" s="254" t="str">
        <f t="shared" si="180"/>
        <v/>
      </c>
      <c r="AV137" s="254" t="str">
        <f t="shared" si="180"/>
        <v/>
      </c>
      <c r="AW137" s="254" t="str">
        <f t="shared" si="180"/>
        <v/>
      </c>
      <c r="AX137" s="254" t="str">
        <f t="shared" si="180"/>
        <v/>
      </c>
      <c r="AY137" s="254" t="str">
        <f t="shared" si="180"/>
        <v/>
      </c>
      <c r="AZ137" s="254" t="str">
        <f t="shared" si="180"/>
        <v/>
      </c>
      <c r="BA137" s="254" t="str">
        <f t="shared" si="180"/>
        <v/>
      </c>
      <c r="BB137" s="254" t="str">
        <f t="shared" si="180"/>
        <v/>
      </c>
      <c r="BC137" s="254" t="str">
        <f t="shared" si="183"/>
        <v/>
      </c>
      <c r="BD137" s="254" t="str">
        <f t="shared" si="183"/>
        <v/>
      </c>
      <c r="BE137" s="262" t="str">
        <f t="shared" si="183"/>
        <v/>
      </c>
      <c r="BF137" s="263" t="str">
        <f t="shared" si="181"/>
        <v/>
      </c>
      <c r="BG137" s="254" t="str">
        <f t="shared" si="181"/>
        <v/>
      </c>
      <c r="BH137" s="254" t="str">
        <f t="shared" si="181"/>
        <v/>
      </c>
      <c r="BI137" s="254" t="str">
        <f t="shared" si="181"/>
        <v/>
      </c>
      <c r="BJ137" s="254" t="str">
        <f t="shared" si="181"/>
        <v/>
      </c>
      <c r="BK137" s="254" t="str">
        <f t="shared" si="181"/>
        <v/>
      </c>
      <c r="BL137" s="254" t="str">
        <f t="shared" si="181"/>
        <v/>
      </c>
      <c r="BM137" s="254" t="str">
        <f t="shared" si="181"/>
        <v/>
      </c>
      <c r="BN137" s="254" t="str">
        <f t="shared" si="184"/>
        <v/>
      </c>
      <c r="BO137" s="254" t="str">
        <f t="shared" si="184"/>
        <v/>
      </c>
      <c r="BP137" s="254" t="str">
        <f t="shared" si="184"/>
        <v/>
      </c>
      <c r="BQ137" s="264" t="str">
        <f t="shared" si="139"/>
        <v/>
      </c>
      <c r="BR137" s="261">
        <v>2019</v>
      </c>
      <c r="BS137" s="261">
        <v>2019</v>
      </c>
      <c r="BT137" s="261">
        <v>2019</v>
      </c>
      <c r="BU137" s="265">
        <v>2019</v>
      </c>
      <c r="BV137" s="263">
        <v>2019</v>
      </c>
      <c r="BW137" s="254" t="str">
        <f t="shared" si="177"/>
        <v/>
      </c>
      <c r="BX137" s="254" t="str">
        <f t="shared" si="176"/>
        <v/>
      </c>
      <c r="BY137" s="264" t="str">
        <f t="shared" si="31"/>
        <v/>
      </c>
      <c r="BZ137" s="254" t="str">
        <f t="shared" si="32"/>
        <v/>
      </c>
      <c r="CA137" s="254">
        <f t="shared" si="179"/>
        <v>0</v>
      </c>
      <c r="CB137" s="254">
        <f t="shared" si="179"/>
        <v>0</v>
      </c>
      <c r="CC137" s="254">
        <f t="shared" si="179"/>
        <v>0</v>
      </c>
      <c r="CD137" s="254">
        <f t="shared" si="178"/>
        <v>0</v>
      </c>
      <c r="CE137" s="254">
        <f t="shared" si="178"/>
        <v>0</v>
      </c>
      <c r="CF137" s="254">
        <f t="shared" si="178"/>
        <v>0</v>
      </c>
      <c r="CG137" s="254">
        <f t="shared" si="178"/>
        <v>0</v>
      </c>
      <c r="CH137" s="254">
        <f t="shared" si="178"/>
        <v>0</v>
      </c>
      <c r="CI137" s="254">
        <f t="shared" si="178"/>
        <v>0</v>
      </c>
      <c r="CJ137" s="254">
        <f t="shared" si="182"/>
        <v>0</v>
      </c>
      <c r="CK137" s="254">
        <f t="shared" si="182"/>
        <v>0</v>
      </c>
      <c r="CL137" s="254">
        <f t="shared" si="182"/>
        <v>0</v>
      </c>
      <c r="CM137" s="254">
        <f t="shared" si="140"/>
        <v>0</v>
      </c>
      <c r="CN137" s="254">
        <f t="shared" si="141"/>
        <v>0</v>
      </c>
      <c r="CO137" s="254">
        <f t="shared" si="142"/>
        <v>0</v>
      </c>
      <c r="CP137" s="254">
        <f t="shared" si="143"/>
        <v>0</v>
      </c>
      <c r="CQ137" s="254">
        <f t="shared" si="144"/>
        <v>0</v>
      </c>
      <c r="CR137" s="254">
        <f t="shared" si="145"/>
        <v>0</v>
      </c>
      <c r="CS137" s="254">
        <f t="shared" si="146"/>
        <v>0</v>
      </c>
      <c r="CT137" s="254">
        <f t="shared" si="147"/>
        <v>0</v>
      </c>
      <c r="CU137" s="254">
        <f t="shared" si="148"/>
        <v>0</v>
      </c>
      <c r="CV137" s="254">
        <f t="shared" si="149"/>
        <v>0</v>
      </c>
      <c r="CW137" s="254">
        <f t="shared" si="150"/>
        <v>0</v>
      </c>
      <c r="CX137" s="254">
        <f t="shared" si="151"/>
        <v>0</v>
      </c>
      <c r="CY137" s="254">
        <f t="shared" si="152"/>
        <v>0</v>
      </c>
      <c r="CZ137" s="254">
        <f t="shared" si="153"/>
        <v>0</v>
      </c>
      <c r="DA137" s="254">
        <f t="shared" si="154"/>
        <v>0</v>
      </c>
      <c r="DB137" s="254">
        <f t="shared" si="155"/>
        <v>0</v>
      </c>
      <c r="DC137" s="254">
        <f t="shared" si="156"/>
        <v>0</v>
      </c>
      <c r="DD137" s="254">
        <f t="shared" si="157"/>
        <v>0</v>
      </c>
      <c r="DE137" s="254">
        <f t="shared" si="158"/>
        <v>0</v>
      </c>
      <c r="DF137" s="254">
        <f t="shared" si="159"/>
        <v>0</v>
      </c>
      <c r="DG137" s="254">
        <f t="shared" si="160"/>
        <v>0</v>
      </c>
      <c r="DH137" s="254">
        <f t="shared" si="161"/>
        <v>0</v>
      </c>
      <c r="DI137" s="254">
        <f t="shared" si="162"/>
        <v>0</v>
      </c>
      <c r="DJ137" s="254">
        <f t="shared" si="163"/>
        <v>0</v>
      </c>
      <c r="DK137" s="254">
        <f t="shared" si="164"/>
        <v>0</v>
      </c>
      <c r="DL137" s="254">
        <f t="shared" si="165"/>
        <v>0</v>
      </c>
      <c r="DM137" s="254">
        <f t="shared" si="166"/>
        <v>0</v>
      </c>
      <c r="DN137" s="254">
        <f t="shared" si="167"/>
        <v>0</v>
      </c>
      <c r="DO137" s="254">
        <f t="shared" si="168"/>
        <v>0</v>
      </c>
      <c r="DP137" s="254">
        <f t="shared" si="169"/>
        <v>0</v>
      </c>
      <c r="DQ137" s="254">
        <f t="shared" si="170"/>
        <v>0</v>
      </c>
      <c r="DR137" s="254">
        <f t="shared" si="171"/>
        <v>0</v>
      </c>
      <c r="DS137" s="254">
        <f t="shared" si="172"/>
        <v>0</v>
      </c>
      <c r="DT137" s="254">
        <f t="shared" si="173"/>
        <v>0</v>
      </c>
      <c r="DU137" s="254">
        <f t="shared" si="174"/>
        <v>0</v>
      </c>
      <c r="DV137" s="254">
        <f t="shared" si="175"/>
        <v>0</v>
      </c>
    </row>
    <row r="138" spans="1:126" ht="24" customHeight="1">
      <c r="A138" s="11" t="str">
        <f ca="1">IF(AG138&lt;&gt;"OK","",CONCATENATE(TEXT('Front Page'!$F$33,"000"),TEXT('Front Page'!$F$31,"000"),"-",LEFT('Front Page'!$R$53,5),"-",LEFT(D138,1),AJ138, "-",TEXT(B138,"000")))</f>
        <v/>
      </c>
      <c r="B138" s="12" t="str">
        <f>IFERROR(IF(E138="","",MAX(B$17:B137)+1),"")</f>
        <v/>
      </c>
      <c r="C138" s="13"/>
      <c r="D138" s="29" t="str">
        <f t="shared" si="133"/>
        <v>None</v>
      </c>
      <c r="E138" s="29" t="str">
        <f t="shared" si="17"/>
        <v/>
      </c>
      <c r="F138" s="29" t="str">
        <f t="shared" si="18"/>
        <v/>
      </c>
      <c r="G138" s="363"/>
      <c r="H138" s="364"/>
      <c r="I138" s="325" t="str">
        <f t="shared" si="134"/>
        <v>No</v>
      </c>
      <c r="J138" s="314">
        <v>0</v>
      </c>
      <c r="K138" s="312">
        <v>0</v>
      </c>
      <c r="L138" s="312">
        <v>0</v>
      </c>
      <c r="M138" s="312">
        <v>0</v>
      </c>
      <c r="N138" s="312">
        <v>0</v>
      </c>
      <c r="O138" s="312">
        <v>0</v>
      </c>
      <c r="P138" s="312">
        <v>0</v>
      </c>
      <c r="Q138" s="312">
        <v>0</v>
      </c>
      <c r="R138" s="312">
        <v>0</v>
      </c>
      <c r="S138" s="312">
        <v>0</v>
      </c>
      <c r="T138" s="312">
        <v>0</v>
      </c>
      <c r="U138" s="312">
        <v>0</v>
      </c>
      <c r="V138" s="313">
        <v>1</v>
      </c>
      <c r="W138" s="313">
        <v>1</v>
      </c>
      <c r="X138" s="312">
        <v>0</v>
      </c>
      <c r="Y138" s="312">
        <v>0</v>
      </c>
      <c r="Z138" s="312">
        <v>0</v>
      </c>
      <c r="AA138" s="14">
        <v>0</v>
      </c>
      <c r="AB138" s="317"/>
      <c r="AC138" s="15" t="str">
        <f t="shared" si="124"/>
        <v/>
      </c>
      <c r="AD138" s="15" t="str">
        <f t="shared" si="135"/>
        <v/>
      </c>
      <c r="AE138" s="16" t="str">
        <f t="shared" si="136"/>
        <v>0 - 0</v>
      </c>
      <c r="AF138" s="20" t="str">
        <f t="shared" si="126"/>
        <v>Not an offer</v>
      </c>
      <c r="AG138" s="276" t="str">
        <f t="shared" si="127"/>
        <v>Not an Offer</v>
      </c>
      <c r="AH138" s="150"/>
      <c r="AI138" s="254">
        <v>122</v>
      </c>
      <c r="AJ138" s="149" t="str">
        <f t="shared" si="128"/>
        <v>00-IFE</v>
      </c>
      <c r="AK138" s="254" t="b">
        <v>0</v>
      </c>
      <c r="AL138" s="254">
        <f t="shared" si="125"/>
        <v>0</v>
      </c>
      <c r="AM138" s="254">
        <f t="shared" si="129"/>
        <v>0</v>
      </c>
      <c r="AN138" s="288">
        <f t="shared" si="137"/>
        <v>0</v>
      </c>
      <c r="AO138" s="288" t="str">
        <f>IF(AND($BU138=$BV138,BU138=AO$13),$J138&amp;$K138&amp;$L138&amp;$M138&amp;$N138&amp;$O138&amp;$P138&amp;$Q138&amp;$R138&amp;$S138&amp;$T138&amp;$U138,IFERROR(MATCH($AN138,AO$17:AO137,0),-1000))</f>
        <v>000000000000</v>
      </c>
      <c r="AP138" s="288">
        <f>IF(AND($BU138=$BV138,BV138=AP$13),$J138&amp;$K138&amp;$L138&amp;$M138&amp;$N138&amp;$O138&amp;$P138&amp;$Q138&amp;$R138&amp;$S138&amp;$T138&amp;$U138,IFERROR(MATCH($AN138,AP$17:AP137,0),-1000))</f>
        <v>1</v>
      </c>
      <c r="AQ138" s="288">
        <f>IF(AND($BU138=$BV138,BW138=AQ$13),$J138&amp;$K138&amp;$L138&amp;$M138&amp;$N138&amp;$O138&amp;$P138&amp;$Q138&amp;$R138&amp;$S138&amp;$T138&amp;$U138,IFERROR(MATCH($AN138,AQ$17:AQ137,0),-1000))</f>
        <v>1</v>
      </c>
      <c r="AR138" s="288">
        <f>IF(AND($BU138=$BV138,BX138=AR$13),$J138&amp;$K138&amp;$L138&amp;$M138&amp;$N138&amp;$O138&amp;$P138&amp;$Q138&amp;$R138&amp;$S138&amp;$T138&amp;$U138,IFERROR(MATCH($AN138,AR$17:AR137,0),-1000))</f>
        <v>1</v>
      </c>
      <c r="AS138" s="254">
        <f t="shared" si="69"/>
        <v>0</v>
      </c>
      <c r="AT138" s="261" t="str">
        <f t="shared" si="138"/>
        <v/>
      </c>
      <c r="AU138" s="254" t="str">
        <f t="shared" si="180"/>
        <v/>
      </c>
      <c r="AV138" s="254" t="str">
        <f t="shared" si="180"/>
        <v/>
      </c>
      <c r="AW138" s="254" t="str">
        <f t="shared" si="180"/>
        <v/>
      </c>
      <c r="AX138" s="254" t="str">
        <f t="shared" si="180"/>
        <v/>
      </c>
      <c r="AY138" s="254" t="str">
        <f t="shared" si="180"/>
        <v/>
      </c>
      <c r="AZ138" s="254" t="str">
        <f t="shared" si="180"/>
        <v/>
      </c>
      <c r="BA138" s="254" t="str">
        <f t="shared" si="180"/>
        <v/>
      </c>
      <c r="BB138" s="254" t="str">
        <f t="shared" si="180"/>
        <v/>
      </c>
      <c r="BC138" s="254" t="str">
        <f t="shared" si="183"/>
        <v/>
      </c>
      <c r="BD138" s="254" t="str">
        <f t="shared" si="183"/>
        <v/>
      </c>
      <c r="BE138" s="262" t="str">
        <f t="shared" si="183"/>
        <v/>
      </c>
      <c r="BF138" s="263" t="str">
        <f t="shared" si="181"/>
        <v/>
      </c>
      <c r="BG138" s="254" t="str">
        <f t="shared" si="181"/>
        <v/>
      </c>
      <c r="BH138" s="254" t="str">
        <f t="shared" si="181"/>
        <v/>
      </c>
      <c r="BI138" s="254" t="str">
        <f t="shared" si="181"/>
        <v/>
      </c>
      <c r="BJ138" s="254" t="str">
        <f t="shared" si="181"/>
        <v/>
      </c>
      <c r="BK138" s="254" t="str">
        <f t="shared" si="181"/>
        <v/>
      </c>
      <c r="BL138" s="254" t="str">
        <f t="shared" si="181"/>
        <v/>
      </c>
      <c r="BM138" s="254" t="str">
        <f t="shared" si="181"/>
        <v/>
      </c>
      <c r="BN138" s="254" t="str">
        <f t="shared" si="184"/>
        <v/>
      </c>
      <c r="BO138" s="254" t="str">
        <f t="shared" si="184"/>
        <v/>
      </c>
      <c r="BP138" s="254" t="str">
        <f t="shared" si="184"/>
        <v/>
      </c>
      <c r="BQ138" s="264" t="str">
        <f t="shared" si="139"/>
        <v/>
      </c>
      <c r="BR138" s="261">
        <v>2019</v>
      </c>
      <c r="BS138" s="261">
        <v>2019</v>
      </c>
      <c r="BT138" s="261">
        <v>2019</v>
      </c>
      <c r="BU138" s="265">
        <v>2019</v>
      </c>
      <c r="BV138" s="263">
        <v>2019</v>
      </c>
      <c r="BW138" s="254" t="str">
        <f t="shared" si="177"/>
        <v/>
      </c>
      <c r="BX138" s="254" t="str">
        <f t="shared" si="176"/>
        <v/>
      </c>
      <c r="BY138" s="264" t="str">
        <f t="shared" si="31"/>
        <v/>
      </c>
      <c r="BZ138" s="254" t="str">
        <f t="shared" si="32"/>
        <v/>
      </c>
      <c r="CA138" s="254">
        <f t="shared" si="179"/>
        <v>0</v>
      </c>
      <c r="CB138" s="254">
        <f t="shared" si="179"/>
        <v>0</v>
      </c>
      <c r="CC138" s="254">
        <f t="shared" si="179"/>
        <v>0</v>
      </c>
      <c r="CD138" s="254">
        <f t="shared" si="178"/>
        <v>0</v>
      </c>
      <c r="CE138" s="254">
        <f t="shared" si="178"/>
        <v>0</v>
      </c>
      <c r="CF138" s="254">
        <f t="shared" si="178"/>
        <v>0</v>
      </c>
      <c r="CG138" s="254">
        <f t="shared" si="178"/>
        <v>0</v>
      </c>
      <c r="CH138" s="254">
        <f t="shared" si="178"/>
        <v>0</v>
      </c>
      <c r="CI138" s="254">
        <f t="shared" si="178"/>
        <v>0</v>
      </c>
      <c r="CJ138" s="254">
        <f t="shared" si="182"/>
        <v>0</v>
      </c>
      <c r="CK138" s="254">
        <f t="shared" si="182"/>
        <v>0</v>
      </c>
      <c r="CL138" s="254">
        <f t="shared" si="182"/>
        <v>0</v>
      </c>
      <c r="CM138" s="254">
        <f t="shared" si="140"/>
        <v>0</v>
      </c>
      <c r="CN138" s="254">
        <f t="shared" si="141"/>
        <v>0</v>
      </c>
      <c r="CO138" s="254">
        <f t="shared" si="142"/>
        <v>0</v>
      </c>
      <c r="CP138" s="254">
        <f t="shared" si="143"/>
        <v>0</v>
      </c>
      <c r="CQ138" s="254">
        <f t="shared" si="144"/>
        <v>0</v>
      </c>
      <c r="CR138" s="254">
        <f t="shared" si="145"/>
        <v>0</v>
      </c>
      <c r="CS138" s="254">
        <f t="shared" si="146"/>
        <v>0</v>
      </c>
      <c r="CT138" s="254">
        <f t="shared" si="147"/>
        <v>0</v>
      </c>
      <c r="CU138" s="254">
        <f t="shared" si="148"/>
        <v>0</v>
      </c>
      <c r="CV138" s="254">
        <f t="shared" si="149"/>
        <v>0</v>
      </c>
      <c r="CW138" s="254">
        <f t="shared" si="150"/>
        <v>0</v>
      </c>
      <c r="CX138" s="254">
        <f t="shared" si="151"/>
        <v>0</v>
      </c>
      <c r="CY138" s="254">
        <f t="shared" si="152"/>
        <v>0</v>
      </c>
      <c r="CZ138" s="254">
        <f t="shared" si="153"/>
        <v>0</v>
      </c>
      <c r="DA138" s="254">
        <f t="shared" si="154"/>
        <v>0</v>
      </c>
      <c r="DB138" s="254">
        <f t="shared" si="155"/>
        <v>0</v>
      </c>
      <c r="DC138" s="254">
        <f t="shared" si="156"/>
        <v>0</v>
      </c>
      <c r="DD138" s="254">
        <f t="shared" si="157"/>
        <v>0</v>
      </c>
      <c r="DE138" s="254">
        <f t="shared" si="158"/>
        <v>0</v>
      </c>
      <c r="DF138" s="254">
        <f t="shared" si="159"/>
        <v>0</v>
      </c>
      <c r="DG138" s="254">
        <f t="shared" si="160"/>
        <v>0</v>
      </c>
      <c r="DH138" s="254">
        <f t="shared" si="161"/>
        <v>0</v>
      </c>
      <c r="DI138" s="254">
        <f t="shared" si="162"/>
        <v>0</v>
      </c>
      <c r="DJ138" s="254">
        <f t="shared" si="163"/>
        <v>0</v>
      </c>
      <c r="DK138" s="254">
        <f t="shared" si="164"/>
        <v>0</v>
      </c>
      <c r="DL138" s="254">
        <f t="shared" si="165"/>
        <v>0</v>
      </c>
      <c r="DM138" s="254">
        <f t="shared" si="166"/>
        <v>0</v>
      </c>
      <c r="DN138" s="254">
        <f t="shared" si="167"/>
        <v>0</v>
      </c>
      <c r="DO138" s="254">
        <f t="shared" si="168"/>
        <v>0</v>
      </c>
      <c r="DP138" s="254">
        <f t="shared" si="169"/>
        <v>0</v>
      </c>
      <c r="DQ138" s="254">
        <f t="shared" si="170"/>
        <v>0</v>
      </c>
      <c r="DR138" s="254">
        <f t="shared" si="171"/>
        <v>0</v>
      </c>
      <c r="DS138" s="254">
        <f t="shared" si="172"/>
        <v>0</v>
      </c>
      <c r="DT138" s="254">
        <f t="shared" si="173"/>
        <v>0</v>
      </c>
      <c r="DU138" s="254">
        <f t="shared" si="174"/>
        <v>0</v>
      </c>
      <c r="DV138" s="254">
        <f t="shared" si="175"/>
        <v>0</v>
      </c>
    </row>
    <row r="139" spans="1:126" ht="24" customHeight="1">
      <c r="A139" s="11" t="str">
        <f ca="1">IF(AG139&lt;&gt;"OK","",CONCATENATE(TEXT('Front Page'!$F$33,"000"),TEXT('Front Page'!$F$31,"000"),"-",LEFT('Front Page'!$R$53,5),"-",LEFT(D139,1),AJ139, "-",TEXT(B139,"000")))</f>
        <v/>
      </c>
      <c r="B139" s="12" t="str">
        <f>IFERROR(IF(E139="","",MAX(B$17:B138)+1),"")</f>
        <v/>
      </c>
      <c r="C139" s="13"/>
      <c r="D139" s="29" t="str">
        <f t="shared" si="133"/>
        <v>None</v>
      </c>
      <c r="E139" s="29" t="str">
        <f t="shared" si="17"/>
        <v/>
      </c>
      <c r="F139" s="29" t="str">
        <f t="shared" si="18"/>
        <v/>
      </c>
      <c r="G139" s="363"/>
      <c r="H139" s="364"/>
      <c r="I139" s="325" t="str">
        <f t="shared" si="134"/>
        <v>No</v>
      </c>
      <c r="J139" s="314">
        <v>0</v>
      </c>
      <c r="K139" s="312">
        <v>0</v>
      </c>
      <c r="L139" s="312">
        <v>0</v>
      </c>
      <c r="M139" s="312">
        <v>0</v>
      </c>
      <c r="N139" s="312">
        <v>0</v>
      </c>
      <c r="O139" s="312">
        <v>0</v>
      </c>
      <c r="P139" s="312">
        <v>0</v>
      </c>
      <c r="Q139" s="312">
        <v>0</v>
      </c>
      <c r="R139" s="312">
        <v>0</v>
      </c>
      <c r="S139" s="312">
        <v>0</v>
      </c>
      <c r="T139" s="312">
        <v>0</v>
      </c>
      <c r="U139" s="312">
        <v>0</v>
      </c>
      <c r="V139" s="313">
        <v>1</v>
      </c>
      <c r="W139" s="313">
        <v>1</v>
      </c>
      <c r="X139" s="312">
        <v>0</v>
      </c>
      <c r="Y139" s="312">
        <v>0</v>
      </c>
      <c r="Z139" s="312">
        <v>0</v>
      </c>
      <c r="AA139" s="14">
        <v>0</v>
      </c>
      <c r="AB139" s="317"/>
      <c r="AC139" s="15" t="str">
        <f t="shared" si="124"/>
        <v/>
      </c>
      <c r="AD139" s="15" t="str">
        <f t="shared" si="135"/>
        <v/>
      </c>
      <c r="AE139" s="16" t="str">
        <f t="shared" si="136"/>
        <v>0 - 0</v>
      </c>
      <c r="AF139" s="20" t="str">
        <f t="shared" si="126"/>
        <v>Not an offer</v>
      </c>
      <c r="AG139" s="276" t="str">
        <f t="shared" si="127"/>
        <v>Not an Offer</v>
      </c>
      <c r="AH139" s="150"/>
      <c r="AI139" s="254">
        <v>123</v>
      </c>
      <c r="AJ139" s="149" t="str">
        <f t="shared" si="128"/>
        <v>00-IFE</v>
      </c>
      <c r="AK139" s="254" t="b">
        <v>0</v>
      </c>
      <c r="AL139" s="254">
        <f t="shared" si="125"/>
        <v>0</v>
      </c>
      <c r="AM139" s="254">
        <f t="shared" si="129"/>
        <v>0</v>
      </c>
      <c r="AN139" s="288">
        <f t="shared" si="137"/>
        <v>0</v>
      </c>
      <c r="AO139" s="288" t="str">
        <f>IF(AND($BU139=$BV139,BU139=AO$13),$J139&amp;$K139&amp;$L139&amp;$M139&amp;$N139&amp;$O139&amp;$P139&amp;$Q139&amp;$R139&amp;$S139&amp;$T139&amp;$U139,IFERROR(MATCH($AN139,AO$17:AO138,0),-1000))</f>
        <v>000000000000</v>
      </c>
      <c r="AP139" s="288">
        <f>IF(AND($BU139=$BV139,BV139=AP$13),$J139&amp;$K139&amp;$L139&amp;$M139&amp;$N139&amp;$O139&amp;$P139&amp;$Q139&amp;$R139&amp;$S139&amp;$T139&amp;$U139,IFERROR(MATCH($AN139,AP$17:AP138,0),-1000))</f>
        <v>1</v>
      </c>
      <c r="AQ139" s="288">
        <f>IF(AND($BU139=$BV139,BW139=AQ$13),$J139&amp;$K139&amp;$L139&amp;$M139&amp;$N139&amp;$O139&amp;$P139&amp;$Q139&amp;$R139&amp;$S139&amp;$T139&amp;$U139,IFERROR(MATCH($AN139,AQ$17:AQ138,0),-1000))</f>
        <v>1</v>
      </c>
      <c r="AR139" s="288">
        <f>IF(AND($BU139=$BV139,BX139=AR$13),$J139&amp;$K139&amp;$L139&amp;$M139&amp;$N139&amp;$O139&amp;$P139&amp;$Q139&amp;$R139&amp;$S139&amp;$T139&amp;$U139,IFERROR(MATCH($AN139,AR$17:AR138,0),-1000))</f>
        <v>1</v>
      </c>
      <c r="AS139" s="254">
        <f t="shared" si="69"/>
        <v>0</v>
      </c>
      <c r="AT139" s="261" t="str">
        <f t="shared" si="138"/>
        <v/>
      </c>
      <c r="AU139" s="254" t="str">
        <f t="shared" si="180"/>
        <v/>
      </c>
      <c r="AV139" s="254" t="str">
        <f t="shared" si="180"/>
        <v/>
      </c>
      <c r="AW139" s="254" t="str">
        <f t="shared" si="180"/>
        <v/>
      </c>
      <c r="AX139" s="254" t="str">
        <f t="shared" si="180"/>
        <v/>
      </c>
      <c r="AY139" s="254" t="str">
        <f t="shared" si="180"/>
        <v/>
      </c>
      <c r="AZ139" s="254" t="str">
        <f t="shared" si="180"/>
        <v/>
      </c>
      <c r="BA139" s="254" t="str">
        <f t="shared" si="180"/>
        <v/>
      </c>
      <c r="BB139" s="254" t="str">
        <f t="shared" si="180"/>
        <v/>
      </c>
      <c r="BC139" s="254" t="str">
        <f t="shared" si="183"/>
        <v/>
      </c>
      <c r="BD139" s="254" t="str">
        <f t="shared" si="183"/>
        <v/>
      </c>
      <c r="BE139" s="262" t="str">
        <f t="shared" si="183"/>
        <v/>
      </c>
      <c r="BF139" s="263" t="str">
        <f t="shared" si="181"/>
        <v/>
      </c>
      <c r="BG139" s="254" t="str">
        <f t="shared" si="181"/>
        <v/>
      </c>
      <c r="BH139" s="254" t="str">
        <f t="shared" si="181"/>
        <v/>
      </c>
      <c r="BI139" s="254" t="str">
        <f t="shared" si="181"/>
        <v/>
      </c>
      <c r="BJ139" s="254" t="str">
        <f t="shared" si="181"/>
        <v/>
      </c>
      <c r="BK139" s="254" t="str">
        <f t="shared" si="181"/>
        <v/>
      </c>
      <c r="BL139" s="254" t="str">
        <f t="shared" si="181"/>
        <v/>
      </c>
      <c r="BM139" s="254" t="str">
        <f t="shared" si="181"/>
        <v/>
      </c>
      <c r="BN139" s="254" t="str">
        <f t="shared" si="184"/>
        <v/>
      </c>
      <c r="BO139" s="254" t="str">
        <f t="shared" si="184"/>
        <v/>
      </c>
      <c r="BP139" s="254" t="str">
        <f t="shared" si="184"/>
        <v/>
      </c>
      <c r="BQ139" s="264" t="str">
        <f t="shared" si="139"/>
        <v/>
      </c>
      <c r="BR139" s="261">
        <v>2019</v>
      </c>
      <c r="BS139" s="261">
        <v>2019</v>
      </c>
      <c r="BT139" s="261">
        <v>2019</v>
      </c>
      <c r="BU139" s="265">
        <v>2019</v>
      </c>
      <c r="BV139" s="263">
        <v>2019</v>
      </c>
      <c r="BW139" s="254" t="str">
        <f t="shared" si="177"/>
        <v/>
      </c>
      <c r="BX139" s="254" t="str">
        <f t="shared" si="176"/>
        <v/>
      </c>
      <c r="BY139" s="264" t="str">
        <f t="shared" si="31"/>
        <v/>
      </c>
      <c r="BZ139" s="254" t="str">
        <f t="shared" si="32"/>
        <v/>
      </c>
      <c r="CA139" s="254">
        <f t="shared" si="179"/>
        <v>0</v>
      </c>
      <c r="CB139" s="254">
        <f t="shared" si="179"/>
        <v>0</v>
      </c>
      <c r="CC139" s="254">
        <f t="shared" si="179"/>
        <v>0</v>
      </c>
      <c r="CD139" s="254">
        <f t="shared" si="178"/>
        <v>0</v>
      </c>
      <c r="CE139" s="254">
        <f t="shared" si="178"/>
        <v>0</v>
      </c>
      <c r="CF139" s="254">
        <f t="shared" si="178"/>
        <v>0</v>
      </c>
      <c r="CG139" s="254">
        <f t="shared" si="178"/>
        <v>0</v>
      </c>
      <c r="CH139" s="254">
        <f t="shared" si="178"/>
        <v>0</v>
      </c>
      <c r="CI139" s="254">
        <f t="shared" si="178"/>
        <v>0</v>
      </c>
      <c r="CJ139" s="254">
        <f t="shared" si="182"/>
        <v>0</v>
      </c>
      <c r="CK139" s="254">
        <f t="shared" si="182"/>
        <v>0</v>
      </c>
      <c r="CL139" s="254">
        <f t="shared" si="182"/>
        <v>0</v>
      </c>
      <c r="CM139" s="254">
        <f t="shared" si="140"/>
        <v>0</v>
      </c>
      <c r="CN139" s="254">
        <f t="shared" si="141"/>
        <v>0</v>
      </c>
      <c r="CO139" s="254">
        <f t="shared" si="142"/>
        <v>0</v>
      </c>
      <c r="CP139" s="254">
        <f t="shared" si="143"/>
        <v>0</v>
      </c>
      <c r="CQ139" s="254">
        <f t="shared" si="144"/>
        <v>0</v>
      </c>
      <c r="CR139" s="254">
        <f t="shared" si="145"/>
        <v>0</v>
      </c>
      <c r="CS139" s="254">
        <f t="shared" si="146"/>
        <v>0</v>
      </c>
      <c r="CT139" s="254">
        <f t="shared" si="147"/>
        <v>0</v>
      </c>
      <c r="CU139" s="254">
        <f t="shared" si="148"/>
        <v>0</v>
      </c>
      <c r="CV139" s="254">
        <f t="shared" si="149"/>
        <v>0</v>
      </c>
      <c r="CW139" s="254">
        <f t="shared" si="150"/>
        <v>0</v>
      </c>
      <c r="CX139" s="254">
        <f t="shared" si="151"/>
        <v>0</v>
      </c>
      <c r="CY139" s="254">
        <f t="shared" si="152"/>
        <v>0</v>
      </c>
      <c r="CZ139" s="254">
        <f t="shared" si="153"/>
        <v>0</v>
      </c>
      <c r="DA139" s="254">
        <f t="shared" si="154"/>
        <v>0</v>
      </c>
      <c r="DB139" s="254">
        <f t="shared" si="155"/>
        <v>0</v>
      </c>
      <c r="DC139" s="254">
        <f t="shared" si="156"/>
        <v>0</v>
      </c>
      <c r="DD139" s="254">
        <f t="shared" si="157"/>
        <v>0</v>
      </c>
      <c r="DE139" s="254">
        <f t="shared" si="158"/>
        <v>0</v>
      </c>
      <c r="DF139" s="254">
        <f t="shared" si="159"/>
        <v>0</v>
      </c>
      <c r="DG139" s="254">
        <f t="shared" si="160"/>
        <v>0</v>
      </c>
      <c r="DH139" s="254">
        <f t="shared" si="161"/>
        <v>0</v>
      </c>
      <c r="DI139" s="254">
        <f t="shared" si="162"/>
        <v>0</v>
      </c>
      <c r="DJ139" s="254">
        <f t="shared" si="163"/>
        <v>0</v>
      </c>
      <c r="DK139" s="254">
        <f t="shared" si="164"/>
        <v>0</v>
      </c>
      <c r="DL139" s="254">
        <f t="shared" si="165"/>
        <v>0</v>
      </c>
      <c r="DM139" s="254">
        <f t="shared" si="166"/>
        <v>0</v>
      </c>
      <c r="DN139" s="254">
        <f t="shared" si="167"/>
        <v>0</v>
      </c>
      <c r="DO139" s="254">
        <f t="shared" si="168"/>
        <v>0</v>
      </c>
      <c r="DP139" s="254">
        <f t="shared" si="169"/>
        <v>0</v>
      </c>
      <c r="DQ139" s="254">
        <f t="shared" si="170"/>
        <v>0</v>
      </c>
      <c r="DR139" s="254">
        <f t="shared" si="171"/>
        <v>0</v>
      </c>
      <c r="DS139" s="254">
        <f t="shared" si="172"/>
        <v>0</v>
      </c>
      <c r="DT139" s="254">
        <f t="shared" si="173"/>
        <v>0</v>
      </c>
      <c r="DU139" s="254">
        <f t="shared" si="174"/>
        <v>0</v>
      </c>
      <c r="DV139" s="254">
        <f t="shared" si="175"/>
        <v>0</v>
      </c>
    </row>
    <row r="140" spans="1:126" ht="24" customHeight="1">
      <c r="A140" s="11" t="str">
        <f ca="1">IF(AG140&lt;&gt;"OK","",CONCATENATE(TEXT('Front Page'!$F$33,"000"),TEXT('Front Page'!$F$31,"000"),"-",LEFT('Front Page'!$R$53,5),"-",LEFT(D140,1),AJ140, "-",TEXT(B140,"000")))</f>
        <v/>
      </c>
      <c r="B140" s="12" t="str">
        <f>IFERROR(IF(E140="","",MAX(B$17:B139)+1),"")</f>
        <v/>
      </c>
      <c r="C140" s="13"/>
      <c r="D140" s="29" t="str">
        <f t="shared" si="133"/>
        <v>None</v>
      </c>
      <c r="E140" s="29" t="str">
        <f t="shared" si="17"/>
        <v/>
      </c>
      <c r="F140" s="29" t="str">
        <f t="shared" si="18"/>
        <v/>
      </c>
      <c r="G140" s="363"/>
      <c r="H140" s="364"/>
      <c r="I140" s="325" t="str">
        <f t="shared" si="134"/>
        <v>No</v>
      </c>
      <c r="J140" s="314">
        <v>0</v>
      </c>
      <c r="K140" s="312">
        <v>0</v>
      </c>
      <c r="L140" s="312">
        <v>0</v>
      </c>
      <c r="M140" s="312">
        <v>0</v>
      </c>
      <c r="N140" s="312">
        <v>0</v>
      </c>
      <c r="O140" s="312">
        <v>0</v>
      </c>
      <c r="P140" s="312">
        <v>0</v>
      </c>
      <c r="Q140" s="312">
        <v>0</v>
      </c>
      <c r="R140" s="312">
        <v>0</v>
      </c>
      <c r="S140" s="312">
        <v>0</v>
      </c>
      <c r="T140" s="312">
        <v>0</v>
      </c>
      <c r="U140" s="312">
        <v>0</v>
      </c>
      <c r="V140" s="313">
        <v>1</v>
      </c>
      <c r="W140" s="313">
        <v>1</v>
      </c>
      <c r="X140" s="312">
        <v>0</v>
      </c>
      <c r="Y140" s="312">
        <v>0</v>
      </c>
      <c r="Z140" s="312">
        <v>0</v>
      </c>
      <c r="AA140" s="14">
        <v>0</v>
      </c>
      <c r="AB140" s="317"/>
      <c r="AC140" s="15" t="str">
        <f t="shared" si="124"/>
        <v/>
      </c>
      <c r="AD140" s="15" t="str">
        <f t="shared" si="135"/>
        <v/>
      </c>
      <c r="AE140" s="16" t="str">
        <f t="shared" si="136"/>
        <v>0 - 0</v>
      </c>
      <c r="AF140" s="20" t="str">
        <f t="shared" si="126"/>
        <v>Not an offer</v>
      </c>
      <c r="AG140" s="276" t="str">
        <f t="shared" si="127"/>
        <v>Not an Offer</v>
      </c>
      <c r="AH140" s="150"/>
      <c r="AI140" s="254">
        <v>124</v>
      </c>
      <c r="AJ140" s="149" t="str">
        <f t="shared" si="128"/>
        <v>00-IFE</v>
      </c>
      <c r="AK140" s="254" t="b">
        <v>0</v>
      </c>
      <c r="AL140" s="254">
        <f t="shared" si="125"/>
        <v>0</v>
      </c>
      <c r="AM140" s="254">
        <f t="shared" si="129"/>
        <v>0</v>
      </c>
      <c r="AN140" s="288">
        <f t="shared" si="137"/>
        <v>0</v>
      </c>
      <c r="AO140" s="288" t="str">
        <f>IF(AND($BU140=$BV140,BU140=AO$13),$J140&amp;$K140&amp;$L140&amp;$M140&amp;$N140&amp;$O140&amp;$P140&amp;$Q140&amp;$R140&amp;$S140&amp;$T140&amp;$U140,IFERROR(MATCH($AN140,AO$17:AO139,0),-1000))</f>
        <v>000000000000</v>
      </c>
      <c r="AP140" s="288">
        <f>IF(AND($BU140=$BV140,BV140=AP$13),$J140&amp;$K140&amp;$L140&amp;$M140&amp;$N140&amp;$O140&amp;$P140&amp;$Q140&amp;$R140&amp;$S140&amp;$T140&amp;$U140,IFERROR(MATCH($AN140,AP$17:AP139,0),-1000))</f>
        <v>1</v>
      </c>
      <c r="AQ140" s="288">
        <f>IF(AND($BU140=$BV140,BW140=AQ$13),$J140&amp;$K140&amp;$L140&amp;$M140&amp;$N140&amp;$O140&amp;$P140&amp;$Q140&amp;$R140&amp;$S140&amp;$T140&amp;$U140,IFERROR(MATCH($AN140,AQ$17:AQ139,0),-1000))</f>
        <v>1</v>
      </c>
      <c r="AR140" s="288">
        <f>IF(AND($BU140=$BV140,BX140=AR$13),$J140&amp;$K140&amp;$L140&amp;$M140&amp;$N140&amp;$O140&amp;$P140&amp;$Q140&amp;$R140&amp;$S140&amp;$T140&amp;$U140,IFERROR(MATCH($AN140,AR$17:AR139,0),-1000))</f>
        <v>1</v>
      </c>
      <c r="AS140" s="254">
        <f t="shared" si="69"/>
        <v>0</v>
      </c>
      <c r="AT140" s="261" t="str">
        <f t="shared" si="138"/>
        <v/>
      </c>
      <c r="AU140" s="254" t="str">
        <f t="shared" si="180"/>
        <v/>
      </c>
      <c r="AV140" s="254" t="str">
        <f t="shared" si="180"/>
        <v/>
      </c>
      <c r="AW140" s="254" t="str">
        <f t="shared" si="180"/>
        <v/>
      </c>
      <c r="AX140" s="254" t="str">
        <f t="shared" si="180"/>
        <v/>
      </c>
      <c r="AY140" s="254" t="str">
        <f t="shared" si="180"/>
        <v/>
      </c>
      <c r="AZ140" s="254" t="str">
        <f t="shared" si="180"/>
        <v/>
      </c>
      <c r="BA140" s="254" t="str">
        <f t="shared" si="180"/>
        <v/>
      </c>
      <c r="BB140" s="254" t="str">
        <f t="shared" si="180"/>
        <v/>
      </c>
      <c r="BC140" s="254" t="str">
        <f t="shared" si="183"/>
        <v/>
      </c>
      <c r="BD140" s="254" t="str">
        <f t="shared" si="183"/>
        <v/>
      </c>
      <c r="BE140" s="262" t="str">
        <f t="shared" si="183"/>
        <v/>
      </c>
      <c r="BF140" s="263" t="str">
        <f t="shared" si="181"/>
        <v/>
      </c>
      <c r="BG140" s="254" t="str">
        <f t="shared" si="181"/>
        <v/>
      </c>
      <c r="BH140" s="254" t="str">
        <f t="shared" si="181"/>
        <v/>
      </c>
      <c r="BI140" s="254" t="str">
        <f t="shared" si="181"/>
        <v/>
      </c>
      <c r="BJ140" s="254" t="str">
        <f t="shared" si="181"/>
        <v/>
      </c>
      <c r="BK140" s="254" t="str">
        <f t="shared" si="181"/>
        <v/>
      </c>
      <c r="BL140" s="254" t="str">
        <f t="shared" si="181"/>
        <v/>
      </c>
      <c r="BM140" s="254" t="str">
        <f t="shared" si="181"/>
        <v/>
      </c>
      <c r="BN140" s="254" t="str">
        <f t="shared" si="184"/>
        <v/>
      </c>
      <c r="BO140" s="254" t="str">
        <f t="shared" si="184"/>
        <v/>
      </c>
      <c r="BP140" s="254" t="str">
        <f t="shared" si="184"/>
        <v/>
      </c>
      <c r="BQ140" s="264" t="str">
        <f t="shared" si="139"/>
        <v/>
      </c>
      <c r="BR140" s="261">
        <v>2019</v>
      </c>
      <c r="BS140" s="261">
        <v>2019</v>
      </c>
      <c r="BT140" s="261">
        <v>2019</v>
      </c>
      <c r="BU140" s="265">
        <v>2019</v>
      </c>
      <c r="BV140" s="263">
        <v>2019</v>
      </c>
      <c r="BW140" s="254" t="str">
        <f t="shared" si="177"/>
        <v/>
      </c>
      <c r="BX140" s="254" t="str">
        <f t="shared" si="176"/>
        <v/>
      </c>
      <c r="BY140" s="264" t="str">
        <f t="shared" si="31"/>
        <v/>
      </c>
      <c r="BZ140" s="254" t="str">
        <f t="shared" si="32"/>
        <v/>
      </c>
      <c r="CA140" s="254">
        <f t="shared" si="179"/>
        <v>0</v>
      </c>
      <c r="CB140" s="254">
        <f t="shared" si="179"/>
        <v>0</v>
      </c>
      <c r="CC140" s="254">
        <f t="shared" si="179"/>
        <v>0</v>
      </c>
      <c r="CD140" s="254">
        <f t="shared" si="178"/>
        <v>0</v>
      </c>
      <c r="CE140" s="254">
        <f t="shared" si="178"/>
        <v>0</v>
      </c>
      <c r="CF140" s="254">
        <f t="shared" si="178"/>
        <v>0</v>
      </c>
      <c r="CG140" s="254">
        <f t="shared" si="178"/>
        <v>0</v>
      </c>
      <c r="CH140" s="254">
        <f t="shared" si="178"/>
        <v>0</v>
      </c>
      <c r="CI140" s="254">
        <f t="shared" si="178"/>
        <v>0</v>
      </c>
      <c r="CJ140" s="254">
        <f t="shared" si="182"/>
        <v>0</v>
      </c>
      <c r="CK140" s="254">
        <f t="shared" si="182"/>
        <v>0</v>
      </c>
      <c r="CL140" s="254">
        <f t="shared" si="182"/>
        <v>0</v>
      </c>
      <c r="CM140" s="254">
        <f t="shared" si="140"/>
        <v>0</v>
      </c>
      <c r="CN140" s="254">
        <f t="shared" si="141"/>
        <v>0</v>
      </c>
      <c r="CO140" s="254">
        <f t="shared" si="142"/>
        <v>0</v>
      </c>
      <c r="CP140" s="254">
        <f t="shared" si="143"/>
        <v>0</v>
      </c>
      <c r="CQ140" s="254">
        <f t="shared" si="144"/>
        <v>0</v>
      </c>
      <c r="CR140" s="254">
        <f t="shared" si="145"/>
        <v>0</v>
      </c>
      <c r="CS140" s="254">
        <f t="shared" si="146"/>
        <v>0</v>
      </c>
      <c r="CT140" s="254">
        <f t="shared" si="147"/>
        <v>0</v>
      </c>
      <c r="CU140" s="254">
        <f t="shared" si="148"/>
        <v>0</v>
      </c>
      <c r="CV140" s="254">
        <f t="shared" si="149"/>
        <v>0</v>
      </c>
      <c r="CW140" s="254">
        <f t="shared" si="150"/>
        <v>0</v>
      </c>
      <c r="CX140" s="254">
        <f t="shared" si="151"/>
        <v>0</v>
      </c>
      <c r="CY140" s="254">
        <f t="shared" si="152"/>
        <v>0</v>
      </c>
      <c r="CZ140" s="254">
        <f t="shared" si="153"/>
        <v>0</v>
      </c>
      <c r="DA140" s="254">
        <f t="shared" si="154"/>
        <v>0</v>
      </c>
      <c r="DB140" s="254">
        <f t="shared" si="155"/>
        <v>0</v>
      </c>
      <c r="DC140" s="254">
        <f t="shared" si="156"/>
        <v>0</v>
      </c>
      <c r="DD140" s="254">
        <f t="shared" si="157"/>
        <v>0</v>
      </c>
      <c r="DE140" s="254">
        <f t="shared" si="158"/>
        <v>0</v>
      </c>
      <c r="DF140" s="254">
        <f t="shared" si="159"/>
        <v>0</v>
      </c>
      <c r="DG140" s="254">
        <f t="shared" si="160"/>
        <v>0</v>
      </c>
      <c r="DH140" s="254">
        <f t="shared" si="161"/>
        <v>0</v>
      </c>
      <c r="DI140" s="254">
        <f t="shared" si="162"/>
        <v>0</v>
      </c>
      <c r="DJ140" s="254">
        <f t="shared" si="163"/>
        <v>0</v>
      </c>
      <c r="DK140" s="254">
        <f t="shared" si="164"/>
        <v>0</v>
      </c>
      <c r="DL140" s="254">
        <f t="shared" si="165"/>
        <v>0</v>
      </c>
      <c r="DM140" s="254">
        <f t="shared" si="166"/>
        <v>0</v>
      </c>
      <c r="DN140" s="254">
        <f t="shared" si="167"/>
        <v>0</v>
      </c>
      <c r="DO140" s="254">
        <f t="shared" si="168"/>
        <v>0</v>
      </c>
      <c r="DP140" s="254">
        <f t="shared" si="169"/>
        <v>0</v>
      </c>
      <c r="DQ140" s="254">
        <f t="shared" si="170"/>
        <v>0</v>
      </c>
      <c r="DR140" s="254">
        <f t="shared" si="171"/>
        <v>0</v>
      </c>
      <c r="DS140" s="254">
        <f t="shared" si="172"/>
        <v>0</v>
      </c>
      <c r="DT140" s="254">
        <f t="shared" si="173"/>
        <v>0</v>
      </c>
      <c r="DU140" s="254">
        <f t="shared" si="174"/>
        <v>0</v>
      </c>
      <c r="DV140" s="254">
        <f t="shared" si="175"/>
        <v>0</v>
      </c>
    </row>
    <row r="141" spans="1:126" ht="24" customHeight="1">
      <c r="A141" s="11" t="str">
        <f ca="1">IF(AG141&lt;&gt;"OK","",CONCATENATE(TEXT('Front Page'!$F$33,"000"),TEXT('Front Page'!$F$31,"000"),"-",LEFT('Front Page'!$R$53,5),"-",LEFT(D141,1),AJ141, "-",TEXT(B141,"000")))</f>
        <v/>
      </c>
      <c r="B141" s="12" t="str">
        <f>IFERROR(IF(E141="","",MAX(B$17:B140)+1),"")</f>
        <v/>
      </c>
      <c r="C141" s="13"/>
      <c r="D141" s="29" t="str">
        <f t="shared" si="133"/>
        <v>None</v>
      </c>
      <c r="E141" s="29" t="str">
        <f t="shared" si="17"/>
        <v/>
      </c>
      <c r="F141" s="29" t="str">
        <f t="shared" si="18"/>
        <v/>
      </c>
      <c r="G141" s="363"/>
      <c r="H141" s="364"/>
      <c r="I141" s="325" t="str">
        <f t="shared" si="134"/>
        <v>No</v>
      </c>
      <c r="J141" s="314">
        <v>0</v>
      </c>
      <c r="K141" s="312">
        <v>0</v>
      </c>
      <c r="L141" s="312">
        <v>0</v>
      </c>
      <c r="M141" s="312">
        <v>0</v>
      </c>
      <c r="N141" s="312">
        <v>0</v>
      </c>
      <c r="O141" s="312">
        <v>0</v>
      </c>
      <c r="P141" s="312">
        <v>0</v>
      </c>
      <c r="Q141" s="312">
        <v>0</v>
      </c>
      <c r="R141" s="312">
        <v>0</v>
      </c>
      <c r="S141" s="312">
        <v>0</v>
      </c>
      <c r="T141" s="312">
        <v>0</v>
      </c>
      <c r="U141" s="312">
        <v>0</v>
      </c>
      <c r="V141" s="313">
        <v>1</v>
      </c>
      <c r="W141" s="313">
        <v>1</v>
      </c>
      <c r="X141" s="312">
        <v>0</v>
      </c>
      <c r="Y141" s="312">
        <v>0</v>
      </c>
      <c r="Z141" s="312">
        <v>0</v>
      </c>
      <c r="AA141" s="14">
        <v>0</v>
      </c>
      <c r="AB141" s="317"/>
      <c r="AC141" s="15" t="str">
        <f t="shared" si="124"/>
        <v/>
      </c>
      <c r="AD141" s="15" t="str">
        <f t="shared" si="135"/>
        <v/>
      </c>
      <c r="AE141" s="16" t="str">
        <f t="shared" si="136"/>
        <v>0 - 0</v>
      </c>
      <c r="AF141" s="20" t="str">
        <f t="shared" si="126"/>
        <v>Not an offer</v>
      </c>
      <c r="AG141" s="276" t="str">
        <f t="shared" si="127"/>
        <v>Not an Offer</v>
      </c>
      <c r="AH141" s="150"/>
      <c r="AI141" s="254">
        <v>125</v>
      </c>
      <c r="AJ141" s="149" t="str">
        <f t="shared" si="128"/>
        <v>00-IFE</v>
      </c>
      <c r="AK141" s="254" t="b">
        <v>0</v>
      </c>
      <c r="AL141" s="254">
        <f t="shared" si="125"/>
        <v>0</v>
      </c>
      <c r="AM141" s="254">
        <f t="shared" si="129"/>
        <v>0</v>
      </c>
      <c r="AN141" s="288">
        <f t="shared" si="137"/>
        <v>0</v>
      </c>
      <c r="AO141" s="288" t="str">
        <f>IF(AND($BU141=$BV141,BU141=AO$13),$J141&amp;$K141&amp;$L141&amp;$M141&amp;$N141&amp;$O141&amp;$P141&amp;$Q141&amp;$R141&amp;$S141&amp;$T141&amp;$U141,IFERROR(MATCH($AN141,AO$17:AO140,0),-1000))</f>
        <v>000000000000</v>
      </c>
      <c r="AP141" s="288">
        <f>IF(AND($BU141=$BV141,BV141=AP$13),$J141&amp;$K141&amp;$L141&amp;$M141&amp;$N141&amp;$O141&amp;$P141&amp;$Q141&amp;$R141&amp;$S141&amp;$T141&amp;$U141,IFERROR(MATCH($AN141,AP$17:AP140,0),-1000))</f>
        <v>1</v>
      </c>
      <c r="AQ141" s="288">
        <f>IF(AND($BU141=$BV141,BW141=AQ$13),$J141&amp;$K141&amp;$L141&amp;$M141&amp;$N141&amp;$O141&amp;$P141&amp;$Q141&amp;$R141&amp;$S141&amp;$T141&amp;$U141,IFERROR(MATCH($AN141,AQ$17:AQ140,0),-1000))</f>
        <v>1</v>
      </c>
      <c r="AR141" s="288">
        <f>IF(AND($BU141=$BV141,BX141=AR$13),$J141&amp;$K141&amp;$L141&amp;$M141&amp;$N141&amp;$O141&amp;$P141&amp;$Q141&amp;$R141&amp;$S141&amp;$T141&amp;$U141,IFERROR(MATCH($AN141,AR$17:AR140,0),-1000))</f>
        <v>1</v>
      </c>
      <c r="AS141" s="254">
        <f t="shared" si="69"/>
        <v>0</v>
      </c>
      <c r="AT141" s="261" t="str">
        <f t="shared" si="138"/>
        <v/>
      </c>
      <c r="AU141" s="254" t="str">
        <f t="shared" si="180"/>
        <v/>
      </c>
      <c r="AV141" s="254" t="str">
        <f t="shared" si="180"/>
        <v/>
      </c>
      <c r="AW141" s="254" t="str">
        <f t="shared" si="180"/>
        <v/>
      </c>
      <c r="AX141" s="254" t="str">
        <f t="shared" si="180"/>
        <v/>
      </c>
      <c r="AY141" s="254" t="str">
        <f t="shared" si="180"/>
        <v/>
      </c>
      <c r="AZ141" s="254" t="str">
        <f t="shared" si="180"/>
        <v/>
      </c>
      <c r="BA141" s="254" t="str">
        <f t="shared" si="180"/>
        <v/>
      </c>
      <c r="BB141" s="254" t="str">
        <f t="shared" si="180"/>
        <v/>
      </c>
      <c r="BC141" s="254" t="str">
        <f t="shared" si="183"/>
        <v/>
      </c>
      <c r="BD141" s="254" t="str">
        <f t="shared" si="183"/>
        <v/>
      </c>
      <c r="BE141" s="262" t="str">
        <f t="shared" si="183"/>
        <v/>
      </c>
      <c r="BF141" s="263" t="str">
        <f t="shared" si="181"/>
        <v/>
      </c>
      <c r="BG141" s="254" t="str">
        <f t="shared" si="181"/>
        <v/>
      </c>
      <c r="BH141" s="254" t="str">
        <f t="shared" si="181"/>
        <v/>
      </c>
      <c r="BI141" s="254" t="str">
        <f t="shared" si="181"/>
        <v/>
      </c>
      <c r="BJ141" s="254" t="str">
        <f t="shared" si="181"/>
        <v/>
      </c>
      <c r="BK141" s="254" t="str">
        <f t="shared" si="181"/>
        <v/>
      </c>
      <c r="BL141" s="254" t="str">
        <f t="shared" si="181"/>
        <v/>
      </c>
      <c r="BM141" s="254" t="str">
        <f t="shared" si="181"/>
        <v/>
      </c>
      <c r="BN141" s="254" t="str">
        <f t="shared" si="184"/>
        <v/>
      </c>
      <c r="BO141" s="254" t="str">
        <f t="shared" si="184"/>
        <v/>
      </c>
      <c r="BP141" s="254" t="str">
        <f t="shared" si="184"/>
        <v/>
      </c>
      <c r="BQ141" s="264" t="str">
        <f t="shared" si="139"/>
        <v/>
      </c>
      <c r="BR141" s="261">
        <v>2019</v>
      </c>
      <c r="BS141" s="261">
        <v>2019</v>
      </c>
      <c r="BT141" s="261">
        <v>2019</v>
      </c>
      <c r="BU141" s="265">
        <v>2019</v>
      </c>
      <c r="BV141" s="263">
        <v>2019</v>
      </c>
      <c r="BW141" s="254" t="str">
        <f t="shared" si="177"/>
        <v/>
      </c>
      <c r="BX141" s="254" t="str">
        <f t="shared" si="176"/>
        <v/>
      </c>
      <c r="BY141" s="264" t="str">
        <f t="shared" si="31"/>
        <v/>
      </c>
      <c r="BZ141" s="254" t="str">
        <f t="shared" si="32"/>
        <v/>
      </c>
      <c r="CA141" s="254">
        <f t="shared" si="179"/>
        <v>0</v>
      </c>
      <c r="CB141" s="254">
        <f t="shared" si="179"/>
        <v>0</v>
      </c>
      <c r="CC141" s="254">
        <f t="shared" si="179"/>
        <v>0</v>
      </c>
      <c r="CD141" s="254">
        <f t="shared" si="178"/>
        <v>0</v>
      </c>
      <c r="CE141" s="254">
        <f t="shared" si="178"/>
        <v>0</v>
      </c>
      <c r="CF141" s="254">
        <f t="shared" si="178"/>
        <v>0</v>
      </c>
      <c r="CG141" s="254">
        <f t="shared" si="178"/>
        <v>0</v>
      </c>
      <c r="CH141" s="254">
        <f t="shared" si="178"/>
        <v>0</v>
      </c>
      <c r="CI141" s="254">
        <f t="shared" si="178"/>
        <v>0</v>
      </c>
      <c r="CJ141" s="254">
        <f t="shared" si="182"/>
        <v>0</v>
      </c>
      <c r="CK141" s="254">
        <f t="shared" si="182"/>
        <v>0</v>
      </c>
      <c r="CL141" s="254">
        <f t="shared" si="182"/>
        <v>0</v>
      </c>
      <c r="CM141" s="254">
        <f t="shared" si="140"/>
        <v>0</v>
      </c>
      <c r="CN141" s="254">
        <f t="shared" si="141"/>
        <v>0</v>
      </c>
      <c r="CO141" s="254">
        <f t="shared" si="142"/>
        <v>0</v>
      </c>
      <c r="CP141" s="254">
        <f t="shared" si="143"/>
        <v>0</v>
      </c>
      <c r="CQ141" s="254">
        <f t="shared" si="144"/>
        <v>0</v>
      </c>
      <c r="CR141" s="254">
        <f t="shared" si="145"/>
        <v>0</v>
      </c>
      <c r="CS141" s="254">
        <f t="shared" si="146"/>
        <v>0</v>
      </c>
      <c r="CT141" s="254">
        <f t="shared" si="147"/>
        <v>0</v>
      </c>
      <c r="CU141" s="254">
        <f t="shared" si="148"/>
        <v>0</v>
      </c>
      <c r="CV141" s="254">
        <f t="shared" si="149"/>
        <v>0</v>
      </c>
      <c r="CW141" s="254">
        <f t="shared" si="150"/>
        <v>0</v>
      </c>
      <c r="CX141" s="254">
        <f t="shared" si="151"/>
        <v>0</v>
      </c>
      <c r="CY141" s="254">
        <f t="shared" si="152"/>
        <v>0</v>
      </c>
      <c r="CZ141" s="254">
        <f t="shared" si="153"/>
        <v>0</v>
      </c>
      <c r="DA141" s="254">
        <f t="shared" si="154"/>
        <v>0</v>
      </c>
      <c r="DB141" s="254">
        <f t="shared" si="155"/>
        <v>0</v>
      </c>
      <c r="DC141" s="254">
        <f t="shared" si="156"/>
        <v>0</v>
      </c>
      <c r="DD141" s="254">
        <f t="shared" si="157"/>
        <v>0</v>
      </c>
      <c r="DE141" s="254">
        <f t="shared" si="158"/>
        <v>0</v>
      </c>
      <c r="DF141" s="254">
        <f t="shared" si="159"/>
        <v>0</v>
      </c>
      <c r="DG141" s="254">
        <f t="shared" si="160"/>
        <v>0</v>
      </c>
      <c r="DH141" s="254">
        <f t="shared" si="161"/>
        <v>0</v>
      </c>
      <c r="DI141" s="254">
        <f t="shared" si="162"/>
        <v>0</v>
      </c>
      <c r="DJ141" s="254">
        <f t="shared" si="163"/>
        <v>0</v>
      </c>
      <c r="DK141" s="254">
        <f t="shared" si="164"/>
        <v>0</v>
      </c>
      <c r="DL141" s="254">
        <f t="shared" si="165"/>
        <v>0</v>
      </c>
      <c r="DM141" s="254">
        <f t="shared" si="166"/>
        <v>0</v>
      </c>
      <c r="DN141" s="254">
        <f t="shared" si="167"/>
        <v>0</v>
      </c>
      <c r="DO141" s="254">
        <f t="shared" si="168"/>
        <v>0</v>
      </c>
      <c r="DP141" s="254">
        <f t="shared" si="169"/>
        <v>0</v>
      </c>
      <c r="DQ141" s="254">
        <f t="shared" si="170"/>
        <v>0</v>
      </c>
      <c r="DR141" s="254">
        <f t="shared" si="171"/>
        <v>0</v>
      </c>
      <c r="DS141" s="254">
        <f t="shared" si="172"/>
        <v>0</v>
      </c>
      <c r="DT141" s="254">
        <f t="shared" si="173"/>
        <v>0</v>
      </c>
      <c r="DU141" s="254">
        <f t="shared" si="174"/>
        <v>0</v>
      </c>
      <c r="DV141" s="254">
        <f t="shared" si="175"/>
        <v>0</v>
      </c>
    </row>
    <row r="142" spans="1:126" ht="24" customHeight="1">
      <c r="A142" s="11" t="str">
        <f ca="1">IF(AG142&lt;&gt;"OK","",CONCATENATE(TEXT('Front Page'!$F$33,"000"),TEXT('Front Page'!$F$31,"000"),"-",LEFT('Front Page'!$R$53,5),"-",LEFT(D142,1),AJ142, "-",TEXT(B142,"000")))</f>
        <v/>
      </c>
      <c r="B142" s="12" t="str">
        <f>IFERROR(IF(E142="","",MAX(B$17:B141)+1),"")</f>
        <v/>
      </c>
      <c r="C142" s="13"/>
      <c r="D142" s="29" t="str">
        <f t="shared" si="133"/>
        <v>None</v>
      </c>
      <c r="E142" s="29" t="str">
        <f t="shared" si="17"/>
        <v/>
      </c>
      <c r="F142" s="29" t="str">
        <f t="shared" si="18"/>
        <v/>
      </c>
      <c r="G142" s="363"/>
      <c r="H142" s="364"/>
      <c r="I142" s="325" t="str">
        <f t="shared" si="134"/>
        <v>No</v>
      </c>
      <c r="J142" s="314">
        <v>0</v>
      </c>
      <c r="K142" s="312">
        <v>0</v>
      </c>
      <c r="L142" s="312">
        <v>0</v>
      </c>
      <c r="M142" s="312">
        <v>0</v>
      </c>
      <c r="N142" s="312">
        <v>0</v>
      </c>
      <c r="O142" s="312">
        <v>0</v>
      </c>
      <c r="P142" s="312">
        <v>0</v>
      </c>
      <c r="Q142" s="312">
        <v>0</v>
      </c>
      <c r="R142" s="312">
        <v>0</v>
      </c>
      <c r="S142" s="312">
        <v>0</v>
      </c>
      <c r="T142" s="312">
        <v>0</v>
      </c>
      <c r="U142" s="312">
        <v>0</v>
      </c>
      <c r="V142" s="313">
        <v>1</v>
      </c>
      <c r="W142" s="313">
        <v>1</v>
      </c>
      <c r="X142" s="312">
        <v>0</v>
      </c>
      <c r="Y142" s="312">
        <v>0</v>
      </c>
      <c r="Z142" s="312">
        <v>0</v>
      </c>
      <c r="AA142" s="14">
        <v>0</v>
      </c>
      <c r="AB142" s="317"/>
      <c r="AC142" s="15" t="str">
        <f t="shared" si="124"/>
        <v/>
      </c>
      <c r="AD142" s="15" t="str">
        <f t="shared" si="135"/>
        <v/>
      </c>
      <c r="AE142" s="16" t="str">
        <f t="shared" si="136"/>
        <v>0 - 0</v>
      </c>
      <c r="AF142" s="20" t="str">
        <f t="shared" si="126"/>
        <v>Not an offer</v>
      </c>
      <c r="AG142" s="276" t="str">
        <f t="shared" si="127"/>
        <v>Not an Offer</v>
      </c>
      <c r="AH142" s="150"/>
      <c r="AI142" s="254">
        <v>126</v>
      </c>
      <c r="AJ142" s="149" t="str">
        <f t="shared" si="128"/>
        <v>00-IFE</v>
      </c>
      <c r="AK142" s="254" t="b">
        <v>0</v>
      </c>
      <c r="AL142" s="254">
        <f t="shared" si="125"/>
        <v>0</v>
      </c>
      <c r="AM142" s="254">
        <f t="shared" si="129"/>
        <v>0</v>
      </c>
      <c r="AN142" s="288">
        <f t="shared" si="137"/>
        <v>0</v>
      </c>
      <c r="AO142" s="288" t="str">
        <f>IF(AND($BU142=$BV142,BU142=AO$13),$J142&amp;$K142&amp;$L142&amp;$M142&amp;$N142&amp;$O142&amp;$P142&amp;$Q142&amp;$R142&amp;$S142&amp;$T142&amp;$U142,IFERROR(MATCH($AN142,AO$17:AO141,0),-1000))</f>
        <v>000000000000</v>
      </c>
      <c r="AP142" s="288">
        <f>IF(AND($BU142=$BV142,BV142=AP$13),$J142&amp;$K142&amp;$L142&amp;$M142&amp;$N142&amp;$O142&amp;$P142&amp;$Q142&amp;$R142&amp;$S142&amp;$T142&amp;$U142,IFERROR(MATCH($AN142,AP$17:AP141,0),-1000))</f>
        <v>1</v>
      </c>
      <c r="AQ142" s="288">
        <f>IF(AND($BU142=$BV142,BW142=AQ$13),$J142&amp;$K142&amp;$L142&amp;$M142&amp;$N142&amp;$O142&amp;$P142&amp;$Q142&amp;$R142&amp;$S142&amp;$T142&amp;$U142,IFERROR(MATCH($AN142,AQ$17:AQ141,0),-1000))</f>
        <v>1</v>
      </c>
      <c r="AR142" s="288">
        <f>IF(AND($BU142=$BV142,BX142=AR$13),$J142&amp;$K142&amp;$L142&amp;$M142&amp;$N142&amp;$O142&amp;$P142&amp;$Q142&amp;$R142&amp;$S142&amp;$T142&amp;$U142,IFERROR(MATCH($AN142,AR$17:AR141,0),-1000))</f>
        <v>1</v>
      </c>
      <c r="AS142" s="254">
        <f t="shared" si="69"/>
        <v>0</v>
      </c>
      <c r="AT142" s="261" t="str">
        <f t="shared" si="138"/>
        <v/>
      </c>
      <c r="AU142" s="254" t="str">
        <f t="shared" si="180"/>
        <v/>
      </c>
      <c r="AV142" s="254" t="str">
        <f t="shared" si="180"/>
        <v/>
      </c>
      <c r="AW142" s="254" t="str">
        <f t="shared" si="180"/>
        <v/>
      </c>
      <c r="AX142" s="254" t="str">
        <f t="shared" si="180"/>
        <v/>
      </c>
      <c r="AY142" s="254" t="str">
        <f t="shared" si="180"/>
        <v/>
      </c>
      <c r="AZ142" s="254" t="str">
        <f t="shared" si="180"/>
        <v/>
      </c>
      <c r="BA142" s="254" t="str">
        <f t="shared" si="180"/>
        <v/>
      </c>
      <c r="BB142" s="254" t="str">
        <f t="shared" si="180"/>
        <v/>
      </c>
      <c r="BC142" s="254" t="str">
        <f t="shared" si="183"/>
        <v/>
      </c>
      <c r="BD142" s="254" t="str">
        <f t="shared" si="183"/>
        <v/>
      </c>
      <c r="BE142" s="262" t="str">
        <f t="shared" si="183"/>
        <v/>
      </c>
      <c r="BF142" s="263" t="str">
        <f t="shared" si="181"/>
        <v/>
      </c>
      <c r="BG142" s="254" t="str">
        <f t="shared" si="181"/>
        <v/>
      </c>
      <c r="BH142" s="254" t="str">
        <f t="shared" si="181"/>
        <v/>
      </c>
      <c r="BI142" s="254" t="str">
        <f t="shared" si="181"/>
        <v/>
      </c>
      <c r="BJ142" s="254" t="str">
        <f t="shared" si="181"/>
        <v/>
      </c>
      <c r="BK142" s="254" t="str">
        <f t="shared" si="181"/>
        <v/>
      </c>
      <c r="BL142" s="254" t="str">
        <f t="shared" si="181"/>
        <v/>
      </c>
      <c r="BM142" s="254" t="str">
        <f t="shared" si="181"/>
        <v/>
      </c>
      <c r="BN142" s="254" t="str">
        <f t="shared" si="184"/>
        <v/>
      </c>
      <c r="BO142" s="254" t="str">
        <f t="shared" si="184"/>
        <v/>
      </c>
      <c r="BP142" s="254" t="str">
        <f t="shared" si="184"/>
        <v/>
      </c>
      <c r="BQ142" s="264" t="str">
        <f t="shared" si="139"/>
        <v/>
      </c>
      <c r="BR142" s="261">
        <v>2019</v>
      </c>
      <c r="BS142" s="261">
        <v>2019</v>
      </c>
      <c r="BT142" s="261">
        <v>2019</v>
      </c>
      <c r="BU142" s="265">
        <v>2019</v>
      </c>
      <c r="BV142" s="263">
        <v>2019</v>
      </c>
      <c r="BW142" s="254" t="str">
        <f t="shared" si="177"/>
        <v/>
      </c>
      <c r="BX142" s="254" t="str">
        <f t="shared" si="176"/>
        <v/>
      </c>
      <c r="BY142" s="264" t="str">
        <f t="shared" si="31"/>
        <v/>
      </c>
      <c r="BZ142" s="254" t="str">
        <f t="shared" si="32"/>
        <v/>
      </c>
      <c r="CA142" s="254">
        <f t="shared" si="179"/>
        <v>0</v>
      </c>
      <c r="CB142" s="254">
        <f t="shared" si="179"/>
        <v>0</v>
      </c>
      <c r="CC142" s="254">
        <f t="shared" si="179"/>
        <v>0</v>
      </c>
      <c r="CD142" s="254">
        <f t="shared" si="178"/>
        <v>0</v>
      </c>
      <c r="CE142" s="254">
        <f t="shared" si="178"/>
        <v>0</v>
      </c>
      <c r="CF142" s="254">
        <f t="shared" si="178"/>
        <v>0</v>
      </c>
      <c r="CG142" s="254">
        <f t="shared" si="178"/>
        <v>0</v>
      </c>
      <c r="CH142" s="254">
        <f t="shared" si="178"/>
        <v>0</v>
      </c>
      <c r="CI142" s="254">
        <f t="shared" si="178"/>
        <v>0</v>
      </c>
      <c r="CJ142" s="254">
        <f t="shared" si="182"/>
        <v>0</v>
      </c>
      <c r="CK142" s="254">
        <f t="shared" si="182"/>
        <v>0</v>
      </c>
      <c r="CL142" s="254">
        <f t="shared" si="182"/>
        <v>0</v>
      </c>
      <c r="CM142" s="254">
        <f t="shared" si="140"/>
        <v>0</v>
      </c>
      <c r="CN142" s="254">
        <f t="shared" si="141"/>
        <v>0</v>
      </c>
      <c r="CO142" s="254">
        <f t="shared" si="142"/>
        <v>0</v>
      </c>
      <c r="CP142" s="254">
        <f t="shared" si="143"/>
        <v>0</v>
      </c>
      <c r="CQ142" s="254">
        <f t="shared" si="144"/>
        <v>0</v>
      </c>
      <c r="CR142" s="254">
        <f t="shared" si="145"/>
        <v>0</v>
      </c>
      <c r="CS142" s="254">
        <f t="shared" si="146"/>
        <v>0</v>
      </c>
      <c r="CT142" s="254">
        <f t="shared" si="147"/>
        <v>0</v>
      </c>
      <c r="CU142" s="254">
        <f t="shared" si="148"/>
        <v>0</v>
      </c>
      <c r="CV142" s="254">
        <f t="shared" si="149"/>
        <v>0</v>
      </c>
      <c r="CW142" s="254">
        <f t="shared" si="150"/>
        <v>0</v>
      </c>
      <c r="CX142" s="254">
        <f t="shared" si="151"/>
        <v>0</v>
      </c>
      <c r="CY142" s="254">
        <f t="shared" si="152"/>
        <v>0</v>
      </c>
      <c r="CZ142" s="254">
        <f t="shared" si="153"/>
        <v>0</v>
      </c>
      <c r="DA142" s="254">
        <f t="shared" si="154"/>
        <v>0</v>
      </c>
      <c r="DB142" s="254">
        <f t="shared" si="155"/>
        <v>0</v>
      </c>
      <c r="DC142" s="254">
        <f t="shared" si="156"/>
        <v>0</v>
      </c>
      <c r="DD142" s="254">
        <f t="shared" si="157"/>
        <v>0</v>
      </c>
      <c r="DE142" s="254">
        <f t="shared" si="158"/>
        <v>0</v>
      </c>
      <c r="DF142" s="254">
        <f t="shared" si="159"/>
        <v>0</v>
      </c>
      <c r="DG142" s="254">
        <f t="shared" si="160"/>
        <v>0</v>
      </c>
      <c r="DH142" s="254">
        <f t="shared" si="161"/>
        <v>0</v>
      </c>
      <c r="DI142" s="254">
        <f t="shared" si="162"/>
        <v>0</v>
      </c>
      <c r="DJ142" s="254">
        <f t="shared" si="163"/>
        <v>0</v>
      </c>
      <c r="DK142" s="254">
        <f t="shared" si="164"/>
        <v>0</v>
      </c>
      <c r="DL142" s="254">
        <f t="shared" si="165"/>
        <v>0</v>
      </c>
      <c r="DM142" s="254">
        <f t="shared" si="166"/>
        <v>0</v>
      </c>
      <c r="DN142" s="254">
        <f t="shared" si="167"/>
        <v>0</v>
      </c>
      <c r="DO142" s="254">
        <f t="shared" si="168"/>
        <v>0</v>
      </c>
      <c r="DP142" s="254">
        <f t="shared" si="169"/>
        <v>0</v>
      </c>
      <c r="DQ142" s="254">
        <f t="shared" si="170"/>
        <v>0</v>
      </c>
      <c r="DR142" s="254">
        <f t="shared" si="171"/>
        <v>0</v>
      </c>
      <c r="DS142" s="254">
        <f t="shared" si="172"/>
        <v>0</v>
      </c>
      <c r="DT142" s="254">
        <f t="shared" si="173"/>
        <v>0</v>
      </c>
      <c r="DU142" s="254">
        <f t="shared" si="174"/>
        <v>0</v>
      </c>
      <c r="DV142" s="254">
        <f t="shared" si="175"/>
        <v>0</v>
      </c>
    </row>
    <row r="143" spans="1:126" ht="24" customHeight="1">
      <c r="A143" s="11" t="str">
        <f ca="1">IF(AG143&lt;&gt;"OK","",CONCATENATE(TEXT('Front Page'!$F$33,"000"),TEXT('Front Page'!$F$31,"000"),"-",LEFT('Front Page'!$R$53,5),"-",LEFT(D143,1),AJ143, "-",TEXT(B143,"000")))</f>
        <v/>
      </c>
      <c r="B143" s="12" t="str">
        <f>IFERROR(IF(E143="","",MAX(B$17:B142)+1),"")</f>
        <v/>
      </c>
      <c r="C143" s="13"/>
      <c r="D143" s="29" t="str">
        <f t="shared" si="133"/>
        <v>None</v>
      </c>
      <c r="E143" s="29" t="str">
        <f t="shared" si="17"/>
        <v/>
      </c>
      <c r="F143" s="29" t="str">
        <f t="shared" si="18"/>
        <v/>
      </c>
      <c r="G143" s="363"/>
      <c r="H143" s="364"/>
      <c r="I143" s="325" t="str">
        <f t="shared" si="134"/>
        <v>No</v>
      </c>
      <c r="J143" s="314">
        <v>0</v>
      </c>
      <c r="K143" s="312">
        <v>0</v>
      </c>
      <c r="L143" s="312">
        <v>0</v>
      </c>
      <c r="M143" s="312">
        <v>0</v>
      </c>
      <c r="N143" s="312">
        <v>0</v>
      </c>
      <c r="O143" s="312">
        <v>0</v>
      </c>
      <c r="P143" s="312">
        <v>0</v>
      </c>
      <c r="Q143" s="312">
        <v>0</v>
      </c>
      <c r="R143" s="312">
        <v>0</v>
      </c>
      <c r="S143" s="312">
        <v>0</v>
      </c>
      <c r="T143" s="312">
        <v>0</v>
      </c>
      <c r="U143" s="312">
        <v>0</v>
      </c>
      <c r="V143" s="313">
        <v>1</v>
      </c>
      <c r="W143" s="313">
        <v>1</v>
      </c>
      <c r="X143" s="312">
        <v>0</v>
      </c>
      <c r="Y143" s="312">
        <v>0</v>
      </c>
      <c r="Z143" s="312">
        <v>0</v>
      </c>
      <c r="AA143" s="14">
        <v>0</v>
      </c>
      <c r="AB143" s="317"/>
      <c r="AC143" s="15" t="str">
        <f t="shared" si="124"/>
        <v/>
      </c>
      <c r="AD143" s="15" t="str">
        <f t="shared" si="135"/>
        <v/>
      </c>
      <c r="AE143" s="16" t="str">
        <f t="shared" si="136"/>
        <v>0 - 0</v>
      </c>
      <c r="AF143" s="20" t="str">
        <f t="shared" si="126"/>
        <v>Not an offer</v>
      </c>
      <c r="AG143" s="276" t="str">
        <f t="shared" si="127"/>
        <v>Not an Offer</v>
      </c>
      <c r="AH143" s="150"/>
      <c r="AI143" s="254">
        <v>127</v>
      </c>
      <c r="AJ143" s="149" t="str">
        <f t="shared" si="128"/>
        <v>00-IFE</v>
      </c>
      <c r="AK143" s="254" t="b">
        <v>0</v>
      </c>
      <c r="AL143" s="254">
        <f t="shared" si="125"/>
        <v>0</v>
      </c>
      <c r="AM143" s="254">
        <f t="shared" si="129"/>
        <v>0</v>
      </c>
      <c r="AN143" s="288">
        <f t="shared" si="137"/>
        <v>0</v>
      </c>
      <c r="AO143" s="288" t="str">
        <f>IF(AND($BU143=$BV143,BU143=AO$13),$J143&amp;$K143&amp;$L143&amp;$M143&amp;$N143&amp;$O143&amp;$P143&amp;$Q143&amp;$R143&amp;$S143&amp;$T143&amp;$U143,IFERROR(MATCH($AN143,AO$17:AO142,0),-1000))</f>
        <v>000000000000</v>
      </c>
      <c r="AP143" s="288">
        <f>IF(AND($BU143=$BV143,BV143=AP$13),$J143&amp;$K143&amp;$L143&amp;$M143&amp;$N143&amp;$O143&amp;$P143&amp;$Q143&amp;$R143&amp;$S143&amp;$T143&amp;$U143,IFERROR(MATCH($AN143,AP$17:AP142,0),-1000))</f>
        <v>1</v>
      </c>
      <c r="AQ143" s="288">
        <f>IF(AND($BU143=$BV143,BW143=AQ$13),$J143&amp;$K143&amp;$L143&amp;$M143&amp;$N143&amp;$O143&amp;$P143&amp;$Q143&amp;$R143&amp;$S143&amp;$T143&amp;$U143,IFERROR(MATCH($AN143,AQ$17:AQ142,0),-1000))</f>
        <v>1</v>
      </c>
      <c r="AR143" s="288">
        <f>IF(AND($BU143=$BV143,BX143=AR$13),$J143&amp;$K143&amp;$L143&amp;$M143&amp;$N143&amp;$O143&amp;$P143&amp;$Q143&amp;$R143&amp;$S143&amp;$T143&amp;$U143,IFERROR(MATCH($AN143,AR$17:AR142,0),-1000))</f>
        <v>1</v>
      </c>
      <c r="AS143" s="254">
        <f t="shared" si="69"/>
        <v>0</v>
      </c>
      <c r="AT143" s="261" t="str">
        <f t="shared" si="138"/>
        <v/>
      </c>
      <c r="AU143" s="254" t="str">
        <f t="shared" si="180"/>
        <v/>
      </c>
      <c r="AV143" s="254" t="str">
        <f t="shared" si="180"/>
        <v/>
      </c>
      <c r="AW143" s="254" t="str">
        <f t="shared" si="180"/>
        <v/>
      </c>
      <c r="AX143" s="254" t="str">
        <f t="shared" si="180"/>
        <v/>
      </c>
      <c r="AY143" s="254" t="str">
        <f t="shared" si="180"/>
        <v/>
      </c>
      <c r="AZ143" s="254" t="str">
        <f t="shared" si="180"/>
        <v/>
      </c>
      <c r="BA143" s="254" t="str">
        <f t="shared" si="180"/>
        <v/>
      </c>
      <c r="BB143" s="254" t="str">
        <f t="shared" si="180"/>
        <v/>
      </c>
      <c r="BC143" s="254" t="str">
        <f t="shared" si="183"/>
        <v/>
      </c>
      <c r="BD143" s="254" t="str">
        <f t="shared" si="183"/>
        <v/>
      </c>
      <c r="BE143" s="262" t="str">
        <f t="shared" si="183"/>
        <v/>
      </c>
      <c r="BF143" s="263" t="str">
        <f t="shared" si="181"/>
        <v/>
      </c>
      <c r="BG143" s="254" t="str">
        <f t="shared" si="181"/>
        <v/>
      </c>
      <c r="BH143" s="254" t="str">
        <f t="shared" si="181"/>
        <v/>
      </c>
      <c r="BI143" s="254" t="str">
        <f t="shared" si="181"/>
        <v/>
      </c>
      <c r="BJ143" s="254" t="str">
        <f t="shared" si="181"/>
        <v/>
      </c>
      <c r="BK143" s="254" t="str">
        <f t="shared" si="181"/>
        <v/>
      </c>
      <c r="BL143" s="254" t="str">
        <f t="shared" si="181"/>
        <v/>
      </c>
      <c r="BM143" s="254" t="str">
        <f t="shared" si="181"/>
        <v/>
      </c>
      <c r="BN143" s="254" t="str">
        <f t="shared" si="184"/>
        <v/>
      </c>
      <c r="BO143" s="254" t="str">
        <f t="shared" si="184"/>
        <v/>
      </c>
      <c r="BP143" s="254" t="str">
        <f t="shared" si="184"/>
        <v/>
      </c>
      <c r="BQ143" s="264" t="str">
        <f t="shared" si="139"/>
        <v/>
      </c>
      <c r="BR143" s="261">
        <v>2019</v>
      </c>
      <c r="BS143" s="261">
        <v>2019</v>
      </c>
      <c r="BT143" s="261">
        <v>2019</v>
      </c>
      <c r="BU143" s="265">
        <v>2019</v>
      </c>
      <c r="BV143" s="263">
        <v>2019</v>
      </c>
      <c r="BW143" s="254" t="str">
        <f t="shared" si="177"/>
        <v/>
      </c>
      <c r="BX143" s="254" t="str">
        <f t="shared" si="176"/>
        <v/>
      </c>
      <c r="BY143" s="264" t="str">
        <f t="shared" si="31"/>
        <v/>
      </c>
      <c r="BZ143" s="254" t="str">
        <f t="shared" si="32"/>
        <v/>
      </c>
      <c r="CA143" s="254">
        <f t="shared" si="179"/>
        <v>0</v>
      </c>
      <c r="CB143" s="254">
        <f t="shared" si="179"/>
        <v>0</v>
      </c>
      <c r="CC143" s="254">
        <f t="shared" si="179"/>
        <v>0</v>
      </c>
      <c r="CD143" s="254">
        <f t="shared" si="178"/>
        <v>0</v>
      </c>
      <c r="CE143" s="254">
        <f t="shared" si="178"/>
        <v>0</v>
      </c>
      <c r="CF143" s="254">
        <f t="shared" si="178"/>
        <v>0</v>
      </c>
      <c r="CG143" s="254">
        <f t="shared" si="178"/>
        <v>0</v>
      </c>
      <c r="CH143" s="254">
        <f t="shared" si="178"/>
        <v>0</v>
      </c>
      <c r="CI143" s="254">
        <f t="shared" si="178"/>
        <v>0</v>
      </c>
      <c r="CJ143" s="254">
        <f t="shared" si="182"/>
        <v>0</v>
      </c>
      <c r="CK143" s="254">
        <f t="shared" si="182"/>
        <v>0</v>
      </c>
      <c r="CL143" s="254">
        <f t="shared" si="182"/>
        <v>0</v>
      </c>
      <c r="CM143" s="254">
        <f t="shared" si="140"/>
        <v>0</v>
      </c>
      <c r="CN143" s="254">
        <f t="shared" si="141"/>
        <v>0</v>
      </c>
      <c r="CO143" s="254">
        <f t="shared" si="142"/>
        <v>0</v>
      </c>
      <c r="CP143" s="254">
        <f t="shared" si="143"/>
        <v>0</v>
      </c>
      <c r="CQ143" s="254">
        <f t="shared" si="144"/>
        <v>0</v>
      </c>
      <c r="CR143" s="254">
        <f t="shared" si="145"/>
        <v>0</v>
      </c>
      <c r="CS143" s="254">
        <f t="shared" si="146"/>
        <v>0</v>
      </c>
      <c r="CT143" s="254">
        <f t="shared" si="147"/>
        <v>0</v>
      </c>
      <c r="CU143" s="254">
        <f t="shared" si="148"/>
        <v>0</v>
      </c>
      <c r="CV143" s="254">
        <f t="shared" si="149"/>
        <v>0</v>
      </c>
      <c r="CW143" s="254">
        <f t="shared" si="150"/>
        <v>0</v>
      </c>
      <c r="CX143" s="254">
        <f t="shared" si="151"/>
        <v>0</v>
      </c>
      <c r="CY143" s="254">
        <f t="shared" si="152"/>
        <v>0</v>
      </c>
      <c r="CZ143" s="254">
        <f t="shared" si="153"/>
        <v>0</v>
      </c>
      <c r="DA143" s="254">
        <f t="shared" si="154"/>
        <v>0</v>
      </c>
      <c r="DB143" s="254">
        <f t="shared" si="155"/>
        <v>0</v>
      </c>
      <c r="DC143" s="254">
        <f t="shared" si="156"/>
        <v>0</v>
      </c>
      <c r="DD143" s="254">
        <f t="shared" si="157"/>
        <v>0</v>
      </c>
      <c r="DE143" s="254">
        <f t="shared" si="158"/>
        <v>0</v>
      </c>
      <c r="DF143" s="254">
        <f t="shared" si="159"/>
        <v>0</v>
      </c>
      <c r="DG143" s="254">
        <f t="shared" si="160"/>
        <v>0</v>
      </c>
      <c r="DH143" s="254">
        <f t="shared" si="161"/>
        <v>0</v>
      </c>
      <c r="DI143" s="254">
        <f t="shared" si="162"/>
        <v>0</v>
      </c>
      <c r="DJ143" s="254">
        <f t="shared" si="163"/>
        <v>0</v>
      </c>
      <c r="DK143" s="254">
        <f t="shared" si="164"/>
        <v>0</v>
      </c>
      <c r="DL143" s="254">
        <f t="shared" si="165"/>
        <v>0</v>
      </c>
      <c r="DM143" s="254">
        <f t="shared" si="166"/>
        <v>0</v>
      </c>
      <c r="DN143" s="254">
        <f t="shared" si="167"/>
        <v>0</v>
      </c>
      <c r="DO143" s="254">
        <f t="shared" si="168"/>
        <v>0</v>
      </c>
      <c r="DP143" s="254">
        <f t="shared" si="169"/>
        <v>0</v>
      </c>
      <c r="DQ143" s="254">
        <f t="shared" si="170"/>
        <v>0</v>
      </c>
      <c r="DR143" s="254">
        <f t="shared" si="171"/>
        <v>0</v>
      </c>
      <c r="DS143" s="254">
        <f t="shared" si="172"/>
        <v>0</v>
      </c>
      <c r="DT143" s="254">
        <f t="shared" si="173"/>
        <v>0</v>
      </c>
      <c r="DU143" s="254">
        <f t="shared" si="174"/>
        <v>0</v>
      </c>
      <c r="DV143" s="254">
        <f t="shared" si="175"/>
        <v>0</v>
      </c>
    </row>
    <row r="144" spans="1:126" ht="24" customHeight="1">
      <c r="A144" s="11" t="str">
        <f ca="1">IF(AG144&lt;&gt;"OK","",CONCATENATE(TEXT('Front Page'!$F$33,"000"),TEXT('Front Page'!$F$31,"000"),"-",LEFT('Front Page'!$R$53,5),"-",LEFT(D144,1),AJ144, "-",TEXT(B144,"000")))</f>
        <v/>
      </c>
      <c r="B144" s="12" t="str">
        <f>IFERROR(IF(E144="","",MAX(B$17:B143)+1),"")</f>
        <v/>
      </c>
      <c r="C144" s="13"/>
      <c r="D144" s="29" t="str">
        <f t="shared" si="133"/>
        <v>None</v>
      </c>
      <c r="E144" s="29" t="str">
        <f t="shared" si="17"/>
        <v/>
      </c>
      <c r="F144" s="29" t="str">
        <f t="shared" si="18"/>
        <v/>
      </c>
      <c r="G144" s="363"/>
      <c r="H144" s="364"/>
      <c r="I144" s="325" t="str">
        <f t="shared" si="134"/>
        <v>No</v>
      </c>
      <c r="J144" s="314">
        <v>0</v>
      </c>
      <c r="K144" s="312">
        <v>0</v>
      </c>
      <c r="L144" s="312">
        <v>0</v>
      </c>
      <c r="M144" s="312">
        <v>0</v>
      </c>
      <c r="N144" s="312">
        <v>0</v>
      </c>
      <c r="O144" s="312">
        <v>0</v>
      </c>
      <c r="P144" s="312">
        <v>0</v>
      </c>
      <c r="Q144" s="312">
        <v>0</v>
      </c>
      <c r="R144" s="312">
        <v>0</v>
      </c>
      <c r="S144" s="312">
        <v>0</v>
      </c>
      <c r="T144" s="312">
        <v>0</v>
      </c>
      <c r="U144" s="312">
        <v>0</v>
      </c>
      <c r="V144" s="313">
        <v>1</v>
      </c>
      <c r="W144" s="313">
        <v>1</v>
      </c>
      <c r="X144" s="312">
        <v>0</v>
      </c>
      <c r="Y144" s="312">
        <v>0</v>
      </c>
      <c r="Z144" s="312">
        <v>0</v>
      </c>
      <c r="AA144" s="14">
        <v>0</v>
      </c>
      <c r="AB144" s="317"/>
      <c r="AC144" s="15" t="str">
        <f t="shared" si="124"/>
        <v/>
      </c>
      <c r="AD144" s="15" t="str">
        <f t="shared" si="135"/>
        <v/>
      </c>
      <c r="AE144" s="16" t="str">
        <f t="shared" si="136"/>
        <v>0 - 0</v>
      </c>
      <c r="AF144" s="20" t="str">
        <f t="shared" si="126"/>
        <v>Not an offer</v>
      </c>
      <c r="AG144" s="276" t="str">
        <f t="shared" si="127"/>
        <v>Not an Offer</v>
      </c>
      <c r="AH144" s="150"/>
      <c r="AI144" s="254">
        <v>128</v>
      </c>
      <c r="AJ144" s="149" t="str">
        <f t="shared" si="128"/>
        <v>00-IFE</v>
      </c>
      <c r="AK144" s="254" t="b">
        <v>0</v>
      </c>
      <c r="AL144" s="254">
        <f t="shared" si="125"/>
        <v>0</v>
      </c>
      <c r="AM144" s="254">
        <f t="shared" si="129"/>
        <v>0</v>
      </c>
      <c r="AN144" s="288">
        <f t="shared" si="137"/>
        <v>0</v>
      </c>
      <c r="AO144" s="288" t="str">
        <f>IF(AND($BU144=$BV144,BU144=AO$13),$J144&amp;$K144&amp;$L144&amp;$M144&amp;$N144&amp;$O144&amp;$P144&amp;$Q144&amp;$R144&amp;$S144&amp;$T144&amp;$U144,IFERROR(MATCH($AN144,AO$17:AO143,0),-1000))</f>
        <v>000000000000</v>
      </c>
      <c r="AP144" s="288">
        <f>IF(AND($BU144=$BV144,BV144=AP$13),$J144&amp;$K144&amp;$L144&amp;$M144&amp;$N144&amp;$O144&amp;$P144&amp;$Q144&amp;$R144&amp;$S144&amp;$T144&amp;$U144,IFERROR(MATCH($AN144,AP$17:AP143,0),-1000))</f>
        <v>1</v>
      </c>
      <c r="AQ144" s="288">
        <f>IF(AND($BU144=$BV144,BW144=AQ$13),$J144&amp;$K144&amp;$L144&amp;$M144&amp;$N144&amp;$O144&amp;$P144&amp;$Q144&amp;$R144&amp;$S144&amp;$T144&amp;$U144,IFERROR(MATCH($AN144,AQ$17:AQ143,0),-1000))</f>
        <v>1</v>
      </c>
      <c r="AR144" s="288">
        <f>IF(AND($BU144=$BV144,BX144=AR$13),$J144&amp;$K144&amp;$L144&amp;$M144&amp;$N144&amp;$O144&amp;$P144&amp;$Q144&amp;$R144&amp;$S144&amp;$T144&amp;$U144,IFERROR(MATCH($AN144,AR$17:AR143,0),-1000))</f>
        <v>1</v>
      </c>
      <c r="AS144" s="254">
        <f t="shared" si="69"/>
        <v>0</v>
      </c>
      <c r="AT144" s="261" t="str">
        <f t="shared" si="138"/>
        <v/>
      </c>
      <c r="AU144" s="254" t="str">
        <f t="shared" si="180"/>
        <v/>
      </c>
      <c r="AV144" s="254" t="str">
        <f t="shared" si="180"/>
        <v/>
      </c>
      <c r="AW144" s="254" t="str">
        <f t="shared" si="180"/>
        <v/>
      </c>
      <c r="AX144" s="254" t="str">
        <f t="shared" si="180"/>
        <v/>
      </c>
      <c r="AY144" s="254" t="str">
        <f t="shared" si="180"/>
        <v/>
      </c>
      <c r="AZ144" s="254" t="str">
        <f t="shared" si="180"/>
        <v/>
      </c>
      <c r="BA144" s="254" t="str">
        <f t="shared" si="180"/>
        <v/>
      </c>
      <c r="BB144" s="254" t="str">
        <f t="shared" si="180"/>
        <v/>
      </c>
      <c r="BC144" s="254" t="str">
        <f t="shared" si="183"/>
        <v/>
      </c>
      <c r="BD144" s="254" t="str">
        <f t="shared" si="183"/>
        <v/>
      </c>
      <c r="BE144" s="262" t="str">
        <f t="shared" si="183"/>
        <v/>
      </c>
      <c r="BF144" s="263" t="str">
        <f t="shared" si="181"/>
        <v/>
      </c>
      <c r="BG144" s="254" t="str">
        <f t="shared" si="181"/>
        <v/>
      </c>
      <c r="BH144" s="254" t="str">
        <f t="shared" si="181"/>
        <v/>
      </c>
      <c r="BI144" s="254" t="str">
        <f t="shared" si="181"/>
        <v/>
      </c>
      <c r="BJ144" s="254" t="str">
        <f t="shared" si="181"/>
        <v/>
      </c>
      <c r="BK144" s="254" t="str">
        <f t="shared" si="181"/>
        <v/>
      </c>
      <c r="BL144" s="254" t="str">
        <f t="shared" si="181"/>
        <v/>
      </c>
      <c r="BM144" s="254" t="str">
        <f t="shared" si="181"/>
        <v/>
      </c>
      <c r="BN144" s="254" t="str">
        <f t="shared" si="184"/>
        <v/>
      </c>
      <c r="BO144" s="254" t="str">
        <f t="shared" si="184"/>
        <v/>
      </c>
      <c r="BP144" s="254" t="str">
        <f t="shared" si="184"/>
        <v/>
      </c>
      <c r="BQ144" s="264" t="str">
        <f t="shared" si="139"/>
        <v/>
      </c>
      <c r="BR144" s="261">
        <v>2019</v>
      </c>
      <c r="BS144" s="261">
        <v>2019</v>
      </c>
      <c r="BT144" s="261">
        <v>2019</v>
      </c>
      <c r="BU144" s="265">
        <v>2019</v>
      </c>
      <c r="BV144" s="263">
        <v>2019</v>
      </c>
      <c r="BW144" s="254" t="str">
        <f t="shared" si="177"/>
        <v/>
      </c>
      <c r="BX144" s="254" t="str">
        <f t="shared" si="176"/>
        <v/>
      </c>
      <c r="BY144" s="264" t="str">
        <f t="shared" si="31"/>
        <v/>
      </c>
      <c r="BZ144" s="254" t="str">
        <f t="shared" si="32"/>
        <v/>
      </c>
      <c r="CA144" s="254">
        <f t="shared" si="179"/>
        <v>0</v>
      </c>
      <c r="CB144" s="254">
        <f t="shared" si="179"/>
        <v>0</v>
      </c>
      <c r="CC144" s="254">
        <f t="shared" si="179"/>
        <v>0</v>
      </c>
      <c r="CD144" s="254">
        <f t="shared" si="178"/>
        <v>0</v>
      </c>
      <c r="CE144" s="254">
        <f t="shared" si="178"/>
        <v>0</v>
      </c>
      <c r="CF144" s="254">
        <f t="shared" si="178"/>
        <v>0</v>
      </c>
      <c r="CG144" s="254">
        <f t="shared" si="178"/>
        <v>0</v>
      </c>
      <c r="CH144" s="254">
        <f t="shared" si="178"/>
        <v>0</v>
      </c>
      <c r="CI144" s="254">
        <f t="shared" si="178"/>
        <v>0</v>
      </c>
      <c r="CJ144" s="254">
        <f t="shared" si="182"/>
        <v>0</v>
      </c>
      <c r="CK144" s="254">
        <f t="shared" si="182"/>
        <v>0</v>
      </c>
      <c r="CL144" s="254">
        <f t="shared" si="182"/>
        <v>0</v>
      </c>
      <c r="CM144" s="254">
        <f t="shared" si="140"/>
        <v>0</v>
      </c>
      <c r="CN144" s="254">
        <f t="shared" si="141"/>
        <v>0</v>
      </c>
      <c r="CO144" s="254">
        <f t="shared" si="142"/>
        <v>0</v>
      </c>
      <c r="CP144" s="254">
        <f t="shared" si="143"/>
        <v>0</v>
      </c>
      <c r="CQ144" s="254">
        <f t="shared" si="144"/>
        <v>0</v>
      </c>
      <c r="CR144" s="254">
        <f t="shared" si="145"/>
        <v>0</v>
      </c>
      <c r="CS144" s="254">
        <f t="shared" si="146"/>
        <v>0</v>
      </c>
      <c r="CT144" s="254">
        <f t="shared" si="147"/>
        <v>0</v>
      </c>
      <c r="CU144" s="254">
        <f t="shared" si="148"/>
        <v>0</v>
      </c>
      <c r="CV144" s="254">
        <f t="shared" si="149"/>
        <v>0</v>
      </c>
      <c r="CW144" s="254">
        <f t="shared" si="150"/>
        <v>0</v>
      </c>
      <c r="CX144" s="254">
        <f t="shared" si="151"/>
        <v>0</v>
      </c>
      <c r="CY144" s="254">
        <f t="shared" si="152"/>
        <v>0</v>
      </c>
      <c r="CZ144" s="254">
        <f t="shared" si="153"/>
        <v>0</v>
      </c>
      <c r="DA144" s="254">
        <f t="shared" si="154"/>
        <v>0</v>
      </c>
      <c r="DB144" s="254">
        <f t="shared" si="155"/>
        <v>0</v>
      </c>
      <c r="DC144" s="254">
        <f t="shared" si="156"/>
        <v>0</v>
      </c>
      <c r="DD144" s="254">
        <f t="shared" si="157"/>
        <v>0</v>
      </c>
      <c r="DE144" s="254">
        <f t="shared" si="158"/>
        <v>0</v>
      </c>
      <c r="DF144" s="254">
        <f t="shared" si="159"/>
        <v>0</v>
      </c>
      <c r="DG144" s="254">
        <f t="shared" si="160"/>
        <v>0</v>
      </c>
      <c r="DH144" s="254">
        <f t="shared" si="161"/>
        <v>0</v>
      </c>
      <c r="DI144" s="254">
        <f t="shared" si="162"/>
        <v>0</v>
      </c>
      <c r="DJ144" s="254">
        <f t="shared" si="163"/>
        <v>0</v>
      </c>
      <c r="DK144" s="254">
        <f t="shared" si="164"/>
        <v>0</v>
      </c>
      <c r="DL144" s="254">
        <f t="shared" si="165"/>
        <v>0</v>
      </c>
      <c r="DM144" s="254">
        <f t="shared" si="166"/>
        <v>0</v>
      </c>
      <c r="DN144" s="254">
        <f t="shared" si="167"/>
        <v>0</v>
      </c>
      <c r="DO144" s="254">
        <f t="shared" si="168"/>
        <v>0</v>
      </c>
      <c r="DP144" s="254">
        <f t="shared" si="169"/>
        <v>0</v>
      </c>
      <c r="DQ144" s="254">
        <f t="shared" si="170"/>
        <v>0</v>
      </c>
      <c r="DR144" s="254">
        <f t="shared" si="171"/>
        <v>0</v>
      </c>
      <c r="DS144" s="254">
        <f t="shared" si="172"/>
        <v>0</v>
      </c>
      <c r="DT144" s="254">
        <f t="shared" si="173"/>
        <v>0</v>
      </c>
      <c r="DU144" s="254">
        <f t="shared" si="174"/>
        <v>0</v>
      </c>
      <c r="DV144" s="254">
        <f t="shared" si="175"/>
        <v>0</v>
      </c>
    </row>
    <row r="145" spans="1:126" ht="24" customHeight="1">
      <c r="A145" s="11" t="str">
        <f ca="1">IF(AG145&lt;&gt;"OK","",CONCATENATE(TEXT('Front Page'!$F$33,"000"),TEXT('Front Page'!$F$31,"000"),"-",LEFT('Front Page'!$R$53,5),"-",LEFT(D145,1),AJ145, "-",TEXT(B145,"000")))</f>
        <v/>
      </c>
      <c r="B145" s="12" t="str">
        <f>IFERROR(IF(E145="","",MAX(B$17:B144)+1),"")</f>
        <v/>
      </c>
      <c r="C145" s="13"/>
      <c r="D145" s="29" t="str">
        <f t="shared" si="133"/>
        <v>None</v>
      </c>
      <c r="E145" s="29" t="str">
        <f t="shared" si="17"/>
        <v/>
      </c>
      <c r="F145" s="29" t="str">
        <f t="shared" si="18"/>
        <v/>
      </c>
      <c r="G145" s="363"/>
      <c r="H145" s="364"/>
      <c r="I145" s="325" t="str">
        <f t="shared" si="134"/>
        <v>No</v>
      </c>
      <c r="J145" s="314">
        <v>0</v>
      </c>
      <c r="K145" s="312">
        <v>0</v>
      </c>
      <c r="L145" s="312">
        <v>0</v>
      </c>
      <c r="M145" s="312">
        <v>0</v>
      </c>
      <c r="N145" s="312">
        <v>0</v>
      </c>
      <c r="O145" s="312">
        <v>0</v>
      </c>
      <c r="P145" s="312">
        <v>0</v>
      </c>
      <c r="Q145" s="312">
        <v>0</v>
      </c>
      <c r="R145" s="312">
        <v>0</v>
      </c>
      <c r="S145" s="312">
        <v>0</v>
      </c>
      <c r="T145" s="312">
        <v>0</v>
      </c>
      <c r="U145" s="312">
        <v>0</v>
      </c>
      <c r="V145" s="313">
        <v>1</v>
      </c>
      <c r="W145" s="313">
        <v>1</v>
      </c>
      <c r="X145" s="312">
        <v>0</v>
      </c>
      <c r="Y145" s="312">
        <v>0</v>
      </c>
      <c r="Z145" s="312">
        <v>0</v>
      </c>
      <c r="AA145" s="14">
        <v>0</v>
      </c>
      <c r="AB145" s="317"/>
      <c r="AC145" s="15" t="str">
        <f t="shared" ref="AC145:AC208" si="185">IF(SUM(X145:AA145)=0,"",SUM(J145:U145)*V145*SUM(X145:AA145)/1000)</f>
        <v/>
      </c>
      <c r="AD145" s="15" t="str">
        <f t="shared" si="135"/>
        <v/>
      </c>
      <c r="AE145" s="16" t="str">
        <f t="shared" si="136"/>
        <v>0 - 0</v>
      </c>
      <c r="AF145" s="20" t="str">
        <f t="shared" si="126"/>
        <v>Not an offer</v>
      </c>
      <c r="AG145" s="276" t="str">
        <f t="shared" si="127"/>
        <v>Not an Offer</v>
      </c>
      <c r="AH145" s="150"/>
      <c r="AI145" s="254">
        <v>129</v>
      </c>
      <c r="AJ145" s="149" t="str">
        <f t="shared" si="128"/>
        <v>00-IFE</v>
      </c>
      <c r="AK145" s="254" t="b">
        <v>0</v>
      </c>
      <c r="AL145" s="254">
        <f t="shared" ref="AL145:AL208" si="186">IF(B145&lt;&gt;"",IF(AG145&lt;&gt;"OK",1,0),IF(AG145="Not an Offer",0,1))</f>
        <v>0</v>
      </c>
      <c r="AM145" s="254">
        <f t="shared" si="129"/>
        <v>0</v>
      </c>
      <c r="AN145" s="288">
        <f t="shared" si="137"/>
        <v>0</v>
      </c>
      <c r="AO145" s="288" t="str">
        <f>IF(AND($BU145=$BV145,BU145=AO$13),$J145&amp;$K145&amp;$L145&amp;$M145&amp;$N145&amp;$O145&amp;$P145&amp;$Q145&amp;$R145&amp;$S145&amp;$T145&amp;$U145,IFERROR(MATCH($AN145,AO$17:AO144,0),-1000))</f>
        <v>000000000000</v>
      </c>
      <c r="AP145" s="288">
        <f>IF(AND($BU145=$BV145,BV145=AP$13),$J145&amp;$K145&amp;$L145&amp;$M145&amp;$N145&amp;$O145&amp;$P145&amp;$Q145&amp;$R145&amp;$S145&amp;$T145&amp;$U145,IFERROR(MATCH($AN145,AP$17:AP144,0),-1000))</f>
        <v>1</v>
      </c>
      <c r="AQ145" s="288">
        <f>IF(AND($BU145=$BV145,BW145=AQ$13),$J145&amp;$K145&amp;$L145&amp;$M145&amp;$N145&amp;$O145&amp;$P145&amp;$Q145&amp;$R145&amp;$S145&amp;$T145&amp;$U145,IFERROR(MATCH($AN145,AQ$17:AQ144,0),-1000))</f>
        <v>1</v>
      </c>
      <c r="AR145" s="288">
        <f>IF(AND($BU145=$BV145,BX145=AR$13),$J145&amp;$K145&amp;$L145&amp;$M145&amp;$N145&amp;$O145&amp;$P145&amp;$Q145&amp;$R145&amp;$S145&amp;$T145&amp;$U145,IFERROR(MATCH($AN145,AR$17:AR144,0),-1000))</f>
        <v>1</v>
      </c>
      <c r="AS145" s="254">
        <f t="shared" si="69"/>
        <v>0</v>
      </c>
      <c r="AT145" s="261" t="str">
        <f t="shared" si="138"/>
        <v/>
      </c>
      <c r="AU145" s="254" t="str">
        <f t="shared" si="180"/>
        <v/>
      </c>
      <c r="AV145" s="254" t="str">
        <f t="shared" si="180"/>
        <v/>
      </c>
      <c r="AW145" s="254" t="str">
        <f t="shared" si="180"/>
        <v/>
      </c>
      <c r="AX145" s="254" t="str">
        <f t="shared" si="180"/>
        <v/>
      </c>
      <c r="AY145" s="254" t="str">
        <f t="shared" si="180"/>
        <v/>
      </c>
      <c r="AZ145" s="254" t="str">
        <f t="shared" si="180"/>
        <v/>
      </c>
      <c r="BA145" s="254" t="str">
        <f t="shared" si="180"/>
        <v/>
      </c>
      <c r="BB145" s="254" t="str">
        <f t="shared" si="180"/>
        <v/>
      </c>
      <c r="BC145" s="254" t="str">
        <f t="shared" si="183"/>
        <v/>
      </c>
      <c r="BD145" s="254" t="str">
        <f t="shared" si="183"/>
        <v/>
      </c>
      <c r="BE145" s="262" t="str">
        <f t="shared" si="183"/>
        <v/>
      </c>
      <c r="BF145" s="263" t="str">
        <f t="shared" si="181"/>
        <v/>
      </c>
      <c r="BG145" s="254" t="str">
        <f t="shared" si="181"/>
        <v/>
      </c>
      <c r="BH145" s="254" t="str">
        <f t="shared" si="181"/>
        <v/>
      </c>
      <c r="BI145" s="254" t="str">
        <f t="shared" si="181"/>
        <v/>
      </c>
      <c r="BJ145" s="254" t="str">
        <f t="shared" si="181"/>
        <v/>
      </c>
      <c r="BK145" s="254" t="str">
        <f t="shared" si="181"/>
        <v/>
      </c>
      <c r="BL145" s="254" t="str">
        <f t="shared" si="181"/>
        <v/>
      </c>
      <c r="BM145" s="254" t="str">
        <f t="shared" si="181"/>
        <v/>
      </c>
      <c r="BN145" s="254" t="str">
        <f t="shared" si="184"/>
        <v/>
      </c>
      <c r="BO145" s="254" t="str">
        <f t="shared" si="184"/>
        <v/>
      </c>
      <c r="BP145" s="254" t="str">
        <f t="shared" si="184"/>
        <v/>
      </c>
      <c r="BQ145" s="264" t="str">
        <f t="shared" si="139"/>
        <v/>
      </c>
      <c r="BR145" s="261">
        <v>2019</v>
      </c>
      <c r="BS145" s="261">
        <v>2019</v>
      </c>
      <c r="BT145" s="261">
        <v>2019</v>
      </c>
      <c r="BU145" s="265">
        <v>2019</v>
      </c>
      <c r="BV145" s="263">
        <v>2019</v>
      </c>
      <c r="BW145" s="254" t="str">
        <f t="shared" si="177"/>
        <v/>
      </c>
      <c r="BX145" s="254" t="str">
        <f t="shared" si="176"/>
        <v/>
      </c>
      <c r="BY145" s="264" t="str">
        <f t="shared" si="31"/>
        <v/>
      </c>
      <c r="BZ145" s="254" t="str">
        <f t="shared" si="32"/>
        <v/>
      </c>
      <c r="CA145" s="254">
        <f t="shared" si="179"/>
        <v>0</v>
      </c>
      <c r="CB145" s="254">
        <f t="shared" si="179"/>
        <v>0</v>
      </c>
      <c r="CC145" s="254">
        <f t="shared" si="179"/>
        <v>0</v>
      </c>
      <c r="CD145" s="254">
        <f t="shared" si="178"/>
        <v>0</v>
      </c>
      <c r="CE145" s="254">
        <f t="shared" si="178"/>
        <v>0</v>
      </c>
      <c r="CF145" s="254">
        <f t="shared" si="178"/>
        <v>0</v>
      </c>
      <c r="CG145" s="254">
        <f t="shared" si="178"/>
        <v>0</v>
      </c>
      <c r="CH145" s="254">
        <f t="shared" si="178"/>
        <v>0</v>
      </c>
      <c r="CI145" s="254">
        <f t="shared" si="178"/>
        <v>0</v>
      </c>
      <c r="CJ145" s="254">
        <f t="shared" si="182"/>
        <v>0</v>
      </c>
      <c r="CK145" s="254">
        <f t="shared" si="182"/>
        <v>0</v>
      </c>
      <c r="CL145" s="254">
        <f t="shared" si="182"/>
        <v>0</v>
      </c>
      <c r="CM145" s="254">
        <f t="shared" si="140"/>
        <v>0</v>
      </c>
      <c r="CN145" s="254">
        <f t="shared" si="141"/>
        <v>0</v>
      </c>
      <c r="CO145" s="254">
        <f t="shared" si="142"/>
        <v>0</v>
      </c>
      <c r="CP145" s="254">
        <f t="shared" si="143"/>
        <v>0</v>
      </c>
      <c r="CQ145" s="254">
        <f t="shared" si="144"/>
        <v>0</v>
      </c>
      <c r="CR145" s="254">
        <f t="shared" si="145"/>
        <v>0</v>
      </c>
      <c r="CS145" s="254">
        <f t="shared" si="146"/>
        <v>0</v>
      </c>
      <c r="CT145" s="254">
        <f t="shared" si="147"/>
        <v>0</v>
      </c>
      <c r="CU145" s="254">
        <f t="shared" si="148"/>
        <v>0</v>
      </c>
      <c r="CV145" s="254">
        <f t="shared" si="149"/>
        <v>0</v>
      </c>
      <c r="CW145" s="254">
        <f t="shared" si="150"/>
        <v>0</v>
      </c>
      <c r="CX145" s="254">
        <f t="shared" si="151"/>
        <v>0</v>
      </c>
      <c r="CY145" s="254">
        <f t="shared" si="152"/>
        <v>0</v>
      </c>
      <c r="CZ145" s="254">
        <f t="shared" si="153"/>
        <v>0</v>
      </c>
      <c r="DA145" s="254">
        <f t="shared" si="154"/>
        <v>0</v>
      </c>
      <c r="DB145" s="254">
        <f t="shared" si="155"/>
        <v>0</v>
      </c>
      <c r="DC145" s="254">
        <f t="shared" si="156"/>
        <v>0</v>
      </c>
      <c r="DD145" s="254">
        <f t="shared" si="157"/>
        <v>0</v>
      </c>
      <c r="DE145" s="254">
        <f t="shared" si="158"/>
        <v>0</v>
      </c>
      <c r="DF145" s="254">
        <f t="shared" si="159"/>
        <v>0</v>
      </c>
      <c r="DG145" s="254">
        <f t="shared" si="160"/>
        <v>0</v>
      </c>
      <c r="DH145" s="254">
        <f t="shared" si="161"/>
        <v>0</v>
      </c>
      <c r="DI145" s="254">
        <f t="shared" si="162"/>
        <v>0</v>
      </c>
      <c r="DJ145" s="254">
        <f t="shared" si="163"/>
        <v>0</v>
      </c>
      <c r="DK145" s="254">
        <f t="shared" si="164"/>
        <v>0</v>
      </c>
      <c r="DL145" s="254">
        <f t="shared" si="165"/>
        <v>0</v>
      </c>
      <c r="DM145" s="254">
        <f t="shared" si="166"/>
        <v>0</v>
      </c>
      <c r="DN145" s="254">
        <f t="shared" si="167"/>
        <v>0</v>
      </c>
      <c r="DO145" s="254">
        <f t="shared" si="168"/>
        <v>0</v>
      </c>
      <c r="DP145" s="254">
        <f t="shared" si="169"/>
        <v>0</v>
      </c>
      <c r="DQ145" s="254">
        <f t="shared" si="170"/>
        <v>0</v>
      </c>
      <c r="DR145" s="254">
        <f t="shared" si="171"/>
        <v>0</v>
      </c>
      <c r="DS145" s="254">
        <f t="shared" si="172"/>
        <v>0</v>
      </c>
      <c r="DT145" s="254">
        <f t="shared" si="173"/>
        <v>0</v>
      </c>
      <c r="DU145" s="254">
        <f t="shared" si="174"/>
        <v>0</v>
      </c>
      <c r="DV145" s="254">
        <f t="shared" si="175"/>
        <v>0</v>
      </c>
    </row>
    <row r="146" spans="1:126" ht="24" customHeight="1">
      <c r="A146" s="11" t="str">
        <f ca="1">IF(AG146&lt;&gt;"OK","",CONCATENATE(TEXT('Front Page'!$F$33,"000"),TEXT('Front Page'!$F$31,"000"),"-",LEFT('Front Page'!$R$53,5),"-",LEFT(D146,1),AJ146, "-",TEXT(B146,"000")))</f>
        <v/>
      </c>
      <c r="B146" s="12" t="str">
        <f>IFERROR(IF(E146="","",MAX(B$17:B145)+1),"")</f>
        <v/>
      </c>
      <c r="C146" s="13"/>
      <c r="D146" s="29" t="str">
        <f t="shared" si="133"/>
        <v>None</v>
      </c>
      <c r="E146" s="29" t="str">
        <f t="shared" si="17"/>
        <v/>
      </c>
      <c r="F146" s="29" t="str">
        <f t="shared" si="18"/>
        <v/>
      </c>
      <c r="G146" s="363"/>
      <c r="H146" s="364"/>
      <c r="I146" s="325" t="str">
        <f t="shared" si="134"/>
        <v>No</v>
      </c>
      <c r="J146" s="314">
        <v>0</v>
      </c>
      <c r="K146" s="312">
        <v>0</v>
      </c>
      <c r="L146" s="312">
        <v>0</v>
      </c>
      <c r="M146" s="312">
        <v>0</v>
      </c>
      <c r="N146" s="312">
        <v>0</v>
      </c>
      <c r="O146" s="312">
        <v>0</v>
      </c>
      <c r="P146" s="312">
        <v>0</v>
      </c>
      <c r="Q146" s="312">
        <v>0</v>
      </c>
      <c r="R146" s="312">
        <v>0</v>
      </c>
      <c r="S146" s="312">
        <v>0</v>
      </c>
      <c r="T146" s="312">
        <v>0</v>
      </c>
      <c r="U146" s="312">
        <v>0</v>
      </c>
      <c r="V146" s="313">
        <v>1</v>
      </c>
      <c r="W146" s="313">
        <v>1</v>
      </c>
      <c r="X146" s="312">
        <v>0</v>
      </c>
      <c r="Y146" s="312">
        <v>0</v>
      </c>
      <c r="Z146" s="312">
        <v>0</v>
      </c>
      <c r="AA146" s="14">
        <v>0</v>
      </c>
      <c r="AB146" s="317"/>
      <c r="AC146" s="15" t="str">
        <f t="shared" si="185"/>
        <v/>
      </c>
      <c r="AD146" s="15" t="str">
        <f t="shared" si="135"/>
        <v/>
      </c>
      <c r="AE146" s="16" t="str">
        <f t="shared" si="136"/>
        <v>0 - 0</v>
      </c>
      <c r="AF146" s="20" t="str">
        <f t="shared" ref="AF146:AF209" si="187">IF(AG146&lt;&gt;"OK","Not an offer",D146&amp;" offer for "&amp;BU146&amp;IF(BV146&lt;&gt;BU146,"-"&amp;BV146&amp;" ("," ")&amp;" with "&amp;IF(IF(D146="Q3",MIN(P146:R146)=MAX(P146:R146),MIN(J146:U146)=MAX(J146:U146)),"flat capacity","capacity variable by month")&amp;IF(V146&lt;&gt;W146," in blocks",", one block"))</f>
        <v>Not an offer</v>
      </c>
      <c r="AG146" s="276" t="str">
        <f t="shared" ref="AG146:AG209" si="188">IF(B146&lt;&gt;"",IF(OR(MOD(ROUND(SUM(J146:AA146),10),ROUND(SUM(J146:AA146),2))&gt;0,COUNT(J146:W146)&lt;14),"Check that entries are numbers rounded to two decimal points",IF(B146="","Enter Capacity",IF(AK146,"Capacity Price has to span the entire term, no gap years",IF(AS146=0,IF(W146&lt;V146,"Check Blocks","OK"),AS146)))),"Not an Offer")</f>
        <v>Not an Offer</v>
      </c>
      <c r="AH146" s="150"/>
      <c r="AI146" s="254">
        <v>130</v>
      </c>
      <c r="AJ146" s="149" t="str">
        <f t="shared" ref="AJ146:AJ209" si="189">IF(AND(X146&lt;&gt;0,Y146&lt;&gt;0),90,IF(X146&lt;&gt;0,19,IF(Y146&lt;&gt;0,20,"00")))&amp;"-IFE"</f>
        <v>00-IFE</v>
      </c>
      <c r="AK146" s="254" t="b">
        <v>0</v>
      </c>
      <c r="AL146" s="254">
        <f t="shared" si="186"/>
        <v>0</v>
      </c>
      <c r="AM146" s="254">
        <f t="shared" ref="AM146:AM209" si="190">IF(AG146="OK",IF(ROW(B146)-16=B146,0,1),0)</f>
        <v>0</v>
      </c>
      <c r="AN146" s="288">
        <f t="shared" si="137"/>
        <v>0</v>
      </c>
      <c r="AO146" s="288" t="str">
        <f>IF(AND($BU146=$BV146,BU146=AO$13),$J146&amp;$K146&amp;$L146&amp;$M146&amp;$N146&amp;$O146&amp;$P146&amp;$Q146&amp;$R146&amp;$S146&amp;$T146&amp;$U146,IFERROR(MATCH($AN146,AO$17:AO145,0),-1000))</f>
        <v>000000000000</v>
      </c>
      <c r="AP146" s="288">
        <f>IF(AND($BU146=$BV146,BV146=AP$13),$J146&amp;$K146&amp;$L146&amp;$M146&amp;$N146&amp;$O146&amp;$P146&amp;$Q146&amp;$R146&amp;$S146&amp;$T146&amp;$U146,IFERROR(MATCH($AN146,AP$17:AP145,0),-1000))</f>
        <v>1</v>
      </c>
      <c r="AQ146" s="288">
        <f>IF(AND($BU146=$BV146,BW146=AQ$13),$J146&amp;$K146&amp;$L146&amp;$M146&amp;$N146&amp;$O146&amp;$P146&amp;$Q146&amp;$R146&amp;$S146&amp;$T146&amp;$U146,IFERROR(MATCH($AN146,AQ$17:AQ145,0),-1000))</f>
        <v>1</v>
      </c>
      <c r="AR146" s="288">
        <f>IF(AND($BU146=$BV146,BX146=AR$13),$J146&amp;$K146&amp;$L146&amp;$M146&amp;$N146&amp;$O146&amp;$P146&amp;$Q146&amp;$R146&amp;$S146&amp;$T146&amp;$U146,IFERROR(MATCH($AN146,AR$17:AR145,0),-1000))</f>
        <v>1</v>
      </c>
      <c r="AS146" s="254">
        <f t="shared" si="69"/>
        <v>0</v>
      </c>
      <c r="AT146" s="261" t="str">
        <f t="shared" si="138"/>
        <v/>
      </c>
      <c r="AU146" s="254" t="str">
        <f t="shared" si="180"/>
        <v/>
      </c>
      <c r="AV146" s="254" t="str">
        <f t="shared" si="180"/>
        <v/>
      </c>
      <c r="AW146" s="254" t="str">
        <f t="shared" si="180"/>
        <v/>
      </c>
      <c r="AX146" s="254" t="str">
        <f t="shared" si="180"/>
        <v/>
      </c>
      <c r="AY146" s="254" t="str">
        <f t="shared" si="180"/>
        <v/>
      </c>
      <c r="AZ146" s="254" t="str">
        <f t="shared" si="180"/>
        <v/>
      </c>
      <c r="BA146" s="254" t="str">
        <f t="shared" si="180"/>
        <v/>
      </c>
      <c r="BB146" s="254" t="str">
        <f t="shared" si="180"/>
        <v/>
      </c>
      <c r="BC146" s="254" t="str">
        <f t="shared" si="183"/>
        <v/>
      </c>
      <c r="BD146" s="254" t="str">
        <f t="shared" si="183"/>
        <v/>
      </c>
      <c r="BE146" s="262" t="str">
        <f t="shared" si="183"/>
        <v/>
      </c>
      <c r="BF146" s="263" t="str">
        <f t="shared" si="181"/>
        <v/>
      </c>
      <c r="BG146" s="254" t="str">
        <f t="shared" si="181"/>
        <v/>
      </c>
      <c r="BH146" s="254" t="str">
        <f t="shared" si="181"/>
        <v/>
      </c>
      <c r="BI146" s="254" t="str">
        <f t="shared" si="181"/>
        <v/>
      </c>
      <c r="BJ146" s="254" t="str">
        <f t="shared" si="181"/>
        <v/>
      </c>
      <c r="BK146" s="254" t="str">
        <f t="shared" si="181"/>
        <v/>
      </c>
      <c r="BL146" s="254" t="str">
        <f t="shared" si="181"/>
        <v/>
      </c>
      <c r="BM146" s="254" t="str">
        <f t="shared" si="181"/>
        <v/>
      </c>
      <c r="BN146" s="254" t="str">
        <f t="shared" si="184"/>
        <v/>
      </c>
      <c r="BO146" s="254" t="str">
        <f t="shared" si="184"/>
        <v/>
      </c>
      <c r="BP146" s="254" t="str">
        <f t="shared" si="184"/>
        <v/>
      </c>
      <c r="BQ146" s="264" t="str">
        <f t="shared" si="139"/>
        <v/>
      </c>
      <c r="BR146" s="261">
        <v>2019</v>
      </c>
      <c r="BS146" s="261">
        <v>2019</v>
      </c>
      <c r="BT146" s="261">
        <v>2019</v>
      </c>
      <c r="BU146" s="265">
        <v>2019</v>
      </c>
      <c r="BV146" s="263">
        <v>2019</v>
      </c>
      <c r="BW146" s="254" t="str">
        <f t="shared" si="177"/>
        <v/>
      </c>
      <c r="BX146" s="254" t="str">
        <f t="shared" si="176"/>
        <v/>
      </c>
      <c r="BY146" s="264" t="str">
        <f t="shared" si="31"/>
        <v/>
      </c>
      <c r="BZ146" s="254" t="str">
        <f t="shared" si="32"/>
        <v/>
      </c>
      <c r="CA146" s="254">
        <f t="shared" si="179"/>
        <v>0</v>
      </c>
      <c r="CB146" s="254">
        <f t="shared" si="179"/>
        <v>0</v>
      </c>
      <c r="CC146" s="254">
        <f t="shared" si="179"/>
        <v>0</v>
      </c>
      <c r="CD146" s="254">
        <f t="shared" si="178"/>
        <v>0</v>
      </c>
      <c r="CE146" s="254">
        <f t="shared" si="178"/>
        <v>0</v>
      </c>
      <c r="CF146" s="254">
        <f t="shared" si="178"/>
        <v>0</v>
      </c>
      <c r="CG146" s="254">
        <f t="shared" si="178"/>
        <v>0</v>
      </c>
      <c r="CH146" s="254">
        <f t="shared" si="178"/>
        <v>0</v>
      </c>
      <c r="CI146" s="254">
        <f t="shared" si="178"/>
        <v>0</v>
      </c>
      <c r="CJ146" s="254">
        <f t="shared" si="182"/>
        <v>0</v>
      </c>
      <c r="CK146" s="254">
        <f t="shared" si="182"/>
        <v>0</v>
      </c>
      <c r="CL146" s="254">
        <f t="shared" si="182"/>
        <v>0</v>
      </c>
      <c r="CM146" s="254">
        <f t="shared" si="140"/>
        <v>0</v>
      </c>
      <c r="CN146" s="254">
        <f t="shared" si="141"/>
        <v>0</v>
      </c>
      <c r="CO146" s="254">
        <f t="shared" si="142"/>
        <v>0</v>
      </c>
      <c r="CP146" s="254">
        <f t="shared" si="143"/>
        <v>0</v>
      </c>
      <c r="CQ146" s="254">
        <f t="shared" si="144"/>
        <v>0</v>
      </c>
      <c r="CR146" s="254">
        <f t="shared" si="145"/>
        <v>0</v>
      </c>
      <c r="CS146" s="254">
        <f t="shared" si="146"/>
        <v>0</v>
      </c>
      <c r="CT146" s="254">
        <f t="shared" si="147"/>
        <v>0</v>
      </c>
      <c r="CU146" s="254">
        <f t="shared" si="148"/>
        <v>0</v>
      </c>
      <c r="CV146" s="254">
        <f t="shared" si="149"/>
        <v>0</v>
      </c>
      <c r="CW146" s="254">
        <f t="shared" si="150"/>
        <v>0</v>
      </c>
      <c r="CX146" s="254">
        <f t="shared" si="151"/>
        <v>0</v>
      </c>
      <c r="CY146" s="254">
        <f t="shared" si="152"/>
        <v>0</v>
      </c>
      <c r="CZ146" s="254">
        <f t="shared" si="153"/>
        <v>0</v>
      </c>
      <c r="DA146" s="254">
        <f t="shared" si="154"/>
        <v>0</v>
      </c>
      <c r="DB146" s="254">
        <f t="shared" si="155"/>
        <v>0</v>
      </c>
      <c r="DC146" s="254">
        <f t="shared" si="156"/>
        <v>0</v>
      </c>
      <c r="DD146" s="254">
        <f t="shared" si="157"/>
        <v>0</v>
      </c>
      <c r="DE146" s="254">
        <f t="shared" si="158"/>
        <v>0</v>
      </c>
      <c r="DF146" s="254">
        <f t="shared" si="159"/>
        <v>0</v>
      </c>
      <c r="DG146" s="254">
        <f t="shared" si="160"/>
        <v>0</v>
      </c>
      <c r="DH146" s="254">
        <f t="shared" si="161"/>
        <v>0</v>
      </c>
      <c r="DI146" s="254">
        <f t="shared" si="162"/>
        <v>0</v>
      </c>
      <c r="DJ146" s="254">
        <f t="shared" si="163"/>
        <v>0</v>
      </c>
      <c r="DK146" s="254">
        <f t="shared" si="164"/>
        <v>0</v>
      </c>
      <c r="DL146" s="254">
        <f t="shared" si="165"/>
        <v>0</v>
      </c>
      <c r="DM146" s="254">
        <f t="shared" si="166"/>
        <v>0</v>
      </c>
      <c r="DN146" s="254">
        <f t="shared" si="167"/>
        <v>0</v>
      </c>
      <c r="DO146" s="254">
        <f t="shared" si="168"/>
        <v>0</v>
      </c>
      <c r="DP146" s="254">
        <f t="shared" si="169"/>
        <v>0</v>
      </c>
      <c r="DQ146" s="254">
        <f t="shared" si="170"/>
        <v>0</v>
      </c>
      <c r="DR146" s="254">
        <f t="shared" si="171"/>
        <v>0</v>
      </c>
      <c r="DS146" s="254">
        <f t="shared" si="172"/>
        <v>0</v>
      </c>
      <c r="DT146" s="254">
        <f t="shared" si="173"/>
        <v>0</v>
      </c>
      <c r="DU146" s="254">
        <f t="shared" si="174"/>
        <v>0</v>
      </c>
      <c r="DV146" s="254">
        <f t="shared" si="175"/>
        <v>0</v>
      </c>
    </row>
    <row r="147" spans="1:126" ht="24" customHeight="1">
      <c r="A147" s="11" t="str">
        <f ca="1">IF(AG147&lt;&gt;"OK","",CONCATENATE(TEXT('Front Page'!$F$33,"000"),TEXT('Front Page'!$F$31,"000"),"-",LEFT('Front Page'!$R$53,5),"-",LEFT(D147,1),AJ147, "-",TEXT(B147,"000")))</f>
        <v/>
      </c>
      <c r="B147" s="12" t="str">
        <f>IFERROR(IF(E147="","",MAX(B$17:B146)+1),"")</f>
        <v/>
      </c>
      <c r="C147" s="13"/>
      <c r="D147" s="29" t="str">
        <f t="shared" si="133"/>
        <v>None</v>
      </c>
      <c r="E147" s="29" t="str">
        <f t="shared" si="17"/>
        <v/>
      </c>
      <c r="F147" s="29" t="str">
        <f t="shared" si="18"/>
        <v/>
      </c>
      <c r="G147" s="363"/>
      <c r="H147" s="364"/>
      <c r="I147" s="325" t="str">
        <f t="shared" si="134"/>
        <v>No</v>
      </c>
      <c r="J147" s="314">
        <v>0</v>
      </c>
      <c r="K147" s="312">
        <v>0</v>
      </c>
      <c r="L147" s="312">
        <v>0</v>
      </c>
      <c r="M147" s="312">
        <v>0</v>
      </c>
      <c r="N147" s="312">
        <v>0</v>
      </c>
      <c r="O147" s="312">
        <v>0</v>
      </c>
      <c r="P147" s="312">
        <v>0</v>
      </c>
      <c r="Q147" s="312">
        <v>0</v>
      </c>
      <c r="R147" s="312">
        <v>0</v>
      </c>
      <c r="S147" s="312">
        <v>0</v>
      </c>
      <c r="T147" s="312">
        <v>0</v>
      </c>
      <c r="U147" s="312">
        <v>0</v>
      </c>
      <c r="V147" s="313">
        <v>1</v>
      </c>
      <c r="W147" s="313">
        <v>1</v>
      </c>
      <c r="X147" s="312">
        <v>0</v>
      </c>
      <c r="Y147" s="312">
        <v>0</v>
      </c>
      <c r="Z147" s="312">
        <v>0</v>
      </c>
      <c r="AA147" s="14">
        <v>0</v>
      </c>
      <c r="AB147" s="317"/>
      <c r="AC147" s="15" t="str">
        <f t="shared" si="185"/>
        <v/>
      </c>
      <c r="AD147" s="15" t="str">
        <f t="shared" si="135"/>
        <v/>
      </c>
      <c r="AE147" s="16" t="str">
        <f t="shared" si="136"/>
        <v>0 - 0</v>
      </c>
      <c r="AF147" s="20" t="str">
        <f t="shared" si="187"/>
        <v>Not an offer</v>
      </c>
      <c r="AG147" s="276" t="str">
        <f t="shared" si="188"/>
        <v>Not an Offer</v>
      </c>
      <c r="AH147" s="150"/>
      <c r="AI147" s="254">
        <v>131</v>
      </c>
      <c r="AJ147" s="149" t="str">
        <f t="shared" si="189"/>
        <v>00-IFE</v>
      </c>
      <c r="AK147" s="254" t="b">
        <v>0</v>
      </c>
      <c r="AL147" s="254">
        <f t="shared" si="186"/>
        <v>0</v>
      </c>
      <c r="AM147" s="254">
        <f t="shared" si="190"/>
        <v>0</v>
      </c>
      <c r="AN147" s="288">
        <f t="shared" si="137"/>
        <v>0</v>
      </c>
      <c r="AO147" s="288" t="str">
        <f>IF(AND($BU147=$BV147,BU147=AO$13),$J147&amp;$K147&amp;$L147&amp;$M147&amp;$N147&amp;$O147&amp;$P147&amp;$Q147&amp;$R147&amp;$S147&amp;$T147&amp;$U147,IFERROR(MATCH($AN147,AO$17:AO146,0),-1000))</f>
        <v>000000000000</v>
      </c>
      <c r="AP147" s="288">
        <f>IF(AND($BU147=$BV147,BV147=AP$13),$J147&amp;$K147&amp;$L147&amp;$M147&amp;$N147&amp;$O147&amp;$P147&amp;$Q147&amp;$R147&amp;$S147&amp;$T147&amp;$U147,IFERROR(MATCH($AN147,AP$17:AP146,0),-1000))</f>
        <v>1</v>
      </c>
      <c r="AQ147" s="288">
        <f>IF(AND($BU147=$BV147,BW147=AQ$13),$J147&amp;$K147&amp;$L147&amp;$M147&amp;$N147&amp;$O147&amp;$P147&amp;$Q147&amp;$R147&amp;$S147&amp;$T147&amp;$U147,IFERROR(MATCH($AN147,AQ$17:AQ146,0),-1000))</f>
        <v>1</v>
      </c>
      <c r="AR147" s="288">
        <f>IF(AND($BU147=$BV147,BX147=AR$13),$J147&amp;$K147&amp;$L147&amp;$M147&amp;$N147&amp;$O147&amp;$P147&amp;$Q147&amp;$R147&amp;$S147&amp;$T147&amp;$U147,IFERROR(MATCH($AN147,AR$17:AR146,0),-1000))</f>
        <v>1</v>
      </c>
      <c r="AS147" s="254">
        <f t="shared" si="69"/>
        <v>0</v>
      </c>
      <c r="AT147" s="261" t="str">
        <f t="shared" si="138"/>
        <v/>
      </c>
      <c r="AU147" s="254" t="str">
        <f t="shared" si="180"/>
        <v/>
      </c>
      <c r="AV147" s="254" t="str">
        <f t="shared" si="180"/>
        <v/>
      </c>
      <c r="AW147" s="254" t="str">
        <f t="shared" si="180"/>
        <v/>
      </c>
      <c r="AX147" s="254" t="str">
        <f t="shared" si="180"/>
        <v/>
      </c>
      <c r="AY147" s="254" t="str">
        <f t="shared" si="180"/>
        <v/>
      </c>
      <c r="AZ147" s="254" t="str">
        <f t="shared" si="180"/>
        <v/>
      </c>
      <c r="BA147" s="254" t="str">
        <f t="shared" si="180"/>
        <v/>
      </c>
      <c r="BB147" s="254" t="str">
        <f t="shared" si="180"/>
        <v/>
      </c>
      <c r="BC147" s="254" t="str">
        <f t="shared" si="183"/>
        <v/>
      </c>
      <c r="BD147" s="254" t="str">
        <f t="shared" si="183"/>
        <v/>
      </c>
      <c r="BE147" s="262" t="str">
        <f t="shared" si="183"/>
        <v/>
      </c>
      <c r="BF147" s="263" t="str">
        <f t="shared" si="181"/>
        <v/>
      </c>
      <c r="BG147" s="254" t="str">
        <f t="shared" si="181"/>
        <v/>
      </c>
      <c r="BH147" s="254" t="str">
        <f t="shared" si="181"/>
        <v/>
      </c>
      <c r="BI147" s="254" t="str">
        <f t="shared" si="181"/>
        <v/>
      </c>
      <c r="BJ147" s="254" t="str">
        <f t="shared" si="181"/>
        <v/>
      </c>
      <c r="BK147" s="254" t="str">
        <f t="shared" si="181"/>
        <v/>
      </c>
      <c r="BL147" s="254" t="str">
        <f t="shared" si="181"/>
        <v/>
      </c>
      <c r="BM147" s="254" t="str">
        <f t="shared" si="181"/>
        <v/>
      </c>
      <c r="BN147" s="254" t="str">
        <f t="shared" si="184"/>
        <v/>
      </c>
      <c r="BO147" s="254" t="str">
        <f t="shared" si="184"/>
        <v/>
      </c>
      <c r="BP147" s="254" t="str">
        <f t="shared" si="184"/>
        <v/>
      </c>
      <c r="BQ147" s="264" t="str">
        <f t="shared" si="139"/>
        <v/>
      </c>
      <c r="BR147" s="261">
        <v>2019</v>
      </c>
      <c r="BS147" s="261">
        <v>2019</v>
      </c>
      <c r="BT147" s="261">
        <v>2019</v>
      </c>
      <c r="BU147" s="265">
        <v>2019</v>
      </c>
      <c r="BV147" s="263">
        <v>2019</v>
      </c>
      <c r="BW147" s="254" t="str">
        <f t="shared" si="177"/>
        <v/>
      </c>
      <c r="BX147" s="254" t="str">
        <f t="shared" si="176"/>
        <v/>
      </c>
      <c r="BY147" s="264" t="str">
        <f t="shared" si="31"/>
        <v/>
      </c>
      <c r="BZ147" s="254" t="str">
        <f t="shared" si="32"/>
        <v/>
      </c>
      <c r="CA147" s="254">
        <f t="shared" si="179"/>
        <v>0</v>
      </c>
      <c r="CB147" s="254">
        <f t="shared" si="179"/>
        <v>0</v>
      </c>
      <c r="CC147" s="254">
        <f t="shared" si="179"/>
        <v>0</v>
      </c>
      <c r="CD147" s="254">
        <f t="shared" si="178"/>
        <v>0</v>
      </c>
      <c r="CE147" s="254">
        <f t="shared" si="178"/>
        <v>0</v>
      </c>
      <c r="CF147" s="254">
        <f t="shared" si="178"/>
        <v>0</v>
      </c>
      <c r="CG147" s="254">
        <f t="shared" si="178"/>
        <v>0</v>
      </c>
      <c r="CH147" s="254">
        <f t="shared" si="178"/>
        <v>0</v>
      </c>
      <c r="CI147" s="254">
        <f t="shared" si="178"/>
        <v>0</v>
      </c>
      <c r="CJ147" s="254">
        <f t="shared" si="182"/>
        <v>0</v>
      </c>
      <c r="CK147" s="254">
        <f t="shared" si="182"/>
        <v>0</v>
      </c>
      <c r="CL147" s="254">
        <f t="shared" si="182"/>
        <v>0</v>
      </c>
      <c r="CM147" s="254">
        <f t="shared" si="140"/>
        <v>0</v>
      </c>
      <c r="CN147" s="254">
        <f t="shared" si="141"/>
        <v>0</v>
      </c>
      <c r="CO147" s="254">
        <f t="shared" si="142"/>
        <v>0</v>
      </c>
      <c r="CP147" s="254">
        <f t="shared" si="143"/>
        <v>0</v>
      </c>
      <c r="CQ147" s="254">
        <f t="shared" si="144"/>
        <v>0</v>
      </c>
      <c r="CR147" s="254">
        <f t="shared" si="145"/>
        <v>0</v>
      </c>
      <c r="CS147" s="254">
        <f t="shared" si="146"/>
        <v>0</v>
      </c>
      <c r="CT147" s="254">
        <f t="shared" si="147"/>
        <v>0</v>
      </c>
      <c r="CU147" s="254">
        <f t="shared" si="148"/>
        <v>0</v>
      </c>
      <c r="CV147" s="254">
        <f t="shared" si="149"/>
        <v>0</v>
      </c>
      <c r="CW147" s="254">
        <f t="shared" si="150"/>
        <v>0</v>
      </c>
      <c r="CX147" s="254">
        <f t="shared" si="151"/>
        <v>0</v>
      </c>
      <c r="CY147" s="254">
        <f t="shared" si="152"/>
        <v>0</v>
      </c>
      <c r="CZ147" s="254">
        <f t="shared" si="153"/>
        <v>0</v>
      </c>
      <c r="DA147" s="254">
        <f t="shared" si="154"/>
        <v>0</v>
      </c>
      <c r="DB147" s="254">
        <f t="shared" si="155"/>
        <v>0</v>
      </c>
      <c r="DC147" s="254">
        <f t="shared" si="156"/>
        <v>0</v>
      </c>
      <c r="DD147" s="254">
        <f t="shared" si="157"/>
        <v>0</v>
      </c>
      <c r="DE147" s="254">
        <f t="shared" si="158"/>
        <v>0</v>
      </c>
      <c r="DF147" s="254">
        <f t="shared" si="159"/>
        <v>0</v>
      </c>
      <c r="DG147" s="254">
        <f t="shared" si="160"/>
        <v>0</v>
      </c>
      <c r="DH147" s="254">
        <f t="shared" si="161"/>
        <v>0</v>
      </c>
      <c r="DI147" s="254">
        <f t="shared" si="162"/>
        <v>0</v>
      </c>
      <c r="DJ147" s="254">
        <f t="shared" si="163"/>
        <v>0</v>
      </c>
      <c r="DK147" s="254">
        <f t="shared" si="164"/>
        <v>0</v>
      </c>
      <c r="DL147" s="254">
        <f t="shared" si="165"/>
        <v>0</v>
      </c>
      <c r="DM147" s="254">
        <f t="shared" si="166"/>
        <v>0</v>
      </c>
      <c r="DN147" s="254">
        <f t="shared" si="167"/>
        <v>0</v>
      </c>
      <c r="DO147" s="254">
        <f t="shared" si="168"/>
        <v>0</v>
      </c>
      <c r="DP147" s="254">
        <f t="shared" si="169"/>
        <v>0</v>
      </c>
      <c r="DQ147" s="254">
        <f t="shared" si="170"/>
        <v>0</v>
      </c>
      <c r="DR147" s="254">
        <f t="shared" si="171"/>
        <v>0</v>
      </c>
      <c r="DS147" s="254">
        <f t="shared" si="172"/>
        <v>0</v>
      </c>
      <c r="DT147" s="254">
        <f t="shared" si="173"/>
        <v>0</v>
      </c>
      <c r="DU147" s="254">
        <f t="shared" si="174"/>
        <v>0</v>
      </c>
      <c r="DV147" s="254">
        <f t="shared" si="175"/>
        <v>0</v>
      </c>
    </row>
    <row r="148" spans="1:126" ht="24" customHeight="1">
      <c r="A148" s="11" t="str">
        <f ca="1">IF(AG148&lt;&gt;"OK","",CONCATENATE(TEXT('Front Page'!$F$33,"000"),TEXT('Front Page'!$F$31,"000"),"-",LEFT('Front Page'!$R$53,5),"-",LEFT(D148,1),AJ148, "-",TEXT(B148,"000")))</f>
        <v/>
      </c>
      <c r="B148" s="12" t="str">
        <f>IFERROR(IF(E148="","",MAX(B$17:B147)+1),"")</f>
        <v/>
      </c>
      <c r="C148" s="13"/>
      <c r="D148" s="29" t="str">
        <f t="shared" si="133"/>
        <v>None</v>
      </c>
      <c r="E148" s="29" t="str">
        <f t="shared" si="17"/>
        <v/>
      </c>
      <c r="F148" s="29" t="str">
        <f t="shared" si="18"/>
        <v/>
      </c>
      <c r="G148" s="363"/>
      <c r="H148" s="364"/>
      <c r="I148" s="325" t="str">
        <f t="shared" si="134"/>
        <v>No</v>
      </c>
      <c r="J148" s="314">
        <v>0</v>
      </c>
      <c r="K148" s="312">
        <v>0</v>
      </c>
      <c r="L148" s="312">
        <v>0</v>
      </c>
      <c r="M148" s="312">
        <v>0</v>
      </c>
      <c r="N148" s="312">
        <v>0</v>
      </c>
      <c r="O148" s="312">
        <v>0</v>
      </c>
      <c r="P148" s="312">
        <v>0</v>
      </c>
      <c r="Q148" s="312">
        <v>0</v>
      </c>
      <c r="R148" s="312">
        <v>0</v>
      </c>
      <c r="S148" s="312">
        <v>0</v>
      </c>
      <c r="T148" s="312">
        <v>0</v>
      </c>
      <c r="U148" s="312">
        <v>0</v>
      </c>
      <c r="V148" s="313">
        <v>1</v>
      </c>
      <c r="W148" s="313">
        <v>1</v>
      </c>
      <c r="X148" s="312">
        <v>0</v>
      </c>
      <c r="Y148" s="312">
        <v>0</v>
      </c>
      <c r="Z148" s="312">
        <v>0</v>
      </c>
      <c r="AA148" s="14">
        <v>0</v>
      </c>
      <c r="AB148" s="317"/>
      <c r="AC148" s="15" t="str">
        <f t="shared" si="185"/>
        <v/>
      </c>
      <c r="AD148" s="15" t="str">
        <f t="shared" si="135"/>
        <v/>
      </c>
      <c r="AE148" s="16" t="str">
        <f t="shared" si="136"/>
        <v>0 - 0</v>
      </c>
      <c r="AF148" s="20" t="str">
        <f t="shared" si="187"/>
        <v>Not an offer</v>
      </c>
      <c r="AG148" s="276" t="str">
        <f t="shared" si="188"/>
        <v>Not an Offer</v>
      </c>
      <c r="AH148" s="150"/>
      <c r="AI148" s="254">
        <v>132</v>
      </c>
      <c r="AJ148" s="149" t="str">
        <f t="shared" si="189"/>
        <v>00-IFE</v>
      </c>
      <c r="AK148" s="254" t="b">
        <v>0</v>
      </c>
      <c r="AL148" s="254">
        <f t="shared" si="186"/>
        <v>0</v>
      </c>
      <c r="AM148" s="254">
        <f t="shared" si="190"/>
        <v>0</v>
      </c>
      <c r="AN148" s="288">
        <f t="shared" si="137"/>
        <v>0</v>
      </c>
      <c r="AO148" s="288" t="str">
        <f>IF(AND($BU148=$BV148,BU148=AO$13),$J148&amp;$K148&amp;$L148&amp;$M148&amp;$N148&amp;$O148&amp;$P148&amp;$Q148&amp;$R148&amp;$S148&amp;$T148&amp;$U148,IFERROR(MATCH($AN148,AO$17:AO147,0),-1000))</f>
        <v>000000000000</v>
      </c>
      <c r="AP148" s="288">
        <f>IF(AND($BU148=$BV148,BV148=AP$13),$J148&amp;$K148&amp;$L148&amp;$M148&amp;$N148&amp;$O148&amp;$P148&amp;$Q148&amp;$R148&amp;$S148&amp;$T148&amp;$U148,IFERROR(MATCH($AN148,AP$17:AP147,0),-1000))</f>
        <v>1</v>
      </c>
      <c r="AQ148" s="288">
        <f>IF(AND($BU148=$BV148,BW148=AQ$13),$J148&amp;$K148&amp;$L148&amp;$M148&amp;$N148&amp;$O148&amp;$P148&amp;$Q148&amp;$R148&amp;$S148&amp;$T148&amp;$U148,IFERROR(MATCH($AN148,AQ$17:AQ147,0),-1000))</f>
        <v>1</v>
      </c>
      <c r="AR148" s="288">
        <f>IF(AND($BU148=$BV148,BX148=AR$13),$J148&amp;$K148&amp;$L148&amp;$M148&amp;$N148&amp;$O148&amp;$P148&amp;$Q148&amp;$R148&amp;$S148&amp;$T148&amp;$U148,IFERROR(MATCH($AN148,AR$17:AR147,0),-1000))</f>
        <v>1</v>
      </c>
      <c r="AS148" s="254">
        <f t="shared" si="69"/>
        <v>0</v>
      </c>
      <c r="AT148" s="261" t="str">
        <f t="shared" si="138"/>
        <v/>
      </c>
      <c r="AU148" s="254" t="str">
        <f t="shared" si="180"/>
        <v/>
      </c>
      <c r="AV148" s="254" t="str">
        <f t="shared" si="180"/>
        <v/>
      </c>
      <c r="AW148" s="254" t="str">
        <f t="shared" si="180"/>
        <v/>
      </c>
      <c r="AX148" s="254" t="str">
        <f t="shared" si="180"/>
        <v/>
      </c>
      <c r="AY148" s="254" t="str">
        <f t="shared" si="180"/>
        <v/>
      </c>
      <c r="AZ148" s="254" t="str">
        <f t="shared" si="180"/>
        <v/>
      </c>
      <c r="BA148" s="254" t="str">
        <f t="shared" si="180"/>
        <v/>
      </c>
      <c r="BB148" s="254" t="str">
        <f t="shared" si="180"/>
        <v/>
      </c>
      <c r="BC148" s="254" t="str">
        <f t="shared" si="183"/>
        <v/>
      </c>
      <c r="BD148" s="254" t="str">
        <f t="shared" si="183"/>
        <v/>
      </c>
      <c r="BE148" s="262" t="str">
        <f t="shared" si="183"/>
        <v/>
      </c>
      <c r="BF148" s="263" t="str">
        <f t="shared" si="181"/>
        <v/>
      </c>
      <c r="BG148" s="254" t="str">
        <f t="shared" si="181"/>
        <v/>
      </c>
      <c r="BH148" s="254" t="str">
        <f t="shared" si="181"/>
        <v/>
      </c>
      <c r="BI148" s="254" t="str">
        <f t="shared" si="181"/>
        <v/>
      </c>
      <c r="BJ148" s="254" t="str">
        <f t="shared" si="181"/>
        <v/>
      </c>
      <c r="BK148" s="254" t="str">
        <f t="shared" si="181"/>
        <v/>
      </c>
      <c r="BL148" s="254" t="str">
        <f t="shared" si="181"/>
        <v/>
      </c>
      <c r="BM148" s="254" t="str">
        <f t="shared" si="181"/>
        <v/>
      </c>
      <c r="BN148" s="254" t="str">
        <f t="shared" si="184"/>
        <v/>
      </c>
      <c r="BO148" s="254" t="str">
        <f t="shared" si="184"/>
        <v/>
      </c>
      <c r="BP148" s="254" t="str">
        <f t="shared" si="184"/>
        <v/>
      </c>
      <c r="BQ148" s="264" t="str">
        <f t="shared" si="139"/>
        <v/>
      </c>
      <c r="BR148" s="261">
        <v>2019</v>
      </c>
      <c r="BS148" s="261">
        <v>2019</v>
      </c>
      <c r="BT148" s="261">
        <v>2019</v>
      </c>
      <c r="BU148" s="265">
        <v>2019</v>
      </c>
      <c r="BV148" s="263">
        <v>2019</v>
      </c>
      <c r="BW148" s="254" t="str">
        <f t="shared" si="177"/>
        <v/>
      </c>
      <c r="BX148" s="254" t="str">
        <f t="shared" si="176"/>
        <v/>
      </c>
      <c r="BY148" s="264" t="str">
        <f t="shared" si="31"/>
        <v/>
      </c>
      <c r="BZ148" s="254" t="str">
        <f t="shared" si="32"/>
        <v/>
      </c>
      <c r="CA148" s="254">
        <f t="shared" si="179"/>
        <v>0</v>
      </c>
      <c r="CB148" s="254">
        <f t="shared" si="179"/>
        <v>0</v>
      </c>
      <c r="CC148" s="254">
        <f t="shared" si="179"/>
        <v>0</v>
      </c>
      <c r="CD148" s="254">
        <f t="shared" si="178"/>
        <v>0</v>
      </c>
      <c r="CE148" s="254">
        <f t="shared" si="178"/>
        <v>0</v>
      </c>
      <c r="CF148" s="254">
        <f t="shared" si="178"/>
        <v>0</v>
      </c>
      <c r="CG148" s="254">
        <f t="shared" si="178"/>
        <v>0</v>
      </c>
      <c r="CH148" s="254">
        <f t="shared" si="178"/>
        <v>0</v>
      </c>
      <c r="CI148" s="254">
        <f t="shared" si="178"/>
        <v>0</v>
      </c>
      <c r="CJ148" s="254">
        <f t="shared" si="182"/>
        <v>0</v>
      </c>
      <c r="CK148" s="254">
        <f t="shared" si="182"/>
        <v>0</v>
      </c>
      <c r="CL148" s="254">
        <f t="shared" si="182"/>
        <v>0</v>
      </c>
      <c r="CM148" s="254">
        <f t="shared" si="140"/>
        <v>0</v>
      </c>
      <c r="CN148" s="254">
        <f t="shared" si="141"/>
        <v>0</v>
      </c>
      <c r="CO148" s="254">
        <f t="shared" si="142"/>
        <v>0</v>
      </c>
      <c r="CP148" s="254">
        <f t="shared" si="143"/>
        <v>0</v>
      </c>
      <c r="CQ148" s="254">
        <f t="shared" si="144"/>
        <v>0</v>
      </c>
      <c r="CR148" s="254">
        <f t="shared" si="145"/>
        <v>0</v>
      </c>
      <c r="CS148" s="254">
        <f t="shared" si="146"/>
        <v>0</v>
      </c>
      <c r="CT148" s="254">
        <f t="shared" si="147"/>
        <v>0</v>
      </c>
      <c r="CU148" s="254">
        <f t="shared" si="148"/>
        <v>0</v>
      </c>
      <c r="CV148" s="254">
        <f t="shared" si="149"/>
        <v>0</v>
      </c>
      <c r="CW148" s="254">
        <f t="shared" si="150"/>
        <v>0</v>
      </c>
      <c r="CX148" s="254">
        <f t="shared" si="151"/>
        <v>0</v>
      </c>
      <c r="CY148" s="254">
        <f t="shared" si="152"/>
        <v>0</v>
      </c>
      <c r="CZ148" s="254">
        <f t="shared" si="153"/>
        <v>0</v>
      </c>
      <c r="DA148" s="254">
        <f t="shared" si="154"/>
        <v>0</v>
      </c>
      <c r="DB148" s="254">
        <f t="shared" si="155"/>
        <v>0</v>
      </c>
      <c r="DC148" s="254">
        <f t="shared" si="156"/>
        <v>0</v>
      </c>
      <c r="DD148" s="254">
        <f t="shared" si="157"/>
        <v>0</v>
      </c>
      <c r="DE148" s="254">
        <f t="shared" si="158"/>
        <v>0</v>
      </c>
      <c r="DF148" s="254">
        <f t="shared" si="159"/>
        <v>0</v>
      </c>
      <c r="DG148" s="254">
        <f t="shared" si="160"/>
        <v>0</v>
      </c>
      <c r="DH148" s="254">
        <f t="shared" si="161"/>
        <v>0</v>
      </c>
      <c r="DI148" s="254">
        <f t="shared" si="162"/>
        <v>0</v>
      </c>
      <c r="DJ148" s="254">
        <f t="shared" si="163"/>
        <v>0</v>
      </c>
      <c r="DK148" s="254">
        <f t="shared" si="164"/>
        <v>0</v>
      </c>
      <c r="DL148" s="254">
        <f t="shared" si="165"/>
        <v>0</v>
      </c>
      <c r="DM148" s="254">
        <f t="shared" si="166"/>
        <v>0</v>
      </c>
      <c r="DN148" s="254">
        <f t="shared" si="167"/>
        <v>0</v>
      </c>
      <c r="DO148" s="254">
        <f t="shared" si="168"/>
        <v>0</v>
      </c>
      <c r="DP148" s="254">
        <f t="shared" si="169"/>
        <v>0</v>
      </c>
      <c r="DQ148" s="254">
        <f t="shared" si="170"/>
        <v>0</v>
      </c>
      <c r="DR148" s="254">
        <f t="shared" si="171"/>
        <v>0</v>
      </c>
      <c r="DS148" s="254">
        <f t="shared" si="172"/>
        <v>0</v>
      </c>
      <c r="DT148" s="254">
        <f t="shared" si="173"/>
        <v>0</v>
      </c>
      <c r="DU148" s="254">
        <f t="shared" si="174"/>
        <v>0</v>
      </c>
      <c r="DV148" s="254">
        <f t="shared" si="175"/>
        <v>0</v>
      </c>
    </row>
    <row r="149" spans="1:126" ht="24" customHeight="1">
      <c r="A149" s="11" t="str">
        <f ca="1">IF(AG149&lt;&gt;"OK","",CONCATENATE(TEXT('Front Page'!$F$33,"000"),TEXT('Front Page'!$F$31,"000"),"-",LEFT('Front Page'!$R$53,5),"-",LEFT(D149,1),AJ149, "-",TEXT(B149,"000")))</f>
        <v/>
      </c>
      <c r="B149" s="12" t="str">
        <f>IFERROR(IF(E149="","",MAX(B$17:B148)+1),"")</f>
        <v/>
      </c>
      <c r="C149" s="13"/>
      <c r="D149" s="29" t="str">
        <f t="shared" si="133"/>
        <v>None</v>
      </c>
      <c r="E149" s="29" t="str">
        <f t="shared" si="17"/>
        <v/>
      </c>
      <c r="F149" s="29" t="str">
        <f t="shared" si="18"/>
        <v/>
      </c>
      <c r="G149" s="363"/>
      <c r="H149" s="364"/>
      <c r="I149" s="325" t="str">
        <f t="shared" si="134"/>
        <v>No</v>
      </c>
      <c r="J149" s="314">
        <v>0</v>
      </c>
      <c r="K149" s="312">
        <v>0</v>
      </c>
      <c r="L149" s="312">
        <v>0</v>
      </c>
      <c r="M149" s="312">
        <v>0</v>
      </c>
      <c r="N149" s="312">
        <v>0</v>
      </c>
      <c r="O149" s="312">
        <v>0</v>
      </c>
      <c r="P149" s="312">
        <v>0</v>
      </c>
      <c r="Q149" s="312">
        <v>0</v>
      </c>
      <c r="R149" s="312">
        <v>0</v>
      </c>
      <c r="S149" s="312">
        <v>0</v>
      </c>
      <c r="T149" s="312">
        <v>0</v>
      </c>
      <c r="U149" s="312">
        <v>0</v>
      </c>
      <c r="V149" s="313">
        <v>1</v>
      </c>
      <c r="W149" s="313">
        <v>1</v>
      </c>
      <c r="X149" s="312">
        <v>0</v>
      </c>
      <c r="Y149" s="312">
        <v>0</v>
      </c>
      <c r="Z149" s="312">
        <v>0</v>
      </c>
      <c r="AA149" s="14">
        <v>0</v>
      </c>
      <c r="AB149" s="317"/>
      <c r="AC149" s="15" t="str">
        <f t="shared" si="185"/>
        <v/>
      </c>
      <c r="AD149" s="15" t="str">
        <f t="shared" si="135"/>
        <v/>
      </c>
      <c r="AE149" s="16" t="str">
        <f t="shared" si="136"/>
        <v>0 - 0</v>
      </c>
      <c r="AF149" s="20" t="str">
        <f t="shared" si="187"/>
        <v>Not an offer</v>
      </c>
      <c r="AG149" s="276" t="str">
        <f t="shared" si="188"/>
        <v>Not an Offer</v>
      </c>
      <c r="AH149" s="150"/>
      <c r="AI149" s="254">
        <v>133</v>
      </c>
      <c r="AJ149" s="149" t="str">
        <f t="shared" si="189"/>
        <v>00-IFE</v>
      </c>
      <c r="AK149" s="254" t="b">
        <v>0</v>
      </c>
      <c r="AL149" s="254">
        <f t="shared" si="186"/>
        <v>0</v>
      </c>
      <c r="AM149" s="254">
        <f t="shared" si="190"/>
        <v>0</v>
      </c>
      <c r="AN149" s="288">
        <f t="shared" si="137"/>
        <v>0</v>
      </c>
      <c r="AO149" s="288" t="str">
        <f>IF(AND($BU149=$BV149,BU149=AO$13),$J149&amp;$K149&amp;$L149&amp;$M149&amp;$N149&amp;$O149&amp;$P149&amp;$Q149&amp;$R149&amp;$S149&amp;$T149&amp;$U149,IFERROR(MATCH($AN149,AO$17:AO148,0),-1000))</f>
        <v>000000000000</v>
      </c>
      <c r="AP149" s="288">
        <f>IF(AND($BU149=$BV149,BV149=AP$13),$J149&amp;$K149&amp;$L149&amp;$M149&amp;$N149&amp;$O149&amp;$P149&amp;$Q149&amp;$R149&amp;$S149&amp;$T149&amp;$U149,IFERROR(MATCH($AN149,AP$17:AP148,0),-1000))</f>
        <v>1</v>
      </c>
      <c r="AQ149" s="288">
        <f>IF(AND($BU149=$BV149,BW149=AQ$13),$J149&amp;$K149&amp;$L149&amp;$M149&amp;$N149&amp;$O149&amp;$P149&amp;$Q149&amp;$R149&amp;$S149&amp;$T149&amp;$U149,IFERROR(MATCH($AN149,AQ$17:AQ148,0),-1000))</f>
        <v>1</v>
      </c>
      <c r="AR149" s="288">
        <f>IF(AND($BU149=$BV149,BX149=AR$13),$J149&amp;$K149&amp;$L149&amp;$M149&amp;$N149&amp;$O149&amp;$P149&amp;$Q149&amp;$R149&amp;$S149&amp;$T149&amp;$U149,IFERROR(MATCH($AN149,AR$17:AR148,0),-1000))</f>
        <v>1</v>
      </c>
      <c r="AS149" s="254">
        <f t="shared" si="69"/>
        <v>0</v>
      </c>
      <c r="AT149" s="261" t="str">
        <f t="shared" si="138"/>
        <v/>
      </c>
      <c r="AU149" s="254" t="str">
        <f t="shared" si="180"/>
        <v/>
      </c>
      <c r="AV149" s="254" t="str">
        <f t="shared" si="180"/>
        <v/>
      </c>
      <c r="AW149" s="254" t="str">
        <f t="shared" si="180"/>
        <v/>
      </c>
      <c r="AX149" s="254" t="str">
        <f t="shared" si="180"/>
        <v/>
      </c>
      <c r="AY149" s="254" t="str">
        <f t="shared" si="180"/>
        <v/>
      </c>
      <c r="AZ149" s="254" t="str">
        <f t="shared" si="180"/>
        <v/>
      </c>
      <c r="BA149" s="254" t="str">
        <f t="shared" si="180"/>
        <v/>
      </c>
      <c r="BB149" s="254" t="str">
        <f t="shared" si="180"/>
        <v/>
      </c>
      <c r="BC149" s="254" t="str">
        <f t="shared" si="183"/>
        <v/>
      </c>
      <c r="BD149" s="254" t="str">
        <f t="shared" si="183"/>
        <v/>
      </c>
      <c r="BE149" s="262" t="str">
        <f t="shared" si="183"/>
        <v/>
      </c>
      <c r="BF149" s="263" t="str">
        <f t="shared" si="181"/>
        <v/>
      </c>
      <c r="BG149" s="254" t="str">
        <f t="shared" si="181"/>
        <v/>
      </c>
      <c r="BH149" s="254" t="str">
        <f t="shared" si="181"/>
        <v/>
      </c>
      <c r="BI149" s="254" t="str">
        <f t="shared" si="181"/>
        <v/>
      </c>
      <c r="BJ149" s="254" t="str">
        <f t="shared" si="181"/>
        <v/>
      </c>
      <c r="BK149" s="254" t="str">
        <f t="shared" si="181"/>
        <v/>
      </c>
      <c r="BL149" s="254" t="str">
        <f t="shared" si="181"/>
        <v/>
      </c>
      <c r="BM149" s="254" t="str">
        <f t="shared" si="181"/>
        <v/>
      </c>
      <c r="BN149" s="254" t="str">
        <f t="shared" si="184"/>
        <v/>
      </c>
      <c r="BO149" s="254" t="str">
        <f t="shared" si="184"/>
        <v/>
      </c>
      <c r="BP149" s="254" t="str">
        <f t="shared" si="184"/>
        <v/>
      </c>
      <c r="BQ149" s="264" t="str">
        <f t="shared" si="139"/>
        <v/>
      </c>
      <c r="BR149" s="261">
        <v>2019</v>
      </c>
      <c r="BS149" s="261">
        <v>2019</v>
      </c>
      <c r="BT149" s="261">
        <v>2019</v>
      </c>
      <c r="BU149" s="265">
        <v>2019</v>
      </c>
      <c r="BV149" s="263">
        <v>2019</v>
      </c>
      <c r="BW149" s="254" t="str">
        <f t="shared" si="177"/>
        <v/>
      </c>
      <c r="BX149" s="254" t="str">
        <f t="shared" si="176"/>
        <v/>
      </c>
      <c r="BY149" s="264" t="str">
        <f t="shared" si="31"/>
        <v/>
      </c>
      <c r="BZ149" s="254" t="str">
        <f t="shared" si="32"/>
        <v/>
      </c>
      <c r="CA149" s="254">
        <f t="shared" si="179"/>
        <v>0</v>
      </c>
      <c r="CB149" s="254">
        <f t="shared" si="179"/>
        <v>0</v>
      </c>
      <c r="CC149" s="254">
        <f t="shared" si="179"/>
        <v>0</v>
      </c>
      <c r="CD149" s="254">
        <f t="shared" si="178"/>
        <v>0</v>
      </c>
      <c r="CE149" s="254">
        <f t="shared" si="178"/>
        <v>0</v>
      </c>
      <c r="CF149" s="254">
        <f t="shared" si="178"/>
        <v>0</v>
      </c>
      <c r="CG149" s="254">
        <f t="shared" si="178"/>
        <v>0</v>
      </c>
      <c r="CH149" s="254">
        <f t="shared" si="178"/>
        <v>0</v>
      </c>
      <c r="CI149" s="254">
        <f t="shared" si="178"/>
        <v>0</v>
      </c>
      <c r="CJ149" s="254">
        <f t="shared" si="182"/>
        <v>0</v>
      </c>
      <c r="CK149" s="254">
        <f t="shared" si="182"/>
        <v>0</v>
      </c>
      <c r="CL149" s="254">
        <f t="shared" si="182"/>
        <v>0</v>
      </c>
      <c r="CM149" s="254">
        <f t="shared" si="140"/>
        <v>0</v>
      </c>
      <c r="CN149" s="254">
        <f t="shared" si="141"/>
        <v>0</v>
      </c>
      <c r="CO149" s="254">
        <f t="shared" si="142"/>
        <v>0</v>
      </c>
      <c r="CP149" s="254">
        <f t="shared" si="143"/>
        <v>0</v>
      </c>
      <c r="CQ149" s="254">
        <f t="shared" si="144"/>
        <v>0</v>
      </c>
      <c r="CR149" s="254">
        <f t="shared" si="145"/>
        <v>0</v>
      </c>
      <c r="CS149" s="254">
        <f t="shared" si="146"/>
        <v>0</v>
      </c>
      <c r="CT149" s="254">
        <f t="shared" si="147"/>
        <v>0</v>
      </c>
      <c r="CU149" s="254">
        <f t="shared" si="148"/>
        <v>0</v>
      </c>
      <c r="CV149" s="254">
        <f t="shared" si="149"/>
        <v>0</v>
      </c>
      <c r="CW149" s="254">
        <f t="shared" si="150"/>
        <v>0</v>
      </c>
      <c r="CX149" s="254">
        <f t="shared" si="151"/>
        <v>0</v>
      </c>
      <c r="CY149" s="254">
        <f t="shared" si="152"/>
        <v>0</v>
      </c>
      <c r="CZ149" s="254">
        <f t="shared" si="153"/>
        <v>0</v>
      </c>
      <c r="DA149" s="254">
        <f t="shared" si="154"/>
        <v>0</v>
      </c>
      <c r="DB149" s="254">
        <f t="shared" si="155"/>
        <v>0</v>
      </c>
      <c r="DC149" s="254">
        <f t="shared" si="156"/>
        <v>0</v>
      </c>
      <c r="DD149" s="254">
        <f t="shared" si="157"/>
        <v>0</v>
      </c>
      <c r="DE149" s="254">
        <f t="shared" si="158"/>
        <v>0</v>
      </c>
      <c r="DF149" s="254">
        <f t="shared" si="159"/>
        <v>0</v>
      </c>
      <c r="DG149" s="254">
        <f t="shared" si="160"/>
        <v>0</v>
      </c>
      <c r="DH149" s="254">
        <f t="shared" si="161"/>
        <v>0</v>
      </c>
      <c r="DI149" s="254">
        <f t="shared" si="162"/>
        <v>0</v>
      </c>
      <c r="DJ149" s="254">
        <f t="shared" si="163"/>
        <v>0</v>
      </c>
      <c r="DK149" s="254">
        <f t="shared" si="164"/>
        <v>0</v>
      </c>
      <c r="DL149" s="254">
        <f t="shared" si="165"/>
        <v>0</v>
      </c>
      <c r="DM149" s="254">
        <f t="shared" si="166"/>
        <v>0</v>
      </c>
      <c r="DN149" s="254">
        <f t="shared" si="167"/>
        <v>0</v>
      </c>
      <c r="DO149" s="254">
        <f t="shared" si="168"/>
        <v>0</v>
      </c>
      <c r="DP149" s="254">
        <f t="shared" si="169"/>
        <v>0</v>
      </c>
      <c r="DQ149" s="254">
        <f t="shared" si="170"/>
        <v>0</v>
      </c>
      <c r="DR149" s="254">
        <f t="shared" si="171"/>
        <v>0</v>
      </c>
      <c r="DS149" s="254">
        <f t="shared" si="172"/>
        <v>0</v>
      </c>
      <c r="DT149" s="254">
        <f t="shared" si="173"/>
        <v>0</v>
      </c>
      <c r="DU149" s="254">
        <f t="shared" si="174"/>
        <v>0</v>
      </c>
      <c r="DV149" s="254">
        <f t="shared" si="175"/>
        <v>0</v>
      </c>
    </row>
    <row r="150" spans="1:126" ht="24" customHeight="1">
      <c r="A150" s="11" t="str">
        <f ca="1">IF(AG150&lt;&gt;"OK","",CONCATENATE(TEXT('Front Page'!$F$33,"000"),TEXT('Front Page'!$F$31,"000"),"-",LEFT('Front Page'!$R$53,5),"-",LEFT(D150,1),AJ150, "-",TEXT(B150,"000")))</f>
        <v/>
      </c>
      <c r="B150" s="12" t="str">
        <f>IFERROR(IF(E150="","",MAX(B$17:B149)+1),"")</f>
        <v/>
      </c>
      <c r="C150" s="13"/>
      <c r="D150" s="29" t="str">
        <f t="shared" si="133"/>
        <v>None</v>
      </c>
      <c r="E150" s="29" t="str">
        <f t="shared" si="17"/>
        <v/>
      </c>
      <c r="F150" s="29" t="str">
        <f t="shared" si="18"/>
        <v/>
      </c>
      <c r="G150" s="363"/>
      <c r="H150" s="364"/>
      <c r="I150" s="325" t="str">
        <f t="shared" ref="I150:I213" si="191">IF(OR(AND(D150="Q3",MIN(P150:R150)&lt;&gt;MAX(P150:R150)),AND(D150="YR",MIN(J150:U150)&lt;&gt;MAX(J150:U150)),D150="Monthly"),"Yes", "No")</f>
        <v>No</v>
      </c>
      <c r="J150" s="314">
        <v>0</v>
      </c>
      <c r="K150" s="312">
        <v>0</v>
      </c>
      <c r="L150" s="312">
        <v>0</v>
      </c>
      <c r="M150" s="312">
        <v>0</v>
      </c>
      <c r="N150" s="312">
        <v>0</v>
      </c>
      <c r="O150" s="312">
        <v>0</v>
      </c>
      <c r="P150" s="312">
        <v>0</v>
      </c>
      <c r="Q150" s="312">
        <v>0</v>
      </c>
      <c r="R150" s="312">
        <v>0</v>
      </c>
      <c r="S150" s="312">
        <v>0</v>
      </c>
      <c r="T150" s="312">
        <v>0</v>
      </c>
      <c r="U150" s="312">
        <v>0</v>
      </c>
      <c r="V150" s="313">
        <v>1</v>
      </c>
      <c r="W150" s="313">
        <v>1</v>
      </c>
      <c r="X150" s="312">
        <v>0</v>
      </c>
      <c r="Y150" s="312">
        <v>0</v>
      </c>
      <c r="Z150" s="312">
        <v>0</v>
      </c>
      <c r="AA150" s="14">
        <v>0</v>
      </c>
      <c r="AB150" s="317"/>
      <c r="AC150" s="15" t="str">
        <f t="shared" si="185"/>
        <v/>
      </c>
      <c r="AD150" s="15" t="str">
        <f t="shared" ref="AD150:AD213" si="192">IF(SUM(X150:AA150)=0,"",SUM(J150:U150)*V150*SUM(X150:AA150)/1000)</f>
        <v/>
      </c>
      <c r="AE150" s="16" t="str">
        <f t="shared" ref="AE150:AE213" si="193">ROUND(SUM($J150:$U150),0)*V150&amp;" - "&amp;ROUND(SUM($J150:$U150)*W150,0)</f>
        <v>0 - 0</v>
      </c>
      <c r="AF150" s="20" t="str">
        <f t="shared" si="187"/>
        <v>Not an offer</v>
      </c>
      <c r="AG150" s="276" t="str">
        <f t="shared" si="188"/>
        <v>Not an Offer</v>
      </c>
      <c r="AH150" s="150"/>
      <c r="AI150" s="254">
        <v>134</v>
      </c>
      <c r="AJ150" s="149" t="str">
        <f t="shared" si="189"/>
        <v>00-IFE</v>
      </c>
      <c r="AK150" s="254" t="b">
        <v>0</v>
      </c>
      <c r="AL150" s="254">
        <f t="shared" si="186"/>
        <v>0</v>
      </c>
      <c r="AM150" s="254">
        <f t="shared" si="190"/>
        <v>0</v>
      </c>
      <c r="AN150" s="288">
        <f t="shared" ref="AN150:AN213" si="194">IF($BU150&lt;&gt;$BV150,$J150&amp;$K150&amp;$L150&amp;$M150&amp;$N150&amp;$O150&amp;$P150&amp;$Q150&amp;$R150&amp;$S150&amp;$T150&amp;$U150,0)</f>
        <v>0</v>
      </c>
      <c r="AO150" s="288" t="str">
        <f>IF(AND($BU150=$BV150,BU150=AO$13),$J150&amp;$K150&amp;$L150&amp;$M150&amp;$N150&amp;$O150&amp;$P150&amp;$Q150&amp;$R150&amp;$S150&amp;$T150&amp;$U150,IFERROR(MATCH($AN150,AO$17:AO149,0),-1000))</f>
        <v>000000000000</v>
      </c>
      <c r="AP150" s="288">
        <f>IF(AND($BU150=$BV150,BV150=AP$13),$J150&amp;$K150&amp;$L150&amp;$M150&amp;$N150&amp;$O150&amp;$P150&amp;$Q150&amp;$R150&amp;$S150&amp;$T150&amp;$U150,IFERROR(MATCH($AN150,AP$17:AP149,0),-1000))</f>
        <v>1</v>
      </c>
      <c r="AQ150" s="288">
        <f>IF(AND($BU150=$BV150,BW150=AQ$13),$J150&amp;$K150&amp;$L150&amp;$M150&amp;$N150&amp;$O150&amp;$P150&amp;$Q150&amp;$R150&amp;$S150&amp;$T150&amp;$U150,IFERROR(MATCH($AN150,AQ$17:AQ149,0),-1000))</f>
        <v>1</v>
      </c>
      <c r="AR150" s="288">
        <f>IF(AND($BU150=$BV150,BX150=AR$13),$J150&amp;$K150&amp;$L150&amp;$M150&amp;$N150&amp;$O150&amp;$P150&amp;$Q150&amp;$R150&amp;$S150&amp;$T150&amp;$U150,IFERROR(MATCH($AN150,AR$17:AR149,0),-1000))</f>
        <v>1</v>
      </c>
      <c r="AS150" s="254">
        <f t="shared" si="69"/>
        <v>0</v>
      </c>
      <c r="AT150" s="261" t="str">
        <f t="shared" ref="AT150:AT213" si="195">IF(J150&lt;&gt;0,AT$14,"")</f>
        <v/>
      </c>
      <c r="AU150" s="254" t="str">
        <f t="shared" si="180"/>
        <v/>
      </c>
      <c r="AV150" s="254" t="str">
        <f t="shared" si="180"/>
        <v/>
      </c>
      <c r="AW150" s="254" t="str">
        <f t="shared" si="180"/>
        <v/>
      </c>
      <c r="AX150" s="254" t="str">
        <f t="shared" si="180"/>
        <v/>
      </c>
      <c r="AY150" s="254" t="str">
        <f t="shared" si="180"/>
        <v/>
      </c>
      <c r="AZ150" s="254" t="str">
        <f t="shared" si="180"/>
        <v/>
      </c>
      <c r="BA150" s="254" t="str">
        <f t="shared" si="180"/>
        <v/>
      </c>
      <c r="BB150" s="254" t="str">
        <f t="shared" si="180"/>
        <v/>
      </c>
      <c r="BC150" s="254" t="str">
        <f t="shared" si="183"/>
        <v/>
      </c>
      <c r="BD150" s="254" t="str">
        <f t="shared" si="183"/>
        <v/>
      </c>
      <c r="BE150" s="262" t="str">
        <f t="shared" si="183"/>
        <v/>
      </c>
      <c r="BF150" s="263" t="str">
        <f t="shared" si="181"/>
        <v/>
      </c>
      <c r="BG150" s="254" t="str">
        <f t="shared" si="181"/>
        <v/>
      </c>
      <c r="BH150" s="254" t="str">
        <f t="shared" si="181"/>
        <v/>
      </c>
      <c r="BI150" s="254" t="str">
        <f t="shared" si="181"/>
        <v/>
      </c>
      <c r="BJ150" s="254" t="str">
        <f t="shared" si="181"/>
        <v/>
      </c>
      <c r="BK150" s="254" t="str">
        <f t="shared" si="181"/>
        <v/>
      </c>
      <c r="BL150" s="254" t="str">
        <f t="shared" si="181"/>
        <v/>
      </c>
      <c r="BM150" s="254" t="str">
        <f t="shared" si="181"/>
        <v/>
      </c>
      <c r="BN150" s="254" t="str">
        <f t="shared" si="184"/>
        <v/>
      </c>
      <c r="BO150" s="254" t="str">
        <f t="shared" si="184"/>
        <v/>
      </c>
      <c r="BP150" s="254" t="str">
        <f t="shared" si="184"/>
        <v/>
      </c>
      <c r="BQ150" s="264" t="str">
        <f t="shared" ref="BQ150:BQ213" si="196">IF(U150&lt;&gt;0,BQ$14,"")</f>
        <v/>
      </c>
      <c r="BR150" s="261">
        <v>2019</v>
      </c>
      <c r="BS150" s="261">
        <v>2019</v>
      </c>
      <c r="BT150" s="261">
        <v>2019</v>
      </c>
      <c r="BU150" s="265">
        <v>2019</v>
      </c>
      <c r="BV150" s="263">
        <v>2019</v>
      </c>
      <c r="BW150" s="254" t="str">
        <f t="shared" si="177"/>
        <v/>
      </c>
      <c r="BX150" s="254" t="str">
        <f t="shared" si="176"/>
        <v/>
      </c>
      <c r="BY150" s="264" t="str">
        <f t="shared" si="31"/>
        <v/>
      </c>
      <c r="BZ150" s="254" t="str">
        <f t="shared" si="32"/>
        <v/>
      </c>
      <c r="CA150" s="254">
        <f t="shared" si="179"/>
        <v>0</v>
      </c>
      <c r="CB150" s="254">
        <f t="shared" si="179"/>
        <v>0</v>
      </c>
      <c r="CC150" s="254">
        <f t="shared" si="179"/>
        <v>0</v>
      </c>
      <c r="CD150" s="254">
        <f t="shared" si="178"/>
        <v>0</v>
      </c>
      <c r="CE150" s="254">
        <f t="shared" si="178"/>
        <v>0</v>
      </c>
      <c r="CF150" s="254">
        <f t="shared" si="178"/>
        <v>0</v>
      </c>
      <c r="CG150" s="254">
        <f t="shared" si="178"/>
        <v>0</v>
      </c>
      <c r="CH150" s="254">
        <f t="shared" si="178"/>
        <v>0</v>
      </c>
      <c r="CI150" s="254">
        <f t="shared" si="178"/>
        <v>0</v>
      </c>
      <c r="CJ150" s="254">
        <f t="shared" si="182"/>
        <v>0</v>
      </c>
      <c r="CK150" s="254">
        <f t="shared" si="182"/>
        <v>0</v>
      </c>
      <c r="CL150" s="254">
        <f t="shared" si="182"/>
        <v>0</v>
      </c>
      <c r="CM150" s="254">
        <f t="shared" ref="CM150:CM213" si="197">IF($Y150&gt;0,$J150*$W150,0)</f>
        <v>0</v>
      </c>
      <c r="CN150" s="254">
        <f t="shared" ref="CN150:CN213" si="198">IF($Y150&gt;0,$K150*$W150,0)</f>
        <v>0</v>
      </c>
      <c r="CO150" s="254">
        <f t="shared" ref="CO150:CO213" si="199">IF($Y150&gt;0,$L150*$W150,0)</f>
        <v>0</v>
      </c>
      <c r="CP150" s="254">
        <f t="shared" ref="CP150:CP213" si="200">IF($Y150&gt;0,$M150*$W150,0)</f>
        <v>0</v>
      </c>
      <c r="CQ150" s="254">
        <f t="shared" ref="CQ150:CQ213" si="201">IF($Y150&gt;0,$N150*$W150,0)</f>
        <v>0</v>
      </c>
      <c r="CR150" s="254">
        <f t="shared" ref="CR150:CR213" si="202">IF($Y150&gt;0,$O150*$W150,0)</f>
        <v>0</v>
      </c>
      <c r="CS150" s="254">
        <f t="shared" ref="CS150:CS213" si="203">IF($Y150&gt;0,$P150*$W150,0)</f>
        <v>0</v>
      </c>
      <c r="CT150" s="254">
        <f t="shared" ref="CT150:CT213" si="204">IF($Y150&gt;0,$Q150*$W150,0)</f>
        <v>0</v>
      </c>
      <c r="CU150" s="254">
        <f t="shared" ref="CU150:CU213" si="205">IF($Y150&gt;0,$R150*$W150,0)</f>
        <v>0</v>
      </c>
      <c r="CV150" s="254">
        <f t="shared" ref="CV150:CV213" si="206">IF($Y150&gt;0,$S150*$W150,0)</f>
        <v>0</v>
      </c>
      <c r="CW150" s="254">
        <f t="shared" ref="CW150:CW213" si="207">IF($Y150&gt;0,$T150*$W150,0)</f>
        <v>0</v>
      </c>
      <c r="CX150" s="254">
        <f t="shared" ref="CX150:CX213" si="208">IF($Y150&gt;0,$U150*$W150,0)</f>
        <v>0</v>
      </c>
      <c r="CY150" s="254">
        <f t="shared" ref="CY150:CY213" si="209">IF($Z150&gt;0,$J150*$W150,0)</f>
        <v>0</v>
      </c>
      <c r="CZ150" s="254">
        <f t="shared" ref="CZ150:CZ213" si="210">IF($Z150&gt;0,$K150*$W150,0)</f>
        <v>0</v>
      </c>
      <c r="DA150" s="254">
        <f t="shared" ref="DA150:DA213" si="211">IF($Z150&gt;0,$L150*$W150,0)</f>
        <v>0</v>
      </c>
      <c r="DB150" s="254">
        <f t="shared" ref="DB150:DB213" si="212">IF($Z150&gt;0,$M150*$W150,0)</f>
        <v>0</v>
      </c>
      <c r="DC150" s="254">
        <f t="shared" ref="DC150:DC213" si="213">IF($Z150&gt;0,$N150*$W150,0)</f>
        <v>0</v>
      </c>
      <c r="DD150" s="254">
        <f t="shared" ref="DD150:DD213" si="214">IF($Z150&gt;0,$O150*$W150,0)</f>
        <v>0</v>
      </c>
      <c r="DE150" s="254">
        <f t="shared" ref="DE150:DE213" si="215">IF($Z150&gt;0,$P150*$W150,0)</f>
        <v>0</v>
      </c>
      <c r="DF150" s="254">
        <f t="shared" ref="DF150:DF213" si="216">IF($Z150&gt;0,$Q150*$W150,0)</f>
        <v>0</v>
      </c>
      <c r="DG150" s="254">
        <f t="shared" ref="DG150:DG213" si="217">IF($Z150&gt;0,$R150*$W150,0)</f>
        <v>0</v>
      </c>
      <c r="DH150" s="254">
        <f t="shared" ref="DH150:DH213" si="218">IF($Z150&gt;0,$S150*$W150,0)</f>
        <v>0</v>
      </c>
      <c r="DI150" s="254">
        <f t="shared" ref="DI150:DI213" si="219">IF($Z150&gt;0,$T150*$W150,0)</f>
        <v>0</v>
      </c>
      <c r="DJ150" s="254">
        <f t="shared" ref="DJ150:DJ213" si="220">IF($Z150&gt;0,$U150*$W150,0)</f>
        <v>0</v>
      </c>
      <c r="DK150" s="254">
        <f t="shared" ref="DK150:DK213" si="221">IF($AA150&gt;0,$J150*$W150,0)</f>
        <v>0</v>
      </c>
      <c r="DL150" s="254">
        <f t="shared" ref="DL150:DL213" si="222">IF($AA150&gt;0,$K150*$W150,0)</f>
        <v>0</v>
      </c>
      <c r="DM150" s="254">
        <f t="shared" ref="DM150:DM213" si="223">IF($AA150&gt;0,$L150*$W150,0)</f>
        <v>0</v>
      </c>
      <c r="DN150" s="254">
        <f t="shared" ref="DN150:DN213" si="224">IF($AA150&gt;0,$M150*$W150,0)</f>
        <v>0</v>
      </c>
      <c r="DO150" s="254">
        <f t="shared" ref="DO150:DO213" si="225">IF($AA150&gt;0,$N150*$W150,0)</f>
        <v>0</v>
      </c>
      <c r="DP150" s="254">
        <f t="shared" ref="DP150:DP213" si="226">IF($AA150&gt;0,$O150*$W150,0)</f>
        <v>0</v>
      </c>
      <c r="DQ150" s="254">
        <f t="shared" ref="DQ150:DQ213" si="227">IF($AA150&gt;0,$P150*$W150,0)</f>
        <v>0</v>
      </c>
      <c r="DR150" s="254">
        <f t="shared" ref="DR150:DR213" si="228">IF($AA150&gt;0,$Q150*$W150,0)</f>
        <v>0</v>
      </c>
      <c r="DS150" s="254">
        <f t="shared" ref="DS150:DS213" si="229">IF($AA150&gt;0,$R150*$W150,0)</f>
        <v>0</v>
      </c>
      <c r="DT150" s="254">
        <f t="shared" ref="DT150:DT213" si="230">IF($AA150&gt;0,$S150*$W150,0)</f>
        <v>0</v>
      </c>
      <c r="DU150" s="254">
        <f t="shared" ref="DU150:DU213" si="231">IF($AA150&gt;0,$T150*$W150,0)</f>
        <v>0</v>
      </c>
      <c r="DV150" s="254">
        <f t="shared" ref="DV150:DV213" si="232">IF($AA150&gt;0,$U150*$W150,0)</f>
        <v>0</v>
      </c>
    </row>
    <row r="151" spans="1:126" ht="24" customHeight="1">
      <c r="A151" s="11" t="str">
        <f ca="1">IF(AG151&lt;&gt;"OK","",CONCATENATE(TEXT('Front Page'!$F$33,"000"),TEXT('Front Page'!$F$31,"000"),"-",LEFT('Front Page'!$R$53,5),"-",LEFT(D151,1),AJ151, "-",TEXT(B151,"000")))</f>
        <v/>
      </c>
      <c r="B151" s="12" t="str">
        <f>IFERROR(IF(E151="","",MAX(B$17:B150)+1),"")</f>
        <v/>
      </c>
      <c r="C151" s="13"/>
      <c r="D151" s="29" t="str">
        <f t="shared" si="133"/>
        <v>None</v>
      </c>
      <c r="E151" s="29" t="str">
        <f t="shared" si="17"/>
        <v/>
      </c>
      <c r="F151" s="29" t="str">
        <f t="shared" si="18"/>
        <v/>
      </c>
      <c r="G151" s="363"/>
      <c r="H151" s="364"/>
      <c r="I151" s="325" t="str">
        <f t="shared" si="191"/>
        <v>No</v>
      </c>
      <c r="J151" s="314">
        <v>0</v>
      </c>
      <c r="K151" s="312">
        <v>0</v>
      </c>
      <c r="L151" s="312">
        <v>0</v>
      </c>
      <c r="M151" s="312">
        <v>0</v>
      </c>
      <c r="N151" s="312">
        <v>0</v>
      </c>
      <c r="O151" s="312">
        <v>0</v>
      </c>
      <c r="P151" s="312">
        <v>0</v>
      </c>
      <c r="Q151" s="312">
        <v>0</v>
      </c>
      <c r="R151" s="312">
        <v>0</v>
      </c>
      <c r="S151" s="312">
        <v>0</v>
      </c>
      <c r="T151" s="312">
        <v>0</v>
      </c>
      <c r="U151" s="312">
        <v>0</v>
      </c>
      <c r="V151" s="313">
        <v>1</v>
      </c>
      <c r="W151" s="313">
        <v>1</v>
      </c>
      <c r="X151" s="312">
        <v>0</v>
      </c>
      <c r="Y151" s="312">
        <v>0</v>
      </c>
      <c r="Z151" s="312">
        <v>0</v>
      </c>
      <c r="AA151" s="14">
        <v>0</v>
      </c>
      <c r="AB151" s="317"/>
      <c r="AC151" s="15" t="str">
        <f t="shared" si="185"/>
        <v/>
      </c>
      <c r="AD151" s="15" t="str">
        <f t="shared" si="192"/>
        <v/>
      </c>
      <c r="AE151" s="16" t="str">
        <f t="shared" si="193"/>
        <v>0 - 0</v>
      </c>
      <c r="AF151" s="20" t="str">
        <f t="shared" si="187"/>
        <v>Not an offer</v>
      </c>
      <c r="AG151" s="276" t="str">
        <f t="shared" si="188"/>
        <v>Not an Offer</v>
      </c>
      <c r="AH151" s="150"/>
      <c r="AI151" s="254">
        <v>135</v>
      </c>
      <c r="AJ151" s="149" t="str">
        <f t="shared" si="189"/>
        <v>00-IFE</v>
      </c>
      <c r="AK151" s="254" t="b">
        <v>0</v>
      </c>
      <c r="AL151" s="254">
        <f t="shared" si="186"/>
        <v>0</v>
      </c>
      <c r="AM151" s="254">
        <f t="shared" si="190"/>
        <v>0</v>
      </c>
      <c r="AN151" s="288">
        <f t="shared" si="194"/>
        <v>0</v>
      </c>
      <c r="AO151" s="288" t="str">
        <f>IF(AND($BU151=$BV151,BU151=AO$13),$J151&amp;$K151&amp;$L151&amp;$M151&amp;$N151&amp;$O151&amp;$P151&amp;$Q151&amp;$R151&amp;$S151&amp;$T151&amp;$U151,IFERROR(MATCH($AN151,AO$17:AO150,0),-1000))</f>
        <v>000000000000</v>
      </c>
      <c r="AP151" s="288">
        <f>IF(AND($BU151=$BV151,BV151=AP$13),$J151&amp;$K151&amp;$L151&amp;$M151&amp;$N151&amp;$O151&amp;$P151&amp;$Q151&amp;$R151&amp;$S151&amp;$T151&amp;$U151,IFERROR(MATCH($AN151,AP$17:AP150,0),-1000))</f>
        <v>1</v>
      </c>
      <c r="AQ151" s="288">
        <f>IF(AND($BU151=$BV151,BW151=AQ$13),$J151&amp;$K151&amp;$L151&amp;$M151&amp;$N151&amp;$O151&amp;$P151&amp;$Q151&amp;$R151&amp;$S151&amp;$T151&amp;$U151,IFERROR(MATCH($AN151,AQ$17:AQ150,0),-1000))</f>
        <v>1</v>
      </c>
      <c r="AR151" s="288">
        <f>IF(AND($BU151=$BV151,BX151=AR$13),$J151&amp;$K151&amp;$L151&amp;$M151&amp;$N151&amp;$O151&amp;$P151&amp;$Q151&amp;$R151&amp;$S151&amp;$T151&amp;$U151,IFERROR(MATCH($AN151,AR$17:AR150,0),-1000))</f>
        <v>1</v>
      </c>
      <c r="AS151" s="254">
        <f t="shared" si="69"/>
        <v>0</v>
      </c>
      <c r="AT151" s="261" t="str">
        <f t="shared" si="195"/>
        <v/>
      </c>
      <c r="AU151" s="254" t="str">
        <f t="shared" si="180"/>
        <v/>
      </c>
      <c r="AV151" s="254" t="str">
        <f t="shared" si="180"/>
        <v/>
      </c>
      <c r="AW151" s="254" t="str">
        <f t="shared" si="180"/>
        <v/>
      </c>
      <c r="AX151" s="254" t="str">
        <f t="shared" si="180"/>
        <v/>
      </c>
      <c r="AY151" s="254" t="str">
        <f t="shared" si="180"/>
        <v/>
      </c>
      <c r="AZ151" s="254" t="str">
        <f t="shared" si="180"/>
        <v/>
      </c>
      <c r="BA151" s="254" t="str">
        <f t="shared" si="180"/>
        <v/>
      </c>
      <c r="BB151" s="254" t="str">
        <f t="shared" si="180"/>
        <v/>
      </c>
      <c r="BC151" s="254" t="str">
        <f t="shared" si="183"/>
        <v/>
      </c>
      <c r="BD151" s="254" t="str">
        <f t="shared" si="183"/>
        <v/>
      </c>
      <c r="BE151" s="262" t="str">
        <f t="shared" si="183"/>
        <v/>
      </c>
      <c r="BF151" s="263" t="str">
        <f t="shared" si="181"/>
        <v/>
      </c>
      <c r="BG151" s="254" t="str">
        <f t="shared" si="181"/>
        <v/>
      </c>
      <c r="BH151" s="254" t="str">
        <f t="shared" si="181"/>
        <v/>
      </c>
      <c r="BI151" s="254" t="str">
        <f t="shared" si="181"/>
        <v/>
      </c>
      <c r="BJ151" s="254" t="str">
        <f t="shared" si="181"/>
        <v/>
      </c>
      <c r="BK151" s="254" t="str">
        <f t="shared" si="181"/>
        <v/>
      </c>
      <c r="BL151" s="254" t="str">
        <f t="shared" si="181"/>
        <v/>
      </c>
      <c r="BM151" s="254" t="str">
        <f t="shared" si="181"/>
        <v/>
      </c>
      <c r="BN151" s="254" t="str">
        <f t="shared" si="184"/>
        <v/>
      </c>
      <c r="BO151" s="254" t="str">
        <f t="shared" si="184"/>
        <v/>
      </c>
      <c r="BP151" s="254" t="str">
        <f t="shared" si="184"/>
        <v/>
      </c>
      <c r="BQ151" s="264" t="str">
        <f t="shared" si="196"/>
        <v/>
      </c>
      <c r="BR151" s="261">
        <v>2019</v>
      </c>
      <c r="BS151" s="261">
        <v>2019</v>
      </c>
      <c r="BT151" s="261">
        <v>2019</v>
      </c>
      <c r="BU151" s="265">
        <v>2019</v>
      </c>
      <c r="BV151" s="263">
        <v>2019</v>
      </c>
      <c r="BW151" s="254" t="str">
        <f t="shared" si="177"/>
        <v/>
      </c>
      <c r="BX151" s="254" t="str">
        <f t="shared" si="176"/>
        <v/>
      </c>
      <c r="BY151" s="264" t="str">
        <f t="shared" si="31"/>
        <v/>
      </c>
      <c r="BZ151" s="254" t="str">
        <f t="shared" si="32"/>
        <v/>
      </c>
      <c r="CA151" s="254">
        <f t="shared" si="179"/>
        <v>0</v>
      </c>
      <c r="CB151" s="254">
        <f t="shared" si="179"/>
        <v>0</v>
      </c>
      <c r="CC151" s="254">
        <f t="shared" si="179"/>
        <v>0</v>
      </c>
      <c r="CD151" s="254">
        <f t="shared" si="178"/>
        <v>0</v>
      </c>
      <c r="CE151" s="254">
        <f t="shared" si="178"/>
        <v>0</v>
      </c>
      <c r="CF151" s="254">
        <f t="shared" si="178"/>
        <v>0</v>
      </c>
      <c r="CG151" s="254">
        <f t="shared" si="178"/>
        <v>0</v>
      </c>
      <c r="CH151" s="254">
        <f t="shared" si="178"/>
        <v>0</v>
      </c>
      <c r="CI151" s="254">
        <f t="shared" si="178"/>
        <v>0</v>
      </c>
      <c r="CJ151" s="254">
        <f t="shared" si="182"/>
        <v>0</v>
      </c>
      <c r="CK151" s="254">
        <f t="shared" si="182"/>
        <v>0</v>
      </c>
      <c r="CL151" s="254">
        <f t="shared" si="182"/>
        <v>0</v>
      </c>
      <c r="CM151" s="254">
        <f t="shared" si="197"/>
        <v>0</v>
      </c>
      <c r="CN151" s="254">
        <f t="shared" si="198"/>
        <v>0</v>
      </c>
      <c r="CO151" s="254">
        <f t="shared" si="199"/>
        <v>0</v>
      </c>
      <c r="CP151" s="254">
        <f t="shared" si="200"/>
        <v>0</v>
      </c>
      <c r="CQ151" s="254">
        <f t="shared" si="201"/>
        <v>0</v>
      </c>
      <c r="CR151" s="254">
        <f t="shared" si="202"/>
        <v>0</v>
      </c>
      <c r="CS151" s="254">
        <f t="shared" si="203"/>
        <v>0</v>
      </c>
      <c r="CT151" s="254">
        <f t="shared" si="204"/>
        <v>0</v>
      </c>
      <c r="CU151" s="254">
        <f t="shared" si="205"/>
        <v>0</v>
      </c>
      <c r="CV151" s="254">
        <f t="shared" si="206"/>
        <v>0</v>
      </c>
      <c r="CW151" s="254">
        <f t="shared" si="207"/>
        <v>0</v>
      </c>
      <c r="CX151" s="254">
        <f t="shared" si="208"/>
        <v>0</v>
      </c>
      <c r="CY151" s="254">
        <f t="shared" si="209"/>
        <v>0</v>
      </c>
      <c r="CZ151" s="254">
        <f t="shared" si="210"/>
        <v>0</v>
      </c>
      <c r="DA151" s="254">
        <f t="shared" si="211"/>
        <v>0</v>
      </c>
      <c r="DB151" s="254">
        <f t="shared" si="212"/>
        <v>0</v>
      </c>
      <c r="DC151" s="254">
        <f t="shared" si="213"/>
        <v>0</v>
      </c>
      <c r="DD151" s="254">
        <f t="shared" si="214"/>
        <v>0</v>
      </c>
      <c r="DE151" s="254">
        <f t="shared" si="215"/>
        <v>0</v>
      </c>
      <c r="DF151" s="254">
        <f t="shared" si="216"/>
        <v>0</v>
      </c>
      <c r="DG151" s="254">
        <f t="shared" si="217"/>
        <v>0</v>
      </c>
      <c r="DH151" s="254">
        <f t="shared" si="218"/>
        <v>0</v>
      </c>
      <c r="DI151" s="254">
        <f t="shared" si="219"/>
        <v>0</v>
      </c>
      <c r="DJ151" s="254">
        <f t="shared" si="220"/>
        <v>0</v>
      </c>
      <c r="DK151" s="254">
        <f t="shared" si="221"/>
        <v>0</v>
      </c>
      <c r="DL151" s="254">
        <f t="shared" si="222"/>
        <v>0</v>
      </c>
      <c r="DM151" s="254">
        <f t="shared" si="223"/>
        <v>0</v>
      </c>
      <c r="DN151" s="254">
        <f t="shared" si="224"/>
        <v>0</v>
      </c>
      <c r="DO151" s="254">
        <f t="shared" si="225"/>
        <v>0</v>
      </c>
      <c r="DP151" s="254">
        <f t="shared" si="226"/>
        <v>0</v>
      </c>
      <c r="DQ151" s="254">
        <f t="shared" si="227"/>
        <v>0</v>
      </c>
      <c r="DR151" s="254">
        <f t="shared" si="228"/>
        <v>0</v>
      </c>
      <c r="DS151" s="254">
        <f t="shared" si="229"/>
        <v>0</v>
      </c>
      <c r="DT151" s="254">
        <f t="shared" si="230"/>
        <v>0</v>
      </c>
      <c r="DU151" s="254">
        <f t="shared" si="231"/>
        <v>0</v>
      </c>
      <c r="DV151" s="254">
        <f t="shared" si="232"/>
        <v>0</v>
      </c>
    </row>
    <row r="152" spans="1:126" ht="24" customHeight="1">
      <c r="A152" s="11" t="str">
        <f ca="1">IF(AG152&lt;&gt;"OK","",CONCATENATE(TEXT('Front Page'!$F$33,"000"),TEXT('Front Page'!$F$31,"000"),"-",LEFT('Front Page'!$R$53,5),"-",LEFT(D152,1),AJ152, "-",TEXT(B152,"000")))</f>
        <v/>
      </c>
      <c r="B152" s="12" t="str">
        <f>IFERROR(IF(E152="","",MAX(B$17:B151)+1),"")</f>
        <v/>
      </c>
      <c r="C152" s="13"/>
      <c r="D152" s="29" t="str">
        <f t="shared" si="133"/>
        <v>None</v>
      </c>
      <c r="E152" s="29" t="str">
        <f t="shared" si="17"/>
        <v/>
      </c>
      <c r="F152" s="29" t="str">
        <f t="shared" si="18"/>
        <v/>
      </c>
      <c r="G152" s="363"/>
      <c r="H152" s="364"/>
      <c r="I152" s="325" t="str">
        <f t="shared" si="191"/>
        <v>No</v>
      </c>
      <c r="J152" s="314">
        <v>0</v>
      </c>
      <c r="K152" s="312">
        <v>0</v>
      </c>
      <c r="L152" s="312">
        <v>0</v>
      </c>
      <c r="M152" s="312">
        <v>0</v>
      </c>
      <c r="N152" s="312">
        <v>0</v>
      </c>
      <c r="O152" s="312">
        <v>0</v>
      </c>
      <c r="P152" s="312">
        <v>0</v>
      </c>
      <c r="Q152" s="312">
        <v>0</v>
      </c>
      <c r="R152" s="312">
        <v>0</v>
      </c>
      <c r="S152" s="312">
        <v>0</v>
      </c>
      <c r="T152" s="312">
        <v>0</v>
      </c>
      <c r="U152" s="312">
        <v>0</v>
      </c>
      <c r="V152" s="313">
        <v>1</v>
      </c>
      <c r="W152" s="313">
        <v>1</v>
      </c>
      <c r="X152" s="312">
        <v>0</v>
      </c>
      <c r="Y152" s="312">
        <v>0</v>
      </c>
      <c r="Z152" s="312">
        <v>0</v>
      </c>
      <c r="AA152" s="14">
        <v>0</v>
      </c>
      <c r="AB152" s="317"/>
      <c r="AC152" s="15" t="str">
        <f t="shared" si="185"/>
        <v/>
      </c>
      <c r="AD152" s="15" t="str">
        <f t="shared" si="192"/>
        <v/>
      </c>
      <c r="AE152" s="16" t="str">
        <f t="shared" si="193"/>
        <v>0 - 0</v>
      </c>
      <c r="AF152" s="20" t="str">
        <f t="shared" si="187"/>
        <v>Not an offer</v>
      </c>
      <c r="AG152" s="276" t="str">
        <f t="shared" si="188"/>
        <v>Not an Offer</v>
      </c>
      <c r="AH152" s="150"/>
      <c r="AI152" s="254">
        <v>136</v>
      </c>
      <c r="AJ152" s="149" t="str">
        <f t="shared" si="189"/>
        <v>00-IFE</v>
      </c>
      <c r="AK152" s="254" t="b">
        <v>0</v>
      </c>
      <c r="AL152" s="254">
        <f t="shared" si="186"/>
        <v>0</v>
      </c>
      <c r="AM152" s="254">
        <f t="shared" si="190"/>
        <v>0</v>
      </c>
      <c r="AN152" s="288">
        <f t="shared" si="194"/>
        <v>0</v>
      </c>
      <c r="AO152" s="288" t="str">
        <f>IF(AND($BU152=$BV152,BU152=AO$13),$J152&amp;$K152&amp;$L152&amp;$M152&amp;$N152&amp;$O152&amp;$P152&amp;$Q152&amp;$R152&amp;$S152&amp;$T152&amp;$U152,IFERROR(MATCH($AN152,AO$17:AO151,0),-1000))</f>
        <v>000000000000</v>
      </c>
      <c r="AP152" s="288">
        <f>IF(AND($BU152=$BV152,BV152=AP$13),$J152&amp;$K152&amp;$L152&amp;$M152&amp;$N152&amp;$O152&amp;$P152&amp;$Q152&amp;$R152&amp;$S152&amp;$T152&amp;$U152,IFERROR(MATCH($AN152,AP$17:AP151,0),-1000))</f>
        <v>1</v>
      </c>
      <c r="AQ152" s="288">
        <f>IF(AND($BU152=$BV152,BW152=AQ$13),$J152&amp;$K152&amp;$L152&amp;$M152&amp;$N152&amp;$O152&amp;$P152&amp;$Q152&amp;$R152&amp;$S152&amp;$T152&amp;$U152,IFERROR(MATCH($AN152,AQ$17:AQ151,0),-1000))</f>
        <v>1</v>
      </c>
      <c r="AR152" s="288">
        <f>IF(AND($BU152=$BV152,BX152=AR$13),$J152&amp;$K152&amp;$L152&amp;$M152&amp;$N152&amp;$O152&amp;$P152&amp;$Q152&amp;$R152&amp;$S152&amp;$T152&amp;$U152,IFERROR(MATCH($AN152,AR$17:AR151,0),-1000))</f>
        <v>1</v>
      </c>
      <c r="AS152" s="254">
        <f t="shared" si="69"/>
        <v>0</v>
      </c>
      <c r="AT152" s="261" t="str">
        <f t="shared" si="195"/>
        <v/>
      </c>
      <c r="AU152" s="254" t="str">
        <f t="shared" si="180"/>
        <v/>
      </c>
      <c r="AV152" s="254" t="str">
        <f t="shared" si="180"/>
        <v/>
      </c>
      <c r="AW152" s="254" t="str">
        <f t="shared" si="180"/>
        <v/>
      </c>
      <c r="AX152" s="254" t="str">
        <f t="shared" si="180"/>
        <v/>
      </c>
      <c r="AY152" s="254" t="str">
        <f t="shared" si="180"/>
        <v/>
      </c>
      <c r="AZ152" s="254" t="str">
        <f t="shared" si="180"/>
        <v/>
      </c>
      <c r="BA152" s="254" t="str">
        <f t="shared" si="180"/>
        <v/>
      </c>
      <c r="BB152" s="254" t="str">
        <f t="shared" si="180"/>
        <v/>
      </c>
      <c r="BC152" s="254" t="str">
        <f t="shared" si="183"/>
        <v/>
      </c>
      <c r="BD152" s="254" t="str">
        <f t="shared" si="183"/>
        <v/>
      </c>
      <c r="BE152" s="262" t="str">
        <f t="shared" si="183"/>
        <v/>
      </c>
      <c r="BF152" s="263" t="str">
        <f t="shared" si="181"/>
        <v/>
      </c>
      <c r="BG152" s="254" t="str">
        <f t="shared" si="181"/>
        <v/>
      </c>
      <c r="BH152" s="254" t="str">
        <f t="shared" si="181"/>
        <v/>
      </c>
      <c r="BI152" s="254" t="str">
        <f t="shared" si="181"/>
        <v/>
      </c>
      <c r="BJ152" s="254" t="str">
        <f t="shared" si="181"/>
        <v/>
      </c>
      <c r="BK152" s="254" t="str">
        <f t="shared" si="181"/>
        <v/>
      </c>
      <c r="BL152" s="254" t="str">
        <f t="shared" si="181"/>
        <v/>
      </c>
      <c r="BM152" s="254" t="str">
        <f t="shared" si="181"/>
        <v/>
      </c>
      <c r="BN152" s="254" t="str">
        <f t="shared" si="184"/>
        <v/>
      </c>
      <c r="BO152" s="254" t="str">
        <f t="shared" si="184"/>
        <v/>
      </c>
      <c r="BP152" s="254" t="str">
        <f t="shared" si="184"/>
        <v/>
      </c>
      <c r="BQ152" s="264" t="str">
        <f t="shared" si="196"/>
        <v/>
      </c>
      <c r="BR152" s="261">
        <v>2019</v>
      </c>
      <c r="BS152" s="261">
        <v>2019</v>
      </c>
      <c r="BT152" s="261">
        <v>2019</v>
      </c>
      <c r="BU152" s="265">
        <v>2019</v>
      </c>
      <c r="BV152" s="263">
        <v>2019</v>
      </c>
      <c r="BW152" s="254" t="str">
        <f t="shared" si="177"/>
        <v/>
      </c>
      <c r="BX152" s="254" t="str">
        <f t="shared" si="176"/>
        <v/>
      </c>
      <c r="BY152" s="264" t="str">
        <f t="shared" si="31"/>
        <v/>
      </c>
      <c r="BZ152" s="254" t="str">
        <f t="shared" si="32"/>
        <v/>
      </c>
      <c r="CA152" s="254">
        <f t="shared" si="179"/>
        <v>0</v>
      </c>
      <c r="CB152" s="254">
        <f t="shared" si="179"/>
        <v>0</v>
      </c>
      <c r="CC152" s="254">
        <f t="shared" si="179"/>
        <v>0</v>
      </c>
      <c r="CD152" s="254">
        <f t="shared" si="178"/>
        <v>0</v>
      </c>
      <c r="CE152" s="254">
        <f t="shared" si="178"/>
        <v>0</v>
      </c>
      <c r="CF152" s="254">
        <f t="shared" si="178"/>
        <v>0</v>
      </c>
      <c r="CG152" s="254">
        <f t="shared" si="178"/>
        <v>0</v>
      </c>
      <c r="CH152" s="254">
        <f t="shared" si="178"/>
        <v>0</v>
      </c>
      <c r="CI152" s="254">
        <f t="shared" si="178"/>
        <v>0</v>
      </c>
      <c r="CJ152" s="254">
        <f t="shared" si="182"/>
        <v>0</v>
      </c>
      <c r="CK152" s="254">
        <f t="shared" si="182"/>
        <v>0</v>
      </c>
      <c r="CL152" s="254">
        <f t="shared" si="182"/>
        <v>0</v>
      </c>
      <c r="CM152" s="254">
        <f t="shared" si="197"/>
        <v>0</v>
      </c>
      <c r="CN152" s="254">
        <f t="shared" si="198"/>
        <v>0</v>
      </c>
      <c r="CO152" s="254">
        <f t="shared" si="199"/>
        <v>0</v>
      </c>
      <c r="CP152" s="254">
        <f t="shared" si="200"/>
        <v>0</v>
      </c>
      <c r="CQ152" s="254">
        <f t="shared" si="201"/>
        <v>0</v>
      </c>
      <c r="CR152" s="254">
        <f t="shared" si="202"/>
        <v>0</v>
      </c>
      <c r="CS152" s="254">
        <f t="shared" si="203"/>
        <v>0</v>
      </c>
      <c r="CT152" s="254">
        <f t="shared" si="204"/>
        <v>0</v>
      </c>
      <c r="CU152" s="254">
        <f t="shared" si="205"/>
        <v>0</v>
      </c>
      <c r="CV152" s="254">
        <f t="shared" si="206"/>
        <v>0</v>
      </c>
      <c r="CW152" s="254">
        <f t="shared" si="207"/>
        <v>0</v>
      </c>
      <c r="CX152" s="254">
        <f t="shared" si="208"/>
        <v>0</v>
      </c>
      <c r="CY152" s="254">
        <f t="shared" si="209"/>
        <v>0</v>
      </c>
      <c r="CZ152" s="254">
        <f t="shared" si="210"/>
        <v>0</v>
      </c>
      <c r="DA152" s="254">
        <f t="shared" si="211"/>
        <v>0</v>
      </c>
      <c r="DB152" s="254">
        <f t="shared" si="212"/>
        <v>0</v>
      </c>
      <c r="DC152" s="254">
        <f t="shared" si="213"/>
        <v>0</v>
      </c>
      <c r="DD152" s="254">
        <f t="shared" si="214"/>
        <v>0</v>
      </c>
      <c r="DE152" s="254">
        <f t="shared" si="215"/>
        <v>0</v>
      </c>
      <c r="DF152" s="254">
        <f t="shared" si="216"/>
        <v>0</v>
      </c>
      <c r="DG152" s="254">
        <f t="shared" si="217"/>
        <v>0</v>
      </c>
      <c r="DH152" s="254">
        <f t="shared" si="218"/>
        <v>0</v>
      </c>
      <c r="DI152" s="254">
        <f t="shared" si="219"/>
        <v>0</v>
      </c>
      <c r="DJ152" s="254">
        <f t="shared" si="220"/>
        <v>0</v>
      </c>
      <c r="DK152" s="254">
        <f t="shared" si="221"/>
        <v>0</v>
      </c>
      <c r="DL152" s="254">
        <f t="shared" si="222"/>
        <v>0</v>
      </c>
      <c r="DM152" s="254">
        <f t="shared" si="223"/>
        <v>0</v>
      </c>
      <c r="DN152" s="254">
        <f t="shared" si="224"/>
        <v>0</v>
      </c>
      <c r="DO152" s="254">
        <f t="shared" si="225"/>
        <v>0</v>
      </c>
      <c r="DP152" s="254">
        <f t="shared" si="226"/>
        <v>0</v>
      </c>
      <c r="DQ152" s="254">
        <f t="shared" si="227"/>
        <v>0</v>
      </c>
      <c r="DR152" s="254">
        <f t="shared" si="228"/>
        <v>0</v>
      </c>
      <c r="DS152" s="254">
        <f t="shared" si="229"/>
        <v>0</v>
      </c>
      <c r="DT152" s="254">
        <f t="shared" si="230"/>
        <v>0</v>
      </c>
      <c r="DU152" s="254">
        <f t="shared" si="231"/>
        <v>0</v>
      </c>
      <c r="DV152" s="254">
        <f t="shared" si="232"/>
        <v>0</v>
      </c>
    </row>
    <row r="153" spans="1:126" ht="24" customHeight="1">
      <c r="A153" s="11" t="str">
        <f ca="1">IF(AG153&lt;&gt;"OK","",CONCATENATE(TEXT('Front Page'!$F$33,"000"),TEXT('Front Page'!$F$31,"000"),"-",LEFT('Front Page'!$R$53,5),"-",LEFT(D153,1),AJ153, "-",TEXT(B153,"000")))</f>
        <v/>
      </c>
      <c r="B153" s="12" t="str">
        <f>IFERROR(IF(E153="","",MAX(B$17:B152)+1),"")</f>
        <v/>
      </c>
      <c r="C153" s="13"/>
      <c r="D153" s="29" t="str">
        <f t="shared" si="133"/>
        <v>None</v>
      </c>
      <c r="E153" s="29" t="str">
        <f t="shared" si="17"/>
        <v/>
      </c>
      <c r="F153" s="29" t="str">
        <f t="shared" si="18"/>
        <v/>
      </c>
      <c r="G153" s="363"/>
      <c r="H153" s="364"/>
      <c r="I153" s="325" t="str">
        <f t="shared" si="191"/>
        <v>No</v>
      </c>
      <c r="J153" s="314">
        <v>0</v>
      </c>
      <c r="K153" s="312">
        <v>0</v>
      </c>
      <c r="L153" s="312">
        <v>0</v>
      </c>
      <c r="M153" s="312">
        <v>0</v>
      </c>
      <c r="N153" s="312">
        <v>0</v>
      </c>
      <c r="O153" s="312">
        <v>0</v>
      </c>
      <c r="P153" s="312">
        <v>0</v>
      </c>
      <c r="Q153" s="312">
        <v>0</v>
      </c>
      <c r="R153" s="312">
        <v>0</v>
      </c>
      <c r="S153" s="312">
        <v>0</v>
      </c>
      <c r="T153" s="312">
        <v>0</v>
      </c>
      <c r="U153" s="312">
        <v>0</v>
      </c>
      <c r="V153" s="313">
        <v>1</v>
      </c>
      <c r="W153" s="313">
        <v>1</v>
      </c>
      <c r="X153" s="312">
        <v>0</v>
      </c>
      <c r="Y153" s="312">
        <v>0</v>
      </c>
      <c r="Z153" s="312">
        <v>0</v>
      </c>
      <c r="AA153" s="14">
        <v>0</v>
      </c>
      <c r="AB153" s="317"/>
      <c r="AC153" s="15" t="str">
        <f t="shared" si="185"/>
        <v/>
      </c>
      <c r="AD153" s="15" t="str">
        <f t="shared" si="192"/>
        <v/>
      </c>
      <c r="AE153" s="16" t="str">
        <f t="shared" si="193"/>
        <v>0 - 0</v>
      </c>
      <c r="AF153" s="20" t="str">
        <f t="shared" si="187"/>
        <v>Not an offer</v>
      </c>
      <c r="AG153" s="276" t="str">
        <f t="shared" si="188"/>
        <v>Not an Offer</v>
      </c>
      <c r="AH153" s="150"/>
      <c r="AI153" s="254">
        <v>137</v>
      </c>
      <c r="AJ153" s="149" t="str">
        <f t="shared" si="189"/>
        <v>00-IFE</v>
      </c>
      <c r="AK153" s="254" t="b">
        <v>0</v>
      </c>
      <c r="AL153" s="254">
        <f t="shared" si="186"/>
        <v>0</v>
      </c>
      <c r="AM153" s="254">
        <f t="shared" si="190"/>
        <v>0</v>
      </c>
      <c r="AN153" s="288">
        <f t="shared" si="194"/>
        <v>0</v>
      </c>
      <c r="AO153" s="288" t="str">
        <f>IF(AND($BU153=$BV153,BU153=AO$13),$J153&amp;$K153&amp;$L153&amp;$M153&amp;$N153&amp;$O153&amp;$P153&amp;$Q153&amp;$R153&amp;$S153&amp;$T153&amp;$U153,IFERROR(MATCH($AN153,AO$17:AO152,0),-1000))</f>
        <v>000000000000</v>
      </c>
      <c r="AP153" s="288">
        <f>IF(AND($BU153=$BV153,BV153=AP$13),$J153&amp;$K153&amp;$L153&amp;$M153&amp;$N153&amp;$O153&amp;$P153&amp;$Q153&amp;$R153&amp;$S153&amp;$T153&amp;$U153,IFERROR(MATCH($AN153,AP$17:AP152,0),-1000))</f>
        <v>1</v>
      </c>
      <c r="AQ153" s="288">
        <f>IF(AND($BU153=$BV153,BW153=AQ$13),$J153&amp;$K153&amp;$L153&amp;$M153&amp;$N153&amp;$O153&amp;$P153&amp;$Q153&amp;$R153&amp;$S153&amp;$T153&amp;$U153,IFERROR(MATCH($AN153,AQ$17:AQ152,0),-1000))</f>
        <v>1</v>
      </c>
      <c r="AR153" s="288">
        <f>IF(AND($BU153=$BV153,BX153=AR$13),$J153&amp;$K153&amp;$L153&amp;$M153&amp;$N153&amp;$O153&amp;$P153&amp;$Q153&amp;$R153&amp;$S153&amp;$T153&amp;$U153,IFERROR(MATCH($AN153,AR$17:AR152,0),-1000))</f>
        <v>1</v>
      </c>
      <c r="AS153" s="254">
        <f t="shared" si="69"/>
        <v>0</v>
      </c>
      <c r="AT153" s="261" t="str">
        <f t="shared" si="195"/>
        <v/>
      </c>
      <c r="AU153" s="254" t="str">
        <f t="shared" si="180"/>
        <v/>
      </c>
      <c r="AV153" s="254" t="str">
        <f t="shared" si="180"/>
        <v/>
      </c>
      <c r="AW153" s="254" t="str">
        <f t="shared" si="180"/>
        <v/>
      </c>
      <c r="AX153" s="254" t="str">
        <f t="shared" si="180"/>
        <v/>
      </c>
      <c r="AY153" s="254" t="str">
        <f t="shared" si="180"/>
        <v/>
      </c>
      <c r="AZ153" s="254" t="str">
        <f t="shared" si="180"/>
        <v/>
      </c>
      <c r="BA153" s="254" t="str">
        <f t="shared" si="180"/>
        <v/>
      </c>
      <c r="BB153" s="254" t="str">
        <f t="shared" si="180"/>
        <v/>
      </c>
      <c r="BC153" s="254" t="str">
        <f t="shared" si="183"/>
        <v/>
      </c>
      <c r="BD153" s="254" t="str">
        <f t="shared" si="183"/>
        <v/>
      </c>
      <c r="BE153" s="262" t="str">
        <f t="shared" si="183"/>
        <v/>
      </c>
      <c r="BF153" s="263" t="str">
        <f t="shared" si="181"/>
        <v/>
      </c>
      <c r="BG153" s="254" t="str">
        <f t="shared" si="181"/>
        <v/>
      </c>
      <c r="BH153" s="254" t="str">
        <f t="shared" si="181"/>
        <v/>
      </c>
      <c r="BI153" s="254" t="str">
        <f t="shared" si="181"/>
        <v/>
      </c>
      <c r="BJ153" s="254" t="str">
        <f t="shared" si="181"/>
        <v/>
      </c>
      <c r="BK153" s="254" t="str">
        <f t="shared" si="181"/>
        <v/>
      </c>
      <c r="BL153" s="254" t="str">
        <f t="shared" si="181"/>
        <v/>
      </c>
      <c r="BM153" s="254" t="str">
        <f t="shared" si="181"/>
        <v/>
      </c>
      <c r="BN153" s="254" t="str">
        <f t="shared" si="184"/>
        <v/>
      </c>
      <c r="BO153" s="254" t="str">
        <f t="shared" si="184"/>
        <v/>
      </c>
      <c r="BP153" s="254" t="str">
        <f t="shared" si="184"/>
        <v/>
      </c>
      <c r="BQ153" s="264" t="str">
        <f t="shared" si="196"/>
        <v/>
      </c>
      <c r="BR153" s="261">
        <v>2019</v>
      </c>
      <c r="BS153" s="261">
        <v>2019</v>
      </c>
      <c r="BT153" s="261">
        <v>2019</v>
      </c>
      <c r="BU153" s="265">
        <v>2019</v>
      </c>
      <c r="BV153" s="263">
        <v>2019</v>
      </c>
      <c r="BW153" s="254" t="str">
        <f t="shared" si="177"/>
        <v/>
      </c>
      <c r="BX153" s="254" t="str">
        <f t="shared" si="176"/>
        <v/>
      </c>
      <c r="BY153" s="264" t="str">
        <f t="shared" si="31"/>
        <v/>
      </c>
      <c r="BZ153" s="254" t="str">
        <f t="shared" si="32"/>
        <v/>
      </c>
      <c r="CA153" s="254">
        <f t="shared" si="179"/>
        <v>0</v>
      </c>
      <c r="CB153" s="254">
        <f t="shared" si="179"/>
        <v>0</v>
      </c>
      <c r="CC153" s="254">
        <f t="shared" si="179"/>
        <v>0</v>
      </c>
      <c r="CD153" s="254">
        <f t="shared" si="178"/>
        <v>0</v>
      </c>
      <c r="CE153" s="254">
        <f t="shared" si="178"/>
        <v>0</v>
      </c>
      <c r="CF153" s="254">
        <f t="shared" si="178"/>
        <v>0</v>
      </c>
      <c r="CG153" s="254">
        <f t="shared" si="178"/>
        <v>0</v>
      </c>
      <c r="CH153" s="254">
        <f t="shared" si="178"/>
        <v>0</v>
      </c>
      <c r="CI153" s="254">
        <f t="shared" si="178"/>
        <v>0</v>
      </c>
      <c r="CJ153" s="254">
        <f t="shared" si="182"/>
        <v>0</v>
      </c>
      <c r="CK153" s="254">
        <f t="shared" si="182"/>
        <v>0</v>
      </c>
      <c r="CL153" s="254">
        <f t="shared" si="182"/>
        <v>0</v>
      </c>
      <c r="CM153" s="254">
        <f t="shared" si="197"/>
        <v>0</v>
      </c>
      <c r="CN153" s="254">
        <f t="shared" si="198"/>
        <v>0</v>
      </c>
      <c r="CO153" s="254">
        <f t="shared" si="199"/>
        <v>0</v>
      </c>
      <c r="CP153" s="254">
        <f t="shared" si="200"/>
        <v>0</v>
      </c>
      <c r="CQ153" s="254">
        <f t="shared" si="201"/>
        <v>0</v>
      </c>
      <c r="CR153" s="254">
        <f t="shared" si="202"/>
        <v>0</v>
      </c>
      <c r="CS153" s="254">
        <f t="shared" si="203"/>
        <v>0</v>
      </c>
      <c r="CT153" s="254">
        <f t="shared" si="204"/>
        <v>0</v>
      </c>
      <c r="CU153" s="254">
        <f t="shared" si="205"/>
        <v>0</v>
      </c>
      <c r="CV153" s="254">
        <f t="shared" si="206"/>
        <v>0</v>
      </c>
      <c r="CW153" s="254">
        <f t="shared" si="207"/>
        <v>0</v>
      </c>
      <c r="CX153" s="254">
        <f t="shared" si="208"/>
        <v>0</v>
      </c>
      <c r="CY153" s="254">
        <f t="shared" si="209"/>
        <v>0</v>
      </c>
      <c r="CZ153" s="254">
        <f t="shared" si="210"/>
        <v>0</v>
      </c>
      <c r="DA153" s="254">
        <f t="shared" si="211"/>
        <v>0</v>
      </c>
      <c r="DB153" s="254">
        <f t="shared" si="212"/>
        <v>0</v>
      </c>
      <c r="DC153" s="254">
        <f t="shared" si="213"/>
        <v>0</v>
      </c>
      <c r="DD153" s="254">
        <f t="shared" si="214"/>
        <v>0</v>
      </c>
      <c r="DE153" s="254">
        <f t="shared" si="215"/>
        <v>0</v>
      </c>
      <c r="DF153" s="254">
        <f t="shared" si="216"/>
        <v>0</v>
      </c>
      <c r="DG153" s="254">
        <f t="shared" si="217"/>
        <v>0</v>
      </c>
      <c r="DH153" s="254">
        <f t="shared" si="218"/>
        <v>0</v>
      </c>
      <c r="DI153" s="254">
        <f t="shared" si="219"/>
        <v>0</v>
      </c>
      <c r="DJ153" s="254">
        <f t="shared" si="220"/>
        <v>0</v>
      </c>
      <c r="DK153" s="254">
        <f t="shared" si="221"/>
        <v>0</v>
      </c>
      <c r="DL153" s="254">
        <f t="shared" si="222"/>
        <v>0</v>
      </c>
      <c r="DM153" s="254">
        <f t="shared" si="223"/>
        <v>0</v>
      </c>
      <c r="DN153" s="254">
        <f t="shared" si="224"/>
        <v>0</v>
      </c>
      <c r="DO153" s="254">
        <f t="shared" si="225"/>
        <v>0</v>
      </c>
      <c r="DP153" s="254">
        <f t="shared" si="226"/>
        <v>0</v>
      </c>
      <c r="DQ153" s="254">
        <f t="shared" si="227"/>
        <v>0</v>
      </c>
      <c r="DR153" s="254">
        <f t="shared" si="228"/>
        <v>0</v>
      </c>
      <c r="DS153" s="254">
        <f t="shared" si="229"/>
        <v>0</v>
      </c>
      <c r="DT153" s="254">
        <f t="shared" si="230"/>
        <v>0</v>
      </c>
      <c r="DU153" s="254">
        <f t="shared" si="231"/>
        <v>0</v>
      </c>
      <c r="DV153" s="254">
        <f t="shared" si="232"/>
        <v>0</v>
      </c>
    </row>
    <row r="154" spans="1:126" ht="24" customHeight="1">
      <c r="A154" s="11" t="str">
        <f ca="1">IF(AG154&lt;&gt;"OK","",CONCATENATE(TEXT('Front Page'!$F$33,"000"),TEXT('Front Page'!$F$31,"000"),"-",LEFT('Front Page'!$R$53,5),"-",LEFT(D154,1),AJ154, "-",TEXT(B154,"000")))</f>
        <v/>
      </c>
      <c r="B154" s="12" t="str">
        <f>IFERROR(IF(E154="","",MAX(B$17:B153)+1),"")</f>
        <v/>
      </c>
      <c r="C154" s="13"/>
      <c r="D154" s="29" t="str">
        <f t="shared" si="133"/>
        <v>None</v>
      </c>
      <c r="E154" s="29" t="str">
        <f t="shared" si="17"/>
        <v/>
      </c>
      <c r="F154" s="29" t="str">
        <f t="shared" si="18"/>
        <v/>
      </c>
      <c r="G154" s="363"/>
      <c r="H154" s="364"/>
      <c r="I154" s="325" t="str">
        <f t="shared" si="191"/>
        <v>No</v>
      </c>
      <c r="J154" s="314">
        <v>0</v>
      </c>
      <c r="K154" s="312">
        <v>0</v>
      </c>
      <c r="L154" s="312">
        <v>0</v>
      </c>
      <c r="M154" s="312">
        <v>0</v>
      </c>
      <c r="N154" s="312">
        <v>0</v>
      </c>
      <c r="O154" s="312">
        <v>0</v>
      </c>
      <c r="P154" s="312">
        <v>0</v>
      </c>
      <c r="Q154" s="312">
        <v>0</v>
      </c>
      <c r="R154" s="312">
        <v>0</v>
      </c>
      <c r="S154" s="312">
        <v>0</v>
      </c>
      <c r="T154" s="312">
        <v>0</v>
      </c>
      <c r="U154" s="312">
        <v>0</v>
      </c>
      <c r="V154" s="313">
        <v>1</v>
      </c>
      <c r="W154" s="313">
        <v>1</v>
      </c>
      <c r="X154" s="312">
        <v>0</v>
      </c>
      <c r="Y154" s="312">
        <v>0</v>
      </c>
      <c r="Z154" s="312">
        <v>0</v>
      </c>
      <c r="AA154" s="14">
        <v>0</v>
      </c>
      <c r="AB154" s="317"/>
      <c r="AC154" s="15" t="str">
        <f t="shared" si="185"/>
        <v/>
      </c>
      <c r="AD154" s="15" t="str">
        <f t="shared" si="192"/>
        <v/>
      </c>
      <c r="AE154" s="16" t="str">
        <f t="shared" si="193"/>
        <v>0 - 0</v>
      </c>
      <c r="AF154" s="20" t="str">
        <f t="shared" si="187"/>
        <v>Not an offer</v>
      </c>
      <c r="AG154" s="276" t="str">
        <f t="shared" si="188"/>
        <v>Not an Offer</v>
      </c>
      <c r="AH154" s="150"/>
      <c r="AI154" s="254">
        <v>138</v>
      </c>
      <c r="AJ154" s="149" t="str">
        <f t="shared" si="189"/>
        <v>00-IFE</v>
      </c>
      <c r="AK154" s="254" t="b">
        <v>0</v>
      </c>
      <c r="AL154" s="254">
        <f t="shared" si="186"/>
        <v>0</v>
      </c>
      <c r="AM154" s="254">
        <f t="shared" si="190"/>
        <v>0</v>
      </c>
      <c r="AN154" s="288">
        <f t="shared" si="194"/>
        <v>0</v>
      </c>
      <c r="AO154" s="288" t="str">
        <f>IF(AND($BU154=$BV154,BU154=AO$13),$J154&amp;$K154&amp;$L154&amp;$M154&amp;$N154&amp;$O154&amp;$P154&amp;$Q154&amp;$R154&amp;$S154&amp;$T154&amp;$U154,IFERROR(MATCH($AN154,AO$17:AO153,0),-1000))</f>
        <v>000000000000</v>
      </c>
      <c r="AP154" s="288">
        <f>IF(AND($BU154=$BV154,BV154=AP$13),$J154&amp;$K154&amp;$L154&amp;$M154&amp;$N154&amp;$O154&amp;$P154&amp;$Q154&amp;$R154&amp;$S154&amp;$T154&amp;$U154,IFERROR(MATCH($AN154,AP$17:AP153,0),-1000))</f>
        <v>1</v>
      </c>
      <c r="AQ154" s="288">
        <f>IF(AND($BU154=$BV154,BW154=AQ$13),$J154&amp;$K154&amp;$L154&amp;$M154&amp;$N154&amp;$O154&amp;$P154&amp;$Q154&amp;$R154&amp;$S154&amp;$T154&amp;$U154,IFERROR(MATCH($AN154,AQ$17:AQ153,0),-1000))</f>
        <v>1</v>
      </c>
      <c r="AR154" s="288">
        <f>IF(AND($BU154=$BV154,BX154=AR$13),$J154&amp;$K154&amp;$L154&amp;$M154&amp;$N154&amp;$O154&amp;$P154&amp;$Q154&amp;$R154&amp;$S154&amp;$T154&amp;$U154,IFERROR(MATCH($AN154,AR$17:AR153,0),-1000))</f>
        <v>1</v>
      </c>
      <c r="AS154" s="254">
        <f t="shared" si="69"/>
        <v>0</v>
      </c>
      <c r="AT154" s="261" t="str">
        <f t="shared" si="195"/>
        <v/>
      </c>
      <c r="AU154" s="254" t="str">
        <f t="shared" si="180"/>
        <v/>
      </c>
      <c r="AV154" s="254" t="str">
        <f t="shared" si="180"/>
        <v/>
      </c>
      <c r="AW154" s="254" t="str">
        <f t="shared" si="180"/>
        <v/>
      </c>
      <c r="AX154" s="254" t="str">
        <f t="shared" si="180"/>
        <v/>
      </c>
      <c r="AY154" s="254" t="str">
        <f t="shared" ref="AY154:BE205" si="233">IF(O154&lt;&gt;0,MIN(AX154,AY$14),AX154)</f>
        <v/>
      </c>
      <c r="AZ154" s="254" t="str">
        <f t="shared" si="233"/>
        <v/>
      </c>
      <c r="BA154" s="254" t="str">
        <f t="shared" si="233"/>
        <v/>
      </c>
      <c r="BB154" s="254" t="str">
        <f t="shared" si="233"/>
        <v/>
      </c>
      <c r="BC154" s="254" t="str">
        <f t="shared" si="183"/>
        <v/>
      </c>
      <c r="BD154" s="254" t="str">
        <f t="shared" si="183"/>
        <v/>
      </c>
      <c r="BE154" s="262" t="str">
        <f t="shared" si="183"/>
        <v/>
      </c>
      <c r="BF154" s="263" t="str">
        <f t="shared" si="181"/>
        <v/>
      </c>
      <c r="BG154" s="254" t="str">
        <f t="shared" si="181"/>
        <v/>
      </c>
      <c r="BH154" s="254" t="str">
        <f t="shared" si="181"/>
        <v/>
      </c>
      <c r="BI154" s="254" t="str">
        <f t="shared" si="181"/>
        <v/>
      </c>
      <c r="BJ154" s="254" t="str">
        <f t="shared" ref="BJ154:BP205" si="234">IF(N154&lt;&gt;0,MAX(BK154,BJ$14),BK154)</f>
        <v/>
      </c>
      <c r="BK154" s="254" t="str">
        <f t="shared" si="234"/>
        <v/>
      </c>
      <c r="BL154" s="254" t="str">
        <f t="shared" si="234"/>
        <v/>
      </c>
      <c r="BM154" s="254" t="str">
        <f t="shared" si="234"/>
        <v/>
      </c>
      <c r="BN154" s="254" t="str">
        <f t="shared" si="184"/>
        <v/>
      </c>
      <c r="BO154" s="254" t="str">
        <f t="shared" si="184"/>
        <v/>
      </c>
      <c r="BP154" s="254" t="str">
        <f t="shared" si="184"/>
        <v/>
      </c>
      <c r="BQ154" s="264" t="str">
        <f t="shared" si="196"/>
        <v/>
      </c>
      <c r="BR154" s="261">
        <v>2019</v>
      </c>
      <c r="BS154" s="261">
        <v>2019</v>
      </c>
      <c r="BT154" s="261">
        <v>2019</v>
      </c>
      <c r="BU154" s="265">
        <v>2019</v>
      </c>
      <c r="BV154" s="263">
        <v>2019</v>
      </c>
      <c r="BW154" s="254" t="str">
        <f t="shared" si="177"/>
        <v/>
      </c>
      <c r="BX154" s="254" t="str">
        <f t="shared" si="176"/>
        <v/>
      </c>
      <c r="BY154" s="264" t="str">
        <f t="shared" si="31"/>
        <v/>
      </c>
      <c r="BZ154" s="254" t="str">
        <f t="shared" si="32"/>
        <v/>
      </c>
      <c r="CA154" s="254">
        <f t="shared" si="179"/>
        <v>0</v>
      </c>
      <c r="CB154" s="254">
        <f t="shared" si="179"/>
        <v>0</v>
      </c>
      <c r="CC154" s="254">
        <f t="shared" si="179"/>
        <v>0</v>
      </c>
      <c r="CD154" s="254">
        <f t="shared" si="178"/>
        <v>0</v>
      </c>
      <c r="CE154" s="254">
        <f t="shared" si="178"/>
        <v>0</v>
      </c>
      <c r="CF154" s="254">
        <f t="shared" si="178"/>
        <v>0</v>
      </c>
      <c r="CG154" s="254">
        <f t="shared" si="178"/>
        <v>0</v>
      </c>
      <c r="CH154" s="254">
        <f t="shared" si="178"/>
        <v>0</v>
      </c>
      <c r="CI154" s="254">
        <f t="shared" si="178"/>
        <v>0</v>
      </c>
      <c r="CJ154" s="254">
        <f t="shared" si="182"/>
        <v>0</v>
      </c>
      <c r="CK154" s="254">
        <f t="shared" si="182"/>
        <v>0</v>
      </c>
      <c r="CL154" s="254">
        <f t="shared" si="182"/>
        <v>0</v>
      </c>
      <c r="CM154" s="254">
        <f t="shared" si="197"/>
        <v>0</v>
      </c>
      <c r="CN154" s="254">
        <f t="shared" si="198"/>
        <v>0</v>
      </c>
      <c r="CO154" s="254">
        <f t="shared" si="199"/>
        <v>0</v>
      </c>
      <c r="CP154" s="254">
        <f t="shared" si="200"/>
        <v>0</v>
      </c>
      <c r="CQ154" s="254">
        <f t="shared" si="201"/>
        <v>0</v>
      </c>
      <c r="CR154" s="254">
        <f t="shared" si="202"/>
        <v>0</v>
      </c>
      <c r="CS154" s="254">
        <f t="shared" si="203"/>
        <v>0</v>
      </c>
      <c r="CT154" s="254">
        <f t="shared" si="204"/>
        <v>0</v>
      </c>
      <c r="CU154" s="254">
        <f t="shared" si="205"/>
        <v>0</v>
      </c>
      <c r="CV154" s="254">
        <f t="shared" si="206"/>
        <v>0</v>
      </c>
      <c r="CW154" s="254">
        <f t="shared" si="207"/>
        <v>0</v>
      </c>
      <c r="CX154" s="254">
        <f t="shared" si="208"/>
        <v>0</v>
      </c>
      <c r="CY154" s="254">
        <f t="shared" si="209"/>
        <v>0</v>
      </c>
      <c r="CZ154" s="254">
        <f t="shared" si="210"/>
        <v>0</v>
      </c>
      <c r="DA154" s="254">
        <f t="shared" si="211"/>
        <v>0</v>
      </c>
      <c r="DB154" s="254">
        <f t="shared" si="212"/>
        <v>0</v>
      </c>
      <c r="DC154" s="254">
        <f t="shared" si="213"/>
        <v>0</v>
      </c>
      <c r="DD154" s="254">
        <f t="shared" si="214"/>
        <v>0</v>
      </c>
      <c r="DE154" s="254">
        <f t="shared" si="215"/>
        <v>0</v>
      </c>
      <c r="DF154" s="254">
        <f t="shared" si="216"/>
        <v>0</v>
      </c>
      <c r="DG154" s="254">
        <f t="shared" si="217"/>
        <v>0</v>
      </c>
      <c r="DH154" s="254">
        <f t="shared" si="218"/>
        <v>0</v>
      </c>
      <c r="DI154" s="254">
        <f t="shared" si="219"/>
        <v>0</v>
      </c>
      <c r="DJ154" s="254">
        <f t="shared" si="220"/>
        <v>0</v>
      </c>
      <c r="DK154" s="254">
        <f t="shared" si="221"/>
        <v>0</v>
      </c>
      <c r="DL154" s="254">
        <f t="shared" si="222"/>
        <v>0</v>
      </c>
      <c r="DM154" s="254">
        <f t="shared" si="223"/>
        <v>0</v>
      </c>
      <c r="DN154" s="254">
        <f t="shared" si="224"/>
        <v>0</v>
      </c>
      <c r="DO154" s="254">
        <f t="shared" si="225"/>
        <v>0</v>
      </c>
      <c r="DP154" s="254">
        <f t="shared" si="226"/>
        <v>0</v>
      </c>
      <c r="DQ154" s="254">
        <f t="shared" si="227"/>
        <v>0</v>
      </c>
      <c r="DR154" s="254">
        <f t="shared" si="228"/>
        <v>0</v>
      </c>
      <c r="DS154" s="254">
        <f t="shared" si="229"/>
        <v>0</v>
      </c>
      <c r="DT154" s="254">
        <f t="shared" si="230"/>
        <v>0</v>
      </c>
      <c r="DU154" s="254">
        <f t="shared" si="231"/>
        <v>0</v>
      </c>
      <c r="DV154" s="254">
        <f t="shared" si="232"/>
        <v>0</v>
      </c>
    </row>
    <row r="155" spans="1:126" ht="24" customHeight="1">
      <c r="A155" s="11" t="str">
        <f ca="1">IF(AG155&lt;&gt;"OK","",CONCATENATE(TEXT('Front Page'!$F$33,"000"),TEXT('Front Page'!$F$31,"000"),"-",LEFT('Front Page'!$R$53,5),"-",LEFT(D155,1),AJ155, "-",TEXT(B155,"000")))</f>
        <v/>
      </c>
      <c r="B155" s="12" t="str">
        <f>IFERROR(IF(E155="","",MAX(B$17:B154)+1),"")</f>
        <v/>
      </c>
      <c r="C155" s="13"/>
      <c r="D155" s="29" t="str">
        <f t="shared" si="133"/>
        <v>None</v>
      </c>
      <c r="E155" s="29" t="str">
        <f t="shared" si="17"/>
        <v/>
      </c>
      <c r="F155" s="29" t="str">
        <f t="shared" si="18"/>
        <v/>
      </c>
      <c r="G155" s="363"/>
      <c r="H155" s="364"/>
      <c r="I155" s="325" t="str">
        <f t="shared" si="191"/>
        <v>No</v>
      </c>
      <c r="J155" s="314">
        <v>0</v>
      </c>
      <c r="K155" s="312">
        <v>0</v>
      </c>
      <c r="L155" s="312">
        <v>0</v>
      </c>
      <c r="M155" s="312">
        <v>0</v>
      </c>
      <c r="N155" s="312">
        <v>0</v>
      </c>
      <c r="O155" s="312">
        <v>0</v>
      </c>
      <c r="P155" s="312">
        <v>0</v>
      </c>
      <c r="Q155" s="312">
        <v>0</v>
      </c>
      <c r="R155" s="312">
        <v>0</v>
      </c>
      <c r="S155" s="312">
        <v>0</v>
      </c>
      <c r="T155" s="312">
        <v>0</v>
      </c>
      <c r="U155" s="312">
        <v>0</v>
      </c>
      <c r="V155" s="313">
        <v>1</v>
      </c>
      <c r="W155" s="313">
        <v>1</v>
      </c>
      <c r="X155" s="312">
        <v>0</v>
      </c>
      <c r="Y155" s="312">
        <v>0</v>
      </c>
      <c r="Z155" s="312">
        <v>0</v>
      </c>
      <c r="AA155" s="14">
        <v>0</v>
      </c>
      <c r="AB155" s="317"/>
      <c r="AC155" s="15" t="str">
        <f t="shared" si="185"/>
        <v/>
      </c>
      <c r="AD155" s="15" t="str">
        <f t="shared" si="192"/>
        <v/>
      </c>
      <c r="AE155" s="16" t="str">
        <f t="shared" si="193"/>
        <v>0 - 0</v>
      </c>
      <c r="AF155" s="20" t="str">
        <f t="shared" si="187"/>
        <v>Not an offer</v>
      </c>
      <c r="AG155" s="276" t="str">
        <f t="shared" si="188"/>
        <v>Not an Offer</v>
      </c>
      <c r="AH155" s="150"/>
      <c r="AI155" s="254">
        <v>139</v>
      </c>
      <c r="AJ155" s="149" t="str">
        <f t="shared" si="189"/>
        <v>00-IFE</v>
      </c>
      <c r="AK155" s="254" t="b">
        <v>0</v>
      </c>
      <c r="AL155" s="254">
        <f t="shared" si="186"/>
        <v>0</v>
      </c>
      <c r="AM155" s="254">
        <f t="shared" si="190"/>
        <v>0</v>
      </c>
      <c r="AN155" s="288">
        <f t="shared" si="194"/>
        <v>0</v>
      </c>
      <c r="AO155" s="288" t="str">
        <f>IF(AND($BU155=$BV155,BU155=AO$13),$J155&amp;$K155&amp;$L155&amp;$M155&amp;$N155&amp;$O155&amp;$P155&amp;$Q155&amp;$R155&amp;$S155&amp;$T155&amp;$U155,IFERROR(MATCH($AN155,AO$17:AO154,0),-1000))</f>
        <v>000000000000</v>
      </c>
      <c r="AP155" s="288">
        <f>IF(AND($BU155=$BV155,BV155=AP$13),$J155&amp;$K155&amp;$L155&amp;$M155&amp;$N155&amp;$O155&amp;$P155&amp;$Q155&amp;$R155&amp;$S155&amp;$T155&amp;$U155,IFERROR(MATCH($AN155,AP$17:AP154,0),-1000))</f>
        <v>1</v>
      </c>
      <c r="AQ155" s="288">
        <f>IF(AND($BU155=$BV155,BW155=AQ$13),$J155&amp;$K155&amp;$L155&amp;$M155&amp;$N155&amp;$O155&amp;$P155&amp;$Q155&amp;$R155&amp;$S155&amp;$T155&amp;$U155,IFERROR(MATCH($AN155,AQ$17:AQ154,0),-1000))</f>
        <v>1</v>
      </c>
      <c r="AR155" s="288">
        <f>IF(AND($BU155=$BV155,BX155=AR$13),$J155&amp;$K155&amp;$L155&amp;$M155&amp;$N155&amp;$O155&amp;$P155&amp;$Q155&amp;$R155&amp;$S155&amp;$T155&amp;$U155,IFERROR(MATCH($AN155,AR$17:AR154,0),-1000))</f>
        <v>1</v>
      </c>
      <c r="AS155" s="254">
        <f t="shared" si="69"/>
        <v>0</v>
      </c>
      <c r="AT155" s="261" t="str">
        <f t="shared" si="195"/>
        <v/>
      </c>
      <c r="AU155" s="254" t="str">
        <f t="shared" ref="AU155:BD211" si="235">IF(K155&lt;&gt;0,MIN(AT155,AU$14),AT155)</f>
        <v/>
      </c>
      <c r="AV155" s="254" t="str">
        <f t="shared" si="235"/>
        <v/>
      </c>
      <c r="AW155" s="254" t="str">
        <f t="shared" si="235"/>
        <v/>
      </c>
      <c r="AX155" s="254" t="str">
        <f t="shared" si="235"/>
        <v/>
      </c>
      <c r="AY155" s="254" t="str">
        <f t="shared" si="233"/>
        <v/>
      </c>
      <c r="AZ155" s="254" t="str">
        <f t="shared" si="233"/>
        <v/>
      </c>
      <c r="BA155" s="254" t="str">
        <f t="shared" si="233"/>
        <v/>
      </c>
      <c r="BB155" s="254" t="str">
        <f t="shared" si="233"/>
        <v/>
      </c>
      <c r="BC155" s="254" t="str">
        <f t="shared" si="183"/>
        <v/>
      </c>
      <c r="BD155" s="254" t="str">
        <f t="shared" si="183"/>
        <v/>
      </c>
      <c r="BE155" s="262" t="str">
        <f t="shared" si="183"/>
        <v/>
      </c>
      <c r="BF155" s="263" t="str">
        <f t="shared" ref="BF155:BO211" si="236">IF(J155&lt;&gt;0,MAX(BG155,BF$14),BG155)</f>
        <v/>
      </c>
      <c r="BG155" s="254" t="str">
        <f t="shared" si="236"/>
        <v/>
      </c>
      <c r="BH155" s="254" t="str">
        <f t="shared" si="236"/>
        <v/>
      </c>
      <c r="BI155" s="254" t="str">
        <f t="shared" si="236"/>
        <v/>
      </c>
      <c r="BJ155" s="254" t="str">
        <f t="shared" si="234"/>
        <v/>
      </c>
      <c r="BK155" s="254" t="str">
        <f t="shared" si="234"/>
        <v/>
      </c>
      <c r="BL155" s="254" t="str">
        <f t="shared" si="234"/>
        <v/>
      </c>
      <c r="BM155" s="254" t="str">
        <f t="shared" si="234"/>
        <v/>
      </c>
      <c r="BN155" s="254" t="str">
        <f t="shared" si="184"/>
        <v/>
      </c>
      <c r="BO155" s="254" t="str">
        <f t="shared" si="184"/>
        <v/>
      </c>
      <c r="BP155" s="254" t="str">
        <f t="shared" si="184"/>
        <v/>
      </c>
      <c r="BQ155" s="264" t="str">
        <f t="shared" si="196"/>
        <v/>
      </c>
      <c r="BR155" s="261">
        <v>2019</v>
      </c>
      <c r="BS155" s="261">
        <v>2019</v>
      </c>
      <c r="BT155" s="261">
        <v>2019</v>
      </c>
      <c r="BU155" s="265">
        <v>2019</v>
      </c>
      <c r="BV155" s="263">
        <v>2019</v>
      </c>
      <c r="BW155" s="254" t="str">
        <f t="shared" si="177"/>
        <v/>
      </c>
      <c r="BX155" s="254" t="str">
        <f t="shared" si="176"/>
        <v/>
      </c>
      <c r="BY155" s="264" t="str">
        <f t="shared" si="31"/>
        <v/>
      </c>
      <c r="BZ155" s="254" t="str">
        <f t="shared" si="32"/>
        <v/>
      </c>
      <c r="CA155" s="254">
        <f t="shared" si="179"/>
        <v>0</v>
      </c>
      <c r="CB155" s="254">
        <f t="shared" si="179"/>
        <v>0</v>
      </c>
      <c r="CC155" s="254">
        <f t="shared" si="179"/>
        <v>0</v>
      </c>
      <c r="CD155" s="254">
        <f t="shared" si="178"/>
        <v>0</v>
      </c>
      <c r="CE155" s="254">
        <f t="shared" si="178"/>
        <v>0</v>
      </c>
      <c r="CF155" s="254">
        <f t="shared" si="178"/>
        <v>0</v>
      </c>
      <c r="CG155" s="254">
        <f t="shared" si="178"/>
        <v>0</v>
      </c>
      <c r="CH155" s="254">
        <f t="shared" si="178"/>
        <v>0</v>
      </c>
      <c r="CI155" s="254">
        <f t="shared" si="178"/>
        <v>0</v>
      </c>
      <c r="CJ155" s="254">
        <f t="shared" si="182"/>
        <v>0</v>
      </c>
      <c r="CK155" s="254">
        <f t="shared" si="182"/>
        <v>0</v>
      </c>
      <c r="CL155" s="254">
        <f t="shared" si="182"/>
        <v>0</v>
      </c>
      <c r="CM155" s="254">
        <f t="shared" si="197"/>
        <v>0</v>
      </c>
      <c r="CN155" s="254">
        <f t="shared" si="198"/>
        <v>0</v>
      </c>
      <c r="CO155" s="254">
        <f t="shared" si="199"/>
        <v>0</v>
      </c>
      <c r="CP155" s="254">
        <f t="shared" si="200"/>
        <v>0</v>
      </c>
      <c r="CQ155" s="254">
        <f t="shared" si="201"/>
        <v>0</v>
      </c>
      <c r="CR155" s="254">
        <f t="shared" si="202"/>
        <v>0</v>
      </c>
      <c r="CS155" s="254">
        <f t="shared" si="203"/>
        <v>0</v>
      </c>
      <c r="CT155" s="254">
        <f t="shared" si="204"/>
        <v>0</v>
      </c>
      <c r="CU155" s="254">
        <f t="shared" si="205"/>
        <v>0</v>
      </c>
      <c r="CV155" s="254">
        <f t="shared" si="206"/>
        <v>0</v>
      </c>
      <c r="CW155" s="254">
        <f t="shared" si="207"/>
        <v>0</v>
      </c>
      <c r="CX155" s="254">
        <f t="shared" si="208"/>
        <v>0</v>
      </c>
      <c r="CY155" s="254">
        <f t="shared" si="209"/>
        <v>0</v>
      </c>
      <c r="CZ155" s="254">
        <f t="shared" si="210"/>
        <v>0</v>
      </c>
      <c r="DA155" s="254">
        <f t="shared" si="211"/>
        <v>0</v>
      </c>
      <c r="DB155" s="254">
        <f t="shared" si="212"/>
        <v>0</v>
      </c>
      <c r="DC155" s="254">
        <f t="shared" si="213"/>
        <v>0</v>
      </c>
      <c r="DD155" s="254">
        <f t="shared" si="214"/>
        <v>0</v>
      </c>
      <c r="DE155" s="254">
        <f t="shared" si="215"/>
        <v>0</v>
      </c>
      <c r="DF155" s="254">
        <f t="shared" si="216"/>
        <v>0</v>
      </c>
      <c r="DG155" s="254">
        <f t="shared" si="217"/>
        <v>0</v>
      </c>
      <c r="DH155" s="254">
        <f t="shared" si="218"/>
        <v>0</v>
      </c>
      <c r="DI155" s="254">
        <f t="shared" si="219"/>
        <v>0</v>
      </c>
      <c r="DJ155" s="254">
        <f t="shared" si="220"/>
        <v>0</v>
      </c>
      <c r="DK155" s="254">
        <f t="shared" si="221"/>
        <v>0</v>
      </c>
      <c r="DL155" s="254">
        <f t="shared" si="222"/>
        <v>0</v>
      </c>
      <c r="DM155" s="254">
        <f t="shared" si="223"/>
        <v>0</v>
      </c>
      <c r="DN155" s="254">
        <f t="shared" si="224"/>
        <v>0</v>
      </c>
      <c r="DO155" s="254">
        <f t="shared" si="225"/>
        <v>0</v>
      </c>
      <c r="DP155" s="254">
        <f t="shared" si="226"/>
        <v>0</v>
      </c>
      <c r="DQ155" s="254">
        <f t="shared" si="227"/>
        <v>0</v>
      </c>
      <c r="DR155" s="254">
        <f t="shared" si="228"/>
        <v>0</v>
      </c>
      <c r="DS155" s="254">
        <f t="shared" si="229"/>
        <v>0</v>
      </c>
      <c r="DT155" s="254">
        <f t="shared" si="230"/>
        <v>0</v>
      </c>
      <c r="DU155" s="254">
        <f t="shared" si="231"/>
        <v>0</v>
      </c>
      <c r="DV155" s="254">
        <f t="shared" si="232"/>
        <v>0</v>
      </c>
    </row>
    <row r="156" spans="1:126" ht="24" customHeight="1">
      <c r="A156" s="11" t="str">
        <f ca="1">IF(AG156&lt;&gt;"OK","",CONCATENATE(TEXT('Front Page'!$F$33,"000"),TEXT('Front Page'!$F$31,"000"),"-",LEFT('Front Page'!$R$53,5),"-",LEFT(D156,1),AJ156, "-",TEXT(B156,"000")))</f>
        <v/>
      </c>
      <c r="B156" s="12" t="str">
        <f>IFERROR(IF(E156="","",MAX(B$17:B155)+1),"")</f>
        <v/>
      </c>
      <c r="C156" s="13"/>
      <c r="D156" s="29" t="str">
        <f t="shared" si="133"/>
        <v>None</v>
      </c>
      <c r="E156" s="29" t="str">
        <f t="shared" si="17"/>
        <v/>
      </c>
      <c r="F156" s="29" t="str">
        <f t="shared" si="18"/>
        <v/>
      </c>
      <c r="G156" s="363"/>
      <c r="H156" s="364"/>
      <c r="I156" s="325" t="str">
        <f t="shared" si="191"/>
        <v>No</v>
      </c>
      <c r="J156" s="314">
        <v>0</v>
      </c>
      <c r="K156" s="312">
        <v>0</v>
      </c>
      <c r="L156" s="312">
        <v>0</v>
      </c>
      <c r="M156" s="312">
        <v>0</v>
      </c>
      <c r="N156" s="312">
        <v>0</v>
      </c>
      <c r="O156" s="312">
        <v>0</v>
      </c>
      <c r="P156" s="312">
        <v>0</v>
      </c>
      <c r="Q156" s="312">
        <v>0</v>
      </c>
      <c r="R156" s="312">
        <v>0</v>
      </c>
      <c r="S156" s="312">
        <v>0</v>
      </c>
      <c r="T156" s="312">
        <v>0</v>
      </c>
      <c r="U156" s="312">
        <v>0</v>
      </c>
      <c r="V156" s="313">
        <v>1</v>
      </c>
      <c r="W156" s="313">
        <v>1</v>
      </c>
      <c r="X156" s="312">
        <v>0</v>
      </c>
      <c r="Y156" s="312">
        <v>0</v>
      </c>
      <c r="Z156" s="312">
        <v>0</v>
      </c>
      <c r="AA156" s="14">
        <v>0</v>
      </c>
      <c r="AB156" s="317"/>
      <c r="AC156" s="15" t="str">
        <f t="shared" si="185"/>
        <v/>
      </c>
      <c r="AD156" s="15" t="str">
        <f t="shared" si="192"/>
        <v/>
      </c>
      <c r="AE156" s="16" t="str">
        <f t="shared" si="193"/>
        <v>0 - 0</v>
      </c>
      <c r="AF156" s="20" t="str">
        <f t="shared" si="187"/>
        <v>Not an offer</v>
      </c>
      <c r="AG156" s="276" t="str">
        <f t="shared" si="188"/>
        <v>Not an Offer</v>
      </c>
      <c r="AH156" s="150"/>
      <c r="AI156" s="254">
        <v>140</v>
      </c>
      <c r="AJ156" s="149" t="str">
        <f t="shared" si="189"/>
        <v>00-IFE</v>
      </c>
      <c r="AK156" s="254" t="b">
        <v>0</v>
      </c>
      <c r="AL156" s="254">
        <f t="shared" si="186"/>
        <v>0</v>
      </c>
      <c r="AM156" s="254">
        <f t="shared" si="190"/>
        <v>0</v>
      </c>
      <c r="AN156" s="288">
        <f t="shared" si="194"/>
        <v>0</v>
      </c>
      <c r="AO156" s="288" t="str">
        <f>IF(AND($BU156=$BV156,BU156=AO$13),$J156&amp;$K156&amp;$L156&amp;$M156&amp;$N156&amp;$O156&amp;$P156&amp;$Q156&amp;$R156&amp;$S156&amp;$T156&amp;$U156,IFERROR(MATCH($AN156,AO$17:AO155,0),-1000))</f>
        <v>000000000000</v>
      </c>
      <c r="AP156" s="288">
        <f>IF(AND($BU156=$BV156,BV156=AP$13),$J156&amp;$K156&amp;$L156&amp;$M156&amp;$N156&amp;$O156&amp;$P156&amp;$Q156&amp;$R156&amp;$S156&amp;$T156&amp;$U156,IFERROR(MATCH($AN156,AP$17:AP155,0),-1000))</f>
        <v>1</v>
      </c>
      <c r="AQ156" s="288">
        <f>IF(AND($BU156=$BV156,BW156=AQ$13),$J156&amp;$K156&amp;$L156&amp;$M156&amp;$N156&amp;$O156&amp;$P156&amp;$Q156&amp;$R156&amp;$S156&amp;$T156&amp;$U156,IFERROR(MATCH($AN156,AQ$17:AQ155,0),-1000))</f>
        <v>1</v>
      </c>
      <c r="AR156" s="288">
        <f>IF(AND($BU156=$BV156,BX156=AR$13),$J156&amp;$K156&amp;$L156&amp;$M156&amp;$N156&amp;$O156&amp;$P156&amp;$Q156&amp;$R156&amp;$S156&amp;$T156&amp;$U156,IFERROR(MATCH($AN156,AR$17:AR155,0),-1000))</f>
        <v>1</v>
      </c>
      <c r="AS156" s="254">
        <f t="shared" si="69"/>
        <v>0</v>
      </c>
      <c r="AT156" s="261" t="str">
        <f t="shared" si="195"/>
        <v/>
      </c>
      <c r="AU156" s="254" t="str">
        <f t="shared" si="235"/>
        <v/>
      </c>
      <c r="AV156" s="254" t="str">
        <f t="shared" si="235"/>
        <v/>
      </c>
      <c r="AW156" s="254" t="str">
        <f t="shared" si="235"/>
        <v/>
      </c>
      <c r="AX156" s="254" t="str">
        <f t="shared" si="235"/>
        <v/>
      </c>
      <c r="AY156" s="254" t="str">
        <f t="shared" si="233"/>
        <v/>
      </c>
      <c r="AZ156" s="254" t="str">
        <f t="shared" si="233"/>
        <v/>
      </c>
      <c r="BA156" s="254" t="str">
        <f t="shared" si="233"/>
        <v/>
      </c>
      <c r="BB156" s="254" t="str">
        <f t="shared" si="233"/>
        <v/>
      </c>
      <c r="BC156" s="254" t="str">
        <f t="shared" si="183"/>
        <v/>
      </c>
      <c r="BD156" s="254" t="str">
        <f t="shared" si="183"/>
        <v/>
      </c>
      <c r="BE156" s="262" t="str">
        <f t="shared" si="183"/>
        <v/>
      </c>
      <c r="BF156" s="263" t="str">
        <f t="shared" si="236"/>
        <v/>
      </c>
      <c r="BG156" s="254" t="str">
        <f t="shared" si="236"/>
        <v/>
      </c>
      <c r="BH156" s="254" t="str">
        <f t="shared" si="236"/>
        <v/>
      </c>
      <c r="BI156" s="254" t="str">
        <f t="shared" si="236"/>
        <v/>
      </c>
      <c r="BJ156" s="254" t="str">
        <f t="shared" si="234"/>
        <v/>
      </c>
      <c r="BK156" s="254" t="str">
        <f t="shared" si="234"/>
        <v/>
      </c>
      <c r="BL156" s="254" t="str">
        <f t="shared" si="234"/>
        <v/>
      </c>
      <c r="BM156" s="254" t="str">
        <f t="shared" si="234"/>
        <v/>
      </c>
      <c r="BN156" s="254" t="str">
        <f t="shared" si="184"/>
        <v/>
      </c>
      <c r="BO156" s="254" t="str">
        <f t="shared" si="184"/>
        <v/>
      </c>
      <c r="BP156" s="254" t="str">
        <f t="shared" si="184"/>
        <v/>
      </c>
      <c r="BQ156" s="264" t="str">
        <f t="shared" si="196"/>
        <v/>
      </c>
      <c r="BR156" s="261">
        <v>2019</v>
      </c>
      <c r="BS156" s="261">
        <v>2019</v>
      </c>
      <c r="BT156" s="261">
        <v>2019</v>
      </c>
      <c r="BU156" s="265">
        <v>2019</v>
      </c>
      <c r="BV156" s="263">
        <v>2019</v>
      </c>
      <c r="BW156" s="254" t="str">
        <f t="shared" si="177"/>
        <v/>
      </c>
      <c r="BX156" s="254" t="str">
        <f t="shared" si="176"/>
        <v/>
      </c>
      <c r="BY156" s="264" t="str">
        <f t="shared" si="31"/>
        <v/>
      </c>
      <c r="BZ156" s="254" t="str">
        <f t="shared" si="32"/>
        <v/>
      </c>
      <c r="CA156" s="254">
        <f t="shared" si="179"/>
        <v>0</v>
      </c>
      <c r="CB156" s="254">
        <f t="shared" si="179"/>
        <v>0</v>
      </c>
      <c r="CC156" s="254">
        <f t="shared" si="179"/>
        <v>0</v>
      </c>
      <c r="CD156" s="254">
        <f t="shared" si="178"/>
        <v>0</v>
      </c>
      <c r="CE156" s="254">
        <f t="shared" si="178"/>
        <v>0</v>
      </c>
      <c r="CF156" s="254">
        <f t="shared" si="178"/>
        <v>0</v>
      </c>
      <c r="CG156" s="254">
        <f t="shared" si="178"/>
        <v>0</v>
      </c>
      <c r="CH156" s="254">
        <f t="shared" si="178"/>
        <v>0</v>
      </c>
      <c r="CI156" s="254">
        <f t="shared" si="178"/>
        <v>0</v>
      </c>
      <c r="CJ156" s="254">
        <f t="shared" si="182"/>
        <v>0</v>
      </c>
      <c r="CK156" s="254">
        <f t="shared" si="182"/>
        <v>0</v>
      </c>
      <c r="CL156" s="254">
        <f t="shared" si="182"/>
        <v>0</v>
      </c>
      <c r="CM156" s="254">
        <f t="shared" si="197"/>
        <v>0</v>
      </c>
      <c r="CN156" s="254">
        <f t="shared" si="198"/>
        <v>0</v>
      </c>
      <c r="CO156" s="254">
        <f t="shared" si="199"/>
        <v>0</v>
      </c>
      <c r="CP156" s="254">
        <f t="shared" si="200"/>
        <v>0</v>
      </c>
      <c r="CQ156" s="254">
        <f t="shared" si="201"/>
        <v>0</v>
      </c>
      <c r="CR156" s="254">
        <f t="shared" si="202"/>
        <v>0</v>
      </c>
      <c r="CS156" s="254">
        <f t="shared" si="203"/>
        <v>0</v>
      </c>
      <c r="CT156" s="254">
        <f t="shared" si="204"/>
        <v>0</v>
      </c>
      <c r="CU156" s="254">
        <f t="shared" si="205"/>
        <v>0</v>
      </c>
      <c r="CV156" s="254">
        <f t="shared" si="206"/>
        <v>0</v>
      </c>
      <c r="CW156" s="254">
        <f t="shared" si="207"/>
        <v>0</v>
      </c>
      <c r="CX156" s="254">
        <f t="shared" si="208"/>
        <v>0</v>
      </c>
      <c r="CY156" s="254">
        <f t="shared" si="209"/>
        <v>0</v>
      </c>
      <c r="CZ156" s="254">
        <f t="shared" si="210"/>
        <v>0</v>
      </c>
      <c r="DA156" s="254">
        <f t="shared" si="211"/>
        <v>0</v>
      </c>
      <c r="DB156" s="254">
        <f t="shared" si="212"/>
        <v>0</v>
      </c>
      <c r="DC156" s="254">
        <f t="shared" si="213"/>
        <v>0</v>
      </c>
      <c r="DD156" s="254">
        <f t="shared" si="214"/>
        <v>0</v>
      </c>
      <c r="DE156" s="254">
        <f t="shared" si="215"/>
        <v>0</v>
      </c>
      <c r="DF156" s="254">
        <f t="shared" si="216"/>
        <v>0</v>
      </c>
      <c r="DG156" s="254">
        <f t="shared" si="217"/>
        <v>0</v>
      </c>
      <c r="DH156" s="254">
        <f t="shared" si="218"/>
        <v>0</v>
      </c>
      <c r="DI156" s="254">
        <f t="shared" si="219"/>
        <v>0</v>
      </c>
      <c r="DJ156" s="254">
        <f t="shared" si="220"/>
        <v>0</v>
      </c>
      <c r="DK156" s="254">
        <f t="shared" si="221"/>
        <v>0</v>
      </c>
      <c r="DL156" s="254">
        <f t="shared" si="222"/>
        <v>0</v>
      </c>
      <c r="DM156" s="254">
        <f t="shared" si="223"/>
        <v>0</v>
      </c>
      <c r="DN156" s="254">
        <f t="shared" si="224"/>
        <v>0</v>
      </c>
      <c r="DO156" s="254">
        <f t="shared" si="225"/>
        <v>0</v>
      </c>
      <c r="DP156" s="254">
        <f t="shared" si="226"/>
        <v>0</v>
      </c>
      <c r="DQ156" s="254">
        <f t="shared" si="227"/>
        <v>0</v>
      </c>
      <c r="DR156" s="254">
        <f t="shared" si="228"/>
        <v>0</v>
      </c>
      <c r="DS156" s="254">
        <f t="shared" si="229"/>
        <v>0</v>
      </c>
      <c r="DT156" s="254">
        <f t="shared" si="230"/>
        <v>0</v>
      </c>
      <c r="DU156" s="254">
        <f t="shared" si="231"/>
        <v>0</v>
      </c>
      <c r="DV156" s="254">
        <f t="shared" si="232"/>
        <v>0</v>
      </c>
    </row>
    <row r="157" spans="1:126" ht="24" customHeight="1">
      <c r="A157" s="11" t="str">
        <f ca="1">IF(AG157&lt;&gt;"OK","",CONCATENATE(TEXT('Front Page'!$F$33,"000"),TEXT('Front Page'!$F$31,"000"),"-",LEFT('Front Page'!$R$53,5),"-",LEFT(D157,1),AJ157, "-",TEXT(B157,"000")))</f>
        <v/>
      </c>
      <c r="B157" s="12" t="str">
        <f>IFERROR(IF(E157="","",MAX(B$17:B156)+1),"")</f>
        <v/>
      </c>
      <c r="C157" s="13"/>
      <c r="D157" s="29" t="str">
        <f t="shared" si="133"/>
        <v>None</v>
      </c>
      <c r="E157" s="29" t="str">
        <f t="shared" si="17"/>
        <v/>
      </c>
      <c r="F157" s="29" t="str">
        <f t="shared" si="18"/>
        <v/>
      </c>
      <c r="G157" s="363"/>
      <c r="H157" s="364"/>
      <c r="I157" s="325" t="str">
        <f t="shared" si="191"/>
        <v>No</v>
      </c>
      <c r="J157" s="314">
        <v>0</v>
      </c>
      <c r="K157" s="312">
        <v>0</v>
      </c>
      <c r="L157" s="312">
        <v>0</v>
      </c>
      <c r="M157" s="312">
        <v>0</v>
      </c>
      <c r="N157" s="312">
        <v>0</v>
      </c>
      <c r="O157" s="312">
        <v>0</v>
      </c>
      <c r="P157" s="312">
        <v>0</v>
      </c>
      <c r="Q157" s="312">
        <v>0</v>
      </c>
      <c r="R157" s="312">
        <v>0</v>
      </c>
      <c r="S157" s="312">
        <v>0</v>
      </c>
      <c r="T157" s="312">
        <v>0</v>
      </c>
      <c r="U157" s="312">
        <v>0</v>
      </c>
      <c r="V157" s="313">
        <v>1</v>
      </c>
      <c r="W157" s="313">
        <v>1</v>
      </c>
      <c r="X157" s="312">
        <v>0</v>
      </c>
      <c r="Y157" s="312">
        <v>0</v>
      </c>
      <c r="Z157" s="312">
        <v>0</v>
      </c>
      <c r="AA157" s="14">
        <v>0</v>
      </c>
      <c r="AB157" s="317"/>
      <c r="AC157" s="15" t="str">
        <f t="shared" si="185"/>
        <v/>
      </c>
      <c r="AD157" s="15" t="str">
        <f t="shared" si="192"/>
        <v/>
      </c>
      <c r="AE157" s="16" t="str">
        <f t="shared" si="193"/>
        <v>0 - 0</v>
      </c>
      <c r="AF157" s="20" t="str">
        <f t="shared" si="187"/>
        <v>Not an offer</v>
      </c>
      <c r="AG157" s="276" t="str">
        <f t="shared" si="188"/>
        <v>Not an Offer</v>
      </c>
      <c r="AH157" s="150"/>
      <c r="AI157" s="254">
        <v>141</v>
      </c>
      <c r="AJ157" s="149" t="str">
        <f t="shared" si="189"/>
        <v>00-IFE</v>
      </c>
      <c r="AK157" s="254" t="b">
        <v>0</v>
      </c>
      <c r="AL157" s="254">
        <f t="shared" si="186"/>
        <v>0</v>
      </c>
      <c r="AM157" s="254">
        <f t="shared" si="190"/>
        <v>0</v>
      </c>
      <c r="AN157" s="288">
        <f t="shared" si="194"/>
        <v>0</v>
      </c>
      <c r="AO157" s="288" t="str">
        <f>IF(AND($BU157=$BV157,BU157=AO$13),$J157&amp;$K157&amp;$L157&amp;$M157&amp;$N157&amp;$O157&amp;$P157&amp;$Q157&amp;$R157&amp;$S157&amp;$T157&amp;$U157,IFERROR(MATCH($AN157,AO$17:AO156,0),-1000))</f>
        <v>000000000000</v>
      </c>
      <c r="AP157" s="288">
        <f>IF(AND($BU157=$BV157,BV157=AP$13),$J157&amp;$K157&amp;$L157&amp;$M157&amp;$N157&amp;$O157&amp;$P157&amp;$Q157&amp;$R157&amp;$S157&amp;$T157&amp;$U157,IFERROR(MATCH($AN157,AP$17:AP156,0),-1000))</f>
        <v>1</v>
      </c>
      <c r="AQ157" s="288">
        <f>IF(AND($BU157=$BV157,BW157=AQ$13),$J157&amp;$K157&amp;$L157&amp;$M157&amp;$N157&amp;$O157&amp;$P157&amp;$Q157&amp;$R157&amp;$S157&amp;$T157&amp;$U157,IFERROR(MATCH($AN157,AQ$17:AQ156,0),-1000))</f>
        <v>1</v>
      </c>
      <c r="AR157" s="288">
        <f>IF(AND($BU157=$BV157,BX157=AR$13),$J157&amp;$K157&amp;$L157&amp;$M157&amp;$N157&amp;$O157&amp;$P157&amp;$Q157&amp;$R157&amp;$S157&amp;$T157&amp;$U157,IFERROR(MATCH($AN157,AR$17:AR156,0),-1000))</f>
        <v>1</v>
      </c>
      <c r="AS157" s="254">
        <f t="shared" si="69"/>
        <v>0</v>
      </c>
      <c r="AT157" s="261" t="str">
        <f t="shared" si="195"/>
        <v/>
      </c>
      <c r="AU157" s="254" t="str">
        <f t="shared" si="235"/>
        <v/>
      </c>
      <c r="AV157" s="254" t="str">
        <f t="shared" si="235"/>
        <v/>
      </c>
      <c r="AW157" s="254" t="str">
        <f t="shared" si="235"/>
        <v/>
      </c>
      <c r="AX157" s="254" t="str">
        <f t="shared" si="235"/>
        <v/>
      </c>
      <c r="AY157" s="254" t="str">
        <f t="shared" si="233"/>
        <v/>
      </c>
      <c r="AZ157" s="254" t="str">
        <f t="shared" si="233"/>
        <v/>
      </c>
      <c r="BA157" s="254" t="str">
        <f t="shared" si="233"/>
        <v/>
      </c>
      <c r="BB157" s="254" t="str">
        <f t="shared" si="233"/>
        <v/>
      </c>
      <c r="BC157" s="254" t="str">
        <f t="shared" si="183"/>
        <v/>
      </c>
      <c r="BD157" s="254" t="str">
        <f t="shared" si="183"/>
        <v/>
      </c>
      <c r="BE157" s="262" t="str">
        <f t="shared" si="183"/>
        <v/>
      </c>
      <c r="BF157" s="263" t="str">
        <f t="shared" si="236"/>
        <v/>
      </c>
      <c r="BG157" s="254" t="str">
        <f t="shared" si="236"/>
        <v/>
      </c>
      <c r="BH157" s="254" t="str">
        <f t="shared" si="236"/>
        <v/>
      </c>
      <c r="BI157" s="254" t="str">
        <f t="shared" si="236"/>
        <v/>
      </c>
      <c r="BJ157" s="254" t="str">
        <f t="shared" si="234"/>
        <v/>
      </c>
      <c r="BK157" s="254" t="str">
        <f t="shared" si="234"/>
        <v/>
      </c>
      <c r="BL157" s="254" t="str">
        <f t="shared" si="234"/>
        <v/>
      </c>
      <c r="BM157" s="254" t="str">
        <f t="shared" si="234"/>
        <v/>
      </c>
      <c r="BN157" s="254" t="str">
        <f t="shared" si="184"/>
        <v/>
      </c>
      <c r="BO157" s="254" t="str">
        <f t="shared" si="184"/>
        <v/>
      </c>
      <c r="BP157" s="254" t="str">
        <f t="shared" si="184"/>
        <v/>
      </c>
      <c r="BQ157" s="264" t="str">
        <f t="shared" si="196"/>
        <v/>
      </c>
      <c r="BR157" s="261">
        <v>2019</v>
      </c>
      <c r="BS157" s="261">
        <v>2019</v>
      </c>
      <c r="BT157" s="261">
        <v>2019</v>
      </c>
      <c r="BU157" s="265">
        <v>2019</v>
      </c>
      <c r="BV157" s="263">
        <v>2019</v>
      </c>
      <c r="BW157" s="254" t="str">
        <f t="shared" si="177"/>
        <v/>
      </c>
      <c r="BX157" s="254" t="str">
        <f t="shared" si="176"/>
        <v/>
      </c>
      <c r="BY157" s="264" t="str">
        <f t="shared" si="31"/>
        <v/>
      </c>
      <c r="BZ157" s="254" t="str">
        <f t="shared" si="32"/>
        <v/>
      </c>
      <c r="CA157" s="254">
        <f t="shared" si="179"/>
        <v>0</v>
      </c>
      <c r="CB157" s="254">
        <f t="shared" si="179"/>
        <v>0</v>
      </c>
      <c r="CC157" s="254">
        <f t="shared" si="179"/>
        <v>0</v>
      </c>
      <c r="CD157" s="254">
        <f t="shared" si="178"/>
        <v>0</v>
      </c>
      <c r="CE157" s="254">
        <f t="shared" si="178"/>
        <v>0</v>
      </c>
      <c r="CF157" s="254">
        <f t="shared" si="178"/>
        <v>0</v>
      </c>
      <c r="CG157" s="254">
        <f t="shared" si="178"/>
        <v>0</v>
      </c>
      <c r="CH157" s="254">
        <f t="shared" si="178"/>
        <v>0</v>
      </c>
      <c r="CI157" s="254">
        <f t="shared" si="178"/>
        <v>0</v>
      </c>
      <c r="CJ157" s="254">
        <f t="shared" si="182"/>
        <v>0</v>
      </c>
      <c r="CK157" s="254">
        <f t="shared" si="182"/>
        <v>0</v>
      </c>
      <c r="CL157" s="254">
        <f t="shared" si="182"/>
        <v>0</v>
      </c>
      <c r="CM157" s="254">
        <f t="shared" si="197"/>
        <v>0</v>
      </c>
      <c r="CN157" s="254">
        <f t="shared" si="198"/>
        <v>0</v>
      </c>
      <c r="CO157" s="254">
        <f t="shared" si="199"/>
        <v>0</v>
      </c>
      <c r="CP157" s="254">
        <f t="shared" si="200"/>
        <v>0</v>
      </c>
      <c r="CQ157" s="254">
        <f t="shared" si="201"/>
        <v>0</v>
      </c>
      <c r="CR157" s="254">
        <f t="shared" si="202"/>
        <v>0</v>
      </c>
      <c r="CS157" s="254">
        <f t="shared" si="203"/>
        <v>0</v>
      </c>
      <c r="CT157" s="254">
        <f t="shared" si="204"/>
        <v>0</v>
      </c>
      <c r="CU157" s="254">
        <f t="shared" si="205"/>
        <v>0</v>
      </c>
      <c r="CV157" s="254">
        <f t="shared" si="206"/>
        <v>0</v>
      </c>
      <c r="CW157" s="254">
        <f t="shared" si="207"/>
        <v>0</v>
      </c>
      <c r="CX157" s="254">
        <f t="shared" si="208"/>
        <v>0</v>
      </c>
      <c r="CY157" s="254">
        <f t="shared" si="209"/>
        <v>0</v>
      </c>
      <c r="CZ157" s="254">
        <f t="shared" si="210"/>
        <v>0</v>
      </c>
      <c r="DA157" s="254">
        <f t="shared" si="211"/>
        <v>0</v>
      </c>
      <c r="DB157" s="254">
        <f t="shared" si="212"/>
        <v>0</v>
      </c>
      <c r="DC157" s="254">
        <f t="shared" si="213"/>
        <v>0</v>
      </c>
      <c r="DD157" s="254">
        <f t="shared" si="214"/>
        <v>0</v>
      </c>
      <c r="DE157" s="254">
        <f t="shared" si="215"/>
        <v>0</v>
      </c>
      <c r="DF157" s="254">
        <f t="shared" si="216"/>
        <v>0</v>
      </c>
      <c r="DG157" s="254">
        <f t="shared" si="217"/>
        <v>0</v>
      </c>
      <c r="DH157" s="254">
        <f t="shared" si="218"/>
        <v>0</v>
      </c>
      <c r="DI157" s="254">
        <f t="shared" si="219"/>
        <v>0</v>
      </c>
      <c r="DJ157" s="254">
        <f t="shared" si="220"/>
        <v>0</v>
      </c>
      <c r="DK157" s="254">
        <f t="shared" si="221"/>
        <v>0</v>
      </c>
      <c r="DL157" s="254">
        <f t="shared" si="222"/>
        <v>0</v>
      </c>
      <c r="DM157" s="254">
        <f t="shared" si="223"/>
        <v>0</v>
      </c>
      <c r="DN157" s="254">
        <f t="shared" si="224"/>
        <v>0</v>
      </c>
      <c r="DO157" s="254">
        <f t="shared" si="225"/>
        <v>0</v>
      </c>
      <c r="DP157" s="254">
        <f t="shared" si="226"/>
        <v>0</v>
      </c>
      <c r="DQ157" s="254">
        <f t="shared" si="227"/>
        <v>0</v>
      </c>
      <c r="DR157" s="254">
        <f t="shared" si="228"/>
        <v>0</v>
      </c>
      <c r="DS157" s="254">
        <f t="shared" si="229"/>
        <v>0</v>
      </c>
      <c r="DT157" s="254">
        <f t="shared" si="230"/>
        <v>0</v>
      </c>
      <c r="DU157" s="254">
        <f t="shared" si="231"/>
        <v>0</v>
      </c>
      <c r="DV157" s="254">
        <f t="shared" si="232"/>
        <v>0</v>
      </c>
    </row>
    <row r="158" spans="1:126" ht="24" customHeight="1">
      <c r="A158" s="11" t="str">
        <f ca="1">IF(AG158&lt;&gt;"OK","",CONCATENATE(TEXT('Front Page'!$F$33,"000"),TEXT('Front Page'!$F$31,"000"),"-",LEFT('Front Page'!$R$53,5),"-",LEFT(D158,1),AJ158, "-",TEXT(B158,"000")))</f>
        <v/>
      </c>
      <c r="B158" s="12" t="str">
        <f>IFERROR(IF(E158="","",MAX(B$17:B157)+1),"")</f>
        <v/>
      </c>
      <c r="C158" s="13"/>
      <c r="D158" s="29" t="str">
        <f t="shared" si="133"/>
        <v>None</v>
      </c>
      <c r="E158" s="29" t="str">
        <f t="shared" si="17"/>
        <v/>
      </c>
      <c r="F158" s="29" t="str">
        <f t="shared" si="18"/>
        <v/>
      </c>
      <c r="G158" s="363"/>
      <c r="H158" s="364"/>
      <c r="I158" s="325" t="str">
        <f t="shared" si="191"/>
        <v>No</v>
      </c>
      <c r="J158" s="314">
        <v>0</v>
      </c>
      <c r="K158" s="312">
        <v>0</v>
      </c>
      <c r="L158" s="312">
        <v>0</v>
      </c>
      <c r="M158" s="312">
        <v>0</v>
      </c>
      <c r="N158" s="312">
        <v>0</v>
      </c>
      <c r="O158" s="312">
        <v>0</v>
      </c>
      <c r="P158" s="312">
        <v>0</v>
      </c>
      <c r="Q158" s="312">
        <v>0</v>
      </c>
      <c r="R158" s="312">
        <v>0</v>
      </c>
      <c r="S158" s="312">
        <v>0</v>
      </c>
      <c r="T158" s="312">
        <v>0</v>
      </c>
      <c r="U158" s="312">
        <v>0</v>
      </c>
      <c r="V158" s="313">
        <v>1</v>
      </c>
      <c r="W158" s="313">
        <v>1</v>
      </c>
      <c r="X158" s="312">
        <v>0</v>
      </c>
      <c r="Y158" s="312">
        <v>0</v>
      </c>
      <c r="Z158" s="312">
        <v>0</v>
      </c>
      <c r="AA158" s="14">
        <v>0</v>
      </c>
      <c r="AB158" s="317"/>
      <c r="AC158" s="15" t="str">
        <f t="shared" si="185"/>
        <v/>
      </c>
      <c r="AD158" s="15" t="str">
        <f t="shared" si="192"/>
        <v/>
      </c>
      <c r="AE158" s="16" t="str">
        <f t="shared" si="193"/>
        <v>0 - 0</v>
      </c>
      <c r="AF158" s="20" t="str">
        <f t="shared" si="187"/>
        <v>Not an offer</v>
      </c>
      <c r="AG158" s="276" t="str">
        <f t="shared" si="188"/>
        <v>Not an Offer</v>
      </c>
      <c r="AH158" s="150"/>
      <c r="AI158" s="254">
        <v>142</v>
      </c>
      <c r="AJ158" s="149" t="str">
        <f t="shared" si="189"/>
        <v>00-IFE</v>
      </c>
      <c r="AK158" s="254" t="b">
        <v>0</v>
      </c>
      <c r="AL158" s="254">
        <f t="shared" si="186"/>
        <v>0</v>
      </c>
      <c r="AM158" s="254">
        <f t="shared" si="190"/>
        <v>0</v>
      </c>
      <c r="AN158" s="288">
        <f t="shared" si="194"/>
        <v>0</v>
      </c>
      <c r="AO158" s="288" t="str">
        <f>IF(AND($BU158=$BV158,BU158=AO$13),$J158&amp;$K158&amp;$L158&amp;$M158&amp;$N158&amp;$O158&amp;$P158&amp;$Q158&amp;$R158&amp;$S158&amp;$T158&amp;$U158,IFERROR(MATCH($AN158,AO$17:AO157,0),-1000))</f>
        <v>000000000000</v>
      </c>
      <c r="AP158" s="288">
        <f>IF(AND($BU158=$BV158,BV158=AP$13),$J158&amp;$K158&amp;$L158&amp;$M158&amp;$N158&amp;$O158&amp;$P158&amp;$Q158&amp;$R158&amp;$S158&amp;$T158&amp;$U158,IFERROR(MATCH($AN158,AP$17:AP157,0),-1000))</f>
        <v>1</v>
      </c>
      <c r="AQ158" s="288">
        <f>IF(AND($BU158=$BV158,BW158=AQ$13),$J158&amp;$K158&amp;$L158&amp;$M158&amp;$N158&amp;$O158&amp;$P158&amp;$Q158&amp;$R158&amp;$S158&amp;$T158&amp;$U158,IFERROR(MATCH($AN158,AQ$17:AQ157,0),-1000))</f>
        <v>1</v>
      </c>
      <c r="AR158" s="288">
        <f>IF(AND($BU158=$BV158,BX158=AR$13),$J158&amp;$K158&amp;$L158&amp;$M158&amp;$N158&amp;$O158&amp;$P158&amp;$Q158&amp;$R158&amp;$S158&amp;$T158&amp;$U158,IFERROR(MATCH($AN158,AR$17:AR157,0),-1000))</f>
        <v>1</v>
      </c>
      <c r="AS158" s="254">
        <f t="shared" si="69"/>
        <v>0</v>
      </c>
      <c r="AT158" s="261" t="str">
        <f t="shared" si="195"/>
        <v/>
      </c>
      <c r="AU158" s="254" t="str">
        <f t="shared" si="235"/>
        <v/>
      </c>
      <c r="AV158" s="254" t="str">
        <f t="shared" si="235"/>
        <v/>
      </c>
      <c r="AW158" s="254" t="str">
        <f t="shared" si="235"/>
        <v/>
      </c>
      <c r="AX158" s="254" t="str">
        <f t="shared" si="235"/>
        <v/>
      </c>
      <c r="AY158" s="254" t="str">
        <f t="shared" si="233"/>
        <v/>
      </c>
      <c r="AZ158" s="254" t="str">
        <f t="shared" si="233"/>
        <v/>
      </c>
      <c r="BA158" s="254" t="str">
        <f t="shared" si="233"/>
        <v/>
      </c>
      <c r="BB158" s="254" t="str">
        <f t="shared" si="233"/>
        <v/>
      </c>
      <c r="BC158" s="254" t="str">
        <f t="shared" si="183"/>
        <v/>
      </c>
      <c r="BD158" s="254" t="str">
        <f t="shared" si="183"/>
        <v/>
      </c>
      <c r="BE158" s="262" t="str">
        <f t="shared" si="183"/>
        <v/>
      </c>
      <c r="BF158" s="263" t="str">
        <f t="shared" si="236"/>
        <v/>
      </c>
      <c r="BG158" s="254" t="str">
        <f t="shared" si="236"/>
        <v/>
      </c>
      <c r="BH158" s="254" t="str">
        <f t="shared" si="236"/>
        <v/>
      </c>
      <c r="BI158" s="254" t="str">
        <f t="shared" si="236"/>
        <v/>
      </c>
      <c r="BJ158" s="254" t="str">
        <f t="shared" si="234"/>
        <v/>
      </c>
      <c r="BK158" s="254" t="str">
        <f t="shared" si="234"/>
        <v/>
      </c>
      <c r="BL158" s="254" t="str">
        <f t="shared" si="234"/>
        <v/>
      </c>
      <c r="BM158" s="254" t="str">
        <f t="shared" si="234"/>
        <v/>
      </c>
      <c r="BN158" s="254" t="str">
        <f t="shared" si="184"/>
        <v/>
      </c>
      <c r="BO158" s="254" t="str">
        <f t="shared" si="184"/>
        <v/>
      </c>
      <c r="BP158" s="254" t="str">
        <f t="shared" si="184"/>
        <v/>
      </c>
      <c r="BQ158" s="264" t="str">
        <f t="shared" si="196"/>
        <v/>
      </c>
      <c r="BR158" s="261">
        <v>2019</v>
      </c>
      <c r="BS158" s="261">
        <v>2019</v>
      </c>
      <c r="BT158" s="261">
        <v>2019</v>
      </c>
      <c r="BU158" s="265">
        <v>2019</v>
      </c>
      <c r="BV158" s="263">
        <v>2019</v>
      </c>
      <c r="BW158" s="254" t="str">
        <f t="shared" si="177"/>
        <v/>
      </c>
      <c r="BX158" s="254" t="str">
        <f t="shared" si="176"/>
        <v/>
      </c>
      <c r="BY158" s="264" t="str">
        <f t="shared" si="31"/>
        <v/>
      </c>
      <c r="BZ158" s="254" t="str">
        <f t="shared" si="32"/>
        <v/>
      </c>
      <c r="CA158" s="254">
        <f t="shared" si="179"/>
        <v>0</v>
      </c>
      <c r="CB158" s="254">
        <f t="shared" si="179"/>
        <v>0</v>
      </c>
      <c r="CC158" s="254">
        <f t="shared" si="179"/>
        <v>0</v>
      </c>
      <c r="CD158" s="254">
        <f t="shared" si="178"/>
        <v>0</v>
      </c>
      <c r="CE158" s="254">
        <f t="shared" si="178"/>
        <v>0</v>
      </c>
      <c r="CF158" s="254">
        <f t="shared" si="178"/>
        <v>0</v>
      </c>
      <c r="CG158" s="254">
        <f t="shared" si="178"/>
        <v>0</v>
      </c>
      <c r="CH158" s="254">
        <f t="shared" si="178"/>
        <v>0</v>
      </c>
      <c r="CI158" s="254">
        <f t="shared" si="178"/>
        <v>0</v>
      </c>
      <c r="CJ158" s="254">
        <f t="shared" si="182"/>
        <v>0</v>
      </c>
      <c r="CK158" s="254">
        <f t="shared" si="182"/>
        <v>0</v>
      </c>
      <c r="CL158" s="254">
        <f t="shared" si="182"/>
        <v>0</v>
      </c>
      <c r="CM158" s="254">
        <f t="shared" si="197"/>
        <v>0</v>
      </c>
      <c r="CN158" s="254">
        <f t="shared" si="198"/>
        <v>0</v>
      </c>
      <c r="CO158" s="254">
        <f t="shared" si="199"/>
        <v>0</v>
      </c>
      <c r="CP158" s="254">
        <f t="shared" si="200"/>
        <v>0</v>
      </c>
      <c r="CQ158" s="254">
        <f t="shared" si="201"/>
        <v>0</v>
      </c>
      <c r="CR158" s="254">
        <f t="shared" si="202"/>
        <v>0</v>
      </c>
      <c r="CS158" s="254">
        <f t="shared" si="203"/>
        <v>0</v>
      </c>
      <c r="CT158" s="254">
        <f t="shared" si="204"/>
        <v>0</v>
      </c>
      <c r="CU158" s="254">
        <f t="shared" si="205"/>
        <v>0</v>
      </c>
      <c r="CV158" s="254">
        <f t="shared" si="206"/>
        <v>0</v>
      </c>
      <c r="CW158" s="254">
        <f t="shared" si="207"/>
        <v>0</v>
      </c>
      <c r="CX158" s="254">
        <f t="shared" si="208"/>
        <v>0</v>
      </c>
      <c r="CY158" s="254">
        <f t="shared" si="209"/>
        <v>0</v>
      </c>
      <c r="CZ158" s="254">
        <f t="shared" si="210"/>
        <v>0</v>
      </c>
      <c r="DA158" s="254">
        <f t="shared" si="211"/>
        <v>0</v>
      </c>
      <c r="DB158" s="254">
        <f t="shared" si="212"/>
        <v>0</v>
      </c>
      <c r="DC158" s="254">
        <f t="shared" si="213"/>
        <v>0</v>
      </c>
      <c r="DD158" s="254">
        <f t="shared" si="214"/>
        <v>0</v>
      </c>
      <c r="DE158" s="254">
        <f t="shared" si="215"/>
        <v>0</v>
      </c>
      <c r="DF158" s="254">
        <f t="shared" si="216"/>
        <v>0</v>
      </c>
      <c r="DG158" s="254">
        <f t="shared" si="217"/>
        <v>0</v>
      </c>
      <c r="DH158" s="254">
        <f t="shared" si="218"/>
        <v>0</v>
      </c>
      <c r="DI158" s="254">
        <f t="shared" si="219"/>
        <v>0</v>
      </c>
      <c r="DJ158" s="254">
        <f t="shared" si="220"/>
        <v>0</v>
      </c>
      <c r="DK158" s="254">
        <f t="shared" si="221"/>
        <v>0</v>
      </c>
      <c r="DL158" s="254">
        <f t="shared" si="222"/>
        <v>0</v>
      </c>
      <c r="DM158" s="254">
        <f t="shared" si="223"/>
        <v>0</v>
      </c>
      <c r="DN158" s="254">
        <f t="shared" si="224"/>
        <v>0</v>
      </c>
      <c r="DO158" s="254">
        <f t="shared" si="225"/>
        <v>0</v>
      </c>
      <c r="DP158" s="254">
        <f t="shared" si="226"/>
        <v>0</v>
      </c>
      <c r="DQ158" s="254">
        <f t="shared" si="227"/>
        <v>0</v>
      </c>
      <c r="DR158" s="254">
        <f t="shared" si="228"/>
        <v>0</v>
      </c>
      <c r="DS158" s="254">
        <f t="shared" si="229"/>
        <v>0</v>
      </c>
      <c r="DT158" s="254">
        <f t="shared" si="230"/>
        <v>0</v>
      </c>
      <c r="DU158" s="254">
        <f t="shared" si="231"/>
        <v>0</v>
      </c>
      <c r="DV158" s="254">
        <f t="shared" si="232"/>
        <v>0</v>
      </c>
    </row>
    <row r="159" spans="1:126" ht="24" customHeight="1">
      <c r="A159" s="11" t="str">
        <f ca="1">IF(AG159&lt;&gt;"OK","",CONCATENATE(TEXT('Front Page'!$F$33,"000"),TEXT('Front Page'!$F$31,"000"),"-",LEFT('Front Page'!$R$53,5),"-",LEFT(D159,1),AJ159, "-",TEXT(B159,"000")))</f>
        <v/>
      </c>
      <c r="B159" s="12" t="str">
        <f>IFERROR(IF(E159="","",MAX(B$17:B158)+1),"")</f>
        <v/>
      </c>
      <c r="C159" s="13"/>
      <c r="D159" s="29" t="str">
        <f t="shared" si="133"/>
        <v>None</v>
      </c>
      <c r="E159" s="29" t="str">
        <f t="shared" si="17"/>
        <v/>
      </c>
      <c r="F159" s="29" t="str">
        <f t="shared" si="18"/>
        <v/>
      </c>
      <c r="G159" s="363"/>
      <c r="H159" s="364"/>
      <c r="I159" s="325" t="str">
        <f t="shared" si="191"/>
        <v>No</v>
      </c>
      <c r="J159" s="314">
        <v>0</v>
      </c>
      <c r="K159" s="312">
        <v>0</v>
      </c>
      <c r="L159" s="312">
        <v>0</v>
      </c>
      <c r="M159" s="312">
        <v>0</v>
      </c>
      <c r="N159" s="312">
        <v>0</v>
      </c>
      <c r="O159" s="312">
        <v>0</v>
      </c>
      <c r="P159" s="312">
        <v>0</v>
      </c>
      <c r="Q159" s="312">
        <v>0</v>
      </c>
      <c r="R159" s="312">
        <v>0</v>
      </c>
      <c r="S159" s="312">
        <v>0</v>
      </c>
      <c r="T159" s="312">
        <v>0</v>
      </c>
      <c r="U159" s="312">
        <v>0</v>
      </c>
      <c r="V159" s="313">
        <v>1</v>
      </c>
      <c r="W159" s="313">
        <v>1</v>
      </c>
      <c r="X159" s="312">
        <v>0</v>
      </c>
      <c r="Y159" s="312">
        <v>0</v>
      </c>
      <c r="Z159" s="312">
        <v>0</v>
      </c>
      <c r="AA159" s="14">
        <v>0</v>
      </c>
      <c r="AB159" s="317"/>
      <c r="AC159" s="15" t="str">
        <f t="shared" si="185"/>
        <v/>
      </c>
      <c r="AD159" s="15" t="str">
        <f t="shared" si="192"/>
        <v/>
      </c>
      <c r="AE159" s="16" t="str">
        <f t="shared" si="193"/>
        <v>0 - 0</v>
      </c>
      <c r="AF159" s="20" t="str">
        <f t="shared" si="187"/>
        <v>Not an offer</v>
      </c>
      <c r="AG159" s="276" t="str">
        <f t="shared" si="188"/>
        <v>Not an Offer</v>
      </c>
      <c r="AH159" s="150"/>
      <c r="AI159" s="254">
        <v>143</v>
      </c>
      <c r="AJ159" s="149" t="str">
        <f t="shared" si="189"/>
        <v>00-IFE</v>
      </c>
      <c r="AK159" s="254" t="b">
        <v>0</v>
      </c>
      <c r="AL159" s="254">
        <f t="shared" si="186"/>
        <v>0</v>
      </c>
      <c r="AM159" s="254">
        <f t="shared" si="190"/>
        <v>0</v>
      </c>
      <c r="AN159" s="288">
        <f t="shared" si="194"/>
        <v>0</v>
      </c>
      <c r="AO159" s="288" t="str">
        <f>IF(AND($BU159=$BV159,BU159=AO$13),$J159&amp;$K159&amp;$L159&amp;$M159&amp;$N159&amp;$O159&amp;$P159&amp;$Q159&amp;$R159&amp;$S159&amp;$T159&amp;$U159,IFERROR(MATCH($AN159,AO$17:AO158,0),-1000))</f>
        <v>000000000000</v>
      </c>
      <c r="AP159" s="288">
        <f>IF(AND($BU159=$BV159,BV159=AP$13),$J159&amp;$K159&amp;$L159&amp;$M159&amp;$N159&amp;$O159&amp;$P159&amp;$Q159&amp;$R159&amp;$S159&amp;$T159&amp;$U159,IFERROR(MATCH($AN159,AP$17:AP158,0),-1000))</f>
        <v>1</v>
      </c>
      <c r="AQ159" s="288">
        <f>IF(AND($BU159=$BV159,BW159=AQ$13),$J159&amp;$K159&amp;$L159&amp;$M159&amp;$N159&amp;$O159&amp;$P159&amp;$Q159&amp;$R159&amp;$S159&amp;$T159&amp;$U159,IFERROR(MATCH($AN159,AQ$17:AQ158,0),-1000))</f>
        <v>1</v>
      </c>
      <c r="AR159" s="288">
        <f>IF(AND($BU159=$BV159,BX159=AR$13),$J159&amp;$K159&amp;$L159&amp;$M159&amp;$N159&amp;$O159&amp;$P159&amp;$Q159&amp;$R159&amp;$S159&amp;$T159&amp;$U159,IFERROR(MATCH($AN159,AR$17:AR158,0),-1000))</f>
        <v>1</v>
      </c>
      <c r="AS159" s="254">
        <f t="shared" si="69"/>
        <v>0</v>
      </c>
      <c r="AT159" s="261" t="str">
        <f t="shared" si="195"/>
        <v/>
      </c>
      <c r="AU159" s="254" t="str">
        <f t="shared" si="235"/>
        <v/>
      </c>
      <c r="AV159" s="254" t="str">
        <f t="shared" si="235"/>
        <v/>
      </c>
      <c r="AW159" s="254" t="str">
        <f t="shared" si="235"/>
        <v/>
      </c>
      <c r="AX159" s="254" t="str">
        <f t="shared" si="235"/>
        <v/>
      </c>
      <c r="AY159" s="254" t="str">
        <f t="shared" si="233"/>
        <v/>
      </c>
      <c r="AZ159" s="254" t="str">
        <f t="shared" si="233"/>
        <v/>
      </c>
      <c r="BA159" s="254" t="str">
        <f t="shared" si="233"/>
        <v/>
      </c>
      <c r="BB159" s="254" t="str">
        <f t="shared" si="233"/>
        <v/>
      </c>
      <c r="BC159" s="254" t="str">
        <f t="shared" si="183"/>
        <v/>
      </c>
      <c r="BD159" s="254" t="str">
        <f t="shared" si="183"/>
        <v/>
      </c>
      <c r="BE159" s="262" t="str">
        <f t="shared" si="183"/>
        <v/>
      </c>
      <c r="BF159" s="263" t="str">
        <f t="shared" si="236"/>
        <v/>
      </c>
      <c r="BG159" s="254" t="str">
        <f t="shared" si="236"/>
        <v/>
      </c>
      <c r="BH159" s="254" t="str">
        <f t="shared" si="236"/>
        <v/>
      </c>
      <c r="BI159" s="254" t="str">
        <f t="shared" si="236"/>
        <v/>
      </c>
      <c r="BJ159" s="254" t="str">
        <f t="shared" si="234"/>
        <v/>
      </c>
      <c r="BK159" s="254" t="str">
        <f t="shared" si="234"/>
        <v/>
      </c>
      <c r="BL159" s="254" t="str">
        <f t="shared" si="234"/>
        <v/>
      </c>
      <c r="BM159" s="254" t="str">
        <f t="shared" si="234"/>
        <v/>
      </c>
      <c r="BN159" s="254" t="str">
        <f t="shared" si="184"/>
        <v/>
      </c>
      <c r="BO159" s="254" t="str">
        <f t="shared" si="184"/>
        <v/>
      </c>
      <c r="BP159" s="254" t="str">
        <f t="shared" si="184"/>
        <v/>
      </c>
      <c r="BQ159" s="264" t="str">
        <f t="shared" si="196"/>
        <v/>
      </c>
      <c r="BR159" s="261">
        <v>2019</v>
      </c>
      <c r="BS159" s="261">
        <v>2019</v>
      </c>
      <c r="BT159" s="261">
        <v>2019</v>
      </c>
      <c r="BU159" s="265">
        <v>2019</v>
      </c>
      <c r="BV159" s="263">
        <v>2019</v>
      </c>
      <c r="BW159" s="254" t="str">
        <f t="shared" si="177"/>
        <v/>
      </c>
      <c r="BX159" s="254" t="str">
        <f t="shared" si="176"/>
        <v/>
      </c>
      <c r="BY159" s="264" t="str">
        <f t="shared" si="31"/>
        <v/>
      </c>
      <c r="BZ159" s="254" t="str">
        <f t="shared" si="32"/>
        <v/>
      </c>
      <c r="CA159" s="254">
        <f t="shared" si="179"/>
        <v>0</v>
      </c>
      <c r="CB159" s="254">
        <f t="shared" si="179"/>
        <v>0</v>
      </c>
      <c r="CC159" s="254">
        <f t="shared" si="179"/>
        <v>0</v>
      </c>
      <c r="CD159" s="254">
        <f t="shared" si="178"/>
        <v>0</v>
      </c>
      <c r="CE159" s="254">
        <f t="shared" si="178"/>
        <v>0</v>
      </c>
      <c r="CF159" s="254">
        <f t="shared" si="178"/>
        <v>0</v>
      </c>
      <c r="CG159" s="254">
        <f t="shared" si="178"/>
        <v>0</v>
      </c>
      <c r="CH159" s="254">
        <f t="shared" si="178"/>
        <v>0</v>
      </c>
      <c r="CI159" s="254">
        <f t="shared" si="178"/>
        <v>0</v>
      </c>
      <c r="CJ159" s="254">
        <f t="shared" si="182"/>
        <v>0</v>
      </c>
      <c r="CK159" s="254">
        <f t="shared" si="182"/>
        <v>0</v>
      </c>
      <c r="CL159" s="254">
        <f t="shared" si="182"/>
        <v>0</v>
      </c>
      <c r="CM159" s="254">
        <f t="shared" si="197"/>
        <v>0</v>
      </c>
      <c r="CN159" s="254">
        <f t="shared" si="198"/>
        <v>0</v>
      </c>
      <c r="CO159" s="254">
        <f t="shared" si="199"/>
        <v>0</v>
      </c>
      <c r="CP159" s="254">
        <f t="shared" si="200"/>
        <v>0</v>
      </c>
      <c r="CQ159" s="254">
        <f t="shared" si="201"/>
        <v>0</v>
      </c>
      <c r="CR159" s="254">
        <f t="shared" si="202"/>
        <v>0</v>
      </c>
      <c r="CS159" s="254">
        <f t="shared" si="203"/>
        <v>0</v>
      </c>
      <c r="CT159" s="254">
        <f t="shared" si="204"/>
        <v>0</v>
      </c>
      <c r="CU159" s="254">
        <f t="shared" si="205"/>
        <v>0</v>
      </c>
      <c r="CV159" s="254">
        <f t="shared" si="206"/>
        <v>0</v>
      </c>
      <c r="CW159" s="254">
        <f t="shared" si="207"/>
        <v>0</v>
      </c>
      <c r="CX159" s="254">
        <f t="shared" si="208"/>
        <v>0</v>
      </c>
      <c r="CY159" s="254">
        <f t="shared" si="209"/>
        <v>0</v>
      </c>
      <c r="CZ159" s="254">
        <f t="shared" si="210"/>
        <v>0</v>
      </c>
      <c r="DA159" s="254">
        <f t="shared" si="211"/>
        <v>0</v>
      </c>
      <c r="DB159" s="254">
        <f t="shared" si="212"/>
        <v>0</v>
      </c>
      <c r="DC159" s="254">
        <f t="shared" si="213"/>
        <v>0</v>
      </c>
      <c r="DD159" s="254">
        <f t="shared" si="214"/>
        <v>0</v>
      </c>
      <c r="DE159" s="254">
        <f t="shared" si="215"/>
        <v>0</v>
      </c>
      <c r="DF159" s="254">
        <f t="shared" si="216"/>
        <v>0</v>
      </c>
      <c r="DG159" s="254">
        <f t="shared" si="217"/>
        <v>0</v>
      </c>
      <c r="DH159" s="254">
        <f t="shared" si="218"/>
        <v>0</v>
      </c>
      <c r="DI159" s="254">
        <f t="shared" si="219"/>
        <v>0</v>
      </c>
      <c r="DJ159" s="254">
        <f t="shared" si="220"/>
        <v>0</v>
      </c>
      <c r="DK159" s="254">
        <f t="shared" si="221"/>
        <v>0</v>
      </c>
      <c r="DL159" s="254">
        <f t="shared" si="222"/>
        <v>0</v>
      </c>
      <c r="DM159" s="254">
        <f t="shared" si="223"/>
        <v>0</v>
      </c>
      <c r="DN159" s="254">
        <f t="shared" si="224"/>
        <v>0</v>
      </c>
      <c r="DO159" s="254">
        <f t="shared" si="225"/>
        <v>0</v>
      </c>
      <c r="DP159" s="254">
        <f t="shared" si="226"/>
        <v>0</v>
      </c>
      <c r="DQ159" s="254">
        <f t="shared" si="227"/>
        <v>0</v>
      </c>
      <c r="DR159" s="254">
        <f t="shared" si="228"/>
        <v>0</v>
      </c>
      <c r="DS159" s="254">
        <f t="shared" si="229"/>
        <v>0</v>
      </c>
      <c r="DT159" s="254">
        <f t="shared" si="230"/>
        <v>0</v>
      </c>
      <c r="DU159" s="254">
        <f t="shared" si="231"/>
        <v>0</v>
      </c>
      <c r="DV159" s="254">
        <f t="shared" si="232"/>
        <v>0</v>
      </c>
    </row>
    <row r="160" spans="1:126" ht="24" customHeight="1">
      <c r="A160" s="11" t="str">
        <f ca="1">IF(AG160&lt;&gt;"OK","",CONCATENATE(TEXT('Front Page'!$F$33,"000"),TEXT('Front Page'!$F$31,"000"),"-",LEFT('Front Page'!$R$53,5),"-",LEFT(D160,1),AJ160, "-",TEXT(B160,"000")))</f>
        <v/>
      </c>
      <c r="B160" s="12" t="str">
        <f>IFERROR(IF(E160="","",MAX(B$17:B159)+1),"")</f>
        <v/>
      </c>
      <c r="C160" s="13"/>
      <c r="D160" s="29" t="str">
        <f t="shared" si="133"/>
        <v>None</v>
      </c>
      <c r="E160" s="29" t="str">
        <f t="shared" si="17"/>
        <v/>
      </c>
      <c r="F160" s="29" t="str">
        <f t="shared" si="18"/>
        <v/>
      </c>
      <c r="G160" s="363"/>
      <c r="H160" s="364"/>
      <c r="I160" s="325" t="str">
        <f t="shared" si="191"/>
        <v>No</v>
      </c>
      <c r="J160" s="314">
        <v>0</v>
      </c>
      <c r="K160" s="312">
        <v>0</v>
      </c>
      <c r="L160" s="312">
        <v>0</v>
      </c>
      <c r="M160" s="312">
        <v>0</v>
      </c>
      <c r="N160" s="312">
        <v>0</v>
      </c>
      <c r="O160" s="312">
        <v>0</v>
      </c>
      <c r="P160" s="312">
        <v>0</v>
      </c>
      <c r="Q160" s="312">
        <v>0</v>
      </c>
      <c r="R160" s="312">
        <v>0</v>
      </c>
      <c r="S160" s="312">
        <v>0</v>
      </c>
      <c r="T160" s="312">
        <v>0</v>
      </c>
      <c r="U160" s="312">
        <v>0</v>
      </c>
      <c r="V160" s="313">
        <v>1</v>
      </c>
      <c r="W160" s="313">
        <v>1</v>
      </c>
      <c r="X160" s="312">
        <v>0</v>
      </c>
      <c r="Y160" s="312">
        <v>0</v>
      </c>
      <c r="Z160" s="312">
        <v>0</v>
      </c>
      <c r="AA160" s="14">
        <v>0</v>
      </c>
      <c r="AB160" s="317"/>
      <c r="AC160" s="15" t="str">
        <f t="shared" si="185"/>
        <v/>
      </c>
      <c r="AD160" s="15" t="str">
        <f t="shared" si="192"/>
        <v/>
      </c>
      <c r="AE160" s="16" t="str">
        <f t="shared" si="193"/>
        <v>0 - 0</v>
      </c>
      <c r="AF160" s="20" t="str">
        <f t="shared" si="187"/>
        <v>Not an offer</v>
      </c>
      <c r="AG160" s="276" t="str">
        <f t="shared" si="188"/>
        <v>Not an Offer</v>
      </c>
      <c r="AH160" s="150"/>
      <c r="AI160" s="254">
        <v>144</v>
      </c>
      <c r="AJ160" s="149" t="str">
        <f t="shared" si="189"/>
        <v>00-IFE</v>
      </c>
      <c r="AK160" s="254" t="b">
        <v>0</v>
      </c>
      <c r="AL160" s="254">
        <f t="shared" si="186"/>
        <v>0</v>
      </c>
      <c r="AM160" s="254">
        <f t="shared" si="190"/>
        <v>0</v>
      </c>
      <c r="AN160" s="288">
        <f t="shared" si="194"/>
        <v>0</v>
      </c>
      <c r="AO160" s="288" t="str">
        <f>IF(AND($BU160=$BV160,BU160=AO$13),$J160&amp;$K160&amp;$L160&amp;$M160&amp;$N160&amp;$O160&amp;$P160&amp;$Q160&amp;$R160&amp;$S160&amp;$T160&amp;$U160,IFERROR(MATCH($AN160,AO$17:AO159,0),-1000))</f>
        <v>000000000000</v>
      </c>
      <c r="AP160" s="288">
        <f>IF(AND($BU160=$BV160,BV160=AP$13),$J160&amp;$K160&amp;$L160&amp;$M160&amp;$N160&amp;$O160&amp;$P160&amp;$Q160&amp;$R160&amp;$S160&amp;$T160&amp;$U160,IFERROR(MATCH($AN160,AP$17:AP159,0),-1000))</f>
        <v>1</v>
      </c>
      <c r="AQ160" s="288">
        <f>IF(AND($BU160=$BV160,BW160=AQ$13),$J160&amp;$K160&amp;$L160&amp;$M160&amp;$N160&amp;$O160&amp;$P160&amp;$Q160&amp;$R160&amp;$S160&amp;$T160&amp;$U160,IFERROR(MATCH($AN160,AQ$17:AQ159,0),-1000))</f>
        <v>1</v>
      </c>
      <c r="AR160" s="288">
        <f>IF(AND($BU160=$BV160,BX160=AR$13),$J160&amp;$K160&amp;$L160&amp;$M160&amp;$N160&amp;$O160&amp;$P160&amp;$Q160&amp;$R160&amp;$S160&amp;$T160&amp;$U160,IFERROR(MATCH($AN160,AR$17:AR159,0),-1000))</f>
        <v>1</v>
      </c>
      <c r="AS160" s="254">
        <f t="shared" si="69"/>
        <v>0</v>
      </c>
      <c r="AT160" s="261" t="str">
        <f t="shared" si="195"/>
        <v/>
      </c>
      <c r="AU160" s="254" t="str">
        <f t="shared" si="235"/>
        <v/>
      </c>
      <c r="AV160" s="254" t="str">
        <f t="shared" si="235"/>
        <v/>
      </c>
      <c r="AW160" s="254" t="str">
        <f t="shared" si="235"/>
        <v/>
      </c>
      <c r="AX160" s="254" t="str">
        <f t="shared" si="235"/>
        <v/>
      </c>
      <c r="AY160" s="254" t="str">
        <f t="shared" si="233"/>
        <v/>
      </c>
      <c r="AZ160" s="254" t="str">
        <f t="shared" si="233"/>
        <v/>
      </c>
      <c r="BA160" s="254" t="str">
        <f t="shared" si="233"/>
        <v/>
      </c>
      <c r="BB160" s="254" t="str">
        <f t="shared" si="233"/>
        <v/>
      </c>
      <c r="BC160" s="254" t="str">
        <f t="shared" si="183"/>
        <v/>
      </c>
      <c r="BD160" s="254" t="str">
        <f t="shared" si="183"/>
        <v/>
      </c>
      <c r="BE160" s="262" t="str">
        <f t="shared" si="183"/>
        <v/>
      </c>
      <c r="BF160" s="263" t="str">
        <f t="shared" si="236"/>
        <v/>
      </c>
      <c r="BG160" s="254" t="str">
        <f t="shared" si="236"/>
        <v/>
      </c>
      <c r="BH160" s="254" t="str">
        <f t="shared" si="236"/>
        <v/>
      </c>
      <c r="BI160" s="254" t="str">
        <f t="shared" si="236"/>
        <v/>
      </c>
      <c r="BJ160" s="254" t="str">
        <f t="shared" si="234"/>
        <v/>
      </c>
      <c r="BK160" s="254" t="str">
        <f t="shared" si="234"/>
        <v/>
      </c>
      <c r="BL160" s="254" t="str">
        <f t="shared" si="234"/>
        <v/>
      </c>
      <c r="BM160" s="254" t="str">
        <f t="shared" si="234"/>
        <v/>
      </c>
      <c r="BN160" s="254" t="str">
        <f t="shared" si="184"/>
        <v/>
      </c>
      <c r="BO160" s="254" t="str">
        <f t="shared" si="184"/>
        <v/>
      </c>
      <c r="BP160" s="254" t="str">
        <f t="shared" si="184"/>
        <v/>
      </c>
      <c r="BQ160" s="264" t="str">
        <f t="shared" si="196"/>
        <v/>
      </c>
      <c r="BR160" s="261">
        <v>2019</v>
      </c>
      <c r="BS160" s="261">
        <v>2019</v>
      </c>
      <c r="BT160" s="261">
        <v>2019</v>
      </c>
      <c r="BU160" s="265">
        <v>2019</v>
      </c>
      <c r="BV160" s="263">
        <v>2019</v>
      </c>
      <c r="BW160" s="254" t="str">
        <f t="shared" si="177"/>
        <v/>
      </c>
      <c r="BX160" s="254" t="str">
        <f t="shared" si="176"/>
        <v/>
      </c>
      <c r="BY160" s="264" t="str">
        <f t="shared" si="31"/>
        <v/>
      </c>
      <c r="BZ160" s="254" t="str">
        <f t="shared" si="32"/>
        <v/>
      </c>
      <c r="CA160" s="254">
        <f t="shared" si="179"/>
        <v>0</v>
      </c>
      <c r="CB160" s="254">
        <f t="shared" si="179"/>
        <v>0</v>
      </c>
      <c r="CC160" s="254">
        <f t="shared" si="179"/>
        <v>0</v>
      </c>
      <c r="CD160" s="254">
        <f t="shared" si="178"/>
        <v>0</v>
      </c>
      <c r="CE160" s="254">
        <f t="shared" si="178"/>
        <v>0</v>
      </c>
      <c r="CF160" s="254">
        <f t="shared" si="178"/>
        <v>0</v>
      </c>
      <c r="CG160" s="254">
        <f t="shared" ref="CG160:CL216" si="237">IF($X160&gt;0,P160*$W160,0)</f>
        <v>0</v>
      </c>
      <c r="CH160" s="254">
        <f t="shared" si="237"/>
        <v>0</v>
      </c>
      <c r="CI160" s="254">
        <f t="shared" si="237"/>
        <v>0</v>
      </c>
      <c r="CJ160" s="254">
        <f t="shared" si="182"/>
        <v>0</v>
      </c>
      <c r="CK160" s="254">
        <f t="shared" si="182"/>
        <v>0</v>
      </c>
      <c r="CL160" s="254">
        <f t="shared" si="182"/>
        <v>0</v>
      </c>
      <c r="CM160" s="254">
        <f t="shared" si="197"/>
        <v>0</v>
      </c>
      <c r="CN160" s="254">
        <f t="shared" si="198"/>
        <v>0</v>
      </c>
      <c r="CO160" s="254">
        <f t="shared" si="199"/>
        <v>0</v>
      </c>
      <c r="CP160" s="254">
        <f t="shared" si="200"/>
        <v>0</v>
      </c>
      <c r="CQ160" s="254">
        <f t="shared" si="201"/>
        <v>0</v>
      </c>
      <c r="CR160" s="254">
        <f t="shared" si="202"/>
        <v>0</v>
      </c>
      <c r="CS160" s="254">
        <f t="shared" si="203"/>
        <v>0</v>
      </c>
      <c r="CT160" s="254">
        <f t="shared" si="204"/>
        <v>0</v>
      </c>
      <c r="CU160" s="254">
        <f t="shared" si="205"/>
        <v>0</v>
      </c>
      <c r="CV160" s="254">
        <f t="shared" si="206"/>
        <v>0</v>
      </c>
      <c r="CW160" s="254">
        <f t="shared" si="207"/>
        <v>0</v>
      </c>
      <c r="CX160" s="254">
        <f t="shared" si="208"/>
        <v>0</v>
      </c>
      <c r="CY160" s="254">
        <f t="shared" si="209"/>
        <v>0</v>
      </c>
      <c r="CZ160" s="254">
        <f t="shared" si="210"/>
        <v>0</v>
      </c>
      <c r="DA160" s="254">
        <f t="shared" si="211"/>
        <v>0</v>
      </c>
      <c r="DB160" s="254">
        <f t="shared" si="212"/>
        <v>0</v>
      </c>
      <c r="DC160" s="254">
        <f t="shared" si="213"/>
        <v>0</v>
      </c>
      <c r="DD160" s="254">
        <f t="shared" si="214"/>
        <v>0</v>
      </c>
      <c r="DE160" s="254">
        <f t="shared" si="215"/>
        <v>0</v>
      </c>
      <c r="DF160" s="254">
        <f t="shared" si="216"/>
        <v>0</v>
      </c>
      <c r="DG160" s="254">
        <f t="shared" si="217"/>
        <v>0</v>
      </c>
      <c r="DH160" s="254">
        <f t="shared" si="218"/>
        <v>0</v>
      </c>
      <c r="DI160" s="254">
        <f t="shared" si="219"/>
        <v>0</v>
      </c>
      <c r="DJ160" s="254">
        <f t="shared" si="220"/>
        <v>0</v>
      </c>
      <c r="DK160" s="254">
        <f t="shared" si="221"/>
        <v>0</v>
      </c>
      <c r="DL160" s="254">
        <f t="shared" si="222"/>
        <v>0</v>
      </c>
      <c r="DM160" s="254">
        <f t="shared" si="223"/>
        <v>0</v>
      </c>
      <c r="DN160" s="254">
        <f t="shared" si="224"/>
        <v>0</v>
      </c>
      <c r="DO160" s="254">
        <f t="shared" si="225"/>
        <v>0</v>
      </c>
      <c r="DP160" s="254">
        <f t="shared" si="226"/>
        <v>0</v>
      </c>
      <c r="DQ160" s="254">
        <f t="shared" si="227"/>
        <v>0</v>
      </c>
      <c r="DR160" s="254">
        <f t="shared" si="228"/>
        <v>0</v>
      </c>
      <c r="DS160" s="254">
        <f t="shared" si="229"/>
        <v>0</v>
      </c>
      <c r="DT160" s="254">
        <f t="shared" si="230"/>
        <v>0</v>
      </c>
      <c r="DU160" s="254">
        <f t="shared" si="231"/>
        <v>0</v>
      </c>
      <c r="DV160" s="254">
        <f t="shared" si="232"/>
        <v>0</v>
      </c>
    </row>
    <row r="161" spans="1:126" ht="24" customHeight="1">
      <c r="A161" s="11" t="str">
        <f ca="1">IF(AG161&lt;&gt;"OK","",CONCATENATE(TEXT('Front Page'!$F$33,"000"),TEXT('Front Page'!$F$31,"000"),"-",LEFT('Front Page'!$R$53,5),"-",LEFT(D161,1),AJ161, "-",TEXT(B161,"000")))</f>
        <v/>
      </c>
      <c r="B161" s="12" t="str">
        <f>IFERROR(IF(E161="","",MAX(B$17:B160)+1),"")</f>
        <v/>
      </c>
      <c r="C161" s="13"/>
      <c r="D161" s="29" t="str">
        <f t="shared" si="133"/>
        <v>None</v>
      </c>
      <c r="E161" s="29" t="str">
        <f t="shared" si="17"/>
        <v/>
      </c>
      <c r="F161" s="29" t="str">
        <f t="shared" si="18"/>
        <v/>
      </c>
      <c r="G161" s="363"/>
      <c r="H161" s="364"/>
      <c r="I161" s="325" t="str">
        <f t="shared" si="191"/>
        <v>No</v>
      </c>
      <c r="J161" s="314">
        <v>0</v>
      </c>
      <c r="K161" s="312">
        <v>0</v>
      </c>
      <c r="L161" s="312">
        <v>0</v>
      </c>
      <c r="M161" s="312">
        <v>0</v>
      </c>
      <c r="N161" s="312">
        <v>0</v>
      </c>
      <c r="O161" s="312">
        <v>0</v>
      </c>
      <c r="P161" s="312">
        <v>0</v>
      </c>
      <c r="Q161" s="312">
        <v>0</v>
      </c>
      <c r="R161" s="312">
        <v>0</v>
      </c>
      <c r="S161" s="312">
        <v>0</v>
      </c>
      <c r="T161" s="312">
        <v>0</v>
      </c>
      <c r="U161" s="312">
        <v>0</v>
      </c>
      <c r="V161" s="313">
        <v>1</v>
      </c>
      <c r="W161" s="313">
        <v>1</v>
      </c>
      <c r="X161" s="312">
        <v>0</v>
      </c>
      <c r="Y161" s="312">
        <v>0</v>
      </c>
      <c r="Z161" s="312">
        <v>0</v>
      </c>
      <c r="AA161" s="14">
        <v>0</v>
      </c>
      <c r="AB161" s="317"/>
      <c r="AC161" s="15" t="str">
        <f t="shared" si="185"/>
        <v/>
      </c>
      <c r="AD161" s="15" t="str">
        <f t="shared" si="192"/>
        <v/>
      </c>
      <c r="AE161" s="16" t="str">
        <f t="shared" si="193"/>
        <v>0 - 0</v>
      </c>
      <c r="AF161" s="20" t="str">
        <f t="shared" si="187"/>
        <v>Not an offer</v>
      </c>
      <c r="AG161" s="276" t="str">
        <f t="shared" si="188"/>
        <v>Not an Offer</v>
      </c>
      <c r="AH161" s="150"/>
      <c r="AI161" s="254">
        <v>145</v>
      </c>
      <c r="AJ161" s="149" t="str">
        <f t="shared" si="189"/>
        <v>00-IFE</v>
      </c>
      <c r="AK161" s="254" t="b">
        <v>0</v>
      </c>
      <c r="AL161" s="254">
        <f t="shared" si="186"/>
        <v>0</v>
      </c>
      <c r="AM161" s="254">
        <f t="shared" si="190"/>
        <v>0</v>
      </c>
      <c r="AN161" s="288">
        <f t="shared" si="194"/>
        <v>0</v>
      </c>
      <c r="AO161" s="288" t="str">
        <f>IF(AND($BU161=$BV161,BU161=AO$13),$J161&amp;$K161&amp;$L161&amp;$M161&amp;$N161&amp;$O161&amp;$P161&amp;$Q161&amp;$R161&amp;$S161&amp;$T161&amp;$U161,IFERROR(MATCH($AN161,AO$17:AO160,0),-1000))</f>
        <v>000000000000</v>
      </c>
      <c r="AP161" s="288">
        <f>IF(AND($BU161=$BV161,BV161=AP$13),$J161&amp;$K161&amp;$L161&amp;$M161&amp;$N161&amp;$O161&amp;$P161&amp;$Q161&amp;$R161&amp;$S161&amp;$T161&amp;$U161,IFERROR(MATCH($AN161,AP$17:AP160,0),-1000))</f>
        <v>1</v>
      </c>
      <c r="AQ161" s="288">
        <f>IF(AND($BU161=$BV161,BW161=AQ$13),$J161&amp;$K161&amp;$L161&amp;$M161&amp;$N161&amp;$O161&amp;$P161&amp;$Q161&amp;$R161&amp;$S161&amp;$T161&amp;$U161,IFERROR(MATCH($AN161,AQ$17:AQ160,0),-1000))</f>
        <v>1</v>
      </c>
      <c r="AR161" s="288">
        <f>IF(AND($BU161=$BV161,BX161=AR$13),$J161&amp;$K161&amp;$L161&amp;$M161&amp;$N161&amp;$O161&amp;$P161&amp;$Q161&amp;$R161&amp;$S161&amp;$T161&amp;$U161,IFERROR(MATCH($AN161,AR$17:AR160,0),-1000))</f>
        <v>1</v>
      </c>
      <c r="AS161" s="254">
        <f t="shared" si="69"/>
        <v>0</v>
      </c>
      <c r="AT161" s="261" t="str">
        <f t="shared" si="195"/>
        <v/>
      </c>
      <c r="AU161" s="254" t="str">
        <f t="shared" si="235"/>
        <v/>
      </c>
      <c r="AV161" s="254" t="str">
        <f t="shared" si="235"/>
        <v/>
      </c>
      <c r="AW161" s="254" t="str">
        <f t="shared" si="235"/>
        <v/>
      </c>
      <c r="AX161" s="254" t="str">
        <f t="shared" si="235"/>
        <v/>
      </c>
      <c r="AY161" s="254" t="str">
        <f t="shared" si="233"/>
        <v/>
      </c>
      <c r="AZ161" s="254" t="str">
        <f t="shared" si="233"/>
        <v/>
      </c>
      <c r="BA161" s="254" t="str">
        <f t="shared" si="233"/>
        <v/>
      </c>
      <c r="BB161" s="254" t="str">
        <f t="shared" si="233"/>
        <v/>
      </c>
      <c r="BC161" s="254" t="str">
        <f t="shared" si="183"/>
        <v/>
      </c>
      <c r="BD161" s="254" t="str">
        <f t="shared" si="183"/>
        <v/>
      </c>
      <c r="BE161" s="262" t="str">
        <f t="shared" si="183"/>
        <v/>
      </c>
      <c r="BF161" s="263" t="str">
        <f t="shared" si="236"/>
        <v/>
      </c>
      <c r="BG161" s="254" t="str">
        <f t="shared" si="236"/>
        <v/>
      </c>
      <c r="BH161" s="254" t="str">
        <f t="shared" si="236"/>
        <v/>
      </c>
      <c r="BI161" s="254" t="str">
        <f t="shared" si="236"/>
        <v/>
      </c>
      <c r="BJ161" s="254" t="str">
        <f t="shared" si="234"/>
        <v/>
      </c>
      <c r="BK161" s="254" t="str">
        <f t="shared" si="234"/>
        <v/>
      </c>
      <c r="BL161" s="254" t="str">
        <f t="shared" si="234"/>
        <v/>
      </c>
      <c r="BM161" s="254" t="str">
        <f t="shared" si="234"/>
        <v/>
      </c>
      <c r="BN161" s="254" t="str">
        <f t="shared" si="184"/>
        <v/>
      </c>
      <c r="BO161" s="254" t="str">
        <f t="shared" si="184"/>
        <v/>
      </c>
      <c r="BP161" s="254" t="str">
        <f t="shared" si="184"/>
        <v/>
      </c>
      <c r="BQ161" s="264" t="str">
        <f t="shared" si="196"/>
        <v/>
      </c>
      <c r="BR161" s="261">
        <v>2019</v>
      </c>
      <c r="BS161" s="261">
        <v>2019</v>
      </c>
      <c r="BT161" s="261">
        <v>2019</v>
      </c>
      <c r="BU161" s="265">
        <v>2019</v>
      </c>
      <c r="BV161" s="263">
        <v>2019</v>
      </c>
      <c r="BW161" s="254" t="str">
        <f t="shared" si="177"/>
        <v/>
      </c>
      <c r="BX161" s="254" t="str">
        <f t="shared" si="176"/>
        <v/>
      </c>
      <c r="BY161" s="264" t="str">
        <f t="shared" si="31"/>
        <v/>
      </c>
      <c r="BZ161" s="254" t="str">
        <f t="shared" si="32"/>
        <v/>
      </c>
      <c r="CA161" s="254">
        <f t="shared" si="179"/>
        <v>0</v>
      </c>
      <c r="CB161" s="254">
        <f t="shared" si="179"/>
        <v>0</v>
      </c>
      <c r="CC161" s="254">
        <f t="shared" si="179"/>
        <v>0</v>
      </c>
      <c r="CD161" s="254">
        <f t="shared" si="179"/>
        <v>0</v>
      </c>
      <c r="CE161" s="254">
        <f t="shared" si="179"/>
        <v>0</v>
      </c>
      <c r="CF161" s="254">
        <f t="shared" si="179"/>
        <v>0</v>
      </c>
      <c r="CG161" s="254">
        <f t="shared" si="237"/>
        <v>0</v>
      </c>
      <c r="CH161" s="254">
        <f t="shared" si="237"/>
        <v>0</v>
      </c>
      <c r="CI161" s="254">
        <f t="shared" si="237"/>
        <v>0</v>
      </c>
      <c r="CJ161" s="254">
        <f t="shared" si="182"/>
        <v>0</v>
      </c>
      <c r="CK161" s="254">
        <f t="shared" si="182"/>
        <v>0</v>
      </c>
      <c r="CL161" s="254">
        <f t="shared" si="182"/>
        <v>0</v>
      </c>
      <c r="CM161" s="254">
        <f t="shared" si="197"/>
        <v>0</v>
      </c>
      <c r="CN161" s="254">
        <f t="shared" si="198"/>
        <v>0</v>
      </c>
      <c r="CO161" s="254">
        <f t="shared" si="199"/>
        <v>0</v>
      </c>
      <c r="CP161" s="254">
        <f t="shared" si="200"/>
        <v>0</v>
      </c>
      <c r="CQ161" s="254">
        <f t="shared" si="201"/>
        <v>0</v>
      </c>
      <c r="CR161" s="254">
        <f t="shared" si="202"/>
        <v>0</v>
      </c>
      <c r="CS161" s="254">
        <f t="shared" si="203"/>
        <v>0</v>
      </c>
      <c r="CT161" s="254">
        <f t="shared" si="204"/>
        <v>0</v>
      </c>
      <c r="CU161" s="254">
        <f t="shared" si="205"/>
        <v>0</v>
      </c>
      <c r="CV161" s="254">
        <f t="shared" si="206"/>
        <v>0</v>
      </c>
      <c r="CW161" s="254">
        <f t="shared" si="207"/>
        <v>0</v>
      </c>
      <c r="CX161" s="254">
        <f t="shared" si="208"/>
        <v>0</v>
      </c>
      <c r="CY161" s="254">
        <f t="shared" si="209"/>
        <v>0</v>
      </c>
      <c r="CZ161" s="254">
        <f t="shared" si="210"/>
        <v>0</v>
      </c>
      <c r="DA161" s="254">
        <f t="shared" si="211"/>
        <v>0</v>
      </c>
      <c r="DB161" s="254">
        <f t="shared" si="212"/>
        <v>0</v>
      </c>
      <c r="DC161" s="254">
        <f t="shared" si="213"/>
        <v>0</v>
      </c>
      <c r="DD161" s="254">
        <f t="shared" si="214"/>
        <v>0</v>
      </c>
      <c r="DE161" s="254">
        <f t="shared" si="215"/>
        <v>0</v>
      </c>
      <c r="DF161" s="254">
        <f t="shared" si="216"/>
        <v>0</v>
      </c>
      <c r="DG161" s="254">
        <f t="shared" si="217"/>
        <v>0</v>
      </c>
      <c r="DH161" s="254">
        <f t="shared" si="218"/>
        <v>0</v>
      </c>
      <c r="DI161" s="254">
        <f t="shared" si="219"/>
        <v>0</v>
      </c>
      <c r="DJ161" s="254">
        <f t="shared" si="220"/>
        <v>0</v>
      </c>
      <c r="DK161" s="254">
        <f t="shared" si="221"/>
        <v>0</v>
      </c>
      <c r="DL161" s="254">
        <f t="shared" si="222"/>
        <v>0</v>
      </c>
      <c r="DM161" s="254">
        <f t="shared" si="223"/>
        <v>0</v>
      </c>
      <c r="DN161" s="254">
        <f t="shared" si="224"/>
        <v>0</v>
      </c>
      <c r="DO161" s="254">
        <f t="shared" si="225"/>
        <v>0</v>
      </c>
      <c r="DP161" s="254">
        <f t="shared" si="226"/>
        <v>0</v>
      </c>
      <c r="DQ161" s="254">
        <f t="shared" si="227"/>
        <v>0</v>
      </c>
      <c r="DR161" s="254">
        <f t="shared" si="228"/>
        <v>0</v>
      </c>
      <c r="DS161" s="254">
        <f t="shared" si="229"/>
        <v>0</v>
      </c>
      <c r="DT161" s="254">
        <f t="shared" si="230"/>
        <v>0</v>
      </c>
      <c r="DU161" s="254">
        <f t="shared" si="231"/>
        <v>0</v>
      </c>
      <c r="DV161" s="254">
        <f t="shared" si="232"/>
        <v>0</v>
      </c>
    </row>
    <row r="162" spans="1:126" ht="24" customHeight="1">
      <c r="A162" s="11" t="str">
        <f ca="1">IF(AG162&lt;&gt;"OK","",CONCATENATE(TEXT('Front Page'!$F$33,"000"),TEXT('Front Page'!$F$31,"000"),"-",LEFT('Front Page'!$R$53,5),"-",LEFT(D162,1),AJ162, "-",TEXT(B162,"000")))</f>
        <v/>
      </c>
      <c r="B162" s="12" t="str">
        <f>IFERROR(IF(E162="","",MAX(B$17:B161)+1),"")</f>
        <v/>
      </c>
      <c r="C162" s="13"/>
      <c r="D162" s="29" t="str">
        <f t="shared" si="133"/>
        <v>None</v>
      </c>
      <c r="E162" s="29" t="str">
        <f t="shared" si="17"/>
        <v/>
      </c>
      <c r="F162" s="29" t="str">
        <f t="shared" si="18"/>
        <v/>
      </c>
      <c r="G162" s="363"/>
      <c r="H162" s="364"/>
      <c r="I162" s="325" t="str">
        <f t="shared" si="191"/>
        <v>No</v>
      </c>
      <c r="J162" s="314">
        <v>0</v>
      </c>
      <c r="K162" s="312">
        <v>0</v>
      </c>
      <c r="L162" s="312">
        <v>0</v>
      </c>
      <c r="M162" s="312">
        <v>0</v>
      </c>
      <c r="N162" s="312">
        <v>0</v>
      </c>
      <c r="O162" s="312">
        <v>0</v>
      </c>
      <c r="P162" s="312">
        <v>0</v>
      </c>
      <c r="Q162" s="312">
        <v>0</v>
      </c>
      <c r="R162" s="312">
        <v>0</v>
      </c>
      <c r="S162" s="312">
        <v>0</v>
      </c>
      <c r="T162" s="312">
        <v>0</v>
      </c>
      <c r="U162" s="312">
        <v>0</v>
      </c>
      <c r="V162" s="313">
        <v>1</v>
      </c>
      <c r="W162" s="313">
        <v>1</v>
      </c>
      <c r="X162" s="312">
        <v>0</v>
      </c>
      <c r="Y162" s="312">
        <v>0</v>
      </c>
      <c r="Z162" s="312">
        <v>0</v>
      </c>
      <c r="AA162" s="14">
        <v>0</v>
      </c>
      <c r="AB162" s="317"/>
      <c r="AC162" s="15" t="str">
        <f t="shared" si="185"/>
        <v/>
      </c>
      <c r="AD162" s="15" t="str">
        <f t="shared" si="192"/>
        <v/>
      </c>
      <c r="AE162" s="16" t="str">
        <f t="shared" si="193"/>
        <v>0 - 0</v>
      </c>
      <c r="AF162" s="20" t="str">
        <f t="shared" si="187"/>
        <v>Not an offer</v>
      </c>
      <c r="AG162" s="276" t="str">
        <f t="shared" si="188"/>
        <v>Not an Offer</v>
      </c>
      <c r="AH162" s="150"/>
      <c r="AI162" s="254">
        <v>146</v>
      </c>
      <c r="AJ162" s="149" t="str">
        <f t="shared" si="189"/>
        <v>00-IFE</v>
      </c>
      <c r="AK162" s="254" t="b">
        <v>0</v>
      </c>
      <c r="AL162" s="254">
        <f t="shared" si="186"/>
        <v>0</v>
      </c>
      <c r="AM162" s="254">
        <f t="shared" si="190"/>
        <v>0</v>
      </c>
      <c r="AN162" s="288">
        <f t="shared" si="194"/>
        <v>0</v>
      </c>
      <c r="AO162" s="288" t="str">
        <f>IF(AND($BU162=$BV162,BU162=AO$13),$J162&amp;$K162&amp;$L162&amp;$M162&amp;$N162&amp;$O162&amp;$P162&amp;$Q162&amp;$R162&amp;$S162&amp;$T162&amp;$U162,IFERROR(MATCH($AN162,AO$17:AO161,0),-1000))</f>
        <v>000000000000</v>
      </c>
      <c r="AP162" s="288">
        <f>IF(AND($BU162=$BV162,BV162=AP$13),$J162&amp;$K162&amp;$L162&amp;$M162&amp;$N162&amp;$O162&amp;$P162&amp;$Q162&amp;$R162&amp;$S162&amp;$T162&amp;$U162,IFERROR(MATCH($AN162,AP$17:AP161,0),-1000))</f>
        <v>1</v>
      </c>
      <c r="AQ162" s="288">
        <f>IF(AND($BU162=$BV162,BW162=AQ$13),$J162&amp;$K162&amp;$L162&amp;$M162&amp;$N162&amp;$O162&amp;$P162&amp;$Q162&amp;$R162&amp;$S162&amp;$T162&amp;$U162,IFERROR(MATCH($AN162,AQ$17:AQ161,0),-1000))</f>
        <v>1</v>
      </c>
      <c r="AR162" s="288">
        <f>IF(AND($BU162=$BV162,BX162=AR$13),$J162&amp;$K162&amp;$L162&amp;$M162&amp;$N162&amp;$O162&amp;$P162&amp;$Q162&amp;$R162&amp;$S162&amp;$T162&amp;$U162,IFERROR(MATCH($AN162,AR$17:AR161,0),-1000))</f>
        <v>1</v>
      </c>
      <c r="AS162" s="254">
        <f t="shared" si="69"/>
        <v>0</v>
      </c>
      <c r="AT162" s="261" t="str">
        <f t="shared" si="195"/>
        <v/>
      </c>
      <c r="AU162" s="254" t="str">
        <f t="shared" si="235"/>
        <v/>
      </c>
      <c r="AV162" s="254" t="str">
        <f t="shared" si="235"/>
        <v/>
      </c>
      <c r="AW162" s="254" t="str">
        <f t="shared" si="235"/>
        <v/>
      </c>
      <c r="AX162" s="254" t="str">
        <f t="shared" si="235"/>
        <v/>
      </c>
      <c r="AY162" s="254" t="str">
        <f t="shared" si="233"/>
        <v/>
      </c>
      <c r="AZ162" s="254" t="str">
        <f t="shared" si="233"/>
        <v/>
      </c>
      <c r="BA162" s="254" t="str">
        <f t="shared" si="233"/>
        <v/>
      </c>
      <c r="BB162" s="254" t="str">
        <f t="shared" si="233"/>
        <v/>
      </c>
      <c r="BC162" s="254" t="str">
        <f t="shared" si="183"/>
        <v/>
      </c>
      <c r="BD162" s="254" t="str">
        <f t="shared" si="183"/>
        <v/>
      </c>
      <c r="BE162" s="262" t="str">
        <f t="shared" si="183"/>
        <v/>
      </c>
      <c r="BF162" s="263" t="str">
        <f t="shared" si="236"/>
        <v/>
      </c>
      <c r="BG162" s="254" t="str">
        <f t="shared" si="236"/>
        <v/>
      </c>
      <c r="BH162" s="254" t="str">
        <f t="shared" si="236"/>
        <v/>
      </c>
      <c r="BI162" s="254" t="str">
        <f t="shared" si="236"/>
        <v/>
      </c>
      <c r="BJ162" s="254" t="str">
        <f t="shared" si="234"/>
        <v/>
      </c>
      <c r="BK162" s="254" t="str">
        <f t="shared" si="234"/>
        <v/>
      </c>
      <c r="BL162" s="254" t="str">
        <f t="shared" si="234"/>
        <v/>
      </c>
      <c r="BM162" s="254" t="str">
        <f t="shared" si="234"/>
        <v/>
      </c>
      <c r="BN162" s="254" t="str">
        <f t="shared" si="184"/>
        <v/>
      </c>
      <c r="BO162" s="254" t="str">
        <f t="shared" si="184"/>
        <v/>
      </c>
      <c r="BP162" s="254" t="str">
        <f t="shared" si="184"/>
        <v/>
      </c>
      <c r="BQ162" s="264" t="str">
        <f t="shared" si="196"/>
        <v/>
      </c>
      <c r="BR162" s="261">
        <v>2019</v>
      </c>
      <c r="BS162" s="261">
        <v>2019</v>
      </c>
      <c r="BT162" s="261">
        <v>2019</v>
      </c>
      <c r="BU162" s="265">
        <v>2019</v>
      </c>
      <c r="BV162" s="263">
        <v>2019</v>
      </c>
      <c r="BW162" s="254" t="str">
        <f t="shared" si="177"/>
        <v/>
      </c>
      <c r="BX162" s="254" t="str">
        <f t="shared" si="176"/>
        <v/>
      </c>
      <c r="BY162" s="264" t="str">
        <f t="shared" si="31"/>
        <v/>
      </c>
      <c r="BZ162" s="254" t="str">
        <f t="shared" si="32"/>
        <v/>
      </c>
      <c r="CA162" s="254">
        <f t="shared" si="179"/>
        <v>0</v>
      </c>
      <c r="CB162" s="254">
        <f t="shared" si="179"/>
        <v>0</v>
      </c>
      <c r="CC162" s="254">
        <f t="shared" si="179"/>
        <v>0</v>
      </c>
      <c r="CD162" s="254">
        <f t="shared" si="179"/>
        <v>0</v>
      </c>
      <c r="CE162" s="254">
        <f t="shared" si="179"/>
        <v>0</v>
      </c>
      <c r="CF162" s="254">
        <f t="shared" si="179"/>
        <v>0</v>
      </c>
      <c r="CG162" s="254">
        <f t="shared" si="237"/>
        <v>0</v>
      </c>
      <c r="CH162" s="254">
        <f t="shared" si="237"/>
        <v>0</v>
      </c>
      <c r="CI162" s="254">
        <f t="shared" si="237"/>
        <v>0</v>
      </c>
      <c r="CJ162" s="254">
        <f t="shared" si="182"/>
        <v>0</v>
      </c>
      <c r="CK162" s="254">
        <f t="shared" si="182"/>
        <v>0</v>
      </c>
      <c r="CL162" s="254">
        <f t="shared" si="182"/>
        <v>0</v>
      </c>
      <c r="CM162" s="254">
        <f t="shared" si="197"/>
        <v>0</v>
      </c>
      <c r="CN162" s="254">
        <f t="shared" si="198"/>
        <v>0</v>
      </c>
      <c r="CO162" s="254">
        <f t="shared" si="199"/>
        <v>0</v>
      </c>
      <c r="CP162" s="254">
        <f t="shared" si="200"/>
        <v>0</v>
      </c>
      <c r="CQ162" s="254">
        <f t="shared" si="201"/>
        <v>0</v>
      </c>
      <c r="CR162" s="254">
        <f t="shared" si="202"/>
        <v>0</v>
      </c>
      <c r="CS162" s="254">
        <f t="shared" si="203"/>
        <v>0</v>
      </c>
      <c r="CT162" s="254">
        <f t="shared" si="204"/>
        <v>0</v>
      </c>
      <c r="CU162" s="254">
        <f t="shared" si="205"/>
        <v>0</v>
      </c>
      <c r="CV162" s="254">
        <f t="shared" si="206"/>
        <v>0</v>
      </c>
      <c r="CW162" s="254">
        <f t="shared" si="207"/>
        <v>0</v>
      </c>
      <c r="CX162" s="254">
        <f t="shared" si="208"/>
        <v>0</v>
      </c>
      <c r="CY162" s="254">
        <f t="shared" si="209"/>
        <v>0</v>
      </c>
      <c r="CZ162" s="254">
        <f t="shared" si="210"/>
        <v>0</v>
      </c>
      <c r="DA162" s="254">
        <f t="shared" si="211"/>
        <v>0</v>
      </c>
      <c r="DB162" s="254">
        <f t="shared" si="212"/>
        <v>0</v>
      </c>
      <c r="DC162" s="254">
        <f t="shared" si="213"/>
        <v>0</v>
      </c>
      <c r="DD162" s="254">
        <f t="shared" si="214"/>
        <v>0</v>
      </c>
      <c r="DE162" s="254">
        <f t="shared" si="215"/>
        <v>0</v>
      </c>
      <c r="DF162" s="254">
        <f t="shared" si="216"/>
        <v>0</v>
      </c>
      <c r="DG162" s="254">
        <f t="shared" si="217"/>
        <v>0</v>
      </c>
      <c r="DH162" s="254">
        <f t="shared" si="218"/>
        <v>0</v>
      </c>
      <c r="DI162" s="254">
        <f t="shared" si="219"/>
        <v>0</v>
      </c>
      <c r="DJ162" s="254">
        <f t="shared" si="220"/>
        <v>0</v>
      </c>
      <c r="DK162" s="254">
        <f t="shared" si="221"/>
        <v>0</v>
      </c>
      <c r="DL162" s="254">
        <f t="shared" si="222"/>
        <v>0</v>
      </c>
      <c r="DM162" s="254">
        <f t="shared" si="223"/>
        <v>0</v>
      </c>
      <c r="DN162" s="254">
        <f t="shared" si="224"/>
        <v>0</v>
      </c>
      <c r="DO162" s="254">
        <f t="shared" si="225"/>
        <v>0</v>
      </c>
      <c r="DP162" s="254">
        <f t="shared" si="226"/>
        <v>0</v>
      </c>
      <c r="DQ162" s="254">
        <f t="shared" si="227"/>
        <v>0</v>
      </c>
      <c r="DR162" s="254">
        <f t="shared" si="228"/>
        <v>0</v>
      </c>
      <c r="DS162" s="254">
        <f t="shared" si="229"/>
        <v>0</v>
      </c>
      <c r="DT162" s="254">
        <f t="shared" si="230"/>
        <v>0</v>
      </c>
      <c r="DU162" s="254">
        <f t="shared" si="231"/>
        <v>0</v>
      </c>
      <c r="DV162" s="254">
        <f t="shared" si="232"/>
        <v>0</v>
      </c>
    </row>
    <row r="163" spans="1:126" ht="24" customHeight="1">
      <c r="A163" s="11" t="str">
        <f ca="1">IF(AG163&lt;&gt;"OK","",CONCATENATE(TEXT('Front Page'!$F$33,"000"),TEXT('Front Page'!$F$31,"000"),"-",LEFT('Front Page'!$R$53,5),"-",LEFT(D163,1),AJ163, "-",TEXT(B163,"000")))</f>
        <v/>
      </c>
      <c r="B163" s="12" t="str">
        <f>IFERROR(IF(E163="","",MAX(B$17:B162)+1),"")</f>
        <v/>
      </c>
      <c r="C163" s="13"/>
      <c r="D163" s="29" t="str">
        <f t="shared" si="133"/>
        <v>None</v>
      </c>
      <c r="E163" s="29" t="str">
        <f t="shared" si="17"/>
        <v/>
      </c>
      <c r="F163" s="29" t="str">
        <f t="shared" si="18"/>
        <v/>
      </c>
      <c r="G163" s="363"/>
      <c r="H163" s="364"/>
      <c r="I163" s="325" t="str">
        <f t="shared" si="191"/>
        <v>No</v>
      </c>
      <c r="J163" s="314">
        <v>0</v>
      </c>
      <c r="K163" s="312">
        <v>0</v>
      </c>
      <c r="L163" s="312">
        <v>0</v>
      </c>
      <c r="M163" s="312">
        <v>0</v>
      </c>
      <c r="N163" s="312">
        <v>0</v>
      </c>
      <c r="O163" s="312">
        <v>0</v>
      </c>
      <c r="P163" s="312">
        <v>0</v>
      </c>
      <c r="Q163" s="312">
        <v>0</v>
      </c>
      <c r="R163" s="312">
        <v>0</v>
      </c>
      <c r="S163" s="312">
        <v>0</v>
      </c>
      <c r="T163" s="312">
        <v>0</v>
      </c>
      <c r="U163" s="312">
        <v>0</v>
      </c>
      <c r="V163" s="313">
        <v>1</v>
      </c>
      <c r="W163" s="313">
        <v>1</v>
      </c>
      <c r="X163" s="312">
        <v>0</v>
      </c>
      <c r="Y163" s="312">
        <v>0</v>
      </c>
      <c r="Z163" s="312">
        <v>0</v>
      </c>
      <c r="AA163" s="14">
        <v>0</v>
      </c>
      <c r="AB163" s="317"/>
      <c r="AC163" s="15" t="str">
        <f t="shared" si="185"/>
        <v/>
      </c>
      <c r="AD163" s="15" t="str">
        <f t="shared" si="192"/>
        <v/>
      </c>
      <c r="AE163" s="16" t="str">
        <f t="shared" si="193"/>
        <v>0 - 0</v>
      </c>
      <c r="AF163" s="20" t="str">
        <f t="shared" si="187"/>
        <v>Not an offer</v>
      </c>
      <c r="AG163" s="276" t="str">
        <f t="shared" si="188"/>
        <v>Not an Offer</v>
      </c>
      <c r="AH163" s="150"/>
      <c r="AI163" s="254">
        <v>147</v>
      </c>
      <c r="AJ163" s="149" t="str">
        <f t="shared" si="189"/>
        <v>00-IFE</v>
      </c>
      <c r="AK163" s="254" t="b">
        <v>0</v>
      </c>
      <c r="AL163" s="254">
        <f t="shared" si="186"/>
        <v>0</v>
      </c>
      <c r="AM163" s="254">
        <f t="shared" si="190"/>
        <v>0</v>
      </c>
      <c r="AN163" s="288">
        <f t="shared" si="194"/>
        <v>0</v>
      </c>
      <c r="AO163" s="288" t="str">
        <f>IF(AND($BU163=$BV163,BU163=AO$13),$J163&amp;$K163&amp;$L163&amp;$M163&amp;$N163&amp;$O163&amp;$P163&amp;$Q163&amp;$R163&amp;$S163&amp;$T163&amp;$U163,IFERROR(MATCH($AN163,AO$17:AO162,0),-1000))</f>
        <v>000000000000</v>
      </c>
      <c r="AP163" s="288">
        <f>IF(AND($BU163=$BV163,BV163=AP$13),$J163&amp;$K163&amp;$L163&amp;$M163&amp;$N163&amp;$O163&amp;$P163&amp;$Q163&amp;$R163&amp;$S163&amp;$T163&amp;$U163,IFERROR(MATCH($AN163,AP$17:AP162,0),-1000))</f>
        <v>1</v>
      </c>
      <c r="AQ163" s="288">
        <f>IF(AND($BU163=$BV163,BW163=AQ$13),$J163&amp;$K163&amp;$L163&amp;$M163&amp;$N163&amp;$O163&amp;$P163&amp;$Q163&amp;$R163&amp;$S163&amp;$T163&amp;$U163,IFERROR(MATCH($AN163,AQ$17:AQ162,0),-1000))</f>
        <v>1</v>
      </c>
      <c r="AR163" s="288">
        <f>IF(AND($BU163=$BV163,BX163=AR$13),$J163&amp;$K163&amp;$L163&amp;$M163&amp;$N163&amp;$O163&amp;$P163&amp;$Q163&amp;$R163&amp;$S163&amp;$T163&amp;$U163,IFERROR(MATCH($AN163,AR$17:AR162,0),-1000))</f>
        <v>1</v>
      </c>
      <c r="AS163" s="254">
        <f t="shared" si="69"/>
        <v>0</v>
      </c>
      <c r="AT163" s="261" t="str">
        <f t="shared" si="195"/>
        <v/>
      </c>
      <c r="AU163" s="254" t="str">
        <f t="shared" si="235"/>
        <v/>
      </c>
      <c r="AV163" s="254" t="str">
        <f t="shared" si="235"/>
        <v/>
      </c>
      <c r="AW163" s="254" t="str">
        <f t="shared" si="235"/>
        <v/>
      </c>
      <c r="AX163" s="254" t="str">
        <f t="shared" si="235"/>
        <v/>
      </c>
      <c r="AY163" s="254" t="str">
        <f t="shared" si="233"/>
        <v/>
      </c>
      <c r="AZ163" s="254" t="str">
        <f t="shared" si="233"/>
        <v/>
      </c>
      <c r="BA163" s="254" t="str">
        <f t="shared" si="233"/>
        <v/>
      </c>
      <c r="BB163" s="254" t="str">
        <f t="shared" si="233"/>
        <v/>
      </c>
      <c r="BC163" s="254" t="str">
        <f t="shared" si="183"/>
        <v/>
      </c>
      <c r="BD163" s="254" t="str">
        <f t="shared" si="183"/>
        <v/>
      </c>
      <c r="BE163" s="262" t="str">
        <f t="shared" si="183"/>
        <v/>
      </c>
      <c r="BF163" s="263" t="str">
        <f t="shared" si="236"/>
        <v/>
      </c>
      <c r="BG163" s="254" t="str">
        <f t="shared" si="236"/>
        <v/>
      </c>
      <c r="BH163" s="254" t="str">
        <f t="shared" si="236"/>
        <v/>
      </c>
      <c r="BI163" s="254" t="str">
        <f t="shared" si="236"/>
        <v/>
      </c>
      <c r="BJ163" s="254" t="str">
        <f t="shared" si="234"/>
        <v/>
      </c>
      <c r="BK163" s="254" t="str">
        <f t="shared" si="234"/>
        <v/>
      </c>
      <c r="BL163" s="254" t="str">
        <f t="shared" si="234"/>
        <v/>
      </c>
      <c r="BM163" s="254" t="str">
        <f t="shared" si="234"/>
        <v/>
      </c>
      <c r="BN163" s="254" t="str">
        <f t="shared" si="184"/>
        <v/>
      </c>
      <c r="BO163" s="254" t="str">
        <f t="shared" si="184"/>
        <v/>
      </c>
      <c r="BP163" s="254" t="str">
        <f t="shared" si="184"/>
        <v/>
      </c>
      <c r="BQ163" s="264" t="str">
        <f t="shared" si="196"/>
        <v/>
      </c>
      <c r="BR163" s="261">
        <v>2019</v>
      </c>
      <c r="BS163" s="261">
        <v>2019</v>
      </c>
      <c r="BT163" s="261">
        <v>2019</v>
      </c>
      <c r="BU163" s="265">
        <v>2019</v>
      </c>
      <c r="BV163" s="263">
        <v>2019</v>
      </c>
      <c r="BW163" s="254" t="str">
        <f t="shared" si="177"/>
        <v/>
      </c>
      <c r="BX163" s="254" t="str">
        <f t="shared" si="176"/>
        <v/>
      </c>
      <c r="BY163" s="264" t="str">
        <f t="shared" si="31"/>
        <v/>
      </c>
      <c r="BZ163" s="254" t="str">
        <f t="shared" si="32"/>
        <v/>
      </c>
      <c r="CA163" s="254">
        <f t="shared" si="179"/>
        <v>0</v>
      </c>
      <c r="CB163" s="254">
        <f t="shared" si="179"/>
        <v>0</v>
      </c>
      <c r="CC163" s="254">
        <f t="shared" si="179"/>
        <v>0</v>
      </c>
      <c r="CD163" s="254">
        <f t="shared" si="179"/>
        <v>0</v>
      </c>
      <c r="CE163" s="254">
        <f t="shared" si="179"/>
        <v>0</v>
      </c>
      <c r="CF163" s="254">
        <f t="shared" si="179"/>
        <v>0</v>
      </c>
      <c r="CG163" s="254">
        <f t="shared" si="237"/>
        <v>0</v>
      </c>
      <c r="CH163" s="254">
        <f t="shared" si="237"/>
        <v>0</v>
      </c>
      <c r="CI163" s="254">
        <f t="shared" si="237"/>
        <v>0</v>
      </c>
      <c r="CJ163" s="254">
        <f t="shared" si="182"/>
        <v>0</v>
      </c>
      <c r="CK163" s="254">
        <f t="shared" si="182"/>
        <v>0</v>
      </c>
      <c r="CL163" s="254">
        <f t="shared" si="182"/>
        <v>0</v>
      </c>
      <c r="CM163" s="254">
        <f t="shared" si="197"/>
        <v>0</v>
      </c>
      <c r="CN163" s="254">
        <f t="shared" si="198"/>
        <v>0</v>
      </c>
      <c r="CO163" s="254">
        <f t="shared" si="199"/>
        <v>0</v>
      </c>
      <c r="CP163" s="254">
        <f t="shared" si="200"/>
        <v>0</v>
      </c>
      <c r="CQ163" s="254">
        <f t="shared" si="201"/>
        <v>0</v>
      </c>
      <c r="CR163" s="254">
        <f t="shared" si="202"/>
        <v>0</v>
      </c>
      <c r="CS163" s="254">
        <f t="shared" si="203"/>
        <v>0</v>
      </c>
      <c r="CT163" s="254">
        <f t="shared" si="204"/>
        <v>0</v>
      </c>
      <c r="CU163" s="254">
        <f t="shared" si="205"/>
        <v>0</v>
      </c>
      <c r="CV163" s="254">
        <f t="shared" si="206"/>
        <v>0</v>
      </c>
      <c r="CW163" s="254">
        <f t="shared" si="207"/>
        <v>0</v>
      </c>
      <c r="CX163" s="254">
        <f t="shared" si="208"/>
        <v>0</v>
      </c>
      <c r="CY163" s="254">
        <f t="shared" si="209"/>
        <v>0</v>
      </c>
      <c r="CZ163" s="254">
        <f t="shared" si="210"/>
        <v>0</v>
      </c>
      <c r="DA163" s="254">
        <f t="shared" si="211"/>
        <v>0</v>
      </c>
      <c r="DB163" s="254">
        <f t="shared" si="212"/>
        <v>0</v>
      </c>
      <c r="DC163" s="254">
        <f t="shared" si="213"/>
        <v>0</v>
      </c>
      <c r="DD163" s="254">
        <f t="shared" si="214"/>
        <v>0</v>
      </c>
      <c r="DE163" s="254">
        <f t="shared" si="215"/>
        <v>0</v>
      </c>
      <c r="DF163" s="254">
        <f t="shared" si="216"/>
        <v>0</v>
      </c>
      <c r="DG163" s="254">
        <f t="shared" si="217"/>
        <v>0</v>
      </c>
      <c r="DH163" s="254">
        <f t="shared" si="218"/>
        <v>0</v>
      </c>
      <c r="DI163" s="254">
        <f t="shared" si="219"/>
        <v>0</v>
      </c>
      <c r="DJ163" s="254">
        <f t="shared" si="220"/>
        <v>0</v>
      </c>
      <c r="DK163" s="254">
        <f t="shared" si="221"/>
        <v>0</v>
      </c>
      <c r="DL163" s="254">
        <f t="shared" si="222"/>
        <v>0</v>
      </c>
      <c r="DM163" s="254">
        <f t="shared" si="223"/>
        <v>0</v>
      </c>
      <c r="DN163" s="254">
        <f t="shared" si="224"/>
        <v>0</v>
      </c>
      <c r="DO163" s="254">
        <f t="shared" si="225"/>
        <v>0</v>
      </c>
      <c r="DP163" s="254">
        <f t="shared" si="226"/>
        <v>0</v>
      </c>
      <c r="DQ163" s="254">
        <f t="shared" si="227"/>
        <v>0</v>
      </c>
      <c r="DR163" s="254">
        <f t="shared" si="228"/>
        <v>0</v>
      </c>
      <c r="DS163" s="254">
        <f t="shared" si="229"/>
        <v>0</v>
      </c>
      <c r="DT163" s="254">
        <f t="shared" si="230"/>
        <v>0</v>
      </c>
      <c r="DU163" s="254">
        <f t="shared" si="231"/>
        <v>0</v>
      </c>
      <c r="DV163" s="254">
        <f t="shared" si="232"/>
        <v>0</v>
      </c>
    </row>
    <row r="164" spans="1:126" ht="24" customHeight="1">
      <c r="A164" s="11" t="str">
        <f ca="1">IF(AG164&lt;&gt;"OK","",CONCATENATE(TEXT('Front Page'!$F$33,"000"),TEXT('Front Page'!$F$31,"000"),"-",LEFT('Front Page'!$R$53,5),"-",LEFT(D164,1),AJ164, "-",TEXT(B164,"000")))</f>
        <v/>
      </c>
      <c r="B164" s="12" t="str">
        <f>IFERROR(IF(E164="","",MAX(B$17:B163)+1),"")</f>
        <v/>
      </c>
      <c r="C164" s="13"/>
      <c r="D164" s="29" t="str">
        <f t="shared" si="133"/>
        <v>None</v>
      </c>
      <c r="E164" s="29" t="str">
        <f t="shared" si="17"/>
        <v/>
      </c>
      <c r="F164" s="29" t="str">
        <f t="shared" si="18"/>
        <v/>
      </c>
      <c r="G164" s="363"/>
      <c r="H164" s="364"/>
      <c r="I164" s="325" t="str">
        <f t="shared" si="191"/>
        <v>No</v>
      </c>
      <c r="J164" s="314">
        <v>0</v>
      </c>
      <c r="K164" s="312">
        <v>0</v>
      </c>
      <c r="L164" s="312">
        <v>0</v>
      </c>
      <c r="M164" s="312">
        <v>0</v>
      </c>
      <c r="N164" s="312">
        <v>0</v>
      </c>
      <c r="O164" s="312">
        <v>0</v>
      </c>
      <c r="P164" s="312">
        <v>0</v>
      </c>
      <c r="Q164" s="312">
        <v>0</v>
      </c>
      <c r="R164" s="312">
        <v>0</v>
      </c>
      <c r="S164" s="312">
        <v>0</v>
      </c>
      <c r="T164" s="312">
        <v>0</v>
      </c>
      <c r="U164" s="312">
        <v>0</v>
      </c>
      <c r="V164" s="313">
        <v>1</v>
      </c>
      <c r="W164" s="313">
        <v>1</v>
      </c>
      <c r="X164" s="312">
        <v>0</v>
      </c>
      <c r="Y164" s="312">
        <v>0</v>
      </c>
      <c r="Z164" s="312">
        <v>0</v>
      </c>
      <c r="AA164" s="14">
        <v>0</v>
      </c>
      <c r="AB164" s="317"/>
      <c r="AC164" s="15" t="str">
        <f t="shared" si="185"/>
        <v/>
      </c>
      <c r="AD164" s="15" t="str">
        <f t="shared" si="192"/>
        <v/>
      </c>
      <c r="AE164" s="16" t="str">
        <f t="shared" si="193"/>
        <v>0 - 0</v>
      </c>
      <c r="AF164" s="20" t="str">
        <f t="shared" si="187"/>
        <v>Not an offer</v>
      </c>
      <c r="AG164" s="276" t="str">
        <f t="shared" si="188"/>
        <v>Not an Offer</v>
      </c>
      <c r="AH164" s="150"/>
      <c r="AI164" s="254">
        <v>148</v>
      </c>
      <c r="AJ164" s="149" t="str">
        <f t="shared" si="189"/>
        <v>00-IFE</v>
      </c>
      <c r="AK164" s="254" t="b">
        <v>0</v>
      </c>
      <c r="AL164" s="254">
        <f t="shared" si="186"/>
        <v>0</v>
      </c>
      <c r="AM164" s="254">
        <f t="shared" si="190"/>
        <v>0</v>
      </c>
      <c r="AN164" s="288">
        <f t="shared" si="194"/>
        <v>0</v>
      </c>
      <c r="AO164" s="288" t="str">
        <f>IF(AND($BU164=$BV164,BU164=AO$13),$J164&amp;$K164&amp;$L164&amp;$M164&amp;$N164&amp;$O164&amp;$P164&amp;$Q164&amp;$R164&amp;$S164&amp;$T164&amp;$U164,IFERROR(MATCH($AN164,AO$17:AO163,0),-1000))</f>
        <v>000000000000</v>
      </c>
      <c r="AP164" s="288">
        <f>IF(AND($BU164=$BV164,BV164=AP$13),$J164&amp;$K164&amp;$L164&amp;$M164&amp;$N164&amp;$O164&amp;$P164&amp;$Q164&amp;$R164&amp;$S164&amp;$T164&amp;$U164,IFERROR(MATCH($AN164,AP$17:AP163,0),-1000))</f>
        <v>1</v>
      </c>
      <c r="AQ164" s="288">
        <f>IF(AND($BU164=$BV164,BW164=AQ$13),$J164&amp;$K164&amp;$L164&amp;$M164&amp;$N164&amp;$O164&amp;$P164&amp;$Q164&amp;$R164&amp;$S164&amp;$T164&amp;$U164,IFERROR(MATCH($AN164,AQ$17:AQ163,0),-1000))</f>
        <v>1</v>
      </c>
      <c r="AR164" s="288">
        <f>IF(AND($BU164=$BV164,BX164=AR$13),$J164&amp;$K164&amp;$L164&amp;$M164&amp;$N164&amp;$O164&amp;$P164&amp;$Q164&amp;$R164&amp;$S164&amp;$T164&amp;$U164,IFERROR(MATCH($AN164,AR$17:AR163,0),-1000))</f>
        <v>1</v>
      </c>
      <c r="AS164" s="254">
        <f t="shared" si="69"/>
        <v>0</v>
      </c>
      <c r="AT164" s="261" t="str">
        <f t="shared" si="195"/>
        <v/>
      </c>
      <c r="AU164" s="254" t="str">
        <f t="shared" si="235"/>
        <v/>
      </c>
      <c r="AV164" s="254" t="str">
        <f t="shared" si="235"/>
        <v/>
      </c>
      <c r="AW164" s="254" t="str">
        <f t="shared" si="235"/>
        <v/>
      </c>
      <c r="AX164" s="254" t="str">
        <f t="shared" si="235"/>
        <v/>
      </c>
      <c r="AY164" s="254" t="str">
        <f t="shared" si="233"/>
        <v/>
      </c>
      <c r="AZ164" s="254" t="str">
        <f t="shared" si="233"/>
        <v/>
      </c>
      <c r="BA164" s="254" t="str">
        <f t="shared" si="233"/>
        <v/>
      </c>
      <c r="BB164" s="254" t="str">
        <f t="shared" si="233"/>
        <v/>
      </c>
      <c r="BC164" s="254" t="str">
        <f t="shared" si="183"/>
        <v/>
      </c>
      <c r="BD164" s="254" t="str">
        <f t="shared" si="183"/>
        <v/>
      </c>
      <c r="BE164" s="262" t="str">
        <f t="shared" si="183"/>
        <v/>
      </c>
      <c r="BF164" s="263" t="str">
        <f t="shared" si="236"/>
        <v/>
      </c>
      <c r="BG164" s="254" t="str">
        <f t="shared" si="236"/>
        <v/>
      </c>
      <c r="BH164" s="254" t="str">
        <f t="shared" si="236"/>
        <v/>
      </c>
      <c r="BI164" s="254" t="str">
        <f t="shared" si="236"/>
        <v/>
      </c>
      <c r="BJ164" s="254" t="str">
        <f t="shared" si="234"/>
        <v/>
      </c>
      <c r="BK164" s="254" t="str">
        <f t="shared" si="234"/>
        <v/>
      </c>
      <c r="BL164" s="254" t="str">
        <f t="shared" si="234"/>
        <v/>
      </c>
      <c r="BM164" s="254" t="str">
        <f t="shared" si="234"/>
        <v/>
      </c>
      <c r="BN164" s="254" t="str">
        <f t="shared" si="184"/>
        <v/>
      </c>
      <c r="BO164" s="254" t="str">
        <f t="shared" si="184"/>
        <v/>
      </c>
      <c r="BP164" s="254" t="str">
        <f t="shared" si="184"/>
        <v/>
      </c>
      <c r="BQ164" s="264" t="str">
        <f t="shared" si="196"/>
        <v/>
      </c>
      <c r="BR164" s="261">
        <v>2019</v>
      </c>
      <c r="BS164" s="261">
        <v>2019</v>
      </c>
      <c r="BT164" s="261">
        <v>2019</v>
      </c>
      <c r="BU164" s="265">
        <v>2019</v>
      </c>
      <c r="BV164" s="263">
        <v>2019</v>
      </c>
      <c r="BW164" s="254" t="str">
        <f t="shared" si="177"/>
        <v/>
      </c>
      <c r="BX164" s="254" t="str">
        <f t="shared" si="176"/>
        <v/>
      </c>
      <c r="BY164" s="264" t="str">
        <f t="shared" si="31"/>
        <v/>
      </c>
      <c r="BZ164" s="254" t="str">
        <f t="shared" si="32"/>
        <v/>
      </c>
      <c r="CA164" s="254">
        <f t="shared" si="179"/>
        <v>0</v>
      </c>
      <c r="CB164" s="254">
        <f t="shared" si="179"/>
        <v>0</v>
      </c>
      <c r="CC164" s="254">
        <f t="shared" si="179"/>
        <v>0</v>
      </c>
      <c r="CD164" s="254">
        <f t="shared" si="179"/>
        <v>0</v>
      </c>
      <c r="CE164" s="254">
        <f t="shared" si="179"/>
        <v>0</v>
      </c>
      <c r="CF164" s="254">
        <f t="shared" si="179"/>
        <v>0</v>
      </c>
      <c r="CG164" s="254">
        <f t="shared" si="237"/>
        <v>0</v>
      </c>
      <c r="CH164" s="254">
        <f t="shared" si="237"/>
        <v>0</v>
      </c>
      <c r="CI164" s="254">
        <f t="shared" si="237"/>
        <v>0</v>
      </c>
      <c r="CJ164" s="254">
        <f t="shared" si="182"/>
        <v>0</v>
      </c>
      <c r="CK164" s="254">
        <f t="shared" si="182"/>
        <v>0</v>
      </c>
      <c r="CL164" s="254">
        <f t="shared" si="182"/>
        <v>0</v>
      </c>
      <c r="CM164" s="254">
        <f t="shared" si="197"/>
        <v>0</v>
      </c>
      <c r="CN164" s="254">
        <f t="shared" si="198"/>
        <v>0</v>
      </c>
      <c r="CO164" s="254">
        <f t="shared" si="199"/>
        <v>0</v>
      </c>
      <c r="CP164" s="254">
        <f t="shared" si="200"/>
        <v>0</v>
      </c>
      <c r="CQ164" s="254">
        <f t="shared" si="201"/>
        <v>0</v>
      </c>
      <c r="CR164" s="254">
        <f t="shared" si="202"/>
        <v>0</v>
      </c>
      <c r="CS164" s="254">
        <f t="shared" si="203"/>
        <v>0</v>
      </c>
      <c r="CT164" s="254">
        <f t="shared" si="204"/>
        <v>0</v>
      </c>
      <c r="CU164" s="254">
        <f t="shared" si="205"/>
        <v>0</v>
      </c>
      <c r="CV164" s="254">
        <f t="shared" si="206"/>
        <v>0</v>
      </c>
      <c r="CW164" s="254">
        <f t="shared" si="207"/>
        <v>0</v>
      </c>
      <c r="CX164" s="254">
        <f t="shared" si="208"/>
        <v>0</v>
      </c>
      <c r="CY164" s="254">
        <f t="shared" si="209"/>
        <v>0</v>
      </c>
      <c r="CZ164" s="254">
        <f t="shared" si="210"/>
        <v>0</v>
      </c>
      <c r="DA164" s="254">
        <f t="shared" si="211"/>
        <v>0</v>
      </c>
      <c r="DB164" s="254">
        <f t="shared" si="212"/>
        <v>0</v>
      </c>
      <c r="DC164" s="254">
        <f t="shared" si="213"/>
        <v>0</v>
      </c>
      <c r="DD164" s="254">
        <f t="shared" si="214"/>
        <v>0</v>
      </c>
      <c r="DE164" s="254">
        <f t="shared" si="215"/>
        <v>0</v>
      </c>
      <c r="DF164" s="254">
        <f t="shared" si="216"/>
        <v>0</v>
      </c>
      <c r="DG164" s="254">
        <f t="shared" si="217"/>
        <v>0</v>
      </c>
      <c r="DH164" s="254">
        <f t="shared" si="218"/>
        <v>0</v>
      </c>
      <c r="DI164" s="254">
        <f t="shared" si="219"/>
        <v>0</v>
      </c>
      <c r="DJ164" s="254">
        <f t="shared" si="220"/>
        <v>0</v>
      </c>
      <c r="DK164" s="254">
        <f t="shared" si="221"/>
        <v>0</v>
      </c>
      <c r="DL164" s="254">
        <f t="shared" si="222"/>
        <v>0</v>
      </c>
      <c r="DM164" s="254">
        <f t="shared" si="223"/>
        <v>0</v>
      </c>
      <c r="DN164" s="254">
        <f t="shared" si="224"/>
        <v>0</v>
      </c>
      <c r="DO164" s="254">
        <f t="shared" si="225"/>
        <v>0</v>
      </c>
      <c r="DP164" s="254">
        <f t="shared" si="226"/>
        <v>0</v>
      </c>
      <c r="DQ164" s="254">
        <f t="shared" si="227"/>
        <v>0</v>
      </c>
      <c r="DR164" s="254">
        <f t="shared" si="228"/>
        <v>0</v>
      </c>
      <c r="DS164" s="254">
        <f t="shared" si="229"/>
        <v>0</v>
      </c>
      <c r="DT164" s="254">
        <f t="shared" si="230"/>
        <v>0</v>
      </c>
      <c r="DU164" s="254">
        <f t="shared" si="231"/>
        <v>0</v>
      </c>
      <c r="DV164" s="254">
        <f t="shared" si="232"/>
        <v>0</v>
      </c>
    </row>
    <row r="165" spans="1:126" ht="24" customHeight="1">
      <c r="A165" s="11" t="str">
        <f ca="1">IF(AG165&lt;&gt;"OK","",CONCATENATE(TEXT('Front Page'!$F$33,"000"),TEXT('Front Page'!$F$31,"000"),"-",LEFT('Front Page'!$R$53,5),"-",LEFT(D165,1),AJ165, "-",TEXT(B165,"000")))</f>
        <v/>
      </c>
      <c r="B165" s="12" t="str">
        <f>IFERROR(IF(E165="","",MAX(B$17:B164)+1),"")</f>
        <v/>
      </c>
      <c r="C165" s="13"/>
      <c r="D165" s="29" t="str">
        <f t="shared" si="133"/>
        <v>None</v>
      </c>
      <c r="E165" s="29" t="str">
        <f t="shared" si="17"/>
        <v/>
      </c>
      <c r="F165" s="29" t="str">
        <f t="shared" si="18"/>
        <v/>
      </c>
      <c r="G165" s="363"/>
      <c r="H165" s="364"/>
      <c r="I165" s="325" t="str">
        <f t="shared" si="191"/>
        <v>No</v>
      </c>
      <c r="J165" s="314">
        <v>0</v>
      </c>
      <c r="K165" s="312">
        <v>0</v>
      </c>
      <c r="L165" s="312">
        <v>0</v>
      </c>
      <c r="M165" s="312">
        <v>0</v>
      </c>
      <c r="N165" s="312">
        <v>0</v>
      </c>
      <c r="O165" s="312">
        <v>0</v>
      </c>
      <c r="P165" s="312">
        <v>0</v>
      </c>
      <c r="Q165" s="312">
        <v>0</v>
      </c>
      <c r="R165" s="312">
        <v>0</v>
      </c>
      <c r="S165" s="312">
        <v>0</v>
      </c>
      <c r="T165" s="312">
        <v>0</v>
      </c>
      <c r="U165" s="312">
        <v>0</v>
      </c>
      <c r="V165" s="313">
        <v>1</v>
      </c>
      <c r="W165" s="313">
        <v>1</v>
      </c>
      <c r="X165" s="312">
        <v>0</v>
      </c>
      <c r="Y165" s="312">
        <v>0</v>
      </c>
      <c r="Z165" s="312">
        <v>0</v>
      </c>
      <c r="AA165" s="14">
        <v>0</v>
      </c>
      <c r="AB165" s="317"/>
      <c r="AC165" s="15" t="str">
        <f t="shared" si="185"/>
        <v/>
      </c>
      <c r="AD165" s="15" t="str">
        <f t="shared" si="192"/>
        <v/>
      </c>
      <c r="AE165" s="16" t="str">
        <f t="shared" si="193"/>
        <v>0 - 0</v>
      </c>
      <c r="AF165" s="20" t="str">
        <f t="shared" si="187"/>
        <v>Not an offer</v>
      </c>
      <c r="AG165" s="276" t="str">
        <f t="shared" si="188"/>
        <v>Not an Offer</v>
      </c>
      <c r="AH165" s="150"/>
      <c r="AI165" s="254">
        <v>149</v>
      </c>
      <c r="AJ165" s="149" t="str">
        <f t="shared" si="189"/>
        <v>00-IFE</v>
      </c>
      <c r="AK165" s="254" t="b">
        <v>0</v>
      </c>
      <c r="AL165" s="254">
        <f t="shared" si="186"/>
        <v>0</v>
      </c>
      <c r="AM165" s="254">
        <f t="shared" si="190"/>
        <v>0</v>
      </c>
      <c r="AN165" s="288">
        <f t="shared" si="194"/>
        <v>0</v>
      </c>
      <c r="AO165" s="288" t="str">
        <f>IF(AND($BU165=$BV165,BU165=AO$13),$J165&amp;$K165&amp;$L165&amp;$M165&amp;$N165&amp;$O165&amp;$P165&amp;$Q165&amp;$R165&amp;$S165&amp;$T165&amp;$U165,IFERROR(MATCH($AN165,AO$17:AO164,0),-1000))</f>
        <v>000000000000</v>
      </c>
      <c r="AP165" s="288">
        <f>IF(AND($BU165=$BV165,BV165=AP$13),$J165&amp;$K165&amp;$L165&amp;$M165&amp;$N165&amp;$O165&amp;$P165&amp;$Q165&amp;$R165&amp;$S165&amp;$T165&amp;$U165,IFERROR(MATCH($AN165,AP$17:AP164,0),-1000))</f>
        <v>1</v>
      </c>
      <c r="AQ165" s="288">
        <f>IF(AND($BU165=$BV165,BW165=AQ$13),$J165&amp;$K165&amp;$L165&amp;$M165&amp;$N165&amp;$O165&amp;$P165&amp;$Q165&amp;$R165&amp;$S165&amp;$T165&amp;$U165,IFERROR(MATCH($AN165,AQ$17:AQ164,0),-1000))</f>
        <v>1</v>
      </c>
      <c r="AR165" s="288">
        <f>IF(AND($BU165=$BV165,BX165=AR$13),$J165&amp;$K165&amp;$L165&amp;$M165&amp;$N165&amp;$O165&amp;$P165&amp;$Q165&amp;$R165&amp;$S165&amp;$T165&amp;$U165,IFERROR(MATCH($AN165,AR$17:AR164,0),-1000))</f>
        <v>1</v>
      </c>
      <c r="AS165" s="254">
        <f t="shared" si="69"/>
        <v>0</v>
      </c>
      <c r="AT165" s="261" t="str">
        <f t="shared" si="195"/>
        <v/>
      </c>
      <c r="AU165" s="254" t="str">
        <f t="shared" si="235"/>
        <v/>
      </c>
      <c r="AV165" s="254" t="str">
        <f t="shared" si="235"/>
        <v/>
      </c>
      <c r="AW165" s="254" t="str">
        <f t="shared" si="235"/>
        <v/>
      </c>
      <c r="AX165" s="254" t="str">
        <f t="shared" si="235"/>
        <v/>
      </c>
      <c r="AY165" s="254" t="str">
        <f t="shared" si="233"/>
        <v/>
      </c>
      <c r="AZ165" s="254" t="str">
        <f t="shared" si="233"/>
        <v/>
      </c>
      <c r="BA165" s="254" t="str">
        <f t="shared" si="233"/>
        <v/>
      </c>
      <c r="BB165" s="254" t="str">
        <f t="shared" si="233"/>
        <v/>
      </c>
      <c r="BC165" s="254" t="str">
        <f t="shared" si="183"/>
        <v/>
      </c>
      <c r="BD165" s="254" t="str">
        <f t="shared" si="183"/>
        <v/>
      </c>
      <c r="BE165" s="262" t="str">
        <f t="shared" si="183"/>
        <v/>
      </c>
      <c r="BF165" s="263" t="str">
        <f t="shared" si="236"/>
        <v/>
      </c>
      <c r="BG165" s="254" t="str">
        <f t="shared" si="236"/>
        <v/>
      </c>
      <c r="BH165" s="254" t="str">
        <f t="shared" si="236"/>
        <v/>
      </c>
      <c r="BI165" s="254" t="str">
        <f t="shared" si="236"/>
        <v/>
      </c>
      <c r="BJ165" s="254" t="str">
        <f t="shared" si="234"/>
        <v/>
      </c>
      <c r="BK165" s="254" t="str">
        <f t="shared" si="234"/>
        <v/>
      </c>
      <c r="BL165" s="254" t="str">
        <f t="shared" si="234"/>
        <v/>
      </c>
      <c r="BM165" s="254" t="str">
        <f t="shared" si="234"/>
        <v/>
      </c>
      <c r="BN165" s="254" t="str">
        <f t="shared" si="184"/>
        <v/>
      </c>
      <c r="BO165" s="254" t="str">
        <f t="shared" si="184"/>
        <v/>
      </c>
      <c r="BP165" s="254" t="str">
        <f t="shared" si="184"/>
        <v/>
      </c>
      <c r="BQ165" s="264" t="str">
        <f t="shared" si="196"/>
        <v/>
      </c>
      <c r="BR165" s="261">
        <v>2019</v>
      </c>
      <c r="BS165" s="261">
        <v>2019</v>
      </c>
      <c r="BT165" s="261">
        <v>2019</v>
      </c>
      <c r="BU165" s="265">
        <v>2019</v>
      </c>
      <c r="BV165" s="263">
        <v>2019</v>
      </c>
      <c r="BW165" s="254" t="str">
        <f t="shared" si="177"/>
        <v/>
      </c>
      <c r="BX165" s="254" t="str">
        <f t="shared" si="176"/>
        <v/>
      </c>
      <c r="BY165" s="264" t="str">
        <f t="shared" si="31"/>
        <v/>
      </c>
      <c r="BZ165" s="254" t="str">
        <f t="shared" si="32"/>
        <v/>
      </c>
      <c r="CA165" s="254">
        <f t="shared" si="179"/>
        <v>0</v>
      </c>
      <c r="CB165" s="254">
        <f t="shared" si="179"/>
        <v>0</v>
      </c>
      <c r="CC165" s="254">
        <f t="shared" si="179"/>
        <v>0</v>
      </c>
      <c r="CD165" s="254">
        <f t="shared" si="179"/>
        <v>0</v>
      </c>
      <c r="CE165" s="254">
        <f t="shared" si="179"/>
        <v>0</v>
      </c>
      <c r="CF165" s="254">
        <f t="shared" si="179"/>
        <v>0</v>
      </c>
      <c r="CG165" s="254">
        <f t="shared" si="237"/>
        <v>0</v>
      </c>
      <c r="CH165" s="254">
        <f t="shared" si="237"/>
        <v>0</v>
      </c>
      <c r="CI165" s="254">
        <f t="shared" si="237"/>
        <v>0</v>
      </c>
      <c r="CJ165" s="254">
        <f t="shared" si="182"/>
        <v>0</v>
      </c>
      <c r="CK165" s="254">
        <f t="shared" si="182"/>
        <v>0</v>
      </c>
      <c r="CL165" s="254">
        <f t="shared" si="182"/>
        <v>0</v>
      </c>
      <c r="CM165" s="254">
        <f t="shared" si="197"/>
        <v>0</v>
      </c>
      <c r="CN165" s="254">
        <f t="shared" si="198"/>
        <v>0</v>
      </c>
      <c r="CO165" s="254">
        <f t="shared" si="199"/>
        <v>0</v>
      </c>
      <c r="CP165" s="254">
        <f t="shared" si="200"/>
        <v>0</v>
      </c>
      <c r="CQ165" s="254">
        <f t="shared" si="201"/>
        <v>0</v>
      </c>
      <c r="CR165" s="254">
        <f t="shared" si="202"/>
        <v>0</v>
      </c>
      <c r="CS165" s="254">
        <f t="shared" si="203"/>
        <v>0</v>
      </c>
      <c r="CT165" s="254">
        <f t="shared" si="204"/>
        <v>0</v>
      </c>
      <c r="CU165" s="254">
        <f t="shared" si="205"/>
        <v>0</v>
      </c>
      <c r="CV165" s="254">
        <f t="shared" si="206"/>
        <v>0</v>
      </c>
      <c r="CW165" s="254">
        <f t="shared" si="207"/>
        <v>0</v>
      </c>
      <c r="CX165" s="254">
        <f t="shared" si="208"/>
        <v>0</v>
      </c>
      <c r="CY165" s="254">
        <f t="shared" si="209"/>
        <v>0</v>
      </c>
      <c r="CZ165" s="254">
        <f t="shared" si="210"/>
        <v>0</v>
      </c>
      <c r="DA165" s="254">
        <f t="shared" si="211"/>
        <v>0</v>
      </c>
      <c r="DB165" s="254">
        <f t="shared" si="212"/>
        <v>0</v>
      </c>
      <c r="DC165" s="254">
        <f t="shared" si="213"/>
        <v>0</v>
      </c>
      <c r="DD165" s="254">
        <f t="shared" si="214"/>
        <v>0</v>
      </c>
      <c r="DE165" s="254">
        <f t="shared" si="215"/>
        <v>0</v>
      </c>
      <c r="DF165" s="254">
        <f t="shared" si="216"/>
        <v>0</v>
      </c>
      <c r="DG165" s="254">
        <f t="shared" si="217"/>
        <v>0</v>
      </c>
      <c r="DH165" s="254">
        <f t="shared" si="218"/>
        <v>0</v>
      </c>
      <c r="DI165" s="254">
        <f t="shared" si="219"/>
        <v>0</v>
      </c>
      <c r="DJ165" s="254">
        <f t="shared" si="220"/>
        <v>0</v>
      </c>
      <c r="DK165" s="254">
        <f t="shared" si="221"/>
        <v>0</v>
      </c>
      <c r="DL165" s="254">
        <f t="shared" si="222"/>
        <v>0</v>
      </c>
      <c r="DM165" s="254">
        <f t="shared" si="223"/>
        <v>0</v>
      </c>
      <c r="DN165" s="254">
        <f t="shared" si="224"/>
        <v>0</v>
      </c>
      <c r="DO165" s="254">
        <f t="shared" si="225"/>
        <v>0</v>
      </c>
      <c r="DP165" s="254">
        <f t="shared" si="226"/>
        <v>0</v>
      </c>
      <c r="DQ165" s="254">
        <f t="shared" si="227"/>
        <v>0</v>
      </c>
      <c r="DR165" s="254">
        <f t="shared" si="228"/>
        <v>0</v>
      </c>
      <c r="DS165" s="254">
        <f t="shared" si="229"/>
        <v>0</v>
      </c>
      <c r="DT165" s="254">
        <f t="shared" si="230"/>
        <v>0</v>
      </c>
      <c r="DU165" s="254">
        <f t="shared" si="231"/>
        <v>0</v>
      </c>
      <c r="DV165" s="254">
        <f t="shared" si="232"/>
        <v>0</v>
      </c>
    </row>
    <row r="166" spans="1:126" ht="24" customHeight="1">
      <c r="A166" s="11" t="str">
        <f ca="1">IF(AG166&lt;&gt;"OK","",CONCATENATE(TEXT('Front Page'!$F$33,"000"),TEXT('Front Page'!$F$31,"000"),"-",LEFT('Front Page'!$R$53,5),"-",LEFT(D166,1),AJ166, "-",TEXT(B166,"000")))</f>
        <v/>
      </c>
      <c r="B166" s="12" t="str">
        <f>IFERROR(IF(E166="","",MAX(B$17:B165)+1),"")</f>
        <v/>
      </c>
      <c r="C166" s="13"/>
      <c r="D166" s="29" t="str">
        <f t="shared" si="133"/>
        <v>None</v>
      </c>
      <c r="E166" s="29" t="str">
        <f t="shared" si="17"/>
        <v/>
      </c>
      <c r="F166" s="29" t="str">
        <f t="shared" si="18"/>
        <v/>
      </c>
      <c r="G166" s="363"/>
      <c r="H166" s="364"/>
      <c r="I166" s="325" t="str">
        <f t="shared" si="191"/>
        <v>No</v>
      </c>
      <c r="J166" s="314">
        <v>0</v>
      </c>
      <c r="K166" s="312">
        <v>0</v>
      </c>
      <c r="L166" s="312">
        <v>0</v>
      </c>
      <c r="M166" s="312">
        <v>0</v>
      </c>
      <c r="N166" s="312">
        <v>0</v>
      </c>
      <c r="O166" s="312">
        <v>0</v>
      </c>
      <c r="P166" s="312">
        <v>0</v>
      </c>
      <c r="Q166" s="312">
        <v>0</v>
      </c>
      <c r="R166" s="312">
        <v>0</v>
      </c>
      <c r="S166" s="312">
        <v>0</v>
      </c>
      <c r="T166" s="312">
        <v>0</v>
      </c>
      <c r="U166" s="312">
        <v>0</v>
      </c>
      <c r="V166" s="313">
        <v>1</v>
      </c>
      <c r="W166" s="313">
        <v>1</v>
      </c>
      <c r="X166" s="312">
        <v>0</v>
      </c>
      <c r="Y166" s="312">
        <v>0</v>
      </c>
      <c r="Z166" s="312">
        <v>0</v>
      </c>
      <c r="AA166" s="14">
        <v>0</v>
      </c>
      <c r="AB166" s="317"/>
      <c r="AC166" s="15" t="str">
        <f t="shared" si="185"/>
        <v/>
      </c>
      <c r="AD166" s="15" t="str">
        <f t="shared" si="192"/>
        <v/>
      </c>
      <c r="AE166" s="16" t="str">
        <f t="shared" si="193"/>
        <v>0 - 0</v>
      </c>
      <c r="AF166" s="20" t="str">
        <f t="shared" si="187"/>
        <v>Not an offer</v>
      </c>
      <c r="AG166" s="276" t="str">
        <f t="shared" si="188"/>
        <v>Not an Offer</v>
      </c>
      <c r="AH166" s="150"/>
      <c r="AI166" s="254">
        <v>150</v>
      </c>
      <c r="AJ166" s="149" t="str">
        <f t="shared" si="189"/>
        <v>00-IFE</v>
      </c>
      <c r="AK166" s="254" t="b">
        <v>0</v>
      </c>
      <c r="AL166" s="254">
        <f t="shared" si="186"/>
        <v>0</v>
      </c>
      <c r="AM166" s="254">
        <f t="shared" si="190"/>
        <v>0</v>
      </c>
      <c r="AN166" s="288">
        <f t="shared" si="194"/>
        <v>0</v>
      </c>
      <c r="AO166" s="288" t="str">
        <f>IF(AND($BU166=$BV166,BU166=AO$13),$J166&amp;$K166&amp;$L166&amp;$M166&amp;$N166&amp;$O166&amp;$P166&amp;$Q166&amp;$R166&amp;$S166&amp;$T166&amp;$U166,IFERROR(MATCH($AN166,AO$17:AO165,0),-1000))</f>
        <v>000000000000</v>
      </c>
      <c r="AP166" s="288">
        <f>IF(AND($BU166=$BV166,BV166=AP$13),$J166&amp;$K166&amp;$L166&amp;$M166&amp;$N166&amp;$O166&amp;$P166&amp;$Q166&amp;$R166&amp;$S166&amp;$T166&amp;$U166,IFERROR(MATCH($AN166,AP$17:AP165,0),-1000))</f>
        <v>1</v>
      </c>
      <c r="AQ166" s="288">
        <f>IF(AND($BU166=$BV166,BW166=AQ$13),$J166&amp;$K166&amp;$L166&amp;$M166&amp;$N166&amp;$O166&amp;$P166&amp;$Q166&amp;$R166&amp;$S166&amp;$T166&amp;$U166,IFERROR(MATCH($AN166,AQ$17:AQ165,0),-1000))</f>
        <v>1</v>
      </c>
      <c r="AR166" s="288">
        <f>IF(AND($BU166=$BV166,BX166=AR$13),$J166&amp;$K166&amp;$L166&amp;$M166&amp;$N166&amp;$O166&amp;$P166&amp;$Q166&amp;$R166&amp;$S166&amp;$T166&amp;$U166,IFERROR(MATCH($AN166,AR$17:AR165,0),-1000))</f>
        <v>1</v>
      </c>
      <c r="AS166" s="254">
        <f t="shared" si="69"/>
        <v>0</v>
      </c>
      <c r="AT166" s="261" t="str">
        <f t="shared" si="195"/>
        <v/>
      </c>
      <c r="AU166" s="254" t="str">
        <f t="shared" si="235"/>
        <v/>
      </c>
      <c r="AV166" s="254" t="str">
        <f t="shared" si="235"/>
        <v/>
      </c>
      <c r="AW166" s="254" t="str">
        <f t="shared" si="235"/>
        <v/>
      </c>
      <c r="AX166" s="254" t="str">
        <f t="shared" si="235"/>
        <v/>
      </c>
      <c r="AY166" s="254" t="str">
        <f t="shared" si="233"/>
        <v/>
      </c>
      <c r="AZ166" s="254" t="str">
        <f t="shared" si="233"/>
        <v/>
      </c>
      <c r="BA166" s="254" t="str">
        <f t="shared" si="233"/>
        <v/>
      </c>
      <c r="BB166" s="254" t="str">
        <f t="shared" si="233"/>
        <v/>
      </c>
      <c r="BC166" s="254" t="str">
        <f t="shared" si="183"/>
        <v/>
      </c>
      <c r="BD166" s="254" t="str">
        <f t="shared" si="183"/>
        <v/>
      </c>
      <c r="BE166" s="262" t="str">
        <f t="shared" si="183"/>
        <v/>
      </c>
      <c r="BF166" s="263" t="str">
        <f t="shared" si="236"/>
        <v/>
      </c>
      <c r="BG166" s="254" t="str">
        <f t="shared" si="236"/>
        <v/>
      </c>
      <c r="BH166" s="254" t="str">
        <f t="shared" si="236"/>
        <v/>
      </c>
      <c r="BI166" s="254" t="str">
        <f t="shared" si="236"/>
        <v/>
      </c>
      <c r="BJ166" s="254" t="str">
        <f t="shared" si="234"/>
        <v/>
      </c>
      <c r="BK166" s="254" t="str">
        <f t="shared" si="234"/>
        <v/>
      </c>
      <c r="BL166" s="254" t="str">
        <f t="shared" si="234"/>
        <v/>
      </c>
      <c r="BM166" s="254" t="str">
        <f t="shared" si="234"/>
        <v/>
      </c>
      <c r="BN166" s="254" t="str">
        <f t="shared" si="184"/>
        <v/>
      </c>
      <c r="BO166" s="254" t="str">
        <f t="shared" si="184"/>
        <v/>
      </c>
      <c r="BP166" s="254" t="str">
        <f t="shared" si="184"/>
        <v/>
      </c>
      <c r="BQ166" s="264" t="str">
        <f t="shared" si="196"/>
        <v/>
      </c>
      <c r="BR166" s="261">
        <v>2019</v>
      </c>
      <c r="BS166" s="261">
        <v>2019</v>
      </c>
      <c r="BT166" s="261">
        <v>2019</v>
      </c>
      <c r="BU166" s="265">
        <v>2019</v>
      </c>
      <c r="BV166" s="263">
        <v>2019</v>
      </c>
      <c r="BW166" s="254" t="str">
        <f t="shared" si="177"/>
        <v/>
      </c>
      <c r="BX166" s="254" t="str">
        <f t="shared" si="176"/>
        <v/>
      </c>
      <c r="BY166" s="264" t="str">
        <f t="shared" si="31"/>
        <v/>
      </c>
      <c r="BZ166" s="254" t="str">
        <f t="shared" si="32"/>
        <v/>
      </c>
      <c r="CA166" s="254">
        <f t="shared" si="179"/>
        <v>0</v>
      </c>
      <c r="CB166" s="254">
        <f t="shared" si="179"/>
        <v>0</v>
      </c>
      <c r="CC166" s="254">
        <f t="shared" si="179"/>
        <v>0</v>
      </c>
      <c r="CD166" s="254">
        <f t="shared" si="179"/>
        <v>0</v>
      </c>
      <c r="CE166" s="254">
        <f t="shared" si="179"/>
        <v>0</v>
      </c>
      <c r="CF166" s="254">
        <f t="shared" si="179"/>
        <v>0</v>
      </c>
      <c r="CG166" s="254">
        <f t="shared" si="237"/>
        <v>0</v>
      </c>
      <c r="CH166" s="254">
        <f t="shared" si="237"/>
        <v>0</v>
      </c>
      <c r="CI166" s="254">
        <f t="shared" si="237"/>
        <v>0</v>
      </c>
      <c r="CJ166" s="254">
        <f t="shared" si="182"/>
        <v>0</v>
      </c>
      <c r="CK166" s="254">
        <f t="shared" si="182"/>
        <v>0</v>
      </c>
      <c r="CL166" s="254">
        <f t="shared" si="182"/>
        <v>0</v>
      </c>
      <c r="CM166" s="254">
        <f t="shared" si="197"/>
        <v>0</v>
      </c>
      <c r="CN166" s="254">
        <f t="shared" si="198"/>
        <v>0</v>
      </c>
      <c r="CO166" s="254">
        <f t="shared" si="199"/>
        <v>0</v>
      </c>
      <c r="CP166" s="254">
        <f t="shared" si="200"/>
        <v>0</v>
      </c>
      <c r="CQ166" s="254">
        <f t="shared" si="201"/>
        <v>0</v>
      </c>
      <c r="CR166" s="254">
        <f t="shared" si="202"/>
        <v>0</v>
      </c>
      <c r="CS166" s="254">
        <f t="shared" si="203"/>
        <v>0</v>
      </c>
      <c r="CT166" s="254">
        <f t="shared" si="204"/>
        <v>0</v>
      </c>
      <c r="CU166" s="254">
        <f t="shared" si="205"/>
        <v>0</v>
      </c>
      <c r="CV166" s="254">
        <f t="shared" si="206"/>
        <v>0</v>
      </c>
      <c r="CW166" s="254">
        <f t="shared" si="207"/>
        <v>0</v>
      </c>
      <c r="CX166" s="254">
        <f t="shared" si="208"/>
        <v>0</v>
      </c>
      <c r="CY166" s="254">
        <f t="shared" si="209"/>
        <v>0</v>
      </c>
      <c r="CZ166" s="254">
        <f t="shared" si="210"/>
        <v>0</v>
      </c>
      <c r="DA166" s="254">
        <f t="shared" si="211"/>
        <v>0</v>
      </c>
      <c r="DB166" s="254">
        <f t="shared" si="212"/>
        <v>0</v>
      </c>
      <c r="DC166" s="254">
        <f t="shared" si="213"/>
        <v>0</v>
      </c>
      <c r="DD166" s="254">
        <f t="shared" si="214"/>
        <v>0</v>
      </c>
      <c r="DE166" s="254">
        <f t="shared" si="215"/>
        <v>0</v>
      </c>
      <c r="DF166" s="254">
        <f t="shared" si="216"/>
        <v>0</v>
      </c>
      <c r="DG166" s="254">
        <f t="shared" si="217"/>
        <v>0</v>
      </c>
      <c r="DH166" s="254">
        <f t="shared" si="218"/>
        <v>0</v>
      </c>
      <c r="DI166" s="254">
        <f t="shared" si="219"/>
        <v>0</v>
      </c>
      <c r="DJ166" s="254">
        <f t="shared" si="220"/>
        <v>0</v>
      </c>
      <c r="DK166" s="254">
        <f t="shared" si="221"/>
        <v>0</v>
      </c>
      <c r="DL166" s="254">
        <f t="shared" si="222"/>
        <v>0</v>
      </c>
      <c r="DM166" s="254">
        <f t="shared" si="223"/>
        <v>0</v>
      </c>
      <c r="DN166" s="254">
        <f t="shared" si="224"/>
        <v>0</v>
      </c>
      <c r="DO166" s="254">
        <f t="shared" si="225"/>
        <v>0</v>
      </c>
      <c r="DP166" s="254">
        <f t="shared" si="226"/>
        <v>0</v>
      </c>
      <c r="DQ166" s="254">
        <f t="shared" si="227"/>
        <v>0</v>
      </c>
      <c r="DR166" s="254">
        <f t="shared" si="228"/>
        <v>0</v>
      </c>
      <c r="DS166" s="254">
        <f t="shared" si="229"/>
        <v>0</v>
      </c>
      <c r="DT166" s="254">
        <f t="shared" si="230"/>
        <v>0</v>
      </c>
      <c r="DU166" s="254">
        <f t="shared" si="231"/>
        <v>0</v>
      </c>
      <c r="DV166" s="254">
        <f t="shared" si="232"/>
        <v>0</v>
      </c>
    </row>
    <row r="167" spans="1:126" ht="24" customHeight="1">
      <c r="A167" s="11" t="str">
        <f ca="1">IF(AG167&lt;&gt;"OK","",CONCATENATE(TEXT('Front Page'!$F$33,"000"),TEXT('Front Page'!$F$31,"000"),"-",LEFT('Front Page'!$R$53,5),"-",LEFT(D167,1),AJ167, "-",TEXT(B167,"000")))</f>
        <v/>
      </c>
      <c r="B167" s="12" t="str">
        <f>IFERROR(IF(E167="","",MAX(B$17:B166)+1),"")</f>
        <v/>
      </c>
      <c r="C167" s="13"/>
      <c r="D167" s="29" t="str">
        <f t="shared" si="133"/>
        <v>None</v>
      </c>
      <c r="E167" s="29" t="str">
        <f t="shared" si="17"/>
        <v/>
      </c>
      <c r="F167" s="29" t="str">
        <f t="shared" si="18"/>
        <v/>
      </c>
      <c r="G167" s="363"/>
      <c r="H167" s="364"/>
      <c r="I167" s="325" t="str">
        <f t="shared" si="191"/>
        <v>No</v>
      </c>
      <c r="J167" s="314">
        <v>0</v>
      </c>
      <c r="K167" s="312">
        <v>0</v>
      </c>
      <c r="L167" s="312">
        <v>0</v>
      </c>
      <c r="M167" s="312">
        <v>0</v>
      </c>
      <c r="N167" s="312">
        <v>0</v>
      </c>
      <c r="O167" s="312">
        <v>0</v>
      </c>
      <c r="P167" s="312">
        <v>0</v>
      </c>
      <c r="Q167" s="312">
        <v>0</v>
      </c>
      <c r="R167" s="312">
        <v>0</v>
      </c>
      <c r="S167" s="312">
        <v>0</v>
      </c>
      <c r="T167" s="312">
        <v>0</v>
      </c>
      <c r="U167" s="312">
        <v>0</v>
      </c>
      <c r="V167" s="313">
        <v>1</v>
      </c>
      <c r="W167" s="313">
        <v>1</v>
      </c>
      <c r="X167" s="312">
        <v>0</v>
      </c>
      <c r="Y167" s="312">
        <v>0</v>
      </c>
      <c r="Z167" s="312">
        <v>0</v>
      </c>
      <c r="AA167" s="14">
        <v>0</v>
      </c>
      <c r="AB167" s="317"/>
      <c r="AC167" s="15" t="str">
        <f t="shared" si="185"/>
        <v/>
      </c>
      <c r="AD167" s="15" t="str">
        <f t="shared" si="192"/>
        <v/>
      </c>
      <c r="AE167" s="16" t="str">
        <f t="shared" si="193"/>
        <v>0 - 0</v>
      </c>
      <c r="AF167" s="20" t="str">
        <f t="shared" si="187"/>
        <v>Not an offer</v>
      </c>
      <c r="AG167" s="276" t="str">
        <f t="shared" si="188"/>
        <v>Not an Offer</v>
      </c>
      <c r="AH167" s="150"/>
      <c r="AI167" s="254">
        <v>151</v>
      </c>
      <c r="AJ167" s="149" t="str">
        <f t="shared" si="189"/>
        <v>00-IFE</v>
      </c>
      <c r="AK167" s="254" t="b">
        <v>0</v>
      </c>
      <c r="AL167" s="254">
        <f t="shared" si="186"/>
        <v>0</v>
      </c>
      <c r="AM167" s="254">
        <f t="shared" si="190"/>
        <v>0</v>
      </c>
      <c r="AN167" s="288">
        <f t="shared" si="194"/>
        <v>0</v>
      </c>
      <c r="AO167" s="288" t="str">
        <f>IF(AND($BU167=$BV167,BU167=AO$13),$J167&amp;$K167&amp;$L167&amp;$M167&amp;$N167&amp;$O167&amp;$P167&amp;$Q167&amp;$R167&amp;$S167&amp;$T167&amp;$U167,IFERROR(MATCH($AN167,AO$17:AO166,0),-1000))</f>
        <v>000000000000</v>
      </c>
      <c r="AP167" s="288">
        <f>IF(AND($BU167=$BV167,BV167=AP$13),$J167&amp;$K167&amp;$L167&amp;$M167&amp;$N167&amp;$O167&amp;$P167&amp;$Q167&amp;$R167&amp;$S167&amp;$T167&amp;$U167,IFERROR(MATCH($AN167,AP$17:AP166,0),-1000))</f>
        <v>1</v>
      </c>
      <c r="AQ167" s="288">
        <f>IF(AND($BU167=$BV167,BW167=AQ$13),$J167&amp;$K167&amp;$L167&amp;$M167&amp;$N167&amp;$O167&amp;$P167&amp;$Q167&amp;$R167&amp;$S167&amp;$T167&amp;$U167,IFERROR(MATCH($AN167,AQ$17:AQ166,0),-1000))</f>
        <v>1</v>
      </c>
      <c r="AR167" s="288">
        <f>IF(AND($BU167=$BV167,BX167=AR$13),$J167&amp;$K167&amp;$L167&amp;$M167&amp;$N167&amp;$O167&amp;$P167&amp;$Q167&amp;$R167&amp;$S167&amp;$T167&amp;$U167,IFERROR(MATCH($AN167,AR$17:AR166,0),-1000))</f>
        <v>1</v>
      </c>
      <c r="AS167" s="254">
        <f t="shared" si="69"/>
        <v>0</v>
      </c>
      <c r="AT167" s="261" t="str">
        <f t="shared" si="195"/>
        <v/>
      </c>
      <c r="AU167" s="254" t="str">
        <f t="shared" si="235"/>
        <v/>
      </c>
      <c r="AV167" s="254" t="str">
        <f t="shared" si="235"/>
        <v/>
      </c>
      <c r="AW167" s="254" t="str">
        <f t="shared" si="235"/>
        <v/>
      </c>
      <c r="AX167" s="254" t="str">
        <f t="shared" si="235"/>
        <v/>
      </c>
      <c r="AY167" s="254" t="str">
        <f t="shared" si="233"/>
        <v/>
      </c>
      <c r="AZ167" s="254" t="str">
        <f t="shared" si="233"/>
        <v/>
      </c>
      <c r="BA167" s="254" t="str">
        <f t="shared" si="233"/>
        <v/>
      </c>
      <c r="BB167" s="254" t="str">
        <f t="shared" si="233"/>
        <v/>
      </c>
      <c r="BC167" s="254" t="str">
        <f t="shared" si="183"/>
        <v/>
      </c>
      <c r="BD167" s="254" t="str">
        <f t="shared" si="183"/>
        <v/>
      </c>
      <c r="BE167" s="262" t="str">
        <f t="shared" si="183"/>
        <v/>
      </c>
      <c r="BF167" s="263" t="str">
        <f t="shared" si="236"/>
        <v/>
      </c>
      <c r="BG167" s="254" t="str">
        <f t="shared" si="236"/>
        <v/>
      </c>
      <c r="BH167" s="254" t="str">
        <f t="shared" si="236"/>
        <v/>
      </c>
      <c r="BI167" s="254" t="str">
        <f t="shared" si="236"/>
        <v/>
      </c>
      <c r="BJ167" s="254" t="str">
        <f t="shared" si="234"/>
        <v/>
      </c>
      <c r="BK167" s="254" t="str">
        <f t="shared" si="234"/>
        <v/>
      </c>
      <c r="BL167" s="254" t="str">
        <f t="shared" si="234"/>
        <v/>
      </c>
      <c r="BM167" s="254" t="str">
        <f t="shared" si="234"/>
        <v/>
      </c>
      <c r="BN167" s="254" t="str">
        <f t="shared" si="184"/>
        <v/>
      </c>
      <c r="BO167" s="254" t="str">
        <f t="shared" si="184"/>
        <v/>
      </c>
      <c r="BP167" s="254" t="str">
        <f t="shared" si="184"/>
        <v/>
      </c>
      <c r="BQ167" s="264" t="str">
        <f t="shared" si="196"/>
        <v/>
      </c>
      <c r="BR167" s="261">
        <v>2019</v>
      </c>
      <c r="BS167" s="261">
        <v>2019</v>
      </c>
      <c r="BT167" s="261">
        <v>2019</v>
      </c>
      <c r="BU167" s="265">
        <v>2019</v>
      </c>
      <c r="BV167" s="263">
        <v>2019</v>
      </c>
      <c r="BW167" s="254" t="str">
        <f t="shared" si="177"/>
        <v/>
      </c>
      <c r="BX167" s="254" t="str">
        <f t="shared" si="176"/>
        <v/>
      </c>
      <c r="BY167" s="264" t="str">
        <f t="shared" si="31"/>
        <v/>
      </c>
      <c r="BZ167" s="254" t="str">
        <f t="shared" si="32"/>
        <v/>
      </c>
      <c r="CA167" s="254">
        <f t="shared" si="179"/>
        <v>0</v>
      </c>
      <c r="CB167" s="254">
        <f t="shared" si="179"/>
        <v>0</v>
      </c>
      <c r="CC167" s="254">
        <f t="shared" si="179"/>
        <v>0</v>
      </c>
      <c r="CD167" s="254">
        <f t="shared" si="179"/>
        <v>0</v>
      </c>
      <c r="CE167" s="254">
        <f t="shared" si="179"/>
        <v>0</v>
      </c>
      <c r="CF167" s="254">
        <f t="shared" si="179"/>
        <v>0</v>
      </c>
      <c r="CG167" s="254">
        <f t="shared" si="237"/>
        <v>0</v>
      </c>
      <c r="CH167" s="254">
        <f t="shared" si="237"/>
        <v>0</v>
      </c>
      <c r="CI167" s="254">
        <f t="shared" si="237"/>
        <v>0</v>
      </c>
      <c r="CJ167" s="254">
        <f t="shared" si="182"/>
        <v>0</v>
      </c>
      <c r="CK167" s="254">
        <f t="shared" si="182"/>
        <v>0</v>
      </c>
      <c r="CL167" s="254">
        <f t="shared" si="182"/>
        <v>0</v>
      </c>
      <c r="CM167" s="254">
        <f t="shared" si="197"/>
        <v>0</v>
      </c>
      <c r="CN167" s="254">
        <f t="shared" si="198"/>
        <v>0</v>
      </c>
      <c r="CO167" s="254">
        <f t="shared" si="199"/>
        <v>0</v>
      </c>
      <c r="CP167" s="254">
        <f t="shared" si="200"/>
        <v>0</v>
      </c>
      <c r="CQ167" s="254">
        <f t="shared" si="201"/>
        <v>0</v>
      </c>
      <c r="CR167" s="254">
        <f t="shared" si="202"/>
        <v>0</v>
      </c>
      <c r="CS167" s="254">
        <f t="shared" si="203"/>
        <v>0</v>
      </c>
      <c r="CT167" s="254">
        <f t="shared" si="204"/>
        <v>0</v>
      </c>
      <c r="CU167" s="254">
        <f t="shared" si="205"/>
        <v>0</v>
      </c>
      <c r="CV167" s="254">
        <f t="shared" si="206"/>
        <v>0</v>
      </c>
      <c r="CW167" s="254">
        <f t="shared" si="207"/>
        <v>0</v>
      </c>
      <c r="CX167" s="254">
        <f t="shared" si="208"/>
        <v>0</v>
      </c>
      <c r="CY167" s="254">
        <f t="shared" si="209"/>
        <v>0</v>
      </c>
      <c r="CZ167" s="254">
        <f t="shared" si="210"/>
        <v>0</v>
      </c>
      <c r="DA167" s="254">
        <f t="shared" si="211"/>
        <v>0</v>
      </c>
      <c r="DB167" s="254">
        <f t="shared" si="212"/>
        <v>0</v>
      </c>
      <c r="DC167" s="254">
        <f t="shared" si="213"/>
        <v>0</v>
      </c>
      <c r="DD167" s="254">
        <f t="shared" si="214"/>
        <v>0</v>
      </c>
      <c r="DE167" s="254">
        <f t="shared" si="215"/>
        <v>0</v>
      </c>
      <c r="DF167" s="254">
        <f t="shared" si="216"/>
        <v>0</v>
      </c>
      <c r="DG167" s="254">
        <f t="shared" si="217"/>
        <v>0</v>
      </c>
      <c r="DH167" s="254">
        <f t="shared" si="218"/>
        <v>0</v>
      </c>
      <c r="DI167" s="254">
        <f t="shared" si="219"/>
        <v>0</v>
      </c>
      <c r="DJ167" s="254">
        <f t="shared" si="220"/>
        <v>0</v>
      </c>
      <c r="DK167" s="254">
        <f t="shared" si="221"/>
        <v>0</v>
      </c>
      <c r="DL167" s="254">
        <f t="shared" si="222"/>
        <v>0</v>
      </c>
      <c r="DM167" s="254">
        <f t="shared" si="223"/>
        <v>0</v>
      </c>
      <c r="DN167" s="254">
        <f t="shared" si="224"/>
        <v>0</v>
      </c>
      <c r="DO167" s="254">
        <f t="shared" si="225"/>
        <v>0</v>
      </c>
      <c r="DP167" s="254">
        <f t="shared" si="226"/>
        <v>0</v>
      </c>
      <c r="DQ167" s="254">
        <f t="shared" si="227"/>
        <v>0</v>
      </c>
      <c r="DR167" s="254">
        <f t="shared" si="228"/>
        <v>0</v>
      </c>
      <c r="DS167" s="254">
        <f t="shared" si="229"/>
        <v>0</v>
      </c>
      <c r="DT167" s="254">
        <f t="shared" si="230"/>
        <v>0</v>
      </c>
      <c r="DU167" s="254">
        <f t="shared" si="231"/>
        <v>0</v>
      </c>
      <c r="DV167" s="254">
        <f t="shared" si="232"/>
        <v>0</v>
      </c>
    </row>
    <row r="168" spans="1:126" ht="24" customHeight="1">
      <c r="A168" s="11" t="str">
        <f ca="1">IF(AG168&lt;&gt;"OK","",CONCATENATE(TEXT('Front Page'!$F$33,"000"),TEXT('Front Page'!$F$31,"000"),"-",LEFT('Front Page'!$R$53,5),"-",LEFT(D168,1),AJ168, "-",TEXT(B168,"000")))</f>
        <v/>
      </c>
      <c r="B168" s="12" t="str">
        <f>IFERROR(IF(E168="","",MAX(B$17:B167)+1),"")</f>
        <v/>
      </c>
      <c r="C168" s="13"/>
      <c r="D168" s="29" t="str">
        <f t="shared" si="133"/>
        <v>None</v>
      </c>
      <c r="E168" s="29" t="str">
        <f t="shared" si="17"/>
        <v/>
      </c>
      <c r="F168" s="29" t="str">
        <f t="shared" si="18"/>
        <v/>
      </c>
      <c r="G168" s="363"/>
      <c r="H168" s="364"/>
      <c r="I168" s="325" t="str">
        <f t="shared" si="191"/>
        <v>No</v>
      </c>
      <c r="J168" s="314">
        <v>0</v>
      </c>
      <c r="K168" s="312">
        <v>0</v>
      </c>
      <c r="L168" s="312">
        <v>0</v>
      </c>
      <c r="M168" s="312">
        <v>0</v>
      </c>
      <c r="N168" s="312">
        <v>0</v>
      </c>
      <c r="O168" s="312">
        <v>0</v>
      </c>
      <c r="P168" s="312">
        <v>0</v>
      </c>
      <c r="Q168" s="312">
        <v>0</v>
      </c>
      <c r="R168" s="312">
        <v>0</v>
      </c>
      <c r="S168" s="312">
        <v>0</v>
      </c>
      <c r="T168" s="312">
        <v>0</v>
      </c>
      <c r="U168" s="312">
        <v>0</v>
      </c>
      <c r="V168" s="313">
        <v>1</v>
      </c>
      <c r="W168" s="313">
        <v>1</v>
      </c>
      <c r="X168" s="312">
        <v>0</v>
      </c>
      <c r="Y168" s="312">
        <v>0</v>
      </c>
      <c r="Z168" s="312">
        <v>0</v>
      </c>
      <c r="AA168" s="14">
        <v>0</v>
      </c>
      <c r="AB168" s="317"/>
      <c r="AC168" s="15" t="str">
        <f t="shared" si="185"/>
        <v/>
      </c>
      <c r="AD168" s="15" t="str">
        <f t="shared" si="192"/>
        <v/>
      </c>
      <c r="AE168" s="16" t="str">
        <f t="shared" si="193"/>
        <v>0 - 0</v>
      </c>
      <c r="AF168" s="20" t="str">
        <f t="shared" si="187"/>
        <v>Not an offer</v>
      </c>
      <c r="AG168" s="276" t="str">
        <f t="shared" si="188"/>
        <v>Not an Offer</v>
      </c>
      <c r="AH168" s="150"/>
      <c r="AI168" s="254">
        <v>152</v>
      </c>
      <c r="AJ168" s="149" t="str">
        <f t="shared" si="189"/>
        <v>00-IFE</v>
      </c>
      <c r="AK168" s="254" t="b">
        <v>0</v>
      </c>
      <c r="AL168" s="254">
        <f t="shared" si="186"/>
        <v>0</v>
      </c>
      <c r="AM168" s="254">
        <f t="shared" si="190"/>
        <v>0</v>
      </c>
      <c r="AN168" s="288">
        <f t="shared" si="194"/>
        <v>0</v>
      </c>
      <c r="AO168" s="288" t="str">
        <f>IF(AND($BU168=$BV168,BU168=AO$13),$J168&amp;$K168&amp;$L168&amp;$M168&amp;$N168&amp;$O168&amp;$P168&amp;$Q168&amp;$R168&amp;$S168&amp;$T168&amp;$U168,IFERROR(MATCH($AN168,AO$17:AO167,0),-1000))</f>
        <v>000000000000</v>
      </c>
      <c r="AP168" s="288">
        <f>IF(AND($BU168=$BV168,BV168=AP$13),$J168&amp;$K168&amp;$L168&amp;$M168&amp;$N168&amp;$O168&amp;$P168&amp;$Q168&amp;$R168&amp;$S168&amp;$T168&amp;$U168,IFERROR(MATCH($AN168,AP$17:AP167,0),-1000))</f>
        <v>1</v>
      </c>
      <c r="AQ168" s="288">
        <f>IF(AND($BU168=$BV168,BW168=AQ$13),$J168&amp;$K168&amp;$L168&amp;$M168&amp;$N168&amp;$O168&amp;$P168&amp;$Q168&amp;$R168&amp;$S168&amp;$T168&amp;$U168,IFERROR(MATCH($AN168,AQ$17:AQ167,0),-1000))</f>
        <v>1</v>
      </c>
      <c r="AR168" s="288">
        <f>IF(AND($BU168=$BV168,BX168=AR$13),$J168&amp;$K168&amp;$L168&amp;$M168&amp;$N168&amp;$O168&amp;$P168&amp;$Q168&amp;$R168&amp;$S168&amp;$T168&amp;$U168,IFERROR(MATCH($AN168,AR$17:AR167,0),-1000))</f>
        <v>1</v>
      </c>
      <c r="AS168" s="254">
        <f t="shared" si="69"/>
        <v>0</v>
      </c>
      <c r="AT168" s="261" t="str">
        <f t="shared" si="195"/>
        <v/>
      </c>
      <c r="AU168" s="254" t="str">
        <f t="shared" si="235"/>
        <v/>
      </c>
      <c r="AV168" s="254" t="str">
        <f t="shared" si="235"/>
        <v/>
      </c>
      <c r="AW168" s="254" t="str">
        <f t="shared" si="235"/>
        <v/>
      </c>
      <c r="AX168" s="254" t="str">
        <f t="shared" si="235"/>
        <v/>
      </c>
      <c r="AY168" s="254" t="str">
        <f t="shared" si="233"/>
        <v/>
      </c>
      <c r="AZ168" s="254" t="str">
        <f t="shared" si="233"/>
        <v/>
      </c>
      <c r="BA168" s="254" t="str">
        <f t="shared" si="233"/>
        <v/>
      </c>
      <c r="BB168" s="254" t="str">
        <f t="shared" si="233"/>
        <v/>
      </c>
      <c r="BC168" s="254" t="str">
        <f t="shared" si="183"/>
        <v/>
      </c>
      <c r="BD168" s="254" t="str">
        <f t="shared" si="183"/>
        <v/>
      </c>
      <c r="BE168" s="262" t="str">
        <f t="shared" si="183"/>
        <v/>
      </c>
      <c r="BF168" s="263" t="str">
        <f t="shared" si="236"/>
        <v/>
      </c>
      <c r="BG168" s="254" t="str">
        <f t="shared" si="236"/>
        <v/>
      </c>
      <c r="BH168" s="254" t="str">
        <f t="shared" si="236"/>
        <v/>
      </c>
      <c r="BI168" s="254" t="str">
        <f t="shared" si="236"/>
        <v/>
      </c>
      <c r="BJ168" s="254" t="str">
        <f t="shared" si="234"/>
        <v/>
      </c>
      <c r="BK168" s="254" t="str">
        <f t="shared" si="234"/>
        <v/>
      </c>
      <c r="BL168" s="254" t="str">
        <f t="shared" si="234"/>
        <v/>
      </c>
      <c r="BM168" s="254" t="str">
        <f t="shared" si="234"/>
        <v/>
      </c>
      <c r="BN168" s="254" t="str">
        <f t="shared" si="184"/>
        <v/>
      </c>
      <c r="BO168" s="254" t="str">
        <f t="shared" si="184"/>
        <v/>
      </c>
      <c r="BP168" s="254" t="str">
        <f t="shared" si="184"/>
        <v/>
      </c>
      <c r="BQ168" s="264" t="str">
        <f t="shared" si="196"/>
        <v/>
      </c>
      <c r="BR168" s="261">
        <v>2019</v>
      </c>
      <c r="BS168" s="261">
        <v>2019</v>
      </c>
      <c r="BT168" s="261">
        <v>2019</v>
      </c>
      <c r="BU168" s="265">
        <v>2019</v>
      </c>
      <c r="BV168" s="263">
        <v>2019</v>
      </c>
      <c r="BW168" s="254" t="str">
        <f t="shared" si="177"/>
        <v/>
      </c>
      <c r="BX168" s="254" t="str">
        <f t="shared" si="176"/>
        <v/>
      </c>
      <c r="BY168" s="264" t="str">
        <f t="shared" si="31"/>
        <v/>
      </c>
      <c r="BZ168" s="254" t="str">
        <f t="shared" si="32"/>
        <v/>
      </c>
      <c r="CA168" s="254">
        <f t="shared" si="179"/>
        <v>0</v>
      </c>
      <c r="CB168" s="254">
        <f t="shared" si="179"/>
        <v>0</v>
      </c>
      <c r="CC168" s="254">
        <f t="shared" si="179"/>
        <v>0</v>
      </c>
      <c r="CD168" s="254">
        <f t="shared" si="179"/>
        <v>0</v>
      </c>
      <c r="CE168" s="254">
        <f t="shared" si="179"/>
        <v>0</v>
      </c>
      <c r="CF168" s="254">
        <f t="shared" si="179"/>
        <v>0</v>
      </c>
      <c r="CG168" s="254">
        <f t="shared" si="237"/>
        <v>0</v>
      </c>
      <c r="CH168" s="254">
        <f t="shared" si="237"/>
        <v>0</v>
      </c>
      <c r="CI168" s="254">
        <f t="shared" si="237"/>
        <v>0</v>
      </c>
      <c r="CJ168" s="254">
        <f t="shared" si="182"/>
        <v>0</v>
      </c>
      <c r="CK168" s="254">
        <f t="shared" si="182"/>
        <v>0</v>
      </c>
      <c r="CL168" s="254">
        <f t="shared" si="182"/>
        <v>0</v>
      </c>
      <c r="CM168" s="254">
        <f t="shared" si="197"/>
        <v>0</v>
      </c>
      <c r="CN168" s="254">
        <f t="shared" si="198"/>
        <v>0</v>
      </c>
      <c r="CO168" s="254">
        <f t="shared" si="199"/>
        <v>0</v>
      </c>
      <c r="CP168" s="254">
        <f t="shared" si="200"/>
        <v>0</v>
      </c>
      <c r="CQ168" s="254">
        <f t="shared" si="201"/>
        <v>0</v>
      </c>
      <c r="CR168" s="254">
        <f t="shared" si="202"/>
        <v>0</v>
      </c>
      <c r="CS168" s="254">
        <f t="shared" si="203"/>
        <v>0</v>
      </c>
      <c r="CT168" s="254">
        <f t="shared" si="204"/>
        <v>0</v>
      </c>
      <c r="CU168" s="254">
        <f t="shared" si="205"/>
        <v>0</v>
      </c>
      <c r="CV168" s="254">
        <f t="shared" si="206"/>
        <v>0</v>
      </c>
      <c r="CW168" s="254">
        <f t="shared" si="207"/>
        <v>0</v>
      </c>
      <c r="CX168" s="254">
        <f t="shared" si="208"/>
        <v>0</v>
      </c>
      <c r="CY168" s="254">
        <f t="shared" si="209"/>
        <v>0</v>
      </c>
      <c r="CZ168" s="254">
        <f t="shared" si="210"/>
        <v>0</v>
      </c>
      <c r="DA168" s="254">
        <f t="shared" si="211"/>
        <v>0</v>
      </c>
      <c r="DB168" s="254">
        <f t="shared" si="212"/>
        <v>0</v>
      </c>
      <c r="DC168" s="254">
        <f t="shared" si="213"/>
        <v>0</v>
      </c>
      <c r="DD168" s="254">
        <f t="shared" si="214"/>
        <v>0</v>
      </c>
      <c r="DE168" s="254">
        <f t="shared" si="215"/>
        <v>0</v>
      </c>
      <c r="DF168" s="254">
        <f t="shared" si="216"/>
        <v>0</v>
      </c>
      <c r="DG168" s="254">
        <f t="shared" si="217"/>
        <v>0</v>
      </c>
      <c r="DH168" s="254">
        <f t="shared" si="218"/>
        <v>0</v>
      </c>
      <c r="DI168" s="254">
        <f t="shared" si="219"/>
        <v>0</v>
      </c>
      <c r="DJ168" s="254">
        <f t="shared" si="220"/>
        <v>0</v>
      </c>
      <c r="DK168" s="254">
        <f t="shared" si="221"/>
        <v>0</v>
      </c>
      <c r="DL168" s="254">
        <f t="shared" si="222"/>
        <v>0</v>
      </c>
      <c r="DM168" s="254">
        <f t="shared" si="223"/>
        <v>0</v>
      </c>
      <c r="DN168" s="254">
        <f t="shared" si="224"/>
        <v>0</v>
      </c>
      <c r="DO168" s="254">
        <f t="shared" si="225"/>
        <v>0</v>
      </c>
      <c r="DP168" s="254">
        <f t="shared" si="226"/>
        <v>0</v>
      </c>
      <c r="DQ168" s="254">
        <f t="shared" si="227"/>
        <v>0</v>
      </c>
      <c r="DR168" s="254">
        <f t="shared" si="228"/>
        <v>0</v>
      </c>
      <c r="DS168" s="254">
        <f t="shared" si="229"/>
        <v>0</v>
      </c>
      <c r="DT168" s="254">
        <f t="shared" si="230"/>
        <v>0</v>
      </c>
      <c r="DU168" s="254">
        <f t="shared" si="231"/>
        <v>0</v>
      </c>
      <c r="DV168" s="254">
        <f t="shared" si="232"/>
        <v>0</v>
      </c>
    </row>
    <row r="169" spans="1:126" ht="24" customHeight="1">
      <c r="A169" s="11" t="str">
        <f ca="1">IF(AG169&lt;&gt;"OK","",CONCATENATE(TEXT('Front Page'!$F$33,"000"),TEXT('Front Page'!$F$31,"000"),"-",LEFT('Front Page'!$R$53,5),"-",LEFT(D169,1),AJ169, "-",TEXT(B169,"000")))</f>
        <v/>
      </c>
      <c r="B169" s="12" t="str">
        <f>IFERROR(IF(E169="","",MAX(B$17:B168)+1),"")</f>
        <v/>
      </c>
      <c r="C169" s="13"/>
      <c r="D169" s="29" t="str">
        <f t="shared" si="133"/>
        <v>None</v>
      </c>
      <c r="E169" s="29" t="str">
        <f t="shared" si="17"/>
        <v/>
      </c>
      <c r="F169" s="29" t="str">
        <f t="shared" si="18"/>
        <v/>
      </c>
      <c r="G169" s="363"/>
      <c r="H169" s="364"/>
      <c r="I169" s="325" t="str">
        <f t="shared" si="191"/>
        <v>No</v>
      </c>
      <c r="J169" s="314">
        <v>0</v>
      </c>
      <c r="K169" s="312">
        <v>0</v>
      </c>
      <c r="L169" s="312">
        <v>0</v>
      </c>
      <c r="M169" s="312">
        <v>0</v>
      </c>
      <c r="N169" s="312">
        <v>0</v>
      </c>
      <c r="O169" s="312">
        <v>0</v>
      </c>
      <c r="P169" s="312">
        <v>0</v>
      </c>
      <c r="Q169" s="312">
        <v>0</v>
      </c>
      <c r="R169" s="312">
        <v>0</v>
      </c>
      <c r="S169" s="312">
        <v>0</v>
      </c>
      <c r="T169" s="312">
        <v>0</v>
      </c>
      <c r="U169" s="312">
        <v>0</v>
      </c>
      <c r="V169" s="313">
        <v>1</v>
      </c>
      <c r="W169" s="313">
        <v>1</v>
      </c>
      <c r="X169" s="312">
        <v>0</v>
      </c>
      <c r="Y169" s="312">
        <v>0</v>
      </c>
      <c r="Z169" s="312">
        <v>0</v>
      </c>
      <c r="AA169" s="14">
        <v>0</v>
      </c>
      <c r="AB169" s="317"/>
      <c r="AC169" s="15" t="str">
        <f t="shared" si="185"/>
        <v/>
      </c>
      <c r="AD169" s="15" t="str">
        <f t="shared" si="192"/>
        <v/>
      </c>
      <c r="AE169" s="16" t="str">
        <f t="shared" si="193"/>
        <v>0 - 0</v>
      </c>
      <c r="AF169" s="20" t="str">
        <f t="shared" si="187"/>
        <v>Not an offer</v>
      </c>
      <c r="AG169" s="276" t="str">
        <f t="shared" si="188"/>
        <v>Not an Offer</v>
      </c>
      <c r="AH169" s="150"/>
      <c r="AI169" s="254">
        <v>153</v>
      </c>
      <c r="AJ169" s="149" t="str">
        <f t="shared" si="189"/>
        <v>00-IFE</v>
      </c>
      <c r="AK169" s="254" t="b">
        <v>0</v>
      </c>
      <c r="AL169" s="254">
        <f t="shared" si="186"/>
        <v>0</v>
      </c>
      <c r="AM169" s="254">
        <f t="shared" si="190"/>
        <v>0</v>
      </c>
      <c r="AN169" s="288">
        <f t="shared" si="194"/>
        <v>0</v>
      </c>
      <c r="AO169" s="288" t="str">
        <f>IF(AND($BU169=$BV169,BU169=AO$13),$J169&amp;$K169&amp;$L169&amp;$M169&amp;$N169&amp;$O169&amp;$P169&amp;$Q169&amp;$R169&amp;$S169&amp;$T169&amp;$U169,IFERROR(MATCH($AN169,AO$17:AO168,0),-1000))</f>
        <v>000000000000</v>
      </c>
      <c r="AP169" s="288">
        <f>IF(AND($BU169=$BV169,BV169=AP$13),$J169&amp;$K169&amp;$L169&amp;$M169&amp;$N169&amp;$O169&amp;$P169&amp;$Q169&amp;$R169&amp;$S169&amp;$T169&amp;$U169,IFERROR(MATCH($AN169,AP$17:AP168,0),-1000))</f>
        <v>1</v>
      </c>
      <c r="AQ169" s="288">
        <f>IF(AND($BU169=$BV169,BW169=AQ$13),$J169&amp;$K169&amp;$L169&amp;$M169&amp;$N169&amp;$O169&amp;$P169&amp;$Q169&amp;$R169&amp;$S169&amp;$T169&amp;$U169,IFERROR(MATCH($AN169,AQ$17:AQ168,0),-1000))</f>
        <v>1</v>
      </c>
      <c r="AR169" s="288">
        <f>IF(AND($BU169=$BV169,BX169=AR$13),$J169&amp;$K169&amp;$L169&amp;$M169&amp;$N169&amp;$O169&amp;$P169&amp;$Q169&amp;$R169&amp;$S169&amp;$T169&amp;$U169,IFERROR(MATCH($AN169,AR$17:AR168,0),-1000))</f>
        <v>1</v>
      </c>
      <c r="AS169" s="254">
        <f t="shared" si="69"/>
        <v>0</v>
      </c>
      <c r="AT169" s="261" t="str">
        <f t="shared" si="195"/>
        <v/>
      </c>
      <c r="AU169" s="254" t="str">
        <f t="shared" si="235"/>
        <v/>
      </c>
      <c r="AV169" s="254" t="str">
        <f t="shared" si="235"/>
        <v/>
      </c>
      <c r="AW169" s="254" t="str">
        <f t="shared" si="235"/>
        <v/>
      </c>
      <c r="AX169" s="254" t="str">
        <f t="shared" si="235"/>
        <v/>
      </c>
      <c r="AY169" s="254" t="str">
        <f t="shared" si="233"/>
        <v/>
      </c>
      <c r="AZ169" s="254" t="str">
        <f t="shared" si="233"/>
        <v/>
      </c>
      <c r="BA169" s="254" t="str">
        <f t="shared" si="233"/>
        <v/>
      </c>
      <c r="BB169" s="254" t="str">
        <f t="shared" si="233"/>
        <v/>
      </c>
      <c r="BC169" s="254" t="str">
        <f t="shared" si="183"/>
        <v/>
      </c>
      <c r="BD169" s="254" t="str">
        <f t="shared" si="183"/>
        <v/>
      </c>
      <c r="BE169" s="262" t="str">
        <f t="shared" si="183"/>
        <v/>
      </c>
      <c r="BF169" s="263" t="str">
        <f t="shared" si="236"/>
        <v/>
      </c>
      <c r="BG169" s="254" t="str">
        <f t="shared" si="236"/>
        <v/>
      </c>
      <c r="BH169" s="254" t="str">
        <f t="shared" si="236"/>
        <v/>
      </c>
      <c r="BI169" s="254" t="str">
        <f t="shared" si="236"/>
        <v/>
      </c>
      <c r="BJ169" s="254" t="str">
        <f t="shared" si="234"/>
        <v/>
      </c>
      <c r="BK169" s="254" t="str">
        <f t="shared" si="234"/>
        <v/>
      </c>
      <c r="BL169" s="254" t="str">
        <f t="shared" si="234"/>
        <v/>
      </c>
      <c r="BM169" s="254" t="str">
        <f t="shared" si="234"/>
        <v/>
      </c>
      <c r="BN169" s="254" t="str">
        <f t="shared" si="184"/>
        <v/>
      </c>
      <c r="BO169" s="254" t="str">
        <f t="shared" si="184"/>
        <v/>
      </c>
      <c r="BP169" s="254" t="str">
        <f t="shared" si="184"/>
        <v/>
      </c>
      <c r="BQ169" s="264" t="str">
        <f t="shared" si="196"/>
        <v/>
      </c>
      <c r="BR169" s="261">
        <v>2019</v>
      </c>
      <c r="BS169" s="261">
        <v>2019</v>
      </c>
      <c r="BT169" s="261">
        <v>2019</v>
      </c>
      <c r="BU169" s="265">
        <v>2019</v>
      </c>
      <c r="BV169" s="263">
        <v>2019</v>
      </c>
      <c r="BW169" s="254" t="str">
        <f t="shared" si="177"/>
        <v/>
      </c>
      <c r="BX169" s="254" t="str">
        <f t="shared" si="176"/>
        <v/>
      </c>
      <c r="BY169" s="264" t="str">
        <f t="shared" si="31"/>
        <v/>
      </c>
      <c r="BZ169" s="254" t="str">
        <f t="shared" si="32"/>
        <v/>
      </c>
      <c r="CA169" s="254">
        <f t="shared" si="179"/>
        <v>0</v>
      </c>
      <c r="CB169" s="254">
        <f t="shared" si="179"/>
        <v>0</v>
      </c>
      <c r="CC169" s="254">
        <f t="shared" si="179"/>
        <v>0</v>
      </c>
      <c r="CD169" s="254">
        <f t="shared" si="179"/>
        <v>0</v>
      </c>
      <c r="CE169" s="254">
        <f t="shared" si="179"/>
        <v>0</v>
      </c>
      <c r="CF169" s="254">
        <f t="shared" si="179"/>
        <v>0</v>
      </c>
      <c r="CG169" s="254">
        <f t="shared" si="237"/>
        <v>0</v>
      </c>
      <c r="CH169" s="254">
        <f t="shared" si="237"/>
        <v>0</v>
      </c>
      <c r="CI169" s="254">
        <f t="shared" si="237"/>
        <v>0</v>
      </c>
      <c r="CJ169" s="254">
        <f t="shared" si="182"/>
        <v>0</v>
      </c>
      <c r="CK169" s="254">
        <f t="shared" si="182"/>
        <v>0</v>
      </c>
      <c r="CL169" s="254">
        <f t="shared" si="182"/>
        <v>0</v>
      </c>
      <c r="CM169" s="254">
        <f t="shared" si="197"/>
        <v>0</v>
      </c>
      <c r="CN169" s="254">
        <f t="shared" si="198"/>
        <v>0</v>
      </c>
      <c r="CO169" s="254">
        <f t="shared" si="199"/>
        <v>0</v>
      </c>
      <c r="CP169" s="254">
        <f t="shared" si="200"/>
        <v>0</v>
      </c>
      <c r="CQ169" s="254">
        <f t="shared" si="201"/>
        <v>0</v>
      </c>
      <c r="CR169" s="254">
        <f t="shared" si="202"/>
        <v>0</v>
      </c>
      <c r="CS169" s="254">
        <f t="shared" si="203"/>
        <v>0</v>
      </c>
      <c r="CT169" s="254">
        <f t="shared" si="204"/>
        <v>0</v>
      </c>
      <c r="CU169" s="254">
        <f t="shared" si="205"/>
        <v>0</v>
      </c>
      <c r="CV169" s="254">
        <f t="shared" si="206"/>
        <v>0</v>
      </c>
      <c r="CW169" s="254">
        <f t="shared" si="207"/>
        <v>0</v>
      </c>
      <c r="CX169" s="254">
        <f t="shared" si="208"/>
        <v>0</v>
      </c>
      <c r="CY169" s="254">
        <f t="shared" si="209"/>
        <v>0</v>
      </c>
      <c r="CZ169" s="254">
        <f t="shared" si="210"/>
        <v>0</v>
      </c>
      <c r="DA169" s="254">
        <f t="shared" si="211"/>
        <v>0</v>
      </c>
      <c r="DB169" s="254">
        <f t="shared" si="212"/>
        <v>0</v>
      </c>
      <c r="DC169" s="254">
        <f t="shared" si="213"/>
        <v>0</v>
      </c>
      <c r="DD169" s="254">
        <f t="shared" si="214"/>
        <v>0</v>
      </c>
      <c r="DE169" s="254">
        <f t="shared" si="215"/>
        <v>0</v>
      </c>
      <c r="DF169" s="254">
        <f t="shared" si="216"/>
        <v>0</v>
      </c>
      <c r="DG169" s="254">
        <f t="shared" si="217"/>
        <v>0</v>
      </c>
      <c r="DH169" s="254">
        <f t="shared" si="218"/>
        <v>0</v>
      </c>
      <c r="DI169" s="254">
        <f t="shared" si="219"/>
        <v>0</v>
      </c>
      <c r="DJ169" s="254">
        <f t="shared" si="220"/>
        <v>0</v>
      </c>
      <c r="DK169" s="254">
        <f t="shared" si="221"/>
        <v>0</v>
      </c>
      <c r="DL169" s="254">
        <f t="shared" si="222"/>
        <v>0</v>
      </c>
      <c r="DM169" s="254">
        <f t="shared" si="223"/>
        <v>0</v>
      </c>
      <c r="DN169" s="254">
        <f t="shared" si="224"/>
        <v>0</v>
      </c>
      <c r="DO169" s="254">
        <f t="shared" si="225"/>
        <v>0</v>
      </c>
      <c r="DP169" s="254">
        <f t="shared" si="226"/>
        <v>0</v>
      </c>
      <c r="DQ169" s="254">
        <f t="shared" si="227"/>
        <v>0</v>
      </c>
      <c r="DR169" s="254">
        <f t="shared" si="228"/>
        <v>0</v>
      </c>
      <c r="DS169" s="254">
        <f t="shared" si="229"/>
        <v>0</v>
      </c>
      <c r="DT169" s="254">
        <f t="shared" si="230"/>
        <v>0</v>
      </c>
      <c r="DU169" s="254">
        <f t="shared" si="231"/>
        <v>0</v>
      </c>
      <c r="DV169" s="254">
        <f t="shared" si="232"/>
        <v>0</v>
      </c>
    </row>
    <row r="170" spans="1:126" ht="24" customHeight="1">
      <c r="A170" s="11" t="str">
        <f ca="1">IF(AG170&lt;&gt;"OK","",CONCATENATE(TEXT('Front Page'!$F$33,"000"),TEXT('Front Page'!$F$31,"000"),"-",LEFT('Front Page'!$R$53,5),"-",LEFT(D170,1),AJ170, "-",TEXT(B170,"000")))</f>
        <v/>
      </c>
      <c r="B170" s="12" t="str">
        <f>IFERROR(IF(E170="","",MAX(B$17:B169)+1),"")</f>
        <v/>
      </c>
      <c r="C170" s="13"/>
      <c r="D170" s="29" t="str">
        <f t="shared" si="133"/>
        <v>None</v>
      </c>
      <c r="E170" s="29" t="str">
        <f t="shared" si="17"/>
        <v/>
      </c>
      <c r="F170" s="29" t="str">
        <f t="shared" si="18"/>
        <v/>
      </c>
      <c r="G170" s="363"/>
      <c r="H170" s="364"/>
      <c r="I170" s="325" t="str">
        <f t="shared" si="191"/>
        <v>No</v>
      </c>
      <c r="J170" s="314">
        <v>0</v>
      </c>
      <c r="K170" s="312">
        <v>0</v>
      </c>
      <c r="L170" s="312">
        <v>0</v>
      </c>
      <c r="M170" s="312">
        <v>0</v>
      </c>
      <c r="N170" s="312">
        <v>0</v>
      </c>
      <c r="O170" s="312">
        <v>0</v>
      </c>
      <c r="P170" s="312">
        <v>0</v>
      </c>
      <c r="Q170" s="312">
        <v>0</v>
      </c>
      <c r="R170" s="312">
        <v>0</v>
      </c>
      <c r="S170" s="312">
        <v>0</v>
      </c>
      <c r="T170" s="312">
        <v>0</v>
      </c>
      <c r="U170" s="312">
        <v>0</v>
      </c>
      <c r="V170" s="313">
        <v>1</v>
      </c>
      <c r="W170" s="313">
        <v>1</v>
      </c>
      <c r="X170" s="312">
        <v>0</v>
      </c>
      <c r="Y170" s="312">
        <v>0</v>
      </c>
      <c r="Z170" s="312">
        <v>0</v>
      </c>
      <c r="AA170" s="14">
        <v>0</v>
      </c>
      <c r="AB170" s="317"/>
      <c r="AC170" s="15" t="str">
        <f t="shared" si="185"/>
        <v/>
      </c>
      <c r="AD170" s="15" t="str">
        <f t="shared" si="192"/>
        <v/>
      </c>
      <c r="AE170" s="16" t="str">
        <f t="shared" si="193"/>
        <v>0 - 0</v>
      </c>
      <c r="AF170" s="20" t="str">
        <f t="shared" si="187"/>
        <v>Not an offer</v>
      </c>
      <c r="AG170" s="276" t="str">
        <f t="shared" si="188"/>
        <v>Not an Offer</v>
      </c>
      <c r="AH170" s="150"/>
      <c r="AI170" s="254">
        <v>154</v>
      </c>
      <c r="AJ170" s="149" t="str">
        <f t="shared" si="189"/>
        <v>00-IFE</v>
      </c>
      <c r="AK170" s="254" t="b">
        <v>0</v>
      </c>
      <c r="AL170" s="254">
        <f t="shared" si="186"/>
        <v>0</v>
      </c>
      <c r="AM170" s="254">
        <f t="shared" si="190"/>
        <v>0</v>
      </c>
      <c r="AN170" s="288">
        <f t="shared" si="194"/>
        <v>0</v>
      </c>
      <c r="AO170" s="288" t="str">
        <f>IF(AND($BU170=$BV170,BU170=AO$13),$J170&amp;$K170&amp;$L170&amp;$M170&amp;$N170&amp;$O170&amp;$P170&amp;$Q170&amp;$R170&amp;$S170&amp;$T170&amp;$U170,IFERROR(MATCH($AN170,AO$17:AO169,0),-1000))</f>
        <v>000000000000</v>
      </c>
      <c r="AP170" s="288">
        <f>IF(AND($BU170=$BV170,BV170=AP$13),$J170&amp;$K170&amp;$L170&amp;$M170&amp;$N170&amp;$O170&amp;$P170&amp;$Q170&amp;$R170&amp;$S170&amp;$T170&amp;$U170,IFERROR(MATCH($AN170,AP$17:AP169,0),-1000))</f>
        <v>1</v>
      </c>
      <c r="AQ170" s="288">
        <f>IF(AND($BU170=$BV170,BW170=AQ$13),$J170&amp;$K170&amp;$L170&amp;$M170&amp;$N170&amp;$O170&amp;$P170&amp;$Q170&amp;$R170&amp;$S170&amp;$T170&amp;$U170,IFERROR(MATCH($AN170,AQ$17:AQ169,0),-1000))</f>
        <v>1</v>
      </c>
      <c r="AR170" s="288">
        <f>IF(AND($BU170=$BV170,BX170=AR$13),$J170&amp;$K170&amp;$L170&amp;$M170&amp;$N170&amp;$O170&amp;$P170&amp;$Q170&amp;$R170&amp;$S170&amp;$T170&amp;$U170,IFERROR(MATCH($AN170,AR$17:AR169,0),-1000))</f>
        <v>1</v>
      </c>
      <c r="AS170" s="254">
        <f t="shared" si="69"/>
        <v>0</v>
      </c>
      <c r="AT170" s="261" t="str">
        <f t="shared" si="195"/>
        <v/>
      </c>
      <c r="AU170" s="254" t="str">
        <f t="shared" si="235"/>
        <v/>
      </c>
      <c r="AV170" s="254" t="str">
        <f t="shared" si="235"/>
        <v/>
      </c>
      <c r="AW170" s="254" t="str">
        <f t="shared" si="235"/>
        <v/>
      </c>
      <c r="AX170" s="254" t="str">
        <f t="shared" si="235"/>
        <v/>
      </c>
      <c r="AY170" s="254" t="str">
        <f t="shared" si="233"/>
        <v/>
      </c>
      <c r="AZ170" s="254" t="str">
        <f t="shared" si="233"/>
        <v/>
      </c>
      <c r="BA170" s="254" t="str">
        <f t="shared" si="233"/>
        <v/>
      </c>
      <c r="BB170" s="254" t="str">
        <f t="shared" si="233"/>
        <v/>
      </c>
      <c r="BC170" s="254" t="str">
        <f t="shared" si="183"/>
        <v/>
      </c>
      <c r="BD170" s="254" t="str">
        <f t="shared" si="183"/>
        <v/>
      </c>
      <c r="BE170" s="262" t="str">
        <f t="shared" si="183"/>
        <v/>
      </c>
      <c r="BF170" s="263" t="str">
        <f t="shared" si="236"/>
        <v/>
      </c>
      <c r="BG170" s="254" t="str">
        <f t="shared" si="236"/>
        <v/>
      </c>
      <c r="BH170" s="254" t="str">
        <f t="shared" si="236"/>
        <v/>
      </c>
      <c r="BI170" s="254" t="str">
        <f t="shared" si="236"/>
        <v/>
      </c>
      <c r="BJ170" s="254" t="str">
        <f t="shared" si="234"/>
        <v/>
      </c>
      <c r="BK170" s="254" t="str">
        <f t="shared" si="234"/>
        <v/>
      </c>
      <c r="BL170" s="254" t="str">
        <f t="shared" si="234"/>
        <v/>
      </c>
      <c r="BM170" s="254" t="str">
        <f t="shared" si="234"/>
        <v/>
      </c>
      <c r="BN170" s="254" t="str">
        <f t="shared" si="184"/>
        <v/>
      </c>
      <c r="BO170" s="254" t="str">
        <f t="shared" si="184"/>
        <v/>
      </c>
      <c r="BP170" s="254" t="str">
        <f t="shared" si="184"/>
        <v/>
      </c>
      <c r="BQ170" s="264" t="str">
        <f t="shared" si="196"/>
        <v/>
      </c>
      <c r="BR170" s="261">
        <v>2019</v>
      </c>
      <c r="BS170" s="261">
        <v>2019</v>
      </c>
      <c r="BT170" s="261">
        <v>2019</v>
      </c>
      <c r="BU170" s="265">
        <v>2019</v>
      </c>
      <c r="BV170" s="263">
        <v>2019</v>
      </c>
      <c r="BW170" s="254" t="str">
        <f t="shared" si="177"/>
        <v/>
      </c>
      <c r="BX170" s="254" t="str">
        <f t="shared" si="176"/>
        <v/>
      </c>
      <c r="BY170" s="264" t="str">
        <f t="shared" si="31"/>
        <v/>
      </c>
      <c r="BZ170" s="254" t="str">
        <f t="shared" si="32"/>
        <v/>
      </c>
      <c r="CA170" s="254">
        <f t="shared" si="179"/>
        <v>0</v>
      </c>
      <c r="CB170" s="254">
        <f t="shared" si="179"/>
        <v>0</v>
      </c>
      <c r="CC170" s="254">
        <f t="shared" si="179"/>
        <v>0</v>
      </c>
      <c r="CD170" s="254">
        <f t="shared" si="179"/>
        <v>0</v>
      </c>
      <c r="CE170" s="254">
        <f t="shared" si="179"/>
        <v>0</v>
      </c>
      <c r="CF170" s="254">
        <f t="shared" si="179"/>
        <v>0</v>
      </c>
      <c r="CG170" s="254">
        <f t="shared" si="237"/>
        <v>0</v>
      </c>
      <c r="CH170" s="254">
        <f t="shared" si="237"/>
        <v>0</v>
      </c>
      <c r="CI170" s="254">
        <f t="shared" si="237"/>
        <v>0</v>
      </c>
      <c r="CJ170" s="254">
        <f t="shared" si="182"/>
        <v>0</v>
      </c>
      <c r="CK170" s="254">
        <f t="shared" si="182"/>
        <v>0</v>
      </c>
      <c r="CL170" s="254">
        <f t="shared" si="182"/>
        <v>0</v>
      </c>
      <c r="CM170" s="254">
        <f t="shared" si="197"/>
        <v>0</v>
      </c>
      <c r="CN170" s="254">
        <f t="shared" si="198"/>
        <v>0</v>
      </c>
      <c r="CO170" s="254">
        <f t="shared" si="199"/>
        <v>0</v>
      </c>
      <c r="CP170" s="254">
        <f t="shared" si="200"/>
        <v>0</v>
      </c>
      <c r="CQ170" s="254">
        <f t="shared" si="201"/>
        <v>0</v>
      </c>
      <c r="CR170" s="254">
        <f t="shared" si="202"/>
        <v>0</v>
      </c>
      <c r="CS170" s="254">
        <f t="shared" si="203"/>
        <v>0</v>
      </c>
      <c r="CT170" s="254">
        <f t="shared" si="204"/>
        <v>0</v>
      </c>
      <c r="CU170" s="254">
        <f t="shared" si="205"/>
        <v>0</v>
      </c>
      <c r="CV170" s="254">
        <f t="shared" si="206"/>
        <v>0</v>
      </c>
      <c r="CW170" s="254">
        <f t="shared" si="207"/>
        <v>0</v>
      </c>
      <c r="CX170" s="254">
        <f t="shared" si="208"/>
        <v>0</v>
      </c>
      <c r="CY170" s="254">
        <f t="shared" si="209"/>
        <v>0</v>
      </c>
      <c r="CZ170" s="254">
        <f t="shared" si="210"/>
        <v>0</v>
      </c>
      <c r="DA170" s="254">
        <f t="shared" si="211"/>
        <v>0</v>
      </c>
      <c r="DB170" s="254">
        <f t="shared" si="212"/>
        <v>0</v>
      </c>
      <c r="DC170" s="254">
        <f t="shared" si="213"/>
        <v>0</v>
      </c>
      <c r="DD170" s="254">
        <f t="shared" si="214"/>
        <v>0</v>
      </c>
      <c r="DE170" s="254">
        <f t="shared" si="215"/>
        <v>0</v>
      </c>
      <c r="DF170" s="254">
        <f t="shared" si="216"/>
        <v>0</v>
      </c>
      <c r="DG170" s="254">
        <f t="shared" si="217"/>
        <v>0</v>
      </c>
      <c r="DH170" s="254">
        <f t="shared" si="218"/>
        <v>0</v>
      </c>
      <c r="DI170" s="254">
        <f t="shared" si="219"/>
        <v>0</v>
      </c>
      <c r="DJ170" s="254">
        <f t="shared" si="220"/>
        <v>0</v>
      </c>
      <c r="DK170" s="254">
        <f t="shared" si="221"/>
        <v>0</v>
      </c>
      <c r="DL170" s="254">
        <f t="shared" si="222"/>
        <v>0</v>
      </c>
      <c r="DM170" s="254">
        <f t="shared" si="223"/>
        <v>0</v>
      </c>
      <c r="DN170" s="254">
        <f t="shared" si="224"/>
        <v>0</v>
      </c>
      <c r="DO170" s="254">
        <f t="shared" si="225"/>
        <v>0</v>
      </c>
      <c r="DP170" s="254">
        <f t="shared" si="226"/>
        <v>0</v>
      </c>
      <c r="DQ170" s="254">
        <f t="shared" si="227"/>
        <v>0</v>
      </c>
      <c r="DR170" s="254">
        <f t="shared" si="228"/>
        <v>0</v>
      </c>
      <c r="DS170" s="254">
        <f t="shared" si="229"/>
        <v>0</v>
      </c>
      <c r="DT170" s="254">
        <f t="shared" si="230"/>
        <v>0</v>
      </c>
      <c r="DU170" s="254">
        <f t="shared" si="231"/>
        <v>0</v>
      </c>
      <c r="DV170" s="254">
        <f t="shared" si="232"/>
        <v>0</v>
      </c>
    </row>
    <row r="171" spans="1:126" ht="24" customHeight="1">
      <c r="A171" s="11" t="str">
        <f ca="1">IF(AG171&lt;&gt;"OK","",CONCATENATE(TEXT('Front Page'!$F$33,"000"),TEXT('Front Page'!$F$31,"000"),"-",LEFT('Front Page'!$R$53,5),"-",LEFT(D171,1),AJ171, "-",TEXT(B171,"000")))</f>
        <v/>
      </c>
      <c r="B171" s="12" t="str">
        <f>IFERROR(IF(E171="","",MAX(B$17:B170)+1),"")</f>
        <v/>
      </c>
      <c r="C171" s="13"/>
      <c r="D171" s="29" t="str">
        <f t="shared" si="133"/>
        <v>None</v>
      </c>
      <c r="E171" s="29" t="str">
        <f t="shared" si="17"/>
        <v/>
      </c>
      <c r="F171" s="29" t="str">
        <f t="shared" si="18"/>
        <v/>
      </c>
      <c r="G171" s="363"/>
      <c r="H171" s="364"/>
      <c r="I171" s="325" t="str">
        <f t="shared" si="191"/>
        <v>No</v>
      </c>
      <c r="J171" s="314">
        <v>0</v>
      </c>
      <c r="K171" s="312">
        <v>0</v>
      </c>
      <c r="L171" s="312">
        <v>0</v>
      </c>
      <c r="M171" s="312">
        <v>0</v>
      </c>
      <c r="N171" s="312">
        <v>0</v>
      </c>
      <c r="O171" s="312">
        <v>0</v>
      </c>
      <c r="P171" s="312">
        <v>0</v>
      </c>
      <c r="Q171" s="312">
        <v>0</v>
      </c>
      <c r="R171" s="312">
        <v>0</v>
      </c>
      <c r="S171" s="312">
        <v>0</v>
      </c>
      <c r="T171" s="312">
        <v>0</v>
      </c>
      <c r="U171" s="312">
        <v>0</v>
      </c>
      <c r="V171" s="313">
        <v>1</v>
      </c>
      <c r="W171" s="313">
        <v>1</v>
      </c>
      <c r="X171" s="312">
        <v>0</v>
      </c>
      <c r="Y171" s="312">
        <v>0</v>
      </c>
      <c r="Z171" s="312">
        <v>0</v>
      </c>
      <c r="AA171" s="14">
        <v>0</v>
      </c>
      <c r="AB171" s="317"/>
      <c r="AC171" s="15" t="str">
        <f t="shared" si="185"/>
        <v/>
      </c>
      <c r="AD171" s="15" t="str">
        <f t="shared" si="192"/>
        <v/>
      </c>
      <c r="AE171" s="16" t="str">
        <f t="shared" si="193"/>
        <v>0 - 0</v>
      </c>
      <c r="AF171" s="20" t="str">
        <f t="shared" si="187"/>
        <v>Not an offer</v>
      </c>
      <c r="AG171" s="276" t="str">
        <f t="shared" si="188"/>
        <v>Not an Offer</v>
      </c>
      <c r="AH171" s="150"/>
      <c r="AI171" s="254">
        <v>155</v>
      </c>
      <c r="AJ171" s="149" t="str">
        <f t="shared" si="189"/>
        <v>00-IFE</v>
      </c>
      <c r="AK171" s="254" t="b">
        <v>0</v>
      </c>
      <c r="AL171" s="254">
        <f t="shared" si="186"/>
        <v>0</v>
      </c>
      <c r="AM171" s="254">
        <f t="shared" si="190"/>
        <v>0</v>
      </c>
      <c r="AN171" s="288">
        <f t="shared" si="194"/>
        <v>0</v>
      </c>
      <c r="AO171" s="288" t="str">
        <f>IF(AND($BU171=$BV171,BU171=AO$13),$J171&amp;$K171&amp;$L171&amp;$M171&amp;$N171&amp;$O171&amp;$P171&amp;$Q171&amp;$R171&amp;$S171&amp;$T171&amp;$U171,IFERROR(MATCH($AN171,AO$17:AO170,0),-1000))</f>
        <v>000000000000</v>
      </c>
      <c r="AP171" s="288">
        <f>IF(AND($BU171=$BV171,BV171=AP$13),$J171&amp;$K171&amp;$L171&amp;$M171&amp;$N171&amp;$O171&amp;$P171&amp;$Q171&amp;$R171&amp;$S171&amp;$T171&amp;$U171,IFERROR(MATCH($AN171,AP$17:AP170,0),-1000))</f>
        <v>1</v>
      </c>
      <c r="AQ171" s="288">
        <f>IF(AND($BU171=$BV171,BW171=AQ$13),$J171&amp;$K171&amp;$L171&amp;$M171&amp;$N171&amp;$O171&amp;$P171&amp;$Q171&amp;$R171&amp;$S171&amp;$T171&amp;$U171,IFERROR(MATCH($AN171,AQ$17:AQ170,0),-1000))</f>
        <v>1</v>
      </c>
      <c r="AR171" s="288">
        <f>IF(AND($BU171=$BV171,BX171=AR$13),$J171&amp;$K171&amp;$L171&amp;$M171&amp;$N171&amp;$O171&amp;$P171&amp;$Q171&amp;$R171&amp;$S171&amp;$T171&amp;$U171,IFERROR(MATCH($AN171,AR$17:AR170,0),-1000))</f>
        <v>1</v>
      </c>
      <c r="AS171" s="254">
        <f t="shared" si="69"/>
        <v>0</v>
      </c>
      <c r="AT171" s="261" t="str">
        <f t="shared" si="195"/>
        <v/>
      </c>
      <c r="AU171" s="254" t="str">
        <f t="shared" si="235"/>
        <v/>
      </c>
      <c r="AV171" s="254" t="str">
        <f t="shared" si="235"/>
        <v/>
      </c>
      <c r="AW171" s="254" t="str">
        <f t="shared" si="235"/>
        <v/>
      </c>
      <c r="AX171" s="254" t="str">
        <f t="shared" si="235"/>
        <v/>
      </c>
      <c r="AY171" s="254" t="str">
        <f t="shared" si="233"/>
        <v/>
      </c>
      <c r="AZ171" s="254" t="str">
        <f t="shared" si="233"/>
        <v/>
      </c>
      <c r="BA171" s="254" t="str">
        <f t="shared" si="233"/>
        <v/>
      </c>
      <c r="BB171" s="254" t="str">
        <f t="shared" si="233"/>
        <v/>
      </c>
      <c r="BC171" s="254" t="str">
        <f t="shared" si="183"/>
        <v/>
      </c>
      <c r="BD171" s="254" t="str">
        <f t="shared" si="183"/>
        <v/>
      </c>
      <c r="BE171" s="262" t="str">
        <f t="shared" si="183"/>
        <v/>
      </c>
      <c r="BF171" s="263" t="str">
        <f t="shared" si="236"/>
        <v/>
      </c>
      <c r="BG171" s="254" t="str">
        <f t="shared" si="236"/>
        <v/>
      </c>
      <c r="BH171" s="254" t="str">
        <f t="shared" si="236"/>
        <v/>
      </c>
      <c r="BI171" s="254" t="str">
        <f t="shared" si="236"/>
        <v/>
      </c>
      <c r="BJ171" s="254" t="str">
        <f t="shared" si="234"/>
        <v/>
      </c>
      <c r="BK171" s="254" t="str">
        <f t="shared" si="234"/>
        <v/>
      </c>
      <c r="BL171" s="254" t="str">
        <f t="shared" si="234"/>
        <v/>
      </c>
      <c r="BM171" s="254" t="str">
        <f t="shared" si="234"/>
        <v/>
      </c>
      <c r="BN171" s="254" t="str">
        <f t="shared" si="184"/>
        <v/>
      </c>
      <c r="BO171" s="254" t="str">
        <f t="shared" si="184"/>
        <v/>
      </c>
      <c r="BP171" s="254" t="str">
        <f t="shared" si="184"/>
        <v/>
      </c>
      <c r="BQ171" s="264" t="str">
        <f t="shared" si="196"/>
        <v/>
      </c>
      <c r="BR171" s="261">
        <v>2019</v>
      </c>
      <c r="BS171" s="261">
        <v>2019</v>
      </c>
      <c r="BT171" s="261">
        <v>2019</v>
      </c>
      <c r="BU171" s="265">
        <v>2019</v>
      </c>
      <c r="BV171" s="263">
        <v>2019</v>
      </c>
      <c r="BW171" s="254" t="str">
        <f t="shared" si="177"/>
        <v/>
      </c>
      <c r="BX171" s="254" t="str">
        <f t="shared" si="176"/>
        <v/>
      </c>
      <c r="BY171" s="264" t="str">
        <f t="shared" si="31"/>
        <v/>
      </c>
      <c r="BZ171" s="254" t="str">
        <f t="shared" si="32"/>
        <v/>
      </c>
      <c r="CA171" s="254">
        <f t="shared" si="179"/>
        <v>0</v>
      </c>
      <c r="CB171" s="254">
        <f t="shared" si="179"/>
        <v>0</v>
      </c>
      <c r="CC171" s="254">
        <f t="shared" si="179"/>
        <v>0</v>
      </c>
      <c r="CD171" s="254">
        <f t="shared" si="179"/>
        <v>0</v>
      </c>
      <c r="CE171" s="254">
        <f t="shared" si="179"/>
        <v>0</v>
      </c>
      <c r="CF171" s="254">
        <f t="shared" si="179"/>
        <v>0</v>
      </c>
      <c r="CG171" s="254">
        <f t="shared" si="237"/>
        <v>0</v>
      </c>
      <c r="CH171" s="254">
        <f t="shared" si="237"/>
        <v>0</v>
      </c>
      <c r="CI171" s="254">
        <f t="shared" si="237"/>
        <v>0</v>
      </c>
      <c r="CJ171" s="254">
        <f t="shared" si="182"/>
        <v>0</v>
      </c>
      <c r="CK171" s="254">
        <f t="shared" si="182"/>
        <v>0</v>
      </c>
      <c r="CL171" s="254">
        <f t="shared" si="182"/>
        <v>0</v>
      </c>
      <c r="CM171" s="254">
        <f t="shared" si="197"/>
        <v>0</v>
      </c>
      <c r="CN171" s="254">
        <f t="shared" si="198"/>
        <v>0</v>
      </c>
      <c r="CO171" s="254">
        <f t="shared" si="199"/>
        <v>0</v>
      </c>
      <c r="CP171" s="254">
        <f t="shared" si="200"/>
        <v>0</v>
      </c>
      <c r="CQ171" s="254">
        <f t="shared" si="201"/>
        <v>0</v>
      </c>
      <c r="CR171" s="254">
        <f t="shared" si="202"/>
        <v>0</v>
      </c>
      <c r="CS171" s="254">
        <f t="shared" si="203"/>
        <v>0</v>
      </c>
      <c r="CT171" s="254">
        <f t="shared" si="204"/>
        <v>0</v>
      </c>
      <c r="CU171" s="254">
        <f t="shared" si="205"/>
        <v>0</v>
      </c>
      <c r="CV171" s="254">
        <f t="shared" si="206"/>
        <v>0</v>
      </c>
      <c r="CW171" s="254">
        <f t="shared" si="207"/>
        <v>0</v>
      </c>
      <c r="CX171" s="254">
        <f t="shared" si="208"/>
        <v>0</v>
      </c>
      <c r="CY171" s="254">
        <f t="shared" si="209"/>
        <v>0</v>
      </c>
      <c r="CZ171" s="254">
        <f t="shared" si="210"/>
        <v>0</v>
      </c>
      <c r="DA171" s="254">
        <f t="shared" si="211"/>
        <v>0</v>
      </c>
      <c r="DB171" s="254">
        <f t="shared" si="212"/>
        <v>0</v>
      </c>
      <c r="DC171" s="254">
        <f t="shared" si="213"/>
        <v>0</v>
      </c>
      <c r="DD171" s="254">
        <f t="shared" si="214"/>
        <v>0</v>
      </c>
      <c r="DE171" s="254">
        <f t="shared" si="215"/>
        <v>0</v>
      </c>
      <c r="DF171" s="254">
        <f t="shared" si="216"/>
        <v>0</v>
      </c>
      <c r="DG171" s="254">
        <f t="shared" si="217"/>
        <v>0</v>
      </c>
      <c r="DH171" s="254">
        <f t="shared" si="218"/>
        <v>0</v>
      </c>
      <c r="DI171" s="254">
        <f t="shared" si="219"/>
        <v>0</v>
      </c>
      <c r="DJ171" s="254">
        <f t="shared" si="220"/>
        <v>0</v>
      </c>
      <c r="DK171" s="254">
        <f t="shared" si="221"/>
        <v>0</v>
      </c>
      <c r="DL171" s="254">
        <f t="shared" si="222"/>
        <v>0</v>
      </c>
      <c r="DM171" s="254">
        <f t="shared" si="223"/>
        <v>0</v>
      </c>
      <c r="DN171" s="254">
        <f t="shared" si="224"/>
        <v>0</v>
      </c>
      <c r="DO171" s="254">
        <f t="shared" si="225"/>
        <v>0</v>
      </c>
      <c r="DP171" s="254">
        <f t="shared" si="226"/>
        <v>0</v>
      </c>
      <c r="DQ171" s="254">
        <f t="shared" si="227"/>
        <v>0</v>
      </c>
      <c r="DR171" s="254">
        <f t="shared" si="228"/>
        <v>0</v>
      </c>
      <c r="DS171" s="254">
        <f t="shared" si="229"/>
        <v>0</v>
      </c>
      <c r="DT171" s="254">
        <f t="shared" si="230"/>
        <v>0</v>
      </c>
      <c r="DU171" s="254">
        <f t="shared" si="231"/>
        <v>0</v>
      </c>
      <c r="DV171" s="254">
        <f t="shared" si="232"/>
        <v>0</v>
      </c>
    </row>
    <row r="172" spans="1:126" ht="24" customHeight="1">
      <c r="A172" s="11" t="str">
        <f ca="1">IF(AG172&lt;&gt;"OK","",CONCATENATE(TEXT('Front Page'!$F$33,"000"),TEXT('Front Page'!$F$31,"000"),"-",LEFT('Front Page'!$R$53,5),"-",LEFT(D172,1),AJ172, "-",TEXT(B172,"000")))</f>
        <v/>
      </c>
      <c r="B172" s="12" t="str">
        <f>IFERROR(IF(E172="","",MAX(B$17:B171)+1),"")</f>
        <v/>
      </c>
      <c r="C172" s="13"/>
      <c r="D172" s="29" t="str">
        <f t="shared" si="133"/>
        <v>None</v>
      </c>
      <c r="E172" s="29" t="str">
        <f t="shared" si="17"/>
        <v/>
      </c>
      <c r="F172" s="29" t="str">
        <f t="shared" si="18"/>
        <v/>
      </c>
      <c r="G172" s="363"/>
      <c r="H172" s="364"/>
      <c r="I172" s="325" t="str">
        <f t="shared" si="191"/>
        <v>No</v>
      </c>
      <c r="J172" s="314">
        <v>0</v>
      </c>
      <c r="K172" s="312">
        <v>0</v>
      </c>
      <c r="L172" s="312">
        <v>0</v>
      </c>
      <c r="M172" s="312">
        <v>0</v>
      </c>
      <c r="N172" s="312">
        <v>0</v>
      </c>
      <c r="O172" s="312">
        <v>0</v>
      </c>
      <c r="P172" s="312">
        <v>0</v>
      </c>
      <c r="Q172" s="312">
        <v>0</v>
      </c>
      <c r="R172" s="312">
        <v>0</v>
      </c>
      <c r="S172" s="312">
        <v>0</v>
      </c>
      <c r="T172" s="312">
        <v>0</v>
      </c>
      <c r="U172" s="312">
        <v>0</v>
      </c>
      <c r="V172" s="313">
        <v>1</v>
      </c>
      <c r="W172" s="313">
        <v>1</v>
      </c>
      <c r="X172" s="312">
        <v>0</v>
      </c>
      <c r="Y172" s="312">
        <v>0</v>
      </c>
      <c r="Z172" s="312">
        <v>0</v>
      </c>
      <c r="AA172" s="14">
        <v>0</v>
      </c>
      <c r="AB172" s="317"/>
      <c r="AC172" s="15" t="str">
        <f t="shared" si="185"/>
        <v/>
      </c>
      <c r="AD172" s="15" t="str">
        <f t="shared" si="192"/>
        <v/>
      </c>
      <c r="AE172" s="16" t="str">
        <f t="shared" si="193"/>
        <v>0 - 0</v>
      </c>
      <c r="AF172" s="20" t="str">
        <f t="shared" si="187"/>
        <v>Not an offer</v>
      </c>
      <c r="AG172" s="276" t="str">
        <f t="shared" si="188"/>
        <v>Not an Offer</v>
      </c>
      <c r="AH172" s="150"/>
      <c r="AI172" s="254">
        <v>156</v>
      </c>
      <c r="AJ172" s="149" t="str">
        <f t="shared" si="189"/>
        <v>00-IFE</v>
      </c>
      <c r="AK172" s="254" t="b">
        <v>0</v>
      </c>
      <c r="AL172" s="254">
        <f t="shared" si="186"/>
        <v>0</v>
      </c>
      <c r="AM172" s="254">
        <f t="shared" si="190"/>
        <v>0</v>
      </c>
      <c r="AN172" s="288">
        <f t="shared" si="194"/>
        <v>0</v>
      </c>
      <c r="AO172" s="288" t="str">
        <f>IF(AND($BU172=$BV172,BU172=AO$13),$J172&amp;$K172&amp;$L172&amp;$M172&amp;$N172&amp;$O172&amp;$P172&amp;$Q172&amp;$R172&amp;$S172&amp;$T172&amp;$U172,IFERROR(MATCH($AN172,AO$17:AO171,0),-1000))</f>
        <v>000000000000</v>
      </c>
      <c r="AP172" s="288">
        <f>IF(AND($BU172=$BV172,BV172=AP$13),$J172&amp;$K172&amp;$L172&amp;$M172&amp;$N172&amp;$O172&amp;$P172&amp;$Q172&amp;$R172&amp;$S172&amp;$T172&amp;$U172,IFERROR(MATCH($AN172,AP$17:AP171,0),-1000))</f>
        <v>1</v>
      </c>
      <c r="AQ172" s="288">
        <f>IF(AND($BU172=$BV172,BW172=AQ$13),$J172&amp;$K172&amp;$L172&amp;$M172&amp;$N172&amp;$O172&amp;$P172&amp;$Q172&amp;$R172&amp;$S172&amp;$T172&amp;$U172,IFERROR(MATCH($AN172,AQ$17:AQ171,0),-1000))</f>
        <v>1</v>
      </c>
      <c r="AR172" s="288">
        <f>IF(AND($BU172=$BV172,BX172=AR$13),$J172&amp;$K172&amp;$L172&amp;$M172&amp;$N172&amp;$O172&amp;$P172&amp;$Q172&amp;$R172&amp;$S172&amp;$T172&amp;$U172,IFERROR(MATCH($AN172,AR$17:AR171,0),-1000))</f>
        <v>1</v>
      </c>
      <c r="AS172" s="254">
        <f t="shared" si="69"/>
        <v>0</v>
      </c>
      <c r="AT172" s="261" t="str">
        <f t="shared" si="195"/>
        <v/>
      </c>
      <c r="AU172" s="254" t="str">
        <f t="shared" si="235"/>
        <v/>
      </c>
      <c r="AV172" s="254" t="str">
        <f t="shared" si="235"/>
        <v/>
      </c>
      <c r="AW172" s="254" t="str">
        <f t="shared" si="235"/>
        <v/>
      </c>
      <c r="AX172" s="254" t="str">
        <f t="shared" si="235"/>
        <v/>
      </c>
      <c r="AY172" s="254" t="str">
        <f t="shared" si="233"/>
        <v/>
      </c>
      <c r="AZ172" s="254" t="str">
        <f t="shared" si="233"/>
        <v/>
      </c>
      <c r="BA172" s="254" t="str">
        <f t="shared" si="233"/>
        <v/>
      </c>
      <c r="BB172" s="254" t="str">
        <f t="shared" si="233"/>
        <v/>
      </c>
      <c r="BC172" s="254" t="str">
        <f t="shared" si="183"/>
        <v/>
      </c>
      <c r="BD172" s="254" t="str">
        <f t="shared" si="183"/>
        <v/>
      </c>
      <c r="BE172" s="262" t="str">
        <f t="shared" si="183"/>
        <v/>
      </c>
      <c r="BF172" s="263" t="str">
        <f t="shared" si="236"/>
        <v/>
      </c>
      <c r="BG172" s="254" t="str">
        <f t="shared" si="236"/>
        <v/>
      </c>
      <c r="BH172" s="254" t="str">
        <f t="shared" si="236"/>
        <v/>
      </c>
      <c r="BI172" s="254" t="str">
        <f t="shared" si="236"/>
        <v/>
      </c>
      <c r="BJ172" s="254" t="str">
        <f t="shared" si="234"/>
        <v/>
      </c>
      <c r="BK172" s="254" t="str">
        <f t="shared" si="234"/>
        <v/>
      </c>
      <c r="BL172" s="254" t="str">
        <f t="shared" si="234"/>
        <v/>
      </c>
      <c r="BM172" s="254" t="str">
        <f t="shared" si="234"/>
        <v/>
      </c>
      <c r="BN172" s="254" t="str">
        <f t="shared" si="184"/>
        <v/>
      </c>
      <c r="BO172" s="254" t="str">
        <f t="shared" si="184"/>
        <v/>
      </c>
      <c r="BP172" s="254" t="str">
        <f t="shared" si="184"/>
        <v/>
      </c>
      <c r="BQ172" s="264" t="str">
        <f t="shared" si="196"/>
        <v/>
      </c>
      <c r="BR172" s="261">
        <v>2019</v>
      </c>
      <c r="BS172" s="261">
        <v>2019</v>
      </c>
      <c r="BT172" s="261">
        <v>2019</v>
      </c>
      <c r="BU172" s="265">
        <v>2019</v>
      </c>
      <c r="BV172" s="263">
        <v>2019</v>
      </c>
      <c r="BW172" s="254" t="str">
        <f t="shared" si="177"/>
        <v/>
      </c>
      <c r="BX172" s="254" t="str">
        <f t="shared" si="176"/>
        <v/>
      </c>
      <c r="BY172" s="264" t="str">
        <f t="shared" si="31"/>
        <v/>
      </c>
      <c r="BZ172" s="254" t="str">
        <f t="shared" si="32"/>
        <v/>
      </c>
      <c r="CA172" s="254">
        <f t="shared" si="179"/>
        <v>0</v>
      </c>
      <c r="CB172" s="254">
        <f t="shared" si="179"/>
        <v>0</v>
      </c>
      <c r="CC172" s="254">
        <f t="shared" si="179"/>
        <v>0</v>
      </c>
      <c r="CD172" s="254">
        <f t="shared" si="179"/>
        <v>0</v>
      </c>
      <c r="CE172" s="254">
        <f t="shared" si="179"/>
        <v>0</v>
      </c>
      <c r="CF172" s="254">
        <f t="shared" si="179"/>
        <v>0</v>
      </c>
      <c r="CG172" s="254">
        <f t="shared" si="237"/>
        <v>0</v>
      </c>
      <c r="CH172" s="254">
        <f t="shared" si="237"/>
        <v>0</v>
      </c>
      <c r="CI172" s="254">
        <f t="shared" si="237"/>
        <v>0</v>
      </c>
      <c r="CJ172" s="254">
        <f t="shared" si="182"/>
        <v>0</v>
      </c>
      <c r="CK172" s="254">
        <f t="shared" si="182"/>
        <v>0</v>
      </c>
      <c r="CL172" s="254">
        <f t="shared" si="182"/>
        <v>0</v>
      </c>
      <c r="CM172" s="254">
        <f t="shared" si="197"/>
        <v>0</v>
      </c>
      <c r="CN172" s="254">
        <f t="shared" si="198"/>
        <v>0</v>
      </c>
      <c r="CO172" s="254">
        <f t="shared" si="199"/>
        <v>0</v>
      </c>
      <c r="CP172" s="254">
        <f t="shared" si="200"/>
        <v>0</v>
      </c>
      <c r="CQ172" s="254">
        <f t="shared" si="201"/>
        <v>0</v>
      </c>
      <c r="CR172" s="254">
        <f t="shared" si="202"/>
        <v>0</v>
      </c>
      <c r="CS172" s="254">
        <f t="shared" si="203"/>
        <v>0</v>
      </c>
      <c r="CT172" s="254">
        <f t="shared" si="204"/>
        <v>0</v>
      </c>
      <c r="CU172" s="254">
        <f t="shared" si="205"/>
        <v>0</v>
      </c>
      <c r="CV172" s="254">
        <f t="shared" si="206"/>
        <v>0</v>
      </c>
      <c r="CW172" s="254">
        <f t="shared" si="207"/>
        <v>0</v>
      </c>
      <c r="CX172" s="254">
        <f t="shared" si="208"/>
        <v>0</v>
      </c>
      <c r="CY172" s="254">
        <f t="shared" si="209"/>
        <v>0</v>
      </c>
      <c r="CZ172" s="254">
        <f t="shared" si="210"/>
        <v>0</v>
      </c>
      <c r="DA172" s="254">
        <f t="shared" si="211"/>
        <v>0</v>
      </c>
      <c r="DB172" s="254">
        <f t="shared" si="212"/>
        <v>0</v>
      </c>
      <c r="DC172" s="254">
        <f t="shared" si="213"/>
        <v>0</v>
      </c>
      <c r="DD172" s="254">
        <f t="shared" si="214"/>
        <v>0</v>
      </c>
      <c r="DE172" s="254">
        <f t="shared" si="215"/>
        <v>0</v>
      </c>
      <c r="DF172" s="254">
        <f t="shared" si="216"/>
        <v>0</v>
      </c>
      <c r="DG172" s="254">
        <f t="shared" si="217"/>
        <v>0</v>
      </c>
      <c r="DH172" s="254">
        <f t="shared" si="218"/>
        <v>0</v>
      </c>
      <c r="DI172" s="254">
        <f t="shared" si="219"/>
        <v>0</v>
      </c>
      <c r="DJ172" s="254">
        <f t="shared" si="220"/>
        <v>0</v>
      </c>
      <c r="DK172" s="254">
        <f t="shared" si="221"/>
        <v>0</v>
      </c>
      <c r="DL172" s="254">
        <f t="shared" si="222"/>
        <v>0</v>
      </c>
      <c r="DM172" s="254">
        <f t="shared" si="223"/>
        <v>0</v>
      </c>
      <c r="DN172" s="254">
        <f t="shared" si="224"/>
        <v>0</v>
      </c>
      <c r="DO172" s="254">
        <f t="shared" si="225"/>
        <v>0</v>
      </c>
      <c r="DP172" s="254">
        <f t="shared" si="226"/>
        <v>0</v>
      </c>
      <c r="DQ172" s="254">
        <f t="shared" si="227"/>
        <v>0</v>
      </c>
      <c r="DR172" s="254">
        <f t="shared" si="228"/>
        <v>0</v>
      </c>
      <c r="DS172" s="254">
        <f t="shared" si="229"/>
        <v>0</v>
      </c>
      <c r="DT172" s="254">
        <f t="shared" si="230"/>
        <v>0</v>
      </c>
      <c r="DU172" s="254">
        <f t="shared" si="231"/>
        <v>0</v>
      </c>
      <c r="DV172" s="254">
        <f t="shared" si="232"/>
        <v>0</v>
      </c>
    </row>
    <row r="173" spans="1:126" ht="24" customHeight="1">
      <c r="A173" s="11" t="str">
        <f ca="1">IF(AG173&lt;&gt;"OK","",CONCATENATE(TEXT('Front Page'!$F$33,"000"),TEXT('Front Page'!$F$31,"000"),"-",LEFT('Front Page'!$R$53,5),"-",LEFT(D173,1),AJ173, "-",TEXT(B173,"000")))</f>
        <v/>
      </c>
      <c r="B173" s="12" t="str">
        <f>IFERROR(IF(E173="","",MAX(B$17:B172)+1),"")</f>
        <v/>
      </c>
      <c r="C173" s="13"/>
      <c r="D173" s="29" t="str">
        <f t="shared" si="133"/>
        <v>None</v>
      </c>
      <c r="E173" s="29" t="str">
        <f t="shared" si="17"/>
        <v/>
      </c>
      <c r="F173" s="29" t="str">
        <f t="shared" si="18"/>
        <v/>
      </c>
      <c r="G173" s="363"/>
      <c r="H173" s="364"/>
      <c r="I173" s="325" t="str">
        <f t="shared" si="191"/>
        <v>No</v>
      </c>
      <c r="J173" s="314">
        <v>0</v>
      </c>
      <c r="K173" s="312">
        <v>0</v>
      </c>
      <c r="L173" s="312">
        <v>0</v>
      </c>
      <c r="M173" s="312">
        <v>0</v>
      </c>
      <c r="N173" s="312">
        <v>0</v>
      </c>
      <c r="O173" s="312">
        <v>0</v>
      </c>
      <c r="P173" s="312">
        <v>0</v>
      </c>
      <c r="Q173" s="312">
        <v>0</v>
      </c>
      <c r="R173" s="312">
        <v>0</v>
      </c>
      <c r="S173" s="312">
        <v>0</v>
      </c>
      <c r="T173" s="312">
        <v>0</v>
      </c>
      <c r="U173" s="312">
        <v>0</v>
      </c>
      <c r="V173" s="313">
        <v>1</v>
      </c>
      <c r="W173" s="313">
        <v>1</v>
      </c>
      <c r="X173" s="312">
        <v>0</v>
      </c>
      <c r="Y173" s="312">
        <v>0</v>
      </c>
      <c r="Z173" s="312">
        <v>0</v>
      </c>
      <c r="AA173" s="14">
        <v>0</v>
      </c>
      <c r="AB173" s="317"/>
      <c r="AC173" s="15" t="str">
        <f t="shared" si="185"/>
        <v/>
      </c>
      <c r="AD173" s="15" t="str">
        <f t="shared" si="192"/>
        <v/>
      </c>
      <c r="AE173" s="16" t="str">
        <f t="shared" si="193"/>
        <v>0 - 0</v>
      </c>
      <c r="AF173" s="20" t="str">
        <f t="shared" si="187"/>
        <v>Not an offer</v>
      </c>
      <c r="AG173" s="276" t="str">
        <f t="shared" si="188"/>
        <v>Not an Offer</v>
      </c>
      <c r="AH173" s="150"/>
      <c r="AI173" s="254">
        <v>157</v>
      </c>
      <c r="AJ173" s="149" t="str">
        <f t="shared" si="189"/>
        <v>00-IFE</v>
      </c>
      <c r="AK173" s="254" t="b">
        <v>0</v>
      </c>
      <c r="AL173" s="254">
        <f t="shared" si="186"/>
        <v>0</v>
      </c>
      <c r="AM173" s="254">
        <f t="shared" si="190"/>
        <v>0</v>
      </c>
      <c r="AN173" s="288">
        <f t="shared" si="194"/>
        <v>0</v>
      </c>
      <c r="AO173" s="288" t="str">
        <f>IF(AND($BU173=$BV173,BU173=AO$13),$J173&amp;$K173&amp;$L173&amp;$M173&amp;$N173&amp;$O173&amp;$P173&amp;$Q173&amp;$R173&amp;$S173&amp;$T173&amp;$U173,IFERROR(MATCH($AN173,AO$17:AO172,0),-1000))</f>
        <v>000000000000</v>
      </c>
      <c r="AP173" s="288">
        <f>IF(AND($BU173=$BV173,BV173=AP$13),$J173&amp;$K173&amp;$L173&amp;$M173&amp;$N173&amp;$O173&amp;$P173&amp;$Q173&amp;$R173&amp;$S173&amp;$T173&amp;$U173,IFERROR(MATCH($AN173,AP$17:AP172,0),-1000))</f>
        <v>1</v>
      </c>
      <c r="AQ173" s="288">
        <f>IF(AND($BU173=$BV173,BW173=AQ$13),$J173&amp;$K173&amp;$L173&amp;$M173&amp;$N173&amp;$O173&amp;$P173&amp;$Q173&amp;$R173&amp;$S173&amp;$T173&amp;$U173,IFERROR(MATCH($AN173,AQ$17:AQ172,0),-1000))</f>
        <v>1</v>
      </c>
      <c r="AR173" s="288">
        <f>IF(AND($BU173=$BV173,BX173=AR$13),$J173&amp;$K173&amp;$L173&amp;$M173&amp;$N173&amp;$O173&amp;$P173&amp;$Q173&amp;$R173&amp;$S173&amp;$T173&amp;$U173,IFERROR(MATCH($AN173,AR$17:AR172,0),-1000))</f>
        <v>1</v>
      </c>
      <c r="AS173" s="254">
        <f t="shared" si="69"/>
        <v>0</v>
      </c>
      <c r="AT173" s="261" t="str">
        <f t="shared" si="195"/>
        <v/>
      </c>
      <c r="AU173" s="254" t="str">
        <f t="shared" si="235"/>
        <v/>
      </c>
      <c r="AV173" s="254" t="str">
        <f t="shared" si="235"/>
        <v/>
      </c>
      <c r="AW173" s="254" t="str">
        <f t="shared" si="235"/>
        <v/>
      </c>
      <c r="AX173" s="254" t="str">
        <f t="shared" si="235"/>
        <v/>
      </c>
      <c r="AY173" s="254" t="str">
        <f t="shared" si="233"/>
        <v/>
      </c>
      <c r="AZ173" s="254" t="str">
        <f t="shared" si="233"/>
        <v/>
      </c>
      <c r="BA173" s="254" t="str">
        <f t="shared" si="233"/>
        <v/>
      </c>
      <c r="BB173" s="254" t="str">
        <f t="shared" si="233"/>
        <v/>
      </c>
      <c r="BC173" s="254" t="str">
        <f t="shared" si="183"/>
        <v/>
      </c>
      <c r="BD173" s="254" t="str">
        <f t="shared" si="183"/>
        <v/>
      </c>
      <c r="BE173" s="262" t="str">
        <f t="shared" si="183"/>
        <v/>
      </c>
      <c r="BF173" s="263" t="str">
        <f t="shared" si="236"/>
        <v/>
      </c>
      <c r="BG173" s="254" t="str">
        <f t="shared" si="236"/>
        <v/>
      </c>
      <c r="BH173" s="254" t="str">
        <f t="shared" si="236"/>
        <v/>
      </c>
      <c r="BI173" s="254" t="str">
        <f t="shared" si="236"/>
        <v/>
      </c>
      <c r="BJ173" s="254" t="str">
        <f t="shared" si="234"/>
        <v/>
      </c>
      <c r="BK173" s="254" t="str">
        <f t="shared" si="234"/>
        <v/>
      </c>
      <c r="BL173" s="254" t="str">
        <f t="shared" si="234"/>
        <v/>
      </c>
      <c r="BM173" s="254" t="str">
        <f t="shared" si="234"/>
        <v/>
      </c>
      <c r="BN173" s="254" t="str">
        <f t="shared" si="184"/>
        <v/>
      </c>
      <c r="BO173" s="254" t="str">
        <f t="shared" si="184"/>
        <v/>
      </c>
      <c r="BP173" s="254" t="str">
        <f t="shared" si="184"/>
        <v/>
      </c>
      <c r="BQ173" s="264" t="str">
        <f t="shared" si="196"/>
        <v/>
      </c>
      <c r="BR173" s="261">
        <v>2019</v>
      </c>
      <c r="BS173" s="261">
        <v>2019</v>
      </c>
      <c r="BT173" s="261">
        <v>2019</v>
      </c>
      <c r="BU173" s="265">
        <v>2019</v>
      </c>
      <c r="BV173" s="263">
        <v>2019</v>
      </c>
      <c r="BW173" s="254" t="str">
        <f t="shared" si="177"/>
        <v/>
      </c>
      <c r="BX173" s="254" t="str">
        <f t="shared" si="176"/>
        <v/>
      </c>
      <c r="BY173" s="264" t="str">
        <f t="shared" si="31"/>
        <v/>
      </c>
      <c r="BZ173" s="254" t="str">
        <f t="shared" si="32"/>
        <v/>
      </c>
      <c r="CA173" s="254">
        <f t="shared" si="179"/>
        <v>0</v>
      </c>
      <c r="CB173" s="254">
        <f t="shared" si="179"/>
        <v>0</v>
      </c>
      <c r="CC173" s="254">
        <f t="shared" si="179"/>
        <v>0</v>
      </c>
      <c r="CD173" s="254">
        <f t="shared" si="179"/>
        <v>0</v>
      </c>
      <c r="CE173" s="254">
        <f t="shared" si="179"/>
        <v>0</v>
      </c>
      <c r="CF173" s="254">
        <f t="shared" si="179"/>
        <v>0</v>
      </c>
      <c r="CG173" s="254">
        <f t="shared" si="237"/>
        <v>0</v>
      </c>
      <c r="CH173" s="254">
        <f t="shared" si="237"/>
        <v>0</v>
      </c>
      <c r="CI173" s="254">
        <f t="shared" si="237"/>
        <v>0</v>
      </c>
      <c r="CJ173" s="254">
        <f t="shared" si="182"/>
        <v>0</v>
      </c>
      <c r="CK173" s="254">
        <f t="shared" si="182"/>
        <v>0</v>
      </c>
      <c r="CL173" s="254">
        <f t="shared" si="182"/>
        <v>0</v>
      </c>
      <c r="CM173" s="254">
        <f t="shared" si="197"/>
        <v>0</v>
      </c>
      <c r="CN173" s="254">
        <f t="shared" si="198"/>
        <v>0</v>
      </c>
      <c r="CO173" s="254">
        <f t="shared" si="199"/>
        <v>0</v>
      </c>
      <c r="CP173" s="254">
        <f t="shared" si="200"/>
        <v>0</v>
      </c>
      <c r="CQ173" s="254">
        <f t="shared" si="201"/>
        <v>0</v>
      </c>
      <c r="CR173" s="254">
        <f t="shared" si="202"/>
        <v>0</v>
      </c>
      <c r="CS173" s="254">
        <f t="shared" si="203"/>
        <v>0</v>
      </c>
      <c r="CT173" s="254">
        <f t="shared" si="204"/>
        <v>0</v>
      </c>
      <c r="CU173" s="254">
        <f t="shared" si="205"/>
        <v>0</v>
      </c>
      <c r="CV173" s="254">
        <f t="shared" si="206"/>
        <v>0</v>
      </c>
      <c r="CW173" s="254">
        <f t="shared" si="207"/>
        <v>0</v>
      </c>
      <c r="CX173" s="254">
        <f t="shared" si="208"/>
        <v>0</v>
      </c>
      <c r="CY173" s="254">
        <f t="shared" si="209"/>
        <v>0</v>
      </c>
      <c r="CZ173" s="254">
        <f t="shared" si="210"/>
        <v>0</v>
      </c>
      <c r="DA173" s="254">
        <f t="shared" si="211"/>
        <v>0</v>
      </c>
      <c r="DB173" s="254">
        <f t="shared" si="212"/>
        <v>0</v>
      </c>
      <c r="DC173" s="254">
        <f t="shared" si="213"/>
        <v>0</v>
      </c>
      <c r="DD173" s="254">
        <f t="shared" si="214"/>
        <v>0</v>
      </c>
      <c r="DE173" s="254">
        <f t="shared" si="215"/>
        <v>0</v>
      </c>
      <c r="DF173" s="254">
        <f t="shared" si="216"/>
        <v>0</v>
      </c>
      <c r="DG173" s="254">
        <f t="shared" si="217"/>
        <v>0</v>
      </c>
      <c r="DH173" s="254">
        <f t="shared" si="218"/>
        <v>0</v>
      </c>
      <c r="DI173" s="254">
        <f t="shared" si="219"/>
        <v>0</v>
      </c>
      <c r="DJ173" s="254">
        <f t="shared" si="220"/>
        <v>0</v>
      </c>
      <c r="DK173" s="254">
        <f t="shared" si="221"/>
        <v>0</v>
      </c>
      <c r="DL173" s="254">
        <f t="shared" si="222"/>
        <v>0</v>
      </c>
      <c r="DM173" s="254">
        <f t="shared" si="223"/>
        <v>0</v>
      </c>
      <c r="DN173" s="254">
        <f t="shared" si="224"/>
        <v>0</v>
      </c>
      <c r="DO173" s="254">
        <f t="shared" si="225"/>
        <v>0</v>
      </c>
      <c r="DP173" s="254">
        <f t="shared" si="226"/>
        <v>0</v>
      </c>
      <c r="DQ173" s="254">
        <f t="shared" si="227"/>
        <v>0</v>
      </c>
      <c r="DR173" s="254">
        <f t="shared" si="228"/>
        <v>0</v>
      </c>
      <c r="DS173" s="254">
        <f t="shared" si="229"/>
        <v>0</v>
      </c>
      <c r="DT173" s="254">
        <f t="shared" si="230"/>
        <v>0</v>
      </c>
      <c r="DU173" s="254">
        <f t="shared" si="231"/>
        <v>0</v>
      </c>
      <c r="DV173" s="254">
        <f t="shared" si="232"/>
        <v>0</v>
      </c>
    </row>
    <row r="174" spans="1:126" ht="24" customHeight="1">
      <c r="A174" s="11" t="str">
        <f ca="1">IF(AG174&lt;&gt;"OK","",CONCATENATE(TEXT('Front Page'!$F$33,"000"),TEXT('Front Page'!$F$31,"000"),"-",LEFT('Front Page'!$R$53,5),"-",LEFT(D174,1),AJ174, "-",TEXT(B174,"000")))</f>
        <v/>
      </c>
      <c r="B174" s="12" t="str">
        <f>IFERROR(IF(E174="","",MAX(B$17:B173)+1),"")</f>
        <v/>
      </c>
      <c r="C174" s="13"/>
      <c r="D174" s="29" t="str">
        <f t="shared" si="133"/>
        <v>None</v>
      </c>
      <c r="E174" s="29" t="str">
        <f t="shared" si="17"/>
        <v/>
      </c>
      <c r="F174" s="29" t="str">
        <f t="shared" si="18"/>
        <v/>
      </c>
      <c r="G174" s="363"/>
      <c r="H174" s="364"/>
      <c r="I174" s="325" t="str">
        <f t="shared" si="191"/>
        <v>No</v>
      </c>
      <c r="J174" s="314">
        <v>0</v>
      </c>
      <c r="K174" s="312">
        <v>0</v>
      </c>
      <c r="L174" s="312">
        <v>0</v>
      </c>
      <c r="M174" s="312">
        <v>0</v>
      </c>
      <c r="N174" s="312">
        <v>0</v>
      </c>
      <c r="O174" s="312">
        <v>0</v>
      </c>
      <c r="P174" s="312">
        <v>0</v>
      </c>
      <c r="Q174" s="312">
        <v>0</v>
      </c>
      <c r="R174" s="312">
        <v>0</v>
      </c>
      <c r="S174" s="312">
        <v>0</v>
      </c>
      <c r="T174" s="312">
        <v>0</v>
      </c>
      <c r="U174" s="312">
        <v>0</v>
      </c>
      <c r="V174" s="313">
        <v>1</v>
      </c>
      <c r="W174" s="313">
        <v>1</v>
      </c>
      <c r="X174" s="312">
        <v>0</v>
      </c>
      <c r="Y174" s="312">
        <v>0</v>
      </c>
      <c r="Z174" s="312">
        <v>0</v>
      </c>
      <c r="AA174" s="14">
        <v>0</v>
      </c>
      <c r="AB174" s="317"/>
      <c r="AC174" s="15" t="str">
        <f t="shared" si="185"/>
        <v/>
      </c>
      <c r="AD174" s="15" t="str">
        <f t="shared" si="192"/>
        <v/>
      </c>
      <c r="AE174" s="16" t="str">
        <f t="shared" si="193"/>
        <v>0 - 0</v>
      </c>
      <c r="AF174" s="20" t="str">
        <f t="shared" si="187"/>
        <v>Not an offer</v>
      </c>
      <c r="AG174" s="276" t="str">
        <f t="shared" si="188"/>
        <v>Not an Offer</v>
      </c>
      <c r="AH174" s="150"/>
      <c r="AI174" s="254">
        <v>158</v>
      </c>
      <c r="AJ174" s="149" t="str">
        <f t="shared" si="189"/>
        <v>00-IFE</v>
      </c>
      <c r="AK174" s="254" t="b">
        <v>0</v>
      </c>
      <c r="AL174" s="254">
        <f t="shared" si="186"/>
        <v>0</v>
      </c>
      <c r="AM174" s="254">
        <f t="shared" si="190"/>
        <v>0</v>
      </c>
      <c r="AN174" s="288">
        <f t="shared" si="194"/>
        <v>0</v>
      </c>
      <c r="AO174" s="288" t="str">
        <f>IF(AND($BU174=$BV174,BU174=AO$13),$J174&amp;$K174&amp;$L174&amp;$M174&amp;$N174&amp;$O174&amp;$P174&amp;$Q174&amp;$R174&amp;$S174&amp;$T174&amp;$U174,IFERROR(MATCH($AN174,AO$17:AO173,0),-1000))</f>
        <v>000000000000</v>
      </c>
      <c r="AP174" s="288">
        <f>IF(AND($BU174=$BV174,BV174=AP$13),$J174&amp;$K174&amp;$L174&amp;$M174&amp;$N174&amp;$O174&amp;$P174&amp;$Q174&amp;$R174&amp;$S174&amp;$T174&amp;$U174,IFERROR(MATCH($AN174,AP$17:AP173,0),-1000))</f>
        <v>1</v>
      </c>
      <c r="AQ174" s="288">
        <f>IF(AND($BU174=$BV174,BW174=AQ$13),$J174&amp;$K174&amp;$L174&amp;$M174&amp;$N174&amp;$O174&amp;$P174&amp;$Q174&amp;$R174&amp;$S174&amp;$T174&amp;$U174,IFERROR(MATCH($AN174,AQ$17:AQ173,0),-1000))</f>
        <v>1</v>
      </c>
      <c r="AR174" s="288">
        <f>IF(AND($BU174=$BV174,BX174=AR$13),$J174&amp;$K174&amp;$L174&amp;$M174&amp;$N174&amp;$O174&amp;$P174&amp;$Q174&amp;$R174&amp;$S174&amp;$T174&amp;$U174,IFERROR(MATCH($AN174,AR$17:AR173,0),-1000))</f>
        <v>1</v>
      </c>
      <c r="AS174" s="254">
        <f t="shared" si="69"/>
        <v>0</v>
      </c>
      <c r="AT174" s="261" t="str">
        <f t="shared" si="195"/>
        <v/>
      </c>
      <c r="AU174" s="254" t="str">
        <f t="shared" si="235"/>
        <v/>
      </c>
      <c r="AV174" s="254" t="str">
        <f t="shared" si="235"/>
        <v/>
      </c>
      <c r="AW174" s="254" t="str">
        <f t="shared" si="235"/>
        <v/>
      </c>
      <c r="AX174" s="254" t="str">
        <f t="shared" si="235"/>
        <v/>
      </c>
      <c r="AY174" s="254" t="str">
        <f t="shared" si="233"/>
        <v/>
      </c>
      <c r="AZ174" s="254" t="str">
        <f t="shared" si="233"/>
        <v/>
      </c>
      <c r="BA174" s="254" t="str">
        <f t="shared" si="233"/>
        <v/>
      </c>
      <c r="BB174" s="254" t="str">
        <f t="shared" si="233"/>
        <v/>
      </c>
      <c r="BC174" s="254" t="str">
        <f t="shared" si="183"/>
        <v/>
      </c>
      <c r="BD174" s="254" t="str">
        <f t="shared" si="183"/>
        <v/>
      </c>
      <c r="BE174" s="262" t="str">
        <f t="shared" si="183"/>
        <v/>
      </c>
      <c r="BF174" s="263" t="str">
        <f t="shared" si="236"/>
        <v/>
      </c>
      <c r="BG174" s="254" t="str">
        <f t="shared" si="236"/>
        <v/>
      </c>
      <c r="BH174" s="254" t="str">
        <f t="shared" si="236"/>
        <v/>
      </c>
      <c r="BI174" s="254" t="str">
        <f t="shared" si="236"/>
        <v/>
      </c>
      <c r="BJ174" s="254" t="str">
        <f t="shared" si="234"/>
        <v/>
      </c>
      <c r="BK174" s="254" t="str">
        <f t="shared" si="234"/>
        <v/>
      </c>
      <c r="BL174" s="254" t="str">
        <f t="shared" si="234"/>
        <v/>
      </c>
      <c r="BM174" s="254" t="str">
        <f t="shared" si="234"/>
        <v/>
      </c>
      <c r="BN174" s="254" t="str">
        <f t="shared" si="184"/>
        <v/>
      </c>
      <c r="BO174" s="254" t="str">
        <f t="shared" si="184"/>
        <v/>
      </c>
      <c r="BP174" s="254" t="str">
        <f t="shared" si="184"/>
        <v/>
      </c>
      <c r="BQ174" s="264" t="str">
        <f t="shared" si="196"/>
        <v/>
      </c>
      <c r="BR174" s="261">
        <v>2019</v>
      </c>
      <c r="BS174" s="261">
        <v>2019</v>
      </c>
      <c r="BT174" s="261">
        <v>2019</v>
      </c>
      <c r="BU174" s="265">
        <v>2019</v>
      </c>
      <c r="BV174" s="263">
        <v>2019</v>
      </c>
      <c r="BW174" s="254" t="str">
        <f t="shared" si="177"/>
        <v/>
      </c>
      <c r="BX174" s="254" t="str">
        <f t="shared" si="176"/>
        <v/>
      </c>
      <c r="BY174" s="264" t="str">
        <f t="shared" si="31"/>
        <v/>
      </c>
      <c r="BZ174" s="254" t="str">
        <f t="shared" si="32"/>
        <v/>
      </c>
      <c r="CA174" s="254">
        <f t="shared" si="179"/>
        <v>0</v>
      </c>
      <c r="CB174" s="254">
        <f t="shared" si="179"/>
        <v>0</v>
      </c>
      <c r="CC174" s="254">
        <f t="shared" si="179"/>
        <v>0</v>
      </c>
      <c r="CD174" s="254">
        <f t="shared" si="179"/>
        <v>0</v>
      </c>
      <c r="CE174" s="254">
        <f t="shared" si="179"/>
        <v>0</v>
      </c>
      <c r="CF174" s="254">
        <f t="shared" si="179"/>
        <v>0</v>
      </c>
      <c r="CG174" s="254">
        <f t="shared" si="237"/>
        <v>0</v>
      </c>
      <c r="CH174" s="254">
        <f t="shared" si="237"/>
        <v>0</v>
      </c>
      <c r="CI174" s="254">
        <f t="shared" si="237"/>
        <v>0</v>
      </c>
      <c r="CJ174" s="254">
        <f t="shared" si="182"/>
        <v>0</v>
      </c>
      <c r="CK174" s="254">
        <f t="shared" si="182"/>
        <v>0</v>
      </c>
      <c r="CL174" s="254">
        <f t="shared" si="182"/>
        <v>0</v>
      </c>
      <c r="CM174" s="254">
        <f t="shared" si="197"/>
        <v>0</v>
      </c>
      <c r="CN174" s="254">
        <f t="shared" si="198"/>
        <v>0</v>
      </c>
      <c r="CO174" s="254">
        <f t="shared" si="199"/>
        <v>0</v>
      </c>
      <c r="CP174" s="254">
        <f t="shared" si="200"/>
        <v>0</v>
      </c>
      <c r="CQ174" s="254">
        <f t="shared" si="201"/>
        <v>0</v>
      </c>
      <c r="CR174" s="254">
        <f t="shared" si="202"/>
        <v>0</v>
      </c>
      <c r="CS174" s="254">
        <f t="shared" si="203"/>
        <v>0</v>
      </c>
      <c r="CT174" s="254">
        <f t="shared" si="204"/>
        <v>0</v>
      </c>
      <c r="CU174" s="254">
        <f t="shared" si="205"/>
        <v>0</v>
      </c>
      <c r="CV174" s="254">
        <f t="shared" si="206"/>
        <v>0</v>
      </c>
      <c r="CW174" s="254">
        <f t="shared" si="207"/>
        <v>0</v>
      </c>
      <c r="CX174" s="254">
        <f t="shared" si="208"/>
        <v>0</v>
      </c>
      <c r="CY174" s="254">
        <f t="shared" si="209"/>
        <v>0</v>
      </c>
      <c r="CZ174" s="254">
        <f t="shared" si="210"/>
        <v>0</v>
      </c>
      <c r="DA174" s="254">
        <f t="shared" si="211"/>
        <v>0</v>
      </c>
      <c r="DB174" s="254">
        <f t="shared" si="212"/>
        <v>0</v>
      </c>
      <c r="DC174" s="254">
        <f t="shared" si="213"/>
        <v>0</v>
      </c>
      <c r="DD174" s="254">
        <f t="shared" si="214"/>
        <v>0</v>
      </c>
      <c r="DE174" s="254">
        <f t="shared" si="215"/>
        <v>0</v>
      </c>
      <c r="DF174" s="254">
        <f t="shared" si="216"/>
        <v>0</v>
      </c>
      <c r="DG174" s="254">
        <f t="shared" si="217"/>
        <v>0</v>
      </c>
      <c r="DH174" s="254">
        <f t="shared" si="218"/>
        <v>0</v>
      </c>
      <c r="DI174" s="254">
        <f t="shared" si="219"/>
        <v>0</v>
      </c>
      <c r="DJ174" s="254">
        <f t="shared" si="220"/>
        <v>0</v>
      </c>
      <c r="DK174" s="254">
        <f t="shared" si="221"/>
        <v>0</v>
      </c>
      <c r="DL174" s="254">
        <f t="shared" si="222"/>
        <v>0</v>
      </c>
      <c r="DM174" s="254">
        <f t="shared" si="223"/>
        <v>0</v>
      </c>
      <c r="DN174" s="254">
        <f t="shared" si="224"/>
        <v>0</v>
      </c>
      <c r="DO174" s="254">
        <f t="shared" si="225"/>
        <v>0</v>
      </c>
      <c r="DP174" s="254">
        <f t="shared" si="226"/>
        <v>0</v>
      </c>
      <c r="DQ174" s="254">
        <f t="shared" si="227"/>
        <v>0</v>
      </c>
      <c r="DR174" s="254">
        <f t="shared" si="228"/>
        <v>0</v>
      </c>
      <c r="DS174" s="254">
        <f t="shared" si="229"/>
        <v>0</v>
      </c>
      <c r="DT174" s="254">
        <f t="shared" si="230"/>
        <v>0</v>
      </c>
      <c r="DU174" s="254">
        <f t="shared" si="231"/>
        <v>0</v>
      </c>
      <c r="DV174" s="254">
        <f t="shared" si="232"/>
        <v>0</v>
      </c>
    </row>
    <row r="175" spans="1:126" ht="24" customHeight="1">
      <c r="A175" s="11" t="str">
        <f ca="1">IF(AG175&lt;&gt;"OK","",CONCATENATE(TEXT('Front Page'!$F$33,"000"),TEXT('Front Page'!$F$31,"000"),"-",LEFT('Front Page'!$R$53,5),"-",LEFT(D175,1),AJ175, "-",TEXT(B175,"000")))</f>
        <v/>
      </c>
      <c r="B175" s="12" t="str">
        <f>IFERROR(IF(E175="","",MAX(B$17:B174)+1),"")</f>
        <v/>
      </c>
      <c r="C175" s="13"/>
      <c r="D175" s="29" t="str">
        <f t="shared" si="133"/>
        <v>None</v>
      </c>
      <c r="E175" s="29" t="str">
        <f t="shared" si="17"/>
        <v/>
      </c>
      <c r="F175" s="29" t="str">
        <f t="shared" si="18"/>
        <v/>
      </c>
      <c r="G175" s="363"/>
      <c r="H175" s="364"/>
      <c r="I175" s="325" t="str">
        <f t="shared" si="191"/>
        <v>No</v>
      </c>
      <c r="J175" s="314">
        <v>0</v>
      </c>
      <c r="K175" s="312">
        <v>0</v>
      </c>
      <c r="L175" s="312">
        <v>0</v>
      </c>
      <c r="M175" s="312">
        <v>0</v>
      </c>
      <c r="N175" s="312">
        <v>0</v>
      </c>
      <c r="O175" s="312">
        <v>0</v>
      </c>
      <c r="P175" s="312">
        <v>0</v>
      </c>
      <c r="Q175" s="312">
        <v>0</v>
      </c>
      <c r="R175" s="312">
        <v>0</v>
      </c>
      <c r="S175" s="312">
        <v>0</v>
      </c>
      <c r="T175" s="312">
        <v>0</v>
      </c>
      <c r="U175" s="312">
        <v>0</v>
      </c>
      <c r="V175" s="313">
        <v>1</v>
      </c>
      <c r="W175" s="313">
        <v>1</v>
      </c>
      <c r="X175" s="312">
        <v>0</v>
      </c>
      <c r="Y175" s="312">
        <v>0</v>
      </c>
      <c r="Z175" s="312">
        <v>0</v>
      </c>
      <c r="AA175" s="14">
        <v>0</v>
      </c>
      <c r="AB175" s="317"/>
      <c r="AC175" s="15" t="str">
        <f t="shared" si="185"/>
        <v/>
      </c>
      <c r="AD175" s="15" t="str">
        <f t="shared" si="192"/>
        <v/>
      </c>
      <c r="AE175" s="16" t="str">
        <f t="shared" si="193"/>
        <v>0 - 0</v>
      </c>
      <c r="AF175" s="20" t="str">
        <f t="shared" si="187"/>
        <v>Not an offer</v>
      </c>
      <c r="AG175" s="276" t="str">
        <f t="shared" si="188"/>
        <v>Not an Offer</v>
      </c>
      <c r="AH175" s="150"/>
      <c r="AI175" s="254">
        <v>159</v>
      </c>
      <c r="AJ175" s="149" t="str">
        <f t="shared" si="189"/>
        <v>00-IFE</v>
      </c>
      <c r="AK175" s="254" t="b">
        <v>0</v>
      </c>
      <c r="AL175" s="254">
        <f t="shared" si="186"/>
        <v>0</v>
      </c>
      <c r="AM175" s="254">
        <f t="shared" si="190"/>
        <v>0</v>
      </c>
      <c r="AN175" s="288">
        <f t="shared" si="194"/>
        <v>0</v>
      </c>
      <c r="AO175" s="288" t="str">
        <f>IF(AND($BU175=$BV175,BU175=AO$13),$J175&amp;$K175&amp;$L175&amp;$M175&amp;$N175&amp;$O175&amp;$P175&amp;$Q175&amp;$R175&amp;$S175&amp;$T175&amp;$U175,IFERROR(MATCH($AN175,AO$17:AO174,0),-1000))</f>
        <v>000000000000</v>
      </c>
      <c r="AP175" s="288">
        <f>IF(AND($BU175=$BV175,BV175=AP$13),$J175&amp;$K175&amp;$L175&amp;$M175&amp;$N175&amp;$O175&amp;$P175&amp;$Q175&amp;$R175&amp;$S175&amp;$T175&amp;$U175,IFERROR(MATCH($AN175,AP$17:AP174,0),-1000))</f>
        <v>1</v>
      </c>
      <c r="AQ175" s="288">
        <f>IF(AND($BU175=$BV175,BW175=AQ$13),$J175&amp;$K175&amp;$L175&amp;$M175&amp;$N175&amp;$O175&amp;$P175&amp;$Q175&amp;$R175&amp;$S175&amp;$T175&amp;$U175,IFERROR(MATCH($AN175,AQ$17:AQ174,0),-1000))</f>
        <v>1</v>
      </c>
      <c r="AR175" s="288">
        <f>IF(AND($BU175=$BV175,BX175=AR$13),$J175&amp;$K175&amp;$L175&amp;$M175&amp;$N175&amp;$O175&amp;$P175&amp;$Q175&amp;$R175&amp;$S175&amp;$T175&amp;$U175,IFERROR(MATCH($AN175,AR$17:AR174,0),-1000))</f>
        <v>1</v>
      </c>
      <c r="AS175" s="254">
        <f t="shared" ref="AS175:AS316" si="238">IF(AN175&lt;&gt;0,IF(SUMIF($X175:$AA175,"&gt;0",$AO175:$AR175)&lt;0,"Enter discrete year offers first",0),0)</f>
        <v>0</v>
      </c>
      <c r="AT175" s="261" t="str">
        <f t="shared" si="195"/>
        <v/>
      </c>
      <c r="AU175" s="254" t="str">
        <f t="shared" si="235"/>
        <v/>
      </c>
      <c r="AV175" s="254" t="str">
        <f t="shared" si="235"/>
        <v/>
      </c>
      <c r="AW175" s="254" t="str">
        <f t="shared" si="235"/>
        <v/>
      </c>
      <c r="AX175" s="254" t="str">
        <f t="shared" si="235"/>
        <v/>
      </c>
      <c r="AY175" s="254" t="str">
        <f t="shared" si="233"/>
        <v/>
      </c>
      <c r="AZ175" s="254" t="str">
        <f t="shared" si="233"/>
        <v/>
      </c>
      <c r="BA175" s="254" t="str">
        <f t="shared" si="233"/>
        <v/>
      </c>
      <c r="BB175" s="254" t="str">
        <f t="shared" si="233"/>
        <v/>
      </c>
      <c r="BC175" s="254" t="str">
        <f t="shared" si="183"/>
        <v/>
      </c>
      <c r="BD175" s="254" t="str">
        <f t="shared" si="183"/>
        <v/>
      </c>
      <c r="BE175" s="262" t="str">
        <f t="shared" si="183"/>
        <v/>
      </c>
      <c r="BF175" s="263" t="str">
        <f t="shared" si="236"/>
        <v/>
      </c>
      <c r="BG175" s="254" t="str">
        <f t="shared" si="236"/>
        <v/>
      </c>
      <c r="BH175" s="254" t="str">
        <f t="shared" si="236"/>
        <v/>
      </c>
      <c r="BI175" s="254" t="str">
        <f t="shared" si="236"/>
        <v/>
      </c>
      <c r="BJ175" s="254" t="str">
        <f t="shared" si="234"/>
        <v/>
      </c>
      <c r="BK175" s="254" t="str">
        <f t="shared" si="234"/>
        <v/>
      </c>
      <c r="BL175" s="254" t="str">
        <f t="shared" si="234"/>
        <v/>
      </c>
      <c r="BM175" s="254" t="str">
        <f t="shared" si="234"/>
        <v/>
      </c>
      <c r="BN175" s="254" t="str">
        <f t="shared" si="184"/>
        <v/>
      </c>
      <c r="BO175" s="254" t="str">
        <f t="shared" si="184"/>
        <v/>
      </c>
      <c r="BP175" s="254" t="str">
        <f t="shared" si="184"/>
        <v/>
      </c>
      <c r="BQ175" s="264" t="str">
        <f t="shared" si="196"/>
        <v/>
      </c>
      <c r="BR175" s="261">
        <v>2019</v>
      </c>
      <c r="BS175" s="261">
        <v>2019</v>
      </c>
      <c r="BT175" s="261">
        <v>2019</v>
      </c>
      <c r="BU175" s="265">
        <v>2019</v>
      </c>
      <c r="BV175" s="263">
        <v>2019</v>
      </c>
      <c r="BW175" s="254" t="str">
        <f t="shared" si="177"/>
        <v/>
      </c>
      <c r="BX175" s="254" t="str">
        <f t="shared" si="176"/>
        <v/>
      </c>
      <c r="BY175" s="264" t="str">
        <f t="shared" si="31"/>
        <v/>
      </c>
      <c r="BZ175" s="254" t="str">
        <f t="shared" si="32"/>
        <v/>
      </c>
      <c r="CA175" s="254">
        <f t="shared" si="179"/>
        <v>0</v>
      </c>
      <c r="CB175" s="254">
        <f t="shared" si="179"/>
        <v>0</v>
      </c>
      <c r="CC175" s="254">
        <f t="shared" si="179"/>
        <v>0</v>
      </c>
      <c r="CD175" s="254">
        <f t="shared" si="179"/>
        <v>0</v>
      </c>
      <c r="CE175" s="254">
        <f t="shared" si="179"/>
        <v>0</v>
      </c>
      <c r="CF175" s="254">
        <f t="shared" si="179"/>
        <v>0</v>
      </c>
      <c r="CG175" s="254">
        <f t="shared" si="237"/>
        <v>0</v>
      </c>
      <c r="CH175" s="254">
        <f t="shared" si="237"/>
        <v>0</v>
      </c>
      <c r="CI175" s="254">
        <f t="shared" si="237"/>
        <v>0</v>
      </c>
      <c r="CJ175" s="254">
        <f t="shared" si="182"/>
        <v>0</v>
      </c>
      <c r="CK175" s="254">
        <f t="shared" si="182"/>
        <v>0</v>
      </c>
      <c r="CL175" s="254">
        <f t="shared" si="182"/>
        <v>0</v>
      </c>
      <c r="CM175" s="254">
        <f t="shared" si="197"/>
        <v>0</v>
      </c>
      <c r="CN175" s="254">
        <f t="shared" si="198"/>
        <v>0</v>
      </c>
      <c r="CO175" s="254">
        <f t="shared" si="199"/>
        <v>0</v>
      </c>
      <c r="CP175" s="254">
        <f t="shared" si="200"/>
        <v>0</v>
      </c>
      <c r="CQ175" s="254">
        <f t="shared" si="201"/>
        <v>0</v>
      </c>
      <c r="CR175" s="254">
        <f t="shared" si="202"/>
        <v>0</v>
      </c>
      <c r="CS175" s="254">
        <f t="shared" si="203"/>
        <v>0</v>
      </c>
      <c r="CT175" s="254">
        <f t="shared" si="204"/>
        <v>0</v>
      </c>
      <c r="CU175" s="254">
        <f t="shared" si="205"/>
        <v>0</v>
      </c>
      <c r="CV175" s="254">
        <f t="shared" si="206"/>
        <v>0</v>
      </c>
      <c r="CW175" s="254">
        <f t="shared" si="207"/>
        <v>0</v>
      </c>
      <c r="CX175" s="254">
        <f t="shared" si="208"/>
        <v>0</v>
      </c>
      <c r="CY175" s="254">
        <f t="shared" si="209"/>
        <v>0</v>
      </c>
      <c r="CZ175" s="254">
        <f t="shared" si="210"/>
        <v>0</v>
      </c>
      <c r="DA175" s="254">
        <f t="shared" si="211"/>
        <v>0</v>
      </c>
      <c r="DB175" s="254">
        <f t="shared" si="212"/>
        <v>0</v>
      </c>
      <c r="DC175" s="254">
        <f t="shared" si="213"/>
        <v>0</v>
      </c>
      <c r="DD175" s="254">
        <f t="shared" si="214"/>
        <v>0</v>
      </c>
      <c r="DE175" s="254">
        <f t="shared" si="215"/>
        <v>0</v>
      </c>
      <c r="DF175" s="254">
        <f t="shared" si="216"/>
        <v>0</v>
      </c>
      <c r="DG175" s="254">
        <f t="shared" si="217"/>
        <v>0</v>
      </c>
      <c r="DH175" s="254">
        <f t="shared" si="218"/>
        <v>0</v>
      </c>
      <c r="DI175" s="254">
        <f t="shared" si="219"/>
        <v>0</v>
      </c>
      <c r="DJ175" s="254">
        <f t="shared" si="220"/>
        <v>0</v>
      </c>
      <c r="DK175" s="254">
        <f t="shared" si="221"/>
        <v>0</v>
      </c>
      <c r="DL175" s="254">
        <f t="shared" si="222"/>
        <v>0</v>
      </c>
      <c r="DM175" s="254">
        <f t="shared" si="223"/>
        <v>0</v>
      </c>
      <c r="DN175" s="254">
        <f t="shared" si="224"/>
        <v>0</v>
      </c>
      <c r="DO175" s="254">
        <f t="shared" si="225"/>
        <v>0</v>
      </c>
      <c r="DP175" s="254">
        <f t="shared" si="226"/>
        <v>0</v>
      </c>
      <c r="DQ175" s="254">
        <f t="shared" si="227"/>
        <v>0</v>
      </c>
      <c r="DR175" s="254">
        <f t="shared" si="228"/>
        <v>0</v>
      </c>
      <c r="DS175" s="254">
        <f t="shared" si="229"/>
        <v>0</v>
      </c>
      <c r="DT175" s="254">
        <f t="shared" si="230"/>
        <v>0</v>
      </c>
      <c r="DU175" s="254">
        <f t="shared" si="231"/>
        <v>0</v>
      </c>
      <c r="DV175" s="254">
        <f t="shared" si="232"/>
        <v>0</v>
      </c>
    </row>
    <row r="176" spans="1:126" ht="24" customHeight="1">
      <c r="A176" s="11" t="str">
        <f ca="1">IF(AG176&lt;&gt;"OK","",CONCATENATE(TEXT('Front Page'!$F$33,"000"),TEXT('Front Page'!$F$31,"000"),"-",LEFT('Front Page'!$R$53,5),"-",LEFT(D176,1),AJ176, "-",TEXT(B176,"000")))</f>
        <v/>
      </c>
      <c r="B176" s="12" t="str">
        <f>IFERROR(IF(E176="","",MAX(B$17:B175)+1),"")</f>
        <v/>
      </c>
      <c r="C176" s="13"/>
      <c r="D176" s="29" t="str">
        <f t="shared" si="133"/>
        <v>None</v>
      </c>
      <c r="E176" s="29" t="str">
        <f t="shared" si="17"/>
        <v/>
      </c>
      <c r="F176" s="29" t="str">
        <f t="shared" si="18"/>
        <v/>
      </c>
      <c r="G176" s="363"/>
      <c r="H176" s="364"/>
      <c r="I176" s="325" t="str">
        <f t="shared" si="191"/>
        <v>No</v>
      </c>
      <c r="J176" s="314">
        <v>0</v>
      </c>
      <c r="K176" s="312">
        <v>0</v>
      </c>
      <c r="L176" s="312">
        <v>0</v>
      </c>
      <c r="M176" s="312">
        <v>0</v>
      </c>
      <c r="N176" s="312">
        <v>0</v>
      </c>
      <c r="O176" s="312">
        <v>0</v>
      </c>
      <c r="P176" s="312">
        <v>0</v>
      </c>
      <c r="Q176" s="312">
        <v>0</v>
      </c>
      <c r="R176" s="312">
        <v>0</v>
      </c>
      <c r="S176" s="312">
        <v>0</v>
      </c>
      <c r="T176" s="312">
        <v>0</v>
      </c>
      <c r="U176" s="312">
        <v>0</v>
      </c>
      <c r="V176" s="313">
        <v>1</v>
      </c>
      <c r="W176" s="313">
        <v>1</v>
      </c>
      <c r="X176" s="312">
        <v>0</v>
      </c>
      <c r="Y176" s="312">
        <v>0</v>
      </c>
      <c r="Z176" s="312">
        <v>0</v>
      </c>
      <c r="AA176" s="14">
        <v>0</v>
      </c>
      <c r="AB176" s="317"/>
      <c r="AC176" s="15" t="str">
        <f t="shared" si="185"/>
        <v/>
      </c>
      <c r="AD176" s="15" t="str">
        <f t="shared" si="192"/>
        <v/>
      </c>
      <c r="AE176" s="16" t="str">
        <f t="shared" si="193"/>
        <v>0 - 0</v>
      </c>
      <c r="AF176" s="20" t="str">
        <f t="shared" si="187"/>
        <v>Not an offer</v>
      </c>
      <c r="AG176" s="276" t="str">
        <f t="shared" si="188"/>
        <v>Not an Offer</v>
      </c>
      <c r="AH176" s="150"/>
      <c r="AI176" s="254">
        <v>160</v>
      </c>
      <c r="AJ176" s="149" t="str">
        <f t="shared" si="189"/>
        <v>00-IFE</v>
      </c>
      <c r="AK176" s="254" t="b">
        <v>0</v>
      </c>
      <c r="AL176" s="254">
        <f t="shared" si="186"/>
        <v>0</v>
      </c>
      <c r="AM176" s="254">
        <f t="shared" si="190"/>
        <v>0</v>
      </c>
      <c r="AN176" s="288">
        <f t="shared" si="194"/>
        <v>0</v>
      </c>
      <c r="AO176" s="288" t="str">
        <f>IF(AND($BU176=$BV176,BU176=AO$13),$J176&amp;$K176&amp;$L176&amp;$M176&amp;$N176&amp;$O176&amp;$P176&amp;$Q176&amp;$R176&amp;$S176&amp;$T176&amp;$U176,IFERROR(MATCH($AN176,AO$17:AO175,0),-1000))</f>
        <v>000000000000</v>
      </c>
      <c r="AP176" s="288">
        <f>IF(AND($BU176=$BV176,BV176=AP$13),$J176&amp;$K176&amp;$L176&amp;$M176&amp;$N176&amp;$O176&amp;$P176&amp;$Q176&amp;$R176&amp;$S176&amp;$T176&amp;$U176,IFERROR(MATCH($AN176,AP$17:AP175,0),-1000))</f>
        <v>1</v>
      </c>
      <c r="AQ176" s="288">
        <f>IF(AND($BU176=$BV176,BW176=AQ$13),$J176&amp;$K176&amp;$L176&amp;$M176&amp;$N176&amp;$O176&amp;$P176&amp;$Q176&amp;$R176&amp;$S176&amp;$T176&amp;$U176,IFERROR(MATCH($AN176,AQ$17:AQ175,0),-1000))</f>
        <v>1</v>
      </c>
      <c r="AR176" s="288">
        <f>IF(AND($BU176=$BV176,BX176=AR$13),$J176&amp;$K176&amp;$L176&amp;$M176&amp;$N176&amp;$O176&amp;$P176&amp;$Q176&amp;$R176&amp;$S176&amp;$T176&amp;$U176,IFERROR(MATCH($AN176,AR$17:AR175,0),-1000))</f>
        <v>1</v>
      </c>
      <c r="AS176" s="254">
        <f t="shared" si="238"/>
        <v>0</v>
      </c>
      <c r="AT176" s="261" t="str">
        <f t="shared" si="195"/>
        <v/>
      </c>
      <c r="AU176" s="254" t="str">
        <f t="shared" si="235"/>
        <v/>
      </c>
      <c r="AV176" s="254" t="str">
        <f t="shared" si="235"/>
        <v/>
      </c>
      <c r="AW176" s="254" t="str">
        <f t="shared" si="235"/>
        <v/>
      </c>
      <c r="AX176" s="254" t="str">
        <f t="shared" si="235"/>
        <v/>
      </c>
      <c r="AY176" s="254" t="str">
        <f t="shared" si="233"/>
        <v/>
      </c>
      <c r="AZ176" s="254" t="str">
        <f t="shared" si="233"/>
        <v/>
      </c>
      <c r="BA176" s="254" t="str">
        <f t="shared" si="233"/>
        <v/>
      </c>
      <c r="BB176" s="254" t="str">
        <f t="shared" si="233"/>
        <v/>
      </c>
      <c r="BC176" s="254" t="str">
        <f t="shared" si="183"/>
        <v/>
      </c>
      <c r="BD176" s="254" t="str">
        <f t="shared" si="183"/>
        <v/>
      </c>
      <c r="BE176" s="262" t="str">
        <f t="shared" si="183"/>
        <v/>
      </c>
      <c r="BF176" s="263" t="str">
        <f t="shared" si="236"/>
        <v/>
      </c>
      <c r="BG176" s="254" t="str">
        <f t="shared" si="236"/>
        <v/>
      </c>
      <c r="BH176" s="254" t="str">
        <f t="shared" si="236"/>
        <v/>
      </c>
      <c r="BI176" s="254" t="str">
        <f t="shared" si="236"/>
        <v/>
      </c>
      <c r="BJ176" s="254" t="str">
        <f t="shared" si="234"/>
        <v/>
      </c>
      <c r="BK176" s="254" t="str">
        <f t="shared" si="234"/>
        <v/>
      </c>
      <c r="BL176" s="254" t="str">
        <f t="shared" si="234"/>
        <v/>
      </c>
      <c r="BM176" s="254" t="str">
        <f t="shared" si="234"/>
        <v/>
      </c>
      <c r="BN176" s="254" t="str">
        <f t="shared" si="184"/>
        <v/>
      </c>
      <c r="BO176" s="254" t="str">
        <f t="shared" si="184"/>
        <v/>
      </c>
      <c r="BP176" s="254" t="str">
        <f t="shared" si="184"/>
        <v/>
      </c>
      <c r="BQ176" s="264" t="str">
        <f t="shared" si="196"/>
        <v/>
      </c>
      <c r="BR176" s="261">
        <v>2019</v>
      </c>
      <c r="BS176" s="261">
        <v>2019</v>
      </c>
      <c r="BT176" s="261">
        <v>2019</v>
      </c>
      <c r="BU176" s="265">
        <v>2019</v>
      </c>
      <c r="BV176" s="263">
        <v>2019</v>
      </c>
      <c r="BW176" s="254" t="str">
        <f t="shared" si="177"/>
        <v/>
      </c>
      <c r="BX176" s="254" t="str">
        <f t="shared" si="176"/>
        <v/>
      </c>
      <c r="BY176" s="264" t="str">
        <f t="shared" si="31"/>
        <v/>
      </c>
      <c r="BZ176" s="254" t="str">
        <f t="shared" si="32"/>
        <v/>
      </c>
      <c r="CA176" s="254">
        <f t="shared" ref="CA176:CI217" si="239">IF($X176&gt;0,J176*$W176,0)</f>
        <v>0</v>
      </c>
      <c r="CB176" s="254">
        <f t="shared" si="239"/>
        <v>0</v>
      </c>
      <c r="CC176" s="254">
        <f t="shared" si="239"/>
        <v>0</v>
      </c>
      <c r="CD176" s="254">
        <f t="shared" si="239"/>
        <v>0</v>
      </c>
      <c r="CE176" s="254">
        <f t="shared" si="239"/>
        <v>0</v>
      </c>
      <c r="CF176" s="254">
        <f t="shared" si="239"/>
        <v>0</v>
      </c>
      <c r="CG176" s="254">
        <f t="shared" si="237"/>
        <v>0</v>
      </c>
      <c r="CH176" s="254">
        <f t="shared" si="237"/>
        <v>0</v>
      </c>
      <c r="CI176" s="254">
        <f t="shared" si="237"/>
        <v>0</v>
      </c>
      <c r="CJ176" s="254">
        <f t="shared" si="182"/>
        <v>0</v>
      </c>
      <c r="CK176" s="254">
        <f t="shared" si="182"/>
        <v>0</v>
      </c>
      <c r="CL176" s="254">
        <f t="shared" si="182"/>
        <v>0</v>
      </c>
      <c r="CM176" s="254">
        <f t="shared" si="197"/>
        <v>0</v>
      </c>
      <c r="CN176" s="254">
        <f t="shared" si="198"/>
        <v>0</v>
      </c>
      <c r="CO176" s="254">
        <f t="shared" si="199"/>
        <v>0</v>
      </c>
      <c r="CP176" s="254">
        <f t="shared" si="200"/>
        <v>0</v>
      </c>
      <c r="CQ176" s="254">
        <f t="shared" si="201"/>
        <v>0</v>
      </c>
      <c r="CR176" s="254">
        <f t="shared" si="202"/>
        <v>0</v>
      </c>
      <c r="CS176" s="254">
        <f t="shared" si="203"/>
        <v>0</v>
      </c>
      <c r="CT176" s="254">
        <f t="shared" si="204"/>
        <v>0</v>
      </c>
      <c r="CU176" s="254">
        <f t="shared" si="205"/>
        <v>0</v>
      </c>
      <c r="CV176" s="254">
        <f t="shared" si="206"/>
        <v>0</v>
      </c>
      <c r="CW176" s="254">
        <f t="shared" si="207"/>
        <v>0</v>
      </c>
      <c r="CX176" s="254">
        <f t="shared" si="208"/>
        <v>0</v>
      </c>
      <c r="CY176" s="254">
        <f t="shared" si="209"/>
        <v>0</v>
      </c>
      <c r="CZ176" s="254">
        <f t="shared" si="210"/>
        <v>0</v>
      </c>
      <c r="DA176" s="254">
        <f t="shared" si="211"/>
        <v>0</v>
      </c>
      <c r="DB176" s="254">
        <f t="shared" si="212"/>
        <v>0</v>
      </c>
      <c r="DC176" s="254">
        <f t="shared" si="213"/>
        <v>0</v>
      </c>
      <c r="DD176" s="254">
        <f t="shared" si="214"/>
        <v>0</v>
      </c>
      <c r="DE176" s="254">
        <f t="shared" si="215"/>
        <v>0</v>
      </c>
      <c r="DF176" s="254">
        <f t="shared" si="216"/>
        <v>0</v>
      </c>
      <c r="DG176" s="254">
        <f t="shared" si="217"/>
        <v>0</v>
      </c>
      <c r="DH176" s="254">
        <f t="shared" si="218"/>
        <v>0</v>
      </c>
      <c r="DI176" s="254">
        <f t="shared" si="219"/>
        <v>0</v>
      </c>
      <c r="DJ176" s="254">
        <f t="shared" si="220"/>
        <v>0</v>
      </c>
      <c r="DK176" s="254">
        <f t="shared" si="221"/>
        <v>0</v>
      </c>
      <c r="DL176" s="254">
        <f t="shared" si="222"/>
        <v>0</v>
      </c>
      <c r="DM176" s="254">
        <f t="shared" si="223"/>
        <v>0</v>
      </c>
      <c r="DN176" s="254">
        <f t="shared" si="224"/>
        <v>0</v>
      </c>
      <c r="DO176" s="254">
        <f t="shared" si="225"/>
        <v>0</v>
      </c>
      <c r="DP176" s="254">
        <f t="shared" si="226"/>
        <v>0</v>
      </c>
      <c r="DQ176" s="254">
        <f t="shared" si="227"/>
        <v>0</v>
      </c>
      <c r="DR176" s="254">
        <f t="shared" si="228"/>
        <v>0</v>
      </c>
      <c r="DS176" s="254">
        <f t="shared" si="229"/>
        <v>0</v>
      </c>
      <c r="DT176" s="254">
        <f t="shared" si="230"/>
        <v>0</v>
      </c>
      <c r="DU176" s="254">
        <f t="shared" si="231"/>
        <v>0</v>
      </c>
      <c r="DV176" s="254">
        <f t="shared" si="232"/>
        <v>0</v>
      </c>
    </row>
    <row r="177" spans="1:126" ht="24" customHeight="1">
      <c r="A177" s="11" t="str">
        <f ca="1">IF(AG177&lt;&gt;"OK","",CONCATENATE(TEXT('Front Page'!$F$33,"000"),TEXT('Front Page'!$F$31,"000"),"-",LEFT('Front Page'!$R$53,5),"-",LEFT(D177,1),AJ177, "-",TEXT(B177,"000")))</f>
        <v/>
      </c>
      <c r="B177" s="12" t="str">
        <f>IFERROR(IF(E177="","",MAX(B$17:B176)+1),"")</f>
        <v/>
      </c>
      <c r="C177" s="13"/>
      <c r="D177" s="29" t="str">
        <f t="shared" si="133"/>
        <v>None</v>
      </c>
      <c r="E177" s="29" t="str">
        <f t="shared" si="17"/>
        <v/>
      </c>
      <c r="F177" s="29" t="str">
        <f t="shared" si="18"/>
        <v/>
      </c>
      <c r="G177" s="363"/>
      <c r="H177" s="364"/>
      <c r="I177" s="325" t="str">
        <f t="shared" si="191"/>
        <v>No</v>
      </c>
      <c r="J177" s="314">
        <v>0</v>
      </c>
      <c r="K177" s="312">
        <v>0</v>
      </c>
      <c r="L177" s="312">
        <v>0</v>
      </c>
      <c r="M177" s="312">
        <v>0</v>
      </c>
      <c r="N177" s="312">
        <v>0</v>
      </c>
      <c r="O177" s="312">
        <v>0</v>
      </c>
      <c r="P177" s="312">
        <v>0</v>
      </c>
      <c r="Q177" s="312">
        <v>0</v>
      </c>
      <c r="R177" s="312">
        <v>0</v>
      </c>
      <c r="S177" s="312">
        <v>0</v>
      </c>
      <c r="T177" s="312">
        <v>0</v>
      </c>
      <c r="U177" s="312">
        <v>0</v>
      </c>
      <c r="V177" s="313">
        <v>1</v>
      </c>
      <c r="W177" s="313">
        <v>1</v>
      </c>
      <c r="X177" s="312">
        <v>0</v>
      </c>
      <c r="Y177" s="312">
        <v>0</v>
      </c>
      <c r="Z177" s="312">
        <v>0</v>
      </c>
      <c r="AA177" s="14">
        <v>0</v>
      </c>
      <c r="AB177" s="317"/>
      <c r="AC177" s="15" t="str">
        <f t="shared" si="185"/>
        <v/>
      </c>
      <c r="AD177" s="15" t="str">
        <f t="shared" si="192"/>
        <v/>
      </c>
      <c r="AE177" s="16" t="str">
        <f t="shared" si="193"/>
        <v>0 - 0</v>
      </c>
      <c r="AF177" s="20" t="str">
        <f t="shared" si="187"/>
        <v>Not an offer</v>
      </c>
      <c r="AG177" s="276" t="str">
        <f t="shared" si="188"/>
        <v>Not an Offer</v>
      </c>
      <c r="AH177" s="150"/>
      <c r="AI177" s="254">
        <v>161</v>
      </c>
      <c r="AJ177" s="149" t="str">
        <f t="shared" si="189"/>
        <v>00-IFE</v>
      </c>
      <c r="AK177" s="254" t="b">
        <v>0</v>
      </c>
      <c r="AL177" s="254">
        <f t="shared" si="186"/>
        <v>0</v>
      </c>
      <c r="AM177" s="254">
        <f t="shared" si="190"/>
        <v>0</v>
      </c>
      <c r="AN177" s="288">
        <f t="shared" si="194"/>
        <v>0</v>
      </c>
      <c r="AO177" s="288" t="str">
        <f>IF(AND($BU177=$BV177,BU177=AO$13),$J177&amp;$K177&amp;$L177&amp;$M177&amp;$N177&amp;$O177&amp;$P177&amp;$Q177&amp;$R177&amp;$S177&amp;$T177&amp;$U177,IFERROR(MATCH($AN177,AO$17:AO176,0),-1000))</f>
        <v>000000000000</v>
      </c>
      <c r="AP177" s="288">
        <f>IF(AND($BU177=$BV177,BV177=AP$13),$J177&amp;$K177&amp;$L177&amp;$M177&amp;$N177&amp;$O177&amp;$P177&amp;$Q177&amp;$R177&amp;$S177&amp;$T177&amp;$U177,IFERROR(MATCH($AN177,AP$17:AP176,0),-1000))</f>
        <v>1</v>
      </c>
      <c r="AQ177" s="288">
        <f>IF(AND($BU177=$BV177,BW177=AQ$13),$J177&amp;$K177&amp;$L177&amp;$M177&amp;$N177&amp;$O177&amp;$P177&amp;$Q177&amp;$R177&amp;$S177&amp;$T177&amp;$U177,IFERROR(MATCH($AN177,AQ$17:AQ176,0),-1000))</f>
        <v>1</v>
      </c>
      <c r="AR177" s="288">
        <f>IF(AND($BU177=$BV177,BX177=AR$13),$J177&amp;$K177&amp;$L177&amp;$M177&amp;$N177&amp;$O177&amp;$P177&amp;$Q177&amp;$R177&amp;$S177&amp;$T177&amp;$U177,IFERROR(MATCH($AN177,AR$17:AR176,0),-1000))</f>
        <v>1</v>
      </c>
      <c r="AS177" s="254">
        <f t="shared" si="238"/>
        <v>0</v>
      </c>
      <c r="AT177" s="261" t="str">
        <f t="shared" si="195"/>
        <v/>
      </c>
      <c r="AU177" s="254" t="str">
        <f t="shared" si="235"/>
        <v/>
      </c>
      <c r="AV177" s="254" t="str">
        <f t="shared" si="235"/>
        <v/>
      </c>
      <c r="AW177" s="254" t="str">
        <f t="shared" si="235"/>
        <v/>
      </c>
      <c r="AX177" s="254" t="str">
        <f t="shared" si="235"/>
        <v/>
      </c>
      <c r="AY177" s="254" t="str">
        <f t="shared" si="233"/>
        <v/>
      </c>
      <c r="AZ177" s="254" t="str">
        <f t="shared" si="233"/>
        <v/>
      </c>
      <c r="BA177" s="254" t="str">
        <f t="shared" si="233"/>
        <v/>
      </c>
      <c r="BB177" s="254" t="str">
        <f t="shared" si="233"/>
        <v/>
      </c>
      <c r="BC177" s="254" t="str">
        <f t="shared" si="183"/>
        <v/>
      </c>
      <c r="BD177" s="254" t="str">
        <f t="shared" si="183"/>
        <v/>
      </c>
      <c r="BE177" s="262" t="str">
        <f t="shared" si="183"/>
        <v/>
      </c>
      <c r="BF177" s="263" t="str">
        <f t="shared" si="236"/>
        <v/>
      </c>
      <c r="BG177" s="254" t="str">
        <f t="shared" si="236"/>
        <v/>
      </c>
      <c r="BH177" s="254" t="str">
        <f t="shared" si="236"/>
        <v/>
      </c>
      <c r="BI177" s="254" t="str">
        <f t="shared" si="236"/>
        <v/>
      </c>
      <c r="BJ177" s="254" t="str">
        <f t="shared" si="234"/>
        <v/>
      </c>
      <c r="BK177" s="254" t="str">
        <f t="shared" si="234"/>
        <v/>
      </c>
      <c r="BL177" s="254" t="str">
        <f t="shared" si="234"/>
        <v/>
      </c>
      <c r="BM177" s="254" t="str">
        <f t="shared" si="234"/>
        <v/>
      </c>
      <c r="BN177" s="254" t="str">
        <f t="shared" si="184"/>
        <v/>
      </c>
      <c r="BO177" s="254" t="str">
        <f t="shared" si="184"/>
        <v/>
      </c>
      <c r="BP177" s="254" t="str">
        <f t="shared" si="184"/>
        <v/>
      </c>
      <c r="BQ177" s="264" t="str">
        <f t="shared" si="196"/>
        <v/>
      </c>
      <c r="BR177" s="261">
        <v>2019</v>
      </c>
      <c r="BS177" s="261">
        <v>2019</v>
      </c>
      <c r="BT177" s="261">
        <v>2019</v>
      </c>
      <c r="BU177" s="265">
        <v>2019</v>
      </c>
      <c r="BV177" s="263">
        <v>2019</v>
      </c>
      <c r="BW177" s="254" t="str">
        <f t="shared" si="177"/>
        <v/>
      </c>
      <c r="BX177" s="254" t="str">
        <f t="shared" si="176"/>
        <v/>
      </c>
      <c r="BY177" s="264" t="str">
        <f t="shared" si="31"/>
        <v/>
      </c>
      <c r="BZ177" s="254" t="str">
        <f t="shared" si="32"/>
        <v/>
      </c>
      <c r="CA177" s="254">
        <f t="shared" si="239"/>
        <v>0</v>
      </c>
      <c r="CB177" s="254">
        <f t="shared" si="239"/>
        <v>0</v>
      </c>
      <c r="CC177" s="254">
        <f t="shared" si="239"/>
        <v>0</v>
      </c>
      <c r="CD177" s="254">
        <f t="shared" si="239"/>
        <v>0</v>
      </c>
      <c r="CE177" s="254">
        <f t="shared" si="239"/>
        <v>0</v>
      </c>
      <c r="CF177" s="254">
        <f t="shared" si="239"/>
        <v>0</v>
      </c>
      <c r="CG177" s="254">
        <f t="shared" si="237"/>
        <v>0</v>
      </c>
      <c r="CH177" s="254">
        <f t="shared" si="237"/>
        <v>0</v>
      </c>
      <c r="CI177" s="254">
        <f t="shared" si="237"/>
        <v>0</v>
      </c>
      <c r="CJ177" s="254">
        <f t="shared" si="182"/>
        <v>0</v>
      </c>
      <c r="CK177" s="254">
        <f t="shared" si="182"/>
        <v>0</v>
      </c>
      <c r="CL177" s="254">
        <f t="shared" si="182"/>
        <v>0</v>
      </c>
      <c r="CM177" s="254">
        <f t="shared" si="197"/>
        <v>0</v>
      </c>
      <c r="CN177" s="254">
        <f t="shared" si="198"/>
        <v>0</v>
      </c>
      <c r="CO177" s="254">
        <f t="shared" si="199"/>
        <v>0</v>
      </c>
      <c r="CP177" s="254">
        <f t="shared" si="200"/>
        <v>0</v>
      </c>
      <c r="CQ177" s="254">
        <f t="shared" si="201"/>
        <v>0</v>
      </c>
      <c r="CR177" s="254">
        <f t="shared" si="202"/>
        <v>0</v>
      </c>
      <c r="CS177" s="254">
        <f t="shared" si="203"/>
        <v>0</v>
      </c>
      <c r="CT177" s="254">
        <f t="shared" si="204"/>
        <v>0</v>
      </c>
      <c r="CU177" s="254">
        <f t="shared" si="205"/>
        <v>0</v>
      </c>
      <c r="CV177" s="254">
        <f t="shared" si="206"/>
        <v>0</v>
      </c>
      <c r="CW177" s="254">
        <f t="shared" si="207"/>
        <v>0</v>
      </c>
      <c r="CX177" s="254">
        <f t="shared" si="208"/>
        <v>0</v>
      </c>
      <c r="CY177" s="254">
        <f t="shared" si="209"/>
        <v>0</v>
      </c>
      <c r="CZ177" s="254">
        <f t="shared" si="210"/>
        <v>0</v>
      </c>
      <c r="DA177" s="254">
        <f t="shared" si="211"/>
        <v>0</v>
      </c>
      <c r="DB177" s="254">
        <f t="shared" si="212"/>
        <v>0</v>
      </c>
      <c r="DC177" s="254">
        <f t="shared" si="213"/>
        <v>0</v>
      </c>
      <c r="DD177" s="254">
        <f t="shared" si="214"/>
        <v>0</v>
      </c>
      <c r="DE177" s="254">
        <f t="shared" si="215"/>
        <v>0</v>
      </c>
      <c r="DF177" s="254">
        <f t="shared" si="216"/>
        <v>0</v>
      </c>
      <c r="DG177" s="254">
        <f t="shared" si="217"/>
        <v>0</v>
      </c>
      <c r="DH177" s="254">
        <f t="shared" si="218"/>
        <v>0</v>
      </c>
      <c r="DI177" s="254">
        <f t="shared" si="219"/>
        <v>0</v>
      </c>
      <c r="DJ177" s="254">
        <f t="shared" si="220"/>
        <v>0</v>
      </c>
      <c r="DK177" s="254">
        <f t="shared" si="221"/>
        <v>0</v>
      </c>
      <c r="DL177" s="254">
        <f t="shared" si="222"/>
        <v>0</v>
      </c>
      <c r="DM177" s="254">
        <f t="shared" si="223"/>
        <v>0</v>
      </c>
      <c r="DN177" s="254">
        <f t="shared" si="224"/>
        <v>0</v>
      </c>
      <c r="DO177" s="254">
        <f t="shared" si="225"/>
        <v>0</v>
      </c>
      <c r="DP177" s="254">
        <f t="shared" si="226"/>
        <v>0</v>
      </c>
      <c r="DQ177" s="254">
        <f t="shared" si="227"/>
        <v>0</v>
      </c>
      <c r="DR177" s="254">
        <f t="shared" si="228"/>
        <v>0</v>
      </c>
      <c r="DS177" s="254">
        <f t="shared" si="229"/>
        <v>0</v>
      </c>
      <c r="DT177" s="254">
        <f t="shared" si="230"/>
        <v>0</v>
      </c>
      <c r="DU177" s="254">
        <f t="shared" si="231"/>
        <v>0</v>
      </c>
      <c r="DV177" s="254">
        <f t="shared" si="232"/>
        <v>0</v>
      </c>
    </row>
    <row r="178" spans="1:126" ht="24" customHeight="1">
      <c r="A178" s="11" t="str">
        <f ca="1">IF(AG178&lt;&gt;"OK","",CONCATENATE(TEXT('Front Page'!$F$33,"000"),TEXT('Front Page'!$F$31,"000"),"-",LEFT('Front Page'!$R$53,5),"-",LEFT(D178,1),AJ178, "-",TEXT(B178,"000")))</f>
        <v/>
      </c>
      <c r="B178" s="12" t="str">
        <f>IFERROR(IF(E178="","",MAX(B$17:B177)+1),"")</f>
        <v/>
      </c>
      <c r="C178" s="13"/>
      <c r="D178" s="29" t="str">
        <f t="shared" si="133"/>
        <v>None</v>
      </c>
      <c r="E178" s="29" t="str">
        <f t="shared" si="17"/>
        <v/>
      </c>
      <c r="F178" s="29" t="str">
        <f t="shared" si="18"/>
        <v/>
      </c>
      <c r="G178" s="363"/>
      <c r="H178" s="364"/>
      <c r="I178" s="325" t="str">
        <f t="shared" si="191"/>
        <v>No</v>
      </c>
      <c r="J178" s="314">
        <v>0</v>
      </c>
      <c r="K178" s="312">
        <v>0</v>
      </c>
      <c r="L178" s="312">
        <v>0</v>
      </c>
      <c r="M178" s="312">
        <v>0</v>
      </c>
      <c r="N178" s="312">
        <v>0</v>
      </c>
      <c r="O178" s="312">
        <v>0</v>
      </c>
      <c r="P178" s="312">
        <v>0</v>
      </c>
      <c r="Q178" s="312">
        <v>0</v>
      </c>
      <c r="R178" s="312">
        <v>0</v>
      </c>
      <c r="S178" s="312">
        <v>0</v>
      </c>
      <c r="T178" s="312">
        <v>0</v>
      </c>
      <c r="U178" s="312">
        <v>0</v>
      </c>
      <c r="V178" s="313">
        <v>1</v>
      </c>
      <c r="W178" s="313">
        <v>1</v>
      </c>
      <c r="X178" s="312">
        <v>0</v>
      </c>
      <c r="Y178" s="312">
        <v>0</v>
      </c>
      <c r="Z178" s="312">
        <v>0</v>
      </c>
      <c r="AA178" s="14">
        <v>0</v>
      </c>
      <c r="AB178" s="317"/>
      <c r="AC178" s="15" t="str">
        <f t="shared" si="185"/>
        <v/>
      </c>
      <c r="AD178" s="15" t="str">
        <f t="shared" si="192"/>
        <v/>
      </c>
      <c r="AE178" s="16" t="str">
        <f t="shared" si="193"/>
        <v>0 - 0</v>
      </c>
      <c r="AF178" s="20" t="str">
        <f t="shared" si="187"/>
        <v>Not an offer</v>
      </c>
      <c r="AG178" s="276" t="str">
        <f t="shared" si="188"/>
        <v>Not an Offer</v>
      </c>
      <c r="AH178" s="150"/>
      <c r="AI178" s="254">
        <v>162</v>
      </c>
      <c r="AJ178" s="149" t="str">
        <f t="shared" si="189"/>
        <v>00-IFE</v>
      </c>
      <c r="AK178" s="254" t="b">
        <v>0</v>
      </c>
      <c r="AL178" s="254">
        <f t="shared" si="186"/>
        <v>0</v>
      </c>
      <c r="AM178" s="254">
        <f t="shared" si="190"/>
        <v>0</v>
      </c>
      <c r="AN178" s="288">
        <f t="shared" si="194"/>
        <v>0</v>
      </c>
      <c r="AO178" s="288" t="str">
        <f>IF(AND($BU178=$BV178,BU178=AO$13),$J178&amp;$K178&amp;$L178&amp;$M178&amp;$N178&amp;$O178&amp;$P178&amp;$Q178&amp;$R178&amp;$S178&amp;$T178&amp;$U178,IFERROR(MATCH($AN178,AO$17:AO177,0),-1000))</f>
        <v>000000000000</v>
      </c>
      <c r="AP178" s="288">
        <f>IF(AND($BU178=$BV178,BV178=AP$13),$J178&amp;$K178&amp;$L178&amp;$M178&amp;$N178&amp;$O178&amp;$P178&amp;$Q178&amp;$R178&amp;$S178&amp;$T178&amp;$U178,IFERROR(MATCH($AN178,AP$17:AP177,0),-1000))</f>
        <v>1</v>
      </c>
      <c r="AQ178" s="288">
        <f>IF(AND($BU178=$BV178,BW178=AQ$13),$J178&amp;$K178&amp;$L178&amp;$M178&amp;$N178&amp;$O178&amp;$P178&amp;$Q178&amp;$R178&amp;$S178&amp;$T178&amp;$U178,IFERROR(MATCH($AN178,AQ$17:AQ177,0),-1000))</f>
        <v>1</v>
      </c>
      <c r="AR178" s="288">
        <f>IF(AND($BU178=$BV178,BX178=AR$13),$J178&amp;$K178&amp;$L178&amp;$M178&amp;$N178&amp;$O178&amp;$P178&amp;$Q178&amp;$R178&amp;$S178&amp;$T178&amp;$U178,IFERROR(MATCH($AN178,AR$17:AR177,0),-1000))</f>
        <v>1</v>
      </c>
      <c r="AS178" s="254">
        <f t="shared" si="238"/>
        <v>0</v>
      </c>
      <c r="AT178" s="261" t="str">
        <f t="shared" si="195"/>
        <v/>
      </c>
      <c r="AU178" s="254" t="str">
        <f t="shared" si="235"/>
        <v/>
      </c>
      <c r="AV178" s="254" t="str">
        <f t="shared" si="235"/>
        <v/>
      </c>
      <c r="AW178" s="254" t="str">
        <f t="shared" si="235"/>
        <v/>
      </c>
      <c r="AX178" s="254" t="str">
        <f t="shared" si="235"/>
        <v/>
      </c>
      <c r="AY178" s="254" t="str">
        <f t="shared" si="233"/>
        <v/>
      </c>
      <c r="AZ178" s="254" t="str">
        <f t="shared" si="233"/>
        <v/>
      </c>
      <c r="BA178" s="254" t="str">
        <f t="shared" si="233"/>
        <v/>
      </c>
      <c r="BB178" s="254" t="str">
        <f t="shared" si="233"/>
        <v/>
      </c>
      <c r="BC178" s="254" t="str">
        <f t="shared" si="183"/>
        <v/>
      </c>
      <c r="BD178" s="254" t="str">
        <f t="shared" si="183"/>
        <v/>
      </c>
      <c r="BE178" s="262" t="str">
        <f t="shared" si="183"/>
        <v/>
      </c>
      <c r="BF178" s="263" t="str">
        <f t="shared" si="236"/>
        <v/>
      </c>
      <c r="BG178" s="254" t="str">
        <f t="shared" si="236"/>
        <v/>
      </c>
      <c r="BH178" s="254" t="str">
        <f t="shared" si="236"/>
        <v/>
      </c>
      <c r="BI178" s="254" t="str">
        <f t="shared" si="236"/>
        <v/>
      </c>
      <c r="BJ178" s="254" t="str">
        <f t="shared" si="234"/>
        <v/>
      </c>
      <c r="BK178" s="254" t="str">
        <f t="shared" si="234"/>
        <v/>
      </c>
      <c r="BL178" s="254" t="str">
        <f t="shared" si="234"/>
        <v/>
      </c>
      <c r="BM178" s="254" t="str">
        <f t="shared" si="234"/>
        <v/>
      </c>
      <c r="BN178" s="254" t="str">
        <f t="shared" si="184"/>
        <v/>
      </c>
      <c r="BO178" s="254" t="str">
        <f t="shared" si="184"/>
        <v/>
      </c>
      <c r="BP178" s="254" t="str">
        <f t="shared" si="184"/>
        <v/>
      </c>
      <c r="BQ178" s="264" t="str">
        <f t="shared" si="196"/>
        <v/>
      </c>
      <c r="BR178" s="261">
        <v>2019</v>
      </c>
      <c r="BS178" s="261">
        <v>2019</v>
      </c>
      <c r="BT178" s="261">
        <v>2019</v>
      </c>
      <c r="BU178" s="265">
        <v>2019</v>
      </c>
      <c r="BV178" s="263">
        <v>2019</v>
      </c>
      <c r="BW178" s="254" t="str">
        <f t="shared" si="177"/>
        <v/>
      </c>
      <c r="BX178" s="254" t="str">
        <f t="shared" si="176"/>
        <v/>
      </c>
      <c r="BY178" s="264" t="str">
        <f t="shared" si="31"/>
        <v/>
      </c>
      <c r="BZ178" s="254" t="str">
        <f t="shared" si="32"/>
        <v/>
      </c>
      <c r="CA178" s="254">
        <f t="shared" si="239"/>
        <v>0</v>
      </c>
      <c r="CB178" s="254">
        <f t="shared" si="239"/>
        <v>0</v>
      </c>
      <c r="CC178" s="254">
        <f t="shared" si="239"/>
        <v>0</v>
      </c>
      <c r="CD178" s="254">
        <f t="shared" si="239"/>
        <v>0</v>
      </c>
      <c r="CE178" s="254">
        <f t="shared" si="239"/>
        <v>0</v>
      </c>
      <c r="CF178" s="254">
        <f t="shared" si="239"/>
        <v>0</v>
      </c>
      <c r="CG178" s="254">
        <f t="shared" si="237"/>
        <v>0</v>
      </c>
      <c r="CH178" s="254">
        <f t="shared" si="237"/>
        <v>0</v>
      </c>
      <c r="CI178" s="254">
        <f t="shared" si="237"/>
        <v>0</v>
      </c>
      <c r="CJ178" s="254">
        <f t="shared" si="182"/>
        <v>0</v>
      </c>
      <c r="CK178" s="254">
        <f t="shared" si="182"/>
        <v>0</v>
      </c>
      <c r="CL178" s="254">
        <f t="shared" si="182"/>
        <v>0</v>
      </c>
      <c r="CM178" s="254">
        <f t="shared" si="197"/>
        <v>0</v>
      </c>
      <c r="CN178" s="254">
        <f t="shared" si="198"/>
        <v>0</v>
      </c>
      <c r="CO178" s="254">
        <f t="shared" si="199"/>
        <v>0</v>
      </c>
      <c r="CP178" s="254">
        <f t="shared" si="200"/>
        <v>0</v>
      </c>
      <c r="CQ178" s="254">
        <f t="shared" si="201"/>
        <v>0</v>
      </c>
      <c r="CR178" s="254">
        <f t="shared" si="202"/>
        <v>0</v>
      </c>
      <c r="CS178" s="254">
        <f t="shared" si="203"/>
        <v>0</v>
      </c>
      <c r="CT178" s="254">
        <f t="shared" si="204"/>
        <v>0</v>
      </c>
      <c r="CU178" s="254">
        <f t="shared" si="205"/>
        <v>0</v>
      </c>
      <c r="CV178" s="254">
        <f t="shared" si="206"/>
        <v>0</v>
      </c>
      <c r="CW178" s="254">
        <f t="shared" si="207"/>
        <v>0</v>
      </c>
      <c r="CX178" s="254">
        <f t="shared" si="208"/>
        <v>0</v>
      </c>
      <c r="CY178" s="254">
        <f t="shared" si="209"/>
        <v>0</v>
      </c>
      <c r="CZ178" s="254">
        <f t="shared" si="210"/>
        <v>0</v>
      </c>
      <c r="DA178" s="254">
        <f t="shared" si="211"/>
        <v>0</v>
      </c>
      <c r="DB178" s="254">
        <f t="shared" si="212"/>
        <v>0</v>
      </c>
      <c r="DC178" s="254">
        <f t="shared" si="213"/>
        <v>0</v>
      </c>
      <c r="DD178" s="254">
        <f t="shared" si="214"/>
        <v>0</v>
      </c>
      <c r="DE178" s="254">
        <f t="shared" si="215"/>
        <v>0</v>
      </c>
      <c r="DF178" s="254">
        <f t="shared" si="216"/>
        <v>0</v>
      </c>
      <c r="DG178" s="254">
        <f t="shared" si="217"/>
        <v>0</v>
      </c>
      <c r="DH178" s="254">
        <f t="shared" si="218"/>
        <v>0</v>
      </c>
      <c r="DI178" s="254">
        <f t="shared" si="219"/>
        <v>0</v>
      </c>
      <c r="DJ178" s="254">
        <f t="shared" si="220"/>
        <v>0</v>
      </c>
      <c r="DK178" s="254">
        <f t="shared" si="221"/>
        <v>0</v>
      </c>
      <c r="DL178" s="254">
        <f t="shared" si="222"/>
        <v>0</v>
      </c>
      <c r="DM178" s="254">
        <f t="shared" si="223"/>
        <v>0</v>
      </c>
      <c r="DN178" s="254">
        <f t="shared" si="224"/>
        <v>0</v>
      </c>
      <c r="DO178" s="254">
        <f t="shared" si="225"/>
        <v>0</v>
      </c>
      <c r="DP178" s="254">
        <f t="shared" si="226"/>
        <v>0</v>
      </c>
      <c r="DQ178" s="254">
        <f t="shared" si="227"/>
        <v>0</v>
      </c>
      <c r="DR178" s="254">
        <f t="shared" si="228"/>
        <v>0</v>
      </c>
      <c r="DS178" s="254">
        <f t="shared" si="229"/>
        <v>0</v>
      </c>
      <c r="DT178" s="254">
        <f t="shared" si="230"/>
        <v>0</v>
      </c>
      <c r="DU178" s="254">
        <f t="shared" si="231"/>
        <v>0</v>
      </c>
      <c r="DV178" s="254">
        <f t="shared" si="232"/>
        <v>0</v>
      </c>
    </row>
    <row r="179" spans="1:126" ht="24" customHeight="1">
      <c r="A179" s="11" t="str">
        <f ca="1">IF(AG179&lt;&gt;"OK","",CONCATENATE(TEXT('Front Page'!$F$33,"000"),TEXT('Front Page'!$F$31,"000"),"-",LEFT('Front Page'!$R$53,5),"-",LEFT(D179,1),AJ179, "-",TEXT(B179,"000")))</f>
        <v/>
      </c>
      <c r="B179" s="12" t="str">
        <f>IFERROR(IF(E179="","",MAX(B$17:B178)+1),"")</f>
        <v/>
      </c>
      <c r="C179" s="13"/>
      <c r="D179" s="29" t="str">
        <f t="shared" si="133"/>
        <v>None</v>
      </c>
      <c r="E179" s="29" t="str">
        <f t="shared" si="17"/>
        <v/>
      </c>
      <c r="F179" s="29" t="str">
        <f t="shared" si="18"/>
        <v/>
      </c>
      <c r="G179" s="363"/>
      <c r="H179" s="364"/>
      <c r="I179" s="325" t="str">
        <f t="shared" si="191"/>
        <v>No</v>
      </c>
      <c r="J179" s="314">
        <v>0</v>
      </c>
      <c r="K179" s="312">
        <v>0</v>
      </c>
      <c r="L179" s="312">
        <v>0</v>
      </c>
      <c r="M179" s="312">
        <v>0</v>
      </c>
      <c r="N179" s="312">
        <v>0</v>
      </c>
      <c r="O179" s="312">
        <v>0</v>
      </c>
      <c r="P179" s="312">
        <v>0</v>
      </c>
      <c r="Q179" s="312">
        <v>0</v>
      </c>
      <c r="R179" s="312">
        <v>0</v>
      </c>
      <c r="S179" s="312">
        <v>0</v>
      </c>
      <c r="T179" s="312">
        <v>0</v>
      </c>
      <c r="U179" s="312">
        <v>0</v>
      </c>
      <c r="V179" s="313">
        <v>1</v>
      </c>
      <c r="W179" s="313">
        <v>1</v>
      </c>
      <c r="X179" s="312">
        <v>0</v>
      </c>
      <c r="Y179" s="312">
        <v>0</v>
      </c>
      <c r="Z179" s="312">
        <v>0</v>
      </c>
      <c r="AA179" s="14">
        <v>0</v>
      </c>
      <c r="AB179" s="317"/>
      <c r="AC179" s="15" t="str">
        <f t="shared" si="185"/>
        <v/>
      </c>
      <c r="AD179" s="15" t="str">
        <f t="shared" si="192"/>
        <v/>
      </c>
      <c r="AE179" s="16" t="str">
        <f t="shared" si="193"/>
        <v>0 - 0</v>
      </c>
      <c r="AF179" s="20" t="str">
        <f t="shared" si="187"/>
        <v>Not an offer</v>
      </c>
      <c r="AG179" s="276" t="str">
        <f t="shared" si="188"/>
        <v>Not an Offer</v>
      </c>
      <c r="AH179" s="150"/>
      <c r="AI179" s="254">
        <v>163</v>
      </c>
      <c r="AJ179" s="149" t="str">
        <f t="shared" si="189"/>
        <v>00-IFE</v>
      </c>
      <c r="AK179" s="254" t="b">
        <v>0</v>
      </c>
      <c r="AL179" s="254">
        <f t="shared" si="186"/>
        <v>0</v>
      </c>
      <c r="AM179" s="254">
        <f t="shared" si="190"/>
        <v>0</v>
      </c>
      <c r="AN179" s="288">
        <f t="shared" si="194"/>
        <v>0</v>
      </c>
      <c r="AO179" s="288" t="str">
        <f>IF(AND($BU179=$BV179,BU179=AO$13),$J179&amp;$K179&amp;$L179&amp;$M179&amp;$N179&amp;$O179&amp;$P179&amp;$Q179&amp;$R179&amp;$S179&amp;$T179&amp;$U179,IFERROR(MATCH($AN179,AO$17:AO178,0),-1000))</f>
        <v>000000000000</v>
      </c>
      <c r="AP179" s="288">
        <f>IF(AND($BU179=$BV179,BV179=AP$13),$J179&amp;$K179&amp;$L179&amp;$M179&amp;$N179&amp;$O179&amp;$P179&amp;$Q179&amp;$R179&amp;$S179&amp;$T179&amp;$U179,IFERROR(MATCH($AN179,AP$17:AP178,0),-1000))</f>
        <v>1</v>
      </c>
      <c r="AQ179" s="288">
        <f>IF(AND($BU179=$BV179,BW179=AQ$13),$J179&amp;$K179&amp;$L179&amp;$M179&amp;$N179&amp;$O179&amp;$P179&amp;$Q179&amp;$R179&amp;$S179&amp;$T179&amp;$U179,IFERROR(MATCH($AN179,AQ$17:AQ178,0),-1000))</f>
        <v>1</v>
      </c>
      <c r="AR179" s="288">
        <f>IF(AND($BU179=$BV179,BX179=AR$13),$J179&amp;$K179&amp;$L179&amp;$M179&amp;$N179&amp;$O179&amp;$P179&amp;$Q179&amp;$R179&amp;$S179&amp;$T179&amp;$U179,IFERROR(MATCH($AN179,AR$17:AR178,0),-1000))</f>
        <v>1</v>
      </c>
      <c r="AS179" s="254">
        <f t="shared" si="238"/>
        <v>0</v>
      </c>
      <c r="AT179" s="261" t="str">
        <f t="shared" si="195"/>
        <v/>
      </c>
      <c r="AU179" s="254" t="str">
        <f t="shared" si="235"/>
        <v/>
      </c>
      <c r="AV179" s="254" t="str">
        <f t="shared" si="235"/>
        <v/>
      </c>
      <c r="AW179" s="254" t="str">
        <f t="shared" si="235"/>
        <v/>
      </c>
      <c r="AX179" s="254" t="str">
        <f t="shared" si="235"/>
        <v/>
      </c>
      <c r="AY179" s="254" t="str">
        <f t="shared" si="233"/>
        <v/>
      </c>
      <c r="AZ179" s="254" t="str">
        <f t="shared" si="233"/>
        <v/>
      </c>
      <c r="BA179" s="254" t="str">
        <f t="shared" si="233"/>
        <v/>
      </c>
      <c r="BB179" s="254" t="str">
        <f t="shared" si="233"/>
        <v/>
      </c>
      <c r="BC179" s="254" t="str">
        <f t="shared" si="183"/>
        <v/>
      </c>
      <c r="BD179" s="254" t="str">
        <f t="shared" si="183"/>
        <v/>
      </c>
      <c r="BE179" s="262" t="str">
        <f t="shared" si="183"/>
        <v/>
      </c>
      <c r="BF179" s="263" t="str">
        <f t="shared" si="236"/>
        <v/>
      </c>
      <c r="BG179" s="254" t="str">
        <f t="shared" si="236"/>
        <v/>
      </c>
      <c r="BH179" s="254" t="str">
        <f t="shared" si="236"/>
        <v/>
      </c>
      <c r="BI179" s="254" t="str">
        <f t="shared" si="236"/>
        <v/>
      </c>
      <c r="BJ179" s="254" t="str">
        <f t="shared" si="234"/>
        <v/>
      </c>
      <c r="BK179" s="254" t="str">
        <f t="shared" si="234"/>
        <v/>
      </c>
      <c r="BL179" s="254" t="str">
        <f t="shared" si="234"/>
        <v/>
      </c>
      <c r="BM179" s="254" t="str">
        <f t="shared" si="234"/>
        <v/>
      </c>
      <c r="BN179" s="254" t="str">
        <f t="shared" si="184"/>
        <v/>
      </c>
      <c r="BO179" s="254" t="str">
        <f t="shared" si="184"/>
        <v/>
      </c>
      <c r="BP179" s="254" t="str">
        <f t="shared" si="184"/>
        <v/>
      </c>
      <c r="BQ179" s="264" t="str">
        <f t="shared" si="196"/>
        <v/>
      </c>
      <c r="BR179" s="261">
        <v>2019</v>
      </c>
      <c r="BS179" s="261">
        <v>2019</v>
      </c>
      <c r="BT179" s="261">
        <v>2019</v>
      </c>
      <c r="BU179" s="265">
        <v>2019</v>
      </c>
      <c r="BV179" s="263">
        <v>2019</v>
      </c>
      <c r="BW179" s="254" t="str">
        <f t="shared" si="177"/>
        <v/>
      </c>
      <c r="BX179" s="254" t="str">
        <f t="shared" si="176"/>
        <v/>
      </c>
      <c r="BY179" s="264" t="str">
        <f t="shared" si="31"/>
        <v/>
      </c>
      <c r="BZ179" s="254" t="str">
        <f t="shared" si="32"/>
        <v/>
      </c>
      <c r="CA179" s="254">
        <f t="shared" si="239"/>
        <v>0</v>
      </c>
      <c r="CB179" s="254">
        <f t="shared" si="239"/>
        <v>0</v>
      </c>
      <c r="CC179" s="254">
        <f t="shared" si="239"/>
        <v>0</v>
      </c>
      <c r="CD179" s="254">
        <f t="shared" si="239"/>
        <v>0</v>
      </c>
      <c r="CE179" s="254">
        <f t="shared" si="239"/>
        <v>0</v>
      </c>
      <c r="CF179" s="254">
        <f t="shared" si="239"/>
        <v>0</v>
      </c>
      <c r="CG179" s="254">
        <f t="shared" si="237"/>
        <v>0</v>
      </c>
      <c r="CH179" s="254">
        <f t="shared" si="237"/>
        <v>0</v>
      </c>
      <c r="CI179" s="254">
        <f t="shared" si="237"/>
        <v>0</v>
      </c>
      <c r="CJ179" s="254">
        <f t="shared" si="182"/>
        <v>0</v>
      </c>
      <c r="CK179" s="254">
        <f t="shared" si="182"/>
        <v>0</v>
      </c>
      <c r="CL179" s="254">
        <f t="shared" si="182"/>
        <v>0</v>
      </c>
      <c r="CM179" s="254">
        <f t="shared" si="197"/>
        <v>0</v>
      </c>
      <c r="CN179" s="254">
        <f t="shared" si="198"/>
        <v>0</v>
      </c>
      <c r="CO179" s="254">
        <f t="shared" si="199"/>
        <v>0</v>
      </c>
      <c r="CP179" s="254">
        <f t="shared" si="200"/>
        <v>0</v>
      </c>
      <c r="CQ179" s="254">
        <f t="shared" si="201"/>
        <v>0</v>
      </c>
      <c r="CR179" s="254">
        <f t="shared" si="202"/>
        <v>0</v>
      </c>
      <c r="CS179" s="254">
        <f t="shared" si="203"/>
        <v>0</v>
      </c>
      <c r="CT179" s="254">
        <f t="shared" si="204"/>
        <v>0</v>
      </c>
      <c r="CU179" s="254">
        <f t="shared" si="205"/>
        <v>0</v>
      </c>
      <c r="CV179" s="254">
        <f t="shared" si="206"/>
        <v>0</v>
      </c>
      <c r="CW179" s="254">
        <f t="shared" si="207"/>
        <v>0</v>
      </c>
      <c r="CX179" s="254">
        <f t="shared" si="208"/>
        <v>0</v>
      </c>
      <c r="CY179" s="254">
        <f t="shared" si="209"/>
        <v>0</v>
      </c>
      <c r="CZ179" s="254">
        <f t="shared" si="210"/>
        <v>0</v>
      </c>
      <c r="DA179" s="254">
        <f t="shared" si="211"/>
        <v>0</v>
      </c>
      <c r="DB179" s="254">
        <f t="shared" si="212"/>
        <v>0</v>
      </c>
      <c r="DC179" s="254">
        <f t="shared" si="213"/>
        <v>0</v>
      </c>
      <c r="DD179" s="254">
        <f t="shared" si="214"/>
        <v>0</v>
      </c>
      <c r="DE179" s="254">
        <f t="shared" si="215"/>
        <v>0</v>
      </c>
      <c r="DF179" s="254">
        <f t="shared" si="216"/>
        <v>0</v>
      </c>
      <c r="DG179" s="254">
        <f t="shared" si="217"/>
        <v>0</v>
      </c>
      <c r="DH179" s="254">
        <f t="shared" si="218"/>
        <v>0</v>
      </c>
      <c r="DI179" s="254">
        <f t="shared" si="219"/>
        <v>0</v>
      </c>
      <c r="DJ179" s="254">
        <f t="shared" si="220"/>
        <v>0</v>
      </c>
      <c r="DK179" s="254">
        <f t="shared" si="221"/>
        <v>0</v>
      </c>
      <c r="DL179" s="254">
        <f t="shared" si="222"/>
        <v>0</v>
      </c>
      <c r="DM179" s="254">
        <f t="shared" si="223"/>
        <v>0</v>
      </c>
      <c r="DN179" s="254">
        <f t="shared" si="224"/>
        <v>0</v>
      </c>
      <c r="DO179" s="254">
        <f t="shared" si="225"/>
        <v>0</v>
      </c>
      <c r="DP179" s="254">
        <f t="shared" si="226"/>
        <v>0</v>
      </c>
      <c r="DQ179" s="254">
        <f t="shared" si="227"/>
        <v>0</v>
      </c>
      <c r="DR179" s="254">
        <f t="shared" si="228"/>
        <v>0</v>
      </c>
      <c r="DS179" s="254">
        <f t="shared" si="229"/>
        <v>0</v>
      </c>
      <c r="DT179" s="254">
        <f t="shared" si="230"/>
        <v>0</v>
      </c>
      <c r="DU179" s="254">
        <f t="shared" si="231"/>
        <v>0</v>
      </c>
      <c r="DV179" s="254">
        <f t="shared" si="232"/>
        <v>0</v>
      </c>
    </row>
    <row r="180" spans="1:126" ht="24" customHeight="1">
      <c r="A180" s="11" t="str">
        <f ca="1">IF(AG180&lt;&gt;"OK","",CONCATENATE(TEXT('Front Page'!$F$33,"000"),TEXT('Front Page'!$F$31,"000"),"-",LEFT('Front Page'!$R$53,5),"-",LEFT(D180,1),AJ180, "-",TEXT(B180,"000")))</f>
        <v/>
      </c>
      <c r="B180" s="12" t="str">
        <f>IFERROR(IF(E180="","",MAX(B$17:B179)+1),"")</f>
        <v/>
      </c>
      <c r="C180" s="13"/>
      <c r="D180" s="29" t="str">
        <f t="shared" si="133"/>
        <v>None</v>
      </c>
      <c r="E180" s="29" t="str">
        <f t="shared" si="17"/>
        <v/>
      </c>
      <c r="F180" s="29" t="str">
        <f t="shared" si="18"/>
        <v/>
      </c>
      <c r="G180" s="363"/>
      <c r="H180" s="364"/>
      <c r="I180" s="325" t="str">
        <f t="shared" si="191"/>
        <v>No</v>
      </c>
      <c r="J180" s="314">
        <v>0</v>
      </c>
      <c r="K180" s="312">
        <v>0</v>
      </c>
      <c r="L180" s="312">
        <v>0</v>
      </c>
      <c r="M180" s="312">
        <v>0</v>
      </c>
      <c r="N180" s="312">
        <v>0</v>
      </c>
      <c r="O180" s="312">
        <v>0</v>
      </c>
      <c r="P180" s="312">
        <v>0</v>
      </c>
      <c r="Q180" s="312">
        <v>0</v>
      </c>
      <c r="R180" s="312">
        <v>0</v>
      </c>
      <c r="S180" s="312">
        <v>0</v>
      </c>
      <c r="T180" s="312">
        <v>0</v>
      </c>
      <c r="U180" s="312">
        <v>0</v>
      </c>
      <c r="V180" s="313">
        <v>1</v>
      </c>
      <c r="W180" s="313">
        <v>1</v>
      </c>
      <c r="X180" s="312">
        <v>0</v>
      </c>
      <c r="Y180" s="312">
        <v>0</v>
      </c>
      <c r="Z180" s="312">
        <v>0</v>
      </c>
      <c r="AA180" s="14">
        <v>0</v>
      </c>
      <c r="AB180" s="317"/>
      <c r="AC180" s="15" t="str">
        <f t="shared" si="185"/>
        <v/>
      </c>
      <c r="AD180" s="15" t="str">
        <f t="shared" si="192"/>
        <v/>
      </c>
      <c r="AE180" s="16" t="str">
        <f t="shared" si="193"/>
        <v>0 - 0</v>
      </c>
      <c r="AF180" s="20" t="str">
        <f t="shared" si="187"/>
        <v>Not an offer</v>
      </c>
      <c r="AG180" s="276" t="str">
        <f t="shared" si="188"/>
        <v>Not an Offer</v>
      </c>
      <c r="AH180" s="150"/>
      <c r="AI180" s="254">
        <v>164</v>
      </c>
      <c r="AJ180" s="149" t="str">
        <f t="shared" si="189"/>
        <v>00-IFE</v>
      </c>
      <c r="AK180" s="254" t="b">
        <v>0</v>
      </c>
      <c r="AL180" s="254">
        <f t="shared" si="186"/>
        <v>0</v>
      </c>
      <c r="AM180" s="254">
        <f t="shared" si="190"/>
        <v>0</v>
      </c>
      <c r="AN180" s="288">
        <f t="shared" si="194"/>
        <v>0</v>
      </c>
      <c r="AO180" s="288" t="str">
        <f>IF(AND($BU180=$BV180,BU180=AO$13),$J180&amp;$K180&amp;$L180&amp;$M180&amp;$N180&amp;$O180&amp;$P180&amp;$Q180&amp;$R180&amp;$S180&amp;$T180&amp;$U180,IFERROR(MATCH($AN180,AO$17:AO179,0),-1000))</f>
        <v>000000000000</v>
      </c>
      <c r="AP180" s="288">
        <f>IF(AND($BU180=$BV180,BV180=AP$13),$J180&amp;$K180&amp;$L180&amp;$M180&amp;$N180&amp;$O180&amp;$P180&amp;$Q180&amp;$R180&amp;$S180&amp;$T180&amp;$U180,IFERROR(MATCH($AN180,AP$17:AP179,0),-1000))</f>
        <v>1</v>
      </c>
      <c r="AQ180" s="288">
        <f>IF(AND($BU180=$BV180,BW180=AQ$13),$J180&amp;$K180&amp;$L180&amp;$M180&amp;$N180&amp;$O180&amp;$P180&amp;$Q180&amp;$R180&amp;$S180&amp;$T180&amp;$U180,IFERROR(MATCH($AN180,AQ$17:AQ179,0),-1000))</f>
        <v>1</v>
      </c>
      <c r="AR180" s="288">
        <f>IF(AND($BU180=$BV180,BX180=AR$13),$J180&amp;$K180&amp;$L180&amp;$M180&amp;$N180&amp;$O180&amp;$P180&amp;$Q180&amp;$R180&amp;$S180&amp;$T180&amp;$U180,IFERROR(MATCH($AN180,AR$17:AR179,0),-1000))</f>
        <v>1</v>
      </c>
      <c r="AS180" s="254">
        <f t="shared" si="238"/>
        <v>0</v>
      </c>
      <c r="AT180" s="261" t="str">
        <f t="shared" si="195"/>
        <v/>
      </c>
      <c r="AU180" s="254" t="str">
        <f t="shared" si="235"/>
        <v/>
      </c>
      <c r="AV180" s="254" t="str">
        <f t="shared" si="235"/>
        <v/>
      </c>
      <c r="AW180" s="254" t="str">
        <f t="shared" si="235"/>
        <v/>
      </c>
      <c r="AX180" s="254" t="str">
        <f t="shared" si="235"/>
        <v/>
      </c>
      <c r="AY180" s="254" t="str">
        <f t="shared" si="233"/>
        <v/>
      </c>
      <c r="AZ180" s="254" t="str">
        <f t="shared" si="233"/>
        <v/>
      </c>
      <c r="BA180" s="254" t="str">
        <f t="shared" si="233"/>
        <v/>
      </c>
      <c r="BB180" s="254" t="str">
        <f t="shared" si="233"/>
        <v/>
      </c>
      <c r="BC180" s="254" t="str">
        <f t="shared" si="183"/>
        <v/>
      </c>
      <c r="BD180" s="254" t="str">
        <f t="shared" si="183"/>
        <v/>
      </c>
      <c r="BE180" s="262" t="str">
        <f t="shared" si="183"/>
        <v/>
      </c>
      <c r="BF180" s="263" t="str">
        <f t="shared" si="236"/>
        <v/>
      </c>
      <c r="BG180" s="254" t="str">
        <f t="shared" si="236"/>
        <v/>
      </c>
      <c r="BH180" s="254" t="str">
        <f t="shared" si="236"/>
        <v/>
      </c>
      <c r="BI180" s="254" t="str">
        <f t="shared" si="236"/>
        <v/>
      </c>
      <c r="BJ180" s="254" t="str">
        <f t="shared" si="234"/>
        <v/>
      </c>
      <c r="BK180" s="254" t="str">
        <f t="shared" si="234"/>
        <v/>
      </c>
      <c r="BL180" s="254" t="str">
        <f t="shared" si="234"/>
        <v/>
      </c>
      <c r="BM180" s="254" t="str">
        <f t="shared" si="234"/>
        <v/>
      </c>
      <c r="BN180" s="254" t="str">
        <f t="shared" si="184"/>
        <v/>
      </c>
      <c r="BO180" s="254" t="str">
        <f t="shared" si="184"/>
        <v/>
      </c>
      <c r="BP180" s="254" t="str">
        <f t="shared" si="184"/>
        <v/>
      </c>
      <c r="BQ180" s="264" t="str">
        <f t="shared" si="196"/>
        <v/>
      </c>
      <c r="BR180" s="261">
        <v>2019</v>
      </c>
      <c r="BS180" s="261">
        <v>2019</v>
      </c>
      <c r="BT180" s="261">
        <v>2019</v>
      </c>
      <c r="BU180" s="265">
        <v>2019</v>
      </c>
      <c r="BV180" s="263">
        <v>2019</v>
      </c>
      <c r="BW180" s="254" t="str">
        <f t="shared" si="177"/>
        <v/>
      </c>
      <c r="BX180" s="254" t="str">
        <f t="shared" si="176"/>
        <v/>
      </c>
      <c r="BY180" s="264" t="str">
        <f t="shared" si="31"/>
        <v/>
      </c>
      <c r="BZ180" s="254" t="str">
        <f t="shared" si="32"/>
        <v/>
      </c>
      <c r="CA180" s="254">
        <f t="shared" si="239"/>
        <v>0</v>
      </c>
      <c r="CB180" s="254">
        <f t="shared" si="239"/>
        <v>0</v>
      </c>
      <c r="CC180" s="254">
        <f t="shared" si="239"/>
        <v>0</v>
      </c>
      <c r="CD180" s="254">
        <f t="shared" si="239"/>
        <v>0</v>
      </c>
      <c r="CE180" s="254">
        <f t="shared" si="239"/>
        <v>0</v>
      </c>
      <c r="CF180" s="254">
        <f t="shared" si="239"/>
        <v>0</v>
      </c>
      <c r="CG180" s="254">
        <f t="shared" si="237"/>
        <v>0</v>
      </c>
      <c r="CH180" s="254">
        <f t="shared" si="237"/>
        <v>0</v>
      </c>
      <c r="CI180" s="254">
        <f t="shared" si="237"/>
        <v>0</v>
      </c>
      <c r="CJ180" s="254">
        <f t="shared" si="182"/>
        <v>0</v>
      </c>
      <c r="CK180" s="254">
        <f t="shared" si="182"/>
        <v>0</v>
      </c>
      <c r="CL180" s="254">
        <f t="shared" si="182"/>
        <v>0</v>
      </c>
      <c r="CM180" s="254">
        <f t="shared" si="197"/>
        <v>0</v>
      </c>
      <c r="CN180" s="254">
        <f t="shared" si="198"/>
        <v>0</v>
      </c>
      <c r="CO180" s="254">
        <f t="shared" si="199"/>
        <v>0</v>
      </c>
      <c r="CP180" s="254">
        <f t="shared" si="200"/>
        <v>0</v>
      </c>
      <c r="CQ180" s="254">
        <f t="shared" si="201"/>
        <v>0</v>
      </c>
      <c r="CR180" s="254">
        <f t="shared" si="202"/>
        <v>0</v>
      </c>
      <c r="CS180" s="254">
        <f t="shared" si="203"/>
        <v>0</v>
      </c>
      <c r="CT180" s="254">
        <f t="shared" si="204"/>
        <v>0</v>
      </c>
      <c r="CU180" s="254">
        <f t="shared" si="205"/>
        <v>0</v>
      </c>
      <c r="CV180" s="254">
        <f t="shared" si="206"/>
        <v>0</v>
      </c>
      <c r="CW180" s="254">
        <f t="shared" si="207"/>
        <v>0</v>
      </c>
      <c r="CX180" s="254">
        <f t="shared" si="208"/>
        <v>0</v>
      </c>
      <c r="CY180" s="254">
        <f t="shared" si="209"/>
        <v>0</v>
      </c>
      <c r="CZ180" s="254">
        <f t="shared" si="210"/>
        <v>0</v>
      </c>
      <c r="DA180" s="254">
        <f t="shared" si="211"/>
        <v>0</v>
      </c>
      <c r="DB180" s="254">
        <f t="shared" si="212"/>
        <v>0</v>
      </c>
      <c r="DC180" s="254">
        <f t="shared" si="213"/>
        <v>0</v>
      </c>
      <c r="DD180" s="254">
        <f t="shared" si="214"/>
        <v>0</v>
      </c>
      <c r="DE180" s="254">
        <f t="shared" si="215"/>
        <v>0</v>
      </c>
      <c r="DF180" s="254">
        <f t="shared" si="216"/>
        <v>0</v>
      </c>
      <c r="DG180" s="254">
        <f t="shared" si="217"/>
        <v>0</v>
      </c>
      <c r="DH180" s="254">
        <f t="shared" si="218"/>
        <v>0</v>
      </c>
      <c r="DI180" s="254">
        <f t="shared" si="219"/>
        <v>0</v>
      </c>
      <c r="DJ180" s="254">
        <f t="shared" si="220"/>
        <v>0</v>
      </c>
      <c r="DK180" s="254">
        <f t="shared" si="221"/>
        <v>0</v>
      </c>
      <c r="DL180" s="254">
        <f t="shared" si="222"/>
        <v>0</v>
      </c>
      <c r="DM180" s="254">
        <f t="shared" si="223"/>
        <v>0</v>
      </c>
      <c r="DN180" s="254">
        <f t="shared" si="224"/>
        <v>0</v>
      </c>
      <c r="DO180" s="254">
        <f t="shared" si="225"/>
        <v>0</v>
      </c>
      <c r="DP180" s="254">
        <f t="shared" si="226"/>
        <v>0</v>
      </c>
      <c r="DQ180" s="254">
        <f t="shared" si="227"/>
        <v>0</v>
      </c>
      <c r="DR180" s="254">
        <f t="shared" si="228"/>
        <v>0</v>
      </c>
      <c r="DS180" s="254">
        <f t="shared" si="229"/>
        <v>0</v>
      </c>
      <c r="DT180" s="254">
        <f t="shared" si="230"/>
        <v>0</v>
      </c>
      <c r="DU180" s="254">
        <f t="shared" si="231"/>
        <v>0</v>
      </c>
      <c r="DV180" s="254">
        <f t="shared" si="232"/>
        <v>0</v>
      </c>
    </row>
    <row r="181" spans="1:126" ht="24" customHeight="1">
      <c r="A181" s="11" t="str">
        <f ca="1">IF(AG181&lt;&gt;"OK","",CONCATENATE(TEXT('Front Page'!$F$33,"000"),TEXT('Front Page'!$F$31,"000"),"-",LEFT('Front Page'!$R$53,5),"-",LEFT(D181,1),AJ181, "-",TEXT(B181,"000")))</f>
        <v/>
      </c>
      <c r="B181" s="12" t="str">
        <f>IFERROR(IF(E181="","",MAX(B$17:B180)+1),"")</f>
        <v/>
      </c>
      <c r="C181" s="13"/>
      <c r="D181" s="29" t="str">
        <f t="shared" si="133"/>
        <v>None</v>
      </c>
      <c r="E181" s="29" t="str">
        <f t="shared" si="17"/>
        <v/>
      </c>
      <c r="F181" s="29" t="str">
        <f t="shared" si="18"/>
        <v/>
      </c>
      <c r="G181" s="363"/>
      <c r="H181" s="364"/>
      <c r="I181" s="325" t="str">
        <f t="shared" si="191"/>
        <v>No</v>
      </c>
      <c r="J181" s="314">
        <v>0</v>
      </c>
      <c r="K181" s="312">
        <v>0</v>
      </c>
      <c r="L181" s="312">
        <v>0</v>
      </c>
      <c r="M181" s="312">
        <v>0</v>
      </c>
      <c r="N181" s="312">
        <v>0</v>
      </c>
      <c r="O181" s="312">
        <v>0</v>
      </c>
      <c r="P181" s="312">
        <v>0</v>
      </c>
      <c r="Q181" s="312">
        <v>0</v>
      </c>
      <c r="R181" s="312">
        <v>0</v>
      </c>
      <c r="S181" s="312">
        <v>0</v>
      </c>
      <c r="T181" s="312">
        <v>0</v>
      </c>
      <c r="U181" s="312">
        <v>0</v>
      </c>
      <c r="V181" s="313">
        <v>1</v>
      </c>
      <c r="W181" s="313">
        <v>1</v>
      </c>
      <c r="X181" s="312">
        <v>0</v>
      </c>
      <c r="Y181" s="312">
        <v>0</v>
      </c>
      <c r="Z181" s="312">
        <v>0</v>
      </c>
      <c r="AA181" s="14">
        <v>0</v>
      </c>
      <c r="AB181" s="317"/>
      <c r="AC181" s="15" t="str">
        <f t="shared" si="185"/>
        <v/>
      </c>
      <c r="AD181" s="15" t="str">
        <f t="shared" si="192"/>
        <v/>
      </c>
      <c r="AE181" s="16" t="str">
        <f t="shared" si="193"/>
        <v>0 - 0</v>
      </c>
      <c r="AF181" s="20" t="str">
        <f t="shared" si="187"/>
        <v>Not an offer</v>
      </c>
      <c r="AG181" s="276" t="str">
        <f t="shared" si="188"/>
        <v>Not an Offer</v>
      </c>
      <c r="AH181" s="150"/>
      <c r="AI181" s="254">
        <v>165</v>
      </c>
      <c r="AJ181" s="149" t="str">
        <f t="shared" si="189"/>
        <v>00-IFE</v>
      </c>
      <c r="AK181" s="254" t="b">
        <v>0</v>
      </c>
      <c r="AL181" s="254">
        <f t="shared" si="186"/>
        <v>0</v>
      </c>
      <c r="AM181" s="254">
        <f t="shared" si="190"/>
        <v>0</v>
      </c>
      <c r="AN181" s="288">
        <f t="shared" si="194"/>
        <v>0</v>
      </c>
      <c r="AO181" s="288" t="str">
        <f>IF(AND($BU181=$BV181,BU181=AO$13),$J181&amp;$K181&amp;$L181&amp;$M181&amp;$N181&amp;$O181&amp;$P181&amp;$Q181&amp;$R181&amp;$S181&amp;$T181&amp;$U181,IFERROR(MATCH($AN181,AO$17:AO180,0),-1000))</f>
        <v>000000000000</v>
      </c>
      <c r="AP181" s="288">
        <f>IF(AND($BU181=$BV181,BV181=AP$13),$J181&amp;$K181&amp;$L181&amp;$M181&amp;$N181&amp;$O181&amp;$P181&amp;$Q181&amp;$R181&amp;$S181&amp;$T181&amp;$U181,IFERROR(MATCH($AN181,AP$17:AP180,0),-1000))</f>
        <v>1</v>
      </c>
      <c r="AQ181" s="288">
        <f>IF(AND($BU181=$BV181,BW181=AQ$13),$J181&amp;$K181&amp;$L181&amp;$M181&amp;$N181&amp;$O181&amp;$P181&amp;$Q181&amp;$R181&amp;$S181&amp;$T181&amp;$U181,IFERROR(MATCH($AN181,AQ$17:AQ180,0),-1000))</f>
        <v>1</v>
      </c>
      <c r="AR181" s="288">
        <f>IF(AND($BU181=$BV181,BX181=AR$13),$J181&amp;$K181&amp;$L181&amp;$M181&amp;$N181&amp;$O181&amp;$P181&amp;$Q181&amp;$R181&amp;$S181&amp;$T181&amp;$U181,IFERROR(MATCH($AN181,AR$17:AR180,0),-1000))</f>
        <v>1</v>
      </c>
      <c r="AS181" s="254">
        <f t="shared" si="238"/>
        <v>0</v>
      </c>
      <c r="AT181" s="261" t="str">
        <f t="shared" si="195"/>
        <v/>
      </c>
      <c r="AU181" s="254" t="str">
        <f t="shared" si="235"/>
        <v/>
      </c>
      <c r="AV181" s="254" t="str">
        <f t="shared" si="235"/>
        <v/>
      </c>
      <c r="AW181" s="254" t="str">
        <f t="shared" si="235"/>
        <v/>
      </c>
      <c r="AX181" s="254" t="str">
        <f t="shared" si="235"/>
        <v/>
      </c>
      <c r="AY181" s="254" t="str">
        <f t="shared" si="233"/>
        <v/>
      </c>
      <c r="AZ181" s="254" t="str">
        <f t="shared" si="233"/>
        <v/>
      </c>
      <c r="BA181" s="254" t="str">
        <f t="shared" si="233"/>
        <v/>
      </c>
      <c r="BB181" s="254" t="str">
        <f t="shared" si="233"/>
        <v/>
      </c>
      <c r="BC181" s="254" t="str">
        <f t="shared" si="183"/>
        <v/>
      </c>
      <c r="BD181" s="254" t="str">
        <f t="shared" si="183"/>
        <v/>
      </c>
      <c r="BE181" s="262" t="str">
        <f t="shared" si="183"/>
        <v/>
      </c>
      <c r="BF181" s="263" t="str">
        <f t="shared" si="236"/>
        <v/>
      </c>
      <c r="BG181" s="254" t="str">
        <f t="shared" si="236"/>
        <v/>
      </c>
      <c r="BH181" s="254" t="str">
        <f t="shared" si="236"/>
        <v/>
      </c>
      <c r="BI181" s="254" t="str">
        <f t="shared" si="236"/>
        <v/>
      </c>
      <c r="BJ181" s="254" t="str">
        <f t="shared" si="234"/>
        <v/>
      </c>
      <c r="BK181" s="254" t="str">
        <f t="shared" si="234"/>
        <v/>
      </c>
      <c r="BL181" s="254" t="str">
        <f t="shared" si="234"/>
        <v/>
      </c>
      <c r="BM181" s="254" t="str">
        <f t="shared" si="234"/>
        <v/>
      </c>
      <c r="BN181" s="254" t="str">
        <f t="shared" si="184"/>
        <v/>
      </c>
      <c r="BO181" s="254" t="str">
        <f t="shared" si="184"/>
        <v/>
      </c>
      <c r="BP181" s="254" t="str">
        <f t="shared" si="184"/>
        <v/>
      </c>
      <c r="BQ181" s="264" t="str">
        <f t="shared" si="196"/>
        <v/>
      </c>
      <c r="BR181" s="261">
        <v>2019</v>
      </c>
      <c r="BS181" s="261">
        <v>2019</v>
      </c>
      <c r="BT181" s="261">
        <v>2019</v>
      </c>
      <c r="BU181" s="265">
        <v>2019</v>
      </c>
      <c r="BV181" s="263">
        <v>2019</v>
      </c>
      <c r="BW181" s="254" t="str">
        <f t="shared" si="177"/>
        <v/>
      </c>
      <c r="BX181" s="254" t="str">
        <f t="shared" si="176"/>
        <v/>
      </c>
      <c r="BY181" s="264" t="str">
        <f t="shared" si="31"/>
        <v/>
      </c>
      <c r="BZ181" s="254" t="str">
        <f t="shared" si="32"/>
        <v/>
      </c>
      <c r="CA181" s="254">
        <f t="shared" si="239"/>
        <v>0</v>
      </c>
      <c r="CB181" s="254">
        <f t="shared" si="239"/>
        <v>0</v>
      </c>
      <c r="CC181" s="254">
        <f t="shared" si="239"/>
        <v>0</v>
      </c>
      <c r="CD181" s="254">
        <f t="shared" si="239"/>
        <v>0</v>
      </c>
      <c r="CE181" s="254">
        <f t="shared" si="239"/>
        <v>0</v>
      </c>
      <c r="CF181" s="254">
        <f t="shared" si="239"/>
        <v>0</v>
      </c>
      <c r="CG181" s="254">
        <f t="shared" si="237"/>
        <v>0</v>
      </c>
      <c r="CH181" s="254">
        <f t="shared" si="237"/>
        <v>0</v>
      </c>
      <c r="CI181" s="254">
        <f t="shared" si="237"/>
        <v>0</v>
      </c>
      <c r="CJ181" s="254">
        <f t="shared" si="182"/>
        <v>0</v>
      </c>
      <c r="CK181" s="254">
        <f t="shared" si="182"/>
        <v>0</v>
      </c>
      <c r="CL181" s="254">
        <f t="shared" si="182"/>
        <v>0</v>
      </c>
      <c r="CM181" s="254">
        <f t="shared" si="197"/>
        <v>0</v>
      </c>
      <c r="CN181" s="254">
        <f t="shared" si="198"/>
        <v>0</v>
      </c>
      <c r="CO181" s="254">
        <f t="shared" si="199"/>
        <v>0</v>
      </c>
      <c r="CP181" s="254">
        <f t="shared" si="200"/>
        <v>0</v>
      </c>
      <c r="CQ181" s="254">
        <f t="shared" si="201"/>
        <v>0</v>
      </c>
      <c r="CR181" s="254">
        <f t="shared" si="202"/>
        <v>0</v>
      </c>
      <c r="CS181" s="254">
        <f t="shared" si="203"/>
        <v>0</v>
      </c>
      <c r="CT181" s="254">
        <f t="shared" si="204"/>
        <v>0</v>
      </c>
      <c r="CU181" s="254">
        <f t="shared" si="205"/>
        <v>0</v>
      </c>
      <c r="CV181" s="254">
        <f t="shared" si="206"/>
        <v>0</v>
      </c>
      <c r="CW181" s="254">
        <f t="shared" si="207"/>
        <v>0</v>
      </c>
      <c r="CX181" s="254">
        <f t="shared" si="208"/>
        <v>0</v>
      </c>
      <c r="CY181" s="254">
        <f t="shared" si="209"/>
        <v>0</v>
      </c>
      <c r="CZ181" s="254">
        <f t="shared" si="210"/>
        <v>0</v>
      </c>
      <c r="DA181" s="254">
        <f t="shared" si="211"/>
        <v>0</v>
      </c>
      <c r="DB181" s="254">
        <f t="shared" si="212"/>
        <v>0</v>
      </c>
      <c r="DC181" s="254">
        <f t="shared" si="213"/>
        <v>0</v>
      </c>
      <c r="DD181" s="254">
        <f t="shared" si="214"/>
        <v>0</v>
      </c>
      <c r="DE181" s="254">
        <f t="shared" si="215"/>
        <v>0</v>
      </c>
      <c r="DF181" s="254">
        <f t="shared" si="216"/>
        <v>0</v>
      </c>
      <c r="DG181" s="254">
        <f t="shared" si="217"/>
        <v>0</v>
      </c>
      <c r="DH181" s="254">
        <f t="shared" si="218"/>
        <v>0</v>
      </c>
      <c r="DI181" s="254">
        <f t="shared" si="219"/>
        <v>0</v>
      </c>
      <c r="DJ181" s="254">
        <f t="shared" si="220"/>
        <v>0</v>
      </c>
      <c r="DK181" s="254">
        <f t="shared" si="221"/>
        <v>0</v>
      </c>
      <c r="DL181" s="254">
        <f t="shared" si="222"/>
        <v>0</v>
      </c>
      <c r="DM181" s="254">
        <f t="shared" si="223"/>
        <v>0</v>
      </c>
      <c r="DN181" s="254">
        <f t="shared" si="224"/>
        <v>0</v>
      </c>
      <c r="DO181" s="254">
        <f t="shared" si="225"/>
        <v>0</v>
      </c>
      <c r="DP181" s="254">
        <f t="shared" si="226"/>
        <v>0</v>
      </c>
      <c r="DQ181" s="254">
        <f t="shared" si="227"/>
        <v>0</v>
      </c>
      <c r="DR181" s="254">
        <f t="shared" si="228"/>
        <v>0</v>
      </c>
      <c r="DS181" s="254">
        <f t="shared" si="229"/>
        <v>0</v>
      </c>
      <c r="DT181" s="254">
        <f t="shared" si="230"/>
        <v>0</v>
      </c>
      <c r="DU181" s="254">
        <f t="shared" si="231"/>
        <v>0</v>
      </c>
      <c r="DV181" s="254">
        <f t="shared" si="232"/>
        <v>0</v>
      </c>
    </row>
    <row r="182" spans="1:126" ht="24" customHeight="1">
      <c r="A182" s="11" t="str">
        <f ca="1">IF(AG182&lt;&gt;"OK","",CONCATENATE(TEXT('Front Page'!$F$33,"000"),TEXT('Front Page'!$F$31,"000"),"-",LEFT('Front Page'!$R$53,5),"-",LEFT(D182,1),AJ182, "-",TEXT(B182,"000")))</f>
        <v/>
      </c>
      <c r="B182" s="12" t="str">
        <f>IFERROR(IF(E182="","",MAX(B$17:B181)+1),"")</f>
        <v/>
      </c>
      <c r="C182" s="13"/>
      <c r="D182" s="29" t="str">
        <f t="shared" si="133"/>
        <v>None</v>
      </c>
      <c r="E182" s="29" t="str">
        <f t="shared" si="17"/>
        <v/>
      </c>
      <c r="F182" s="29" t="str">
        <f t="shared" si="18"/>
        <v/>
      </c>
      <c r="G182" s="363"/>
      <c r="H182" s="364"/>
      <c r="I182" s="325" t="str">
        <f t="shared" si="191"/>
        <v>No</v>
      </c>
      <c r="J182" s="314">
        <v>0</v>
      </c>
      <c r="K182" s="312">
        <v>0</v>
      </c>
      <c r="L182" s="312">
        <v>0</v>
      </c>
      <c r="M182" s="312">
        <v>0</v>
      </c>
      <c r="N182" s="312">
        <v>0</v>
      </c>
      <c r="O182" s="312">
        <v>0</v>
      </c>
      <c r="P182" s="312">
        <v>0</v>
      </c>
      <c r="Q182" s="312">
        <v>0</v>
      </c>
      <c r="R182" s="312">
        <v>0</v>
      </c>
      <c r="S182" s="312">
        <v>0</v>
      </c>
      <c r="T182" s="312">
        <v>0</v>
      </c>
      <c r="U182" s="312">
        <v>0</v>
      </c>
      <c r="V182" s="313">
        <v>1</v>
      </c>
      <c r="W182" s="313">
        <v>1</v>
      </c>
      <c r="X182" s="312">
        <v>0</v>
      </c>
      <c r="Y182" s="312">
        <v>0</v>
      </c>
      <c r="Z182" s="312">
        <v>0</v>
      </c>
      <c r="AA182" s="14">
        <v>0</v>
      </c>
      <c r="AB182" s="317"/>
      <c r="AC182" s="15" t="str">
        <f t="shared" si="185"/>
        <v/>
      </c>
      <c r="AD182" s="15" t="str">
        <f t="shared" si="192"/>
        <v/>
      </c>
      <c r="AE182" s="16" t="str">
        <f t="shared" si="193"/>
        <v>0 - 0</v>
      </c>
      <c r="AF182" s="20" t="str">
        <f t="shared" si="187"/>
        <v>Not an offer</v>
      </c>
      <c r="AG182" s="276" t="str">
        <f t="shared" si="188"/>
        <v>Not an Offer</v>
      </c>
      <c r="AH182" s="150"/>
      <c r="AI182" s="254">
        <v>166</v>
      </c>
      <c r="AJ182" s="149" t="str">
        <f t="shared" si="189"/>
        <v>00-IFE</v>
      </c>
      <c r="AK182" s="254" t="b">
        <v>0</v>
      </c>
      <c r="AL182" s="254">
        <f t="shared" si="186"/>
        <v>0</v>
      </c>
      <c r="AM182" s="254">
        <f t="shared" si="190"/>
        <v>0</v>
      </c>
      <c r="AN182" s="288">
        <f t="shared" si="194"/>
        <v>0</v>
      </c>
      <c r="AO182" s="288" t="str">
        <f>IF(AND($BU182=$BV182,BU182=AO$13),$J182&amp;$K182&amp;$L182&amp;$M182&amp;$N182&amp;$O182&amp;$P182&amp;$Q182&amp;$R182&amp;$S182&amp;$T182&amp;$U182,IFERROR(MATCH($AN182,AO$17:AO181,0),-1000))</f>
        <v>000000000000</v>
      </c>
      <c r="AP182" s="288">
        <f>IF(AND($BU182=$BV182,BV182=AP$13),$J182&amp;$K182&amp;$L182&amp;$M182&amp;$N182&amp;$O182&amp;$P182&amp;$Q182&amp;$R182&amp;$S182&amp;$T182&amp;$U182,IFERROR(MATCH($AN182,AP$17:AP181,0),-1000))</f>
        <v>1</v>
      </c>
      <c r="AQ182" s="288">
        <f>IF(AND($BU182=$BV182,BW182=AQ$13),$J182&amp;$K182&amp;$L182&amp;$M182&amp;$N182&amp;$O182&amp;$P182&amp;$Q182&amp;$R182&amp;$S182&amp;$T182&amp;$U182,IFERROR(MATCH($AN182,AQ$17:AQ181,0),-1000))</f>
        <v>1</v>
      </c>
      <c r="AR182" s="288">
        <f>IF(AND($BU182=$BV182,BX182=AR$13),$J182&amp;$K182&amp;$L182&amp;$M182&amp;$N182&amp;$O182&amp;$P182&amp;$Q182&amp;$R182&amp;$S182&amp;$T182&amp;$U182,IFERROR(MATCH($AN182,AR$17:AR181,0),-1000))</f>
        <v>1</v>
      </c>
      <c r="AS182" s="254">
        <f t="shared" si="238"/>
        <v>0</v>
      </c>
      <c r="AT182" s="261" t="str">
        <f t="shared" si="195"/>
        <v/>
      </c>
      <c r="AU182" s="254" t="str">
        <f t="shared" si="235"/>
        <v/>
      </c>
      <c r="AV182" s="254" t="str">
        <f t="shared" si="235"/>
        <v/>
      </c>
      <c r="AW182" s="254" t="str">
        <f t="shared" si="235"/>
        <v/>
      </c>
      <c r="AX182" s="254" t="str">
        <f t="shared" si="235"/>
        <v/>
      </c>
      <c r="AY182" s="254" t="str">
        <f t="shared" si="233"/>
        <v/>
      </c>
      <c r="AZ182" s="254" t="str">
        <f t="shared" si="233"/>
        <v/>
      </c>
      <c r="BA182" s="254" t="str">
        <f t="shared" si="233"/>
        <v/>
      </c>
      <c r="BB182" s="254" t="str">
        <f t="shared" si="233"/>
        <v/>
      </c>
      <c r="BC182" s="254" t="str">
        <f t="shared" si="183"/>
        <v/>
      </c>
      <c r="BD182" s="254" t="str">
        <f t="shared" si="183"/>
        <v/>
      </c>
      <c r="BE182" s="262" t="str">
        <f t="shared" si="183"/>
        <v/>
      </c>
      <c r="BF182" s="263" t="str">
        <f t="shared" si="236"/>
        <v/>
      </c>
      <c r="BG182" s="254" t="str">
        <f t="shared" si="236"/>
        <v/>
      </c>
      <c r="BH182" s="254" t="str">
        <f t="shared" si="236"/>
        <v/>
      </c>
      <c r="BI182" s="254" t="str">
        <f t="shared" si="236"/>
        <v/>
      </c>
      <c r="BJ182" s="254" t="str">
        <f t="shared" si="234"/>
        <v/>
      </c>
      <c r="BK182" s="254" t="str">
        <f t="shared" si="234"/>
        <v/>
      </c>
      <c r="BL182" s="254" t="str">
        <f t="shared" si="234"/>
        <v/>
      </c>
      <c r="BM182" s="254" t="str">
        <f t="shared" si="234"/>
        <v/>
      </c>
      <c r="BN182" s="254" t="str">
        <f t="shared" si="184"/>
        <v/>
      </c>
      <c r="BO182" s="254" t="str">
        <f t="shared" si="184"/>
        <v/>
      </c>
      <c r="BP182" s="254" t="str">
        <f t="shared" si="184"/>
        <v/>
      </c>
      <c r="BQ182" s="264" t="str">
        <f t="shared" si="196"/>
        <v/>
      </c>
      <c r="BR182" s="261">
        <v>2019</v>
      </c>
      <c r="BS182" s="261">
        <v>2019</v>
      </c>
      <c r="BT182" s="261">
        <v>2019</v>
      </c>
      <c r="BU182" s="265">
        <v>2019</v>
      </c>
      <c r="BV182" s="263">
        <v>2019</v>
      </c>
      <c r="BW182" s="254" t="str">
        <f t="shared" si="177"/>
        <v/>
      </c>
      <c r="BX182" s="254" t="str">
        <f t="shared" si="176"/>
        <v/>
      </c>
      <c r="BY182" s="264" t="str">
        <f t="shared" si="31"/>
        <v/>
      </c>
      <c r="BZ182" s="254" t="str">
        <f t="shared" si="32"/>
        <v/>
      </c>
      <c r="CA182" s="254">
        <f t="shared" si="239"/>
        <v>0</v>
      </c>
      <c r="CB182" s="254">
        <f t="shared" si="239"/>
        <v>0</v>
      </c>
      <c r="CC182" s="254">
        <f t="shared" si="239"/>
        <v>0</v>
      </c>
      <c r="CD182" s="254">
        <f t="shared" si="239"/>
        <v>0</v>
      </c>
      <c r="CE182" s="254">
        <f t="shared" si="239"/>
        <v>0</v>
      </c>
      <c r="CF182" s="254">
        <f t="shared" si="239"/>
        <v>0</v>
      </c>
      <c r="CG182" s="254">
        <f t="shared" si="237"/>
        <v>0</v>
      </c>
      <c r="CH182" s="254">
        <f t="shared" si="237"/>
        <v>0</v>
      </c>
      <c r="CI182" s="254">
        <f t="shared" si="237"/>
        <v>0</v>
      </c>
      <c r="CJ182" s="254">
        <f t="shared" si="182"/>
        <v>0</v>
      </c>
      <c r="CK182" s="254">
        <f t="shared" si="182"/>
        <v>0</v>
      </c>
      <c r="CL182" s="254">
        <f t="shared" si="182"/>
        <v>0</v>
      </c>
      <c r="CM182" s="254">
        <f t="shared" si="197"/>
        <v>0</v>
      </c>
      <c r="CN182" s="254">
        <f t="shared" si="198"/>
        <v>0</v>
      </c>
      <c r="CO182" s="254">
        <f t="shared" si="199"/>
        <v>0</v>
      </c>
      <c r="CP182" s="254">
        <f t="shared" si="200"/>
        <v>0</v>
      </c>
      <c r="CQ182" s="254">
        <f t="shared" si="201"/>
        <v>0</v>
      </c>
      <c r="CR182" s="254">
        <f t="shared" si="202"/>
        <v>0</v>
      </c>
      <c r="CS182" s="254">
        <f t="shared" si="203"/>
        <v>0</v>
      </c>
      <c r="CT182" s="254">
        <f t="shared" si="204"/>
        <v>0</v>
      </c>
      <c r="CU182" s="254">
        <f t="shared" si="205"/>
        <v>0</v>
      </c>
      <c r="CV182" s="254">
        <f t="shared" si="206"/>
        <v>0</v>
      </c>
      <c r="CW182" s="254">
        <f t="shared" si="207"/>
        <v>0</v>
      </c>
      <c r="CX182" s="254">
        <f t="shared" si="208"/>
        <v>0</v>
      </c>
      <c r="CY182" s="254">
        <f t="shared" si="209"/>
        <v>0</v>
      </c>
      <c r="CZ182" s="254">
        <f t="shared" si="210"/>
        <v>0</v>
      </c>
      <c r="DA182" s="254">
        <f t="shared" si="211"/>
        <v>0</v>
      </c>
      <c r="DB182" s="254">
        <f t="shared" si="212"/>
        <v>0</v>
      </c>
      <c r="DC182" s="254">
        <f t="shared" si="213"/>
        <v>0</v>
      </c>
      <c r="DD182" s="254">
        <f t="shared" si="214"/>
        <v>0</v>
      </c>
      <c r="DE182" s="254">
        <f t="shared" si="215"/>
        <v>0</v>
      </c>
      <c r="DF182" s="254">
        <f t="shared" si="216"/>
        <v>0</v>
      </c>
      <c r="DG182" s="254">
        <f t="shared" si="217"/>
        <v>0</v>
      </c>
      <c r="DH182" s="254">
        <f t="shared" si="218"/>
        <v>0</v>
      </c>
      <c r="DI182" s="254">
        <f t="shared" si="219"/>
        <v>0</v>
      </c>
      <c r="DJ182" s="254">
        <f t="shared" si="220"/>
        <v>0</v>
      </c>
      <c r="DK182" s="254">
        <f t="shared" si="221"/>
        <v>0</v>
      </c>
      <c r="DL182" s="254">
        <f t="shared" si="222"/>
        <v>0</v>
      </c>
      <c r="DM182" s="254">
        <f t="shared" si="223"/>
        <v>0</v>
      </c>
      <c r="DN182" s="254">
        <f t="shared" si="224"/>
        <v>0</v>
      </c>
      <c r="DO182" s="254">
        <f t="shared" si="225"/>
        <v>0</v>
      </c>
      <c r="DP182" s="254">
        <f t="shared" si="226"/>
        <v>0</v>
      </c>
      <c r="DQ182" s="254">
        <f t="shared" si="227"/>
        <v>0</v>
      </c>
      <c r="DR182" s="254">
        <f t="shared" si="228"/>
        <v>0</v>
      </c>
      <c r="DS182" s="254">
        <f t="shared" si="229"/>
        <v>0</v>
      </c>
      <c r="DT182" s="254">
        <f t="shared" si="230"/>
        <v>0</v>
      </c>
      <c r="DU182" s="254">
        <f t="shared" si="231"/>
        <v>0</v>
      </c>
      <c r="DV182" s="254">
        <f t="shared" si="232"/>
        <v>0</v>
      </c>
    </row>
    <row r="183" spans="1:126" ht="24" customHeight="1">
      <c r="A183" s="11" t="str">
        <f ca="1">IF(AG183&lt;&gt;"OK","",CONCATENATE(TEXT('Front Page'!$F$33,"000"),TEXT('Front Page'!$F$31,"000"),"-",LEFT('Front Page'!$R$53,5),"-",LEFT(D183,1),AJ183, "-",TEXT(B183,"000")))</f>
        <v/>
      </c>
      <c r="B183" s="12" t="str">
        <f>IFERROR(IF(E183="","",MAX(B$17:B182)+1),"")</f>
        <v/>
      </c>
      <c r="C183" s="13"/>
      <c r="D183" s="29" t="str">
        <f t="shared" si="133"/>
        <v>None</v>
      </c>
      <c r="E183" s="29" t="str">
        <f t="shared" si="17"/>
        <v/>
      </c>
      <c r="F183" s="29" t="str">
        <f t="shared" si="18"/>
        <v/>
      </c>
      <c r="G183" s="363"/>
      <c r="H183" s="364"/>
      <c r="I183" s="325" t="str">
        <f t="shared" si="191"/>
        <v>No</v>
      </c>
      <c r="J183" s="314">
        <v>0</v>
      </c>
      <c r="K183" s="312">
        <v>0</v>
      </c>
      <c r="L183" s="312">
        <v>0</v>
      </c>
      <c r="M183" s="312">
        <v>0</v>
      </c>
      <c r="N183" s="312">
        <v>0</v>
      </c>
      <c r="O183" s="312">
        <v>0</v>
      </c>
      <c r="P183" s="312">
        <v>0</v>
      </c>
      <c r="Q183" s="312">
        <v>0</v>
      </c>
      <c r="R183" s="312">
        <v>0</v>
      </c>
      <c r="S183" s="312">
        <v>0</v>
      </c>
      <c r="T183" s="312">
        <v>0</v>
      </c>
      <c r="U183" s="312">
        <v>0</v>
      </c>
      <c r="V183" s="313">
        <v>1</v>
      </c>
      <c r="W183" s="313">
        <v>1</v>
      </c>
      <c r="X183" s="312">
        <v>0</v>
      </c>
      <c r="Y183" s="312">
        <v>0</v>
      </c>
      <c r="Z183" s="312">
        <v>0</v>
      </c>
      <c r="AA183" s="14">
        <v>0</v>
      </c>
      <c r="AB183" s="317"/>
      <c r="AC183" s="15" t="str">
        <f t="shared" si="185"/>
        <v/>
      </c>
      <c r="AD183" s="15" t="str">
        <f t="shared" si="192"/>
        <v/>
      </c>
      <c r="AE183" s="16" t="str">
        <f t="shared" si="193"/>
        <v>0 - 0</v>
      </c>
      <c r="AF183" s="20" t="str">
        <f t="shared" si="187"/>
        <v>Not an offer</v>
      </c>
      <c r="AG183" s="276" t="str">
        <f t="shared" si="188"/>
        <v>Not an Offer</v>
      </c>
      <c r="AH183" s="150"/>
      <c r="AI183" s="254">
        <v>167</v>
      </c>
      <c r="AJ183" s="149" t="str">
        <f t="shared" si="189"/>
        <v>00-IFE</v>
      </c>
      <c r="AK183" s="254" t="b">
        <v>0</v>
      </c>
      <c r="AL183" s="254">
        <f t="shared" si="186"/>
        <v>0</v>
      </c>
      <c r="AM183" s="254">
        <f t="shared" si="190"/>
        <v>0</v>
      </c>
      <c r="AN183" s="288">
        <f t="shared" si="194"/>
        <v>0</v>
      </c>
      <c r="AO183" s="288" t="str">
        <f>IF(AND($BU183=$BV183,BU183=AO$13),$J183&amp;$K183&amp;$L183&amp;$M183&amp;$N183&amp;$O183&amp;$P183&amp;$Q183&amp;$R183&amp;$S183&amp;$T183&amp;$U183,IFERROR(MATCH($AN183,AO$17:AO182,0),-1000))</f>
        <v>000000000000</v>
      </c>
      <c r="AP183" s="288">
        <f>IF(AND($BU183=$BV183,BV183=AP$13),$J183&amp;$K183&amp;$L183&amp;$M183&amp;$N183&amp;$O183&amp;$P183&amp;$Q183&amp;$R183&amp;$S183&amp;$T183&amp;$U183,IFERROR(MATCH($AN183,AP$17:AP182,0),-1000))</f>
        <v>1</v>
      </c>
      <c r="AQ183" s="288">
        <f>IF(AND($BU183=$BV183,BW183=AQ$13),$J183&amp;$K183&amp;$L183&amp;$M183&amp;$N183&amp;$O183&amp;$P183&amp;$Q183&amp;$R183&amp;$S183&amp;$T183&amp;$U183,IFERROR(MATCH($AN183,AQ$17:AQ182,0),-1000))</f>
        <v>1</v>
      </c>
      <c r="AR183" s="288">
        <f>IF(AND($BU183=$BV183,BX183=AR$13),$J183&amp;$K183&amp;$L183&amp;$M183&amp;$N183&amp;$O183&amp;$P183&amp;$Q183&amp;$R183&amp;$S183&amp;$T183&amp;$U183,IFERROR(MATCH($AN183,AR$17:AR182,0),-1000))</f>
        <v>1</v>
      </c>
      <c r="AS183" s="254">
        <f t="shared" si="238"/>
        <v>0</v>
      </c>
      <c r="AT183" s="261" t="str">
        <f t="shared" si="195"/>
        <v/>
      </c>
      <c r="AU183" s="254" t="str">
        <f t="shared" si="235"/>
        <v/>
      </c>
      <c r="AV183" s="254" t="str">
        <f t="shared" si="235"/>
        <v/>
      </c>
      <c r="AW183" s="254" t="str">
        <f t="shared" si="235"/>
        <v/>
      </c>
      <c r="AX183" s="254" t="str">
        <f t="shared" si="235"/>
        <v/>
      </c>
      <c r="AY183" s="254" t="str">
        <f t="shared" si="233"/>
        <v/>
      </c>
      <c r="AZ183" s="254" t="str">
        <f t="shared" si="233"/>
        <v/>
      </c>
      <c r="BA183" s="254" t="str">
        <f t="shared" si="233"/>
        <v/>
      </c>
      <c r="BB183" s="254" t="str">
        <f t="shared" si="233"/>
        <v/>
      </c>
      <c r="BC183" s="254" t="str">
        <f t="shared" si="183"/>
        <v/>
      </c>
      <c r="BD183" s="254" t="str">
        <f t="shared" si="183"/>
        <v/>
      </c>
      <c r="BE183" s="262" t="str">
        <f t="shared" si="183"/>
        <v/>
      </c>
      <c r="BF183" s="263" t="str">
        <f t="shared" si="236"/>
        <v/>
      </c>
      <c r="BG183" s="254" t="str">
        <f t="shared" si="236"/>
        <v/>
      </c>
      <c r="BH183" s="254" t="str">
        <f t="shared" si="236"/>
        <v/>
      </c>
      <c r="BI183" s="254" t="str">
        <f t="shared" si="236"/>
        <v/>
      </c>
      <c r="BJ183" s="254" t="str">
        <f t="shared" si="234"/>
        <v/>
      </c>
      <c r="BK183" s="254" t="str">
        <f t="shared" si="234"/>
        <v/>
      </c>
      <c r="BL183" s="254" t="str">
        <f t="shared" si="234"/>
        <v/>
      </c>
      <c r="BM183" s="254" t="str">
        <f t="shared" si="234"/>
        <v/>
      </c>
      <c r="BN183" s="254" t="str">
        <f t="shared" si="184"/>
        <v/>
      </c>
      <c r="BO183" s="254" t="str">
        <f t="shared" si="184"/>
        <v/>
      </c>
      <c r="BP183" s="254" t="str">
        <f t="shared" si="184"/>
        <v/>
      </c>
      <c r="BQ183" s="264" t="str">
        <f t="shared" si="196"/>
        <v/>
      </c>
      <c r="BR183" s="261">
        <v>2019</v>
      </c>
      <c r="BS183" s="261">
        <v>2019</v>
      </c>
      <c r="BT183" s="261">
        <v>2019</v>
      </c>
      <c r="BU183" s="265">
        <v>2019</v>
      </c>
      <c r="BV183" s="263">
        <v>2019</v>
      </c>
      <c r="BW183" s="254" t="str">
        <f t="shared" si="177"/>
        <v/>
      </c>
      <c r="BX183" s="254" t="str">
        <f t="shared" si="176"/>
        <v/>
      </c>
      <c r="BY183" s="264" t="str">
        <f t="shared" si="31"/>
        <v/>
      </c>
      <c r="BZ183" s="254" t="str">
        <f t="shared" si="32"/>
        <v/>
      </c>
      <c r="CA183" s="254">
        <f t="shared" si="239"/>
        <v>0</v>
      </c>
      <c r="CB183" s="254">
        <f t="shared" si="239"/>
        <v>0</v>
      </c>
      <c r="CC183" s="254">
        <f t="shared" si="239"/>
        <v>0</v>
      </c>
      <c r="CD183" s="254">
        <f t="shared" si="239"/>
        <v>0</v>
      </c>
      <c r="CE183" s="254">
        <f t="shared" si="239"/>
        <v>0</v>
      </c>
      <c r="CF183" s="254">
        <f t="shared" si="239"/>
        <v>0</v>
      </c>
      <c r="CG183" s="254">
        <f t="shared" si="237"/>
        <v>0</v>
      </c>
      <c r="CH183" s="254">
        <f t="shared" si="237"/>
        <v>0</v>
      </c>
      <c r="CI183" s="254">
        <f t="shared" si="237"/>
        <v>0</v>
      </c>
      <c r="CJ183" s="254">
        <f t="shared" si="182"/>
        <v>0</v>
      </c>
      <c r="CK183" s="254">
        <f t="shared" si="182"/>
        <v>0</v>
      </c>
      <c r="CL183" s="254">
        <f t="shared" si="182"/>
        <v>0</v>
      </c>
      <c r="CM183" s="254">
        <f t="shared" si="197"/>
        <v>0</v>
      </c>
      <c r="CN183" s="254">
        <f t="shared" si="198"/>
        <v>0</v>
      </c>
      <c r="CO183" s="254">
        <f t="shared" si="199"/>
        <v>0</v>
      </c>
      <c r="CP183" s="254">
        <f t="shared" si="200"/>
        <v>0</v>
      </c>
      <c r="CQ183" s="254">
        <f t="shared" si="201"/>
        <v>0</v>
      </c>
      <c r="CR183" s="254">
        <f t="shared" si="202"/>
        <v>0</v>
      </c>
      <c r="CS183" s="254">
        <f t="shared" si="203"/>
        <v>0</v>
      </c>
      <c r="CT183" s="254">
        <f t="shared" si="204"/>
        <v>0</v>
      </c>
      <c r="CU183" s="254">
        <f t="shared" si="205"/>
        <v>0</v>
      </c>
      <c r="CV183" s="254">
        <f t="shared" si="206"/>
        <v>0</v>
      </c>
      <c r="CW183" s="254">
        <f t="shared" si="207"/>
        <v>0</v>
      </c>
      <c r="CX183" s="254">
        <f t="shared" si="208"/>
        <v>0</v>
      </c>
      <c r="CY183" s="254">
        <f t="shared" si="209"/>
        <v>0</v>
      </c>
      <c r="CZ183" s="254">
        <f t="shared" si="210"/>
        <v>0</v>
      </c>
      <c r="DA183" s="254">
        <f t="shared" si="211"/>
        <v>0</v>
      </c>
      <c r="DB183" s="254">
        <f t="shared" si="212"/>
        <v>0</v>
      </c>
      <c r="DC183" s="254">
        <f t="shared" si="213"/>
        <v>0</v>
      </c>
      <c r="DD183" s="254">
        <f t="shared" si="214"/>
        <v>0</v>
      </c>
      <c r="DE183" s="254">
        <f t="shared" si="215"/>
        <v>0</v>
      </c>
      <c r="DF183" s="254">
        <f t="shared" si="216"/>
        <v>0</v>
      </c>
      <c r="DG183" s="254">
        <f t="shared" si="217"/>
        <v>0</v>
      </c>
      <c r="DH183" s="254">
        <f t="shared" si="218"/>
        <v>0</v>
      </c>
      <c r="DI183" s="254">
        <f t="shared" si="219"/>
        <v>0</v>
      </c>
      <c r="DJ183" s="254">
        <f t="shared" si="220"/>
        <v>0</v>
      </c>
      <c r="DK183" s="254">
        <f t="shared" si="221"/>
        <v>0</v>
      </c>
      <c r="DL183" s="254">
        <f t="shared" si="222"/>
        <v>0</v>
      </c>
      <c r="DM183" s="254">
        <f t="shared" si="223"/>
        <v>0</v>
      </c>
      <c r="DN183" s="254">
        <f t="shared" si="224"/>
        <v>0</v>
      </c>
      <c r="DO183" s="254">
        <f t="shared" si="225"/>
        <v>0</v>
      </c>
      <c r="DP183" s="254">
        <f t="shared" si="226"/>
        <v>0</v>
      </c>
      <c r="DQ183" s="254">
        <f t="shared" si="227"/>
        <v>0</v>
      </c>
      <c r="DR183" s="254">
        <f t="shared" si="228"/>
        <v>0</v>
      </c>
      <c r="DS183" s="254">
        <f t="shared" si="229"/>
        <v>0</v>
      </c>
      <c r="DT183" s="254">
        <f t="shared" si="230"/>
        <v>0</v>
      </c>
      <c r="DU183" s="254">
        <f t="shared" si="231"/>
        <v>0</v>
      </c>
      <c r="DV183" s="254">
        <f t="shared" si="232"/>
        <v>0</v>
      </c>
    </row>
    <row r="184" spans="1:126" ht="24" customHeight="1">
      <c r="A184" s="11" t="str">
        <f ca="1">IF(AG184&lt;&gt;"OK","",CONCATENATE(TEXT('Front Page'!$F$33,"000"),TEXT('Front Page'!$F$31,"000"),"-",LEFT('Front Page'!$R$53,5),"-",LEFT(D184,1),AJ184, "-",TEXT(B184,"000")))</f>
        <v/>
      </c>
      <c r="B184" s="12" t="str">
        <f>IFERROR(IF(E184="","",MAX(B$17:B183)+1),"")</f>
        <v/>
      </c>
      <c r="C184" s="13"/>
      <c r="D184" s="29" t="str">
        <f t="shared" si="133"/>
        <v>None</v>
      </c>
      <c r="E184" s="29" t="str">
        <f t="shared" si="17"/>
        <v/>
      </c>
      <c r="F184" s="29" t="str">
        <f t="shared" si="18"/>
        <v/>
      </c>
      <c r="G184" s="363"/>
      <c r="H184" s="364"/>
      <c r="I184" s="325" t="str">
        <f t="shared" si="191"/>
        <v>No</v>
      </c>
      <c r="J184" s="314">
        <v>0</v>
      </c>
      <c r="K184" s="312">
        <v>0</v>
      </c>
      <c r="L184" s="312">
        <v>0</v>
      </c>
      <c r="M184" s="312">
        <v>0</v>
      </c>
      <c r="N184" s="312">
        <v>0</v>
      </c>
      <c r="O184" s="312">
        <v>0</v>
      </c>
      <c r="P184" s="312">
        <v>0</v>
      </c>
      <c r="Q184" s="312">
        <v>0</v>
      </c>
      <c r="R184" s="312">
        <v>0</v>
      </c>
      <c r="S184" s="312">
        <v>0</v>
      </c>
      <c r="T184" s="312">
        <v>0</v>
      </c>
      <c r="U184" s="312">
        <v>0</v>
      </c>
      <c r="V184" s="313">
        <v>1</v>
      </c>
      <c r="W184" s="313">
        <v>1</v>
      </c>
      <c r="X184" s="312">
        <v>0</v>
      </c>
      <c r="Y184" s="312">
        <v>0</v>
      </c>
      <c r="Z184" s="312">
        <v>0</v>
      </c>
      <c r="AA184" s="14">
        <v>0</v>
      </c>
      <c r="AB184" s="317"/>
      <c r="AC184" s="15" t="str">
        <f t="shared" si="185"/>
        <v/>
      </c>
      <c r="AD184" s="15" t="str">
        <f t="shared" si="192"/>
        <v/>
      </c>
      <c r="AE184" s="16" t="str">
        <f t="shared" si="193"/>
        <v>0 - 0</v>
      </c>
      <c r="AF184" s="20" t="str">
        <f t="shared" si="187"/>
        <v>Not an offer</v>
      </c>
      <c r="AG184" s="276" t="str">
        <f t="shared" si="188"/>
        <v>Not an Offer</v>
      </c>
      <c r="AH184" s="150"/>
      <c r="AI184" s="254">
        <v>168</v>
      </c>
      <c r="AJ184" s="149" t="str">
        <f t="shared" si="189"/>
        <v>00-IFE</v>
      </c>
      <c r="AK184" s="254" t="b">
        <v>0</v>
      </c>
      <c r="AL184" s="254">
        <f t="shared" si="186"/>
        <v>0</v>
      </c>
      <c r="AM184" s="254">
        <f t="shared" si="190"/>
        <v>0</v>
      </c>
      <c r="AN184" s="288">
        <f t="shared" si="194"/>
        <v>0</v>
      </c>
      <c r="AO184" s="288" t="str">
        <f>IF(AND($BU184=$BV184,BU184=AO$13),$J184&amp;$K184&amp;$L184&amp;$M184&amp;$N184&amp;$O184&amp;$P184&amp;$Q184&amp;$R184&amp;$S184&amp;$T184&amp;$U184,IFERROR(MATCH($AN184,AO$17:AO183,0),-1000))</f>
        <v>000000000000</v>
      </c>
      <c r="AP184" s="288">
        <f>IF(AND($BU184=$BV184,BV184=AP$13),$J184&amp;$K184&amp;$L184&amp;$M184&amp;$N184&amp;$O184&amp;$P184&amp;$Q184&amp;$R184&amp;$S184&amp;$T184&amp;$U184,IFERROR(MATCH($AN184,AP$17:AP183,0),-1000))</f>
        <v>1</v>
      </c>
      <c r="AQ184" s="288">
        <f>IF(AND($BU184=$BV184,BW184=AQ$13),$J184&amp;$K184&amp;$L184&amp;$M184&amp;$N184&amp;$O184&amp;$P184&amp;$Q184&amp;$R184&amp;$S184&amp;$T184&amp;$U184,IFERROR(MATCH($AN184,AQ$17:AQ183,0),-1000))</f>
        <v>1</v>
      </c>
      <c r="AR184" s="288">
        <f>IF(AND($BU184=$BV184,BX184=AR$13),$J184&amp;$K184&amp;$L184&amp;$M184&amp;$N184&amp;$O184&amp;$P184&amp;$Q184&amp;$R184&amp;$S184&amp;$T184&amp;$U184,IFERROR(MATCH($AN184,AR$17:AR183,0),-1000))</f>
        <v>1</v>
      </c>
      <c r="AS184" s="254">
        <f t="shared" si="238"/>
        <v>0</v>
      </c>
      <c r="AT184" s="261" t="str">
        <f t="shared" si="195"/>
        <v/>
      </c>
      <c r="AU184" s="254" t="str">
        <f t="shared" si="235"/>
        <v/>
      </c>
      <c r="AV184" s="254" t="str">
        <f t="shared" si="235"/>
        <v/>
      </c>
      <c r="AW184" s="254" t="str">
        <f t="shared" si="235"/>
        <v/>
      </c>
      <c r="AX184" s="254" t="str">
        <f t="shared" si="235"/>
        <v/>
      </c>
      <c r="AY184" s="254" t="str">
        <f t="shared" si="233"/>
        <v/>
      </c>
      <c r="AZ184" s="254" t="str">
        <f t="shared" si="233"/>
        <v/>
      </c>
      <c r="BA184" s="254" t="str">
        <f t="shared" si="233"/>
        <v/>
      </c>
      <c r="BB184" s="254" t="str">
        <f t="shared" si="233"/>
        <v/>
      </c>
      <c r="BC184" s="254" t="str">
        <f t="shared" si="183"/>
        <v/>
      </c>
      <c r="BD184" s="254" t="str">
        <f t="shared" si="183"/>
        <v/>
      </c>
      <c r="BE184" s="262" t="str">
        <f t="shared" si="183"/>
        <v/>
      </c>
      <c r="BF184" s="263" t="str">
        <f t="shared" si="236"/>
        <v/>
      </c>
      <c r="BG184" s="254" t="str">
        <f t="shared" si="236"/>
        <v/>
      </c>
      <c r="BH184" s="254" t="str">
        <f t="shared" si="236"/>
        <v/>
      </c>
      <c r="BI184" s="254" t="str">
        <f t="shared" si="236"/>
        <v/>
      </c>
      <c r="BJ184" s="254" t="str">
        <f t="shared" si="234"/>
        <v/>
      </c>
      <c r="BK184" s="254" t="str">
        <f t="shared" si="234"/>
        <v/>
      </c>
      <c r="BL184" s="254" t="str">
        <f t="shared" si="234"/>
        <v/>
      </c>
      <c r="BM184" s="254" t="str">
        <f t="shared" si="234"/>
        <v/>
      </c>
      <c r="BN184" s="254" t="str">
        <f t="shared" si="184"/>
        <v/>
      </c>
      <c r="BO184" s="254" t="str">
        <f t="shared" si="184"/>
        <v/>
      </c>
      <c r="BP184" s="254" t="str">
        <f t="shared" si="184"/>
        <v/>
      </c>
      <c r="BQ184" s="264" t="str">
        <f t="shared" si="196"/>
        <v/>
      </c>
      <c r="BR184" s="261">
        <v>2019</v>
      </c>
      <c r="BS184" s="261">
        <v>2019</v>
      </c>
      <c r="BT184" s="261">
        <v>2019</v>
      </c>
      <c r="BU184" s="265">
        <v>2019</v>
      </c>
      <c r="BV184" s="263">
        <v>2019</v>
      </c>
      <c r="BW184" s="254" t="str">
        <f t="shared" si="177"/>
        <v/>
      </c>
      <c r="BX184" s="254" t="str">
        <f t="shared" si="176"/>
        <v/>
      </c>
      <c r="BY184" s="264" t="str">
        <f t="shared" si="31"/>
        <v/>
      </c>
      <c r="BZ184" s="254" t="str">
        <f t="shared" si="32"/>
        <v/>
      </c>
      <c r="CA184" s="254">
        <f t="shared" si="239"/>
        <v>0</v>
      </c>
      <c r="CB184" s="254">
        <f t="shared" si="239"/>
        <v>0</v>
      </c>
      <c r="CC184" s="254">
        <f t="shared" si="239"/>
        <v>0</v>
      </c>
      <c r="CD184" s="254">
        <f t="shared" si="239"/>
        <v>0</v>
      </c>
      <c r="CE184" s="254">
        <f t="shared" si="239"/>
        <v>0</v>
      </c>
      <c r="CF184" s="254">
        <f t="shared" si="239"/>
        <v>0</v>
      </c>
      <c r="CG184" s="254">
        <f t="shared" si="237"/>
        <v>0</v>
      </c>
      <c r="CH184" s="254">
        <f t="shared" si="237"/>
        <v>0</v>
      </c>
      <c r="CI184" s="254">
        <f t="shared" si="237"/>
        <v>0</v>
      </c>
      <c r="CJ184" s="254">
        <f t="shared" si="182"/>
        <v>0</v>
      </c>
      <c r="CK184" s="254">
        <f t="shared" si="182"/>
        <v>0</v>
      </c>
      <c r="CL184" s="254">
        <f t="shared" si="182"/>
        <v>0</v>
      </c>
      <c r="CM184" s="254">
        <f t="shared" si="197"/>
        <v>0</v>
      </c>
      <c r="CN184" s="254">
        <f t="shared" si="198"/>
        <v>0</v>
      </c>
      <c r="CO184" s="254">
        <f t="shared" si="199"/>
        <v>0</v>
      </c>
      <c r="CP184" s="254">
        <f t="shared" si="200"/>
        <v>0</v>
      </c>
      <c r="CQ184" s="254">
        <f t="shared" si="201"/>
        <v>0</v>
      </c>
      <c r="CR184" s="254">
        <f t="shared" si="202"/>
        <v>0</v>
      </c>
      <c r="CS184" s="254">
        <f t="shared" si="203"/>
        <v>0</v>
      </c>
      <c r="CT184" s="254">
        <f t="shared" si="204"/>
        <v>0</v>
      </c>
      <c r="CU184" s="254">
        <f t="shared" si="205"/>
        <v>0</v>
      </c>
      <c r="CV184" s="254">
        <f t="shared" si="206"/>
        <v>0</v>
      </c>
      <c r="CW184" s="254">
        <f t="shared" si="207"/>
        <v>0</v>
      </c>
      <c r="CX184" s="254">
        <f t="shared" si="208"/>
        <v>0</v>
      </c>
      <c r="CY184" s="254">
        <f t="shared" si="209"/>
        <v>0</v>
      </c>
      <c r="CZ184" s="254">
        <f t="shared" si="210"/>
        <v>0</v>
      </c>
      <c r="DA184" s="254">
        <f t="shared" si="211"/>
        <v>0</v>
      </c>
      <c r="DB184" s="254">
        <f t="shared" si="212"/>
        <v>0</v>
      </c>
      <c r="DC184" s="254">
        <f t="shared" si="213"/>
        <v>0</v>
      </c>
      <c r="DD184" s="254">
        <f t="shared" si="214"/>
        <v>0</v>
      </c>
      <c r="DE184" s="254">
        <f t="shared" si="215"/>
        <v>0</v>
      </c>
      <c r="DF184" s="254">
        <f t="shared" si="216"/>
        <v>0</v>
      </c>
      <c r="DG184" s="254">
        <f t="shared" si="217"/>
        <v>0</v>
      </c>
      <c r="DH184" s="254">
        <f t="shared" si="218"/>
        <v>0</v>
      </c>
      <c r="DI184" s="254">
        <f t="shared" si="219"/>
        <v>0</v>
      </c>
      <c r="DJ184" s="254">
        <f t="shared" si="220"/>
        <v>0</v>
      </c>
      <c r="DK184" s="254">
        <f t="shared" si="221"/>
        <v>0</v>
      </c>
      <c r="DL184" s="254">
        <f t="shared" si="222"/>
        <v>0</v>
      </c>
      <c r="DM184" s="254">
        <f t="shared" si="223"/>
        <v>0</v>
      </c>
      <c r="DN184" s="254">
        <f t="shared" si="224"/>
        <v>0</v>
      </c>
      <c r="DO184" s="254">
        <f t="shared" si="225"/>
        <v>0</v>
      </c>
      <c r="DP184" s="254">
        <f t="shared" si="226"/>
        <v>0</v>
      </c>
      <c r="DQ184" s="254">
        <f t="shared" si="227"/>
        <v>0</v>
      </c>
      <c r="DR184" s="254">
        <f t="shared" si="228"/>
        <v>0</v>
      </c>
      <c r="DS184" s="254">
        <f t="shared" si="229"/>
        <v>0</v>
      </c>
      <c r="DT184" s="254">
        <f t="shared" si="230"/>
        <v>0</v>
      </c>
      <c r="DU184" s="254">
        <f t="shared" si="231"/>
        <v>0</v>
      </c>
      <c r="DV184" s="254">
        <f t="shared" si="232"/>
        <v>0</v>
      </c>
    </row>
    <row r="185" spans="1:126" ht="24" customHeight="1">
      <c r="A185" s="11" t="str">
        <f ca="1">IF(AG185&lt;&gt;"OK","",CONCATENATE(TEXT('Front Page'!$F$33,"000"),TEXT('Front Page'!$F$31,"000"),"-",LEFT('Front Page'!$R$53,5),"-",LEFT(D185,1),AJ185, "-",TEXT(B185,"000")))</f>
        <v/>
      </c>
      <c r="B185" s="12" t="str">
        <f>IFERROR(IF(E185="","",MAX(B$17:B184)+1),"")</f>
        <v/>
      </c>
      <c r="C185" s="13"/>
      <c r="D185" s="29" t="str">
        <f t="shared" si="133"/>
        <v>None</v>
      </c>
      <c r="E185" s="29" t="str">
        <f t="shared" si="17"/>
        <v/>
      </c>
      <c r="F185" s="29" t="str">
        <f t="shared" si="18"/>
        <v/>
      </c>
      <c r="G185" s="363"/>
      <c r="H185" s="364"/>
      <c r="I185" s="325" t="str">
        <f t="shared" si="191"/>
        <v>No</v>
      </c>
      <c r="J185" s="314">
        <v>0</v>
      </c>
      <c r="K185" s="312">
        <v>0</v>
      </c>
      <c r="L185" s="312">
        <v>0</v>
      </c>
      <c r="M185" s="312">
        <v>0</v>
      </c>
      <c r="N185" s="312">
        <v>0</v>
      </c>
      <c r="O185" s="312">
        <v>0</v>
      </c>
      <c r="P185" s="312">
        <v>0</v>
      </c>
      <c r="Q185" s="312">
        <v>0</v>
      </c>
      <c r="R185" s="312">
        <v>0</v>
      </c>
      <c r="S185" s="312">
        <v>0</v>
      </c>
      <c r="T185" s="312">
        <v>0</v>
      </c>
      <c r="U185" s="312">
        <v>0</v>
      </c>
      <c r="V185" s="313">
        <v>1</v>
      </c>
      <c r="W185" s="313">
        <v>1</v>
      </c>
      <c r="X185" s="312">
        <v>0</v>
      </c>
      <c r="Y185" s="312">
        <v>0</v>
      </c>
      <c r="Z185" s="312">
        <v>0</v>
      </c>
      <c r="AA185" s="14">
        <v>0</v>
      </c>
      <c r="AB185" s="317"/>
      <c r="AC185" s="15" t="str">
        <f t="shared" si="185"/>
        <v/>
      </c>
      <c r="AD185" s="15" t="str">
        <f t="shared" si="192"/>
        <v/>
      </c>
      <c r="AE185" s="16" t="str">
        <f t="shared" si="193"/>
        <v>0 - 0</v>
      </c>
      <c r="AF185" s="20" t="str">
        <f t="shared" si="187"/>
        <v>Not an offer</v>
      </c>
      <c r="AG185" s="276" t="str">
        <f t="shared" si="188"/>
        <v>Not an Offer</v>
      </c>
      <c r="AH185" s="150"/>
      <c r="AI185" s="254">
        <v>169</v>
      </c>
      <c r="AJ185" s="149" t="str">
        <f t="shared" si="189"/>
        <v>00-IFE</v>
      </c>
      <c r="AK185" s="254" t="b">
        <v>0</v>
      </c>
      <c r="AL185" s="254">
        <f t="shared" si="186"/>
        <v>0</v>
      </c>
      <c r="AM185" s="254">
        <f t="shared" si="190"/>
        <v>0</v>
      </c>
      <c r="AN185" s="288">
        <f t="shared" si="194"/>
        <v>0</v>
      </c>
      <c r="AO185" s="288" t="str">
        <f>IF(AND($BU185=$BV185,BU185=AO$13),$J185&amp;$K185&amp;$L185&amp;$M185&amp;$N185&amp;$O185&amp;$P185&amp;$Q185&amp;$R185&amp;$S185&amp;$T185&amp;$U185,IFERROR(MATCH($AN185,AO$17:AO184,0),-1000))</f>
        <v>000000000000</v>
      </c>
      <c r="AP185" s="288">
        <f>IF(AND($BU185=$BV185,BV185=AP$13),$J185&amp;$K185&amp;$L185&amp;$M185&amp;$N185&amp;$O185&amp;$P185&amp;$Q185&amp;$R185&amp;$S185&amp;$T185&amp;$U185,IFERROR(MATCH($AN185,AP$17:AP184,0),-1000))</f>
        <v>1</v>
      </c>
      <c r="AQ185" s="288">
        <f>IF(AND($BU185=$BV185,BW185=AQ$13),$J185&amp;$K185&amp;$L185&amp;$M185&amp;$N185&amp;$O185&amp;$P185&amp;$Q185&amp;$R185&amp;$S185&amp;$T185&amp;$U185,IFERROR(MATCH($AN185,AQ$17:AQ184,0),-1000))</f>
        <v>1</v>
      </c>
      <c r="AR185" s="288">
        <f>IF(AND($BU185=$BV185,BX185=AR$13),$J185&amp;$K185&amp;$L185&amp;$M185&amp;$N185&amp;$O185&amp;$P185&amp;$Q185&amp;$R185&amp;$S185&amp;$T185&amp;$U185,IFERROR(MATCH($AN185,AR$17:AR184,0),-1000))</f>
        <v>1</v>
      </c>
      <c r="AS185" s="254">
        <f t="shared" si="238"/>
        <v>0</v>
      </c>
      <c r="AT185" s="261" t="str">
        <f t="shared" si="195"/>
        <v/>
      </c>
      <c r="AU185" s="254" t="str">
        <f t="shared" si="235"/>
        <v/>
      </c>
      <c r="AV185" s="254" t="str">
        <f t="shared" si="235"/>
        <v/>
      </c>
      <c r="AW185" s="254" t="str">
        <f t="shared" si="235"/>
        <v/>
      </c>
      <c r="AX185" s="254" t="str">
        <f t="shared" si="235"/>
        <v/>
      </c>
      <c r="AY185" s="254" t="str">
        <f t="shared" si="233"/>
        <v/>
      </c>
      <c r="AZ185" s="254" t="str">
        <f t="shared" si="233"/>
        <v/>
      </c>
      <c r="BA185" s="254" t="str">
        <f t="shared" si="233"/>
        <v/>
      </c>
      <c r="BB185" s="254" t="str">
        <f t="shared" si="233"/>
        <v/>
      </c>
      <c r="BC185" s="254" t="str">
        <f t="shared" si="183"/>
        <v/>
      </c>
      <c r="BD185" s="254" t="str">
        <f t="shared" si="183"/>
        <v/>
      </c>
      <c r="BE185" s="262" t="str">
        <f t="shared" si="183"/>
        <v/>
      </c>
      <c r="BF185" s="263" t="str">
        <f t="shared" si="236"/>
        <v/>
      </c>
      <c r="BG185" s="254" t="str">
        <f t="shared" si="236"/>
        <v/>
      </c>
      <c r="BH185" s="254" t="str">
        <f t="shared" si="236"/>
        <v/>
      </c>
      <c r="BI185" s="254" t="str">
        <f t="shared" si="236"/>
        <v/>
      </c>
      <c r="BJ185" s="254" t="str">
        <f t="shared" si="234"/>
        <v/>
      </c>
      <c r="BK185" s="254" t="str">
        <f t="shared" si="234"/>
        <v/>
      </c>
      <c r="BL185" s="254" t="str">
        <f t="shared" si="234"/>
        <v/>
      </c>
      <c r="BM185" s="254" t="str">
        <f t="shared" si="234"/>
        <v/>
      </c>
      <c r="BN185" s="254" t="str">
        <f t="shared" si="184"/>
        <v/>
      </c>
      <c r="BO185" s="254" t="str">
        <f t="shared" si="184"/>
        <v/>
      </c>
      <c r="BP185" s="254" t="str">
        <f t="shared" si="184"/>
        <v/>
      </c>
      <c r="BQ185" s="264" t="str">
        <f t="shared" si="196"/>
        <v/>
      </c>
      <c r="BR185" s="261">
        <v>2019</v>
      </c>
      <c r="BS185" s="261">
        <v>2019</v>
      </c>
      <c r="BT185" s="261">
        <v>2019</v>
      </c>
      <c r="BU185" s="265">
        <v>2019</v>
      </c>
      <c r="BV185" s="263">
        <v>2019</v>
      </c>
      <c r="BW185" s="254" t="str">
        <f t="shared" si="177"/>
        <v/>
      </c>
      <c r="BX185" s="254" t="str">
        <f t="shared" si="176"/>
        <v/>
      </c>
      <c r="BY185" s="264" t="str">
        <f t="shared" si="31"/>
        <v/>
      </c>
      <c r="BZ185" s="254" t="str">
        <f t="shared" si="32"/>
        <v/>
      </c>
      <c r="CA185" s="254">
        <f t="shared" si="239"/>
        <v>0</v>
      </c>
      <c r="CB185" s="254">
        <f t="shared" si="239"/>
        <v>0</v>
      </c>
      <c r="CC185" s="254">
        <f t="shared" si="239"/>
        <v>0</v>
      </c>
      <c r="CD185" s="254">
        <f t="shared" si="239"/>
        <v>0</v>
      </c>
      <c r="CE185" s="254">
        <f t="shared" si="239"/>
        <v>0</v>
      </c>
      <c r="CF185" s="254">
        <f t="shared" si="239"/>
        <v>0</v>
      </c>
      <c r="CG185" s="254">
        <f t="shared" si="237"/>
        <v>0</v>
      </c>
      <c r="CH185" s="254">
        <f t="shared" si="237"/>
        <v>0</v>
      </c>
      <c r="CI185" s="254">
        <f t="shared" si="237"/>
        <v>0</v>
      </c>
      <c r="CJ185" s="254">
        <f t="shared" si="182"/>
        <v>0</v>
      </c>
      <c r="CK185" s="254">
        <f t="shared" si="182"/>
        <v>0</v>
      </c>
      <c r="CL185" s="254">
        <f t="shared" si="182"/>
        <v>0</v>
      </c>
      <c r="CM185" s="254">
        <f t="shared" si="197"/>
        <v>0</v>
      </c>
      <c r="CN185" s="254">
        <f t="shared" si="198"/>
        <v>0</v>
      </c>
      <c r="CO185" s="254">
        <f t="shared" si="199"/>
        <v>0</v>
      </c>
      <c r="CP185" s="254">
        <f t="shared" si="200"/>
        <v>0</v>
      </c>
      <c r="CQ185" s="254">
        <f t="shared" si="201"/>
        <v>0</v>
      </c>
      <c r="CR185" s="254">
        <f t="shared" si="202"/>
        <v>0</v>
      </c>
      <c r="CS185" s="254">
        <f t="shared" si="203"/>
        <v>0</v>
      </c>
      <c r="CT185" s="254">
        <f t="shared" si="204"/>
        <v>0</v>
      </c>
      <c r="CU185" s="254">
        <f t="shared" si="205"/>
        <v>0</v>
      </c>
      <c r="CV185" s="254">
        <f t="shared" si="206"/>
        <v>0</v>
      </c>
      <c r="CW185" s="254">
        <f t="shared" si="207"/>
        <v>0</v>
      </c>
      <c r="CX185" s="254">
        <f t="shared" si="208"/>
        <v>0</v>
      </c>
      <c r="CY185" s="254">
        <f t="shared" si="209"/>
        <v>0</v>
      </c>
      <c r="CZ185" s="254">
        <f t="shared" si="210"/>
        <v>0</v>
      </c>
      <c r="DA185" s="254">
        <f t="shared" si="211"/>
        <v>0</v>
      </c>
      <c r="DB185" s="254">
        <f t="shared" si="212"/>
        <v>0</v>
      </c>
      <c r="DC185" s="254">
        <f t="shared" si="213"/>
        <v>0</v>
      </c>
      <c r="DD185" s="254">
        <f t="shared" si="214"/>
        <v>0</v>
      </c>
      <c r="DE185" s="254">
        <f t="shared" si="215"/>
        <v>0</v>
      </c>
      <c r="DF185" s="254">
        <f t="shared" si="216"/>
        <v>0</v>
      </c>
      <c r="DG185" s="254">
        <f t="shared" si="217"/>
        <v>0</v>
      </c>
      <c r="DH185" s="254">
        <f t="shared" si="218"/>
        <v>0</v>
      </c>
      <c r="DI185" s="254">
        <f t="shared" si="219"/>
        <v>0</v>
      </c>
      <c r="DJ185" s="254">
        <f t="shared" si="220"/>
        <v>0</v>
      </c>
      <c r="DK185" s="254">
        <f t="shared" si="221"/>
        <v>0</v>
      </c>
      <c r="DL185" s="254">
        <f t="shared" si="222"/>
        <v>0</v>
      </c>
      <c r="DM185" s="254">
        <f t="shared" si="223"/>
        <v>0</v>
      </c>
      <c r="DN185" s="254">
        <f t="shared" si="224"/>
        <v>0</v>
      </c>
      <c r="DO185" s="254">
        <f t="shared" si="225"/>
        <v>0</v>
      </c>
      <c r="DP185" s="254">
        <f t="shared" si="226"/>
        <v>0</v>
      </c>
      <c r="DQ185" s="254">
        <f t="shared" si="227"/>
        <v>0</v>
      </c>
      <c r="DR185" s="254">
        <f t="shared" si="228"/>
        <v>0</v>
      </c>
      <c r="DS185" s="254">
        <f t="shared" si="229"/>
        <v>0</v>
      </c>
      <c r="DT185" s="254">
        <f t="shared" si="230"/>
        <v>0</v>
      </c>
      <c r="DU185" s="254">
        <f t="shared" si="231"/>
        <v>0</v>
      </c>
      <c r="DV185" s="254">
        <f t="shared" si="232"/>
        <v>0</v>
      </c>
    </row>
    <row r="186" spans="1:126" ht="24" customHeight="1">
      <c r="A186" s="11" t="str">
        <f ca="1">IF(AG186&lt;&gt;"OK","",CONCATENATE(TEXT('Front Page'!$F$33,"000"),TEXT('Front Page'!$F$31,"000"),"-",LEFT('Front Page'!$R$53,5),"-",LEFT(D186,1),AJ186, "-",TEXT(B186,"000")))</f>
        <v/>
      </c>
      <c r="B186" s="12" t="str">
        <f>IFERROR(IF(E186="","",MAX(B$17:B185)+1),"")</f>
        <v/>
      </c>
      <c r="C186" s="13"/>
      <c r="D186" s="29" t="str">
        <f t="shared" si="133"/>
        <v>None</v>
      </c>
      <c r="E186" s="29" t="str">
        <f t="shared" si="17"/>
        <v/>
      </c>
      <c r="F186" s="29" t="str">
        <f t="shared" si="18"/>
        <v/>
      </c>
      <c r="G186" s="363"/>
      <c r="H186" s="364"/>
      <c r="I186" s="325" t="str">
        <f t="shared" si="191"/>
        <v>No</v>
      </c>
      <c r="J186" s="314">
        <v>0</v>
      </c>
      <c r="K186" s="312">
        <v>0</v>
      </c>
      <c r="L186" s="312">
        <v>0</v>
      </c>
      <c r="M186" s="312">
        <v>0</v>
      </c>
      <c r="N186" s="312">
        <v>0</v>
      </c>
      <c r="O186" s="312">
        <v>0</v>
      </c>
      <c r="P186" s="312">
        <v>0</v>
      </c>
      <c r="Q186" s="312">
        <v>0</v>
      </c>
      <c r="R186" s="312">
        <v>0</v>
      </c>
      <c r="S186" s="312">
        <v>0</v>
      </c>
      <c r="T186" s="312">
        <v>0</v>
      </c>
      <c r="U186" s="312">
        <v>0</v>
      </c>
      <c r="V186" s="313">
        <v>1</v>
      </c>
      <c r="W186" s="313">
        <v>1</v>
      </c>
      <c r="X186" s="312">
        <v>0</v>
      </c>
      <c r="Y186" s="312">
        <v>0</v>
      </c>
      <c r="Z186" s="312">
        <v>0</v>
      </c>
      <c r="AA186" s="14">
        <v>0</v>
      </c>
      <c r="AB186" s="317"/>
      <c r="AC186" s="15" t="str">
        <f t="shared" si="185"/>
        <v/>
      </c>
      <c r="AD186" s="15" t="str">
        <f t="shared" si="192"/>
        <v/>
      </c>
      <c r="AE186" s="16" t="str">
        <f t="shared" si="193"/>
        <v>0 - 0</v>
      </c>
      <c r="AF186" s="20" t="str">
        <f t="shared" si="187"/>
        <v>Not an offer</v>
      </c>
      <c r="AG186" s="276" t="str">
        <f t="shared" si="188"/>
        <v>Not an Offer</v>
      </c>
      <c r="AH186" s="150"/>
      <c r="AI186" s="254">
        <v>170</v>
      </c>
      <c r="AJ186" s="149" t="str">
        <f t="shared" si="189"/>
        <v>00-IFE</v>
      </c>
      <c r="AK186" s="254" t="b">
        <v>0</v>
      </c>
      <c r="AL186" s="254">
        <f t="shared" si="186"/>
        <v>0</v>
      </c>
      <c r="AM186" s="254">
        <f t="shared" si="190"/>
        <v>0</v>
      </c>
      <c r="AN186" s="288">
        <f t="shared" si="194"/>
        <v>0</v>
      </c>
      <c r="AO186" s="288" t="str">
        <f>IF(AND($BU186=$BV186,BU186=AO$13),$J186&amp;$K186&amp;$L186&amp;$M186&amp;$N186&amp;$O186&amp;$P186&amp;$Q186&amp;$R186&amp;$S186&amp;$T186&amp;$U186,IFERROR(MATCH($AN186,AO$17:AO185,0),-1000))</f>
        <v>000000000000</v>
      </c>
      <c r="AP186" s="288">
        <f>IF(AND($BU186=$BV186,BV186=AP$13),$J186&amp;$K186&amp;$L186&amp;$M186&amp;$N186&amp;$O186&amp;$P186&amp;$Q186&amp;$R186&amp;$S186&amp;$T186&amp;$U186,IFERROR(MATCH($AN186,AP$17:AP185,0),-1000))</f>
        <v>1</v>
      </c>
      <c r="AQ186" s="288">
        <f>IF(AND($BU186=$BV186,BW186=AQ$13),$J186&amp;$K186&amp;$L186&amp;$M186&amp;$N186&amp;$O186&amp;$P186&amp;$Q186&amp;$R186&amp;$S186&amp;$T186&amp;$U186,IFERROR(MATCH($AN186,AQ$17:AQ185,0),-1000))</f>
        <v>1</v>
      </c>
      <c r="AR186" s="288">
        <f>IF(AND($BU186=$BV186,BX186=AR$13),$J186&amp;$K186&amp;$L186&amp;$M186&amp;$N186&amp;$O186&amp;$P186&amp;$Q186&amp;$R186&amp;$S186&amp;$T186&amp;$U186,IFERROR(MATCH($AN186,AR$17:AR185,0),-1000))</f>
        <v>1</v>
      </c>
      <c r="AS186" s="254">
        <f t="shared" si="238"/>
        <v>0</v>
      </c>
      <c r="AT186" s="261" t="str">
        <f t="shared" si="195"/>
        <v/>
      </c>
      <c r="AU186" s="254" t="str">
        <f t="shared" si="235"/>
        <v/>
      </c>
      <c r="AV186" s="254" t="str">
        <f t="shared" si="235"/>
        <v/>
      </c>
      <c r="AW186" s="254" t="str">
        <f t="shared" si="235"/>
        <v/>
      </c>
      <c r="AX186" s="254" t="str">
        <f t="shared" si="235"/>
        <v/>
      </c>
      <c r="AY186" s="254" t="str">
        <f t="shared" si="233"/>
        <v/>
      </c>
      <c r="AZ186" s="254" t="str">
        <f t="shared" si="233"/>
        <v/>
      </c>
      <c r="BA186" s="254" t="str">
        <f t="shared" si="233"/>
        <v/>
      </c>
      <c r="BB186" s="254" t="str">
        <f t="shared" si="233"/>
        <v/>
      </c>
      <c r="BC186" s="254" t="str">
        <f t="shared" si="183"/>
        <v/>
      </c>
      <c r="BD186" s="254" t="str">
        <f t="shared" si="183"/>
        <v/>
      </c>
      <c r="BE186" s="262" t="str">
        <f t="shared" si="183"/>
        <v/>
      </c>
      <c r="BF186" s="263" t="str">
        <f t="shared" si="236"/>
        <v/>
      </c>
      <c r="BG186" s="254" t="str">
        <f t="shared" si="236"/>
        <v/>
      </c>
      <c r="BH186" s="254" t="str">
        <f t="shared" si="236"/>
        <v/>
      </c>
      <c r="BI186" s="254" t="str">
        <f t="shared" si="236"/>
        <v/>
      </c>
      <c r="BJ186" s="254" t="str">
        <f t="shared" si="234"/>
        <v/>
      </c>
      <c r="BK186" s="254" t="str">
        <f t="shared" si="234"/>
        <v/>
      </c>
      <c r="BL186" s="254" t="str">
        <f t="shared" si="234"/>
        <v/>
      </c>
      <c r="BM186" s="254" t="str">
        <f t="shared" si="234"/>
        <v/>
      </c>
      <c r="BN186" s="254" t="str">
        <f t="shared" si="184"/>
        <v/>
      </c>
      <c r="BO186" s="254" t="str">
        <f t="shared" si="184"/>
        <v/>
      </c>
      <c r="BP186" s="254" t="str">
        <f t="shared" si="184"/>
        <v/>
      </c>
      <c r="BQ186" s="264" t="str">
        <f t="shared" si="196"/>
        <v/>
      </c>
      <c r="BR186" s="261">
        <v>2019</v>
      </c>
      <c r="BS186" s="261">
        <v>2019</v>
      </c>
      <c r="BT186" s="261">
        <v>2019</v>
      </c>
      <c r="BU186" s="265">
        <v>2019</v>
      </c>
      <c r="BV186" s="263">
        <v>2019</v>
      </c>
      <c r="BW186" s="254" t="str">
        <f t="shared" si="177"/>
        <v/>
      </c>
      <c r="BX186" s="254" t="str">
        <f t="shared" si="176"/>
        <v/>
      </c>
      <c r="BY186" s="264" t="str">
        <f t="shared" si="31"/>
        <v/>
      </c>
      <c r="BZ186" s="254" t="str">
        <f t="shared" si="32"/>
        <v/>
      </c>
      <c r="CA186" s="254">
        <f t="shared" si="239"/>
        <v>0</v>
      </c>
      <c r="CB186" s="254">
        <f t="shared" si="239"/>
        <v>0</v>
      </c>
      <c r="CC186" s="254">
        <f t="shared" si="239"/>
        <v>0</v>
      </c>
      <c r="CD186" s="254">
        <f t="shared" si="239"/>
        <v>0</v>
      </c>
      <c r="CE186" s="254">
        <f t="shared" si="239"/>
        <v>0</v>
      </c>
      <c r="CF186" s="254">
        <f t="shared" si="239"/>
        <v>0</v>
      </c>
      <c r="CG186" s="254">
        <f t="shared" si="237"/>
        <v>0</v>
      </c>
      <c r="CH186" s="254">
        <f t="shared" si="237"/>
        <v>0</v>
      </c>
      <c r="CI186" s="254">
        <f t="shared" si="237"/>
        <v>0</v>
      </c>
      <c r="CJ186" s="254">
        <f t="shared" si="182"/>
        <v>0</v>
      </c>
      <c r="CK186" s="254">
        <f t="shared" si="182"/>
        <v>0</v>
      </c>
      <c r="CL186" s="254">
        <f t="shared" si="182"/>
        <v>0</v>
      </c>
      <c r="CM186" s="254">
        <f t="shared" si="197"/>
        <v>0</v>
      </c>
      <c r="CN186" s="254">
        <f t="shared" si="198"/>
        <v>0</v>
      </c>
      <c r="CO186" s="254">
        <f t="shared" si="199"/>
        <v>0</v>
      </c>
      <c r="CP186" s="254">
        <f t="shared" si="200"/>
        <v>0</v>
      </c>
      <c r="CQ186" s="254">
        <f t="shared" si="201"/>
        <v>0</v>
      </c>
      <c r="CR186" s="254">
        <f t="shared" si="202"/>
        <v>0</v>
      </c>
      <c r="CS186" s="254">
        <f t="shared" si="203"/>
        <v>0</v>
      </c>
      <c r="CT186" s="254">
        <f t="shared" si="204"/>
        <v>0</v>
      </c>
      <c r="CU186" s="254">
        <f t="shared" si="205"/>
        <v>0</v>
      </c>
      <c r="CV186" s="254">
        <f t="shared" si="206"/>
        <v>0</v>
      </c>
      <c r="CW186" s="254">
        <f t="shared" si="207"/>
        <v>0</v>
      </c>
      <c r="CX186" s="254">
        <f t="shared" si="208"/>
        <v>0</v>
      </c>
      <c r="CY186" s="254">
        <f t="shared" si="209"/>
        <v>0</v>
      </c>
      <c r="CZ186" s="254">
        <f t="shared" si="210"/>
        <v>0</v>
      </c>
      <c r="DA186" s="254">
        <f t="shared" si="211"/>
        <v>0</v>
      </c>
      <c r="DB186" s="254">
        <f t="shared" si="212"/>
        <v>0</v>
      </c>
      <c r="DC186" s="254">
        <f t="shared" si="213"/>
        <v>0</v>
      </c>
      <c r="DD186" s="254">
        <f t="shared" si="214"/>
        <v>0</v>
      </c>
      <c r="DE186" s="254">
        <f t="shared" si="215"/>
        <v>0</v>
      </c>
      <c r="DF186" s="254">
        <f t="shared" si="216"/>
        <v>0</v>
      </c>
      <c r="DG186" s="254">
        <f t="shared" si="217"/>
        <v>0</v>
      </c>
      <c r="DH186" s="254">
        <f t="shared" si="218"/>
        <v>0</v>
      </c>
      <c r="DI186" s="254">
        <f t="shared" si="219"/>
        <v>0</v>
      </c>
      <c r="DJ186" s="254">
        <f t="shared" si="220"/>
        <v>0</v>
      </c>
      <c r="DK186" s="254">
        <f t="shared" si="221"/>
        <v>0</v>
      </c>
      <c r="DL186" s="254">
        <f t="shared" si="222"/>
        <v>0</v>
      </c>
      <c r="DM186" s="254">
        <f t="shared" si="223"/>
        <v>0</v>
      </c>
      <c r="DN186" s="254">
        <f t="shared" si="224"/>
        <v>0</v>
      </c>
      <c r="DO186" s="254">
        <f t="shared" si="225"/>
        <v>0</v>
      </c>
      <c r="DP186" s="254">
        <f t="shared" si="226"/>
        <v>0</v>
      </c>
      <c r="DQ186" s="254">
        <f t="shared" si="227"/>
        <v>0</v>
      </c>
      <c r="DR186" s="254">
        <f t="shared" si="228"/>
        <v>0</v>
      </c>
      <c r="DS186" s="254">
        <f t="shared" si="229"/>
        <v>0</v>
      </c>
      <c r="DT186" s="254">
        <f t="shared" si="230"/>
        <v>0</v>
      </c>
      <c r="DU186" s="254">
        <f t="shared" si="231"/>
        <v>0</v>
      </c>
      <c r="DV186" s="254">
        <f t="shared" si="232"/>
        <v>0</v>
      </c>
    </row>
    <row r="187" spans="1:126" ht="24" customHeight="1">
      <c r="A187" s="11" t="str">
        <f ca="1">IF(AG187&lt;&gt;"OK","",CONCATENATE(TEXT('Front Page'!$F$33,"000"),TEXT('Front Page'!$F$31,"000"),"-",LEFT('Front Page'!$R$53,5),"-",LEFT(D187,1),AJ187, "-",TEXT(B187,"000")))</f>
        <v/>
      </c>
      <c r="B187" s="12" t="str">
        <f>IFERROR(IF(E187="","",MAX(B$17:B186)+1),"")</f>
        <v/>
      </c>
      <c r="C187" s="13"/>
      <c r="D187" s="29" t="str">
        <f t="shared" si="133"/>
        <v>None</v>
      </c>
      <c r="E187" s="29" t="str">
        <f t="shared" si="17"/>
        <v/>
      </c>
      <c r="F187" s="29" t="str">
        <f t="shared" si="18"/>
        <v/>
      </c>
      <c r="G187" s="363"/>
      <c r="H187" s="364"/>
      <c r="I187" s="325" t="str">
        <f t="shared" si="191"/>
        <v>No</v>
      </c>
      <c r="J187" s="314">
        <v>0</v>
      </c>
      <c r="K187" s="312">
        <v>0</v>
      </c>
      <c r="L187" s="312">
        <v>0</v>
      </c>
      <c r="M187" s="312">
        <v>0</v>
      </c>
      <c r="N187" s="312">
        <v>0</v>
      </c>
      <c r="O187" s="312">
        <v>0</v>
      </c>
      <c r="P187" s="312">
        <v>0</v>
      </c>
      <c r="Q187" s="312">
        <v>0</v>
      </c>
      <c r="R187" s="312">
        <v>0</v>
      </c>
      <c r="S187" s="312">
        <v>0</v>
      </c>
      <c r="T187" s="312">
        <v>0</v>
      </c>
      <c r="U187" s="312">
        <v>0</v>
      </c>
      <c r="V187" s="313">
        <v>1</v>
      </c>
      <c r="W187" s="313">
        <v>1</v>
      </c>
      <c r="X187" s="312">
        <v>0</v>
      </c>
      <c r="Y187" s="312">
        <v>0</v>
      </c>
      <c r="Z187" s="312">
        <v>0</v>
      </c>
      <c r="AA187" s="14">
        <v>0</v>
      </c>
      <c r="AB187" s="317"/>
      <c r="AC187" s="15" t="str">
        <f t="shared" si="185"/>
        <v/>
      </c>
      <c r="AD187" s="15" t="str">
        <f t="shared" si="192"/>
        <v/>
      </c>
      <c r="AE187" s="16" t="str">
        <f t="shared" si="193"/>
        <v>0 - 0</v>
      </c>
      <c r="AF187" s="20" t="str">
        <f t="shared" si="187"/>
        <v>Not an offer</v>
      </c>
      <c r="AG187" s="276" t="str">
        <f t="shared" si="188"/>
        <v>Not an Offer</v>
      </c>
      <c r="AH187" s="150"/>
      <c r="AI187" s="254">
        <v>171</v>
      </c>
      <c r="AJ187" s="149" t="str">
        <f t="shared" si="189"/>
        <v>00-IFE</v>
      </c>
      <c r="AK187" s="254" t="b">
        <v>0</v>
      </c>
      <c r="AL187" s="254">
        <f t="shared" si="186"/>
        <v>0</v>
      </c>
      <c r="AM187" s="254">
        <f t="shared" si="190"/>
        <v>0</v>
      </c>
      <c r="AN187" s="288">
        <f t="shared" si="194"/>
        <v>0</v>
      </c>
      <c r="AO187" s="288" t="str">
        <f>IF(AND($BU187=$BV187,BU187=AO$13),$J187&amp;$K187&amp;$L187&amp;$M187&amp;$N187&amp;$O187&amp;$P187&amp;$Q187&amp;$R187&amp;$S187&amp;$T187&amp;$U187,IFERROR(MATCH($AN187,AO$17:AO186,0),-1000))</f>
        <v>000000000000</v>
      </c>
      <c r="AP187" s="288">
        <f>IF(AND($BU187=$BV187,BV187=AP$13),$J187&amp;$K187&amp;$L187&amp;$M187&amp;$N187&amp;$O187&amp;$P187&amp;$Q187&amp;$R187&amp;$S187&amp;$T187&amp;$U187,IFERROR(MATCH($AN187,AP$17:AP186,0),-1000))</f>
        <v>1</v>
      </c>
      <c r="AQ187" s="288">
        <f>IF(AND($BU187=$BV187,BW187=AQ$13),$J187&amp;$K187&amp;$L187&amp;$M187&amp;$N187&amp;$O187&amp;$P187&amp;$Q187&amp;$R187&amp;$S187&amp;$T187&amp;$U187,IFERROR(MATCH($AN187,AQ$17:AQ186,0),-1000))</f>
        <v>1</v>
      </c>
      <c r="AR187" s="288">
        <f>IF(AND($BU187=$BV187,BX187=AR$13),$J187&amp;$K187&amp;$L187&amp;$M187&amp;$N187&amp;$O187&amp;$P187&amp;$Q187&amp;$R187&amp;$S187&amp;$T187&amp;$U187,IFERROR(MATCH($AN187,AR$17:AR186,0),-1000))</f>
        <v>1</v>
      </c>
      <c r="AS187" s="254">
        <f t="shared" si="238"/>
        <v>0</v>
      </c>
      <c r="AT187" s="261" t="str">
        <f t="shared" si="195"/>
        <v/>
      </c>
      <c r="AU187" s="254" t="str">
        <f t="shared" si="235"/>
        <v/>
      </c>
      <c r="AV187" s="254" t="str">
        <f t="shared" si="235"/>
        <v/>
      </c>
      <c r="AW187" s="254" t="str">
        <f t="shared" si="235"/>
        <v/>
      </c>
      <c r="AX187" s="254" t="str">
        <f t="shared" si="235"/>
        <v/>
      </c>
      <c r="AY187" s="254" t="str">
        <f t="shared" si="233"/>
        <v/>
      </c>
      <c r="AZ187" s="254" t="str">
        <f t="shared" si="233"/>
        <v/>
      </c>
      <c r="BA187" s="254" t="str">
        <f t="shared" si="233"/>
        <v/>
      </c>
      <c r="BB187" s="254" t="str">
        <f t="shared" si="233"/>
        <v/>
      </c>
      <c r="BC187" s="254" t="str">
        <f t="shared" si="183"/>
        <v/>
      </c>
      <c r="BD187" s="254" t="str">
        <f t="shared" si="183"/>
        <v/>
      </c>
      <c r="BE187" s="262" t="str">
        <f t="shared" si="183"/>
        <v/>
      </c>
      <c r="BF187" s="263" t="str">
        <f t="shared" si="236"/>
        <v/>
      </c>
      <c r="BG187" s="254" t="str">
        <f t="shared" si="236"/>
        <v/>
      </c>
      <c r="BH187" s="254" t="str">
        <f t="shared" si="236"/>
        <v/>
      </c>
      <c r="BI187" s="254" t="str">
        <f t="shared" si="236"/>
        <v/>
      </c>
      <c r="BJ187" s="254" t="str">
        <f t="shared" si="234"/>
        <v/>
      </c>
      <c r="BK187" s="254" t="str">
        <f t="shared" si="234"/>
        <v/>
      </c>
      <c r="BL187" s="254" t="str">
        <f t="shared" si="234"/>
        <v/>
      </c>
      <c r="BM187" s="254" t="str">
        <f t="shared" si="234"/>
        <v/>
      </c>
      <c r="BN187" s="254" t="str">
        <f t="shared" si="184"/>
        <v/>
      </c>
      <c r="BO187" s="254" t="str">
        <f t="shared" si="184"/>
        <v/>
      </c>
      <c r="BP187" s="254" t="str">
        <f t="shared" si="184"/>
        <v/>
      </c>
      <c r="BQ187" s="264" t="str">
        <f t="shared" si="196"/>
        <v/>
      </c>
      <c r="BR187" s="261">
        <v>2019</v>
      </c>
      <c r="BS187" s="261">
        <v>2019</v>
      </c>
      <c r="BT187" s="261">
        <v>2019</v>
      </c>
      <c r="BU187" s="265">
        <v>2019</v>
      </c>
      <c r="BV187" s="263">
        <v>2019</v>
      </c>
      <c r="BW187" s="254" t="str">
        <f t="shared" si="177"/>
        <v/>
      </c>
      <c r="BX187" s="254" t="str">
        <f t="shared" si="176"/>
        <v/>
      </c>
      <c r="BY187" s="264" t="str">
        <f t="shared" si="31"/>
        <v/>
      </c>
      <c r="BZ187" s="254" t="str">
        <f t="shared" si="32"/>
        <v/>
      </c>
      <c r="CA187" s="254">
        <f t="shared" si="239"/>
        <v>0</v>
      </c>
      <c r="CB187" s="254">
        <f t="shared" si="239"/>
        <v>0</v>
      </c>
      <c r="CC187" s="254">
        <f t="shared" si="239"/>
        <v>0</v>
      </c>
      <c r="CD187" s="254">
        <f t="shared" si="239"/>
        <v>0</v>
      </c>
      <c r="CE187" s="254">
        <f t="shared" si="239"/>
        <v>0</v>
      </c>
      <c r="CF187" s="254">
        <f t="shared" si="239"/>
        <v>0</v>
      </c>
      <c r="CG187" s="254">
        <f t="shared" si="237"/>
        <v>0</v>
      </c>
      <c r="CH187" s="254">
        <f t="shared" si="237"/>
        <v>0</v>
      </c>
      <c r="CI187" s="254">
        <f t="shared" si="237"/>
        <v>0</v>
      </c>
      <c r="CJ187" s="254">
        <f t="shared" si="182"/>
        <v>0</v>
      </c>
      <c r="CK187" s="254">
        <f t="shared" si="182"/>
        <v>0</v>
      </c>
      <c r="CL187" s="254">
        <f t="shared" si="182"/>
        <v>0</v>
      </c>
      <c r="CM187" s="254">
        <f t="shared" si="197"/>
        <v>0</v>
      </c>
      <c r="CN187" s="254">
        <f t="shared" si="198"/>
        <v>0</v>
      </c>
      <c r="CO187" s="254">
        <f t="shared" si="199"/>
        <v>0</v>
      </c>
      <c r="CP187" s="254">
        <f t="shared" si="200"/>
        <v>0</v>
      </c>
      <c r="CQ187" s="254">
        <f t="shared" si="201"/>
        <v>0</v>
      </c>
      <c r="CR187" s="254">
        <f t="shared" si="202"/>
        <v>0</v>
      </c>
      <c r="CS187" s="254">
        <f t="shared" si="203"/>
        <v>0</v>
      </c>
      <c r="CT187" s="254">
        <f t="shared" si="204"/>
        <v>0</v>
      </c>
      <c r="CU187" s="254">
        <f t="shared" si="205"/>
        <v>0</v>
      </c>
      <c r="CV187" s="254">
        <f t="shared" si="206"/>
        <v>0</v>
      </c>
      <c r="CW187" s="254">
        <f t="shared" si="207"/>
        <v>0</v>
      </c>
      <c r="CX187" s="254">
        <f t="shared" si="208"/>
        <v>0</v>
      </c>
      <c r="CY187" s="254">
        <f t="shared" si="209"/>
        <v>0</v>
      </c>
      <c r="CZ187" s="254">
        <f t="shared" si="210"/>
        <v>0</v>
      </c>
      <c r="DA187" s="254">
        <f t="shared" si="211"/>
        <v>0</v>
      </c>
      <c r="DB187" s="254">
        <f t="shared" si="212"/>
        <v>0</v>
      </c>
      <c r="DC187" s="254">
        <f t="shared" si="213"/>
        <v>0</v>
      </c>
      <c r="DD187" s="254">
        <f t="shared" si="214"/>
        <v>0</v>
      </c>
      <c r="DE187" s="254">
        <f t="shared" si="215"/>
        <v>0</v>
      </c>
      <c r="DF187" s="254">
        <f t="shared" si="216"/>
        <v>0</v>
      </c>
      <c r="DG187" s="254">
        <f t="shared" si="217"/>
        <v>0</v>
      </c>
      <c r="DH187" s="254">
        <f t="shared" si="218"/>
        <v>0</v>
      </c>
      <c r="DI187" s="254">
        <f t="shared" si="219"/>
        <v>0</v>
      </c>
      <c r="DJ187" s="254">
        <f t="shared" si="220"/>
        <v>0</v>
      </c>
      <c r="DK187" s="254">
        <f t="shared" si="221"/>
        <v>0</v>
      </c>
      <c r="DL187" s="254">
        <f t="shared" si="222"/>
        <v>0</v>
      </c>
      <c r="DM187" s="254">
        <f t="shared" si="223"/>
        <v>0</v>
      </c>
      <c r="DN187" s="254">
        <f t="shared" si="224"/>
        <v>0</v>
      </c>
      <c r="DO187" s="254">
        <f t="shared" si="225"/>
        <v>0</v>
      </c>
      <c r="DP187" s="254">
        <f t="shared" si="226"/>
        <v>0</v>
      </c>
      <c r="DQ187" s="254">
        <f t="shared" si="227"/>
        <v>0</v>
      </c>
      <c r="DR187" s="254">
        <f t="shared" si="228"/>
        <v>0</v>
      </c>
      <c r="DS187" s="254">
        <f t="shared" si="229"/>
        <v>0</v>
      </c>
      <c r="DT187" s="254">
        <f t="shared" si="230"/>
        <v>0</v>
      </c>
      <c r="DU187" s="254">
        <f t="shared" si="231"/>
        <v>0</v>
      </c>
      <c r="DV187" s="254">
        <f t="shared" si="232"/>
        <v>0</v>
      </c>
    </row>
    <row r="188" spans="1:126" ht="24" customHeight="1">
      <c r="A188" s="11" t="str">
        <f ca="1">IF(AG188&lt;&gt;"OK","",CONCATENATE(TEXT('Front Page'!$F$33,"000"),TEXT('Front Page'!$F$31,"000"),"-",LEFT('Front Page'!$R$53,5),"-",LEFT(D188,1),AJ188, "-",TEXT(B188,"000")))</f>
        <v/>
      </c>
      <c r="B188" s="12" t="str">
        <f>IFERROR(IF(E188="","",MAX(B$17:B187)+1),"")</f>
        <v/>
      </c>
      <c r="C188" s="13"/>
      <c r="D188" s="29" t="str">
        <f t="shared" si="133"/>
        <v>None</v>
      </c>
      <c r="E188" s="29" t="str">
        <f t="shared" si="17"/>
        <v/>
      </c>
      <c r="F188" s="29" t="str">
        <f t="shared" si="18"/>
        <v/>
      </c>
      <c r="G188" s="363"/>
      <c r="H188" s="364"/>
      <c r="I188" s="325" t="str">
        <f t="shared" si="191"/>
        <v>No</v>
      </c>
      <c r="J188" s="314">
        <v>0</v>
      </c>
      <c r="K188" s="312">
        <v>0</v>
      </c>
      <c r="L188" s="312">
        <v>0</v>
      </c>
      <c r="M188" s="312">
        <v>0</v>
      </c>
      <c r="N188" s="312">
        <v>0</v>
      </c>
      <c r="O188" s="312">
        <v>0</v>
      </c>
      <c r="P188" s="312">
        <v>0</v>
      </c>
      <c r="Q188" s="312">
        <v>0</v>
      </c>
      <c r="R188" s="312">
        <v>0</v>
      </c>
      <c r="S188" s="312">
        <v>0</v>
      </c>
      <c r="T188" s="312">
        <v>0</v>
      </c>
      <c r="U188" s="312">
        <v>0</v>
      </c>
      <c r="V188" s="313">
        <v>1</v>
      </c>
      <c r="W188" s="313">
        <v>1</v>
      </c>
      <c r="X188" s="312">
        <v>0</v>
      </c>
      <c r="Y188" s="312">
        <v>0</v>
      </c>
      <c r="Z188" s="312">
        <v>0</v>
      </c>
      <c r="AA188" s="14">
        <v>0</v>
      </c>
      <c r="AB188" s="317"/>
      <c r="AC188" s="15" t="str">
        <f t="shared" si="185"/>
        <v/>
      </c>
      <c r="AD188" s="15" t="str">
        <f t="shared" si="192"/>
        <v/>
      </c>
      <c r="AE188" s="16" t="str">
        <f t="shared" si="193"/>
        <v>0 - 0</v>
      </c>
      <c r="AF188" s="20" t="str">
        <f t="shared" si="187"/>
        <v>Not an offer</v>
      </c>
      <c r="AG188" s="276" t="str">
        <f t="shared" si="188"/>
        <v>Not an Offer</v>
      </c>
      <c r="AH188" s="150"/>
      <c r="AI188" s="254">
        <v>172</v>
      </c>
      <c r="AJ188" s="149" t="str">
        <f t="shared" si="189"/>
        <v>00-IFE</v>
      </c>
      <c r="AK188" s="254" t="b">
        <v>0</v>
      </c>
      <c r="AL188" s="254">
        <f t="shared" si="186"/>
        <v>0</v>
      </c>
      <c r="AM188" s="254">
        <f t="shared" si="190"/>
        <v>0</v>
      </c>
      <c r="AN188" s="288">
        <f t="shared" si="194"/>
        <v>0</v>
      </c>
      <c r="AO188" s="288" t="str">
        <f>IF(AND($BU188=$BV188,BU188=AO$13),$J188&amp;$K188&amp;$L188&amp;$M188&amp;$N188&amp;$O188&amp;$P188&amp;$Q188&amp;$R188&amp;$S188&amp;$T188&amp;$U188,IFERROR(MATCH($AN188,AO$17:AO187,0),-1000))</f>
        <v>000000000000</v>
      </c>
      <c r="AP188" s="288">
        <f>IF(AND($BU188=$BV188,BV188=AP$13),$J188&amp;$K188&amp;$L188&amp;$M188&amp;$N188&amp;$O188&amp;$P188&amp;$Q188&amp;$R188&amp;$S188&amp;$T188&amp;$U188,IFERROR(MATCH($AN188,AP$17:AP187,0),-1000))</f>
        <v>1</v>
      </c>
      <c r="AQ188" s="288">
        <f>IF(AND($BU188=$BV188,BW188=AQ$13),$J188&amp;$K188&amp;$L188&amp;$M188&amp;$N188&amp;$O188&amp;$P188&amp;$Q188&amp;$R188&amp;$S188&amp;$T188&amp;$U188,IFERROR(MATCH($AN188,AQ$17:AQ187,0),-1000))</f>
        <v>1</v>
      </c>
      <c r="AR188" s="288">
        <f>IF(AND($BU188=$BV188,BX188=AR$13),$J188&amp;$K188&amp;$L188&amp;$M188&amp;$N188&amp;$O188&amp;$P188&amp;$Q188&amp;$R188&amp;$S188&amp;$T188&amp;$U188,IFERROR(MATCH($AN188,AR$17:AR187,0),-1000))</f>
        <v>1</v>
      </c>
      <c r="AS188" s="254">
        <f t="shared" si="238"/>
        <v>0</v>
      </c>
      <c r="AT188" s="261" t="str">
        <f t="shared" si="195"/>
        <v/>
      </c>
      <c r="AU188" s="254" t="str">
        <f t="shared" si="235"/>
        <v/>
      </c>
      <c r="AV188" s="254" t="str">
        <f t="shared" si="235"/>
        <v/>
      </c>
      <c r="AW188" s="254" t="str">
        <f t="shared" si="235"/>
        <v/>
      </c>
      <c r="AX188" s="254" t="str">
        <f t="shared" si="235"/>
        <v/>
      </c>
      <c r="AY188" s="254" t="str">
        <f t="shared" si="233"/>
        <v/>
      </c>
      <c r="AZ188" s="254" t="str">
        <f t="shared" si="233"/>
        <v/>
      </c>
      <c r="BA188" s="254" t="str">
        <f t="shared" si="233"/>
        <v/>
      </c>
      <c r="BB188" s="254" t="str">
        <f t="shared" si="233"/>
        <v/>
      </c>
      <c r="BC188" s="254" t="str">
        <f t="shared" si="183"/>
        <v/>
      </c>
      <c r="BD188" s="254" t="str">
        <f t="shared" si="183"/>
        <v/>
      </c>
      <c r="BE188" s="262" t="str">
        <f t="shared" si="183"/>
        <v/>
      </c>
      <c r="BF188" s="263" t="str">
        <f t="shared" si="236"/>
        <v/>
      </c>
      <c r="BG188" s="254" t="str">
        <f t="shared" si="236"/>
        <v/>
      </c>
      <c r="BH188" s="254" t="str">
        <f t="shared" si="236"/>
        <v/>
      </c>
      <c r="BI188" s="254" t="str">
        <f t="shared" si="236"/>
        <v/>
      </c>
      <c r="BJ188" s="254" t="str">
        <f t="shared" si="234"/>
        <v/>
      </c>
      <c r="BK188" s="254" t="str">
        <f t="shared" si="234"/>
        <v/>
      </c>
      <c r="BL188" s="254" t="str">
        <f t="shared" si="234"/>
        <v/>
      </c>
      <c r="BM188" s="254" t="str">
        <f t="shared" si="234"/>
        <v/>
      </c>
      <c r="BN188" s="254" t="str">
        <f t="shared" si="184"/>
        <v/>
      </c>
      <c r="BO188" s="254" t="str">
        <f t="shared" si="184"/>
        <v/>
      </c>
      <c r="BP188" s="254" t="str">
        <f t="shared" si="184"/>
        <v/>
      </c>
      <c r="BQ188" s="264" t="str">
        <f t="shared" si="196"/>
        <v/>
      </c>
      <c r="BR188" s="261">
        <v>2019</v>
      </c>
      <c r="BS188" s="261">
        <v>2019</v>
      </c>
      <c r="BT188" s="261">
        <v>2019</v>
      </c>
      <c r="BU188" s="265">
        <v>2019</v>
      </c>
      <c r="BV188" s="263">
        <v>2019</v>
      </c>
      <c r="BW188" s="254" t="str">
        <f t="shared" si="177"/>
        <v/>
      </c>
      <c r="BX188" s="254" t="str">
        <f t="shared" si="176"/>
        <v/>
      </c>
      <c r="BY188" s="264" t="str">
        <f t="shared" si="31"/>
        <v/>
      </c>
      <c r="BZ188" s="254" t="str">
        <f t="shared" si="32"/>
        <v/>
      </c>
      <c r="CA188" s="254">
        <f t="shared" si="239"/>
        <v>0</v>
      </c>
      <c r="CB188" s="254">
        <f t="shared" si="239"/>
        <v>0</v>
      </c>
      <c r="CC188" s="254">
        <f t="shared" si="239"/>
        <v>0</v>
      </c>
      <c r="CD188" s="254">
        <f t="shared" si="239"/>
        <v>0</v>
      </c>
      <c r="CE188" s="254">
        <f t="shared" si="239"/>
        <v>0</v>
      </c>
      <c r="CF188" s="254">
        <f t="shared" si="239"/>
        <v>0</v>
      </c>
      <c r="CG188" s="254">
        <f t="shared" si="237"/>
        <v>0</v>
      </c>
      <c r="CH188" s="254">
        <f t="shared" si="237"/>
        <v>0</v>
      </c>
      <c r="CI188" s="254">
        <f t="shared" si="237"/>
        <v>0</v>
      </c>
      <c r="CJ188" s="254">
        <f t="shared" si="237"/>
        <v>0</v>
      </c>
      <c r="CK188" s="254">
        <f t="shared" si="237"/>
        <v>0</v>
      </c>
      <c r="CL188" s="254">
        <f t="shared" si="237"/>
        <v>0</v>
      </c>
      <c r="CM188" s="254">
        <f t="shared" si="197"/>
        <v>0</v>
      </c>
      <c r="CN188" s="254">
        <f t="shared" si="198"/>
        <v>0</v>
      </c>
      <c r="CO188" s="254">
        <f t="shared" si="199"/>
        <v>0</v>
      </c>
      <c r="CP188" s="254">
        <f t="shared" si="200"/>
        <v>0</v>
      </c>
      <c r="CQ188" s="254">
        <f t="shared" si="201"/>
        <v>0</v>
      </c>
      <c r="CR188" s="254">
        <f t="shared" si="202"/>
        <v>0</v>
      </c>
      <c r="CS188" s="254">
        <f t="shared" si="203"/>
        <v>0</v>
      </c>
      <c r="CT188" s="254">
        <f t="shared" si="204"/>
        <v>0</v>
      </c>
      <c r="CU188" s="254">
        <f t="shared" si="205"/>
        <v>0</v>
      </c>
      <c r="CV188" s="254">
        <f t="shared" si="206"/>
        <v>0</v>
      </c>
      <c r="CW188" s="254">
        <f t="shared" si="207"/>
        <v>0</v>
      </c>
      <c r="CX188" s="254">
        <f t="shared" si="208"/>
        <v>0</v>
      </c>
      <c r="CY188" s="254">
        <f t="shared" si="209"/>
        <v>0</v>
      </c>
      <c r="CZ188" s="254">
        <f t="shared" si="210"/>
        <v>0</v>
      </c>
      <c r="DA188" s="254">
        <f t="shared" si="211"/>
        <v>0</v>
      </c>
      <c r="DB188" s="254">
        <f t="shared" si="212"/>
        <v>0</v>
      </c>
      <c r="DC188" s="254">
        <f t="shared" si="213"/>
        <v>0</v>
      </c>
      <c r="DD188" s="254">
        <f t="shared" si="214"/>
        <v>0</v>
      </c>
      <c r="DE188" s="254">
        <f t="shared" si="215"/>
        <v>0</v>
      </c>
      <c r="DF188" s="254">
        <f t="shared" si="216"/>
        <v>0</v>
      </c>
      <c r="DG188" s="254">
        <f t="shared" si="217"/>
        <v>0</v>
      </c>
      <c r="DH188" s="254">
        <f t="shared" si="218"/>
        <v>0</v>
      </c>
      <c r="DI188" s="254">
        <f t="shared" si="219"/>
        <v>0</v>
      </c>
      <c r="DJ188" s="254">
        <f t="shared" si="220"/>
        <v>0</v>
      </c>
      <c r="DK188" s="254">
        <f t="shared" si="221"/>
        <v>0</v>
      </c>
      <c r="DL188" s="254">
        <f t="shared" si="222"/>
        <v>0</v>
      </c>
      <c r="DM188" s="254">
        <f t="shared" si="223"/>
        <v>0</v>
      </c>
      <c r="DN188" s="254">
        <f t="shared" si="224"/>
        <v>0</v>
      </c>
      <c r="DO188" s="254">
        <f t="shared" si="225"/>
        <v>0</v>
      </c>
      <c r="DP188" s="254">
        <f t="shared" si="226"/>
        <v>0</v>
      </c>
      <c r="DQ188" s="254">
        <f t="shared" si="227"/>
        <v>0</v>
      </c>
      <c r="DR188" s="254">
        <f t="shared" si="228"/>
        <v>0</v>
      </c>
      <c r="DS188" s="254">
        <f t="shared" si="229"/>
        <v>0</v>
      </c>
      <c r="DT188" s="254">
        <f t="shared" si="230"/>
        <v>0</v>
      </c>
      <c r="DU188" s="254">
        <f t="shared" si="231"/>
        <v>0</v>
      </c>
      <c r="DV188" s="254">
        <f t="shared" si="232"/>
        <v>0</v>
      </c>
    </row>
    <row r="189" spans="1:126" ht="24" customHeight="1">
      <c r="A189" s="11" t="str">
        <f ca="1">IF(AG189&lt;&gt;"OK","",CONCATENATE(TEXT('Front Page'!$F$33,"000"),TEXT('Front Page'!$F$31,"000"),"-",LEFT('Front Page'!$R$53,5),"-",LEFT(D189,1),AJ189, "-",TEXT(B189,"000")))</f>
        <v/>
      </c>
      <c r="B189" s="12" t="str">
        <f>IFERROR(IF(E189="","",MAX(B$17:B188)+1),"")</f>
        <v/>
      </c>
      <c r="C189" s="13"/>
      <c r="D189" s="29" t="str">
        <f t="shared" si="133"/>
        <v>None</v>
      </c>
      <c r="E189" s="29" t="str">
        <f t="shared" si="17"/>
        <v/>
      </c>
      <c r="F189" s="29" t="str">
        <f t="shared" si="18"/>
        <v/>
      </c>
      <c r="G189" s="363"/>
      <c r="H189" s="364"/>
      <c r="I189" s="325" t="str">
        <f t="shared" si="191"/>
        <v>No</v>
      </c>
      <c r="J189" s="314">
        <v>0</v>
      </c>
      <c r="K189" s="312">
        <v>0</v>
      </c>
      <c r="L189" s="312">
        <v>0</v>
      </c>
      <c r="M189" s="312">
        <v>0</v>
      </c>
      <c r="N189" s="312">
        <v>0</v>
      </c>
      <c r="O189" s="312">
        <v>0</v>
      </c>
      <c r="P189" s="312">
        <v>0</v>
      </c>
      <c r="Q189" s="312">
        <v>0</v>
      </c>
      <c r="R189" s="312">
        <v>0</v>
      </c>
      <c r="S189" s="312">
        <v>0</v>
      </c>
      <c r="T189" s="312">
        <v>0</v>
      </c>
      <c r="U189" s="312">
        <v>0</v>
      </c>
      <c r="V189" s="313">
        <v>1</v>
      </c>
      <c r="W189" s="313">
        <v>1</v>
      </c>
      <c r="X189" s="312">
        <v>0</v>
      </c>
      <c r="Y189" s="312">
        <v>0</v>
      </c>
      <c r="Z189" s="312">
        <v>0</v>
      </c>
      <c r="AA189" s="14">
        <v>0</v>
      </c>
      <c r="AB189" s="317"/>
      <c r="AC189" s="15" t="str">
        <f t="shared" si="185"/>
        <v/>
      </c>
      <c r="AD189" s="15" t="str">
        <f t="shared" si="192"/>
        <v/>
      </c>
      <c r="AE189" s="16" t="str">
        <f t="shared" si="193"/>
        <v>0 - 0</v>
      </c>
      <c r="AF189" s="20" t="str">
        <f t="shared" si="187"/>
        <v>Not an offer</v>
      </c>
      <c r="AG189" s="276" t="str">
        <f t="shared" si="188"/>
        <v>Not an Offer</v>
      </c>
      <c r="AH189" s="150"/>
      <c r="AI189" s="254">
        <v>173</v>
      </c>
      <c r="AJ189" s="149" t="str">
        <f t="shared" si="189"/>
        <v>00-IFE</v>
      </c>
      <c r="AK189" s="254" t="b">
        <v>0</v>
      </c>
      <c r="AL189" s="254">
        <f t="shared" si="186"/>
        <v>0</v>
      </c>
      <c r="AM189" s="254">
        <f t="shared" si="190"/>
        <v>0</v>
      </c>
      <c r="AN189" s="288">
        <f t="shared" si="194"/>
        <v>0</v>
      </c>
      <c r="AO189" s="288" t="str">
        <f>IF(AND($BU189=$BV189,BU189=AO$13),$J189&amp;$K189&amp;$L189&amp;$M189&amp;$N189&amp;$O189&amp;$P189&amp;$Q189&amp;$R189&amp;$S189&amp;$T189&amp;$U189,IFERROR(MATCH($AN189,AO$17:AO188,0),-1000))</f>
        <v>000000000000</v>
      </c>
      <c r="AP189" s="288">
        <f>IF(AND($BU189=$BV189,BV189=AP$13),$J189&amp;$K189&amp;$L189&amp;$M189&amp;$N189&amp;$O189&amp;$P189&amp;$Q189&amp;$R189&amp;$S189&amp;$T189&amp;$U189,IFERROR(MATCH($AN189,AP$17:AP188,0),-1000))</f>
        <v>1</v>
      </c>
      <c r="AQ189" s="288">
        <f>IF(AND($BU189=$BV189,BW189=AQ$13),$J189&amp;$K189&amp;$L189&amp;$M189&amp;$N189&amp;$O189&amp;$P189&amp;$Q189&amp;$R189&amp;$S189&amp;$T189&amp;$U189,IFERROR(MATCH($AN189,AQ$17:AQ188,0),-1000))</f>
        <v>1</v>
      </c>
      <c r="AR189" s="288">
        <f>IF(AND($BU189=$BV189,BX189=AR$13),$J189&amp;$K189&amp;$L189&amp;$M189&amp;$N189&amp;$O189&amp;$P189&amp;$Q189&amp;$R189&amp;$S189&amp;$T189&amp;$U189,IFERROR(MATCH($AN189,AR$17:AR188,0),-1000))</f>
        <v>1</v>
      </c>
      <c r="AS189" s="254">
        <f t="shared" si="238"/>
        <v>0</v>
      </c>
      <c r="AT189" s="261" t="str">
        <f t="shared" si="195"/>
        <v/>
      </c>
      <c r="AU189" s="254" t="str">
        <f t="shared" si="235"/>
        <v/>
      </c>
      <c r="AV189" s="254" t="str">
        <f t="shared" si="235"/>
        <v/>
      </c>
      <c r="AW189" s="254" t="str">
        <f t="shared" si="235"/>
        <v/>
      </c>
      <c r="AX189" s="254" t="str">
        <f t="shared" si="235"/>
        <v/>
      </c>
      <c r="AY189" s="254" t="str">
        <f t="shared" si="233"/>
        <v/>
      </c>
      <c r="AZ189" s="254" t="str">
        <f t="shared" si="233"/>
        <v/>
      </c>
      <c r="BA189" s="254" t="str">
        <f t="shared" si="233"/>
        <v/>
      </c>
      <c r="BB189" s="254" t="str">
        <f t="shared" si="233"/>
        <v/>
      </c>
      <c r="BC189" s="254" t="str">
        <f t="shared" si="183"/>
        <v/>
      </c>
      <c r="BD189" s="254" t="str">
        <f t="shared" si="183"/>
        <v/>
      </c>
      <c r="BE189" s="262" t="str">
        <f t="shared" si="183"/>
        <v/>
      </c>
      <c r="BF189" s="263" t="str">
        <f t="shared" si="236"/>
        <v/>
      </c>
      <c r="BG189" s="254" t="str">
        <f t="shared" si="236"/>
        <v/>
      </c>
      <c r="BH189" s="254" t="str">
        <f t="shared" si="236"/>
        <v/>
      </c>
      <c r="BI189" s="254" t="str">
        <f t="shared" si="236"/>
        <v/>
      </c>
      <c r="BJ189" s="254" t="str">
        <f t="shared" si="234"/>
        <v/>
      </c>
      <c r="BK189" s="254" t="str">
        <f t="shared" si="234"/>
        <v/>
      </c>
      <c r="BL189" s="254" t="str">
        <f t="shared" si="234"/>
        <v/>
      </c>
      <c r="BM189" s="254" t="str">
        <f t="shared" si="234"/>
        <v/>
      </c>
      <c r="BN189" s="254" t="str">
        <f t="shared" si="184"/>
        <v/>
      </c>
      <c r="BO189" s="254" t="str">
        <f t="shared" si="184"/>
        <v/>
      </c>
      <c r="BP189" s="254" t="str">
        <f t="shared" si="184"/>
        <v/>
      </c>
      <c r="BQ189" s="264" t="str">
        <f t="shared" si="196"/>
        <v/>
      </c>
      <c r="BR189" s="261">
        <v>2019</v>
      </c>
      <c r="BS189" s="261">
        <v>2019</v>
      </c>
      <c r="BT189" s="261">
        <v>2019</v>
      </c>
      <c r="BU189" s="265">
        <v>2019</v>
      </c>
      <c r="BV189" s="263">
        <v>2019</v>
      </c>
      <c r="BW189" s="254" t="str">
        <f t="shared" si="177"/>
        <v/>
      </c>
      <c r="BX189" s="254" t="str">
        <f t="shared" si="176"/>
        <v/>
      </c>
      <c r="BY189" s="264" t="str">
        <f t="shared" si="31"/>
        <v/>
      </c>
      <c r="BZ189" s="254" t="str">
        <f t="shared" si="32"/>
        <v/>
      </c>
      <c r="CA189" s="254">
        <f t="shared" si="239"/>
        <v>0</v>
      </c>
      <c r="CB189" s="254">
        <f t="shared" si="239"/>
        <v>0</v>
      </c>
      <c r="CC189" s="254">
        <f t="shared" si="239"/>
        <v>0</v>
      </c>
      <c r="CD189" s="254">
        <f t="shared" si="239"/>
        <v>0</v>
      </c>
      <c r="CE189" s="254">
        <f t="shared" si="239"/>
        <v>0</v>
      </c>
      <c r="CF189" s="254">
        <f t="shared" si="239"/>
        <v>0</v>
      </c>
      <c r="CG189" s="254">
        <f t="shared" si="237"/>
        <v>0</v>
      </c>
      <c r="CH189" s="254">
        <f t="shared" si="237"/>
        <v>0</v>
      </c>
      <c r="CI189" s="254">
        <f t="shared" si="237"/>
        <v>0</v>
      </c>
      <c r="CJ189" s="254">
        <f t="shared" si="237"/>
        <v>0</v>
      </c>
      <c r="CK189" s="254">
        <f t="shared" si="237"/>
        <v>0</v>
      </c>
      <c r="CL189" s="254">
        <f t="shared" si="237"/>
        <v>0</v>
      </c>
      <c r="CM189" s="254">
        <f t="shared" si="197"/>
        <v>0</v>
      </c>
      <c r="CN189" s="254">
        <f t="shared" si="198"/>
        <v>0</v>
      </c>
      <c r="CO189" s="254">
        <f t="shared" si="199"/>
        <v>0</v>
      </c>
      <c r="CP189" s="254">
        <f t="shared" si="200"/>
        <v>0</v>
      </c>
      <c r="CQ189" s="254">
        <f t="shared" si="201"/>
        <v>0</v>
      </c>
      <c r="CR189" s="254">
        <f t="shared" si="202"/>
        <v>0</v>
      </c>
      <c r="CS189" s="254">
        <f t="shared" si="203"/>
        <v>0</v>
      </c>
      <c r="CT189" s="254">
        <f t="shared" si="204"/>
        <v>0</v>
      </c>
      <c r="CU189" s="254">
        <f t="shared" si="205"/>
        <v>0</v>
      </c>
      <c r="CV189" s="254">
        <f t="shared" si="206"/>
        <v>0</v>
      </c>
      <c r="CW189" s="254">
        <f t="shared" si="207"/>
        <v>0</v>
      </c>
      <c r="CX189" s="254">
        <f t="shared" si="208"/>
        <v>0</v>
      </c>
      <c r="CY189" s="254">
        <f t="shared" si="209"/>
        <v>0</v>
      </c>
      <c r="CZ189" s="254">
        <f t="shared" si="210"/>
        <v>0</v>
      </c>
      <c r="DA189" s="254">
        <f t="shared" si="211"/>
        <v>0</v>
      </c>
      <c r="DB189" s="254">
        <f t="shared" si="212"/>
        <v>0</v>
      </c>
      <c r="DC189" s="254">
        <f t="shared" si="213"/>
        <v>0</v>
      </c>
      <c r="DD189" s="254">
        <f t="shared" si="214"/>
        <v>0</v>
      </c>
      <c r="DE189" s="254">
        <f t="shared" si="215"/>
        <v>0</v>
      </c>
      <c r="DF189" s="254">
        <f t="shared" si="216"/>
        <v>0</v>
      </c>
      <c r="DG189" s="254">
        <f t="shared" si="217"/>
        <v>0</v>
      </c>
      <c r="DH189" s="254">
        <f t="shared" si="218"/>
        <v>0</v>
      </c>
      <c r="DI189" s="254">
        <f t="shared" si="219"/>
        <v>0</v>
      </c>
      <c r="DJ189" s="254">
        <f t="shared" si="220"/>
        <v>0</v>
      </c>
      <c r="DK189" s="254">
        <f t="shared" si="221"/>
        <v>0</v>
      </c>
      <c r="DL189" s="254">
        <f t="shared" si="222"/>
        <v>0</v>
      </c>
      <c r="DM189" s="254">
        <f t="shared" si="223"/>
        <v>0</v>
      </c>
      <c r="DN189" s="254">
        <f t="shared" si="224"/>
        <v>0</v>
      </c>
      <c r="DO189" s="254">
        <f t="shared" si="225"/>
        <v>0</v>
      </c>
      <c r="DP189" s="254">
        <f t="shared" si="226"/>
        <v>0</v>
      </c>
      <c r="DQ189" s="254">
        <f t="shared" si="227"/>
        <v>0</v>
      </c>
      <c r="DR189" s="254">
        <f t="shared" si="228"/>
        <v>0</v>
      </c>
      <c r="DS189" s="254">
        <f t="shared" si="229"/>
        <v>0</v>
      </c>
      <c r="DT189" s="254">
        <f t="shared" si="230"/>
        <v>0</v>
      </c>
      <c r="DU189" s="254">
        <f t="shared" si="231"/>
        <v>0</v>
      </c>
      <c r="DV189" s="254">
        <f t="shared" si="232"/>
        <v>0</v>
      </c>
    </row>
    <row r="190" spans="1:126" ht="24" customHeight="1">
      <c r="A190" s="11" t="str">
        <f ca="1">IF(AG190&lt;&gt;"OK","",CONCATENATE(TEXT('Front Page'!$F$33,"000"),TEXT('Front Page'!$F$31,"000"),"-",LEFT('Front Page'!$R$53,5),"-",LEFT(D190,1),AJ190, "-",TEXT(B190,"000")))</f>
        <v/>
      </c>
      <c r="B190" s="12" t="str">
        <f>IFERROR(IF(E190="","",MAX(B$17:B189)+1),"")</f>
        <v/>
      </c>
      <c r="C190" s="13"/>
      <c r="D190" s="29" t="str">
        <f t="shared" si="133"/>
        <v>None</v>
      </c>
      <c r="E190" s="29" t="str">
        <f t="shared" si="17"/>
        <v/>
      </c>
      <c r="F190" s="29" t="str">
        <f t="shared" si="18"/>
        <v/>
      </c>
      <c r="G190" s="363"/>
      <c r="H190" s="364"/>
      <c r="I190" s="325" t="str">
        <f t="shared" si="191"/>
        <v>No</v>
      </c>
      <c r="J190" s="314">
        <v>0</v>
      </c>
      <c r="K190" s="312">
        <v>0</v>
      </c>
      <c r="L190" s="312">
        <v>0</v>
      </c>
      <c r="M190" s="312">
        <v>0</v>
      </c>
      <c r="N190" s="312">
        <v>0</v>
      </c>
      <c r="O190" s="312">
        <v>0</v>
      </c>
      <c r="P190" s="312">
        <v>0</v>
      </c>
      <c r="Q190" s="312">
        <v>0</v>
      </c>
      <c r="R190" s="312">
        <v>0</v>
      </c>
      <c r="S190" s="312">
        <v>0</v>
      </c>
      <c r="T190" s="312">
        <v>0</v>
      </c>
      <c r="U190" s="312">
        <v>0</v>
      </c>
      <c r="V190" s="313">
        <v>1</v>
      </c>
      <c r="W190" s="313">
        <v>1</v>
      </c>
      <c r="X190" s="312">
        <v>0</v>
      </c>
      <c r="Y190" s="312">
        <v>0</v>
      </c>
      <c r="Z190" s="312">
        <v>0</v>
      </c>
      <c r="AA190" s="14">
        <v>0</v>
      </c>
      <c r="AB190" s="317"/>
      <c r="AC190" s="15" t="str">
        <f t="shared" si="185"/>
        <v/>
      </c>
      <c r="AD190" s="15" t="str">
        <f t="shared" si="192"/>
        <v/>
      </c>
      <c r="AE190" s="16" t="str">
        <f t="shared" si="193"/>
        <v>0 - 0</v>
      </c>
      <c r="AF190" s="20" t="str">
        <f t="shared" si="187"/>
        <v>Not an offer</v>
      </c>
      <c r="AG190" s="276" t="str">
        <f t="shared" si="188"/>
        <v>Not an Offer</v>
      </c>
      <c r="AH190" s="150"/>
      <c r="AI190" s="254">
        <v>174</v>
      </c>
      <c r="AJ190" s="149" t="str">
        <f t="shared" si="189"/>
        <v>00-IFE</v>
      </c>
      <c r="AK190" s="254" t="b">
        <v>0</v>
      </c>
      <c r="AL190" s="254">
        <f t="shared" si="186"/>
        <v>0</v>
      </c>
      <c r="AM190" s="254">
        <f t="shared" si="190"/>
        <v>0</v>
      </c>
      <c r="AN190" s="288">
        <f t="shared" si="194"/>
        <v>0</v>
      </c>
      <c r="AO190" s="288" t="str">
        <f>IF(AND($BU190=$BV190,BU190=AO$13),$J190&amp;$K190&amp;$L190&amp;$M190&amp;$N190&amp;$O190&amp;$P190&amp;$Q190&amp;$R190&amp;$S190&amp;$T190&amp;$U190,IFERROR(MATCH($AN190,AO$17:AO189,0),-1000))</f>
        <v>000000000000</v>
      </c>
      <c r="AP190" s="288">
        <f>IF(AND($BU190=$BV190,BV190=AP$13),$J190&amp;$K190&amp;$L190&amp;$M190&amp;$N190&amp;$O190&amp;$P190&amp;$Q190&amp;$R190&amp;$S190&amp;$T190&amp;$U190,IFERROR(MATCH($AN190,AP$17:AP189,0),-1000))</f>
        <v>1</v>
      </c>
      <c r="AQ190" s="288">
        <f>IF(AND($BU190=$BV190,BW190=AQ$13),$J190&amp;$K190&amp;$L190&amp;$M190&amp;$N190&amp;$O190&amp;$P190&amp;$Q190&amp;$R190&amp;$S190&amp;$T190&amp;$U190,IFERROR(MATCH($AN190,AQ$17:AQ189,0),-1000))</f>
        <v>1</v>
      </c>
      <c r="AR190" s="288">
        <f>IF(AND($BU190=$BV190,BX190=AR$13),$J190&amp;$K190&amp;$L190&amp;$M190&amp;$N190&amp;$O190&amp;$P190&amp;$Q190&amp;$R190&amp;$S190&amp;$T190&amp;$U190,IFERROR(MATCH($AN190,AR$17:AR189,0),-1000))</f>
        <v>1</v>
      </c>
      <c r="AS190" s="254">
        <f t="shared" si="238"/>
        <v>0</v>
      </c>
      <c r="AT190" s="261" t="str">
        <f t="shared" si="195"/>
        <v/>
      </c>
      <c r="AU190" s="254" t="str">
        <f t="shared" si="235"/>
        <v/>
      </c>
      <c r="AV190" s="254" t="str">
        <f t="shared" si="235"/>
        <v/>
      </c>
      <c r="AW190" s="254" t="str">
        <f t="shared" si="235"/>
        <v/>
      </c>
      <c r="AX190" s="254" t="str">
        <f t="shared" si="235"/>
        <v/>
      </c>
      <c r="AY190" s="254" t="str">
        <f t="shared" si="233"/>
        <v/>
      </c>
      <c r="AZ190" s="254" t="str">
        <f t="shared" si="233"/>
        <v/>
      </c>
      <c r="BA190" s="254" t="str">
        <f t="shared" si="233"/>
        <v/>
      </c>
      <c r="BB190" s="254" t="str">
        <f t="shared" si="233"/>
        <v/>
      </c>
      <c r="BC190" s="254" t="str">
        <f t="shared" si="233"/>
        <v/>
      </c>
      <c r="BD190" s="254" t="str">
        <f t="shared" si="233"/>
        <v/>
      </c>
      <c r="BE190" s="262" t="str">
        <f t="shared" si="233"/>
        <v/>
      </c>
      <c r="BF190" s="263" t="str">
        <f t="shared" si="236"/>
        <v/>
      </c>
      <c r="BG190" s="254" t="str">
        <f t="shared" si="236"/>
        <v/>
      </c>
      <c r="BH190" s="254" t="str">
        <f t="shared" si="236"/>
        <v/>
      </c>
      <c r="BI190" s="254" t="str">
        <f t="shared" si="236"/>
        <v/>
      </c>
      <c r="BJ190" s="254" t="str">
        <f t="shared" si="234"/>
        <v/>
      </c>
      <c r="BK190" s="254" t="str">
        <f t="shared" si="234"/>
        <v/>
      </c>
      <c r="BL190" s="254" t="str">
        <f t="shared" si="234"/>
        <v/>
      </c>
      <c r="BM190" s="254" t="str">
        <f t="shared" si="234"/>
        <v/>
      </c>
      <c r="BN190" s="254" t="str">
        <f t="shared" si="234"/>
        <v/>
      </c>
      <c r="BO190" s="254" t="str">
        <f t="shared" si="234"/>
        <v/>
      </c>
      <c r="BP190" s="254" t="str">
        <f t="shared" si="234"/>
        <v/>
      </c>
      <c r="BQ190" s="264" t="str">
        <f t="shared" si="196"/>
        <v/>
      </c>
      <c r="BR190" s="261">
        <v>2019</v>
      </c>
      <c r="BS190" s="261">
        <v>2019</v>
      </c>
      <c r="BT190" s="261">
        <v>2019</v>
      </c>
      <c r="BU190" s="265">
        <v>2019</v>
      </c>
      <c r="BV190" s="263">
        <v>2019</v>
      </c>
      <c r="BW190" s="254" t="str">
        <f t="shared" si="177"/>
        <v/>
      </c>
      <c r="BX190" s="254" t="str">
        <f t="shared" si="176"/>
        <v/>
      </c>
      <c r="BY190" s="264" t="str">
        <f t="shared" si="31"/>
        <v/>
      </c>
      <c r="BZ190" s="254" t="str">
        <f t="shared" si="32"/>
        <v/>
      </c>
      <c r="CA190" s="254">
        <f t="shared" si="239"/>
        <v>0</v>
      </c>
      <c r="CB190" s="254">
        <f t="shared" si="239"/>
        <v>0</v>
      </c>
      <c r="CC190" s="254">
        <f t="shared" si="239"/>
        <v>0</v>
      </c>
      <c r="CD190" s="254">
        <f t="shared" si="239"/>
        <v>0</v>
      </c>
      <c r="CE190" s="254">
        <f t="shared" si="239"/>
        <v>0</v>
      </c>
      <c r="CF190" s="254">
        <f t="shared" si="239"/>
        <v>0</v>
      </c>
      <c r="CG190" s="254">
        <f t="shared" si="237"/>
        <v>0</v>
      </c>
      <c r="CH190" s="254">
        <f t="shared" si="237"/>
        <v>0</v>
      </c>
      <c r="CI190" s="254">
        <f t="shared" si="237"/>
        <v>0</v>
      </c>
      <c r="CJ190" s="254">
        <f t="shared" si="237"/>
        <v>0</v>
      </c>
      <c r="CK190" s="254">
        <f t="shared" si="237"/>
        <v>0</v>
      </c>
      <c r="CL190" s="254">
        <f t="shared" si="237"/>
        <v>0</v>
      </c>
      <c r="CM190" s="254">
        <f t="shared" si="197"/>
        <v>0</v>
      </c>
      <c r="CN190" s="254">
        <f t="shared" si="198"/>
        <v>0</v>
      </c>
      <c r="CO190" s="254">
        <f t="shared" si="199"/>
        <v>0</v>
      </c>
      <c r="CP190" s="254">
        <f t="shared" si="200"/>
        <v>0</v>
      </c>
      <c r="CQ190" s="254">
        <f t="shared" si="201"/>
        <v>0</v>
      </c>
      <c r="CR190" s="254">
        <f t="shared" si="202"/>
        <v>0</v>
      </c>
      <c r="CS190" s="254">
        <f t="shared" si="203"/>
        <v>0</v>
      </c>
      <c r="CT190" s="254">
        <f t="shared" si="204"/>
        <v>0</v>
      </c>
      <c r="CU190" s="254">
        <f t="shared" si="205"/>
        <v>0</v>
      </c>
      <c r="CV190" s="254">
        <f t="shared" si="206"/>
        <v>0</v>
      </c>
      <c r="CW190" s="254">
        <f t="shared" si="207"/>
        <v>0</v>
      </c>
      <c r="CX190" s="254">
        <f t="shared" si="208"/>
        <v>0</v>
      </c>
      <c r="CY190" s="254">
        <f t="shared" si="209"/>
        <v>0</v>
      </c>
      <c r="CZ190" s="254">
        <f t="shared" si="210"/>
        <v>0</v>
      </c>
      <c r="DA190" s="254">
        <f t="shared" si="211"/>
        <v>0</v>
      </c>
      <c r="DB190" s="254">
        <f t="shared" si="212"/>
        <v>0</v>
      </c>
      <c r="DC190" s="254">
        <f t="shared" si="213"/>
        <v>0</v>
      </c>
      <c r="DD190" s="254">
        <f t="shared" si="214"/>
        <v>0</v>
      </c>
      <c r="DE190" s="254">
        <f t="shared" si="215"/>
        <v>0</v>
      </c>
      <c r="DF190" s="254">
        <f t="shared" si="216"/>
        <v>0</v>
      </c>
      <c r="DG190" s="254">
        <f t="shared" si="217"/>
        <v>0</v>
      </c>
      <c r="DH190" s="254">
        <f t="shared" si="218"/>
        <v>0</v>
      </c>
      <c r="DI190" s="254">
        <f t="shared" si="219"/>
        <v>0</v>
      </c>
      <c r="DJ190" s="254">
        <f t="shared" si="220"/>
        <v>0</v>
      </c>
      <c r="DK190" s="254">
        <f t="shared" si="221"/>
        <v>0</v>
      </c>
      <c r="DL190" s="254">
        <f t="shared" si="222"/>
        <v>0</v>
      </c>
      <c r="DM190" s="254">
        <f t="shared" si="223"/>
        <v>0</v>
      </c>
      <c r="DN190" s="254">
        <f t="shared" si="224"/>
        <v>0</v>
      </c>
      <c r="DO190" s="254">
        <f t="shared" si="225"/>
        <v>0</v>
      </c>
      <c r="DP190" s="254">
        <f t="shared" si="226"/>
        <v>0</v>
      </c>
      <c r="DQ190" s="254">
        <f t="shared" si="227"/>
        <v>0</v>
      </c>
      <c r="DR190" s="254">
        <f t="shared" si="228"/>
        <v>0</v>
      </c>
      <c r="DS190" s="254">
        <f t="shared" si="229"/>
        <v>0</v>
      </c>
      <c r="DT190" s="254">
        <f t="shared" si="230"/>
        <v>0</v>
      </c>
      <c r="DU190" s="254">
        <f t="shared" si="231"/>
        <v>0</v>
      </c>
      <c r="DV190" s="254">
        <f t="shared" si="232"/>
        <v>0</v>
      </c>
    </row>
    <row r="191" spans="1:126" ht="24" customHeight="1">
      <c r="A191" s="11" t="str">
        <f ca="1">IF(AG191&lt;&gt;"OK","",CONCATENATE(TEXT('Front Page'!$F$33,"000"),TEXT('Front Page'!$F$31,"000"),"-",LEFT('Front Page'!$R$53,5),"-",LEFT(D191,1),AJ191, "-",TEXT(B191,"000")))</f>
        <v/>
      </c>
      <c r="B191" s="12" t="str">
        <f>IFERROR(IF(E191="","",MAX(B$17:B190)+1),"")</f>
        <v/>
      </c>
      <c r="C191" s="13"/>
      <c r="D191" s="29" t="str">
        <f t="shared" si="133"/>
        <v>None</v>
      </c>
      <c r="E191" s="29" t="str">
        <f t="shared" si="17"/>
        <v/>
      </c>
      <c r="F191" s="29" t="str">
        <f t="shared" si="18"/>
        <v/>
      </c>
      <c r="G191" s="363"/>
      <c r="H191" s="364"/>
      <c r="I191" s="325" t="str">
        <f t="shared" si="191"/>
        <v>No</v>
      </c>
      <c r="J191" s="314">
        <v>0</v>
      </c>
      <c r="K191" s="312">
        <v>0</v>
      </c>
      <c r="L191" s="312">
        <v>0</v>
      </c>
      <c r="M191" s="312">
        <v>0</v>
      </c>
      <c r="N191" s="312">
        <v>0</v>
      </c>
      <c r="O191" s="312">
        <v>0</v>
      </c>
      <c r="P191" s="312">
        <v>0</v>
      </c>
      <c r="Q191" s="312">
        <v>0</v>
      </c>
      <c r="R191" s="312">
        <v>0</v>
      </c>
      <c r="S191" s="312">
        <v>0</v>
      </c>
      <c r="T191" s="312">
        <v>0</v>
      </c>
      <c r="U191" s="312">
        <v>0</v>
      </c>
      <c r="V191" s="313">
        <v>1</v>
      </c>
      <c r="W191" s="313">
        <v>1</v>
      </c>
      <c r="X191" s="312">
        <v>0</v>
      </c>
      <c r="Y191" s="312">
        <v>0</v>
      </c>
      <c r="Z191" s="312">
        <v>0</v>
      </c>
      <c r="AA191" s="14">
        <v>0</v>
      </c>
      <c r="AB191" s="317"/>
      <c r="AC191" s="15" t="str">
        <f t="shared" si="185"/>
        <v/>
      </c>
      <c r="AD191" s="15" t="str">
        <f t="shared" si="192"/>
        <v/>
      </c>
      <c r="AE191" s="16" t="str">
        <f t="shared" si="193"/>
        <v>0 - 0</v>
      </c>
      <c r="AF191" s="20" t="str">
        <f t="shared" si="187"/>
        <v>Not an offer</v>
      </c>
      <c r="AG191" s="276" t="str">
        <f t="shared" si="188"/>
        <v>Not an Offer</v>
      </c>
      <c r="AH191" s="150"/>
      <c r="AI191" s="254">
        <v>175</v>
      </c>
      <c r="AJ191" s="149" t="str">
        <f t="shared" si="189"/>
        <v>00-IFE</v>
      </c>
      <c r="AK191" s="254" t="b">
        <v>0</v>
      </c>
      <c r="AL191" s="254">
        <f t="shared" si="186"/>
        <v>0</v>
      </c>
      <c r="AM191" s="254">
        <f t="shared" si="190"/>
        <v>0</v>
      </c>
      <c r="AN191" s="288">
        <f t="shared" si="194"/>
        <v>0</v>
      </c>
      <c r="AO191" s="288" t="str">
        <f>IF(AND($BU191=$BV191,BU191=AO$13),$J191&amp;$K191&amp;$L191&amp;$M191&amp;$N191&amp;$O191&amp;$P191&amp;$Q191&amp;$R191&amp;$S191&amp;$T191&amp;$U191,IFERROR(MATCH($AN191,AO$17:AO190,0),-1000))</f>
        <v>000000000000</v>
      </c>
      <c r="AP191" s="288">
        <f>IF(AND($BU191=$BV191,BV191=AP$13),$J191&amp;$K191&amp;$L191&amp;$M191&amp;$N191&amp;$O191&amp;$P191&amp;$Q191&amp;$R191&amp;$S191&amp;$T191&amp;$U191,IFERROR(MATCH($AN191,AP$17:AP190,0),-1000))</f>
        <v>1</v>
      </c>
      <c r="AQ191" s="288">
        <f>IF(AND($BU191=$BV191,BW191=AQ$13),$J191&amp;$K191&amp;$L191&amp;$M191&amp;$N191&amp;$O191&amp;$P191&amp;$Q191&amp;$R191&amp;$S191&amp;$T191&amp;$U191,IFERROR(MATCH($AN191,AQ$17:AQ190,0),-1000))</f>
        <v>1</v>
      </c>
      <c r="AR191" s="288">
        <f>IF(AND($BU191=$BV191,BX191=AR$13),$J191&amp;$K191&amp;$L191&amp;$M191&amp;$N191&amp;$O191&amp;$P191&amp;$Q191&amp;$R191&amp;$S191&amp;$T191&amp;$U191,IFERROR(MATCH($AN191,AR$17:AR190,0),-1000))</f>
        <v>1</v>
      </c>
      <c r="AS191" s="254">
        <f t="shared" si="238"/>
        <v>0</v>
      </c>
      <c r="AT191" s="261" t="str">
        <f t="shared" si="195"/>
        <v/>
      </c>
      <c r="AU191" s="254" t="str">
        <f t="shared" si="235"/>
        <v/>
      </c>
      <c r="AV191" s="254" t="str">
        <f t="shared" si="235"/>
        <v/>
      </c>
      <c r="AW191" s="254" t="str">
        <f t="shared" si="235"/>
        <v/>
      </c>
      <c r="AX191" s="254" t="str">
        <f t="shared" si="235"/>
        <v/>
      </c>
      <c r="AY191" s="254" t="str">
        <f t="shared" si="233"/>
        <v/>
      </c>
      <c r="AZ191" s="254" t="str">
        <f t="shared" si="233"/>
        <v/>
      </c>
      <c r="BA191" s="254" t="str">
        <f t="shared" si="233"/>
        <v/>
      </c>
      <c r="BB191" s="254" t="str">
        <f t="shared" si="233"/>
        <v/>
      </c>
      <c r="BC191" s="254" t="str">
        <f t="shared" si="233"/>
        <v/>
      </c>
      <c r="BD191" s="254" t="str">
        <f t="shared" si="233"/>
        <v/>
      </c>
      <c r="BE191" s="262" t="str">
        <f t="shared" si="233"/>
        <v/>
      </c>
      <c r="BF191" s="263" t="str">
        <f t="shared" si="236"/>
        <v/>
      </c>
      <c r="BG191" s="254" t="str">
        <f t="shared" si="236"/>
        <v/>
      </c>
      <c r="BH191" s="254" t="str">
        <f t="shared" si="236"/>
        <v/>
      </c>
      <c r="BI191" s="254" t="str">
        <f t="shared" si="236"/>
        <v/>
      </c>
      <c r="BJ191" s="254" t="str">
        <f t="shared" si="234"/>
        <v/>
      </c>
      <c r="BK191" s="254" t="str">
        <f t="shared" si="234"/>
        <v/>
      </c>
      <c r="BL191" s="254" t="str">
        <f t="shared" si="234"/>
        <v/>
      </c>
      <c r="BM191" s="254" t="str">
        <f t="shared" si="234"/>
        <v/>
      </c>
      <c r="BN191" s="254" t="str">
        <f t="shared" si="234"/>
        <v/>
      </c>
      <c r="BO191" s="254" t="str">
        <f t="shared" si="234"/>
        <v/>
      </c>
      <c r="BP191" s="254" t="str">
        <f t="shared" si="234"/>
        <v/>
      </c>
      <c r="BQ191" s="264" t="str">
        <f t="shared" si="196"/>
        <v/>
      </c>
      <c r="BR191" s="261">
        <v>2019</v>
      </c>
      <c r="BS191" s="261">
        <v>2019</v>
      </c>
      <c r="BT191" s="261">
        <v>2019</v>
      </c>
      <c r="BU191" s="265">
        <v>2019</v>
      </c>
      <c r="BV191" s="263">
        <v>2019</v>
      </c>
      <c r="BW191" s="254" t="str">
        <f t="shared" si="177"/>
        <v/>
      </c>
      <c r="BX191" s="254" t="str">
        <f t="shared" si="176"/>
        <v/>
      </c>
      <c r="BY191" s="264" t="str">
        <f t="shared" si="31"/>
        <v/>
      </c>
      <c r="BZ191" s="254" t="str">
        <f t="shared" si="32"/>
        <v/>
      </c>
      <c r="CA191" s="254">
        <f t="shared" si="239"/>
        <v>0</v>
      </c>
      <c r="CB191" s="254">
        <f t="shared" si="239"/>
        <v>0</v>
      </c>
      <c r="CC191" s="254">
        <f t="shared" si="239"/>
        <v>0</v>
      </c>
      <c r="CD191" s="254">
        <f t="shared" si="239"/>
        <v>0</v>
      </c>
      <c r="CE191" s="254">
        <f t="shared" si="239"/>
        <v>0</v>
      </c>
      <c r="CF191" s="254">
        <f t="shared" si="239"/>
        <v>0</v>
      </c>
      <c r="CG191" s="254">
        <f t="shared" si="237"/>
        <v>0</v>
      </c>
      <c r="CH191" s="254">
        <f t="shared" si="237"/>
        <v>0</v>
      </c>
      <c r="CI191" s="254">
        <f t="shared" si="237"/>
        <v>0</v>
      </c>
      <c r="CJ191" s="254">
        <f t="shared" si="237"/>
        <v>0</v>
      </c>
      <c r="CK191" s="254">
        <f t="shared" si="237"/>
        <v>0</v>
      </c>
      <c r="CL191" s="254">
        <f t="shared" si="237"/>
        <v>0</v>
      </c>
      <c r="CM191" s="254">
        <f t="shared" si="197"/>
        <v>0</v>
      </c>
      <c r="CN191" s="254">
        <f t="shared" si="198"/>
        <v>0</v>
      </c>
      <c r="CO191" s="254">
        <f t="shared" si="199"/>
        <v>0</v>
      </c>
      <c r="CP191" s="254">
        <f t="shared" si="200"/>
        <v>0</v>
      </c>
      <c r="CQ191" s="254">
        <f t="shared" si="201"/>
        <v>0</v>
      </c>
      <c r="CR191" s="254">
        <f t="shared" si="202"/>
        <v>0</v>
      </c>
      <c r="CS191" s="254">
        <f t="shared" si="203"/>
        <v>0</v>
      </c>
      <c r="CT191" s="254">
        <f t="shared" si="204"/>
        <v>0</v>
      </c>
      <c r="CU191" s="254">
        <f t="shared" si="205"/>
        <v>0</v>
      </c>
      <c r="CV191" s="254">
        <f t="shared" si="206"/>
        <v>0</v>
      </c>
      <c r="CW191" s="254">
        <f t="shared" si="207"/>
        <v>0</v>
      </c>
      <c r="CX191" s="254">
        <f t="shared" si="208"/>
        <v>0</v>
      </c>
      <c r="CY191" s="254">
        <f t="shared" si="209"/>
        <v>0</v>
      </c>
      <c r="CZ191" s="254">
        <f t="shared" si="210"/>
        <v>0</v>
      </c>
      <c r="DA191" s="254">
        <f t="shared" si="211"/>
        <v>0</v>
      </c>
      <c r="DB191" s="254">
        <f t="shared" si="212"/>
        <v>0</v>
      </c>
      <c r="DC191" s="254">
        <f t="shared" si="213"/>
        <v>0</v>
      </c>
      <c r="DD191" s="254">
        <f t="shared" si="214"/>
        <v>0</v>
      </c>
      <c r="DE191" s="254">
        <f t="shared" si="215"/>
        <v>0</v>
      </c>
      <c r="DF191" s="254">
        <f t="shared" si="216"/>
        <v>0</v>
      </c>
      <c r="DG191" s="254">
        <f t="shared" si="217"/>
        <v>0</v>
      </c>
      <c r="DH191" s="254">
        <f t="shared" si="218"/>
        <v>0</v>
      </c>
      <c r="DI191" s="254">
        <f t="shared" si="219"/>
        <v>0</v>
      </c>
      <c r="DJ191" s="254">
        <f t="shared" si="220"/>
        <v>0</v>
      </c>
      <c r="DK191" s="254">
        <f t="shared" si="221"/>
        <v>0</v>
      </c>
      <c r="DL191" s="254">
        <f t="shared" si="222"/>
        <v>0</v>
      </c>
      <c r="DM191" s="254">
        <f t="shared" si="223"/>
        <v>0</v>
      </c>
      <c r="DN191" s="254">
        <f t="shared" si="224"/>
        <v>0</v>
      </c>
      <c r="DO191" s="254">
        <f t="shared" si="225"/>
        <v>0</v>
      </c>
      <c r="DP191" s="254">
        <f t="shared" si="226"/>
        <v>0</v>
      </c>
      <c r="DQ191" s="254">
        <f t="shared" si="227"/>
        <v>0</v>
      </c>
      <c r="DR191" s="254">
        <f t="shared" si="228"/>
        <v>0</v>
      </c>
      <c r="DS191" s="254">
        <f t="shared" si="229"/>
        <v>0</v>
      </c>
      <c r="DT191" s="254">
        <f t="shared" si="230"/>
        <v>0</v>
      </c>
      <c r="DU191" s="254">
        <f t="shared" si="231"/>
        <v>0</v>
      </c>
      <c r="DV191" s="254">
        <f t="shared" si="232"/>
        <v>0</v>
      </c>
    </row>
    <row r="192" spans="1:126" ht="24" customHeight="1">
      <c r="A192" s="11" t="str">
        <f ca="1">IF(AG192&lt;&gt;"OK","",CONCATENATE(TEXT('Front Page'!$F$33,"000"),TEXT('Front Page'!$F$31,"000"),"-",LEFT('Front Page'!$R$53,5),"-",LEFT(D192,1),AJ192, "-",TEXT(B192,"000")))</f>
        <v/>
      </c>
      <c r="B192" s="12" t="str">
        <f>IFERROR(IF(E192="","",MAX(B$17:B191)+1),"")</f>
        <v/>
      </c>
      <c r="C192" s="13"/>
      <c r="D192" s="29" t="str">
        <f t="shared" si="133"/>
        <v>None</v>
      </c>
      <c r="E192" s="29" t="str">
        <f t="shared" si="17"/>
        <v/>
      </c>
      <c r="F192" s="29" t="str">
        <f t="shared" si="18"/>
        <v/>
      </c>
      <c r="G192" s="363"/>
      <c r="H192" s="364"/>
      <c r="I192" s="325" t="str">
        <f t="shared" si="191"/>
        <v>No</v>
      </c>
      <c r="J192" s="314">
        <v>0</v>
      </c>
      <c r="K192" s="312">
        <v>0</v>
      </c>
      <c r="L192" s="312">
        <v>0</v>
      </c>
      <c r="M192" s="312">
        <v>0</v>
      </c>
      <c r="N192" s="312">
        <v>0</v>
      </c>
      <c r="O192" s="312">
        <v>0</v>
      </c>
      <c r="P192" s="312">
        <v>0</v>
      </c>
      <c r="Q192" s="312">
        <v>0</v>
      </c>
      <c r="R192" s="312">
        <v>0</v>
      </c>
      <c r="S192" s="312">
        <v>0</v>
      </c>
      <c r="T192" s="312">
        <v>0</v>
      </c>
      <c r="U192" s="312">
        <v>0</v>
      </c>
      <c r="V192" s="313">
        <v>1</v>
      </c>
      <c r="W192" s="313">
        <v>1</v>
      </c>
      <c r="X192" s="312">
        <v>0</v>
      </c>
      <c r="Y192" s="312">
        <v>0</v>
      </c>
      <c r="Z192" s="312">
        <v>0</v>
      </c>
      <c r="AA192" s="14">
        <v>0</v>
      </c>
      <c r="AB192" s="317"/>
      <c r="AC192" s="15" t="str">
        <f t="shared" si="185"/>
        <v/>
      </c>
      <c r="AD192" s="15" t="str">
        <f t="shared" si="192"/>
        <v/>
      </c>
      <c r="AE192" s="16" t="str">
        <f t="shared" si="193"/>
        <v>0 - 0</v>
      </c>
      <c r="AF192" s="20" t="str">
        <f t="shared" si="187"/>
        <v>Not an offer</v>
      </c>
      <c r="AG192" s="276" t="str">
        <f t="shared" si="188"/>
        <v>Not an Offer</v>
      </c>
      <c r="AH192" s="150"/>
      <c r="AI192" s="254">
        <v>176</v>
      </c>
      <c r="AJ192" s="149" t="str">
        <f t="shared" si="189"/>
        <v>00-IFE</v>
      </c>
      <c r="AK192" s="254" t="b">
        <v>0</v>
      </c>
      <c r="AL192" s="254">
        <f t="shared" si="186"/>
        <v>0</v>
      </c>
      <c r="AM192" s="254">
        <f t="shared" si="190"/>
        <v>0</v>
      </c>
      <c r="AN192" s="288">
        <f t="shared" si="194"/>
        <v>0</v>
      </c>
      <c r="AO192" s="288" t="str">
        <f>IF(AND($BU192=$BV192,BU192=AO$13),$J192&amp;$K192&amp;$L192&amp;$M192&amp;$N192&amp;$O192&amp;$P192&amp;$Q192&amp;$R192&amp;$S192&amp;$T192&amp;$U192,IFERROR(MATCH($AN192,AO$17:AO191,0),-1000))</f>
        <v>000000000000</v>
      </c>
      <c r="AP192" s="288">
        <f>IF(AND($BU192=$BV192,BV192=AP$13),$J192&amp;$K192&amp;$L192&amp;$M192&amp;$N192&amp;$O192&amp;$P192&amp;$Q192&amp;$R192&amp;$S192&amp;$T192&amp;$U192,IFERROR(MATCH($AN192,AP$17:AP191,0),-1000))</f>
        <v>1</v>
      </c>
      <c r="AQ192" s="288">
        <f>IF(AND($BU192=$BV192,BW192=AQ$13),$J192&amp;$K192&amp;$L192&amp;$M192&amp;$N192&amp;$O192&amp;$P192&amp;$Q192&amp;$R192&amp;$S192&amp;$T192&amp;$U192,IFERROR(MATCH($AN192,AQ$17:AQ191,0),-1000))</f>
        <v>1</v>
      </c>
      <c r="AR192" s="288">
        <f>IF(AND($BU192=$BV192,BX192=AR$13),$J192&amp;$K192&amp;$L192&amp;$M192&amp;$N192&amp;$O192&amp;$P192&amp;$Q192&amp;$R192&amp;$S192&amp;$T192&amp;$U192,IFERROR(MATCH($AN192,AR$17:AR191,0),-1000))</f>
        <v>1</v>
      </c>
      <c r="AS192" s="254">
        <f t="shared" si="238"/>
        <v>0</v>
      </c>
      <c r="AT192" s="261" t="str">
        <f t="shared" si="195"/>
        <v/>
      </c>
      <c r="AU192" s="254" t="str">
        <f t="shared" si="235"/>
        <v/>
      </c>
      <c r="AV192" s="254" t="str">
        <f t="shared" si="235"/>
        <v/>
      </c>
      <c r="AW192" s="254" t="str">
        <f t="shared" si="235"/>
        <v/>
      </c>
      <c r="AX192" s="254" t="str">
        <f t="shared" si="235"/>
        <v/>
      </c>
      <c r="AY192" s="254" t="str">
        <f t="shared" si="233"/>
        <v/>
      </c>
      <c r="AZ192" s="254" t="str">
        <f t="shared" si="233"/>
        <v/>
      </c>
      <c r="BA192" s="254" t="str">
        <f t="shared" si="233"/>
        <v/>
      </c>
      <c r="BB192" s="254" t="str">
        <f t="shared" si="233"/>
        <v/>
      </c>
      <c r="BC192" s="254" t="str">
        <f t="shared" si="233"/>
        <v/>
      </c>
      <c r="BD192" s="254" t="str">
        <f t="shared" si="233"/>
        <v/>
      </c>
      <c r="BE192" s="262" t="str">
        <f t="shared" si="233"/>
        <v/>
      </c>
      <c r="BF192" s="263" t="str">
        <f t="shared" si="236"/>
        <v/>
      </c>
      <c r="BG192" s="254" t="str">
        <f t="shared" si="236"/>
        <v/>
      </c>
      <c r="BH192" s="254" t="str">
        <f t="shared" si="236"/>
        <v/>
      </c>
      <c r="BI192" s="254" t="str">
        <f t="shared" si="236"/>
        <v/>
      </c>
      <c r="BJ192" s="254" t="str">
        <f t="shared" si="234"/>
        <v/>
      </c>
      <c r="BK192" s="254" t="str">
        <f t="shared" si="234"/>
        <v/>
      </c>
      <c r="BL192" s="254" t="str">
        <f t="shared" si="234"/>
        <v/>
      </c>
      <c r="BM192" s="254" t="str">
        <f t="shared" si="234"/>
        <v/>
      </c>
      <c r="BN192" s="254" t="str">
        <f t="shared" si="234"/>
        <v/>
      </c>
      <c r="BO192" s="254" t="str">
        <f t="shared" si="234"/>
        <v/>
      </c>
      <c r="BP192" s="254" t="str">
        <f t="shared" si="234"/>
        <v/>
      </c>
      <c r="BQ192" s="264" t="str">
        <f t="shared" si="196"/>
        <v/>
      </c>
      <c r="BR192" s="261">
        <v>2019</v>
      </c>
      <c r="BS192" s="261">
        <v>2019</v>
      </c>
      <c r="BT192" s="261">
        <v>2019</v>
      </c>
      <c r="BU192" s="265">
        <v>2019</v>
      </c>
      <c r="BV192" s="263">
        <v>2019</v>
      </c>
      <c r="BW192" s="254" t="str">
        <f t="shared" si="177"/>
        <v/>
      </c>
      <c r="BX192" s="254" t="str">
        <f t="shared" si="176"/>
        <v/>
      </c>
      <c r="BY192" s="264" t="str">
        <f t="shared" si="31"/>
        <v/>
      </c>
      <c r="BZ192" s="254" t="str">
        <f t="shared" si="32"/>
        <v/>
      </c>
      <c r="CA192" s="254">
        <f t="shared" si="239"/>
        <v>0</v>
      </c>
      <c r="CB192" s="254">
        <f t="shared" si="239"/>
        <v>0</v>
      </c>
      <c r="CC192" s="254">
        <f t="shared" si="239"/>
        <v>0</v>
      </c>
      <c r="CD192" s="254">
        <f t="shared" si="239"/>
        <v>0</v>
      </c>
      <c r="CE192" s="254">
        <f t="shared" si="239"/>
        <v>0</v>
      </c>
      <c r="CF192" s="254">
        <f t="shared" si="239"/>
        <v>0</v>
      </c>
      <c r="CG192" s="254">
        <f t="shared" si="237"/>
        <v>0</v>
      </c>
      <c r="CH192" s="254">
        <f t="shared" si="237"/>
        <v>0</v>
      </c>
      <c r="CI192" s="254">
        <f t="shared" si="237"/>
        <v>0</v>
      </c>
      <c r="CJ192" s="254">
        <f t="shared" si="237"/>
        <v>0</v>
      </c>
      <c r="CK192" s="254">
        <f t="shared" si="237"/>
        <v>0</v>
      </c>
      <c r="CL192" s="254">
        <f t="shared" si="237"/>
        <v>0</v>
      </c>
      <c r="CM192" s="254">
        <f t="shared" si="197"/>
        <v>0</v>
      </c>
      <c r="CN192" s="254">
        <f t="shared" si="198"/>
        <v>0</v>
      </c>
      <c r="CO192" s="254">
        <f t="shared" si="199"/>
        <v>0</v>
      </c>
      <c r="CP192" s="254">
        <f t="shared" si="200"/>
        <v>0</v>
      </c>
      <c r="CQ192" s="254">
        <f t="shared" si="201"/>
        <v>0</v>
      </c>
      <c r="CR192" s="254">
        <f t="shared" si="202"/>
        <v>0</v>
      </c>
      <c r="CS192" s="254">
        <f t="shared" si="203"/>
        <v>0</v>
      </c>
      <c r="CT192" s="254">
        <f t="shared" si="204"/>
        <v>0</v>
      </c>
      <c r="CU192" s="254">
        <f t="shared" si="205"/>
        <v>0</v>
      </c>
      <c r="CV192" s="254">
        <f t="shared" si="206"/>
        <v>0</v>
      </c>
      <c r="CW192" s="254">
        <f t="shared" si="207"/>
        <v>0</v>
      </c>
      <c r="CX192" s="254">
        <f t="shared" si="208"/>
        <v>0</v>
      </c>
      <c r="CY192" s="254">
        <f t="shared" si="209"/>
        <v>0</v>
      </c>
      <c r="CZ192" s="254">
        <f t="shared" si="210"/>
        <v>0</v>
      </c>
      <c r="DA192" s="254">
        <f t="shared" si="211"/>
        <v>0</v>
      </c>
      <c r="DB192" s="254">
        <f t="shared" si="212"/>
        <v>0</v>
      </c>
      <c r="DC192" s="254">
        <f t="shared" si="213"/>
        <v>0</v>
      </c>
      <c r="DD192" s="254">
        <f t="shared" si="214"/>
        <v>0</v>
      </c>
      <c r="DE192" s="254">
        <f t="shared" si="215"/>
        <v>0</v>
      </c>
      <c r="DF192" s="254">
        <f t="shared" si="216"/>
        <v>0</v>
      </c>
      <c r="DG192" s="254">
        <f t="shared" si="217"/>
        <v>0</v>
      </c>
      <c r="DH192" s="254">
        <f t="shared" si="218"/>
        <v>0</v>
      </c>
      <c r="DI192" s="254">
        <f t="shared" si="219"/>
        <v>0</v>
      </c>
      <c r="DJ192" s="254">
        <f t="shared" si="220"/>
        <v>0</v>
      </c>
      <c r="DK192" s="254">
        <f t="shared" si="221"/>
        <v>0</v>
      </c>
      <c r="DL192" s="254">
        <f t="shared" si="222"/>
        <v>0</v>
      </c>
      <c r="DM192" s="254">
        <f t="shared" si="223"/>
        <v>0</v>
      </c>
      <c r="DN192" s="254">
        <f t="shared" si="224"/>
        <v>0</v>
      </c>
      <c r="DO192" s="254">
        <f t="shared" si="225"/>
        <v>0</v>
      </c>
      <c r="DP192" s="254">
        <f t="shared" si="226"/>
        <v>0</v>
      </c>
      <c r="DQ192" s="254">
        <f t="shared" si="227"/>
        <v>0</v>
      </c>
      <c r="DR192" s="254">
        <f t="shared" si="228"/>
        <v>0</v>
      </c>
      <c r="DS192" s="254">
        <f t="shared" si="229"/>
        <v>0</v>
      </c>
      <c r="DT192" s="254">
        <f t="shared" si="230"/>
        <v>0</v>
      </c>
      <c r="DU192" s="254">
        <f t="shared" si="231"/>
        <v>0</v>
      </c>
      <c r="DV192" s="254">
        <f t="shared" si="232"/>
        <v>0</v>
      </c>
    </row>
    <row r="193" spans="1:126" ht="24" customHeight="1">
      <c r="A193" s="11" t="str">
        <f ca="1">IF(AG193&lt;&gt;"OK","",CONCATENATE(TEXT('Front Page'!$F$33,"000"),TEXT('Front Page'!$F$31,"000"),"-",LEFT('Front Page'!$R$53,5),"-",LEFT(D193,1),AJ193, "-",TEXT(B193,"000")))</f>
        <v/>
      </c>
      <c r="B193" s="12" t="str">
        <f>IFERROR(IF(E193="","",MAX(B$17:B192)+1),"")</f>
        <v/>
      </c>
      <c r="C193" s="13"/>
      <c r="D193" s="29" t="str">
        <f t="shared" si="133"/>
        <v>None</v>
      </c>
      <c r="E193" s="29" t="str">
        <f t="shared" si="17"/>
        <v/>
      </c>
      <c r="F193" s="29" t="str">
        <f t="shared" si="18"/>
        <v/>
      </c>
      <c r="G193" s="363"/>
      <c r="H193" s="364"/>
      <c r="I193" s="325" t="str">
        <f t="shared" si="191"/>
        <v>No</v>
      </c>
      <c r="J193" s="314">
        <v>0</v>
      </c>
      <c r="K193" s="312">
        <v>0</v>
      </c>
      <c r="L193" s="312">
        <v>0</v>
      </c>
      <c r="M193" s="312">
        <v>0</v>
      </c>
      <c r="N193" s="312">
        <v>0</v>
      </c>
      <c r="O193" s="312">
        <v>0</v>
      </c>
      <c r="P193" s="312">
        <v>0</v>
      </c>
      <c r="Q193" s="312">
        <v>0</v>
      </c>
      <c r="R193" s="312">
        <v>0</v>
      </c>
      <c r="S193" s="312">
        <v>0</v>
      </c>
      <c r="T193" s="312">
        <v>0</v>
      </c>
      <c r="U193" s="312">
        <v>0</v>
      </c>
      <c r="V193" s="313">
        <v>1</v>
      </c>
      <c r="W193" s="313">
        <v>1</v>
      </c>
      <c r="X193" s="312">
        <v>0</v>
      </c>
      <c r="Y193" s="312">
        <v>0</v>
      </c>
      <c r="Z193" s="312">
        <v>0</v>
      </c>
      <c r="AA193" s="14">
        <v>0</v>
      </c>
      <c r="AB193" s="317"/>
      <c r="AC193" s="15" t="str">
        <f t="shared" si="185"/>
        <v/>
      </c>
      <c r="AD193" s="15" t="str">
        <f t="shared" si="192"/>
        <v/>
      </c>
      <c r="AE193" s="16" t="str">
        <f t="shared" si="193"/>
        <v>0 - 0</v>
      </c>
      <c r="AF193" s="20" t="str">
        <f t="shared" si="187"/>
        <v>Not an offer</v>
      </c>
      <c r="AG193" s="276" t="str">
        <f t="shared" si="188"/>
        <v>Not an Offer</v>
      </c>
      <c r="AH193" s="150"/>
      <c r="AI193" s="254">
        <v>177</v>
      </c>
      <c r="AJ193" s="149" t="str">
        <f t="shared" si="189"/>
        <v>00-IFE</v>
      </c>
      <c r="AK193" s="254" t="b">
        <v>0</v>
      </c>
      <c r="AL193" s="254">
        <f t="shared" si="186"/>
        <v>0</v>
      </c>
      <c r="AM193" s="254">
        <f t="shared" si="190"/>
        <v>0</v>
      </c>
      <c r="AN193" s="288">
        <f t="shared" si="194"/>
        <v>0</v>
      </c>
      <c r="AO193" s="288" t="str">
        <f>IF(AND($BU193=$BV193,BU193=AO$13),$J193&amp;$K193&amp;$L193&amp;$M193&amp;$N193&amp;$O193&amp;$P193&amp;$Q193&amp;$R193&amp;$S193&amp;$T193&amp;$U193,IFERROR(MATCH($AN193,AO$17:AO192,0),-1000))</f>
        <v>000000000000</v>
      </c>
      <c r="AP193" s="288">
        <f>IF(AND($BU193=$BV193,BV193=AP$13),$J193&amp;$K193&amp;$L193&amp;$M193&amp;$N193&amp;$O193&amp;$P193&amp;$Q193&amp;$R193&amp;$S193&amp;$T193&amp;$U193,IFERROR(MATCH($AN193,AP$17:AP192,0),-1000))</f>
        <v>1</v>
      </c>
      <c r="AQ193" s="288">
        <f>IF(AND($BU193=$BV193,BW193=AQ$13),$J193&amp;$K193&amp;$L193&amp;$M193&amp;$N193&amp;$O193&amp;$P193&amp;$Q193&amp;$R193&amp;$S193&amp;$T193&amp;$U193,IFERROR(MATCH($AN193,AQ$17:AQ192,0),-1000))</f>
        <v>1</v>
      </c>
      <c r="AR193" s="288">
        <f>IF(AND($BU193=$BV193,BX193=AR$13),$J193&amp;$K193&amp;$L193&amp;$M193&amp;$N193&amp;$O193&amp;$P193&amp;$Q193&amp;$R193&amp;$S193&amp;$T193&amp;$U193,IFERROR(MATCH($AN193,AR$17:AR192,0),-1000))</f>
        <v>1</v>
      </c>
      <c r="AS193" s="254">
        <f t="shared" si="238"/>
        <v>0</v>
      </c>
      <c r="AT193" s="261" t="str">
        <f t="shared" si="195"/>
        <v/>
      </c>
      <c r="AU193" s="254" t="str">
        <f t="shared" si="235"/>
        <v/>
      </c>
      <c r="AV193" s="254" t="str">
        <f t="shared" si="235"/>
        <v/>
      </c>
      <c r="AW193" s="254" t="str">
        <f t="shared" si="235"/>
        <v/>
      </c>
      <c r="AX193" s="254" t="str">
        <f t="shared" si="235"/>
        <v/>
      </c>
      <c r="AY193" s="254" t="str">
        <f t="shared" si="233"/>
        <v/>
      </c>
      <c r="AZ193" s="254" t="str">
        <f t="shared" si="233"/>
        <v/>
      </c>
      <c r="BA193" s="254" t="str">
        <f t="shared" si="233"/>
        <v/>
      </c>
      <c r="BB193" s="254" t="str">
        <f t="shared" si="233"/>
        <v/>
      </c>
      <c r="BC193" s="254" t="str">
        <f t="shared" si="233"/>
        <v/>
      </c>
      <c r="BD193" s="254" t="str">
        <f t="shared" si="233"/>
        <v/>
      </c>
      <c r="BE193" s="262" t="str">
        <f t="shared" si="233"/>
        <v/>
      </c>
      <c r="BF193" s="263" t="str">
        <f t="shared" si="236"/>
        <v/>
      </c>
      <c r="BG193" s="254" t="str">
        <f t="shared" si="236"/>
        <v/>
      </c>
      <c r="BH193" s="254" t="str">
        <f t="shared" si="236"/>
        <v/>
      </c>
      <c r="BI193" s="254" t="str">
        <f t="shared" si="236"/>
        <v/>
      </c>
      <c r="BJ193" s="254" t="str">
        <f t="shared" si="234"/>
        <v/>
      </c>
      <c r="BK193" s="254" t="str">
        <f t="shared" si="234"/>
        <v/>
      </c>
      <c r="BL193" s="254" t="str">
        <f t="shared" si="234"/>
        <v/>
      </c>
      <c r="BM193" s="254" t="str">
        <f t="shared" si="234"/>
        <v/>
      </c>
      <c r="BN193" s="254" t="str">
        <f t="shared" si="234"/>
        <v/>
      </c>
      <c r="BO193" s="254" t="str">
        <f t="shared" si="234"/>
        <v/>
      </c>
      <c r="BP193" s="254" t="str">
        <f t="shared" si="234"/>
        <v/>
      </c>
      <c r="BQ193" s="264" t="str">
        <f t="shared" si="196"/>
        <v/>
      </c>
      <c r="BR193" s="261">
        <v>2019</v>
      </c>
      <c r="BS193" s="261">
        <v>2019</v>
      </c>
      <c r="BT193" s="261">
        <v>2019</v>
      </c>
      <c r="BU193" s="265">
        <v>2019</v>
      </c>
      <c r="BV193" s="263">
        <v>2019</v>
      </c>
      <c r="BW193" s="254" t="str">
        <f t="shared" si="177"/>
        <v/>
      </c>
      <c r="BX193" s="254" t="str">
        <f t="shared" si="176"/>
        <v/>
      </c>
      <c r="BY193" s="264" t="str">
        <f t="shared" si="31"/>
        <v/>
      </c>
      <c r="BZ193" s="254" t="str">
        <f t="shared" si="32"/>
        <v/>
      </c>
      <c r="CA193" s="254">
        <f t="shared" si="239"/>
        <v>0</v>
      </c>
      <c r="CB193" s="254">
        <f t="shared" si="239"/>
        <v>0</v>
      </c>
      <c r="CC193" s="254">
        <f t="shared" si="239"/>
        <v>0</v>
      </c>
      <c r="CD193" s="254">
        <f t="shared" si="239"/>
        <v>0</v>
      </c>
      <c r="CE193" s="254">
        <f t="shared" si="239"/>
        <v>0</v>
      </c>
      <c r="CF193" s="254">
        <f t="shared" si="239"/>
        <v>0</v>
      </c>
      <c r="CG193" s="254">
        <f t="shared" si="237"/>
        <v>0</v>
      </c>
      <c r="CH193" s="254">
        <f t="shared" si="237"/>
        <v>0</v>
      </c>
      <c r="CI193" s="254">
        <f t="shared" si="237"/>
        <v>0</v>
      </c>
      <c r="CJ193" s="254">
        <f t="shared" si="237"/>
        <v>0</v>
      </c>
      <c r="CK193" s="254">
        <f t="shared" si="237"/>
        <v>0</v>
      </c>
      <c r="CL193" s="254">
        <f t="shared" si="237"/>
        <v>0</v>
      </c>
      <c r="CM193" s="254">
        <f t="shared" si="197"/>
        <v>0</v>
      </c>
      <c r="CN193" s="254">
        <f t="shared" si="198"/>
        <v>0</v>
      </c>
      <c r="CO193" s="254">
        <f t="shared" si="199"/>
        <v>0</v>
      </c>
      <c r="CP193" s="254">
        <f t="shared" si="200"/>
        <v>0</v>
      </c>
      <c r="CQ193" s="254">
        <f t="shared" si="201"/>
        <v>0</v>
      </c>
      <c r="CR193" s="254">
        <f t="shared" si="202"/>
        <v>0</v>
      </c>
      <c r="CS193" s="254">
        <f t="shared" si="203"/>
        <v>0</v>
      </c>
      <c r="CT193" s="254">
        <f t="shared" si="204"/>
        <v>0</v>
      </c>
      <c r="CU193" s="254">
        <f t="shared" si="205"/>
        <v>0</v>
      </c>
      <c r="CV193" s="254">
        <f t="shared" si="206"/>
        <v>0</v>
      </c>
      <c r="CW193" s="254">
        <f t="shared" si="207"/>
        <v>0</v>
      </c>
      <c r="CX193" s="254">
        <f t="shared" si="208"/>
        <v>0</v>
      </c>
      <c r="CY193" s="254">
        <f t="shared" si="209"/>
        <v>0</v>
      </c>
      <c r="CZ193" s="254">
        <f t="shared" si="210"/>
        <v>0</v>
      </c>
      <c r="DA193" s="254">
        <f t="shared" si="211"/>
        <v>0</v>
      </c>
      <c r="DB193" s="254">
        <f t="shared" si="212"/>
        <v>0</v>
      </c>
      <c r="DC193" s="254">
        <f t="shared" si="213"/>
        <v>0</v>
      </c>
      <c r="DD193" s="254">
        <f t="shared" si="214"/>
        <v>0</v>
      </c>
      <c r="DE193" s="254">
        <f t="shared" si="215"/>
        <v>0</v>
      </c>
      <c r="DF193" s="254">
        <f t="shared" si="216"/>
        <v>0</v>
      </c>
      <c r="DG193" s="254">
        <f t="shared" si="217"/>
        <v>0</v>
      </c>
      <c r="DH193" s="254">
        <f t="shared" si="218"/>
        <v>0</v>
      </c>
      <c r="DI193" s="254">
        <f t="shared" si="219"/>
        <v>0</v>
      </c>
      <c r="DJ193" s="254">
        <f t="shared" si="220"/>
        <v>0</v>
      </c>
      <c r="DK193" s="254">
        <f t="shared" si="221"/>
        <v>0</v>
      </c>
      <c r="DL193" s="254">
        <f t="shared" si="222"/>
        <v>0</v>
      </c>
      <c r="DM193" s="254">
        <f t="shared" si="223"/>
        <v>0</v>
      </c>
      <c r="DN193" s="254">
        <f t="shared" si="224"/>
        <v>0</v>
      </c>
      <c r="DO193" s="254">
        <f t="shared" si="225"/>
        <v>0</v>
      </c>
      <c r="DP193" s="254">
        <f t="shared" si="226"/>
        <v>0</v>
      </c>
      <c r="DQ193" s="254">
        <f t="shared" si="227"/>
        <v>0</v>
      </c>
      <c r="DR193" s="254">
        <f t="shared" si="228"/>
        <v>0</v>
      </c>
      <c r="DS193" s="254">
        <f t="shared" si="229"/>
        <v>0</v>
      </c>
      <c r="DT193" s="254">
        <f t="shared" si="230"/>
        <v>0</v>
      </c>
      <c r="DU193" s="254">
        <f t="shared" si="231"/>
        <v>0</v>
      </c>
      <c r="DV193" s="254">
        <f t="shared" si="232"/>
        <v>0</v>
      </c>
    </row>
    <row r="194" spans="1:126" ht="24" customHeight="1">
      <c r="A194" s="11" t="str">
        <f ca="1">IF(AG194&lt;&gt;"OK","",CONCATENATE(TEXT('Front Page'!$F$33,"000"),TEXT('Front Page'!$F$31,"000"),"-",LEFT('Front Page'!$R$53,5),"-",LEFT(D194,1),AJ194, "-",TEXT(B194,"000")))</f>
        <v/>
      </c>
      <c r="B194" s="12" t="str">
        <f>IFERROR(IF(E194="","",MAX(B$17:B193)+1),"")</f>
        <v/>
      </c>
      <c r="C194" s="13"/>
      <c r="D194" s="29" t="str">
        <f t="shared" si="133"/>
        <v>None</v>
      </c>
      <c r="E194" s="29" t="str">
        <f t="shared" si="17"/>
        <v/>
      </c>
      <c r="F194" s="29" t="str">
        <f t="shared" si="18"/>
        <v/>
      </c>
      <c r="G194" s="363"/>
      <c r="H194" s="364"/>
      <c r="I194" s="325" t="str">
        <f t="shared" si="191"/>
        <v>No</v>
      </c>
      <c r="J194" s="314">
        <v>0</v>
      </c>
      <c r="K194" s="312">
        <v>0</v>
      </c>
      <c r="L194" s="312">
        <v>0</v>
      </c>
      <c r="M194" s="312">
        <v>0</v>
      </c>
      <c r="N194" s="312">
        <v>0</v>
      </c>
      <c r="O194" s="312">
        <v>0</v>
      </c>
      <c r="P194" s="312">
        <v>0</v>
      </c>
      <c r="Q194" s="312">
        <v>0</v>
      </c>
      <c r="R194" s="312">
        <v>0</v>
      </c>
      <c r="S194" s="312">
        <v>0</v>
      </c>
      <c r="T194" s="312">
        <v>0</v>
      </c>
      <c r="U194" s="312">
        <v>0</v>
      </c>
      <c r="V194" s="313">
        <v>1</v>
      </c>
      <c r="W194" s="313">
        <v>1</v>
      </c>
      <c r="X194" s="312">
        <v>0</v>
      </c>
      <c r="Y194" s="312">
        <v>0</v>
      </c>
      <c r="Z194" s="312">
        <v>0</v>
      </c>
      <c r="AA194" s="14">
        <v>0</v>
      </c>
      <c r="AB194" s="317"/>
      <c r="AC194" s="15" t="str">
        <f t="shared" si="185"/>
        <v/>
      </c>
      <c r="AD194" s="15" t="str">
        <f t="shared" si="192"/>
        <v/>
      </c>
      <c r="AE194" s="16" t="str">
        <f t="shared" si="193"/>
        <v>0 - 0</v>
      </c>
      <c r="AF194" s="20" t="str">
        <f t="shared" si="187"/>
        <v>Not an offer</v>
      </c>
      <c r="AG194" s="276" t="str">
        <f t="shared" si="188"/>
        <v>Not an Offer</v>
      </c>
      <c r="AH194" s="150"/>
      <c r="AI194" s="254">
        <v>178</v>
      </c>
      <c r="AJ194" s="149" t="str">
        <f t="shared" si="189"/>
        <v>00-IFE</v>
      </c>
      <c r="AK194" s="254" t="b">
        <v>0</v>
      </c>
      <c r="AL194" s="254">
        <f t="shared" si="186"/>
        <v>0</v>
      </c>
      <c r="AM194" s="254">
        <f t="shared" si="190"/>
        <v>0</v>
      </c>
      <c r="AN194" s="288">
        <f t="shared" si="194"/>
        <v>0</v>
      </c>
      <c r="AO194" s="288" t="str">
        <f>IF(AND($BU194=$BV194,BU194=AO$13),$J194&amp;$K194&amp;$L194&amp;$M194&amp;$N194&amp;$O194&amp;$P194&amp;$Q194&amp;$R194&amp;$S194&amp;$T194&amp;$U194,IFERROR(MATCH($AN194,AO$17:AO193,0),-1000))</f>
        <v>000000000000</v>
      </c>
      <c r="AP194" s="288">
        <f>IF(AND($BU194=$BV194,BV194=AP$13),$J194&amp;$K194&amp;$L194&amp;$M194&amp;$N194&amp;$O194&amp;$P194&amp;$Q194&amp;$R194&amp;$S194&amp;$T194&amp;$U194,IFERROR(MATCH($AN194,AP$17:AP193,0),-1000))</f>
        <v>1</v>
      </c>
      <c r="AQ194" s="288">
        <f>IF(AND($BU194=$BV194,BW194=AQ$13),$J194&amp;$K194&amp;$L194&amp;$M194&amp;$N194&amp;$O194&amp;$P194&amp;$Q194&amp;$R194&amp;$S194&amp;$T194&amp;$U194,IFERROR(MATCH($AN194,AQ$17:AQ193,0),-1000))</f>
        <v>1</v>
      </c>
      <c r="AR194" s="288">
        <f>IF(AND($BU194=$BV194,BX194=AR$13),$J194&amp;$K194&amp;$L194&amp;$M194&amp;$N194&amp;$O194&amp;$P194&amp;$Q194&amp;$R194&amp;$S194&amp;$T194&amp;$U194,IFERROR(MATCH($AN194,AR$17:AR193,0),-1000))</f>
        <v>1</v>
      </c>
      <c r="AS194" s="254">
        <f t="shared" si="238"/>
        <v>0</v>
      </c>
      <c r="AT194" s="261" t="str">
        <f t="shared" si="195"/>
        <v/>
      </c>
      <c r="AU194" s="254" t="str">
        <f t="shared" si="235"/>
        <v/>
      </c>
      <c r="AV194" s="254" t="str">
        <f t="shared" si="235"/>
        <v/>
      </c>
      <c r="AW194" s="254" t="str">
        <f t="shared" si="235"/>
        <v/>
      </c>
      <c r="AX194" s="254" t="str">
        <f t="shared" si="235"/>
        <v/>
      </c>
      <c r="AY194" s="254" t="str">
        <f t="shared" si="233"/>
        <v/>
      </c>
      <c r="AZ194" s="254" t="str">
        <f t="shared" si="233"/>
        <v/>
      </c>
      <c r="BA194" s="254" t="str">
        <f t="shared" si="233"/>
        <v/>
      </c>
      <c r="BB194" s="254" t="str">
        <f t="shared" si="233"/>
        <v/>
      </c>
      <c r="BC194" s="254" t="str">
        <f t="shared" si="233"/>
        <v/>
      </c>
      <c r="BD194" s="254" t="str">
        <f t="shared" si="233"/>
        <v/>
      </c>
      <c r="BE194" s="262" t="str">
        <f t="shared" si="233"/>
        <v/>
      </c>
      <c r="BF194" s="263" t="str">
        <f t="shared" si="236"/>
        <v/>
      </c>
      <c r="BG194" s="254" t="str">
        <f t="shared" si="236"/>
        <v/>
      </c>
      <c r="BH194" s="254" t="str">
        <f t="shared" si="236"/>
        <v/>
      </c>
      <c r="BI194" s="254" t="str">
        <f t="shared" si="236"/>
        <v/>
      </c>
      <c r="BJ194" s="254" t="str">
        <f t="shared" si="234"/>
        <v/>
      </c>
      <c r="BK194" s="254" t="str">
        <f t="shared" si="234"/>
        <v/>
      </c>
      <c r="BL194" s="254" t="str">
        <f t="shared" si="234"/>
        <v/>
      </c>
      <c r="BM194" s="254" t="str">
        <f t="shared" si="234"/>
        <v/>
      </c>
      <c r="BN194" s="254" t="str">
        <f t="shared" si="234"/>
        <v/>
      </c>
      <c r="BO194" s="254" t="str">
        <f t="shared" si="234"/>
        <v/>
      </c>
      <c r="BP194" s="254" t="str">
        <f t="shared" si="234"/>
        <v/>
      </c>
      <c r="BQ194" s="264" t="str">
        <f t="shared" si="196"/>
        <v/>
      </c>
      <c r="BR194" s="261">
        <v>2019</v>
      </c>
      <c r="BS194" s="261">
        <v>2019</v>
      </c>
      <c r="BT194" s="261">
        <v>2019</v>
      </c>
      <c r="BU194" s="265">
        <v>2019</v>
      </c>
      <c r="BV194" s="263">
        <v>2019</v>
      </c>
      <c r="BW194" s="254" t="str">
        <f t="shared" si="177"/>
        <v/>
      </c>
      <c r="BX194" s="254" t="str">
        <f t="shared" si="176"/>
        <v/>
      </c>
      <c r="BY194" s="264" t="str">
        <f t="shared" si="31"/>
        <v/>
      </c>
      <c r="BZ194" s="254" t="str">
        <f t="shared" si="32"/>
        <v/>
      </c>
      <c r="CA194" s="254">
        <f t="shared" si="239"/>
        <v>0</v>
      </c>
      <c r="CB194" s="254">
        <f t="shared" si="239"/>
        <v>0</v>
      </c>
      <c r="CC194" s="254">
        <f t="shared" si="239"/>
        <v>0</v>
      </c>
      <c r="CD194" s="254">
        <f t="shared" si="239"/>
        <v>0</v>
      </c>
      <c r="CE194" s="254">
        <f t="shared" si="239"/>
        <v>0</v>
      </c>
      <c r="CF194" s="254">
        <f t="shared" si="239"/>
        <v>0</v>
      </c>
      <c r="CG194" s="254">
        <f t="shared" si="237"/>
        <v>0</v>
      </c>
      <c r="CH194" s="254">
        <f t="shared" si="237"/>
        <v>0</v>
      </c>
      <c r="CI194" s="254">
        <f t="shared" si="237"/>
        <v>0</v>
      </c>
      <c r="CJ194" s="254">
        <f t="shared" si="237"/>
        <v>0</v>
      </c>
      <c r="CK194" s="254">
        <f t="shared" si="237"/>
        <v>0</v>
      </c>
      <c r="CL194" s="254">
        <f t="shared" si="237"/>
        <v>0</v>
      </c>
      <c r="CM194" s="254">
        <f t="shared" si="197"/>
        <v>0</v>
      </c>
      <c r="CN194" s="254">
        <f t="shared" si="198"/>
        <v>0</v>
      </c>
      <c r="CO194" s="254">
        <f t="shared" si="199"/>
        <v>0</v>
      </c>
      <c r="CP194" s="254">
        <f t="shared" si="200"/>
        <v>0</v>
      </c>
      <c r="CQ194" s="254">
        <f t="shared" si="201"/>
        <v>0</v>
      </c>
      <c r="CR194" s="254">
        <f t="shared" si="202"/>
        <v>0</v>
      </c>
      <c r="CS194" s="254">
        <f t="shared" si="203"/>
        <v>0</v>
      </c>
      <c r="CT194" s="254">
        <f t="shared" si="204"/>
        <v>0</v>
      </c>
      <c r="CU194" s="254">
        <f t="shared" si="205"/>
        <v>0</v>
      </c>
      <c r="CV194" s="254">
        <f t="shared" si="206"/>
        <v>0</v>
      </c>
      <c r="CW194" s="254">
        <f t="shared" si="207"/>
        <v>0</v>
      </c>
      <c r="CX194" s="254">
        <f t="shared" si="208"/>
        <v>0</v>
      </c>
      <c r="CY194" s="254">
        <f t="shared" si="209"/>
        <v>0</v>
      </c>
      <c r="CZ194" s="254">
        <f t="shared" si="210"/>
        <v>0</v>
      </c>
      <c r="DA194" s="254">
        <f t="shared" si="211"/>
        <v>0</v>
      </c>
      <c r="DB194" s="254">
        <f t="shared" si="212"/>
        <v>0</v>
      </c>
      <c r="DC194" s="254">
        <f t="shared" si="213"/>
        <v>0</v>
      </c>
      <c r="DD194" s="254">
        <f t="shared" si="214"/>
        <v>0</v>
      </c>
      <c r="DE194" s="254">
        <f t="shared" si="215"/>
        <v>0</v>
      </c>
      <c r="DF194" s="254">
        <f t="shared" si="216"/>
        <v>0</v>
      </c>
      <c r="DG194" s="254">
        <f t="shared" si="217"/>
        <v>0</v>
      </c>
      <c r="DH194" s="254">
        <f t="shared" si="218"/>
        <v>0</v>
      </c>
      <c r="DI194" s="254">
        <f t="shared" si="219"/>
        <v>0</v>
      </c>
      <c r="DJ194" s="254">
        <f t="shared" si="220"/>
        <v>0</v>
      </c>
      <c r="DK194" s="254">
        <f t="shared" si="221"/>
        <v>0</v>
      </c>
      <c r="DL194" s="254">
        <f t="shared" si="222"/>
        <v>0</v>
      </c>
      <c r="DM194" s="254">
        <f t="shared" si="223"/>
        <v>0</v>
      </c>
      <c r="DN194" s="254">
        <f t="shared" si="224"/>
        <v>0</v>
      </c>
      <c r="DO194" s="254">
        <f t="shared" si="225"/>
        <v>0</v>
      </c>
      <c r="DP194" s="254">
        <f t="shared" si="226"/>
        <v>0</v>
      </c>
      <c r="DQ194" s="254">
        <f t="shared" si="227"/>
        <v>0</v>
      </c>
      <c r="DR194" s="254">
        <f t="shared" si="228"/>
        <v>0</v>
      </c>
      <c r="DS194" s="254">
        <f t="shared" si="229"/>
        <v>0</v>
      </c>
      <c r="DT194" s="254">
        <f t="shared" si="230"/>
        <v>0</v>
      </c>
      <c r="DU194" s="254">
        <f t="shared" si="231"/>
        <v>0</v>
      </c>
      <c r="DV194" s="254">
        <f t="shared" si="232"/>
        <v>0</v>
      </c>
    </row>
    <row r="195" spans="1:126" ht="24" customHeight="1">
      <c r="A195" s="11" t="str">
        <f ca="1">IF(AG195&lt;&gt;"OK","",CONCATENATE(TEXT('Front Page'!$F$33,"000"),TEXT('Front Page'!$F$31,"000"),"-",LEFT('Front Page'!$R$53,5),"-",LEFT(D195,1),AJ195, "-",TEXT(B195,"000")))</f>
        <v/>
      </c>
      <c r="B195" s="12" t="str">
        <f>IFERROR(IF(E195="","",MAX(B$17:B194)+1),"")</f>
        <v/>
      </c>
      <c r="C195" s="13"/>
      <c r="D195" s="29" t="str">
        <f t="shared" si="133"/>
        <v>None</v>
      </c>
      <c r="E195" s="29" t="str">
        <f t="shared" si="17"/>
        <v/>
      </c>
      <c r="F195" s="29" t="str">
        <f t="shared" si="18"/>
        <v/>
      </c>
      <c r="G195" s="363"/>
      <c r="H195" s="364"/>
      <c r="I195" s="325" t="str">
        <f t="shared" si="191"/>
        <v>No</v>
      </c>
      <c r="J195" s="314">
        <v>0</v>
      </c>
      <c r="K195" s="312">
        <v>0</v>
      </c>
      <c r="L195" s="312">
        <v>0</v>
      </c>
      <c r="M195" s="312">
        <v>0</v>
      </c>
      <c r="N195" s="312">
        <v>0</v>
      </c>
      <c r="O195" s="312">
        <v>0</v>
      </c>
      <c r="P195" s="312">
        <v>0</v>
      </c>
      <c r="Q195" s="312">
        <v>0</v>
      </c>
      <c r="R195" s="312">
        <v>0</v>
      </c>
      <c r="S195" s="312">
        <v>0</v>
      </c>
      <c r="T195" s="312">
        <v>0</v>
      </c>
      <c r="U195" s="312">
        <v>0</v>
      </c>
      <c r="V195" s="313">
        <v>1</v>
      </c>
      <c r="W195" s="313">
        <v>1</v>
      </c>
      <c r="X195" s="312">
        <v>0</v>
      </c>
      <c r="Y195" s="312">
        <v>0</v>
      </c>
      <c r="Z195" s="312">
        <v>0</v>
      </c>
      <c r="AA195" s="14">
        <v>0</v>
      </c>
      <c r="AB195" s="317"/>
      <c r="AC195" s="15" t="str">
        <f t="shared" si="185"/>
        <v/>
      </c>
      <c r="AD195" s="15" t="str">
        <f t="shared" si="192"/>
        <v/>
      </c>
      <c r="AE195" s="16" t="str">
        <f t="shared" si="193"/>
        <v>0 - 0</v>
      </c>
      <c r="AF195" s="20" t="str">
        <f t="shared" si="187"/>
        <v>Not an offer</v>
      </c>
      <c r="AG195" s="276" t="str">
        <f t="shared" si="188"/>
        <v>Not an Offer</v>
      </c>
      <c r="AH195" s="150"/>
      <c r="AI195" s="254">
        <v>179</v>
      </c>
      <c r="AJ195" s="149" t="str">
        <f t="shared" si="189"/>
        <v>00-IFE</v>
      </c>
      <c r="AK195" s="254" t="b">
        <v>0</v>
      </c>
      <c r="AL195" s="254">
        <f t="shared" si="186"/>
        <v>0</v>
      </c>
      <c r="AM195" s="254">
        <f t="shared" si="190"/>
        <v>0</v>
      </c>
      <c r="AN195" s="288">
        <f t="shared" si="194"/>
        <v>0</v>
      </c>
      <c r="AO195" s="288" t="str">
        <f>IF(AND($BU195=$BV195,BU195=AO$13),$J195&amp;$K195&amp;$L195&amp;$M195&amp;$N195&amp;$O195&amp;$P195&amp;$Q195&amp;$R195&amp;$S195&amp;$T195&amp;$U195,IFERROR(MATCH($AN195,AO$17:AO194,0),-1000))</f>
        <v>000000000000</v>
      </c>
      <c r="AP195" s="288">
        <f>IF(AND($BU195=$BV195,BV195=AP$13),$J195&amp;$K195&amp;$L195&amp;$M195&amp;$N195&amp;$O195&amp;$P195&amp;$Q195&amp;$R195&amp;$S195&amp;$T195&amp;$U195,IFERROR(MATCH($AN195,AP$17:AP194,0),-1000))</f>
        <v>1</v>
      </c>
      <c r="AQ195" s="288">
        <f>IF(AND($BU195=$BV195,BW195=AQ$13),$J195&amp;$K195&amp;$L195&amp;$M195&amp;$N195&amp;$O195&amp;$P195&amp;$Q195&amp;$R195&amp;$S195&amp;$T195&amp;$U195,IFERROR(MATCH($AN195,AQ$17:AQ194,0),-1000))</f>
        <v>1</v>
      </c>
      <c r="AR195" s="288">
        <f>IF(AND($BU195=$BV195,BX195=AR$13),$J195&amp;$K195&amp;$L195&amp;$M195&amp;$N195&amp;$O195&amp;$P195&amp;$Q195&amp;$R195&amp;$S195&amp;$T195&amp;$U195,IFERROR(MATCH($AN195,AR$17:AR194,0),-1000))</f>
        <v>1</v>
      </c>
      <c r="AS195" s="254">
        <f t="shared" si="238"/>
        <v>0</v>
      </c>
      <c r="AT195" s="261" t="str">
        <f t="shared" si="195"/>
        <v/>
      </c>
      <c r="AU195" s="254" t="str">
        <f t="shared" si="235"/>
        <v/>
      </c>
      <c r="AV195" s="254" t="str">
        <f t="shared" si="235"/>
        <v/>
      </c>
      <c r="AW195" s="254" t="str">
        <f t="shared" si="235"/>
        <v/>
      </c>
      <c r="AX195" s="254" t="str">
        <f t="shared" si="235"/>
        <v/>
      </c>
      <c r="AY195" s="254" t="str">
        <f t="shared" si="233"/>
        <v/>
      </c>
      <c r="AZ195" s="254" t="str">
        <f t="shared" si="233"/>
        <v/>
      </c>
      <c r="BA195" s="254" t="str">
        <f t="shared" si="233"/>
        <v/>
      </c>
      <c r="BB195" s="254" t="str">
        <f t="shared" si="233"/>
        <v/>
      </c>
      <c r="BC195" s="254" t="str">
        <f t="shared" si="233"/>
        <v/>
      </c>
      <c r="BD195" s="254" t="str">
        <f t="shared" si="233"/>
        <v/>
      </c>
      <c r="BE195" s="262" t="str">
        <f t="shared" si="233"/>
        <v/>
      </c>
      <c r="BF195" s="263" t="str">
        <f t="shared" si="236"/>
        <v/>
      </c>
      <c r="BG195" s="254" t="str">
        <f t="shared" si="236"/>
        <v/>
      </c>
      <c r="BH195" s="254" t="str">
        <f t="shared" si="236"/>
        <v/>
      </c>
      <c r="BI195" s="254" t="str">
        <f t="shared" si="236"/>
        <v/>
      </c>
      <c r="BJ195" s="254" t="str">
        <f t="shared" si="234"/>
        <v/>
      </c>
      <c r="BK195" s="254" t="str">
        <f t="shared" si="234"/>
        <v/>
      </c>
      <c r="BL195" s="254" t="str">
        <f t="shared" si="234"/>
        <v/>
      </c>
      <c r="BM195" s="254" t="str">
        <f t="shared" si="234"/>
        <v/>
      </c>
      <c r="BN195" s="254" t="str">
        <f t="shared" si="234"/>
        <v/>
      </c>
      <c r="BO195" s="254" t="str">
        <f t="shared" si="234"/>
        <v/>
      </c>
      <c r="BP195" s="254" t="str">
        <f t="shared" si="234"/>
        <v/>
      </c>
      <c r="BQ195" s="264" t="str">
        <f t="shared" si="196"/>
        <v/>
      </c>
      <c r="BR195" s="261">
        <v>2019</v>
      </c>
      <c r="BS195" s="261">
        <v>2019</v>
      </c>
      <c r="BT195" s="261">
        <v>2019</v>
      </c>
      <c r="BU195" s="265">
        <v>2019</v>
      </c>
      <c r="BV195" s="263">
        <v>2019</v>
      </c>
      <c r="BW195" s="254" t="str">
        <f t="shared" si="177"/>
        <v/>
      </c>
      <c r="BX195" s="254" t="str">
        <f t="shared" si="176"/>
        <v/>
      </c>
      <c r="BY195" s="264" t="str">
        <f t="shared" si="31"/>
        <v/>
      </c>
      <c r="BZ195" s="254" t="str">
        <f t="shared" si="32"/>
        <v/>
      </c>
      <c r="CA195" s="254">
        <f t="shared" si="239"/>
        <v>0</v>
      </c>
      <c r="CB195" s="254">
        <f t="shared" si="239"/>
        <v>0</v>
      </c>
      <c r="CC195" s="254">
        <f t="shared" si="239"/>
        <v>0</v>
      </c>
      <c r="CD195" s="254">
        <f t="shared" si="239"/>
        <v>0</v>
      </c>
      <c r="CE195" s="254">
        <f t="shared" si="239"/>
        <v>0</v>
      </c>
      <c r="CF195" s="254">
        <f t="shared" si="239"/>
        <v>0</v>
      </c>
      <c r="CG195" s="254">
        <f t="shared" si="237"/>
        <v>0</v>
      </c>
      <c r="CH195" s="254">
        <f t="shared" si="237"/>
        <v>0</v>
      </c>
      <c r="CI195" s="254">
        <f t="shared" si="237"/>
        <v>0</v>
      </c>
      <c r="CJ195" s="254">
        <f t="shared" si="237"/>
        <v>0</v>
      </c>
      <c r="CK195" s="254">
        <f t="shared" si="237"/>
        <v>0</v>
      </c>
      <c r="CL195" s="254">
        <f t="shared" si="237"/>
        <v>0</v>
      </c>
      <c r="CM195" s="254">
        <f t="shared" si="197"/>
        <v>0</v>
      </c>
      <c r="CN195" s="254">
        <f t="shared" si="198"/>
        <v>0</v>
      </c>
      <c r="CO195" s="254">
        <f t="shared" si="199"/>
        <v>0</v>
      </c>
      <c r="CP195" s="254">
        <f t="shared" si="200"/>
        <v>0</v>
      </c>
      <c r="CQ195" s="254">
        <f t="shared" si="201"/>
        <v>0</v>
      </c>
      <c r="CR195" s="254">
        <f t="shared" si="202"/>
        <v>0</v>
      </c>
      <c r="CS195" s="254">
        <f t="shared" si="203"/>
        <v>0</v>
      </c>
      <c r="CT195" s="254">
        <f t="shared" si="204"/>
        <v>0</v>
      </c>
      <c r="CU195" s="254">
        <f t="shared" si="205"/>
        <v>0</v>
      </c>
      <c r="CV195" s="254">
        <f t="shared" si="206"/>
        <v>0</v>
      </c>
      <c r="CW195" s="254">
        <f t="shared" si="207"/>
        <v>0</v>
      </c>
      <c r="CX195" s="254">
        <f t="shared" si="208"/>
        <v>0</v>
      </c>
      <c r="CY195" s="254">
        <f t="shared" si="209"/>
        <v>0</v>
      </c>
      <c r="CZ195" s="254">
        <f t="shared" si="210"/>
        <v>0</v>
      </c>
      <c r="DA195" s="254">
        <f t="shared" si="211"/>
        <v>0</v>
      </c>
      <c r="DB195" s="254">
        <f t="shared" si="212"/>
        <v>0</v>
      </c>
      <c r="DC195" s="254">
        <f t="shared" si="213"/>
        <v>0</v>
      </c>
      <c r="DD195" s="254">
        <f t="shared" si="214"/>
        <v>0</v>
      </c>
      <c r="DE195" s="254">
        <f t="shared" si="215"/>
        <v>0</v>
      </c>
      <c r="DF195" s="254">
        <f t="shared" si="216"/>
        <v>0</v>
      </c>
      <c r="DG195" s="254">
        <f t="shared" si="217"/>
        <v>0</v>
      </c>
      <c r="DH195" s="254">
        <f t="shared" si="218"/>
        <v>0</v>
      </c>
      <c r="DI195" s="254">
        <f t="shared" si="219"/>
        <v>0</v>
      </c>
      <c r="DJ195" s="254">
        <f t="shared" si="220"/>
        <v>0</v>
      </c>
      <c r="DK195" s="254">
        <f t="shared" si="221"/>
        <v>0</v>
      </c>
      <c r="DL195" s="254">
        <f t="shared" si="222"/>
        <v>0</v>
      </c>
      <c r="DM195" s="254">
        <f t="shared" si="223"/>
        <v>0</v>
      </c>
      <c r="DN195" s="254">
        <f t="shared" si="224"/>
        <v>0</v>
      </c>
      <c r="DO195" s="254">
        <f t="shared" si="225"/>
        <v>0</v>
      </c>
      <c r="DP195" s="254">
        <f t="shared" si="226"/>
        <v>0</v>
      </c>
      <c r="DQ195" s="254">
        <f t="shared" si="227"/>
        <v>0</v>
      </c>
      <c r="DR195" s="254">
        <f t="shared" si="228"/>
        <v>0</v>
      </c>
      <c r="DS195" s="254">
        <f t="shared" si="229"/>
        <v>0</v>
      </c>
      <c r="DT195" s="254">
        <f t="shared" si="230"/>
        <v>0</v>
      </c>
      <c r="DU195" s="254">
        <f t="shared" si="231"/>
        <v>0</v>
      </c>
      <c r="DV195" s="254">
        <f t="shared" si="232"/>
        <v>0</v>
      </c>
    </row>
    <row r="196" spans="1:126" ht="24" customHeight="1">
      <c r="A196" s="11" t="str">
        <f ca="1">IF(AG196&lt;&gt;"OK","",CONCATENATE(TEXT('Front Page'!$F$33,"000"),TEXT('Front Page'!$F$31,"000"),"-",LEFT('Front Page'!$R$53,5),"-",LEFT(D196,1),AJ196, "-",TEXT(B196,"000")))</f>
        <v/>
      </c>
      <c r="B196" s="12" t="str">
        <f>IFERROR(IF(E196="","",MAX(B$17:B195)+1),"")</f>
        <v/>
      </c>
      <c r="C196" s="13"/>
      <c r="D196" s="29" t="str">
        <f t="shared" si="133"/>
        <v>None</v>
      </c>
      <c r="E196" s="29" t="str">
        <f t="shared" si="17"/>
        <v/>
      </c>
      <c r="F196" s="29" t="str">
        <f t="shared" si="18"/>
        <v/>
      </c>
      <c r="G196" s="363"/>
      <c r="H196" s="364"/>
      <c r="I196" s="325" t="str">
        <f t="shared" si="191"/>
        <v>No</v>
      </c>
      <c r="J196" s="314">
        <v>0</v>
      </c>
      <c r="K196" s="312">
        <v>0</v>
      </c>
      <c r="L196" s="312">
        <v>0</v>
      </c>
      <c r="M196" s="312">
        <v>0</v>
      </c>
      <c r="N196" s="312">
        <v>0</v>
      </c>
      <c r="O196" s="312">
        <v>0</v>
      </c>
      <c r="P196" s="312">
        <v>0</v>
      </c>
      <c r="Q196" s="312">
        <v>0</v>
      </c>
      <c r="R196" s="312">
        <v>0</v>
      </c>
      <c r="S196" s="312">
        <v>0</v>
      </c>
      <c r="T196" s="312">
        <v>0</v>
      </c>
      <c r="U196" s="312">
        <v>0</v>
      </c>
      <c r="V196" s="313">
        <v>1</v>
      </c>
      <c r="W196" s="313">
        <v>1</v>
      </c>
      <c r="X196" s="312">
        <v>0</v>
      </c>
      <c r="Y196" s="312">
        <v>0</v>
      </c>
      <c r="Z196" s="312">
        <v>0</v>
      </c>
      <c r="AA196" s="14">
        <v>0</v>
      </c>
      <c r="AB196" s="317"/>
      <c r="AC196" s="15" t="str">
        <f t="shared" si="185"/>
        <v/>
      </c>
      <c r="AD196" s="15" t="str">
        <f t="shared" si="192"/>
        <v/>
      </c>
      <c r="AE196" s="16" t="str">
        <f t="shared" si="193"/>
        <v>0 - 0</v>
      </c>
      <c r="AF196" s="20" t="str">
        <f t="shared" si="187"/>
        <v>Not an offer</v>
      </c>
      <c r="AG196" s="276" t="str">
        <f t="shared" si="188"/>
        <v>Not an Offer</v>
      </c>
      <c r="AH196" s="150"/>
      <c r="AI196" s="254">
        <v>180</v>
      </c>
      <c r="AJ196" s="149" t="str">
        <f t="shared" si="189"/>
        <v>00-IFE</v>
      </c>
      <c r="AK196" s="254" t="b">
        <v>0</v>
      </c>
      <c r="AL196" s="254">
        <f t="shared" si="186"/>
        <v>0</v>
      </c>
      <c r="AM196" s="254">
        <f t="shared" si="190"/>
        <v>0</v>
      </c>
      <c r="AN196" s="288">
        <f t="shared" si="194"/>
        <v>0</v>
      </c>
      <c r="AO196" s="288" t="str">
        <f>IF(AND($BU196=$BV196,BU196=AO$13),$J196&amp;$K196&amp;$L196&amp;$M196&amp;$N196&amp;$O196&amp;$P196&amp;$Q196&amp;$R196&amp;$S196&amp;$T196&amp;$U196,IFERROR(MATCH($AN196,AO$17:AO195,0),-1000))</f>
        <v>000000000000</v>
      </c>
      <c r="AP196" s="288">
        <f>IF(AND($BU196=$BV196,BV196=AP$13),$J196&amp;$K196&amp;$L196&amp;$M196&amp;$N196&amp;$O196&amp;$P196&amp;$Q196&amp;$R196&amp;$S196&amp;$T196&amp;$U196,IFERROR(MATCH($AN196,AP$17:AP195,0),-1000))</f>
        <v>1</v>
      </c>
      <c r="AQ196" s="288">
        <f>IF(AND($BU196=$BV196,BW196=AQ$13),$J196&amp;$K196&amp;$L196&amp;$M196&amp;$N196&amp;$O196&amp;$P196&amp;$Q196&amp;$R196&amp;$S196&amp;$T196&amp;$U196,IFERROR(MATCH($AN196,AQ$17:AQ195,0),-1000))</f>
        <v>1</v>
      </c>
      <c r="AR196" s="288">
        <f>IF(AND($BU196=$BV196,BX196=AR$13),$J196&amp;$K196&amp;$L196&amp;$M196&amp;$N196&amp;$O196&amp;$P196&amp;$Q196&amp;$R196&amp;$S196&amp;$T196&amp;$U196,IFERROR(MATCH($AN196,AR$17:AR195,0),-1000))</f>
        <v>1</v>
      </c>
      <c r="AS196" s="254">
        <f t="shared" si="238"/>
        <v>0</v>
      </c>
      <c r="AT196" s="261" t="str">
        <f t="shared" si="195"/>
        <v/>
      </c>
      <c r="AU196" s="254" t="str">
        <f t="shared" si="235"/>
        <v/>
      </c>
      <c r="AV196" s="254" t="str">
        <f t="shared" si="235"/>
        <v/>
      </c>
      <c r="AW196" s="254" t="str">
        <f t="shared" si="235"/>
        <v/>
      </c>
      <c r="AX196" s="254" t="str">
        <f t="shared" si="235"/>
        <v/>
      </c>
      <c r="AY196" s="254" t="str">
        <f t="shared" si="233"/>
        <v/>
      </c>
      <c r="AZ196" s="254" t="str">
        <f t="shared" si="233"/>
        <v/>
      </c>
      <c r="BA196" s="254" t="str">
        <f t="shared" si="233"/>
        <v/>
      </c>
      <c r="BB196" s="254" t="str">
        <f t="shared" si="233"/>
        <v/>
      </c>
      <c r="BC196" s="254" t="str">
        <f t="shared" si="233"/>
        <v/>
      </c>
      <c r="BD196" s="254" t="str">
        <f t="shared" si="233"/>
        <v/>
      </c>
      <c r="BE196" s="262" t="str">
        <f t="shared" si="233"/>
        <v/>
      </c>
      <c r="BF196" s="263" t="str">
        <f t="shared" si="236"/>
        <v/>
      </c>
      <c r="BG196" s="254" t="str">
        <f t="shared" si="236"/>
        <v/>
      </c>
      <c r="BH196" s="254" t="str">
        <f t="shared" si="236"/>
        <v/>
      </c>
      <c r="BI196" s="254" t="str">
        <f t="shared" si="236"/>
        <v/>
      </c>
      <c r="BJ196" s="254" t="str">
        <f t="shared" si="234"/>
        <v/>
      </c>
      <c r="BK196" s="254" t="str">
        <f t="shared" si="234"/>
        <v/>
      </c>
      <c r="BL196" s="254" t="str">
        <f t="shared" si="234"/>
        <v/>
      </c>
      <c r="BM196" s="254" t="str">
        <f t="shared" si="234"/>
        <v/>
      </c>
      <c r="BN196" s="254" t="str">
        <f t="shared" si="234"/>
        <v/>
      </c>
      <c r="BO196" s="254" t="str">
        <f t="shared" si="234"/>
        <v/>
      </c>
      <c r="BP196" s="254" t="str">
        <f t="shared" si="234"/>
        <v/>
      </c>
      <c r="BQ196" s="264" t="str">
        <f t="shared" si="196"/>
        <v/>
      </c>
      <c r="BR196" s="261">
        <v>2019</v>
      </c>
      <c r="BS196" s="261">
        <v>2019</v>
      </c>
      <c r="BT196" s="261">
        <v>2019</v>
      </c>
      <c r="BU196" s="265">
        <v>2019</v>
      </c>
      <c r="BV196" s="263">
        <v>2019</v>
      </c>
      <c r="BW196" s="254" t="str">
        <f t="shared" si="177"/>
        <v/>
      </c>
      <c r="BX196" s="254" t="str">
        <f t="shared" si="176"/>
        <v/>
      </c>
      <c r="BY196" s="264" t="str">
        <f t="shared" si="31"/>
        <v/>
      </c>
      <c r="BZ196" s="254" t="str">
        <f t="shared" si="32"/>
        <v/>
      </c>
      <c r="CA196" s="254">
        <f t="shared" si="239"/>
        <v>0</v>
      </c>
      <c r="CB196" s="254">
        <f t="shared" si="239"/>
        <v>0</v>
      </c>
      <c r="CC196" s="254">
        <f t="shared" si="239"/>
        <v>0</v>
      </c>
      <c r="CD196" s="254">
        <f t="shared" si="239"/>
        <v>0</v>
      </c>
      <c r="CE196" s="254">
        <f t="shared" si="239"/>
        <v>0</v>
      </c>
      <c r="CF196" s="254">
        <f t="shared" si="239"/>
        <v>0</v>
      </c>
      <c r="CG196" s="254">
        <f t="shared" si="237"/>
        <v>0</v>
      </c>
      <c r="CH196" s="254">
        <f t="shared" si="237"/>
        <v>0</v>
      </c>
      <c r="CI196" s="254">
        <f t="shared" si="237"/>
        <v>0</v>
      </c>
      <c r="CJ196" s="254">
        <f t="shared" si="237"/>
        <v>0</v>
      </c>
      <c r="CK196" s="254">
        <f t="shared" si="237"/>
        <v>0</v>
      </c>
      <c r="CL196" s="254">
        <f t="shared" si="237"/>
        <v>0</v>
      </c>
      <c r="CM196" s="254">
        <f t="shared" si="197"/>
        <v>0</v>
      </c>
      <c r="CN196" s="254">
        <f t="shared" si="198"/>
        <v>0</v>
      </c>
      <c r="CO196" s="254">
        <f t="shared" si="199"/>
        <v>0</v>
      </c>
      <c r="CP196" s="254">
        <f t="shared" si="200"/>
        <v>0</v>
      </c>
      <c r="CQ196" s="254">
        <f t="shared" si="201"/>
        <v>0</v>
      </c>
      <c r="CR196" s="254">
        <f t="shared" si="202"/>
        <v>0</v>
      </c>
      <c r="CS196" s="254">
        <f t="shared" si="203"/>
        <v>0</v>
      </c>
      <c r="CT196" s="254">
        <f t="shared" si="204"/>
        <v>0</v>
      </c>
      <c r="CU196" s="254">
        <f t="shared" si="205"/>
        <v>0</v>
      </c>
      <c r="CV196" s="254">
        <f t="shared" si="206"/>
        <v>0</v>
      </c>
      <c r="CW196" s="254">
        <f t="shared" si="207"/>
        <v>0</v>
      </c>
      <c r="CX196" s="254">
        <f t="shared" si="208"/>
        <v>0</v>
      </c>
      <c r="CY196" s="254">
        <f t="shared" si="209"/>
        <v>0</v>
      </c>
      <c r="CZ196" s="254">
        <f t="shared" si="210"/>
        <v>0</v>
      </c>
      <c r="DA196" s="254">
        <f t="shared" si="211"/>
        <v>0</v>
      </c>
      <c r="DB196" s="254">
        <f t="shared" si="212"/>
        <v>0</v>
      </c>
      <c r="DC196" s="254">
        <f t="shared" si="213"/>
        <v>0</v>
      </c>
      <c r="DD196" s="254">
        <f t="shared" si="214"/>
        <v>0</v>
      </c>
      <c r="DE196" s="254">
        <f t="shared" si="215"/>
        <v>0</v>
      </c>
      <c r="DF196" s="254">
        <f t="shared" si="216"/>
        <v>0</v>
      </c>
      <c r="DG196" s="254">
        <f t="shared" si="217"/>
        <v>0</v>
      </c>
      <c r="DH196" s="254">
        <f t="shared" si="218"/>
        <v>0</v>
      </c>
      <c r="DI196" s="254">
        <f t="shared" si="219"/>
        <v>0</v>
      </c>
      <c r="DJ196" s="254">
        <f t="shared" si="220"/>
        <v>0</v>
      </c>
      <c r="DK196" s="254">
        <f t="shared" si="221"/>
        <v>0</v>
      </c>
      <c r="DL196" s="254">
        <f t="shared" si="222"/>
        <v>0</v>
      </c>
      <c r="DM196" s="254">
        <f t="shared" si="223"/>
        <v>0</v>
      </c>
      <c r="DN196" s="254">
        <f t="shared" si="224"/>
        <v>0</v>
      </c>
      <c r="DO196" s="254">
        <f t="shared" si="225"/>
        <v>0</v>
      </c>
      <c r="DP196" s="254">
        <f t="shared" si="226"/>
        <v>0</v>
      </c>
      <c r="DQ196" s="254">
        <f t="shared" si="227"/>
        <v>0</v>
      </c>
      <c r="DR196" s="254">
        <f t="shared" si="228"/>
        <v>0</v>
      </c>
      <c r="DS196" s="254">
        <f t="shared" si="229"/>
        <v>0</v>
      </c>
      <c r="DT196" s="254">
        <f t="shared" si="230"/>
        <v>0</v>
      </c>
      <c r="DU196" s="254">
        <f t="shared" si="231"/>
        <v>0</v>
      </c>
      <c r="DV196" s="254">
        <f t="shared" si="232"/>
        <v>0</v>
      </c>
    </row>
    <row r="197" spans="1:126" ht="24" customHeight="1">
      <c r="A197" s="11" t="str">
        <f ca="1">IF(AG197&lt;&gt;"OK","",CONCATENATE(TEXT('Front Page'!$F$33,"000"),TEXT('Front Page'!$F$31,"000"),"-",LEFT('Front Page'!$R$53,5),"-",LEFT(D197,1),AJ197, "-",TEXT(B197,"000")))</f>
        <v/>
      </c>
      <c r="B197" s="12" t="str">
        <f>IFERROR(IF(E197="","",MAX(B$17:B196)+1),"")</f>
        <v/>
      </c>
      <c r="C197" s="13"/>
      <c r="D197" s="29" t="str">
        <f t="shared" si="133"/>
        <v>None</v>
      </c>
      <c r="E197" s="29" t="str">
        <f t="shared" si="17"/>
        <v/>
      </c>
      <c r="F197" s="29" t="str">
        <f t="shared" si="18"/>
        <v/>
      </c>
      <c r="G197" s="363"/>
      <c r="H197" s="364"/>
      <c r="I197" s="325" t="str">
        <f t="shared" si="191"/>
        <v>No</v>
      </c>
      <c r="J197" s="314">
        <v>0</v>
      </c>
      <c r="K197" s="312">
        <v>0</v>
      </c>
      <c r="L197" s="312">
        <v>0</v>
      </c>
      <c r="M197" s="312">
        <v>0</v>
      </c>
      <c r="N197" s="312">
        <v>0</v>
      </c>
      <c r="O197" s="312">
        <v>0</v>
      </c>
      <c r="P197" s="312">
        <v>0</v>
      </c>
      <c r="Q197" s="312">
        <v>0</v>
      </c>
      <c r="R197" s="312">
        <v>0</v>
      </c>
      <c r="S197" s="312">
        <v>0</v>
      </c>
      <c r="T197" s="312">
        <v>0</v>
      </c>
      <c r="U197" s="312">
        <v>0</v>
      </c>
      <c r="V197" s="313">
        <v>1</v>
      </c>
      <c r="W197" s="313">
        <v>1</v>
      </c>
      <c r="X197" s="312">
        <v>0</v>
      </c>
      <c r="Y197" s="312">
        <v>0</v>
      </c>
      <c r="Z197" s="312">
        <v>0</v>
      </c>
      <c r="AA197" s="14">
        <v>0</v>
      </c>
      <c r="AB197" s="317"/>
      <c r="AC197" s="15" t="str">
        <f t="shared" si="185"/>
        <v/>
      </c>
      <c r="AD197" s="15" t="str">
        <f t="shared" si="192"/>
        <v/>
      </c>
      <c r="AE197" s="16" t="str">
        <f t="shared" si="193"/>
        <v>0 - 0</v>
      </c>
      <c r="AF197" s="20" t="str">
        <f t="shared" si="187"/>
        <v>Not an offer</v>
      </c>
      <c r="AG197" s="276" t="str">
        <f t="shared" si="188"/>
        <v>Not an Offer</v>
      </c>
      <c r="AH197" s="150"/>
      <c r="AI197" s="254">
        <v>181</v>
      </c>
      <c r="AJ197" s="149" t="str">
        <f t="shared" si="189"/>
        <v>00-IFE</v>
      </c>
      <c r="AK197" s="254" t="b">
        <v>0</v>
      </c>
      <c r="AL197" s="254">
        <f t="shared" si="186"/>
        <v>0</v>
      </c>
      <c r="AM197" s="254">
        <f t="shared" si="190"/>
        <v>0</v>
      </c>
      <c r="AN197" s="288">
        <f t="shared" si="194"/>
        <v>0</v>
      </c>
      <c r="AO197" s="288" t="str">
        <f>IF(AND($BU197=$BV197,BU197=AO$13),$J197&amp;$K197&amp;$L197&amp;$M197&amp;$N197&amp;$O197&amp;$P197&amp;$Q197&amp;$R197&amp;$S197&amp;$T197&amp;$U197,IFERROR(MATCH($AN197,AO$17:AO196,0),-1000))</f>
        <v>000000000000</v>
      </c>
      <c r="AP197" s="288">
        <f>IF(AND($BU197=$BV197,BV197=AP$13),$J197&amp;$K197&amp;$L197&amp;$M197&amp;$N197&amp;$O197&amp;$P197&amp;$Q197&amp;$R197&amp;$S197&amp;$T197&amp;$U197,IFERROR(MATCH($AN197,AP$17:AP196,0),-1000))</f>
        <v>1</v>
      </c>
      <c r="AQ197" s="288">
        <f>IF(AND($BU197=$BV197,BW197=AQ$13),$J197&amp;$K197&amp;$L197&amp;$M197&amp;$N197&amp;$O197&amp;$P197&amp;$Q197&amp;$R197&amp;$S197&amp;$T197&amp;$U197,IFERROR(MATCH($AN197,AQ$17:AQ196,0),-1000))</f>
        <v>1</v>
      </c>
      <c r="AR197" s="288">
        <f>IF(AND($BU197=$BV197,BX197=AR$13),$J197&amp;$K197&amp;$L197&amp;$M197&amp;$N197&amp;$O197&amp;$P197&amp;$Q197&amp;$R197&amp;$S197&amp;$T197&amp;$U197,IFERROR(MATCH($AN197,AR$17:AR196,0),-1000))</f>
        <v>1</v>
      </c>
      <c r="AS197" s="254">
        <f t="shared" si="238"/>
        <v>0</v>
      </c>
      <c r="AT197" s="261" t="str">
        <f t="shared" si="195"/>
        <v/>
      </c>
      <c r="AU197" s="254" t="str">
        <f t="shared" si="235"/>
        <v/>
      </c>
      <c r="AV197" s="254" t="str">
        <f t="shared" si="235"/>
        <v/>
      </c>
      <c r="AW197" s="254" t="str">
        <f t="shared" si="235"/>
        <v/>
      </c>
      <c r="AX197" s="254" t="str">
        <f t="shared" si="235"/>
        <v/>
      </c>
      <c r="AY197" s="254" t="str">
        <f t="shared" si="233"/>
        <v/>
      </c>
      <c r="AZ197" s="254" t="str">
        <f t="shared" si="233"/>
        <v/>
      </c>
      <c r="BA197" s="254" t="str">
        <f t="shared" si="233"/>
        <v/>
      </c>
      <c r="BB197" s="254" t="str">
        <f t="shared" si="233"/>
        <v/>
      </c>
      <c r="BC197" s="254" t="str">
        <f t="shared" si="233"/>
        <v/>
      </c>
      <c r="BD197" s="254" t="str">
        <f t="shared" si="233"/>
        <v/>
      </c>
      <c r="BE197" s="262" t="str">
        <f t="shared" si="233"/>
        <v/>
      </c>
      <c r="BF197" s="263" t="str">
        <f t="shared" si="236"/>
        <v/>
      </c>
      <c r="BG197" s="254" t="str">
        <f t="shared" si="236"/>
        <v/>
      </c>
      <c r="BH197" s="254" t="str">
        <f t="shared" si="236"/>
        <v/>
      </c>
      <c r="BI197" s="254" t="str">
        <f t="shared" si="236"/>
        <v/>
      </c>
      <c r="BJ197" s="254" t="str">
        <f t="shared" si="234"/>
        <v/>
      </c>
      <c r="BK197" s="254" t="str">
        <f t="shared" si="234"/>
        <v/>
      </c>
      <c r="BL197" s="254" t="str">
        <f t="shared" si="234"/>
        <v/>
      </c>
      <c r="BM197" s="254" t="str">
        <f t="shared" si="234"/>
        <v/>
      </c>
      <c r="BN197" s="254" t="str">
        <f t="shared" si="234"/>
        <v/>
      </c>
      <c r="BO197" s="254" t="str">
        <f t="shared" si="234"/>
        <v/>
      </c>
      <c r="BP197" s="254" t="str">
        <f t="shared" si="234"/>
        <v/>
      </c>
      <c r="BQ197" s="264" t="str">
        <f t="shared" si="196"/>
        <v/>
      </c>
      <c r="BR197" s="261">
        <v>2019</v>
      </c>
      <c r="BS197" s="261">
        <v>2019</v>
      </c>
      <c r="BT197" s="261">
        <v>2019</v>
      </c>
      <c r="BU197" s="265">
        <v>2019</v>
      </c>
      <c r="BV197" s="263">
        <v>2019</v>
      </c>
      <c r="BW197" s="254" t="str">
        <f t="shared" si="177"/>
        <v/>
      </c>
      <c r="BX197" s="254" t="str">
        <f t="shared" si="176"/>
        <v/>
      </c>
      <c r="BY197" s="264" t="str">
        <f t="shared" si="31"/>
        <v/>
      </c>
      <c r="BZ197" s="254" t="str">
        <f t="shared" si="32"/>
        <v/>
      </c>
      <c r="CA197" s="254">
        <f t="shared" si="239"/>
        <v>0</v>
      </c>
      <c r="CB197" s="254">
        <f t="shared" si="239"/>
        <v>0</v>
      </c>
      <c r="CC197" s="254">
        <f t="shared" si="239"/>
        <v>0</v>
      </c>
      <c r="CD197" s="254">
        <f t="shared" si="239"/>
        <v>0</v>
      </c>
      <c r="CE197" s="254">
        <f t="shared" si="239"/>
        <v>0</v>
      </c>
      <c r="CF197" s="254">
        <f t="shared" si="239"/>
        <v>0</v>
      </c>
      <c r="CG197" s="254">
        <f t="shared" si="237"/>
        <v>0</v>
      </c>
      <c r="CH197" s="254">
        <f t="shared" si="237"/>
        <v>0</v>
      </c>
      <c r="CI197" s="254">
        <f t="shared" si="237"/>
        <v>0</v>
      </c>
      <c r="CJ197" s="254">
        <f t="shared" si="237"/>
        <v>0</v>
      </c>
      <c r="CK197" s="254">
        <f t="shared" si="237"/>
        <v>0</v>
      </c>
      <c r="CL197" s="254">
        <f t="shared" si="237"/>
        <v>0</v>
      </c>
      <c r="CM197" s="254">
        <f t="shared" si="197"/>
        <v>0</v>
      </c>
      <c r="CN197" s="254">
        <f t="shared" si="198"/>
        <v>0</v>
      </c>
      <c r="CO197" s="254">
        <f t="shared" si="199"/>
        <v>0</v>
      </c>
      <c r="CP197" s="254">
        <f t="shared" si="200"/>
        <v>0</v>
      </c>
      <c r="CQ197" s="254">
        <f t="shared" si="201"/>
        <v>0</v>
      </c>
      <c r="CR197" s="254">
        <f t="shared" si="202"/>
        <v>0</v>
      </c>
      <c r="CS197" s="254">
        <f t="shared" si="203"/>
        <v>0</v>
      </c>
      <c r="CT197" s="254">
        <f t="shared" si="204"/>
        <v>0</v>
      </c>
      <c r="CU197" s="254">
        <f t="shared" si="205"/>
        <v>0</v>
      </c>
      <c r="CV197" s="254">
        <f t="shared" si="206"/>
        <v>0</v>
      </c>
      <c r="CW197" s="254">
        <f t="shared" si="207"/>
        <v>0</v>
      </c>
      <c r="CX197" s="254">
        <f t="shared" si="208"/>
        <v>0</v>
      </c>
      <c r="CY197" s="254">
        <f t="shared" si="209"/>
        <v>0</v>
      </c>
      <c r="CZ197" s="254">
        <f t="shared" si="210"/>
        <v>0</v>
      </c>
      <c r="DA197" s="254">
        <f t="shared" si="211"/>
        <v>0</v>
      </c>
      <c r="DB197" s="254">
        <f t="shared" si="212"/>
        <v>0</v>
      </c>
      <c r="DC197" s="254">
        <f t="shared" si="213"/>
        <v>0</v>
      </c>
      <c r="DD197" s="254">
        <f t="shared" si="214"/>
        <v>0</v>
      </c>
      <c r="DE197" s="254">
        <f t="shared" si="215"/>
        <v>0</v>
      </c>
      <c r="DF197" s="254">
        <f t="shared" si="216"/>
        <v>0</v>
      </c>
      <c r="DG197" s="254">
        <f t="shared" si="217"/>
        <v>0</v>
      </c>
      <c r="DH197" s="254">
        <f t="shared" si="218"/>
        <v>0</v>
      </c>
      <c r="DI197" s="254">
        <f t="shared" si="219"/>
        <v>0</v>
      </c>
      <c r="DJ197" s="254">
        <f t="shared" si="220"/>
        <v>0</v>
      </c>
      <c r="DK197" s="254">
        <f t="shared" si="221"/>
        <v>0</v>
      </c>
      <c r="DL197" s="254">
        <f t="shared" si="222"/>
        <v>0</v>
      </c>
      <c r="DM197" s="254">
        <f t="shared" si="223"/>
        <v>0</v>
      </c>
      <c r="DN197" s="254">
        <f t="shared" si="224"/>
        <v>0</v>
      </c>
      <c r="DO197" s="254">
        <f t="shared" si="225"/>
        <v>0</v>
      </c>
      <c r="DP197" s="254">
        <f t="shared" si="226"/>
        <v>0</v>
      </c>
      <c r="DQ197" s="254">
        <f t="shared" si="227"/>
        <v>0</v>
      </c>
      <c r="DR197" s="254">
        <f t="shared" si="228"/>
        <v>0</v>
      </c>
      <c r="DS197" s="254">
        <f t="shared" si="229"/>
        <v>0</v>
      </c>
      <c r="DT197" s="254">
        <f t="shared" si="230"/>
        <v>0</v>
      </c>
      <c r="DU197" s="254">
        <f t="shared" si="231"/>
        <v>0</v>
      </c>
      <c r="DV197" s="254">
        <f t="shared" si="232"/>
        <v>0</v>
      </c>
    </row>
    <row r="198" spans="1:126" ht="24" customHeight="1">
      <c r="A198" s="11" t="str">
        <f ca="1">IF(AG198&lt;&gt;"OK","",CONCATENATE(TEXT('Front Page'!$F$33,"000"),TEXT('Front Page'!$F$31,"000"),"-",LEFT('Front Page'!$R$53,5),"-",LEFT(D198,1),AJ198, "-",TEXT(B198,"000")))</f>
        <v/>
      </c>
      <c r="B198" s="12" t="str">
        <f>IFERROR(IF(E198="","",MAX(B$17:B197)+1),"")</f>
        <v/>
      </c>
      <c r="C198" s="13"/>
      <c r="D198" s="29" t="str">
        <f t="shared" si="133"/>
        <v>None</v>
      </c>
      <c r="E198" s="29" t="str">
        <f t="shared" si="17"/>
        <v/>
      </c>
      <c r="F198" s="29" t="str">
        <f t="shared" si="18"/>
        <v/>
      </c>
      <c r="G198" s="363"/>
      <c r="H198" s="364"/>
      <c r="I198" s="325" t="str">
        <f t="shared" si="191"/>
        <v>No</v>
      </c>
      <c r="J198" s="314">
        <v>0</v>
      </c>
      <c r="K198" s="312">
        <v>0</v>
      </c>
      <c r="L198" s="312">
        <v>0</v>
      </c>
      <c r="M198" s="312">
        <v>0</v>
      </c>
      <c r="N198" s="312">
        <v>0</v>
      </c>
      <c r="O198" s="312">
        <v>0</v>
      </c>
      <c r="P198" s="312">
        <v>0</v>
      </c>
      <c r="Q198" s="312">
        <v>0</v>
      </c>
      <c r="R198" s="312">
        <v>0</v>
      </c>
      <c r="S198" s="312">
        <v>0</v>
      </c>
      <c r="T198" s="312">
        <v>0</v>
      </c>
      <c r="U198" s="312">
        <v>0</v>
      </c>
      <c r="V198" s="313">
        <v>1</v>
      </c>
      <c r="W198" s="313">
        <v>1</v>
      </c>
      <c r="X198" s="312">
        <v>0</v>
      </c>
      <c r="Y198" s="312">
        <v>0</v>
      </c>
      <c r="Z198" s="312">
        <v>0</v>
      </c>
      <c r="AA198" s="14">
        <v>0</v>
      </c>
      <c r="AB198" s="317"/>
      <c r="AC198" s="15" t="str">
        <f t="shared" si="185"/>
        <v/>
      </c>
      <c r="AD198" s="15" t="str">
        <f t="shared" si="192"/>
        <v/>
      </c>
      <c r="AE198" s="16" t="str">
        <f t="shared" si="193"/>
        <v>0 - 0</v>
      </c>
      <c r="AF198" s="20" t="str">
        <f t="shared" si="187"/>
        <v>Not an offer</v>
      </c>
      <c r="AG198" s="276" t="str">
        <f t="shared" si="188"/>
        <v>Not an Offer</v>
      </c>
      <c r="AH198" s="150"/>
      <c r="AI198" s="254">
        <v>182</v>
      </c>
      <c r="AJ198" s="149" t="str">
        <f t="shared" si="189"/>
        <v>00-IFE</v>
      </c>
      <c r="AK198" s="254" t="b">
        <v>0</v>
      </c>
      <c r="AL198" s="254">
        <f t="shared" si="186"/>
        <v>0</v>
      </c>
      <c r="AM198" s="254">
        <f t="shared" si="190"/>
        <v>0</v>
      </c>
      <c r="AN198" s="288">
        <f t="shared" si="194"/>
        <v>0</v>
      </c>
      <c r="AO198" s="288" t="str">
        <f>IF(AND($BU198=$BV198,BU198=AO$13),$J198&amp;$K198&amp;$L198&amp;$M198&amp;$N198&amp;$O198&amp;$P198&amp;$Q198&amp;$R198&amp;$S198&amp;$T198&amp;$U198,IFERROR(MATCH($AN198,AO$17:AO197,0),-1000))</f>
        <v>000000000000</v>
      </c>
      <c r="AP198" s="288">
        <f>IF(AND($BU198=$BV198,BV198=AP$13),$J198&amp;$K198&amp;$L198&amp;$M198&amp;$N198&amp;$O198&amp;$P198&amp;$Q198&amp;$R198&amp;$S198&amp;$T198&amp;$U198,IFERROR(MATCH($AN198,AP$17:AP197,0),-1000))</f>
        <v>1</v>
      </c>
      <c r="AQ198" s="288">
        <f>IF(AND($BU198=$BV198,BW198=AQ$13),$J198&amp;$K198&amp;$L198&amp;$M198&amp;$N198&amp;$O198&amp;$P198&amp;$Q198&amp;$R198&amp;$S198&amp;$T198&amp;$U198,IFERROR(MATCH($AN198,AQ$17:AQ197,0),-1000))</f>
        <v>1</v>
      </c>
      <c r="AR198" s="288">
        <f>IF(AND($BU198=$BV198,BX198=AR$13),$J198&amp;$K198&amp;$L198&amp;$M198&amp;$N198&amp;$O198&amp;$P198&amp;$Q198&amp;$R198&amp;$S198&amp;$T198&amp;$U198,IFERROR(MATCH($AN198,AR$17:AR197,0),-1000))</f>
        <v>1</v>
      </c>
      <c r="AS198" s="254">
        <f t="shared" si="238"/>
        <v>0</v>
      </c>
      <c r="AT198" s="261" t="str">
        <f t="shared" si="195"/>
        <v/>
      </c>
      <c r="AU198" s="254" t="str">
        <f t="shared" si="235"/>
        <v/>
      </c>
      <c r="AV198" s="254" t="str">
        <f t="shared" si="235"/>
        <v/>
      </c>
      <c r="AW198" s="254" t="str">
        <f t="shared" si="235"/>
        <v/>
      </c>
      <c r="AX198" s="254" t="str">
        <f t="shared" si="235"/>
        <v/>
      </c>
      <c r="AY198" s="254" t="str">
        <f t="shared" si="233"/>
        <v/>
      </c>
      <c r="AZ198" s="254" t="str">
        <f t="shared" si="233"/>
        <v/>
      </c>
      <c r="BA198" s="254" t="str">
        <f t="shared" si="233"/>
        <v/>
      </c>
      <c r="BB198" s="254" t="str">
        <f t="shared" si="233"/>
        <v/>
      </c>
      <c r="BC198" s="254" t="str">
        <f t="shared" si="233"/>
        <v/>
      </c>
      <c r="BD198" s="254" t="str">
        <f t="shared" si="233"/>
        <v/>
      </c>
      <c r="BE198" s="262" t="str">
        <f t="shared" si="233"/>
        <v/>
      </c>
      <c r="BF198" s="263" t="str">
        <f t="shared" si="236"/>
        <v/>
      </c>
      <c r="BG198" s="254" t="str">
        <f t="shared" si="236"/>
        <v/>
      </c>
      <c r="BH198" s="254" t="str">
        <f t="shared" si="236"/>
        <v/>
      </c>
      <c r="BI198" s="254" t="str">
        <f t="shared" si="236"/>
        <v/>
      </c>
      <c r="BJ198" s="254" t="str">
        <f t="shared" si="234"/>
        <v/>
      </c>
      <c r="BK198" s="254" t="str">
        <f t="shared" si="234"/>
        <v/>
      </c>
      <c r="BL198" s="254" t="str">
        <f t="shared" si="234"/>
        <v/>
      </c>
      <c r="BM198" s="254" t="str">
        <f t="shared" si="234"/>
        <v/>
      </c>
      <c r="BN198" s="254" t="str">
        <f t="shared" si="234"/>
        <v/>
      </c>
      <c r="BO198" s="254" t="str">
        <f t="shared" si="234"/>
        <v/>
      </c>
      <c r="BP198" s="254" t="str">
        <f t="shared" si="234"/>
        <v/>
      </c>
      <c r="BQ198" s="264" t="str">
        <f t="shared" si="196"/>
        <v/>
      </c>
      <c r="BR198" s="261">
        <v>2019</v>
      </c>
      <c r="BS198" s="261">
        <v>2019</v>
      </c>
      <c r="BT198" s="261">
        <v>2019</v>
      </c>
      <c r="BU198" s="265">
        <v>2019</v>
      </c>
      <c r="BV198" s="263">
        <v>2019</v>
      </c>
      <c r="BW198" s="254" t="str">
        <f t="shared" si="177"/>
        <v/>
      </c>
      <c r="BX198" s="254" t="str">
        <f t="shared" si="176"/>
        <v/>
      </c>
      <c r="BY198" s="264" t="str">
        <f t="shared" si="31"/>
        <v/>
      </c>
      <c r="BZ198" s="254" t="str">
        <f t="shared" si="32"/>
        <v/>
      </c>
      <c r="CA198" s="254">
        <f t="shared" si="239"/>
        <v>0</v>
      </c>
      <c r="CB198" s="254">
        <f t="shared" si="239"/>
        <v>0</v>
      </c>
      <c r="CC198" s="254">
        <f t="shared" si="239"/>
        <v>0</v>
      </c>
      <c r="CD198" s="254">
        <f t="shared" si="239"/>
        <v>0</v>
      </c>
      <c r="CE198" s="254">
        <f t="shared" si="239"/>
        <v>0</v>
      </c>
      <c r="CF198" s="254">
        <f t="shared" si="239"/>
        <v>0</v>
      </c>
      <c r="CG198" s="254">
        <f t="shared" si="237"/>
        <v>0</v>
      </c>
      <c r="CH198" s="254">
        <f t="shared" si="237"/>
        <v>0</v>
      </c>
      <c r="CI198" s="254">
        <f t="shared" si="237"/>
        <v>0</v>
      </c>
      <c r="CJ198" s="254">
        <f t="shared" si="237"/>
        <v>0</v>
      </c>
      <c r="CK198" s="254">
        <f t="shared" si="237"/>
        <v>0</v>
      </c>
      <c r="CL198" s="254">
        <f t="shared" si="237"/>
        <v>0</v>
      </c>
      <c r="CM198" s="254">
        <f t="shared" si="197"/>
        <v>0</v>
      </c>
      <c r="CN198" s="254">
        <f t="shared" si="198"/>
        <v>0</v>
      </c>
      <c r="CO198" s="254">
        <f t="shared" si="199"/>
        <v>0</v>
      </c>
      <c r="CP198" s="254">
        <f t="shared" si="200"/>
        <v>0</v>
      </c>
      <c r="CQ198" s="254">
        <f t="shared" si="201"/>
        <v>0</v>
      </c>
      <c r="CR198" s="254">
        <f t="shared" si="202"/>
        <v>0</v>
      </c>
      <c r="CS198" s="254">
        <f t="shared" si="203"/>
        <v>0</v>
      </c>
      <c r="CT198" s="254">
        <f t="shared" si="204"/>
        <v>0</v>
      </c>
      <c r="CU198" s="254">
        <f t="shared" si="205"/>
        <v>0</v>
      </c>
      <c r="CV198" s="254">
        <f t="shared" si="206"/>
        <v>0</v>
      </c>
      <c r="CW198" s="254">
        <f t="shared" si="207"/>
        <v>0</v>
      </c>
      <c r="CX198" s="254">
        <f t="shared" si="208"/>
        <v>0</v>
      </c>
      <c r="CY198" s="254">
        <f t="shared" si="209"/>
        <v>0</v>
      </c>
      <c r="CZ198" s="254">
        <f t="shared" si="210"/>
        <v>0</v>
      </c>
      <c r="DA198" s="254">
        <f t="shared" si="211"/>
        <v>0</v>
      </c>
      <c r="DB198" s="254">
        <f t="shared" si="212"/>
        <v>0</v>
      </c>
      <c r="DC198" s="254">
        <f t="shared" si="213"/>
        <v>0</v>
      </c>
      <c r="DD198" s="254">
        <f t="shared" si="214"/>
        <v>0</v>
      </c>
      <c r="DE198" s="254">
        <f t="shared" si="215"/>
        <v>0</v>
      </c>
      <c r="DF198" s="254">
        <f t="shared" si="216"/>
        <v>0</v>
      </c>
      <c r="DG198" s="254">
        <f t="shared" si="217"/>
        <v>0</v>
      </c>
      <c r="DH198" s="254">
        <f t="shared" si="218"/>
        <v>0</v>
      </c>
      <c r="DI198" s="254">
        <f t="shared" si="219"/>
        <v>0</v>
      </c>
      <c r="DJ198" s="254">
        <f t="shared" si="220"/>
        <v>0</v>
      </c>
      <c r="DK198" s="254">
        <f t="shared" si="221"/>
        <v>0</v>
      </c>
      <c r="DL198" s="254">
        <f t="shared" si="222"/>
        <v>0</v>
      </c>
      <c r="DM198" s="254">
        <f t="shared" si="223"/>
        <v>0</v>
      </c>
      <c r="DN198" s="254">
        <f t="shared" si="224"/>
        <v>0</v>
      </c>
      <c r="DO198" s="254">
        <f t="shared" si="225"/>
        <v>0</v>
      </c>
      <c r="DP198" s="254">
        <f t="shared" si="226"/>
        <v>0</v>
      </c>
      <c r="DQ198" s="254">
        <f t="shared" si="227"/>
        <v>0</v>
      </c>
      <c r="DR198" s="254">
        <f t="shared" si="228"/>
        <v>0</v>
      </c>
      <c r="DS198" s="254">
        <f t="shared" si="229"/>
        <v>0</v>
      </c>
      <c r="DT198" s="254">
        <f t="shared" si="230"/>
        <v>0</v>
      </c>
      <c r="DU198" s="254">
        <f t="shared" si="231"/>
        <v>0</v>
      </c>
      <c r="DV198" s="254">
        <f t="shared" si="232"/>
        <v>0</v>
      </c>
    </row>
    <row r="199" spans="1:126" ht="24" customHeight="1">
      <c r="A199" s="11" t="str">
        <f ca="1">IF(AG199&lt;&gt;"OK","",CONCATENATE(TEXT('Front Page'!$F$33,"000"),TEXT('Front Page'!$F$31,"000"),"-",LEFT('Front Page'!$R$53,5),"-",LEFT(D199,1),AJ199, "-",TEXT(B199,"000")))</f>
        <v/>
      </c>
      <c r="B199" s="12" t="str">
        <f>IFERROR(IF(E199="","",MAX(B$17:B198)+1),"")</f>
        <v/>
      </c>
      <c r="C199" s="13"/>
      <c r="D199" s="29" t="str">
        <f t="shared" si="133"/>
        <v>None</v>
      </c>
      <c r="E199" s="29" t="str">
        <f t="shared" si="17"/>
        <v/>
      </c>
      <c r="F199" s="29" t="str">
        <f t="shared" si="18"/>
        <v/>
      </c>
      <c r="G199" s="363"/>
      <c r="H199" s="364"/>
      <c r="I199" s="325" t="str">
        <f t="shared" si="191"/>
        <v>No</v>
      </c>
      <c r="J199" s="314">
        <v>0</v>
      </c>
      <c r="K199" s="312">
        <v>0</v>
      </c>
      <c r="L199" s="312">
        <v>0</v>
      </c>
      <c r="M199" s="312">
        <v>0</v>
      </c>
      <c r="N199" s="312">
        <v>0</v>
      </c>
      <c r="O199" s="312">
        <v>0</v>
      </c>
      <c r="P199" s="312">
        <v>0</v>
      </c>
      <c r="Q199" s="312">
        <v>0</v>
      </c>
      <c r="R199" s="312">
        <v>0</v>
      </c>
      <c r="S199" s="312">
        <v>0</v>
      </c>
      <c r="T199" s="312">
        <v>0</v>
      </c>
      <c r="U199" s="312">
        <v>0</v>
      </c>
      <c r="V199" s="313">
        <v>1</v>
      </c>
      <c r="W199" s="313">
        <v>1</v>
      </c>
      <c r="X199" s="312">
        <v>0</v>
      </c>
      <c r="Y199" s="312">
        <v>0</v>
      </c>
      <c r="Z199" s="312">
        <v>0</v>
      </c>
      <c r="AA199" s="14">
        <v>0</v>
      </c>
      <c r="AB199" s="317"/>
      <c r="AC199" s="15" t="str">
        <f t="shared" si="185"/>
        <v/>
      </c>
      <c r="AD199" s="15" t="str">
        <f t="shared" si="192"/>
        <v/>
      </c>
      <c r="AE199" s="16" t="str">
        <f t="shared" si="193"/>
        <v>0 - 0</v>
      </c>
      <c r="AF199" s="20" t="str">
        <f t="shared" si="187"/>
        <v>Not an offer</v>
      </c>
      <c r="AG199" s="276" t="str">
        <f t="shared" si="188"/>
        <v>Not an Offer</v>
      </c>
      <c r="AH199" s="150"/>
      <c r="AI199" s="254">
        <v>183</v>
      </c>
      <c r="AJ199" s="149" t="str">
        <f t="shared" si="189"/>
        <v>00-IFE</v>
      </c>
      <c r="AK199" s="254" t="b">
        <v>0</v>
      </c>
      <c r="AL199" s="254">
        <f t="shared" si="186"/>
        <v>0</v>
      </c>
      <c r="AM199" s="254">
        <f t="shared" si="190"/>
        <v>0</v>
      </c>
      <c r="AN199" s="288">
        <f t="shared" si="194"/>
        <v>0</v>
      </c>
      <c r="AO199" s="288" t="str">
        <f>IF(AND($BU199=$BV199,BU199=AO$13),$J199&amp;$K199&amp;$L199&amp;$M199&amp;$N199&amp;$O199&amp;$P199&amp;$Q199&amp;$R199&amp;$S199&amp;$T199&amp;$U199,IFERROR(MATCH($AN199,AO$17:AO198,0),-1000))</f>
        <v>000000000000</v>
      </c>
      <c r="AP199" s="288">
        <f>IF(AND($BU199=$BV199,BV199=AP$13),$J199&amp;$K199&amp;$L199&amp;$M199&amp;$N199&amp;$O199&amp;$P199&amp;$Q199&amp;$R199&amp;$S199&amp;$T199&amp;$U199,IFERROR(MATCH($AN199,AP$17:AP198,0),-1000))</f>
        <v>1</v>
      </c>
      <c r="AQ199" s="288">
        <f>IF(AND($BU199=$BV199,BW199=AQ$13),$J199&amp;$K199&amp;$L199&amp;$M199&amp;$N199&amp;$O199&amp;$P199&amp;$Q199&amp;$R199&amp;$S199&amp;$T199&amp;$U199,IFERROR(MATCH($AN199,AQ$17:AQ198,0),-1000))</f>
        <v>1</v>
      </c>
      <c r="AR199" s="288">
        <f>IF(AND($BU199=$BV199,BX199=AR$13),$J199&amp;$K199&amp;$L199&amp;$M199&amp;$N199&amp;$O199&amp;$P199&amp;$Q199&amp;$R199&amp;$S199&amp;$T199&amp;$U199,IFERROR(MATCH($AN199,AR$17:AR198,0),-1000))</f>
        <v>1</v>
      </c>
      <c r="AS199" s="254">
        <f t="shared" si="238"/>
        <v>0</v>
      </c>
      <c r="AT199" s="261" t="str">
        <f t="shared" si="195"/>
        <v/>
      </c>
      <c r="AU199" s="254" t="str">
        <f t="shared" si="235"/>
        <v/>
      </c>
      <c r="AV199" s="254" t="str">
        <f t="shared" si="235"/>
        <v/>
      </c>
      <c r="AW199" s="254" t="str">
        <f t="shared" si="235"/>
        <v/>
      </c>
      <c r="AX199" s="254" t="str">
        <f t="shared" si="235"/>
        <v/>
      </c>
      <c r="AY199" s="254" t="str">
        <f t="shared" si="233"/>
        <v/>
      </c>
      <c r="AZ199" s="254" t="str">
        <f t="shared" si="233"/>
        <v/>
      </c>
      <c r="BA199" s="254" t="str">
        <f t="shared" si="233"/>
        <v/>
      </c>
      <c r="BB199" s="254" t="str">
        <f t="shared" si="233"/>
        <v/>
      </c>
      <c r="BC199" s="254" t="str">
        <f t="shared" si="233"/>
        <v/>
      </c>
      <c r="BD199" s="254" t="str">
        <f t="shared" si="233"/>
        <v/>
      </c>
      <c r="BE199" s="262" t="str">
        <f t="shared" si="233"/>
        <v/>
      </c>
      <c r="BF199" s="263" t="str">
        <f t="shared" si="236"/>
        <v/>
      </c>
      <c r="BG199" s="254" t="str">
        <f t="shared" si="236"/>
        <v/>
      </c>
      <c r="BH199" s="254" t="str">
        <f t="shared" si="236"/>
        <v/>
      </c>
      <c r="BI199" s="254" t="str">
        <f t="shared" si="236"/>
        <v/>
      </c>
      <c r="BJ199" s="254" t="str">
        <f t="shared" si="234"/>
        <v/>
      </c>
      <c r="BK199" s="254" t="str">
        <f t="shared" si="234"/>
        <v/>
      </c>
      <c r="BL199" s="254" t="str">
        <f t="shared" si="234"/>
        <v/>
      </c>
      <c r="BM199" s="254" t="str">
        <f t="shared" si="234"/>
        <v/>
      </c>
      <c r="BN199" s="254" t="str">
        <f t="shared" si="234"/>
        <v/>
      </c>
      <c r="BO199" s="254" t="str">
        <f t="shared" si="234"/>
        <v/>
      </c>
      <c r="BP199" s="254" t="str">
        <f t="shared" si="234"/>
        <v/>
      </c>
      <c r="BQ199" s="264" t="str">
        <f t="shared" si="196"/>
        <v/>
      </c>
      <c r="BR199" s="261">
        <v>2019</v>
      </c>
      <c r="BS199" s="261">
        <v>2019</v>
      </c>
      <c r="BT199" s="261">
        <v>2019</v>
      </c>
      <c r="BU199" s="265">
        <v>2019</v>
      </c>
      <c r="BV199" s="263">
        <v>2019</v>
      </c>
      <c r="BW199" s="254" t="str">
        <f t="shared" si="177"/>
        <v/>
      </c>
      <c r="BX199" s="254" t="str">
        <f t="shared" si="176"/>
        <v/>
      </c>
      <c r="BY199" s="264" t="str">
        <f t="shared" si="31"/>
        <v/>
      </c>
      <c r="BZ199" s="254" t="str">
        <f t="shared" si="32"/>
        <v/>
      </c>
      <c r="CA199" s="254">
        <f t="shared" si="239"/>
        <v>0</v>
      </c>
      <c r="CB199" s="254">
        <f t="shared" si="239"/>
        <v>0</v>
      </c>
      <c r="CC199" s="254">
        <f t="shared" si="239"/>
        <v>0</v>
      </c>
      <c r="CD199" s="254">
        <f t="shared" si="239"/>
        <v>0</v>
      </c>
      <c r="CE199" s="254">
        <f t="shared" si="239"/>
        <v>0</v>
      </c>
      <c r="CF199" s="254">
        <f t="shared" si="239"/>
        <v>0</v>
      </c>
      <c r="CG199" s="254">
        <f t="shared" si="237"/>
        <v>0</v>
      </c>
      <c r="CH199" s="254">
        <f t="shared" si="237"/>
        <v>0</v>
      </c>
      <c r="CI199" s="254">
        <f t="shared" si="237"/>
        <v>0</v>
      </c>
      <c r="CJ199" s="254">
        <f t="shared" si="237"/>
        <v>0</v>
      </c>
      <c r="CK199" s="254">
        <f t="shared" si="237"/>
        <v>0</v>
      </c>
      <c r="CL199" s="254">
        <f t="shared" si="237"/>
        <v>0</v>
      </c>
      <c r="CM199" s="254">
        <f t="shared" si="197"/>
        <v>0</v>
      </c>
      <c r="CN199" s="254">
        <f t="shared" si="198"/>
        <v>0</v>
      </c>
      <c r="CO199" s="254">
        <f t="shared" si="199"/>
        <v>0</v>
      </c>
      <c r="CP199" s="254">
        <f t="shared" si="200"/>
        <v>0</v>
      </c>
      <c r="CQ199" s="254">
        <f t="shared" si="201"/>
        <v>0</v>
      </c>
      <c r="CR199" s="254">
        <f t="shared" si="202"/>
        <v>0</v>
      </c>
      <c r="CS199" s="254">
        <f t="shared" si="203"/>
        <v>0</v>
      </c>
      <c r="CT199" s="254">
        <f t="shared" si="204"/>
        <v>0</v>
      </c>
      <c r="CU199" s="254">
        <f t="shared" si="205"/>
        <v>0</v>
      </c>
      <c r="CV199" s="254">
        <f t="shared" si="206"/>
        <v>0</v>
      </c>
      <c r="CW199" s="254">
        <f t="shared" si="207"/>
        <v>0</v>
      </c>
      <c r="CX199" s="254">
        <f t="shared" si="208"/>
        <v>0</v>
      </c>
      <c r="CY199" s="254">
        <f t="shared" si="209"/>
        <v>0</v>
      </c>
      <c r="CZ199" s="254">
        <f t="shared" si="210"/>
        <v>0</v>
      </c>
      <c r="DA199" s="254">
        <f t="shared" si="211"/>
        <v>0</v>
      </c>
      <c r="DB199" s="254">
        <f t="shared" si="212"/>
        <v>0</v>
      </c>
      <c r="DC199" s="254">
        <f t="shared" si="213"/>
        <v>0</v>
      </c>
      <c r="DD199" s="254">
        <f t="shared" si="214"/>
        <v>0</v>
      </c>
      <c r="DE199" s="254">
        <f t="shared" si="215"/>
        <v>0</v>
      </c>
      <c r="DF199" s="254">
        <f t="shared" si="216"/>
        <v>0</v>
      </c>
      <c r="DG199" s="254">
        <f t="shared" si="217"/>
        <v>0</v>
      </c>
      <c r="DH199" s="254">
        <f t="shared" si="218"/>
        <v>0</v>
      </c>
      <c r="DI199" s="254">
        <f t="shared" si="219"/>
        <v>0</v>
      </c>
      <c r="DJ199" s="254">
        <f t="shared" si="220"/>
        <v>0</v>
      </c>
      <c r="DK199" s="254">
        <f t="shared" si="221"/>
        <v>0</v>
      </c>
      <c r="DL199" s="254">
        <f t="shared" si="222"/>
        <v>0</v>
      </c>
      <c r="DM199" s="254">
        <f t="shared" si="223"/>
        <v>0</v>
      </c>
      <c r="DN199" s="254">
        <f t="shared" si="224"/>
        <v>0</v>
      </c>
      <c r="DO199" s="254">
        <f t="shared" si="225"/>
        <v>0</v>
      </c>
      <c r="DP199" s="254">
        <f t="shared" si="226"/>
        <v>0</v>
      </c>
      <c r="DQ199" s="254">
        <f t="shared" si="227"/>
        <v>0</v>
      </c>
      <c r="DR199" s="254">
        <f t="shared" si="228"/>
        <v>0</v>
      </c>
      <c r="DS199" s="254">
        <f t="shared" si="229"/>
        <v>0</v>
      </c>
      <c r="DT199" s="254">
        <f t="shared" si="230"/>
        <v>0</v>
      </c>
      <c r="DU199" s="254">
        <f t="shared" si="231"/>
        <v>0</v>
      </c>
      <c r="DV199" s="254">
        <f t="shared" si="232"/>
        <v>0</v>
      </c>
    </row>
    <row r="200" spans="1:126" ht="24" customHeight="1">
      <c r="A200" s="11" t="str">
        <f ca="1">IF(AG200&lt;&gt;"OK","",CONCATENATE(TEXT('Front Page'!$F$33,"000"),TEXT('Front Page'!$F$31,"000"),"-",LEFT('Front Page'!$R$53,5),"-",LEFT(D200,1),AJ200, "-",TEXT(B200,"000")))</f>
        <v/>
      </c>
      <c r="B200" s="12" t="str">
        <f>IFERROR(IF(E200="","",MAX(B$17:B199)+1),"")</f>
        <v/>
      </c>
      <c r="C200" s="13"/>
      <c r="D200" s="29" t="str">
        <f t="shared" si="133"/>
        <v>None</v>
      </c>
      <c r="E200" s="29" t="str">
        <f t="shared" si="17"/>
        <v/>
      </c>
      <c r="F200" s="29" t="str">
        <f t="shared" si="18"/>
        <v/>
      </c>
      <c r="G200" s="363"/>
      <c r="H200" s="364"/>
      <c r="I200" s="325" t="str">
        <f t="shared" si="191"/>
        <v>No</v>
      </c>
      <c r="J200" s="314">
        <v>0</v>
      </c>
      <c r="K200" s="312">
        <v>0</v>
      </c>
      <c r="L200" s="312">
        <v>0</v>
      </c>
      <c r="M200" s="312">
        <v>0</v>
      </c>
      <c r="N200" s="312">
        <v>0</v>
      </c>
      <c r="O200" s="312">
        <v>0</v>
      </c>
      <c r="P200" s="312">
        <v>0</v>
      </c>
      <c r="Q200" s="312">
        <v>0</v>
      </c>
      <c r="R200" s="312">
        <v>0</v>
      </c>
      <c r="S200" s="312">
        <v>0</v>
      </c>
      <c r="T200" s="312">
        <v>0</v>
      </c>
      <c r="U200" s="312">
        <v>0</v>
      </c>
      <c r="V200" s="313">
        <v>1</v>
      </c>
      <c r="W200" s="313">
        <v>1</v>
      </c>
      <c r="X200" s="312">
        <v>0</v>
      </c>
      <c r="Y200" s="312">
        <v>0</v>
      </c>
      <c r="Z200" s="312">
        <v>0</v>
      </c>
      <c r="AA200" s="14">
        <v>0</v>
      </c>
      <c r="AB200" s="317"/>
      <c r="AC200" s="15" t="str">
        <f t="shared" si="185"/>
        <v/>
      </c>
      <c r="AD200" s="15" t="str">
        <f t="shared" si="192"/>
        <v/>
      </c>
      <c r="AE200" s="16" t="str">
        <f t="shared" si="193"/>
        <v>0 - 0</v>
      </c>
      <c r="AF200" s="20" t="str">
        <f t="shared" si="187"/>
        <v>Not an offer</v>
      </c>
      <c r="AG200" s="276" t="str">
        <f t="shared" si="188"/>
        <v>Not an Offer</v>
      </c>
      <c r="AH200" s="150"/>
      <c r="AI200" s="254">
        <v>184</v>
      </c>
      <c r="AJ200" s="149" t="str">
        <f t="shared" si="189"/>
        <v>00-IFE</v>
      </c>
      <c r="AK200" s="254" t="b">
        <v>0</v>
      </c>
      <c r="AL200" s="254">
        <f t="shared" si="186"/>
        <v>0</v>
      </c>
      <c r="AM200" s="254">
        <f t="shared" si="190"/>
        <v>0</v>
      </c>
      <c r="AN200" s="288">
        <f t="shared" si="194"/>
        <v>0</v>
      </c>
      <c r="AO200" s="288" t="str">
        <f>IF(AND($BU200=$BV200,BU200=AO$13),$J200&amp;$K200&amp;$L200&amp;$M200&amp;$N200&amp;$O200&amp;$P200&amp;$Q200&amp;$R200&amp;$S200&amp;$T200&amp;$U200,IFERROR(MATCH($AN200,AO$17:AO199,0),-1000))</f>
        <v>000000000000</v>
      </c>
      <c r="AP200" s="288">
        <f>IF(AND($BU200=$BV200,BV200=AP$13),$J200&amp;$K200&amp;$L200&amp;$M200&amp;$N200&amp;$O200&amp;$P200&amp;$Q200&amp;$R200&amp;$S200&amp;$T200&amp;$U200,IFERROR(MATCH($AN200,AP$17:AP199,0),-1000))</f>
        <v>1</v>
      </c>
      <c r="AQ200" s="288">
        <f>IF(AND($BU200=$BV200,BW200=AQ$13),$J200&amp;$K200&amp;$L200&amp;$M200&amp;$N200&amp;$O200&amp;$P200&amp;$Q200&amp;$R200&amp;$S200&amp;$T200&amp;$U200,IFERROR(MATCH($AN200,AQ$17:AQ199,0),-1000))</f>
        <v>1</v>
      </c>
      <c r="AR200" s="288">
        <f>IF(AND($BU200=$BV200,BX200=AR$13),$J200&amp;$K200&amp;$L200&amp;$M200&amp;$N200&amp;$O200&amp;$P200&amp;$Q200&amp;$R200&amp;$S200&amp;$T200&amp;$U200,IFERROR(MATCH($AN200,AR$17:AR199,0),-1000))</f>
        <v>1</v>
      </c>
      <c r="AS200" s="254">
        <f t="shared" si="238"/>
        <v>0</v>
      </c>
      <c r="AT200" s="261" t="str">
        <f t="shared" si="195"/>
        <v/>
      </c>
      <c r="AU200" s="254" t="str">
        <f t="shared" si="235"/>
        <v/>
      </c>
      <c r="AV200" s="254" t="str">
        <f t="shared" si="235"/>
        <v/>
      </c>
      <c r="AW200" s="254" t="str">
        <f t="shared" si="235"/>
        <v/>
      </c>
      <c r="AX200" s="254" t="str">
        <f t="shared" si="235"/>
        <v/>
      </c>
      <c r="AY200" s="254" t="str">
        <f t="shared" si="233"/>
        <v/>
      </c>
      <c r="AZ200" s="254" t="str">
        <f t="shared" si="233"/>
        <v/>
      </c>
      <c r="BA200" s="254" t="str">
        <f t="shared" si="233"/>
        <v/>
      </c>
      <c r="BB200" s="254" t="str">
        <f t="shared" si="233"/>
        <v/>
      </c>
      <c r="BC200" s="254" t="str">
        <f t="shared" si="233"/>
        <v/>
      </c>
      <c r="BD200" s="254" t="str">
        <f t="shared" si="233"/>
        <v/>
      </c>
      <c r="BE200" s="262" t="str">
        <f t="shared" si="233"/>
        <v/>
      </c>
      <c r="BF200" s="263" t="str">
        <f t="shared" si="236"/>
        <v/>
      </c>
      <c r="BG200" s="254" t="str">
        <f t="shared" si="236"/>
        <v/>
      </c>
      <c r="BH200" s="254" t="str">
        <f t="shared" si="236"/>
        <v/>
      </c>
      <c r="BI200" s="254" t="str">
        <f t="shared" si="236"/>
        <v/>
      </c>
      <c r="BJ200" s="254" t="str">
        <f t="shared" si="234"/>
        <v/>
      </c>
      <c r="BK200" s="254" t="str">
        <f t="shared" si="234"/>
        <v/>
      </c>
      <c r="BL200" s="254" t="str">
        <f t="shared" si="234"/>
        <v/>
      </c>
      <c r="BM200" s="254" t="str">
        <f t="shared" si="234"/>
        <v/>
      </c>
      <c r="BN200" s="254" t="str">
        <f t="shared" si="234"/>
        <v/>
      </c>
      <c r="BO200" s="254" t="str">
        <f t="shared" si="234"/>
        <v/>
      </c>
      <c r="BP200" s="254" t="str">
        <f t="shared" si="234"/>
        <v/>
      </c>
      <c r="BQ200" s="264" t="str">
        <f t="shared" si="196"/>
        <v/>
      </c>
      <c r="BR200" s="261">
        <v>2019</v>
      </c>
      <c r="BS200" s="261">
        <v>2019</v>
      </c>
      <c r="BT200" s="261">
        <v>2019</v>
      </c>
      <c r="BU200" s="265">
        <v>2019</v>
      </c>
      <c r="BV200" s="263">
        <v>2019</v>
      </c>
      <c r="BW200" s="254" t="str">
        <f t="shared" si="177"/>
        <v/>
      </c>
      <c r="BX200" s="254" t="str">
        <f t="shared" si="176"/>
        <v/>
      </c>
      <c r="BY200" s="264" t="str">
        <f t="shared" si="31"/>
        <v/>
      </c>
      <c r="BZ200" s="254" t="str">
        <f t="shared" si="32"/>
        <v/>
      </c>
      <c r="CA200" s="254">
        <f t="shared" si="239"/>
        <v>0</v>
      </c>
      <c r="CB200" s="254">
        <f t="shared" si="239"/>
        <v>0</v>
      </c>
      <c r="CC200" s="254">
        <f t="shared" si="239"/>
        <v>0</v>
      </c>
      <c r="CD200" s="254">
        <f t="shared" si="239"/>
        <v>0</v>
      </c>
      <c r="CE200" s="254">
        <f t="shared" si="239"/>
        <v>0</v>
      </c>
      <c r="CF200" s="254">
        <f t="shared" si="239"/>
        <v>0</v>
      </c>
      <c r="CG200" s="254">
        <f t="shared" si="237"/>
        <v>0</v>
      </c>
      <c r="CH200" s="254">
        <f t="shared" si="237"/>
        <v>0</v>
      </c>
      <c r="CI200" s="254">
        <f t="shared" si="237"/>
        <v>0</v>
      </c>
      <c r="CJ200" s="254">
        <f t="shared" si="237"/>
        <v>0</v>
      </c>
      <c r="CK200" s="254">
        <f t="shared" si="237"/>
        <v>0</v>
      </c>
      <c r="CL200" s="254">
        <f t="shared" si="237"/>
        <v>0</v>
      </c>
      <c r="CM200" s="254">
        <f t="shared" si="197"/>
        <v>0</v>
      </c>
      <c r="CN200" s="254">
        <f t="shared" si="198"/>
        <v>0</v>
      </c>
      <c r="CO200" s="254">
        <f t="shared" si="199"/>
        <v>0</v>
      </c>
      <c r="CP200" s="254">
        <f t="shared" si="200"/>
        <v>0</v>
      </c>
      <c r="CQ200" s="254">
        <f t="shared" si="201"/>
        <v>0</v>
      </c>
      <c r="CR200" s="254">
        <f t="shared" si="202"/>
        <v>0</v>
      </c>
      <c r="CS200" s="254">
        <f t="shared" si="203"/>
        <v>0</v>
      </c>
      <c r="CT200" s="254">
        <f t="shared" si="204"/>
        <v>0</v>
      </c>
      <c r="CU200" s="254">
        <f t="shared" si="205"/>
        <v>0</v>
      </c>
      <c r="CV200" s="254">
        <f t="shared" si="206"/>
        <v>0</v>
      </c>
      <c r="CW200" s="254">
        <f t="shared" si="207"/>
        <v>0</v>
      </c>
      <c r="CX200" s="254">
        <f t="shared" si="208"/>
        <v>0</v>
      </c>
      <c r="CY200" s="254">
        <f t="shared" si="209"/>
        <v>0</v>
      </c>
      <c r="CZ200" s="254">
        <f t="shared" si="210"/>
        <v>0</v>
      </c>
      <c r="DA200" s="254">
        <f t="shared" si="211"/>
        <v>0</v>
      </c>
      <c r="DB200" s="254">
        <f t="shared" si="212"/>
        <v>0</v>
      </c>
      <c r="DC200" s="254">
        <f t="shared" si="213"/>
        <v>0</v>
      </c>
      <c r="DD200" s="254">
        <f t="shared" si="214"/>
        <v>0</v>
      </c>
      <c r="DE200" s="254">
        <f t="shared" si="215"/>
        <v>0</v>
      </c>
      <c r="DF200" s="254">
        <f t="shared" si="216"/>
        <v>0</v>
      </c>
      <c r="DG200" s="254">
        <f t="shared" si="217"/>
        <v>0</v>
      </c>
      <c r="DH200" s="254">
        <f t="shared" si="218"/>
        <v>0</v>
      </c>
      <c r="DI200" s="254">
        <f t="shared" si="219"/>
        <v>0</v>
      </c>
      <c r="DJ200" s="254">
        <f t="shared" si="220"/>
        <v>0</v>
      </c>
      <c r="DK200" s="254">
        <f t="shared" si="221"/>
        <v>0</v>
      </c>
      <c r="DL200" s="254">
        <f t="shared" si="222"/>
        <v>0</v>
      </c>
      <c r="DM200" s="254">
        <f t="shared" si="223"/>
        <v>0</v>
      </c>
      <c r="DN200" s="254">
        <f t="shared" si="224"/>
        <v>0</v>
      </c>
      <c r="DO200" s="254">
        <f t="shared" si="225"/>
        <v>0</v>
      </c>
      <c r="DP200" s="254">
        <f t="shared" si="226"/>
        <v>0</v>
      </c>
      <c r="DQ200" s="254">
        <f t="shared" si="227"/>
        <v>0</v>
      </c>
      <c r="DR200" s="254">
        <f t="shared" si="228"/>
        <v>0</v>
      </c>
      <c r="DS200" s="254">
        <f t="shared" si="229"/>
        <v>0</v>
      </c>
      <c r="DT200" s="254">
        <f t="shared" si="230"/>
        <v>0</v>
      </c>
      <c r="DU200" s="254">
        <f t="shared" si="231"/>
        <v>0</v>
      </c>
      <c r="DV200" s="254">
        <f t="shared" si="232"/>
        <v>0</v>
      </c>
    </row>
    <row r="201" spans="1:126" ht="24" customHeight="1">
      <c r="A201" s="11" t="str">
        <f ca="1">IF(AG201&lt;&gt;"OK","",CONCATENATE(TEXT('Front Page'!$F$33,"000"),TEXT('Front Page'!$F$31,"000"),"-",LEFT('Front Page'!$R$53,5),"-",LEFT(D201,1),AJ201, "-",TEXT(B201,"000")))</f>
        <v/>
      </c>
      <c r="B201" s="12" t="str">
        <f>IFERROR(IF(E201="","",MAX(B$17:B200)+1),"")</f>
        <v/>
      </c>
      <c r="C201" s="13"/>
      <c r="D201" s="29" t="str">
        <f t="shared" si="133"/>
        <v>None</v>
      </c>
      <c r="E201" s="29" t="str">
        <f t="shared" si="17"/>
        <v/>
      </c>
      <c r="F201" s="29" t="str">
        <f t="shared" si="18"/>
        <v/>
      </c>
      <c r="G201" s="363"/>
      <c r="H201" s="364"/>
      <c r="I201" s="325" t="str">
        <f t="shared" si="191"/>
        <v>No</v>
      </c>
      <c r="J201" s="314">
        <v>0</v>
      </c>
      <c r="K201" s="312">
        <v>0</v>
      </c>
      <c r="L201" s="312">
        <v>0</v>
      </c>
      <c r="M201" s="312">
        <v>0</v>
      </c>
      <c r="N201" s="312">
        <v>0</v>
      </c>
      <c r="O201" s="312">
        <v>0</v>
      </c>
      <c r="P201" s="312">
        <v>0</v>
      </c>
      <c r="Q201" s="312">
        <v>0</v>
      </c>
      <c r="R201" s="312">
        <v>0</v>
      </c>
      <c r="S201" s="312">
        <v>0</v>
      </c>
      <c r="T201" s="312">
        <v>0</v>
      </c>
      <c r="U201" s="312">
        <v>0</v>
      </c>
      <c r="V201" s="313">
        <v>1</v>
      </c>
      <c r="W201" s="313">
        <v>1</v>
      </c>
      <c r="X201" s="312">
        <v>0</v>
      </c>
      <c r="Y201" s="312">
        <v>0</v>
      </c>
      <c r="Z201" s="312">
        <v>0</v>
      </c>
      <c r="AA201" s="14">
        <v>0</v>
      </c>
      <c r="AB201" s="317"/>
      <c r="AC201" s="15" t="str">
        <f t="shared" si="185"/>
        <v/>
      </c>
      <c r="AD201" s="15" t="str">
        <f t="shared" si="192"/>
        <v/>
      </c>
      <c r="AE201" s="16" t="str">
        <f t="shared" si="193"/>
        <v>0 - 0</v>
      </c>
      <c r="AF201" s="20" t="str">
        <f t="shared" si="187"/>
        <v>Not an offer</v>
      </c>
      <c r="AG201" s="276" t="str">
        <f t="shared" si="188"/>
        <v>Not an Offer</v>
      </c>
      <c r="AH201" s="150"/>
      <c r="AI201" s="254">
        <v>185</v>
      </c>
      <c r="AJ201" s="149" t="str">
        <f t="shared" si="189"/>
        <v>00-IFE</v>
      </c>
      <c r="AK201" s="254" t="b">
        <v>0</v>
      </c>
      <c r="AL201" s="254">
        <f t="shared" si="186"/>
        <v>0</v>
      </c>
      <c r="AM201" s="254">
        <f t="shared" si="190"/>
        <v>0</v>
      </c>
      <c r="AN201" s="288">
        <f t="shared" si="194"/>
        <v>0</v>
      </c>
      <c r="AO201" s="288" t="str">
        <f>IF(AND($BU201=$BV201,BU201=AO$13),$J201&amp;$K201&amp;$L201&amp;$M201&amp;$N201&amp;$O201&amp;$P201&amp;$Q201&amp;$R201&amp;$S201&amp;$T201&amp;$U201,IFERROR(MATCH($AN201,AO$17:AO200,0),-1000))</f>
        <v>000000000000</v>
      </c>
      <c r="AP201" s="288">
        <f>IF(AND($BU201=$BV201,BV201=AP$13),$J201&amp;$K201&amp;$L201&amp;$M201&amp;$N201&amp;$O201&amp;$P201&amp;$Q201&amp;$R201&amp;$S201&amp;$T201&amp;$U201,IFERROR(MATCH($AN201,AP$17:AP200,0),-1000))</f>
        <v>1</v>
      </c>
      <c r="AQ201" s="288">
        <f>IF(AND($BU201=$BV201,BW201=AQ$13),$J201&amp;$K201&amp;$L201&amp;$M201&amp;$N201&amp;$O201&amp;$P201&amp;$Q201&amp;$R201&amp;$S201&amp;$T201&amp;$U201,IFERROR(MATCH($AN201,AQ$17:AQ200,0),-1000))</f>
        <v>1</v>
      </c>
      <c r="AR201" s="288">
        <f>IF(AND($BU201=$BV201,BX201=AR$13),$J201&amp;$K201&amp;$L201&amp;$M201&amp;$N201&amp;$O201&amp;$P201&amp;$Q201&amp;$R201&amp;$S201&amp;$T201&amp;$U201,IFERROR(MATCH($AN201,AR$17:AR200,0),-1000))</f>
        <v>1</v>
      </c>
      <c r="AS201" s="254">
        <f t="shared" si="238"/>
        <v>0</v>
      </c>
      <c r="AT201" s="261" t="str">
        <f t="shared" si="195"/>
        <v/>
      </c>
      <c r="AU201" s="254" t="str">
        <f t="shared" si="235"/>
        <v/>
      </c>
      <c r="AV201" s="254" t="str">
        <f t="shared" si="235"/>
        <v/>
      </c>
      <c r="AW201" s="254" t="str">
        <f t="shared" si="235"/>
        <v/>
      </c>
      <c r="AX201" s="254" t="str">
        <f t="shared" si="235"/>
        <v/>
      </c>
      <c r="AY201" s="254" t="str">
        <f t="shared" si="233"/>
        <v/>
      </c>
      <c r="AZ201" s="254" t="str">
        <f t="shared" si="233"/>
        <v/>
      </c>
      <c r="BA201" s="254" t="str">
        <f t="shared" si="233"/>
        <v/>
      </c>
      <c r="BB201" s="254" t="str">
        <f t="shared" si="233"/>
        <v/>
      </c>
      <c r="BC201" s="254" t="str">
        <f t="shared" si="233"/>
        <v/>
      </c>
      <c r="BD201" s="254" t="str">
        <f t="shared" si="233"/>
        <v/>
      </c>
      <c r="BE201" s="262" t="str">
        <f t="shared" si="233"/>
        <v/>
      </c>
      <c r="BF201" s="263" t="str">
        <f t="shared" si="236"/>
        <v/>
      </c>
      <c r="BG201" s="254" t="str">
        <f t="shared" si="236"/>
        <v/>
      </c>
      <c r="BH201" s="254" t="str">
        <f t="shared" si="236"/>
        <v/>
      </c>
      <c r="BI201" s="254" t="str">
        <f t="shared" si="236"/>
        <v/>
      </c>
      <c r="BJ201" s="254" t="str">
        <f t="shared" si="234"/>
        <v/>
      </c>
      <c r="BK201" s="254" t="str">
        <f t="shared" si="234"/>
        <v/>
      </c>
      <c r="BL201" s="254" t="str">
        <f t="shared" si="234"/>
        <v/>
      </c>
      <c r="BM201" s="254" t="str">
        <f t="shared" si="234"/>
        <v/>
      </c>
      <c r="BN201" s="254" t="str">
        <f t="shared" si="234"/>
        <v/>
      </c>
      <c r="BO201" s="254" t="str">
        <f t="shared" si="234"/>
        <v/>
      </c>
      <c r="BP201" s="254" t="str">
        <f t="shared" si="234"/>
        <v/>
      </c>
      <c r="BQ201" s="264" t="str">
        <f t="shared" si="196"/>
        <v/>
      </c>
      <c r="BR201" s="261">
        <v>2019</v>
      </c>
      <c r="BS201" s="261">
        <v>2019</v>
      </c>
      <c r="BT201" s="261">
        <v>2019</v>
      </c>
      <c r="BU201" s="265">
        <v>2019</v>
      </c>
      <c r="BV201" s="263">
        <v>2019</v>
      </c>
      <c r="BW201" s="254" t="str">
        <f t="shared" si="177"/>
        <v/>
      </c>
      <c r="BX201" s="254" t="str">
        <f t="shared" si="176"/>
        <v/>
      </c>
      <c r="BY201" s="264" t="str">
        <f t="shared" si="31"/>
        <v/>
      </c>
      <c r="BZ201" s="254" t="str">
        <f t="shared" si="32"/>
        <v/>
      </c>
      <c r="CA201" s="254">
        <f t="shared" si="239"/>
        <v>0</v>
      </c>
      <c r="CB201" s="254">
        <f t="shared" si="239"/>
        <v>0</v>
      </c>
      <c r="CC201" s="254">
        <f t="shared" si="239"/>
        <v>0</v>
      </c>
      <c r="CD201" s="254">
        <f t="shared" si="239"/>
        <v>0</v>
      </c>
      <c r="CE201" s="254">
        <f t="shared" si="239"/>
        <v>0</v>
      </c>
      <c r="CF201" s="254">
        <f t="shared" si="239"/>
        <v>0</v>
      </c>
      <c r="CG201" s="254">
        <f t="shared" si="237"/>
        <v>0</v>
      </c>
      <c r="CH201" s="254">
        <f t="shared" si="237"/>
        <v>0</v>
      </c>
      <c r="CI201" s="254">
        <f t="shared" si="237"/>
        <v>0</v>
      </c>
      <c r="CJ201" s="254">
        <f t="shared" si="237"/>
        <v>0</v>
      </c>
      <c r="CK201" s="254">
        <f t="shared" si="237"/>
        <v>0</v>
      </c>
      <c r="CL201" s="254">
        <f t="shared" si="237"/>
        <v>0</v>
      </c>
      <c r="CM201" s="254">
        <f t="shared" si="197"/>
        <v>0</v>
      </c>
      <c r="CN201" s="254">
        <f t="shared" si="198"/>
        <v>0</v>
      </c>
      <c r="CO201" s="254">
        <f t="shared" si="199"/>
        <v>0</v>
      </c>
      <c r="CP201" s="254">
        <f t="shared" si="200"/>
        <v>0</v>
      </c>
      <c r="CQ201" s="254">
        <f t="shared" si="201"/>
        <v>0</v>
      </c>
      <c r="CR201" s="254">
        <f t="shared" si="202"/>
        <v>0</v>
      </c>
      <c r="CS201" s="254">
        <f t="shared" si="203"/>
        <v>0</v>
      </c>
      <c r="CT201" s="254">
        <f t="shared" si="204"/>
        <v>0</v>
      </c>
      <c r="CU201" s="254">
        <f t="shared" si="205"/>
        <v>0</v>
      </c>
      <c r="CV201" s="254">
        <f t="shared" si="206"/>
        <v>0</v>
      </c>
      <c r="CW201" s="254">
        <f t="shared" si="207"/>
        <v>0</v>
      </c>
      <c r="CX201" s="254">
        <f t="shared" si="208"/>
        <v>0</v>
      </c>
      <c r="CY201" s="254">
        <f t="shared" si="209"/>
        <v>0</v>
      </c>
      <c r="CZ201" s="254">
        <f t="shared" si="210"/>
        <v>0</v>
      </c>
      <c r="DA201" s="254">
        <f t="shared" si="211"/>
        <v>0</v>
      </c>
      <c r="DB201" s="254">
        <f t="shared" si="212"/>
        <v>0</v>
      </c>
      <c r="DC201" s="254">
        <f t="shared" si="213"/>
        <v>0</v>
      </c>
      <c r="DD201" s="254">
        <f t="shared" si="214"/>
        <v>0</v>
      </c>
      <c r="DE201" s="254">
        <f t="shared" si="215"/>
        <v>0</v>
      </c>
      <c r="DF201" s="254">
        <f t="shared" si="216"/>
        <v>0</v>
      </c>
      <c r="DG201" s="254">
        <f t="shared" si="217"/>
        <v>0</v>
      </c>
      <c r="DH201" s="254">
        <f t="shared" si="218"/>
        <v>0</v>
      </c>
      <c r="DI201" s="254">
        <f t="shared" si="219"/>
        <v>0</v>
      </c>
      <c r="DJ201" s="254">
        <f t="shared" si="220"/>
        <v>0</v>
      </c>
      <c r="DK201" s="254">
        <f t="shared" si="221"/>
        <v>0</v>
      </c>
      <c r="DL201" s="254">
        <f t="shared" si="222"/>
        <v>0</v>
      </c>
      <c r="DM201" s="254">
        <f t="shared" si="223"/>
        <v>0</v>
      </c>
      <c r="DN201" s="254">
        <f t="shared" si="224"/>
        <v>0</v>
      </c>
      <c r="DO201" s="254">
        <f t="shared" si="225"/>
        <v>0</v>
      </c>
      <c r="DP201" s="254">
        <f t="shared" si="226"/>
        <v>0</v>
      </c>
      <c r="DQ201" s="254">
        <f t="shared" si="227"/>
        <v>0</v>
      </c>
      <c r="DR201" s="254">
        <f t="shared" si="228"/>
        <v>0</v>
      </c>
      <c r="DS201" s="254">
        <f t="shared" si="229"/>
        <v>0</v>
      </c>
      <c r="DT201" s="254">
        <f t="shared" si="230"/>
        <v>0</v>
      </c>
      <c r="DU201" s="254">
        <f t="shared" si="231"/>
        <v>0</v>
      </c>
      <c r="DV201" s="254">
        <f t="shared" si="232"/>
        <v>0</v>
      </c>
    </row>
    <row r="202" spans="1:126" ht="24" customHeight="1">
      <c r="A202" s="11" t="str">
        <f ca="1">IF(AG202&lt;&gt;"OK","",CONCATENATE(TEXT('Front Page'!$F$33,"000"),TEXT('Front Page'!$F$31,"000"),"-",LEFT('Front Page'!$R$53,5),"-",LEFT(D202,1),AJ202, "-",TEXT(B202,"000")))</f>
        <v/>
      </c>
      <c r="B202" s="12" t="str">
        <f>IFERROR(IF(E202="","",MAX(B$17:B201)+1),"")</f>
        <v/>
      </c>
      <c r="C202" s="13"/>
      <c r="D202" s="29" t="str">
        <f t="shared" si="133"/>
        <v>None</v>
      </c>
      <c r="E202" s="29" t="str">
        <f t="shared" si="17"/>
        <v/>
      </c>
      <c r="F202" s="29" t="str">
        <f t="shared" si="18"/>
        <v/>
      </c>
      <c r="G202" s="363"/>
      <c r="H202" s="364"/>
      <c r="I202" s="325" t="str">
        <f t="shared" si="191"/>
        <v>No</v>
      </c>
      <c r="J202" s="314">
        <v>0</v>
      </c>
      <c r="K202" s="312">
        <v>0</v>
      </c>
      <c r="L202" s="312">
        <v>0</v>
      </c>
      <c r="M202" s="312">
        <v>0</v>
      </c>
      <c r="N202" s="312">
        <v>0</v>
      </c>
      <c r="O202" s="312">
        <v>0</v>
      </c>
      <c r="P202" s="312">
        <v>0</v>
      </c>
      <c r="Q202" s="312">
        <v>0</v>
      </c>
      <c r="R202" s="312">
        <v>0</v>
      </c>
      <c r="S202" s="312">
        <v>0</v>
      </c>
      <c r="T202" s="312">
        <v>0</v>
      </c>
      <c r="U202" s="312">
        <v>0</v>
      </c>
      <c r="V202" s="313">
        <v>1</v>
      </c>
      <c r="W202" s="313">
        <v>1</v>
      </c>
      <c r="X202" s="312">
        <v>0</v>
      </c>
      <c r="Y202" s="312">
        <v>0</v>
      </c>
      <c r="Z202" s="312">
        <v>0</v>
      </c>
      <c r="AA202" s="14">
        <v>0</v>
      </c>
      <c r="AB202" s="317"/>
      <c r="AC202" s="15" t="str">
        <f t="shared" si="185"/>
        <v/>
      </c>
      <c r="AD202" s="15" t="str">
        <f t="shared" si="192"/>
        <v/>
      </c>
      <c r="AE202" s="16" t="str">
        <f t="shared" si="193"/>
        <v>0 - 0</v>
      </c>
      <c r="AF202" s="20" t="str">
        <f t="shared" si="187"/>
        <v>Not an offer</v>
      </c>
      <c r="AG202" s="276" t="str">
        <f t="shared" si="188"/>
        <v>Not an Offer</v>
      </c>
      <c r="AH202" s="150"/>
      <c r="AI202" s="254">
        <v>186</v>
      </c>
      <c r="AJ202" s="149" t="str">
        <f t="shared" si="189"/>
        <v>00-IFE</v>
      </c>
      <c r="AK202" s="254" t="b">
        <v>0</v>
      </c>
      <c r="AL202" s="254">
        <f t="shared" si="186"/>
        <v>0</v>
      </c>
      <c r="AM202" s="254">
        <f t="shared" si="190"/>
        <v>0</v>
      </c>
      <c r="AN202" s="288">
        <f t="shared" si="194"/>
        <v>0</v>
      </c>
      <c r="AO202" s="288" t="str">
        <f>IF(AND($BU202=$BV202,BU202=AO$13),$J202&amp;$K202&amp;$L202&amp;$M202&amp;$N202&amp;$O202&amp;$P202&amp;$Q202&amp;$R202&amp;$S202&amp;$T202&amp;$U202,IFERROR(MATCH($AN202,AO$17:AO201,0),-1000))</f>
        <v>000000000000</v>
      </c>
      <c r="AP202" s="288">
        <f>IF(AND($BU202=$BV202,BV202=AP$13),$J202&amp;$K202&amp;$L202&amp;$M202&amp;$N202&amp;$O202&amp;$P202&amp;$Q202&amp;$R202&amp;$S202&amp;$T202&amp;$U202,IFERROR(MATCH($AN202,AP$17:AP201,0),-1000))</f>
        <v>1</v>
      </c>
      <c r="AQ202" s="288">
        <f>IF(AND($BU202=$BV202,BW202=AQ$13),$J202&amp;$K202&amp;$L202&amp;$M202&amp;$N202&amp;$O202&amp;$P202&amp;$Q202&amp;$R202&amp;$S202&amp;$T202&amp;$U202,IFERROR(MATCH($AN202,AQ$17:AQ201,0),-1000))</f>
        <v>1</v>
      </c>
      <c r="AR202" s="288">
        <f>IF(AND($BU202=$BV202,BX202=AR$13),$J202&amp;$K202&amp;$L202&amp;$M202&amp;$N202&amp;$O202&amp;$P202&amp;$Q202&amp;$R202&amp;$S202&amp;$T202&amp;$U202,IFERROR(MATCH($AN202,AR$17:AR201,0),-1000))</f>
        <v>1</v>
      </c>
      <c r="AS202" s="254">
        <f t="shared" si="238"/>
        <v>0</v>
      </c>
      <c r="AT202" s="261" t="str">
        <f t="shared" si="195"/>
        <v/>
      </c>
      <c r="AU202" s="254" t="str">
        <f t="shared" si="235"/>
        <v/>
      </c>
      <c r="AV202" s="254" t="str">
        <f t="shared" si="235"/>
        <v/>
      </c>
      <c r="AW202" s="254" t="str">
        <f t="shared" si="235"/>
        <v/>
      </c>
      <c r="AX202" s="254" t="str">
        <f t="shared" si="235"/>
        <v/>
      </c>
      <c r="AY202" s="254" t="str">
        <f t="shared" si="233"/>
        <v/>
      </c>
      <c r="AZ202" s="254" t="str">
        <f t="shared" si="233"/>
        <v/>
      </c>
      <c r="BA202" s="254" t="str">
        <f t="shared" si="233"/>
        <v/>
      </c>
      <c r="BB202" s="254" t="str">
        <f t="shared" si="233"/>
        <v/>
      </c>
      <c r="BC202" s="254" t="str">
        <f t="shared" si="233"/>
        <v/>
      </c>
      <c r="BD202" s="254" t="str">
        <f t="shared" si="233"/>
        <v/>
      </c>
      <c r="BE202" s="262" t="str">
        <f t="shared" si="233"/>
        <v/>
      </c>
      <c r="BF202" s="263" t="str">
        <f t="shared" si="236"/>
        <v/>
      </c>
      <c r="BG202" s="254" t="str">
        <f t="shared" si="236"/>
        <v/>
      </c>
      <c r="BH202" s="254" t="str">
        <f t="shared" si="236"/>
        <v/>
      </c>
      <c r="BI202" s="254" t="str">
        <f t="shared" si="236"/>
        <v/>
      </c>
      <c r="BJ202" s="254" t="str">
        <f t="shared" si="234"/>
        <v/>
      </c>
      <c r="BK202" s="254" t="str">
        <f t="shared" si="234"/>
        <v/>
      </c>
      <c r="BL202" s="254" t="str">
        <f t="shared" si="234"/>
        <v/>
      </c>
      <c r="BM202" s="254" t="str">
        <f t="shared" si="234"/>
        <v/>
      </c>
      <c r="BN202" s="254" t="str">
        <f t="shared" si="234"/>
        <v/>
      </c>
      <c r="BO202" s="254" t="str">
        <f t="shared" si="234"/>
        <v/>
      </c>
      <c r="BP202" s="254" t="str">
        <f t="shared" si="234"/>
        <v/>
      </c>
      <c r="BQ202" s="264" t="str">
        <f t="shared" si="196"/>
        <v/>
      </c>
      <c r="BR202" s="261">
        <v>2019</v>
      </c>
      <c r="BS202" s="261">
        <v>2019</v>
      </c>
      <c r="BT202" s="261">
        <v>2019</v>
      </c>
      <c r="BU202" s="265">
        <v>2019</v>
      </c>
      <c r="BV202" s="263">
        <v>2019</v>
      </c>
      <c r="BW202" s="254" t="str">
        <f t="shared" si="177"/>
        <v/>
      </c>
      <c r="BX202" s="254" t="str">
        <f t="shared" si="176"/>
        <v/>
      </c>
      <c r="BY202" s="264" t="str">
        <f t="shared" si="31"/>
        <v/>
      </c>
      <c r="BZ202" s="254" t="str">
        <f t="shared" si="32"/>
        <v/>
      </c>
      <c r="CA202" s="254">
        <f t="shared" si="239"/>
        <v>0</v>
      </c>
      <c r="CB202" s="254">
        <f t="shared" si="239"/>
        <v>0</v>
      </c>
      <c r="CC202" s="254">
        <f t="shared" si="239"/>
        <v>0</v>
      </c>
      <c r="CD202" s="254">
        <f t="shared" si="239"/>
        <v>0</v>
      </c>
      <c r="CE202" s="254">
        <f t="shared" si="239"/>
        <v>0</v>
      </c>
      <c r="CF202" s="254">
        <f t="shared" si="239"/>
        <v>0</v>
      </c>
      <c r="CG202" s="254">
        <f t="shared" si="237"/>
        <v>0</v>
      </c>
      <c r="CH202" s="254">
        <f t="shared" si="237"/>
        <v>0</v>
      </c>
      <c r="CI202" s="254">
        <f t="shared" si="237"/>
        <v>0</v>
      </c>
      <c r="CJ202" s="254">
        <f t="shared" si="237"/>
        <v>0</v>
      </c>
      <c r="CK202" s="254">
        <f t="shared" si="237"/>
        <v>0</v>
      </c>
      <c r="CL202" s="254">
        <f t="shared" si="237"/>
        <v>0</v>
      </c>
      <c r="CM202" s="254">
        <f t="shared" si="197"/>
        <v>0</v>
      </c>
      <c r="CN202" s="254">
        <f t="shared" si="198"/>
        <v>0</v>
      </c>
      <c r="CO202" s="254">
        <f t="shared" si="199"/>
        <v>0</v>
      </c>
      <c r="CP202" s="254">
        <f t="shared" si="200"/>
        <v>0</v>
      </c>
      <c r="CQ202" s="254">
        <f t="shared" si="201"/>
        <v>0</v>
      </c>
      <c r="CR202" s="254">
        <f t="shared" si="202"/>
        <v>0</v>
      </c>
      <c r="CS202" s="254">
        <f t="shared" si="203"/>
        <v>0</v>
      </c>
      <c r="CT202" s="254">
        <f t="shared" si="204"/>
        <v>0</v>
      </c>
      <c r="CU202" s="254">
        <f t="shared" si="205"/>
        <v>0</v>
      </c>
      <c r="CV202" s="254">
        <f t="shared" si="206"/>
        <v>0</v>
      </c>
      <c r="CW202" s="254">
        <f t="shared" si="207"/>
        <v>0</v>
      </c>
      <c r="CX202" s="254">
        <f t="shared" si="208"/>
        <v>0</v>
      </c>
      <c r="CY202" s="254">
        <f t="shared" si="209"/>
        <v>0</v>
      </c>
      <c r="CZ202" s="254">
        <f t="shared" si="210"/>
        <v>0</v>
      </c>
      <c r="DA202" s="254">
        <f t="shared" si="211"/>
        <v>0</v>
      </c>
      <c r="DB202" s="254">
        <f t="shared" si="212"/>
        <v>0</v>
      </c>
      <c r="DC202" s="254">
        <f t="shared" si="213"/>
        <v>0</v>
      </c>
      <c r="DD202" s="254">
        <f t="shared" si="214"/>
        <v>0</v>
      </c>
      <c r="DE202" s="254">
        <f t="shared" si="215"/>
        <v>0</v>
      </c>
      <c r="DF202" s="254">
        <f t="shared" si="216"/>
        <v>0</v>
      </c>
      <c r="DG202" s="254">
        <f t="shared" si="217"/>
        <v>0</v>
      </c>
      <c r="DH202" s="254">
        <f t="shared" si="218"/>
        <v>0</v>
      </c>
      <c r="DI202" s="254">
        <f t="shared" si="219"/>
        <v>0</v>
      </c>
      <c r="DJ202" s="254">
        <f t="shared" si="220"/>
        <v>0</v>
      </c>
      <c r="DK202" s="254">
        <f t="shared" si="221"/>
        <v>0</v>
      </c>
      <c r="DL202" s="254">
        <f t="shared" si="222"/>
        <v>0</v>
      </c>
      <c r="DM202" s="254">
        <f t="shared" si="223"/>
        <v>0</v>
      </c>
      <c r="DN202" s="254">
        <f t="shared" si="224"/>
        <v>0</v>
      </c>
      <c r="DO202" s="254">
        <f t="shared" si="225"/>
        <v>0</v>
      </c>
      <c r="DP202" s="254">
        <f t="shared" si="226"/>
        <v>0</v>
      </c>
      <c r="DQ202" s="254">
        <f t="shared" si="227"/>
        <v>0</v>
      </c>
      <c r="DR202" s="254">
        <f t="shared" si="228"/>
        <v>0</v>
      </c>
      <c r="DS202" s="254">
        <f t="shared" si="229"/>
        <v>0</v>
      </c>
      <c r="DT202" s="254">
        <f t="shared" si="230"/>
        <v>0</v>
      </c>
      <c r="DU202" s="254">
        <f t="shared" si="231"/>
        <v>0</v>
      </c>
      <c r="DV202" s="254">
        <f t="shared" si="232"/>
        <v>0</v>
      </c>
    </row>
    <row r="203" spans="1:126" ht="24" customHeight="1">
      <c r="A203" s="11" t="str">
        <f ca="1">IF(AG203&lt;&gt;"OK","",CONCATENATE(TEXT('Front Page'!$F$33,"000"),TEXT('Front Page'!$F$31,"000"),"-",LEFT('Front Page'!$R$53,5),"-",LEFT(D203,1),AJ203, "-",TEXT(B203,"000")))</f>
        <v/>
      </c>
      <c r="B203" s="12" t="str">
        <f>IFERROR(IF(E203="","",MAX(B$17:B202)+1),"")</f>
        <v/>
      </c>
      <c r="C203" s="13"/>
      <c r="D203" s="29" t="str">
        <f t="shared" si="133"/>
        <v>None</v>
      </c>
      <c r="E203" s="29" t="str">
        <f t="shared" si="17"/>
        <v/>
      </c>
      <c r="F203" s="29" t="str">
        <f t="shared" si="18"/>
        <v/>
      </c>
      <c r="G203" s="363"/>
      <c r="H203" s="364"/>
      <c r="I203" s="325" t="str">
        <f t="shared" si="191"/>
        <v>No</v>
      </c>
      <c r="J203" s="314">
        <v>0</v>
      </c>
      <c r="K203" s="312">
        <v>0</v>
      </c>
      <c r="L203" s="312">
        <v>0</v>
      </c>
      <c r="M203" s="312">
        <v>0</v>
      </c>
      <c r="N203" s="312">
        <v>0</v>
      </c>
      <c r="O203" s="312">
        <v>0</v>
      </c>
      <c r="P203" s="312">
        <v>0</v>
      </c>
      <c r="Q203" s="312">
        <v>0</v>
      </c>
      <c r="R203" s="312">
        <v>0</v>
      </c>
      <c r="S203" s="312">
        <v>0</v>
      </c>
      <c r="T203" s="312">
        <v>0</v>
      </c>
      <c r="U203" s="312">
        <v>0</v>
      </c>
      <c r="V203" s="313">
        <v>1</v>
      </c>
      <c r="W203" s="313">
        <v>1</v>
      </c>
      <c r="X203" s="312">
        <v>0</v>
      </c>
      <c r="Y203" s="312">
        <v>0</v>
      </c>
      <c r="Z203" s="312">
        <v>0</v>
      </c>
      <c r="AA203" s="14">
        <v>0</v>
      </c>
      <c r="AB203" s="317"/>
      <c r="AC203" s="15" t="str">
        <f t="shared" si="185"/>
        <v/>
      </c>
      <c r="AD203" s="15" t="str">
        <f t="shared" si="192"/>
        <v/>
      </c>
      <c r="AE203" s="16" t="str">
        <f t="shared" si="193"/>
        <v>0 - 0</v>
      </c>
      <c r="AF203" s="20" t="str">
        <f t="shared" si="187"/>
        <v>Not an offer</v>
      </c>
      <c r="AG203" s="276" t="str">
        <f t="shared" si="188"/>
        <v>Not an Offer</v>
      </c>
      <c r="AH203" s="150"/>
      <c r="AI203" s="254">
        <v>187</v>
      </c>
      <c r="AJ203" s="149" t="str">
        <f t="shared" si="189"/>
        <v>00-IFE</v>
      </c>
      <c r="AK203" s="254" t="b">
        <v>0</v>
      </c>
      <c r="AL203" s="254">
        <f t="shared" si="186"/>
        <v>0</v>
      </c>
      <c r="AM203" s="254">
        <f t="shared" si="190"/>
        <v>0</v>
      </c>
      <c r="AN203" s="288">
        <f t="shared" si="194"/>
        <v>0</v>
      </c>
      <c r="AO203" s="288" t="str">
        <f>IF(AND($BU203=$BV203,BU203=AO$13),$J203&amp;$K203&amp;$L203&amp;$M203&amp;$N203&amp;$O203&amp;$P203&amp;$Q203&amp;$R203&amp;$S203&amp;$T203&amp;$U203,IFERROR(MATCH($AN203,AO$17:AO202,0),-1000))</f>
        <v>000000000000</v>
      </c>
      <c r="AP203" s="288">
        <f>IF(AND($BU203=$BV203,BV203=AP$13),$J203&amp;$K203&amp;$L203&amp;$M203&amp;$N203&amp;$O203&amp;$P203&amp;$Q203&amp;$R203&amp;$S203&amp;$T203&amp;$U203,IFERROR(MATCH($AN203,AP$17:AP202,0),-1000))</f>
        <v>1</v>
      </c>
      <c r="AQ203" s="288">
        <f>IF(AND($BU203=$BV203,BW203=AQ$13),$J203&amp;$K203&amp;$L203&amp;$M203&amp;$N203&amp;$O203&amp;$P203&amp;$Q203&amp;$R203&amp;$S203&amp;$T203&amp;$U203,IFERROR(MATCH($AN203,AQ$17:AQ202,0),-1000))</f>
        <v>1</v>
      </c>
      <c r="AR203" s="288">
        <f>IF(AND($BU203=$BV203,BX203=AR$13),$J203&amp;$K203&amp;$L203&amp;$M203&amp;$N203&amp;$O203&amp;$P203&amp;$Q203&amp;$R203&amp;$S203&amp;$T203&amp;$U203,IFERROR(MATCH($AN203,AR$17:AR202,0),-1000))</f>
        <v>1</v>
      </c>
      <c r="AS203" s="254">
        <f t="shared" si="238"/>
        <v>0</v>
      </c>
      <c r="AT203" s="261" t="str">
        <f t="shared" si="195"/>
        <v/>
      </c>
      <c r="AU203" s="254" t="str">
        <f t="shared" si="235"/>
        <v/>
      </c>
      <c r="AV203" s="254" t="str">
        <f t="shared" si="235"/>
        <v/>
      </c>
      <c r="AW203" s="254" t="str">
        <f t="shared" si="235"/>
        <v/>
      </c>
      <c r="AX203" s="254" t="str">
        <f t="shared" si="235"/>
        <v/>
      </c>
      <c r="AY203" s="254" t="str">
        <f t="shared" si="233"/>
        <v/>
      </c>
      <c r="AZ203" s="254" t="str">
        <f t="shared" si="233"/>
        <v/>
      </c>
      <c r="BA203" s="254" t="str">
        <f t="shared" si="233"/>
        <v/>
      </c>
      <c r="BB203" s="254" t="str">
        <f t="shared" si="233"/>
        <v/>
      </c>
      <c r="BC203" s="254" t="str">
        <f t="shared" si="233"/>
        <v/>
      </c>
      <c r="BD203" s="254" t="str">
        <f t="shared" si="233"/>
        <v/>
      </c>
      <c r="BE203" s="262" t="str">
        <f t="shared" si="233"/>
        <v/>
      </c>
      <c r="BF203" s="263" t="str">
        <f t="shared" si="236"/>
        <v/>
      </c>
      <c r="BG203" s="254" t="str">
        <f t="shared" si="236"/>
        <v/>
      </c>
      <c r="BH203" s="254" t="str">
        <f t="shared" si="236"/>
        <v/>
      </c>
      <c r="BI203" s="254" t="str">
        <f t="shared" si="236"/>
        <v/>
      </c>
      <c r="BJ203" s="254" t="str">
        <f t="shared" si="234"/>
        <v/>
      </c>
      <c r="BK203" s="254" t="str">
        <f t="shared" si="234"/>
        <v/>
      </c>
      <c r="BL203" s="254" t="str">
        <f t="shared" si="234"/>
        <v/>
      </c>
      <c r="BM203" s="254" t="str">
        <f t="shared" si="234"/>
        <v/>
      </c>
      <c r="BN203" s="254" t="str">
        <f t="shared" si="234"/>
        <v/>
      </c>
      <c r="BO203" s="254" t="str">
        <f t="shared" si="234"/>
        <v/>
      </c>
      <c r="BP203" s="254" t="str">
        <f t="shared" si="234"/>
        <v/>
      </c>
      <c r="BQ203" s="264" t="str">
        <f t="shared" si="196"/>
        <v/>
      </c>
      <c r="BR203" s="261">
        <v>2019</v>
      </c>
      <c r="BS203" s="261">
        <v>2019</v>
      </c>
      <c r="BT203" s="261">
        <v>2019</v>
      </c>
      <c r="BU203" s="265">
        <v>2019</v>
      </c>
      <c r="BV203" s="263">
        <v>2019</v>
      </c>
      <c r="BW203" s="254" t="str">
        <f t="shared" si="177"/>
        <v/>
      </c>
      <c r="BX203" s="254" t="str">
        <f t="shared" si="176"/>
        <v/>
      </c>
      <c r="BY203" s="264" t="str">
        <f t="shared" si="31"/>
        <v/>
      </c>
      <c r="BZ203" s="254" t="str">
        <f t="shared" si="32"/>
        <v/>
      </c>
      <c r="CA203" s="254">
        <f t="shared" si="239"/>
        <v>0</v>
      </c>
      <c r="CB203" s="254">
        <f t="shared" si="239"/>
        <v>0</v>
      </c>
      <c r="CC203" s="254">
        <f t="shared" si="239"/>
        <v>0</v>
      </c>
      <c r="CD203" s="254">
        <f t="shared" si="239"/>
        <v>0</v>
      </c>
      <c r="CE203" s="254">
        <f t="shared" si="239"/>
        <v>0</v>
      </c>
      <c r="CF203" s="254">
        <f t="shared" si="239"/>
        <v>0</v>
      </c>
      <c r="CG203" s="254">
        <f t="shared" si="237"/>
        <v>0</v>
      </c>
      <c r="CH203" s="254">
        <f t="shared" si="237"/>
        <v>0</v>
      </c>
      <c r="CI203" s="254">
        <f t="shared" si="237"/>
        <v>0</v>
      </c>
      <c r="CJ203" s="254">
        <f t="shared" si="237"/>
        <v>0</v>
      </c>
      <c r="CK203" s="254">
        <f t="shared" si="237"/>
        <v>0</v>
      </c>
      <c r="CL203" s="254">
        <f t="shared" si="237"/>
        <v>0</v>
      </c>
      <c r="CM203" s="254">
        <f t="shared" si="197"/>
        <v>0</v>
      </c>
      <c r="CN203" s="254">
        <f t="shared" si="198"/>
        <v>0</v>
      </c>
      <c r="CO203" s="254">
        <f t="shared" si="199"/>
        <v>0</v>
      </c>
      <c r="CP203" s="254">
        <f t="shared" si="200"/>
        <v>0</v>
      </c>
      <c r="CQ203" s="254">
        <f t="shared" si="201"/>
        <v>0</v>
      </c>
      <c r="CR203" s="254">
        <f t="shared" si="202"/>
        <v>0</v>
      </c>
      <c r="CS203" s="254">
        <f t="shared" si="203"/>
        <v>0</v>
      </c>
      <c r="CT203" s="254">
        <f t="shared" si="204"/>
        <v>0</v>
      </c>
      <c r="CU203" s="254">
        <f t="shared" si="205"/>
        <v>0</v>
      </c>
      <c r="CV203" s="254">
        <f t="shared" si="206"/>
        <v>0</v>
      </c>
      <c r="CW203" s="254">
        <f t="shared" si="207"/>
        <v>0</v>
      </c>
      <c r="CX203" s="254">
        <f t="shared" si="208"/>
        <v>0</v>
      </c>
      <c r="CY203" s="254">
        <f t="shared" si="209"/>
        <v>0</v>
      </c>
      <c r="CZ203" s="254">
        <f t="shared" si="210"/>
        <v>0</v>
      </c>
      <c r="DA203" s="254">
        <f t="shared" si="211"/>
        <v>0</v>
      </c>
      <c r="DB203" s="254">
        <f t="shared" si="212"/>
        <v>0</v>
      </c>
      <c r="DC203" s="254">
        <f t="shared" si="213"/>
        <v>0</v>
      </c>
      <c r="DD203" s="254">
        <f t="shared" si="214"/>
        <v>0</v>
      </c>
      <c r="DE203" s="254">
        <f t="shared" si="215"/>
        <v>0</v>
      </c>
      <c r="DF203" s="254">
        <f t="shared" si="216"/>
        <v>0</v>
      </c>
      <c r="DG203" s="254">
        <f t="shared" si="217"/>
        <v>0</v>
      </c>
      <c r="DH203" s="254">
        <f t="shared" si="218"/>
        <v>0</v>
      </c>
      <c r="DI203" s="254">
        <f t="shared" si="219"/>
        <v>0</v>
      </c>
      <c r="DJ203" s="254">
        <f t="shared" si="220"/>
        <v>0</v>
      </c>
      <c r="DK203" s="254">
        <f t="shared" si="221"/>
        <v>0</v>
      </c>
      <c r="DL203" s="254">
        <f t="shared" si="222"/>
        <v>0</v>
      </c>
      <c r="DM203" s="254">
        <f t="shared" si="223"/>
        <v>0</v>
      </c>
      <c r="DN203" s="254">
        <f t="shared" si="224"/>
        <v>0</v>
      </c>
      <c r="DO203" s="254">
        <f t="shared" si="225"/>
        <v>0</v>
      </c>
      <c r="DP203" s="254">
        <f t="shared" si="226"/>
        <v>0</v>
      </c>
      <c r="DQ203" s="254">
        <f t="shared" si="227"/>
        <v>0</v>
      </c>
      <c r="DR203" s="254">
        <f t="shared" si="228"/>
        <v>0</v>
      </c>
      <c r="DS203" s="254">
        <f t="shared" si="229"/>
        <v>0</v>
      </c>
      <c r="DT203" s="254">
        <f t="shared" si="230"/>
        <v>0</v>
      </c>
      <c r="DU203" s="254">
        <f t="shared" si="231"/>
        <v>0</v>
      </c>
      <c r="DV203" s="254">
        <f t="shared" si="232"/>
        <v>0</v>
      </c>
    </row>
    <row r="204" spans="1:126" ht="24" customHeight="1">
      <c r="A204" s="11" t="str">
        <f ca="1">IF(AG204&lt;&gt;"OK","",CONCATENATE(TEXT('Front Page'!$F$33,"000"),TEXT('Front Page'!$F$31,"000"),"-",LEFT('Front Page'!$R$53,5),"-",LEFT(D204,1),AJ204, "-",TEXT(B204,"000")))</f>
        <v/>
      </c>
      <c r="B204" s="12" t="str">
        <f>IFERROR(IF(E204="","",MAX(B$17:B203)+1),"")</f>
        <v/>
      </c>
      <c r="C204" s="13"/>
      <c r="D204" s="29" t="str">
        <f t="shared" si="133"/>
        <v>None</v>
      </c>
      <c r="E204" s="29" t="str">
        <f t="shared" si="17"/>
        <v/>
      </c>
      <c r="F204" s="29" t="str">
        <f t="shared" si="18"/>
        <v/>
      </c>
      <c r="G204" s="363"/>
      <c r="H204" s="364"/>
      <c r="I204" s="325" t="str">
        <f t="shared" si="191"/>
        <v>No</v>
      </c>
      <c r="J204" s="314">
        <v>0</v>
      </c>
      <c r="K204" s="312">
        <v>0</v>
      </c>
      <c r="L204" s="312">
        <v>0</v>
      </c>
      <c r="M204" s="312">
        <v>0</v>
      </c>
      <c r="N204" s="312">
        <v>0</v>
      </c>
      <c r="O204" s="312">
        <v>0</v>
      </c>
      <c r="P204" s="312">
        <v>0</v>
      </c>
      <c r="Q204" s="312">
        <v>0</v>
      </c>
      <c r="R204" s="312">
        <v>0</v>
      </c>
      <c r="S204" s="312">
        <v>0</v>
      </c>
      <c r="T204" s="312">
        <v>0</v>
      </c>
      <c r="U204" s="312">
        <v>0</v>
      </c>
      <c r="V204" s="313">
        <v>1</v>
      </c>
      <c r="W204" s="313">
        <v>1</v>
      </c>
      <c r="X204" s="312">
        <v>0</v>
      </c>
      <c r="Y204" s="312">
        <v>0</v>
      </c>
      <c r="Z204" s="312">
        <v>0</v>
      </c>
      <c r="AA204" s="14">
        <v>0</v>
      </c>
      <c r="AB204" s="317"/>
      <c r="AC204" s="15" t="str">
        <f t="shared" si="185"/>
        <v/>
      </c>
      <c r="AD204" s="15" t="str">
        <f t="shared" si="192"/>
        <v/>
      </c>
      <c r="AE204" s="16" t="str">
        <f t="shared" si="193"/>
        <v>0 - 0</v>
      </c>
      <c r="AF204" s="20" t="str">
        <f t="shared" si="187"/>
        <v>Not an offer</v>
      </c>
      <c r="AG204" s="276" t="str">
        <f t="shared" si="188"/>
        <v>Not an Offer</v>
      </c>
      <c r="AH204" s="150"/>
      <c r="AI204" s="254">
        <v>188</v>
      </c>
      <c r="AJ204" s="149" t="str">
        <f t="shared" si="189"/>
        <v>00-IFE</v>
      </c>
      <c r="AK204" s="254" t="b">
        <v>0</v>
      </c>
      <c r="AL204" s="254">
        <f t="shared" si="186"/>
        <v>0</v>
      </c>
      <c r="AM204" s="254">
        <f t="shared" si="190"/>
        <v>0</v>
      </c>
      <c r="AN204" s="288">
        <f t="shared" si="194"/>
        <v>0</v>
      </c>
      <c r="AO204" s="288" t="str">
        <f>IF(AND($BU204=$BV204,BU204=AO$13),$J204&amp;$K204&amp;$L204&amp;$M204&amp;$N204&amp;$O204&amp;$P204&amp;$Q204&amp;$R204&amp;$S204&amp;$T204&amp;$U204,IFERROR(MATCH($AN204,AO$17:AO203,0),-1000))</f>
        <v>000000000000</v>
      </c>
      <c r="AP204" s="288">
        <f>IF(AND($BU204=$BV204,BV204=AP$13),$J204&amp;$K204&amp;$L204&amp;$M204&amp;$N204&amp;$O204&amp;$P204&amp;$Q204&amp;$R204&amp;$S204&amp;$T204&amp;$U204,IFERROR(MATCH($AN204,AP$17:AP203,0),-1000))</f>
        <v>1</v>
      </c>
      <c r="AQ204" s="288">
        <f>IF(AND($BU204=$BV204,BW204=AQ$13),$J204&amp;$K204&amp;$L204&amp;$M204&amp;$N204&amp;$O204&amp;$P204&amp;$Q204&amp;$R204&amp;$S204&amp;$T204&amp;$U204,IFERROR(MATCH($AN204,AQ$17:AQ203,0),-1000))</f>
        <v>1</v>
      </c>
      <c r="AR204" s="288">
        <f>IF(AND($BU204=$BV204,BX204=AR$13),$J204&amp;$K204&amp;$L204&amp;$M204&amp;$N204&amp;$O204&amp;$P204&amp;$Q204&amp;$R204&amp;$S204&amp;$T204&amp;$U204,IFERROR(MATCH($AN204,AR$17:AR203,0),-1000))</f>
        <v>1</v>
      </c>
      <c r="AS204" s="254">
        <f t="shared" si="238"/>
        <v>0</v>
      </c>
      <c r="AT204" s="261" t="str">
        <f t="shared" si="195"/>
        <v/>
      </c>
      <c r="AU204" s="254" t="str">
        <f t="shared" si="235"/>
        <v/>
      </c>
      <c r="AV204" s="254" t="str">
        <f t="shared" si="235"/>
        <v/>
      </c>
      <c r="AW204" s="254" t="str">
        <f t="shared" si="235"/>
        <v/>
      </c>
      <c r="AX204" s="254" t="str">
        <f t="shared" si="235"/>
        <v/>
      </c>
      <c r="AY204" s="254" t="str">
        <f t="shared" si="233"/>
        <v/>
      </c>
      <c r="AZ204" s="254" t="str">
        <f t="shared" si="233"/>
        <v/>
      </c>
      <c r="BA204" s="254" t="str">
        <f t="shared" si="233"/>
        <v/>
      </c>
      <c r="BB204" s="254" t="str">
        <f t="shared" si="233"/>
        <v/>
      </c>
      <c r="BC204" s="254" t="str">
        <f t="shared" si="233"/>
        <v/>
      </c>
      <c r="BD204" s="254" t="str">
        <f t="shared" si="233"/>
        <v/>
      </c>
      <c r="BE204" s="262" t="str">
        <f t="shared" si="233"/>
        <v/>
      </c>
      <c r="BF204" s="263" t="str">
        <f t="shared" si="236"/>
        <v/>
      </c>
      <c r="BG204" s="254" t="str">
        <f t="shared" si="236"/>
        <v/>
      </c>
      <c r="BH204" s="254" t="str">
        <f t="shared" si="236"/>
        <v/>
      </c>
      <c r="BI204" s="254" t="str">
        <f t="shared" si="236"/>
        <v/>
      </c>
      <c r="BJ204" s="254" t="str">
        <f t="shared" si="234"/>
        <v/>
      </c>
      <c r="BK204" s="254" t="str">
        <f t="shared" si="234"/>
        <v/>
      </c>
      <c r="BL204" s="254" t="str">
        <f t="shared" si="234"/>
        <v/>
      </c>
      <c r="BM204" s="254" t="str">
        <f t="shared" si="234"/>
        <v/>
      </c>
      <c r="BN204" s="254" t="str">
        <f t="shared" si="234"/>
        <v/>
      </c>
      <c r="BO204" s="254" t="str">
        <f t="shared" si="234"/>
        <v/>
      </c>
      <c r="BP204" s="254" t="str">
        <f t="shared" si="234"/>
        <v/>
      </c>
      <c r="BQ204" s="264" t="str">
        <f t="shared" si="196"/>
        <v/>
      </c>
      <c r="BR204" s="261">
        <v>2019</v>
      </c>
      <c r="BS204" s="261">
        <v>2019</v>
      </c>
      <c r="BT204" s="261">
        <v>2019</v>
      </c>
      <c r="BU204" s="265">
        <v>2019</v>
      </c>
      <c r="BV204" s="263">
        <v>2019</v>
      </c>
      <c r="BW204" s="254" t="str">
        <f t="shared" si="177"/>
        <v/>
      </c>
      <c r="BX204" s="254" t="str">
        <f t="shared" si="176"/>
        <v/>
      </c>
      <c r="BY204" s="264" t="str">
        <f t="shared" si="31"/>
        <v/>
      </c>
      <c r="BZ204" s="254" t="str">
        <f t="shared" si="32"/>
        <v/>
      </c>
      <c r="CA204" s="254">
        <f t="shared" si="239"/>
        <v>0</v>
      </c>
      <c r="CB204" s="254">
        <f t="shared" si="239"/>
        <v>0</v>
      </c>
      <c r="CC204" s="254">
        <f t="shared" si="239"/>
        <v>0</v>
      </c>
      <c r="CD204" s="254">
        <f t="shared" si="239"/>
        <v>0</v>
      </c>
      <c r="CE204" s="254">
        <f t="shared" si="239"/>
        <v>0</v>
      </c>
      <c r="CF204" s="254">
        <f t="shared" si="239"/>
        <v>0</v>
      </c>
      <c r="CG204" s="254">
        <f t="shared" si="237"/>
        <v>0</v>
      </c>
      <c r="CH204" s="254">
        <f t="shared" si="237"/>
        <v>0</v>
      </c>
      <c r="CI204" s="254">
        <f t="shared" si="237"/>
        <v>0</v>
      </c>
      <c r="CJ204" s="254">
        <f t="shared" si="237"/>
        <v>0</v>
      </c>
      <c r="CK204" s="254">
        <f t="shared" si="237"/>
        <v>0</v>
      </c>
      <c r="CL204" s="254">
        <f t="shared" si="237"/>
        <v>0</v>
      </c>
      <c r="CM204" s="254">
        <f t="shared" si="197"/>
        <v>0</v>
      </c>
      <c r="CN204" s="254">
        <f t="shared" si="198"/>
        <v>0</v>
      </c>
      <c r="CO204" s="254">
        <f t="shared" si="199"/>
        <v>0</v>
      </c>
      <c r="CP204" s="254">
        <f t="shared" si="200"/>
        <v>0</v>
      </c>
      <c r="CQ204" s="254">
        <f t="shared" si="201"/>
        <v>0</v>
      </c>
      <c r="CR204" s="254">
        <f t="shared" si="202"/>
        <v>0</v>
      </c>
      <c r="CS204" s="254">
        <f t="shared" si="203"/>
        <v>0</v>
      </c>
      <c r="CT204" s="254">
        <f t="shared" si="204"/>
        <v>0</v>
      </c>
      <c r="CU204" s="254">
        <f t="shared" si="205"/>
        <v>0</v>
      </c>
      <c r="CV204" s="254">
        <f t="shared" si="206"/>
        <v>0</v>
      </c>
      <c r="CW204" s="254">
        <f t="shared" si="207"/>
        <v>0</v>
      </c>
      <c r="CX204" s="254">
        <f t="shared" si="208"/>
        <v>0</v>
      </c>
      <c r="CY204" s="254">
        <f t="shared" si="209"/>
        <v>0</v>
      </c>
      <c r="CZ204" s="254">
        <f t="shared" si="210"/>
        <v>0</v>
      </c>
      <c r="DA204" s="254">
        <f t="shared" si="211"/>
        <v>0</v>
      </c>
      <c r="DB204" s="254">
        <f t="shared" si="212"/>
        <v>0</v>
      </c>
      <c r="DC204" s="254">
        <f t="shared" si="213"/>
        <v>0</v>
      </c>
      <c r="DD204" s="254">
        <f t="shared" si="214"/>
        <v>0</v>
      </c>
      <c r="DE204" s="254">
        <f t="shared" si="215"/>
        <v>0</v>
      </c>
      <c r="DF204" s="254">
        <f t="shared" si="216"/>
        <v>0</v>
      </c>
      <c r="DG204" s="254">
        <f t="shared" si="217"/>
        <v>0</v>
      </c>
      <c r="DH204" s="254">
        <f t="shared" si="218"/>
        <v>0</v>
      </c>
      <c r="DI204" s="254">
        <f t="shared" si="219"/>
        <v>0</v>
      </c>
      <c r="DJ204" s="254">
        <f t="shared" si="220"/>
        <v>0</v>
      </c>
      <c r="DK204" s="254">
        <f t="shared" si="221"/>
        <v>0</v>
      </c>
      <c r="DL204" s="254">
        <f t="shared" si="222"/>
        <v>0</v>
      </c>
      <c r="DM204" s="254">
        <f t="shared" si="223"/>
        <v>0</v>
      </c>
      <c r="DN204" s="254">
        <f t="shared" si="224"/>
        <v>0</v>
      </c>
      <c r="DO204" s="254">
        <f t="shared" si="225"/>
        <v>0</v>
      </c>
      <c r="DP204" s="254">
        <f t="shared" si="226"/>
        <v>0</v>
      </c>
      <c r="DQ204" s="254">
        <f t="shared" si="227"/>
        <v>0</v>
      </c>
      <c r="DR204" s="254">
        <f t="shared" si="228"/>
        <v>0</v>
      </c>
      <c r="DS204" s="254">
        <f t="shared" si="229"/>
        <v>0</v>
      </c>
      <c r="DT204" s="254">
        <f t="shared" si="230"/>
        <v>0</v>
      </c>
      <c r="DU204" s="254">
        <f t="shared" si="231"/>
        <v>0</v>
      </c>
      <c r="DV204" s="254">
        <f t="shared" si="232"/>
        <v>0</v>
      </c>
    </row>
    <row r="205" spans="1:126" ht="24" customHeight="1">
      <c r="A205" s="11" t="str">
        <f ca="1">IF(AG205&lt;&gt;"OK","",CONCATENATE(TEXT('Front Page'!$F$33,"000"),TEXT('Front Page'!$F$31,"000"),"-",LEFT('Front Page'!$R$53,5),"-",LEFT(D205,1),AJ205, "-",TEXT(B205,"000")))</f>
        <v/>
      </c>
      <c r="B205" s="12" t="str">
        <f>IFERROR(IF(E205="","",MAX(B$17:B204)+1),"")</f>
        <v/>
      </c>
      <c r="C205" s="13"/>
      <c r="D205" s="29" t="str">
        <f t="shared" si="133"/>
        <v>None</v>
      </c>
      <c r="E205" s="29" t="str">
        <f t="shared" si="17"/>
        <v/>
      </c>
      <c r="F205" s="29" t="str">
        <f t="shared" si="18"/>
        <v/>
      </c>
      <c r="G205" s="363"/>
      <c r="H205" s="364"/>
      <c r="I205" s="325" t="str">
        <f t="shared" si="191"/>
        <v>No</v>
      </c>
      <c r="J205" s="314">
        <v>0</v>
      </c>
      <c r="K205" s="312">
        <v>0</v>
      </c>
      <c r="L205" s="312">
        <v>0</v>
      </c>
      <c r="M205" s="312">
        <v>0</v>
      </c>
      <c r="N205" s="312">
        <v>0</v>
      </c>
      <c r="O205" s="312">
        <v>0</v>
      </c>
      <c r="P205" s="312">
        <v>0</v>
      </c>
      <c r="Q205" s="312">
        <v>0</v>
      </c>
      <c r="R205" s="312">
        <v>0</v>
      </c>
      <c r="S205" s="312">
        <v>0</v>
      </c>
      <c r="T205" s="312">
        <v>0</v>
      </c>
      <c r="U205" s="312">
        <v>0</v>
      </c>
      <c r="V205" s="313">
        <v>1</v>
      </c>
      <c r="W205" s="313">
        <v>1</v>
      </c>
      <c r="X205" s="312">
        <v>0</v>
      </c>
      <c r="Y205" s="312">
        <v>0</v>
      </c>
      <c r="Z205" s="312">
        <v>0</v>
      </c>
      <c r="AA205" s="14">
        <v>0</v>
      </c>
      <c r="AB205" s="317"/>
      <c r="AC205" s="15" t="str">
        <f t="shared" si="185"/>
        <v/>
      </c>
      <c r="AD205" s="15" t="str">
        <f t="shared" si="192"/>
        <v/>
      </c>
      <c r="AE205" s="16" t="str">
        <f t="shared" si="193"/>
        <v>0 - 0</v>
      </c>
      <c r="AF205" s="20" t="str">
        <f t="shared" si="187"/>
        <v>Not an offer</v>
      </c>
      <c r="AG205" s="276" t="str">
        <f t="shared" si="188"/>
        <v>Not an Offer</v>
      </c>
      <c r="AH205" s="150"/>
      <c r="AI205" s="254">
        <v>189</v>
      </c>
      <c r="AJ205" s="149" t="str">
        <f t="shared" si="189"/>
        <v>00-IFE</v>
      </c>
      <c r="AK205" s="254" t="b">
        <v>0</v>
      </c>
      <c r="AL205" s="254">
        <f t="shared" si="186"/>
        <v>0</v>
      </c>
      <c r="AM205" s="254">
        <f t="shared" si="190"/>
        <v>0</v>
      </c>
      <c r="AN205" s="288">
        <f t="shared" si="194"/>
        <v>0</v>
      </c>
      <c r="AO205" s="288" t="str">
        <f>IF(AND($BU205=$BV205,BU205=AO$13),$J205&amp;$K205&amp;$L205&amp;$M205&amp;$N205&amp;$O205&amp;$P205&amp;$Q205&amp;$R205&amp;$S205&amp;$T205&amp;$U205,IFERROR(MATCH($AN205,AO$17:AO204,0),-1000))</f>
        <v>000000000000</v>
      </c>
      <c r="AP205" s="288">
        <f>IF(AND($BU205=$BV205,BV205=AP$13),$J205&amp;$K205&amp;$L205&amp;$M205&amp;$N205&amp;$O205&amp;$P205&amp;$Q205&amp;$R205&amp;$S205&amp;$T205&amp;$U205,IFERROR(MATCH($AN205,AP$17:AP204,0),-1000))</f>
        <v>1</v>
      </c>
      <c r="AQ205" s="288">
        <f>IF(AND($BU205=$BV205,BW205=AQ$13),$J205&amp;$K205&amp;$L205&amp;$M205&amp;$N205&amp;$O205&amp;$P205&amp;$Q205&amp;$R205&amp;$S205&amp;$T205&amp;$U205,IFERROR(MATCH($AN205,AQ$17:AQ204,0),-1000))</f>
        <v>1</v>
      </c>
      <c r="AR205" s="288">
        <f>IF(AND($BU205=$BV205,BX205=AR$13),$J205&amp;$K205&amp;$L205&amp;$M205&amp;$N205&amp;$O205&amp;$P205&amp;$Q205&amp;$R205&amp;$S205&amp;$T205&amp;$U205,IFERROR(MATCH($AN205,AR$17:AR204,0),-1000))</f>
        <v>1</v>
      </c>
      <c r="AS205" s="254">
        <f t="shared" si="238"/>
        <v>0</v>
      </c>
      <c r="AT205" s="261" t="str">
        <f t="shared" si="195"/>
        <v/>
      </c>
      <c r="AU205" s="254" t="str">
        <f t="shared" si="235"/>
        <v/>
      </c>
      <c r="AV205" s="254" t="str">
        <f t="shared" si="235"/>
        <v/>
      </c>
      <c r="AW205" s="254" t="str">
        <f t="shared" si="235"/>
        <v/>
      </c>
      <c r="AX205" s="254" t="str">
        <f t="shared" si="235"/>
        <v/>
      </c>
      <c r="AY205" s="254" t="str">
        <f t="shared" si="233"/>
        <v/>
      </c>
      <c r="AZ205" s="254" t="str">
        <f t="shared" si="233"/>
        <v/>
      </c>
      <c r="BA205" s="254" t="str">
        <f t="shared" si="233"/>
        <v/>
      </c>
      <c r="BB205" s="254" t="str">
        <f t="shared" si="233"/>
        <v/>
      </c>
      <c r="BC205" s="254" t="str">
        <f t="shared" si="233"/>
        <v/>
      </c>
      <c r="BD205" s="254" t="str">
        <f t="shared" si="233"/>
        <v/>
      </c>
      <c r="BE205" s="262" t="str">
        <f t="shared" ref="BE205:BE268" si="240">IF(U205&lt;&gt;0,MIN(BD205,BE$14),BD205)</f>
        <v/>
      </c>
      <c r="BF205" s="263" t="str">
        <f t="shared" si="236"/>
        <v/>
      </c>
      <c r="BG205" s="254" t="str">
        <f t="shared" si="236"/>
        <v/>
      </c>
      <c r="BH205" s="254" t="str">
        <f t="shared" si="236"/>
        <v/>
      </c>
      <c r="BI205" s="254" t="str">
        <f t="shared" si="236"/>
        <v/>
      </c>
      <c r="BJ205" s="254" t="str">
        <f t="shared" si="234"/>
        <v/>
      </c>
      <c r="BK205" s="254" t="str">
        <f t="shared" si="234"/>
        <v/>
      </c>
      <c r="BL205" s="254" t="str">
        <f t="shared" si="234"/>
        <v/>
      </c>
      <c r="BM205" s="254" t="str">
        <f t="shared" si="234"/>
        <v/>
      </c>
      <c r="BN205" s="254" t="str">
        <f t="shared" si="234"/>
        <v/>
      </c>
      <c r="BO205" s="254" t="str">
        <f t="shared" si="234"/>
        <v/>
      </c>
      <c r="BP205" s="254" t="str">
        <f t="shared" ref="BP205:BP268" si="241">IF(T205&lt;&gt;0,MAX(BQ205,BP$14),BQ205)</f>
        <v/>
      </c>
      <c r="BQ205" s="264" t="str">
        <f t="shared" si="196"/>
        <v/>
      </c>
      <c r="BR205" s="261">
        <v>2019</v>
      </c>
      <c r="BS205" s="261">
        <v>2019</v>
      </c>
      <c r="BT205" s="261">
        <v>2019</v>
      </c>
      <c r="BU205" s="265">
        <v>2019</v>
      </c>
      <c r="BV205" s="263">
        <v>2019</v>
      </c>
      <c r="BW205" s="254" t="str">
        <f t="shared" si="177"/>
        <v/>
      </c>
      <c r="BX205" s="254" t="str">
        <f t="shared" si="176"/>
        <v/>
      </c>
      <c r="BY205" s="264" t="str">
        <f t="shared" si="31"/>
        <v/>
      </c>
      <c r="BZ205" s="254" t="str">
        <f t="shared" si="32"/>
        <v/>
      </c>
      <c r="CA205" s="254">
        <f t="shared" si="239"/>
        <v>0</v>
      </c>
      <c r="CB205" s="254">
        <f t="shared" si="239"/>
        <v>0</v>
      </c>
      <c r="CC205" s="254">
        <f t="shared" si="239"/>
        <v>0</v>
      </c>
      <c r="CD205" s="254">
        <f t="shared" si="239"/>
        <v>0</v>
      </c>
      <c r="CE205" s="254">
        <f t="shared" si="239"/>
        <v>0</v>
      </c>
      <c r="CF205" s="254">
        <f t="shared" si="239"/>
        <v>0</v>
      </c>
      <c r="CG205" s="254">
        <f t="shared" si="237"/>
        <v>0</v>
      </c>
      <c r="CH205" s="254">
        <f t="shared" si="237"/>
        <v>0</v>
      </c>
      <c r="CI205" s="254">
        <f t="shared" si="237"/>
        <v>0</v>
      </c>
      <c r="CJ205" s="254">
        <f t="shared" si="237"/>
        <v>0</v>
      </c>
      <c r="CK205" s="254">
        <f t="shared" si="237"/>
        <v>0</v>
      </c>
      <c r="CL205" s="254">
        <f t="shared" si="237"/>
        <v>0</v>
      </c>
      <c r="CM205" s="254">
        <f t="shared" si="197"/>
        <v>0</v>
      </c>
      <c r="CN205" s="254">
        <f t="shared" si="198"/>
        <v>0</v>
      </c>
      <c r="CO205" s="254">
        <f t="shared" si="199"/>
        <v>0</v>
      </c>
      <c r="CP205" s="254">
        <f t="shared" si="200"/>
        <v>0</v>
      </c>
      <c r="CQ205" s="254">
        <f t="shared" si="201"/>
        <v>0</v>
      </c>
      <c r="CR205" s="254">
        <f t="shared" si="202"/>
        <v>0</v>
      </c>
      <c r="CS205" s="254">
        <f t="shared" si="203"/>
        <v>0</v>
      </c>
      <c r="CT205" s="254">
        <f t="shared" si="204"/>
        <v>0</v>
      </c>
      <c r="CU205" s="254">
        <f t="shared" si="205"/>
        <v>0</v>
      </c>
      <c r="CV205" s="254">
        <f t="shared" si="206"/>
        <v>0</v>
      </c>
      <c r="CW205" s="254">
        <f t="shared" si="207"/>
        <v>0</v>
      </c>
      <c r="CX205" s="254">
        <f t="shared" si="208"/>
        <v>0</v>
      </c>
      <c r="CY205" s="254">
        <f t="shared" si="209"/>
        <v>0</v>
      </c>
      <c r="CZ205" s="254">
        <f t="shared" si="210"/>
        <v>0</v>
      </c>
      <c r="DA205" s="254">
        <f t="shared" si="211"/>
        <v>0</v>
      </c>
      <c r="DB205" s="254">
        <f t="shared" si="212"/>
        <v>0</v>
      </c>
      <c r="DC205" s="254">
        <f t="shared" si="213"/>
        <v>0</v>
      </c>
      <c r="DD205" s="254">
        <f t="shared" si="214"/>
        <v>0</v>
      </c>
      <c r="DE205" s="254">
        <f t="shared" si="215"/>
        <v>0</v>
      </c>
      <c r="DF205" s="254">
        <f t="shared" si="216"/>
        <v>0</v>
      </c>
      <c r="DG205" s="254">
        <f t="shared" si="217"/>
        <v>0</v>
      </c>
      <c r="DH205" s="254">
        <f t="shared" si="218"/>
        <v>0</v>
      </c>
      <c r="DI205" s="254">
        <f t="shared" si="219"/>
        <v>0</v>
      </c>
      <c r="DJ205" s="254">
        <f t="shared" si="220"/>
        <v>0</v>
      </c>
      <c r="DK205" s="254">
        <f t="shared" si="221"/>
        <v>0</v>
      </c>
      <c r="DL205" s="254">
        <f t="shared" si="222"/>
        <v>0</v>
      </c>
      <c r="DM205" s="254">
        <f t="shared" si="223"/>
        <v>0</v>
      </c>
      <c r="DN205" s="254">
        <f t="shared" si="224"/>
        <v>0</v>
      </c>
      <c r="DO205" s="254">
        <f t="shared" si="225"/>
        <v>0</v>
      </c>
      <c r="DP205" s="254">
        <f t="shared" si="226"/>
        <v>0</v>
      </c>
      <c r="DQ205" s="254">
        <f t="shared" si="227"/>
        <v>0</v>
      </c>
      <c r="DR205" s="254">
        <f t="shared" si="228"/>
        <v>0</v>
      </c>
      <c r="DS205" s="254">
        <f t="shared" si="229"/>
        <v>0</v>
      </c>
      <c r="DT205" s="254">
        <f t="shared" si="230"/>
        <v>0</v>
      </c>
      <c r="DU205" s="254">
        <f t="shared" si="231"/>
        <v>0</v>
      </c>
      <c r="DV205" s="254">
        <f t="shared" si="232"/>
        <v>0</v>
      </c>
    </row>
    <row r="206" spans="1:126" ht="24" customHeight="1">
      <c r="A206" s="11" t="str">
        <f ca="1">IF(AG206&lt;&gt;"OK","",CONCATENATE(TEXT('Front Page'!$F$33,"000"),TEXT('Front Page'!$F$31,"000"),"-",LEFT('Front Page'!$R$53,5),"-",LEFT(D206,1),AJ206, "-",TEXT(B206,"000")))</f>
        <v/>
      </c>
      <c r="B206" s="12" t="str">
        <f>IFERROR(IF(E206="","",MAX(B$17:B205)+1),"")</f>
        <v/>
      </c>
      <c r="C206" s="13"/>
      <c r="D206" s="29" t="str">
        <f t="shared" si="133"/>
        <v>None</v>
      </c>
      <c r="E206" s="29" t="str">
        <f t="shared" si="17"/>
        <v/>
      </c>
      <c r="F206" s="29" t="str">
        <f t="shared" si="18"/>
        <v/>
      </c>
      <c r="G206" s="363"/>
      <c r="H206" s="364"/>
      <c r="I206" s="325" t="str">
        <f t="shared" si="191"/>
        <v>No</v>
      </c>
      <c r="J206" s="314">
        <v>0</v>
      </c>
      <c r="K206" s="312">
        <v>0</v>
      </c>
      <c r="L206" s="312">
        <v>0</v>
      </c>
      <c r="M206" s="312">
        <v>0</v>
      </c>
      <c r="N206" s="312">
        <v>0</v>
      </c>
      <c r="O206" s="312">
        <v>0</v>
      </c>
      <c r="P206" s="312">
        <v>0</v>
      </c>
      <c r="Q206" s="312">
        <v>0</v>
      </c>
      <c r="R206" s="312">
        <v>0</v>
      </c>
      <c r="S206" s="312">
        <v>0</v>
      </c>
      <c r="T206" s="312">
        <v>0</v>
      </c>
      <c r="U206" s="312">
        <v>0</v>
      </c>
      <c r="V206" s="313">
        <v>1</v>
      </c>
      <c r="W206" s="313">
        <v>1</v>
      </c>
      <c r="X206" s="312">
        <v>0</v>
      </c>
      <c r="Y206" s="312">
        <v>0</v>
      </c>
      <c r="Z206" s="312">
        <v>0</v>
      </c>
      <c r="AA206" s="14">
        <v>0</v>
      </c>
      <c r="AB206" s="317"/>
      <c r="AC206" s="15" t="str">
        <f t="shared" si="185"/>
        <v/>
      </c>
      <c r="AD206" s="15" t="str">
        <f t="shared" si="192"/>
        <v/>
      </c>
      <c r="AE206" s="16" t="str">
        <f t="shared" si="193"/>
        <v>0 - 0</v>
      </c>
      <c r="AF206" s="20" t="str">
        <f t="shared" si="187"/>
        <v>Not an offer</v>
      </c>
      <c r="AG206" s="276" t="str">
        <f t="shared" si="188"/>
        <v>Not an Offer</v>
      </c>
      <c r="AH206" s="150"/>
      <c r="AI206" s="254">
        <v>190</v>
      </c>
      <c r="AJ206" s="149" t="str">
        <f t="shared" si="189"/>
        <v>00-IFE</v>
      </c>
      <c r="AK206" s="254" t="b">
        <v>0</v>
      </c>
      <c r="AL206" s="254">
        <f t="shared" si="186"/>
        <v>0</v>
      </c>
      <c r="AM206" s="254">
        <f t="shared" si="190"/>
        <v>0</v>
      </c>
      <c r="AN206" s="288">
        <f t="shared" si="194"/>
        <v>0</v>
      </c>
      <c r="AO206" s="288" t="str">
        <f>IF(AND($BU206=$BV206,BU206=AO$13),$J206&amp;$K206&amp;$L206&amp;$M206&amp;$N206&amp;$O206&amp;$P206&amp;$Q206&amp;$R206&amp;$S206&amp;$T206&amp;$U206,IFERROR(MATCH($AN206,AO$17:AO205,0),-1000))</f>
        <v>000000000000</v>
      </c>
      <c r="AP206" s="288">
        <f>IF(AND($BU206=$BV206,BV206=AP$13),$J206&amp;$K206&amp;$L206&amp;$M206&amp;$N206&amp;$O206&amp;$P206&amp;$Q206&amp;$R206&amp;$S206&amp;$T206&amp;$U206,IFERROR(MATCH($AN206,AP$17:AP205,0),-1000))</f>
        <v>1</v>
      </c>
      <c r="AQ206" s="288">
        <f>IF(AND($BU206=$BV206,BW206=AQ$13),$J206&amp;$K206&amp;$L206&amp;$M206&amp;$N206&amp;$O206&amp;$P206&amp;$Q206&amp;$R206&amp;$S206&amp;$T206&amp;$U206,IFERROR(MATCH($AN206,AQ$17:AQ205,0),-1000))</f>
        <v>1</v>
      </c>
      <c r="AR206" s="288">
        <f>IF(AND($BU206=$BV206,BX206=AR$13),$J206&amp;$K206&amp;$L206&amp;$M206&amp;$N206&amp;$O206&amp;$P206&amp;$Q206&amp;$R206&amp;$S206&amp;$T206&amp;$U206,IFERROR(MATCH($AN206,AR$17:AR205,0),-1000))</f>
        <v>1</v>
      </c>
      <c r="AS206" s="254">
        <f t="shared" si="238"/>
        <v>0</v>
      </c>
      <c r="AT206" s="261" t="str">
        <f t="shared" si="195"/>
        <v/>
      </c>
      <c r="AU206" s="254" t="str">
        <f t="shared" si="235"/>
        <v/>
      </c>
      <c r="AV206" s="254" t="str">
        <f t="shared" si="235"/>
        <v/>
      </c>
      <c r="AW206" s="254" t="str">
        <f t="shared" si="235"/>
        <v/>
      </c>
      <c r="AX206" s="254" t="str">
        <f t="shared" si="235"/>
        <v/>
      </c>
      <c r="AY206" s="254" t="str">
        <f t="shared" si="235"/>
        <v/>
      </c>
      <c r="AZ206" s="254" t="str">
        <f t="shared" si="235"/>
        <v/>
      </c>
      <c r="BA206" s="254" t="str">
        <f t="shared" si="235"/>
        <v/>
      </c>
      <c r="BB206" s="254" t="str">
        <f t="shared" si="235"/>
        <v/>
      </c>
      <c r="BC206" s="254" t="str">
        <f t="shared" si="235"/>
        <v/>
      </c>
      <c r="BD206" s="254" t="str">
        <f t="shared" si="235"/>
        <v/>
      </c>
      <c r="BE206" s="262" t="str">
        <f t="shared" si="240"/>
        <v/>
      </c>
      <c r="BF206" s="263" t="str">
        <f t="shared" si="236"/>
        <v/>
      </c>
      <c r="BG206" s="254" t="str">
        <f t="shared" si="236"/>
        <v/>
      </c>
      <c r="BH206" s="254" t="str">
        <f t="shared" si="236"/>
        <v/>
      </c>
      <c r="BI206" s="254" t="str">
        <f t="shared" si="236"/>
        <v/>
      </c>
      <c r="BJ206" s="254" t="str">
        <f t="shared" si="236"/>
        <v/>
      </c>
      <c r="BK206" s="254" t="str">
        <f t="shared" si="236"/>
        <v/>
      </c>
      <c r="BL206" s="254" t="str">
        <f t="shared" si="236"/>
        <v/>
      </c>
      <c r="BM206" s="254" t="str">
        <f t="shared" si="236"/>
        <v/>
      </c>
      <c r="BN206" s="254" t="str">
        <f t="shared" si="236"/>
        <v/>
      </c>
      <c r="BO206" s="254" t="str">
        <f t="shared" si="236"/>
        <v/>
      </c>
      <c r="BP206" s="254" t="str">
        <f t="shared" si="241"/>
        <v/>
      </c>
      <c r="BQ206" s="264" t="str">
        <f t="shared" si="196"/>
        <v/>
      </c>
      <c r="BR206" s="261">
        <v>2019</v>
      </c>
      <c r="BS206" s="261">
        <v>2019</v>
      </c>
      <c r="BT206" s="261">
        <v>2019</v>
      </c>
      <c r="BU206" s="265">
        <v>2019</v>
      </c>
      <c r="BV206" s="263">
        <v>2019</v>
      </c>
      <c r="BW206" s="254" t="str">
        <f t="shared" si="177"/>
        <v/>
      </c>
      <c r="BX206" s="254" t="str">
        <f t="shared" si="176"/>
        <v/>
      </c>
      <c r="BY206" s="264" t="str">
        <f t="shared" si="31"/>
        <v/>
      </c>
      <c r="BZ206" s="254" t="str">
        <f t="shared" si="32"/>
        <v/>
      </c>
      <c r="CA206" s="254">
        <f t="shared" si="239"/>
        <v>0</v>
      </c>
      <c r="CB206" s="254">
        <f t="shared" si="239"/>
        <v>0</v>
      </c>
      <c r="CC206" s="254">
        <f t="shared" si="239"/>
        <v>0</v>
      </c>
      <c r="CD206" s="254">
        <f t="shared" si="239"/>
        <v>0</v>
      </c>
      <c r="CE206" s="254">
        <f t="shared" si="239"/>
        <v>0</v>
      </c>
      <c r="CF206" s="254">
        <f t="shared" si="239"/>
        <v>0</v>
      </c>
      <c r="CG206" s="254">
        <f t="shared" si="237"/>
        <v>0</v>
      </c>
      <c r="CH206" s="254">
        <f t="shared" si="237"/>
        <v>0</v>
      </c>
      <c r="CI206" s="254">
        <f t="shared" si="237"/>
        <v>0</v>
      </c>
      <c r="CJ206" s="254">
        <f t="shared" si="237"/>
        <v>0</v>
      </c>
      <c r="CK206" s="254">
        <f t="shared" si="237"/>
        <v>0</v>
      </c>
      <c r="CL206" s="254">
        <f t="shared" si="237"/>
        <v>0</v>
      </c>
      <c r="CM206" s="254">
        <f t="shared" si="197"/>
        <v>0</v>
      </c>
      <c r="CN206" s="254">
        <f t="shared" si="198"/>
        <v>0</v>
      </c>
      <c r="CO206" s="254">
        <f t="shared" si="199"/>
        <v>0</v>
      </c>
      <c r="CP206" s="254">
        <f t="shared" si="200"/>
        <v>0</v>
      </c>
      <c r="CQ206" s="254">
        <f t="shared" si="201"/>
        <v>0</v>
      </c>
      <c r="CR206" s="254">
        <f t="shared" si="202"/>
        <v>0</v>
      </c>
      <c r="CS206" s="254">
        <f t="shared" si="203"/>
        <v>0</v>
      </c>
      <c r="CT206" s="254">
        <f t="shared" si="204"/>
        <v>0</v>
      </c>
      <c r="CU206" s="254">
        <f t="shared" si="205"/>
        <v>0</v>
      </c>
      <c r="CV206" s="254">
        <f t="shared" si="206"/>
        <v>0</v>
      </c>
      <c r="CW206" s="254">
        <f t="shared" si="207"/>
        <v>0</v>
      </c>
      <c r="CX206" s="254">
        <f t="shared" si="208"/>
        <v>0</v>
      </c>
      <c r="CY206" s="254">
        <f t="shared" si="209"/>
        <v>0</v>
      </c>
      <c r="CZ206" s="254">
        <f t="shared" si="210"/>
        <v>0</v>
      </c>
      <c r="DA206" s="254">
        <f t="shared" si="211"/>
        <v>0</v>
      </c>
      <c r="DB206" s="254">
        <f t="shared" si="212"/>
        <v>0</v>
      </c>
      <c r="DC206" s="254">
        <f t="shared" si="213"/>
        <v>0</v>
      </c>
      <c r="DD206" s="254">
        <f t="shared" si="214"/>
        <v>0</v>
      </c>
      <c r="DE206" s="254">
        <f t="shared" si="215"/>
        <v>0</v>
      </c>
      <c r="DF206" s="254">
        <f t="shared" si="216"/>
        <v>0</v>
      </c>
      <c r="DG206" s="254">
        <f t="shared" si="217"/>
        <v>0</v>
      </c>
      <c r="DH206" s="254">
        <f t="shared" si="218"/>
        <v>0</v>
      </c>
      <c r="DI206" s="254">
        <f t="shared" si="219"/>
        <v>0</v>
      </c>
      <c r="DJ206" s="254">
        <f t="shared" si="220"/>
        <v>0</v>
      </c>
      <c r="DK206" s="254">
        <f t="shared" si="221"/>
        <v>0</v>
      </c>
      <c r="DL206" s="254">
        <f t="shared" si="222"/>
        <v>0</v>
      </c>
      <c r="DM206" s="254">
        <f t="shared" si="223"/>
        <v>0</v>
      </c>
      <c r="DN206" s="254">
        <f t="shared" si="224"/>
        <v>0</v>
      </c>
      <c r="DO206" s="254">
        <f t="shared" si="225"/>
        <v>0</v>
      </c>
      <c r="DP206" s="254">
        <f t="shared" si="226"/>
        <v>0</v>
      </c>
      <c r="DQ206" s="254">
        <f t="shared" si="227"/>
        <v>0</v>
      </c>
      <c r="DR206" s="254">
        <f t="shared" si="228"/>
        <v>0</v>
      </c>
      <c r="DS206" s="254">
        <f t="shared" si="229"/>
        <v>0</v>
      </c>
      <c r="DT206" s="254">
        <f t="shared" si="230"/>
        <v>0</v>
      </c>
      <c r="DU206" s="254">
        <f t="shared" si="231"/>
        <v>0</v>
      </c>
      <c r="DV206" s="254">
        <f t="shared" si="232"/>
        <v>0</v>
      </c>
    </row>
    <row r="207" spans="1:126" ht="24" customHeight="1">
      <c r="A207" s="11" t="str">
        <f ca="1">IF(AG207&lt;&gt;"OK","",CONCATENATE(TEXT('Front Page'!$F$33,"000"),TEXT('Front Page'!$F$31,"000"),"-",LEFT('Front Page'!$R$53,5),"-",LEFT(D207,1),AJ207, "-",TEXT(B207,"000")))</f>
        <v/>
      </c>
      <c r="B207" s="12" t="str">
        <f>IFERROR(IF(E207="","",MAX(B$17:B206)+1),"")</f>
        <v/>
      </c>
      <c r="C207" s="13"/>
      <c r="D207" s="29" t="str">
        <f t="shared" si="133"/>
        <v>None</v>
      </c>
      <c r="E207" s="29" t="str">
        <f t="shared" si="17"/>
        <v/>
      </c>
      <c r="F207" s="29" t="str">
        <f t="shared" si="18"/>
        <v/>
      </c>
      <c r="G207" s="363"/>
      <c r="H207" s="364"/>
      <c r="I207" s="325" t="str">
        <f t="shared" si="191"/>
        <v>No</v>
      </c>
      <c r="J207" s="314">
        <v>0</v>
      </c>
      <c r="K207" s="312">
        <v>0</v>
      </c>
      <c r="L207" s="312">
        <v>0</v>
      </c>
      <c r="M207" s="312">
        <v>0</v>
      </c>
      <c r="N207" s="312">
        <v>0</v>
      </c>
      <c r="O207" s="312">
        <v>0</v>
      </c>
      <c r="P207" s="312">
        <v>0</v>
      </c>
      <c r="Q207" s="312">
        <v>0</v>
      </c>
      <c r="R207" s="312">
        <v>0</v>
      </c>
      <c r="S207" s="312">
        <v>0</v>
      </c>
      <c r="T207" s="312">
        <v>0</v>
      </c>
      <c r="U207" s="312">
        <v>0</v>
      </c>
      <c r="V207" s="313">
        <v>1</v>
      </c>
      <c r="W207" s="313">
        <v>1</v>
      </c>
      <c r="X207" s="312">
        <v>0</v>
      </c>
      <c r="Y207" s="312">
        <v>0</v>
      </c>
      <c r="Z207" s="312">
        <v>0</v>
      </c>
      <c r="AA207" s="14">
        <v>0</v>
      </c>
      <c r="AB207" s="317"/>
      <c r="AC207" s="15" t="str">
        <f t="shared" si="185"/>
        <v/>
      </c>
      <c r="AD207" s="15" t="str">
        <f t="shared" si="192"/>
        <v/>
      </c>
      <c r="AE207" s="16" t="str">
        <f t="shared" si="193"/>
        <v>0 - 0</v>
      </c>
      <c r="AF207" s="20" t="str">
        <f t="shared" si="187"/>
        <v>Not an offer</v>
      </c>
      <c r="AG207" s="276" t="str">
        <f t="shared" si="188"/>
        <v>Not an Offer</v>
      </c>
      <c r="AH207" s="150"/>
      <c r="AI207" s="254">
        <v>191</v>
      </c>
      <c r="AJ207" s="149" t="str">
        <f t="shared" si="189"/>
        <v>00-IFE</v>
      </c>
      <c r="AK207" s="254" t="b">
        <v>0</v>
      </c>
      <c r="AL207" s="254">
        <f t="shared" si="186"/>
        <v>0</v>
      </c>
      <c r="AM207" s="254">
        <f t="shared" si="190"/>
        <v>0</v>
      </c>
      <c r="AN207" s="288">
        <f t="shared" si="194"/>
        <v>0</v>
      </c>
      <c r="AO207" s="288" t="str">
        <f>IF(AND($BU207=$BV207,BU207=AO$13),$J207&amp;$K207&amp;$L207&amp;$M207&amp;$N207&amp;$O207&amp;$P207&amp;$Q207&amp;$R207&amp;$S207&amp;$T207&amp;$U207,IFERROR(MATCH($AN207,AO$17:AO206,0),-1000))</f>
        <v>000000000000</v>
      </c>
      <c r="AP207" s="288">
        <f>IF(AND($BU207=$BV207,BV207=AP$13),$J207&amp;$K207&amp;$L207&amp;$M207&amp;$N207&amp;$O207&amp;$P207&amp;$Q207&amp;$R207&amp;$S207&amp;$T207&amp;$U207,IFERROR(MATCH($AN207,AP$17:AP206,0),-1000))</f>
        <v>1</v>
      </c>
      <c r="AQ207" s="288">
        <f>IF(AND($BU207=$BV207,BW207=AQ$13),$J207&amp;$K207&amp;$L207&amp;$M207&amp;$N207&amp;$O207&amp;$P207&amp;$Q207&amp;$R207&amp;$S207&amp;$T207&amp;$U207,IFERROR(MATCH($AN207,AQ$17:AQ206,0),-1000))</f>
        <v>1</v>
      </c>
      <c r="AR207" s="288">
        <f>IF(AND($BU207=$BV207,BX207=AR$13),$J207&amp;$K207&amp;$L207&amp;$M207&amp;$N207&amp;$O207&amp;$P207&amp;$Q207&amp;$R207&amp;$S207&amp;$T207&amp;$U207,IFERROR(MATCH($AN207,AR$17:AR206,0),-1000))</f>
        <v>1</v>
      </c>
      <c r="AS207" s="254">
        <f t="shared" si="238"/>
        <v>0</v>
      </c>
      <c r="AT207" s="261" t="str">
        <f t="shared" si="195"/>
        <v/>
      </c>
      <c r="AU207" s="254" t="str">
        <f t="shared" si="235"/>
        <v/>
      </c>
      <c r="AV207" s="254" t="str">
        <f t="shared" si="235"/>
        <v/>
      </c>
      <c r="AW207" s="254" t="str">
        <f t="shared" si="235"/>
        <v/>
      </c>
      <c r="AX207" s="254" t="str">
        <f t="shared" si="235"/>
        <v/>
      </c>
      <c r="AY207" s="254" t="str">
        <f t="shared" si="235"/>
        <v/>
      </c>
      <c r="AZ207" s="254" t="str">
        <f t="shared" si="235"/>
        <v/>
      </c>
      <c r="BA207" s="254" t="str">
        <f t="shared" si="235"/>
        <v/>
      </c>
      <c r="BB207" s="254" t="str">
        <f t="shared" si="235"/>
        <v/>
      </c>
      <c r="BC207" s="254" t="str">
        <f t="shared" si="235"/>
        <v/>
      </c>
      <c r="BD207" s="254" t="str">
        <f t="shared" si="235"/>
        <v/>
      </c>
      <c r="BE207" s="262" t="str">
        <f t="shared" si="240"/>
        <v/>
      </c>
      <c r="BF207" s="263" t="str">
        <f t="shared" si="236"/>
        <v/>
      </c>
      <c r="BG207" s="254" t="str">
        <f t="shared" si="236"/>
        <v/>
      </c>
      <c r="BH207" s="254" t="str">
        <f t="shared" si="236"/>
        <v/>
      </c>
      <c r="BI207" s="254" t="str">
        <f t="shared" si="236"/>
        <v/>
      </c>
      <c r="BJ207" s="254" t="str">
        <f t="shared" si="236"/>
        <v/>
      </c>
      <c r="BK207" s="254" t="str">
        <f t="shared" si="236"/>
        <v/>
      </c>
      <c r="BL207" s="254" t="str">
        <f t="shared" si="236"/>
        <v/>
      </c>
      <c r="BM207" s="254" t="str">
        <f t="shared" si="236"/>
        <v/>
      </c>
      <c r="BN207" s="254" t="str">
        <f t="shared" si="236"/>
        <v/>
      </c>
      <c r="BO207" s="254" t="str">
        <f t="shared" si="236"/>
        <v/>
      </c>
      <c r="BP207" s="254" t="str">
        <f t="shared" si="241"/>
        <v/>
      </c>
      <c r="BQ207" s="264" t="str">
        <f t="shared" si="196"/>
        <v/>
      </c>
      <c r="BR207" s="261">
        <v>2019</v>
      </c>
      <c r="BS207" s="261">
        <v>2019</v>
      </c>
      <c r="BT207" s="261">
        <v>2019</v>
      </c>
      <c r="BU207" s="265">
        <v>2019</v>
      </c>
      <c r="BV207" s="263">
        <v>2019</v>
      </c>
      <c r="BW207" s="254" t="str">
        <f t="shared" si="177"/>
        <v/>
      </c>
      <c r="BX207" s="254" t="str">
        <f t="shared" si="176"/>
        <v/>
      </c>
      <c r="BY207" s="264" t="str">
        <f t="shared" si="31"/>
        <v/>
      </c>
      <c r="BZ207" s="254" t="str">
        <f t="shared" si="32"/>
        <v/>
      </c>
      <c r="CA207" s="254">
        <f t="shared" si="239"/>
        <v>0</v>
      </c>
      <c r="CB207" s="254">
        <f t="shared" si="239"/>
        <v>0</v>
      </c>
      <c r="CC207" s="254">
        <f t="shared" si="239"/>
        <v>0</v>
      </c>
      <c r="CD207" s="254">
        <f t="shared" si="239"/>
        <v>0</v>
      </c>
      <c r="CE207" s="254">
        <f t="shared" si="239"/>
        <v>0</v>
      </c>
      <c r="CF207" s="254">
        <f t="shared" si="239"/>
        <v>0</v>
      </c>
      <c r="CG207" s="254">
        <f t="shared" si="237"/>
        <v>0</v>
      </c>
      <c r="CH207" s="254">
        <f t="shared" si="237"/>
        <v>0</v>
      </c>
      <c r="CI207" s="254">
        <f t="shared" si="237"/>
        <v>0</v>
      </c>
      <c r="CJ207" s="254">
        <f t="shared" si="237"/>
        <v>0</v>
      </c>
      <c r="CK207" s="254">
        <f t="shared" si="237"/>
        <v>0</v>
      </c>
      <c r="CL207" s="254">
        <f t="shared" si="237"/>
        <v>0</v>
      </c>
      <c r="CM207" s="254">
        <f t="shared" si="197"/>
        <v>0</v>
      </c>
      <c r="CN207" s="254">
        <f t="shared" si="198"/>
        <v>0</v>
      </c>
      <c r="CO207" s="254">
        <f t="shared" si="199"/>
        <v>0</v>
      </c>
      <c r="CP207" s="254">
        <f t="shared" si="200"/>
        <v>0</v>
      </c>
      <c r="CQ207" s="254">
        <f t="shared" si="201"/>
        <v>0</v>
      </c>
      <c r="CR207" s="254">
        <f t="shared" si="202"/>
        <v>0</v>
      </c>
      <c r="CS207" s="254">
        <f t="shared" si="203"/>
        <v>0</v>
      </c>
      <c r="CT207" s="254">
        <f t="shared" si="204"/>
        <v>0</v>
      </c>
      <c r="CU207" s="254">
        <f t="shared" si="205"/>
        <v>0</v>
      </c>
      <c r="CV207" s="254">
        <f t="shared" si="206"/>
        <v>0</v>
      </c>
      <c r="CW207" s="254">
        <f t="shared" si="207"/>
        <v>0</v>
      </c>
      <c r="CX207" s="254">
        <f t="shared" si="208"/>
        <v>0</v>
      </c>
      <c r="CY207" s="254">
        <f t="shared" si="209"/>
        <v>0</v>
      </c>
      <c r="CZ207" s="254">
        <f t="shared" si="210"/>
        <v>0</v>
      </c>
      <c r="DA207" s="254">
        <f t="shared" si="211"/>
        <v>0</v>
      </c>
      <c r="DB207" s="254">
        <f t="shared" si="212"/>
        <v>0</v>
      </c>
      <c r="DC207" s="254">
        <f t="shared" si="213"/>
        <v>0</v>
      </c>
      <c r="DD207" s="254">
        <f t="shared" si="214"/>
        <v>0</v>
      </c>
      <c r="DE207" s="254">
        <f t="shared" si="215"/>
        <v>0</v>
      </c>
      <c r="DF207" s="254">
        <f t="shared" si="216"/>
        <v>0</v>
      </c>
      <c r="DG207" s="254">
        <f t="shared" si="217"/>
        <v>0</v>
      </c>
      <c r="DH207" s="254">
        <f t="shared" si="218"/>
        <v>0</v>
      </c>
      <c r="DI207" s="254">
        <f t="shared" si="219"/>
        <v>0</v>
      </c>
      <c r="DJ207" s="254">
        <f t="shared" si="220"/>
        <v>0</v>
      </c>
      <c r="DK207" s="254">
        <f t="shared" si="221"/>
        <v>0</v>
      </c>
      <c r="DL207" s="254">
        <f t="shared" si="222"/>
        <v>0</v>
      </c>
      <c r="DM207" s="254">
        <f t="shared" si="223"/>
        <v>0</v>
      </c>
      <c r="DN207" s="254">
        <f t="shared" si="224"/>
        <v>0</v>
      </c>
      <c r="DO207" s="254">
        <f t="shared" si="225"/>
        <v>0</v>
      </c>
      <c r="DP207" s="254">
        <f t="shared" si="226"/>
        <v>0</v>
      </c>
      <c r="DQ207" s="254">
        <f t="shared" si="227"/>
        <v>0</v>
      </c>
      <c r="DR207" s="254">
        <f t="shared" si="228"/>
        <v>0</v>
      </c>
      <c r="DS207" s="254">
        <f t="shared" si="229"/>
        <v>0</v>
      </c>
      <c r="DT207" s="254">
        <f t="shared" si="230"/>
        <v>0</v>
      </c>
      <c r="DU207" s="254">
        <f t="shared" si="231"/>
        <v>0</v>
      </c>
      <c r="DV207" s="254">
        <f t="shared" si="232"/>
        <v>0</v>
      </c>
    </row>
    <row r="208" spans="1:126" ht="24" customHeight="1">
      <c r="A208" s="11" t="str">
        <f ca="1">IF(AG208&lt;&gt;"OK","",CONCATENATE(TEXT('Front Page'!$F$33,"000"),TEXT('Front Page'!$F$31,"000"),"-",LEFT('Front Page'!$R$53,5),"-",LEFT(D208,1),AJ208, "-",TEXT(B208,"000")))</f>
        <v/>
      </c>
      <c r="B208" s="12" t="str">
        <f>IFERROR(IF(E208="","",MAX(B$17:B207)+1),"")</f>
        <v/>
      </c>
      <c r="C208" s="13"/>
      <c r="D208" s="29" t="str">
        <f t="shared" si="133"/>
        <v>None</v>
      </c>
      <c r="E208" s="29" t="str">
        <f t="shared" si="17"/>
        <v/>
      </c>
      <c r="F208" s="29" t="str">
        <f t="shared" si="18"/>
        <v/>
      </c>
      <c r="G208" s="363"/>
      <c r="H208" s="364"/>
      <c r="I208" s="325" t="str">
        <f t="shared" si="191"/>
        <v>No</v>
      </c>
      <c r="J208" s="314">
        <v>0</v>
      </c>
      <c r="K208" s="312">
        <v>0</v>
      </c>
      <c r="L208" s="312">
        <v>0</v>
      </c>
      <c r="M208" s="312">
        <v>0</v>
      </c>
      <c r="N208" s="312">
        <v>0</v>
      </c>
      <c r="O208" s="312">
        <v>0</v>
      </c>
      <c r="P208" s="312">
        <v>0</v>
      </c>
      <c r="Q208" s="312">
        <v>0</v>
      </c>
      <c r="R208" s="312">
        <v>0</v>
      </c>
      <c r="S208" s="312">
        <v>0</v>
      </c>
      <c r="T208" s="312">
        <v>0</v>
      </c>
      <c r="U208" s="312">
        <v>0</v>
      </c>
      <c r="V208" s="313">
        <v>1</v>
      </c>
      <c r="W208" s="313">
        <v>1</v>
      </c>
      <c r="X208" s="312">
        <v>0</v>
      </c>
      <c r="Y208" s="312">
        <v>0</v>
      </c>
      <c r="Z208" s="312">
        <v>0</v>
      </c>
      <c r="AA208" s="14">
        <v>0</v>
      </c>
      <c r="AB208" s="317"/>
      <c r="AC208" s="15" t="str">
        <f t="shared" si="185"/>
        <v/>
      </c>
      <c r="AD208" s="15" t="str">
        <f t="shared" si="192"/>
        <v/>
      </c>
      <c r="AE208" s="16" t="str">
        <f t="shared" si="193"/>
        <v>0 - 0</v>
      </c>
      <c r="AF208" s="20" t="str">
        <f t="shared" si="187"/>
        <v>Not an offer</v>
      </c>
      <c r="AG208" s="276" t="str">
        <f t="shared" si="188"/>
        <v>Not an Offer</v>
      </c>
      <c r="AH208" s="150"/>
      <c r="AI208" s="254">
        <v>192</v>
      </c>
      <c r="AJ208" s="149" t="str">
        <f t="shared" si="189"/>
        <v>00-IFE</v>
      </c>
      <c r="AK208" s="254" t="b">
        <v>0</v>
      </c>
      <c r="AL208" s="254">
        <f t="shared" si="186"/>
        <v>0</v>
      </c>
      <c r="AM208" s="254">
        <f t="shared" si="190"/>
        <v>0</v>
      </c>
      <c r="AN208" s="288">
        <f t="shared" si="194"/>
        <v>0</v>
      </c>
      <c r="AO208" s="288" t="str">
        <f>IF(AND($BU208=$BV208,BU208=AO$13),$J208&amp;$K208&amp;$L208&amp;$M208&amp;$N208&amp;$O208&amp;$P208&amp;$Q208&amp;$R208&amp;$S208&amp;$T208&amp;$U208,IFERROR(MATCH($AN208,AO$17:AO207,0),-1000))</f>
        <v>000000000000</v>
      </c>
      <c r="AP208" s="288">
        <f>IF(AND($BU208=$BV208,BV208=AP$13),$J208&amp;$K208&amp;$L208&amp;$M208&amp;$N208&amp;$O208&amp;$P208&amp;$Q208&amp;$R208&amp;$S208&amp;$T208&amp;$U208,IFERROR(MATCH($AN208,AP$17:AP207,0),-1000))</f>
        <v>1</v>
      </c>
      <c r="AQ208" s="288">
        <f>IF(AND($BU208=$BV208,BW208=AQ$13),$J208&amp;$K208&amp;$L208&amp;$M208&amp;$N208&amp;$O208&amp;$P208&amp;$Q208&amp;$R208&amp;$S208&amp;$T208&amp;$U208,IFERROR(MATCH($AN208,AQ$17:AQ207,0),-1000))</f>
        <v>1</v>
      </c>
      <c r="AR208" s="288">
        <f>IF(AND($BU208=$BV208,BX208=AR$13),$J208&amp;$K208&amp;$L208&amp;$M208&amp;$N208&amp;$O208&amp;$P208&amp;$Q208&amp;$R208&amp;$S208&amp;$T208&amp;$U208,IFERROR(MATCH($AN208,AR$17:AR207,0),-1000))</f>
        <v>1</v>
      </c>
      <c r="AS208" s="254">
        <f t="shared" si="238"/>
        <v>0</v>
      </c>
      <c r="AT208" s="261" t="str">
        <f t="shared" si="195"/>
        <v/>
      </c>
      <c r="AU208" s="254" t="str">
        <f t="shared" si="235"/>
        <v/>
      </c>
      <c r="AV208" s="254" t="str">
        <f t="shared" si="235"/>
        <v/>
      </c>
      <c r="AW208" s="254" t="str">
        <f t="shared" si="235"/>
        <v/>
      </c>
      <c r="AX208" s="254" t="str">
        <f t="shared" si="235"/>
        <v/>
      </c>
      <c r="AY208" s="254" t="str">
        <f t="shared" si="235"/>
        <v/>
      </c>
      <c r="AZ208" s="254" t="str">
        <f t="shared" si="235"/>
        <v/>
      </c>
      <c r="BA208" s="254" t="str">
        <f t="shared" si="235"/>
        <v/>
      </c>
      <c r="BB208" s="254" t="str">
        <f t="shared" si="235"/>
        <v/>
      </c>
      <c r="BC208" s="254" t="str">
        <f t="shared" si="235"/>
        <v/>
      </c>
      <c r="BD208" s="254" t="str">
        <f t="shared" si="235"/>
        <v/>
      </c>
      <c r="BE208" s="262" t="str">
        <f t="shared" si="240"/>
        <v/>
      </c>
      <c r="BF208" s="263" t="str">
        <f t="shared" si="236"/>
        <v/>
      </c>
      <c r="BG208" s="254" t="str">
        <f t="shared" si="236"/>
        <v/>
      </c>
      <c r="BH208" s="254" t="str">
        <f t="shared" si="236"/>
        <v/>
      </c>
      <c r="BI208" s="254" t="str">
        <f t="shared" si="236"/>
        <v/>
      </c>
      <c r="BJ208" s="254" t="str">
        <f t="shared" si="236"/>
        <v/>
      </c>
      <c r="BK208" s="254" t="str">
        <f t="shared" si="236"/>
        <v/>
      </c>
      <c r="BL208" s="254" t="str">
        <f t="shared" si="236"/>
        <v/>
      </c>
      <c r="BM208" s="254" t="str">
        <f t="shared" si="236"/>
        <v/>
      </c>
      <c r="BN208" s="254" t="str">
        <f t="shared" si="236"/>
        <v/>
      </c>
      <c r="BO208" s="254" t="str">
        <f t="shared" si="236"/>
        <v/>
      </c>
      <c r="BP208" s="254" t="str">
        <f t="shared" si="241"/>
        <v/>
      </c>
      <c r="BQ208" s="264" t="str">
        <f t="shared" si="196"/>
        <v/>
      </c>
      <c r="BR208" s="261">
        <v>2019</v>
      </c>
      <c r="BS208" s="261">
        <v>2019</v>
      </c>
      <c r="BT208" s="261">
        <v>2019</v>
      </c>
      <c r="BU208" s="265">
        <v>2019</v>
      </c>
      <c r="BV208" s="263">
        <v>2019</v>
      </c>
      <c r="BW208" s="254" t="str">
        <f t="shared" si="177"/>
        <v/>
      </c>
      <c r="BX208" s="254" t="str">
        <f t="shared" si="176"/>
        <v/>
      </c>
      <c r="BY208" s="264" t="str">
        <f t="shared" si="31"/>
        <v/>
      </c>
      <c r="BZ208" s="254" t="str">
        <f t="shared" si="32"/>
        <v/>
      </c>
      <c r="CA208" s="254">
        <f t="shared" si="239"/>
        <v>0</v>
      </c>
      <c r="CB208" s="254">
        <f t="shared" si="239"/>
        <v>0</v>
      </c>
      <c r="CC208" s="254">
        <f t="shared" si="239"/>
        <v>0</v>
      </c>
      <c r="CD208" s="254">
        <f t="shared" si="239"/>
        <v>0</v>
      </c>
      <c r="CE208" s="254">
        <f t="shared" si="239"/>
        <v>0</v>
      </c>
      <c r="CF208" s="254">
        <f t="shared" si="239"/>
        <v>0</v>
      </c>
      <c r="CG208" s="254">
        <f t="shared" si="237"/>
        <v>0</v>
      </c>
      <c r="CH208" s="254">
        <f t="shared" si="237"/>
        <v>0</v>
      </c>
      <c r="CI208" s="254">
        <f t="shared" si="237"/>
        <v>0</v>
      </c>
      <c r="CJ208" s="254">
        <f t="shared" si="237"/>
        <v>0</v>
      </c>
      <c r="CK208" s="254">
        <f t="shared" si="237"/>
        <v>0</v>
      </c>
      <c r="CL208" s="254">
        <f t="shared" si="237"/>
        <v>0</v>
      </c>
      <c r="CM208" s="254">
        <f t="shared" si="197"/>
        <v>0</v>
      </c>
      <c r="CN208" s="254">
        <f t="shared" si="198"/>
        <v>0</v>
      </c>
      <c r="CO208" s="254">
        <f t="shared" si="199"/>
        <v>0</v>
      </c>
      <c r="CP208" s="254">
        <f t="shared" si="200"/>
        <v>0</v>
      </c>
      <c r="CQ208" s="254">
        <f t="shared" si="201"/>
        <v>0</v>
      </c>
      <c r="CR208" s="254">
        <f t="shared" si="202"/>
        <v>0</v>
      </c>
      <c r="CS208" s="254">
        <f t="shared" si="203"/>
        <v>0</v>
      </c>
      <c r="CT208" s="254">
        <f t="shared" si="204"/>
        <v>0</v>
      </c>
      <c r="CU208" s="254">
        <f t="shared" si="205"/>
        <v>0</v>
      </c>
      <c r="CV208" s="254">
        <f t="shared" si="206"/>
        <v>0</v>
      </c>
      <c r="CW208" s="254">
        <f t="shared" si="207"/>
        <v>0</v>
      </c>
      <c r="CX208" s="254">
        <f t="shared" si="208"/>
        <v>0</v>
      </c>
      <c r="CY208" s="254">
        <f t="shared" si="209"/>
        <v>0</v>
      </c>
      <c r="CZ208" s="254">
        <f t="shared" si="210"/>
        <v>0</v>
      </c>
      <c r="DA208" s="254">
        <f t="shared" si="211"/>
        <v>0</v>
      </c>
      <c r="DB208" s="254">
        <f t="shared" si="212"/>
        <v>0</v>
      </c>
      <c r="DC208" s="254">
        <f t="shared" si="213"/>
        <v>0</v>
      </c>
      <c r="DD208" s="254">
        <f t="shared" si="214"/>
        <v>0</v>
      </c>
      <c r="DE208" s="254">
        <f t="shared" si="215"/>
        <v>0</v>
      </c>
      <c r="DF208" s="254">
        <f t="shared" si="216"/>
        <v>0</v>
      </c>
      <c r="DG208" s="254">
        <f t="shared" si="217"/>
        <v>0</v>
      </c>
      <c r="DH208" s="254">
        <f t="shared" si="218"/>
        <v>0</v>
      </c>
      <c r="DI208" s="254">
        <f t="shared" si="219"/>
        <v>0</v>
      </c>
      <c r="DJ208" s="254">
        <f t="shared" si="220"/>
        <v>0</v>
      </c>
      <c r="DK208" s="254">
        <f t="shared" si="221"/>
        <v>0</v>
      </c>
      <c r="DL208" s="254">
        <f t="shared" si="222"/>
        <v>0</v>
      </c>
      <c r="DM208" s="254">
        <f t="shared" si="223"/>
        <v>0</v>
      </c>
      <c r="DN208" s="254">
        <f t="shared" si="224"/>
        <v>0</v>
      </c>
      <c r="DO208" s="254">
        <f t="shared" si="225"/>
        <v>0</v>
      </c>
      <c r="DP208" s="254">
        <f t="shared" si="226"/>
        <v>0</v>
      </c>
      <c r="DQ208" s="254">
        <f t="shared" si="227"/>
        <v>0</v>
      </c>
      <c r="DR208" s="254">
        <f t="shared" si="228"/>
        <v>0</v>
      </c>
      <c r="DS208" s="254">
        <f t="shared" si="229"/>
        <v>0</v>
      </c>
      <c r="DT208" s="254">
        <f t="shared" si="230"/>
        <v>0</v>
      </c>
      <c r="DU208" s="254">
        <f t="shared" si="231"/>
        <v>0</v>
      </c>
      <c r="DV208" s="254">
        <f t="shared" si="232"/>
        <v>0</v>
      </c>
    </row>
    <row r="209" spans="1:126" ht="24" customHeight="1">
      <c r="A209" s="11" t="str">
        <f ca="1">IF(AG209&lt;&gt;"OK","",CONCATENATE(TEXT('Front Page'!$F$33,"000"),TEXT('Front Page'!$F$31,"000"),"-",LEFT('Front Page'!$R$53,5),"-",LEFT(D209,1),AJ209, "-",TEXT(B209,"000")))</f>
        <v/>
      </c>
      <c r="B209" s="12" t="str">
        <f>IFERROR(IF(E209="","",MAX(B$17:B208)+1),"")</f>
        <v/>
      </c>
      <c r="C209" s="13"/>
      <c r="D209" s="29" t="str">
        <f t="shared" si="133"/>
        <v>None</v>
      </c>
      <c r="E209" s="29" t="str">
        <f t="shared" si="17"/>
        <v/>
      </c>
      <c r="F209" s="29" t="str">
        <f t="shared" si="18"/>
        <v/>
      </c>
      <c r="G209" s="363"/>
      <c r="H209" s="364"/>
      <c r="I209" s="325" t="str">
        <f t="shared" si="191"/>
        <v>No</v>
      </c>
      <c r="J209" s="314">
        <v>0</v>
      </c>
      <c r="K209" s="312">
        <v>0</v>
      </c>
      <c r="L209" s="312">
        <v>0</v>
      </c>
      <c r="M209" s="312">
        <v>0</v>
      </c>
      <c r="N209" s="312">
        <v>0</v>
      </c>
      <c r="O209" s="312">
        <v>0</v>
      </c>
      <c r="P209" s="312">
        <v>0</v>
      </c>
      <c r="Q209" s="312">
        <v>0</v>
      </c>
      <c r="R209" s="312">
        <v>0</v>
      </c>
      <c r="S209" s="312">
        <v>0</v>
      </c>
      <c r="T209" s="312">
        <v>0</v>
      </c>
      <c r="U209" s="312">
        <v>0</v>
      </c>
      <c r="V209" s="313">
        <v>1</v>
      </c>
      <c r="W209" s="313">
        <v>1</v>
      </c>
      <c r="X209" s="312">
        <v>0</v>
      </c>
      <c r="Y209" s="312">
        <v>0</v>
      </c>
      <c r="Z209" s="312">
        <v>0</v>
      </c>
      <c r="AA209" s="14">
        <v>0</v>
      </c>
      <c r="AB209" s="317"/>
      <c r="AC209" s="15" t="str">
        <f t="shared" ref="AC209:AC272" si="242">IF(SUM(X209:AA209)=0,"",SUM(J209:U209)*V209*SUM(X209:AA209)/1000)</f>
        <v/>
      </c>
      <c r="AD209" s="15" t="str">
        <f t="shared" si="192"/>
        <v/>
      </c>
      <c r="AE209" s="16" t="str">
        <f t="shared" si="193"/>
        <v>0 - 0</v>
      </c>
      <c r="AF209" s="20" t="str">
        <f t="shared" si="187"/>
        <v>Not an offer</v>
      </c>
      <c r="AG209" s="276" t="str">
        <f t="shared" si="188"/>
        <v>Not an Offer</v>
      </c>
      <c r="AH209" s="150"/>
      <c r="AI209" s="254">
        <v>193</v>
      </c>
      <c r="AJ209" s="149" t="str">
        <f t="shared" si="189"/>
        <v>00-IFE</v>
      </c>
      <c r="AK209" s="254" t="b">
        <v>0</v>
      </c>
      <c r="AL209" s="254">
        <f t="shared" ref="AL209:AL272" si="243">IF(B209&lt;&gt;"",IF(AG209&lt;&gt;"OK",1,0),IF(AG209="Not an Offer",0,1))</f>
        <v>0</v>
      </c>
      <c r="AM209" s="254">
        <f t="shared" si="190"/>
        <v>0</v>
      </c>
      <c r="AN209" s="288">
        <f t="shared" si="194"/>
        <v>0</v>
      </c>
      <c r="AO209" s="288" t="str">
        <f>IF(AND($BU209=$BV209,BU209=AO$13),$J209&amp;$K209&amp;$L209&amp;$M209&amp;$N209&amp;$O209&amp;$P209&amp;$Q209&amp;$R209&amp;$S209&amp;$T209&amp;$U209,IFERROR(MATCH($AN209,AO$17:AO208,0),-1000))</f>
        <v>000000000000</v>
      </c>
      <c r="AP209" s="288">
        <f>IF(AND($BU209=$BV209,BV209=AP$13),$J209&amp;$K209&amp;$L209&amp;$M209&amp;$N209&amp;$O209&amp;$P209&amp;$Q209&amp;$R209&amp;$S209&amp;$T209&amp;$U209,IFERROR(MATCH($AN209,AP$17:AP208,0),-1000))</f>
        <v>1</v>
      </c>
      <c r="AQ209" s="288">
        <f>IF(AND($BU209=$BV209,BW209=AQ$13),$J209&amp;$K209&amp;$L209&amp;$M209&amp;$N209&amp;$O209&amp;$P209&amp;$Q209&amp;$R209&amp;$S209&amp;$T209&amp;$U209,IFERROR(MATCH($AN209,AQ$17:AQ208,0),-1000))</f>
        <v>1</v>
      </c>
      <c r="AR209" s="288">
        <f>IF(AND($BU209=$BV209,BX209=AR$13),$J209&amp;$K209&amp;$L209&amp;$M209&amp;$N209&amp;$O209&amp;$P209&amp;$Q209&amp;$R209&amp;$S209&amp;$T209&amp;$U209,IFERROR(MATCH($AN209,AR$17:AR208,0),-1000))</f>
        <v>1</v>
      </c>
      <c r="AS209" s="254">
        <f t="shared" si="238"/>
        <v>0</v>
      </c>
      <c r="AT209" s="261" t="str">
        <f t="shared" si="195"/>
        <v/>
      </c>
      <c r="AU209" s="254" t="str">
        <f t="shared" si="235"/>
        <v/>
      </c>
      <c r="AV209" s="254" t="str">
        <f t="shared" si="235"/>
        <v/>
      </c>
      <c r="AW209" s="254" t="str">
        <f t="shared" si="235"/>
        <v/>
      </c>
      <c r="AX209" s="254" t="str">
        <f t="shared" si="235"/>
        <v/>
      </c>
      <c r="AY209" s="254" t="str">
        <f t="shared" si="235"/>
        <v/>
      </c>
      <c r="AZ209" s="254" t="str">
        <f t="shared" si="235"/>
        <v/>
      </c>
      <c r="BA209" s="254" t="str">
        <f t="shared" si="235"/>
        <v/>
      </c>
      <c r="BB209" s="254" t="str">
        <f t="shared" si="235"/>
        <v/>
      </c>
      <c r="BC209" s="254" t="str">
        <f t="shared" si="235"/>
        <v/>
      </c>
      <c r="BD209" s="254" t="str">
        <f t="shared" si="235"/>
        <v/>
      </c>
      <c r="BE209" s="262" t="str">
        <f t="shared" si="240"/>
        <v/>
      </c>
      <c r="BF209" s="263" t="str">
        <f t="shared" si="236"/>
        <v/>
      </c>
      <c r="BG209" s="254" t="str">
        <f t="shared" si="236"/>
        <v/>
      </c>
      <c r="BH209" s="254" t="str">
        <f t="shared" si="236"/>
        <v/>
      </c>
      <c r="BI209" s="254" t="str">
        <f t="shared" si="236"/>
        <v/>
      </c>
      <c r="BJ209" s="254" t="str">
        <f t="shared" si="236"/>
        <v/>
      </c>
      <c r="BK209" s="254" t="str">
        <f t="shared" si="236"/>
        <v/>
      </c>
      <c r="BL209" s="254" t="str">
        <f t="shared" si="236"/>
        <v/>
      </c>
      <c r="BM209" s="254" t="str">
        <f t="shared" si="236"/>
        <v/>
      </c>
      <c r="BN209" s="254" t="str">
        <f t="shared" si="236"/>
        <v/>
      </c>
      <c r="BO209" s="254" t="str">
        <f t="shared" si="236"/>
        <v/>
      </c>
      <c r="BP209" s="254" t="str">
        <f t="shared" si="241"/>
        <v/>
      </c>
      <c r="BQ209" s="264" t="str">
        <f t="shared" si="196"/>
        <v/>
      </c>
      <c r="BR209" s="261">
        <v>2019</v>
      </c>
      <c r="BS209" s="261">
        <v>2019</v>
      </c>
      <c r="BT209" s="261">
        <v>2019</v>
      </c>
      <c r="BU209" s="265">
        <v>2019</v>
      </c>
      <c r="BV209" s="263">
        <v>2019</v>
      </c>
      <c r="BW209" s="254" t="str">
        <f t="shared" si="177"/>
        <v/>
      </c>
      <c r="BX209" s="254" t="str">
        <f t="shared" si="176"/>
        <v/>
      </c>
      <c r="BY209" s="264" t="str">
        <f t="shared" si="31"/>
        <v/>
      </c>
      <c r="BZ209" s="254" t="str">
        <f t="shared" si="32"/>
        <v/>
      </c>
      <c r="CA209" s="254">
        <f t="shared" si="239"/>
        <v>0</v>
      </c>
      <c r="CB209" s="254">
        <f t="shared" si="239"/>
        <v>0</v>
      </c>
      <c r="CC209" s="254">
        <f t="shared" si="239"/>
        <v>0</v>
      </c>
      <c r="CD209" s="254">
        <f t="shared" si="239"/>
        <v>0</v>
      </c>
      <c r="CE209" s="254">
        <f t="shared" si="239"/>
        <v>0</v>
      </c>
      <c r="CF209" s="254">
        <f t="shared" si="239"/>
        <v>0</v>
      </c>
      <c r="CG209" s="254">
        <f t="shared" si="237"/>
        <v>0</v>
      </c>
      <c r="CH209" s="254">
        <f t="shared" si="237"/>
        <v>0</v>
      </c>
      <c r="CI209" s="254">
        <f t="shared" si="237"/>
        <v>0</v>
      </c>
      <c r="CJ209" s="254">
        <f t="shared" si="237"/>
        <v>0</v>
      </c>
      <c r="CK209" s="254">
        <f t="shared" si="237"/>
        <v>0</v>
      </c>
      <c r="CL209" s="254">
        <f t="shared" si="237"/>
        <v>0</v>
      </c>
      <c r="CM209" s="254">
        <f t="shared" si="197"/>
        <v>0</v>
      </c>
      <c r="CN209" s="254">
        <f t="shared" si="198"/>
        <v>0</v>
      </c>
      <c r="CO209" s="254">
        <f t="shared" si="199"/>
        <v>0</v>
      </c>
      <c r="CP209" s="254">
        <f t="shared" si="200"/>
        <v>0</v>
      </c>
      <c r="CQ209" s="254">
        <f t="shared" si="201"/>
        <v>0</v>
      </c>
      <c r="CR209" s="254">
        <f t="shared" si="202"/>
        <v>0</v>
      </c>
      <c r="CS209" s="254">
        <f t="shared" si="203"/>
        <v>0</v>
      </c>
      <c r="CT209" s="254">
        <f t="shared" si="204"/>
        <v>0</v>
      </c>
      <c r="CU209" s="254">
        <f t="shared" si="205"/>
        <v>0</v>
      </c>
      <c r="CV209" s="254">
        <f t="shared" si="206"/>
        <v>0</v>
      </c>
      <c r="CW209" s="254">
        <f t="shared" si="207"/>
        <v>0</v>
      </c>
      <c r="CX209" s="254">
        <f t="shared" si="208"/>
        <v>0</v>
      </c>
      <c r="CY209" s="254">
        <f t="shared" si="209"/>
        <v>0</v>
      </c>
      <c r="CZ209" s="254">
        <f t="shared" si="210"/>
        <v>0</v>
      </c>
      <c r="DA209" s="254">
        <f t="shared" si="211"/>
        <v>0</v>
      </c>
      <c r="DB209" s="254">
        <f t="shared" si="212"/>
        <v>0</v>
      </c>
      <c r="DC209" s="254">
        <f t="shared" si="213"/>
        <v>0</v>
      </c>
      <c r="DD209" s="254">
        <f t="shared" si="214"/>
        <v>0</v>
      </c>
      <c r="DE209" s="254">
        <f t="shared" si="215"/>
        <v>0</v>
      </c>
      <c r="DF209" s="254">
        <f t="shared" si="216"/>
        <v>0</v>
      </c>
      <c r="DG209" s="254">
        <f t="shared" si="217"/>
        <v>0</v>
      </c>
      <c r="DH209" s="254">
        <f t="shared" si="218"/>
        <v>0</v>
      </c>
      <c r="DI209" s="254">
        <f t="shared" si="219"/>
        <v>0</v>
      </c>
      <c r="DJ209" s="254">
        <f t="shared" si="220"/>
        <v>0</v>
      </c>
      <c r="DK209" s="254">
        <f t="shared" si="221"/>
        <v>0</v>
      </c>
      <c r="DL209" s="254">
        <f t="shared" si="222"/>
        <v>0</v>
      </c>
      <c r="DM209" s="254">
        <f t="shared" si="223"/>
        <v>0</v>
      </c>
      <c r="DN209" s="254">
        <f t="shared" si="224"/>
        <v>0</v>
      </c>
      <c r="DO209" s="254">
        <f t="shared" si="225"/>
        <v>0</v>
      </c>
      <c r="DP209" s="254">
        <f t="shared" si="226"/>
        <v>0</v>
      </c>
      <c r="DQ209" s="254">
        <f t="shared" si="227"/>
        <v>0</v>
      </c>
      <c r="DR209" s="254">
        <f t="shared" si="228"/>
        <v>0</v>
      </c>
      <c r="DS209" s="254">
        <f t="shared" si="229"/>
        <v>0</v>
      </c>
      <c r="DT209" s="254">
        <f t="shared" si="230"/>
        <v>0</v>
      </c>
      <c r="DU209" s="254">
        <f t="shared" si="231"/>
        <v>0</v>
      </c>
      <c r="DV209" s="254">
        <f t="shared" si="232"/>
        <v>0</v>
      </c>
    </row>
    <row r="210" spans="1:126" ht="24" customHeight="1">
      <c r="A210" s="11" t="str">
        <f ca="1">IF(AG210&lt;&gt;"OK","",CONCATENATE(TEXT('Front Page'!$F$33,"000"),TEXT('Front Page'!$F$31,"000"),"-",LEFT('Front Page'!$R$53,5),"-",LEFT(D210,1),AJ210, "-",TEXT(B210,"000")))</f>
        <v/>
      </c>
      <c r="B210" s="12" t="str">
        <f>IFERROR(IF(E210="","",MAX(B$17:B209)+1),"")</f>
        <v/>
      </c>
      <c r="C210" s="13"/>
      <c r="D210" s="29" t="str">
        <f t="shared" si="133"/>
        <v>None</v>
      </c>
      <c r="E210" s="29" t="str">
        <f t="shared" si="17"/>
        <v/>
      </c>
      <c r="F210" s="29" t="str">
        <f t="shared" si="18"/>
        <v/>
      </c>
      <c r="G210" s="363"/>
      <c r="H210" s="364"/>
      <c r="I210" s="325" t="str">
        <f t="shared" si="191"/>
        <v>No</v>
      </c>
      <c r="J210" s="314">
        <v>0</v>
      </c>
      <c r="K210" s="312">
        <v>0</v>
      </c>
      <c r="L210" s="312">
        <v>0</v>
      </c>
      <c r="M210" s="312">
        <v>0</v>
      </c>
      <c r="N210" s="312">
        <v>0</v>
      </c>
      <c r="O210" s="312">
        <v>0</v>
      </c>
      <c r="P210" s="312">
        <v>0</v>
      </c>
      <c r="Q210" s="312">
        <v>0</v>
      </c>
      <c r="R210" s="312">
        <v>0</v>
      </c>
      <c r="S210" s="312">
        <v>0</v>
      </c>
      <c r="T210" s="312">
        <v>0</v>
      </c>
      <c r="U210" s="312">
        <v>0</v>
      </c>
      <c r="V210" s="313">
        <v>1</v>
      </c>
      <c r="W210" s="313">
        <v>1</v>
      </c>
      <c r="X210" s="312">
        <v>0</v>
      </c>
      <c r="Y210" s="312">
        <v>0</v>
      </c>
      <c r="Z210" s="312">
        <v>0</v>
      </c>
      <c r="AA210" s="14">
        <v>0</v>
      </c>
      <c r="AB210" s="317"/>
      <c r="AC210" s="15" t="str">
        <f t="shared" si="242"/>
        <v/>
      </c>
      <c r="AD210" s="15" t="str">
        <f t="shared" si="192"/>
        <v/>
      </c>
      <c r="AE210" s="16" t="str">
        <f t="shared" si="193"/>
        <v>0 - 0</v>
      </c>
      <c r="AF210" s="20" t="str">
        <f t="shared" ref="AF210:AF273" si="244">IF(AG210&lt;&gt;"OK","Not an offer",D210&amp;" offer for "&amp;BU210&amp;IF(BV210&lt;&gt;BU210,"-"&amp;BV210&amp;" ("," ")&amp;" with "&amp;IF(IF(D210="Q3",MIN(P210:R210)=MAX(P210:R210),MIN(J210:U210)=MAX(J210:U210)),"flat capacity","capacity variable by month")&amp;IF(V210&lt;&gt;W210," in blocks",", one block"))</f>
        <v>Not an offer</v>
      </c>
      <c r="AG210" s="276" t="str">
        <f t="shared" ref="AG210:AG273" si="245">IF(B210&lt;&gt;"",IF(OR(MOD(ROUND(SUM(J210:AA210),10),ROUND(SUM(J210:AA210),2))&gt;0,COUNT(J210:W210)&lt;14),"Check that entries are numbers rounded to two decimal points",IF(B210="","Enter Capacity",IF(AK210,"Capacity Price has to span the entire term, no gap years",IF(AS210=0,IF(W210&lt;V210,"Check Blocks","OK"),AS210)))),"Not an Offer")</f>
        <v>Not an Offer</v>
      </c>
      <c r="AH210" s="150"/>
      <c r="AI210" s="254">
        <v>194</v>
      </c>
      <c r="AJ210" s="149" t="str">
        <f t="shared" ref="AJ210:AJ273" si="246">IF(AND(X210&lt;&gt;0,Y210&lt;&gt;0),90,IF(X210&lt;&gt;0,19,IF(Y210&lt;&gt;0,20,"00")))&amp;"-IFE"</f>
        <v>00-IFE</v>
      </c>
      <c r="AK210" s="254" t="b">
        <v>0</v>
      </c>
      <c r="AL210" s="254">
        <f t="shared" si="243"/>
        <v>0</v>
      </c>
      <c r="AM210" s="254">
        <f t="shared" ref="AM210:AM273" si="247">IF(AG210="OK",IF(ROW(B210)-16=B210,0,1),0)</f>
        <v>0</v>
      </c>
      <c r="AN210" s="288">
        <f t="shared" si="194"/>
        <v>0</v>
      </c>
      <c r="AO210" s="288" t="str">
        <f>IF(AND($BU210=$BV210,BU210=AO$13),$J210&amp;$K210&amp;$L210&amp;$M210&amp;$N210&amp;$O210&amp;$P210&amp;$Q210&amp;$R210&amp;$S210&amp;$T210&amp;$U210,IFERROR(MATCH($AN210,AO$17:AO209,0),-1000))</f>
        <v>000000000000</v>
      </c>
      <c r="AP210" s="288">
        <f>IF(AND($BU210=$BV210,BV210=AP$13),$J210&amp;$K210&amp;$L210&amp;$M210&amp;$N210&amp;$O210&amp;$P210&amp;$Q210&amp;$R210&amp;$S210&amp;$T210&amp;$U210,IFERROR(MATCH($AN210,AP$17:AP209,0),-1000))</f>
        <v>1</v>
      </c>
      <c r="AQ210" s="288">
        <f>IF(AND($BU210=$BV210,BW210=AQ$13),$J210&amp;$K210&amp;$L210&amp;$M210&amp;$N210&amp;$O210&amp;$P210&amp;$Q210&amp;$R210&amp;$S210&amp;$T210&amp;$U210,IFERROR(MATCH($AN210,AQ$17:AQ209,0),-1000))</f>
        <v>1</v>
      </c>
      <c r="AR210" s="288">
        <f>IF(AND($BU210=$BV210,BX210=AR$13),$J210&amp;$K210&amp;$L210&amp;$M210&amp;$N210&amp;$O210&amp;$P210&amp;$Q210&amp;$R210&amp;$S210&amp;$T210&amp;$U210,IFERROR(MATCH($AN210,AR$17:AR209,0),-1000))</f>
        <v>1</v>
      </c>
      <c r="AS210" s="254">
        <f t="shared" si="238"/>
        <v>0</v>
      </c>
      <c r="AT210" s="261" t="str">
        <f t="shared" si="195"/>
        <v/>
      </c>
      <c r="AU210" s="254" t="str">
        <f t="shared" si="235"/>
        <v/>
      </c>
      <c r="AV210" s="254" t="str">
        <f t="shared" si="235"/>
        <v/>
      </c>
      <c r="AW210" s="254" t="str">
        <f t="shared" si="235"/>
        <v/>
      </c>
      <c r="AX210" s="254" t="str">
        <f t="shared" si="235"/>
        <v/>
      </c>
      <c r="AY210" s="254" t="str">
        <f t="shared" si="235"/>
        <v/>
      </c>
      <c r="AZ210" s="254" t="str">
        <f t="shared" si="235"/>
        <v/>
      </c>
      <c r="BA210" s="254" t="str">
        <f t="shared" si="235"/>
        <v/>
      </c>
      <c r="BB210" s="254" t="str">
        <f t="shared" si="235"/>
        <v/>
      </c>
      <c r="BC210" s="254" t="str">
        <f t="shared" si="235"/>
        <v/>
      </c>
      <c r="BD210" s="254" t="str">
        <f t="shared" si="235"/>
        <v/>
      </c>
      <c r="BE210" s="262" t="str">
        <f t="shared" si="240"/>
        <v/>
      </c>
      <c r="BF210" s="263" t="str">
        <f t="shared" si="236"/>
        <v/>
      </c>
      <c r="BG210" s="254" t="str">
        <f t="shared" si="236"/>
        <v/>
      </c>
      <c r="BH210" s="254" t="str">
        <f t="shared" si="236"/>
        <v/>
      </c>
      <c r="BI210" s="254" t="str">
        <f t="shared" si="236"/>
        <v/>
      </c>
      <c r="BJ210" s="254" t="str">
        <f t="shared" si="236"/>
        <v/>
      </c>
      <c r="BK210" s="254" t="str">
        <f t="shared" si="236"/>
        <v/>
      </c>
      <c r="BL210" s="254" t="str">
        <f t="shared" si="236"/>
        <v/>
      </c>
      <c r="BM210" s="254" t="str">
        <f t="shared" si="236"/>
        <v/>
      </c>
      <c r="BN210" s="254" t="str">
        <f t="shared" si="236"/>
        <v/>
      </c>
      <c r="BO210" s="254" t="str">
        <f t="shared" si="236"/>
        <v/>
      </c>
      <c r="BP210" s="254" t="str">
        <f t="shared" si="241"/>
        <v/>
      </c>
      <c r="BQ210" s="264" t="str">
        <f t="shared" si="196"/>
        <v/>
      </c>
      <c r="BR210" s="261">
        <v>2019</v>
      </c>
      <c r="BS210" s="261">
        <v>2019</v>
      </c>
      <c r="BT210" s="261">
        <v>2019</v>
      </c>
      <c r="BU210" s="265">
        <v>2019</v>
      </c>
      <c r="BV210" s="263">
        <v>2019</v>
      </c>
      <c r="BW210" s="254" t="str">
        <f t="shared" si="177"/>
        <v/>
      </c>
      <c r="BX210" s="254" t="str">
        <f t="shared" si="176"/>
        <v/>
      </c>
      <c r="BY210" s="264" t="str">
        <f t="shared" si="31"/>
        <v/>
      </c>
      <c r="BZ210" s="254" t="str">
        <f t="shared" si="32"/>
        <v/>
      </c>
      <c r="CA210" s="254">
        <f t="shared" si="239"/>
        <v>0</v>
      </c>
      <c r="CB210" s="254">
        <f t="shared" si="239"/>
        <v>0</v>
      </c>
      <c r="CC210" s="254">
        <f t="shared" si="239"/>
        <v>0</v>
      </c>
      <c r="CD210" s="254">
        <f t="shared" si="239"/>
        <v>0</v>
      </c>
      <c r="CE210" s="254">
        <f t="shared" si="239"/>
        <v>0</v>
      </c>
      <c r="CF210" s="254">
        <f t="shared" si="239"/>
        <v>0</v>
      </c>
      <c r="CG210" s="254">
        <f t="shared" si="237"/>
        <v>0</v>
      </c>
      <c r="CH210" s="254">
        <f t="shared" si="237"/>
        <v>0</v>
      </c>
      <c r="CI210" s="254">
        <f t="shared" si="237"/>
        <v>0</v>
      </c>
      <c r="CJ210" s="254">
        <f t="shared" si="237"/>
        <v>0</v>
      </c>
      <c r="CK210" s="254">
        <f t="shared" si="237"/>
        <v>0</v>
      </c>
      <c r="CL210" s="254">
        <f t="shared" si="237"/>
        <v>0</v>
      </c>
      <c r="CM210" s="254">
        <f t="shared" si="197"/>
        <v>0</v>
      </c>
      <c r="CN210" s="254">
        <f t="shared" si="198"/>
        <v>0</v>
      </c>
      <c r="CO210" s="254">
        <f t="shared" si="199"/>
        <v>0</v>
      </c>
      <c r="CP210" s="254">
        <f t="shared" si="200"/>
        <v>0</v>
      </c>
      <c r="CQ210" s="254">
        <f t="shared" si="201"/>
        <v>0</v>
      </c>
      <c r="CR210" s="254">
        <f t="shared" si="202"/>
        <v>0</v>
      </c>
      <c r="CS210" s="254">
        <f t="shared" si="203"/>
        <v>0</v>
      </c>
      <c r="CT210" s="254">
        <f t="shared" si="204"/>
        <v>0</v>
      </c>
      <c r="CU210" s="254">
        <f t="shared" si="205"/>
        <v>0</v>
      </c>
      <c r="CV210" s="254">
        <f t="shared" si="206"/>
        <v>0</v>
      </c>
      <c r="CW210" s="254">
        <f t="shared" si="207"/>
        <v>0</v>
      </c>
      <c r="CX210" s="254">
        <f t="shared" si="208"/>
        <v>0</v>
      </c>
      <c r="CY210" s="254">
        <f t="shared" si="209"/>
        <v>0</v>
      </c>
      <c r="CZ210" s="254">
        <f t="shared" si="210"/>
        <v>0</v>
      </c>
      <c r="DA210" s="254">
        <f t="shared" si="211"/>
        <v>0</v>
      </c>
      <c r="DB210" s="254">
        <f t="shared" si="212"/>
        <v>0</v>
      </c>
      <c r="DC210" s="254">
        <f t="shared" si="213"/>
        <v>0</v>
      </c>
      <c r="DD210" s="254">
        <f t="shared" si="214"/>
        <v>0</v>
      </c>
      <c r="DE210" s="254">
        <f t="shared" si="215"/>
        <v>0</v>
      </c>
      <c r="DF210" s="254">
        <f t="shared" si="216"/>
        <v>0</v>
      </c>
      <c r="DG210" s="254">
        <f t="shared" si="217"/>
        <v>0</v>
      </c>
      <c r="DH210" s="254">
        <f t="shared" si="218"/>
        <v>0</v>
      </c>
      <c r="DI210" s="254">
        <f t="shared" si="219"/>
        <v>0</v>
      </c>
      <c r="DJ210" s="254">
        <f t="shared" si="220"/>
        <v>0</v>
      </c>
      <c r="DK210" s="254">
        <f t="shared" si="221"/>
        <v>0</v>
      </c>
      <c r="DL210" s="254">
        <f t="shared" si="222"/>
        <v>0</v>
      </c>
      <c r="DM210" s="254">
        <f t="shared" si="223"/>
        <v>0</v>
      </c>
      <c r="DN210" s="254">
        <f t="shared" si="224"/>
        <v>0</v>
      </c>
      <c r="DO210" s="254">
        <f t="shared" si="225"/>
        <v>0</v>
      </c>
      <c r="DP210" s="254">
        <f t="shared" si="226"/>
        <v>0</v>
      </c>
      <c r="DQ210" s="254">
        <f t="shared" si="227"/>
        <v>0</v>
      </c>
      <c r="DR210" s="254">
        <f t="shared" si="228"/>
        <v>0</v>
      </c>
      <c r="DS210" s="254">
        <f t="shared" si="229"/>
        <v>0</v>
      </c>
      <c r="DT210" s="254">
        <f t="shared" si="230"/>
        <v>0</v>
      </c>
      <c r="DU210" s="254">
        <f t="shared" si="231"/>
        <v>0</v>
      </c>
      <c r="DV210" s="254">
        <f t="shared" si="232"/>
        <v>0</v>
      </c>
    </row>
    <row r="211" spans="1:126" ht="24" customHeight="1">
      <c r="A211" s="11" t="str">
        <f ca="1">IF(AG211&lt;&gt;"OK","",CONCATENATE(TEXT('Front Page'!$F$33,"000"),TEXT('Front Page'!$F$31,"000"),"-",LEFT('Front Page'!$R$53,5),"-",LEFT(D211,1),AJ211, "-",TEXT(B211,"000")))</f>
        <v/>
      </c>
      <c r="B211" s="12" t="str">
        <f>IFERROR(IF(E211="","",MAX(B$17:B210)+1),"")</f>
        <v/>
      </c>
      <c r="C211" s="13"/>
      <c r="D211" s="29" t="str">
        <f t="shared" si="133"/>
        <v>None</v>
      </c>
      <c r="E211" s="29" t="str">
        <f t="shared" si="17"/>
        <v/>
      </c>
      <c r="F211" s="29" t="str">
        <f t="shared" si="18"/>
        <v/>
      </c>
      <c r="G211" s="363"/>
      <c r="H211" s="364"/>
      <c r="I211" s="325" t="str">
        <f t="shared" si="191"/>
        <v>No</v>
      </c>
      <c r="J211" s="314">
        <v>0</v>
      </c>
      <c r="K211" s="312">
        <v>0</v>
      </c>
      <c r="L211" s="312">
        <v>0</v>
      </c>
      <c r="M211" s="312">
        <v>0</v>
      </c>
      <c r="N211" s="312">
        <v>0</v>
      </c>
      <c r="O211" s="312">
        <v>0</v>
      </c>
      <c r="P211" s="312">
        <v>0</v>
      </c>
      <c r="Q211" s="312">
        <v>0</v>
      </c>
      <c r="R211" s="312">
        <v>0</v>
      </c>
      <c r="S211" s="312">
        <v>0</v>
      </c>
      <c r="T211" s="312">
        <v>0</v>
      </c>
      <c r="U211" s="312">
        <v>0</v>
      </c>
      <c r="V211" s="313">
        <v>1</v>
      </c>
      <c r="W211" s="313">
        <v>1</v>
      </c>
      <c r="X211" s="312">
        <v>0</v>
      </c>
      <c r="Y211" s="312">
        <v>0</v>
      </c>
      <c r="Z211" s="312">
        <v>0</v>
      </c>
      <c r="AA211" s="14">
        <v>0</v>
      </c>
      <c r="AB211" s="317"/>
      <c r="AC211" s="15" t="str">
        <f t="shared" si="242"/>
        <v/>
      </c>
      <c r="AD211" s="15" t="str">
        <f t="shared" si="192"/>
        <v/>
      </c>
      <c r="AE211" s="16" t="str">
        <f t="shared" si="193"/>
        <v>0 - 0</v>
      </c>
      <c r="AF211" s="20" t="str">
        <f t="shared" si="244"/>
        <v>Not an offer</v>
      </c>
      <c r="AG211" s="276" t="str">
        <f t="shared" si="245"/>
        <v>Not an Offer</v>
      </c>
      <c r="AH211" s="150"/>
      <c r="AI211" s="254">
        <v>195</v>
      </c>
      <c r="AJ211" s="149" t="str">
        <f t="shared" si="246"/>
        <v>00-IFE</v>
      </c>
      <c r="AK211" s="254" t="b">
        <v>0</v>
      </c>
      <c r="AL211" s="254">
        <f t="shared" si="243"/>
        <v>0</v>
      </c>
      <c r="AM211" s="254">
        <f t="shared" si="247"/>
        <v>0</v>
      </c>
      <c r="AN211" s="288">
        <f t="shared" si="194"/>
        <v>0</v>
      </c>
      <c r="AO211" s="288" t="str">
        <f>IF(AND($BU211=$BV211,BU211=AO$13),$J211&amp;$K211&amp;$L211&amp;$M211&amp;$N211&amp;$O211&amp;$P211&amp;$Q211&amp;$R211&amp;$S211&amp;$T211&amp;$U211,IFERROR(MATCH($AN211,AO$17:AO210,0),-1000))</f>
        <v>000000000000</v>
      </c>
      <c r="AP211" s="288">
        <f>IF(AND($BU211=$BV211,BV211=AP$13),$J211&amp;$K211&amp;$L211&amp;$M211&amp;$N211&amp;$O211&amp;$P211&amp;$Q211&amp;$R211&amp;$S211&amp;$T211&amp;$U211,IFERROR(MATCH($AN211,AP$17:AP210,0),-1000))</f>
        <v>1</v>
      </c>
      <c r="AQ211" s="288">
        <f>IF(AND($BU211=$BV211,BW211=AQ$13),$J211&amp;$K211&amp;$L211&amp;$M211&amp;$N211&amp;$O211&amp;$P211&amp;$Q211&amp;$R211&amp;$S211&amp;$T211&amp;$U211,IFERROR(MATCH($AN211,AQ$17:AQ210,0),-1000))</f>
        <v>1</v>
      </c>
      <c r="AR211" s="288">
        <f>IF(AND($BU211=$BV211,BX211=AR$13),$J211&amp;$K211&amp;$L211&amp;$M211&amp;$N211&amp;$O211&amp;$P211&amp;$Q211&amp;$R211&amp;$S211&amp;$T211&amp;$U211,IFERROR(MATCH($AN211,AR$17:AR210,0),-1000))</f>
        <v>1</v>
      </c>
      <c r="AS211" s="254">
        <f t="shared" si="238"/>
        <v>0</v>
      </c>
      <c r="AT211" s="261" t="str">
        <f t="shared" si="195"/>
        <v/>
      </c>
      <c r="AU211" s="254" t="str">
        <f t="shared" si="235"/>
        <v/>
      </c>
      <c r="AV211" s="254" t="str">
        <f t="shared" ref="AV211:BD241" si="248">IF(L211&lt;&gt;0,MIN(AU211,AV$14),AU211)</f>
        <v/>
      </c>
      <c r="AW211" s="254" t="str">
        <f t="shared" si="248"/>
        <v/>
      </c>
      <c r="AX211" s="254" t="str">
        <f t="shared" si="248"/>
        <v/>
      </c>
      <c r="AY211" s="254" t="str">
        <f t="shared" si="248"/>
        <v/>
      </c>
      <c r="AZ211" s="254" t="str">
        <f t="shared" si="248"/>
        <v/>
      </c>
      <c r="BA211" s="254" t="str">
        <f t="shared" si="248"/>
        <v/>
      </c>
      <c r="BB211" s="254" t="str">
        <f t="shared" si="248"/>
        <v/>
      </c>
      <c r="BC211" s="254" t="str">
        <f t="shared" si="248"/>
        <v/>
      </c>
      <c r="BD211" s="254" t="str">
        <f t="shared" si="248"/>
        <v/>
      </c>
      <c r="BE211" s="262" t="str">
        <f t="shared" si="240"/>
        <v/>
      </c>
      <c r="BF211" s="263" t="str">
        <f t="shared" si="236"/>
        <v/>
      </c>
      <c r="BG211" s="254" t="str">
        <f t="shared" ref="BG211:BO241" si="249">IF(K211&lt;&gt;0,MAX(BH211,BG$14),BH211)</f>
        <v/>
      </c>
      <c r="BH211" s="254" t="str">
        <f t="shared" si="249"/>
        <v/>
      </c>
      <c r="BI211" s="254" t="str">
        <f t="shared" si="249"/>
        <v/>
      </c>
      <c r="BJ211" s="254" t="str">
        <f t="shared" si="249"/>
        <v/>
      </c>
      <c r="BK211" s="254" t="str">
        <f t="shared" si="249"/>
        <v/>
      </c>
      <c r="BL211" s="254" t="str">
        <f t="shared" si="249"/>
        <v/>
      </c>
      <c r="BM211" s="254" t="str">
        <f t="shared" si="249"/>
        <v/>
      </c>
      <c r="BN211" s="254" t="str">
        <f t="shared" si="249"/>
        <v/>
      </c>
      <c r="BO211" s="254" t="str">
        <f t="shared" si="249"/>
        <v/>
      </c>
      <c r="BP211" s="254" t="str">
        <f t="shared" si="241"/>
        <v/>
      </c>
      <c r="BQ211" s="264" t="str">
        <f t="shared" si="196"/>
        <v/>
      </c>
      <c r="BR211" s="261">
        <v>2019</v>
      </c>
      <c r="BS211" s="261">
        <v>2019</v>
      </c>
      <c r="BT211" s="261">
        <v>2019</v>
      </c>
      <c r="BU211" s="265">
        <v>2019</v>
      </c>
      <c r="BV211" s="263">
        <v>2019</v>
      </c>
      <c r="BW211" s="254" t="str">
        <f t="shared" si="177"/>
        <v/>
      </c>
      <c r="BX211" s="254" t="str">
        <f t="shared" si="176"/>
        <v/>
      </c>
      <c r="BY211" s="264" t="str">
        <f t="shared" si="31"/>
        <v/>
      </c>
      <c r="BZ211" s="254" t="str">
        <f t="shared" si="32"/>
        <v/>
      </c>
      <c r="CA211" s="254">
        <f t="shared" si="239"/>
        <v>0</v>
      </c>
      <c r="CB211" s="254">
        <f t="shared" si="239"/>
        <v>0</v>
      </c>
      <c r="CC211" s="254">
        <f t="shared" si="239"/>
        <v>0</v>
      </c>
      <c r="CD211" s="254">
        <f t="shared" si="239"/>
        <v>0</v>
      </c>
      <c r="CE211" s="254">
        <f t="shared" si="239"/>
        <v>0</v>
      </c>
      <c r="CF211" s="254">
        <f t="shared" si="239"/>
        <v>0</v>
      </c>
      <c r="CG211" s="254">
        <f t="shared" si="237"/>
        <v>0</v>
      </c>
      <c r="CH211" s="254">
        <f t="shared" si="237"/>
        <v>0</v>
      </c>
      <c r="CI211" s="254">
        <f t="shared" si="237"/>
        <v>0</v>
      </c>
      <c r="CJ211" s="254">
        <f t="shared" si="237"/>
        <v>0</v>
      </c>
      <c r="CK211" s="254">
        <f t="shared" si="237"/>
        <v>0</v>
      </c>
      <c r="CL211" s="254">
        <f t="shared" si="237"/>
        <v>0</v>
      </c>
      <c r="CM211" s="254">
        <f t="shared" si="197"/>
        <v>0</v>
      </c>
      <c r="CN211" s="254">
        <f t="shared" si="198"/>
        <v>0</v>
      </c>
      <c r="CO211" s="254">
        <f t="shared" si="199"/>
        <v>0</v>
      </c>
      <c r="CP211" s="254">
        <f t="shared" si="200"/>
        <v>0</v>
      </c>
      <c r="CQ211" s="254">
        <f t="shared" si="201"/>
        <v>0</v>
      </c>
      <c r="CR211" s="254">
        <f t="shared" si="202"/>
        <v>0</v>
      </c>
      <c r="CS211" s="254">
        <f t="shared" si="203"/>
        <v>0</v>
      </c>
      <c r="CT211" s="254">
        <f t="shared" si="204"/>
        <v>0</v>
      </c>
      <c r="CU211" s="254">
        <f t="shared" si="205"/>
        <v>0</v>
      </c>
      <c r="CV211" s="254">
        <f t="shared" si="206"/>
        <v>0</v>
      </c>
      <c r="CW211" s="254">
        <f t="shared" si="207"/>
        <v>0</v>
      </c>
      <c r="CX211" s="254">
        <f t="shared" si="208"/>
        <v>0</v>
      </c>
      <c r="CY211" s="254">
        <f t="shared" si="209"/>
        <v>0</v>
      </c>
      <c r="CZ211" s="254">
        <f t="shared" si="210"/>
        <v>0</v>
      </c>
      <c r="DA211" s="254">
        <f t="shared" si="211"/>
        <v>0</v>
      </c>
      <c r="DB211" s="254">
        <f t="shared" si="212"/>
        <v>0</v>
      </c>
      <c r="DC211" s="254">
        <f t="shared" si="213"/>
        <v>0</v>
      </c>
      <c r="DD211" s="254">
        <f t="shared" si="214"/>
        <v>0</v>
      </c>
      <c r="DE211" s="254">
        <f t="shared" si="215"/>
        <v>0</v>
      </c>
      <c r="DF211" s="254">
        <f t="shared" si="216"/>
        <v>0</v>
      </c>
      <c r="DG211" s="254">
        <f t="shared" si="217"/>
        <v>0</v>
      </c>
      <c r="DH211" s="254">
        <f t="shared" si="218"/>
        <v>0</v>
      </c>
      <c r="DI211" s="254">
        <f t="shared" si="219"/>
        <v>0</v>
      </c>
      <c r="DJ211" s="254">
        <f t="shared" si="220"/>
        <v>0</v>
      </c>
      <c r="DK211" s="254">
        <f t="shared" si="221"/>
        <v>0</v>
      </c>
      <c r="DL211" s="254">
        <f t="shared" si="222"/>
        <v>0</v>
      </c>
      <c r="DM211" s="254">
        <f t="shared" si="223"/>
        <v>0</v>
      </c>
      <c r="DN211" s="254">
        <f t="shared" si="224"/>
        <v>0</v>
      </c>
      <c r="DO211" s="254">
        <f t="shared" si="225"/>
        <v>0</v>
      </c>
      <c r="DP211" s="254">
        <f t="shared" si="226"/>
        <v>0</v>
      </c>
      <c r="DQ211" s="254">
        <f t="shared" si="227"/>
        <v>0</v>
      </c>
      <c r="DR211" s="254">
        <f t="shared" si="228"/>
        <v>0</v>
      </c>
      <c r="DS211" s="254">
        <f t="shared" si="229"/>
        <v>0</v>
      </c>
      <c r="DT211" s="254">
        <f t="shared" si="230"/>
        <v>0</v>
      </c>
      <c r="DU211" s="254">
        <f t="shared" si="231"/>
        <v>0</v>
      </c>
      <c r="DV211" s="254">
        <f t="shared" si="232"/>
        <v>0</v>
      </c>
    </row>
    <row r="212" spans="1:126" ht="24" customHeight="1">
      <c r="A212" s="11" t="str">
        <f ca="1">IF(AG212&lt;&gt;"OK","",CONCATENATE(TEXT('Front Page'!$F$33,"000"),TEXT('Front Page'!$F$31,"000"),"-",LEFT('Front Page'!$R$53,5),"-",LEFT(D212,1),AJ212, "-",TEXT(B212,"000")))</f>
        <v/>
      </c>
      <c r="B212" s="12" t="str">
        <f>IFERROR(IF(E212="","",MAX(B$17:B211)+1),"")</f>
        <v/>
      </c>
      <c r="C212" s="13"/>
      <c r="D212" s="29" t="str">
        <f t="shared" si="133"/>
        <v>None</v>
      </c>
      <c r="E212" s="29" t="str">
        <f t="shared" si="17"/>
        <v/>
      </c>
      <c r="F212" s="29" t="str">
        <f t="shared" si="18"/>
        <v/>
      </c>
      <c r="G212" s="363"/>
      <c r="H212" s="364"/>
      <c r="I212" s="325" t="str">
        <f t="shared" si="191"/>
        <v>No</v>
      </c>
      <c r="J212" s="314">
        <v>0</v>
      </c>
      <c r="K212" s="312">
        <v>0</v>
      </c>
      <c r="L212" s="312">
        <v>0</v>
      </c>
      <c r="M212" s="312">
        <v>0</v>
      </c>
      <c r="N212" s="312">
        <v>0</v>
      </c>
      <c r="O212" s="312">
        <v>0</v>
      </c>
      <c r="P212" s="312">
        <v>0</v>
      </c>
      <c r="Q212" s="312">
        <v>0</v>
      </c>
      <c r="R212" s="312">
        <v>0</v>
      </c>
      <c r="S212" s="312">
        <v>0</v>
      </c>
      <c r="T212" s="312">
        <v>0</v>
      </c>
      <c r="U212" s="312">
        <v>0</v>
      </c>
      <c r="V212" s="313">
        <v>1</v>
      </c>
      <c r="W212" s="313">
        <v>1</v>
      </c>
      <c r="X212" s="312">
        <v>0</v>
      </c>
      <c r="Y212" s="312">
        <v>0</v>
      </c>
      <c r="Z212" s="312">
        <v>0</v>
      </c>
      <c r="AA212" s="14">
        <v>0</v>
      </c>
      <c r="AB212" s="317"/>
      <c r="AC212" s="15" t="str">
        <f t="shared" si="242"/>
        <v/>
      </c>
      <c r="AD212" s="15" t="str">
        <f t="shared" si="192"/>
        <v/>
      </c>
      <c r="AE212" s="16" t="str">
        <f t="shared" si="193"/>
        <v>0 - 0</v>
      </c>
      <c r="AF212" s="20" t="str">
        <f t="shared" si="244"/>
        <v>Not an offer</v>
      </c>
      <c r="AG212" s="276" t="str">
        <f t="shared" si="245"/>
        <v>Not an Offer</v>
      </c>
      <c r="AH212" s="150"/>
      <c r="AI212" s="254">
        <v>196</v>
      </c>
      <c r="AJ212" s="149" t="str">
        <f t="shared" si="246"/>
        <v>00-IFE</v>
      </c>
      <c r="AK212" s="254" t="b">
        <v>0</v>
      </c>
      <c r="AL212" s="254">
        <f t="shared" si="243"/>
        <v>0</v>
      </c>
      <c r="AM212" s="254">
        <f t="shared" si="247"/>
        <v>0</v>
      </c>
      <c r="AN212" s="288">
        <f t="shared" si="194"/>
        <v>0</v>
      </c>
      <c r="AO212" s="288" t="str">
        <f>IF(AND($BU212=$BV212,BU212=AO$13),$J212&amp;$K212&amp;$L212&amp;$M212&amp;$N212&amp;$O212&amp;$P212&amp;$Q212&amp;$R212&amp;$S212&amp;$T212&amp;$U212,IFERROR(MATCH($AN212,AO$17:AO211,0),-1000))</f>
        <v>000000000000</v>
      </c>
      <c r="AP212" s="288">
        <f>IF(AND($BU212=$BV212,BV212=AP$13),$J212&amp;$K212&amp;$L212&amp;$M212&amp;$N212&amp;$O212&amp;$P212&amp;$Q212&amp;$R212&amp;$S212&amp;$T212&amp;$U212,IFERROR(MATCH($AN212,AP$17:AP211,0),-1000))</f>
        <v>1</v>
      </c>
      <c r="AQ212" s="288">
        <f>IF(AND($BU212=$BV212,BW212=AQ$13),$J212&amp;$K212&amp;$L212&amp;$M212&amp;$N212&amp;$O212&amp;$P212&amp;$Q212&amp;$R212&amp;$S212&amp;$T212&amp;$U212,IFERROR(MATCH($AN212,AQ$17:AQ211,0),-1000))</f>
        <v>1</v>
      </c>
      <c r="AR212" s="288">
        <f>IF(AND($BU212=$BV212,BX212=AR$13),$J212&amp;$K212&amp;$L212&amp;$M212&amp;$N212&amp;$O212&amp;$P212&amp;$Q212&amp;$R212&amp;$S212&amp;$T212&amp;$U212,IFERROR(MATCH($AN212,AR$17:AR211,0),-1000))</f>
        <v>1</v>
      </c>
      <c r="AS212" s="254">
        <f t="shared" si="238"/>
        <v>0</v>
      </c>
      <c r="AT212" s="261" t="str">
        <f t="shared" si="195"/>
        <v/>
      </c>
      <c r="AU212" s="254" t="str">
        <f t="shared" ref="AU212:BE275" si="250">IF(K212&lt;&gt;0,MIN(AT212,AU$14),AT212)</f>
        <v/>
      </c>
      <c r="AV212" s="254" t="str">
        <f t="shared" si="248"/>
        <v/>
      </c>
      <c r="AW212" s="254" t="str">
        <f t="shared" si="248"/>
        <v/>
      </c>
      <c r="AX212" s="254" t="str">
        <f t="shared" si="248"/>
        <v/>
      </c>
      <c r="AY212" s="254" t="str">
        <f t="shared" si="248"/>
        <v/>
      </c>
      <c r="AZ212" s="254" t="str">
        <f t="shared" si="248"/>
        <v/>
      </c>
      <c r="BA212" s="254" t="str">
        <f t="shared" si="248"/>
        <v/>
      </c>
      <c r="BB212" s="254" t="str">
        <f t="shared" si="248"/>
        <v/>
      </c>
      <c r="BC212" s="254" t="str">
        <f t="shared" si="248"/>
        <v/>
      </c>
      <c r="BD212" s="254" t="str">
        <f t="shared" si="248"/>
        <v/>
      </c>
      <c r="BE212" s="262" t="str">
        <f t="shared" si="240"/>
        <v/>
      </c>
      <c r="BF212" s="263" t="str">
        <f t="shared" ref="BF212:BP275" si="251">IF(J212&lt;&gt;0,MAX(BG212,BF$14),BG212)</f>
        <v/>
      </c>
      <c r="BG212" s="254" t="str">
        <f t="shared" si="249"/>
        <v/>
      </c>
      <c r="BH212" s="254" t="str">
        <f t="shared" si="249"/>
        <v/>
      </c>
      <c r="BI212" s="254" t="str">
        <f t="shared" si="249"/>
        <v/>
      </c>
      <c r="BJ212" s="254" t="str">
        <f t="shared" si="249"/>
        <v/>
      </c>
      <c r="BK212" s="254" t="str">
        <f t="shared" si="249"/>
        <v/>
      </c>
      <c r="BL212" s="254" t="str">
        <f t="shared" si="249"/>
        <v/>
      </c>
      <c r="BM212" s="254" t="str">
        <f t="shared" si="249"/>
        <v/>
      </c>
      <c r="BN212" s="254" t="str">
        <f t="shared" si="249"/>
        <v/>
      </c>
      <c r="BO212" s="254" t="str">
        <f t="shared" si="249"/>
        <v/>
      </c>
      <c r="BP212" s="254" t="str">
        <f t="shared" si="241"/>
        <v/>
      </c>
      <c r="BQ212" s="264" t="str">
        <f t="shared" si="196"/>
        <v/>
      </c>
      <c r="BR212" s="261">
        <v>2019</v>
      </c>
      <c r="BS212" s="261">
        <v>2019</v>
      </c>
      <c r="BT212" s="261">
        <v>2019</v>
      </c>
      <c r="BU212" s="265">
        <v>2019</v>
      </c>
      <c r="BV212" s="263">
        <v>2019</v>
      </c>
      <c r="BW212" s="254" t="str">
        <f t="shared" si="177"/>
        <v/>
      </c>
      <c r="BX212" s="254" t="str">
        <f t="shared" si="176"/>
        <v/>
      </c>
      <c r="BY212" s="264" t="str">
        <f t="shared" si="31"/>
        <v/>
      </c>
      <c r="BZ212" s="254" t="str">
        <f t="shared" si="32"/>
        <v/>
      </c>
      <c r="CA212" s="254">
        <f t="shared" si="239"/>
        <v>0</v>
      </c>
      <c r="CB212" s="254">
        <f t="shared" si="239"/>
        <v>0</v>
      </c>
      <c r="CC212" s="254">
        <f t="shared" si="239"/>
        <v>0</v>
      </c>
      <c r="CD212" s="254">
        <f t="shared" si="239"/>
        <v>0</v>
      </c>
      <c r="CE212" s="254">
        <f t="shared" si="239"/>
        <v>0</v>
      </c>
      <c r="CF212" s="254">
        <f t="shared" si="239"/>
        <v>0</v>
      </c>
      <c r="CG212" s="254">
        <f t="shared" si="237"/>
        <v>0</v>
      </c>
      <c r="CH212" s="254">
        <f t="shared" si="237"/>
        <v>0</v>
      </c>
      <c r="CI212" s="254">
        <f t="shared" si="237"/>
        <v>0</v>
      </c>
      <c r="CJ212" s="254">
        <f t="shared" si="237"/>
        <v>0</v>
      </c>
      <c r="CK212" s="254">
        <f t="shared" si="237"/>
        <v>0</v>
      </c>
      <c r="CL212" s="254">
        <f t="shared" si="237"/>
        <v>0</v>
      </c>
      <c r="CM212" s="254">
        <f t="shared" si="197"/>
        <v>0</v>
      </c>
      <c r="CN212" s="254">
        <f t="shared" si="198"/>
        <v>0</v>
      </c>
      <c r="CO212" s="254">
        <f t="shared" si="199"/>
        <v>0</v>
      </c>
      <c r="CP212" s="254">
        <f t="shared" si="200"/>
        <v>0</v>
      </c>
      <c r="CQ212" s="254">
        <f t="shared" si="201"/>
        <v>0</v>
      </c>
      <c r="CR212" s="254">
        <f t="shared" si="202"/>
        <v>0</v>
      </c>
      <c r="CS212" s="254">
        <f t="shared" si="203"/>
        <v>0</v>
      </c>
      <c r="CT212" s="254">
        <f t="shared" si="204"/>
        <v>0</v>
      </c>
      <c r="CU212" s="254">
        <f t="shared" si="205"/>
        <v>0</v>
      </c>
      <c r="CV212" s="254">
        <f t="shared" si="206"/>
        <v>0</v>
      </c>
      <c r="CW212" s="254">
        <f t="shared" si="207"/>
        <v>0</v>
      </c>
      <c r="CX212" s="254">
        <f t="shared" si="208"/>
        <v>0</v>
      </c>
      <c r="CY212" s="254">
        <f t="shared" si="209"/>
        <v>0</v>
      </c>
      <c r="CZ212" s="254">
        <f t="shared" si="210"/>
        <v>0</v>
      </c>
      <c r="DA212" s="254">
        <f t="shared" si="211"/>
        <v>0</v>
      </c>
      <c r="DB212" s="254">
        <f t="shared" si="212"/>
        <v>0</v>
      </c>
      <c r="DC212" s="254">
        <f t="shared" si="213"/>
        <v>0</v>
      </c>
      <c r="DD212" s="254">
        <f t="shared" si="214"/>
        <v>0</v>
      </c>
      <c r="DE212" s="254">
        <f t="shared" si="215"/>
        <v>0</v>
      </c>
      <c r="DF212" s="254">
        <f t="shared" si="216"/>
        <v>0</v>
      </c>
      <c r="DG212" s="254">
        <f t="shared" si="217"/>
        <v>0</v>
      </c>
      <c r="DH212" s="254">
        <f t="shared" si="218"/>
        <v>0</v>
      </c>
      <c r="DI212" s="254">
        <f t="shared" si="219"/>
        <v>0</v>
      </c>
      <c r="DJ212" s="254">
        <f t="shared" si="220"/>
        <v>0</v>
      </c>
      <c r="DK212" s="254">
        <f t="shared" si="221"/>
        <v>0</v>
      </c>
      <c r="DL212" s="254">
        <f t="shared" si="222"/>
        <v>0</v>
      </c>
      <c r="DM212" s="254">
        <f t="shared" si="223"/>
        <v>0</v>
      </c>
      <c r="DN212" s="254">
        <f t="shared" si="224"/>
        <v>0</v>
      </c>
      <c r="DO212" s="254">
        <f t="shared" si="225"/>
        <v>0</v>
      </c>
      <c r="DP212" s="254">
        <f t="shared" si="226"/>
        <v>0</v>
      </c>
      <c r="DQ212" s="254">
        <f t="shared" si="227"/>
        <v>0</v>
      </c>
      <c r="DR212" s="254">
        <f t="shared" si="228"/>
        <v>0</v>
      </c>
      <c r="DS212" s="254">
        <f t="shared" si="229"/>
        <v>0</v>
      </c>
      <c r="DT212" s="254">
        <f t="shared" si="230"/>
        <v>0</v>
      </c>
      <c r="DU212" s="254">
        <f t="shared" si="231"/>
        <v>0</v>
      </c>
      <c r="DV212" s="254">
        <f t="shared" si="232"/>
        <v>0</v>
      </c>
    </row>
    <row r="213" spans="1:126" ht="24" customHeight="1">
      <c r="A213" s="11" t="str">
        <f ca="1">IF(AG213&lt;&gt;"OK","",CONCATENATE(TEXT('Front Page'!$F$33,"000"),TEXT('Front Page'!$F$31,"000"),"-",LEFT('Front Page'!$R$53,5),"-",LEFT(D213,1),AJ213, "-",TEXT(B213,"000")))</f>
        <v/>
      </c>
      <c r="B213" s="12" t="str">
        <f>IFERROR(IF(E213="","",MAX(B$17:B212)+1),"")</f>
        <v/>
      </c>
      <c r="C213" s="13"/>
      <c r="D213" s="29" t="str">
        <f t="shared" si="133"/>
        <v>None</v>
      </c>
      <c r="E213" s="29" t="str">
        <f t="shared" si="17"/>
        <v/>
      </c>
      <c r="F213" s="29" t="str">
        <f t="shared" si="18"/>
        <v/>
      </c>
      <c r="G213" s="363"/>
      <c r="H213" s="364"/>
      <c r="I213" s="325" t="str">
        <f t="shared" si="191"/>
        <v>No</v>
      </c>
      <c r="J213" s="314">
        <v>0</v>
      </c>
      <c r="K213" s="312">
        <v>0</v>
      </c>
      <c r="L213" s="312">
        <v>0</v>
      </c>
      <c r="M213" s="312">
        <v>0</v>
      </c>
      <c r="N213" s="312">
        <v>0</v>
      </c>
      <c r="O213" s="312">
        <v>0</v>
      </c>
      <c r="P213" s="312">
        <v>0</v>
      </c>
      <c r="Q213" s="312">
        <v>0</v>
      </c>
      <c r="R213" s="312">
        <v>0</v>
      </c>
      <c r="S213" s="312">
        <v>0</v>
      </c>
      <c r="T213" s="312">
        <v>0</v>
      </c>
      <c r="U213" s="312">
        <v>0</v>
      </c>
      <c r="V213" s="313">
        <v>1</v>
      </c>
      <c r="W213" s="313">
        <v>1</v>
      </c>
      <c r="X213" s="312">
        <v>0</v>
      </c>
      <c r="Y213" s="312">
        <v>0</v>
      </c>
      <c r="Z213" s="312">
        <v>0</v>
      </c>
      <c r="AA213" s="14">
        <v>0</v>
      </c>
      <c r="AB213" s="317"/>
      <c r="AC213" s="15" t="str">
        <f t="shared" si="242"/>
        <v/>
      </c>
      <c r="AD213" s="15" t="str">
        <f t="shared" si="192"/>
        <v/>
      </c>
      <c r="AE213" s="16" t="str">
        <f t="shared" si="193"/>
        <v>0 - 0</v>
      </c>
      <c r="AF213" s="20" t="str">
        <f t="shared" si="244"/>
        <v>Not an offer</v>
      </c>
      <c r="AG213" s="276" t="str">
        <f t="shared" si="245"/>
        <v>Not an Offer</v>
      </c>
      <c r="AH213" s="150"/>
      <c r="AI213" s="254">
        <v>197</v>
      </c>
      <c r="AJ213" s="149" t="str">
        <f t="shared" si="246"/>
        <v>00-IFE</v>
      </c>
      <c r="AK213" s="254" t="b">
        <v>0</v>
      </c>
      <c r="AL213" s="254">
        <f t="shared" si="243"/>
        <v>0</v>
      </c>
      <c r="AM213" s="254">
        <f t="shared" si="247"/>
        <v>0</v>
      </c>
      <c r="AN213" s="288">
        <f t="shared" si="194"/>
        <v>0</v>
      </c>
      <c r="AO213" s="288" t="str">
        <f>IF(AND($BU213=$BV213,BU213=AO$13),$J213&amp;$K213&amp;$L213&amp;$M213&amp;$N213&amp;$O213&amp;$P213&amp;$Q213&amp;$R213&amp;$S213&amp;$T213&amp;$U213,IFERROR(MATCH($AN213,AO$17:AO212,0),-1000))</f>
        <v>000000000000</v>
      </c>
      <c r="AP213" s="288">
        <f>IF(AND($BU213=$BV213,BV213=AP$13),$J213&amp;$K213&amp;$L213&amp;$M213&amp;$N213&amp;$O213&amp;$P213&amp;$Q213&amp;$R213&amp;$S213&amp;$T213&amp;$U213,IFERROR(MATCH($AN213,AP$17:AP212,0),-1000))</f>
        <v>1</v>
      </c>
      <c r="AQ213" s="288">
        <f>IF(AND($BU213=$BV213,BW213=AQ$13),$J213&amp;$K213&amp;$L213&amp;$M213&amp;$N213&amp;$O213&amp;$P213&amp;$Q213&amp;$R213&amp;$S213&amp;$T213&amp;$U213,IFERROR(MATCH($AN213,AQ$17:AQ212,0),-1000))</f>
        <v>1</v>
      </c>
      <c r="AR213" s="288">
        <f>IF(AND($BU213=$BV213,BX213=AR$13),$J213&amp;$K213&amp;$L213&amp;$M213&amp;$N213&amp;$O213&amp;$P213&amp;$Q213&amp;$R213&amp;$S213&amp;$T213&amp;$U213,IFERROR(MATCH($AN213,AR$17:AR212,0),-1000))</f>
        <v>1</v>
      </c>
      <c r="AS213" s="254">
        <f t="shared" si="238"/>
        <v>0</v>
      </c>
      <c r="AT213" s="261" t="str">
        <f t="shared" si="195"/>
        <v/>
      </c>
      <c r="AU213" s="254" t="str">
        <f t="shared" si="250"/>
        <v/>
      </c>
      <c r="AV213" s="254" t="str">
        <f t="shared" si="248"/>
        <v/>
      </c>
      <c r="AW213" s="254" t="str">
        <f t="shared" si="248"/>
        <v/>
      </c>
      <c r="AX213" s="254" t="str">
        <f t="shared" si="248"/>
        <v/>
      </c>
      <c r="AY213" s="254" t="str">
        <f t="shared" si="248"/>
        <v/>
      </c>
      <c r="AZ213" s="254" t="str">
        <f t="shared" si="248"/>
        <v/>
      </c>
      <c r="BA213" s="254" t="str">
        <f t="shared" si="248"/>
        <v/>
      </c>
      <c r="BB213" s="254" t="str">
        <f t="shared" si="248"/>
        <v/>
      </c>
      <c r="BC213" s="254" t="str">
        <f t="shared" si="248"/>
        <v/>
      </c>
      <c r="BD213" s="254" t="str">
        <f t="shared" si="248"/>
        <v/>
      </c>
      <c r="BE213" s="262" t="str">
        <f t="shared" si="240"/>
        <v/>
      </c>
      <c r="BF213" s="263" t="str">
        <f t="shared" si="251"/>
        <v/>
      </c>
      <c r="BG213" s="254" t="str">
        <f t="shared" si="249"/>
        <v/>
      </c>
      <c r="BH213" s="254" t="str">
        <f t="shared" si="249"/>
        <v/>
      </c>
      <c r="BI213" s="254" t="str">
        <f t="shared" si="249"/>
        <v/>
      </c>
      <c r="BJ213" s="254" t="str">
        <f t="shared" si="249"/>
        <v/>
      </c>
      <c r="BK213" s="254" t="str">
        <f t="shared" si="249"/>
        <v/>
      </c>
      <c r="BL213" s="254" t="str">
        <f t="shared" si="249"/>
        <v/>
      </c>
      <c r="BM213" s="254" t="str">
        <f t="shared" si="249"/>
        <v/>
      </c>
      <c r="BN213" s="254" t="str">
        <f t="shared" si="249"/>
        <v/>
      </c>
      <c r="BO213" s="254" t="str">
        <f t="shared" si="249"/>
        <v/>
      </c>
      <c r="BP213" s="254" t="str">
        <f t="shared" si="241"/>
        <v/>
      </c>
      <c r="BQ213" s="264" t="str">
        <f t="shared" si="196"/>
        <v/>
      </c>
      <c r="BR213" s="261">
        <v>2019</v>
      </c>
      <c r="BS213" s="261">
        <v>2019</v>
      </c>
      <c r="BT213" s="261">
        <v>2019</v>
      </c>
      <c r="BU213" s="265">
        <v>2019</v>
      </c>
      <c r="BV213" s="263">
        <v>2019</v>
      </c>
      <c r="BW213" s="254" t="str">
        <f t="shared" si="177"/>
        <v/>
      </c>
      <c r="BX213" s="254" t="str">
        <f t="shared" si="176"/>
        <v/>
      </c>
      <c r="BY213" s="264" t="str">
        <f t="shared" si="31"/>
        <v/>
      </c>
      <c r="BZ213" s="254" t="str">
        <f t="shared" si="32"/>
        <v/>
      </c>
      <c r="CA213" s="254">
        <f t="shared" si="239"/>
        <v>0</v>
      </c>
      <c r="CB213" s="254">
        <f t="shared" si="239"/>
        <v>0</v>
      </c>
      <c r="CC213" s="254">
        <f t="shared" si="239"/>
        <v>0</v>
      </c>
      <c r="CD213" s="254">
        <f t="shared" si="239"/>
        <v>0</v>
      </c>
      <c r="CE213" s="254">
        <f t="shared" si="239"/>
        <v>0</v>
      </c>
      <c r="CF213" s="254">
        <f t="shared" si="239"/>
        <v>0</v>
      </c>
      <c r="CG213" s="254">
        <f t="shared" si="237"/>
        <v>0</v>
      </c>
      <c r="CH213" s="254">
        <f t="shared" si="237"/>
        <v>0</v>
      </c>
      <c r="CI213" s="254">
        <f t="shared" si="237"/>
        <v>0</v>
      </c>
      <c r="CJ213" s="254">
        <f t="shared" si="237"/>
        <v>0</v>
      </c>
      <c r="CK213" s="254">
        <f t="shared" si="237"/>
        <v>0</v>
      </c>
      <c r="CL213" s="254">
        <f t="shared" si="237"/>
        <v>0</v>
      </c>
      <c r="CM213" s="254">
        <f t="shared" si="197"/>
        <v>0</v>
      </c>
      <c r="CN213" s="254">
        <f t="shared" si="198"/>
        <v>0</v>
      </c>
      <c r="CO213" s="254">
        <f t="shared" si="199"/>
        <v>0</v>
      </c>
      <c r="CP213" s="254">
        <f t="shared" si="200"/>
        <v>0</v>
      </c>
      <c r="CQ213" s="254">
        <f t="shared" si="201"/>
        <v>0</v>
      </c>
      <c r="CR213" s="254">
        <f t="shared" si="202"/>
        <v>0</v>
      </c>
      <c r="CS213" s="254">
        <f t="shared" si="203"/>
        <v>0</v>
      </c>
      <c r="CT213" s="254">
        <f t="shared" si="204"/>
        <v>0</v>
      </c>
      <c r="CU213" s="254">
        <f t="shared" si="205"/>
        <v>0</v>
      </c>
      <c r="CV213" s="254">
        <f t="shared" si="206"/>
        <v>0</v>
      </c>
      <c r="CW213" s="254">
        <f t="shared" si="207"/>
        <v>0</v>
      </c>
      <c r="CX213" s="254">
        <f t="shared" si="208"/>
        <v>0</v>
      </c>
      <c r="CY213" s="254">
        <f t="shared" si="209"/>
        <v>0</v>
      </c>
      <c r="CZ213" s="254">
        <f t="shared" si="210"/>
        <v>0</v>
      </c>
      <c r="DA213" s="254">
        <f t="shared" si="211"/>
        <v>0</v>
      </c>
      <c r="DB213" s="254">
        <f t="shared" si="212"/>
        <v>0</v>
      </c>
      <c r="DC213" s="254">
        <f t="shared" si="213"/>
        <v>0</v>
      </c>
      <c r="DD213" s="254">
        <f t="shared" si="214"/>
        <v>0</v>
      </c>
      <c r="DE213" s="254">
        <f t="shared" si="215"/>
        <v>0</v>
      </c>
      <c r="DF213" s="254">
        <f t="shared" si="216"/>
        <v>0</v>
      </c>
      <c r="DG213" s="254">
        <f t="shared" si="217"/>
        <v>0</v>
      </c>
      <c r="DH213" s="254">
        <f t="shared" si="218"/>
        <v>0</v>
      </c>
      <c r="DI213" s="254">
        <f t="shared" si="219"/>
        <v>0</v>
      </c>
      <c r="DJ213" s="254">
        <f t="shared" si="220"/>
        <v>0</v>
      </c>
      <c r="DK213" s="254">
        <f t="shared" si="221"/>
        <v>0</v>
      </c>
      <c r="DL213" s="254">
        <f t="shared" si="222"/>
        <v>0</v>
      </c>
      <c r="DM213" s="254">
        <f t="shared" si="223"/>
        <v>0</v>
      </c>
      <c r="DN213" s="254">
        <f t="shared" si="224"/>
        <v>0</v>
      </c>
      <c r="DO213" s="254">
        <f t="shared" si="225"/>
        <v>0</v>
      </c>
      <c r="DP213" s="254">
        <f t="shared" si="226"/>
        <v>0</v>
      </c>
      <c r="DQ213" s="254">
        <f t="shared" si="227"/>
        <v>0</v>
      </c>
      <c r="DR213" s="254">
        <f t="shared" si="228"/>
        <v>0</v>
      </c>
      <c r="DS213" s="254">
        <f t="shared" si="229"/>
        <v>0</v>
      </c>
      <c r="DT213" s="254">
        <f t="shared" si="230"/>
        <v>0</v>
      </c>
      <c r="DU213" s="254">
        <f t="shared" si="231"/>
        <v>0</v>
      </c>
      <c r="DV213" s="254">
        <f t="shared" si="232"/>
        <v>0</v>
      </c>
    </row>
    <row r="214" spans="1:126" ht="24" customHeight="1">
      <c r="A214" s="11" t="str">
        <f ca="1">IF(AG214&lt;&gt;"OK","",CONCATENATE(TEXT('Front Page'!$F$33,"000"),TEXT('Front Page'!$F$31,"000"),"-",LEFT('Front Page'!$R$53,5),"-",LEFT(D214,1),AJ214, "-",TEXT(B214,"000")))</f>
        <v/>
      </c>
      <c r="B214" s="12" t="str">
        <f>IFERROR(IF(E214="","",MAX(B$17:B213)+1),"")</f>
        <v/>
      </c>
      <c r="C214" s="13"/>
      <c r="D214" s="29" t="str">
        <f t="shared" si="133"/>
        <v>None</v>
      </c>
      <c r="E214" s="29" t="str">
        <f t="shared" si="17"/>
        <v/>
      </c>
      <c r="F214" s="29" t="str">
        <f t="shared" si="18"/>
        <v/>
      </c>
      <c r="G214" s="363"/>
      <c r="H214" s="364"/>
      <c r="I214" s="325" t="str">
        <f t="shared" ref="I214:I316" si="252">IF(OR(AND(D214="Q3",MIN(P214:R214)&lt;&gt;MAX(P214:R214)),AND(D214="YR",MIN(J214:U214)&lt;&gt;MAX(J214:U214)),D214="Monthly"),"Yes", "No")</f>
        <v>No</v>
      </c>
      <c r="J214" s="314">
        <v>0</v>
      </c>
      <c r="K214" s="312">
        <v>0</v>
      </c>
      <c r="L214" s="312">
        <v>0</v>
      </c>
      <c r="M214" s="312">
        <v>0</v>
      </c>
      <c r="N214" s="312">
        <v>0</v>
      </c>
      <c r="O214" s="312">
        <v>0</v>
      </c>
      <c r="P214" s="312">
        <v>0</v>
      </c>
      <c r="Q214" s="312">
        <v>0</v>
      </c>
      <c r="R214" s="312">
        <v>0</v>
      </c>
      <c r="S214" s="312">
        <v>0</v>
      </c>
      <c r="T214" s="312">
        <v>0</v>
      </c>
      <c r="U214" s="312">
        <v>0</v>
      </c>
      <c r="V214" s="313">
        <v>1</v>
      </c>
      <c r="W214" s="313">
        <v>1</v>
      </c>
      <c r="X214" s="312">
        <v>0</v>
      </c>
      <c r="Y214" s="312">
        <v>0</v>
      </c>
      <c r="Z214" s="312">
        <v>0</v>
      </c>
      <c r="AA214" s="14">
        <v>0</v>
      </c>
      <c r="AB214" s="317"/>
      <c r="AC214" s="15" t="str">
        <f t="shared" si="242"/>
        <v/>
      </c>
      <c r="AD214" s="15" t="str">
        <f t="shared" ref="AD214:AD277" si="253">IF(SUM(X214:AA214)=0,"",SUM(J214:U214)*V214*SUM(X214:AA214)/1000)</f>
        <v/>
      </c>
      <c r="AE214" s="16" t="str">
        <f t="shared" ref="AE214:AE277" si="254">ROUND(SUM($J214:$U214),0)*V214&amp;" - "&amp;ROUND(SUM($J214:$U214)*W214,0)</f>
        <v>0 - 0</v>
      </c>
      <c r="AF214" s="20" t="str">
        <f t="shared" si="244"/>
        <v>Not an offer</v>
      </c>
      <c r="AG214" s="276" t="str">
        <f t="shared" si="245"/>
        <v>Not an Offer</v>
      </c>
      <c r="AH214" s="150"/>
      <c r="AI214" s="254">
        <v>198</v>
      </c>
      <c r="AJ214" s="149" t="str">
        <f t="shared" si="246"/>
        <v>00-IFE</v>
      </c>
      <c r="AK214" s="254" t="b">
        <v>0</v>
      </c>
      <c r="AL214" s="254">
        <f t="shared" si="243"/>
        <v>0</v>
      </c>
      <c r="AM214" s="254">
        <f t="shared" si="247"/>
        <v>0</v>
      </c>
      <c r="AN214" s="288">
        <f t="shared" ref="AN214:AN277" si="255">IF($BU214&lt;&gt;$BV214,$J214&amp;$K214&amp;$L214&amp;$M214&amp;$N214&amp;$O214&amp;$P214&amp;$Q214&amp;$R214&amp;$S214&amp;$T214&amp;$U214,0)</f>
        <v>0</v>
      </c>
      <c r="AO214" s="288" t="str">
        <f>IF(AND($BU214=$BV214,BU214=AO$13),$J214&amp;$K214&amp;$L214&amp;$M214&amp;$N214&amp;$O214&amp;$P214&amp;$Q214&amp;$R214&amp;$S214&amp;$T214&amp;$U214,IFERROR(MATCH($AN214,AO$17:AO213,0),-1000))</f>
        <v>000000000000</v>
      </c>
      <c r="AP214" s="288">
        <f>IF(AND($BU214=$BV214,BV214=AP$13),$J214&amp;$K214&amp;$L214&amp;$M214&amp;$N214&amp;$O214&amp;$P214&amp;$Q214&amp;$R214&amp;$S214&amp;$T214&amp;$U214,IFERROR(MATCH($AN214,AP$17:AP213,0),-1000))</f>
        <v>1</v>
      </c>
      <c r="AQ214" s="288">
        <f>IF(AND($BU214=$BV214,BW214=AQ$13),$J214&amp;$K214&amp;$L214&amp;$M214&amp;$N214&amp;$O214&amp;$P214&amp;$Q214&amp;$R214&amp;$S214&amp;$T214&amp;$U214,IFERROR(MATCH($AN214,AQ$17:AQ213,0),-1000))</f>
        <v>1</v>
      </c>
      <c r="AR214" s="288">
        <f>IF(AND($BU214=$BV214,BX214=AR$13),$J214&amp;$K214&amp;$L214&amp;$M214&amp;$N214&amp;$O214&amp;$P214&amp;$Q214&amp;$R214&amp;$S214&amp;$T214&amp;$U214,IFERROR(MATCH($AN214,AR$17:AR213,0),-1000))</f>
        <v>1</v>
      </c>
      <c r="AS214" s="254">
        <f t="shared" si="238"/>
        <v>0</v>
      </c>
      <c r="AT214" s="261" t="str">
        <f t="shared" ref="AT214:AT277" si="256">IF(J214&lt;&gt;0,AT$14,"")</f>
        <v/>
      </c>
      <c r="AU214" s="254" t="str">
        <f t="shared" si="250"/>
        <v/>
      </c>
      <c r="AV214" s="254" t="str">
        <f t="shared" si="248"/>
        <v/>
      </c>
      <c r="AW214" s="254" t="str">
        <f t="shared" si="248"/>
        <v/>
      </c>
      <c r="AX214" s="254" t="str">
        <f t="shared" si="248"/>
        <v/>
      </c>
      <c r="AY214" s="254" t="str">
        <f t="shared" si="248"/>
        <v/>
      </c>
      <c r="AZ214" s="254" t="str">
        <f t="shared" si="248"/>
        <v/>
      </c>
      <c r="BA214" s="254" t="str">
        <f t="shared" si="248"/>
        <v/>
      </c>
      <c r="BB214" s="254" t="str">
        <f t="shared" si="248"/>
        <v/>
      </c>
      <c r="BC214" s="254" t="str">
        <f t="shared" si="248"/>
        <v/>
      </c>
      <c r="BD214" s="254" t="str">
        <f t="shared" si="248"/>
        <v/>
      </c>
      <c r="BE214" s="262" t="str">
        <f t="shared" si="240"/>
        <v/>
      </c>
      <c r="BF214" s="263" t="str">
        <f t="shared" si="251"/>
        <v/>
      </c>
      <c r="BG214" s="254" t="str">
        <f t="shared" si="249"/>
        <v/>
      </c>
      <c r="BH214" s="254" t="str">
        <f t="shared" si="249"/>
        <v/>
      </c>
      <c r="BI214" s="254" t="str">
        <f t="shared" si="249"/>
        <v/>
      </c>
      <c r="BJ214" s="254" t="str">
        <f t="shared" si="249"/>
        <v/>
      </c>
      <c r="BK214" s="254" t="str">
        <f t="shared" si="249"/>
        <v/>
      </c>
      <c r="BL214" s="254" t="str">
        <f t="shared" si="249"/>
        <v/>
      </c>
      <c r="BM214" s="254" t="str">
        <f t="shared" si="249"/>
        <v/>
      </c>
      <c r="BN214" s="254" t="str">
        <f t="shared" si="249"/>
        <v/>
      </c>
      <c r="BO214" s="254" t="str">
        <f t="shared" si="249"/>
        <v/>
      </c>
      <c r="BP214" s="254" t="str">
        <f t="shared" si="241"/>
        <v/>
      </c>
      <c r="BQ214" s="264" t="str">
        <f t="shared" ref="BQ214:BQ277" si="257">IF(U214&lt;&gt;0,BQ$14,"")</f>
        <v/>
      </c>
      <c r="BR214" s="261">
        <v>2019</v>
      </c>
      <c r="BS214" s="261">
        <v>2019</v>
      </c>
      <c r="BT214" s="261">
        <v>2019</v>
      </c>
      <c r="BU214" s="265">
        <v>2019</v>
      </c>
      <c r="BV214" s="263">
        <v>2019</v>
      </c>
      <c r="BW214" s="254" t="str">
        <f t="shared" si="177"/>
        <v/>
      </c>
      <c r="BX214" s="254" t="str">
        <f t="shared" si="176"/>
        <v/>
      </c>
      <c r="BY214" s="264" t="str">
        <f t="shared" si="31"/>
        <v/>
      </c>
      <c r="BZ214" s="254" t="str">
        <f t="shared" si="32"/>
        <v/>
      </c>
      <c r="CA214" s="254">
        <f t="shared" si="239"/>
        <v>0</v>
      </c>
      <c r="CB214" s="254">
        <f t="shared" si="239"/>
        <v>0</v>
      </c>
      <c r="CC214" s="254">
        <f t="shared" si="239"/>
        <v>0</v>
      </c>
      <c r="CD214" s="254">
        <f t="shared" si="239"/>
        <v>0</v>
      </c>
      <c r="CE214" s="254">
        <f t="shared" si="239"/>
        <v>0</v>
      </c>
      <c r="CF214" s="254">
        <f t="shared" si="239"/>
        <v>0</v>
      </c>
      <c r="CG214" s="254">
        <f t="shared" si="237"/>
        <v>0</v>
      </c>
      <c r="CH214" s="254">
        <f t="shared" si="237"/>
        <v>0</v>
      </c>
      <c r="CI214" s="254">
        <f t="shared" si="237"/>
        <v>0</v>
      </c>
      <c r="CJ214" s="254">
        <f t="shared" si="237"/>
        <v>0</v>
      </c>
      <c r="CK214" s="254">
        <f t="shared" si="237"/>
        <v>0</v>
      </c>
      <c r="CL214" s="254">
        <f t="shared" si="237"/>
        <v>0</v>
      </c>
      <c r="CM214" s="254">
        <f t="shared" ref="CM214:CM277" si="258">IF($Y214&gt;0,$J214*$W214,0)</f>
        <v>0</v>
      </c>
      <c r="CN214" s="254">
        <f t="shared" ref="CN214:CN277" si="259">IF($Y214&gt;0,$K214*$W214,0)</f>
        <v>0</v>
      </c>
      <c r="CO214" s="254">
        <f t="shared" ref="CO214:CO277" si="260">IF($Y214&gt;0,$L214*$W214,0)</f>
        <v>0</v>
      </c>
      <c r="CP214" s="254">
        <f t="shared" ref="CP214:CP277" si="261">IF($Y214&gt;0,$M214*$W214,0)</f>
        <v>0</v>
      </c>
      <c r="CQ214" s="254">
        <f t="shared" ref="CQ214:CQ277" si="262">IF($Y214&gt;0,$N214*$W214,0)</f>
        <v>0</v>
      </c>
      <c r="CR214" s="254">
        <f t="shared" ref="CR214:CR277" si="263">IF($Y214&gt;0,$O214*$W214,0)</f>
        <v>0</v>
      </c>
      <c r="CS214" s="254">
        <f t="shared" ref="CS214:CS277" si="264">IF($Y214&gt;0,$P214*$W214,0)</f>
        <v>0</v>
      </c>
      <c r="CT214" s="254">
        <f t="shared" ref="CT214:CT277" si="265">IF($Y214&gt;0,$Q214*$W214,0)</f>
        <v>0</v>
      </c>
      <c r="CU214" s="254">
        <f t="shared" ref="CU214:CU277" si="266">IF($Y214&gt;0,$R214*$W214,0)</f>
        <v>0</v>
      </c>
      <c r="CV214" s="254">
        <f t="shared" ref="CV214:CV277" si="267">IF($Y214&gt;0,$S214*$W214,0)</f>
        <v>0</v>
      </c>
      <c r="CW214" s="254">
        <f t="shared" ref="CW214:CW277" si="268">IF($Y214&gt;0,$T214*$W214,0)</f>
        <v>0</v>
      </c>
      <c r="CX214" s="254">
        <f t="shared" ref="CX214:CX277" si="269">IF($Y214&gt;0,$U214*$W214,0)</f>
        <v>0</v>
      </c>
      <c r="CY214" s="254">
        <f t="shared" ref="CY214:CY277" si="270">IF($Z214&gt;0,$J214*$W214,0)</f>
        <v>0</v>
      </c>
      <c r="CZ214" s="254">
        <f t="shared" ref="CZ214:CZ277" si="271">IF($Z214&gt;0,$K214*$W214,0)</f>
        <v>0</v>
      </c>
      <c r="DA214" s="254">
        <f t="shared" ref="DA214:DA277" si="272">IF($Z214&gt;0,$L214*$W214,0)</f>
        <v>0</v>
      </c>
      <c r="DB214" s="254">
        <f t="shared" ref="DB214:DB277" si="273">IF($Z214&gt;0,$M214*$W214,0)</f>
        <v>0</v>
      </c>
      <c r="DC214" s="254">
        <f t="shared" ref="DC214:DC277" si="274">IF($Z214&gt;0,$N214*$W214,0)</f>
        <v>0</v>
      </c>
      <c r="DD214" s="254">
        <f t="shared" ref="DD214:DD277" si="275">IF($Z214&gt;0,$O214*$W214,0)</f>
        <v>0</v>
      </c>
      <c r="DE214" s="254">
        <f t="shared" ref="DE214:DE277" si="276">IF($Z214&gt;0,$P214*$W214,0)</f>
        <v>0</v>
      </c>
      <c r="DF214" s="254">
        <f t="shared" ref="DF214:DF277" si="277">IF($Z214&gt;0,$Q214*$W214,0)</f>
        <v>0</v>
      </c>
      <c r="DG214" s="254">
        <f t="shared" ref="DG214:DG277" si="278">IF($Z214&gt;0,$R214*$W214,0)</f>
        <v>0</v>
      </c>
      <c r="DH214" s="254">
        <f t="shared" ref="DH214:DH277" si="279">IF($Z214&gt;0,$S214*$W214,0)</f>
        <v>0</v>
      </c>
      <c r="DI214" s="254">
        <f t="shared" ref="DI214:DI277" si="280">IF($Z214&gt;0,$T214*$W214,0)</f>
        <v>0</v>
      </c>
      <c r="DJ214" s="254">
        <f t="shared" ref="DJ214:DJ277" si="281">IF($Z214&gt;0,$U214*$W214,0)</f>
        <v>0</v>
      </c>
      <c r="DK214" s="254">
        <f t="shared" ref="DK214:DK277" si="282">IF($AA214&gt;0,$J214*$W214,0)</f>
        <v>0</v>
      </c>
      <c r="DL214" s="254">
        <f t="shared" ref="DL214:DL277" si="283">IF($AA214&gt;0,$K214*$W214,0)</f>
        <v>0</v>
      </c>
      <c r="DM214" s="254">
        <f t="shared" ref="DM214:DM277" si="284">IF($AA214&gt;0,$L214*$W214,0)</f>
        <v>0</v>
      </c>
      <c r="DN214" s="254">
        <f t="shared" ref="DN214:DN277" si="285">IF($AA214&gt;0,$M214*$W214,0)</f>
        <v>0</v>
      </c>
      <c r="DO214" s="254">
        <f t="shared" ref="DO214:DO277" si="286">IF($AA214&gt;0,$N214*$W214,0)</f>
        <v>0</v>
      </c>
      <c r="DP214" s="254">
        <f t="shared" ref="DP214:DP277" si="287">IF($AA214&gt;0,$O214*$W214,0)</f>
        <v>0</v>
      </c>
      <c r="DQ214" s="254">
        <f t="shared" ref="DQ214:DQ277" si="288">IF($AA214&gt;0,$P214*$W214,0)</f>
        <v>0</v>
      </c>
      <c r="DR214" s="254">
        <f t="shared" ref="DR214:DR277" si="289">IF($AA214&gt;0,$Q214*$W214,0)</f>
        <v>0</v>
      </c>
      <c r="DS214" s="254">
        <f t="shared" ref="DS214:DS277" si="290">IF($AA214&gt;0,$R214*$W214,0)</f>
        <v>0</v>
      </c>
      <c r="DT214" s="254">
        <f t="shared" ref="DT214:DT277" si="291">IF($AA214&gt;0,$S214*$W214,0)</f>
        <v>0</v>
      </c>
      <c r="DU214" s="254">
        <f t="shared" ref="DU214:DU277" si="292">IF($AA214&gt;0,$T214*$W214,0)</f>
        <v>0</v>
      </c>
      <c r="DV214" s="254">
        <f t="shared" ref="DV214:DV277" si="293">IF($AA214&gt;0,$U214*$W214,0)</f>
        <v>0</v>
      </c>
    </row>
    <row r="215" spans="1:126" ht="24" customHeight="1">
      <c r="A215" s="11" t="str">
        <f ca="1">IF(AG215&lt;&gt;"OK","",CONCATENATE(TEXT('Front Page'!$F$33,"000"),TEXT('Front Page'!$F$31,"000"),"-",LEFT('Front Page'!$R$53,5),"-",LEFT(D215,1),AJ215, "-",TEXT(B215,"000")))</f>
        <v/>
      </c>
      <c r="B215" s="12" t="str">
        <f>IFERROR(IF(E215="","",MAX(B$17:B214)+1),"")</f>
        <v/>
      </c>
      <c r="C215" s="13"/>
      <c r="D215" s="29" t="str">
        <f t="shared" si="133"/>
        <v>None</v>
      </c>
      <c r="E215" s="29" t="str">
        <f t="shared" si="17"/>
        <v/>
      </c>
      <c r="F215" s="29" t="str">
        <f t="shared" si="18"/>
        <v/>
      </c>
      <c r="G215" s="363"/>
      <c r="H215" s="364"/>
      <c r="I215" s="325" t="str">
        <f t="shared" si="252"/>
        <v>No</v>
      </c>
      <c r="J215" s="314">
        <v>0</v>
      </c>
      <c r="K215" s="312">
        <v>0</v>
      </c>
      <c r="L215" s="312">
        <v>0</v>
      </c>
      <c r="M215" s="312">
        <v>0</v>
      </c>
      <c r="N215" s="312">
        <v>0</v>
      </c>
      <c r="O215" s="312">
        <v>0</v>
      </c>
      <c r="P215" s="312">
        <v>0</v>
      </c>
      <c r="Q215" s="312">
        <v>0</v>
      </c>
      <c r="R215" s="312">
        <v>0</v>
      </c>
      <c r="S215" s="312">
        <v>0</v>
      </c>
      <c r="T215" s="312">
        <v>0</v>
      </c>
      <c r="U215" s="312">
        <v>0</v>
      </c>
      <c r="V215" s="313">
        <v>1</v>
      </c>
      <c r="W215" s="313">
        <v>1</v>
      </c>
      <c r="X215" s="312">
        <v>0</v>
      </c>
      <c r="Y215" s="312">
        <v>0</v>
      </c>
      <c r="Z215" s="312">
        <v>0</v>
      </c>
      <c r="AA215" s="14">
        <v>0</v>
      </c>
      <c r="AB215" s="317"/>
      <c r="AC215" s="15" t="str">
        <f t="shared" si="242"/>
        <v/>
      </c>
      <c r="AD215" s="15" t="str">
        <f t="shared" si="253"/>
        <v/>
      </c>
      <c r="AE215" s="16" t="str">
        <f t="shared" si="254"/>
        <v>0 - 0</v>
      </c>
      <c r="AF215" s="20" t="str">
        <f t="shared" si="244"/>
        <v>Not an offer</v>
      </c>
      <c r="AG215" s="276" t="str">
        <f t="shared" si="245"/>
        <v>Not an Offer</v>
      </c>
      <c r="AH215" s="150"/>
      <c r="AI215" s="254">
        <v>199</v>
      </c>
      <c r="AJ215" s="149" t="str">
        <f t="shared" si="246"/>
        <v>00-IFE</v>
      </c>
      <c r="AK215" s="254" t="b">
        <v>0</v>
      </c>
      <c r="AL215" s="254">
        <f t="shared" si="243"/>
        <v>0</v>
      </c>
      <c r="AM215" s="254">
        <f t="shared" si="247"/>
        <v>0</v>
      </c>
      <c r="AN215" s="288">
        <f t="shared" si="255"/>
        <v>0</v>
      </c>
      <c r="AO215" s="288" t="str">
        <f>IF(AND($BU215=$BV215,BU215=AO$13),$J215&amp;$K215&amp;$L215&amp;$M215&amp;$N215&amp;$O215&amp;$P215&amp;$Q215&amp;$R215&amp;$S215&amp;$T215&amp;$U215,IFERROR(MATCH($AN215,AO$17:AO214,0),-1000))</f>
        <v>000000000000</v>
      </c>
      <c r="AP215" s="288">
        <f>IF(AND($BU215=$BV215,BV215=AP$13),$J215&amp;$K215&amp;$L215&amp;$M215&amp;$N215&amp;$O215&amp;$P215&amp;$Q215&amp;$R215&amp;$S215&amp;$T215&amp;$U215,IFERROR(MATCH($AN215,AP$17:AP214,0),-1000))</f>
        <v>1</v>
      </c>
      <c r="AQ215" s="288">
        <f>IF(AND($BU215=$BV215,BW215=AQ$13),$J215&amp;$K215&amp;$L215&amp;$M215&amp;$N215&amp;$O215&amp;$P215&amp;$Q215&amp;$R215&amp;$S215&amp;$T215&amp;$U215,IFERROR(MATCH($AN215,AQ$17:AQ214,0),-1000))</f>
        <v>1</v>
      </c>
      <c r="AR215" s="288">
        <f>IF(AND($BU215=$BV215,BX215=AR$13),$J215&amp;$K215&amp;$L215&amp;$M215&amp;$N215&amp;$O215&amp;$P215&amp;$Q215&amp;$R215&amp;$S215&amp;$T215&amp;$U215,IFERROR(MATCH($AN215,AR$17:AR214,0),-1000))</f>
        <v>1</v>
      </c>
      <c r="AS215" s="254">
        <f t="shared" si="238"/>
        <v>0</v>
      </c>
      <c r="AT215" s="261" t="str">
        <f t="shared" si="256"/>
        <v/>
      </c>
      <c r="AU215" s="254" t="str">
        <f t="shared" si="250"/>
        <v/>
      </c>
      <c r="AV215" s="254" t="str">
        <f t="shared" si="248"/>
        <v/>
      </c>
      <c r="AW215" s="254" t="str">
        <f t="shared" si="248"/>
        <v/>
      </c>
      <c r="AX215" s="254" t="str">
        <f t="shared" si="248"/>
        <v/>
      </c>
      <c r="AY215" s="254" t="str">
        <f t="shared" si="248"/>
        <v/>
      </c>
      <c r="AZ215" s="254" t="str">
        <f t="shared" si="248"/>
        <v/>
      </c>
      <c r="BA215" s="254" t="str">
        <f t="shared" si="248"/>
        <v/>
      </c>
      <c r="BB215" s="254" t="str">
        <f t="shared" si="248"/>
        <v/>
      </c>
      <c r="BC215" s="254" t="str">
        <f t="shared" si="248"/>
        <v/>
      </c>
      <c r="BD215" s="254" t="str">
        <f t="shared" si="248"/>
        <v/>
      </c>
      <c r="BE215" s="262" t="str">
        <f t="shared" si="240"/>
        <v/>
      </c>
      <c r="BF215" s="263" t="str">
        <f t="shared" si="251"/>
        <v/>
      </c>
      <c r="BG215" s="254" t="str">
        <f t="shared" si="249"/>
        <v/>
      </c>
      <c r="BH215" s="254" t="str">
        <f t="shared" si="249"/>
        <v/>
      </c>
      <c r="BI215" s="254" t="str">
        <f t="shared" si="249"/>
        <v/>
      </c>
      <c r="BJ215" s="254" t="str">
        <f t="shared" si="249"/>
        <v/>
      </c>
      <c r="BK215" s="254" t="str">
        <f t="shared" si="249"/>
        <v/>
      </c>
      <c r="BL215" s="254" t="str">
        <f t="shared" si="249"/>
        <v/>
      </c>
      <c r="BM215" s="254" t="str">
        <f t="shared" si="249"/>
        <v/>
      </c>
      <c r="BN215" s="254" t="str">
        <f t="shared" si="249"/>
        <v/>
      </c>
      <c r="BO215" s="254" t="str">
        <f t="shared" si="249"/>
        <v/>
      </c>
      <c r="BP215" s="254" t="str">
        <f t="shared" si="241"/>
        <v/>
      </c>
      <c r="BQ215" s="264" t="str">
        <f t="shared" si="257"/>
        <v/>
      </c>
      <c r="BR215" s="261">
        <v>2019</v>
      </c>
      <c r="BS215" s="261">
        <v>2019</v>
      </c>
      <c r="BT215" s="261">
        <v>2019</v>
      </c>
      <c r="BU215" s="265">
        <v>2019</v>
      </c>
      <c r="BV215" s="263">
        <v>2019</v>
      </c>
      <c r="BW215" s="254" t="str">
        <f t="shared" si="177"/>
        <v/>
      </c>
      <c r="BX215" s="254" t="str">
        <f t="shared" si="176"/>
        <v/>
      </c>
      <c r="BY215" s="264" t="str">
        <f t="shared" si="31"/>
        <v/>
      </c>
      <c r="BZ215" s="254" t="str">
        <f t="shared" si="32"/>
        <v/>
      </c>
      <c r="CA215" s="254">
        <f t="shared" si="239"/>
        <v>0</v>
      </c>
      <c r="CB215" s="254">
        <f t="shared" si="239"/>
        <v>0</v>
      </c>
      <c r="CC215" s="254">
        <f t="shared" si="239"/>
        <v>0</v>
      </c>
      <c r="CD215" s="254">
        <f t="shared" si="239"/>
        <v>0</v>
      </c>
      <c r="CE215" s="254">
        <f t="shared" si="239"/>
        <v>0</v>
      </c>
      <c r="CF215" s="254">
        <f t="shared" si="239"/>
        <v>0</v>
      </c>
      <c r="CG215" s="254">
        <f t="shared" si="237"/>
        <v>0</v>
      </c>
      <c r="CH215" s="254">
        <f t="shared" si="237"/>
        <v>0</v>
      </c>
      <c r="CI215" s="254">
        <f t="shared" si="237"/>
        <v>0</v>
      </c>
      <c r="CJ215" s="254">
        <f t="shared" si="237"/>
        <v>0</v>
      </c>
      <c r="CK215" s="254">
        <f t="shared" si="237"/>
        <v>0</v>
      </c>
      <c r="CL215" s="254">
        <f t="shared" si="237"/>
        <v>0</v>
      </c>
      <c r="CM215" s="254">
        <f t="shared" si="258"/>
        <v>0</v>
      </c>
      <c r="CN215" s="254">
        <f t="shared" si="259"/>
        <v>0</v>
      </c>
      <c r="CO215" s="254">
        <f t="shared" si="260"/>
        <v>0</v>
      </c>
      <c r="CP215" s="254">
        <f t="shared" si="261"/>
        <v>0</v>
      </c>
      <c r="CQ215" s="254">
        <f t="shared" si="262"/>
        <v>0</v>
      </c>
      <c r="CR215" s="254">
        <f t="shared" si="263"/>
        <v>0</v>
      </c>
      <c r="CS215" s="254">
        <f t="shared" si="264"/>
        <v>0</v>
      </c>
      <c r="CT215" s="254">
        <f t="shared" si="265"/>
        <v>0</v>
      </c>
      <c r="CU215" s="254">
        <f t="shared" si="266"/>
        <v>0</v>
      </c>
      <c r="CV215" s="254">
        <f t="shared" si="267"/>
        <v>0</v>
      </c>
      <c r="CW215" s="254">
        <f t="shared" si="268"/>
        <v>0</v>
      </c>
      <c r="CX215" s="254">
        <f t="shared" si="269"/>
        <v>0</v>
      </c>
      <c r="CY215" s="254">
        <f t="shared" si="270"/>
        <v>0</v>
      </c>
      <c r="CZ215" s="254">
        <f t="shared" si="271"/>
        <v>0</v>
      </c>
      <c r="DA215" s="254">
        <f t="shared" si="272"/>
        <v>0</v>
      </c>
      <c r="DB215" s="254">
        <f t="shared" si="273"/>
        <v>0</v>
      </c>
      <c r="DC215" s="254">
        <f t="shared" si="274"/>
        <v>0</v>
      </c>
      <c r="DD215" s="254">
        <f t="shared" si="275"/>
        <v>0</v>
      </c>
      <c r="DE215" s="254">
        <f t="shared" si="276"/>
        <v>0</v>
      </c>
      <c r="DF215" s="254">
        <f t="shared" si="277"/>
        <v>0</v>
      </c>
      <c r="DG215" s="254">
        <f t="shared" si="278"/>
        <v>0</v>
      </c>
      <c r="DH215" s="254">
        <f t="shared" si="279"/>
        <v>0</v>
      </c>
      <c r="DI215" s="254">
        <f t="shared" si="280"/>
        <v>0</v>
      </c>
      <c r="DJ215" s="254">
        <f t="shared" si="281"/>
        <v>0</v>
      </c>
      <c r="DK215" s="254">
        <f t="shared" si="282"/>
        <v>0</v>
      </c>
      <c r="DL215" s="254">
        <f t="shared" si="283"/>
        <v>0</v>
      </c>
      <c r="DM215" s="254">
        <f t="shared" si="284"/>
        <v>0</v>
      </c>
      <c r="DN215" s="254">
        <f t="shared" si="285"/>
        <v>0</v>
      </c>
      <c r="DO215" s="254">
        <f t="shared" si="286"/>
        <v>0</v>
      </c>
      <c r="DP215" s="254">
        <f t="shared" si="287"/>
        <v>0</v>
      </c>
      <c r="DQ215" s="254">
        <f t="shared" si="288"/>
        <v>0</v>
      </c>
      <c r="DR215" s="254">
        <f t="shared" si="289"/>
        <v>0</v>
      </c>
      <c r="DS215" s="254">
        <f t="shared" si="290"/>
        <v>0</v>
      </c>
      <c r="DT215" s="254">
        <f t="shared" si="291"/>
        <v>0</v>
      </c>
      <c r="DU215" s="254">
        <f t="shared" si="292"/>
        <v>0</v>
      </c>
      <c r="DV215" s="254">
        <f t="shared" si="293"/>
        <v>0</v>
      </c>
    </row>
    <row r="216" spans="1:126" ht="24" customHeight="1">
      <c r="A216" s="11" t="str">
        <f ca="1">IF(AG216&lt;&gt;"OK","",CONCATENATE(TEXT('Front Page'!$F$33,"000"),TEXT('Front Page'!$F$31,"000"),"-",LEFT('Front Page'!$R$53,5),"-",LEFT(D216,1),AJ216, "-",TEXT(B216,"000")))</f>
        <v/>
      </c>
      <c r="B216" s="12" t="str">
        <f>IFERROR(IF(E216="","",MAX(B$17:B215)+1),"")</f>
        <v/>
      </c>
      <c r="C216" s="13"/>
      <c r="D216" s="29" t="str">
        <f t="shared" si="133"/>
        <v>None</v>
      </c>
      <c r="E216" s="29" t="str">
        <f t="shared" si="17"/>
        <v/>
      </c>
      <c r="F216" s="29" t="str">
        <f t="shared" si="18"/>
        <v/>
      </c>
      <c r="G216" s="363"/>
      <c r="H216" s="364"/>
      <c r="I216" s="325" t="str">
        <f t="shared" si="252"/>
        <v>No</v>
      </c>
      <c r="J216" s="314">
        <v>0</v>
      </c>
      <c r="K216" s="312">
        <v>0</v>
      </c>
      <c r="L216" s="312">
        <v>0</v>
      </c>
      <c r="M216" s="312">
        <v>0</v>
      </c>
      <c r="N216" s="312">
        <v>0</v>
      </c>
      <c r="O216" s="312">
        <v>0</v>
      </c>
      <c r="P216" s="312">
        <v>0</v>
      </c>
      <c r="Q216" s="312">
        <v>0</v>
      </c>
      <c r="R216" s="312">
        <v>0</v>
      </c>
      <c r="S216" s="312">
        <v>0</v>
      </c>
      <c r="T216" s="312">
        <v>0</v>
      </c>
      <c r="U216" s="312">
        <v>0</v>
      </c>
      <c r="V216" s="313">
        <v>1</v>
      </c>
      <c r="W216" s="313">
        <v>1</v>
      </c>
      <c r="X216" s="312">
        <v>0</v>
      </c>
      <c r="Y216" s="312">
        <v>0</v>
      </c>
      <c r="Z216" s="312">
        <v>0</v>
      </c>
      <c r="AA216" s="14">
        <v>0</v>
      </c>
      <c r="AB216" s="317"/>
      <c r="AC216" s="15" t="str">
        <f t="shared" si="242"/>
        <v/>
      </c>
      <c r="AD216" s="15" t="str">
        <f t="shared" si="253"/>
        <v/>
      </c>
      <c r="AE216" s="16" t="str">
        <f t="shared" si="254"/>
        <v>0 - 0</v>
      </c>
      <c r="AF216" s="20" t="str">
        <f t="shared" si="244"/>
        <v>Not an offer</v>
      </c>
      <c r="AG216" s="276" t="str">
        <f t="shared" si="245"/>
        <v>Not an Offer</v>
      </c>
      <c r="AH216" s="150"/>
      <c r="AI216" s="254">
        <v>200</v>
      </c>
      <c r="AJ216" s="149" t="str">
        <f t="shared" si="246"/>
        <v>00-IFE</v>
      </c>
      <c r="AK216" s="254" t="b">
        <v>0</v>
      </c>
      <c r="AL216" s="254">
        <f t="shared" si="243"/>
        <v>0</v>
      </c>
      <c r="AM216" s="254">
        <f t="shared" si="247"/>
        <v>0</v>
      </c>
      <c r="AN216" s="288">
        <f t="shared" si="255"/>
        <v>0</v>
      </c>
      <c r="AO216" s="288" t="str">
        <f>IF(AND($BU216=$BV216,BU216=AO$13),$J216&amp;$K216&amp;$L216&amp;$M216&amp;$N216&amp;$O216&amp;$P216&amp;$Q216&amp;$R216&amp;$S216&amp;$T216&amp;$U216,IFERROR(MATCH($AN216,AO$17:AO215,0),-1000))</f>
        <v>000000000000</v>
      </c>
      <c r="AP216" s="288">
        <f>IF(AND($BU216=$BV216,BV216=AP$13),$J216&amp;$K216&amp;$L216&amp;$M216&amp;$N216&amp;$O216&amp;$P216&amp;$Q216&amp;$R216&amp;$S216&amp;$T216&amp;$U216,IFERROR(MATCH($AN216,AP$17:AP215,0),-1000))</f>
        <v>1</v>
      </c>
      <c r="AQ216" s="288">
        <f>IF(AND($BU216=$BV216,BW216=AQ$13),$J216&amp;$K216&amp;$L216&amp;$M216&amp;$N216&amp;$O216&amp;$P216&amp;$Q216&amp;$R216&amp;$S216&amp;$T216&amp;$U216,IFERROR(MATCH($AN216,AQ$17:AQ215,0),-1000))</f>
        <v>1</v>
      </c>
      <c r="AR216" s="288">
        <f>IF(AND($BU216=$BV216,BX216=AR$13),$J216&amp;$K216&amp;$L216&amp;$M216&amp;$N216&amp;$O216&amp;$P216&amp;$Q216&amp;$R216&amp;$S216&amp;$T216&amp;$U216,IFERROR(MATCH($AN216,AR$17:AR215,0),-1000))</f>
        <v>1</v>
      </c>
      <c r="AS216" s="254">
        <f t="shared" si="238"/>
        <v>0</v>
      </c>
      <c r="AT216" s="261" t="str">
        <f t="shared" si="256"/>
        <v/>
      </c>
      <c r="AU216" s="254" t="str">
        <f t="shared" si="250"/>
        <v/>
      </c>
      <c r="AV216" s="254" t="str">
        <f t="shared" si="248"/>
        <v/>
      </c>
      <c r="AW216" s="254" t="str">
        <f t="shared" si="248"/>
        <v/>
      </c>
      <c r="AX216" s="254" t="str">
        <f t="shared" si="248"/>
        <v/>
      </c>
      <c r="AY216" s="254" t="str">
        <f t="shared" si="248"/>
        <v/>
      </c>
      <c r="AZ216" s="254" t="str">
        <f t="shared" si="248"/>
        <v/>
      </c>
      <c r="BA216" s="254" t="str">
        <f t="shared" si="248"/>
        <v/>
      </c>
      <c r="BB216" s="254" t="str">
        <f t="shared" si="248"/>
        <v/>
      </c>
      <c r="BC216" s="254" t="str">
        <f t="shared" si="248"/>
        <v/>
      </c>
      <c r="BD216" s="254" t="str">
        <f t="shared" si="248"/>
        <v/>
      </c>
      <c r="BE216" s="262" t="str">
        <f t="shared" si="240"/>
        <v/>
      </c>
      <c r="BF216" s="263" t="str">
        <f t="shared" si="251"/>
        <v/>
      </c>
      <c r="BG216" s="254" t="str">
        <f t="shared" si="249"/>
        <v/>
      </c>
      <c r="BH216" s="254" t="str">
        <f t="shared" si="249"/>
        <v/>
      </c>
      <c r="BI216" s="254" t="str">
        <f t="shared" si="249"/>
        <v/>
      </c>
      <c r="BJ216" s="254" t="str">
        <f t="shared" si="249"/>
        <v/>
      </c>
      <c r="BK216" s="254" t="str">
        <f t="shared" si="249"/>
        <v/>
      </c>
      <c r="BL216" s="254" t="str">
        <f t="shared" si="249"/>
        <v/>
      </c>
      <c r="BM216" s="254" t="str">
        <f t="shared" si="249"/>
        <v/>
      </c>
      <c r="BN216" s="254" t="str">
        <f t="shared" si="249"/>
        <v/>
      </c>
      <c r="BO216" s="254" t="str">
        <f t="shared" si="249"/>
        <v/>
      </c>
      <c r="BP216" s="254" t="str">
        <f t="shared" si="241"/>
        <v/>
      </c>
      <c r="BQ216" s="264" t="str">
        <f t="shared" si="257"/>
        <v/>
      </c>
      <c r="BR216" s="261">
        <v>2019</v>
      </c>
      <c r="BS216" s="261">
        <v>2019</v>
      </c>
      <c r="BT216" s="261">
        <v>2019</v>
      </c>
      <c r="BU216" s="265">
        <v>2019</v>
      </c>
      <c r="BV216" s="263">
        <v>2019</v>
      </c>
      <c r="BW216" s="254" t="str">
        <f t="shared" si="177"/>
        <v/>
      </c>
      <c r="BX216" s="254" t="str">
        <f t="shared" si="176"/>
        <v/>
      </c>
      <c r="BY216" s="264" t="str">
        <f t="shared" si="31"/>
        <v/>
      </c>
      <c r="BZ216" s="254" t="str">
        <f t="shared" si="32"/>
        <v/>
      </c>
      <c r="CA216" s="254">
        <f t="shared" si="239"/>
        <v>0</v>
      </c>
      <c r="CB216" s="254">
        <f t="shared" si="239"/>
        <v>0</v>
      </c>
      <c r="CC216" s="254">
        <f t="shared" si="239"/>
        <v>0</v>
      </c>
      <c r="CD216" s="254">
        <f t="shared" si="239"/>
        <v>0</v>
      </c>
      <c r="CE216" s="254">
        <f t="shared" si="239"/>
        <v>0</v>
      </c>
      <c r="CF216" s="254">
        <f t="shared" si="239"/>
        <v>0</v>
      </c>
      <c r="CG216" s="254">
        <f t="shared" si="237"/>
        <v>0</v>
      </c>
      <c r="CH216" s="254">
        <f t="shared" si="237"/>
        <v>0</v>
      </c>
      <c r="CI216" s="254">
        <f t="shared" si="237"/>
        <v>0</v>
      </c>
      <c r="CJ216" s="254">
        <f t="shared" ref="CJ216:CL279" si="294">IF($X216&gt;0,S216*$W216,0)</f>
        <v>0</v>
      </c>
      <c r="CK216" s="254">
        <f t="shared" si="294"/>
        <v>0</v>
      </c>
      <c r="CL216" s="254">
        <f t="shared" si="294"/>
        <v>0</v>
      </c>
      <c r="CM216" s="254">
        <f t="shared" si="258"/>
        <v>0</v>
      </c>
      <c r="CN216" s="254">
        <f t="shared" si="259"/>
        <v>0</v>
      </c>
      <c r="CO216" s="254">
        <f t="shared" si="260"/>
        <v>0</v>
      </c>
      <c r="CP216" s="254">
        <f t="shared" si="261"/>
        <v>0</v>
      </c>
      <c r="CQ216" s="254">
        <f t="shared" si="262"/>
        <v>0</v>
      </c>
      <c r="CR216" s="254">
        <f t="shared" si="263"/>
        <v>0</v>
      </c>
      <c r="CS216" s="254">
        <f t="shared" si="264"/>
        <v>0</v>
      </c>
      <c r="CT216" s="254">
        <f t="shared" si="265"/>
        <v>0</v>
      </c>
      <c r="CU216" s="254">
        <f t="shared" si="266"/>
        <v>0</v>
      </c>
      <c r="CV216" s="254">
        <f t="shared" si="267"/>
        <v>0</v>
      </c>
      <c r="CW216" s="254">
        <f t="shared" si="268"/>
        <v>0</v>
      </c>
      <c r="CX216" s="254">
        <f t="shared" si="269"/>
        <v>0</v>
      </c>
      <c r="CY216" s="254">
        <f t="shared" si="270"/>
        <v>0</v>
      </c>
      <c r="CZ216" s="254">
        <f t="shared" si="271"/>
        <v>0</v>
      </c>
      <c r="DA216" s="254">
        <f t="shared" si="272"/>
        <v>0</v>
      </c>
      <c r="DB216" s="254">
        <f t="shared" si="273"/>
        <v>0</v>
      </c>
      <c r="DC216" s="254">
        <f t="shared" si="274"/>
        <v>0</v>
      </c>
      <c r="DD216" s="254">
        <f t="shared" si="275"/>
        <v>0</v>
      </c>
      <c r="DE216" s="254">
        <f t="shared" si="276"/>
        <v>0</v>
      </c>
      <c r="DF216" s="254">
        <f t="shared" si="277"/>
        <v>0</v>
      </c>
      <c r="DG216" s="254">
        <f t="shared" si="278"/>
        <v>0</v>
      </c>
      <c r="DH216" s="254">
        <f t="shared" si="279"/>
        <v>0</v>
      </c>
      <c r="DI216" s="254">
        <f t="shared" si="280"/>
        <v>0</v>
      </c>
      <c r="DJ216" s="254">
        <f t="shared" si="281"/>
        <v>0</v>
      </c>
      <c r="DK216" s="254">
        <f t="shared" si="282"/>
        <v>0</v>
      </c>
      <c r="DL216" s="254">
        <f t="shared" si="283"/>
        <v>0</v>
      </c>
      <c r="DM216" s="254">
        <f t="shared" si="284"/>
        <v>0</v>
      </c>
      <c r="DN216" s="254">
        <f t="shared" si="285"/>
        <v>0</v>
      </c>
      <c r="DO216" s="254">
        <f t="shared" si="286"/>
        <v>0</v>
      </c>
      <c r="DP216" s="254">
        <f t="shared" si="287"/>
        <v>0</v>
      </c>
      <c r="DQ216" s="254">
        <f t="shared" si="288"/>
        <v>0</v>
      </c>
      <c r="DR216" s="254">
        <f t="shared" si="289"/>
        <v>0</v>
      </c>
      <c r="DS216" s="254">
        <f t="shared" si="290"/>
        <v>0</v>
      </c>
      <c r="DT216" s="254">
        <f t="shared" si="291"/>
        <v>0</v>
      </c>
      <c r="DU216" s="254">
        <f t="shared" si="292"/>
        <v>0</v>
      </c>
      <c r="DV216" s="254">
        <f t="shared" si="293"/>
        <v>0</v>
      </c>
    </row>
    <row r="217" spans="1:126" ht="24" customHeight="1">
      <c r="A217" s="11" t="str">
        <f ca="1">IF(AG217&lt;&gt;"OK","",CONCATENATE(TEXT('Front Page'!$F$33,"000"),TEXT('Front Page'!$F$31,"000"),"-",LEFT('Front Page'!$R$53,5),"-",LEFT(D217,1),AJ217, "-",TEXT(B217,"000")))</f>
        <v/>
      </c>
      <c r="B217" s="12" t="str">
        <f>IFERROR(IF(E217="","",MAX(B$17:B216)+1),"")</f>
        <v/>
      </c>
      <c r="C217" s="13"/>
      <c r="D217" s="29" t="str">
        <f t="shared" si="133"/>
        <v>None</v>
      </c>
      <c r="E217" s="29" t="str">
        <f t="shared" si="17"/>
        <v/>
      </c>
      <c r="F217" s="29" t="str">
        <f t="shared" si="18"/>
        <v/>
      </c>
      <c r="G217" s="363"/>
      <c r="H217" s="364"/>
      <c r="I217" s="325" t="str">
        <f t="shared" si="252"/>
        <v>No</v>
      </c>
      <c r="J217" s="314">
        <v>0</v>
      </c>
      <c r="K217" s="312">
        <v>0</v>
      </c>
      <c r="L217" s="312">
        <v>0</v>
      </c>
      <c r="M217" s="312">
        <v>0</v>
      </c>
      <c r="N217" s="312">
        <v>0</v>
      </c>
      <c r="O217" s="312">
        <v>0</v>
      </c>
      <c r="P217" s="312">
        <v>0</v>
      </c>
      <c r="Q217" s="312">
        <v>0</v>
      </c>
      <c r="R217" s="312">
        <v>0</v>
      </c>
      <c r="S217" s="312">
        <v>0</v>
      </c>
      <c r="T217" s="312">
        <v>0</v>
      </c>
      <c r="U217" s="312">
        <v>0</v>
      </c>
      <c r="V217" s="313">
        <v>1</v>
      </c>
      <c r="W217" s="313">
        <v>1</v>
      </c>
      <c r="X217" s="312">
        <v>0</v>
      </c>
      <c r="Y217" s="312">
        <v>0</v>
      </c>
      <c r="Z217" s="312">
        <v>0</v>
      </c>
      <c r="AA217" s="14">
        <v>0</v>
      </c>
      <c r="AB217" s="317"/>
      <c r="AC217" s="15" t="str">
        <f t="shared" si="242"/>
        <v/>
      </c>
      <c r="AD217" s="15" t="str">
        <f t="shared" si="253"/>
        <v/>
      </c>
      <c r="AE217" s="16" t="str">
        <f t="shared" si="254"/>
        <v>0 - 0</v>
      </c>
      <c r="AF217" s="20" t="str">
        <f t="shared" si="244"/>
        <v>Not an offer</v>
      </c>
      <c r="AG217" s="276" t="str">
        <f t="shared" si="245"/>
        <v>Not an Offer</v>
      </c>
      <c r="AH217" s="150"/>
      <c r="AI217" s="254">
        <v>201</v>
      </c>
      <c r="AJ217" s="149" t="str">
        <f t="shared" si="246"/>
        <v>00-IFE</v>
      </c>
      <c r="AK217" s="254" t="b">
        <v>0</v>
      </c>
      <c r="AL217" s="254">
        <f t="shared" si="243"/>
        <v>0</v>
      </c>
      <c r="AM217" s="254">
        <f t="shared" si="247"/>
        <v>0</v>
      </c>
      <c r="AN217" s="288">
        <f t="shared" si="255"/>
        <v>0</v>
      </c>
      <c r="AO217" s="288" t="str">
        <f>IF(AND($BU217=$BV217,BU217=AO$13),$J217&amp;$K217&amp;$L217&amp;$M217&amp;$N217&amp;$O217&amp;$P217&amp;$Q217&amp;$R217&amp;$S217&amp;$T217&amp;$U217,IFERROR(MATCH($AN217,AO$17:AO216,0),-1000))</f>
        <v>000000000000</v>
      </c>
      <c r="AP217" s="288">
        <f>IF(AND($BU217=$BV217,BV217=AP$13),$J217&amp;$K217&amp;$L217&amp;$M217&amp;$N217&amp;$O217&amp;$P217&amp;$Q217&amp;$R217&amp;$S217&amp;$T217&amp;$U217,IFERROR(MATCH($AN217,AP$17:AP216,0),-1000))</f>
        <v>1</v>
      </c>
      <c r="AQ217" s="288">
        <f>IF(AND($BU217=$BV217,BW217=AQ$13),$J217&amp;$K217&amp;$L217&amp;$M217&amp;$N217&amp;$O217&amp;$P217&amp;$Q217&amp;$R217&amp;$S217&amp;$T217&amp;$U217,IFERROR(MATCH($AN217,AQ$17:AQ216,0),-1000))</f>
        <v>1</v>
      </c>
      <c r="AR217" s="288">
        <f>IF(AND($BU217=$BV217,BX217=AR$13),$J217&amp;$K217&amp;$L217&amp;$M217&amp;$N217&amp;$O217&amp;$P217&amp;$Q217&amp;$R217&amp;$S217&amp;$T217&amp;$U217,IFERROR(MATCH($AN217,AR$17:AR216,0),-1000))</f>
        <v>1</v>
      </c>
      <c r="AS217" s="254">
        <f t="shared" si="238"/>
        <v>0</v>
      </c>
      <c r="AT217" s="261" t="str">
        <f t="shared" si="256"/>
        <v/>
      </c>
      <c r="AU217" s="254" t="str">
        <f t="shared" si="250"/>
        <v/>
      </c>
      <c r="AV217" s="254" t="str">
        <f t="shared" si="248"/>
        <v/>
      </c>
      <c r="AW217" s="254" t="str">
        <f t="shared" si="248"/>
        <v/>
      </c>
      <c r="AX217" s="254" t="str">
        <f t="shared" si="248"/>
        <v/>
      </c>
      <c r="AY217" s="254" t="str">
        <f t="shared" si="248"/>
        <v/>
      </c>
      <c r="AZ217" s="254" t="str">
        <f t="shared" si="248"/>
        <v/>
      </c>
      <c r="BA217" s="254" t="str">
        <f t="shared" si="248"/>
        <v/>
      </c>
      <c r="BB217" s="254" t="str">
        <f t="shared" si="248"/>
        <v/>
      </c>
      <c r="BC217" s="254" t="str">
        <f t="shared" si="248"/>
        <v/>
      </c>
      <c r="BD217" s="254" t="str">
        <f t="shared" si="248"/>
        <v/>
      </c>
      <c r="BE217" s="262" t="str">
        <f t="shared" si="240"/>
        <v/>
      </c>
      <c r="BF217" s="263" t="str">
        <f t="shared" si="251"/>
        <v/>
      </c>
      <c r="BG217" s="254" t="str">
        <f t="shared" si="249"/>
        <v/>
      </c>
      <c r="BH217" s="254" t="str">
        <f t="shared" si="249"/>
        <v/>
      </c>
      <c r="BI217" s="254" t="str">
        <f t="shared" si="249"/>
        <v/>
      </c>
      <c r="BJ217" s="254" t="str">
        <f t="shared" si="249"/>
        <v/>
      </c>
      <c r="BK217" s="254" t="str">
        <f t="shared" si="249"/>
        <v/>
      </c>
      <c r="BL217" s="254" t="str">
        <f t="shared" si="249"/>
        <v/>
      </c>
      <c r="BM217" s="254" t="str">
        <f t="shared" si="249"/>
        <v/>
      </c>
      <c r="BN217" s="254" t="str">
        <f t="shared" si="249"/>
        <v/>
      </c>
      <c r="BO217" s="254" t="str">
        <f t="shared" si="249"/>
        <v/>
      </c>
      <c r="BP217" s="254" t="str">
        <f t="shared" si="241"/>
        <v/>
      </c>
      <c r="BQ217" s="264" t="str">
        <f t="shared" si="257"/>
        <v/>
      </c>
      <c r="BR217" s="261">
        <v>2019</v>
      </c>
      <c r="BS217" s="261">
        <v>2019</v>
      </c>
      <c r="BT217" s="261">
        <v>2019</v>
      </c>
      <c r="BU217" s="265">
        <v>2019</v>
      </c>
      <c r="BV217" s="263">
        <v>2019</v>
      </c>
      <c r="BW217" s="254" t="str">
        <f t="shared" si="177"/>
        <v/>
      </c>
      <c r="BX217" s="254" t="str">
        <f t="shared" si="176"/>
        <v/>
      </c>
      <c r="BY217" s="264" t="str">
        <f t="shared" si="31"/>
        <v/>
      </c>
      <c r="BZ217" s="254" t="str">
        <f t="shared" si="32"/>
        <v/>
      </c>
      <c r="CA217" s="254">
        <f t="shared" si="239"/>
        <v>0</v>
      </c>
      <c r="CB217" s="254">
        <f t="shared" si="239"/>
        <v>0</v>
      </c>
      <c r="CC217" s="254">
        <f t="shared" si="239"/>
        <v>0</v>
      </c>
      <c r="CD217" s="254">
        <f t="shared" si="239"/>
        <v>0</v>
      </c>
      <c r="CE217" s="254">
        <f t="shared" si="239"/>
        <v>0</v>
      </c>
      <c r="CF217" s="254">
        <f t="shared" si="239"/>
        <v>0</v>
      </c>
      <c r="CG217" s="254">
        <f t="shared" si="239"/>
        <v>0</v>
      </c>
      <c r="CH217" s="254">
        <f t="shared" si="239"/>
        <v>0</v>
      </c>
      <c r="CI217" s="254">
        <f t="shared" si="239"/>
        <v>0</v>
      </c>
      <c r="CJ217" s="254">
        <f t="shared" si="294"/>
        <v>0</v>
      </c>
      <c r="CK217" s="254">
        <f t="shared" si="294"/>
        <v>0</v>
      </c>
      <c r="CL217" s="254">
        <f t="shared" si="294"/>
        <v>0</v>
      </c>
      <c r="CM217" s="254">
        <f t="shared" si="258"/>
        <v>0</v>
      </c>
      <c r="CN217" s="254">
        <f t="shared" si="259"/>
        <v>0</v>
      </c>
      <c r="CO217" s="254">
        <f t="shared" si="260"/>
        <v>0</v>
      </c>
      <c r="CP217" s="254">
        <f t="shared" si="261"/>
        <v>0</v>
      </c>
      <c r="CQ217" s="254">
        <f t="shared" si="262"/>
        <v>0</v>
      </c>
      <c r="CR217" s="254">
        <f t="shared" si="263"/>
        <v>0</v>
      </c>
      <c r="CS217" s="254">
        <f t="shared" si="264"/>
        <v>0</v>
      </c>
      <c r="CT217" s="254">
        <f t="shared" si="265"/>
        <v>0</v>
      </c>
      <c r="CU217" s="254">
        <f t="shared" si="266"/>
        <v>0</v>
      </c>
      <c r="CV217" s="254">
        <f t="shared" si="267"/>
        <v>0</v>
      </c>
      <c r="CW217" s="254">
        <f t="shared" si="268"/>
        <v>0</v>
      </c>
      <c r="CX217" s="254">
        <f t="shared" si="269"/>
        <v>0</v>
      </c>
      <c r="CY217" s="254">
        <f t="shared" si="270"/>
        <v>0</v>
      </c>
      <c r="CZ217" s="254">
        <f t="shared" si="271"/>
        <v>0</v>
      </c>
      <c r="DA217" s="254">
        <f t="shared" si="272"/>
        <v>0</v>
      </c>
      <c r="DB217" s="254">
        <f t="shared" si="273"/>
        <v>0</v>
      </c>
      <c r="DC217" s="254">
        <f t="shared" si="274"/>
        <v>0</v>
      </c>
      <c r="DD217" s="254">
        <f t="shared" si="275"/>
        <v>0</v>
      </c>
      <c r="DE217" s="254">
        <f t="shared" si="276"/>
        <v>0</v>
      </c>
      <c r="DF217" s="254">
        <f t="shared" si="277"/>
        <v>0</v>
      </c>
      <c r="DG217" s="254">
        <f t="shared" si="278"/>
        <v>0</v>
      </c>
      <c r="DH217" s="254">
        <f t="shared" si="279"/>
        <v>0</v>
      </c>
      <c r="DI217" s="254">
        <f t="shared" si="280"/>
        <v>0</v>
      </c>
      <c r="DJ217" s="254">
        <f t="shared" si="281"/>
        <v>0</v>
      </c>
      <c r="DK217" s="254">
        <f t="shared" si="282"/>
        <v>0</v>
      </c>
      <c r="DL217" s="254">
        <f t="shared" si="283"/>
        <v>0</v>
      </c>
      <c r="DM217" s="254">
        <f t="shared" si="284"/>
        <v>0</v>
      </c>
      <c r="DN217" s="254">
        <f t="shared" si="285"/>
        <v>0</v>
      </c>
      <c r="DO217" s="254">
        <f t="shared" si="286"/>
        <v>0</v>
      </c>
      <c r="DP217" s="254">
        <f t="shared" si="287"/>
        <v>0</v>
      </c>
      <c r="DQ217" s="254">
        <f t="shared" si="288"/>
        <v>0</v>
      </c>
      <c r="DR217" s="254">
        <f t="shared" si="289"/>
        <v>0</v>
      </c>
      <c r="DS217" s="254">
        <f t="shared" si="290"/>
        <v>0</v>
      </c>
      <c r="DT217" s="254">
        <f t="shared" si="291"/>
        <v>0</v>
      </c>
      <c r="DU217" s="254">
        <f t="shared" si="292"/>
        <v>0</v>
      </c>
      <c r="DV217" s="254">
        <f t="shared" si="293"/>
        <v>0</v>
      </c>
    </row>
    <row r="218" spans="1:126" ht="24" customHeight="1">
      <c r="A218" s="11" t="str">
        <f ca="1">IF(AG218&lt;&gt;"OK","",CONCATENATE(TEXT('Front Page'!$F$33,"000"),TEXT('Front Page'!$F$31,"000"),"-",LEFT('Front Page'!$R$53,5),"-",LEFT(D218,1),AJ218, "-",TEXT(B218,"000")))</f>
        <v/>
      </c>
      <c r="B218" s="12" t="str">
        <f>IFERROR(IF(E218="","",MAX(B$17:B217)+1),"")</f>
        <v/>
      </c>
      <c r="C218" s="13"/>
      <c r="D218" s="29" t="str">
        <f t="shared" si="133"/>
        <v>None</v>
      </c>
      <c r="E218" s="29" t="str">
        <f t="shared" si="17"/>
        <v/>
      </c>
      <c r="F218" s="29" t="str">
        <f t="shared" si="18"/>
        <v/>
      </c>
      <c r="G218" s="363"/>
      <c r="H218" s="364"/>
      <c r="I218" s="325" t="str">
        <f t="shared" si="252"/>
        <v>No</v>
      </c>
      <c r="J218" s="314">
        <v>0</v>
      </c>
      <c r="K218" s="312">
        <v>0</v>
      </c>
      <c r="L218" s="312">
        <v>0</v>
      </c>
      <c r="M218" s="312">
        <v>0</v>
      </c>
      <c r="N218" s="312">
        <v>0</v>
      </c>
      <c r="O218" s="312">
        <v>0</v>
      </c>
      <c r="P218" s="312">
        <v>0</v>
      </c>
      <c r="Q218" s="312">
        <v>0</v>
      </c>
      <c r="R218" s="312">
        <v>0</v>
      </c>
      <c r="S218" s="312">
        <v>0</v>
      </c>
      <c r="T218" s="312">
        <v>0</v>
      </c>
      <c r="U218" s="312">
        <v>0</v>
      </c>
      <c r="V218" s="313">
        <v>1</v>
      </c>
      <c r="W218" s="313">
        <v>1</v>
      </c>
      <c r="X218" s="312">
        <v>0</v>
      </c>
      <c r="Y218" s="312">
        <v>0</v>
      </c>
      <c r="Z218" s="312">
        <v>0</v>
      </c>
      <c r="AA218" s="14">
        <v>0</v>
      </c>
      <c r="AB218" s="317"/>
      <c r="AC218" s="15" t="str">
        <f t="shared" si="242"/>
        <v/>
      </c>
      <c r="AD218" s="15" t="str">
        <f t="shared" si="253"/>
        <v/>
      </c>
      <c r="AE218" s="16" t="str">
        <f t="shared" si="254"/>
        <v>0 - 0</v>
      </c>
      <c r="AF218" s="20" t="str">
        <f t="shared" si="244"/>
        <v>Not an offer</v>
      </c>
      <c r="AG218" s="276" t="str">
        <f t="shared" si="245"/>
        <v>Not an Offer</v>
      </c>
      <c r="AH218" s="150"/>
      <c r="AI218" s="254">
        <v>202</v>
      </c>
      <c r="AJ218" s="149" t="str">
        <f t="shared" si="246"/>
        <v>00-IFE</v>
      </c>
      <c r="AK218" s="254" t="b">
        <v>0</v>
      </c>
      <c r="AL218" s="254">
        <f t="shared" si="243"/>
        <v>0</v>
      </c>
      <c r="AM218" s="254">
        <f t="shared" si="247"/>
        <v>0</v>
      </c>
      <c r="AN218" s="288">
        <f t="shared" si="255"/>
        <v>0</v>
      </c>
      <c r="AO218" s="288" t="str">
        <f>IF(AND($BU218=$BV218,BU218=AO$13),$J218&amp;$K218&amp;$L218&amp;$M218&amp;$N218&amp;$O218&amp;$P218&amp;$Q218&amp;$R218&amp;$S218&amp;$T218&amp;$U218,IFERROR(MATCH($AN218,AO$17:AO217,0),-1000))</f>
        <v>000000000000</v>
      </c>
      <c r="AP218" s="288">
        <f>IF(AND($BU218=$BV218,BV218=AP$13),$J218&amp;$K218&amp;$L218&amp;$M218&amp;$N218&amp;$O218&amp;$P218&amp;$Q218&amp;$R218&amp;$S218&amp;$T218&amp;$U218,IFERROR(MATCH($AN218,AP$17:AP217,0),-1000))</f>
        <v>1</v>
      </c>
      <c r="AQ218" s="288">
        <f>IF(AND($BU218=$BV218,BW218=AQ$13),$J218&amp;$K218&amp;$L218&amp;$M218&amp;$N218&amp;$O218&amp;$P218&amp;$Q218&amp;$R218&amp;$S218&amp;$T218&amp;$U218,IFERROR(MATCH($AN218,AQ$17:AQ217,0),-1000))</f>
        <v>1</v>
      </c>
      <c r="AR218" s="288">
        <f>IF(AND($BU218=$BV218,BX218=AR$13),$J218&amp;$K218&amp;$L218&amp;$M218&amp;$N218&amp;$O218&amp;$P218&amp;$Q218&amp;$R218&amp;$S218&amp;$T218&amp;$U218,IFERROR(MATCH($AN218,AR$17:AR217,0),-1000))</f>
        <v>1</v>
      </c>
      <c r="AS218" s="254">
        <f t="shared" si="238"/>
        <v>0</v>
      </c>
      <c r="AT218" s="261" t="str">
        <f t="shared" si="256"/>
        <v/>
      </c>
      <c r="AU218" s="254" t="str">
        <f t="shared" si="250"/>
        <v/>
      </c>
      <c r="AV218" s="254" t="str">
        <f t="shared" si="248"/>
        <v/>
      </c>
      <c r="AW218" s="254" t="str">
        <f t="shared" si="248"/>
        <v/>
      </c>
      <c r="AX218" s="254" t="str">
        <f t="shared" si="248"/>
        <v/>
      </c>
      <c r="AY218" s="254" t="str">
        <f t="shared" si="248"/>
        <v/>
      </c>
      <c r="AZ218" s="254" t="str">
        <f t="shared" si="248"/>
        <v/>
      </c>
      <c r="BA218" s="254" t="str">
        <f t="shared" si="248"/>
        <v/>
      </c>
      <c r="BB218" s="254" t="str">
        <f t="shared" si="248"/>
        <v/>
      </c>
      <c r="BC218" s="254" t="str">
        <f t="shared" si="248"/>
        <v/>
      </c>
      <c r="BD218" s="254" t="str">
        <f t="shared" si="248"/>
        <v/>
      </c>
      <c r="BE218" s="262" t="str">
        <f t="shared" si="240"/>
        <v/>
      </c>
      <c r="BF218" s="263" t="str">
        <f t="shared" si="251"/>
        <v/>
      </c>
      <c r="BG218" s="254" t="str">
        <f t="shared" si="249"/>
        <v/>
      </c>
      <c r="BH218" s="254" t="str">
        <f t="shared" si="249"/>
        <v/>
      </c>
      <c r="BI218" s="254" t="str">
        <f t="shared" si="249"/>
        <v/>
      </c>
      <c r="BJ218" s="254" t="str">
        <f t="shared" si="249"/>
        <v/>
      </c>
      <c r="BK218" s="254" t="str">
        <f t="shared" si="249"/>
        <v/>
      </c>
      <c r="BL218" s="254" t="str">
        <f t="shared" si="249"/>
        <v/>
      </c>
      <c r="BM218" s="254" t="str">
        <f t="shared" si="249"/>
        <v/>
      </c>
      <c r="BN218" s="254" t="str">
        <f t="shared" si="249"/>
        <v/>
      </c>
      <c r="BO218" s="254" t="str">
        <f t="shared" si="249"/>
        <v/>
      </c>
      <c r="BP218" s="254" t="str">
        <f t="shared" si="241"/>
        <v/>
      </c>
      <c r="BQ218" s="264" t="str">
        <f t="shared" si="257"/>
        <v/>
      </c>
      <c r="BR218" s="261">
        <v>2019</v>
      </c>
      <c r="BS218" s="261">
        <v>2019</v>
      </c>
      <c r="BT218" s="261">
        <v>2019</v>
      </c>
      <c r="BU218" s="265">
        <v>2019</v>
      </c>
      <c r="BV218" s="263">
        <v>2019</v>
      </c>
      <c r="BW218" s="254" t="str">
        <f t="shared" si="177"/>
        <v/>
      </c>
      <c r="BX218" s="254" t="str">
        <f t="shared" si="176"/>
        <v/>
      </c>
      <c r="BY218" s="264" t="str">
        <f t="shared" si="31"/>
        <v/>
      </c>
      <c r="BZ218" s="254" t="str">
        <f t="shared" si="32"/>
        <v/>
      </c>
      <c r="CA218" s="254">
        <f t="shared" ref="CA218:CL245" si="295">IF($X218&gt;0,J218*$W218,0)</f>
        <v>0</v>
      </c>
      <c r="CB218" s="254">
        <f t="shared" si="295"/>
        <v>0</v>
      </c>
      <c r="CC218" s="254">
        <f t="shared" si="295"/>
        <v>0</v>
      </c>
      <c r="CD218" s="254">
        <f t="shared" si="295"/>
        <v>0</v>
      </c>
      <c r="CE218" s="254">
        <f t="shared" si="295"/>
        <v>0</v>
      </c>
      <c r="CF218" s="254">
        <f t="shared" si="295"/>
        <v>0</v>
      </c>
      <c r="CG218" s="254">
        <f t="shared" si="295"/>
        <v>0</v>
      </c>
      <c r="CH218" s="254">
        <f t="shared" si="295"/>
        <v>0</v>
      </c>
      <c r="CI218" s="254">
        <f t="shared" si="295"/>
        <v>0</v>
      </c>
      <c r="CJ218" s="254">
        <f t="shared" si="294"/>
        <v>0</v>
      </c>
      <c r="CK218" s="254">
        <f t="shared" si="294"/>
        <v>0</v>
      </c>
      <c r="CL218" s="254">
        <f t="shared" si="294"/>
        <v>0</v>
      </c>
      <c r="CM218" s="254">
        <f t="shared" si="258"/>
        <v>0</v>
      </c>
      <c r="CN218" s="254">
        <f t="shared" si="259"/>
        <v>0</v>
      </c>
      <c r="CO218" s="254">
        <f t="shared" si="260"/>
        <v>0</v>
      </c>
      <c r="CP218" s="254">
        <f t="shared" si="261"/>
        <v>0</v>
      </c>
      <c r="CQ218" s="254">
        <f t="shared" si="262"/>
        <v>0</v>
      </c>
      <c r="CR218" s="254">
        <f t="shared" si="263"/>
        <v>0</v>
      </c>
      <c r="CS218" s="254">
        <f t="shared" si="264"/>
        <v>0</v>
      </c>
      <c r="CT218" s="254">
        <f t="shared" si="265"/>
        <v>0</v>
      </c>
      <c r="CU218" s="254">
        <f t="shared" si="266"/>
        <v>0</v>
      </c>
      <c r="CV218" s="254">
        <f t="shared" si="267"/>
        <v>0</v>
      </c>
      <c r="CW218" s="254">
        <f t="shared" si="268"/>
        <v>0</v>
      </c>
      <c r="CX218" s="254">
        <f t="shared" si="269"/>
        <v>0</v>
      </c>
      <c r="CY218" s="254">
        <f t="shared" si="270"/>
        <v>0</v>
      </c>
      <c r="CZ218" s="254">
        <f t="shared" si="271"/>
        <v>0</v>
      </c>
      <c r="DA218" s="254">
        <f t="shared" si="272"/>
        <v>0</v>
      </c>
      <c r="DB218" s="254">
        <f t="shared" si="273"/>
        <v>0</v>
      </c>
      <c r="DC218" s="254">
        <f t="shared" si="274"/>
        <v>0</v>
      </c>
      <c r="DD218" s="254">
        <f t="shared" si="275"/>
        <v>0</v>
      </c>
      <c r="DE218" s="254">
        <f t="shared" si="276"/>
        <v>0</v>
      </c>
      <c r="DF218" s="254">
        <f t="shared" si="277"/>
        <v>0</v>
      </c>
      <c r="DG218" s="254">
        <f t="shared" si="278"/>
        <v>0</v>
      </c>
      <c r="DH218" s="254">
        <f t="shared" si="279"/>
        <v>0</v>
      </c>
      <c r="DI218" s="254">
        <f t="shared" si="280"/>
        <v>0</v>
      </c>
      <c r="DJ218" s="254">
        <f t="shared" si="281"/>
        <v>0</v>
      </c>
      <c r="DK218" s="254">
        <f t="shared" si="282"/>
        <v>0</v>
      </c>
      <c r="DL218" s="254">
        <f t="shared" si="283"/>
        <v>0</v>
      </c>
      <c r="DM218" s="254">
        <f t="shared" si="284"/>
        <v>0</v>
      </c>
      <c r="DN218" s="254">
        <f t="shared" si="285"/>
        <v>0</v>
      </c>
      <c r="DO218" s="254">
        <f t="shared" si="286"/>
        <v>0</v>
      </c>
      <c r="DP218" s="254">
        <f t="shared" si="287"/>
        <v>0</v>
      </c>
      <c r="DQ218" s="254">
        <f t="shared" si="288"/>
        <v>0</v>
      </c>
      <c r="DR218" s="254">
        <f t="shared" si="289"/>
        <v>0</v>
      </c>
      <c r="DS218" s="254">
        <f t="shared" si="290"/>
        <v>0</v>
      </c>
      <c r="DT218" s="254">
        <f t="shared" si="291"/>
        <v>0</v>
      </c>
      <c r="DU218" s="254">
        <f t="shared" si="292"/>
        <v>0</v>
      </c>
      <c r="DV218" s="254">
        <f t="shared" si="293"/>
        <v>0</v>
      </c>
    </row>
    <row r="219" spans="1:126" ht="24" customHeight="1">
      <c r="A219" s="11" t="str">
        <f ca="1">IF(AG219&lt;&gt;"OK","",CONCATENATE(TEXT('Front Page'!$F$33,"000"),TEXT('Front Page'!$F$31,"000"),"-",LEFT('Front Page'!$R$53,5),"-",LEFT(D219,1),AJ219, "-",TEXT(B219,"000")))</f>
        <v/>
      </c>
      <c r="B219" s="12" t="str">
        <f>IFERROR(IF(E219="","",MAX(B$17:B218)+1),"")</f>
        <v/>
      </c>
      <c r="C219" s="13"/>
      <c r="D219" s="29" t="str">
        <f t="shared" si="133"/>
        <v>None</v>
      </c>
      <c r="E219" s="29" t="str">
        <f t="shared" si="17"/>
        <v/>
      </c>
      <c r="F219" s="29" t="str">
        <f t="shared" si="18"/>
        <v/>
      </c>
      <c r="G219" s="363"/>
      <c r="H219" s="364"/>
      <c r="I219" s="325" t="str">
        <f t="shared" si="252"/>
        <v>No</v>
      </c>
      <c r="J219" s="314">
        <v>0</v>
      </c>
      <c r="K219" s="312">
        <v>0</v>
      </c>
      <c r="L219" s="312">
        <v>0</v>
      </c>
      <c r="M219" s="312">
        <v>0</v>
      </c>
      <c r="N219" s="312">
        <v>0</v>
      </c>
      <c r="O219" s="312">
        <v>0</v>
      </c>
      <c r="P219" s="312">
        <v>0</v>
      </c>
      <c r="Q219" s="312">
        <v>0</v>
      </c>
      <c r="R219" s="312">
        <v>0</v>
      </c>
      <c r="S219" s="312">
        <v>0</v>
      </c>
      <c r="T219" s="312">
        <v>0</v>
      </c>
      <c r="U219" s="312">
        <v>0</v>
      </c>
      <c r="V219" s="313">
        <v>1</v>
      </c>
      <c r="W219" s="313">
        <v>1</v>
      </c>
      <c r="X219" s="312">
        <v>0</v>
      </c>
      <c r="Y219" s="312">
        <v>0</v>
      </c>
      <c r="Z219" s="312">
        <v>0</v>
      </c>
      <c r="AA219" s="14">
        <v>0</v>
      </c>
      <c r="AB219" s="317"/>
      <c r="AC219" s="15" t="str">
        <f t="shared" si="242"/>
        <v/>
      </c>
      <c r="AD219" s="15" t="str">
        <f t="shared" si="253"/>
        <v/>
      </c>
      <c r="AE219" s="16" t="str">
        <f t="shared" si="254"/>
        <v>0 - 0</v>
      </c>
      <c r="AF219" s="20" t="str">
        <f t="shared" si="244"/>
        <v>Not an offer</v>
      </c>
      <c r="AG219" s="276" t="str">
        <f t="shared" si="245"/>
        <v>Not an Offer</v>
      </c>
      <c r="AH219" s="150"/>
      <c r="AI219" s="254">
        <v>203</v>
      </c>
      <c r="AJ219" s="149" t="str">
        <f t="shared" si="246"/>
        <v>00-IFE</v>
      </c>
      <c r="AK219" s="254" t="b">
        <v>0</v>
      </c>
      <c r="AL219" s="254">
        <f t="shared" si="243"/>
        <v>0</v>
      </c>
      <c r="AM219" s="254">
        <f t="shared" si="247"/>
        <v>0</v>
      </c>
      <c r="AN219" s="288">
        <f t="shared" si="255"/>
        <v>0</v>
      </c>
      <c r="AO219" s="288" t="str">
        <f>IF(AND($BU219=$BV219,BU219=AO$13),$J219&amp;$K219&amp;$L219&amp;$M219&amp;$N219&amp;$O219&amp;$P219&amp;$Q219&amp;$R219&amp;$S219&amp;$T219&amp;$U219,IFERROR(MATCH($AN219,AO$17:AO218,0),-1000))</f>
        <v>000000000000</v>
      </c>
      <c r="AP219" s="288">
        <f>IF(AND($BU219=$BV219,BV219=AP$13),$J219&amp;$K219&amp;$L219&amp;$M219&amp;$N219&amp;$O219&amp;$P219&amp;$Q219&amp;$R219&amp;$S219&amp;$T219&amp;$U219,IFERROR(MATCH($AN219,AP$17:AP218,0),-1000))</f>
        <v>1</v>
      </c>
      <c r="AQ219" s="288">
        <f>IF(AND($BU219=$BV219,BW219=AQ$13),$J219&amp;$K219&amp;$L219&amp;$M219&amp;$N219&amp;$O219&amp;$P219&amp;$Q219&amp;$R219&amp;$S219&amp;$T219&amp;$U219,IFERROR(MATCH($AN219,AQ$17:AQ218,0),-1000))</f>
        <v>1</v>
      </c>
      <c r="AR219" s="288">
        <f>IF(AND($BU219=$BV219,BX219=AR$13),$J219&amp;$K219&amp;$L219&amp;$M219&amp;$N219&amp;$O219&amp;$P219&amp;$Q219&amp;$R219&amp;$S219&amp;$T219&amp;$U219,IFERROR(MATCH($AN219,AR$17:AR218,0),-1000))</f>
        <v>1</v>
      </c>
      <c r="AS219" s="254">
        <f t="shared" si="238"/>
        <v>0</v>
      </c>
      <c r="AT219" s="261" t="str">
        <f t="shared" si="256"/>
        <v/>
      </c>
      <c r="AU219" s="254" t="str">
        <f t="shared" si="250"/>
        <v/>
      </c>
      <c r="AV219" s="254" t="str">
        <f t="shared" si="248"/>
        <v/>
      </c>
      <c r="AW219" s="254" t="str">
        <f t="shared" si="248"/>
        <v/>
      </c>
      <c r="AX219" s="254" t="str">
        <f t="shared" si="248"/>
        <v/>
      </c>
      <c r="AY219" s="254" t="str">
        <f t="shared" si="248"/>
        <v/>
      </c>
      <c r="AZ219" s="254" t="str">
        <f t="shared" si="248"/>
        <v/>
      </c>
      <c r="BA219" s="254" t="str">
        <f t="shared" si="248"/>
        <v/>
      </c>
      <c r="BB219" s="254" t="str">
        <f t="shared" si="248"/>
        <v/>
      </c>
      <c r="BC219" s="254" t="str">
        <f t="shared" si="248"/>
        <v/>
      </c>
      <c r="BD219" s="254" t="str">
        <f t="shared" si="248"/>
        <v/>
      </c>
      <c r="BE219" s="262" t="str">
        <f t="shared" si="240"/>
        <v/>
      </c>
      <c r="BF219" s="263" t="str">
        <f t="shared" si="251"/>
        <v/>
      </c>
      <c r="BG219" s="254" t="str">
        <f t="shared" si="249"/>
        <v/>
      </c>
      <c r="BH219" s="254" t="str">
        <f t="shared" si="249"/>
        <v/>
      </c>
      <c r="BI219" s="254" t="str">
        <f t="shared" si="249"/>
        <v/>
      </c>
      <c r="BJ219" s="254" t="str">
        <f t="shared" si="249"/>
        <v/>
      </c>
      <c r="BK219" s="254" t="str">
        <f t="shared" si="249"/>
        <v/>
      </c>
      <c r="BL219" s="254" t="str">
        <f t="shared" si="249"/>
        <v/>
      </c>
      <c r="BM219" s="254" t="str">
        <f t="shared" si="249"/>
        <v/>
      </c>
      <c r="BN219" s="254" t="str">
        <f t="shared" si="249"/>
        <v/>
      </c>
      <c r="BO219" s="254" t="str">
        <f t="shared" si="249"/>
        <v/>
      </c>
      <c r="BP219" s="254" t="str">
        <f t="shared" si="241"/>
        <v/>
      </c>
      <c r="BQ219" s="264" t="str">
        <f t="shared" si="257"/>
        <v/>
      </c>
      <c r="BR219" s="261">
        <v>2019</v>
      </c>
      <c r="BS219" s="261">
        <v>2019</v>
      </c>
      <c r="BT219" s="261">
        <v>2019</v>
      </c>
      <c r="BU219" s="265">
        <v>2019</v>
      </c>
      <c r="BV219" s="263">
        <v>2019</v>
      </c>
      <c r="BW219" s="254" t="str">
        <f t="shared" si="177"/>
        <v/>
      </c>
      <c r="BX219" s="254" t="str">
        <f t="shared" si="176"/>
        <v/>
      </c>
      <c r="BY219" s="264" t="str">
        <f t="shared" si="31"/>
        <v/>
      </c>
      <c r="BZ219" s="254" t="str">
        <f t="shared" si="32"/>
        <v/>
      </c>
      <c r="CA219" s="254">
        <f t="shared" si="295"/>
        <v>0</v>
      </c>
      <c r="CB219" s="254">
        <f t="shared" si="295"/>
        <v>0</v>
      </c>
      <c r="CC219" s="254">
        <f t="shared" si="295"/>
        <v>0</v>
      </c>
      <c r="CD219" s="254">
        <f t="shared" si="295"/>
        <v>0</v>
      </c>
      <c r="CE219" s="254">
        <f t="shared" si="295"/>
        <v>0</v>
      </c>
      <c r="CF219" s="254">
        <f t="shared" si="295"/>
        <v>0</v>
      </c>
      <c r="CG219" s="254">
        <f t="shared" si="295"/>
        <v>0</v>
      </c>
      <c r="CH219" s="254">
        <f t="shared" si="295"/>
        <v>0</v>
      </c>
      <c r="CI219" s="254">
        <f t="shared" si="295"/>
        <v>0</v>
      </c>
      <c r="CJ219" s="254">
        <f t="shared" si="294"/>
        <v>0</v>
      </c>
      <c r="CK219" s="254">
        <f t="shared" si="294"/>
        <v>0</v>
      </c>
      <c r="CL219" s="254">
        <f t="shared" si="294"/>
        <v>0</v>
      </c>
      <c r="CM219" s="254">
        <f t="shared" si="258"/>
        <v>0</v>
      </c>
      <c r="CN219" s="254">
        <f t="shared" si="259"/>
        <v>0</v>
      </c>
      <c r="CO219" s="254">
        <f t="shared" si="260"/>
        <v>0</v>
      </c>
      <c r="CP219" s="254">
        <f t="shared" si="261"/>
        <v>0</v>
      </c>
      <c r="CQ219" s="254">
        <f t="shared" si="262"/>
        <v>0</v>
      </c>
      <c r="CR219" s="254">
        <f t="shared" si="263"/>
        <v>0</v>
      </c>
      <c r="CS219" s="254">
        <f t="shared" si="264"/>
        <v>0</v>
      </c>
      <c r="CT219" s="254">
        <f t="shared" si="265"/>
        <v>0</v>
      </c>
      <c r="CU219" s="254">
        <f t="shared" si="266"/>
        <v>0</v>
      </c>
      <c r="CV219" s="254">
        <f t="shared" si="267"/>
        <v>0</v>
      </c>
      <c r="CW219" s="254">
        <f t="shared" si="268"/>
        <v>0</v>
      </c>
      <c r="CX219" s="254">
        <f t="shared" si="269"/>
        <v>0</v>
      </c>
      <c r="CY219" s="254">
        <f t="shared" si="270"/>
        <v>0</v>
      </c>
      <c r="CZ219" s="254">
        <f t="shared" si="271"/>
        <v>0</v>
      </c>
      <c r="DA219" s="254">
        <f t="shared" si="272"/>
        <v>0</v>
      </c>
      <c r="DB219" s="254">
        <f t="shared" si="273"/>
        <v>0</v>
      </c>
      <c r="DC219" s="254">
        <f t="shared" si="274"/>
        <v>0</v>
      </c>
      <c r="DD219" s="254">
        <f t="shared" si="275"/>
        <v>0</v>
      </c>
      <c r="DE219" s="254">
        <f t="shared" si="276"/>
        <v>0</v>
      </c>
      <c r="DF219" s="254">
        <f t="shared" si="277"/>
        <v>0</v>
      </c>
      <c r="DG219" s="254">
        <f t="shared" si="278"/>
        <v>0</v>
      </c>
      <c r="DH219" s="254">
        <f t="shared" si="279"/>
        <v>0</v>
      </c>
      <c r="DI219" s="254">
        <f t="shared" si="280"/>
        <v>0</v>
      </c>
      <c r="DJ219" s="254">
        <f t="shared" si="281"/>
        <v>0</v>
      </c>
      <c r="DK219" s="254">
        <f t="shared" si="282"/>
        <v>0</v>
      </c>
      <c r="DL219" s="254">
        <f t="shared" si="283"/>
        <v>0</v>
      </c>
      <c r="DM219" s="254">
        <f t="shared" si="284"/>
        <v>0</v>
      </c>
      <c r="DN219" s="254">
        <f t="shared" si="285"/>
        <v>0</v>
      </c>
      <c r="DO219" s="254">
        <f t="shared" si="286"/>
        <v>0</v>
      </c>
      <c r="DP219" s="254">
        <f t="shared" si="287"/>
        <v>0</v>
      </c>
      <c r="DQ219" s="254">
        <f t="shared" si="288"/>
        <v>0</v>
      </c>
      <c r="DR219" s="254">
        <f t="shared" si="289"/>
        <v>0</v>
      </c>
      <c r="DS219" s="254">
        <f t="shared" si="290"/>
        <v>0</v>
      </c>
      <c r="DT219" s="254">
        <f t="shared" si="291"/>
        <v>0</v>
      </c>
      <c r="DU219" s="254">
        <f t="shared" si="292"/>
        <v>0</v>
      </c>
      <c r="DV219" s="254">
        <f t="shared" si="293"/>
        <v>0</v>
      </c>
    </row>
    <row r="220" spans="1:126" ht="24" customHeight="1">
      <c r="A220" s="11" t="str">
        <f ca="1">IF(AG220&lt;&gt;"OK","",CONCATENATE(TEXT('Front Page'!$F$33,"000"),TEXT('Front Page'!$F$31,"000"),"-",LEFT('Front Page'!$R$53,5),"-",LEFT(D220,1),AJ220, "-",TEXT(B220,"000")))</f>
        <v/>
      </c>
      <c r="B220" s="12" t="str">
        <f>IFERROR(IF(E220="","",MAX(B$17:B219)+1),"")</f>
        <v/>
      </c>
      <c r="C220" s="13"/>
      <c r="D220" s="29" t="str">
        <f t="shared" si="133"/>
        <v>None</v>
      </c>
      <c r="E220" s="29" t="str">
        <f t="shared" si="17"/>
        <v/>
      </c>
      <c r="F220" s="29" t="str">
        <f t="shared" si="18"/>
        <v/>
      </c>
      <c r="G220" s="363"/>
      <c r="H220" s="364"/>
      <c r="I220" s="325" t="str">
        <f t="shared" si="252"/>
        <v>No</v>
      </c>
      <c r="J220" s="314">
        <v>0</v>
      </c>
      <c r="K220" s="312">
        <v>0</v>
      </c>
      <c r="L220" s="312">
        <v>0</v>
      </c>
      <c r="M220" s="312">
        <v>0</v>
      </c>
      <c r="N220" s="312">
        <v>0</v>
      </c>
      <c r="O220" s="312">
        <v>0</v>
      </c>
      <c r="P220" s="312">
        <v>0</v>
      </c>
      <c r="Q220" s="312">
        <v>0</v>
      </c>
      <c r="R220" s="312">
        <v>0</v>
      </c>
      <c r="S220" s="312">
        <v>0</v>
      </c>
      <c r="T220" s="312">
        <v>0</v>
      </c>
      <c r="U220" s="312">
        <v>0</v>
      </c>
      <c r="V220" s="313">
        <v>1</v>
      </c>
      <c r="W220" s="313">
        <v>1</v>
      </c>
      <c r="X220" s="312">
        <v>0</v>
      </c>
      <c r="Y220" s="312">
        <v>0</v>
      </c>
      <c r="Z220" s="312">
        <v>0</v>
      </c>
      <c r="AA220" s="14">
        <v>0</v>
      </c>
      <c r="AB220" s="317"/>
      <c r="AC220" s="15" t="str">
        <f t="shared" si="242"/>
        <v/>
      </c>
      <c r="AD220" s="15" t="str">
        <f t="shared" si="253"/>
        <v/>
      </c>
      <c r="AE220" s="16" t="str">
        <f t="shared" si="254"/>
        <v>0 - 0</v>
      </c>
      <c r="AF220" s="20" t="str">
        <f t="shared" si="244"/>
        <v>Not an offer</v>
      </c>
      <c r="AG220" s="276" t="str">
        <f t="shared" si="245"/>
        <v>Not an Offer</v>
      </c>
      <c r="AH220" s="150"/>
      <c r="AI220" s="254">
        <v>204</v>
      </c>
      <c r="AJ220" s="149" t="str">
        <f t="shared" si="246"/>
        <v>00-IFE</v>
      </c>
      <c r="AK220" s="254" t="b">
        <v>0</v>
      </c>
      <c r="AL220" s="254">
        <f t="shared" si="243"/>
        <v>0</v>
      </c>
      <c r="AM220" s="254">
        <f t="shared" si="247"/>
        <v>0</v>
      </c>
      <c r="AN220" s="288">
        <f t="shared" si="255"/>
        <v>0</v>
      </c>
      <c r="AO220" s="288" t="str">
        <f>IF(AND($BU220=$BV220,BU220=AO$13),$J220&amp;$K220&amp;$L220&amp;$M220&amp;$N220&amp;$O220&amp;$P220&amp;$Q220&amp;$R220&amp;$S220&amp;$T220&amp;$U220,IFERROR(MATCH($AN220,AO$17:AO219,0),-1000))</f>
        <v>000000000000</v>
      </c>
      <c r="AP220" s="288">
        <f>IF(AND($BU220=$BV220,BV220=AP$13),$J220&amp;$K220&amp;$L220&amp;$M220&amp;$N220&amp;$O220&amp;$P220&amp;$Q220&amp;$R220&amp;$S220&amp;$T220&amp;$U220,IFERROR(MATCH($AN220,AP$17:AP219,0),-1000))</f>
        <v>1</v>
      </c>
      <c r="AQ220" s="288">
        <f>IF(AND($BU220=$BV220,BW220=AQ$13),$J220&amp;$K220&amp;$L220&amp;$M220&amp;$N220&amp;$O220&amp;$P220&amp;$Q220&amp;$R220&amp;$S220&amp;$T220&amp;$U220,IFERROR(MATCH($AN220,AQ$17:AQ219,0),-1000))</f>
        <v>1</v>
      </c>
      <c r="AR220" s="288">
        <f>IF(AND($BU220=$BV220,BX220=AR$13),$J220&amp;$K220&amp;$L220&amp;$M220&amp;$N220&amp;$O220&amp;$P220&amp;$Q220&amp;$R220&amp;$S220&amp;$T220&amp;$U220,IFERROR(MATCH($AN220,AR$17:AR219,0),-1000))</f>
        <v>1</v>
      </c>
      <c r="AS220" s="254">
        <f t="shared" si="238"/>
        <v>0</v>
      </c>
      <c r="AT220" s="261" t="str">
        <f t="shared" si="256"/>
        <v/>
      </c>
      <c r="AU220" s="254" t="str">
        <f t="shared" si="250"/>
        <v/>
      </c>
      <c r="AV220" s="254" t="str">
        <f t="shared" si="248"/>
        <v/>
      </c>
      <c r="AW220" s="254" t="str">
        <f t="shared" si="248"/>
        <v/>
      </c>
      <c r="AX220" s="254" t="str">
        <f t="shared" si="248"/>
        <v/>
      </c>
      <c r="AY220" s="254" t="str">
        <f t="shared" si="248"/>
        <v/>
      </c>
      <c r="AZ220" s="254" t="str">
        <f t="shared" si="248"/>
        <v/>
      </c>
      <c r="BA220" s="254" t="str">
        <f t="shared" si="248"/>
        <v/>
      </c>
      <c r="BB220" s="254" t="str">
        <f t="shared" si="248"/>
        <v/>
      </c>
      <c r="BC220" s="254" t="str">
        <f t="shared" si="248"/>
        <v/>
      </c>
      <c r="BD220" s="254" t="str">
        <f t="shared" si="248"/>
        <v/>
      </c>
      <c r="BE220" s="262" t="str">
        <f t="shared" si="240"/>
        <v/>
      </c>
      <c r="BF220" s="263" t="str">
        <f t="shared" si="251"/>
        <v/>
      </c>
      <c r="BG220" s="254" t="str">
        <f t="shared" si="249"/>
        <v/>
      </c>
      <c r="BH220" s="254" t="str">
        <f t="shared" si="249"/>
        <v/>
      </c>
      <c r="BI220" s="254" t="str">
        <f t="shared" si="249"/>
        <v/>
      </c>
      <c r="BJ220" s="254" t="str">
        <f t="shared" si="249"/>
        <v/>
      </c>
      <c r="BK220" s="254" t="str">
        <f t="shared" si="249"/>
        <v/>
      </c>
      <c r="BL220" s="254" t="str">
        <f t="shared" si="249"/>
        <v/>
      </c>
      <c r="BM220" s="254" t="str">
        <f t="shared" si="249"/>
        <v/>
      </c>
      <c r="BN220" s="254" t="str">
        <f t="shared" si="249"/>
        <v/>
      </c>
      <c r="BO220" s="254" t="str">
        <f t="shared" si="249"/>
        <v/>
      </c>
      <c r="BP220" s="254" t="str">
        <f t="shared" si="241"/>
        <v/>
      </c>
      <c r="BQ220" s="264" t="str">
        <f t="shared" si="257"/>
        <v/>
      </c>
      <c r="BR220" s="261">
        <v>2019</v>
      </c>
      <c r="BS220" s="261">
        <v>2019</v>
      </c>
      <c r="BT220" s="261">
        <v>2019</v>
      </c>
      <c r="BU220" s="265">
        <v>2019</v>
      </c>
      <c r="BV220" s="263">
        <v>2019</v>
      </c>
      <c r="BW220" s="254" t="str">
        <f t="shared" si="177"/>
        <v/>
      </c>
      <c r="BX220" s="254" t="str">
        <f t="shared" si="176"/>
        <v/>
      </c>
      <c r="BY220" s="264" t="str">
        <f t="shared" si="31"/>
        <v/>
      </c>
      <c r="BZ220" s="254" t="str">
        <f t="shared" si="32"/>
        <v/>
      </c>
      <c r="CA220" s="254">
        <f t="shared" si="295"/>
        <v>0</v>
      </c>
      <c r="CB220" s="254">
        <f t="shared" si="295"/>
        <v>0</v>
      </c>
      <c r="CC220" s="254">
        <f t="shared" si="295"/>
        <v>0</v>
      </c>
      <c r="CD220" s="254">
        <f t="shared" si="295"/>
        <v>0</v>
      </c>
      <c r="CE220" s="254">
        <f t="shared" si="295"/>
        <v>0</v>
      </c>
      <c r="CF220" s="254">
        <f t="shared" si="295"/>
        <v>0</v>
      </c>
      <c r="CG220" s="254">
        <f t="shared" si="295"/>
        <v>0</v>
      </c>
      <c r="CH220" s="254">
        <f t="shared" si="295"/>
        <v>0</v>
      </c>
      <c r="CI220" s="254">
        <f t="shared" si="295"/>
        <v>0</v>
      </c>
      <c r="CJ220" s="254">
        <f t="shared" si="294"/>
        <v>0</v>
      </c>
      <c r="CK220" s="254">
        <f t="shared" si="294"/>
        <v>0</v>
      </c>
      <c r="CL220" s="254">
        <f t="shared" si="294"/>
        <v>0</v>
      </c>
      <c r="CM220" s="254">
        <f t="shared" si="258"/>
        <v>0</v>
      </c>
      <c r="CN220" s="254">
        <f t="shared" si="259"/>
        <v>0</v>
      </c>
      <c r="CO220" s="254">
        <f t="shared" si="260"/>
        <v>0</v>
      </c>
      <c r="CP220" s="254">
        <f t="shared" si="261"/>
        <v>0</v>
      </c>
      <c r="CQ220" s="254">
        <f t="shared" si="262"/>
        <v>0</v>
      </c>
      <c r="CR220" s="254">
        <f t="shared" si="263"/>
        <v>0</v>
      </c>
      <c r="CS220" s="254">
        <f t="shared" si="264"/>
        <v>0</v>
      </c>
      <c r="CT220" s="254">
        <f t="shared" si="265"/>
        <v>0</v>
      </c>
      <c r="CU220" s="254">
        <f t="shared" si="266"/>
        <v>0</v>
      </c>
      <c r="CV220" s="254">
        <f t="shared" si="267"/>
        <v>0</v>
      </c>
      <c r="CW220" s="254">
        <f t="shared" si="268"/>
        <v>0</v>
      </c>
      <c r="CX220" s="254">
        <f t="shared" si="269"/>
        <v>0</v>
      </c>
      <c r="CY220" s="254">
        <f t="shared" si="270"/>
        <v>0</v>
      </c>
      <c r="CZ220" s="254">
        <f t="shared" si="271"/>
        <v>0</v>
      </c>
      <c r="DA220" s="254">
        <f t="shared" si="272"/>
        <v>0</v>
      </c>
      <c r="DB220" s="254">
        <f t="shared" si="273"/>
        <v>0</v>
      </c>
      <c r="DC220" s="254">
        <f t="shared" si="274"/>
        <v>0</v>
      </c>
      <c r="DD220" s="254">
        <f t="shared" si="275"/>
        <v>0</v>
      </c>
      <c r="DE220" s="254">
        <f t="shared" si="276"/>
        <v>0</v>
      </c>
      <c r="DF220" s="254">
        <f t="shared" si="277"/>
        <v>0</v>
      </c>
      <c r="DG220" s="254">
        <f t="shared" si="278"/>
        <v>0</v>
      </c>
      <c r="DH220" s="254">
        <f t="shared" si="279"/>
        <v>0</v>
      </c>
      <c r="DI220" s="254">
        <f t="shared" si="280"/>
        <v>0</v>
      </c>
      <c r="DJ220" s="254">
        <f t="shared" si="281"/>
        <v>0</v>
      </c>
      <c r="DK220" s="254">
        <f t="shared" si="282"/>
        <v>0</v>
      </c>
      <c r="DL220" s="254">
        <f t="shared" si="283"/>
        <v>0</v>
      </c>
      <c r="DM220" s="254">
        <f t="shared" si="284"/>
        <v>0</v>
      </c>
      <c r="DN220" s="254">
        <f t="shared" si="285"/>
        <v>0</v>
      </c>
      <c r="DO220" s="254">
        <f t="shared" si="286"/>
        <v>0</v>
      </c>
      <c r="DP220" s="254">
        <f t="shared" si="287"/>
        <v>0</v>
      </c>
      <c r="DQ220" s="254">
        <f t="shared" si="288"/>
        <v>0</v>
      </c>
      <c r="DR220" s="254">
        <f t="shared" si="289"/>
        <v>0</v>
      </c>
      <c r="DS220" s="254">
        <f t="shared" si="290"/>
        <v>0</v>
      </c>
      <c r="DT220" s="254">
        <f t="shared" si="291"/>
        <v>0</v>
      </c>
      <c r="DU220" s="254">
        <f t="shared" si="292"/>
        <v>0</v>
      </c>
      <c r="DV220" s="254">
        <f t="shared" si="293"/>
        <v>0</v>
      </c>
    </row>
    <row r="221" spans="1:126" ht="24" customHeight="1">
      <c r="A221" s="11" t="str">
        <f ca="1">IF(AG221&lt;&gt;"OK","",CONCATENATE(TEXT('Front Page'!$F$33,"000"),TEXT('Front Page'!$F$31,"000"),"-",LEFT('Front Page'!$R$53,5),"-",LEFT(D221,1),AJ221, "-",TEXT(B221,"000")))</f>
        <v/>
      </c>
      <c r="B221" s="12" t="str">
        <f>IFERROR(IF(E221="","",MAX(B$17:B220)+1),"")</f>
        <v/>
      </c>
      <c r="C221" s="13"/>
      <c r="D221" s="29" t="str">
        <f t="shared" si="133"/>
        <v>None</v>
      </c>
      <c r="E221" s="29" t="str">
        <f t="shared" si="17"/>
        <v/>
      </c>
      <c r="F221" s="29" t="str">
        <f t="shared" si="18"/>
        <v/>
      </c>
      <c r="G221" s="363"/>
      <c r="H221" s="364"/>
      <c r="I221" s="325" t="str">
        <f t="shared" si="252"/>
        <v>No</v>
      </c>
      <c r="J221" s="314">
        <v>0</v>
      </c>
      <c r="K221" s="312">
        <v>0</v>
      </c>
      <c r="L221" s="312">
        <v>0</v>
      </c>
      <c r="M221" s="312">
        <v>0</v>
      </c>
      <c r="N221" s="312">
        <v>0</v>
      </c>
      <c r="O221" s="312">
        <v>0</v>
      </c>
      <c r="P221" s="312">
        <v>0</v>
      </c>
      <c r="Q221" s="312">
        <v>0</v>
      </c>
      <c r="R221" s="312">
        <v>0</v>
      </c>
      <c r="S221" s="312">
        <v>0</v>
      </c>
      <c r="T221" s="312">
        <v>0</v>
      </c>
      <c r="U221" s="312">
        <v>0</v>
      </c>
      <c r="V221" s="313">
        <v>1</v>
      </c>
      <c r="W221" s="313">
        <v>1</v>
      </c>
      <c r="X221" s="312">
        <v>0</v>
      </c>
      <c r="Y221" s="312">
        <v>0</v>
      </c>
      <c r="Z221" s="312">
        <v>0</v>
      </c>
      <c r="AA221" s="14">
        <v>0</v>
      </c>
      <c r="AB221" s="317"/>
      <c r="AC221" s="15" t="str">
        <f t="shared" si="242"/>
        <v/>
      </c>
      <c r="AD221" s="15" t="str">
        <f t="shared" si="253"/>
        <v/>
      </c>
      <c r="AE221" s="16" t="str">
        <f t="shared" si="254"/>
        <v>0 - 0</v>
      </c>
      <c r="AF221" s="20" t="str">
        <f t="shared" si="244"/>
        <v>Not an offer</v>
      </c>
      <c r="AG221" s="276" t="str">
        <f t="shared" si="245"/>
        <v>Not an Offer</v>
      </c>
      <c r="AH221" s="150"/>
      <c r="AI221" s="254">
        <v>205</v>
      </c>
      <c r="AJ221" s="149" t="str">
        <f t="shared" si="246"/>
        <v>00-IFE</v>
      </c>
      <c r="AK221" s="254" t="b">
        <v>0</v>
      </c>
      <c r="AL221" s="254">
        <f t="shared" si="243"/>
        <v>0</v>
      </c>
      <c r="AM221" s="254">
        <f t="shared" si="247"/>
        <v>0</v>
      </c>
      <c r="AN221" s="288">
        <f t="shared" si="255"/>
        <v>0</v>
      </c>
      <c r="AO221" s="288" t="str">
        <f>IF(AND($BU221=$BV221,BU221=AO$13),$J221&amp;$K221&amp;$L221&amp;$M221&amp;$N221&amp;$O221&amp;$P221&amp;$Q221&amp;$R221&amp;$S221&amp;$T221&amp;$U221,IFERROR(MATCH($AN221,AO$17:AO220,0),-1000))</f>
        <v>000000000000</v>
      </c>
      <c r="AP221" s="288">
        <f>IF(AND($BU221=$BV221,BV221=AP$13),$J221&amp;$K221&amp;$L221&amp;$M221&amp;$N221&amp;$O221&amp;$P221&amp;$Q221&amp;$R221&amp;$S221&amp;$T221&amp;$U221,IFERROR(MATCH($AN221,AP$17:AP220,0),-1000))</f>
        <v>1</v>
      </c>
      <c r="AQ221" s="288">
        <f>IF(AND($BU221=$BV221,BW221=AQ$13),$J221&amp;$K221&amp;$L221&amp;$M221&amp;$N221&amp;$O221&amp;$P221&amp;$Q221&amp;$R221&amp;$S221&amp;$T221&amp;$U221,IFERROR(MATCH($AN221,AQ$17:AQ220,0),-1000))</f>
        <v>1</v>
      </c>
      <c r="AR221" s="288">
        <f>IF(AND($BU221=$BV221,BX221=AR$13),$J221&amp;$K221&amp;$L221&amp;$M221&amp;$N221&amp;$O221&amp;$P221&amp;$Q221&amp;$R221&amp;$S221&amp;$T221&amp;$U221,IFERROR(MATCH($AN221,AR$17:AR220,0),-1000))</f>
        <v>1</v>
      </c>
      <c r="AS221" s="254">
        <f t="shared" si="238"/>
        <v>0</v>
      </c>
      <c r="AT221" s="261" t="str">
        <f t="shared" si="256"/>
        <v/>
      </c>
      <c r="AU221" s="254" t="str">
        <f t="shared" si="250"/>
        <v/>
      </c>
      <c r="AV221" s="254" t="str">
        <f t="shared" si="248"/>
        <v/>
      </c>
      <c r="AW221" s="254" t="str">
        <f t="shared" si="248"/>
        <v/>
      </c>
      <c r="AX221" s="254" t="str">
        <f t="shared" si="248"/>
        <v/>
      </c>
      <c r="AY221" s="254" t="str">
        <f t="shared" si="248"/>
        <v/>
      </c>
      <c r="AZ221" s="254" t="str">
        <f t="shared" si="248"/>
        <v/>
      </c>
      <c r="BA221" s="254" t="str">
        <f t="shared" si="248"/>
        <v/>
      </c>
      <c r="BB221" s="254" t="str">
        <f t="shared" si="248"/>
        <v/>
      </c>
      <c r="BC221" s="254" t="str">
        <f t="shared" si="248"/>
        <v/>
      </c>
      <c r="BD221" s="254" t="str">
        <f t="shared" si="248"/>
        <v/>
      </c>
      <c r="BE221" s="262" t="str">
        <f t="shared" si="240"/>
        <v/>
      </c>
      <c r="BF221" s="263" t="str">
        <f t="shared" si="251"/>
        <v/>
      </c>
      <c r="BG221" s="254" t="str">
        <f t="shared" si="249"/>
        <v/>
      </c>
      <c r="BH221" s="254" t="str">
        <f t="shared" si="249"/>
        <v/>
      </c>
      <c r="BI221" s="254" t="str">
        <f t="shared" si="249"/>
        <v/>
      </c>
      <c r="BJ221" s="254" t="str">
        <f t="shared" si="249"/>
        <v/>
      </c>
      <c r="BK221" s="254" t="str">
        <f t="shared" si="249"/>
        <v/>
      </c>
      <c r="BL221" s="254" t="str">
        <f t="shared" si="249"/>
        <v/>
      </c>
      <c r="BM221" s="254" t="str">
        <f t="shared" si="249"/>
        <v/>
      </c>
      <c r="BN221" s="254" t="str">
        <f t="shared" si="249"/>
        <v/>
      </c>
      <c r="BO221" s="254" t="str">
        <f t="shared" si="249"/>
        <v/>
      </c>
      <c r="BP221" s="254" t="str">
        <f t="shared" si="241"/>
        <v/>
      </c>
      <c r="BQ221" s="264" t="str">
        <f t="shared" si="257"/>
        <v/>
      </c>
      <c r="BR221" s="261">
        <v>2019</v>
      </c>
      <c r="BS221" s="261">
        <v>2019</v>
      </c>
      <c r="BT221" s="261">
        <v>2019</v>
      </c>
      <c r="BU221" s="265">
        <v>2019</v>
      </c>
      <c r="BV221" s="263">
        <v>2019</v>
      </c>
      <c r="BW221" s="254" t="str">
        <f t="shared" si="177"/>
        <v/>
      </c>
      <c r="BX221" s="254" t="str">
        <f t="shared" si="176"/>
        <v/>
      </c>
      <c r="BY221" s="264" t="str">
        <f t="shared" si="31"/>
        <v/>
      </c>
      <c r="BZ221" s="254" t="str">
        <f t="shared" si="32"/>
        <v/>
      </c>
      <c r="CA221" s="254">
        <f t="shared" si="295"/>
        <v>0</v>
      </c>
      <c r="CB221" s="254">
        <f t="shared" si="295"/>
        <v>0</v>
      </c>
      <c r="CC221" s="254">
        <f t="shared" si="295"/>
        <v>0</v>
      </c>
      <c r="CD221" s="254">
        <f t="shared" si="295"/>
        <v>0</v>
      </c>
      <c r="CE221" s="254">
        <f t="shared" si="295"/>
        <v>0</v>
      </c>
      <c r="CF221" s="254">
        <f t="shared" si="295"/>
        <v>0</v>
      </c>
      <c r="CG221" s="254">
        <f t="shared" si="295"/>
        <v>0</v>
      </c>
      <c r="CH221" s="254">
        <f t="shared" si="295"/>
        <v>0</v>
      </c>
      <c r="CI221" s="254">
        <f t="shared" si="295"/>
        <v>0</v>
      </c>
      <c r="CJ221" s="254">
        <f t="shared" si="294"/>
        <v>0</v>
      </c>
      <c r="CK221" s="254">
        <f t="shared" si="294"/>
        <v>0</v>
      </c>
      <c r="CL221" s="254">
        <f t="shared" si="294"/>
        <v>0</v>
      </c>
      <c r="CM221" s="254">
        <f t="shared" si="258"/>
        <v>0</v>
      </c>
      <c r="CN221" s="254">
        <f t="shared" si="259"/>
        <v>0</v>
      </c>
      <c r="CO221" s="254">
        <f t="shared" si="260"/>
        <v>0</v>
      </c>
      <c r="CP221" s="254">
        <f t="shared" si="261"/>
        <v>0</v>
      </c>
      <c r="CQ221" s="254">
        <f t="shared" si="262"/>
        <v>0</v>
      </c>
      <c r="CR221" s="254">
        <f t="shared" si="263"/>
        <v>0</v>
      </c>
      <c r="CS221" s="254">
        <f t="shared" si="264"/>
        <v>0</v>
      </c>
      <c r="CT221" s="254">
        <f t="shared" si="265"/>
        <v>0</v>
      </c>
      <c r="CU221" s="254">
        <f t="shared" si="266"/>
        <v>0</v>
      </c>
      <c r="CV221" s="254">
        <f t="shared" si="267"/>
        <v>0</v>
      </c>
      <c r="CW221" s="254">
        <f t="shared" si="268"/>
        <v>0</v>
      </c>
      <c r="CX221" s="254">
        <f t="shared" si="269"/>
        <v>0</v>
      </c>
      <c r="CY221" s="254">
        <f t="shared" si="270"/>
        <v>0</v>
      </c>
      <c r="CZ221" s="254">
        <f t="shared" si="271"/>
        <v>0</v>
      </c>
      <c r="DA221" s="254">
        <f t="shared" si="272"/>
        <v>0</v>
      </c>
      <c r="DB221" s="254">
        <f t="shared" si="273"/>
        <v>0</v>
      </c>
      <c r="DC221" s="254">
        <f t="shared" si="274"/>
        <v>0</v>
      </c>
      <c r="DD221" s="254">
        <f t="shared" si="275"/>
        <v>0</v>
      </c>
      <c r="DE221" s="254">
        <f t="shared" si="276"/>
        <v>0</v>
      </c>
      <c r="DF221" s="254">
        <f t="shared" si="277"/>
        <v>0</v>
      </c>
      <c r="DG221" s="254">
        <f t="shared" si="278"/>
        <v>0</v>
      </c>
      <c r="DH221" s="254">
        <f t="shared" si="279"/>
        <v>0</v>
      </c>
      <c r="DI221" s="254">
        <f t="shared" si="280"/>
        <v>0</v>
      </c>
      <c r="DJ221" s="254">
        <f t="shared" si="281"/>
        <v>0</v>
      </c>
      <c r="DK221" s="254">
        <f t="shared" si="282"/>
        <v>0</v>
      </c>
      <c r="DL221" s="254">
        <f t="shared" si="283"/>
        <v>0</v>
      </c>
      <c r="DM221" s="254">
        <f t="shared" si="284"/>
        <v>0</v>
      </c>
      <c r="DN221" s="254">
        <f t="shared" si="285"/>
        <v>0</v>
      </c>
      <c r="DO221" s="254">
        <f t="shared" si="286"/>
        <v>0</v>
      </c>
      <c r="DP221" s="254">
        <f t="shared" si="287"/>
        <v>0</v>
      </c>
      <c r="DQ221" s="254">
        <f t="shared" si="288"/>
        <v>0</v>
      </c>
      <c r="DR221" s="254">
        <f t="shared" si="289"/>
        <v>0</v>
      </c>
      <c r="DS221" s="254">
        <f t="shared" si="290"/>
        <v>0</v>
      </c>
      <c r="DT221" s="254">
        <f t="shared" si="291"/>
        <v>0</v>
      </c>
      <c r="DU221" s="254">
        <f t="shared" si="292"/>
        <v>0</v>
      </c>
      <c r="DV221" s="254">
        <f t="shared" si="293"/>
        <v>0</v>
      </c>
    </row>
    <row r="222" spans="1:126" ht="24" customHeight="1">
      <c r="A222" s="11" t="str">
        <f ca="1">IF(AG222&lt;&gt;"OK","",CONCATENATE(TEXT('Front Page'!$F$33,"000"),TEXT('Front Page'!$F$31,"000"),"-",LEFT('Front Page'!$R$53,5),"-",LEFT(D222,1),AJ222, "-",TEXT(B222,"000")))</f>
        <v/>
      </c>
      <c r="B222" s="12" t="str">
        <f>IFERROR(IF(E222="","",MAX(B$17:B221)+1),"")</f>
        <v/>
      </c>
      <c r="C222" s="13"/>
      <c r="D222" s="29" t="str">
        <f t="shared" si="133"/>
        <v>None</v>
      </c>
      <c r="E222" s="29" t="str">
        <f t="shared" si="17"/>
        <v/>
      </c>
      <c r="F222" s="29" t="str">
        <f t="shared" si="18"/>
        <v/>
      </c>
      <c r="G222" s="363"/>
      <c r="H222" s="364"/>
      <c r="I222" s="325" t="str">
        <f t="shared" si="252"/>
        <v>No</v>
      </c>
      <c r="J222" s="314">
        <v>0</v>
      </c>
      <c r="K222" s="312">
        <v>0</v>
      </c>
      <c r="L222" s="312">
        <v>0</v>
      </c>
      <c r="M222" s="312">
        <v>0</v>
      </c>
      <c r="N222" s="312">
        <v>0</v>
      </c>
      <c r="O222" s="312">
        <v>0</v>
      </c>
      <c r="P222" s="312">
        <v>0</v>
      </c>
      <c r="Q222" s="312">
        <v>0</v>
      </c>
      <c r="R222" s="312">
        <v>0</v>
      </c>
      <c r="S222" s="312">
        <v>0</v>
      </c>
      <c r="T222" s="312">
        <v>0</v>
      </c>
      <c r="U222" s="312">
        <v>0</v>
      </c>
      <c r="V222" s="313">
        <v>1</v>
      </c>
      <c r="W222" s="313">
        <v>1</v>
      </c>
      <c r="X222" s="312">
        <v>0</v>
      </c>
      <c r="Y222" s="312">
        <v>0</v>
      </c>
      <c r="Z222" s="312">
        <v>0</v>
      </c>
      <c r="AA222" s="14">
        <v>0</v>
      </c>
      <c r="AB222" s="317"/>
      <c r="AC222" s="15" t="str">
        <f t="shared" si="242"/>
        <v/>
      </c>
      <c r="AD222" s="15" t="str">
        <f t="shared" si="253"/>
        <v/>
      </c>
      <c r="AE222" s="16" t="str">
        <f t="shared" si="254"/>
        <v>0 - 0</v>
      </c>
      <c r="AF222" s="20" t="str">
        <f t="shared" si="244"/>
        <v>Not an offer</v>
      </c>
      <c r="AG222" s="276" t="str">
        <f t="shared" si="245"/>
        <v>Not an Offer</v>
      </c>
      <c r="AH222" s="150"/>
      <c r="AI222" s="254">
        <v>206</v>
      </c>
      <c r="AJ222" s="149" t="str">
        <f t="shared" si="246"/>
        <v>00-IFE</v>
      </c>
      <c r="AK222" s="254" t="b">
        <v>0</v>
      </c>
      <c r="AL222" s="254">
        <f t="shared" si="243"/>
        <v>0</v>
      </c>
      <c r="AM222" s="254">
        <f t="shared" si="247"/>
        <v>0</v>
      </c>
      <c r="AN222" s="288">
        <f t="shared" si="255"/>
        <v>0</v>
      </c>
      <c r="AO222" s="288" t="str">
        <f>IF(AND($BU222=$BV222,BU222=AO$13),$J222&amp;$K222&amp;$L222&amp;$M222&amp;$N222&amp;$O222&amp;$P222&amp;$Q222&amp;$R222&amp;$S222&amp;$T222&amp;$U222,IFERROR(MATCH($AN222,AO$17:AO221,0),-1000))</f>
        <v>000000000000</v>
      </c>
      <c r="AP222" s="288">
        <f>IF(AND($BU222=$BV222,BV222=AP$13),$J222&amp;$K222&amp;$L222&amp;$M222&amp;$N222&amp;$O222&amp;$P222&amp;$Q222&amp;$R222&amp;$S222&amp;$T222&amp;$U222,IFERROR(MATCH($AN222,AP$17:AP221,0),-1000))</f>
        <v>1</v>
      </c>
      <c r="AQ222" s="288">
        <f>IF(AND($BU222=$BV222,BW222=AQ$13),$J222&amp;$K222&amp;$L222&amp;$M222&amp;$N222&amp;$O222&amp;$P222&amp;$Q222&amp;$R222&amp;$S222&amp;$T222&amp;$U222,IFERROR(MATCH($AN222,AQ$17:AQ221,0),-1000))</f>
        <v>1</v>
      </c>
      <c r="AR222" s="288">
        <f>IF(AND($BU222=$BV222,BX222=AR$13),$J222&amp;$K222&amp;$L222&amp;$M222&amp;$N222&amp;$O222&amp;$P222&amp;$Q222&amp;$R222&amp;$S222&amp;$T222&amp;$U222,IFERROR(MATCH($AN222,AR$17:AR221,0),-1000))</f>
        <v>1</v>
      </c>
      <c r="AS222" s="254">
        <f t="shared" si="238"/>
        <v>0</v>
      </c>
      <c r="AT222" s="261" t="str">
        <f t="shared" si="256"/>
        <v/>
      </c>
      <c r="AU222" s="254" t="str">
        <f t="shared" si="250"/>
        <v/>
      </c>
      <c r="AV222" s="254" t="str">
        <f t="shared" si="248"/>
        <v/>
      </c>
      <c r="AW222" s="254" t="str">
        <f t="shared" si="248"/>
        <v/>
      </c>
      <c r="AX222" s="254" t="str">
        <f t="shared" si="248"/>
        <v/>
      </c>
      <c r="AY222" s="254" t="str">
        <f t="shared" si="248"/>
        <v/>
      </c>
      <c r="AZ222" s="254" t="str">
        <f t="shared" si="248"/>
        <v/>
      </c>
      <c r="BA222" s="254" t="str">
        <f t="shared" si="248"/>
        <v/>
      </c>
      <c r="BB222" s="254" t="str">
        <f t="shared" si="248"/>
        <v/>
      </c>
      <c r="BC222" s="254" t="str">
        <f t="shared" si="248"/>
        <v/>
      </c>
      <c r="BD222" s="254" t="str">
        <f t="shared" si="248"/>
        <v/>
      </c>
      <c r="BE222" s="262" t="str">
        <f t="shared" si="240"/>
        <v/>
      </c>
      <c r="BF222" s="263" t="str">
        <f t="shared" si="251"/>
        <v/>
      </c>
      <c r="BG222" s="254" t="str">
        <f t="shared" si="249"/>
        <v/>
      </c>
      <c r="BH222" s="254" t="str">
        <f t="shared" si="249"/>
        <v/>
      </c>
      <c r="BI222" s="254" t="str">
        <f t="shared" si="249"/>
        <v/>
      </c>
      <c r="BJ222" s="254" t="str">
        <f t="shared" si="249"/>
        <v/>
      </c>
      <c r="BK222" s="254" t="str">
        <f t="shared" si="249"/>
        <v/>
      </c>
      <c r="BL222" s="254" t="str">
        <f t="shared" si="249"/>
        <v/>
      </c>
      <c r="BM222" s="254" t="str">
        <f t="shared" si="249"/>
        <v/>
      </c>
      <c r="BN222" s="254" t="str">
        <f t="shared" si="249"/>
        <v/>
      </c>
      <c r="BO222" s="254" t="str">
        <f t="shared" si="249"/>
        <v/>
      </c>
      <c r="BP222" s="254" t="str">
        <f t="shared" si="241"/>
        <v/>
      </c>
      <c r="BQ222" s="264" t="str">
        <f t="shared" si="257"/>
        <v/>
      </c>
      <c r="BR222" s="261">
        <v>2019</v>
      </c>
      <c r="BS222" s="261">
        <v>2019</v>
      </c>
      <c r="BT222" s="261">
        <v>2019</v>
      </c>
      <c r="BU222" s="265">
        <v>2019</v>
      </c>
      <c r="BV222" s="263">
        <v>2019</v>
      </c>
      <c r="BW222" s="254" t="str">
        <f t="shared" si="177"/>
        <v/>
      </c>
      <c r="BX222" s="254" t="str">
        <f t="shared" si="176"/>
        <v/>
      </c>
      <c r="BY222" s="264" t="str">
        <f t="shared" si="31"/>
        <v/>
      </c>
      <c r="BZ222" s="254" t="str">
        <f t="shared" si="32"/>
        <v/>
      </c>
      <c r="CA222" s="254">
        <f t="shared" si="295"/>
        <v>0</v>
      </c>
      <c r="CB222" s="254">
        <f t="shared" si="295"/>
        <v>0</v>
      </c>
      <c r="CC222" s="254">
        <f t="shared" si="295"/>
        <v>0</v>
      </c>
      <c r="CD222" s="254">
        <f t="shared" si="295"/>
        <v>0</v>
      </c>
      <c r="CE222" s="254">
        <f t="shared" si="295"/>
        <v>0</v>
      </c>
      <c r="CF222" s="254">
        <f t="shared" si="295"/>
        <v>0</v>
      </c>
      <c r="CG222" s="254">
        <f t="shared" si="295"/>
        <v>0</v>
      </c>
      <c r="CH222" s="254">
        <f t="shared" si="295"/>
        <v>0</v>
      </c>
      <c r="CI222" s="254">
        <f t="shared" si="295"/>
        <v>0</v>
      </c>
      <c r="CJ222" s="254">
        <f t="shared" si="294"/>
        <v>0</v>
      </c>
      <c r="CK222" s="254">
        <f t="shared" si="294"/>
        <v>0</v>
      </c>
      <c r="CL222" s="254">
        <f t="shared" si="294"/>
        <v>0</v>
      </c>
      <c r="CM222" s="254">
        <f t="shared" si="258"/>
        <v>0</v>
      </c>
      <c r="CN222" s="254">
        <f t="shared" si="259"/>
        <v>0</v>
      </c>
      <c r="CO222" s="254">
        <f t="shared" si="260"/>
        <v>0</v>
      </c>
      <c r="CP222" s="254">
        <f t="shared" si="261"/>
        <v>0</v>
      </c>
      <c r="CQ222" s="254">
        <f t="shared" si="262"/>
        <v>0</v>
      </c>
      <c r="CR222" s="254">
        <f t="shared" si="263"/>
        <v>0</v>
      </c>
      <c r="CS222" s="254">
        <f t="shared" si="264"/>
        <v>0</v>
      </c>
      <c r="CT222" s="254">
        <f t="shared" si="265"/>
        <v>0</v>
      </c>
      <c r="CU222" s="254">
        <f t="shared" si="266"/>
        <v>0</v>
      </c>
      <c r="CV222" s="254">
        <f t="shared" si="267"/>
        <v>0</v>
      </c>
      <c r="CW222" s="254">
        <f t="shared" si="268"/>
        <v>0</v>
      </c>
      <c r="CX222" s="254">
        <f t="shared" si="269"/>
        <v>0</v>
      </c>
      <c r="CY222" s="254">
        <f t="shared" si="270"/>
        <v>0</v>
      </c>
      <c r="CZ222" s="254">
        <f t="shared" si="271"/>
        <v>0</v>
      </c>
      <c r="DA222" s="254">
        <f t="shared" si="272"/>
        <v>0</v>
      </c>
      <c r="DB222" s="254">
        <f t="shared" si="273"/>
        <v>0</v>
      </c>
      <c r="DC222" s="254">
        <f t="shared" si="274"/>
        <v>0</v>
      </c>
      <c r="DD222" s="254">
        <f t="shared" si="275"/>
        <v>0</v>
      </c>
      <c r="DE222" s="254">
        <f t="shared" si="276"/>
        <v>0</v>
      </c>
      <c r="DF222" s="254">
        <f t="shared" si="277"/>
        <v>0</v>
      </c>
      <c r="DG222" s="254">
        <f t="shared" si="278"/>
        <v>0</v>
      </c>
      <c r="DH222" s="254">
        <f t="shared" si="279"/>
        <v>0</v>
      </c>
      <c r="DI222" s="254">
        <f t="shared" si="280"/>
        <v>0</v>
      </c>
      <c r="DJ222" s="254">
        <f t="shared" si="281"/>
        <v>0</v>
      </c>
      <c r="DK222" s="254">
        <f t="shared" si="282"/>
        <v>0</v>
      </c>
      <c r="DL222" s="254">
        <f t="shared" si="283"/>
        <v>0</v>
      </c>
      <c r="DM222" s="254">
        <f t="shared" si="284"/>
        <v>0</v>
      </c>
      <c r="DN222" s="254">
        <f t="shared" si="285"/>
        <v>0</v>
      </c>
      <c r="DO222" s="254">
        <f t="shared" si="286"/>
        <v>0</v>
      </c>
      <c r="DP222" s="254">
        <f t="shared" si="287"/>
        <v>0</v>
      </c>
      <c r="DQ222" s="254">
        <f t="shared" si="288"/>
        <v>0</v>
      </c>
      <c r="DR222" s="254">
        <f t="shared" si="289"/>
        <v>0</v>
      </c>
      <c r="DS222" s="254">
        <f t="shared" si="290"/>
        <v>0</v>
      </c>
      <c r="DT222" s="254">
        <f t="shared" si="291"/>
        <v>0</v>
      </c>
      <c r="DU222" s="254">
        <f t="shared" si="292"/>
        <v>0</v>
      </c>
      <c r="DV222" s="254">
        <f t="shared" si="293"/>
        <v>0</v>
      </c>
    </row>
    <row r="223" spans="1:126" ht="24" customHeight="1">
      <c r="A223" s="11" t="str">
        <f ca="1">IF(AG223&lt;&gt;"OK","",CONCATENATE(TEXT('Front Page'!$F$33,"000"),TEXT('Front Page'!$F$31,"000"),"-",LEFT('Front Page'!$R$53,5),"-",LEFT(D223,1),AJ223, "-",TEXT(B223,"000")))</f>
        <v/>
      </c>
      <c r="B223" s="12" t="str">
        <f>IFERROR(IF(E223="","",MAX(B$17:B222)+1),"")</f>
        <v/>
      </c>
      <c r="C223" s="13"/>
      <c r="D223" s="29" t="str">
        <f t="shared" si="133"/>
        <v>None</v>
      </c>
      <c r="E223" s="29" t="str">
        <f t="shared" si="17"/>
        <v/>
      </c>
      <c r="F223" s="29" t="str">
        <f t="shared" si="18"/>
        <v/>
      </c>
      <c r="G223" s="363"/>
      <c r="H223" s="364"/>
      <c r="I223" s="325" t="str">
        <f t="shared" si="252"/>
        <v>No</v>
      </c>
      <c r="J223" s="314">
        <v>0</v>
      </c>
      <c r="K223" s="312">
        <v>0</v>
      </c>
      <c r="L223" s="312">
        <v>0</v>
      </c>
      <c r="M223" s="312">
        <v>0</v>
      </c>
      <c r="N223" s="312">
        <v>0</v>
      </c>
      <c r="O223" s="312">
        <v>0</v>
      </c>
      <c r="P223" s="312">
        <v>0</v>
      </c>
      <c r="Q223" s="312">
        <v>0</v>
      </c>
      <c r="R223" s="312">
        <v>0</v>
      </c>
      <c r="S223" s="312">
        <v>0</v>
      </c>
      <c r="T223" s="312">
        <v>0</v>
      </c>
      <c r="U223" s="312">
        <v>0</v>
      </c>
      <c r="V223" s="313">
        <v>1</v>
      </c>
      <c r="W223" s="313">
        <v>1</v>
      </c>
      <c r="X223" s="312">
        <v>0</v>
      </c>
      <c r="Y223" s="312">
        <v>0</v>
      </c>
      <c r="Z223" s="312">
        <v>0</v>
      </c>
      <c r="AA223" s="14">
        <v>0</v>
      </c>
      <c r="AB223" s="317"/>
      <c r="AC223" s="15" t="str">
        <f t="shared" si="242"/>
        <v/>
      </c>
      <c r="AD223" s="15" t="str">
        <f t="shared" si="253"/>
        <v/>
      </c>
      <c r="AE223" s="16" t="str">
        <f t="shared" si="254"/>
        <v>0 - 0</v>
      </c>
      <c r="AF223" s="20" t="str">
        <f t="shared" si="244"/>
        <v>Not an offer</v>
      </c>
      <c r="AG223" s="276" t="str">
        <f t="shared" si="245"/>
        <v>Not an Offer</v>
      </c>
      <c r="AH223" s="150"/>
      <c r="AI223" s="254">
        <v>207</v>
      </c>
      <c r="AJ223" s="149" t="str">
        <f t="shared" si="246"/>
        <v>00-IFE</v>
      </c>
      <c r="AK223" s="254" t="b">
        <v>0</v>
      </c>
      <c r="AL223" s="254">
        <f t="shared" si="243"/>
        <v>0</v>
      </c>
      <c r="AM223" s="254">
        <f t="shared" si="247"/>
        <v>0</v>
      </c>
      <c r="AN223" s="288">
        <f t="shared" si="255"/>
        <v>0</v>
      </c>
      <c r="AO223" s="288" t="str">
        <f>IF(AND($BU223=$BV223,BU223=AO$13),$J223&amp;$K223&amp;$L223&amp;$M223&amp;$N223&amp;$O223&amp;$P223&amp;$Q223&amp;$R223&amp;$S223&amp;$T223&amp;$U223,IFERROR(MATCH($AN223,AO$17:AO222,0),-1000))</f>
        <v>000000000000</v>
      </c>
      <c r="AP223" s="288">
        <f>IF(AND($BU223=$BV223,BV223=AP$13),$J223&amp;$K223&amp;$L223&amp;$M223&amp;$N223&amp;$O223&amp;$P223&amp;$Q223&amp;$R223&amp;$S223&amp;$T223&amp;$U223,IFERROR(MATCH($AN223,AP$17:AP222,0),-1000))</f>
        <v>1</v>
      </c>
      <c r="AQ223" s="288">
        <f>IF(AND($BU223=$BV223,BW223=AQ$13),$J223&amp;$K223&amp;$L223&amp;$M223&amp;$N223&amp;$O223&amp;$P223&amp;$Q223&amp;$R223&amp;$S223&amp;$T223&amp;$U223,IFERROR(MATCH($AN223,AQ$17:AQ222,0),-1000))</f>
        <v>1</v>
      </c>
      <c r="AR223" s="288">
        <f>IF(AND($BU223=$BV223,BX223=AR$13),$J223&amp;$K223&amp;$L223&amp;$M223&amp;$N223&amp;$O223&amp;$P223&amp;$Q223&amp;$R223&amp;$S223&amp;$T223&amp;$U223,IFERROR(MATCH($AN223,AR$17:AR222,0),-1000))</f>
        <v>1</v>
      </c>
      <c r="AS223" s="254">
        <f t="shared" si="238"/>
        <v>0</v>
      </c>
      <c r="AT223" s="261" t="str">
        <f t="shared" si="256"/>
        <v/>
      </c>
      <c r="AU223" s="254" t="str">
        <f t="shared" si="250"/>
        <v/>
      </c>
      <c r="AV223" s="254" t="str">
        <f t="shared" si="248"/>
        <v/>
      </c>
      <c r="AW223" s="254" t="str">
        <f t="shared" si="248"/>
        <v/>
      </c>
      <c r="AX223" s="254" t="str">
        <f t="shared" si="248"/>
        <v/>
      </c>
      <c r="AY223" s="254" t="str">
        <f t="shared" si="248"/>
        <v/>
      </c>
      <c r="AZ223" s="254" t="str">
        <f t="shared" si="248"/>
        <v/>
      </c>
      <c r="BA223" s="254" t="str">
        <f t="shared" si="248"/>
        <v/>
      </c>
      <c r="BB223" s="254" t="str">
        <f t="shared" si="248"/>
        <v/>
      </c>
      <c r="BC223" s="254" t="str">
        <f t="shared" si="248"/>
        <v/>
      </c>
      <c r="BD223" s="254" t="str">
        <f t="shared" si="248"/>
        <v/>
      </c>
      <c r="BE223" s="262" t="str">
        <f t="shared" si="240"/>
        <v/>
      </c>
      <c r="BF223" s="263" t="str">
        <f t="shared" si="251"/>
        <v/>
      </c>
      <c r="BG223" s="254" t="str">
        <f t="shared" si="249"/>
        <v/>
      </c>
      <c r="BH223" s="254" t="str">
        <f t="shared" si="249"/>
        <v/>
      </c>
      <c r="BI223" s="254" t="str">
        <f t="shared" si="249"/>
        <v/>
      </c>
      <c r="BJ223" s="254" t="str">
        <f t="shared" si="249"/>
        <v/>
      </c>
      <c r="BK223" s="254" t="str">
        <f t="shared" si="249"/>
        <v/>
      </c>
      <c r="BL223" s="254" t="str">
        <f t="shared" si="249"/>
        <v/>
      </c>
      <c r="BM223" s="254" t="str">
        <f t="shared" si="249"/>
        <v/>
      </c>
      <c r="BN223" s="254" t="str">
        <f t="shared" si="249"/>
        <v/>
      </c>
      <c r="BO223" s="254" t="str">
        <f t="shared" si="249"/>
        <v/>
      </c>
      <c r="BP223" s="254" t="str">
        <f t="shared" si="241"/>
        <v/>
      </c>
      <c r="BQ223" s="264" t="str">
        <f t="shared" si="257"/>
        <v/>
      </c>
      <c r="BR223" s="261">
        <v>2019</v>
      </c>
      <c r="BS223" s="261">
        <v>2019</v>
      </c>
      <c r="BT223" s="261">
        <v>2019</v>
      </c>
      <c r="BU223" s="265">
        <v>2019</v>
      </c>
      <c r="BV223" s="263">
        <v>2019</v>
      </c>
      <c r="BW223" s="254" t="str">
        <f t="shared" si="177"/>
        <v/>
      </c>
      <c r="BX223" s="254" t="str">
        <f t="shared" si="176"/>
        <v/>
      </c>
      <c r="BY223" s="264" t="str">
        <f t="shared" si="31"/>
        <v/>
      </c>
      <c r="BZ223" s="254" t="str">
        <f t="shared" si="32"/>
        <v/>
      </c>
      <c r="CA223" s="254">
        <f t="shared" si="295"/>
        <v>0</v>
      </c>
      <c r="CB223" s="254">
        <f t="shared" si="295"/>
        <v>0</v>
      </c>
      <c r="CC223" s="254">
        <f t="shared" si="295"/>
        <v>0</v>
      </c>
      <c r="CD223" s="254">
        <f t="shared" si="295"/>
        <v>0</v>
      </c>
      <c r="CE223" s="254">
        <f t="shared" si="295"/>
        <v>0</v>
      </c>
      <c r="CF223" s="254">
        <f t="shared" si="295"/>
        <v>0</v>
      </c>
      <c r="CG223" s="254">
        <f t="shared" si="295"/>
        <v>0</v>
      </c>
      <c r="CH223" s="254">
        <f t="shared" si="295"/>
        <v>0</v>
      </c>
      <c r="CI223" s="254">
        <f t="shared" si="295"/>
        <v>0</v>
      </c>
      <c r="CJ223" s="254">
        <f t="shared" si="294"/>
        <v>0</v>
      </c>
      <c r="CK223" s="254">
        <f t="shared" si="294"/>
        <v>0</v>
      </c>
      <c r="CL223" s="254">
        <f t="shared" si="294"/>
        <v>0</v>
      </c>
      <c r="CM223" s="254">
        <f t="shared" si="258"/>
        <v>0</v>
      </c>
      <c r="CN223" s="254">
        <f t="shared" si="259"/>
        <v>0</v>
      </c>
      <c r="CO223" s="254">
        <f t="shared" si="260"/>
        <v>0</v>
      </c>
      <c r="CP223" s="254">
        <f t="shared" si="261"/>
        <v>0</v>
      </c>
      <c r="CQ223" s="254">
        <f t="shared" si="262"/>
        <v>0</v>
      </c>
      <c r="CR223" s="254">
        <f t="shared" si="263"/>
        <v>0</v>
      </c>
      <c r="CS223" s="254">
        <f t="shared" si="264"/>
        <v>0</v>
      </c>
      <c r="CT223" s="254">
        <f t="shared" si="265"/>
        <v>0</v>
      </c>
      <c r="CU223" s="254">
        <f t="shared" si="266"/>
        <v>0</v>
      </c>
      <c r="CV223" s="254">
        <f t="shared" si="267"/>
        <v>0</v>
      </c>
      <c r="CW223" s="254">
        <f t="shared" si="268"/>
        <v>0</v>
      </c>
      <c r="CX223" s="254">
        <f t="shared" si="269"/>
        <v>0</v>
      </c>
      <c r="CY223" s="254">
        <f t="shared" si="270"/>
        <v>0</v>
      </c>
      <c r="CZ223" s="254">
        <f t="shared" si="271"/>
        <v>0</v>
      </c>
      <c r="DA223" s="254">
        <f t="shared" si="272"/>
        <v>0</v>
      </c>
      <c r="DB223" s="254">
        <f t="shared" si="273"/>
        <v>0</v>
      </c>
      <c r="DC223" s="254">
        <f t="shared" si="274"/>
        <v>0</v>
      </c>
      <c r="DD223" s="254">
        <f t="shared" si="275"/>
        <v>0</v>
      </c>
      <c r="DE223" s="254">
        <f t="shared" si="276"/>
        <v>0</v>
      </c>
      <c r="DF223" s="254">
        <f t="shared" si="277"/>
        <v>0</v>
      </c>
      <c r="DG223" s="254">
        <f t="shared" si="278"/>
        <v>0</v>
      </c>
      <c r="DH223" s="254">
        <f t="shared" si="279"/>
        <v>0</v>
      </c>
      <c r="DI223" s="254">
        <f t="shared" si="280"/>
        <v>0</v>
      </c>
      <c r="DJ223" s="254">
        <f t="shared" si="281"/>
        <v>0</v>
      </c>
      <c r="DK223" s="254">
        <f t="shared" si="282"/>
        <v>0</v>
      </c>
      <c r="DL223" s="254">
        <f t="shared" si="283"/>
        <v>0</v>
      </c>
      <c r="DM223" s="254">
        <f t="shared" si="284"/>
        <v>0</v>
      </c>
      <c r="DN223" s="254">
        <f t="shared" si="285"/>
        <v>0</v>
      </c>
      <c r="DO223" s="254">
        <f t="shared" si="286"/>
        <v>0</v>
      </c>
      <c r="DP223" s="254">
        <f t="shared" si="287"/>
        <v>0</v>
      </c>
      <c r="DQ223" s="254">
        <f t="shared" si="288"/>
        <v>0</v>
      </c>
      <c r="DR223" s="254">
        <f t="shared" si="289"/>
        <v>0</v>
      </c>
      <c r="DS223" s="254">
        <f t="shared" si="290"/>
        <v>0</v>
      </c>
      <c r="DT223" s="254">
        <f t="shared" si="291"/>
        <v>0</v>
      </c>
      <c r="DU223" s="254">
        <f t="shared" si="292"/>
        <v>0</v>
      </c>
      <c r="DV223" s="254">
        <f t="shared" si="293"/>
        <v>0</v>
      </c>
    </row>
    <row r="224" spans="1:126" ht="24" customHeight="1">
      <c r="A224" s="11" t="str">
        <f ca="1">IF(AG224&lt;&gt;"OK","",CONCATENATE(TEXT('Front Page'!$F$33,"000"),TEXT('Front Page'!$F$31,"000"),"-",LEFT('Front Page'!$R$53,5),"-",LEFT(D224,1),AJ224, "-",TEXT(B224,"000")))</f>
        <v/>
      </c>
      <c r="B224" s="12" t="str">
        <f>IFERROR(IF(E224="","",MAX(B$17:B223)+1),"")</f>
        <v/>
      </c>
      <c r="C224" s="13"/>
      <c r="D224" s="29" t="str">
        <f t="shared" si="133"/>
        <v>None</v>
      </c>
      <c r="E224" s="29" t="str">
        <f t="shared" si="17"/>
        <v/>
      </c>
      <c r="F224" s="29" t="str">
        <f t="shared" si="18"/>
        <v/>
      </c>
      <c r="G224" s="363"/>
      <c r="H224" s="364"/>
      <c r="I224" s="325" t="str">
        <f t="shared" si="252"/>
        <v>No</v>
      </c>
      <c r="J224" s="314">
        <v>0</v>
      </c>
      <c r="K224" s="312">
        <v>0</v>
      </c>
      <c r="L224" s="312">
        <v>0</v>
      </c>
      <c r="M224" s="312">
        <v>0</v>
      </c>
      <c r="N224" s="312">
        <v>0</v>
      </c>
      <c r="O224" s="312">
        <v>0</v>
      </c>
      <c r="P224" s="312">
        <v>0</v>
      </c>
      <c r="Q224" s="312">
        <v>0</v>
      </c>
      <c r="R224" s="312">
        <v>0</v>
      </c>
      <c r="S224" s="312">
        <v>0</v>
      </c>
      <c r="T224" s="312">
        <v>0</v>
      </c>
      <c r="U224" s="312">
        <v>0</v>
      </c>
      <c r="V224" s="313">
        <v>1</v>
      </c>
      <c r="W224" s="313">
        <v>1</v>
      </c>
      <c r="X224" s="312">
        <v>0</v>
      </c>
      <c r="Y224" s="312">
        <v>0</v>
      </c>
      <c r="Z224" s="312">
        <v>0</v>
      </c>
      <c r="AA224" s="14">
        <v>0</v>
      </c>
      <c r="AB224" s="317"/>
      <c r="AC224" s="15" t="str">
        <f t="shared" si="242"/>
        <v/>
      </c>
      <c r="AD224" s="15" t="str">
        <f t="shared" si="253"/>
        <v/>
      </c>
      <c r="AE224" s="16" t="str">
        <f t="shared" si="254"/>
        <v>0 - 0</v>
      </c>
      <c r="AF224" s="20" t="str">
        <f t="shared" si="244"/>
        <v>Not an offer</v>
      </c>
      <c r="AG224" s="276" t="str">
        <f t="shared" si="245"/>
        <v>Not an Offer</v>
      </c>
      <c r="AH224" s="150"/>
      <c r="AI224" s="254">
        <v>208</v>
      </c>
      <c r="AJ224" s="149" t="str">
        <f t="shared" si="246"/>
        <v>00-IFE</v>
      </c>
      <c r="AK224" s="254" t="b">
        <v>0</v>
      </c>
      <c r="AL224" s="254">
        <f t="shared" si="243"/>
        <v>0</v>
      </c>
      <c r="AM224" s="254">
        <f t="shared" si="247"/>
        <v>0</v>
      </c>
      <c r="AN224" s="288">
        <f t="shared" si="255"/>
        <v>0</v>
      </c>
      <c r="AO224" s="288" t="str">
        <f>IF(AND($BU224=$BV224,BU224=AO$13),$J224&amp;$K224&amp;$L224&amp;$M224&amp;$N224&amp;$O224&amp;$P224&amp;$Q224&amp;$R224&amp;$S224&amp;$T224&amp;$U224,IFERROR(MATCH($AN224,AO$17:AO223,0),-1000))</f>
        <v>000000000000</v>
      </c>
      <c r="AP224" s="288">
        <f>IF(AND($BU224=$BV224,BV224=AP$13),$J224&amp;$K224&amp;$L224&amp;$M224&amp;$N224&amp;$O224&amp;$P224&amp;$Q224&amp;$R224&amp;$S224&amp;$T224&amp;$U224,IFERROR(MATCH($AN224,AP$17:AP223,0),-1000))</f>
        <v>1</v>
      </c>
      <c r="AQ224" s="288">
        <f>IF(AND($BU224=$BV224,BW224=AQ$13),$J224&amp;$K224&amp;$L224&amp;$M224&amp;$N224&amp;$O224&amp;$P224&amp;$Q224&amp;$R224&amp;$S224&amp;$T224&amp;$U224,IFERROR(MATCH($AN224,AQ$17:AQ223,0),-1000))</f>
        <v>1</v>
      </c>
      <c r="AR224" s="288">
        <f>IF(AND($BU224=$BV224,BX224=AR$13),$J224&amp;$K224&amp;$L224&amp;$M224&amp;$N224&amp;$O224&amp;$P224&amp;$Q224&amp;$R224&amp;$S224&amp;$T224&amp;$U224,IFERROR(MATCH($AN224,AR$17:AR223,0),-1000))</f>
        <v>1</v>
      </c>
      <c r="AS224" s="254">
        <f t="shared" si="238"/>
        <v>0</v>
      </c>
      <c r="AT224" s="261" t="str">
        <f t="shared" si="256"/>
        <v/>
      </c>
      <c r="AU224" s="254" t="str">
        <f t="shared" si="250"/>
        <v/>
      </c>
      <c r="AV224" s="254" t="str">
        <f t="shared" si="248"/>
        <v/>
      </c>
      <c r="AW224" s="254" t="str">
        <f t="shared" si="248"/>
        <v/>
      </c>
      <c r="AX224" s="254" t="str">
        <f t="shared" si="248"/>
        <v/>
      </c>
      <c r="AY224" s="254" t="str">
        <f t="shared" si="248"/>
        <v/>
      </c>
      <c r="AZ224" s="254" t="str">
        <f t="shared" si="248"/>
        <v/>
      </c>
      <c r="BA224" s="254" t="str">
        <f t="shared" si="248"/>
        <v/>
      </c>
      <c r="BB224" s="254" t="str">
        <f t="shared" si="248"/>
        <v/>
      </c>
      <c r="BC224" s="254" t="str">
        <f t="shared" si="248"/>
        <v/>
      </c>
      <c r="BD224" s="254" t="str">
        <f t="shared" si="248"/>
        <v/>
      </c>
      <c r="BE224" s="262" t="str">
        <f t="shared" si="240"/>
        <v/>
      </c>
      <c r="BF224" s="263" t="str">
        <f t="shared" si="251"/>
        <v/>
      </c>
      <c r="BG224" s="254" t="str">
        <f t="shared" si="249"/>
        <v/>
      </c>
      <c r="BH224" s="254" t="str">
        <f t="shared" si="249"/>
        <v/>
      </c>
      <c r="BI224" s="254" t="str">
        <f t="shared" si="249"/>
        <v/>
      </c>
      <c r="BJ224" s="254" t="str">
        <f t="shared" si="249"/>
        <v/>
      </c>
      <c r="BK224" s="254" t="str">
        <f t="shared" si="249"/>
        <v/>
      </c>
      <c r="BL224" s="254" t="str">
        <f t="shared" si="249"/>
        <v/>
      </c>
      <c r="BM224" s="254" t="str">
        <f t="shared" si="249"/>
        <v/>
      </c>
      <c r="BN224" s="254" t="str">
        <f t="shared" si="249"/>
        <v/>
      </c>
      <c r="BO224" s="254" t="str">
        <f t="shared" si="249"/>
        <v/>
      </c>
      <c r="BP224" s="254" t="str">
        <f t="shared" si="241"/>
        <v/>
      </c>
      <c r="BQ224" s="264" t="str">
        <f t="shared" si="257"/>
        <v/>
      </c>
      <c r="BR224" s="261">
        <v>2019</v>
      </c>
      <c r="BS224" s="261">
        <v>2019</v>
      </c>
      <c r="BT224" s="261">
        <v>2019</v>
      </c>
      <c r="BU224" s="265">
        <v>2019</v>
      </c>
      <c r="BV224" s="263">
        <v>2019</v>
      </c>
      <c r="BW224" s="254" t="str">
        <f t="shared" si="177"/>
        <v/>
      </c>
      <c r="BX224" s="254" t="str">
        <f t="shared" si="176"/>
        <v/>
      </c>
      <c r="BY224" s="264" t="str">
        <f t="shared" si="31"/>
        <v/>
      </c>
      <c r="BZ224" s="254" t="str">
        <f t="shared" si="32"/>
        <v/>
      </c>
      <c r="CA224" s="254">
        <f t="shared" si="295"/>
        <v>0</v>
      </c>
      <c r="CB224" s="254">
        <f t="shared" si="295"/>
        <v>0</v>
      </c>
      <c r="CC224" s="254">
        <f t="shared" si="295"/>
        <v>0</v>
      </c>
      <c r="CD224" s="254">
        <f t="shared" si="295"/>
        <v>0</v>
      </c>
      <c r="CE224" s="254">
        <f t="shared" si="295"/>
        <v>0</v>
      </c>
      <c r="CF224" s="254">
        <f t="shared" si="295"/>
        <v>0</v>
      </c>
      <c r="CG224" s="254">
        <f t="shared" si="295"/>
        <v>0</v>
      </c>
      <c r="CH224" s="254">
        <f t="shared" si="295"/>
        <v>0</v>
      </c>
      <c r="CI224" s="254">
        <f t="shared" si="295"/>
        <v>0</v>
      </c>
      <c r="CJ224" s="254">
        <f t="shared" si="294"/>
        <v>0</v>
      </c>
      <c r="CK224" s="254">
        <f t="shared" si="294"/>
        <v>0</v>
      </c>
      <c r="CL224" s="254">
        <f t="shared" si="294"/>
        <v>0</v>
      </c>
      <c r="CM224" s="254">
        <f t="shared" si="258"/>
        <v>0</v>
      </c>
      <c r="CN224" s="254">
        <f t="shared" si="259"/>
        <v>0</v>
      </c>
      <c r="CO224" s="254">
        <f t="shared" si="260"/>
        <v>0</v>
      </c>
      <c r="CP224" s="254">
        <f t="shared" si="261"/>
        <v>0</v>
      </c>
      <c r="CQ224" s="254">
        <f t="shared" si="262"/>
        <v>0</v>
      </c>
      <c r="CR224" s="254">
        <f t="shared" si="263"/>
        <v>0</v>
      </c>
      <c r="CS224" s="254">
        <f t="shared" si="264"/>
        <v>0</v>
      </c>
      <c r="CT224" s="254">
        <f t="shared" si="265"/>
        <v>0</v>
      </c>
      <c r="CU224" s="254">
        <f t="shared" si="266"/>
        <v>0</v>
      </c>
      <c r="CV224" s="254">
        <f t="shared" si="267"/>
        <v>0</v>
      </c>
      <c r="CW224" s="254">
        <f t="shared" si="268"/>
        <v>0</v>
      </c>
      <c r="CX224" s="254">
        <f t="shared" si="269"/>
        <v>0</v>
      </c>
      <c r="CY224" s="254">
        <f t="shared" si="270"/>
        <v>0</v>
      </c>
      <c r="CZ224" s="254">
        <f t="shared" si="271"/>
        <v>0</v>
      </c>
      <c r="DA224" s="254">
        <f t="shared" si="272"/>
        <v>0</v>
      </c>
      <c r="DB224" s="254">
        <f t="shared" si="273"/>
        <v>0</v>
      </c>
      <c r="DC224" s="254">
        <f t="shared" si="274"/>
        <v>0</v>
      </c>
      <c r="DD224" s="254">
        <f t="shared" si="275"/>
        <v>0</v>
      </c>
      <c r="DE224" s="254">
        <f t="shared" si="276"/>
        <v>0</v>
      </c>
      <c r="DF224" s="254">
        <f t="shared" si="277"/>
        <v>0</v>
      </c>
      <c r="DG224" s="254">
        <f t="shared" si="278"/>
        <v>0</v>
      </c>
      <c r="DH224" s="254">
        <f t="shared" si="279"/>
        <v>0</v>
      </c>
      <c r="DI224" s="254">
        <f t="shared" si="280"/>
        <v>0</v>
      </c>
      <c r="DJ224" s="254">
        <f t="shared" si="281"/>
        <v>0</v>
      </c>
      <c r="DK224" s="254">
        <f t="shared" si="282"/>
        <v>0</v>
      </c>
      <c r="DL224" s="254">
        <f t="shared" si="283"/>
        <v>0</v>
      </c>
      <c r="DM224" s="254">
        <f t="shared" si="284"/>
        <v>0</v>
      </c>
      <c r="DN224" s="254">
        <f t="shared" si="285"/>
        <v>0</v>
      </c>
      <c r="DO224" s="254">
        <f t="shared" si="286"/>
        <v>0</v>
      </c>
      <c r="DP224" s="254">
        <f t="shared" si="287"/>
        <v>0</v>
      </c>
      <c r="DQ224" s="254">
        <f t="shared" si="288"/>
        <v>0</v>
      </c>
      <c r="DR224" s="254">
        <f t="shared" si="289"/>
        <v>0</v>
      </c>
      <c r="DS224" s="254">
        <f t="shared" si="290"/>
        <v>0</v>
      </c>
      <c r="DT224" s="254">
        <f t="shared" si="291"/>
        <v>0</v>
      </c>
      <c r="DU224" s="254">
        <f t="shared" si="292"/>
        <v>0</v>
      </c>
      <c r="DV224" s="254">
        <f t="shared" si="293"/>
        <v>0</v>
      </c>
    </row>
    <row r="225" spans="1:126" ht="24" customHeight="1">
      <c r="A225" s="11" t="str">
        <f ca="1">IF(AG225&lt;&gt;"OK","",CONCATENATE(TEXT('Front Page'!$F$33,"000"),TEXT('Front Page'!$F$31,"000"),"-",LEFT('Front Page'!$R$53,5),"-",LEFT(D225,1),AJ225, "-",TEXT(B225,"000")))</f>
        <v/>
      </c>
      <c r="B225" s="12" t="str">
        <f>IFERROR(IF(E225="","",MAX(B$17:B224)+1),"")</f>
        <v/>
      </c>
      <c r="C225" s="13"/>
      <c r="D225" s="29" t="str">
        <f t="shared" si="133"/>
        <v>None</v>
      </c>
      <c r="E225" s="29" t="str">
        <f t="shared" si="17"/>
        <v/>
      </c>
      <c r="F225" s="29" t="str">
        <f t="shared" si="18"/>
        <v/>
      </c>
      <c r="G225" s="363"/>
      <c r="H225" s="364"/>
      <c r="I225" s="325" t="str">
        <f t="shared" si="252"/>
        <v>No</v>
      </c>
      <c r="J225" s="314">
        <v>0</v>
      </c>
      <c r="K225" s="312">
        <v>0</v>
      </c>
      <c r="L225" s="312">
        <v>0</v>
      </c>
      <c r="M225" s="312">
        <v>0</v>
      </c>
      <c r="N225" s="312">
        <v>0</v>
      </c>
      <c r="O225" s="312">
        <v>0</v>
      </c>
      <c r="P225" s="312">
        <v>0</v>
      </c>
      <c r="Q225" s="312">
        <v>0</v>
      </c>
      <c r="R225" s="312">
        <v>0</v>
      </c>
      <c r="S225" s="312">
        <v>0</v>
      </c>
      <c r="T225" s="312">
        <v>0</v>
      </c>
      <c r="U225" s="312">
        <v>0</v>
      </c>
      <c r="V225" s="313">
        <v>1</v>
      </c>
      <c r="W225" s="313">
        <v>1</v>
      </c>
      <c r="X225" s="312">
        <v>0</v>
      </c>
      <c r="Y225" s="312">
        <v>0</v>
      </c>
      <c r="Z225" s="312">
        <v>0</v>
      </c>
      <c r="AA225" s="14">
        <v>0</v>
      </c>
      <c r="AB225" s="317"/>
      <c r="AC225" s="15" t="str">
        <f t="shared" si="242"/>
        <v/>
      </c>
      <c r="AD225" s="15" t="str">
        <f t="shared" si="253"/>
        <v/>
      </c>
      <c r="AE225" s="16" t="str">
        <f t="shared" si="254"/>
        <v>0 - 0</v>
      </c>
      <c r="AF225" s="20" t="str">
        <f t="shared" si="244"/>
        <v>Not an offer</v>
      </c>
      <c r="AG225" s="276" t="str">
        <f t="shared" si="245"/>
        <v>Not an Offer</v>
      </c>
      <c r="AH225" s="150"/>
      <c r="AI225" s="254">
        <v>209</v>
      </c>
      <c r="AJ225" s="149" t="str">
        <f t="shared" si="246"/>
        <v>00-IFE</v>
      </c>
      <c r="AK225" s="254" t="b">
        <v>0</v>
      </c>
      <c r="AL225" s="254">
        <f t="shared" si="243"/>
        <v>0</v>
      </c>
      <c r="AM225" s="254">
        <f t="shared" si="247"/>
        <v>0</v>
      </c>
      <c r="AN225" s="288">
        <f t="shared" si="255"/>
        <v>0</v>
      </c>
      <c r="AO225" s="288" t="str">
        <f>IF(AND($BU225=$BV225,BU225=AO$13),$J225&amp;$K225&amp;$L225&amp;$M225&amp;$N225&amp;$O225&amp;$P225&amp;$Q225&amp;$R225&amp;$S225&amp;$T225&amp;$U225,IFERROR(MATCH($AN225,AO$17:AO224,0),-1000))</f>
        <v>000000000000</v>
      </c>
      <c r="AP225" s="288">
        <f>IF(AND($BU225=$BV225,BV225=AP$13),$J225&amp;$K225&amp;$L225&amp;$M225&amp;$N225&amp;$O225&amp;$P225&amp;$Q225&amp;$R225&amp;$S225&amp;$T225&amp;$U225,IFERROR(MATCH($AN225,AP$17:AP224,0),-1000))</f>
        <v>1</v>
      </c>
      <c r="AQ225" s="288">
        <f>IF(AND($BU225=$BV225,BW225=AQ$13),$J225&amp;$K225&amp;$L225&amp;$M225&amp;$N225&amp;$O225&amp;$P225&amp;$Q225&amp;$R225&amp;$S225&amp;$T225&amp;$U225,IFERROR(MATCH($AN225,AQ$17:AQ224,0),-1000))</f>
        <v>1</v>
      </c>
      <c r="AR225" s="288">
        <f>IF(AND($BU225=$BV225,BX225=AR$13),$J225&amp;$K225&amp;$L225&amp;$M225&amp;$N225&amp;$O225&amp;$P225&amp;$Q225&amp;$R225&amp;$S225&amp;$T225&amp;$U225,IFERROR(MATCH($AN225,AR$17:AR224,0),-1000))</f>
        <v>1</v>
      </c>
      <c r="AS225" s="254">
        <f t="shared" si="238"/>
        <v>0</v>
      </c>
      <c r="AT225" s="261" t="str">
        <f t="shared" si="256"/>
        <v/>
      </c>
      <c r="AU225" s="254" t="str">
        <f t="shared" si="250"/>
        <v/>
      </c>
      <c r="AV225" s="254" t="str">
        <f t="shared" si="248"/>
        <v/>
      </c>
      <c r="AW225" s="254" t="str">
        <f t="shared" si="248"/>
        <v/>
      </c>
      <c r="AX225" s="254" t="str">
        <f t="shared" si="248"/>
        <v/>
      </c>
      <c r="AY225" s="254" t="str">
        <f t="shared" si="248"/>
        <v/>
      </c>
      <c r="AZ225" s="254" t="str">
        <f t="shared" si="248"/>
        <v/>
      </c>
      <c r="BA225" s="254" t="str">
        <f t="shared" si="248"/>
        <v/>
      </c>
      <c r="BB225" s="254" t="str">
        <f t="shared" si="248"/>
        <v/>
      </c>
      <c r="BC225" s="254" t="str">
        <f t="shared" si="248"/>
        <v/>
      </c>
      <c r="BD225" s="254" t="str">
        <f t="shared" si="248"/>
        <v/>
      </c>
      <c r="BE225" s="262" t="str">
        <f t="shared" si="240"/>
        <v/>
      </c>
      <c r="BF225" s="263" t="str">
        <f t="shared" si="251"/>
        <v/>
      </c>
      <c r="BG225" s="254" t="str">
        <f t="shared" si="249"/>
        <v/>
      </c>
      <c r="BH225" s="254" t="str">
        <f t="shared" si="249"/>
        <v/>
      </c>
      <c r="BI225" s="254" t="str">
        <f t="shared" si="249"/>
        <v/>
      </c>
      <c r="BJ225" s="254" t="str">
        <f t="shared" si="249"/>
        <v/>
      </c>
      <c r="BK225" s="254" t="str">
        <f t="shared" si="249"/>
        <v/>
      </c>
      <c r="BL225" s="254" t="str">
        <f t="shared" si="249"/>
        <v/>
      </c>
      <c r="BM225" s="254" t="str">
        <f t="shared" si="249"/>
        <v/>
      </c>
      <c r="BN225" s="254" t="str">
        <f t="shared" si="249"/>
        <v/>
      </c>
      <c r="BO225" s="254" t="str">
        <f t="shared" si="249"/>
        <v/>
      </c>
      <c r="BP225" s="254" t="str">
        <f t="shared" si="241"/>
        <v/>
      </c>
      <c r="BQ225" s="264" t="str">
        <f t="shared" si="257"/>
        <v/>
      </c>
      <c r="BR225" s="261">
        <v>2019</v>
      </c>
      <c r="BS225" s="261">
        <v>2019</v>
      </c>
      <c r="BT225" s="261">
        <v>2019</v>
      </c>
      <c r="BU225" s="265">
        <v>2019</v>
      </c>
      <c r="BV225" s="263">
        <v>2019</v>
      </c>
      <c r="BW225" s="254" t="str">
        <f t="shared" si="177"/>
        <v/>
      </c>
      <c r="BX225" s="254" t="str">
        <f t="shared" si="176"/>
        <v/>
      </c>
      <c r="BY225" s="264" t="str">
        <f t="shared" si="31"/>
        <v/>
      </c>
      <c r="BZ225" s="254" t="str">
        <f t="shared" si="32"/>
        <v/>
      </c>
      <c r="CA225" s="254">
        <f t="shared" si="295"/>
        <v>0</v>
      </c>
      <c r="CB225" s="254">
        <f t="shared" si="295"/>
        <v>0</v>
      </c>
      <c r="CC225" s="254">
        <f t="shared" si="295"/>
        <v>0</v>
      </c>
      <c r="CD225" s="254">
        <f t="shared" si="295"/>
        <v>0</v>
      </c>
      <c r="CE225" s="254">
        <f t="shared" si="295"/>
        <v>0</v>
      </c>
      <c r="CF225" s="254">
        <f t="shared" si="295"/>
        <v>0</v>
      </c>
      <c r="CG225" s="254">
        <f t="shared" si="295"/>
        <v>0</v>
      </c>
      <c r="CH225" s="254">
        <f t="shared" si="295"/>
        <v>0</v>
      </c>
      <c r="CI225" s="254">
        <f t="shared" si="295"/>
        <v>0</v>
      </c>
      <c r="CJ225" s="254">
        <f t="shared" si="294"/>
        <v>0</v>
      </c>
      <c r="CK225" s="254">
        <f t="shared" si="294"/>
        <v>0</v>
      </c>
      <c r="CL225" s="254">
        <f t="shared" si="294"/>
        <v>0</v>
      </c>
      <c r="CM225" s="254">
        <f t="shared" si="258"/>
        <v>0</v>
      </c>
      <c r="CN225" s="254">
        <f t="shared" si="259"/>
        <v>0</v>
      </c>
      <c r="CO225" s="254">
        <f t="shared" si="260"/>
        <v>0</v>
      </c>
      <c r="CP225" s="254">
        <f t="shared" si="261"/>
        <v>0</v>
      </c>
      <c r="CQ225" s="254">
        <f t="shared" si="262"/>
        <v>0</v>
      </c>
      <c r="CR225" s="254">
        <f t="shared" si="263"/>
        <v>0</v>
      </c>
      <c r="CS225" s="254">
        <f t="shared" si="264"/>
        <v>0</v>
      </c>
      <c r="CT225" s="254">
        <f t="shared" si="265"/>
        <v>0</v>
      </c>
      <c r="CU225" s="254">
        <f t="shared" si="266"/>
        <v>0</v>
      </c>
      <c r="CV225" s="254">
        <f t="shared" si="267"/>
        <v>0</v>
      </c>
      <c r="CW225" s="254">
        <f t="shared" si="268"/>
        <v>0</v>
      </c>
      <c r="CX225" s="254">
        <f t="shared" si="269"/>
        <v>0</v>
      </c>
      <c r="CY225" s="254">
        <f t="shared" si="270"/>
        <v>0</v>
      </c>
      <c r="CZ225" s="254">
        <f t="shared" si="271"/>
        <v>0</v>
      </c>
      <c r="DA225" s="254">
        <f t="shared" si="272"/>
        <v>0</v>
      </c>
      <c r="DB225" s="254">
        <f t="shared" si="273"/>
        <v>0</v>
      </c>
      <c r="DC225" s="254">
        <f t="shared" si="274"/>
        <v>0</v>
      </c>
      <c r="DD225" s="254">
        <f t="shared" si="275"/>
        <v>0</v>
      </c>
      <c r="DE225" s="254">
        <f t="shared" si="276"/>
        <v>0</v>
      </c>
      <c r="DF225" s="254">
        <f t="shared" si="277"/>
        <v>0</v>
      </c>
      <c r="DG225" s="254">
        <f t="shared" si="278"/>
        <v>0</v>
      </c>
      <c r="DH225" s="254">
        <f t="shared" si="279"/>
        <v>0</v>
      </c>
      <c r="DI225" s="254">
        <f t="shared" si="280"/>
        <v>0</v>
      </c>
      <c r="DJ225" s="254">
        <f t="shared" si="281"/>
        <v>0</v>
      </c>
      <c r="DK225" s="254">
        <f t="shared" si="282"/>
        <v>0</v>
      </c>
      <c r="DL225" s="254">
        <f t="shared" si="283"/>
        <v>0</v>
      </c>
      <c r="DM225" s="254">
        <f t="shared" si="284"/>
        <v>0</v>
      </c>
      <c r="DN225" s="254">
        <f t="shared" si="285"/>
        <v>0</v>
      </c>
      <c r="DO225" s="254">
        <f t="shared" si="286"/>
        <v>0</v>
      </c>
      <c r="DP225" s="254">
        <f t="shared" si="287"/>
        <v>0</v>
      </c>
      <c r="DQ225" s="254">
        <f t="shared" si="288"/>
        <v>0</v>
      </c>
      <c r="DR225" s="254">
        <f t="shared" si="289"/>
        <v>0</v>
      </c>
      <c r="DS225" s="254">
        <f t="shared" si="290"/>
        <v>0</v>
      </c>
      <c r="DT225" s="254">
        <f t="shared" si="291"/>
        <v>0</v>
      </c>
      <c r="DU225" s="254">
        <f t="shared" si="292"/>
        <v>0</v>
      </c>
      <c r="DV225" s="254">
        <f t="shared" si="293"/>
        <v>0</v>
      </c>
    </row>
    <row r="226" spans="1:126" ht="24" customHeight="1">
      <c r="A226" s="11" t="str">
        <f ca="1">IF(AG226&lt;&gt;"OK","",CONCATENATE(TEXT('Front Page'!$F$33,"000"),TEXT('Front Page'!$F$31,"000"),"-",LEFT('Front Page'!$R$53,5),"-",LEFT(D226,1),AJ226, "-",TEXT(B226,"000")))</f>
        <v/>
      </c>
      <c r="B226" s="12" t="str">
        <f>IFERROR(IF(E226="","",MAX(B$17:B225)+1),"")</f>
        <v/>
      </c>
      <c r="C226" s="13"/>
      <c r="D226" s="29" t="str">
        <f t="shared" ref="D226:D289" si="296">IF(MIN(J226:U226)=0,IF(MAX(J226:U226)=0,"None",IF(AND(MAX(J226:O226,S226:U226)=0,MIN(P226:R226)&gt;0),"Q3",IF(AND(Q226&gt;0,MAX(J226:P226,R226:U226)=0),"Aug","Monthly"))),"YR")</f>
        <v>None</v>
      </c>
      <c r="E226" s="29" t="str">
        <f t="shared" si="17"/>
        <v/>
      </c>
      <c r="F226" s="29" t="str">
        <f t="shared" si="18"/>
        <v/>
      </c>
      <c r="G226" s="363"/>
      <c r="H226" s="364"/>
      <c r="I226" s="325" t="str">
        <f t="shared" si="252"/>
        <v>No</v>
      </c>
      <c r="J226" s="314">
        <v>0</v>
      </c>
      <c r="K226" s="312">
        <v>0</v>
      </c>
      <c r="L226" s="312">
        <v>0</v>
      </c>
      <c r="M226" s="312">
        <v>0</v>
      </c>
      <c r="N226" s="312">
        <v>0</v>
      </c>
      <c r="O226" s="312">
        <v>0</v>
      </c>
      <c r="P226" s="312">
        <v>0</v>
      </c>
      <c r="Q226" s="312">
        <v>0</v>
      </c>
      <c r="R226" s="312">
        <v>0</v>
      </c>
      <c r="S226" s="312">
        <v>0</v>
      </c>
      <c r="T226" s="312">
        <v>0</v>
      </c>
      <c r="U226" s="312">
        <v>0</v>
      </c>
      <c r="V226" s="313">
        <v>1</v>
      </c>
      <c r="W226" s="313">
        <v>1</v>
      </c>
      <c r="X226" s="312">
        <v>0</v>
      </c>
      <c r="Y226" s="312">
        <v>0</v>
      </c>
      <c r="Z226" s="312">
        <v>0</v>
      </c>
      <c r="AA226" s="14">
        <v>0</v>
      </c>
      <c r="AB226" s="317"/>
      <c r="AC226" s="15" t="str">
        <f t="shared" si="242"/>
        <v/>
      </c>
      <c r="AD226" s="15" t="str">
        <f t="shared" si="253"/>
        <v/>
      </c>
      <c r="AE226" s="16" t="str">
        <f t="shared" si="254"/>
        <v>0 - 0</v>
      </c>
      <c r="AF226" s="20" t="str">
        <f t="shared" si="244"/>
        <v>Not an offer</v>
      </c>
      <c r="AG226" s="276" t="str">
        <f t="shared" si="245"/>
        <v>Not an Offer</v>
      </c>
      <c r="AH226" s="150"/>
      <c r="AI226" s="254">
        <v>210</v>
      </c>
      <c r="AJ226" s="149" t="str">
        <f t="shared" si="246"/>
        <v>00-IFE</v>
      </c>
      <c r="AK226" s="254" t="b">
        <v>0</v>
      </c>
      <c r="AL226" s="254">
        <f t="shared" si="243"/>
        <v>0</v>
      </c>
      <c r="AM226" s="254">
        <f t="shared" si="247"/>
        <v>0</v>
      </c>
      <c r="AN226" s="288">
        <f t="shared" si="255"/>
        <v>0</v>
      </c>
      <c r="AO226" s="288" t="str">
        <f>IF(AND($BU226=$BV226,BU226=AO$13),$J226&amp;$K226&amp;$L226&amp;$M226&amp;$N226&amp;$O226&amp;$P226&amp;$Q226&amp;$R226&amp;$S226&amp;$T226&amp;$U226,IFERROR(MATCH($AN226,AO$17:AO225,0),-1000))</f>
        <v>000000000000</v>
      </c>
      <c r="AP226" s="288">
        <f>IF(AND($BU226=$BV226,BV226=AP$13),$J226&amp;$K226&amp;$L226&amp;$M226&amp;$N226&amp;$O226&amp;$P226&amp;$Q226&amp;$R226&amp;$S226&amp;$T226&amp;$U226,IFERROR(MATCH($AN226,AP$17:AP225,0),-1000))</f>
        <v>1</v>
      </c>
      <c r="AQ226" s="288">
        <f>IF(AND($BU226=$BV226,BW226=AQ$13),$J226&amp;$K226&amp;$L226&amp;$M226&amp;$N226&amp;$O226&amp;$P226&amp;$Q226&amp;$R226&amp;$S226&amp;$T226&amp;$U226,IFERROR(MATCH($AN226,AQ$17:AQ225,0),-1000))</f>
        <v>1</v>
      </c>
      <c r="AR226" s="288">
        <f>IF(AND($BU226=$BV226,BX226=AR$13),$J226&amp;$K226&amp;$L226&amp;$M226&amp;$N226&amp;$O226&amp;$P226&amp;$Q226&amp;$R226&amp;$S226&amp;$T226&amp;$U226,IFERROR(MATCH($AN226,AR$17:AR225,0),-1000))</f>
        <v>1</v>
      </c>
      <c r="AS226" s="254">
        <f t="shared" si="238"/>
        <v>0</v>
      </c>
      <c r="AT226" s="261" t="str">
        <f t="shared" si="256"/>
        <v/>
      </c>
      <c r="AU226" s="254" t="str">
        <f t="shared" si="250"/>
        <v/>
      </c>
      <c r="AV226" s="254" t="str">
        <f t="shared" si="248"/>
        <v/>
      </c>
      <c r="AW226" s="254" t="str">
        <f t="shared" si="248"/>
        <v/>
      </c>
      <c r="AX226" s="254" t="str">
        <f t="shared" si="248"/>
        <v/>
      </c>
      <c r="AY226" s="254" t="str">
        <f t="shared" si="248"/>
        <v/>
      </c>
      <c r="AZ226" s="254" t="str">
        <f t="shared" si="248"/>
        <v/>
      </c>
      <c r="BA226" s="254" t="str">
        <f t="shared" si="248"/>
        <v/>
      </c>
      <c r="BB226" s="254" t="str">
        <f t="shared" si="248"/>
        <v/>
      </c>
      <c r="BC226" s="254" t="str">
        <f t="shared" si="248"/>
        <v/>
      </c>
      <c r="BD226" s="254" t="str">
        <f t="shared" si="248"/>
        <v/>
      </c>
      <c r="BE226" s="262" t="str">
        <f t="shared" si="240"/>
        <v/>
      </c>
      <c r="BF226" s="263" t="str">
        <f t="shared" si="251"/>
        <v/>
      </c>
      <c r="BG226" s="254" t="str">
        <f t="shared" si="249"/>
        <v/>
      </c>
      <c r="BH226" s="254" t="str">
        <f t="shared" si="249"/>
        <v/>
      </c>
      <c r="BI226" s="254" t="str">
        <f t="shared" si="249"/>
        <v/>
      </c>
      <c r="BJ226" s="254" t="str">
        <f t="shared" si="249"/>
        <v/>
      </c>
      <c r="BK226" s="254" t="str">
        <f t="shared" si="249"/>
        <v/>
      </c>
      <c r="BL226" s="254" t="str">
        <f t="shared" si="249"/>
        <v/>
      </c>
      <c r="BM226" s="254" t="str">
        <f t="shared" si="249"/>
        <v/>
      </c>
      <c r="BN226" s="254" t="str">
        <f t="shared" si="249"/>
        <v/>
      </c>
      <c r="BO226" s="254" t="str">
        <f t="shared" si="249"/>
        <v/>
      </c>
      <c r="BP226" s="254" t="str">
        <f t="shared" si="241"/>
        <v/>
      </c>
      <c r="BQ226" s="264" t="str">
        <f t="shared" si="257"/>
        <v/>
      </c>
      <c r="BR226" s="261">
        <v>2019</v>
      </c>
      <c r="BS226" s="261">
        <v>2019</v>
      </c>
      <c r="BT226" s="261">
        <v>2019</v>
      </c>
      <c r="BU226" s="265">
        <v>2019</v>
      </c>
      <c r="BV226" s="263">
        <v>2019</v>
      </c>
      <c r="BW226" s="254" t="str">
        <f t="shared" si="177"/>
        <v/>
      </c>
      <c r="BX226" s="254" t="str">
        <f t="shared" si="176"/>
        <v/>
      </c>
      <c r="BY226" s="264" t="str">
        <f t="shared" si="31"/>
        <v/>
      </c>
      <c r="BZ226" s="254" t="str">
        <f t="shared" si="32"/>
        <v/>
      </c>
      <c r="CA226" s="254">
        <f t="shared" si="295"/>
        <v>0</v>
      </c>
      <c r="CB226" s="254">
        <f t="shared" si="295"/>
        <v>0</v>
      </c>
      <c r="CC226" s="254">
        <f t="shared" si="295"/>
        <v>0</v>
      </c>
      <c r="CD226" s="254">
        <f t="shared" si="295"/>
        <v>0</v>
      </c>
      <c r="CE226" s="254">
        <f t="shared" si="295"/>
        <v>0</v>
      </c>
      <c r="CF226" s="254">
        <f t="shared" si="295"/>
        <v>0</v>
      </c>
      <c r="CG226" s="254">
        <f t="shared" si="295"/>
        <v>0</v>
      </c>
      <c r="CH226" s="254">
        <f t="shared" si="295"/>
        <v>0</v>
      </c>
      <c r="CI226" s="254">
        <f t="shared" si="295"/>
        <v>0</v>
      </c>
      <c r="CJ226" s="254">
        <f t="shared" si="294"/>
        <v>0</v>
      </c>
      <c r="CK226" s="254">
        <f t="shared" si="294"/>
        <v>0</v>
      </c>
      <c r="CL226" s="254">
        <f t="shared" si="294"/>
        <v>0</v>
      </c>
      <c r="CM226" s="254">
        <f t="shared" si="258"/>
        <v>0</v>
      </c>
      <c r="CN226" s="254">
        <f t="shared" si="259"/>
        <v>0</v>
      </c>
      <c r="CO226" s="254">
        <f t="shared" si="260"/>
        <v>0</v>
      </c>
      <c r="CP226" s="254">
        <f t="shared" si="261"/>
        <v>0</v>
      </c>
      <c r="CQ226" s="254">
        <f t="shared" si="262"/>
        <v>0</v>
      </c>
      <c r="CR226" s="254">
        <f t="shared" si="263"/>
        <v>0</v>
      </c>
      <c r="CS226" s="254">
        <f t="shared" si="264"/>
        <v>0</v>
      </c>
      <c r="CT226" s="254">
        <f t="shared" si="265"/>
        <v>0</v>
      </c>
      <c r="CU226" s="254">
        <f t="shared" si="266"/>
        <v>0</v>
      </c>
      <c r="CV226" s="254">
        <f t="shared" si="267"/>
        <v>0</v>
      </c>
      <c r="CW226" s="254">
        <f t="shared" si="268"/>
        <v>0</v>
      </c>
      <c r="CX226" s="254">
        <f t="shared" si="269"/>
        <v>0</v>
      </c>
      <c r="CY226" s="254">
        <f t="shared" si="270"/>
        <v>0</v>
      </c>
      <c r="CZ226" s="254">
        <f t="shared" si="271"/>
        <v>0</v>
      </c>
      <c r="DA226" s="254">
        <f t="shared" si="272"/>
        <v>0</v>
      </c>
      <c r="DB226" s="254">
        <f t="shared" si="273"/>
        <v>0</v>
      </c>
      <c r="DC226" s="254">
        <f t="shared" si="274"/>
        <v>0</v>
      </c>
      <c r="DD226" s="254">
        <f t="shared" si="275"/>
        <v>0</v>
      </c>
      <c r="DE226" s="254">
        <f t="shared" si="276"/>
        <v>0</v>
      </c>
      <c r="DF226" s="254">
        <f t="shared" si="277"/>
        <v>0</v>
      </c>
      <c r="DG226" s="254">
        <f t="shared" si="278"/>
        <v>0</v>
      </c>
      <c r="DH226" s="254">
        <f t="shared" si="279"/>
        <v>0</v>
      </c>
      <c r="DI226" s="254">
        <f t="shared" si="280"/>
        <v>0</v>
      </c>
      <c r="DJ226" s="254">
        <f t="shared" si="281"/>
        <v>0</v>
      </c>
      <c r="DK226" s="254">
        <f t="shared" si="282"/>
        <v>0</v>
      </c>
      <c r="DL226" s="254">
        <f t="shared" si="283"/>
        <v>0</v>
      </c>
      <c r="DM226" s="254">
        <f t="shared" si="284"/>
        <v>0</v>
      </c>
      <c r="DN226" s="254">
        <f t="shared" si="285"/>
        <v>0</v>
      </c>
      <c r="DO226" s="254">
        <f t="shared" si="286"/>
        <v>0</v>
      </c>
      <c r="DP226" s="254">
        <f t="shared" si="287"/>
        <v>0</v>
      </c>
      <c r="DQ226" s="254">
        <f t="shared" si="288"/>
        <v>0</v>
      </c>
      <c r="DR226" s="254">
        <f t="shared" si="289"/>
        <v>0</v>
      </c>
      <c r="DS226" s="254">
        <f t="shared" si="290"/>
        <v>0</v>
      </c>
      <c r="DT226" s="254">
        <f t="shared" si="291"/>
        <v>0</v>
      </c>
      <c r="DU226" s="254">
        <f t="shared" si="292"/>
        <v>0</v>
      </c>
      <c r="DV226" s="254">
        <f t="shared" si="293"/>
        <v>0</v>
      </c>
    </row>
    <row r="227" spans="1:126" ht="24" customHeight="1">
      <c r="A227" s="11" t="str">
        <f ca="1">IF(AG227&lt;&gt;"OK","",CONCATENATE(TEXT('Front Page'!$F$33,"000"),TEXT('Front Page'!$F$31,"000"),"-",LEFT('Front Page'!$R$53,5),"-",LEFT(D227,1),AJ227, "-",TEXT(B227,"000")))</f>
        <v/>
      </c>
      <c r="B227" s="12" t="str">
        <f>IFERROR(IF(E227="","",MAX(B$17:B226)+1),"")</f>
        <v/>
      </c>
      <c r="C227" s="13"/>
      <c r="D227" s="29" t="str">
        <f t="shared" si="296"/>
        <v>None</v>
      </c>
      <c r="E227" s="29" t="str">
        <f t="shared" si="17"/>
        <v/>
      </c>
      <c r="F227" s="29" t="str">
        <f t="shared" si="18"/>
        <v/>
      </c>
      <c r="G227" s="363"/>
      <c r="H227" s="364"/>
      <c r="I227" s="325" t="str">
        <f t="shared" si="252"/>
        <v>No</v>
      </c>
      <c r="J227" s="314">
        <v>0</v>
      </c>
      <c r="K227" s="312">
        <v>0</v>
      </c>
      <c r="L227" s="312">
        <v>0</v>
      </c>
      <c r="M227" s="312">
        <v>0</v>
      </c>
      <c r="N227" s="312">
        <v>0</v>
      </c>
      <c r="O227" s="312">
        <v>0</v>
      </c>
      <c r="P227" s="312">
        <v>0</v>
      </c>
      <c r="Q227" s="312">
        <v>0</v>
      </c>
      <c r="R227" s="312">
        <v>0</v>
      </c>
      <c r="S227" s="312">
        <v>0</v>
      </c>
      <c r="T227" s="312">
        <v>0</v>
      </c>
      <c r="U227" s="312">
        <v>0</v>
      </c>
      <c r="V227" s="313">
        <v>1</v>
      </c>
      <c r="W227" s="313">
        <v>1</v>
      </c>
      <c r="X227" s="312">
        <v>0</v>
      </c>
      <c r="Y227" s="312">
        <v>0</v>
      </c>
      <c r="Z227" s="312">
        <v>0</v>
      </c>
      <c r="AA227" s="14">
        <v>0</v>
      </c>
      <c r="AB227" s="317"/>
      <c r="AC227" s="15" t="str">
        <f t="shared" si="242"/>
        <v/>
      </c>
      <c r="AD227" s="15" t="str">
        <f t="shared" si="253"/>
        <v/>
      </c>
      <c r="AE227" s="16" t="str">
        <f t="shared" si="254"/>
        <v>0 - 0</v>
      </c>
      <c r="AF227" s="20" t="str">
        <f t="shared" si="244"/>
        <v>Not an offer</v>
      </c>
      <c r="AG227" s="276" t="str">
        <f t="shared" si="245"/>
        <v>Not an Offer</v>
      </c>
      <c r="AH227" s="150"/>
      <c r="AI227" s="254">
        <v>211</v>
      </c>
      <c r="AJ227" s="149" t="str">
        <f t="shared" si="246"/>
        <v>00-IFE</v>
      </c>
      <c r="AK227" s="254" t="b">
        <v>0</v>
      </c>
      <c r="AL227" s="254">
        <f t="shared" si="243"/>
        <v>0</v>
      </c>
      <c r="AM227" s="254">
        <f t="shared" si="247"/>
        <v>0</v>
      </c>
      <c r="AN227" s="288">
        <f t="shared" si="255"/>
        <v>0</v>
      </c>
      <c r="AO227" s="288" t="str">
        <f>IF(AND($BU227=$BV227,BU227=AO$13),$J227&amp;$K227&amp;$L227&amp;$M227&amp;$N227&amp;$O227&amp;$P227&amp;$Q227&amp;$R227&amp;$S227&amp;$T227&amp;$U227,IFERROR(MATCH($AN227,AO$17:AO226,0),-1000))</f>
        <v>000000000000</v>
      </c>
      <c r="AP227" s="288">
        <f>IF(AND($BU227=$BV227,BV227=AP$13),$J227&amp;$K227&amp;$L227&amp;$M227&amp;$N227&amp;$O227&amp;$P227&amp;$Q227&amp;$R227&amp;$S227&amp;$T227&amp;$U227,IFERROR(MATCH($AN227,AP$17:AP226,0),-1000))</f>
        <v>1</v>
      </c>
      <c r="AQ227" s="288">
        <f>IF(AND($BU227=$BV227,BW227=AQ$13),$J227&amp;$K227&amp;$L227&amp;$M227&amp;$N227&amp;$O227&amp;$P227&amp;$Q227&amp;$R227&amp;$S227&amp;$T227&amp;$U227,IFERROR(MATCH($AN227,AQ$17:AQ226,0),-1000))</f>
        <v>1</v>
      </c>
      <c r="AR227" s="288">
        <f>IF(AND($BU227=$BV227,BX227=AR$13),$J227&amp;$K227&amp;$L227&amp;$M227&amp;$N227&amp;$O227&amp;$P227&amp;$Q227&amp;$R227&amp;$S227&amp;$T227&amp;$U227,IFERROR(MATCH($AN227,AR$17:AR226,0),-1000))</f>
        <v>1</v>
      </c>
      <c r="AS227" s="254">
        <f t="shared" si="238"/>
        <v>0</v>
      </c>
      <c r="AT227" s="261" t="str">
        <f t="shared" si="256"/>
        <v/>
      </c>
      <c r="AU227" s="254" t="str">
        <f t="shared" si="250"/>
        <v/>
      </c>
      <c r="AV227" s="254" t="str">
        <f t="shared" si="248"/>
        <v/>
      </c>
      <c r="AW227" s="254" t="str">
        <f t="shared" si="248"/>
        <v/>
      </c>
      <c r="AX227" s="254" t="str">
        <f t="shared" si="248"/>
        <v/>
      </c>
      <c r="AY227" s="254" t="str">
        <f t="shared" si="248"/>
        <v/>
      </c>
      <c r="AZ227" s="254" t="str">
        <f t="shared" si="248"/>
        <v/>
      </c>
      <c r="BA227" s="254" t="str">
        <f t="shared" si="248"/>
        <v/>
      </c>
      <c r="BB227" s="254" t="str">
        <f t="shared" si="248"/>
        <v/>
      </c>
      <c r="BC227" s="254" t="str">
        <f t="shared" si="248"/>
        <v/>
      </c>
      <c r="BD227" s="254" t="str">
        <f t="shared" si="248"/>
        <v/>
      </c>
      <c r="BE227" s="262" t="str">
        <f t="shared" si="240"/>
        <v/>
      </c>
      <c r="BF227" s="263" t="str">
        <f t="shared" si="251"/>
        <v/>
      </c>
      <c r="BG227" s="254" t="str">
        <f t="shared" si="249"/>
        <v/>
      </c>
      <c r="BH227" s="254" t="str">
        <f t="shared" si="249"/>
        <v/>
      </c>
      <c r="BI227" s="254" t="str">
        <f t="shared" si="249"/>
        <v/>
      </c>
      <c r="BJ227" s="254" t="str">
        <f t="shared" si="249"/>
        <v/>
      </c>
      <c r="BK227" s="254" t="str">
        <f t="shared" si="249"/>
        <v/>
      </c>
      <c r="BL227" s="254" t="str">
        <f t="shared" si="249"/>
        <v/>
      </c>
      <c r="BM227" s="254" t="str">
        <f t="shared" si="249"/>
        <v/>
      </c>
      <c r="BN227" s="254" t="str">
        <f t="shared" si="249"/>
        <v/>
      </c>
      <c r="BO227" s="254" t="str">
        <f t="shared" si="249"/>
        <v/>
      </c>
      <c r="BP227" s="254" t="str">
        <f t="shared" si="241"/>
        <v/>
      </c>
      <c r="BQ227" s="264" t="str">
        <f t="shared" si="257"/>
        <v/>
      </c>
      <c r="BR227" s="261">
        <v>2019</v>
      </c>
      <c r="BS227" s="261">
        <v>2019</v>
      </c>
      <c r="BT227" s="261">
        <v>2019</v>
      </c>
      <c r="BU227" s="265">
        <v>2019</v>
      </c>
      <c r="BV227" s="263">
        <v>2019</v>
      </c>
      <c r="BW227" s="254" t="str">
        <f t="shared" si="177"/>
        <v/>
      </c>
      <c r="BX227" s="254" t="str">
        <f t="shared" si="176"/>
        <v/>
      </c>
      <c r="BY227" s="264" t="str">
        <f t="shared" si="31"/>
        <v/>
      </c>
      <c r="BZ227" s="254" t="str">
        <f t="shared" si="32"/>
        <v/>
      </c>
      <c r="CA227" s="254">
        <f t="shared" si="295"/>
        <v>0</v>
      </c>
      <c r="CB227" s="254">
        <f t="shared" si="295"/>
        <v>0</v>
      </c>
      <c r="CC227" s="254">
        <f t="shared" si="295"/>
        <v>0</v>
      </c>
      <c r="CD227" s="254">
        <f t="shared" si="295"/>
        <v>0</v>
      </c>
      <c r="CE227" s="254">
        <f t="shared" si="295"/>
        <v>0</v>
      </c>
      <c r="CF227" s="254">
        <f t="shared" si="295"/>
        <v>0</v>
      </c>
      <c r="CG227" s="254">
        <f t="shared" si="295"/>
        <v>0</v>
      </c>
      <c r="CH227" s="254">
        <f t="shared" si="295"/>
        <v>0</v>
      </c>
      <c r="CI227" s="254">
        <f t="shared" si="295"/>
        <v>0</v>
      </c>
      <c r="CJ227" s="254">
        <f t="shared" si="294"/>
        <v>0</v>
      </c>
      <c r="CK227" s="254">
        <f t="shared" si="294"/>
        <v>0</v>
      </c>
      <c r="CL227" s="254">
        <f t="shared" si="294"/>
        <v>0</v>
      </c>
      <c r="CM227" s="254">
        <f t="shared" si="258"/>
        <v>0</v>
      </c>
      <c r="CN227" s="254">
        <f t="shared" si="259"/>
        <v>0</v>
      </c>
      <c r="CO227" s="254">
        <f t="shared" si="260"/>
        <v>0</v>
      </c>
      <c r="CP227" s="254">
        <f t="shared" si="261"/>
        <v>0</v>
      </c>
      <c r="CQ227" s="254">
        <f t="shared" si="262"/>
        <v>0</v>
      </c>
      <c r="CR227" s="254">
        <f t="shared" si="263"/>
        <v>0</v>
      </c>
      <c r="CS227" s="254">
        <f t="shared" si="264"/>
        <v>0</v>
      </c>
      <c r="CT227" s="254">
        <f t="shared" si="265"/>
        <v>0</v>
      </c>
      <c r="CU227" s="254">
        <f t="shared" si="266"/>
        <v>0</v>
      </c>
      <c r="CV227" s="254">
        <f t="shared" si="267"/>
        <v>0</v>
      </c>
      <c r="CW227" s="254">
        <f t="shared" si="268"/>
        <v>0</v>
      </c>
      <c r="CX227" s="254">
        <f t="shared" si="269"/>
        <v>0</v>
      </c>
      <c r="CY227" s="254">
        <f t="shared" si="270"/>
        <v>0</v>
      </c>
      <c r="CZ227" s="254">
        <f t="shared" si="271"/>
        <v>0</v>
      </c>
      <c r="DA227" s="254">
        <f t="shared" si="272"/>
        <v>0</v>
      </c>
      <c r="DB227" s="254">
        <f t="shared" si="273"/>
        <v>0</v>
      </c>
      <c r="DC227" s="254">
        <f t="shared" si="274"/>
        <v>0</v>
      </c>
      <c r="DD227" s="254">
        <f t="shared" si="275"/>
        <v>0</v>
      </c>
      <c r="DE227" s="254">
        <f t="shared" si="276"/>
        <v>0</v>
      </c>
      <c r="DF227" s="254">
        <f t="shared" si="277"/>
        <v>0</v>
      </c>
      <c r="DG227" s="254">
        <f t="shared" si="278"/>
        <v>0</v>
      </c>
      <c r="DH227" s="254">
        <f t="shared" si="279"/>
        <v>0</v>
      </c>
      <c r="DI227" s="254">
        <f t="shared" si="280"/>
        <v>0</v>
      </c>
      <c r="DJ227" s="254">
        <f t="shared" si="281"/>
        <v>0</v>
      </c>
      <c r="DK227" s="254">
        <f t="shared" si="282"/>
        <v>0</v>
      </c>
      <c r="DL227" s="254">
        <f t="shared" si="283"/>
        <v>0</v>
      </c>
      <c r="DM227" s="254">
        <f t="shared" si="284"/>
        <v>0</v>
      </c>
      <c r="DN227" s="254">
        <f t="shared" si="285"/>
        <v>0</v>
      </c>
      <c r="DO227" s="254">
        <f t="shared" si="286"/>
        <v>0</v>
      </c>
      <c r="DP227" s="254">
        <f t="shared" si="287"/>
        <v>0</v>
      </c>
      <c r="DQ227" s="254">
        <f t="shared" si="288"/>
        <v>0</v>
      </c>
      <c r="DR227" s="254">
        <f t="shared" si="289"/>
        <v>0</v>
      </c>
      <c r="DS227" s="254">
        <f t="shared" si="290"/>
        <v>0</v>
      </c>
      <c r="DT227" s="254">
        <f t="shared" si="291"/>
        <v>0</v>
      </c>
      <c r="DU227" s="254">
        <f t="shared" si="292"/>
        <v>0</v>
      </c>
      <c r="DV227" s="254">
        <f t="shared" si="293"/>
        <v>0</v>
      </c>
    </row>
    <row r="228" spans="1:126" ht="24" customHeight="1">
      <c r="A228" s="11" t="str">
        <f ca="1">IF(AG228&lt;&gt;"OK","",CONCATENATE(TEXT('Front Page'!$F$33,"000"),TEXT('Front Page'!$F$31,"000"),"-",LEFT('Front Page'!$R$53,5),"-",LEFT(D228,1),AJ228, "-",TEXT(B228,"000")))</f>
        <v/>
      </c>
      <c r="B228" s="12" t="str">
        <f>IFERROR(IF(E228="","",MAX(B$17:B227)+1),"")</f>
        <v/>
      </c>
      <c r="C228" s="13"/>
      <c r="D228" s="29" t="str">
        <f t="shared" si="296"/>
        <v>None</v>
      </c>
      <c r="E228" s="29" t="str">
        <f t="shared" si="17"/>
        <v/>
      </c>
      <c r="F228" s="29" t="str">
        <f t="shared" si="18"/>
        <v/>
      </c>
      <c r="G228" s="363"/>
      <c r="H228" s="364"/>
      <c r="I228" s="325" t="str">
        <f t="shared" si="252"/>
        <v>No</v>
      </c>
      <c r="J228" s="314">
        <v>0</v>
      </c>
      <c r="K228" s="312">
        <v>0</v>
      </c>
      <c r="L228" s="312">
        <v>0</v>
      </c>
      <c r="M228" s="312">
        <v>0</v>
      </c>
      <c r="N228" s="312">
        <v>0</v>
      </c>
      <c r="O228" s="312">
        <v>0</v>
      </c>
      <c r="P228" s="312">
        <v>0</v>
      </c>
      <c r="Q228" s="312">
        <v>0</v>
      </c>
      <c r="R228" s="312">
        <v>0</v>
      </c>
      <c r="S228" s="312">
        <v>0</v>
      </c>
      <c r="T228" s="312">
        <v>0</v>
      </c>
      <c r="U228" s="312">
        <v>0</v>
      </c>
      <c r="V228" s="313">
        <v>1</v>
      </c>
      <c r="W228" s="313">
        <v>1</v>
      </c>
      <c r="X228" s="312">
        <v>0</v>
      </c>
      <c r="Y228" s="312">
        <v>0</v>
      </c>
      <c r="Z228" s="312">
        <v>0</v>
      </c>
      <c r="AA228" s="14">
        <v>0</v>
      </c>
      <c r="AB228" s="317"/>
      <c r="AC228" s="15" t="str">
        <f t="shared" si="242"/>
        <v/>
      </c>
      <c r="AD228" s="15" t="str">
        <f t="shared" si="253"/>
        <v/>
      </c>
      <c r="AE228" s="16" t="str">
        <f t="shared" si="254"/>
        <v>0 - 0</v>
      </c>
      <c r="AF228" s="20" t="str">
        <f t="shared" si="244"/>
        <v>Not an offer</v>
      </c>
      <c r="AG228" s="276" t="str">
        <f t="shared" si="245"/>
        <v>Not an Offer</v>
      </c>
      <c r="AH228" s="150"/>
      <c r="AI228" s="254">
        <v>212</v>
      </c>
      <c r="AJ228" s="149" t="str">
        <f t="shared" si="246"/>
        <v>00-IFE</v>
      </c>
      <c r="AK228" s="254" t="b">
        <v>0</v>
      </c>
      <c r="AL228" s="254">
        <f t="shared" si="243"/>
        <v>0</v>
      </c>
      <c r="AM228" s="254">
        <f t="shared" si="247"/>
        <v>0</v>
      </c>
      <c r="AN228" s="288">
        <f t="shared" si="255"/>
        <v>0</v>
      </c>
      <c r="AO228" s="288" t="str">
        <f>IF(AND($BU228=$BV228,BU228=AO$13),$J228&amp;$K228&amp;$L228&amp;$M228&amp;$N228&amp;$O228&amp;$P228&amp;$Q228&amp;$R228&amp;$S228&amp;$T228&amp;$U228,IFERROR(MATCH($AN228,AO$17:AO227,0),-1000))</f>
        <v>000000000000</v>
      </c>
      <c r="AP228" s="288">
        <f>IF(AND($BU228=$BV228,BV228=AP$13),$J228&amp;$K228&amp;$L228&amp;$M228&amp;$N228&amp;$O228&amp;$P228&amp;$Q228&amp;$R228&amp;$S228&amp;$T228&amp;$U228,IFERROR(MATCH($AN228,AP$17:AP227,0),-1000))</f>
        <v>1</v>
      </c>
      <c r="AQ228" s="288">
        <f>IF(AND($BU228=$BV228,BW228=AQ$13),$J228&amp;$K228&amp;$L228&amp;$M228&amp;$N228&amp;$O228&amp;$P228&amp;$Q228&amp;$R228&amp;$S228&amp;$T228&amp;$U228,IFERROR(MATCH($AN228,AQ$17:AQ227,0),-1000))</f>
        <v>1</v>
      </c>
      <c r="AR228" s="288">
        <f>IF(AND($BU228=$BV228,BX228=AR$13),$J228&amp;$K228&amp;$L228&amp;$M228&amp;$N228&amp;$O228&amp;$P228&amp;$Q228&amp;$R228&amp;$S228&amp;$T228&amp;$U228,IFERROR(MATCH($AN228,AR$17:AR227,0),-1000))</f>
        <v>1</v>
      </c>
      <c r="AS228" s="254">
        <f t="shared" si="238"/>
        <v>0</v>
      </c>
      <c r="AT228" s="261" t="str">
        <f t="shared" si="256"/>
        <v/>
      </c>
      <c r="AU228" s="254" t="str">
        <f t="shared" si="250"/>
        <v/>
      </c>
      <c r="AV228" s="254" t="str">
        <f t="shared" si="248"/>
        <v/>
      </c>
      <c r="AW228" s="254" t="str">
        <f t="shared" si="248"/>
        <v/>
      </c>
      <c r="AX228" s="254" t="str">
        <f t="shared" si="248"/>
        <v/>
      </c>
      <c r="AY228" s="254" t="str">
        <f t="shared" si="248"/>
        <v/>
      </c>
      <c r="AZ228" s="254" t="str">
        <f t="shared" si="248"/>
        <v/>
      </c>
      <c r="BA228" s="254" t="str">
        <f t="shared" si="248"/>
        <v/>
      </c>
      <c r="BB228" s="254" t="str">
        <f t="shared" si="248"/>
        <v/>
      </c>
      <c r="BC228" s="254" t="str">
        <f t="shared" si="248"/>
        <v/>
      </c>
      <c r="BD228" s="254" t="str">
        <f t="shared" si="248"/>
        <v/>
      </c>
      <c r="BE228" s="262" t="str">
        <f t="shared" si="240"/>
        <v/>
      </c>
      <c r="BF228" s="263" t="str">
        <f t="shared" si="251"/>
        <v/>
      </c>
      <c r="BG228" s="254" t="str">
        <f t="shared" si="249"/>
        <v/>
      </c>
      <c r="BH228" s="254" t="str">
        <f t="shared" si="249"/>
        <v/>
      </c>
      <c r="BI228" s="254" t="str">
        <f t="shared" si="249"/>
        <v/>
      </c>
      <c r="BJ228" s="254" t="str">
        <f t="shared" si="249"/>
        <v/>
      </c>
      <c r="BK228" s="254" t="str">
        <f t="shared" si="249"/>
        <v/>
      </c>
      <c r="BL228" s="254" t="str">
        <f t="shared" si="249"/>
        <v/>
      </c>
      <c r="BM228" s="254" t="str">
        <f t="shared" si="249"/>
        <v/>
      </c>
      <c r="BN228" s="254" t="str">
        <f t="shared" si="249"/>
        <v/>
      </c>
      <c r="BO228" s="254" t="str">
        <f t="shared" si="249"/>
        <v/>
      </c>
      <c r="BP228" s="254" t="str">
        <f t="shared" si="241"/>
        <v/>
      </c>
      <c r="BQ228" s="264" t="str">
        <f t="shared" si="257"/>
        <v/>
      </c>
      <c r="BR228" s="261">
        <v>2019</v>
      </c>
      <c r="BS228" s="261">
        <v>2019</v>
      </c>
      <c r="BT228" s="261">
        <v>2019</v>
      </c>
      <c r="BU228" s="265">
        <v>2019</v>
      </c>
      <c r="BV228" s="263">
        <v>2019</v>
      </c>
      <c r="BW228" s="254" t="str">
        <f t="shared" si="177"/>
        <v/>
      </c>
      <c r="BX228" s="254" t="str">
        <f t="shared" si="176"/>
        <v/>
      </c>
      <c r="BY228" s="264" t="str">
        <f t="shared" si="31"/>
        <v/>
      </c>
      <c r="BZ228" s="254" t="str">
        <f t="shared" si="32"/>
        <v/>
      </c>
      <c r="CA228" s="254">
        <f t="shared" si="295"/>
        <v>0</v>
      </c>
      <c r="CB228" s="254">
        <f t="shared" si="295"/>
        <v>0</v>
      </c>
      <c r="CC228" s="254">
        <f t="shared" si="295"/>
        <v>0</v>
      </c>
      <c r="CD228" s="254">
        <f t="shared" si="295"/>
        <v>0</v>
      </c>
      <c r="CE228" s="254">
        <f t="shared" si="295"/>
        <v>0</v>
      </c>
      <c r="CF228" s="254">
        <f t="shared" si="295"/>
        <v>0</v>
      </c>
      <c r="CG228" s="254">
        <f t="shared" si="295"/>
        <v>0</v>
      </c>
      <c r="CH228" s="254">
        <f t="shared" si="295"/>
        <v>0</v>
      </c>
      <c r="CI228" s="254">
        <f t="shared" si="295"/>
        <v>0</v>
      </c>
      <c r="CJ228" s="254">
        <f t="shared" si="294"/>
        <v>0</v>
      </c>
      <c r="CK228" s="254">
        <f t="shared" si="294"/>
        <v>0</v>
      </c>
      <c r="CL228" s="254">
        <f t="shared" si="294"/>
        <v>0</v>
      </c>
      <c r="CM228" s="254">
        <f t="shared" si="258"/>
        <v>0</v>
      </c>
      <c r="CN228" s="254">
        <f t="shared" si="259"/>
        <v>0</v>
      </c>
      <c r="CO228" s="254">
        <f t="shared" si="260"/>
        <v>0</v>
      </c>
      <c r="CP228" s="254">
        <f t="shared" si="261"/>
        <v>0</v>
      </c>
      <c r="CQ228" s="254">
        <f t="shared" si="262"/>
        <v>0</v>
      </c>
      <c r="CR228" s="254">
        <f t="shared" si="263"/>
        <v>0</v>
      </c>
      <c r="CS228" s="254">
        <f t="shared" si="264"/>
        <v>0</v>
      </c>
      <c r="CT228" s="254">
        <f t="shared" si="265"/>
        <v>0</v>
      </c>
      <c r="CU228" s="254">
        <f t="shared" si="266"/>
        <v>0</v>
      </c>
      <c r="CV228" s="254">
        <f t="shared" si="267"/>
        <v>0</v>
      </c>
      <c r="CW228" s="254">
        <f t="shared" si="268"/>
        <v>0</v>
      </c>
      <c r="CX228" s="254">
        <f t="shared" si="269"/>
        <v>0</v>
      </c>
      <c r="CY228" s="254">
        <f t="shared" si="270"/>
        <v>0</v>
      </c>
      <c r="CZ228" s="254">
        <f t="shared" si="271"/>
        <v>0</v>
      </c>
      <c r="DA228" s="254">
        <f t="shared" si="272"/>
        <v>0</v>
      </c>
      <c r="DB228" s="254">
        <f t="shared" si="273"/>
        <v>0</v>
      </c>
      <c r="DC228" s="254">
        <f t="shared" si="274"/>
        <v>0</v>
      </c>
      <c r="DD228" s="254">
        <f t="shared" si="275"/>
        <v>0</v>
      </c>
      <c r="DE228" s="254">
        <f t="shared" si="276"/>
        <v>0</v>
      </c>
      <c r="DF228" s="254">
        <f t="shared" si="277"/>
        <v>0</v>
      </c>
      <c r="DG228" s="254">
        <f t="shared" si="278"/>
        <v>0</v>
      </c>
      <c r="DH228" s="254">
        <f t="shared" si="279"/>
        <v>0</v>
      </c>
      <c r="DI228" s="254">
        <f t="shared" si="280"/>
        <v>0</v>
      </c>
      <c r="DJ228" s="254">
        <f t="shared" si="281"/>
        <v>0</v>
      </c>
      <c r="DK228" s="254">
        <f t="shared" si="282"/>
        <v>0</v>
      </c>
      <c r="DL228" s="254">
        <f t="shared" si="283"/>
        <v>0</v>
      </c>
      <c r="DM228" s="254">
        <f t="shared" si="284"/>
        <v>0</v>
      </c>
      <c r="DN228" s="254">
        <f t="shared" si="285"/>
        <v>0</v>
      </c>
      <c r="DO228" s="254">
        <f t="shared" si="286"/>
        <v>0</v>
      </c>
      <c r="DP228" s="254">
        <f t="shared" si="287"/>
        <v>0</v>
      </c>
      <c r="DQ228" s="254">
        <f t="shared" si="288"/>
        <v>0</v>
      </c>
      <c r="DR228" s="254">
        <f t="shared" si="289"/>
        <v>0</v>
      </c>
      <c r="DS228" s="254">
        <f t="shared" si="290"/>
        <v>0</v>
      </c>
      <c r="DT228" s="254">
        <f t="shared" si="291"/>
        <v>0</v>
      </c>
      <c r="DU228" s="254">
        <f t="shared" si="292"/>
        <v>0</v>
      </c>
      <c r="DV228" s="254">
        <f t="shared" si="293"/>
        <v>0</v>
      </c>
    </row>
    <row r="229" spans="1:126" ht="24" customHeight="1">
      <c r="A229" s="11" t="str">
        <f ca="1">IF(AG229&lt;&gt;"OK","",CONCATENATE(TEXT('Front Page'!$F$33,"000"),TEXT('Front Page'!$F$31,"000"),"-",LEFT('Front Page'!$R$53,5),"-",LEFT(D229,1),AJ229, "-",TEXT(B229,"000")))</f>
        <v/>
      </c>
      <c r="B229" s="12" t="str">
        <f>IFERROR(IF(E229="","",MAX(B$17:B228)+1),"")</f>
        <v/>
      </c>
      <c r="C229" s="13"/>
      <c r="D229" s="29" t="str">
        <f t="shared" si="296"/>
        <v>None</v>
      </c>
      <c r="E229" s="29" t="str">
        <f t="shared" si="17"/>
        <v/>
      </c>
      <c r="F229" s="29" t="str">
        <f t="shared" si="18"/>
        <v/>
      </c>
      <c r="G229" s="363"/>
      <c r="H229" s="364"/>
      <c r="I229" s="325" t="str">
        <f t="shared" si="252"/>
        <v>No</v>
      </c>
      <c r="J229" s="314">
        <v>0</v>
      </c>
      <c r="K229" s="312">
        <v>0</v>
      </c>
      <c r="L229" s="312">
        <v>0</v>
      </c>
      <c r="M229" s="312">
        <v>0</v>
      </c>
      <c r="N229" s="312">
        <v>0</v>
      </c>
      <c r="O229" s="312">
        <v>0</v>
      </c>
      <c r="P229" s="312">
        <v>0</v>
      </c>
      <c r="Q229" s="312">
        <v>0</v>
      </c>
      <c r="R229" s="312">
        <v>0</v>
      </c>
      <c r="S229" s="312">
        <v>0</v>
      </c>
      <c r="T229" s="312">
        <v>0</v>
      </c>
      <c r="U229" s="312">
        <v>0</v>
      </c>
      <c r="V229" s="313">
        <v>1</v>
      </c>
      <c r="W229" s="313">
        <v>1</v>
      </c>
      <c r="X229" s="312">
        <v>0</v>
      </c>
      <c r="Y229" s="312">
        <v>0</v>
      </c>
      <c r="Z229" s="312">
        <v>0</v>
      </c>
      <c r="AA229" s="14">
        <v>0</v>
      </c>
      <c r="AB229" s="317"/>
      <c r="AC229" s="15" t="str">
        <f t="shared" si="242"/>
        <v/>
      </c>
      <c r="AD229" s="15" t="str">
        <f t="shared" si="253"/>
        <v/>
      </c>
      <c r="AE229" s="16" t="str">
        <f t="shared" si="254"/>
        <v>0 - 0</v>
      </c>
      <c r="AF229" s="20" t="str">
        <f t="shared" si="244"/>
        <v>Not an offer</v>
      </c>
      <c r="AG229" s="276" t="str">
        <f t="shared" si="245"/>
        <v>Not an Offer</v>
      </c>
      <c r="AH229" s="150"/>
      <c r="AI229" s="254">
        <v>213</v>
      </c>
      <c r="AJ229" s="149" t="str">
        <f t="shared" si="246"/>
        <v>00-IFE</v>
      </c>
      <c r="AK229" s="254" t="b">
        <v>0</v>
      </c>
      <c r="AL229" s="254">
        <f t="shared" si="243"/>
        <v>0</v>
      </c>
      <c r="AM229" s="254">
        <f t="shared" si="247"/>
        <v>0</v>
      </c>
      <c r="AN229" s="288">
        <f t="shared" si="255"/>
        <v>0</v>
      </c>
      <c r="AO229" s="288" t="str">
        <f>IF(AND($BU229=$BV229,BU229=AO$13),$J229&amp;$K229&amp;$L229&amp;$M229&amp;$N229&amp;$O229&amp;$P229&amp;$Q229&amp;$R229&amp;$S229&amp;$T229&amp;$U229,IFERROR(MATCH($AN229,AO$17:AO228,0),-1000))</f>
        <v>000000000000</v>
      </c>
      <c r="AP229" s="288">
        <f>IF(AND($BU229=$BV229,BV229=AP$13),$J229&amp;$K229&amp;$L229&amp;$M229&amp;$N229&amp;$O229&amp;$P229&amp;$Q229&amp;$R229&amp;$S229&amp;$T229&amp;$U229,IFERROR(MATCH($AN229,AP$17:AP228,0),-1000))</f>
        <v>1</v>
      </c>
      <c r="AQ229" s="288">
        <f>IF(AND($BU229=$BV229,BW229=AQ$13),$J229&amp;$K229&amp;$L229&amp;$M229&amp;$N229&amp;$O229&amp;$P229&amp;$Q229&amp;$R229&amp;$S229&amp;$T229&amp;$U229,IFERROR(MATCH($AN229,AQ$17:AQ228,0),-1000))</f>
        <v>1</v>
      </c>
      <c r="AR229" s="288">
        <f>IF(AND($BU229=$BV229,BX229=AR$13),$J229&amp;$K229&amp;$L229&amp;$M229&amp;$N229&amp;$O229&amp;$P229&amp;$Q229&amp;$R229&amp;$S229&amp;$T229&amp;$U229,IFERROR(MATCH($AN229,AR$17:AR228,0),-1000))</f>
        <v>1</v>
      </c>
      <c r="AS229" s="254">
        <f t="shared" si="238"/>
        <v>0</v>
      </c>
      <c r="AT229" s="261" t="str">
        <f t="shared" si="256"/>
        <v/>
      </c>
      <c r="AU229" s="254" t="str">
        <f t="shared" si="250"/>
        <v/>
      </c>
      <c r="AV229" s="254" t="str">
        <f t="shared" si="248"/>
        <v/>
      </c>
      <c r="AW229" s="254" t="str">
        <f t="shared" si="248"/>
        <v/>
      </c>
      <c r="AX229" s="254" t="str">
        <f t="shared" si="248"/>
        <v/>
      </c>
      <c r="AY229" s="254" t="str">
        <f t="shared" si="248"/>
        <v/>
      </c>
      <c r="AZ229" s="254" t="str">
        <f t="shared" si="248"/>
        <v/>
      </c>
      <c r="BA229" s="254" t="str">
        <f t="shared" si="248"/>
        <v/>
      </c>
      <c r="BB229" s="254" t="str">
        <f t="shared" si="248"/>
        <v/>
      </c>
      <c r="BC229" s="254" t="str">
        <f t="shared" si="248"/>
        <v/>
      </c>
      <c r="BD229" s="254" t="str">
        <f t="shared" si="248"/>
        <v/>
      </c>
      <c r="BE229" s="262" t="str">
        <f t="shared" si="240"/>
        <v/>
      </c>
      <c r="BF229" s="263" t="str">
        <f t="shared" si="251"/>
        <v/>
      </c>
      <c r="BG229" s="254" t="str">
        <f t="shared" si="249"/>
        <v/>
      </c>
      <c r="BH229" s="254" t="str">
        <f t="shared" si="249"/>
        <v/>
      </c>
      <c r="BI229" s="254" t="str">
        <f t="shared" si="249"/>
        <v/>
      </c>
      <c r="BJ229" s="254" t="str">
        <f t="shared" si="249"/>
        <v/>
      </c>
      <c r="BK229" s="254" t="str">
        <f t="shared" si="249"/>
        <v/>
      </c>
      <c r="BL229" s="254" t="str">
        <f t="shared" si="249"/>
        <v/>
      </c>
      <c r="BM229" s="254" t="str">
        <f t="shared" si="249"/>
        <v/>
      </c>
      <c r="BN229" s="254" t="str">
        <f t="shared" si="249"/>
        <v/>
      </c>
      <c r="BO229" s="254" t="str">
        <f t="shared" si="249"/>
        <v/>
      </c>
      <c r="BP229" s="254" t="str">
        <f t="shared" si="241"/>
        <v/>
      </c>
      <c r="BQ229" s="264" t="str">
        <f t="shared" si="257"/>
        <v/>
      </c>
      <c r="BR229" s="261">
        <v>2019</v>
      </c>
      <c r="BS229" s="261">
        <v>2019</v>
      </c>
      <c r="BT229" s="261">
        <v>2019</v>
      </c>
      <c r="BU229" s="265">
        <v>2019</v>
      </c>
      <c r="BV229" s="263">
        <v>2019</v>
      </c>
      <c r="BW229" s="254" t="str">
        <f t="shared" si="177"/>
        <v/>
      </c>
      <c r="BX229" s="254" t="str">
        <f t="shared" si="176"/>
        <v/>
      </c>
      <c r="BY229" s="264" t="str">
        <f t="shared" si="31"/>
        <v/>
      </c>
      <c r="BZ229" s="254" t="str">
        <f t="shared" si="32"/>
        <v/>
      </c>
      <c r="CA229" s="254">
        <f t="shared" si="295"/>
        <v>0</v>
      </c>
      <c r="CB229" s="254">
        <f t="shared" si="295"/>
        <v>0</v>
      </c>
      <c r="CC229" s="254">
        <f t="shared" si="295"/>
        <v>0</v>
      </c>
      <c r="CD229" s="254">
        <f t="shared" si="295"/>
        <v>0</v>
      </c>
      <c r="CE229" s="254">
        <f t="shared" si="295"/>
        <v>0</v>
      </c>
      <c r="CF229" s="254">
        <f t="shared" si="295"/>
        <v>0</v>
      </c>
      <c r="CG229" s="254">
        <f t="shared" si="295"/>
        <v>0</v>
      </c>
      <c r="CH229" s="254">
        <f t="shared" si="295"/>
        <v>0</v>
      </c>
      <c r="CI229" s="254">
        <f t="shared" si="295"/>
        <v>0</v>
      </c>
      <c r="CJ229" s="254">
        <f t="shared" si="294"/>
        <v>0</v>
      </c>
      <c r="CK229" s="254">
        <f t="shared" si="294"/>
        <v>0</v>
      </c>
      <c r="CL229" s="254">
        <f t="shared" si="294"/>
        <v>0</v>
      </c>
      <c r="CM229" s="254">
        <f t="shared" si="258"/>
        <v>0</v>
      </c>
      <c r="CN229" s="254">
        <f t="shared" si="259"/>
        <v>0</v>
      </c>
      <c r="CO229" s="254">
        <f t="shared" si="260"/>
        <v>0</v>
      </c>
      <c r="CP229" s="254">
        <f t="shared" si="261"/>
        <v>0</v>
      </c>
      <c r="CQ229" s="254">
        <f t="shared" si="262"/>
        <v>0</v>
      </c>
      <c r="CR229" s="254">
        <f t="shared" si="263"/>
        <v>0</v>
      </c>
      <c r="CS229" s="254">
        <f t="shared" si="264"/>
        <v>0</v>
      </c>
      <c r="CT229" s="254">
        <f t="shared" si="265"/>
        <v>0</v>
      </c>
      <c r="CU229" s="254">
        <f t="shared" si="266"/>
        <v>0</v>
      </c>
      <c r="CV229" s="254">
        <f t="shared" si="267"/>
        <v>0</v>
      </c>
      <c r="CW229" s="254">
        <f t="shared" si="268"/>
        <v>0</v>
      </c>
      <c r="CX229" s="254">
        <f t="shared" si="269"/>
        <v>0</v>
      </c>
      <c r="CY229" s="254">
        <f t="shared" si="270"/>
        <v>0</v>
      </c>
      <c r="CZ229" s="254">
        <f t="shared" si="271"/>
        <v>0</v>
      </c>
      <c r="DA229" s="254">
        <f t="shared" si="272"/>
        <v>0</v>
      </c>
      <c r="DB229" s="254">
        <f t="shared" si="273"/>
        <v>0</v>
      </c>
      <c r="DC229" s="254">
        <f t="shared" si="274"/>
        <v>0</v>
      </c>
      <c r="DD229" s="254">
        <f t="shared" si="275"/>
        <v>0</v>
      </c>
      <c r="DE229" s="254">
        <f t="shared" si="276"/>
        <v>0</v>
      </c>
      <c r="DF229" s="254">
        <f t="shared" si="277"/>
        <v>0</v>
      </c>
      <c r="DG229" s="254">
        <f t="shared" si="278"/>
        <v>0</v>
      </c>
      <c r="DH229" s="254">
        <f t="shared" si="279"/>
        <v>0</v>
      </c>
      <c r="DI229" s="254">
        <f t="shared" si="280"/>
        <v>0</v>
      </c>
      <c r="DJ229" s="254">
        <f t="shared" si="281"/>
        <v>0</v>
      </c>
      <c r="DK229" s="254">
        <f t="shared" si="282"/>
        <v>0</v>
      </c>
      <c r="DL229" s="254">
        <f t="shared" si="283"/>
        <v>0</v>
      </c>
      <c r="DM229" s="254">
        <f t="shared" si="284"/>
        <v>0</v>
      </c>
      <c r="DN229" s="254">
        <f t="shared" si="285"/>
        <v>0</v>
      </c>
      <c r="DO229" s="254">
        <f t="shared" si="286"/>
        <v>0</v>
      </c>
      <c r="DP229" s="254">
        <f t="shared" si="287"/>
        <v>0</v>
      </c>
      <c r="DQ229" s="254">
        <f t="shared" si="288"/>
        <v>0</v>
      </c>
      <c r="DR229" s="254">
        <f t="shared" si="289"/>
        <v>0</v>
      </c>
      <c r="DS229" s="254">
        <f t="shared" si="290"/>
        <v>0</v>
      </c>
      <c r="DT229" s="254">
        <f t="shared" si="291"/>
        <v>0</v>
      </c>
      <c r="DU229" s="254">
        <f t="shared" si="292"/>
        <v>0</v>
      </c>
      <c r="DV229" s="254">
        <f t="shared" si="293"/>
        <v>0</v>
      </c>
    </row>
    <row r="230" spans="1:126" ht="24" customHeight="1">
      <c r="A230" s="11" t="str">
        <f ca="1">IF(AG230&lt;&gt;"OK","",CONCATENATE(TEXT('Front Page'!$F$33,"000"),TEXT('Front Page'!$F$31,"000"),"-",LEFT('Front Page'!$R$53,5),"-",LEFT(D230,1),AJ230, "-",TEXT(B230,"000")))</f>
        <v/>
      </c>
      <c r="B230" s="12" t="str">
        <f>IFERROR(IF(E230="","",MAX(B$17:B229)+1),"")</f>
        <v/>
      </c>
      <c r="C230" s="13"/>
      <c r="D230" s="29" t="str">
        <f t="shared" si="296"/>
        <v>None</v>
      </c>
      <c r="E230" s="29" t="str">
        <f t="shared" si="17"/>
        <v/>
      </c>
      <c r="F230" s="29" t="str">
        <f t="shared" si="18"/>
        <v/>
      </c>
      <c r="G230" s="363"/>
      <c r="H230" s="364"/>
      <c r="I230" s="325" t="str">
        <f t="shared" si="252"/>
        <v>No</v>
      </c>
      <c r="J230" s="314">
        <v>0</v>
      </c>
      <c r="K230" s="312">
        <v>0</v>
      </c>
      <c r="L230" s="312">
        <v>0</v>
      </c>
      <c r="M230" s="312">
        <v>0</v>
      </c>
      <c r="N230" s="312">
        <v>0</v>
      </c>
      <c r="O230" s="312">
        <v>0</v>
      </c>
      <c r="P230" s="312">
        <v>0</v>
      </c>
      <c r="Q230" s="312">
        <v>0</v>
      </c>
      <c r="R230" s="312">
        <v>0</v>
      </c>
      <c r="S230" s="312">
        <v>0</v>
      </c>
      <c r="T230" s="312">
        <v>0</v>
      </c>
      <c r="U230" s="312">
        <v>0</v>
      </c>
      <c r="V230" s="313">
        <v>1</v>
      </c>
      <c r="W230" s="313">
        <v>1</v>
      </c>
      <c r="X230" s="312">
        <v>0</v>
      </c>
      <c r="Y230" s="312">
        <v>0</v>
      </c>
      <c r="Z230" s="312">
        <v>0</v>
      </c>
      <c r="AA230" s="14">
        <v>0</v>
      </c>
      <c r="AB230" s="317"/>
      <c r="AC230" s="15" t="str">
        <f t="shared" si="242"/>
        <v/>
      </c>
      <c r="AD230" s="15" t="str">
        <f t="shared" si="253"/>
        <v/>
      </c>
      <c r="AE230" s="16" t="str">
        <f t="shared" si="254"/>
        <v>0 - 0</v>
      </c>
      <c r="AF230" s="20" t="str">
        <f t="shared" si="244"/>
        <v>Not an offer</v>
      </c>
      <c r="AG230" s="276" t="str">
        <f t="shared" si="245"/>
        <v>Not an Offer</v>
      </c>
      <c r="AH230" s="150"/>
      <c r="AI230" s="254">
        <v>214</v>
      </c>
      <c r="AJ230" s="149" t="str">
        <f t="shared" si="246"/>
        <v>00-IFE</v>
      </c>
      <c r="AK230" s="254" t="b">
        <v>0</v>
      </c>
      <c r="AL230" s="254">
        <f t="shared" si="243"/>
        <v>0</v>
      </c>
      <c r="AM230" s="254">
        <f t="shared" si="247"/>
        <v>0</v>
      </c>
      <c r="AN230" s="288">
        <f t="shared" si="255"/>
        <v>0</v>
      </c>
      <c r="AO230" s="288" t="str">
        <f>IF(AND($BU230=$BV230,BU230=AO$13),$J230&amp;$K230&amp;$L230&amp;$M230&amp;$N230&amp;$O230&amp;$P230&amp;$Q230&amp;$R230&amp;$S230&amp;$T230&amp;$U230,IFERROR(MATCH($AN230,AO$17:AO229,0),-1000))</f>
        <v>000000000000</v>
      </c>
      <c r="AP230" s="288">
        <f>IF(AND($BU230=$BV230,BV230=AP$13),$J230&amp;$K230&amp;$L230&amp;$M230&amp;$N230&amp;$O230&amp;$P230&amp;$Q230&amp;$R230&amp;$S230&amp;$T230&amp;$U230,IFERROR(MATCH($AN230,AP$17:AP229,0),-1000))</f>
        <v>1</v>
      </c>
      <c r="AQ230" s="288">
        <f>IF(AND($BU230=$BV230,BW230=AQ$13),$J230&amp;$K230&amp;$L230&amp;$M230&amp;$N230&amp;$O230&amp;$P230&amp;$Q230&amp;$R230&amp;$S230&amp;$T230&amp;$U230,IFERROR(MATCH($AN230,AQ$17:AQ229,0),-1000))</f>
        <v>1</v>
      </c>
      <c r="AR230" s="288">
        <f>IF(AND($BU230=$BV230,BX230=AR$13),$J230&amp;$K230&amp;$L230&amp;$M230&amp;$N230&amp;$O230&amp;$P230&amp;$Q230&amp;$R230&amp;$S230&amp;$T230&amp;$U230,IFERROR(MATCH($AN230,AR$17:AR229,0),-1000))</f>
        <v>1</v>
      </c>
      <c r="AS230" s="254">
        <f t="shared" si="238"/>
        <v>0</v>
      </c>
      <c r="AT230" s="261" t="str">
        <f t="shared" si="256"/>
        <v/>
      </c>
      <c r="AU230" s="254" t="str">
        <f t="shared" si="250"/>
        <v/>
      </c>
      <c r="AV230" s="254" t="str">
        <f t="shared" si="248"/>
        <v/>
      </c>
      <c r="AW230" s="254" t="str">
        <f t="shared" si="248"/>
        <v/>
      </c>
      <c r="AX230" s="254" t="str">
        <f t="shared" si="248"/>
        <v/>
      </c>
      <c r="AY230" s="254" t="str">
        <f t="shared" si="248"/>
        <v/>
      </c>
      <c r="AZ230" s="254" t="str">
        <f t="shared" si="248"/>
        <v/>
      </c>
      <c r="BA230" s="254" t="str">
        <f t="shared" si="248"/>
        <v/>
      </c>
      <c r="BB230" s="254" t="str">
        <f t="shared" si="248"/>
        <v/>
      </c>
      <c r="BC230" s="254" t="str">
        <f t="shared" si="248"/>
        <v/>
      </c>
      <c r="BD230" s="254" t="str">
        <f t="shared" si="248"/>
        <v/>
      </c>
      <c r="BE230" s="262" t="str">
        <f t="shared" si="240"/>
        <v/>
      </c>
      <c r="BF230" s="263" t="str">
        <f t="shared" si="251"/>
        <v/>
      </c>
      <c r="BG230" s="254" t="str">
        <f t="shared" si="249"/>
        <v/>
      </c>
      <c r="BH230" s="254" t="str">
        <f t="shared" si="249"/>
        <v/>
      </c>
      <c r="BI230" s="254" t="str">
        <f t="shared" si="249"/>
        <v/>
      </c>
      <c r="BJ230" s="254" t="str">
        <f t="shared" si="249"/>
        <v/>
      </c>
      <c r="BK230" s="254" t="str">
        <f t="shared" si="249"/>
        <v/>
      </c>
      <c r="BL230" s="254" t="str">
        <f t="shared" si="249"/>
        <v/>
      </c>
      <c r="BM230" s="254" t="str">
        <f t="shared" si="249"/>
        <v/>
      </c>
      <c r="BN230" s="254" t="str">
        <f t="shared" si="249"/>
        <v/>
      </c>
      <c r="BO230" s="254" t="str">
        <f t="shared" si="249"/>
        <v/>
      </c>
      <c r="BP230" s="254" t="str">
        <f t="shared" si="241"/>
        <v/>
      </c>
      <c r="BQ230" s="264" t="str">
        <f t="shared" si="257"/>
        <v/>
      </c>
      <c r="BR230" s="261">
        <v>2019</v>
      </c>
      <c r="BS230" s="261">
        <v>2019</v>
      </c>
      <c r="BT230" s="261">
        <v>2019</v>
      </c>
      <c r="BU230" s="265">
        <v>2019</v>
      </c>
      <c r="BV230" s="263">
        <v>2019</v>
      </c>
      <c r="BW230" s="254" t="str">
        <f t="shared" si="177"/>
        <v/>
      </c>
      <c r="BX230" s="254" t="str">
        <f t="shared" si="176"/>
        <v/>
      </c>
      <c r="BY230" s="264" t="str">
        <f t="shared" si="31"/>
        <v/>
      </c>
      <c r="BZ230" s="254" t="str">
        <f t="shared" si="32"/>
        <v/>
      </c>
      <c r="CA230" s="254">
        <f t="shared" si="295"/>
        <v>0</v>
      </c>
      <c r="CB230" s="254">
        <f t="shared" si="295"/>
        <v>0</v>
      </c>
      <c r="CC230" s="254">
        <f t="shared" si="295"/>
        <v>0</v>
      </c>
      <c r="CD230" s="254">
        <f t="shared" si="295"/>
        <v>0</v>
      </c>
      <c r="CE230" s="254">
        <f t="shared" si="295"/>
        <v>0</v>
      </c>
      <c r="CF230" s="254">
        <f t="shared" si="295"/>
        <v>0</v>
      </c>
      <c r="CG230" s="254">
        <f t="shared" si="295"/>
        <v>0</v>
      </c>
      <c r="CH230" s="254">
        <f t="shared" si="295"/>
        <v>0</v>
      </c>
      <c r="CI230" s="254">
        <f t="shared" si="295"/>
        <v>0</v>
      </c>
      <c r="CJ230" s="254">
        <f t="shared" si="294"/>
        <v>0</v>
      </c>
      <c r="CK230" s="254">
        <f t="shared" si="294"/>
        <v>0</v>
      </c>
      <c r="CL230" s="254">
        <f t="shared" si="294"/>
        <v>0</v>
      </c>
      <c r="CM230" s="254">
        <f t="shared" si="258"/>
        <v>0</v>
      </c>
      <c r="CN230" s="254">
        <f t="shared" si="259"/>
        <v>0</v>
      </c>
      <c r="CO230" s="254">
        <f t="shared" si="260"/>
        <v>0</v>
      </c>
      <c r="CP230" s="254">
        <f t="shared" si="261"/>
        <v>0</v>
      </c>
      <c r="CQ230" s="254">
        <f t="shared" si="262"/>
        <v>0</v>
      </c>
      <c r="CR230" s="254">
        <f t="shared" si="263"/>
        <v>0</v>
      </c>
      <c r="CS230" s="254">
        <f t="shared" si="264"/>
        <v>0</v>
      </c>
      <c r="CT230" s="254">
        <f t="shared" si="265"/>
        <v>0</v>
      </c>
      <c r="CU230" s="254">
        <f t="shared" si="266"/>
        <v>0</v>
      </c>
      <c r="CV230" s="254">
        <f t="shared" si="267"/>
        <v>0</v>
      </c>
      <c r="CW230" s="254">
        <f t="shared" si="268"/>
        <v>0</v>
      </c>
      <c r="CX230" s="254">
        <f t="shared" si="269"/>
        <v>0</v>
      </c>
      <c r="CY230" s="254">
        <f t="shared" si="270"/>
        <v>0</v>
      </c>
      <c r="CZ230" s="254">
        <f t="shared" si="271"/>
        <v>0</v>
      </c>
      <c r="DA230" s="254">
        <f t="shared" si="272"/>
        <v>0</v>
      </c>
      <c r="DB230" s="254">
        <f t="shared" si="273"/>
        <v>0</v>
      </c>
      <c r="DC230" s="254">
        <f t="shared" si="274"/>
        <v>0</v>
      </c>
      <c r="DD230" s="254">
        <f t="shared" si="275"/>
        <v>0</v>
      </c>
      <c r="DE230" s="254">
        <f t="shared" si="276"/>
        <v>0</v>
      </c>
      <c r="DF230" s="254">
        <f t="shared" si="277"/>
        <v>0</v>
      </c>
      <c r="DG230" s="254">
        <f t="shared" si="278"/>
        <v>0</v>
      </c>
      <c r="DH230" s="254">
        <f t="shared" si="279"/>
        <v>0</v>
      </c>
      <c r="DI230" s="254">
        <f t="shared" si="280"/>
        <v>0</v>
      </c>
      <c r="DJ230" s="254">
        <f t="shared" si="281"/>
        <v>0</v>
      </c>
      <c r="DK230" s="254">
        <f t="shared" si="282"/>
        <v>0</v>
      </c>
      <c r="DL230" s="254">
        <f t="shared" si="283"/>
        <v>0</v>
      </c>
      <c r="DM230" s="254">
        <f t="shared" si="284"/>
        <v>0</v>
      </c>
      <c r="DN230" s="254">
        <f t="shared" si="285"/>
        <v>0</v>
      </c>
      <c r="DO230" s="254">
        <f t="shared" si="286"/>
        <v>0</v>
      </c>
      <c r="DP230" s="254">
        <f t="shared" si="287"/>
        <v>0</v>
      </c>
      <c r="DQ230" s="254">
        <f t="shared" si="288"/>
        <v>0</v>
      </c>
      <c r="DR230" s="254">
        <f t="shared" si="289"/>
        <v>0</v>
      </c>
      <c r="DS230" s="254">
        <f t="shared" si="290"/>
        <v>0</v>
      </c>
      <c r="DT230" s="254">
        <f t="shared" si="291"/>
        <v>0</v>
      </c>
      <c r="DU230" s="254">
        <f t="shared" si="292"/>
        <v>0</v>
      </c>
      <c r="DV230" s="254">
        <f t="shared" si="293"/>
        <v>0</v>
      </c>
    </row>
    <row r="231" spans="1:126" ht="24" customHeight="1">
      <c r="A231" s="11" t="str">
        <f ca="1">IF(AG231&lt;&gt;"OK","",CONCATENATE(TEXT('Front Page'!$F$33,"000"),TEXT('Front Page'!$F$31,"000"),"-",LEFT('Front Page'!$R$53,5),"-",LEFT(D231,1),AJ231, "-",TEXT(B231,"000")))</f>
        <v/>
      </c>
      <c r="B231" s="12" t="str">
        <f>IFERROR(IF(E231="","",MAX(B$17:B230)+1),"")</f>
        <v/>
      </c>
      <c r="C231" s="13"/>
      <c r="D231" s="29" t="str">
        <f t="shared" si="296"/>
        <v>None</v>
      </c>
      <c r="E231" s="29" t="str">
        <f t="shared" si="17"/>
        <v/>
      </c>
      <c r="F231" s="29" t="str">
        <f t="shared" si="18"/>
        <v/>
      </c>
      <c r="G231" s="363"/>
      <c r="H231" s="364"/>
      <c r="I231" s="325" t="str">
        <f t="shared" si="252"/>
        <v>No</v>
      </c>
      <c r="J231" s="314">
        <v>0</v>
      </c>
      <c r="K231" s="312">
        <v>0</v>
      </c>
      <c r="L231" s="312">
        <v>0</v>
      </c>
      <c r="M231" s="312">
        <v>0</v>
      </c>
      <c r="N231" s="312">
        <v>0</v>
      </c>
      <c r="O231" s="312">
        <v>0</v>
      </c>
      <c r="P231" s="312">
        <v>0</v>
      </c>
      <c r="Q231" s="312">
        <v>0</v>
      </c>
      <c r="R231" s="312">
        <v>0</v>
      </c>
      <c r="S231" s="312">
        <v>0</v>
      </c>
      <c r="T231" s="312">
        <v>0</v>
      </c>
      <c r="U231" s="312">
        <v>0</v>
      </c>
      <c r="V231" s="313">
        <v>1</v>
      </c>
      <c r="W231" s="313">
        <v>1</v>
      </c>
      <c r="X231" s="312">
        <v>0</v>
      </c>
      <c r="Y231" s="312">
        <v>0</v>
      </c>
      <c r="Z231" s="312">
        <v>0</v>
      </c>
      <c r="AA231" s="14">
        <v>0</v>
      </c>
      <c r="AB231" s="317"/>
      <c r="AC231" s="15" t="str">
        <f t="shared" si="242"/>
        <v/>
      </c>
      <c r="AD231" s="15" t="str">
        <f t="shared" si="253"/>
        <v/>
      </c>
      <c r="AE231" s="16" t="str">
        <f t="shared" si="254"/>
        <v>0 - 0</v>
      </c>
      <c r="AF231" s="20" t="str">
        <f t="shared" si="244"/>
        <v>Not an offer</v>
      </c>
      <c r="AG231" s="276" t="str">
        <f t="shared" si="245"/>
        <v>Not an Offer</v>
      </c>
      <c r="AH231" s="150"/>
      <c r="AI231" s="254">
        <v>215</v>
      </c>
      <c r="AJ231" s="149" t="str">
        <f t="shared" si="246"/>
        <v>00-IFE</v>
      </c>
      <c r="AK231" s="254" t="b">
        <v>0</v>
      </c>
      <c r="AL231" s="254">
        <f t="shared" si="243"/>
        <v>0</v>
      </c>
      <c r="AM231" s="254">
        <f t="shared" si="247"/>
        <v>0</v>
      </c>
      <c r="AN231" s="288">
        <f t="shared" si="255"/>
        <v>0</v>
      </c>
      <c r="AO231" s="288" t="str">
        <f>IF(AND($BU231=$BV231,BU231=AO$13),$J231&amp;$K231&amp;$L231&amp;$M231&amp;$N231&amp;$O231&amp;$P231&amp;$Q231&amp;$R231&amp;$S231&amp;$T231&amp;$U231,IFERROR(MATCH($AN231,AO$17:AO230,0),-1000))</f>
        <v>000000000000</v>
      </c>
      <c r="AP231" s="288">
        <f>IF(AND($BU231=$BV231,BV231=AP$13),$J231&amp;$K231&amp;$L231&amp;$M231&amp;$N231&amp;$O231&amp;$P231&amp;$Q231&amp;$R231&amp;$S231&amp;$T231&amp;$U231,IFERROR(MATCH($AN231,AP$17:AP230,0),-1000))</f>
        <v>1</v>
      </c>
      <c r="AQ231" s="288">
        <f>IF(AND($BU231=$BV231,BW231=AQ$13),$J231&amp;$K231&amp;$L231&amp;$M231&amp;$N231&amp;$O231&amp;$P231&amp;$Q231&amp;$R231&amp;$S231&amp;$T231&amp;$U231,IFERROR(MATCH($AN231,AQ$17:AQ230,0),-1000))</f>
        <v>1</v>
      </c>
      <c r="AR231" s="288">
        <f>IF(AND($BU231=$BV231,BX231=AR$13),$J231&amp;$K231&amp;$L231&amp;$M231&amp;$N231&amp;$O231&amp;$P231&amp;$Q231&amp;$R231&amp;$S231&amp;$T231&amp;$U231,IFERROR(MATCH($AN231,AR$17:AR230,0),-1000))</f>
        <v>1</v>
      </c>
      <c r="AS231" s="254">
        <f t="shared" si="238"/>
        <v>0</v>
      </c>
      <c r="AT231" s="261" t="str">
        <f t="shared" si="256"/>
        <v/>
      </c>
      <c r="AU231" s="254" t="str">
        <f t="shared" si="250"/>
        <v/>
      </c>
      <c r="AV231" s="254" t="str">
        <f t="shared" si="248"/>
        <v/>
      </c>
      <c r="AW231" s="254" t="str">
        <f t="shared" si="248"/>
        <v/>
      </c>
      <c r="AX231" s="254" t="str">
        <f t="shared" si="248"/>
        <v/>
      </c>
      <c r="AY231" s="254" t="str">
        <f t="shared" si="248"/>
        <v/>
      </c>
      <c r="AZ231" s="254" t="str">
        <f t="shared" si="248"/>
        <v/>
      </c>
      <c r="BA231" s="254" t="str">
        <f t="shared" si="248"/>
        <v/>
      </c>
      <c r="BB231" s="254" t="str">
        <f t="shared" si="248"/>
        <v/>
      </c>
      <c r="BC231" s="254" t="str">
        <f t="shared" si="248"/>
        <v/>
      </c>
      <c r="BD231" s="254" t="str">
        <f t="shared" si="248"/>
        <v/>
      </c>
      <c r="BE231" s="262" t="str">
        <f t="shared" si="240"/>
        <v/>
      </c>
      <c r="BF231" s="263" t="str">
        <f t="shared" si="251"/>
        <v/>
      </c>
      <c r="BG231" s="254" t="str">
        <f t="shared" si="249"/>
        <v/>
      </c>
      <c r="BH231" s="254" t="str">
        <f t="shared" si="249"/>
        <v/>
      </c>
      <c r="BI231" s="254" t="str">
        <f t="shared" si="249"/>
        <v/>
      </c>
      <c r="BJ231" s="254" t="str">
        <f t="shared" si="249"/>
        <v/>
      </c>
      <c r="BK231" s="254" t="str">
        <f t="shared" si="249"/>
        <v/>
      </c>
      <c r="BL231" s="254" t="str">
        <f t="shared" si="249"/>
        <v/>
      </c>
      <c r="BM231" s="254" t="str">
        <f t="shared" si="249"/>
        <v/>
      </c>
      <c r="BN231" s="254" t="str">
        <f t="shared" si="249"/>
        <v/>
      </c>
      <c r="BO231" s="254" t="str">
        <f t="shared" si="249"/>
        <v/>
      </c>
      <c r="BP231" s="254" t="str">
        <f t="shared" si="241"/>
        <v/>
      </c>
      <c r="BQ231" s="264" t="str">
        <f t="shared" si="257"/>
        <v/>
      </c>
      <c r="BR231" s="261">
        <v>2019</v>
      </c>
      <c r="BS231" s="261">
        <v>2019</v>
      </c>
      <c r="BT231" s="261">
        <v>2019</v>
      </c>
      <c r="BU231" s="265">
        <v>2019</v>
      </c>
      <c r="BV231" s="263">
        <v>2019</v>
      </c>
      <c r="BW231" s="254" t="str">
        <f t="shared" ref="BW231:BX277" si="297">IF(IFERROR(Y231/1&gt;0,0),MAX(BX231,BW$14),BX231)</f>
        <v/>
      </c>
      <c r="BX231" s="254" t="str">
        <f t="shared" si="176"/>
        <v/>
      </c>
      <c r="BY231" s="264" t="str">
        <f t="shared" si="31"/>
        <v/>
      </c>
      <c r="BZ231" s="254" t="str">
        <f t="shared" si="32"/>
        <v/>
      </c>
      <c r="CA231" s="254">
        <f t="shared" si="295"/>
        <v>0</v>
      </c>
      <c r="CB231" s="254">
        <f t="shared" si="295"/>
        <v>0</v>
      </c>
      <c r="CC231" s="254">
        <f t="shared" si="295"/>
        <v>0</v>
      </c>
      <c r="CD231" s="254">
        <f t="shared" si="295"/>
        <v>0</v>
      </c>
      <c r="CE231" s="254">
        <f t="shared" si="295"/>
        <v>0</v>
      </c>
      <c r="CF231" s="254">
        <f t="shared" si="295"/>
        <v>0</v>
      </c>
      <c r="CG231" s="254">
        <f t="shared" si="295"/>
        <v>0</v>
      </c>
      <c r="CH231" s="254">
        <f t="shared" si="295"/>
        <v>0</v>
      </c>
      <c r="CI231" s="254">
        <f t="shared" si="295"/>
        <v>0</v>
      </c>
      <c r="CJ231" s="254">
        <f t="shared" si="294"/>
        <v>0</v>
      </c>
      <c r="CK231" s="254">
        <f t="shared" si="294"/>
        <v>0</v>
      </c>
      <c r="CL231" s="254">
        <f t="shared" si="294"/>
        <v>0</v>
      </c>
      <c r="CM231" s="254">
        <f t="shared" si="258"/>
        <v>0</v>
      </c>
      <c r="CN231" s="254">
        <f t="shared" si="259"/>
        <v>0</v>
      </c>
      <c r="CO231" s="254">
        <f t="shared" si="260"/>
        <v>0</v>
      </c>
      <c r="CP231" s="254">
        <f t="shared" si="261"/>
        <v>0</v>
      </c>
      <c r="CQ231" s="254">
        <f t="shared" si="262"/>
        <v>0</v>
      </c>
      <c r="CR231" s="254">
        <f t="shared" si="263"/>
        <v>0</v>
      </c>
      <c r="CS231" s="254">
        <f t="shared" si="264"/>
        <v>0</v>
      </c>
      <c r="CT231" s="254">
        <f t="shared" si="265"/>
        <v>0</v>
      </c>
      <c r="CU231" s="254">
        <f t="shared" si="266"/>
        <v>0</v>
      </c>
      <c r="CV231" s="254">
        <f t="shared" si="267"/>
        <v>0</v>
      </c>
      <c r="CW231" s="254">
        <f t="shared" si="268"/>
        <v>0</v>
      </c>
      <c r="CX231" s="254">
        <f t="shared" si="269"/>
        <v>0</v>
      </c>
      <c r="CY231" s="254">
        <f t="shared" si="270"/>
        <v>0</v>
      </c>
      <c r="CZ231" s="254">
        <f t="shared" si="271"/>
        <v>0</v>
      </c>
      <c r="DA231" s="254">
        <f t="shared" si="272"/>
        <v>0</v>
      </c>
      <c r="DB231" s="254">
        <f t="shared" si="273"/>
        <v>0</v>
      </c>
      <c r="DC231" s="254">
        <f t="shared" si="274"/>
        <v>0</v>
      </c>
      <c r="DD231" s="254">
        <f t="shared" si="275"/>
        <v>0</v>
      </c>
      <c r="DE231" s="254">
        <f t="shared" si="276"/>
        <v>0</v>
      </c>
      <c r="DF231" s="254">
        <f t="shared" si="277"/>
        <v>0</v>
      </c>
      <c r="DG231" s="254">
        <f t="shared" si="278"/>
        <v>0</v>
      </c>
      <c r="DH231" s="254">
        <f t="shared" si="279"/>
        <v>0</v>
      </c>
      <c r="DI231" s="254">
        <f t="shared" si="280"/>
        <v>0</v>
      </c>
      <c r="DJ231" s="254">
        <f t="shared" si="281"/>
        <v>0</v>
      </c>
      <c r="DK231" s="254">
        <f t="shared" si="282"/>
        <v>0</v>
      </c>
      <c r="DL231" s="254">
        <f t="shared" si="283"/>
        <v>0</v>
      </c>
      <c r="DM231" s="254">
        <f t="shared" si="284"/>
        <v>0</v>
      </c>
      <c r="DN231" s="254">
        <f t="shared" si="285"/>
        <v>0</v>
      </c>
      <c r="DO231" s="254">
        <f t="shared" si="286"/>
        <v>0</v>
      </c>
      <c r="DP231" s="254">
        <f t="shared" si="287"/>
        <v>0</v>
      </c>
      <c r="DQ231" s="254">
        <f t="shared" si="288"/>
        <v>0</v>
      </c>
      <c r="DR231" s="254">
        <f t="shared" si="289"/>
        <v>0</v>
      </c>
      <c r="DS231" s="254">
        <f t="shared" si="290"/>
        <v>0</v>
      </c>
      <c r="DT231" s="254">
        <f t="shared" si="291"/>
        <v>0</v>
      </c>
      <c r="DU231" s="254">
        <f t="shared" si="292"/>
        <v>0</v>
      </c>
      <c r="DV231" s="254">
        <f t="shared" si="293"/>
        <v>0</v>
      </c>
    </row>
    <row r="232" spans="1:126" ht="24" customHeight="1">
      <c r="A232" s="11" t="str">
        <f ca="1">IF(AG232&lt;&gt;"OK","",CONCATENATE(TEXT('Front Page'!$F$33,"000"),TEXT('Front Page'!$F$31,"000"),"-",LEFT('Front Page'!$R$53,5),"-",LEFT(D232,1),AJ232, "-",TEXT(B232,"000")))</f>
        <v/>
      </c>
      <c r="B232" s="12" t="str">
        <f>IFERROR(IF(E232="","",MAX(B$17:B231)+1),"")</f>
        <v/>
      </c>
      <c r="C232" s="13"/>
      <c r="D232" s="29" t="str">
        <f t="shared" si="296"/>
        <v>None</v>
      </c>
      <c r="E232" s="29" t="str">
        <f t="shared" si="17"/>
        <v/>
      </c>
      <c r="F232" s="29" t="str">
        <f t="shared" si="18"/>
        <v/>
      </c>
      <c r="G232" s="363"/>
      <c r="H232" s="364"/>
      <c r="I232" s="325" t="str">
        <f t="shared" si="252"/>
        <v>No</v>
      </c>
      <c r="J232" s="314">
        <v>0</v>
      </c>
      <c r="K232" s="312">
        <v>0</v>
      </c>
      <c r="L232" s="312">
        <v>0</v>
      </c>
      <c r="M232" s="312">
        <v>0</v>
      </c>
      <c r="N232" s="312">
        <v>0</v>
      </c>
      <c r="O232" s="312">
        <v>0</v>
      </c>
      <c r="P232" s="312">
        <v>0</v>
      </c>
      <c r="Q232" s="312">
        <v>0</v>
      </c>
      <c r="R232" s="312">
        <v>0</v>
      </c>
      <c r="S232" s="312">
        <v>0</v>
      </c>
      <c r="T232" s="312">
        <v>0</v>
      </c>
      <c r="U232" s="312">
        <v>0</v>
      </c>
      <c r="V232" s="313">
        <v>1</v>
      </c>
      <c r="W232" s="313">
        <v>1</v>
      </c>
      <c r="X232" s="312">
        <v>0</v>
      </c>
      <c r="Y232" s="312">
        <v>0</v>
      </c>
      <c r="Z232" s="312">
        <v>0</v>
      </c>
      <c r="AA232" s="14">
        <v>0</v>
      </c>
      <c r="AB232" s="317"/>
      <c r="AC232" s="15" t="str">
        <f t="shared" si="242"/>
        <v/>
      </c>
      <c r="AD232" s="15" t="str">
        <f t="shared" si="253"/>
        <v/>
      </c>
      <c r="AE232" s="16" t="str">
        <f t="shared" si="254"/>
        <v>0 - 0</v>
      </c>
      <c r="AF232" s="20" t="str">
        <f t="shared" si="244"/>
        <v>Not an offer</v>
      </c>
      <c r="AG232" s="276" t="str">
        <f t="shared" si="245"/>
        <v>Not an Offer</v>
      </c>
      <c r="AH232" s="150"/>
      <c r="AI232" s="254">
        <v>216</v>
      </c>
      <c r="AJ232" s="149" t="str">
        <f t="shared" si="246"/>
        <v>00-IFE</v>
      </c>
      <c r="AK232" s="254" t="b">
        <v>0</v>
      </c>
      <c r="AL232" s="254">
        <f t="shared" si="243"/>
        <v>0</v>
      </c>
      <c r="AM232" s="254">
        <f t="shared" si="247"/>
        <v>0</v>
      </c>
      <c r="AN232" s="288">
        <f t="shared" si="255"/>
        <v>0</v>
      </c>
      <c r="AO232" s="288" t="str">
        <f>IF(AND($BU232=$BV232,BU232=AO$13),$J232&amp;$K232&amp;$L232&amp;$M232&amp;$N232&amp;$O232&amp;$P232&amp;$Q232&amp;$R232&amp;$S232&amp;$T232&amp;$U232,IFERROR(MATCH($AN232,AO$17:AO231,0),-1000))</f>
        <v>000000000000</v>
      </c>
      <c r="AP232" s="288">
        <f>IF(AND($BU232=$BV232,BV232=AP$13),$J232&amp;$K232&amp;$L232&amp;$M232&amp;$N232&amp;$O232&amp;$P232&amp;$Q232&amp;$R232&amp;$S232&amp;$T232&amp;$U232,IFERROR(MATCH($AN232,AP$17:AP231,0),-1000))</f>
        <v>1</v>
      </c>
      <c r="AQ232" s="288">
        <f>IF(AND($BU232=$BV232,BW232=AQ$13),$J232&amp;$K232&amp;$L232&amp;$M232&amp;$N232&amp;$O232&amp;$P232&amp;$Q232&amp;$R232&amp;$S232&amp;$T232&amp;$U232,IFERROR(MATCH($AN232,AQ$17:AQ231,0),-1000))</f>
        <v>1</v>
      </c>
      <c r="AR232" s="288">
        <f>IF(AND($BU232=$BV232,BX232=AR$13),$J232&amp;$K232&amp;$L232&amp;$M232&amp;$N232&amp;$O232&amp;$P232&amp;$Q232&amp;$R232&amp;$S232&amp;$T232&amp;$U232,IFERROR(MATCH($AN232,AR$17:AR231,0),-1000))</f>
        <v>1</v>
      </c>
      <c r="AS232" s="254">
        <f t="shared" si="238"/>
        <v>0</v>
      </c>
      <c r="AT232" s="261" t="str">
        <f t="shared" si="256"/>
        <v/>
      </c>
      <c r="AU232" s="254" t="str">
        <f t="shared" si="250"/>
        <v/>
      </c>
      <c r="AV232" s="254" t="str">
        <f t="shared" si="248"/>
        <v/>
      </c>
      <c r="AW232" s="254" t="str">
        <f t="shared" si="248"/>
        <v/>
      </c>
      <c r="AX232" s="254" t="str">
        <f t="shared" si="248"/>
        <v/>
      </c>
      <c r="AY232" s="254" t="str">
        <f t="shared" si="248"/>
        <v/>
      </c>
      <c r="AZ232" s="254" t="str">
        <f t="shared" si="248"/>
        <v/>
      </c>
      <c r="BA232" s="254" t="str">
        <f t="shared" si="248"/>
        <v/>
      </c>
      <c r="BB232" s="254" t="str">
        <f t="shared" si="248"/>
        <v/>
      </c>
      <c r="BC232" s="254" t="str">
        <f t="shared" si="248"/>
        <v/>
      </c>
      <c r="BD232" s="254" t="str">
        <f t="shared" si="248"/>
        <v/>
      </c>
      <c r="BE232" s="262" t="str">
        <f t="shared" si="240"/>
        <v/>
      </c>
      <c r="BF232" s="263" t="str">
        <f t="shared" si="251"/>
        <v/>
      </c>
      <c r="BG232" s="254" t="str">
        <f t="shared" si="249"/>
        <v/>
      </c>
      <c r="BH232" s="254" t="str">
        <f t="shared" si="249"/>
        <v/>
      </c>
      <c r="BI232" s="254" t="str">
        <f t="shared" si="249"/>
        <v/>
      </c>
      <c r="BJ232" s="254" t="str">
        <f t="shared" si="249"/>
        <v/>
      </c>
      <c r="BK232" s="254" t="str">
        <f t="shared" si="249"/>
        <v/>
      </c>
      <c r="BL232" s="254" t="str">
        <f t="shared" si="249"/>
        <v/>
      </c>
      <c r="BM232" s="254" t="str">
        <f t="shared" si="249"/>
        <v/>
      </c>
      <c r="BN232" s="254" t="str">
        <f t="shared" si="249"/>
        <v/>
      </c>
      <c r="BO232" s="254" t="str">
        <f t="shared" si="249"/>
        <v/>
      </c>
      <c r="BP232" s="254" t="str">
        <f t="shared" si="241"/>
        <v/>
      </c>
      <c r="BQ232" s="264" t="str">
        <f t="shared" si="257"/>
        <v/>
      </c>
      <c r="BR232" s="261">
        <v>2019</v>
      </c>
      <c r="BS232" s="261">
        <v>2019</v>
      </c>
      <c r="BT232" s="261">
        <v>2019</v>
      </c>
      <c r="BU232" s="265">
        <v>2019</v>
      </c>
      <c r="BV232" s="263">
        <v>2019</v>
      </c>
      <c r="BW232" s="254" t="str">
        <f t="shared" si="297"/>
        <v/>
      </c>
      <c r="BX232" s="254" t="str">
        <f t="shared" si="176"/>
        <v/>
      </c>
      <c r="BY232" s="264" t="str">
        <f t="shared" si="31"/>
        <v/>
      </c>
      <c r="BZ232" s="254" t="str">
        <f t="shared" si="32"/>
        <v/>
      </c>
      <c r="CA232" s="254">
        <f t="shared" si="295"/>
        <v>0</v>
      </c>
      <c r="CB232" s="254">
        <f t="shared" si="295"/>
        <v>0</v>
      </c>
      <c r="CC232" s="254">
        <f t="shared" si="295"/>
        <v>0</v>
      </c>
      <c r="CD232" s="254">
        <f t="shared" si="295"/>
        <v>0</v>
      </c>
      <c r="CE232" s="254">
        <f t="shared" si="295"/>
        <v>0</v>
      </c>
      <c r="CF232" s="254">
        <f t="shared" si="295"/>
        <v>0</v>
      </c>
      <c r="CG232" s="254">
        <f t="shared" si="295"/>
        <v>0</v>
      </c>
      <c r="CH232" s="254">
        <f t="shared" si="295"/>
        <v>0</v>
      </c>
      <c r="CI232" s="254">
        <f t="shared" si="295"/>
        <v>0</v>
      </c>
      <c r="CJ232" s="254">
        <f t="shared" si="294"/>
        <v>0</v>
      </c>
      <c r="CK232" s="254">
        <f t="shared" si="294"/>
        <v>0</v>
      </c>
      <c r="CL232" s="254">
        <f t="shared" si="294"/>
        <v>0</v>
      </c>
      <c r="CM232" s="254">
        <f t="shared" si="258"/>
        <v>0</v>
      </c>
      <c r="CN232" s="254">
        <f t="shared" si="259"/>
        <v>0</v>
      </c>
      <c r="CO232" s="254">
        <f t="shared" si="260"/>
        <v>0</v>
      </c>
      <c r="CP232" s="254">
        <f t="shared" si="261"/>
        <v>0</v>
      </c>
      <c r="CQ232" s="254">
        <f t="shared" si="262"/>
        <v>0</v>
      </c>
      <c r="CR232" s="254">
        <f t="shared" si="263"/>
        <v>0</v>
      </c>
      <c r="CS232" s="254">
        <f t="shared" si="264"/>
        <v>0</v>
      </c>
      <c r="CT232" s="254">
        <f t="shared" si="265"/>
        <v>0</v>
      </c>
      <c r="CU232" s="254">
        <f t="shared" si="266"/>
        <v>0</v>
      </c>
      <c r="CV232" s="254">
        <f t="shared" si="267"/>
        <v>0</v>
      </c>
      <c r="CW232" s="254">
        <f t="shared" si="268"/>
        <v>0</v>
      </c>
      <c r="CX232" s="254">
        <f t="shared" si="269"/>
        <v>0</v>
      </c>
      <c r="CY232" s="254">
        <f t="shared" si="270"/>
        <v>0</v>
      </c>
      <c r="CZ232" s="254">
        <f t="shared" si="271"/>
        <v>0</v>
      </c>
      <c r="DA232" s="254">
        <f t="shared" si="272"/>
        <v>0</v>
      </c>
      <c r="DB232" s="254">
        <f t="shared" si="273"/>
        <v>0</v>
      </c>
      <c r="DC232" s="254">
        <f t="shared" si="274"/>
        <v>0</v>
      </c>
      <c r="DD232" s="254">
        <f t="shared" si="275"/>
        <v>0</v>
      </c>
      <c r="DE232" s="254">
        <f t="shared" si="276"/>
        <v>0</v>
      </c>
      <c r="DF232" s="254">
        <f t="shared" si="277"/>
        <v>0</v>
      </c>
      <c r="DG232" s="254">
        <f t="shared" si="278"/>
        <v>0</v>
      </c>
      <c r="DH232" s="254">
        <f t="shared" si="279"/>
        <v>0</v>
      </c>
      <c r="DI232" s="254">
        <f t="shared" si="280"/>
        <v>0</v>
      </c>
      <c r="DJ232" s="254">
        <f t="shared" si="281"/>
        <v>0</v>
      </c>
      <c r="DK232" s="254">
        <f t="shared" si="282"/>
        <v>0</v>
      </c>
      <c r="DL232" s="254">
        <f t="shared" si="283"/>
        <v>0</v>
      </c>
      <c r="DM232" s="254">
        <f t="shared" si="284"/>
        <v>0</v>
      </c>
      <c r="DN232" s="254">
        <f t="shared" si="285"/>
        <v>0</v>
      </c>
      <c r="DO232" s="254">
        <f t="shared" si="286"/>
        <v>0</v>
      </c>
      <c r="DP232" s="254">
        <f t="shared" si="287"/>
        <v>0</v>
      </c>
      <c r="DQ232" s="254">
        <f t="shared" si="288"/>
        <v>0</v>
      </c>
      <c r="DR232" s="254">
        <f t="shared" si="289"/>
        <v>0</v>
      </c>
      <c r="DS232" s="254">
        <f t="shared" si="290"/>
        <v>0</v>
      </c>
      <c r="DT232" s="254">
        <f t="shared" si="291"/>
        <v>0</v>
      </c>
      <c r="DU232" s="254">
        <f t="shared" si="292"/>
        <v>0</v>
      </c>
      <c r="DV232" s="254">
        <f t="shared" si="293"/>
        <v>0</v>
      </c>
    </row>
    <row r="233" spans="1:126" ht="24" customHeight="1">
      <c r="A233" s="11" t="str">
        <f ca="1">IF(AG233&lt;&gt;"OK","",CONCATENATE(TEXT('Front Page'!$F$33,"000"),TEXT('Front Page'!$F$31,"000"),"-",LEFT('Front Page'!$R$53,5),"-",LEFT(D233,1),AJ233, "-",TEXT(B233,"000")))</f>
        <v/>
      </c>
      <c r="B233" s="12" t="str">
        <f>IFERROR(IF(E233="","",MAX(B$17:B232)+1),"")</f>
        <v/>
      </c>
      <c r="C233" s="13"/>
      <c r="D233" s="29" t="str">
        <f t="shared" si="296"/>
        <v>None</v>
      </c>
      <c r="E233" s="29" t="str">
        <f t="shared" si="17"/>
        <v/>
      </c>
      <c r="F233" s="29" t="str">
        <f t="shared" si="18"/>
        <v/>
      </c>
      <c r="G233" s="363"/>
      <c r="H233" s="364"/>
      <c r="I233" s="325" t="str">
        <f t="shared" si="252"/>
        <v>No</v>
      </c>
      <c r="J233" s="314">
        <v>0</v>
      </c>
      <c r="K233" s="312">
        <v>0</v>
      </c>
      <c r="L233" s="312">
        <v>0</v>
      </c>
      <c r="M233" s="312">
        <v>0</v>
      </c>
      <c r="N233" s="312">
        <v>0</v>
      </c>
      <c r="O233" s="312">
        <v>0</v>
      </c>
      <c r="P233" s="312">
        <v>0</v>
      </c>
      <c r="Q233" s="312">
        <v>0</v>
      </c>
      <c r="R233" s="312">
        <v>0</v>
      </c>
      <c r="S233" s="312">
        <v>0</v>
      </c>
      <c r="T233" s="312">
        <v>0</v>
      </c>
      <c r="U233" s="312">
        <v>0</v>
      </c>
      <c r="V233" s="313">
        <v>1</v>
      </c>
      <c r="W233" s="313">
        <v>1</v>
      </c>
      <c r="X233" s="312">
        <v>0</v>
      </c>
      <c r="Y233" s="312">
        <v>0</v>
      </c>
      <c r="Z233" s="312">
        <v>0</v>
      </c>
      <c r="AA233" s="14">
        <v>0</v>
      </c>
      <c r="AB233" s="317"/>
      <c r="AC233" s="15" t="str">
        <f t="shared" si="242"/>
        <v/>
      </c>
      <c r="AD233" s="15" t="str">
        <f t="shared" si="253"/>
        <v/>
      </c>
      <c r="AE233" s="16" t="str">
        <f t="shared" si="254"/>
        <v>0 - 0</v>
      </c>
      <c r="AF233" s="20" t="str">
        <f t="shared" si="244"/>
        <v>Not an offer</v>
      </c>
      <c r="AG233" s="276" t="str">
        <f t="shared" si="245"/>
        <v>Not an Offer</v>
      </c>
      <c r="AH233" s="150"/>
      <c r="AI233" s="254">
        <v>217</v>
      </c>
      <c r="AJ233" s="149" t="str">
        <f t="shared" si="246"/>
        <v>00-IFE</v>
      </c>
      <c r="AK233" s="254" t="b">
        <v>0</v>
      </c>
      <c r="AL233" s="254">
        <f t="shared" si="243"/>
        <v>0</v>
      </c>
      <c r="AM233" s="254">
        <f t="shared" si="247"/>
        <v>0</v>
      </c>
      <c r="AN233" s="288">
        <f t="shared" si="255"/>
        <v>0</v>
      </c>
      <c r="AO233" s="288" t="str">
        <f>IF(AND($BU233=$BV233,BU233=AO$13),$J233&amp;$K233&amp;$L233&amp;$M233&amp;$N233&amp;$O233&amp;$P233&amp;$Q233&amp;$R233&amp;$S233&amp;$T233&amp;$U233,IFERROR(MATCH($AN233,AO$17:AO232,0),-1000))</f>
        <v>000000000000</v>
      </c>
      <c r="AP233" s="288">
        <f>IF(AND($BU233=$BV233,BV233=AP$13),$J233&amp;$K233&amp;$L233&amp;$M233&amp;$N233&amp;$O233&amp;$P233&amp;$Q233&amp;$R233&amp;$S233&amp;$T233&amp;$U233,IFERROR(MATCH($AN233,AP$17:AP232,0),-1000))</f>
        <v>1</v>
      </c>
      <c r="AQ233" s="288">
        <f>IF(AND($BU233=$BV233,BW233=AQ$13),$J233&amp;$K233&amp;$L233&amp;$M233&amp;$N233&amp;$O233&amp;$P233&amp;$Q233&amp;$R233&amp;$S233&amp;$T233&amp;$U233,IFERROR(MATCH($AN233,AQ$17:AQ232,0),-1000))</f>
        <v>1</v>
      </c>
      <c r="AR233" s="288">
        <f>IF(AND($BU233=$BV233,BX233=AR$13),$J233&amp;$K233&amp;$L233&amp;$M233&amp;$N233&amp;$O233&amp;$P233&amp;$Q233&amp;$R233&amp;$S233&amp;$T233&amp;$U233,IFERROR(MATCH($AN233,AR$17:AR232,0),-1000))</f>
        <v>1</v>
      </c>
      <c r="AS233" s="254">
        <f t="shared" si="238"/>
        <v>0</v>
      </c>
      <c r="AT233" s="261" t="str">
        <f t="shared" si="256"/>
        <v/>
      </c>
      <c r="AU233" s="254" t="str">
        <f t="shared" si="250"/>
        <v/>
      </c>
      <c r="AV233" s="254" t="str">
        <f t="shared" si="248"/>
        <v/>
      </c>
      <c r="AW233" s="254" t="str">
        <f t="shared" si="248"/>
        <v/>
      </c>
      <c r="AX233" s="254" t="str">
        <f t="shared" si="248"/>
        <v/>
      </c>
      <c r="AY233" s="254" t="str">
        <f t="shared" si="248"/>
        <v/>
      </c>
      <c r="AZ233" s="254" t="str">
        <f t="shared" si="248"/>
        <v/>
      </c>
      <c r="BA233" s="254" t="str">
        <f t="shared" si="248"/>
        <v/>
      </c>
      <c r="BB233" s="254" t="str">
        <f t="shared" si="248"/>
        <v/>
      </c>
      <c r="BC233" s="254" t="str">
        <f t="shared" si="248"/>
        <v/>
      </c>
      <c r="BD233" s="254" t="str">
        <f t="shared" si="248"/>
        <v/>
      </c>
      <c r="BE233" s="262" t="str">
        <f t="shared" si="240"/>
        <v/>
      </c>
      <c r="BF233" s="263" t="str">
        <f t="shared" si="251"/>
        <v/>
      </c>
      <c r="BG233" s="254" t="str">
        <f t="shared" si="249"/>
        <v/>
      </c>
      <c r="BH233" s="254" t="str">
        <f t="shared" si="249"/>
        <v/>
      </c>
      <c r="BI233" s="254" t="str">
        <f t="shared" si="249"/>
        <v/>
      </c>
      <c r="BJ233" s="254" t="str">
        <f t="shared" si="249"/>
        <v/>
      </c>
      <c r="BK233" s="254" t="str">
        <f t="shared" si="249"/>
        <v/>
      </c>
      <c r="BL233" s="254" t="str">
        <f t="shared" si="249"/>
        <v/>
      </c>
      <c r="BM233" s="254" t="str">
        <f t="shared" si="249"/>
        <v/>
      </c>
      <c r="BN233" s="254" t="str">
        <f t="shared" si="249"/>
        <v/>
      </c>
      <c r="BO233" s="254" t="str">
        <f t="shared" si="249"/>
        <v/>
      </c>
      <c r="BP233" s="254" t="str">
        <f t="shared" si="241"/>
        <v/>
      </c>
      <c r="BQ233" s="264" t="str">
        <f t="shared" si="257"/>
        <v/>
      </c>
      <c r="BR233" s="261">
        <v>2019</v>
      </c>
      <c r="BS233" s="261">
        <v>2019</v>
      </c>
      <c r="BT233" s="261">
        <v>2019</v>
      </c>
      <c r="BU233" s="265">
        <v>2019</v>
      </c>
      <c r="BV233" s="263">
        <v>2019</v>
      </c>
      <c r="BW233" s="254" t="str">
        <f t="shared" si="297"/>
        <v/>
      </c>
      <c r="BX233" s="254" t="str">
        <f t="shared" si="176"/>
        <v/>
      </c>
      <c r="BY233" s="264" t="str">
        <f t="shared" si="31"/>
        <v/>
      </c>
      <c r="BZ233" s="254" t="str">
        <f t="shared" si="32"/>
        <v/>
      </c>
      <c r="CA233" s="254">
        <f t="shared" si="295"/>
        <v>0</v>
      </c>
      <c r="CB233" s="254">
        <f t="shared" si="295"/>
        <v>0</v>
      </c>
      <c r="CC233" s="254">
        <f t="shared" si="295"/>
        <v>0</v>
      </c>
      <c r="CD233" s="254">
        <f t="shared" si="295"/>
        <v>0</v>
      </c>
      <c r="CE233" s="254">
        <f t="shared" si="295"/>
        <v>0</v>
      </c>
      <c r="CF233" s="254">
        <f t="shared" si="295"/>
        <v>0</v>
      </c>
      <c r="CG233" s="254">
        <f t="shared" si="295"/>
        <v>0</v>
      </c>
      <c r="CH233" s="254">
        <f t="shared" si="295"/>
        <v>0</v>
      </c>
      <c r="CI233" s="254">
        <f t="shared" si="295"/>
        <v>0</v>
      </c>
      <c r="CJ233" s="254">
        <f t="shared" si="294"/>
        <v>0</v>
      </c>
      <c r="CK233" s="254">
        <f t="shared" si="294"/>
        <v>0</v>
      </c>
      <c r="CL233" s="254">
        <f t="shared" si="294"/>
        <v>0</v>
      </c>
      <c r="CM233" s="254">
        <f t="shared" si="258"/>
        <v>0</v>
      </c>
      <c r="CN233" s="254">
        <f t="shared" si="259"/>
        <v>0</v>
      </c>
      <c r="CO233" s="254">
        <f t="shared" si="260"/>
        <v>0</v>
      </c>
      <c r="CP233" s="254">
        <f t="shared" si="261"/>
        <v>0</v>
      </c>
      <c r="CQ233" s="254">
        <f t="shared" si="262"/>
        <v>0</v>
      </c>
      <c r="CR233" s="254">
        <f t="shared" si="263"/>
        <v>0</v>
      </c>
      <c r="CS233" s="254">
        <f t="shared" si="264"/>
        <v>0</v>
      </c>
      <c r="CT233" s="254">
        <f t="shared" si="265"/>
        <v>0</v>
      </c>
      <c r="CU233" s="254">
        <f t="shared" si="266"/>
        <v>0</v>
      </c>
      <c r="CV233" s="254">
        <f t="shared" si="267"/>
        <v>0</v>
      </c>
      <c r="CW233" s="254">
        <f t="shared" si="268"/>
        <v>0</v>
      </c>
      <c r="CX233" s="254">
        <f t="shared" si="269"/>
        <v>0</v>
      </c>
      <c r="CY233" s="254">
        <f t="shared" si="270"/>
        <v>0</v>
      </c>
      <c r="CZ233" s="254">
        <f t="shared" si="271"/>
        <v>0</v>
      </c>
      <c r="DA233" s="254">
        <f t="shared" si="272"/>
        <v>0</v>
      </c>
      <c r="DB233" s="254">
        <f t="shared" si="273"/>
        <v>0</v>
      </c>
      <c r="DC233" s="254">
        <f t="shared" si="274"/>
        <v>0</v>
      </c>
      <c r="DD233" s="254">
        <f t="shared" si="275"/>
        <v>0</v>
      </c>
      <c r="DE233" s="254">
        <f t="shared" si="276"/>
        <v>0</v>
      </c>
      <c r="DF233" s="254">
        <f t="shared" si="277"/>
        <v>0</v>
      </c>
      <c r="DG233" s="254">
        <f t="shared" si="278"/>
        <v>0</v>
      </c>
      <c r="DH233" s="254">
        <f t="shared" si="279"/>
        <v>0</v>
      </c>
      <c r="DI233" s="254">
        <f t="shared" si="280"/>
        <v>0</v>
      </c>
      <c r="DJ233" s="254">
        <f t="shared" si="281"/>
        <v>0</v>
      </c>
      <c r="DK233" s="254">
        <f t="shared" si="282"/>
        <v>0</v>
      </c>
      <c r="DL233" s="254">
        <f t="shared" si="283"/>
        <v>0</v>
      </c>
      <c r="DM233" s="254">
        <f t="shared" si="284"/>
        <v>0</v>
      </c>
      <c r="DN233" s="254">
        <f t="shared" si="285"/>
        <v>0</v>
      </c>
      <c r="DO233" s="254">
        <f t="shared" si="286"/>
        <v>0</v>
      </c>
      <c r="DP233" s="254">
        <f t="shared" si="287"/>
        <v>0</v>
      </c>
      <c r="DQ233" s="254">
        <f t="shared" si="288"/>
        <v>0</v>
      </c>
      <c r="DR233" s="254">
        <f t="shared" si="289"/>
        <v>0</v>
      </c>
      <c r="DS233" s="254">
        <f t="shared" si="290"/>
        <v>0</v>
      </c>
      <c r="DT233" s="254">
        <f t="shared" si="291"/>
        <v>0</v>
      </c>
      <c r="DU233" s="254">
        <f t="shared" si="292"/>
        <v>0</v>
      </c>
      <c r="DV233" s="254">
        <f t="shared" si="293"/>
        <v>0</v>
      </c>
    </row>
    <row r="234" spans="1:126" ht="24" customHeight="1">
      <c r="A234" s="11" t="str">
        <f ca="1">IF(AG234&lt;&gt;"OK","",CONCATENATE(TEXT('Front Page'!$F$33,"000"),TEXT('Front Page'!$F$31,"000"),"-",LEFT('Front Page'!$R$53,5),"-",LEFT(D234,1),AJ234, "-",TEXT(B234,"000")))</f>
        <v/>
      </c>
      <c r="B234" s="12" t="str">
        <f>IFERROR(IF(E234="","",MAX(B$17:B233)+1),"")</f>
        <v/>
      </c>
      <c r="C234" s="13"/>
      <c r="D234" s="29" t="str">
        <f t="shared" si="296"/>
        <v>None</v>
      </c>
      <c r="E234" s="29" t="str">
        <f t="shared" si="17"/>
        <v/>
      </c>
      <c r="F234" s="29" t="str">
        <f t="shared" si="18"/>
        <v/>
      </c>
      <c r="G234" s="363"/>
      <c r="H234" s="364"/>
      <c r="I234" s="325" t="str">
        <f t="shared" si="252"/>
        <v>No</v>
      </c>
      <c r="J234" s="314">
        <v>0</v>
      </c>
      <c r="K234" s="312">
        <v>0</v>
      </c>
      <c r="L234" s="312">
        <v>0</v>
      </c>
      <c r="M234" s="312">
        <v>0</v>
      </c>
      <c r="N234" s="312">
        <v>0</v>
      </c>
      <c r="O234" s="312">
        <v>0</v>
      </c>
      <c r="P234" s="312">
        <v>0</v>
      </c>
      <c r="Q234" s="312">
        <v>0</v>
      </c>
      <c r="R234" s="312">
        <v>0</v>
      </c>
      <c r="S234" s="312">
        <v>0</v>
      </c>
      <c r="T234" s="312">
        <v>0</v>
      </c>
      <c r="U234" s="312">
        <v>0</v>
      </c>
      <c r="V234" s="313">
        <v>1</v>
      </c>
      <c r="W234" s="313">
        <v>1</v>
      </c>
      <c r="X234" s="312">
        <v>0</v>
      </c>
      <c r="Y234" s="312">
        <v>0</v>
      </c>
      <c r="Z234" s="312">
        <v>0</v>
      </c>
      <c r="AA234" s="14">
        <v>0</v>
      </c>
      <c r="AB234" s="317"/>
      <c r="AC234" s="15" t="str">
        <f t="shared" si="242"/>
        <v/>
      </c>
      <c r="AD234" s="15" t="str">
        <f t="shared" si="253"/>
        <v/>
      </c>
      <c r="AE234" s="16" t="str">
        <f t="shared" si="254"/>
        <v>0 - 0</v>
      </c>
      <c r="AF234" s="20" t="str">
        <f t="shared" si="244"/>
        <v>Not an offer</v>
      </c>
      <c r="AG234" s="276" t="str">
        <f t="shared" si="245"/>
        <v>Not an Offer</v>
      </c>
      <c r="AH234" s="150"/>
      <c r="AI234" s="254">
        <v>218</v>
      </c>
      <c r="AJ234" s="149" t="str">
        <f t="shared" si="246"/>
        <v>00-IFE</v>
      </c>
      <c r="AK234" s="254" t="b">
        <v>0</v>
      </c>
      <c r="AL234" s="254">
        <f t="shared" si="243"/>
        <v>0</v>
      </c>
      <c r="AM234" s="254">
        <f t="shared" si="247"/>
        <v>0</v>
      </c>
      <c r="AN234" s="288">
        <f t="shared" si="255"/>
        <v>0</v>
      </c>
      <c r="AO234" s="288" t="str">
        <f>IF(AND($BU234=$BV234,BU234=AO$13),$J234&amp;$K234&amp;$L234&amp;$M234&amp;$N234&amp;$O234&amp;$P234&amp;$Q234&amp;$R234&amp;$S234&amp;$T234&amp;$U234,IFERROR(MATCH($AN234,AO$17:AO233,0),-1000))</f>
        <v>000000000000</v>
      </c>
      <c r="AP234" s="288">
        <f>IF(AND($BU234=$BV234,BV234=AP$13),$J234&amp;$K234&amp;$L234&amp;$M234&amp;$N234&amp;$O234&amp;$P234&amp;$Q234&amp;$R234&amp;$S234&amp;$T234&amp;$U234,IFERROR(MATCH($AN234,AP$17:AP233,0),-1000))</f>
        <v>1</v>
      </c>
      <c r="AQ234" s="288">
        <f>IF(AND($BU234=$BV234,BW234=AQ$13),$J234&amp;$K234&amp;$L234&amp;$M234&amp;$N234&amp;$O234&amp;$P234&amp;$Q234&amp;$R234&amp;$S234&amp;$T234&amp;$U234,IFERROR(MATCH($AN234,AQ$17:AQ233,0),-1000))</f>
        <v>1</v>
      </c>
      <c r="AR234" s="288">
        <f>IF(AND($BU234=$BV234,BX234=AR$13),$J234&amp;$K234&amp;$L234&amp;$M234&amp;$N234&amp;$O234&amp;$P234&amp;$Q234&amp;$R234&amp;$S234&amp;$T234&amp;$U234,IFERROR(MATCH($AN234,AR$17:AR233,0),-1000))</f>
        <v>1</v>
      </c>
      <c r="AS234" s="254">
        <f t="shared" si="238"/>
        <v>0</v>
      </c>
      <c r="AT234" s="261" t="str">
        <f t="shared" si="256"/>
        <v/>
      </c>
      <c r="AU234" s="254" t="str">
        <f t="shared" si="250"/>
        <v/>
      </c>
      <c r="AV234" s="254" t="str">
        <f t="shared" si="248"/>
        <v/>
      </c>
      <c r="AW234" s="254" t="str">
        <f t="shared" si="248"/>
        <v/>
      </c>
      <c r="AX234" s="254" t="str">
        <f t="shared" si="248"/>
        <v/>
      </c>
      <c r="AY234" s="254" t="str">
        <f t="shared" si="248"/>
        <v/>
      </c>
      <c r="AZ234" s="254" t="str">
        <f t="shared" si="248"/>
        <v/>
      </c>
      <c r="BA234" s="254" t="str">
        <f t="shared" si="248"/>
        <v/>
      </c>
      <c r="BB234" s="254" t="str">
        <f t="shared" si="248"/>
        <v/>
      </c>
      <c r="BC234" s="254" t="str">
        <f t="shared" si="248"/>
        <v/>
      </c>
      <c r="BD234" s="254" t="str">
        <f t="shared" si="248"/>
        <v/>
      </c>
      <c r="BE234" s="262" t="str">
        <f t="shared" si="240"/>
        <v/>
      </c>
      <c r="BF234" s="263" t="str">
        <f t="shared" si="251"/>
        <v/>
      </c>
      <c r="BG234" s="254" t="str">
        <f t="shared" si="249"/>
        <v/>
      </c>
      <c r="BH234" s="254" t="str">
        <f t="shared" si="249"/>
        <v/>
      </c>
      <c r="BI234" s="254" t="str">
        <f t="shared" si="249"/>
        <v/>
      </c>
      <c r="BJ234" s="254" t="str">
        <f t="shared" si="249"/>
        <v/>
      </c>
      <c r="BK234" s="254" t="str">
        <f t="shared" si="249"/>
        <v/>
      </c>
      <c r="BL234" s="254" t="str">
        <f t="shared" si="249"/>
        <v/>
      </c>
      <c r="BM234" s="254" t="str">
        <f t="shared" si="249"/>
        <v/>
      </c>
      <c r="BN234" s="254" t="str">
        <f t="shared" si="249"/>
        <v/>
      </c>
      <c r="BO234" s="254" t="str">
        <f t="shared" si="249"/>
        <v/>
      </c>
      <c r="BP234" s="254" t="str">
        <f t="shared" si="241"/>
        <v/>
      </c>
      <c r="BQ234" s="264" t="str">
        <f t="shared" si="257"/>
        <v/>
      </c>
      <c r="BR234" s="261">
        <v>2019</v>
      </c>
      <c r="BS234" s="261">
        <v>2019</v>
      </c>
      <c r="BT234" s="261">
        <v>2019</v>
      </c>
      <c r="BU234" s="265">
        <v>2019</v>
      </c>
      <c r="BV234" s="263">
        <v>2019</v>
      </c>
      <c r="BW234" s="254" t="str">
        <f t="shared" si="297"/>
        <v/>
      </c>
      <c r="BX234" s="254" t="str">
        <f t="shared" si="176"/>
        <v/>
      </c>
      <c r="BY234" s="264" t="str">
        <f t="shared" si="31"/>
        <v/>
      </c>
      <c r="BZ234" s="254" t="str">
        <f t="shared" si="32"/>
        <v/>
      </c>
      <c r="CA234" s="254">
        <f t="shared" si="295"/>
        <v>0</v>
      </c>
      <c r="CB234" s="254">
        <f t="shared" si="295"/>
        <v>0</v>
      </c>
      <c r="CC234" s="254">
        <f t="shared" si="295"/>
        <v>0</v>
      </c>
      <c r="CD234" s="254">
        <f t="shared" si="295"/>
        <v>0</v>
      </c>
      <c r="CE234" s="254">
        <f t="shared" si="295"/>
        <v>0</v>
      </c>
      <c r="CF234" s="254">
        <f t="shared" si="295"/>
        <v>0</v>
      </c>
      <c r="CG234" s="254">
        <f t="shared" si="295"/>
        <v>0</v>
      </c>
      <c r="CH234" s="254">
        <f t="shared" si="295"/>
        <v>0</v>
      </c>
      <c r="CI234" s="254">
        <f t="shared" si="295"/>
        <v>0</v>
      </c>
      <c r="CJ234" s="254">
        <f t="shared" si="294"/>
        <v>0</v>
      </c>
      <c r="CK234" s="254">
        <f t="shared" si="294"/>
        <v>0</v>
      </c>
      <c r="CL234" s="254">
        <f t="shared" si="294"/>
        <v>0</v>
      </c>
      <c r="CM234" s="254">
        <f t="shared" si="258"/>
        <v>0</v>
      </c>
      <c r="CN234" s="254">
        <f t="shared" si="259"/>
        <v>0</v>
      </c>
      <c r="CO234" s="254">
        <f t="shared" si="260"/>
        <v>0</v>
      </c>
      <c r="CP234" s="254">
        <f t="shared" si="261"/>
        <v>0</v>
      </c>
      <c r="CQ234" s="254">
        <f t="shared" si="262"/>
        <v>0</v>
      </c>
      <c r="CR234" s="254">
        <f t="shared" si="263"/>
        <v>0</v>
      </c>
      <c r="CS234" s="254">
        <f t="shared" si="264"/>
        <v>0</v>
      </c>
      <c r="CT234" s="254">
        <f t="shared" si="265"/>
        <v>0</v>
      </c>
      <c r="CU234" s="254">
        <f t="shared" si="266"/>
        <v>0</v>
      </c>
      <c r="CV234" s="254">
        <f t="shared" si="267"/>
        <v>0</v>
      </c>
      <c r="CW234" s="254">
        <f t="shared" si="268"/>
        <v>0</v>
      </c>
      <c r="CX234" s="254">
        <f t="shared" si="269"/>
        <v>0</v>
      </c>
      <c r="CY234" s="254">
        <f t="shared" si="270"/>
        <v>0</v>
      </c>
      <c r="CZ234" s="254">
        <f t="shared" si="271"/>
        <v>0</v>
      </c>
      <c r="DA234" s="254">
        <f t="shared" si="272"/>
        <v>0</v>
      </c>
      <c r="DB234" s="254">
        <f t="shared" si="273"/>
        <v>0</v>
      </c>
      <c r="DC234" s="254">
        <f t="shared" si="274"/>
        <v>0</v>
      </c>
      <c r="DD234" s="254">
        <f t="shared" si="275"/>
        <v>0</v>
      </c>
      <c r="DE234" s="254">
        <f t="shared" si="276"/>
        <v>0</v>
      </c>
      <c r="DF234" s="254">
        <f t="shared" si="277"/>
        <v>0</v>
      </c>
      <c r="DG234" s="254">
        <f t="shared" si="278"/>
        <v>0</v>
      </c>
      <c r="DH234" s="254">
        <f t="shared" si="279"/>
        <v>0</v>
      </c>
      <c r="DI234" s="254">
        <f t="shared" si="280"/>
        <v>0</v>
      </c>
      <c r="DJ234" s="254">
        <f t="shared" si="281"/>
        <v>0</v>
      </c>
      <c r="DK234" s="254">
        <f t="shared" si="282"/>
        <v>0</v>
      </c>
      <c r="DL234" s="254">
        <f t="shared" si="283"/>
        <v>0</v>
      </c>
      <c r="DM234" s="254">
        <f t="shared" si="284"/>
        <v>0</v>
      </c>
      <c r="DN234" s="254">
        <f t="shared" si="285"/>
        <v>0</v>
      </c>
      <c r="DO234" s="254">
        <f t="shared" si="286"/>
        <v>0</v>
      </c>
      <c r="DP234" s="254">
        <f t="shared" si="287"/>
        <v>0</v>
      </c>
      <c r="DQ234" s="254">
        <f t="shared" si="288"/>
        <v>0</v>
      </c>
      <c r="DR234" s="254">
        <f t="shared" si="289"/>
        <v>0</v>
      </c>
      <c r="DS234" s="254">
        <f t="shared" si="290"/>
        <v>0</v>
      </c>
      <c r="DT234" s="254">
        <f t="shared" si="291"/>
        <v>0</v>
      </c>
      <c r="DU234" s="254">
        <f t="shared" si="292"/>
        <v>0</v>
      </c>
      <c r="DV234" s="254">
        <f t="shared" si="293"/>
        <v>0</v>
      </c>
    </row>
    <row r="235" spans="1:126" ht="24" customHeight="1">
      <c r="A235" s="11" t="str">
        <f ca="1">IF(AG235&lt;&gt;"OK","",CONCATENATE(TEXT('Front Page'!$F$33,"000"),TEXT('Front Page'!$F$31,"000"),"-",LEFT('Front Page'!$R$53,5),"-",LEFT(D235,1),AJ235, "-",TEXT(B235,"000")))</f>
        <v/>
      </c>
      <c r="B235" s="12" t="str">
        <f>IFERROR(IF(E235="","",MAX(B$17:B234)+1),"")</f>
        <v/>
      </c>
      <c r="C235" s="13"/>
      <c r="D235" s="29" t="str">
        <f t="shared" si="296"/>
        <v>None</v>
      </c>
      <c r="E235" s="29" t="str">
        <f t="shared" si="17"/>
        <v/>
      </c>
      <c r="F235" s="29" t="str">
        <f t="shared" si="18"/>
        <v/>
      </c>
      <c r="G235" s="363"/>
      <c r="H235" s="364"/>
      <c r="I235" s="325" t="str">
        <f t="shared" si="252"/>
        <v>No</v>
      </c>
      <c r="J235" s="314">
        <v>0</v>
      </c>
      <c r="K235" s="312">
        <v>0</v>
      </c>
      <c r="L235" s="312">
        <v>0</v>
      </c>
      <c r="M235" s="312">
        <v>0</v>
      </c>
      <c r="N235" s="312">
        <v>0</v>
      </c>
      <c r="O235" s="312">
        <v>0</v>
      </c>
      <c r="P235" s="312">
        <v>0</v>
      </c>
      <c r="Q235" s="312">
        <v>0</v>
      </c>
      <c r="R235" s="312">
        <v>0</v>
      </c>
      <c r="S235" s="312">
        <v>0</v>
      </c>
      <c r="T235" s="312">
        <v>0</v>
      </c>
      <c r="U235" s="312">
        <v>0</v>
      </c>
      <c r="V235" s="313">
        <v>1</v>
      </c>
      <c r="W235" s="313">
        <v>1</v>
      </c>
      <c r="X235" s="312">
        <v>0</v>
      </c>
      <c r="Y235" s="312">
        <v>0</v>
      </c>
      <c r="Z235" s="312">
        <v>0</v>
      </c>
      <c r="AA235" s="14">
        <v>0</v>
      </c>
      <c r="AB235" s="317"/>
      <c r="AC235" s="15" t="str">
        <f t="shared" si="242"/>
        <v/>
      </c>
      <c r="AD235" s="15" t="str">
        <f t="shared" si="253"/>
        <v/>
      </c>
      <c r="AE235" s="16" t="str">
        <f t="shared" si="254"/>
        <v>0 - 0</v>
      </c>
      <c r="AF235" s="20" t="str">
        <f t="shared" si="244"/>
        <v>Not an offer</v>
      </c>
      <c r="AG235" s="276" t="str">
        <f t="shared" si="245"/>
        <v>Not an Offer</v>
      </c>
      <c r="AH235" s="150"/>
      <c r="AI235" s="254">
        <v>219</v>
      </c>
      <c r="AJ235" s="149" t="str">
        <f t="shared" si="246"/>
        <v>00-IFE</v>
      </c>
      <c r="AK235" s="254" t="b">
        <v>0</v>
      </c>
      <c r="AL235" s="254">
        <f t="shared" si="243"/>
        <v>0</v>
      </c>
      <c r="AM235" s="254">
        <f t="shared" si="247"/>
        <v>0</v>
      </c>
      <c r="AN235" s="288">
        <f t="shared" si="255"/>
        <v>0</v>
      </c>
      <c r="AO235" s="288" t="str">
        <f>IF(AND($BU235=$BV235,BU235=AO$13),$J235&amp;$K235&amp;$L235&amp;$M235&amp;$N235&amp;$O235&amp;$P235&amp;$Q235&amp;$R235&amp;$S235&amp;$T235&amp;$U235,IFERROR(MATCH($AN235,AO$17:AO234,0),-1000))</f>
        <v>000000000000</v>
      </c>
      <c r="AP235" s="288">
        <f>IF(AND($BU235=$BV235,BV235=AP$13),$J235&amp;$K235&amp;$L235&amp;$M235&amp;$N235&amp;$O235&amp;$P235&amp;$Q235&amp;$R235&amp;$S235&amp;$T235&amp;$U235,IFERROR(MATCH($AN235,AP$17:AP234,0),-1000))</f>
        <v>1</v>
      </c>
      <c r="AQ235" s="288">
        <f>IF(AND($BU235=$BV235,BW235=AQ$13),$J235&amp;$K235&amp;$L235&amp;$M235&amp;$N235&amp;$O235&amp;$P235&amp;$Q235&amp;$R235&amp;$S235&amp;$T235&amp;$U235,IFERROR(MATCH($AN235,AQ$17:AQ234,0),-1000))</f>
        <v>1</v>
      </c>
      <c r="AR235" s="288">
        <f>IF(AND($BU235=$BV235,BX235=AR$13),$J235&amp;$K235&amp;$L235&amp;$M235&amp;$N235&amp;$O235&amp;$P235&amp;$Q235&amp;$R235&amp;$S235&amp;$T235&amp;$U235,IFERROR(MATCH($AN235,AR$17:AR234,0),-1000))</f>
        <v>1</v>
      </c>
      <c r="AS235" s="254">
        <f t="shared" si="238"/>
        <v>0</v>
      </c>
      <c r="AT235" s="261" t="str">
        <f t="shared" si="256"/>
        <v/>
      </c>
      <c r="AU235" s="254" t="str">
        <f t="shared" si="250"/>
        <v/>
      </c>
      <c r="AV235" s="254" t="str">
        <f t="shared" si="248"/>
        <v/>
      </c>
      <c r="AW235" s="254" t="str">
        <f t="shared" si="248"/>
        <v/>
      </c>
      <c r="AX235" s="254" t="str">
        <f t="shared" si="248"/>
        <v/>
      </c>
      <c r="AY235" s="254" t="str">
        <f t="shared" si="248"/>
        <v/>
      </c>
      <c r="AZ235" s="254" t="str">
        <f t="shared" si="248"/>
        <v/>
      </c>
      <c r="BA235" s="254" t="str">
        <f t="shared" si="248"/>
        <v/>
      </c>
      <c r="BB235" s="254" t="str">
        <f t="shared" si="248"/>
        <v/>
      </c>
      <c r="BC235" s="254" t="str">
        <f t="shared" si="248"/>
        <v/>
      </c>
      <c r="BD235" s="254" t="str">
        <f t="shared" si="248"/>
        <v/>
      </c>
      <c r="BE235" s="262" t="str">
        <f t="shared" si="240"/>
        <v/>
      </c>
      <c r="BF235" s="263" t="str">
        <f t="shared" si="251"/>
        <v/>
      </c>
      <c r="BG235" s="254" t="str">
        <f t="shared" si="249"/>
        <v/>
      </c>
      <c r="BH235" s="254" t="str">
        <f t="shared" si="249"/>
        <v/>
      </c>
      <c r="BI235" s="254" t="str">
        <f t="shared" si="249"/>
        <v/>
      </c>
      <c r="BJ235" s="254" t="str">
        <f t="shared" si="249"/>
        <v/>
      </c>
      <c r="BK235" s="254" t="str">
        <f t="shared" si="249"/>
        <v/>
      </c>
      <c r="BL235" s="254" t="str">
        <f t="shared" si="249"/>
        <v/>
      </c>
      <c r="BM235" s="254" t="str">
        <f t="shared" si="249"/>
        <v/>
      </c>
      <c r="BN235" s="254" t="str">
        <f t="shared" si="249"/>
        <v/>
      </c>
      <c r="BO235" s="254" t="str">
        <f t="shared" si="249"/>
        <v/>
      </c>
      <c r="BP235" s="254" t="str">
        <f t="shared" si="241"/>
        <v/>
      </c>
      <c r="BQ235" s="264" t="str">
        <f t="shared" si="257"/>
        <v/>
      </c>
      <c r="BR235" s="261">
        <v>2019</v>
      </c>
      <c r="BS235" s="261">
        <v>2019</v>
      </c>
      <c r="BT235" s="261">
        <v>2019</v>
      </c>
      <c r="BU235" s="265">
        <v>2019</v>
      </c>
      <c r="BV235" s="263">
        <v>2019</v>
      </c>
      <c r="BW235" s="254" t="str">
        <f t="shared" si="297"/>
        <v/>
      </c>
      <c r="BX235" s="254" t="str">
        <f t="shared" si="176"/>
        <v/>
      </c>
      <c r="BY235" s="264" t="str">
        <f t="shared" si="31"/>
        <v/>
      </c>
      <c r="BZ235" s="254" t="str">
        <f t="shared" si="32"/>
        <v/>
      </c>
      <c r="CA235" s="254">
        <f t="shared" si="295"/>
        <v>0</v>
      </c>
      <c r="CB235" s="254">
        <f t="shared" si="295"/>
        <v>0</v>
      </c>
      <c r="CC235" s="254">
        <f t="shared" si="295"/>
        <v>0</v>
      </c>
      <c r="CD235" s="254">
        <f t="shared" si="295"/>
        <v>0</v>
      </c>
      <c r="CE235" s="254">
        <f t="shared" si="295"/>
        <v>0</v>
      </c>
      <c r="CF235" s="254">
        <f t="shared" si="295"/>
        <v>0</v>
      </c>
      <c r="CG235" s="254">
        <f t="shared" si="295"/>
        <v>0</v>
      </c>
      <c r="CH235" s="254">
        <f t="shared" si="295"/>
        <v>0</v>
      </c>
      <c r="CI235" s="254">
        <f t="shared" si="295"/>
        <v>0</v>
      </c>
      <c r="CJ235" s="254">
        <f t="shared" si="294"/>
        <v>0</v>
      </c>
      <c r="CK235" s="254">
        <f t="shared" si="294"/>
        <v>0</v>
      </c>
      <c r="CL235" s="254">
        <f t="shared" si="294"/>
        <v>0</v>
      </c>
      <c r="CM235" s="254">
        <f t="shared" si="258"/>
        <v>0</v>
      </c>
      <c r="CN235" s="254">
        <f t="shared" si="259"/>
        <v>0</v>
      </c>
      <c r="CO235" s="254">
        <f t="shared" si="260"/>
        <v>0</v>
      </c>
      <c r="CP235" s="254">
        <f t="shared" si="261"/>
        <v>0</v>
      </c>
      <c r="CQ235" s="254">
        <f t="shared" si="262"/>
        <v>0</v>
      </c>
      <c r="CR235" s="254">
        <f t="shared" si="263"/>
        <v>0</v>
      </c>
      <c r="CS235" s="254">
        <f t="shared" si="264"/>
        <v>0</v>
      </c>
      <c r="CT235" s="254">
        <f t="shared" si="265"/>
        <v>0</v>
      </c>
      <c r="CU235" s="254">
        <f t="shared" si="266"/>
        <v>0</v>
      </c>
      <c r="CV235" s="254">
        <f t="shared" si="267"/>
        <v>0</v>
      </c>
      <c r="CW235" s="254">
        <f t="shared" si="268"/>
        <v>0</v>
      </c>
      <c r="CX235" s="254">
        <f t="shared" si="269"/>
        <v>0</v>
      </c>
      <c r="CY235" s="254">
        <f t="shared" si="270"/>
        <v>0</v>
      </c>
      <c r="CZ235" s="254">
        <f t="shared" si="271"/>
        <v>0</v>
      </c>
      <c r="DA235" s="254">
        <f t="shared" si="272"/>
        <v>0</v>
      </c>
      <c r="DB235" s="254">
        <f t="shared" si="273"/>
        <v>0</v>
      </c>
      <c r="DC235" s="254">
        <f t="shared" si="274"/>
        <v>0</v>
      </c>
      <c r="DD235" s="254">
        <f t="shared" si="275"/>
        <v>0</v>
      </c>
      <c r="DE235" s="254">
        <f t="shared" si="276"/>
        <v>0</v>
      </c>
      <c r="DF235" s="254">
        <f t="shared" si="277"/>
        <v>0</v>
      </c>
      <c r="DG235" s="254">
        <f t="shared" si="278"/>
        <v>0</v>
      </c>
      <c r="DH235" s="254">
        <f t="shared" si="279"/>
        <v>0</v>
      </c>
      <c r="DI235" s="254">
        <f t="shared" si="280"/>
        <v>0</v>
      </c>
      <c r="DJ235" s="254">
        <f t="shared" si="281"/>
        <v>0</v>
      </c>
      <c r="DK235" s="254">
        <f t="shared" si="282"/>
        <v>0</v>
      </c>
      <c r="DL235" s="254">
        <f t="shared" si="283"/>
        <v>0</v>
      </c>
      <c r="DM235" s="254">
        <f t="shared" si="284"/>
        <v>0</v>
      </c>
      <c r="DN235" s="254">
        <f t="shared" si="285"/>
        <v>0</v>
      </c>
      <c r="DO235" s="254">
        <f t="shared" si="286"/>
        <v>0</v>
      </c>
      <c r="DP235" s="254">
        <f t="shared" si="287"/>
        <v>0</v>
      </c>
      <c r="DQ235" s="254">
        <f t="shared" si="288"/>
        <v>0</v>
      </c>
      <c r="DR235" s="254">
        <f t="shared" si="289"/>
        <v>0</v>
      </c>
      <c r="DS235" s="254">
        <f t="shared" si="290"/>
        <v>0</v>
      </c>
      <c r="DT235" s="254">
        <f t="shared" si="291"/>
        <v>0</v>
      </c>
      <c r="DU235" s="254">
        <f t="shared" si="292"/>
        <v>0</v>
      </c>
      <c r="DV235" s="254">
        <f t="shared" si="293"/>
        <v>0</v>
      </c>
    </row>
    <row r="236" spans="1:126" ht="24" customHeight="1">
      <c r="A236" s="11" t="str">
        <f ca="1">IF(AG236&lt;&gt;"OK","",CONCATENATE(TEXT('Front Page'!$F$33,"000"),TEXT('Front Page'!$F$31,"000"),"-",LEFT('Front Page'!$R$53,5),"-",LEFT(D236,1),AJ236, "-",TEXT(B236,"000")))</f>
        <v/>
      </c>
      <c r="B236" s="12" t="str">
        <f>IFERROR(IF(E236="","",MAX(B$17:B235)+1),"")</f>
        <v/>
      </c>
      <c r="C236" s="13"/>
      <c r="D236" s="29" t="str">
        <f t="shared" si="296"/>
        <v>None</v>
      </c>
      <c r="E236" s="29" t="str">
        <f t="shared" si="17"/>
        <v/>
      </c>
      <c r="F236" s="29" t="str">
        <f t="shared" si="18"/>
        <v/>
      </c>
      <c r="G236" s="363"/>
      <c r="H236" s="364"/>
      <c r="I236" s="325" t="str">
        <f t="shared" si="252"/>
        <v>No</v>
      </c>
      <c r="J236" s="314">
        <v>0</v>
      </c>
      <c r="K236" s="312">
        <v>0</v>
      </c>
      <c r="L236" s="312">
        <v>0</v>
      </c>
      <c r="M236" s="312">
        <v>0</v>
      </c>
      <c r="N236" s="312">
        <v>0</v>
      </c>
      <c r="O236" s="312">
        <v>0</v>
      </c>
      <c r="P236" s="312">
        <v>0</v>
      </c>
      <c r="Q236" s="312">
        <v>0</v>
      </c>
      <c r="R236" s="312">
        <v>0</v>
      </c>
      <c r="S236" s="312">
        <v>0</v>
      </c>
      <c r="T236" s="312">
        <v>0</v>
      </c>
      <c r="U236" s="312">
        <v>0</v>
      </c>
      <c r="V236" s="313">
        <v>1</v>
      </c>
      <c r="W236" s="313">
        <v>1</v>
      </c>
      <c r="X236" s="312">
        <v>0</v>
      </c>
      <c r="Y236" s="312">
        <v>0</v>
      </c>
      <c r="Z236" s="312">
        <v>0</v>
      </c>
      <c r="AA236" s="14">
        <v>0</v>
      </c>
      <c r="AB236" s="317"/>
      <c r="AC236" s="15" t="str">
        <f t="shared" si="242"/>
        <v/>
      </c>
      <c r="AD236" s="15" t="str">
        <f t="shared" si="253"/>
        <v/>
      </c>
      <c r="AE236" s="16" t="str">
        <f t="shared" si="254"/>
        <v>0 - 0</v>
      </c>
      <c r="AF236" s="20" t="str">
        <f t="shared" si="244"/>
        <v>Not an offer</v>
      </c>
      <c r="AG236" s="276" t="str">
        <f t="shared" si="245"/>
        <v>Not an Offer</v>
      </c>
      <c r="AH236" s="150"/>
      <c r="AI236" s="254">
        <v>220</v>
      </c>
      <c r="AJ236" s="149" t="str">
        <f t="shared" si="246"/>
        <v>00-IFE</v>
      </c>
      <c r="AK236" s="254" t="b">
        <v>0</v>
      </c>
      <c r="AL236" s="254">
        <f t="shared" si="243"/>
        <v>0</v>
      </c>
      <c r="AM236" s="254">
        <f t="shared" si="247"/>
        <v>0</v>
      </c>
      <c r="AN236" s="288">
        <f t="shared" si="255"/>
        <v>0</v>
      </c>
      <c r="AO236" s="288" t="str">
        <f>IF(AND($BU236=$BV236,BU236=AO$13),$J236&amp;$K236&amp;$L236&amp;$M236&amp;$N236&amp;$O236&amp;$P236&amp;$Q236&amp;$R236&amp;$S236&amp;$T236&amp;$U236,IFERROR(MATCH($AN236,AO$17:AO235,0),-1000))</f>
        <v>000000000000</v>
      </c>
      <c r="AP236" s="288">
        <f>IF(AND($BU236=$BV236,BV236=AP$13),$J236&amp;$K236&amp;$L236&amp;$M236&amp;$N236&amp;$O236&amp;$P236&amp;$Q236&amp;$R236&amp;$S236&amp;$T236&amp;$U236,IFERROR(MATCH($AN236,AP$17:AP235,0),-1000))</f>
        <v>1</v>
      </c>
      <c r="AQ236" s="288">
        <f>IF(AND($BU236=$BV236,BW236=AQ$13),$J236&amp;$K236&amp;$L236&amp;$M236&amp;$N236&amp;$O236&amp;$P236&amp;$Q236&amp;$R236&amp;$S236&amp;$T236&amp;$U236,IFERROR(MATCH($AN236,AQ$17:AQ235,0),-1000))</f>
        <v>1</v>
      </c>
      <c r="AR236" s="288">
        <f>IF(AND($BU236=$BV236,BX236=AR$13),$J236&amp;$K236&amp;$L236&amp;$M236&amp;$N236&amp;$O236&amp;$P236&amp;$Q236&amp;$R236&amp;$S236&amp;$T236&amp;$U236,IFERROR(MATCH($AN236,AR$17:AR235,0),-1000))</f>
        <v>1</v>
      </c>
      <c r="AS236" s="254">
        <f t="shared" si="238"/>
        <v>0</v>
      </c>
      <c r="AT236" s="261" t="str">
        <f t="shared" si="256"/>
        <v/>
      </c>
      <c r="AU236" s="254" t="str">
        <f t="shared" si="250"/>
        <v/>
      </c>
      <c r="AV236" s="254" t="str">
        <f t="shared" si="248"/>
        <v/>
      </c>
      <c r="AW236" s="254" t="str">
        <f t="shared" si="248"/>
        <v/>
      </c>
      <c r="AX236" s="254" t="str">
        <f t="shared" si="248"/>
        <v/>
      </c>
      <c r="AY236" s="254" t="str">
        <f t="shared" si="248"/>
        <v/>
      </c>
      <c r="AZ236" s="254" t="str">
        <f t="shared" si="248"/>
        <v/>
      </c>
      <c r="BA236" s="254" t="str">
        <f t="shared" si="248"/>
        <v/>
      </c>
      <c r="BB236" s="254" t="str">
        <f t="shared" si="248"/>
        <v/>
      </c>
      <c r="BC236" s="254" t="str">
        <f t="shared" si="248"/>
        <v/>
      </c>
      <c r="BD236" s="254" t="str">
        <f t="shared" si="248"/>
        <v/>
      </c>
      <c r="BE236" s="262" t="str">
        <f t="shared" si="240"/>
        <v/>
      </c>
      <c r="BF236" s="263" t="str">
        <f t="shared" si="251"/>
        <v/>
      </c>
      <c r="BG236" s="254" t="str">
        <f t="shared" si="249"/>
        <v/>
      </c>
      <c r="BH236" s="254" t="str">
        <f t="shared" si="249"/>
        <v/>
      </c>
      <c r="BI236" s="254" t="str">
        <f t="shared" si="249"/>
        <v/>
      </c>
      <c r="BJ236" s="254" t="str">
        <f t="shared" si="249"/>
        <v/>
      </c>
      <c r="BK236" s="254" t="str">
        <f t="shared" si="249"/>
        <v/>
      </c>
      <c r="BL236" s="254" t="str">
        <f t="shared" si="249"/>
        <v/>
      </c>
      <c r="BM236" s="254" t="str">
        <f t="shared" si="249"/>
        <v/>
      </c>
      <c r="BN236" s="254" t="str">
        <f t="shared" si="249"/>
        <v/>
      </c>
      <c r="BO236" s="254" t="str">
        <f t="shared" si="249"/>
        <v/>
      </c>
      <c r="BP236" s="254" t="str">
        <f t="shared" si="241"/>
        <v/>
      </c>
      <c r="BQ236" s="264" t="str">
        <f t="shared" si="257"/>
        <v/>
      </c>
      <c r="BR236" s="261">
        <v>2019</v>
      </c>
      <c r="BS236" s="261">
        <v>2019</v>
      </c>
      <c r="BT236" s="261">
        <v>2019</v>
      </c>
      <c r="BU236" s="265">
        <v>2019</v>
      </c>
      <c r="BV236" s="263">
        <v>2019</v>
      </c>
      <c r="BW236" s="254" t="str">
        <f t="shared" si="297"/>
        <v/>
      </c>
      <c r="BX236" s="254" t="str">
        <f t="shared" si="176"/>
        <v/>
      </c>
      <c r="BY236" s="264" t="str">
        <f t="shared" si="31"/>
        <v/>
      </c>
      <c r="BZ236" s="254" t="str">
        <f t="shared" si="32"/>
        <v/>
      </c>
      <c r="CA236" s="254">
        <f t="shared" si="295"/>
        <v>0</v>
      </c>
      <c r="CB236" s="254">
        <f t="shared" si="295"/>
        <v>0</v>
      </c>
      <c r="CC236" s="254">
        <f t="shared" si="295"/>
        <v>0</v>
      </c>
      <c r="CD236" s="254">
        <f t="shared" si="295"/>
        <v>0</v>
      </c>
      <c r="CE236" s="254">
        <f t="shared" si="295"/>
        <v>0</v>
      </c>
      <c r="CF236" s="254">
        <f t="shared" si="295"/>
        <v>0</v>
      </c>
      <c r="CG236" s="254">
        <f t="shared" si="295"/>
        <v>0</v>
      </c>
      <c r="CH236" s="254">
        <f t="shared" si="295"/>
        <v>0</v>
      </c>
      <c r="CI236" s="254">
        <f t="shared" si="295"/>
        <v>0</v>
      </c>
      <c r="CJ236" s="254">
        <f t="shared" si="294"/>
        <v>0</v>
      </c>
      <c r="CK236" s="254">
        <f t="shared" si="294"/>
        <v>0</v>
      </c>
      <c r="CL236" s="254">
        <f t="shared" si="294"/>
        <v>0</v>
      </c>
      <c r="CM236" s="254">
        <f t="shared" si="258"/>
        <v>0</v>
      </c>
      <c r="CN236" s="254">
        <f t="shared" si="259"/>
        <v>0</v>
      </c>
      <c r="CO236" s="254">
        <f t="shared" si="260"/>
        <v>0</v>
      </c>
      <c r="CP236" s="254">
        <f t="shared" si="261"/>
        <v>0</v>
      </c>
      <c r="CQ236" s="254">
        <f t="shared" si="262"/>
        <v>0</v>
      </c>
      <c r="CR236" s="254">
        <f t="shared" si="263"/>
        <v>0</v>
      </c>
      <c r="CS236" s="254">
        <f t="shared" si="264"/>
        <v>0</v>
      </c>
      <c r="CT236" s="254">
        <f t="shared" si="265"/>
        <v>0</v>
      </c>
      <c r="CU236" s="254">
        <f t="shared" si="266"/>
        <v>0</v>
      </c>
      <c r="CV236" s="254">
        <f t="shared" si="267"/>
        <v>0</v>
      </c>
      <c r="CW236" s="254">
        <f t="shared" si="268"/>
        <v>0</v>
      </c>
      <c r="CX236" s="254">
        <f t="shared" si="269"/>
        <v>0</v>
      </c>
      <c r="CY236" s="254">
        <f t="shared" si="270"/>
        <v>0</v>
      </c>
      <c r="CZ236" s="254">
        <f t="shared" si="271"/>
        <v>0</v>
      </c>
      <c r="DA236" s="254">
        <f t="shared" si="272"/>
        <v>0</v>
      </c>
      <c r="DB236" s="254">
        <f t="shared" si="273"/>
        <v>0</v>
      </c>
      <c r="DC236" s="254">
        <f t="shared" si="274"/>
        <v>0</v>
      </c>
      <c r="DD236" s="254">
        <f t="shared" si="275"/>
        <v>0</v>
      </c>
      <c r="DE236" s="254">
        <f t="shared" si="276"/>
        <v>0</v>
      </c>
      <c r="DF236" s="254">
        <f t="shared" si="277"/>
        <v>0</v>
      </c>
      <c r="DG236" s="254">
        <f t="shared" si="278"/>
        <v>0</v>
      </c>
      <c r="DH236" s="254">
        <f t="shared" si="279"/>
        <v>0</v>
      </c>
      <c r="DI236" s="254">
        <f t="shared" si="280"/>
        <v>0</v>
      </c>
      <c r="DJ236" s="254">
        <f t="shared" si="281"/>
        <v>0</v>
      </c>
      <c r="DK236" s="254">
        <f t="shared" si="282"/>
        <v>0</v>
      </c>
      <c r="DL236" s="254">
        <f t="shared" si="283"/>
        <v>0</v>
      </c>
      <c r="DM236" s="254">
        <f t="shared" si="284"/>
        <v>0</v>
      </c>
      <c r="DN236" s="254">
        <f t="shared" si="285"/>
        <v>0</v>
      </c>
      <c r="DO236" s="254">
        <f t="shared" si="286"/>
        <v>0</v>
      </c>
      <c r="DP236" s="254">
        <f t="shared" si="287"/>
        <v>0</v>
      </c>
      <c r="DQ236" s="254">
        <f t="shared" si="288"/>
        <v>0</v>
      </c>
      <c r="DR236" s="254">
        <f t="shared" si="289"/>
        <v>0</v>
      </c>
      <c r="DS236" s="254">
        <f t="shared" si="290"/>
        <v>0</v>
      </c>
      <c r="DT236" s="254">
        <f t="shared" si="291"/>
        <v>0</v>
      </c>
      <c r="DU236" s="254">
        <f t="shared" si="292"/>
        <v>0</v>
      </c>
      <c r="DV236" s="254">
        <f t="shared" si="293"/>
        <v>0</v>
      </c>
    </row>
    <row r="237" spans="1:126" ht="24" customHeight="1">
      <c r="A237" s="11" t="str">
        <f ca="1">IF(AG237&lt;&gt;"OK","",CONCATENATE(TEXT('Front Page'!$F$33,"000"),TEXT('Front Page'!$F$31,"000"),"-",LEFT('Front Page'!$R$53,5),"-",LEFT(D237,1),AJ237, "-",TEXT(B237,"000")))</f>
        <v/>
      </c>
      <c r="B237" s="12" t="str">
        <f>IFERROR(IF(E237="","",MAX(B$17:B236)+1),"")</f>
        <v/>
      </c>
      <c r="C237" s="13"/>
      <c r="D237" s="29" t="str">
        <f t="shared" si="296"/>
        <v>None</v>
      </c>
      <c r="E237" s="29" t="str">
        <f t="shared" si="17"/>
        <v/>
      </c>
      <c r="F237" s="29" t="str">
        <f t="shared" si="18"/>
        <v/>
      </c>
      <c r="G237" s="363"/>
      <c r="H237" s="364"/>
      <c r="I237" s="325" t="str">
        <f t="shared" si="252"/>
        <v>No</v>
      </c>
      <c r="J237" s="314">
        <v>0</v>
      </c>
      <c r="K237" s="312">
        <v>0</v>
      </c>
      <c r="L237" s="312">
        <v>0</v>
      </c>
      <c r="M237" s="312">
        <v>0</v>
      </c>
      <c r="N237" s="312">
        <v>0</v>
      </c>
      <c r="O237" s="312">
        <v>0</v>
      </c>
      <c r="P237" s="312">
        <v>0</v>
      </c>
      <c r="Q237" s="312">
        <v>0</v>
      </c>
      <c r="R237" s="312">
        <v>0</v>
      </c>
      <c r="S237" s="312">
        <v>0</v>
      </c>
      <c r="T237" s="312">
        <v>0</v>
      </c>
      <c r="U237" s="312">
        <v>0</v>
      </c>
      <c r="V237" s="313">
        <v>1</v>
      </c>
      <c r="W237" s="313">
        <v>1</v>
      </c>
      <c r="X237" s="312">
        <v>0</v>
      </c>
      <c r="Y237" s="312">
        <v>0</v>
      </c>
      <c r="Z237" s="312">
        <v>0</v>
      </c>
      <c r="AA237" s="14">
        <v>0</v>
      </c>
      <c r="AB237" s="317"/>
      <c r="AC237" s="15" t="str">
        <f t="shared" si="242"/>
        <v/>
      </c>
      <c r="AD237" s="15" t="str">
        <f t="shared" si="253"/>
        <v/>
      </c>
      <c r="AE237" s="16" t="str">
        <f t="shared" si="254"/>
        <v>0 - 0</v>
      </c>
      <c r="AF237" s="20" t="str">
        <f t="shared" si="244"/>
        <v>Not an offer</v>
      </c>
      <c r="AG237" s="276" t="str">
        <f t="shared" si="245"/>
        <v>Not an Offer</v>
      </c>
      <c r="AH237" s="150"/>
      <c r="AI237" s="254">
        <v>221</v>
      </c>
      <c r="AJ237" s="149" t="str">
        <f t="shared" si="246"/>
        <v>00-IFE</v>
      </c>
      <c r="AK237" s="254" t="b">
        <v>0</v>
      </c>
      <c r="AL237" s="254">
        <f t="shared" si="243"/>
        <v>0</v>
      </c>
      <c r="AM237" s="254">
        <f t="shared" si="247"/>
        <v>0</v>
      </c>
      <c r="AN237" s="288">
        <f t="shared" si="255"/>
        <v>0</v>
      </c>
      <c r="AO237" s="288" t="str">
        <f>IF(AND($BU237=$BV237,BU237=AO$13),$J237&amp;$K237&amp;$L237&amp;$M237&amp;$N237&amp;$O237&amp;$P237&amp;$Q237&amp;$R237&amp;$S237&amp;$T237&amp;$U237,IFERROR(MATCH($AN237,AO$17:AO236,0),-1000))</f>
        <v>000000000000</v>
      </c>
      <c r="AP237" s="288">
        <f>IF(AND($BU237=$BV237,BV237=AP$13),$J237&amp;$K237&amp;$L237&amp;$M237&amp;$N237&amp;$O237&amp;$P237&amp;$Q237&amp;$R237&amp;$S237&amp;$T237&amp;$U237,IFERROR(MATCH($AN237,AP$17:AP236,0),-1000))</f>
        <v>1</v>
      </c>
      <c r="AQ237" s="288">
        <f>IF(AND($BU237=$BV237,BW237=AQ$13),$J237&amp;$K237&amp;$L237&amp;$M237&amp;$N237&amp;$O237&amp;$P237&amp;$Q237&amp;$R237&amp;$S237&amp;$T237&amp;$U237,IFERROR(MATCH($AN237,AQ$17:AQ236,0),-1000))</f>
        <v>1</v>
      </c>
      <c r="AR237" s="288">
        <f>IF(AND($BU237=$BV237,BX237=AR$13),$J237&amp;$K237&amp;$L237&amp;$M237&amp;$N237&amp;$O237&amp;$P237&amp;$Q237&amp;$R237&amp;$S237&amp;$T237&amp;$U237,IFERROR(MATCH($AN237,AR$17:AR236,0),-1000))</f>
        <v>1</v>
      </c>
      <c r="AS237" s="254">
        <f t="shared" si="238"/>
        <v>0</v>
      </c>
      <c r="AT237" s="261" t="str">
        <f t="shared" si="256"/>
        <v/>
      </c>
      <c r="AU237" s="254" t="str">
        <f t="shared" si="250"/>
        <v/>
      </c>
      <c r="AV237" s="254" t="str">
        <f t="shared" si="248"/>
        <v/>
      </c>
      <c r="AW237" s="254" t="str">
        <f t="shared" si="248"/>
        <v/>
      </c>
      <c r="AX237" s="254" t="str">
        <f t="shared" si="248"/>
        <v/>
      </c>
      <c r="AY237" s="254" t="str">
        <f t="shared" si="248"/>
        <v/>
      </c>
      <c r="AZ237" s="254" t="str">
        <f t="shared" si="248"/>
        <v/>
      </c>
      <c r="BA237" s="254" t="str">
        <f t="shared" si="248"/>
        <v/>
      </c>
      <c r="BB237" s="254" t="str">
        <f t="shared" si="248"/>
        <v/>
      </c>
      <c r="BC237" s="254" t="str">
        <f t="shared" si="248"/>
        <v/>
      </c>
      <c r="BD237" s="254" t="str">
        <f t="shared" si="248"/>
        <v/>
      </c>
      <c r="BE237" s="262" t="str">
        <f t="shared" si="240"/>
        <v/>
      </c>
      <c r="BF237" s="263" t="str">
        <f t="shared" si="251"/>
        <v/>
      </c>
      <c r="BG237" s="254" t="str">
        <f t="shared" si="249"/>
        <v/>
      </c>
      <c r="BH237" s="254" t="str">
        <f t="shared" si="249"/>
        <v/>
      </c>
      <c r="BI237" s="254" t="str">
        <f t="shared" si="249"/>
        <v/>
      </c>
      <c r="BJ237" s="254" t="str">
        <f t="shared" si="249"/>
        <v/>
      </c>
      <c r="BK237" s="254" t="str">
        <f t="shared" si="249"/>
        <v/>
      </c>
      <c r="BL237" s="254" t="str">
        <f t="shared" si="249"/>
        <v/>
      </c>
      <c r="BM237" s="254" t="str">
        <f t="shared" si="249"/>
        <v/>
      </c>
      <c r="BN237" s="254" t="str">
        <f t="shared" si="249"/>
        <v/>
      </c>
      <c r="BO237" s="254" t="str">
        <f t="shared" si="249"/>
        <v/>
      </c>
      <c r="BP237" s="254" t="str">
        <f t="shared" si="241"/>
        <v/>
      </c>
      <c r="BQ237" s="264" t="str">
        <f t="shared" si="257"/>
        <v/>
      </c>
      <c r="BR237" s="261">
        <v>2019</v>
      </c>
      <c r="BS237" s="261">
        <v>2019</v>
      </c>
      <c r="BT237" s="261">
        <v>2019</v>
      </c>
      <c r="BU237" s="265">
        <v>2019</v>
      </c>
      <c r="BV237" s="263">
        <v>2019</v>
      </c>
      <c r="BW237" s="254" t="str">
        <f t="shared" si="297"/>
        <v/>
      </c>
      <c r="BX237" s="254" t="str">
        <f t="shared" si="176"/>
        <v/>
      </c>
      <c r="BY237" s="264" t="str">
        <f t="shared" si="31"/>
        <v/>
      </c>
      <c r="BZ237" s="254" t="str">
        <f t="shared" si="32"/>
        <v/>
      </c>
      <c r="CA237" s="254">
        <f t="shared" si="295"/>
        <v>0</v>
      </c>
      <c r="CB237" s="254">
        <f t="shared" si="295"/>
        <v>0</v>
      </c>
      <c r="CC237" s="254">
        <f t="shared" si="295"/>
        <v>0</v>
      </c>
      <c r="CD237" s="254">
        <f t="shared" si="295"/>
        <v>0</v>
      </c>
      <c r="CE237" s="254">
        <f t="shared" si="295"/>
        <v>0</v>
      </c>
      <c r="CF237" s="254">
        <f t="shared" si="295"/>
        <v>0</v>
      </c>
      <c r="CG237" s="254">
        <f t="shared" si="295"/>
        <v>0</v>
      </c>
      <c r="CH237" s="254">
        <f t="shared" si="295"/>
        <v>0</v>
      </c>
      <c r="CI237" s="254">
        <f t="shared" si="295"/>
        <v>0</v>
      </c>
      <c r="CJ237" s="254">
        <f t="shared" si="294"/>
        <v>0</v>
      </c>
      <c r="CK237" s="254">
        <f t="shared" si="294"/>
        <v>0</v>
      </c>
      <c r="CL237" s="254">
        <f t="shared" si="294"/>
        <v>0</v>
      </c>
      <c r="CM237" s="254">
        <f t="shared" si="258"/>
        <v>0</v>
      </c>
      <c r="CN237" s="254">
        <f t="shared" si="259"/>
        <v>0</v>
      </c>
      <c r="CO237" s="254">
        <f t="shared" si="260"/>
        <v>0</v>
      </c>
      <c r="CP237" s="254">
        <f t="shared" si="261"/>
        <v>0</v>
      </c>
      <c r="CQ237" s="254">
        <f t="shared" si="262"/>
        <v>0</v>
      </c>
      <c r="CR237" s="254">
        <f t="shared" si="263"/>
        <v>0</v>
      </c>
      <c r="CS237" s="254">
        <f t="shared" si="264"/>
        <v>0</v>
      </c>
      <c r="CT237" s="254">
        <f t="shared" si="265"/>
        <v>0</v>
      </c>
      <c r="CU237" s="254">
        <f t="shared" si="266"/>
        <v>0</v>
      </c>
      <c r="CV237" s="254">
        <f t="shared" si="267"/>
        <v>0</v>
      </c>
      <c r="CW237" s="254">
        <f t="shared" si="268"/>
        <v>0</v>
      </c>
      <c r="CX237" s="254">
        <f t="shared" si="269"/>
        <v>0</v>
      </c>
      <c r="CY237" s="254">
        <f t="shared" si="270"/>
        <v>0</v>
      </c>
      <c r="CZ237" s="254">
        <f t="shared" si="271"/>
        <v>0</v>
      </c>
      <c r="DA237" s="254">
        <f t="shared" si="272"/>
        <v>0</v>
      </c>
      <c r="DB237" s="254">
        <f t="shared" si="273"/>
        <v>0</v>
      </c>
      <c r="DC237" s="254">
        <f t="shared" si="274"/>
        <v>0</v>
      </c>
      <c r="DD237" s="254">
        <f t="shared" si="275"/>
        <v>0</v>
      </c>
      <c r="DE237" s="254">
        <f t="shared" si="276"/>
        <v>0</v>
      </c>
      <c r="DF237" s="254">
        <f t="shared" si="277"/>
        <v>0</v>
      </c>
      <c r="DG237" s="254">
        <f t="shared" si="278"/>
        <v>0</v>
      </c>
      <c r="DH237" s="254">
        <f t="shared" si="279"/>
        <v>0</v>
      </c>
      <c r="DI237" s="254">
        <f t="shared" si="280"/>
        <v>0</v>
      </c>
      <c r="DJ237" s="254">
        <f t="shared" si="281"/>
        <v>0</v>
      </c>
      <c r="DK237" s="254">
        <f t="shared" si="282"/>
        <v>0</v>
      </c>
      <c r="DL237" s="254">
        <f t="shared" si="283"/>
        <v>0</v>
      </c>
      <c r="DM237" s="254">
        <f t="shared" si="284"/>
        <v>0</v>
      </c>
      <c r="DN237" s="254">
        <f t="shared" si="285"/>
        <v>0</v>
      </c>
      <c r="DO237" s="254">
        <f t="shared" si="286"/>
        <v>0</v>
      </c>
      <c r="DP237" s="254">
        <f t="shared" si="287"/>
        <v>0</v>
      </c>
      <c r="DQ237" s="254">
        <f t="shared" si="288"/>
        <v>0</v>
      </c>
      <c r="DR237" s="254">
        <f t="shared" si="289"/>
        <v>0</v>
      </c>
      <c r="DS237" s="254">
        <f t="shared" si="290"/>
        <v>0</v>
      </c>
      <c r="DT237" s="254">
        <f t="shared" si="291"/>
        <v>0</v>
      </c>
      <c r="DU237" s="254">
        <f t="shared" si="292"/>
        <v>0</v>
      </c>
      <c r="DV237" s="254">
        <f t="shared" si="293"/>
        <v>0</v>
      </c>
    </row>
    <row r="238" spans="1:126" ht="24" customHeight="1">
      <c r="A238" s="11" t="str">
        <f ca="1">IF(AG238&lt;&gt;"OK","",CONCATENATE(TEXT('Front Page'!$F$33,"000"),TEXT('Front Page'!$F$31,"000"),"-",LEFT('Front Page'!$R$53,5),"-",LEFT(D238,1),AJ238, "-",TEXT(B238,"000")))</f>
        <v/>
      </c>
      <c r="B238" s="12" t="str">
        <f>IFERROR(IF(E238="","",MAX(B$17:B237)+1),"")</f>
        <v/>
      </c>
      <c r="C238" s="13"/>
      <c r="D238" s="29" t="str">
        <f>IF(MIN(J238:U238)=0,IF(MAX(J238:U238)=0,"None",IF(AND(MAX(J238:O238,S238:U238)=0,MIN(P238:R238)&gt;0),"Q3",IF(AND(Q238&gt;0,MAX(J238:P238,R238:U238)=0),"Aug","Monthly"))),"YR")</f>
        <v>None</v>
      </c>
      <c r="E238" s="29" t="str">
        <f t="shared" si="17"/>
        <v/>
      </c>
      <c r="F238" s="29" t="str">
        <f t="shared" si="18"/>
        <v/>
      </c>
      <c r="G238" s="363"/>
      <c r="H238" s="364"/>
      <c r="I238" s="325" t="str">
        <f>IF(OR(AND(D238="Q3",MIN(P238:R238)&lt;&gt;MAX(P238:R238)),AND(D238="YR",MIN(J238:U238)&lt;&gt;MAX(J238:U238)),D238="Monthly"),"Yes", "No")</f>
        <v>No</v>
      </c>
      <c r="J238" s="314">
        <v>0</v>
      </c>
      <c r="K238" s="312">
        <v>0</v>
      </c>
      <c r="L238" s="312">
        <v>0</v>
      </c>
      <c r="M238" s="312">
        <v>0</v>
      </c>
      <c r="N238" s="312">
        <v>0</v>
      </c>
      <c r="O238" s="312">
        <v>0</v>
      </c>
      <c r="P238" s="312">
        <v>0</v>
      </c>
      <c r="Q238" s="312">
        <v>0</v>
      </c>
      <c r="R238" s="312">
        <v>0</v>
      </c>
      <c r="S238" s="312">
        <v>0</v>
      </c>
      <c r="T238" s="312">
        <v>0</v>
      </c>
      <c r="U238" s="312">
        <v>0</v>
      </c>
      <c r="V238" s="313">
        <v>1</v>
      </c>
      <c r="W238" s="313">
        <v>1</v>
      </c>
      <c r="X238" s="312">
        <v>0</v>
      </c>
      <c r="Y238" s="312">
        <v>0</v>
      </c>
      <c r="Z238" s="312">
        <v>0</v>
      </c>
      <c r="AA238" s="14">
        <v>0</v>
      </c>
      <c r="AB238" s="317"/>
      <c r="AC238" s="15" t="str">
        <f>IF(SUM(X238:AA238)=0,"",SUM(J238:U238)*V238*SUM(X238:AA238)/1000)</f>
        <v/>
      </c>
      <c r="AD238" s="15" t="str">
        <f>IF(SUM(X238:AA238)=0,"",SUM(J238:U238)*V238*SUM(X238:AA238)/1000)</f>
        <v/>
      </c>
      <c r="AE238" s="16" t="str">
        <f>ROUND(SUM($J238:$U238),0)*V238&amp;" - "&amp;ROUND(SUM($J238:$U238)*W238,0)</f>
        <v>0 - 0</v>
      </c>
      <c r="AF238" s="20" t="str">
        <f t="shared" si="244"/>
        <v>Not an offer</v>
      </c>
      <c r="AG238" s="276" t="str">
        <f t="shared" si="245"/>
        <v>Not an Offer</v>
      </c>
      <c r="AH238" s="150"/>
      <c r="AI238" s="254">
        <v>222</v>
      </c>
      <c r="AJ238" s="149" t="str">
        <f t="shared" si="246"/>
        <v>00-IFE</v>
      </c>
      <c r="AK238" s="254" t="b">
        <v>0</v>
      </c>
      <c r="AL238" s="254">
        <f t="shared" si="243"/>
        <v>0</v>
      </c>
      <c r="AM238" s="254">
        <f t="shared" si="247"/>
        <v>0</v>
      </c>
      <c r="AN238" s="288">
        <f>IF($BU238&lt;&gt;$BV238,$J238&amp;$K238&amp;$L238&amp;$M238&amp;$N238&amp;$O238&amp;$P238&amp;$Q238&amp;$R238&amp;$S238&amp;$T238&amp;$U238,0)</f>
        <v>0</v>
      </c>
      <c r="AO238" s="288" t="str">
        <f>IF(AND($BU238=$BV238,BU238=AO$13),$J238&amp;$K238&amp;$L238&amp;$M238&amp;$N238&amp;$O238&amp;$P238&amp;$Q238&amp;$R238&amp;$S238&amp;$T238&amp;$U238,IFERROR(MATCH($AN238,AO$17:AO237,0),-1000))</f>
        <v>000000000000</v>
      </c>
      <c r="AP238" s="288">
        <f>IF(AND($BU238=$BV238,BV238=AP$13),$J238&amp;$K238&amp;$L238&amp;$M238&amp;$N238&amp;$O238&amp;$P238&amp;$Q238&amp;$R238&amp;$S238&amp;$T238&amp;$U238,IFERROR(MATCH($AN238,AP$17:AP237,0),-1000))</f>
        <v>1</v>
      </c>
      <c r="AQ238" s="288">
        <f>IF(AND($BU238=$BV238,BW238=AQ$13),$J238&amp;$K238&amp;$L238&amp;$M238&amp;$N238&amp;$O238&amp;$P238&amp;$Q238&amp;$R238&amp;$S238&amp;$T238&amp;$U238,IFERROR(MATCH($AN238,AQ$17:AQ237,0),-1000))</f>
        <v>1</v>
      </c>
      <c r="AR238" s="288">
        <f>IF(AND($BU238=$BV238,BX238=AR$13),$J238&amp;$K238&amp;$L238&amp;$M238&amp;$N238&amp;$O238&amp;$P238&amp;$Q238&amp;$R238&amp;$S238&amp;$T238&amp;$U238,IFERROR(MATCH($AN238,AR$17:AR237,0),-1000))</f>
        <v>1</v>
      </c>
      <c r="AS238" s="254">
        <f t="shared" si="238"/>
        <v>0</v>
      </c>
      <c r="AT238" s="261" t="str">
        <f>IF(J238&lt;&gt;0,AT$14,"")</f>
        <v/>
      </c>
      <c r="AU238" s="254" t="str">
        <f t="shared" si="250"/>
        <v/>
      </c>
      <c r="AV238" s="254" t="str">
        <f t="shared" si="250"/>
        <v/>
      </c>
      <c r="AW238" s="254" t="str">
        <f t="shared" si="250"/>
        <v/>
      </c>
      <c r="AX238" s="254" t="str">
        <f t="shared" si="250"/>
        <v/>
      </c>
      <c r="AY238" s="254" t="str">
        <f t="shared" si="250"/>
        <v/>
      </c>
      <c r="AZ238" s="254" t="str">
        <f t="shared" si="250"/>
        <v/>
      </c>
      <c r="BA238" s="254" t="str">
        <f t="shared" si="250"/>
        <v/>
      </c>
      <c r="BB238" s="254" t="str">
        <f t="shared" si="250"/>
        <v/>
      </c>
      <c r="BC238" s="254" t="str">
        <f t="shared" si="250"/>
        <v/>
      </c>
      <c r="BD238" s="254" t="str">
        <f t="shared" si="250"/>
        <v/>
      </c>
      <c r="BE238" s="262" t="str">
        <f t="shared" si="250"/>
        <v/>
      </c>
      <c r="BF238" s="263" t="str">
        <f t="shared" si="251"/>
        <v/>
      </c>
      <c r="BG238" s="254" t="str">
        <f t="shared" si="251"/>
        <v/>
      </c>
      <c r="BH238" s="254" t="str">
        <f t="shared" si="251"/>
        <v/>
      </c>
      <c r="BI238" s="254" t="str">
        <f t="shared" si="251"/>
        <v/>
      </c>
      <c r="BJ238" s="254" t="str">
        <f t="shared" si="251"/>
        <v/>
      </c>
      <c r="BK238" s="254" t="str">
        <f t="shared" si="251"/>
        <v/>
      </c>
      <c r="BL238" s="254" t="str">
        <f t="shared" si="251"/>
        <v/>
      </c>
      <c r="BM238" s="254" t="str">
        <f t="shared" si="251"/>
        <v/>
      </c>
      <c r="BN238" s="254" t="str">
        <f t="shared" si="251"/>
        <v/>
      </c>
      <c r="BO238" s="254" t="str">
        <f t="shared" si="251"/>
        <v/>
      </c>
      <c r="BP238" s="254" t="str">
        <f t="shared" si="251"/>
        <v/>
      </c>
      <c r="BQ238" s="264" t="str">
        <f>IF(U238&lt;&gt;0,BQ$14,"")</f>
        <v/>
      </c>
      <c r="BR238" s="261">
        <v>2019</v>
      </c>
      <c r="BS238" s="261">
        <v>2019</v>
      </c>
      <c r="BT238" s="261">
        <v>2019</v>
      </c>
      <c r="BU238" s="265">
        <v>2019</v>
      </c>
      <c r="BV238" s="263">
        <v>2019</v>
      </c>
      <c r="BW238" s="254" t="str">
        <f t="shared" si="297"/>
        <v/>
      </c>
      <c r="BX238" s="254" t="str">
        <f t="shared" si="176"/>
        <v/>
      </c>
      <c r="BY238" s="264" t="str">
        <f t="shared" si="31"/>
        <v/>
      </c>
      <c r="BZ238" s="254" t="str">
        <f t="shared" si="32"/>
        <v/>
      </c>
      <c r="CA238" s="254">
        <f t="shared" si="295"/>
        <v>0</v>
      </c>
      <c r="CB238" s="254">
        <f t="shared" si="295"/>
        <v>0</v>
      </c>
      <c r="CC238" s="254">
        <f t="shared" si="295"/>
        <v>0</v>
      </c>
      <c r="CD238" s="254">
        <f t="shared" si="295"/>
        <v>0</v>
      </c>
      <c r="CE238" s="254">
        <f t="shared" si="295"/>
        <v>0</v>
      </c>
      <c r="CF238" s="254">
        <f t="shared" si="295"/>
        <v>0</v>
      </c>
      <c r="CG238" s="254">
        <f t="shared" si="295"/>
        <v>0</v>
      </c>
      <c r="CH238" s="254">
        <f t="shared" si="295"/>
        <v>0</v>
      </c>
      <c r="CI238" s="254">
        <f t="shared" si="295"/>
        <v>0</v>
      </c>
      <c r="CJ238" s="254">
        <f t="shared" si="295"/>
        <v>0</v>
      </c>
      <c r="CK238" s="254">
        <f t="shared" si="295"/>
        <v>0</v>
      </c>
      <c r="CL238" s="254">
        <f t="shared" si="295"/>
        <v>0</v>
      </c>
      <c r="CM238" s="254">
        <f>IF($Y238&gt;0,$J238*$W238,0)</f>
        <v>0</v>
      </c>
      <c r="CN238" s="254">
        <f>IF($Y238&gt;0,$K238*$W238,0)</f>
        <v>0</v>
      </c>
      <c r="CO238" s="254">
        <f>IF($Y238&gt;0,$L238*$W238,0)</f>
        <v>0</v>
      </c>
      <c r="CP238" s="254">
        <f>IF($Y238&gt;0,$M238*$W238,0)</f>
        <v>0</v>
      </c>
      <c r="CQ238" s="254">
        <f>IF($Y238&gt;0,$N238*$W238,0)</f>
        <v>0</v>
      </c>
      <c r="CR238" s="254">
        <f>IF($Y238&gt;0,$O238*$W238,0)</f>
        <v>0</v>
      </c>
      <c r="CS238" s="254">
        <f>IF($Y238&gt;0,$P238*$W238,0)</f>
        <v>0</v>
      </c>
      <c r="CT238" s="254">
        <f>IF($Y238&gt;0,$Q238*$W238,0)</f>
        <v>0</v>
      </c>
      <c r="CU238" s="254">
        <f>IF($Y238&gt;0,$R238*$W238,0)</f>
        <v>0</v>
      </c>
      <c r="CV238" s="254">
        <f>IF($Y238&gt;0,$S238*$W238,0)</f>
        <v>0</v>
      </c>
      <c r="CW238" s="254">
        <f>IF($Y238&gt;0,$T238*$W238,0)</f>
        <v>0</v>
      </c>
      <c r="CX238" s="254">
        <f>IF($Y238&gt;0,$U238*$W238,0)</f>
        <v>0</v>
      </c>
      <c r="CY238" s="254">
        <f>IF($Z238&gt;0,$J238*$W238,0)</f>
        <v>0</v>
      </c>
      <c r="CZ238" s="254">
        <f>IF($Z238&gt;0,$K238*$W238,0)</f>
        <v>0</v>
      </c>
      <c r="DA238" s="254">
        <f>IF($Z238&gt;0,$L238*$W238,0)</f>
        <v>0</v>
      </c>
      <c r="DB238" s="254">
        <f>IF($Z238&gt;0,$M238*$W238,0)</f>
        <v>0</v>
      </c>
      <c r="DC238" s="254">
        <f>IF($Z238&gt;0,$N238*$W238,0)</f>
        <v>0</v>
      </c>
      <c r="DD238" s="254">
        <f>IF($Z238&gt;0,$O238*$W238,0)</f>
        <v>0</v>
      </c>
      <c r="DE238" s="254">
        <f>IF($Z238&gt;0,$P238*$W238,0)</f>
        <v>0</v>
      </c>
      <c r="DF238" s="254">
        <f>IF($Z238&gt;0,$Q238*$W238,0)</f>
        <v>0</v>
      </c>
      <c r="DG238" s="254">
        <f>IF($Z238&gt;0,$R238*$W238,0)</f>
        <v>0</v>
      </c>
      <c r="DH238" s="254">
        <f>IF($Z238&gt;0,$S238*$W238,0)</f>
        <v>0</v>
      </c>
      <c r="DI238" s="254">
        <f>IF($Z238&gt;0,$T238*$W238,0)</f>
        <v>0</v>
      </c>
      <c r="DJ238" s="254">
        <f>IF($Z238&gt;0,$U238*$W238,0)</f>
        <v>0</v>
      </c>
      <c r="DK238" s="254">
        <f>IF($AA238&gt;0,$J238*$W238,0)</f>
        <v>0</v>
      </c>
      <c r="DL238" s="254">
        <f>IF($AA238&gt;0,$K238*$W238,0)</f>
        <v>0</v>
      </c>
      <c r="DM238" s="254">
        <f>IF($AA238&gt;0,$L238*$W238,0)</f>
        <v>0</v>
      </c>
      <c r="DN238" s="254">
        <f>IF($AA238&gt;0,$M238*$W238,0)</f>
        <v>0</v>
      </c>
      <c r="DO238" s="254">
        <f>IF($AA238&gt;0,$N238*$W238,0)</f>
        <v>0</v>
      </c>
      <c r="DP238" s="254">
        <f>IF($AA238&gt;0,$O238*$W238,0)</f>
        <v>0</v>
      </c>
      <c r="DQ238" s="254">
        <f>IF($AA238&gt;0,$P238*$W238,0)</f>
        <v>0</v>
      </c>
      <c r="DR238" s="254">
        <f>IF($AA238&gt;0,$Q238*$W238,0)</f>
        <v>0</v>
      </c>
      <c r="DS238" s="254">
        <f>IF($AA238&gt;0,$R238*$W238,0)</f>
        <v>0</v>
      </c>
      <c r="DT238" s="254">
        <f>IF($AA238&gt;0,$S238*$W238,0)</f>
        <v>0</v>
      </c>
      <c r="DU238" s="254">
        <f>IF($AA238&gt;0,$T238*$W238,0)</f>
        <v>0</v>
      </c>
      <c r="DV238" s="254">
        <f>IF($AA238&gt;0,$U238*$W238,0)</f>
        <v>0</v>
      </c>
    </row>
    <row r="239" spans="1:126" ht="24" customHeight="1">
      <c r="A239" s="11" t="str">
        <f ca="1">IF(AG239&lt;&gt;"OK","",CONCATENATE(TEXT('Front Page'!$F$33,"000"),TEXT('Front Page'!$F$31,"000"),"-",LEFT('Front Page'!$R$53,5),"-",LEFT(D239,1),AJ239, "-",TEXT(B239,"000")))</f>
        <v/>
      </c>
      <c r="B239" s="12" t="str">
        <f>IFERROR(IF(E239="","",MAX(B$17:B238)+1),"")</f>
        <v/>
      </c>
      <c r="C239" s="13"/>
      <c r="D239" s="29" t="str">
        <f>IF(MIN(J239:U239)=0,IF(MAX(J239:U239)=0,"None",IF(AND(MAX(J239:O239,S239:U239)=0,MIN(P239:R239)&gt;0),"Q3",IF(AND(Q239&gt;0,MAX(J239:P239,R239:U239)=0),"Aug","Monthly"))),"YR")</f>
        <v>None</v>
      </c>
      <c r="E239" s="29" t="str">
        <f t="shared" si="17"/>
        <v/>
      </c>
      <c r="F239" s="29" t="str">
        <f t="shared" si="18"/>
        <v/>
      </c>
      <c r="G239" s="363"/>
      <c r="H239" s="364"/>
      <c r="I239" s="325" t="str">
        <f>IF(OR(AND(D239="Q3",MIN(P239:R239)&lt;&gt;MAX(P239:R239)),AND(D239="YR",MIN(J239:U239)&lt;&gt;MAX(J239:U239)),D239="Monthly"),"Yes", "No")</f>
        <v>No</v>
      </c>
      <c r="J239" s="314">
        <v>0</v>
      </c>
      <c r="K239" s="312">
        <v>0</v>
      </c>
      <c r="L239" s="312">
        <v>0</v>
      </c>
      <c r="M239" s="312">
        <v>0</v>
      </c>
      <c r="N239" s="312">
        <v>0</v>
      </c>
      <c r="O239" s="312">
        <v>0</v>
      </c>
      <c r="P239" s="312">
        <v>0</v>
      </c>
      <c r="Q239" s="312">
        <v>0</v>
      </c>
      <c r="R239" s="312">
        <v>0</v>
      </c>
      <c r="S239" s="312">
        <v>0</v>
      </c>
      <c r="T239" s="312">
        <v>0</v>
      </c>
      <c r="U239" s="312">
        <v>0</v>
      </c>
      <c r="V239" s="313">
        <v>1</v>
      </c>
      <c r="W239" s="313">
        <v>1</v>
      </c>
      <c r="X239" s="312">
        <v>0</v>
      </c>
      <c r="Y239" s="312">
        <v>0</v>
      </c>
      <c r="Z239" s="312">
        <v>0</v>
      </c>
      <c r="AA239" s="14">
        <v>0</v>
      </c>
      <c r="AB239" s="317"/>
      <c r="AC239" s="15" t="str">
        <f>IF(SUM(X239:AA239)=0,"",SUM(J239:U239)*V239*SUM(X239:AA239)/1000)</f>
        <v/>
      </c>
      <c r="AD239" s="15" t="str">
        <f>IF(SUM(X239:AA239)=0,"",SUM(J239:U239)*V239*SUM(X239:AA239)/1000)</f>
        <v/>
      </c>
      <c r="AE239" s="16" t="str">
        <f>ROUND(SUM($J239:$U239),0)*V239&amp;" - "&amp;ROUND(SUM($J239:$U239)*W239,0)</f>
        <v>0 - 0</v>
      </c>
      <c r="AF239" s="20" t="str">
        <f t="shared" si="244"/>
        <v>Not an offer</v>
      </c>
      <c r="AG239" s="276" t="str">
        <f t="shared" si="245"/>
        <v>Not an Offer</v>
      </c>
      <c r="AH239" s="150"/>
      <c r="AI239" s="254">
        <v>223</v>
      </c>
      <c r="AJ239" s="149" t="str">
        <f t="shared" si="246"/>
        <v>00-IFE</v>
      </c>
      <c r="AK239" s="254" t="b">
        <v>0</v>
      </c>
      <c r="AL239" s="254">
        <f t="shared" si="243"/>
        <v>0</v>
      </c>
      <c r="AM239" s="254">
        <f t="shared" si="247"/>
        <v>0</v>
      </c>
      <c r="AN239" s="288">
        <f>IF($BU239&lt;&gt;$BV239,$J239&amp;$K239&amp;$L239&amp;$M239&amp;$N239&amp;$O239&amp;$P239&amp;$Q239&amp;$R239&amp;$S239&amp;$T239&amp;$U239,0)</f>
        <v>0</v>
      </c>
      <c r="AO239" s="288" t="str">
        <f>IF(AND($BU239=$BV239,BU239=AO$13),$J239&amp;$K239&amp;$L239&amp;$M239&amp;$N239&amp;$O239&amp;$P239&amp;$Q239&amp;$R239&amp;$S239&amp;$T239&amp;$U239,IFERROR(MATCH($AN239,AO$17:AO238,0),-1000))</f>
        <v>000000000000</v>
      </c>
      <c r="AP239" s="288">
        <f>IF(AND($BU239=$BV239,BV239=AP$13),$J239&amp;$K239&amp;$L239&amp;$M239&amp;$N239&amp;$O239&amp;$P239&amp;$Q239&amp;$R239&amp;$S239&amp;$T239&amp;$U239,IFERROR(MATCH($AN239,AP$17:AP238,0),-1000))</f>
        <v>1</v>
      </c>
      <c r="AQ239" s="288">
        <f>IF(AND($BU239=$BV239,BW239=AQ$13),$J239&amp;$K239&amp;$L239&amp;$M239&amp;$N239&amp;$O239&amp;$P239&amp;$Q239&amp;$R239&amp;$S239&amp;$T239&amp;$U239,IFERROR(MATCH($AN239,AQ$17:AQ238,0),-1000))</f>
        <v>1</v>
      </c>
      <c r="AR239" s="288">
        <f>IF(AND($BU239=$BV239,BX239=AR$13),$J239&amp;$K239&amp;$L239&amp;$M239&amp;$N239&amp;$O239&amp;$P239&amp;$Q239&amp;$R239&amp;$S239&amp;$T239&amp;$U239,IFERROR(MATCH($AN239,AR$17:AR238,0),-1000))</f>
        <v>1</v>
      </c>
      <c r="AS239" s="254">
        <f t="shared" si="238"/>
        <v>0</v>
      </c>
      <c r="AT239" s="261" t="str">
        <f>IF(J239&lt;&gt;0,AT$14,"")</f>
        <v/>
      </c>
      <c r="AU239" s="254" t="str">
        <f t="shared" si="250"/>
        <v/>
      </c>
      <c r="AV239" s="254" t="str">
        <f t="shared" si="250"/>
        <v/>
      </c>
      <c r="AW239" s="254" t="str">
        <f t="shared" si="250"/>
        <v/>
      </c>
      <c r="AX239" s="254" t="str">
        <f t="shared" si="250"/>
        <v/>
      </c>
      <c r="AY239" s="254" t="str">
        <f t="shared" si="250"/>
        <v/>
      </c>
      <c r="AZ239" s="254" t="str">
        <f t="shared" si="250"/>
        <v/>
      </c>
      <c r="BA239" s="254" t="str">
        <f t="shared" si="250"/>
        <v/>
      </c>
      <c r="BB239" s="254" t="str">
        <f t="shared" si="250"/>
        <v/>
      </c>
      <c r="BC239" s="254" t="str">
        <f t="shared" si="250"/>
        <v/>
      </c>
      <c r="BD239" s="254" t="str">
        <f t="shared" si="250"/>
        <v/>
      </c>
      <c r="BE239" s="262" t="str">
        <f t="shared" si="250"/>
        <v/>
      </c>
      <c r="BF239" s="263" t="str">
        <f t="shared" si="251"/>
        <v/>
      </c>
      <c r="BG239" s="254" t="str">
        <f t="shared" si="251"/>
        <v/>
      </c>
      <c r="BH239" s="254" t="str">
        <f t="shared" si="251"/>
        <v/>
      </c>
      <c r="BI239" s="254" t="str">
        <f t="shared" si="251"/>
        <v/>
      </c>
      <c r="BJ239" s="254" t="str">
        <f t="shared" si="251"/>
        <v/>
      </c>
      <c r="BK239" s="254" t="str">
        <f t="shared" si="251"/>
        <v/>
      </c>
      <c r="BL239" s="254" t="str">
        <f t="shared" si="251"/>
        <v/>
      </c>
      <c r="BM239" s="254" t="str">
        <f t="shared" si="251"/>
        <v/>
      </c>
      <c r="BN239" s="254" t="str">
        <f t="shared" si="251"/>
        <v/>
      </c>
      <c r="BO239" s="254" t="str">
        <f t="shared" si="251"/>
        <v/>
      </c>
      <c r="BP239" s="254" t="str">
        <f t="shared" si="251"/>
        <v/>
      </c>
      <c r="BQ239" s="264" t="str">
        <f>IF(U239&lt;&gt;0,BQ$14,"")</f>
        <v/>
      </c>
      <c r="BR239" s="261">
        <v>2019</v>
      </c>
      <c r="BS239" s="261">
        <v>2019</v>
      </c>
      <c r="BT239" s="261">
        <v>2019</v>
      </c>
      <c r="BU239" s="265">
        <v>2019</v>
      </c>
      <c r="BV239" s="263">
        <v>2019</v>
      </c>
      <c r="BW239" s="254" t="str">
        <f t="shared" si="297"/>
        <v/>
      </c>
      <c r="BX239" s="254" t="str">
        <f t="shared" si="176"/>
        <v/>
      </c>
      <c r="BY239" s="264" t="str">
        <f t="shared" si="31"/>
        <v/>
      </c>
      <c r="BZ239" s="254" t="str">
        <f t="shared" si="32"/>
        <v/>
      </c>
      <c r="CA239" s="254">
        <f t="shared" si="295"/>
        <v>0</v>
      </c>
      <c r="CB239" s="254">
        <f t="shared" si="295"/>
        <v>0</v>
      </c>
      <c r="CC239" s="254">
        <f t="shared" si="295"/>
        <v>0</v>
      </c>
      <c r="CD239" s="254">
        <f t="shared" si="295"/>
        <v>0</v>
      </c>
      <c r="CE239" s="254">
        <f t="shared" si="295"/>
        <v>0</v>
      </c>
      <c r="CF239" s="254">
        <f t="shared" si="295"/>
        <v>0</v>
      </c>
      <c r="CG239" s="254">
        <f t="shared" si="295"/>
        <v>0</v>
      </c>
      <c r="CH239" s="254">
        <f t="shared" si="295"/>
        <v>0</v>
      </c>
      <c r="CI239" s="254">
        <f t="shared" si="295"/>
        <v>0</v>
      </c>
      <c r="CJ239" s="254">
        <f t="shared" si="295"/>
        <v>0</v>
      </c>
      <c r="CK239" s="254">
        <f t="shared" si="295"/>
        <v>0</v>
      </c>
      <c r="CL239" s="254">
        <f t="shared" si="295"/>
        <v>0</v>
      </c>
      <c r="CM239" s="254">
        <f>IF($Y239&gt;0,$J239*$W239,0)</f>
        <v>0</v>
      </c>
      <c r="CN239" s="254">
        <f>IF($Y239&gt;0,$K239*$W239,0)</f>
        <v>0</v>
      </c>
      <c r="CO239" s="254">
        <f>IF($Y239&gt;0,$L239*$W239,0)</f>
        <v>0</v>
      </c>
      <c r="CP239" s="254">
        <f>IF($Y239&gt;0,$M239*$W239,0)</f>
        <v>0</v>
      </c>
      <c r="CQ239" s="254">
        <f>IF($Y239&gt;0,$N239*$W239,0)</f>
        <v>0</v>
      </c>
      <c r="CR239" s="254">
        <f>IF($Y239&gt;0,$O239*$W239,0)</f>
        <v>0</v>
      </c>
      <c r="CS239" s="254">
        <f>IF($Y239&gt;0,$P239*$W239,0)</f>
        <v>0</v>
      </c>
      <c r="CT239" s="254">
        <f>IF($Y239&gt;0,$Q239*$W239,0)</f>
        <v>0</v>
      </c>
      <c r="CU239" s="254">
        <f>IF($Y239&gt;0,$R239*$W239,0)</f>
        <v>0</v>
      </c>
      <c r="CV239" s="254">
        <f>IF($Y239&gt;0,$S239*$W239,0)</f>
        <v>0</v>
      </c>
      <c r="CW239" s="254">
        <f>IF($Y239&gt;0,$T239*$W239,0)</f>
        <v>0</v>
      </c>
      <c r="CX239" s="254">
        <f>IF($Y239&gt;0,$U239*$W239,0)</f>
        <v>0</v>
      </c>
      <c r="CY239" s="254">
        <f>IF($Z239&gt;0,$J239*$W239,0)</f>
        <v>0</v>
      </c>
      <c r="CZ239" s="254">
        <f>IF($Z239&gt;0,$K239*$W239,0)</f>
        <v>0</v>
      </c>
      <c r="DA239" s="254">
        <f>IF($Z239&gt;0,$L239*$W239,0)</f>
        <v>0</v>
      </c>
      <c r="DB239" s="254">
        <f>IF($Z239&gt;0,$M239*$W239,0)</f>
        <v>0</v>
      </c>
      <c r="DC239" s="254">
        <f>IF($Z239&gt;0,$N239*$W239,0)</f>
        <v>0</v>
      </c>
      <c r="DD239" s="254">
        <f>IF($Z239&gt;0,$O239*$W239,0)</f>
        <v>0</v>
      </c>
      <c r="DE239" s="254">
        <f>IF($Z239&gt;0,$P239*$W239,0)</f>
        <v>0</v>
      </c>
      <c r="DF239" s="254">
        <f>IF($Z239&gt;0,$Q239*$W239,0)</f>
        <v>0</v>
      </c>
      <c r="DG239" s="254">
        <f>IF($Z239&gt;0,$R239*$W239,0)</f>
        <v>0</v>
      </c>
      <c r="DH239" s="254">
        <f>IF($Z239&gt;0,$S239*$W239,0)</f>
        <v>0</v>
      </c>
      <c r="DI239" s="254">
        <f>IF($Z239&gt;0,$T239*$W239,0)</f>
        <v>0</v>
      </c>
      <c r="DJ239" s="254">
        <f>IF($Z239&gt;0,$U239*$W239,0)</f>
        <v>0</v>
      </c>
      <c r="DK239" s="254">
        <f>IF($AA239&gt;0,$J239*$W239,0)</f>
        <v>0</v>
      </c>
      <c r="DL239" s="254">
        <f>IF($AA239&gt;0,$K239*$W239,0)</f>
        <v>0</v>
      </c>
      <c r="DM239" s="254">
        <f>IF($AA239&gt;0,$L239*$W239,0)</f>
        <v>0</v>
      </c>
      <c r="DN239" s="254">
        <f>IF($AA239&gt;0,$M239*$W239,0)</f>
        <v>0</v>
      </c>
      <c r="DO239" s="254">
        <f>IF($AA239&gt;0,$N239*$W239,0)</f>
        <v>0</v>
      </c>
      <c r="DP239" s="254">
        <f>IF($AA239&gt;0,$O239*$W239,0)</f>
        <v>0</v>
      </c>
      <c r="DQ239" s="254">
        <f>IF($AA239&gt;0,$P239*$W239,0)</f>
        <v>0</v>
      </c>
      <c r="DR239" s="254">
        <f>IF($AA239&gt;0,$Q239*$W239,0)</f>
        <v>0</v>
      </c>
      <c r="DS239" s="254">
        <f>IF($AA239&gt;0,$R239*$W239,0)</f>
        <v>0</v>
      </c>
      <c r="DT239" s="254">
        <f>IF($AA239&gt;0,$S239*$W239,0)</f>
        <v>0</v>
      </c>
      <c r="DU239" s="254">
        <f>IF($AA239&gt;0,$T239*$W239,0)</f>
        <v>0</v>
      </c>
      <c r="DV239" s="254">
        <f>IF($AA239&gt;0,$U239*$W239,0)</f>
        <v>0</v>
      </c>
    </row>
    <row r="240" spans="1:126" ht="24" customHeight="1">
      <c r="A240" s="11" t="str">
        <f ca="1">IF(AG240&lt;&gt;"OK","",CONCATENATE(TEXT('Front Page'!$F$33,"000"),TEXT('Front Page'!$F$31,"000"),"-",LEFT('Front Page'!$R$53,5),"-",LEFT(D240,1),AJ240, "-",TEXT(B240,"000")))</f>
        <v/>
      </c>
      <c r="B240" s="12" t="str">
        <f>IFERROR(IF(E240="","",MAX(B$17:B239)+1),"")</f>
        <v/>
      </c>
      <c r="C240" s="13"/>
      <c r="D240" s="29" t="str">
        <f t="shared" si="296"/>
        <v>None</v>
      </c>
      <c r="E240" s="29" t="str">
        <f t="shared" si="17"/>
        <v/>
      </c>
      <c r="F240" s="29" t="str">
        <f t="shared" si="18"/>
        <v/>
      </c>
      <c r="G240" s="363"/>
      <c r="H240" s="364"/>
      <c r="I240" s="325" t="str">
        <f t="shared" si="252"/>
        <v>No</v>
      </c>
      <c r="J240" s="314">
        <v>0</v>
      </c>
      <c r="K240" s="312">
        <v>0</v>
      </c>
      <c r="L240" s="312">
        <v>0</v>
      </c>
      <c r="M240" s="312">
        <v>0</v>
      </c>
      <c r="N240" s="312">
        <v>0</v>
      </c>
      <c r="O240" s="312">
        <v>0</v>
      </c>
      <c r="P240" s="312">
        <v>0</v>
      </c>
      <c r="Q240" s="312">
        <v>0</v>
      </c>
      <c r="R240" s="312">
        <v>0</v>
      </c>
      <c r="S240" s="312">
        <v>0</v>
      </c>
      <c r="T240" s="312">
        <v>0</v>
      </c>
      <c r="U240" s="312">
        <v>0</v>
      </c>
      <c r="V240" s="313">
        <v>1</v>
      </c>
      <c r="W240" s="313">
        <v>1</v>
      </c>
      <c r="X240" s="312">
        <v>0</v>
      </c>
      <c r="Y240" s="312">
        <v>0</v>
      </c>
      <c r="Z240" s="312">
        <v>0</v>
      </c>
      <c r="AA240" s="14">
        <v>0</v>
      </c>
      <c r="AB240" s="317"/>
      <c r="AC240" s="15" t="str">
        <f t="shared" si="242"/>
        <v/>
      </c>
      <c r="AD240" s="15" t="str">
        <f t="shared" si="253"/>
        <v/>
      </c>
      <c r="AE240" s="16" t="str">
        <f t="shared" si="254"/>
        <v>0 - 0</v>
      </c>
      <c r="AF240" s="20" t="str">
        <f t="shared" si="244"/>
        <v>Not an offer</v>
      </c>
      <c r="AG240" s="276" t="str">
        <f t="shared" si="245"/>
        <v>Not an Offer</v>
      </c>
      <c r="AH240" s="150"/>
      <c r="AI240" s="254">
        <v>224</v>
      </c>
      <c r="AJ240" s="149" t="str">
        <f t="shared" si="246"/>
        <v>00-IFE</v>
      </c>
      <c r="AK240" s="254" t="b">
        <v>0</v>
      </c>
      <c r="AL240" s="254">
        <f t="shared" si="243"/>
        <v>0</v>
      </c>
      <c r="AM240" s="254">
        <f t="shared" si="247"/>
        <v>0</v>
      </c>
      <c r="AN240" s="288">
        <f t="shared" si="255"/>
        <v>0</v>
      </c>
      <c r="AO240" s="288" t="str">
        <f>IF(AND($BU240=$BV240,BU240=AO$13),$J240&amp;$K240&amp;$L240&amp;$M240&amp;$N240&amp;$O240&amp;$P240&amp;$Q240&amp;$R240&amp;$S240&amp;$T240&amp;$U240,IFERROR(MATCH($AN240,AO$17:AO239,0),-1000))</f>
        <v>000000000000</v>
      </c>
      <c r="AP240" s="288">
        <f>IF(AND($BU240=$BV240,BV240=AP$13),$J240&amp;$K240&amp;$L240&amp;$M240&amp;$N240&amp;$O240&amp;$P240&amp;$Q240&amp;$R240&amp;$S240&amp;$T240&amp;$U240,IFERROR(MATCH($AN240,AP$17:AP239,0),-1000))</f>
        <v>1</v>
      </c>
      <c r="AQ240" s="288">
        <f>IF(AND($BU240=$BV240,BW240=AQ$13),$J240&amp;$K240&amp;$L240&amp;$M240&amp;$N240&amp;$O240&amp;$P240&amp;$Q240&amp;$R240&amp;$S240&amp;$T240&amp;$U240,IFERROR(MATCH($AN240,AQ$17:AQ239,0),-1000))</f>
        <v>1</v>
      </c>
      <c r="AR240" s="288">
        <f>IF(AND($BU240=$BV240,BX240=AR$13),$J240&amp;$K240&amp;$L240&amp;$M240&amp;$N240&amp;$O240&amp;$P240&amp;$Q240&amp;$R240&amp;$S240&amp;$T240&amp;$U240,IFERROR(MATCH($AN240,AR$17:AR239,0),-1000))</f>
        <v>1</v>
      </c>
      <c r="AS240" s="254">
        <f t="shared" si="238"/>
        <v>0</v>
      </c>
      <c r="AT240" s="261" t="str">
        <f t="shared" si="256"/>
        <v/>
      </c>
      <c r="AU240" s="254" t="str">
        <f t="shared" si="250"/>
        <v/>
      </c>
      <c r="AV240" s="254" t="str">
        <f t="shared" si="248"/>
        <v/>
      </c>
      <c r="AW240" s="254" t="str">
        <f t="shared" si="248"/>
        <v/>
      </c>
      <c r="AX240" s="254" t="str">
        <f t="shared" si="248"/>
        <v/>
      </c>
      <c r="AY240" s="254" t="str">
        <f t="shared" si="248"/>
        <v/>
      </c>
      <c r="AZ240" s="254" t="str">
        <f t="shared" si="248"/>
        <v/>
      </c>
      <c r="BA240" s="254" t="str">
        <f t="shared" si="248"/>
        <v/>
      </c>
      <c r="BB240" s="254" t="str">
        <f t="shared" si="248"/>
        <v/>
      </c>
      <c r="BC240" s="254" t="str">
        <f t="shared" si="248"/>
        <v/>
      </c>
      <c r="BD240" s="254" t="str">
        <f t="shared" si="248"/>
        <v/>
      </c>
      <c r="BE240" s="262" t="str">
        <f t="shared" si="240"/>
        <v/>
      </c>
      <c r="BF240" s="263" t="str">
        <f t="shared" si="251"/>
        <v/>
      </c>
      <c r="BG240" s="254" t="str">
        <f t="shared" si="249"/>
        <v/>
      </c>
      <c r="BH240" s="254" t="str">
        <f t="shared" si="249"/>
        <v/>
      </c>
      <c r="BI240" s="254" t="str">
        <f t="shared" si="249"/>
        <v/>
      </c>
      <c r="BJ240" s="254" t="str">
        <f t="shared" si="249"/>
        <v/>
      </c>
      <c r="BK240" s="254" t="str">
        <f t="shared" si="249"/>
        <v/>
      </c>
      <c r="BL240" s="254" t="str">
        <f t="shared" si="249"/>
        <v/>
      </c>
      <c r="BM240" s="254" t="str">
        <f t="shared" si="249"/>
        <v/>
      </c>
      <c r="BN240" s="254" t="str">
        <f t="shared" si="249"/>
        <v/>
      </c>
      <c r="BO240" s="254" t="str">
        <f t="shared" si="249"/>
        <v/>
      </c>
      <c r="BP240" s="254" t="str">
        <f t="shared" si="241"/>
        <v/>
      </c>
      <c r="BQ240" s="264" t="str">
        <f t="shared" si="257"/>
        <v/>
      </c>
      <c r="BR240" s="261">
        <v>2019</v>
      </c>
      <c r="BS240" s="261">
        <v>2019</v>
      </c>
      <c r="BT240" s="261">
        <v>2019</v>
      </c>
      <c r="BU240" s="265">
        <v>2019</v>
      </c>
      <c r="BV240" s="263">
        <v>2019</v>
      </c>
      <c r="BW240" s="254" t="str">
        <f t="shared" si="297"/>
        <v/>
      </c>
      <c r="BX240" s="254" t="str">
        <f t="shared" si="176"/>
        <v/>
      </c>
      <c r="BY240" s="264" t="str">
        <f t="shared" si="31"/>
        <v/>
      </c>
      <c r="BZ240" s="254" t="str">
        <f t="shared" si="32"/>
        <v/>
      </c>
      <c r="CA240" s="254">
        <f t="shared" si="295"/>
        <v>0</v>
      </c>
      <c r="CB240" s="254">
        <f t="shared" si="295"/>
        <v>0</v>
      </c>
      <c r="CC240" s="254">
        <f t="shared" si="295"/>
        <v>0</v>
      </c>
      <c r="CD240" s="254">
        <f t="shared" si="295"/>
        <v>0</v>
      </c>
      <c r="CE240" s="254">
        <f t="shared" si="295"/>
        <v>0</v>
      </c>
      <c r="CF240" s="254">
        <f t="shared" si="295"/>
        <v>0</v>
      </c>
      <c r="CG240" s="254">
        <f t="shared" si="295"/>
        <v>0</v>
      </c>
      <c r="CH240" s="254">
        <f t="shared" si="295"/>
        <v>0</v>
      </c>
      <c r="CI240" s="254">
        <f t="shared" si="295"/>
        <v>0</v>
      </c>
      <c r="CJ240" s="254">
        <f t="shared" si="294"/>
        <v>0</v>
      </c>
      <c r="CK240" s="254">
        <f t="shared" si="294"/>
        <v>0</v>
      </c>
      <c r="CL240" s="254">
        <f t="shared" si="294"/>
        <v>0</v>
      </c>
      <c r="CM240" s="254">
        <f t="shared" si="258"/>
        <v>0</v>
      </c>
      <c r="CN240" s="254">
        <f t="shared" si="259"/>
        <v>0</v>
      </c>
      <c r="CO240" s="254">
        <f t="shared" si="260"/>
        <v>0</v>
      </c>
      <c r="CP240" s="254">
        <f t="shared" si="261"/>
        <v>0</v>
      </c>
      <c r="CQ240" s="254">
        <f t="shared" si="262"/>
        <v>0</v>
      </c>
      <c r="CR240" s="254">
        <f t="shared" si="263"/>
        <v>0</v>
      </c>
      <c r="CS240" s="254">
        <f t="shared" si="264"/>
        <v>0</v>
      </c>
      <c r="CT240" s="254">
        <f t="shared" si="265"/>
        <v>0</v>
      </c>
      <c r="CU240" s="254">
        <f t="shared" si="266"/>
        <v>0</v>
      </c>
      <c r="CV240" s="254">
        <f t="shared" si="267"/>
        <v>0</v>
      </c>
      <c r="CW240" s="254">
        <f t="shared" si="268"/>
        <v>0</v>
      </c>
      <c r="CX240" s="254">
        <f t="shared" si="269"/>
        <v>0</v>
      </c>
      <c r="CY240" s="254">
        <f t="shared" si="270"/>
        <v>0</v>
      </c>
      <c r="CZ240" s="254">
        <f t="shared" si="271"/>
        <v>0</v>
      </c>
      <c r="DA240" s="254">
        <f t="shared" si="272"/>
        <v>0</v>
      </c>
      <c r="DB240" s="254">
        <f t="shared" si="273"/>
        <v>0</v>
      </c>
      <c r="DC240" s="254">
        <f t="shared" si="274"/>
        <v>0</v>
      </c>
      <c r="DD240" s="254">
        <f t="shared" si="275"/>
        <v>0</v>
      </c>
      <c r="DE240" s="254">
        <f t="shared" si="276"/>
        <v>0</v>
      </c>
      <c r="DF240" s="254">
        <f t="shared" si="277"/>
        <v>0</v>
      </c>
      <c r="DG240" s="254">
        <f t="shared" si="278"/>
        <v>0</v>
      </c>
      <c r="DH240" s="254">
        <f t="shared" si="279"/>
        <v>0</v>
      </c>
      <c r="DI240" s="254">
        <f t="shared" si="280"/>
        <v>0</v>
      </c>
      <c r="DJ240" s="254">
        <f t="shared" si="281"/>
        <v>0</v>
      </c>
      <c r="DK240" s="254">
        <f t="shared" si="282"/>
        <v>0</v>
      </c>
      <c r="DL240" s="254">
        <f t="shared" si="283"/>
        <v>0</v>
      </c>
      <c r="DM240" s="254">
        <f t="shared" si="284"/>
        <v>0</v>
      </c>
      <c r="DN240" s="254">
        <f t="shared" si="285"/>
        <v>0</v>
      </c>
      <c r="DO240" s="254">
        <f t="shared" si="286"/>
        <v>0</v>
      </c>
      <c r="DP240" s="254">
        <f t="shared" si="287"/>
        <v>0</v>
      </c>
      <c r="DQ240" s="254">
        <f t="shared" si="288"/>
        <v>0</v>
      </c>
      <c r="DR240" s="254">
        <f t="shared" si="289"/>
        <v>0</v>
      </c>
      <c r="DS240" s="254">
        <f t="shared" si="290"/>
        <v>0</v>
      </c>
      <c r="DT240" s="254">
        <f t="shared" si="291"/>
        <v>0</v>
      </c>
      <c r="DU240" s="254">
        <f t="shared" si="292"/>
        <v>0</v>
      </c>
      <c r="DV240" s="254">
        <f t="shared" si="293"/>
        <v>0</v>
      </c>
    </row>
    <row r="241" spans="1:126" ht="24" customHeight="1">
      <c r="A241" s="11" t="str">
        <f ca="1">IF(AG241&lt;&gt;"OK","",CONCATENATE(TEXT('Front Page'!$F$33,"000"),TEXT('Front Page'!$F$31,"000"),"-",LEFT('Front Page'!$R$53,5),"-",LEFT(D241,1),AJ241, "-",TEXT(B241,"000")))</f>
        <v/>
      </c>
      <c r="B241" s="12" t="str">
        <f>IFERROR(IF(E241="","",MAX(B$17:B240)+1),"")</f>
        <v/>
      </c>
      <c r="C241" s="13"/>
      <c r="D241" s="29" t="str">
        <f t="shared" si="296"/>
        <v>None</v>
      </c>
      <c r="E241" s="29" t="str">
        <f t="shared" si="17"/>
        <v/>
      </c>
      <c r="F241" s="29" t="str">
        <f t="shared" si="18"/>
        <v/>
      </c>
      <c r="G241" s="363"/>
      <c r="H241" s="364"/>
      <c r="I241" s="325" t="str">
        <f t="shared" si="252"/>
        <v>No</v>
      </c>
      <c r="J241" s="314">
        <v>0</v>
      </c>
      <c r="K241" s="312">
        <v>0</v>
      </c>
      <c r="L241" s="312">
        <v>0</v>
      </c>
      <c r="M241" s="312">
        <v>0</v>
      </c>
      <c r="N241" s="312">
        <v>0</v>
      </c>
      <c r="O241" s="312">
        <v>0</v>
      </c>
      <c r="P241" s="312">
        <v>0</v>
      </c>
      <c r="Q241" s="312">
        <v>0</v>
      </c>
      <c r="R241" s="312">
        <v>0</v>
      </c>
      <c r="S241" s="312">
        <v>0</v>
      </c>
      <c r="T241" s="312">
        <v>0</v>
      </c>
      <c r="U241" s="312">
        <v>0</v>
      </c>
      <c r="V241" s="313">
        <v>1</v>
      </c>
      <c r="W241" s="313">
        <v>1</v>
      </c>
      <c r="X241" s="312">
        <v>0</v>
      </c>
      <c r="Y241" s="312">
        <v>0</v>
      </c>
      <c r="Z241" s="312">
        <v>0</v>
      </c>
      <c r="AA241" s="14">
        <v>0</v>
      </c>
      <c r="AB241" s="317"/>
      <c r="AC241" s="15" t="str">
        <f t="shared" si="242"/>
        <v/>
      </c>
      <c r="AD241" s="15" t="str">
        <f t="shared" si="253"/>
        <v/>
      </c>
      <c r="AE241" s="16" t="str">
        <f t="shared" si="254"/>
        <v>0 - 0</v>
      </c>
      <c r="AF241" s="20" t="str">
        <f t="shared" si="244"/>
        <v>Not an offer</v>
      </c>
      <c r="AG241" s="276" t="str">
        <f t="shared" si="245"/>
        <v>Not an Offer</v>
      </c>
      <c r="AH241" s="150"/>
      <c r="AI241" s="254">
        <v>225</v>
      </c>
      <c r="AJ241" s="149" t="str">
        <f t="shared" si="246"/>
        <v>00-IFE</v>
      </c>
      <c r="AK241" s="254" t="b">
        <v>0</v>
      </c>
      <c r="AL241" s="254">
        <f t="shared" si="243"/>
        <v>0</v>
      </c>
      <c r="AM241" s="254">
        <f t="shared" si="247"/>
        <v>0</v>
      </c>
      <c r="AN241" s="288">
        <f t="shared" si="255"/>
        <v>0</v>
      </c>
      <c r="AO241" s="288" t="str">
        <f>IF(AND($BU241=$BV241,BU241=AO$13),$J241&amp;$K241&amp;$L241&amp;$M241&amp;$N241&amp;$O241&amp;$P241&amp;$Q241&amp;$R241&amp;$S241&amp;$T241&amp;$U241,IFERROR(MATCH($AN241,AO$17:AO240,0),-1000))</f>
        <v>000000000000</v>
      </c>
      <c r="AP241" s="288">
        <f>IF(AND($BU241=$BV241,BV241=AP$13),$J241&amp;$K241&amp;$L241&amp;$M241&amp;$N241&amp;$O241&amp;$P241&amp;$Q241&amp;$R241&amp;$S241&amp;$T241&amp;$U241,IFERROR(MATCH($AN241,AP$17:AP240,0),-1000))</f>
        <v>1</v>
      </c>
      <c r="AQ241" s="288">
        <f>IF(AND($BU241=$BV241,BW241=AQ$13),$J241&amp;$K241&amp;$L241&amp;$M241&amp;$N241&amp;$O241&amp;$P241&amp;$Q241&amp;$R241&amp;$S241&amp;$T241&amp;$U241,IFERROR(MATCH($AN241,AQ$17:AQ240,0),-1000))</f>
        <v>1</v>
      </c>
      <c r="AR241" s="288">
        <f>IF(AND($BU241=$BV241,BX241=AR$13),$J241&amp;$K241&amp;$L241&amp;$M241&amp;$N241&amp;$O241&amp;$P241&amp;$Q241&amp;$R241&amp;$S241&amp;$T241&amp;$U241,IFERROR(MATCH($AN241,AR$17:AR240,0),-1000))</f>
        <v>1</v>
      </c>
      <c r="AS241" s="254">
        <f t="shared" si="238"/>
        <v>0</v>
      </c>
      <c r="AT241" s="261" t="str">
        <f t="shared" si="256"/>
        <v/>
      </c>
      <c r="AU241" s="254" t="str">
        <f t="shared" si="250"/>
        <v/>
      </c>
      <c r="AV241" s="254" t="str">
        <f t="shared" si="248"/>
        <v/>
      </c>
      <c r="AW241" s="254" t="str">
        <f t="shared" si="248"/>
        <v/>
      </c>
      <c r="AX241" s="254" t="str">
        <f t="shared" si="248"/>
        <v/>
      </c>
      <c r="AY241" s="254" t="str">
        <f t="shared" ref="AY241:BE281" si="298">IF(O241&lt;&gt;0,MIN(AX241,AY$14),AX241)</f>
        <v/>
      </c>
      <c r="AZ241" s="254" t="str">
        <f t="shared" si="298"/>
        <v/>
      </c>
      <c r="BA241" s="254" t="str">
        <f t="shared" si="298"/>
        <v/>
      </c>
      <c r="BB241" s="254" t="str">
        <f t="shared" si="298"/>
        <v/>
      </c>
      <c r="BC241" s="254" t="str">
        <f t="shared" si="298"/>
        <v/>
      </c>
      <c r="BD241" s="254" t="str">
        <f t="shared" si="298"/>
        <v/>
      </c>
      <c r="BE241" s="262" t="str">
        <f t="shared" si="240"/>
        <v/>
      </c>
      <c r="BF241" s="263" t="str">
        <f t="shared" si="251"/>
        <v/>
      </c>
      <c r="BG241" s="254" t="str">
        <f t="shared" si="249"/>
        <v/>
      </c>
      <c r="BH241" s="254" t="str">
        <f t="shared" si="249"/>
        <v/>
      </c>
      <c r="BI241" s="254" t="str">
        <f t="shared" si="249"/>
        <v/>
      </c>
      <c r="BJ241" s="254" t="str">
        <f t="shared" ref="BJ241:BP281" si="299">IF(N241&lt;&gt;0,MAX(BK241,BJ$14),BK241)</f>
        <v/>
      </c>
      <c r="BK241" s="254" t="str">
        <f t="shared" si="299"/>
        <v/>
      </c>
      <c r="BL241" s="254" t="str">
        <f t="shared" si="299"/>
        <v/>
      </c>
      <c r="BM241" s="254" t="str">
        <f t="shared" si="299"/>
        <v/>
      </c>
      <c r="BN241" s="254" t="str">
        <f t="shared" si="299"/>
        <v/>
      </c>
      <c r="BO241" s="254" t="str">
        <f t="shared" si="299"/>
        <v/>
      </c>
      <c r="BP241" s="254" t="str">
        <f t="shared" si="241"/>
        <v/>
      </c>
      <c r="BQ241" s="264" t="str">
        <f t="shared" si="257"/>
        <v/>
      </c>
      <c r="BR241" s="261">
        <v>2019</v>
      </c>
      <c r="BS241" s="261">
        <v>2019</v>
      </c>
      <c r="BT241" s="261">
        <v>2019</v>
      </c>
      <c r="BU241" s="265">
        <v>2019</v>
      </c>
      <c r="BV241" s="263">
        <v>2019</v>
      </c>
      <c r="BW241" s="254" t="str">
        <f t="shared" si="297"/>
        <v/>
      </c>
      <c r="BX241" s="254" t="str">
        <f t="shared" si="176"/>
        <v/>
      </c>
      <c r="BY241" s="264" t="str">
        <f t="shared" si="31"/>
        <v/>
      </c>
      <c r="BZ241" s="254" t="str">
        <f t="shared" si="32"/>
        <v/>
      </c>
      <c r="CA241" s="254">
        <f t="shared" si="295"/>
        <v>0</v>
      </c>
      <c r="CB241" s="254">
        <f t="shared" si="295"/>
        <v>0</v>
      </c>
      <c r="CC241" s="254">
        <f t="shared" si="295"/>
        <v>0</v>
      </c>
      <c r="CD241" s="254">
        <f t="shared" si="295"/>
        <v>0</v>
      </c>
      <c r="CE241" s="254">
        <f t="shared" si="295"/>
        <v>0</v>
      </c>
      <c r="CF241" s="254">
        <f t="shared" si="295"/>
        <v>0</v>
      </c>
      <c r="CG241" s="254">
        <f t="shared" si="295"/>
        <v>0</v>
      </c>
      <c r="CH241" s="254">
        <f t="shared" si="295"/>
        <v>0</v>
      </c>
      <c r="CI241" s="254">
        <f t="shared" si="295"/>
        <v>0</v>
      </c>
      <c r="CJ241" s="254">
        <f t="shared" si="294"/>
        <v>0</v>
      </c>
      <c r="CK241" s="254">
        <f t="shared" si="294"/>
        <v>0</v>
      </c>
      <c r="CL241" s="254">
        <f t="shared" si="294"/>
        <v>0</v>
      </c>
      <c r="CM241" s="254">
        <f t="shared" si="258"/>
        <v>0</v>
      </c>
      <c r="CN241" s="254">
        <f t="shared" si="259"/>
        <v>0</v>
      </c>
      <c r="CO241" s="254">
        <f t="shared" si="260"/>
        <v>0</v>
      </c>
      <c r="CP241" s="254">
        <f t="shared" si="261"/>
        <v>0</v>
      </c>
      <c r="CQ241" s="254">
        <f t="shared" si="262"/>
        <v>0</v>
      </c>
      <c r="CR241" s="254">
        <f t="shared" si="263"/>
        <v>0</v>
      </c>
      <c r="CS241" s="254">
        <f t="shared" si="264"/>
        <v>0</v>
      </c>
      <c r="CT241" s="254">
        <f t="shared" si="265"/>
        <v>0</v>
      </c>
      <c r="CU241" s="254">
        <f t="shared" si="266"/>
        <v>0</v>
      </c>
      <c r="CV241" s="254">
        <f t="shared" si="267"/>
        <v>0</v>
      </c>
      <c r="CW241" s="254">
        <f t="shared" si="268"/>
        <v>0</v>
      </c>
      <c r="CX241" s="254">
        <f t="shared" si="269"/>
        <v>0</v>
      </c>
      <c r="CY241" s="254">
        <f t="shared" si="270"/>
        <v>0</v>
      </c>
      <c r="CZ241" s="254">
        <f t="shared" si="271"/>
        <v>0</v>
      </c>
      <c r="DA241" s="254">
        <f t="shared" si="272"/>
        <v>0</v>
      </c>
      <c r="DB241" s="254">
        <f t="shared" si="273"/>
        <v>0</v>
      </c>
      <c r="DC241" s="254">
        <f t="shared" si="274"/>
        <v>0</v>
      </c>
      <c r="DD241" s="254">
        <f t="shared" si="275"/>
        <v>0</v>
      </c>
      <c r="DE241" s="254">
        <f t="shared" si="276"/>
        <v>0</v>
      </c>
      <c r="DF241" s="254">
        <f t="shared" si="277"/>
        <v>0</v>
      </c>
      <c r="DG241" s="254">
        <f t="shared" si="278"/>
        <v>0</v>
      </c>
      <c r="DH241" s="254">
        <f t="shared" si="279"/>
        <v>0</v>
      </c>
      <c r="DI241" s="254">
        <f t="shared" si="280"/>
        <v>0</v>
      </c>
      <c r="DJ241" s="254">
        <f t="shared" si="281"/>
        <v>0</v>
      </c>
      <c r="DK241" s="254">
        <f t="shared" si="282"/>
        <v>0</v>
      </c>
      <c r="DL241" s="254">
        <f t="shared" si="283"/>
        <v>0</v>
      </c>
      <c r="DM241" s="254">
        <f t="shared" si="284"/>
        <v>0</v>
      </c>
      <c r="DN241" s="254">
        <f t="shared" si="285"/>
        <v>0</v>
      </c>
      <c r="DO241" s="254">
        <f t="shared" si="286"/>
        <v>0</v>
      </c>
      <c r="DP241" s="254">
        <f t="shared" si="287"/>
        <v>0</v>
      </c>
      <c r="DQ241" s="254">
        <f t="shared" si="288"/>
        <v>0</v>
      </c>
      <c r="DR241" s="254">
        <f t="shared" si="289"/>
        <v>0</v>
      </c>
      <c r="DS241" s="254">
        <f t="shared" si="290"/>
        <v>0</v>
      </c>
      <c r="DT241" s="254">
        <f t="shared" si="291"/>
        <v>0</v>
      </c>
      <c r="DU241" s="254">
        <f t="shared" si="292"/>
        <v>0</v>
      </c>
      <c r="DV241" s="254">
        <f t="shared" si="293"/>
        <v>0</v>
      </c>
    </row>
    <row r="242" spans="1:126" ht="24" customHeight="1">
      <c r="A242" s="11" t="str">
        <f ca="1">IF(AG242&lt;&gt;"OK","",CONCATENATE(TEXT('Front Page'!$F$33,"000"),TEXT('Front Page'!$F$31,"000"),"-",LEFT('Front Page'!$R$53,5),"-",LEFT(D242,1),AJ242, "-",TEXT(B242,"000")))</f>
        <v/>
      </c>
      <c r="B242" s="12" t="str">
        <f>IFERROR(IF(E242="","",MAX(B$17:B241)+1),"")</f>
        <v/>
      </c>
      <c r="C242" s="13"/>
      <c r="D242" s="29" t="str">
        <f t="shared" si="296"/>
        <v>None</v>
      </c>
      <c r="E242" s="29" t="str">
        <f t="shared" si="17"/>
        <v/>
      </c>
      <c r="F242" s="29" t="str">
        <f t="shared" si="18"/>
        <v/>
      </c>
      <c r="G242" s="363"/>
      <c r="H242" s="364"/>
      <c r="I242" s="325" t="str">
        <f t="shared" si="252"/>
        <v>No</v>
      </c>
      <c r="J242" s="314">
        <v>0</v>
      </c>
      <c r="K242" s="312">
        <v>0</v>
      </c>
      <c r="L242" s="312">
        <v>0</v>
      </c>
      <c r="M242" s="312">
        <v>0</v>
      </c>
      <c r="N242" s="312">
        <v>0</v>
      </c>
      <c r="O242" s="312">
        <v>0</v>
      </c>
      <c r="P242" s="312">
        <v>0</v>
      </c>
      <c r="Q242" s="312">
        <v>0</v>
      </c>
      <c r="R242" s="312">
        <v>0</v>
      </c>
      <c r="S242" s="312">
        <v>0</v>
      </c>
      <c r="T242" s="312">
        <v>0</v>
      </c>
      <c r="U242" s="312">
        <v>0</v>
      </c>
      <c r="V242" s="313">
        <v>1</v>
      </c>
      <c r="W242" s="313">
        <v>1</v>
      </c>
      <c r="X242" s="312">
        <v>0</v>
      </c>
      <c r="Y242" s="312">
        <v>0</v>
      </c>
      <c r="Z242" s="312">
        <v>0</v>
      </c>
      <c r="AA242" s="14">
        <v>0</v>
      </c>
      <c r="AB242" s="317"/>
      <c r="AC242" s="15" t="str">
        <f t="shared" si="242"/>
        <v/>
      </c>
      <c r="AD242" s="15" t="str">
        <f t="shared" si="253"/>
        <v/>
      </c>
      <c r="AE242" s="16" t="str">
        <f t="shared" si="254"/>
        <v>0 - 0</v>
      </c>
      <c r="AF242" s="20" t="str">
        <f t="shared" si="244"/>
        <v>Not an offer</v>
      </c>
      <c r="AG242" s="276" t="str">
        <f t="shared" si="245"/>
        <v>Not an Offer</v>
      </c>
      <c r="AH242" s="150"/>
      <c r="AI242" s="254">
        <v>226</v>
      </c>
      <c r="AJ242" s="149" t="str">
        <f t="shared" si="246"/>
        <v>00-IFE</v>
      </c>
      <c r="AK242" s="254" t="b">
        <v>0</v>
      </c>
      <c r="AL242" s="254">
        <f t="shared" si="243"/>
        <v>0</v>
      </c>
      <c r="AM242" s="254">
        <f t="shared" si="247"/>
        <v>0</v>
      </c>
      <c r="AN242" s="288">
        <f t="shared" si="255"/>
        <v>0</v>
      </c>
      <c r="AO242" s="288" t="str">
        <f>IF(AND($BU242=$BV242,BU242=AO$13),$J242&amp;$K242&amp;$L242&amp;$M242&amp;$N242&amp;$O242&amp;$P242&amp;$Q242&amp;$R242&amp;$S242&amp;$T242&amp;$U242,IFERROR(MATCH($AN242,AO$17:AO241,0),-1000))</f>
        <v>000000000000</v>
      </c>
      <c r="AP242" s="288">
        <f>IF(AND($BU242=$BV242,BV242=AP$13),$J242&amp;$K242&amp;$L242&amp;$M242&amp;$N242&amp;$O242&amp;$P242&amp;$Q242&amp;$R242&amp;$S242&amp;$T242&amp;$U242,IFERROR(MATCH($AN242,AP$17:AP241,0),-1000))</f>
        <v>1</v>
      </c>
      <c r="AQ242" s="288">
        <f>IF(AND($BU242=$BV242,BW242=AQ$13),$J242&amp;$K242&amp;$L242&amp;$M242&amp;$N242&amp;$O242&amp;$P242&amp;$Q242&amp;$R242&amp;$S242&amp;$T242&amp;$U242,IFERROR(MATCH($AN242,AQ$17:AQ241,0),-1000))</f>
        <v>1</v>
      </c>
      <c r="AR242" s="288">
        <f>IF(AND($BU242=$BV242,BX242=AR$13),$J242&amp;$K242&amp;$L242&amp;$M242&amp;$N242&amp;$O242&amp;$P242&amp;$Q242&amp;$R242&amp;$S242&amp;$T242&amp;$U242,IFERROR(MATCH($AN242,AR$17:AR241,0),-1000))</f>
        <v>1</v>
      </c>
      <c r="AS242" s="254">
        <f t="shared" si="238"/>
        <v>0</v>
      </c>
      <c r="AT242" s="261" t="str">
        <f t="shared" si="256"/>
        <v/>
      </c>
      <c r="AU242" s="254" t="str">
        <f t="shared" si="250"/>
        <v/>
      </c>
      <c r="AV242" s="254" t="str">
        <f t="shared" si="250"/>
        <v/>
      </c>
      <c r="AW242" s="254" t="str">
        <f t="shared" si="250"/>
        <v/>
      </c>
      <c r="AX242" s="254" t="str">
        <f t="shared" si="250"/>
        <v/>
      </c>
      <c r="AY242" s="254" t="str">
        <f t="shared" si="298"/>
        <v/>
      </c>
      <c r="AZ242" s="254" t="str">
        <f t="shared" si="298"/>
        <v/>
      </c>
      <c r="BA242" s="254" t="str">
        <f t="shared" si="298"/>
        <v/>
      </c>
      <c r="BB242" s="254" t="str">
        <f t="shared" si="298"/>
        <v/>
      </c>
      <c r="BC242" s="254" t="str">
        <f t="shared" si="298"/>
        <v/>
      </c>
      <c r="BD242" s="254" t="str">
        <f t="shared" si="298"/>
        <v/>
      </c>
      <c r="BE242" s="262" t="str">
        <f t="shared" si="240"/>
        <v/>
      </c>
      <c r="BF242" s="263" t="str">
        <f t="shared" si="251"/>
        <v/>
      </c>
      <c r="BG242" s="254" t="str">
        <f t="shared" si="251"/>
        <v/>
      </c>
      <c r="BH242" s="254" t="str">
        <f t="shared" si="251"/>
        <v/>
      </c>
      <c r="BI242" s="254" t="str">
        <f t="shared" si="251"/>
        <v/>
      </c>
      <c r="BJ242" s="254" t="str">
        <f t="shared" si="299"/>
        <v/>
      </c>
      <c r="BK242" s="254" t="str">
        <f t="shared" si="299"/>
        <v/>
      </c>
      <c r="BL242" s="254" t="str">
        <f t="shared" si="299"/>
        <v/>
      </c>
      <c r="BM242" s="254" t="str">
        <f t="shared" si="299"/>
        <v/>
      </c>
      <c r="BN242" s="254" t="str">
        <f t="shared" si="299"/>
        <v/>
      </c>
      <c r="BO242" s="254" t="str">
        <f t="shared" si="299"/>
        <v/>
      </c>
      <c r="BP242" s="254" t="str">
        <f t="shared" si="241"/>
        <v/>
      </c>
      <c r="BQ242" s="264" t="str">
        <f t="shared" si="257"/>
        <v/>
      </c>
      <c r="BR242" s="261">
        <v>2019</v>
      </c>
      <c r="BS242" s="261">
        <v>2019</v>
      </c>
      <c r="BT242" s="261">
        <v>2019</v>
      </c>
      <c r="BU242" s="265">
        <v>2019</v>
      </c>
      <c r="BV242" s="263">
        <v>2019</v>
      </c>
      <c r="BW242" s="254" t="str">
        <f t="shared" si="297"/>
        <v/>
      </c>
      <c r="BX242" s="254" t="str">
        <f t="shared" si="176"/>
        <v/>
      </c>
      <c r="BY242" s="264" t="str">
        <f t="shared" si="31"/>
        <v/>
      </c>
      <c r="BZ242" s="254" t="str">
        <f t="shared" si="32"/>
        <v/>
      </c>
      <c r="CA242" s="254">
        <f t="shared" si="295"/>
        <v>0</v>
      </c>
      <c r="CB242" s="254">
        <f t="shared" si="295"/>
        <v>0</v>
      </c>
      <c r="CC242" s="254">
        <f t="shared" si="295"/>
        <v>0</v>
      </c>
      <c r="CD242" s="254">
        <f t="shared" si="295"/>
        <v>0</v>
      </c>
      <c r="CE242" s="254">
        <f t="shared" si="295"/>
        <v>0</v>
      </c>
      <c r="CF242" s="254">
        <f t="shared" si="295"/>
        <v>0</v>
      </c>
      <c r="CG242" s="254">
        <f t="shared" si="295"/>
        <v>0</v>
      </c>
      <c r="CH242" s="254">
        <f t="shared" si="295"/>
        <v>0</v>
      </c>
      <c r="CI242" s="254">
        <f t="shared" si="295"/>
        <v>0</v>
      </c>
      <c r="CJ242" s="254">
        <f t="shared" si="294"/>
        <v>0</v>
      </c>
      <c r="CK242" s="254">
        <f t="shared" si="294"/>
        <v>0</v>
      </c>
      <c r="CL242" s="254">
        <f t="shared" si="294"/>
        <v>0</v>
      </c>
      <c r="CM242" s="254">
        <f t="shared" si="258"/>
        <v>0</v>
      </c>
      <c r="CN242" s="254">
        <f t="shared" si="259"/>
        <v>0</v>
      </c>
      <c r="CO242" s="254">
        <f t="shared" si="260"/>
        <v>0</v>
      </c>
      <c r="CP242" s="254">
        <f t="shared" si="261"/>
        <v>0</v>
      </c>
      <c r="CQ242" s="254">
        <f t="shared" si="262"/>
        <v>0</v>
      </c>
      <c r="CR242" s="254">
        <f t="shared" si="263"/>
        <v>0</v>
      </c>
      <c r="CS242" s="254">
        <f t="shared" si="264"/>
        <v>0</v>
      </c>
      <c r="CT242" s="254">
        <f t="shared" si="265"/>
        <v>0</v>
      </c>
      <c r="CU242" s="254">
        <f t="shared" si="266"/>
        <v>0</v>
      </c>
      <c r="CV242" s="254">
        <f t="shared" si="267"/>
        <v>0</v>
      </c>
      <c r="CW242" s="254">
        <f t="shared" si="268"/>
        <v>0</v>
      </c>
      <c r="CX242" s="254">
        <f t="shared" si="269"/>
        <v>0</v>
      </c>
      <c r="CY242" s="254">
        <f t="shared" si="270"/>
        <v>0</v>
      </c>
      <c r="CZ242" s="254">
        <f t="shared" si="271"/>
        <v>0</v>
      </c>
      <c r="DA242" s="254">
        <f t="shared" si="272"/>
        <v>0</v>
      </c>
      <c r="DB242" s="254">
        <f t="shared" si="273"/>
        <v>0</v>
      </c>
      <c r="DC242" s="254">
        <f t="shared" si="274"/>
        <v>0</v>
      </c>
      <c r="DD242" s="254">
        <f t="shared" si="275"/>
        <v>0</v>
      </c>
      <c r="DE242" s="254">
        <f t="shared" si="276"/>
        <v>0</v>
      </c>
      <c r="DF242" s="254">
        <f t="shared" si="277"/>
        <v>0</v>
      </c>
      <c r="DG242" s="254">
        <f t="shared" si="278"/>
        <v>0</v>
      </c>
      <c r="DH242" s="254">
        <f t="shared" si="279"/>
        <v>0</v>
      </c>
      <c r="DI242" s="254">
        <f t="shared" si="280"/>
        <v>0</v>
      </c>
      <c r="DJ242" s="254">
        <f t="shared" si="281"/>
        <v>0</v>
      </c>
      <c r="DK242" s="254">
        <f t="shared" si="282"/>
        <v>0</v>
      </c>
      <c r="DL242" s="254">
        <f t="shared" si="283"/>
        <v>0</v>
      </c>
      <c r="DM242" s="254">
        <f t="shared" si="284"/>
        <v>0</v>
      </c>
      <c r="DN242" s="254">
        <f t="shared" si="285"/>
        <v>0</v>
      </c>
      <c r="DO242" s="254">
        <f t="shared" si="286"/>
        <v>0</v>
      </c>
      <c r="DP242" s="254">
        <f t="shared" si="287"/>
        <v>0</v>
      </c>
      <c r="DQ242" s="254">
        <f t="shared" si="288"/>
        <v>0</v>
      </c>
      <c r="DR242" s="254">
        <f t="shared" si="289"/>
        <v>0</v>
      </c>
      <c r="DS242" s="254">
        <f t="shared" si="290"/>
        <v>0</v>
      </c>
      <c r="DT242" s="254">
        <f t="shared" si="291"/>
        <v>0</v>
      </c>
      <c r="DU242" s="254">
        <f t="shared" si="292"/>
        <v>0</v>
      </c>
      <c r="DV242" s="254">
        <f t="shared" si="293"/>
        <v>0</v>
      </c>
    </row>
    <row r="243" spans="1:126" ht="24" customHeight="1">
      <c r="A243" s="11" t="str">
        <f ca="1">IF(AG243&lt;&gt;"OK","",CONCATENATE(TEXT('Front Page'!$F$33,"000"),TEXT('Front Page'!$F$31,"000"),"-",LEFT('Front Page'!$R$53,5),"-",LEFT(D243,1),AJ243, "-",TEXT(B243,"000")))</f>
        <v/>
      </c>
      <c r="B243" s="12" t="str">
        <f>IFERROR(IF(E243="","",MAX(B$17:B242)+1),"")</f>
        <v/>
      </c>
      <c r="C243" s="13"/>
      <c r="D243" s="29" t="str">
        <f t="shared" si="296"/>
        <v>None</v>
      </c>
      <c r="E243" s="29" t="str">
        <f t="shared" si="17"/>
        <v/>
      </c>
      <c r="F243" s="29" t="str">
        <f t="shared" si="18"/>
        <v/>
      </c>
      <c r="G243" s="363"/>
      <c r="H243" s="364"/>
      <c r="I243" s="325" t="str">
        <f t="shared" si="252"/>
        <v>No</v>
      </c>
      <c r="J243" s="314">
        <v>0</v>
      </c>
      <c r="K243" s="312">
        <v>0</v>
      </c>
      <c r="L243" s="312">
        <v>0</v>
      </c>
      <c r="M243" s="312">
        <v>0</v>
      </c>
      <c r="N243" s="312">
        <v>0</v>
      </c>
      <c r="O243" s="312">
        <v>0</v>
      </c>
      <c r="P243" s="312">
        <v>0</v>
      </c>
      <c r="Q243" s="312">
        <v>0</v>
      </c>
      <c r="R243" s="312">
        <v>0</v>
      </c>
      <c r="S243" s="312">
        <v>0</v>
      </c>
      <c r="T243" s="312">
        <v>0</v>
      </c>
      <c r="U243" s="312">
        <v>0</v>
      </c>
      <c r="V243" s="313">
        <v>1</v>
      </c>
      <c r="W243" s="313">
        <v>1</v>
      </c>
      <c r="X243" s="312">
        <v>0</v>
      </c>
      <c r="Y243" s="312">
        <v>0</v>
      </c>
      <c r="Z243" s="312">
        <v>0</v>
      </c>
      <c r="AA243" s="14">
        <v>0</v>
      </c>
      <c r="AB243" s="317"/>
      <c r="AC243" s="15" t="str">
        <f t="shared" si="242"/>
        <v/>
      </c>
      <c r="AD243" s="15" t="str">
        <f t="shared" si="253"/>
        <v/>
      </c>
      <c r="AE243" s="16" t="str">
        <f t="shared" si="254"/>
        <v>0 - 0</v>
      </c>
      <c r="AF243" s="20" t="str">
        <f t="shared" si="244"/>
        <v>Not an offer</v>
      </c>
      <c r="AG243" s="276" t="str">
        <f t="shared" si="245"/>
        <v>Not an Offer</v>
      </c>
      <c r="AH243" s="150"/>
      <c r="AI243" s="254">
        <v>227</v>
      </c>
      <c r="AJ243" s="149" t="str">
        <f t="shared" si="246"/>
        <v>00-IFE</v>
      </c>
      <c r="AK243" s="254" t="b">
        <v>0</v>
      </c>
      <c r="AL243" s="254">
        <f t="shared" si="243"/>
        <v>0</v>
      </c>
      <c r="AM243" s="254">
        <f t="shared" si="247"/>
        <v>0</v>
      </c>
      <c r="AN243" s="288">
        <f t="shared" si="255"/>
        <v>0</v>
      </c>
      <c r="AO243" s="288" t="str">
        <f>IF(AND($BU243=$BV243,BU243=AO$13),$J243&amp;$K243&amp;$L243&amp;$M243&amp;$N243&amp;$O243&amp;$P243&amp;$Q243&amp;$R243&amp;$S243&amp;$T243&amp;$U243,IFERROR(MATCH($AN243,AO$17:AO242,0),-1000))</f>
        <v>000000000000</v>
      </c>
      <c r="AP243" s="288">
        <f>IF(AND($BU243=$BV243,BV243=AP$13),$J243&amp;$K243&amp;$L243&amp;$M243&amp;$N243&amp;$O243&amp;$P243&amp;$Q243&amp;$R243&amp;$S243&amp;$T243&amp;$U243,IFERROR(MATCH($AN243,AP$17:AP242,0),-1000))</f>
        <v>1</v>
      </c>
      <c r="AQ243" s="288">
        <f>IF(AND($BU243=$BV243,BW243=AQ$13),$J243&amp;$K243&amp;$L243&amp;$M243&amp;$N243&amp;$O243&amp;$P243&amp;$Q243&amp;$R243&amp;$S243&amp;$T243&amp;$U243,IFERROR(MATCH($AN243,AQ$17:AQ242,0),-1000))</f>
        <v>1</v>
      </c>
      <c r="AR243" s="288">
        <f>IF(AND($BU243=$BV243,BX243=AR$13),$J243&amp;$K243&amp;$L243&amp;$M243&amp;$N243&amp;$O243&amp;$P243&amp;$Q243&amp;$R243&amp;$S243&amp;$T243&amp;$U243,IFERROR(MATCH($AN243,AR$17:AR242,0),-1000))</f>
        <v>1</v>
      </c>
      <c r="AS243" s="254">
        <f t="shared" si="238"/>
        <v>0</v>
      </c>
      <c r="AT243" s="261" t="str">
        <f t="shared" si="256"/>
        <v/>
      </c>
      <c r="AU243" s="254" t="str">
        <f t="shared" si="250"/>
        <v/>
      </c>
      <c r="AV243" s="254" t="str">
        <f t="shared" si="250"/>
        <v/>
      </c>
      <c r="AW243" s="254" t="str">
        <f t="shared" si="250"/>
        <v/>
      </c>
      <c r="AX243" s="254" t="str">
        <f t="shared" si="250"/>
        <v/>
      </c>
      <c r="AY243" s="254" t="str">
        <f t="shared" si="298"/>
        <v/>
      </c>
      <c r="AZ243" s="254" t="str">
        <f t="shared" si="298"/>
        <v/>
      </c>
      <c r="BA243" s="254" t="str">
        <f t="shared" si="298"/>
        <v/>
      </c>
      <c r="BB243" s="254" t="str">
        <f t="shared" si="298"/>
        <v/>
      </c>
      <c r="BC243" s="254" t="str">
        <f t="shared" si="298"/>
        <v/>
      </c>
      <c r="BD243" s="254" t="str">
        <f t="shared" si="298"/>
        <v/>
      </c>
      <c r="BE243" s="262" t="str">
        <f t="shared" si="240"/>
        <v/>
      </c>
      <c r="BF243" s="263" t="str">
        <f t="shared" si="251"/>
        <v/>
      </c>
      <c r="BG243" s="254" t="str">
        <f t="shared" si="251"/>
        <v/>
      </c>
      <c r="BH243" s="254" t="str">
        <f t="shared" si="251"/>
        <v/>
      </c>
      <c r="BI243" s="254" t="str">
        <f t="shared" si="251"/>
        <v/>
      </c>
      <c r="BJ243" s="254" t="str">
        <f t="shared" si="299"/>
        <v/>
      </c>
      <c r="BK243" s="254" t="str">
        <f t="shared" si="299"/>
        <v/>
      </c>
      <c r="BL243" s="254" t="str">
        <f t="shared" si="299"/>
        <v/>
      </c>
      <c r="BM243" s="254" t="str">
        <f t="shared" si="299"/>
        <v/>
      </c>
      <c r="BN243" s="254" t="str">
        <f t="shared" si="299"/>
        <v/>
      </c>
      <c r="BO243" s="254" t="str">
        <f t="shared" si="299"/>
        <v/>
      </c>
      <c r="BP243" s="254" t="str">
        <f t="shared" si="241"/>
        <v/>
      </c>
      <c r="BQ243" s="264" t="str">
        <f t="shared" si="257"/>
        <v/>
      </c>
      <c r="BR243" s="261">
        <v>2019</v>
      </c>
      <c r="BS243" s="261">
        <v>2019</v>
      </c>
      <c r="BT243" s="261">
        <v>2019</v>
      </c>
      <c r="BU243" s="265">
        <v>2019</v>
      </c>
      <c r="BV243" s="263">
        <v>2019</v>
      </c>
      <c r="BW243" s="254" t="str">
        <f t="shared" si="297"/>
        <v/>
      </c>
      <c r="BX243" s="254" t="str">
        <f t="shared" si="176"/>
        <v/>
      </c>
      <c r="BY243" s="264" t="str">
        <f t="shared" si="31"/>
        <v/>
      </c>
      <c r="BZ243" s="254" t="str">
        <f t="shared" si="32"/>
        <v/>
      </c>
      <c r="CA243" s="254">
        <f t="shared" si="295"/>
        <v>0</v>
      </c>
      <c r="CB243" s="254">
        <f t="shared" si="295"/>
        <v>0</v>
      </c>
      <c r="CC243" s="254">
        <f t="shared" si="295"/>
        <v>0</v>
      </c>
      <c r="CD243" s="254">
        <f t="shared" si="295"/>
        <v>0</v>
      </c>
      <c r="CE243" s="254">
        <f t="shared" si="295"/>
        <v>0</v>
      </c>
      <c r="CF243" s="254">
        <f t="shared" si="295"/>
        <v>0</v>
      </c>
      <c r="CG243" s="254">
        <f t="shared" si="295"/>
        <v>0</v>
      </c>
      <c r="CH243" s="254">
        <f t="shared" si="295"/>
        <v>0</v>
      </c>
      <c r="CI243" s="254">
        <f t="shared" si="295"/>
        <v>0</v>
      </c>
      <c r="CJ243" s="254">
        <f t="shared" si="294"/>
        <v>0</v>
      </c>
      <c r="CK243" s="254">
        <f t="shared" si="294"/>
        <v>0</v>
      </c>
      <c r="CL243" s="254">
        <f t="shared" si="294"/>
        <v>0</v>
      </c>
      <c r="CM243" s="254">
        <f t="shared" si="258"/>
        <v>0</v>
      </c>
      <c r="CN243" s="254">
        <f t="shared" si="259"/>
        <v>0</v>
      </c>
      <c r="CO243" s="254">
        <f t="shared" si="260"/>
        <v>0</v>
      </c>
      <c r="CP243" s="254">
        <f t="shared" si="261"/>
        <v>0</v>
      </c>
      <c r="CQ243" s="254">
        <f t="shared" si="262"/>
        <v>0</v>
      </c>
      <c r="CR243" s="254">
        <f t="shared" si="263"/>
        <v>0</v>
      </c>
      <c r="CS243" s="254">
        <f t="shared" si="264"/>
        <v>0</v>
      </c>
      <c r="CT243" s="254">
        <f t="shared" si="265"/>
        <v>0</v>
      </c>
      <c r="CU243" s="254">
        <f t="shared" si="266"/>
        <v>0</v>
      </c>
      <c r="CV243" s="254">
        <f t="shared" si="267"/>
        <v>0</v>
      </c>
      <c r="CW243" s="254">
        <f t="shared" si="268"/>
        <v>0</v>
      </c>
      <c r="CX243" s="254">
        <f t="shared" si="269"/>
        <v>0</v>
      </c>
      <c r="CY243" s="254">
        <f t="shared" si="270"/>
        <v>0</v>
      </c>
      <c r="CZ243" s="254">
        <f t="shared" si="271"/>
        <v>0</v>
      </c>
      <c r="DA243" s="254">
        <f t="shared" si="272"/>
        <v>0</v>
      </c>
      <c r="DB243" s="254">
        <f t="shared" si="273"/>
        <v>0</v>
      </c>
      <c r="DC243" s="254">
        <f t="shared" si="274"/>
        <v>0</v>
      </c>
      <c r="DD243" s="254">
        <f t="shared" si="275"/>
        <v>0</v>
      </c>
      <c r="DE243" s="254">
        <f t="shared" si="276"/>
        <v>0</v>
      </c>
      <c r="DF243" s="254">
        <f t="shared" si="277"/>
        <v>0</v>
      </c>
      <c r="DG243" s="254">
        <f t="shared" si="278"/>
        <v>0</v>
      </c>
      <c r="DH243" s="254">
        <f t="shared" si="279"/>
        <v>0</v>
      </c>
      <c r="DI243" s="254">
        <f t="shared" si="280"/>
        <v>0</v>
      </c>
      <c r="DJ243" s="254">
        <f t="shared" si="281"/>
        <v>0</v>
      </c>
      <c r="DK243" s="254">
        <f t="shared" si="282"/>
        <v>0</v>
      </c>
      <c r="DL243" s="254">
        <f t="shared" si="283"/>
        <v>0</v>
      </c>
      <c r="DM243" s="254">
        <f t="shared" si="284"/>
        <v>0</v>
      </c>
      <c r="DN243" s="254">
        <f t="shared" si="285"/>
        <v>0</v>
      </c>
      <c r="DO243" s="254">
        <f t="shared" si="286"/>
        <v>0</v>
      </c>
      <c r="DP243" s="254">
        <f t="shared" si="287"/>
        <v>0</v>
      </c>
      <c r="DQ243" s="254">
        <f t="shared" si="288"/>
        <v>0</v>
      </c>
      <c r="DR243" s="254">
        <f t="shared" si="289"/>
        <v>0</v>
      </c>
      <c r="DS243" s="254">
        <f t="shared" si="290"/>
        <v>0</v>
      </c>
      <c r="DT243" s="254">
        <f t="shared" si="291"/>
        <v>0</v>
      </c>
      <c r="DU243" s="254">
        <f t="shared" si="292"/>
        <v>0</v>
      </c>
      <c r="DV243" s="254">
        <f t="shared" si="293"/>
        <v>0</v>
      </c>
    </row>
    <row r="244" spans="1:126" ht="24" customHeight="1">
      <c r="A244" s="11" t="str">
        <f ca="1">IF(AG244&lt;&gt;"OK","",CONCATENATE(TEXT('Front Page'!$F$33,"000"),TEXT('Front Page'!$F$31,"000"),"-",LEFT('Front Page'!$R$53,5),"-",LEFT(D244,1),AJ244, "-",TEXT(B244,"000")))</f>
        <v/>
      </c>
      <c r="B244" s="12" t="str">
        <f>IFERROR(IF(E244="","",MAX(B$17:B243)+1),"")</f>
        <v/>
      </c>
      <c r="C244" s="13"/>
      <c r="D244" s="29" t="str">
        <f t="shared" si="296"/>
        <v>None</v>
      </c>
      <c r="E244" s="29" t="str">
        <f t="shared" si="17"/>
        <v/>
      </c>
      <c r="F244" s="29" t="str">
        <f t="shared" si="18"/>
        <v/>
      </c>
      <c r="G244" s="363"/>
      <c r="H244" s="364"/>
      <c r="I244" s="325" t="str">
        <f t="shared" si="252"/>
        <v>No</v>
      </c>
      <c r="J244" s="314">
        <v>0</v>
      </c>
      <c r="K244" s="312">
        <v>0</v>
      </c>
      <c r="L244" s="312">
        <v>0</v>
      </c>
      <c r="M244" s="312">
        <v>0</v>
      </c>
      <c r="N244" s="312">
        <v>0</v>
      </c>
      <c r="O244" s="312">
        <v>0</v>
      </c>
      <c r="P244" s="312">
        <v>0</v>
      </c>
      <c r="Q244" s="312">
        <v>0</v>
      </c>
      <c r="R244" s="312">
        <v>0</v>
      </c>
      <c r="S244" s="312">
        <v>0</v>
      </c>
      <c r="T244" s="312">
        <v>0</v>
      </c>
      <c r="U244" s="312">
        <v>0</v>
      </c>
      <c r="V244" s="313">
        <v>1</v>
      </c>
      <c r="W244" s="313">
        <v>1</v>
      </c>
      <c r="X244" s="312">
        <v>0</v>
      </c>
      <c r="Y244" s="312">
        <v>0</v>
      </c>
      <c r="Z244" s="312">
        <v>0</v>
      </c>
      <c r="AA244" s="14">
        <v>0</v>
      </c>
      <c r="AB244" s="317"/>
      <c r="AC244" s="15" t="str">
        <f t="shared" si="242"/>
        <v/>
      </c>
      <c r="AD244" s="15" t="str">
        <f t="shared" si="253"/>
        <v/>
      </c>
      <c r="AE244" s="16" t="str">
        <f t="shared" si="254"/>
        <v>0 - 0</v>
      </c>
      <c r="AF244" s="20" t="str">
        <f t="shared" si="244"/>
        <v>Not an offer</v>
      </c>
      <c r="AG244" s="276" t="str">
        <f t="shared" si="245"/>
        <v>Not an Offer</v>
      </c>
      <c r="AH244" s="150"/>
      <c r="AI244" s="254">
        <v>228</v>
      </c>
      <c r="AJ244" s="149" t="str">
        <f t="shared" si="246"/>
        <v>00-IFE</v>
      </c>
      <c r="AK244" s="254" t="b">
        <v>0</v>
      </c>
      <c r="AL244" s="254">
        <f t="shared" si="243"/>
        <v>0</v>
      </c>
      <c r="AM244" s="254">
        <f t="shared" si="247"/>
        <v>0</v>
      </c>
      <c r="AN244" s="288">
        <f t="shared" si="255"/>
        <v>0</v>
      </c>
      <c r="AO244" s="288" t="str">
        <f>IF(AND($BU244=$BV244,BU244=AO$13),$J244&amp;$K244&amp;$L244&amp;$M244&amp;$N244&amp;$O244&amp;$P244&amp;$Q244&amp;$R244&amp;$S244&amp;$T244&amp;$U244,IFERROR(MATCH($AN244,AO$17:AO243,0),-1000))</f>
        <v>000000000000</v>
      </c>
      <c r="AP244" s="288">
        <f>IF(AND($BU244=$BV244,BV244=AP$13),$J244&amp;$K244&amp;$L244&amp;$M244&amp;$N244&amp;$O244&amp;$P244&amp;$Q244&amp;$R244&amp;$S244&amp;$T244&amp;$U244,IFERROR(MATCH($AN244,AP$17:AP243,0),-1000))</f>
        <v>1</v>
      </c>
      <c r="AQ244" s="288">
        <f>IF(AND($BU244=$BV244,BW244=AQ$13),$J244&amp;$K244&amp;$L244&amp;$M244&amp;$N244&amp;$O244&amp;$P244&amp;$Q244&amp;$R244&amp;$S244&amp;$T244&amp;$U244,IFERROR(MATCH($AN244,AQ$17:AQ243,0),-1000))</f>
        <v>1</v>
      </c>
      <c r="AR244" s="288">
        <f>IF(AND($BU244=$BV244,BX244=AR$13),$J244&amp;$K244&amp;$L244&amp;$M244&amp;$N244&amp;$O244&amp;$P244&amp;$Q244&amp;$R244&amp;$S244&amp;$T244&amp;$U244,IFERROR(MATCH($AN244,AR$17:AR243,0),-1000))</f>
        <v>1</v>
      </c>
      <c r="AS244" s="254">
        <f t="shared" si="238"/>
        <v>0</v>
      </c>
      <c r="AT244" s="261" t="str">
        <f t="shared" si="256"/>
        <v/>
      </c>
      <c r="AU244" s="254" t="str">
        <f t="shared" si="250"/>
        <v/>
      </c>
      <c r="AV244" s="254" t="str">
        <f t="shared" si="250"/>
        <v/>
      </c>
      <c r="AW244" s="254" t="str">
        <f t="shared" si="250"/>
        <v/>
      </c>
      <c r="AX244" s="254" t="str">
        <f t="shared" si="250"/>
        <v/>
      </c>
      <c r="AY244" s="254" t="str">
        <f t="shared" si="298"/>
        <v/>
      </c>
      <c r="AZ244" s="254" t="str">
        <f t="shared" si="298"/>
        <v/>
      </c>
      <c r="BA244" s="254" t="str">
        <f t="shared" si="298"/>
        <v/>
      </c>
      <c r="BB244" s="254" t="str">
        <f t="shared" si="298"/>
        <v/>
      </c>
      <c r="BC244" s="254" t="str">
        <f t="shared" si="298"/>
        <v/>
      </c>
      <c r="BD244" s="254" t="str">
        <f t="shared" si="298"/>
        <v/>
      </c>
      <c r="BE244" s="262" t="str">
        <f t="shared" si="240"/>
        <v/>
      </c>
      <c r="BF244" s="263" t="str">
        <f t="shared" si="251"/>
        <v/>
      </c>
      <c r="BG244" s="254" t="str">
        <f t="shared" si="251"/>
        <v/>
      </c>
      <c r="BH244" s="254" t="str">
        <f t="shared" si="251"/>
        <v/>
      </c>
      <c r="BI244" s="254" t="str">
        <f t="shared" si="251"/>
        <v/>
      </c>
      <c r="BJ244" s="254" t="str">
        <f t="shared" si="299"/>
        <v/>
      </c>
      <c r="BK244" s="254" t="str">
        <f t="shared" si="299"/>
        <v/>
      </c>
      <c r="BL244" s="254" t="str">
        <f t="shared" si="299"/>
        <v/>
      </c>
      <c r="BM244" s="254" t="str">
        <f t="shared" si="299"/>
        <v/>
      </c>
      <c r="BN244" s="254" t="str">
        <f t="shared" si="299"/>
        <v/>
      </c>
      <c r="BO244" s="254" t="str">
        <f t="shared" si="299"/>
        <v/>
      </c>
      <c r="BP244" s="254" t="str">
        <f t="shared" si="241"/>
        <v/>
      </c>
      <c r="BQ244" s="264" t="str">
        <f t="shared" si="257"/>
        <v/>
      </c>
      <c r="BR244" s="261">
        <v>2019</v>
      </c>
      <c r="BS244" s="261">
        <v>2019</v>
      </c>
      <c r="BT244" s="261">
        <v>2019</v>
      </c>
      <c r="BU244" s="265">
        <v>2019</v>
      </c>
      <c r="BV244" s="263">
        <v>2019</v>
      </c>
      <c r="BW244" s="254" t="str">
        <f t="shared" si="297"/>
        <v/>
      </c>
      <c r="BX244" s="254" t="str">
        <f t="shared" si="176"/>
        <v/>
      </c>
      <c r="BY244" s="264" t="str">
        <f t="shared" si="31"/>
        <v/>
      </c>
      <c r="BZ244" s="254" t="str">
        <f t="shared" si="32"/>
        <v/>
      </c>
      <c r="CA244" s="254">
        <f t="shared" si="295"/>
        <v>0</v>
      </c>
      <c r="CB244" s="254">
        <f t="shared" si="295"/>
        <v>0</v>
      </c>
      <c r="CC244" s="254">
        <f t="shared" si="295"/>
        <v>0</v>
      </c>
      <c r="CD244" s="254">
        <f t="shared" si="295"/>
        <v>0</v>
      </c>
      <c r="CE244" s="254">
        <f t="shared" si="295"/>
        <v>0</v>
      </c>
      <c r="CF244" s="254">
        <f t="shared" si="295"/>
        <v>0</v>
      </c>
      <c r="CG244" s="254">
        <f t="shared" si="295"/>
        <v>0</v>
      </c>
      <c r="CH244" s="254">
        <f t="shared" si="295"/>
        <v>0</v>
      </c>
      <c r="CI244" s="254">
        <f t="shared" si="295"/>
        <v>0</v>
      </c>
      <c r="CJ244" s="254">
        <f t="shared" si="294"/>
        <v>0</v>
      </c>
      <c r="CK244" s="254">
        <f t="shared" si="294"/>
        <v>0</v>
      </c>
      <c r="CL244" s="254">
        <f t="shared" si="294"/>
        <v>0</v>
      </c>
      <c r="CM244" s="254">
        <f t="shared" si="258"/>
        <v>0</v>
      </c>
      <c r="CN244" s="254">
        <f t="shared" si="259"/>
        <v>0</v>
      </c>
      <c r="CO244" s="254">
        <f t="shared" si="260"/>
        <v>0</v>
      </c>
      <c r="CP244" s="254">
        <f t="shared" si="261"/>
        <v>0</v>
      </c>
      <c r="CQ244" s="254">
        <f t="shared" si="262"/>
        <v>0</v>
      </c>
      <c r="CR244" s="254">
        <f t="shared" si="263"/>
        <v>0</v>
      </c>
      <c r="CS244" s="254">
        <f t="shared" si="264"/>
        <v>0</v>
      </c>
      <c r="CT244" s="254">
        <f t="shared" si="265"/>
        <v>0</v>
      </c>
      <c r="CU244" s="254">
        <f t="shared" si="266"/>
        <v>0</v>
      </c>
      <c r="CV244" s="254">
        <f t="shared" si="267"/>
        <v>0</v>
      </c>
      <c r="CW244" s="254">
        <f t="shared" si="268"/>
        <v>0</v>
      </c>
      <c r="CX244" s="254">
        <f t="shared" si="269"/>
        <v>0</v>
      </c>
      <c r="CY244" s="254">
        <f t="shared" si="270"/>
        <v>0</v>
      </c>
      <c r="CZ244" s="254">
        <f t="shared" si="271"/>
        <v>0</v>
      </c>
      <c r="DA244" s="254">
        <f t="shared" si="272"/>
        <v>0</v>
      </c>
      <c r="DB244" s="254">
        <f t="shared" si="273"/>
        <v>0</v>
      </c>
      <c r="DC244" s="254">
        <f t="shared" si="274"/>
        <v>0</v>
      </c>
      <c r="DD244" s="254">
        <f t="shared" si="275"/>
        <v>0</v>
      </c>
      <c r="DE244" s="254">
        <f t="shared" si="276"/>
        <v>0</v>
      </c>
      <c r="DF244" s="254">
        <f t="shared" si="277"/>
        <v>0</v>
      </c>
      <c r="DG244" s="254">
        <f t="shared" si="278"/>
        <v>0</v>
      </c>
      <c r="DH244" s="254">
        <f t="shared" si="279"/>
        <v>0</v>
      </c>
      <c r="DI244" s="254">
        <f t="shared" si="280"/>
        <v>0</v>
      </c>
      <c r="DJ244" s="254">
        <f t="shared" si="281"/>
        <v>0</v>
      </c>
      <c r="DK244" s="254">
        <f t="shared" si="282"/>
        <v>0</v>
      </c>
      <c r="DL244" s="254">
        <f t="shared" si="283"/>
        <v>0</v>
      </c>
      <c r="DM244" s="254">
        <f t="shared" si="284"/>
        <v>0</v>
      </c>
      <c r="DN244" s="254">
        <f t="shared" si="285"/>
        <v>0</v>
      </c>
      <c r="DO244" s="254">
        <f t="shared" si="286"/>
        <v>0</v>
      </c>
      <c r="DP244" s="254">
        <f t="shared" si="287"/>
        <v>0</v>
      </c>
      <c r="DQ244" s="254">
        <f t="shared" si="288"/>
        <v>0</v>
      </c>
      <c r="DR244" s="254">
        <f t="shared" si="289"/>
        <v>0</v>
      </c>
      <c r="DS244" s="254">
        <f t="shared" si="290"/>
        <v>0</v>
      </c>
      <c r="DT244" s="254">
        <f t="shared" si="291"/>
        <v>0</v>
      </c>
      <c r="DU244" s="254">
        <f t="shared" si="292"/>
        <v>0</v>
      </c>
      <c r="DV244" s="254">
        <f t="shared" si="293"/>
        <v>0</v>
      </c>
    </row>
    <row r="245" spans="1:126" ht="24" customHeight="1">
      <c r="A245" s="11" t="str">
        <f ca="1">IF(AG245&lt;&gt;"OK","",CONCATENATE(TEXT('Front Page'!$F$33,"000"),TEXT('Front Page'!$F$31,"000"),"-",LEFT('Front Page'!$R$53,5),"-",LEFT(D245,1),AJ245, "-",TEXT(B245,"000")))</f>
        <v/>
      </c>
      <c r="B245" s="12" t="str">
        <f>IFERROR(IF(E245="","",MAX(B$17:B244)+1),"")</f>
        <v/>
      </c>
      <c r="C245" s="13"/>
      <c r="D245" s="29" t="str">
        <f t="shared" si="296"/>
        <v>None</v>
      </c>
      <c r="E245" s="29" t="str">
        <f t="shared" si="17"/>
        <v/>
      </c>
      <c r="F245" s="29" t="str">
        <f t="shared" si="18"/>
        <v/>
      </c>
      <c r="G245" s="363"/>
      <c r="H245" s="364"/>
      <c r="I245" s="325" t="str">
        <f t="shared" si="252"/>
        <v>No</v>
      </c>
      <c r="J245" s="314">
        <v>0</v>
      </c>
      <c r="K245" s="312">
        <v>0</v>
      </c>
      <c r="L245" s="312">
        <v>0</v>
      </c>
      <c r="M245" s="312">
        <v>0</v>
      </c>
      <c r="N245" s="312">
        <v>0</v>
      </c>
      <c r="O245" s="312">
        <v>0</v>
      </c>
      <c r="P245" s="312">
        <v>0</v>
      </c>
      <c r="Q245" s="312">
        <v>0</v>
      </c>
      <c r="R245" s="312">
        <v>0</v>
      </c>
      <c r="S245" s="312">
        <v>0</v>
      </c>
      <c r="T245" s="312">
        <v>0</v>
      </c>
      <c r="U245" s="312">
        <v>0</v>
      </c>
      <c r="V245" s="313">
        <v>1</v>
      </c>
      <c r="W245" s="313">
        <v>1</v>
      </c>
      <c r="X245" s="312">
        <v>0</v>
      </c>
      <c r="Y245" s="312">
        <v>0</v>
      </c>
      <c r="Z245" s="312">
        <v>0</v>
      </c>
      <c r="AA245" s="14">
        <v>0</v>
      </c>
      <c r="AB245" s="317"/>
      <c r="AC245" s="15" t="str">
        <f t="shared" si="242"/>
        <v/>
      </c>
      <c r="AD245" s="15" t="str">
        <f t="shared" si="253"/>
        <v/>
      </c>
      <c r="AE245" s="16" t="str">
        <f t="shared" si="254"/>
        <v>0 - 0</v>
      </c>
      <c r="AF245" s="20" t="str">
        <f t="shared" si="244"/>
        <v>Not an offer</v>
      </c>
      <c r="AG245" s="276" t="str">
        <f t="shared" si="245"/>
        <v>Not an Offer</v>
      </c>
      <c r="AH245" s="150"/>
      <c r="AI245" s="254">
        <v>229</v>
      </c>
      <c r="AJ245" s="149" t="str">
        <f t="shared" si="246"/>
        <v>00-IFE</v>
      </c>
      <c r="AK245" s="254" t="b">
        <v>0</v>
      </c>
      <c r="AL245" s="254">
        <f t="shared" si="243"/>
        <v>0</v>
      </c>
      <c r="AM245" s="254">
        <f t="shared" si="247"/>
        <v>0</v>
      </c>
      <c r="AN245" s="288">
        <f t="shared" si="255"/>
        <v>0</v>
      </c>
      <c r="AO245" s="288" t="str">
        <f>IF(AND($BU245=$BV245,BU245=AO$13),$J245&amp;$K245&amp;$L245&amp;$M245&amp;$N245&amp;$O245&amp;$P245&amp;$Q245&amp;$R245&amp;$S245&amp;$T245&amp;$U245,IFERROR(MATCH($AN245,AO$17:AO244,0),-1000))</f>
        <v>000000000000</v>
      </c>
      <c r="AP245" s="288">
        <f>IF(AND($BU245=$BV245,BV245=AP$13),$J245&amp;$K245&amp;$L245&amp;$M245&amp;$N245&amp;$O245&amp;$P245&amp;$Q245&amp;$R245&amp;$S245&amp;$T245&amp;$U245,IFERROR(MATCH($AN245,AP$17:AP244,0),-1000))</f>
        <v>1</v>
      </c>
      <c r="AQ245" s="288">
        <f>IF(AND($BU245=$BV245,BW245=AQ$13),$J245&amp;$K245&amp;$L245&amp;$M245&amp;$N245&amp;$O245&amp;$P245&amp;$Q245&amp;$R245&amp;$S245&amp;$T245&amp;$U245,IFERROR(MATCH($AN245,AQ$17:AQ244,0),-1000))</f>
        <v>1</v>
      </c>
      <c r="AR245" s="288">
        <f>IF(AND($BU245=$BV245,BX245=AR$13),$J245&amp;$K245&amp;$L245&amp;$M245&amp;$N245&amp;$O245&amp;$P245&amp;$Q245&amp;$R245&amp;$S245&amp;$T245&amp;$U245,IFERROR(MATCH($AN245,AR$17:AR244,0),-1000))</f>
        <v>1</v>
      </c>
      <c r="AS245" s="254">
        <f t="shared" si="238"/>
        <v>0</v>
      </c>
      <c r="AT245" s="261" t="str">
        <f t="shared" si="256"/>
        <v/>
      </c>
      <c r="AU245" s="254" t="str">
        <f t="shared" si="250"/>
        <v/>
      </c>
      <c r="AV245" s="254" t="str">
        <f t="shared" si="250"/>
        <v/>
      </c>
      <c r="AW245" s="254" t="str">
        <f t="shared" si="250"/>
        <v/>
      </c>
      <c r="AX245" s="254" t="str">
        <f t="shared" si="250"/>
        <v/>
      </c>
      <c r="AY245" s="254" t="str">
        <f t="shared" si="298"/>
        <v/>
      </c>
      <c r="AZ245" s="254" t="str">
        <f t="shared" si="298"/>
        <v/>
      </c>
      <c r="BA245" s="254" t="str">
        <f t="shared" si="298"/>
        <v/>
      </c>
      <c r="BB245" s="254" t="str">
        <f t="shared" si="298"/>
        <v/>
      </c>
      <c r="BC245" s="254" t="str">
        <f t="shared" si="298"/>
        <v/>
      </c>
      <c r="BD245" s="254" t="str">
        <f t="shared" si="298"/>
        <v/>
      </c>
      <c r="BE245" s="262" t="str">
        <f t="shared" si="240"/>
        <v/>
      </c>
      <c r="BF245" s="263" t="str">
        <f t="shared" si="251"/>
        <v/>
      </c>
      <c r="BG245" s="254" t="str">
        <f t="shared" si="251"/>
        <v/>
      </c>
      <c r="BH245" s="254" t="str">
        <f t="shared" si="251"/>
        <v/>
      </c>
      <c r="BI245" s="254" t="str">
        <f t="shared" si="251"/>
        <v/>
      </c>
      <c r="BJ245" s="254" t="str">
        <f t="shared" si="299"/>
        <v/>
      </c>
      <c r="BK245" s="254" t="str">
        <f t="shared" si="299"/>
        <v/>
      </c>
      <c r="BL245" s="254" t="str">
        <f t="shared" si="299"/>
        <v/>
      </c>
      <c r="BM245" s="254" t="str">
        <f t="shared" si="299"/>
        <v/>
      </c>
      <c r="BN245" s="254" t="str">
        <f t="shared" si="299"/>
        <v/>
      </c>
      <c r="BO245" s="254" t="str">
        <f t="shared" si="299"/>
        <v/>
      </c>
      <c r="BP245" s="254" t="str">
        <f t="shared" si="241"/>
        <v/>
      </c>
      <c r="BQ245" s="264" t="str">
        <f t="shared" si="257"/>
        <v/>
      </c>
      <c r="BR245" s="261">
        <v>2019</v>
      </c>
      <c r="BS245" s="261">
        <v>2019</v>
      </c>
      <c r="BT245" s="261">
        <v>2019</v>
      </c>
      <c r="BU245" s="265">
        <v>2019</v>
      </c>
      <c r="BV245" s="263">
        <v>2019</v>
      </c>
      <c r="BW245" s="254" t="str">
        <f t="shared" si="297"/>
        <v/>
      </c>
      <c r="BX245" s="254" t="str">
        <f t="shared" si="176"/>
        <v/>
      </c>
      <c r="BY245" s="264" t="str">
        <f t="shared" si="31"/>
        <v/>
      </c>
      <c r="BZ245" s="254" t="str">
        <f t="shared" si="32"/>
        <v/>
      </c>
      <c r="CA245" s="254">
        <f t="shared" si="295"/>
        <v>0</v>
      </c>
      <c r="CB245" s="254">
        <f t="shared" si="295"/>
        <v>0</v>
      </c>
      <c r="CC245" s="254">
        <f t="shared" si="295"/>
        <v>0</v>
      </c>
      <c r="CD245" s="254">
        <f t="shared" si="295"/>
        <v>0</v>
      </c>
      <c r="CE245" s="254">
        <f t="shared" si="295"/>
        <v>0</v>
      </c>
      <c r="CF245" s="254">
        <f t="shared" si="295"/>
        <v>0</v>
      </c>
      <c r="CG245" s="254">
        <f t="shared" ref="CG245:CL304" si="300">IF($X245&gt;0,P245*$W245,0)</f>
        <v>0</v>
      </c>
      <c r="CH245" s="254">
        <f t="shared" si="300"/>
        <v>0</v>
      </c>
      <c r="CI245" s="254">
        <f t="shared" si="300"/>
        <v>0</v>
      </c>
      <c r="CJ245" s="254">
        <f t="shared" si="294"/>
        <v>0</v>
      </c>
      <c r="CK245" s="254">
        <f t="shared" si="294"/>
        <v>0</v>
      </c>
      <c r="CL245" s="254">
        <f t="shared" si="294"/>
        <v>0</v>
      </c>
      <c r="CM245" s="254">
        <f t="shared" si="258"/>
        <v>0</v>
      </c>
      <c r="CN245" s="254">
        <f t="shared" si="259"/>
        <v>0</v>
      </c>
      <c r="CO245" s="254">
        <f t="shared" si="260"/>
        <v>0</v>
      </c>
      <c r="CP245" s="254">
        <f t="shared" si="261"/>
        <v>0</v>
      </c>
      <c r="CQ245" s="254">
        <f t="shared" si="262"/>
        <v>0</v>
      </c>
      <c r="CR245" s="254">
        <f t="shared" si="263"/>
        <v>0</v>
      </c>
      <c r="CS245" s="254">
        <f t="shared" si="264"/>
        <v>0</v>
      </c>
      <c r="CT245" s="254">
        <f t="shared" si="265"/>
        <v>0</v>
      </c>
      <c r="CU245" s="254">
        <f t="shared" si="266"/>
        <v>0</v>
      </c>
      <c r="CV245" s="254">
        <f t="shared" si="267"/>
        <v>0</v>
      </c>
      <c r="CW245" s="254">
        <f t="shared" si="268"/>
        <v>0</v>
      </c>
      <c r="CX245" s="254">
        <f t="shared" si="269"/>
        <v>0</v>
      </c>
      <c r="CY245" s="254">
        <f t="shared" si="270"/>
        <v>0</v>
      </c>
      <c r="CZ245" s="254">
        <f t="shared" si="271"/>
        <v>0</v>
      </c>
      <c r="DA245" s="254">
        <f t="shared" si="272"/>
        <v>0</v>
      </c>
      <c r="DB245" s="254">
        <f t="shared" si="273"/>
        <v>0</v>
      </c>
      <c r="DC245" s="254">
        <f t="shared" si="274"/>
        <v>0</v>
      </c>
      <c r="DD245" s="254">
        <f t="shared" si="275"/>
        <v>0</v>
      </c>
      <c r="DE245" s="254">
        <f t="shared" si="276"/>
        <v>0</v>
      </c>
      <c r="DF245" s="254">
        <f t="shared" si="277"/>
        <v>0</v>
      </c>
      <c r="DG245" s="254">
        <f t="shared" si="278"/>
        <v>0</v>
      </c>
      <c r="DH245" s="254">
        <f t="shared" si="279"/>
        <v>0</v>
      </c>
      <c r="DI245" s="254">
        <f t="shared" si="280"/>
        <v>0</v>
      </c>
      <c r="DJ245" s="254">
        <f t="shared" si="281"/>
        <v>0</v>
      </c>
      <c r="DK245" s="254">
        <f t="shared" si="282"/>
        <v>0</v>
      </c>
      <c r="DL245" s="254">
        <f t="shared" si="283"/>
        <v>0</v>
      </c>
      <c r="DM245" s="254">
        <f t="shared" si="284"/>
        <v>0</v>
      </c>
      <c r="DN245" s="254">
        <f t="shared" si="285"/>
        <v>0</v>
      </c>
      <c r="DO245" s="254">
        <f t="shared" si="286"/>
        <v>0</v>
      </c>
      <c r="DP245" s="254">
        <f t="shared" si="287"/>
        <v>0</v>
      </c>
      <c r="DQ245" s="254">
        <f t="shared" si="288"/>
        <v>0</v>
      </c>
      <c r="DR245" s="254">
        <f t="shared" si="289"/>
        <v>0</v>
      </c>
      <c r="DS245" s="254">
        <f t="shared" si="290"/>
        <v>0</v>
      </c>
      <c r="DT245" s="254">
        <f t="shared" si="291"/>
        <v>0</v>
      </c>
      <c r="DU245" s="254">
        <f t="shared" si="292"/>
        <v>0</v>
      </c>
      <c r="DV245" s="254">
        <f t="shared" si="293"/>
        <v>0</v>
      </c>
    </row>
    <row r="246" spans="1:126" ht="24" customHeight="1">
      <c r="A246" s="11" t="str">
        <f ca="1">IF(AG246&lt;&gt;"OK","",CONCATENATE(TEXT('Front Page'!$F$33,"000"),TEXT('Front Page'!$F$31,"000"),"-",LEFT('Front Page'!$R$53,5),"-",LEFT(D246,1),AJ246, "-",TEXT(B246,"000")))</f>
        <v/>
      </c>
      <c r="B246" s="12" t="str">
        <f>IFERROR(IF(E246="","",MAX(B$17:B245)+1),"")</f>
        <v/>
      </c>
      <c r="C246" s="13"/>
      <c r="D246" s="29" t="str">
        <f t="shared" si="296"/>
        <v>None</v>
      </c>
      <c r="E246" s="29" t="str">
        <f t="shared" si="17"/>
        <v/>
      </c>
      <c r="F246" s="29" t="str">
        <f t="shared" si="18"/>
        <v/>
      </c>
      <c r="G246" s="363"/>
      <c r="H246" s="364"/>
      <c r="I246" s="325" t="str">
        <f t="shared" si="252"/>
        <v>No</v>
      </c>
      <c r="J246" s="314">
        <v>0</v>
      </c>
      <c r="K246" s="312">
        <v>0</v>
      </c>
      <c r="L246" s="312">
        <v>0</v>
      </c>
      <c r="M246" s="312">
        <v>0</v>
      </c>
      <c r="N246" s="312">
        <v>0</v>
      </c>
      <c r="O246" s="312">
        <v>0</v>
      </c>
      <c r="P246" s="312">
        <v>0</v>
      </c>
      <c r="Q246" s="312">
        <v>0</v>
      </c>
      <c r="R246" s="312">
        <v>0</v>
      </c>
      <c r="S246" s="312">
        <v>0</v>
      </c>
      <c r="T246" s="312">
        <v>0</v>
      </c>
      <c r="U246" s="312">
        <v>0</v>
      </c>
      <c r="V246" s="313">
        <v>1</v>
      </c>
      <c r="W246" s="313">
        <v>1</v>
      </c>
      <c r="X246" s="312">
        <v>0</v>
      </c>
      <c r="Y246" s="312">
        <v>0</v>
      </c>
      <c r="Z246" s="312">
        <v>0</v>
      </c>
      <c r="AA246" s="14">
        <v>0</v>
      </c>
      <c r="AB246" s="317"/>
      <c r="AC246" s="15" t="str">
        <f t="shared" si="242"/>
        <v/>
      </c>
      <c r="AD246" s="15" t="str">
        <f t="shared" si="253"/>
        <v/>
      </c>
      <c r="AE246" s="16" t="str">
        <f t="shared" si="254"/>
        <v>0 - 0</v>
      </c>
      <c r="AF246" s="20" t="str">
        <f t="shared" si="244"/>
        <v>Not an offer</v>
      </c>
      <c r="AG246" s="276" t="str">
        <f t="shared" si="245"/>
        <v>Not an Offer</v>
      </c>
      <c r="AH246" s="150"/>
      <c r="AI246" s="254">
        <v>230</v>
      </c>
      <c r="AJ246" s="149" t="str">
        <f t="shared" si="246"/>
        <v>00-IFE</v>
      </c>
      <c r="AK246" s="254" t="b">
        <v>0</v>
      </c>
      <c r="AL246" s="254">
        <f t="shared" si="243"/>
        <v>0</v>
      </c>
      <c r="AM246" s="254">
        <f t="shared" si="247"/>
        <v>0</v>
      </c>
      <c r="AN246" s="288">
        <f t="shared" si="255"/>
        <v>0</v>
      </c>
      <c r="AO246" s="288" t="str">
        <f>IF(AND($BU246=$BV246,BU246=AO$13),$J246&amp;$K246&amp;$L246&amp;$M246&amp;$N246&amp;$O246&amp;$P246&amp;$Q246&amp;$R246&amp;$S246&amp;$T246&amp;$U246,IFERROR(MATCH($AN246,AO$17:AO245,0),-1000))</f>
        <v>000000000000</v>
      </c>
      <c r="AP246" s="288">
        <f>IF(AND($BU246=$BV246,BV246=AP$13),$J246&amp;$K246&amp;$L246&amp;$M246&amp;$N246&amp;$O246&amp;$P246&amp;$Q246&amp;$R246&amp;$S246&amp;$T246&amp;$U246,IFERROR(MATCH($AN246,AP$17:AP245,0),-1000))</f>
        <v>1</v>
      </c>
      <c r="AQ246" s="288">
        <f>IF(AND($BU246=$BV246,BW246=AQ$13),$J246&amp;$K246&amp;$L246&amp;$M246&amp;$N246&amp;$O246&amp;$P246&amp;$Q246&amp;$R246&amp;$S246&amp;$T246&amp;$U246,IFERROR(MATCH($AN246,AQ$17:AQ245,0),-1000))</f>
        <v>1</v>
      </c>
      <c r="AR246" s="288">
        <f>IF(AND($BU246=$BV246,BX246=AR$13),$J246&amp;$K246&amp;$L246&amp;$M246&amp;$N246&amp;$O246&amp;$P246&amp;$Q246&amp;$R246&amp;$S246&amp;$T246&amp;$U246,IFERROR(MATCH($AN246,AR$17:AR245,0),-1000))</f>
        <v>1</v>
      </c>
      <c r="AS246" s="254">
        <f t="shared" si="238"/>
        <v>0</v>
      </c>
      <c r="AT246" s="261" t="str">
        <f t="shared" si="256"/>
        <v/>
      </c>
      <c r="AU246" s="254" t="str">
        <f t="shared" si="250"/>
        <v/>
      </c>
      <c r="AV246" s="254" t="str">
        <f t="shared" si="250"/>
        <v/>
      </c>
      <c r="AW246" s="254" t="str">
        <f t="shared" si="250"/>
        <v/>
      </c>
      <c r="AX246" s="254" t="str">
        <f t="shared" si="250"/>
        <v/>
      </c>
      <c r="AY246" s="254" t="str">
        <f t="shared" si="298"/>
        <v/>
      </c>
      <c r="AZ246" s="254" t="str">
        <f t="shared" si="298"/>
        <v/>
      </c>
      <c r="BA246" s="254" t="str">
        <f t="shared" si="298"/>
        <v/>
      </c>
      <c r="BB246" s="254" t="str">
        <f t="shared" si="298"/>
        <v/>
      </c>
      <c r="BC246" s="254" t="str">
        <f t="shared" si="298"/>
        <v/>
      </c>
      <c r="BD246" s="254" t="str">
        <f t="shared" si="298"/>
        <v/>
      </c>
      <c r="BE246" s="262" t="str">
        <f t="shared" si="240"/>
        <v/>
      </c>
      <c r="BF246" s="263" t="str">
        <f t="shared" si="251"/>
        <v/>
      </c>
      <c r="BG246" s="254" t="str">
        <f t="shared" si="251"/>
        <v/>
      </c>
      <c r="BH246" s="254" t="str">
        <f t="shared" si="251"/>
        <v/>
      </c>
      <c r="BI246" s="254" t="str">
        <f t="shared" si="251"/>
        <v/>
      </c>
      <c r="BJ246" s="254" t="str">
        <f t="shared" si="299"/>
        <v/>
      </c>
      <c r="BK246" s="254" t="str">
        <f t="shared" si="299"/>
        <v/>
      </c>
      <c r="BL246" s="254" t="str">
        <f t="shared" si="299"/>
        <v/>
      </c>
      <c r="BM246" s="254" t="str">
        <f t="shared" si="299"/>
        <v/>
      </c>
      <c r="BN246" s="254" t="str">
        <f t="shared" si="299"/>
        <v/>
      </c>
      <c r="BO246" s="254" t="str">
        <f t="shared" si="299"/>
        <v/>
      </c>
      <c r="BP246" s="254" t="str">
        <f t="shared" si="241"/>
        <v/>
      </c>
      <c r="BQ246" s="264" t="str">
        <f t="shared" si="257"/>
        <v/>
      </c>
      <c r="BR246" s="261">
        <v>2019</v>
      </c>
      <c r="BS246" s="261">
        <v>2019</v>
      </c>
      <c r="BT246" s="261">
        <v>2019</v>
      </c>
      <c r="BU246" s="265">
        <v>2019</v>
      </c>
      <c r="BV246" s="263">
        <v>2019</v>
      </c>
      <c r="BW246" s="254" t="str">
        <f t="shared" si="297"/>
        <v/>
      </c>
      <c r="BX246" s="254" t="str">
        <f t="shared" si="176"/>
        <v/>
      </c>
      <c r="BY246" s="264" t="str">
        <f t="shared" si="31"/>
        <v/>
      </c>
      <c r="BZ246" s="254" t="str">
        <f t="shared" si="32"/>
        <v/>
      </c>
      <c r="CA246" s="254">
        <f t="shared" ref="CA246:CF288" si="301">IF($X246&gt;0,J246*$W246,0)</f>
        <v>0</v>
      </c>
      <c r="CB246" s="254">
        <f t="shared" si="301"/>
        <v>0</v>
      </c>
      <c r="CC246" s="254">
        <f t="shared" si="301"/>
        <v>0</v>
      </c>
      <c r="CD246" s="254">
        <f t="shared" si="301"/>
        <v>0</v>
      </c>
      <c r="CE246" s="254">
        <f t="shared" si="301"/>
        <v>0</v>
      </c>
      <c r="CF246" s="254">
        <f t="shared" si="301"/>
        <v>0</v>
      </c>
      <c r="CG246" s="254">
        <f t="shared" si="300"/>
        <v>0</v>
      </c>
      <c r="CH246" s="254">
        <f t="shared" si="300"/>
        <v>0</v>
      </c>
      <c r="CI246" s="254">
        <f t="shared" si="300"/>
        <v>0</v>
      </c>
      <c r="CJ246" s="254">
        <f t="shared" si="294"/>
        <v>0</v>
      </c>
      <c r="CK246" s="254">
        <f t="shared" si="294"/>
        <v>0</v>
      </c>
      <c r="CL246" s="254">
        <f t="shared" si="294"/>
        <v>0</v>
      </c>
      <c r="CM246" s="254">
        <f t="shared" si="258"/>
        <v>0</v>
      </c>
      <c r="CN246" s="254">
        <f t="shared" si="259"/>
        <v>0</v>
      </c>
      <c r="CO246" s="254">
        <f t="shared" si="260"/>
        <v>0</v>
      </c>
      <c r="CP246" s="254">
        <f t="shared" si="261"/>
        <v>0</v>
      </c>
      <c r="CQ246" s="254">
        <f t="shared" si="262"/>
        <v>0</v>
      </c>
      <c r="CR246" s="254">
        <f t="shared" si="263"/>
        <v>0</v>
      </c>
      <c r="CS246" s="254">
        <f t="shared" si="264"/>
        <v>0</v>
      </c>
      <c r="CT246" s="254">
        <f t="shared" si="265"/>
        <v>0</v>
      </c>
      <c r="CU246" s="254">
        <f t="shared" si="266"/>
        <v>0</v>
      </c>
      <c r="CV246" s="254">
        <f t="shared" si="267"/>
        <v>0</v>
      </c>
      <c r="CW246" s="254">
        <f t="shared" si="268"/>
        <v>0</v>
      </c>
      <c r="CX246" s="254">
        <f t="shared" si="269"/>
        <v>0</v>
      </c>
      <c r="CY246" s="254">
        <f t="shared" si="270"/>
        <v>0</v>
      </c>
      <c r="CZ246" s="254">
        <f t="shared" si="271"/>
        <v>0</v>
      </c>
      <c r="DA246" s="254">
        <f t="shared" si="272"/>
        <v>0</v>
      </c>
      <c r="DB246" s="254">
        <f t="shared" si="273"/>
        <v>0</v>
      </c>
      <c r="DC246" s="254">
        <f t="shared" si="274"/>
        <v>0</v>
      </c>
      <c r="DD246" s="254">
        <f t="shared" si="275"/>
        <v>0</v>
      </c>
      <c r="DE246" s="254">
        <f t="shared" si="276"/>
        <v>0</v>
      </c>
      <c r="DF246" s="254">
        <f t="shared" si="277"/>
        <v>0</v>
      </c>
      <c r="DG246" s="254">
        <f t="shared" si="278"/>
        <v>0</v>
      </c>
      <c r="DH246" s="254">
        <f t="shared" si="279"/>
        <v>0</v>
      </c>
      <c r="DI246" s="254">
        <f t="shared" si="280"/>
        <v>0</v>
      </c>
      <c r="DJ246" s="254">
        <f t="shared" si="281"/>
        <v>0</v>
      </c>
      <c r="DK246" s="254">
        <f t="shared" si="282"/>
        <v>0</v>
      </c>
      <c r="DL246" s="254">
        <f t="shared" si="283"/>
        <v>0</v>
      </c>
      <c r="DM246" s="254">
        <f t="shared" si="284"/>
        <v>0</v>
      </c>
      <c r="DN246" s="254">
        <f t="shared" si="285"/>
        <v>0</v>
      </c>
      <c r="DO246" s="254">
        <f t="shared" si="286"/>
        <v>0</v>
      </c>
      <c r="DP246" s="254">
        <f t="shared" si="287"/>
        <v>0</v>
      </c>
      <c r="DQ246" s="254">
        <f t="shared" si="288"/>
        <v>0</v>
      </c>
      <c r="DR246" s="254">
        <f t="shared" si="289"/>
        <v>0</v>
      </c>
      <c r="DS246" s="254">
        <f t="shared" si="290"/>
        <v>0</v>
      </c>
      <c r="DT246" s="254">
        <f t="shared" si="291"/>
        <v>0</v>
      </c>
      <c r="DU246" s="254">
        <f t="shared" si="292"/>
        <v>0</v>
      </c>
      <c r="DV246" s="254">
        <f t="shared" si="293"/>
        <v>0</v>
      </c>
    </row>
    <row r="247" spans="1:126" ht="24" customHeight="1">
      <c r="A247" s="11" t="str">
        <f ca="1">IF(AG247&lt;&gt;"OK","",CONCATENATE(TEXT('Front Page'!$F$33,"000"),TEXT('Front Page'!$F$31,"000"),"-",LEFT('Front Page'!$R$53,5),"-",LEFT(D247,1),AJ247, "-",TEXT(B247,"000")))</f>
        <v/>
      </c>
      <c r="B247" s="12" t="str">
        <f>IFERROR(IF(E247="","",MAX(B$17:B246)+1),"")</f>
        <v/>
      </c>
      <c r="C247" s="13"/>
      <c r="D247" s="29" t="str">
        <f t="shared" si="296"/>
        <v>None</v>
      </c>
      <c r="E247" s="29" t="str">
        <f t="shared" si="17"/>
        <v/>
      </c>
      <c r="F247" s="29" t="str">
        <f t="shared" si="18"/>
        <v/>
      </c>
      <c r="G247" s="363"/>
      <c r="H247" s="364"/>
      <c r="I247" s="325" t="str">
        <f t="shared" si="252"/>
        <v>No</v>
      </c>
      <c r="J247" s="314">
        <v>0</v>
      </c>
      <c r="K247" s="312">
        <v>0</v>
      </c>
      <c r="L247" s="312">
        <v>0</v>
      </c>
      <c r="M247" s="312">
        <v>0</v>
      </c>
      <c r="N247" s="312">
        <v>0</v>
      </c>
      <c r="O247" s="312">
        <v>0</v>
      </c>
      <c r="P247" s="312">
        <v>0</v>
      </c>
      <c r="Q247" s="312">
        <v>0</v>
      </c>
      <c r="R247" s="312">
        <v>0</v>
      </c>
      <c r="S247" s="312">
        <v>0</v>
      </c>
      <c r="T247" s="312">
        <v>0</v>
      </c>
      <c r="U247" s="312">
        <v>0</v>
      </c>
      <c r="V247" s="313">
        <v>1</v>
      </c>
      <c r="W247" s="313">
        <v>1</v>
      </c>
      <c r="X247" s="312">
        <v>0</v>
      </c>
      <c r="Y247" s="312">
        <v>0</v>
      </c>
      <c r="Z247" s="312">
        <v>0</v>
      </c>
      <c r="AA247" s="14">
        <v>0</v>
      </c>
      <c r="AB247" s="317"/>
      <c r="AC247" s="15" t="str">
        <f t="shared" si="242"/>
        <v/>
      </c>
      <c r="AD247" s="15" t="str">
        <f t="shared" si="253"/>
        <v/>
      </c>
      <c r="AE247" s="16" t="str">
        <f t="shared" si="254"/>
        <v>0 - 0</v>
      </c>
      <c r="AF247" s="20" t="str">
        <f t="shared" si="244"/>
        <v>Not an offer</v>
      </c>
      <c r="AG247" s="276" t="str">
        <f t="shared" si="245"/>
        <v>Not an Offer</v>
      </c>
      <c r="AH247" s="150"/>
      <c r="AI247" s="254">
        <v>231</v>
      </c>
      <c r="AJ247" s="149" t="str">
        <f t="shared" si="246"/>
        <v>00-IFE</v>
      </c>
      <c r="AK247" s="254" t="b">
        <v>0</v>
      </c>
      <c r="AL247" s="254">
        <f t="shared" si="243"/>
        <v>0</v>
      </c>
      <c r="AM247" s="254">
        <f t="shared" si="247"/>
        <v>0</v>
      </c>
      <c r="AN247" s="288">
        <f t="shared" si="255"/>
        <v>0</v>
      </c>
      <c r="AO247" s="288" t="str">
        <f>IF(AND($BU247=$BV247,BU247=AO$13),$J247&amp;$K247&amp;$L247&amp;$M247&amp;$N247&amp;$O247&amp;$P247&amp;$Q247&amp;$R247&amp;$S247&amp;$T247&amp;$U247,IFERROR(MATCH($AN247,AO$17:AO246,0),-1000))</f>
        <v>000000000000</v>
      </c>
      <c r="AP247" s="288">
        <f>IF(AND($BU247=$BV247,BV247=AP$13),$J247&amp;$K247&amp;$L247&amp;$M247&amp;$N247&amp;$O247&amp;$P247&amp;$Q247&amp;$R247&amp;$S247&amp;$T247&amp;$U247,IFERROR(MATCH($AN247,AP$17:AP246,0),-1000))</f>
        <v>1</v>
      </c>
      <c r="AQ247" s="288">
        <f>IF(AND($BU247=$BV247,BW247=AQ$13),$J247&amp;$K247&amp;$L247&amp;$M247&amp;$N247&amp;$O247&amp;$P247&amp;$Q247&amp;$R247&amp;$S247&amp;$T247&amp;$U247,IFERROR(MATCH($AN247,AQ$17:AQ246,0),-1000))</f>
        <v>1</v>
      </c>
      <c r="AR247" s="288">
        <f>IF(AND($BU247=$BV247,BX247=AR$13),$J247&amp;$K247&amp;$L247&amp;$M247&amp;$N247&amp;$O247&amp;$P247&amp;$Q247&amp;$R247&amp;$S247&amp;$T247&amp;$U247,IFERROR(MATCH($AN247,AR$17:AR246,0),-1000))</f>
        <v>1</v>
      </c>
      <c r="AS247" s="254">
        <f t="shared" si="238"/>
        <v>0</v>
      </c>
      <c r="AT247" s="261" t="str">
        <f t="shared" si="256"/>
        <v/>
      </c>
      <c r="AU247" s="254" t="str">
        <f t="shared" si="250"/>
        <v/>
      </c>
      <c r="AV247" s="254" t="str">
        <f t="shared" si="250"/>
        <v/>
      </c>
      <c r="AW247" s="254" t="str">
        <f t="shared" si="250"/>
        <v/>
      </c>
      <c r="AX247" s="254" t="str">
        <f t="shared" si="250"/>
        <v/>
      </c>
      <c r="AY247" s="254" t="str">
        <f t="shared" si="298"/>
        <v/>
      </c>
      <c r="AZ247" s="254" t="str">
        <f t="shared" si="298"/>
        <v/>
      </c>
      <c r="BA247" s="254" t="str">
        <f t="shared" si="298"/>
        <v/>
      </c>
      <c r="BB247" s="254" t="str">
        <f t="shared" si="298"/>
        <v/>
      </c>
      <c r="BC247" s="254" t="str">
        <f t="shared" si="298"/>
        <v/>
      </c>
      <c r="BD247" s="254" t="str">
        <f t="shared" si="298"/>
        <v/>
      </c>
      <c r="BE247" s="262" t="str">
        <f t="shared" si="240"/>
        <v/>
      </c>
      <c r="BF247" s="263" t="str">
        <f t="shared" si="251"/>
        <v/>
      </c>
      <c r="BG247" s="254" t="str">
        <f t="shared" si="251"/>
        <v/>
      </c>
      <c r="BH247" s="254" t="str">
        <f t="shared" si="251"/>
        <v/>
      </c>
      <c r="BI247" s="254" t="str">
        <f t="shared" si="251"/>
        <v/>
      </c>
      <c r="BJ247" s="254" t="str">
        <f t="shared" si="299"/>
        <v/>
      </c>
      <c r="BK247" s="254" t="str">
        <f t="shared" si="299"/>
        <v/>
      </c>
      <c r="BL247" s="254" t="str">
        <f t="shared" si="299"/>
        <v/>
      </c>
      <c r="BM247" s="254" t="str">
        <f t="shared" si="299"/>
        <v/>
      </c>
      <c r="BN247" s="254" t="str">
        <f t="shared" si="299"/>
        <v/>
      </c>
      <c r="BO247" s="254" t="str">
        <f t="shared" si="299"/>
        <v/>
      </c>
      <c r="BP247" s="254" t="str">
        <f t="shared" si="241"/>
        <v/>
      </c>
      <c r="BQ247" s="264" t="str">
        <f t="shared" si="257"/>
        <v/>
      </c>
      <c r="BR247" s="261">
        <v>2019</v>
      </c>
      <c r="BS247" s="261">
        <v>2019</v>
      </c>
      <c r="BT247" s="261">
        <v>2019</v>
      </c>
      <c r="BU247" s="265">
        <v>2019</v>
      </c>
      <c r="BV247" s="263">
        <v>2019</v>
      </c>
      <c r="BW247" s="254" t="str">
        <f t="shared" si="297"/>
        <v/>
      </c>
      <c r="BX247" s="254" t="str">
        <f t="shared" si="176"/>
        <v/>
      </c>
      <c r="BY247" s="264" t="str">
        <f t="shared" si="31"/>
        <v/>
      </c>
      <c r="BZ247" s="254" t="str">
        <f t="shared" si="32"/>
        <v/>
      </c>
      <c r="CA247" s="254">
        <f t="shared" si="301"/>
        <v>0</v>
      </c>
      <c r="CB247" s="254">
        <f t="shared" si="301"/>
        <v>0</v>
      </c>
      <c r="CC247" s="254">
        <f t="shared" si="301"/>
        <v>0</v>
      </c>
      <c r="CD247" s="254">
        <f t="shared" si="301"/>
        <v>0</v>
      </c>
      <c r="CE247" s="254">
        <f t="shared" si="301"/>
        <v>0</v>
      </c>
      <c r="CF247" s="254">
        <f t="shared" si="301"/>
        <v>0</v>
      </c>
      <c r="CG247" s="254">
        <f t="shared" si="300"/>
        <v>0</v>
      </c>
      <c r="CH247" s="254">
        <f t="shared" si="300"/>
        <v>0</v>
      </c>
      <c r="CI247" s="254">
        <f t="shared" si="300"/>
        <v>0</v>
      </c>
      <c r="CJ247" s="254">
        <f t="shared" si="294"/>
        <v>0</v>
      </c>
      <c r="CK247" s="254">
        <f t="shared" si="294"/>
        <v>0</v>
      </c>
      <c r="CL247" s="254">
        <f t="shared" si="294"/>
        <v>0</v>
      </c>
      <c r="CM247" s="254">
        <f t="shared" si="258"/>
        <v>0</v>
      </c>
      <c r="CN247" s="254">
        <f t="shared" si="259"/>
        <v>0</v>
      </c>
      <c r="CO247" s="254">
        <f t="shared" si="260"/>
        <v>0</v>
      </c>
      <c r="CP247" s="254">
        <f t="shared" si="261"/>
        <v>0</v>
      </c>
      <c r="CQ247" s="254">
        <f t="shared" si="262"/>
        <v>0</v>
      </c>
      <c r="CR247" s="254">
        <f t="shared" si="263"/>
        <v>0</v>
      </c>
      <c r="CS247" s="254">
        <f t="shared" si="264"/>
        <v>0</v>
      </c>
      <c r="CT247" s="254">
        <f t="shared" si="265"/>
        <v>0</v>
      </c>
      <c r="CU247" s="254">
        <f t="shared" si="266"/>
        <v>0</v>
      </c>
      <c r="CV247" s="254">
        <f t="shared" si="267"/>
        <v>0</v>
      </c>
      <c r="CW247" s="254">
        <f t="shared" si="268"/>
        <v>0</v>
      </c>
      <c r="CX247" s="254">
        <f t="shared" si="269"/>
        <v>0</v>
      </c>
      <c r="CY247" s="254">
        <f t="shared" si="270"/>
        <v>0</v>
      </c>
      <c r="CZ247" s="254">
        <f t="shared" si="271"/>
        <v>0</v>
      </c>
      <c r="DA247" s="254">
        <f t="shared" si="272"/>
        <v>0</v>
      </c>
      <c r="DB247" s="254">
        <f t="shared" si="273"/>
        <v>0</v>
      </c>
      <c r="DC247" s="254">
        <f t="shared" si="274"/>
        <v>0</v>
      </c>
      <c r="DD247" s="254">
        <f t="shared" si="275"/>
        <v>0</v>
      </c>
      <c r="DE247" s="254">
        <f t="shared" si="276"/>
        <v>0</v>
      </c>
      <c r="DF247" s="254">
        <f t="shared" si="277"/>
        <v>0</v>
      </c>
      <c r="DG247" s="254">
        <f t="shared" si="278"/>
        <v>0</v>
      </c>
      <c r="DH247" s="254">
        <f t="shared" si="279"/>
        <v>0</v>
      </c>
      <c r="DI247" s="254">
        <f t="shared" si="280"/>
        <v>0</v>
      </c>
      <c r="DJ247" s="254">
        <f t="shared" si="281"/>
        <v>0</v>
      </c>
      <c r="DK247" s="254">
        <f t="shared" si="282"/>
        <v>0</v>
      </c>
      <c r="DL247" s="254">
        <f t="shared" si="283"/>
        <v>0</v>
      </c>
      <c r="DM247" s="254">
        <f t="shared" si="284"/>
        <v>0</v>
      </c>
      <c r="DN247" s="254">
        <f t="shared" si="285"/>
        <v>0</v>
      </c>
      <c r="DO247" s="254">
        <f t="shared" si="286"/>
        <v>0</v>
      </c>
      <c r="DP247" s="254">
        <f t="shared" si="287"/>
        <v>0</v>
      </c>
      <c r="DQ247" s="254">
        <f t="shared" si="288"/>
        <v>0</v>
      </c>
      <c r="DR247" s="254">
        <f t="shared" si="289"/>
        <v>0</v>
      </c>
      <c r="DS247" s="254">
        <f t="shared" si="290"/>
        <v>0</v>
      </c>
      <c r="DT247" s="254">
        <f t="shared" si="291"/>
        <v>0</v>
      </c>
      <c r="DU247" s="254">
        <f t="shared" si="292"/>
        <v>0</v>
      </c>
      <c r="DV247" s="254">
        <f t="shared" si="293"/>
        <v>0</v>
      </c>
    </row>
    <row r="248" spans="1:126" ht="24" customHeight="1">
      <c r="A248" s="11" t="str">
        <f ca="1">IF(AG248&lt;&gt;"OK","",CONCATENATE(TEXT('Front Page'!$F$33,"000"),TEXT('Front Page'!$F$31,"000"),"-",LEFT('Front Page'!$R$53,5),"-",LEFT(D248,1),AJ248, "-",TEXT(B248,"000")))</f>
        <v/>
      </c>
      <c r="B248" s="12" t="str">
        <f>IFERROR(IF(E248="","",MAX(B$17:B247)+1),"")</f>
        <v/>
      </c>
      <c r="C248" s="13"/>
      <c r="D248" s="29" t="str">
        <f t="shared" si="296"/>
        <v>None</v>
      </c>
      <c r="E248" s="29" t="str">
        <f t="shared" si="17"/>
        <v/>
      </c>
      <c r="F248" s="29" t="str">
        <f t="shared" si="18"/>
        <v/>
      </c>
      <c r="G248" s="363"/>
      <c r="H248" s="364"/>
      <c r="I248" s="325" t="str">
        <f t="shared" si="252"/>
        <v>No</v>
      </c>
      <c r="J248" s="314">
        <v>0</v>
      </c>
      <c r="K248" s="312">
        <v>0</v>
      </c>
      <c r="L248" s="312">
        <v>0</v>
      </c>
      <c r="M248" s="312">
        <v>0</v>
      </c>
      <c r="N248" s="312">
        <v>0</v>
      </c>
      <c r="O248" s="312">
        <v>0</v>
      </c>
      <c r="P248" s="312">
        <v>0</v>
      </c>
      <c r="Q248" s="312">
        <v>0</v>
      </c>
      <c r="R248" s="312">
        <v>0</v>
      </c>
      <c r="S248" s="312">
        <v>0</v>
      </c>
      <c r="T248" s="312">
        <v>0</v>
      </c>
      <c r="U248" s="312">
        <v>0</v>
      </c>
      <c r="V248" s="313">
        <v>1</v>
      </c>
      <c r="W248" s="313">
        <v>1</v>
      </c>
      <c r="X248" s="312">
        <v>0</v>
      </c>
      <c r="Y248" s="312">
        <v>0</v>
      </c>
      <c r="Z248" s="312">
        <v>0</v>
      </c>
      <c r="AA248" s="14">
        <v>0</v>
      </c>
      <c r="AB248" s="317"/>
      <c r="AC248" s="15" t="str">
        <f t="shared" si="242"/>
        <v/>
      </c>
      <c r="AD248" s="15" t="str">
        <f t="shared" si="253"/>
        <v/>
      </c>
      <c r="AE248" s="16" t="str">
        <f t="shared" si="254"/>
        <v>0 - 0</v>
      </c>
      <c r="AF248" s="20" t="str">
        <f t="shared" si="244"/>
        <v>Not an offer</v>
      </c>
      <c r="AG248" s="276" t="str">
        <f t="shared" si="245"/>
        <v>Not an Offer</v>
      </c>
      <c r="AH248" s="150"/>
      <c r="AI248" s="254">
        <v>232</v>
      </c>
      <c r="AJ248" s="149" t="str">
        <f t="shared" si="246"/>
        <v>00-IFE</v>
      </c>
      <c r="AK248" s="254" t="b">
        <v>0</v>
      </c>
      <c r="AL248" s="254">
        <f t="shared" si="243"/>
        <v>0</v>
      </c>
      <c r="AM248" s="254">
        <f t="shared" si="247"/>
        <v>0</v>
      </c>
      <c r="AN248" s="288">
        <f t="shared" si="255"/>
        <v>0</v>
      </c>
      <c r="AO248" s="288" t="str">
        <f>IF(AND($BU248=$BV248,BU248=AO$13),$J248&amp;$K248&amp;$L248&amp;$M248&amp;$N248&amp;$O248&amp;$P248&amp;$Q248&amp;$R248&amp;$S248&amp;$T248&amp;$U248,IFERROR(MATCH($AN248,AO$17:AO247,0),-1000))</f>
        <v>000000000000</v>
      </c>
      <c r="AP248" s="288">
        <f>IF(AND($BU248=$BV248,BV248=AP$13),$J248&amp;$K248&amp;$L248&amp;$M248&amp;$N248&amp;$O248&amp;$P248&amp;$Q248&amp;$R248&amp;$S248&amp;$T248&amp;$U248,IFERROR(MATCH($AN248,AP$17:AP247,0),-1000))</f>
        <v>1</v>
      </c>
      <c r="AQ248" s="288">
        <f>IF(AND($BU248=$BV248,BW248=AQ$13),$J248&amp;$K248&amp;$L248&amp;$M248&amp;$N248&amp;$O248&amp;$P248&amp;$Q248&amp;$R248&amp;$S248&amp;$T248&amp;$U248,IFERROR(MATCH($AN248,AQ$17:AQ247,0),-1000))</f>
        <v>1</v>
      </c>
      <c r="AR248" s="288">
        <f>IF(AND($BU248=$BV248,BX248=AR$13),$J248&amp;$K248&amp;$L248&amp;$M248&amp;$N248&amp;$O248&amp;$P248&amp;$Q248&amp;$R248&amp;$S248&amp;$T248&amp;$U248,IFERROR(MATCH($AN248,AR$17:AR247,0),-1000))</f>
        <v>1</v>
      </c>
      <c r="AS248" s="254">
        <f t="shared" si="238"/>
        <v>0</v>
      </c>
      <c r="AT248" s="261" t="str">
        <f t="shared" si="256"/>
        <v/>
      </c>
      <c r="AU248" s="254" t="str">
        <f t="shared" si="250"/>
        <v/>
      </c>
      <c r="AV248" s="254" t="str">
        <f t="shared" si="250"/>
        <v/>
      </c>
      <c r="AW248" s="254" t="str">
        <f t="shared" si="250"/>
        <v/>
      </c>
      <c r="AX248" s="254" t="str">
        <f t="shared" si="250"/>
        <v/>
      </c>
      <c r="AY248" s="254" t="str">
        <f t="shared" si="298"/>
        <v/>
      </c>
      <c r="AZ248" s="254" t="str">
        <f t="shared" si="298"/>
        <v/>
      </c>
      <c r="BA248" s="254" t="str">
        <f t="shared" si="298"/>
        <v/>
      </c>
      <c r="BB248" s="254" t="str">
        <f t="shared" si="298"/>
        <v/>
      </c>
      <c r="BC248" s="254" t="str">
        <f t="shared" si="298"/>
        <v/>
      </c>
      <c r="BD248" s="254" t="str">
        <f t="shared" si="298"/>
        <v/>
      </c>
      <c r="BE248" s="262" t="str">
        <f t="shared" si="240"/>
        <v/>
      </c>
      <c r="BF248" s="263" t="str">
        <f t="shared" si="251"/>
        <v/>
      </c>
      <c r="BG248" s="254" t="str">
        <f t="shared" si="251"/>
        <v/>
      </c>
      <c r="BH248" s="254" t="str">
        <f t="shared" si="251"/>
        <v/>
      </c>
      <c r="BI248" s="254" t="str">
        <f t="shared" si="251"/>
        <v/>
      </c>
      <c r="BJ248" s="254" t="str">
        <f t="shared" si="299"/>
        <v/>
      </c>
      <c r="BK248" s="254" t="str">
        <f t="shared" si="299"/>
        <v/>
      </c>
      <c r="BL248" s="254" t="str">
        <f t="shared" si="299"/>
        <v/>
      </c>
      <c r="BM248" s="254" t="str">
        <f t="shared" si="299"/>
        <v/>
      </c>
      <c r="BN248" s="254" t="str">
        <f t="shared" si="299"/>
        <v/>
      </c>
      <c r="BO248" s="254" t="str">
        <f t="shared" si="299"/>
        <v/>
      </c>
      <c r="BP248" s="254" t="str">
        <f t="shared" si="241"/>
        <v/>
      </c>
      <c r="BQ248" s="264" t="str">
        <f t="shared" si="257"/>
        <v/>
      </c>
      <c r="BR248" s="261">
        <v>2019</v>
      </c>
      <c r="BS248" s="261">
        <v>2019</v>
      </c>
      <c r="BT248" s="261">
        <v>2019</v>
      </c>
      <c r="BU248" s="265">
        <v>2019</v>
      </c>
      <c r="BV248" s="263">
        <v>2019</v>
      </c>
      <c r="BW248" s="254" t="str">
        <f t="shared" si="297"/>
        <v/>
      </c>
      <c r="BX248" s="254" t="str">
        <f t="shared" si="176"/>
        <v/>
      </c>
      <c r="BY248" s="264" t="str">
        <f t="shared" si="31"/>
        <v/>
      </c>
      <c r="BZ248" s="254" t="str">
        <f t="shared" si="32"/>
        <v/>
      </c>
      <c r="CA248" s="254">
        <f t="shared" si="301"/>
        <v>0</v>
      </c>
      <c r="CB248" s="254">
        <f t="shared" si="301"/>
        <v>0</v>
      </c>
      <c r="CC248" s="254">
        <f t="shared" si="301"/>
        <v>0</v>
      </c>
      <c r="CD248" s="254">
        <f t="shared" si="301"/>
        <v>0</v>
      </c>
      <c r="CE248" s="254">
        <f t="shared" si="301"/>
        <v>0</v>
      </c>
      <c r="CF248" s="254">
        <f t="shared" si="301"/>
        <v>0</v>
      </c>
      <c r="CG248" s="254">
        <f t="shared" si="300"/>
        <v>0</v>
      </c>
      <c r="CH248" s="254">
        <f t="shared" si="300"/>
        <v>0</v>
      </c>
      <c r="CI248" s="254">
        <f t="shared" si="300"/>
        <v>0</v>
      </c>
      <c r="CJ248" s="254">
        <f t="shared" si="294"/>
        <v>0</v>
      </c>
      <c r="CK248" s="254">
        <f t="shared" si="294"/>
        <v>0</v>
      </c>
      <c r="CL248" s="254">
        <f t="shared" si="294"/>
        <v>0</v>
      </c>
      <c r="CM248" s="254">
        <f t="shared" si="258"/>
        <v>0</v>
      </c>
      <c r="CN248" s="254">
        <f t="shared" si="259"/>
        <v>0</v>
      </c>
      <c r="CO248" s="254">
        <f t="shared" si="260"/>
        <v>0</v>
      </c>
      <c r="CP248" s="254">
        <f t="shared" si="261"/>
        <v>0</v>
      </c>
      <c r="CQ248" s="254">
        <f t="shared" si="262"/>
        <v>0</v>
      </c>
      <c r="CR248" s="254">
        <f t="shared" si="263"/>
        <v>0</v>
      </c>
      <c r="CS248" s="254">
        <f t="shared" si="264"/>
        <v>0</v>
      </c>
      <c r="CT248" s="254">
        <f t="shared" si="265"/>
        <v>0</v>
      </c>
      <c r="CU248" s="254">
        <f t="shared" si="266"/>
        <v>0</v>
      </c>
      <c r="CV248" s="254">
        <f t="shared" si="267"/>
        <v>0</v>
      </c>
      <c r="CW248" s="254">
        <f t="shared" si="268"/>
        <v>0</v>
      </c>
      <c r="CX248" s="254">
        <f t="shared" si="269"/>
        <v>0</v>
      </c>
      <c r="CY248" s="254">
        <f t="shared" si="270"/>
        <v>0</v>
      </c>
      <c r="CZ248" s="254">
        <f t="shared" si="271"/>
        <v>0</v>
      </c>
      <c r="DA248" s="254">
        <f t="shared" si="272"/>
        <v>0</v>
      </c>
      <c r="DB248" s="254">
        <f t="shared" si="273"/>
        <v>0</v>
      </c>
      <c r="DC248" s="254">
        <f t="shared" si="274"/>
        <v>0</v>
      </c>
      <c r="DD248" s="254">
        <f t="shared" si="275"/>
        <v>0</v>
      </c>
      <c r="DE248" s="254">
        <f t="shared" si="276"/>
        <v>0</v>
      </c>
      <c r="DF248" s="254">
        <f t="shared" si="277"/>
        <v>0</v>
      </c>
      <c r="DG248" s="254">
        <f t="shared" si="278"/>
        <v>0</v>
      </c>
      <c r="DH248" s="254">
        <f t="shared" si="279"/>
        <v>0</v>
      </c>
      <c r="DI248" s="254">
        <f t="shared" si="280"/>
        <v>0</v>
      </c>
      <c r="DJ248" s="254">
        <f t="shared" si="281"/>
        <v>0</v>
      </c>
      <c r="DK248" s="254">
        <f t="shared" si="282"/>
        <v>0</v>
      </c>
      <c r="DL248" s="254">
        <f t="shared" si="283"/>
        <v>0</v>
      </c>
      <c r="DM248" s="254">
        <f t="shared" si="284"/>
        <v>0</v>
      </c>
      <c r="DN248" s="254">
        <f t="shared" si="285"/>
        <v>0</v>
      </c>
      <c r="DO248" s="254">
        <f t="shared" si="286"/>
        <v>0</v>
      </c>
      <c r="DP248" s="254">
        <f t="shared" si="287"/>
        <v>0</v>
      </c>
      <c r="DQ248" s="254">
        <f t="shared" si="288"/>
        <v>0</v>
      </c>
      <c r="DR248" s="254">
        <f t="shared" si="289"/>
        <v>0</v>
      </c>
      <c r="DS248" s="254">
        <f t="shared" si="290"/>
        <v>0</v>
      </c>
      <c r="DT248" s="254">
        <f t="shared" si="291"/>
        <v>0</v>
      </c>
      <c r="DU248" s="254">
        <f t="shared" si="292"/>
        <v>0</v>
      </c>
      <c r="DV248" s="254">
        <f t="shared" si="293"/>
        <v>0</v>
      </c>
    </row>
    <row r="249" spans="1:126" ht="24" customHeight="1">
      <c r="A249" s="11" t="str">
        <f ca="1">IF(AG249&lt;&gt;"OK","",CONCATENATE(TEXT('Front Page'!$F$33,"000"),TEXT('Front Page'!$F$31,"000"),"-",LEFT('Front Page'!$R$53,5),"-",LEFT(D249,1),AJ249, "-",TEXT(B249,"000")))</f>
        <v/>
      </c>
      <c r="B249" s="12" t="str">
        <f>IFERROR(IF(E249="","",MAX(B$17:B248)+1),"")</f>
        <v/>
      </c>
      <c r="C249" s="13"/>
      <c r="D249" s="29" t="str">
        <f t="shared" si="296"/>
        <v>None</v>
      </c>
      <c r="E249" s="29" t="str">
        <f t="shared" si="17"/>
        <v/>
      </c>
      <c r="F249" s="29" t="str">
        <f t="shared" si="18"/>
        <v/>
      </c>
      <c r="G249" s="363"/>
      <c r="H249" s="364"/>
      <c r="I249" s="325" t="str">
        <f t="shared" si="252"/>
        <v>No</v>
      </c>
      <c r="J249" s="314">
        <v>0</v>
      </c>
      <c r="K249" s="312">
        <v>0</v>
      </c>
      <c r="L249" s="312">
        <v>0</v>
      </c>
      <c r="M249" s="312">
        <v>0</v>
      </c>
      <c r="N249" s="312">
        <v>0</v>
      </c>
      <c r="O249" s="312">
        <v>0</v>
      </c>
      <c r="P249" s="312">
        <v>0</v>
      </c>
      <c r="Q249" s="312">
        <v>0</v>
      </c>
      <c r="R249" s="312">
        <v>0</v>
      </c>
      <c r="S249" s="312">
        <v>0</v>
      </c>
      <c r="T249" s="312">
        <v>0</v>
      </c>
      <c r="U249" s="312">
        <v>0</v>
      </c>
      <c r="V249" s="313">
        <v>1</v>
      </c>
      <c r="W249" s="313">
        <v>1</v>
      </c>
      <c r="X249" s="312">
        <v>0</v>
      </c>
      <c r="Y249" s="312">
        <v>0</v>
      </c>
      <c r="Z249" s="312">
        <v>0</v>
      </c>
      <c r="AA249" s="14">
        <v>0</v>
      </c>
      <c r="AB249" s="317"/>
      <c r="AC249" s="15" t="str">
        <f t="shared" si="242"/>
        <v/>
      </c>
      <c r="AD249" s="15" t="str">
        <f t="shared" si="253"/>
        <v/>
      </c>
      <c r="AE249" s="16" t="str">
        <f t="shared" si="254"/>
        <v>0 - 0</v>
      </c>
      <c r="AF249" s="20" t="str">
        <f t="shared" si="244"/>
        <v>Not an offer</v>
      </c>
      <c r="AG249" s="276" t="str">
        <f t="shared" si="245"/>
        <v>Not an Offer</v>
      </c>
      <c r="AH249" s="150"/>
      <c r="AI249" s="254">
        <v>233</v>
      </c>
      <c r="AJ249" s="149" t="str">
        <f t="shared" si="246"/>
        <v>00-IFE</v>
      </c>
      <c r="AK249" s="254" t="b">
        <v>0</v>
      </c>
      <c r="AL249" s="254">
        <f t="shared" si="243"/>
        <v>0</v>
      </c>
      <c r="AM249" s="254">
        <f t="shared" si="247"/>
        <v>0</v>
      </c>
      <c r="AN249" s="288">
        <f t="shared" si="255"/>
        <v>0</v>
      </c>
      <c r="AO249" s="288" t="str">
        <f>IF(AND($BU249=$BV249,BU249=AO$13),$J249&amp;$K249&amp;$L249&amp;$M249&amp;$N249&amp;$O249&amp;$P249&amp;$Q249&amp;$R249&amp;$S249&amp;$T249&amp;$U249,IFERROR(MATCH($AN249,AO$17:AO248,0),-1000))</f>
        <v>000000000000</v>
      </c>
      <c r="AP249" s="288">
        <f>IF(AND($BU249=$BV249,BV249=AP$13),$J249&amp;$K249&amp;$L249&amp;$M249&amp;$N249&amp;$O249&amp;$P249&amp;$Q249&amp;$R249&amp;$S249&amp;$T249&amp;$U249,IFERROR(MATCH($AN249,AP$17:AP248,0),-1000))</f>
        <v>1</v>
      </c>
      <c r="AQ249" s="288">
        <f>IF(AND($BU249=$BV249,BW249=AQ$13),$J249&amp;$K249&amp;$L249&amp;$M249&amp;$N249&amp;$O249&amp;$P249&amp;$Q249&amp;$R249&amp;$S249&amp;$T249&amp;$U249,IFERROR(MATCH($AN249,AQ$17:AQ248,0),-1000))</f>
        <v>1</v>
      </c>
      <c r="AR249" s="288">
        <f>IF(AND($BU249=$BV249,BX249=AR$13),$J249&amp;$K249&amp;$L249&amp;$M249&amp;$N249&amp;$O249&amp;$P249&amp;$Q249&amp;$R249&amp;$S249&amp;$T249&amp;$U249,IFERROR(MATCH($AN249,AR$17:AR248,0),-1000))</f>
        <v>1</v>
      </c>
      <c r="AS249" s="254">
        <f t="shared" si="238"/>
        <v>0</v>
      </c>
      <c r="AT249" s="261" t="str">
        <f t="shared" si="256"/>
        <v/>
      </c>
      <c r="AU249" s="254" t="str">
        <f t="shared" si="250"/>
        <v/>
      </c>
      <c r="AV249" s="254" t="str">
        <f t="shared" si="250"/>
        <v/>
      </c>
      <c r="AW249" s="254" t="str">
        <f t="shared" si="250"/>
        <v/>
      </c>
      <c r="AX249" s="254" t="str">
        <f t="shared" si="250"/>
        <v/>
      </c>
      <c r="AY249" s="254" t="str">
        <f t="shared" si="298"/>
        <v/>
      </c>
      <c r="AZ249" s="254" t="str">
        <f t="shared" si="298"/>
        <v/>
      </c>
      <c r="BA249" s="254" t="str">
        <f t="shared" si="298"/>
        <v/>
      </c>
      <c r="BB249" s="254" t="str">
        <f t="shared" si="298"/>
        <v/>
      </c>
      <c r="BC249" s="254" t="str">
        <f t="shared" si="298"/>
        <v/>
      </c>
      <c r="BD249" s="254" t="str">
        <f t="shared" si="298"/>
        <v/>
      </c>
      <c r="BE249" s="262" t="str">
        <f t="shared" si="240"/>
        <v/>
      </c>
      <c r="BF249" s="263" t="str">
        <f t="shared" si="251"/>
        <v/>
      </c>
      <c r="BG249" s="254" t="str">
        <f t="shared" si="251"/>
        <v/>
      </c>
      <c r="BH249" s="254" t="str">
        <f t="shared" si="251"/>
        <v/>
      </c>
      <c r="BI249" s="254" t="str">
        <f t="shared" si="251"/>
        <v/>
      </c>
      <c r="BJ249" s="254" t="str">
        <f t="shared" si="299"/>
        <v/>
      </c>
      <c r="BK249" s="254" t="str">
        <f t="shared" si="299"/>
        <v/>
      </c>
      <c r="BL249" s="254" t="str">
        <f t="shared" si="299"/>
        <v/>
      </c>
      <c r="BM249" s="254" t="str">
        <f t="shared" si="299"/>
        <v/>
      </c>
      <c r="BN249" s="254" t="str">
        <f t="shared" si="299"/>
        <v/>
      </c>
      <c r="BO249" s="254" t="str">
        <f t="shared" si="299"/>
        <v/>
      </c>
      <c r="BP249" s="254" t="str">
        <f t="shared" si="241"/>
        <v/>
      </c>
      <c r="BQ249" s="264" t="str">
        <f t="shared" si="257"/>
        <v/>
      </c>
      <c r="BR249" s="261">
        <v>2019</v>
      </c>
      <c r="BS249" s="261">
        <v>2019</v>
      </c>
      <c r="BT249" s="261">
        <v>2019</v>
      </c>
      <c r="BU249" s="265">
        <v>2019</v>
      </c>
      <c r="BV249" s="263">
        <v>2019</v>
      </c>
      <c r="BW249" s="254" t="str">
        <f t="shared" si="297"/>
        <v/>
      </c>
      <c r="BX249" s="254" t="str">
        <f t="shared" si="176"/>
        <v/>
      </c>
      <c r="BY249" s="264" t="str">
        <f t="shared" si="31"/>
        <v/>
      </c>
      <c r="BZ249" s="254" t="str">
        <f t="shared" si="32"/>
        <v/>
      </c>
      <c r="CA249" s="254">
        <f t="shared" si="301"/>
        <v>0</v>
      </c>
      <c r="CB249" s="254">
        <f t="shared" si="301"/>
        <v>0</v>
      </c>
      <c r="CC249" s="254">
        <f t="shared" si="301"/>
        <v>0</v>
      </c>
      <c r="CD249" s="254">
        <f t="shared" si="301"/>
        <v>0</v>
      </c>
      <c r="CE249" s="254">
        <f t="shared" si="301"/>
        <v>0</v>
      </c>
      <c r="CF249" s="254">
        <f t="shared" si="301"/>
        <v>0</v>
      </c>
      <c r="CG249" s="254">
        <f t="shared" si="300"/>
        <v>0</v>
      </c>
      <c r="CH249" s="254">
        <f t="shared" si="300"/>
        <v>0</v>
      </c>
      <c r="CI249" s="254">
        <f t="shared" si="300"/>
        <v>0</v>
      </c>
      <c r="CJ249" s="254">
        <f t="shared" si="294"/>
        <v>0</v>
      </c>
      <c r="CK249" s="254">
        <f t="shared" si="294"/>
        <v>0</v>
      </c>
      <c r="CL249" s="254">
        <f t="shared" si="294"/>
        <v>0</v>
      </c>
      <c r="CM249" s="254">
        <f t="shared" si="258"/>
        <v>0</v>
      </c>
      <c r="CN249" s="254">
        <f t="shared" si="259"/>
        <v>0</v>
      </c>
      <c r="CO249" s="254">
        <f t="shared" si="260"/>
        <v>0</v>
      </c>
      <c r="CP249" s="254">
        <f t="shared" si="261"/>
        <v>0</v>
      </c>
      <c r="CQ249" s="254">
        <f t="shared" si="262"/>
        <v>0</v>
      </c>
      <c r="CR249" s="254">
        <f t="shared" si="263"/>
        <v>0</v>
      </c>
      <c r="CS249" s="254">
        <f t="shared" si="264"/>
        <v>0</v>
      </c>
      <c r="CT249" s="254">
        <f t="shared" si="265"/>
        <v>0</v>
      </c>
      <c r="CU249" s="254">
        <f t="shared" si="266"/>
        <v>0</v>
      </c>
      <c r="CV249" s="254">
        <f t="shared" si="267"/>
        <v>0</v>
      </c>
      <c r="CW249" s="254">
        <f t="shared" si="268"/>
        <v>0</v>
      </c>
      <c r="CX249" s="254">
        <f t="shared" si="269"/>
        <v>0</v>
      </c>
      <c r="CY249" s="254">
        <f t="shared" si="270"/>
        <v>0</v>
      </c>
      <c r="CZ249" s="254">
        <f t="shared" si="271"/>
        <v>0</v>
      </c>
      <c r="DA249" s="254">
        <f t="shared" si="272"/>
        <v>0</v>
      </c>
      <c r="DB249" s="254">
        <f t="shared" si="273"/>
        <v>0</v>
      </c>
      <c r="DC249" s="254">
        <f t="shared" si="274"/>
        <v>0</v>
      </c>
      <c r="DD249" s="254">
        <f t="shared" si="275"/>
        <v>0</v>
      </c>
      <c r="DE249" s="254">
        <f t="shared" si="276"/>
        <v>0</v>
      </c>
      <c r="DF249" s="254">
        <f t="shared" si="277"/>
        <v>0</v>
      </c>
      <c r="DG249" s="254">
        <f t="shared" si="278"/>
        <v>0</v>
      </c>
      <c r="DH249" s="254">
        <f t="shared" si="279"/>
        <v>0</v>
      </c>
      <c r="DI249" s="254">
        <f t="shared" si="280"/>
        <v>0</v>
      </c>
      <c r="DJ249" s="254">
        <f t="shared" si="281"/>
        <v>0</v>
      </c>
      <c r="DK249" s="254">
        <f t="shared" si="282"/>
        <v>0</v>
      </c>
      <c r="DL249" s="254">
        <f t="shared" si="283"/>
        <v>0</v>
      </c>
      <c r="DM249" s="254">
        <f t="shared" si="284"/>
        <v>0</v>
      </c>
      <c r="DN249" s="254">
        <f t="shared" si="285"/>
        <v>0</v>
      </c>
      <c r="DO249" s="254">
        <f t="shared" si="286"/>
        <v>0</v>
      </c>
      <c r="DP249" s="254">
        <f t="shared" si="287"/>
        <v>0</v>
      </c>
      <c r="DQ249" s="254">
        <f t="shared" si="288"/>
        <v>0</v>
      </c>
      <c r="DR249" s="254">
        <f t="shared" si="289"/>
        <v>0</v>
      </c>
      <c r="DS249" s="254">
        <f t="shared" si="290"/>
        <v>0</v>
      </c>
      <c r="DT249" s="254">
        <f t="shared" si="291"/>
        <v>0</v>
      </c>
      <c r="DU249" s="254">
        <f t="shared" si="292"/>
        <v>0</v>
      </c>
      <c r="DV249" s="254">
        <f t="shared" si="293"/>
        <v>0</v>
      </c>
    </row>
    <row r="250" spans="1:126" ht="24" customHeight="1">
      <c r="A250" s="11" t="str">
        <f ca="1">IF(AG250&lt;&gt;"OK","",CONCATENATE(TEXT('Front Page'!$F$33,"000"),TEXT('Front Page'!$F$31,"000"),"-",LEFT('Front Page'!$R$53,5),"-",LEFT(D250,1),AJ250, "-",TEXT(B250,"000")))</f>
        <v/>
      </c>
      <c r="B250" s="12" t="str">
        <f>IFERROR(IF(E250="","",MAX(B$17:B249)+1),"")</f>
        <v/>
      </c>
      <c r="C250" s="13"/>
      <c r="D250" s="29" t="str">
        <f t="shared" si="296"/>
        <v>None</v>
      </c>
      <c r="E250" s="29" t="str">
        <f t="shared" si="17"/>
        <v/>
      </c>
      <c r="F250" s="29" t="str">
        <f t="shared" si="18"/>
        <v/>
      </c>
      <c r="G250" s="363"/>
      <c r="H250" s="364"/>
      <c r="I250" s="325" t="str">
        <f t="shared" si="252"/>
        <v>No</v>
      </c>
      <c r="J250" s="314">
        <v>0</v>
      </c>
      <c r="K250" s="312">
        <v>0</v>
      </c>
      <c r="L250" s="312">
        <v>0</v>
      </c>
      <c r="M250" s="312">
        <v>0</v>
      </c>
      <c r="N250" s="312">
        <v>0</v>
      </c>
      <c r="O250" s="312">
        <v>0</v>
      </c>
      <c r="P250" s="312">
        <v>0</v>
      </c>
      <c r="Q250" s="312">
        <v>0</v>
      </c>
      <c r="R250" s="312">
        <v>0</v>
      </c>
      <c r="S250" s="312">
        <v>0</v>
      </c>
      <c r="T250" s="312">
        <v>0</v>
      </c>
      <c r="U250" s="312">
        <v>0</v>
      </c>
      <c r="V250" s="313">
        <v>1</v>
      </c>
      <c r="W250" s="313">
        <v>1</v>
      </c>
      <c r="X250" s="312">
        <v>0</v>
      </c>
      <c r="Y250" s="312">
        <v>0</v>
      </c>
      <c r="Z250" s="312">
        <v>0</v>
      </c>
      <c r="AA250" s="14">
        <v>0</v>
      </c>
      <c r="AB250" s="317"/>
      <c r="AC250" s="15" t="str">
        <f t="shared" si="242"/>
        <v/>
      </c>
      <c r="AD250" s="15" t="str">
        <f t="shared" si="253"/>
        <v/>
      </c>
      <c r="AE250" s="16" t="str">
        <f t="shared" si="254"/>
        <v>0 - 0</v>
      </c>
      <c r="AF250" s="20" t="str">
        <f t="shared" si="244"/>
        <v>Not an offer</v>
      </c>
      <c r="AG250" s="276" t="str">
        <f t="shared" si="245"/>
        <v>Not an Offer</v>
      </c>
      <c r="AH250" s="150"/>
      <c r="AI250" s="254">
        <v>234</v>
      </c>
      <c r="AJ250" s="149" t="str">
        <f t="shared" si="246"/>
        <v>00-IFE</v>
      </c>
      <c r="AK250" s="254" t="b">
        <v>0</v>
      </c>
      <c r="AL250" s="254">
        <f t="shared" si="243"/>
        <v>0</v>
      </c>
      <c r="AM250" s="254">
        <f t="shared" si="247"/>
        <v>0</v>
      </c>
      <c r="AN250" s="288">
        <f t="shared" si="255"/>
        <v>0</v>
      </c>
      <c r="AO250" s="288" t="str">
        <f>IF(AND($BU250=$BV250,BU250=AO$13),$J250&amp;$K250&amp;$L250&amp;$M250&amp;$N250&amp;$O250&amp;$P250&amp;$Q250&amp;$R250&amp;$S250&amp;$T250&amp;$U250,IFERROR(MATCH($AN250,AO$17:AO249,0),-1000))</f>
        <v>000000000000</v>
      </c>
      <c r="AP250" s="288">
        <f>IF(AND($BU250=$BV250,BV250=AP$13),$J250&amp;$K250&amp;$L250&amp;$M250&amp;$N250&amp;$O250&amp;$P250&amp;$Q250&amp;$R250&amp;$S250&amp;$T250&amp;$U250,IFERROR(MATCH($AN250,AP$17:AP249,0),-1000))</f>
        <v>1</v>
      </c>
      <c r="AQ250" s="288">
        <f>IF(AND($BU250=$BV250,BW250=AQ$13),$J250&amp;$K250&amp;$L250&amp;$M250&amp;$N250&amp;$O250&amp;$P250&amp;$Q250&amp;$R250&amp;$S250&amp;$T250&amp;$U250,IFERROR(MATCH($AN250,AQ$17:AQ249,0),-1000))</f>
        <v>1</v>
      </c>
      <c r="AR250" s="288">
        <f>IF(AND($BU250=$BV250,BX250=AR$13),$J250&amp;$K250&amp;$L250&amp;$M250&amp;$N250&amp;$O250&amp;$P250&amp;$Q250&amp;$R250&amp;$S250&amp;$T250&amp;$U250,IFERROR(MATCH($AN250,AR$17:AR249,0),-1000))</f>
        <v>1</v>
      </c>
      <c r="AS250" s="254">
        <f t="shared" si="238"/>
        <v>0</v>
      </c>
      <c r="AT250" s="261" t="str">
        <f t="shared" si="256"/>
        <v/>
      </c>
      <c r="AU250" s="254" t="str">
        <f t="shared" si="250"/>
        <v/>
      </c>
      <c r="AV250" s="254" t="str">
        <f t="shared" si="250"/>
        <v/>
      </c>
      <c r="AW250" s="254" t="str">
        <f t="shared" si="250"/>
        <v/>
      </c>
      <c r="AX250" s="254" t="str">
        <f t="shared" si="250"/>
        <v/>
      </c>
      <c r="AY250" s="254" t="str">
        <f t="shared" si="298"/>
        <v/>
      </c>
      <c r="AZ250" s="254" t="str">
        <f t="shared" si="298"/>
        <v/>
      </c>
      <c r="BA250" s="254" t="str">
        <f t="shared" si="298"/>
        <v/>
      </c>
      <c r="BB250" s="254" t="str">
        <f t="shared" si="298"/>
        <v/>
      </c>
      <c r="BC250" s="254" t="str">
        <f t="shared" si="298"/>
        <v/>
      </c>
      <c r="BD250" s="254" t="str">
        <f t="shared" si="298"/>
        <v/>
      </c>
      <c r="BE250" s="262" t="str">
        <f t="shared" si="240"/>
        <v/>
      </c>
      <c r="BF250" s="263" t="str">
        <f t="shared" si="251"/>
        <v/>
      </c>
      <c r="BG250" s="254" t="str">
        <f t="shared" si="251"/>
        <v/>
      </c>
      <c r="BH250" s="254" t="str">
        <f t="shared" si="251"/>
        <v/>
      </c>
      <c r="BI250" s="254" t="str">
        <f t="shared" si="251"/>
        <v/>
      </c>
      <c r="BJ250" s="254" t="str">
        <f t="shared" si="299"/>
        <v/>
      </c>
      <c r="BK250" s="254" t="str">
        <f t="shared" si="299"/>
        <v/>
      </c>
      <c r="BL250" s="254" t="str">
        <f t="shared" si="299"/>
        <v/>
      </c>
      <c r="BM250" s="254" t="str">
        <f t="shared" si="299"/>
        <v/>
      </c>
      <c r="BN250" s="254" t="str">
        <f t="shared" si="299"/>
        <v/>
      </c>
      <c r="BO250" s="254" t="str">
        <f t="shared" si="299"/>
        <v/>
      </c>
      <c r="BP250" s="254" t="str">
        <f t="shared" si="241"/>
        <v/>
      </c>
      <c r="BQ250" s="264" t="str">
        <f t="shared" si="257"/>
        <v/>
      </c>
      <c r="BR250" s="261">
        <v>2019</v>
      </c>
      <c r="BS250" s="261">
        <v>2019</v>
      </c>
      <c r="BT250" s="261">
        <v>2019</v>
      </c>
      <c r="BU250" s="265">
        <v>2019</v>
      </c>
      <c r="BV250" s="263">
        <v>2019</v>
      </c>
      <c r="BW250" s="254" t="str">
        <f t="shared" si="297"/>
        <v/>
      </c>
      <c r="BX250" s="254" t="str">
        <f t="shared" si="176"/>
        <v/>
      </c>
      <c r="BY250" s="264" t="str">
        <f t="shared" si="31"/>
        <v/>
      </c>
      <c r="BZ250" s="254" t="str">
        <f t="shared" si="32"/>
        <v/>
      </c>
      <c r="CA250" s="254">
        <f t="shared" si="301"/>
        <v>0</v>
      </c>
      <c r="CB250" s="254">
        <f t="shared" si="301"/>
        <v>0</v>
      </c>
      <c r="CC250" s="254">
        <f t="shared" si="301"/>
        <v>0</v>
      </c>
      <c r="CD250" s="254">
        <f t="shared" si="301"/>
        <v>0</v>
      </c>
      <c r="CE250" s="254">
        <f t="shared" si="301"/>
        <v>0</v>
      </c>
      <c r="CF250" s="254">
        <f t="shared" si="301"/>
        <v>0</v>
      </c>
      <c r="CG250" s="254">
        <f t="shared" si="300"/>
        <v>0</v>
      </c>
      <c r="CH250" s="254">
        <f t="shared" si="300"/>
        <v>0</v>
      </c>
      <c r="CI250" s="254">
        <f t="shared" si="300"/>
        <v>0</v>
      </c>
      <c r="CJ250" s="254">
        <f t="shared" si="294"/>
        <v>0</v>
      </c>
      <c r="CK250" s="254">
        <f t="shared" si="294"/>
        <v>0</v>
      </c>
      <c r="CL250" s="254">
        <f t="shared" si="294"/>
        <v>0</v>
      </c>
      <c r="CM250" s="254">
        <f t="shared" si="258"/>
        <v>0</v>
      </c>
      <c r="CN250" s="254">
        <f t="shared" si="259"/>
        <v>0</v>
      </c>
      <c r="CO250" s="254">
        <f t="shared" si="260"/>
        <v>0</v>
      </c>
      <c r="CP250" s="254">
        <f t="shared" si="261"/>
        <v>0</v>
      </c>
      <c r="CQ250" s="254">
        <f t="shared" si="262"/>
        <v>0</v>
      </c>
      <c r="CR250" s="254">
        <f t="shared" si="263"/>
        <v>0</v>
      </c>
      <c r="CS250" s="254">
        <f t="shared" si="264"/>
        <v>0</v>
      </c>
      <c r="CT250" s="254">
        <f t="shared" si="265"/>
        <v>0</v>
      </c>
      <c r="CU250" s="254">
        <f t="shared" si="266"/>
        <v>0</v>
      </c>
      <c r="CV250" s="254">
        <f t="shared" si="267"/>
        <v>0</v>
      </c>
      <c r="CW250" s="254">
        <f t="shared" si="268"/>
        <v>0</v>
      </c>
      <c r="CX250" s="254">
        <f t="shared" si="269"/>
        <v>0</v>
      </c>
      <c r="CY250" s="254">
        <f t="shared" si="270"/>
        <v>0</v>
      </c>
      <c r="CZ250" s="254">
        <f t="shared" si="271"/>
        <v>0</v>
      </c>
      <c r="DA250" s="254">
        <f t="shared" si="272"/>
        <v>0</v>
      </c>
      <c r="DB250" s="254">
        <f t="shared" si="273"/>
        <v>0</v>
      </c>
      <c r="DC250" s="254">
        <f t="shared" si="274"/>
        <v>0</v>
      </c>
      <c r="DD250" s="254">
        <f t="shared" si="275"/>
        <v>0</v>
      </c>
      <c r="DE250" s="254">
        <f t="shared" si="276"/>
        <v>0</v>
      </c>
      <c r="DF250" s="254">
        <f t="shared" si="277"/>
        <v>0</v>
      </c>
      <c r="DG250" s="254">
        <f t="shared" si="278"/>
        <v>0</v>
      </c>
      <c r="DH250" s="254">
        <f t="shared" si="279"/>
        <v>0</v>
      </c>
      <c r="DI250" s="254">
        <f t="shared" si="280"/>
        <v>0</v>
      </c>
      <c r="DJ250" s="254">
        <f t="shared" si="281"/>
        <v>0</v>
      </c>
      <c r="DK250" s="254">
        <f t="shared" si="282"/>
        <v>0</v>
      </c>
      <c r="DL250" s="254">
        <f t="shared" si="283"/>
        <v>0</v>
      </c>
      <c r="DM250" s="254">
        <f t="shared" si="284"/>
        <v>0</v>
      </c>
      <c r="DN250" s="254">
        <f t="shared" si="285"/>
        <v>0</v>
      </c>
      <c r="DO250" s="254">
        <f t="shared" si="286"/>
        <v>0</v>
      </c>
      <c r="DP250" s="254">
        <f t="shared" si="287"/>
        <v>0</v>
      </c>
      <c r="DQ250" s="254">
        <f t="shared" si="288"/>
        <v>0</v>
      </c>
      <c r="DR250" s="254">
        <f t="shared" si="289"/>
        <v>0</v>
      </c>
      <c r="DS250" s="254">
        <f t="shared" si="290"/>
        <v>0</v>
      </c>
      <c r="DT250" s="254">
        <f t="shared" si="291"/>
        <v>0</v>
      </c>
      <c r="DU250" s="254">
        <f t="shared" si="292"/>
        <v>0</v>
      </c>
      <c r="DV250" s="254">
        <f t="shared" si="293"/>
        <v>0</v>
      </c>
    </row>
    <row r="251" spans="1:126" ht="24" customHeight="1">
      <c r="A251" s="11" t="str">
        <f ca="1">IF(AG251&lt;&gt;"OK","",CONCATENATE(TEXT('Front Page'!$F$33,"000"),TEXT('Front Page'!$F$31,"000"),"-",LEFT('Front Page'!$R$53,5),"-",LEFT(D251,1),AJ251, "-",TEXT(B251,"000")))</f>
        <v/>
      </c>
      <c r="B251" s="12" t="str">
        <f>IFERROR(IF(E251="","",MAX(B$17:B250)+1),"")</f>
        <v/>
      </c>
      <c r="C251" s="13"/>
      <c r="D251" s="29" t="str">
        <f t="shared" si="296"/>
        <v>None</v>
      </c>
      <c r="E251" s="29" t="str">
        <f t="shared" si="17"/>
        <v/>
      </c>
      <c r="F251" s="29" t="str">
        <f t="shared" si="18"/>
        <v/>
      </c>
      <c r="G251" s="363"/>
      <c r="H251" s="364"/>
      <c r="I251" s="325" t="str">
        <f t="shared" si="252"/>
        <v>No</v>
      </c>
      <c r="J251" s="314">
        <v>0</v>
      </c>
      <c r="K251" s="312">
        <v>0</v>
      </c>
      <c r="L251" s="312">
        <v>0</v>
      </c>
      <c r="M251" s="312">
        <v>0</v>
      </c>
      <c r="N251" s="312">
        <v>0</v>
      </c>
      <c r="O251" s="312">
        <v>0</v>
      </c>
      <c r="P251" s="312">
        <v>0</v>
      </c>
      <c r="Q251" s="312">
        <v>0</v>
      </c>
      <c r="R251" s="312">
        <v>0</v>
      </c>
      <c r="S251" s="312">
        <v>0</v>
      </c>
      <c r="T251" s="312">
        <v>0</v>
      </c>
      <c r="U251" s="312">
        <v>0</v>
      </c>
      <c r="V251" s="313">
        <v>1</v>
      </c>
      <c r="W251" s="313">
        <v>1</v>
      </c>
      <c r="X251" s="312">
        <v>0</v>
      </c>
      <c r="Y251" s="312">
        <v>0</v>
      </c>
      <c r="Z251" s="312">
        <v>0</v>
      </c>
      <c r="AA251" s="14">
        <v>0</v>
      </c>
      <c r="AB251" s="317"/>
      <c r="AC251" s="15" t="str">
        <f t="shared" si="242"/>
        <v/>
      </c>
      <c r="AD251" s="15" t="str">
        <f t="shared" si="253"/>
        <v/>
      </c>
      <c r="AE251" s="16" t="str">
        <f t="shared" si="254"/>
        <v>0 - 0</v>
      </c>
      <c r="AF251" s="20" t="str">
        <f t="shared" si="244"/>
        <v>Not an offer</v>
      </c>
      <c r="AG251" s="276" t="str">
        <f t="shared" si="245"/>
        <v>Not an Offer</v>
      </c>
      <c r="AH251" s="150"/>
      <c r="AI251" s="254">
        <v>235</v>
      </c>
      <c r="AJ251" s="149" t="str">
        <f t="shared" si="246"/>
        <v>00-IFE</v>
      </c>
      <c r="AK251" s="254" t="b">
        <v>0</v>
      </c>
      <c r="AL251" s="254">
        <f t="shared" si="243"/>
        <v>0</v>
      </c>
      <c r="AM251" s="254">
        <f t="shared" si="247"/>
        <v>0</v>
      </c>
      <c r="AN251" s="288">
        <f t="shared" si="255"/>
        <v>0</v>
      </c>
      <c r="AO251" s="288" t="str">
        <f>IF(AND($BU251=$BV251,BU251=AO$13),$J251&amp;$K251&amp;$L251&amp;$M251&amp;$N251&amp;$O251&amp;$P251&amp;$Q251&amp;$R251&amp;$S251&amp;$T251&amp;$U251,IFERROR(MATCH($AN251,AO$17:AO250,0),-1000))</f>
        <v>000000000000</v>
      </c>
      <c r="AP251" s="288">
        <f>IF(AND($BU251=$BV251,BV251=AP$13),$J251&amp;$K251&amp;$L251&amp;$M251&amp;$N251&amp;$O251&amp;$P251&amp;$Q251&amp;$R251&amp;$S251&amp;$T251&amp;$U251,IFERROR(MATCH($AN251,AP$17:AP250,0),-1000))</f>
        <v>1</v>
      </c>
      <c r="AQ251" s="288">
        <f>IF(AND($BU251=$BV251,BW251=AQ$13),$J251&amp;$K251&amp;$L251&amp;$M251&amp;$N251&amp;$O251&amp;$P251&amp;$Q251&amp;$R251&amp;$S251&amp;$T251&amp;$U251,IFERROR(MATCH($AN251,AQ$17:AQ250,0),-1000))</f>
        <v>1</v>
      </c>
      <c r="AR251" s="288">
        <f>IF(AND($BU251=$BV251,BX251=AR$13),$J251&amp;$K251&amp;$L251&amp;$M251&amp;$N251&amp;$O251&amp;$P251&amp;$Q251&amp;$R251&amp;$S251&amp;$T251&amp;$U251,IFERROR(MATCH($AN251,AR$17:AR250,0),-1000))</f>
        <v>1</v>
      </c>
      <c r="AS251" s="254">
        <f t="shared" si="238"/>
        <v>0</v>
      </c>
      <c r="AT251" s="261" t="str">
        <f t="shared" si="256"/>
        <v/>
      </c>
      <c r="AU251" s="254" t="str">
        <f t="shared" si="250"/>
        <v/>
      </c>
      <c r="AV251" s="254" t="str">
        <f t="shared" si="250"/>
        <v/>
      </c>
      <c r="AW251" s="254" t="str">
        <f t="shared" si="250"/>
        <v/>
      </c>
      <c r="AX251" s="254" t="str">
        <f t="shared" si="250"/>
        <v/>
      </c>
      <c r="AY251" s="254" t="str">
        <f t="shared" si="298"/>
        <v/>
      </c>
      <c r="AZ251" s="254" t="str">
        <f t="shared" si="298"/>
        <v/>
      </c>
      <c r="BA251" s="254" t="str">
        <f t="shared" si="298"/>
        <v/>
      </c>
      <c r="BB251" s="254" t="str">
        <f t="shared" si="298"/>
        <v/>
      </c>
      <c r="BC251" s="254" t="str">
        <f t="shared" si="298"/>
        <v/>
      </c>
      <c r="BD251" s="254" t="str">
        <f t="shared" si="298"/>
        <v/>
      </c>
      <c r="BE251" s="262" t="str">
        <f t="shared" si="240"/>
        <v/>
      </c>
      <c r="BF251" s="263" t="str">
        <f t="shared" si="251"/>
        <v/>
      </c>
      <c r="BG251" s="254" t="str">
        <f t="shared" si="251"/>
        <v/>
      </c>
      <c r="BH251" s="254" t="str">
        <f t="shared" si="251"/>
        <v/>
      </c>
      <c r="BI251" s="254" t="str">
        <f t="shared" si="251"/>
        <v/>
      </c>
      <c r="BJ251" s="254" t="str">
        <f t="shared" si="299"/>
        <v/>
      </c>
      <c r="BK251" s="254" t="str">
        <f t="shared" si="299"/>
        <v/>
      </c>
      <c r="BL251" s="254" t="str">
        <f t="shared" si="299"/>
        <v/>
      </c>
      <c r="BM251" s="254" t="str">
        <f t="shared" si="299"/>
        <v/>
      </c>
      <c r="BN251" s="254" t="str">
        <f t="shared" si="299"/>
        <v/>
      </c>
      <c r="BO251" s="254" t="str">
        <f t="shared" si="299"/>
        <v/>
      </c>
      <c r="BP251" s="254" t="str">
        <f t="shared" si="241"/>
        <v/>
      </c>
      <c r="BQ251" s="264" t="str">
        <f t="shared" si="257"/>
        <v/>
      </c>
      <c r="BR251" s="261">
        <v>2019</v>
      </c>
      <c r="BS251" s="261">
        <v>2019</v>
      </c>
      <c r="BT251" s="261">
        <v>2019</v>
      </c>
      <c r="BU251" s="265">
        <v>2019</v>
      </c>
      <c r="BV251" s="263">
        <v>2019</v>
      </c>
      <c r="BW251" s="254" t="str">
        <f t="shared" si="297"/>
        <v/>
      </c>
      <c r="BX251" s="254" t="str">
        <f t="shared" si="176"/>
        <v/>
      </c>
      <c r="BY251" s="264" t="str">
        <f t="shared" si="31"/>
        <v/>
      </c>
      <c r="BZ251" s="254" t="str">
        <f t="shared" si="32"/>
        <v/>
      </c>
      <c r="CA251" s="254">
        <f t="shared" si="301"/>
        <v>0</v>
      </c>
      <c r="CB251" s="254">
        <f t="shared" si="301"/>
        <v>0</v>
      </c>
      <c r="CC251" s="254">
        <f t="shared" si="301"/>
        <v>0</v>
      </c>
      <c r="CD251" s="254">
        <f t="shared" si="301"/>
        <v>0</v>
      </c>
      <c r="CE251" s="254">
        <f t="shared" si="301"/>
        <v>0</v>
      </c>
      <c r="CF251" s="254">
        <f t="shared" si="301"/>
        <v>0</v>
      </c>
      <c r="CG251" s="254">
        <f t="shared" si="300"/>
        <v>0</v>
      </c>
      <c r="CH251" s="254">
        <f t="shared" si="300"/>
        <v>0</v>
      </c>
      <c r="CI251" s="254">
        <f t="shared" si="300"/>
        <v>0</v>
      </c>
      <c r="CJ251" s="254">
        <f t="shared" si="294"/>
        <v>0</v>
      </c>
      <c r="CK251" s="254">
        <f t="shared" si="294"/>
        <v>0</v>
      </c>
      <c r="CL251" s="254">
        <f t="shared" si="294"/>
        <v>0</v>
      </c>
      <c r="CM251" s="254">
        <f t="shared" si="258"/>
        <v>0</v>
      </c>
      <c r="CN251" s="254">
        <f t="shared" si="259"/>
        <v>0</v>
      </c>
      <c r="CO251" s="254">
        <f t="shared" si="260"/>
        <v>0</v>
      </c>
      <c r="CP251" s="254">
        <f t="shared" si="261"/>
        <v>0</v>
      </c>
      <c r="CQ251" s="254">
        <f t="shared" si="262"/>
        <v>0</v>
      </c>
      <c r="CR251" s="254">
        <f t="shared" si="263"/>
        <v>0</v>
      </c>
      <c r="CS251" s="254">
        <f t="shared" si="264"/>
        <v>0</v>
      </c>
      <c r="CT251" s="254">
        <f t="shared" si="265"/>
        <v>0</v>
      </c>
      <c r="CU251" s="254">
        <f t="shared" si="266"/>
        <v>0</v>
      </c>
      <c r="CV251" s="254">
        <f t="shared" si="267"/>
        <v>0</v>
      </c>
      <c r="CW251" s="254">
        <f t="shared" si="268"/>
        <v>0</v>
      </c>
      <c r="CX251" s="254">
        <f t="shared" si="269"/>
        <v>0</v>
      </c>
      <c r="CY251" s="254">
        <f t="shared" si="270"/>
        <v>0</v>
      </c>
      <c r="CZ251" s="254">
        <f t="shared" si="271"/>
        <v>0</v>
      </c>
      <c r="DA251" s="254">
        <f t="shared" si="272"/>
        <v>0</v>
      </c>
      <c r="DB251" s="254">
        <f t="shared" si="273"/>
        <v>0</v>
      </c>
      <c r="DC251" s="254">
        <f t="shared" si="274"/>
        <v>0</v>
      </c>
      <c r="DD251" s="254">
        <f t="shared" si="275"/>
        <v>0</v>
      </c>
      <c r="DE251" s="254">
        <f t="shared" si="276"/>
        <v>0</v>
      </c>
      <c r="DF251" s="254">
        <f t="shared" si="277"/>
        <v>0</v>
      </c>
      <c r="DG251" s="254">
        <f t="shared" si="278"/>
        <v>0</v>
      </c>
      <c r="DH251" s="254">
        <f t="shared" si="279"/>
        <v>0</v>
      </c>
      <c r="DI251" s="254">
        <f t="shared" si="280"/>
        <v>0</v>
      </c>
      <c r="DJ251" s="254">
        <f t="shared" si="281"/>
        <v>0</v>
      </c>
      <c r="DK251" s="254">
        <f t="shared" si="282"/>
        <v>0</v>
      </c>
      <c r="DL251" s="254">
        <f t="shared" si="283"/>
        <v>0</v>
      </c>
      <c r="DM251" s="254">
        <f t="shared" si="284"/>
        <v>0</v>
      </c>
      <c r="DN251" s="254">
        <f t="shared" si="285"/>
        <v>0</v>
      </c>
      <c r="DO251" s="254">
        <f t="shared" si="286"/>
        <v>0</v>
      </c>
      <c r="DP251" s="254">
        <f t="shared" si="287"/>
        <v>0</v>
      </c>
      <c r="DQ251" s="254">
        <f t="shared" si="288"/>
        <v>0</v>
      </c>
      <c r="DR251" s="254">
        <f t="shared" si="289"/>
        <v>0</v>
      </c>
      <c r="DS251" s="254">
        <f t="shared" si="290"/>
        <v>0</v>
      </c>
      <c r="DT251" s="254">
        <f t="shared" si="291"/>
        <v>0</v>
      </c>
      <c r="DU251" s="254">
        <f t="shared" si="292"/>
        <v>0</v>
      </c>
      <c r="DV251" s="254">
        <f t="shared" si="293"/>
        <v>0</v>
      </c>
    </row>
    <row r="252" spans="1:126" ht="24" customHeight="1">
      <c r="A252" s="11" t="str">
        <f ca="1">IF(AG252&lt;&gt;"OK","",CONCATENATE(TEXT('Front Page'!$F$33,"000"),TEXT('Front Page'!$F$31,"000"),"-",LEFT('Front Page'!$R$53,5),"-",LEFT(D252,1),AJ252, "-",TEXT(B252,"000")))</f>
        <v/>
      </c>
      <c r="B252" s="12" t="str">
        <f>IFERROR(IF(E252="","",MAX(B$17:B251)+1),"")</f>
        <v/>
      </c>
      <c r="C252" s="13"/>
      <c r="D252" s="29" t="str">
        <f t="shared" si="296"/>
        <v>None</v>
      </c>
      <c r="E252" s="29" t="str">
        <f t="shared" si="17"/>
        <v/>
      </c>
      <c r="F252" s="29" t="str">
        <f t="shared" si="18"/>
        <v/>
      </c>
      <c r="G252" s="363"/>
      <c r="H252" s="364"/>
      <c r="I252" s="325" t="str">
        <f t="shared" si="252"/>
        <v>No</v>
      </c>
      <c r="J252" s="314">
        <v>0</v>
      </c>
      <c r="K252" s="312">
        <v>0</v>
      </c>
      <c r="L252" s="312">
        <v>0</v>
      </c>
      <c r="M252" s="312">
        <v>0</v>
      </c>
      <c r="N252" s="312">
        <v>0</v>
      </c>
      <c r="O252" s="312">
        <v>0</v>
      </c>
      <c r="P252" s="312">
        <v>0</v>
      </c>
      <c r="Q252" s="312">
        <v>0</v>
      </c>
      <c r="R252" s="312">
        <v>0</v>
      </c>
      <c r="S252" s="312">
        <v>0</v>
      </c>
      <c r="T252" s="312">
        <v>0</v>
      </c>
      <c r="U252" s="312">
        <v>0</v>
      </c>
      <c r="V252" s="313">
        <v>1</v>
      </c>
      <c r="W252" s="313">
        <v>1</v>
      </c>
      <c r="X252" s="312">
        <v>0</v>
      </c>
      <c r="Y252" s="312">
        <v>0</v>
      </c>
      <c r="Z252" s="312">
        <v>0</v>
      </c>
      <c r="AA252" s="14">
        <v>0</v>
      </c>
      <c r="AB252" s="317"/>
      <c r="AC252" s="15" t="str">
        <f t="shared" si="242"/>
        <v/>
      </c>
      <c r="AD252" s="15" t="str">
        <f t="shared" si="253"/>
        <v/>
      </c>
      <c r="AE252" s="16" t="str">
        <f t="shared" si="254"/>
        <v>0 - 0</v>
      </c>
      <c r="AF252" s="20" t="str">
        <f t="shared" si="244"/>
        <v>Not an offer</v>
      </c>
      <c r="AG252" s="276" t="str">
        <f t="shared" si="245"/>
        <v>Not an Offer</v>
      </c>
      <c r="AH252" s="150"/>
      <c r="AI252" s="254">
        <v>236</v>
      </c>
      <c r="AJ252" s="149" t="str">
        <f t="shared" si="246"/>
        <v>00-IFE</v>
      </c>
      <c r="AK252" s="254" t="b">
        <v>0</v>
      </c>
      <c r="AL252" s="254">
        <f t="shared" si="243"/>
        <v>0</v>
      </c>
      <c r="AM252" s="254">
        <f t="shared" si="247"/>
        <v>0</v>
      </c>
      <c r="AN252" s="288">
        <f t="shared" si="255"/>
        <v>0</v>
      </c>
      <c r="AO252" s="288" t="str">
        <f>IF(AND($BU252=$BV252,BU252=AO$13),$J252&amp;$K252&amp;$L252&amp;$M252&amp;$N252&amp;$O252&amp;$P252&amp;$Q252&amp;$R252&amp;$S252&amp;$T252&amp;$U252,IFERROR(MATCH($AN252,AO$17:AO251,0),-1000))</f>
        <v>000000000000</v>
      </c>
      <c r="AP252" s="288">
        <f>IF(AND($BU252=$BV252,BV252=AP$13),$J252&amp;$K252&amp;$L252&amp;$M252&amp;$N252&amp;$O252&amp;$P252&amp;$Q252&amp;$R252&amp;$S252&amp;$T252&amp;$U252,IFERROR(MATCH($AN252,AP$17:AP251,0),-1000))</f>
        <v>1</v>
      </c>
      <c r="AQ252" s="288">
        <f>IF(AND($BU252=$BV252,BW252=AQ$13),$J252&amp;$K252&amp;$L252&amp;$M252&amp;$N252&amp;$O252&amp;$P252&amp;$Q252&amp;$R252&amp;$S252&amp;$T252&amp;$U252,IFERROR(MATCH($AN252,AQ$17:AQ251,0),-1000))</f>
        <v>1</v>
      </c>
      <c r="AR252" s="288">
        <f>IF(AND($BU252=$BV252,BX252=AR$13),$J252&amp;$K252&amp;$L252&amp;$M252&amp;$N252&amp;$O252&amp;$P252&amp;$Q252&amp;$R252&amp;$S252&amp;$T252&amp;$U252,IFERROR(MATCH($AN252,AR$17:AR251,0),-1000))</f>
        <v>1</v>
      </c>
      <c r="AS252" s="254">
        <f t="shared" si="238"/>
        <v>0</v>
      </c>
      <c r="AT252" s="261" t="str">
        <f t="shared" si="256"/>
        <v/>
      </c>
      <c r="AU252" s="254" t="str">
        <f t="shared" si="250"/>
        <v/>
      </c>
      <c r="AV252" s="254" t="str">
        <f t="shared" si="250"/>
        <v/>
      </c>
      <c r="AW252" s="254" t="str">
        <f t="shared" si="250"/>
        <v/>
      </c>
      <c r="AX252" s="254" t="str">
        <f t="shared" si="250"/>
        <v/>
      </c>
      <c r="AY252" s="254" t="str">
        <f t="shared" si="298"/>
        <v/>
      </c>
      <c r="AZ252" s="254" t="str">
        <f t="shared" si="298"/>
        <v/>
      </c>
      <c r="BA252" s="254" t="str">
        <f t="shared" si="298"/>
        <v/>
      </c>
      <c r="BB252" s="254" t="str">
        <f t="shared" si="298"/>
        <v/>
      </c>
      <c r="BC252" s="254" t="str">
        <f t="shared" si="298"/>
        <v/>
      </c>
      <c r="BD252" s="254" t="str">
        <f t="shared" si="298"/>
        <v/>
      </c>
      <c r="BE252" s="262" t="str">
        <f t="shared" si="240"/>
        <v/>
      </c>
      <c r="BF252" s="263" t="str">
        <f t="shared" si="251"/>
        <v/>
      </c>
      <c r="BG252" s="254" t="str">
        <f t="shared" si="251"/>
        <v/>
      </c>
      <c r="BH252" s="254" t="str">
        <f t="shared" si="251"/>
        <v/>
      </c>
      <c r="BI252" s="254" t="str">
        <f t="shared" si="251"/>
        <v/>
      </c>
      <c r="BJ252" s="254" t="str">
        <f t="shared" si="299"/>
        <v/>
      </c>
      <c r="BK252" s="254" t="str">
        <f t="shared" si="299"/>
        <v/>
      </c>
      <c r="BL252" s="254" t="str">
        <f t="shared" si="299"/>
        <v/>
      </c>
      <c r="BM252" s="254" t="str">
        <f t="shared" si="299"/>
        <v/>
      </c>
      <c r="BN252" s="254" t="str">
        <f t="shared" si="299"/>
        <v/>
      </c>
      <c r="BO252" s="254" t="str">
        <f t="shared" si="299"/>
        <v/>
      </c>
      <c r="BP252" s="254" t="str">
        <f t="shared" si="241"/>
        <v/>
      </c>
      <c r="BQ252" s="264" t="str">
        <f t="shared" si="257"/>
        <v/>
      </c>
      <c r="BR252" s="261">
        <v>2019</v>
      </c>
      <c r="BS252" s="261">
        <v>2019</v>
      </c>
      <c r="BT252" s="261">
        <v>2019</v>
      </c>
      <c r="BU252" s="265">
        <v>2019</v>
      </c>
      <c r="BV252" s="263">
        <v>2019</v>
      </c>
      <c r="BW252" s="254" t="str">
        <f t="shared" si="297"/>
        <v/>
      </c>
      <c r="BX252" s="254" t="str">
        <f t="shared" si="176"/>
        <v/>
      </c>
      <c r="BY252" s="264" t="str">
        <f t="shared" si="31"/>
        <v/>
      </c>
      <c r="BZ252" s="254" t="str">
        <f t="shared" si="32"/>
        <v/>
      </c>
      <c r="CA252" s="254">
        <f t="shared" si="301"/>
        <v>0</v>
      </c>
      <c r="CB252" s="254">
        <f t="shared" si="301"/>
        <v>0</v>
      </c>
      <c r="CC252" s="254">
        <f t="shared" si="301"/>
        <v>0</v>
      </c>
      <c r="CD252" s="254">
        <f t="shared" si="301"/>
        <v>0</v>
      </c>
      <c r="CE252" s="254">
        <f t="shared" si="301"/>
        <v>0</v>
      </c>
      <c r="CF252" s="254">
        <f t="shared" si="301"/>
        <v>0</v>
      </c>
      <c r="CG252" s="254">
        <f t="shared" si="300"/>
        <v>0</v>
      </c>
      <c r="CH252" s="254">
        <f t="shared" si="300"/>
        <v>0</v>
      </c>
      <c r="CI252" s="254">
        <f t="shared" si="300"/>
        <v>0</v>
      </c>
      <c r="CJ252" s="254">
        <f t="shared" si="294"/>
        <v>0</v>
      </c>
      <c r="CK252" s="254">
        <f t="shared" si="294"/>
        <v>0</v>
      </c>
      <c r="CL252" s="254">
        <f t="shared" si="294"/>
        <v>0</v>
      </c>
      <c r="CM252" s="254">
        <f t="shared" si="258"/>
        <v>0</v>
      </c>
      <c r="CN252" s="254">
        <f t="shared" si="259"/>
        <v>0</v>
      </c>
      <c r="CO252" s="254">
        <f t="shared" si="260"/>
        <v>0</v>
      </c>
      <c r="CP252" s="254">
        <f t="shared" si="261"/>
        <v>0</v>
      </c>
      <c r="CQ252" s="254">
        <f t="shared" si="262"/>
        <v>0</v>
      </c>
      <c r="CR252" s="254">
        <f t="shared" si="263"/>
        <v>0</v>
      </c>
      <c r="CS252" s="254">
        <f t="shared" si="264"/>
        <v>0</v>
      </c>
      <c r="CT252" s="254">
        <f t="shared" si="265"/>
        <v>0</v>
      </c>
      <c r="CU252" s="254">
        <f t="shared" si="266"/>
        <v>0</v>
      </c>
      <c r="CV252" s="254">
        <f t="shared" si="267"/>
        <v>0</v>
      </c>
      <c r="CW252" s="254">
        <f t="shared" si="268"/>
        <v>0</v>
      </c>
      <c r="CX252" s="254">
        <f t="shared" si="269"/>
        <v>0</v>
      </c>
      <c r="CY252" s="254">
        <f t="shared" si="270"/>
        <v>0</v>
      </c>
      <c r="CZ252" s="254">
        <f t="shared" si="271"/>
        <v>0</v>
      </c>
      <c r="DA252" s="254">
        <f t="shared" si="272"/>
        <v>0</v>
      </c>
      <c r="DB252" s="254">
        <f t="shared" si="273"/>
        <v>0</v>
      </c>
      <c r="DC252" s="254">
        <f t="shared" si="274"/>
        <v>0</v>
      </c>
      <c r="DD252" s="254">
        <f t="shared" si="275"/>
        <v>0</v>
      </c>
      <c r="DE252" s="254">
        <f t="shared" si="276"/>
        <v>0</v>
      </c>
      <c r="DF252" s="254">
        <f t="shared" si="277"/>
        <v>0</v>
      </c>
      <c r="DG252" s="254">
        <f t="shared" si="278"/>
        <v>0</v>
      </c>
      <c r="DH252" s="254">
        <f t="shared" si="279"/>
        <v>0</v>
      </c>
      <c r="DI252" s="254">
        <f t="shared" si="280"/>
        <v>0</v>
      </c>
      <c r="DJ252" s="254">
        <f t="shared" si="281"/>
        <v>0</v>
      </c>
      <c r="DK252" s="254">
        <f t="shared" si="282"/>
        <v>0</v>
      </c>
      <c r="DL252" s="254">
        <f t="shared" si="283"/>
        <v>0</v>
      </c>
      <c r="DM252" s="254">
        <f t="shared" si="284"/>
        <v>0</v>
      </c>
      <c r="DN252" s="254">
        <f t="shared" si="285"/>
        <v>0</v>
      </c>
      <c r="DO252" s="254">
        <f t="shared" si="286"/>
        <v>0</v>
      </c>
      <c r="DP252" s="254">
        <f t="shared" si="287"/>
        <v>0</v>
      </c>
      <c r="DQ252" s="254">
        <f t="shared" si="288"/>
        <v>0</v>
      </c>
      <c r="DR252" s="254">
        <f t="shared" si="289"/>
        <v>0</v>
      </c>
      <c r="DS252" s="254">
        <f t="shared" si="290"/>
        <v>0</v>
      </c>
      <c r="DT252" s="254">
        <f t="shared" si="291"/>
        <v>0</v>
      </c>
      <c r="DU252" s="254">
        <f t="shared" si="292"/>
        <v>0</v>
      </c>
      <c r="DV252" s="254">
        <f t="shared" si="293"/>
        <v>0</v>
      </c>
    </row>
    <row r="253" spans="1:126" ht="24" customHeight="1">
      <c r="A253" s="11" t="str">
        <f ca="1">IF(AG253&lt;&gt;"OK","",CONCATENATE(TEXT('Front Page'!$F$33,"000"),TEXT('Front Page'!$F$31,"000"),"-",LEFT('Front Page'!$R$53,5),"-",LEFT(D253,1),AJ253, "-",TEXT(B253,"000")))</f>
        <v/>
      </c>
      <c r="B253" s="12" t="str">
        <f>IFERROR(IF(E253="","",MAX(B$17:B252)+1),"")</f>
        <v/>
      </c>
      <c r="C253" s="13"/>
      <c r="D253" s="29" t="str">
        <f t="shared" si="296"/>
        <v>None</v>
      </c>
      <c r="E253" s="29" t="str">
        <f t="shared" si="17"/>
        <v/>
      </c>
      <c r="F253" s="29" t="str">
        <f t="shared" si="18"/>
        <v/>
      </c>
      <c r="G253" s="363"/>
      <c r="H253" s="364"/>
      <c r="I253" s="325" t="str">
        <f t="shared" si="252"/>
        <v>No</v>
      </c>
      <c r="J253" s="314">
        <v>0</v>
      </c>
      <c r="K253" s="312">
        <v>0</v>
      </c>
      <c r="L253" s="312">
        <v>0</v>
      </c>
      <c r="M253" s="312">
        <v>0</v>
      </c>
      <c r="N253" s="312">
        <v>0</v>
      </c>
      <c r="O253" s="312">
        <v>0</v>
      </c>
      <c r="P253" s="312">
        <v>0</v>
      </c>
      <c r="Q253" s="312">
        <v>0</v>
      </c>
      <c r="R253" s="312">
        <v>0</v>
      </c>
      <c r="S253" s="312">
        <v>0</v>
      </c>
      <c r="T253" s="312">
        <v>0</v>
      </c>
      <c r="U253" s="312">
        <v>0</v>
      </c>
      <c r="V253" s="313">
        <v>1</v>
      </c>
      <c r="W253" s="313">
        <v>1</v>
      </c>
      <c r="X253" s="312">
        <v>0</v>
      </c>
      <c r="Y253" s="312">
        <v>0</v>
      </c>
      <c r="Z253" s="312">
        <v>0</v>
      </c>
      <c r="AA253" s="14">
        <v>0</v>
      </c>
      <c r="AB253" s="317"/>
      <c r="AC253" s="15" t="str">
        <f t="shared" si="242"/>
        <v/>
      </c>
      <c r="AD253" s="15" t="str">
        <f t="shared" si="253"/>
        <v/>
      </c>
      <c r="AE253" s="16" t="str">
        <f t="shared" si="254"/>
        <v>0 - 0</v>
      </c>
      <c r="AF253" s="20" t="str">
        <f t="shared" si="244"/>
        <v>Not an offer</v>
      </c>
      <c r="AG253" s="276" t="str">
        <f t="shared" si="245"/>
        <v>Not an Offer</v>
      </c>
      <c r="AH253" s="150"/>
      <c r="AI253" s="254">
        <v>237</v>
      </c>
      <c r="AJ253" s="149" t="str">
        <f t="shared" si="246"/>
        <v>00-IFE</v>
      </c>
      <c r="AK253" s="254" t="b">
        <v>0</v>
      </c>
      <c r="AL253" s="254">
        <f t="shared" si="243"/>
        <v>0</v>
      </c>
      <c r="AM253" s="254">
        <f t="shared" si="247"/>
        <v>0</v>
      </c>
      <c r="AN253" s="288">
        <f t="shared" si="255"/>
        <v>0</v>
      </c>
      <c r="AO253" s="288" t="str">
        <f>IF(AND($BU253=$BV253,BU253=AO$13),$J253&amp;$K253&amp;$L253&amp;$M253&amp;$N253&amp;$O253&amp;$P253&amp;$Q253&amp;$R253&amp;$S253&amp;$T253&amp;$U253,IFERROR(MATCH($AN253,AO$17:AO252,0),-1000))</f>
        <v>000000000000</v>
      </c>
      <c r="AP253" s="288">
        <f>IF(AND($BU253=$BV253,BV253=AP$13),$J253&amp;$K253&amp;$L253&amp;$M253&amp;$N253&amp;$O253&amp;$P253&amp;$Q253&amp;$R253&amp;$S253&amp;$T253&amp;$U253,IFERROR(MATCH($AN253,AP$17:AP252,0),-1000))</f>
        <v>1</v>
      </c>
      <c r="AQ253" s="288">
        <f>IF(AND($BU253=$BV253,BW253=AQ$13),$J253&amp;$K253&amp;$L253&amp;$M253&amp;$N253&amp;$O253&amp;$P253&amp;$Q253&amp;$R253&amp;$S253&amp;$T253&amp;$U253,IFERROR(MATCH($AN253,AQ$17:AQ252,0),-1000))</f>
        <v>1</v>
      </c>
      <c r="AR253" s="288">
        <f>IF(AND($BU253=$BV253,BX253=AR$13),$J253&amp;$K253&amp;$L253&amp;$M253&amp;$N253&amp;$O253&amp;$P253&amp;$Q253&amp;$R253&amp;$S253&amp;$T253&amp;$U253,IFERROR(MATCH($AN253,AR$17:AR252,0),-1000))</f>
        <v>1</v>
      </c>
      <c r="AS253" s="254">
        <f t="shared" si="238"/>
        <v>0</v>
      </c>
      <c r="AT253" s="261" t="str">
        <f t="shared" si="256"/>
        <v/>
      </c>
      <c r="AU253" s="254" t="str">
        <f t="shared" si="250"/>
        <v/>
      </c>
      <c r="AV253" s="254" t="str">
        <f t="shared" si="250"/>
        <v/>
      </c>
      <c r="AW253" s="254" t="str">
        <f t="shared" si="250"/>
        <v/>
      </c>
      <c r="AX253" s="254" t="str">
        <f t="shared" si="250"/>
        <v/>
      </c>
      <c r="AY253" s="254" t="str">
        <f t="shared" si="298"/>
        <v/>
      </c>
      <c r="AZ253" s="254" t="str">
        <f t="shared" si="298"/>
        <v/>
      </c>
      <c r="BA253" s="254" t="str">
        <f t="shared" si="298"/>
        <v/>
      </c>
      <c r="BB253" s="254" t="str">
        <f t="shared" si="298"/>
        <v/>
      </c>
      <c r="BC253" s="254" t="str">
        <f t="shared" si="298"/>
        <v/>
      </c>
      <c r="BD253" s="254" t="str">
        <f t="shared" si="298"/>
        <v/>
      </c>
      <c r="BE253" s="262" t="str">
        <f t="shared" si="240"/>
        <v/>
      </c>
      <c r="BF253" s="263" t="str">
        <f t="shared" si="251"/>
        <v/>
      </c>
      <c r="BG253" s="254" t="str">
        <f t="shared" si="251"/>
        <v/>
      </c>
      <c r="BH253" s="254" t="str">
        <f t="shared" si="251"/>
        <v/>
      </c>
      <c r="BI253" s="254" t="str">
        <f t="shared" si="251"/>
        <v/>
      </c>
      <c r="BJ253" s="254" t="str">
        <f t="shared" si="299"/>
        <v/>
      </c>
      <c r="BK253" s="254" t="str">
        <f t="shared" si="299"/>
        <v/>
      </c>
      <c r="BL253" s="254" t="str">
        <f t="shared" si="299"/>
        <v/>
      </c>
      <c r="BM253" s="254" t="str">
        <f t="shared" si="299"/>
        <v/>
      </c>
      <c r="BN253" s="254" t="str">
        <f t="shared" si="299"/>
        <v/>
      </c>
      <c r="BO253" s="254" t="str">
        <f t="shared" si="299"/>
        <v/>
      </c>
      <c r="BP253" s="254" t="str">
        <f t="shared" si="241"/>
        <v/>
      </c>
      <c r="BQ253" s="264" t="str">
        <f t="shared" si="257"/>
        <v/>
      </c>
      <c r="BR253" s="261">
        <v>2019</v>
      </c>
      <c r="BS253" s="261">
        <v>2019</v>
      </c>
      <c r="BT253" s="261">
        <v>2019</v>
      </c>
      <c r="BU253" s="265">
        <v>2019</v>
      </c>
      <c r="BV253" s="263">
        <v>2019</v>
      </c>
      <c r="BW253" s="254" t="str">
        <f t="shared" si="297"/>
        <v/>
      </c>
      <c r="BX253" s="254" t="str">
        <f t="shared" si="176"/>
        <v/>
      </c>
      <c r="BY253" s="264" t="str">
        <f t="shared" si="31"/>
        <v/>
      </c>
      <c r="BZ253" s="254" t="str">
        <f t="shared" si="32"/>
        <v/>
      </c>
      <c r="CA253" s="254">
        <f t="shared" si="301"/>
        <v>0</v>
      </c>
      <c r="CB253" s="254">
        <f t="shared" si="301"/>
        <v>0</v>
      </c>
      <c r="CC253" s="254">
        <f t="shared" si="301"/>
        <v>0</v>
      </c>
      <c r="CD253" s="254">
        <f t="shared" si="301"/>
        <v>0</v>
      </c>
      <c r="CE253" s="254">
        <f t="shared" si="301"/>
        <v>0</v>
      </c>
      <c r="CF253" s="254">
        <f t="shared" si="301"/>
        <v>0</v>
      </c>
      <c r="CG253" s="254">
        <f t="shared" si="300"/>
        <v>0</v>
      </c>
      <c r="CH253" s="254">
        <f t="shared" si="300"/>
        <v>0</v>
      </c>
      <c r="CI253" s="254">
        <f t="shared" si="300"/>
        <v>0</v>
      </c>
      <c r="CJ253" s="254">
        <f t="shared" si="294"/>
        <v>0</v>
      </c>
      <c r="CK253" s="254">
        <f t="shared" si="294"/>
        <v>0</v>
      </c>
      <c r="CL253" s="254">
        <f t="shared" si="294"/>
        <v>0</v>
      </c>
      <c r="CM253" s="254">
        <f t="shared" si="258"/>
        <v>0</v>
      </c>
      <c r="CN253" s="254">
        <f t="shared" si="259"/>
        <v>0</v>
      </c>
      <c r="CO253" s="254">
        <f t="shared" si="260"/>
        <v>0</v>
      </c>
      <c r="CP253" s="254">
        <f t="shared" si="261"/>
        <v>0</v>
      </c>
      <c r="CQ253" s="254">
        <f t="shared" si="262"/>
        <v>0</v>
      </c>
      <c r="CR253" s="254">
        <f t="shared" si="263"/>
        <v>0</v>
      </c>
      <c r="CS253" s="254">
        <f t="shared" si="264"/>
        <v>0</v>
      </c>
      <c r="CT253" s="254">
        <f t="shared" si="265"/>
        <v>0</v>
      </c>
      <c r="CU253" s="254">
        <f t="shared" si="266"/>
        <v>0</v>
      </c>
      <c r="CV253" s="254">
        <f t="shared" si="267"/>
        <v>0</v>
      </c>
      <c r="CW253" s="254">
        <f t="shared" si="268"/>
        <v>0</v>
      </c>
      <c r="CX253" s="254">
        <f t="shared" si="269"/>
        <v>0</v>
      </c>
      <c r="CY253" s="254">
        <f t="shared" si="270"/>
        <v>0</v>
      </c>
      <c r="CZ253" s="254">
        <f t="shared" si="271"/>
        <v>0</v>
      </c>
      <c r="DA253" s="254">
        <f t="shared" si="272"/>
        <v>0</v>
      </c>
      <c r="DB253" s="254">
        <f t="shared" si="273"/>
        <v>0</v>
      </c>
      <c r="DC253" s="254">
        <f t="shared" si="274"/>
        <v>0</v>
      </c>
      <c r="DD253" s="254">
        <f t="shared" si="275"/>
        <v>0</v>
      </c>
      <c r="DE253" s="254">
        <f t="shared" si="276"/>
        <v>0</v>
      </c>
      <c r="DF253" s="254">
        <f t="shared" si="277"/>
        <v>0</v>
      </c>
      <c r="DG253" s="254">
        <f t="shared" si="278"/>
        <v>0</v>
      </c>
      <c r="DH253" s="254">
        <f t="shared" si="279"/>
        <v>0</v>
      </c>
      <c r="DI253" s="254">
        <f t="shared" si="280"/>
        <v>0</v>
      </c>
      <c r="DJ253" s="254">
        <f t="shared" si="281"/>
        <v>0</v>
      </c>
      <c r="DK253" s="254">
        <f t="shared" si="282"/>
        <v>0</v>
      </c>
      <c r="DL253" s="254">
        <f t="shared" si="283"/>
        <v>0</v>
      </c>
      <c r="DM253" s="254">
        <f t="shared" si="284"/>
        <v>0</v>
      </c>
      <c r="DN253" s="254">
        <f t="shared" si="285"/>
        <v>0</v>
      </c>
      <c r="DO253" s="254">
        <f t="shared" si="286"/>
        <v>0</v>
      </c>
      <c r="DP253" s="254">
        <f t="shared" si="287"/>
        <v>0</v>
      </c>
      <c r="DQ253" s="254">
        <f t="shared" si="288"/>
        <v>0</v>
      </c>
      <c r="DR253" s="254">
        <f t="shared" si="289"/>
        <v>0</v>
      </c>
      <c r="DS253" s="254">
        <f t="shared" si="290"/>
        <v>0</v>
      </c>
      <c r="DT253" s="254">
        <f t="shared" si="291"/>
        <v>0</v>
      </c>
      <c r="DU253" s="254">
        <f t="shared" si="292"/>
        <v>0</v>
      </c>
      <c r="DV253" s="254">
        <f t="shared" si="293"/>
        <v>0</v>
      </c>
    </row>
    <row r="254" spans="1:126" ht="24" customHeight="1">
      <c r="A254" s="11" t="str">
        <f ca="1">IF(AG254&lt;&gt;"OK","",CONCATENATE(TEXT('Front Page'!$F$33,"000"),TEXT('Front Page'!$F$31,"000"),"-",LEFT('Front Page'!$R$53,5),"-",LEFT(D254,1),AJ254, "-",TEXT(B254,"000")))</f>
        <v/>
      </c>
      <c r="B254" s="12" t="str">
        <f>IFERROR(IF(E254="","",MAX(B$17:B253)+1),"")</f>
        <v/>
      </c>
      <c r="C254" s="13"/>
      <c r="D254" s="29" t="str">
        <f t="shared" si="296"/>
        <v>None</v>
      </c>
      <c r="E254" s="29" t="str">
        <f t="shared" si="17"/>
        <v/>
      </c>
      <c r="F254" s="29" t="str">
        <f t="shared" si="18"/>
        <v/>
      </c>
      <c r="G254" s="363"/>
      <c r="H254" s="364"/>
      <c r="I254" s="325" t="str">
        <f t="shared" si="252"/>
        <v>No</v>
      </c>
      <c r="J254" s="314">
        <v>0</v>
      </c>
      <c r="K254" s="312">
        <v>0</v>
      </c>
      <c r="L254" s="312">
        <v>0</v>
      </c>
      <c r="M254" s="312">
        <v>0</v>
      </c>
      <c r="N254" s="312">
        <v>0</v>
      </c>
      <c r="O254" s="312">
        <v>0</v>
      </c>
      <c r="P254" s="312">
        <v>0</v>
      </c>
      <c r="Q254" s="312">
        <v>0</v>
      </c>
      <c r="R254" s="312">
        <v>0</v>
      </c>
      <c r="S254" s="312">
        <v>0</v>
      </c>
      <c r="T254" s="312">
        <v>0</v>
      </c>
      <c r="U254" s="312">
        <v>0</v>
      </c>
      <c r="V254" s="313">
        <v>1</v>
      </c>
      <c r="W254" s="313">
        <v>1</v>
      </c>
      <c r="X254" s="312">
        <v>0</v>
      </c>
      <c r="Y254" s="312">
        <v>0</v>
      </c>
      <c r="Z254" s="312">
        <v>0</v>
      </c>
      <c r="AA254" s="14">
        <v>0</v>
      </c>
      <c r="AB254" s="317"/>
      <c r="AC254" s="15" t="str">
        <f t="shared" si="242"/>
        <v/>
      </c>
      <c r="AD254" s="15" t="str">
        <f t="shared" si="253"/>
        <v/>
      </c>
      <c r="AE254" s="16" t="str">
        <f t="shared" si="254"/>
        <v>0 - 0</v>
      </c>
      <c r="AF254" s="20" t="str">
        <f t="shared" si="244"/>
        <v>Not an offer</v>
      </c>
      <c r="AG254" s="276" t="str">
        <f t="shared" si="245"/>
        <v>Not an Offer</v>
      </c>
      <c r="AH254" s="150"/>
      <c r="AI254" s="254">
        <v>238</v>
      </c>
      <c r="AJ254" s="149" t="str">
        <f t="shared" si="246"/>
        <v>00-IFE</v>
      </c>
      <c r="AK254" s="254" t="b">
        <v>0</v>
      </c>
      <c r="AL254" s="254">
        <f t="shared" si="243"/>
        <v>0</v>
      </c>
      <c r="AM254" s="254">
        <f t="shared" si="247"/>
        <v>0</v>
      </c>
      <c r="AN254" s="288">
        <f t="shared" si="255"/>
        <v>0</v>
      </c>
      <c r="AO254" s="288" t="str">
        <f>IF(AND($BU254=$BV254,BU254=AO$13),$J254&amp;$K254&amp;$L254&amp;$M254&amp;$N254&amp;$O254&amp;$P254&amp;$Q254&amp;$R254&amp;$S254&amp;$T254&amp;$U254,IFERROR(MATCH($AN254,AO$17:AO253,0),-1000))</f>
        <v>000000000000</v>
      </c>
      <c r="AP254" s="288">
        <f>IF(AND($BU254=$BV254,BV254=AP$13),$J254&amp;$K254&amp;$L254&amp;$M254&amp;$N254&amp;$O254&amp;$P254&amp;$Q254&amp;$R254&amp;$S254&amp;$T254&amp;$U254,IFERROR(MATCH($AN254,AP$17:AP253,0),-1000))</f>
        <v>1</v>
      </c>
      <c r="AQ254" s="288">
        <f>IF(AND($BU254=$BV254,BW254=AQ$13),$J254&amp;$K254&amp;$L254&amp;$M254&amp;$N254&amp;$O254&amp;$P254&amp;$Q254&amp;$R254&amp;$S254&amp;$T254&amp;$U254,IFERROR(MATCH($AN254,AQ$17:AQ253,0),-1000))</f>
        <v>1</v>
      </c>
      <c r="AR254" s="288">
        <f>IF(AND($BU254=$BV254,BX254=AR$13),$J254&amp;$K254&amp;$L254&amp;$M254&amp;$N254&amp;$O254&amp;$P254&amp;$Q254&amp;$R254&amp;$S254&amp;$T254&amp;$U254,IFERROR(MATCH($AN254,AR$17:AR253,0),-1000))</f>
        <v>1</v>
      </c>
      <c r="AS254" s="254">
        <f t="shared" si="238"/>
        <v>0</v>
      </c>
      <c r="AT254" s="261" t="str">
        <f t="shared" si="256"/>
        <v/>
      </c>
      <c r="AU254" s="254" t="str">
        <f t="shared" si="250"/>
        <v/>
      </c>
      <c r="AV254" s="254" t="str">
        <f t="shared" si="250"/>
        <v/>
      </c>
      <c r="AW254" s="254" t="str">
        <f t="shared" si="250"/>
        <v/>
      </c>
      <c r="AX254" s="254" t="str">
        <f t="shared" si="250"/>
        <v/>
      </c>
      <c r="AY254" s="254" t="str">
        <f t="shared" si="298"/>
        <v/>
      </c>
      <c r="AZ254" s="254" t="str">
        <f t="shared" si="298"/>
        <v/>
      </c>
      <c r="BA254" s="254" t="str">
        <f t="shared" si="298"/>
        <v/>
      </c>
      <c r="BB254" s="254" t="str">
        <f t="shared" si="298"/>
        <v/>
      </c>
      <c r="BC254" s="254" t="str">
        <f t="shared" si="298"/>
        <v/>
      </c>
      <c r="BD254" s="254" t="str">
        <f t="shared" si="298"/>
        <v/>
      </c>
      <c r="BE254" s="262" t="str">
        <f t="shared" si="240"/>
        <v/>
      </c>
      <c r="BF254" s="263" t="str">
        <f t="shared" si="251"/>
        <v/>
      </c>
      <c r="BG254" s="254" t="str">
        <f t="shared" si="251"/>
        <v/>
      </c>
      <c r="BH254" s="254" t="str">
        <f t="shared" si="251"/>
        <v/>
      </c>
      <c r="BI254" s="254" t="str">
        <f t="shared" si="251"/>
        <v/>
      </c>
      <c r="BJ254" s="254" t="str">
        <f t="shared" si="299"/>
        <v/>
      </c>
      <c r="BK254" s="254" t="str">
        <f t="shared" si="299"/>
        <v/>
      </c>
      <c r="BL254" s="254" t="str">
        <f t="shared" si="299"/>
        <v/>
      </c>
      <c r="BM254" s="254" t="str">
        <f t="shared" si="299"/>
        <v/>
      </c>
      <c r="BN254" s="254" t="str">
        <f t="shared" si="299"/>
        <v/>
      </c>
      <c r="BO254" s="254" t="str">
        <f t="shared" si="299"/>
        <v/>
      </c>
      <c r="BP254" s="254" t="str">
        <f t="shared" si="241"/>
        <v/>
      </c>
      <c r="BQ254" s="264" t="str">
        <f t="shared" si="257"/>
        <v/>
      </c>
      <c r="BR254" s="261">
        <v>2019</v>
      </c>
      <c r="BS254" s="261">
        <v>2019</v>
      </c>
      <c r="BT254" s="261">
        <v>2019</v>
      </c>
      <c r="BU254" s="265">
        <v>2019</v>
      </c>
      <c r="BV254" s="263">
        <v>2019</v>
      </c>
      <c r="BW254" s="254" t="str">
        <f t="shared" si="297"/>
        <v/>
      </c>
      <c r="BX254" s="254" t="str">
        <f t="shared" si="176"/>
        <v/>
      </c>
      <c r="BY254" s="264" t="str">
        <f t="shared" si="31"/>
        <v/>
      </c>
      <c r="BZ254" s="254" t="str">
        <f t="shared" si="32"/>
        <v/>
      </c>
      <c r="CA254" s="254">
        <f t="shared" si="301"/>
        <v>0</v>
      </c>
      <c r="CB254" s="254">
        <f t="shared" si="301"/>
        <v>0</v>
      </c>
      <c r="CC254" s="254">
        <f t="shared" si="301"/>
        <v>0</v>
      </c>
      <c r="CD254" s="254">
        <f t="shared" si="301"/>
        <v>0</v>
      </c>
      <c r="CE254" s="254">
        <f t="shared" si="301"/>
        <v>0</v>
      </c>
      <c r="CF254" s="254">
        <f t="shared" si="301"/>
        <v>0</v>
      </c>
      <c r="CG254" s="254">
        <f t="shared" si="300"/>
        <v>0</v>
      </c>
      <c r="CH254" s="254">
        <f t="shared" si="300"/>
        <v>0</v>
      </c>
      <c r="CI254" s="254">
        <f t="shared" si="300"/>
        <v>0</v>
      </c>
      <c r="CJ254" s="254">
        <f t="shared" si="294"/>
        <v>0</v>
      </c>
      <c r="CK254" s="254">
        <f t="shared" si="294"/>
        <v>0</v>
      </c>
      <c r="CL254" s="254">
        <f t="shared" si="294"/>
        <v>0</v>
      </c>
      <c r="CM254" s="254">
        <f t="shared" si="258"/>
        <v>0</v>
      </c>
      <c r="CN254" s="254">
        <f t="shared" si="259"/>
        <v>0</v>
      </c>
      <c r="CO254" s="254">
        <f t="shared" si="260"/>
        <v>0</v>
      </c>
      <c r="CP254" s="254">
        <f t="shared" si="261"/>
        <v>0</v>
      </c>
      <c r="CQ254" s="254">
        <f t="shared" si="262"/>
        <v>0</v>
      </c>
      <c r="CR254" s="254">
        <f t="shared" si="263"/>
        <v>0</v>
      </c>
      <c r="CS254" s="254">
        <f t="shared" si="264"/>
        <v>0</v>
      </c>
      <c r="CT254" s="254">
        <f t="shared" si="265"/>
        <v>0</v>
      </c>
      <c r="CU254" s="254">
        <f t="shared" si="266"/>
        <v>0</v>
      </c>
      <c r="CV254" s="254">
        <f t="shared" si="267"/>
        <v>0</v>
      </c>
      <c r="CW254" s="254">
        <f t="shared" si="268"/>
        <v>0</v>
      </c>
      <c r="CX254" s="254">
        <f t="shared" si="269"/>
        <v>0</v>
      </c>
      <c r="CY254" s="254">
        <f t="shared" si="270"/>
        <v>0</v>
      </c>
      <c r="CZ254" s="254">
        <f t="shared" si="271"/>
        <v>0</v>
      </c>
      <c r="DA254" s="254">
        <f t="shared" si="272"/>
        <v>0</v>
      </c>
      <c r="DB254" s="254">
        <f t="shared" si="273"/>
        <v>0</v>
      </c>
      <c r="DC254" s="254">
        <f t="shared" si="274"/>
        <v>0</v>
      </c>
      <c r="DD254" s="254">
        <f t="shared" si="275"/>
        <v>0</v>
      </c>
      <c r="DE254" s="254">
        <f t="shared" si="276"/>
        <v>0</v>
      </c>
      <c r="DF254" s="254">
        <f t="shared" si="277"/>
        <v>0</v>
      </c>
      <c r="DG254" s="254">
        <f t="shared" si="278"/>
        <v>0</v>
      </c>
      <c r="DH254" s="254">
        <f t="shared" si="279"/>
        <v>0</v>
      </c>
      <c r="DI254" s="254">
        <f t="shared" si="280"/>
        <v>0</v>
      </c>
      <c r="DJ254" s="254">
        <f t="shared" si="281"/>
        <v>0</v>
      </c>
      <c r="DK254" s="254">
        <f t="shared" si="282"/>
        <v>0</v>
      </c>
      <c r="DL254" s="254">
        <f t="shared" si="283"/>
        <v>0</v>
      </c>
      <c r="DM254" s="254">
        <f t="shared" si="284"/>
        <v>0</v>
      </c>
      <c r="DN254" s="254">
        <f t="shared" si="285"/>
        <v>0</v>
      </c>
      <c r="DO254" s="254">
        <f t="shared" si="286"/>
        <v>0</v>
      </c>
      <c r="DP254" s="254">
        <f t="shared" si="287"/>
        <v>0</v>
      </c>
      <c r="DQ254" s="254">
        <f t="shared" si="288"/>
        <v>0</v>
      </c>
      <c r="DR254" s="254">
        <f t="shared" si="289"/>
        <v>0</v>
      </c>
      <c r="DS254" s="254">
        <f t="shared" si="290"/>
        <v>0</v>
      </c>
      <c r="DT254" s="254">
        <f t="shared" si="291"/>
        <v>0</v>
      </c>
      <c r="DU254" s="254">
        <f t="shared" si="292"/>
        <v>0</v>
      </c>
      <c r="DV254" s="254">
        <f t="shared" si="293"/>
        <v>0</v>
      </c>
    </row>
    <row r="255" spans="1:126" ht="24" customHeight="1">
      <c r="A255" s="11" t="str">
        <f ca="1">IF(AG255&lt;&gt;"OK","",CONCATENATE(TEXT('Front Page'!$F$33,"000"),TEXT('Front Page'!$F$31,"000"),"-",LEFT('Front Page'!$R$53,5),"-",LEFT(D255,1),AJ255, "-",TEXT(B255,"000")))</f>
        <v/>
      </c>
      <c r="B255" s="12" t="str">
        <f>IFERROR(IF(E255="","",MAX(B$17:B254)+1),"")</f>
        <v/>
      </c>
      <c r="C255" s="13"/>
      <c r="D255" s="29" t="str">
        <f t="shared" si="296"/>
        <v>None</v>
      </c>
      <c r="E255" s="29" t="str">
        <f t="shared" si="17"/>
        <v/>
      </c>
      <c r="F255" s="29" t="str">
        <f t="shared" si="18"/>
        <v/>
      </c>
      <c r="G255" s="363"/>
      <c r="H255" s="364"/>
      <c r="I255" s="325" t="str">
        <f t="shared" si="252"/>
        <v>No</v>
      </c>
      <c r="J255" s="314">
        <v>0</v>
      </c>
      <c r="K255" s="312">
        <v>0</v>
      </c>
      <c r="L255" s="312">
        <v>0</v>
      </c>
      <c r="M255" s="312">
        <v>0</v>
      </c>
      <c r="N255" s="312">
        <v>0</v>
      </c>
      <c r="O255" s="312">
        <v>0</v>
      </c>
      <c r="P255" s="312">
        <v>0</v>
      </c>
      <c r="Q255" s="312">
        <v>0</v>
      </c>
      <c r="R255" s="312">
        <v>0</v>
      </c>
      <c r="S255" s="312">
        <v>0</v>
      </c>
      <c r="T255" s="312">
        <v>0</v>
      </c>
      <c r="U255" s="312">
        <v>0</v>
      </c>
      <c r="V255" s="313">
        <v>1</v>
      </c>
      <c r="W255" s="313">
        <v>1</v>
      </c>
      <c r="X255" s="312">
        <v>0</v>
      </c>
      <c r="Y255" s="312">
        <v>0</v>
      </c>
      <c r="Z255" s="312">
        <v>0</v>
      </c>
      <c r="AA255" s="14">
        <v>0</v>
      </c>
      <c r="AB255" s="317"/>
      <c r="AC255" s="15" t="str">
        <f t="shared" si="242"/>
        <v/>
      </c>
      <c r="AD255" s="15" t="str">
        <f t="shared" si="253"/>
        <v/>
      </c>
      <c r="AE255" s="16" t="str">
        <f t="shared" si="254"/>
        <v>0 - 0</v>
      </c>
      <c r="AF255" s="20" t="str">
        <f t="shared" si="244"/>
        <v>Not an offer</v>
      </c>
      <c r="AG255" s="276" t="str">
        <f t="shared" si="245"/>
        <v>Not an Offer</v>
      </c>
      <c r="AH255" s="150"/>
      <c r="AI255" s="254">
        <v>239</v>
      </c>
      <c r="AJ255" s="149" t="str">
        <f t="shared" si="246"/>
        <v>00-IFE</v>
      </c>
      <c r="AK255" s="254" t="b">
        <v>0</v>
      </c>
      <c r="AL255" s="254">
        <f t="shared" si="243"/>
        <v>0</v>
      </c>
      <c r="AM255" s="254">
        <f t="shared" si="247"/>
        <v>0</v>
      </c>
      <c r="AN255" s="288">
        <f t="shared" si="255"/>
        <v>0</v>
      </c>
      <c r="AO255" s="288" t="str">
        <f>IF(AND($BU255=$BV255,BU255=AO$13),$J255&amp;$K255&amp;$L255&amp;$M255&amp;$N255&amp;$O255&amp;$P255&amp;$Q255&amp;$R255&amp;$S255&amp;$T255&amp;$U255,IFERROR(MATCH($AN255,AO$17:AO254,0),-1000))</f>
        <v>000000000000</v>
      </c>
      <c r="AP255" s="288">
        <f>IF(AND($BU255=$BV255,BV255=AP$13),$J255&amp;$K255&amp;$L255&amp;$M255&amp;$N255&amp;$O255&amp;$P255&amp;$Q255&amp;$R255&amp;$S255&amp;$T255&amp;$U255,IFERROR(MATCH($AN255,AP$17:AP254,0),-1000))</f>
        <v>1</v>
      </c>
      <c r="AQ255" s="288">
        <f>IF(AND($BU255=$BV255,BW255=AQ$13),$J255&amp;$K255&amp;$L255&amp;$M255&amp;$N255&amp;$O255&amp;$P255&amp;$Q255&amp;$R255&amp;$S255&amp;$T255&amp;$U255,IFERROR(MATCH($AN255,AQ$17:AQ254,0),-1000))</f>
        <v>1</v>
      </c>
      <c r="AR255" s="288">
        <f>IF(AND($BU255=$BV255,BX255=AR$13),$J255&amp;$K255&amp;$L255&amp;$M255&amp;$N255&amp;$O255&amp;$P255&amp;$Q255&amp;$R255&amp;$S255&amp;$T255&amp;$U255,IFERROR(MATCH($AN255,AR$17:AR254,0),-1000))</f>
        <v>1</v>
      </c>
      <c r="AS255" s="254">
        <f t="shared" si="238"/>
        <v>0</v>
      </c>
      <c r="AT255" s="261" t="str">
        <f t="shared" si="256"/>
        <v/>
      </c>
      <c r="AU255" s="254" t="str">
        <f t="shared" si="250"/>
        <v/>
      </c>
      <c r="AV255" s="254" t="str">
        <f t="shared" si="250"/>
        <v/>
      </c>
      <c r="AW255" s="254" t="str">
        <f t="shared" si="250"/>
        <v/>
      </c>
      <c r="AX255" s="254" t="str">
        <f t="shared" si="250"/>
        <v/>
      </c>
      <c r="AY255" s="254" t="str">
        <f t="shared" si="298"/>
        <v/>
      </c>
      <c r="AZ255" s="254" t="str">
        <f t="shared" si="298"/>
        <v/>
      </c>
      <c r="BA255" s="254" t="str">
        <f t="shared" si="298"/>
        <v/>
      </c>
      <c r="BB255" s="254" t="str">
        <f t="shared" si="298"/>
        <v/>
      </c>
      <c r="BC255" s="254" t="str">
        <f t="shared" si="298"/>
        <v/>
      </c>
      <c r="BD255" s="254" t="str">
        <f t="shared" si="298"/>
        <v/>
      </c>
      <c r="BE255" s="262" t="str">
        <f t="shared" si="240"/>
        <v/>
      </c>
      <c r="BF255" s="263" t="str">
        <f t="shared" si="251"/>
        <v/>
      </c>
      <c r="BG255" s="254" t="str">
        <f t="shared" si="251"/>
        <v/>
      </c>
      <c r="BH255" s="254" t="str">
        <f t="shared" si="251"/>
        <v/>
      </c>
      <c r="BI255" s="254" t="str">
        <f t="shared" si="251"/>
        <v/>
      </c>
      <c r="BJ255" s="254" t="str">
        <f t="shared" si="299"/>
        <v/>
      </c>
      <c r="BK255" s="254" t="str">
        <f t="shared" si="299"/>
        <v/>
      </c>
      <c r="BL255" s="254" t="str">
        <f t="shared" si="299"/>
        <v/>
      </c>
      <c r="BM255" s="254" t="str">
        <f t="shared" si="299"/>
        <v/>
      </c>
      <c r="BN255" s="254" t="str">
        <f t="shared" si="299"/>
        <v/>
      </c>
      <c r="BO255" s="254" t="str">
        <f t="shared" si="299"/>
        <v/>
      </c>
      <c r="BP255" s="254" t="str">
        <f t="shared" si="241"/>
        <v/>
      </c>
      <c r="BQ255" s="264" t="str">
        <f t="shared" si="257"/>
        <v/>
      </c>
      <c r="BR255" s="261">
        <v>2019</v>
      </c>
      <c r="BS255" s="261">
        <v>2019</v>
      </c>
      <c r="BT255" s="261">
        <v>2019</v>
      </c>
      <c r="BU255" s="265">
        <v>2019</v>
      </c>
      <c r="BV255" s="263">
        <v>2019</v>
      </c>
      <c r="BW255" s="254" t="str">
        <f t="shared" si="297"/>
        <v/>
      </c>
      <c r="BX255" s="254" t="str">
        <f t="shared" si="176"/>
        <v/>
      </c>
      <c r="BY255" s="264" t="str">
        <f t="shared" si="31"/>
        <v/>
      </c>
      <c r="BZ255" s="254" t="str">
        <f t="shared" si="32"/>
        <v/>
      </c>
      <c r="CA255" s="254">
        <f t="shared" si="301"/>
        <v>0</v>
      </c>
      <c r="CB255" s="254">
        <f t="shared" si="301"/>
        <v>0</v>
      </c>
      <c r="CC255" s="254">
        <f t="shared" si="301"/>
        <v>0</v>
      </c>
      <c r="CD255" s="254">
        <f t="shared" si="301"/>
        <v>0</v>
      </c>
      <c r="CE255" s="254">
        <f t="shared" si="301"/>
        <v>0</v>
      </c>
      <c r="CF255" s="254">
        <f t="shared" si="301"/>
        <v>0</v>
      </c>
      <c r="CG255" s="254">
        <f t="shared" si="300"/>
        <v>0</v>
      </c>
      <c r="CH255" s="254">
        <f t="shared" si="300"/>
        <v>0</v>
      </c>
      <c r="CI255" s="254">
        <f t="shared" si="300"/>
        <v>0</v>
      </c>
      <c r="CJ255" s="254">
        <f t="shared" si="294"/>
        <v>0</v>
      </c>
      <c r="CK255" s="254">
        <f t="shared" si="294"/>
        <v>0</v>
      </c>
      <c r="CL255" s="254">
        <f t="shared" si="294"/>
        <v>0</v>
      </c>
      <c r="CM255" s="254">
        <f t="shared" si="258"/>
        <v>0</v>
      </c>
      <c r="CN255" s="254">
        <f t="shared" si="259"/>
        <v>0</v>
      </c>
      <c r="CO255" s="254">
        <f t="shared" si="260"/>
        <v>0</v>
      </c>
      <c r="CP255" s="254">
        <f t="shared" si="261"/>
        <v>0</v>
      </c>
      <c r="CQ255" s="254">
        <f t="shared" si="262"/>
        <v>0</v>
      </c>
      <c r="CR255" s="254">
        <f t="shared" si="263"/>
        <v>0</v>
      </c>
      <c r="CS255" s="254">
        <f t="shared" si="264"/>
        <v>0</v>
      </c>
      <c r="CT255" s="254">
        <f t="shared" si="265"/>
        <v>0</v>
      </c>
      <c r="CU255" s="254">
        <f t="shared" si="266"/>
        <v>0</v>
      </c>
      <c r="CV255" s="254">
        <f t="shared" si="267"/>
        <v>0</v>
      </c>
      <c r="CW255" s="254">
        <f t="shared" si="268"/>
        <v>0</v>
      </c>
      <c r="CX255" s="254">
        <f t="shared" si="269"/>
        <v>0</v>
      </c>
      <c r="CY255" s="254">
        <f t="shared" si="270"/>
        <v>0</v>
      </c>
      <c r="CZ255" s="254">
        <f t="shared" si="271"/>
        <v>0</v>
      </c>
      <c r="DA255" s="254">
        <f t="shared" si="272"/>
        <v>0</v>
      </c>
      <c r="DB255" s="254">
        <f t="shared" si="273"/>
        <v>0</v>
      </c>
      <c r="DC255" s="254">
        <f t="shared" si="274"/>
        <v>0</v>
      </c>
      <c r="DD255" s="254">
        <f t="shared" si="275"/>
        <v>0</v>
      </c>
      <c r="DE255" s="254">
        <f t="shared" si="276"/>
        <v>0</v>
      </c>
      <c r="DF255" s="254">
        <f t="shared" si="277"/>
        <v>0</v>
      </c>
      <c r="DG255" s="254">
        <f t="shared" si="278"/>
        <v>0</v>
      </c>
      <c r="DH255" s="254">
        <f t="shared" si="279"/>
        <v>0</v>
      </c>
      <c r="DI255" s="254">
        <f t="shared" si="280"/>
        <v>0</v>
      </c>
      <c r="DJ255" s="254">
        <f t="shared" si="281"/>
        <v>0</v>
      </c>
      <c r="DK255" s="254">
        <f t="shared" si="282"/>
        <v>0</v>
      </c>
      <c r="DL255" s="254">
        <f t="shared" si="283"/>
        <v>0</v>
      </c>
      <c r="DM255" s="254">
        <f t="shared" si="284"/>
        <v>0</v>
      </c>
      <c r="DN255" s="254">
        <f t="shared" si="285"/>
        <v>0</v>
      </c>
      <c r="DO255" s="254">
        <f t="shared" si="286"/>
        <v>0</v>
      </c>
      <c r="DP255" s="254">
        <f t="shared" si="287"/>
        <v>0</v>
      </c>
      <c r="DQ255" s="254">
        <f t="shared" si="288"/>
        <v>0</v>
      </c>
      <c r="DR255" s="254">
        <f t="shared" si="289"/>
        <v>0</v>
      </c>
      <c r="DS255" s="254">
        <f t="shared" si="290"/>
        <v>0</v>
      </c>
      <c r="DT255" s="254">
        <f t="shared" si="291"/>
        <v>0</v>
      </c>
      <c r="DU255" s="254">
        <f t="shared" si="292"/>
        <v>0</v>
      </c>
      <c r="DV255" s="254">
        <f t="shared" si="293"/>
        <v>0</v>
      </c>
    </row>
    <row r="256" spans="1:126" ht="24" customHeight="1">
      <c r="A256" s="11" t="str">
        <f ca="1">IF(AG256&lt;&gt;"OK","",CONCATENATE(TEXT('Front Page'!$F$33,"000"),TEXT('Front Page'!$F$31,"000"),"-",LEFT('Front Page'!$R$53,5),"-",LEFT(D256,1),AJ256, "-",TEXT(B256,"000")))</f>
        <v/>
      </c>
      <c r="B256" s="12" t="str">
        <f>IFERROR(IF(E256="","",MAX(B$17:B255)+1),"")</f>
        <v/>
      </c>
      <c r="C256" s="13"/>
      <c r="D256" s="29" t="str">
        <f t="shared" si="296"/>
        <v>None</v>
      </c>
      <c r="E256" s="29" t="str">
        <f t="shared" si="17"/>
        <v/>
      </c>
      <c r="F256" s="29" t="str">
        <f t="shared" si="18"/>
        <v/>
      </c>
      <c r="G256" s="363"/>
      <c r="H256" s="364"/>
      <c r="I256" s="325" t="str">
        <f t="shared" si="252"/>
        <v>No</v>
      </c>
      <c r="J256" s="314">
        <v>0</v>
      </c>
      <c r="K256" s="312">
        <v>0</v>
      </c>
      <c r="L256" s="312">
        <v>0</v>
      </c>
      <c r="M256" s="312">
        <v>0</v>
      </c>
      <c r="N256" s="312">
        <v>0</v>
      </c>
      <c r="O256" s="312">
        <v>0</v>
      </c>
      <c r="P256" s="312">
        <v>0</v>
      </c>
      <c r="Q256" s="312">
        <v>0</v>
      </c>
      <c r="R256" s="312">
        <v>0</v>
      </c>
      <c r="S256" s="312">
        <v>0</v>
      </c>
      <c r="T256" s="312">
        <v>0</v>
      </c>
      <c r="U256" s="312">
        <v>0</v>
      </c>
      <c r="V256" s="313">
        <v>1</v>
      </c>
      <c r="W256" s="313">
        <v>1</v>
      </c>
      <c r="X256" s="312">
        <v>0</v>
      </c>
      <c r="Y256" s="312">
        <v>0</v>
      </c>
      <c r="Z256" s="312">
        <v>0</v>
      </c>
      <c r="AA256" s="14">
        <v>0</v>
      </c>
      <c r="AB256" s="317"/>
      <c r="AC256" s="15" t="str">
        <f t="shared" si="242"/>
        <v/>
      </c>
      <c r="AD256" s="15" t="str">
        <f t="shared" si="253"/>
        <v/>
      </c>
      <c r="AE256" s="16" t="str">
        <f t="shared" si="254"/>
        <v>0 - 0</v>
      </c>
      <c r="AF256" s="20" t="str">
        <f t="shared" si="244"/>
        <v>Not an offer</v>
      </c>
      <c r="AG256" s="276" t="str">
        <f t="shared" si="245"/>
        <v>Not an Offer</v>
      </c>
      <c r="AH256" s="150"/>
      <c r="AI256" s="254">
        <v>240</v>
      </c>
      <c r="AJ256" s="149" t="str">
        <f t="shared" si="246"/>
        <v>00-IFE</v>
      </c>
      <c r="AK256" s="254" t="b">
        <v>0</v>
      </c>
      <c r="AL256" s="254">
        <f t="shared" si="243"/>
        <v>0</v>
      </c>
      <c r="AM256" s="254">
        <f t="shared" si="247"/>
        <v>0</v>
      </c>
      <c r="AN256" s="288">
        <f t="shared" si="255"/>
        <v>0</v>
      </c>
      <c r="AO256" s="288" t="str">
        <f>IF(AND($BU256=$BV256,BU256=AO$13),$J256&amp;$K256&amp;$L256&amp;$M256&amp;$N256&amp;$O256&amp;$P256&amp;$Q256&amp;$R256&amp;$S256&amp;$T256&amp;$U256,IFERROR(MATCH($AN256,AO$17:AO255,0),-1000))</f>
        <v>000000000000</v>
      </c>
      <c r="AP256" s="288">
        <f>IF(AND($BU256=$BV256,BV256=AP$13),$J256&amp;$K256&amp;$L256&amp;$M256&amp;$N256&amp;$O256&amp;$P256&amp;$Q256&amp;$R256&amp;$S256&amp;$T256&amp;$U256,IFERROR(MATCH($AN256,AP$17:AP255,0),-1000))</f>
        <v>1</v>
      </c>
      <c r="AQ256" s="288">
        <f>IF(AND($BU256=$BV256,BW256=AQ$13),$J256&amp;$K256&amp;$L256&amp;$M256&amp;$N256&amp;$O256&amp;$P256&amp;$Q256&amp;$R256&amp;$S256&amp;$T256&amp;$U256,IFERROR(MATCH($AN256,AQ$17:AQ255,0),-1000))</f>
        <v>1</v>
      </c>
      <c r="AR256" s="288">
        <f>IF(AND($BU256=$BV256,BX256=AR$13),$J256&amp;$K256&amp;$L256&amp;$M256&amp;$N256&amp;$O256&amp;$P256&amp;$Q256&amp;$R256&amp;$S256&amp;$T256&amp;$U256,IFERROR(MATCH($AN256,AR$17:AR255,0),-1000))</f>
        <v>1</v>
      </c>
      <c r="AS256" s="254">
        <f t="shared" si="238"/>
        <v>0</v>
      </c>
      <c r="AT256" s="261" t="str">
        <f t="shared" si="256"/>
        <v/>
      </c>
      <c r="AU256" s="254" t="str">
        <f t="shared" si="250"/>
        <v/>
      </c>
      <c r="AV256" s="254" t="str">
        <f t="shared" si="250"/>
        <v/>
      </c>
      <c r="AW256" s="254" t="str">
        <f t="shared" si="250"/>
        <v/>
      </c>
      <c r="AX256" s="254" t="str">
        <f t="shared" si="250"/>
        <v/>
      </c>
      <c r="AY256" s="254" t="str">
        <f t="shared" si="298"/>
        <v/>
      </c>
      <c r="AZ256" s="254" t="str">
        <f t="shared" si="298"/>
        <v/>
      </c>
      <c r="BA256" s="254" t="str">
        <f t="shared" si="298"/>
        <v/>
      </c>
      <c r="BB256" s="254" t="str">
        <f t="shared" si="298"/>
        <v/>
      </c>
      <c r="BC256" s="254" t="str">
        <f t="shared" si="298"/>
        <v/>
      </c>
      <c r="BD256" s="254" t="str">
        <f t="shared" si="298"/>
        <v/>
      </c>
      <c r="BE256" s="262" t="str">
        <f t="shared" si="240"/>
        <v/>
      </c>
      <c r="BF256" s="263" t="str">
        <f t="shared" si="251"/>
        <v/>
      </c>
      <c r="BG256" s="254" t="str">
        <f t="shared" si="251"/>
        <v/>
      </c>
      <c r="BH256" s="254" t="str">
        <f t="shared" si="251"/>
        <v/>
      </c>
      <c r="BI256" s="254" t="str">
        <f t="shared" si="251"/>
        <v/>
      </c>
      <c r="BJ256" s="254" t="str">
        <f t="shared" si="299"/>
        <v/>
      </c>
      <c r="BK256" s="254" t="str">
        <f t="shared" si="299"/>
        <v/>
      </c>
      <c r="BL256" s="254" t="str">
        <f t="shared" si="299"/>
        <v/>
      </c>
      <c r="BM256" s="254" t="str">
        <f t="shared" si="299"/>
        <v/>
      </c>
      <c r="BN256" s="254" t="str">
        <f t="shared" si="299"/>
        <v/>
      </c>
      <c r="BO256" s="254" t="str">
        <f t="shared" si="299"/>
        <v/>
      </c>
      <c r="BP256" s="254" t="str">
        <f t="shared" si="241"/>
        <v/>
      </c>
      <c r="BQ256" s="264" t="str">
        <f t="shared" si="257"/>
        <v/>
      </c>
      <c r="BR256" s="261">
        <v>2019</v>
      </c>
      <c r="BS256" s="261">
        <v>2019</v>
      </c>
      <c r="BT256" s="261">
        <v>2019</v>
      </c>
      <c r="BU256" s="265">
        <v>2019</v>
      </c>
      <c r="BV256" s="263">
        <v>2019</v>
      </c>
      <c r="BW256" s="254" t="str">
        <f t="shared" si="297"/>
        <v/>
      </c>
      <c r="BX256" s="254" t="str">
        <f t="shared" si="176"/>
        <v/>
      </c>
      <c r="BY256" s="264" t="str">
        <f t="shared" si="31"/>
        <v/>
      </c>
      <c r="BZ256" s="254" t="str">
        <f t="shared" si="32"/>
        <v/>
      </c>
      <c r="CA256" s="254">
        <f t="shared" si="301"/>
        <v>0</v>
      </c>
      <c r="CB256" s="254">
        <f t="shared" si="301"/>
        <v>0</v>
      </c>
      <c r="CC256" s="254">
        <f t="shared" si="301"/>
        <v>0</v>
      </c>
      <c r="CD256" s="254">
        <f t="shared" si="301"/>
        <v>0</v>
      </c>
      <c r="CE256" s="254">
        <f t="shared" si="301"/>
        <v>0</v>
      </c>
      <c r="CF256" s="254">
        <f t="shared" si="301"/>
        <v>0</v>
      </c>
      <c r="CG256" s="254">
        <f t="shared" si="300"/>
        <v>0</v>
      </c>
      <c r="CH256" s="254">
        <f t="shared" si="300"/>
        <v>0</v>
      </c>
      <c r="CI256" s="254">
        <f t="shared" si="300"/>
        <v>0</v>
      </c>
      <c r="CJ256" s="254">
        <f t="shared" si="294"/>
        <v>0</v>
      </c>
      <c r="CK256" s="254">
        <f t="shared" si="294"/>
        <v>0</v>
      </c>
      <c r="CL256" s="254">
        <f t="shared" si="294"/>
        <v>0</v>
      </c>
      <c r="CM256" s="254">
        <f t="shared" si="258"/>
        <v>0</v>
      </c>
      <c r="CN256" s="254">
        <f t="shared" si="259"/>
        <v>0</v>
      </c>
      <c r="CO256" s="254">
        <f t="shared" si="260"/>
        <v>0</v>
      </c>
      <c r="CP256" s="254">
        <f t="shared" si="261"/>
        <v>0</v>
      </c>
      <c r="CQ256" s="254">
        <f t="shared" si="262"/>
        <v>0</v>
      </c>
      <c r="CR256" s="254">
        <f t="shared" si="263"/>
        <v>0</v>
      </c>
      <c r="CS256" s="254">
        <f t="shared" si="264"/>
        <v>0</v>
      </c>
      <c r="CT256" s="254">
        <f t="shared" si="265"/>
        <v>0</v>
      </c>
      <c r="CU256" s="254">
        <f t="shared" si="266"/>
        <v>0</v>
      </c>
      <c r="CV256" s="254">
        <f t="shared" si="267"/>
        <v>0</v>
      </c>
      <c r="CW256" s="254">
        <f t="shared" si="268"/>
        <v>0</v>
      </c>
      <c r="CX256" s="254">
        <f t="shared" si="269"/>
        <v>0</v>
      </c>
      <c r="CY256" s="254">
        <f t="shared" si="270"/>
        <v>0</v>
      </c>
      <c r="CZ256" s="254">
        <f t="shared" si="271"/>
        <v>0</v>
      </c>
      <c r="DA256" s="254">
        <f t="shared" si="272"/>
        <v>0</v>
      </c>
      <c r="DB256" s="254">
        <f t="shared" si="273"/>
        <v>0</v>
      </c>
      <c r="DC256" s="254">
        <f t="shared" si="274"/>
        <v>0</v>
      </c>
      <c r="DD256" s="254">
        <f t="shared" si="275"/>
        <v>0</v>
      </c>
      <c r="DE256" s="254">
        <f t="shared" si="276"/>
        <v>0</v>
      </c>
      <c r="DF256" s="254">
        <f t="shared" si="277"/>
        <v>0</v>
      </c>
      <c r="DG256" s="254">
        <f t="shared" si="278"/>
        <v>0</v>
      </c>
      <c r="DH256" s="254">
        <f t="shared" si="279"/>
        <v>0</v>
      </c>
      <c r="DI256" s="254">
        <f t="shared" si="280"/>
        <v>0</v>
      </c>
      <c r="DJ256" s="254">
        <f t="shared" si="281"/>
        <v>0</v>
      </c>
      <c r="DK256" s="254">
        <f t="shared" si="282"/>
        <v>0</v>
      </c>
      <c r="DL256" s="254">
        <f t="shared" si="283"/>
        <v>0</v>
      </c>
      <c r="DM256" s="254">
        <f t="shared" si="284"/>
        <v>0</v>
      </c>
      <c r="DN256" s="254">
        <f t="shared" si="285"/>
        <v>0</v>
      </c>
      <c r="DO256" s="254">
        <f t="shared" si="286"/>
        <v>0</v>
      </c>
      <c r="DP256" s="254">
        <f t="shared" si="287"/>
        <v>0</v>
      </c>
      <c r="DQ256" s="254">
        <f t="shared" si="288"/>
        <v>0</v>
      </c>
      <c r="DR256" s="254">
        <f t="shared" si="289"/>
        <v>0</v>
      </c>
      <c r="DS256" s="254">
        <f t="shared" si="290"/>
        <v>0</v>
      </c>
      <c r="DT256" s="254">
        <f t="shared" si="291"/>
        <v>0</v>
      </c>
      <c r="DU256" s="254">
        <f t="shared" si="292"/>
        <v>0</v>
      </c>
      <c r="DV256" s="254">
        <f t="shared" si="293"/>
        <v>0</v>
      </c>
    </row>
    <row r="257" spans="1:126" ht="24" customHeight="1">
      <c r="A257" s="11" t="str">
        <f ca="1">IF(AG257&lt;&gt;"OK","",CONCATENATE(TEXT('Front Page'!$F$33,"000"),TEXT('Front Page'!$F$31,"000"),"-",LEFT('Front Page'!$R$53,5),"-",LEFT(D257,1),AJ257, "-",TEXT(B257,"000")))</f>
        <v/>
      </c>
      <c r="B257" s="12" t="str">
        <f>IFERROR(IF(E257="","",MAX(B$17:B256)+1),"")</f>
        <v/>
      </c>
      <c r="C257" s="13"/>
      <c r="D257" s="29" t="str">
        <f t="shared" si="296"/>
        <v>None</v>
      </c>
      <c r="E257" s="29" t="str">
        <f t="shared" si="17"/>
        <v/>
      </c>
      <c r="F257" s="29" t="str">
        <f t="shared" si="18"/>
        <v/>
      </c>
      <c r="G257" s="363"/>
      <c r="H257" s="364"/>
      <c r="I257" s="325" t="str">
        <f t="shared" si="252"/>
        <v>No</v>
      </c>
      <c r="J257" s="314">
        <v>0</v>
      </c>
      <c r="K257" s="312">
        <v>0</v>
      </c>
      <c r="L257" s="312">
        <v>0</v>
      </c>
      <c r="M257" s="312">
        <v>0</v>
      </c>
      <c r="N257" s="312">
        <v>0</v>
      </c>
      <c r="O257" s="312">
        <v>0</v>
      </c>
      <c r="P257" s="312">
        <v>0</v>
      </c>
      <c r="Q257" s="312">
        <v>0</v>
      </c>
      <c r="R257" s="312">
        <v>0</v>
      </c>
      <c r="S257" s="312">
        <v>0</v>
      </c>
      <c r="T257" s="312">
        <v>0</v>
      </c>
      <c r="U257" s="312">
        <v>0</v>
      </c>
      <c r="V257" s="313">
        <v>1</v>
      </c>
      <c r="W257" s="313">
        <v>1</v>
      </c>
      <c r="X257" s="312">
        <v>0</v>
      </c>
      <c r="Y257" s="312">
        <v>0</v>
      </c>
      <c r="Z257" s="312">
        <v>0</v>
      </c>
      <c r="AA257" s="14">
        <v>0</v>
      </c>
      <c r="AB257" s="317"/>
      <c r="AC257" s="15" t="str">
        <f t="shared" si="242"/>
        <v/>
      </c>
      <c r="AD257" s="15" t="str">
        <f t="shared" si="253"/>
        <v/>
      </c>
      <c r="AE257" s="16" t="str">
        <f t="shared" si="254"/>
        <v>0 - 0</v>
      </c>
      <c r="AF257" s="20" t="str">
        <f t="shared" si="244"/>
        <v>Not an offer</v>
      </c>
      <c r="AG257" s="276" t="str">
        <f t="shared" si="245"/>
        <v>Not an Offer</v>
      </c>
      <c r="AH257" s="150"/>
      <c r="AI257" s="254">
        <v>241</v>
      </c>
      <c r="AJ257" s="149" t="str">
        <f t="shared" si="246"/>
        <v>00-IFE</v>
      </c>
      <c r="AK257" s="254" t="b">
        <v>0</v>
      </c>
      <c r="AL257" s="254">
        <f t="shared" si="243"/>
        <v>0</v>
      </c>
      <c r="AM257" s="254">
        <f t="shared" si="247"/>
        <v>0</v>
      </c>
      <c r="AN257" s="288">
        <f t="shared" si="255"/>
        <v>0</v>
      </c>
      <c r="AO257" s="288" t="str">
        <f>IF(AND($BU257=$BV257,BU257=AO$13),$J257&amp;$K257&amp;$L257&amp;$M257&amp;$N257&amp;$O257&amp;$P257&amp;$Q257&amp;$R257&amp;$S257&amp;$T257&amp;$U257,IFERROR(MATCH($AN257,AO$17:AO256,0),-1000))</f>
        <v>000000000000</v>
      </c>
      <c r="AP257" s="288">
        <f>IF(AND($BU257=$BV257,BV257=AP$13),$J257&amp;$K257&amp;$L257&amp;$M257&amp;$N257&amp;$O257&amp;$P257&amp;$Q257&amp;$R257&amp;$S257&amp;$T257&amp;$U257,IFERROR(MATCH($AN257,AP$17:AP256,0),-1000))</f>
        <v>1</v>
      </c>
      <c r="AQ257" s="288">
        <f>IF(AND($BU257=$BV257,BW257=AQ$13),$J257&amp;$K257&amp;$L257&amp;$M257&amp;$N257&amp;$O257&amp;$P257&amp;$Q257&amp;$R257&amp;$S257&amp;$T257&amp;$U257,IFERROR(MATCH($AN257,AQ$17:AQ256,0),-1000))</f>
        <v>1</v>
      </c>
      <c r="AR257" s="288">
        <f>IF(AND($BU257=$BV257,BX257=AR$13),$J257&amp;$K257&amp;$L257&amp;$M257&amp;$N257&amp;$O257&amp;$P257&amp;$Q257&amp;$R257&amp;$S257&amp;$T257&amp;$U257,IFERROR(MATCH($AN257,AR$17:AR256,0),-1000))</f>
        <v>1</v>
      </c>
      <c r="AS257" s="254">
        <f t="shared" si="238"/>
        <v>0</v>
      </c>
      <c r="AT257" s="261" t="str">
        <f t="shared" si="256"/>
        <v/>
      </c>
      <c r="AU257" s="254" t="str">
        <f t="shared" si="250"/>
        <v/>
      </c>
      <c r="AV257" s="254" t="str">
        <f t="shared" si="250"/>
        <v/>
      </c>
      <c r="AW257" s="254" t="str">
        <f t="shared" si="250"/>
        <v/>
      </c>
      <c r="AX257" s="254" t="str">
        <f t="shared" si="250"/>
        <v/>
      </c>
      <c r="AY257" s="254" t="str">
        <f t="shared" si="298"/>
        <v/>
      </c>
      <c r="AZ257" s="254" t="str">
        <f t="shared" si="298"/>
        <v/>
      </c>
      <c r="BA257" s="254" t="str">
        <f t="shared" si="298"/>
        <v/>
      </c>
      <c r="BB257" s="254" t="str">
        <f t="shared" si="298"/>
        <v/>
      </c>
      <c r="BC257" s="254" t="str">
        <f t="shared" si="298"/>
        <v/>
      </c>
      <c r="BD257" s="254" t="str">
        <f t="shared" si="298"/>
        <v/>
      </c>
      <c r="BE257" s="262" t="str">
        <f t="shared" si="240"/>
        <v/>
      </c>
      <c r="BF257" s="263" t="str">
        <f t="shared" si="251"/>
        <v/>
      </c>
      <c r="BG257" s="254" t="str">
        <f t="shared" si="251"/>
        <v/>
      </c>
      <c r="BH257" s="254" t="str">
        <f t="shared" si="251"/>
        <v/>
      </c>
      <c r="BI257" s="254" t="str">
        <f t="shared" si="251"/>
        <v/>
      </c>
      <c r="BJ257" s="254" t="str">
        <f t="shared" si="299"/>
        <v/>
      </c>
      <c r="BK257" s="254" t="str">
        <f t="shared" si="299"/>
        <v/>
      </c>
      <c r="BL257" s="254" t="str">
        <f t="shared" si="299"/>
        <v/>
      </c>
      <c r="BM257" s="254" t="str">
        <f t="shared" si="299"/>
        <v/>
      </c>
      <c r="BN257" s="254" t="str">
        <f t="shared" si="299"/>
        <v/>
      </c>
      <c r="BO257" s="254" t="str">
        <f t="shared" si="299"/>
        <v/>
      </c>
      <c r="BP257" s="254" t="str">
        <f t="shared" si="241"/>
        <v/>
      </c>
      <c r="BQ257" s="264" t="str">
        <f t="shared" si="257"/>
        <v/>
      </c>
      <c r="BR257" s="261">
        <v>2019</v>
      </c>
      <c r="BS257" s="261">
        <v>2019</v>
      </c>
      <c r="BT257" s="261">
        <v>2019</v>
      </c>
      <c r="BU257" s="265">
        <v>2019</v>
      </c>
      <c r="BV257" s="263">
        <v>2019</v>
      </c>
      <c r="BW257" s="254" t="str">
        <f t="shared" si="297"/>
        <v/>
      </c>
      <c r="BX257" s="254" t="str">
        <f t="shared" si="176"/>
        <v/>
      </c>
      <c r="BY257" s="264" t="str">
        <f t="shared" si="31"/>
        <v/>
      </c>
      <c r="BZ257" s="254" t="str">
        <f t="shared" si="32"/>
        <v/>
      </c>
      <c r="CA257" s="254">
        <f t="shared" si="301"/>
        <v>0</v>
      </c>
      <c r="CB257" s="254">
        <f t="shared" si="301"/>
        <v>0</v>
      </c>
      <c r="CC257" s="254">
        <f t="shared" si="301"/>
        <v>0</v>
      </c>
      <c r="CD257" s="254">
        <f t="shared" si="301"/>
        <v>0</v>
      </c>
      <c r="CE257" s="254">
        <f t="shared" si="301"/>
        <v>0</v>
      </c>
      <c r="CF257" s="254">
        <f t="shared" si="301"/>
        <v>0</v>
      </c>
      <c r="CG257" s="254">
        <f t="shared" si="300"/>
        <v>0</v>
      </c>
      <c r="CH257" s="254">
        <f t="shared" si="300"/>
        <v>0</v>
      </c>
      <c r="CI257" s="254">
        <f t="shared" si="300"/>
        <v>0</v>
      </c>
      <c r="CJ257" s="254">
        <f t="shared" si="294"/>
        <v>0</v>
      </c>
      <c r="CK257" s="254">
        <f t="shared" si="294"/>
        <v>0</v>
      </c>
      <c r="CL257" s="254">
        <f t="shared" si="294"/>
        <v>0</v>
      </c>
      <c r="CM257" s="254">
        <f t="shared" si="258"/>
        <v>0</v>
      </c>
      <c r="CN257" s="254">
        <f t="shared" si="259"/>
        <v>0</v>
      </c>
      <c r="CO257" s="254">
        <f t="shared" si="260"/>
        <v>0</v>
      </c>
      <c r="CP257" s="254">
        <f t="shared" si="261"/>
        <v>0</v>
      </c>
      <c r="CQ257" s="254">
        <f t="shared" si="262"/>
        <v>0</v>
      </c>
      <c r="CR257" s="254">
        <f t="shared" si="263"/>
        <v>0</v>
      </c>
      <c r="CS257" s="254">
        <f t="shared" si="264"/>
        <v>0</v>
      </c>
      <c r="CT257" s="254">
        <f t="shared" si="265"/>
        <v>0</v>
      </c>
      <c r="CU257" s="254">
        <f t="shared" si="266"/>
        <v>0</v>
      </c>
      <c r="CV257" s="254">
        <f t="shared" si="267"/>
        <v>0</v>
      </c>
      <c r="CW257" s="254">
        <f t="shared" si="268"/>
        <v>0</v>
      </c>
      <c r="CX257" s="254">
        <f t="shared" si="269"/>
        <v>0</v>
      </c>
      <c r="CY257" s="254">
        <f t="shared" si="270"/>
        <v>0</v>
      </c>
      <c r="CZ257" s="254">
        <f t="shared" si="271"/>
        <v>0</v>
      </c>
      <c r="DA257" s="254">
        <f t="shared" si="272"/>
        <v>0</v>
      </c>
      <c r="DB257" s="254">
        <f t="shared" si="273"/>
        <v>0</v>
      </c>
      <c r="DC257" s="254">
        <f t="shared" si="274"/>
        <v>0</v>
      </c>
      <c r="DD257" s="254">
        <f t="shared" si="275"/>
        <v>0</v>
      </c>
      <c r="DE257" s="254">
        <f t="shared" si="276"/>
        <v>0</v>
      </c>
      <c r="DF257" s="254">
        <f t="shared" si="277"/>
        <v>0</v>
      </c>
      <c r="DG257" s="254">
        <f t="shared" si="278"/>
        <v>0</v>
      </c>
      <c r="DH257" s="254">
        <f t="shared" si="279"/>
        <v>0</v>
      </c>
      <c r="DI257" s="254">
        <f t="shared" si="280"/>
        <v>0</v>
      </c>
      <c r="DJ257" s="254">
        <f t="shared" si="281"/>
        <v>0</v>
      </c>
      <c r="DK257" s="254">
        <f t="shared" si="282"/>
        <v>0</v>
      </c>
      <c r="DL257" s="254">
        <f t="shared" si="283"/>
        <v>0</v>
      </c>
      <c r="DM257" s="254">
        <f t="shared" si="284"/>
        <v>0</v>
      </c>
      <c r="DN257" s="254">
        <f t="shared" si="285"/>
        <v>0</v>
      </c>
      <c r="DO257" s="254">
        <f t="shared" si="286"/>
        <v>0</v>
      </c>
      <c r="DP257" s="254">
        <f t="shared" si="287"/>
        <v>0</v>
      </c>
      <c r="DQ257" s="254">
        <f t="shared" si="288"/>
        <v>0</v>
      </c>
      <c r="DR257" s="254">
        <f t="shared" si="289"/>
        <v>0</v>
      </c>
      <c r="DS257" s="254">
        <f t="shared" si="290"/>
        <v>0</v>
      </c>
      <c r="DT257" s="254">
        <f t="shared" si="291"/>
        <v>0</v>
      </c>
      <c r="DU257" s="254">
        <f t="shared" si="292"/>
        <v>0</v>
      </c>
      <c r="DV257" s="254">
        <f t="shared" si="293"/>
        <v>0</v>
      </c>
    </row>
    <row r="258" spans="1:126" ht="24" customHeight="1">
      <c r="A258" s="11" t="str">
        <f ca="1">IF(AG258&lt;&gt;"OK","",CONCATENATE(TEXT('Front Page'!$F$33,"000"),TEXT('Front Page'!$F$31,"000"),"-",LEFT('Front Page'!$R$53,5),"-",LEFT(D258,1),AJ258, "-",TEXT(B258,"000")))</f>
        <v/>
      </c>
      <c r="B258" s="12" t="str">
        <f>IFERROR(IF(E258="","",MAX(B$17:B257)+1),"")</f>
        <v/>
      </c>
      <c r="C258" s="13"/>
      <c r="D258" s="29" t="str">
        <f t="shared" si="296"/>
        <v>None</v>
      </c>
      <c r="E258" s="29" t="str">
        <f t="shared" si="17"/>
        <v/>
      </c>
      <c r="F258" s="29" t="str">
        <f t="shared" si="18"/>
        <v/>
      </c>
      <c r="G258" s="363"/>
      <c r="H258" s="364"/>
      <c r="I258" s="325" t="str">
        <f t="shared" si="252"/>
        <v>No</v>
      </c>
      <c r="J258" s="314">
        <v>0</v>
      </c>
      <c r="K258" s="312">
        <v>0</v>
      </c>
      <c r="L258" s="312">
        <v>0</v>
      </c>
      <c r="M258" s="312">
        <v>0</v>
      </c>
      <c r="N258" s="312">
        <v>0</v>
      </c>
      <c r="O258" s="312">
        <v>0</v>
      </c>
      <c r="P258" s="312">
        <v>0</v>
      </c>
      <c r="Q258" s="312">
        <v>0</v>
      </c>
      <c r="R258" s="312">
        <v>0</v>
      </c>
      <c r="S258" s="312">
        <v>0</v>
      </c>
      <c r="T258" s="312">
        <v>0</v>
      </c>
      <c r="U258" s="312">
        <v>0</v>
      </c>
      <c r="V258" s="313">
        <v>1</v>
      </c>
      <c r="W258" s="313">
        <v>1</v>
      </c>
      <c r="X258" s="312">
        <v>0</v>
      </c>
      <c r="Y258" s="312">
        <v>0</v>
      </c>
      <c r="Z258" s="312">
        <v>0</v>
      </c>
      <c r="AA258" s="14">
        <v>0</v>
      </c>
      <c r="AB258" s="317"/>
      <c r="AC258" s="15" t="str">
        <f t="shared" si="242"/>
        <v/>
      </c>
      <c r="AD258" s="15" t="str">
        <f t="shared" si="253"/>
        <v/>
      </c>
      <c r="AE258" s="16" t="str">
        <f t="shared" si="254"/>
        <v>0 - 0</v>
      </c>
      <c r="AF258" s="20" t="str">
        <f t="shared" si="244"/>
        <v>Not an offer</v>
      </c>
      <c r="AG258" s="276" t="str">
        <f t="shared" si="245"/>
        <v>Not an Offer</v>
      </c>
      <c r="AH258" s="150"/>
      <c r="AI258" s="254">
        <v>242</v>
      </c>
      <c r="AJ258" s="149" t="str">
        <f t="shared" si="246"/>
        <v>00-IFE</v>
      </c>
      <c r="AK258" s="254" t="b">
        <v>0</v>
      </c>
      <c r="AL258" s="254">
        <f t="shared" si="243"/>
        <v>0</v>
      </c>
      <c r="AM258" s="254">
        <f t="shared" si="247"/>
        <v>0</v>
      </c>
      <c r="AN258" s="288">
        <f t="shared" si="255"/>
        <v>0</v>
      </c>
      <c r="AO258" s="288" t="str">
        <f>IF(AND($BU258=$BV258,BU258=AO$13),$J258&amp;$K258&amp;$L258&amp;$M258&amp;$N258&amp;$O258&amp;$P258&amp;$Q258&amp;$R258&amp;$S258&amp;$T258&amp;$U258,IFERROR(MATCH($AN258,AO$17:AO257,0),-1000))</f>
        <v>000000000000</v>
      </c>
      <c r="AP258" s="288">
        <f>IF(AND($BU258=$BV258,BV258=AP$13),$J258&amp;$K258&amp;$L258&amp;$M258&amp;$N258&amp;$O258&amp;$P258&amp;$Q258&amp;$R258&amp;$S258&amp;$T258&amp;$U258,IFERROR(MATCH($AN258,AP$17:AP257,0),-1000))</f>
        <v>1</v>
      </c>
      <c r="AQ258" s="288">
        <f>IF(AND($BU258=$BV258,BW258=AQ$13),$J258&amp;$K258&amp;$L258&amp;$M258&amp;$N258&amp;$O258&amp;$P258&amp;$Q258&amp;$R258&amp;$S258&amp;$T258&amp;$U258,IFERROR(MATCH($AN258,AQ$17:AQ257,0),-1000))</f>
        <v>1</v>
      </c>
      <c r="AR258" s="288">
        <f>IF(AND($BU258=$BV258,BX258=AR$13),$J258&amp;$K258&amp;$L258&amp;$M258&amp;$N258&amp;$O258&amp;$P258&amp;$Q258&amp;$R258&amp;$S258&amp;$T258&amp;$U258,IFERROR(MATCH($AN258,AR$17:AR257,0),-1000))</f>
        <v>1</v>
      </c>
      <c r="AS258" s="254">
        <f t="shared" si="238"/>
        <v>0</v>
      </c>
      <c r="AT258" s="261" t="str">
        <f t="shared" si="256"/>
        <v/>
      </c>
      <c r="AU258" s="254" t="str">
        <f t="shared" si="250"/>
        <v/>
      </c>
      <c r="AV258" s="254" t="str">
        <f t="shared" si="250"/>
        <v/>
      </c>
      <c r="AW258" s="254" t="str">
        <f t="shared" si="250"/>
        <v/>
      </c>
      <c r="AX258" s="254" t="str">
        <f t="shared" si="250"/>
        <v/>
      </c>
      <c r="AY258" s="254" t="str">
        <f t="shared" si="298"/>
        <v/>
      </c>
      <c r="AZ258" s="254" t="str">
        <f t="shared" si="298"/>
        <v/>
      </c>
      <c r="BA258" s="254" t="str">
        <f t="shared" si="298"/>
        <v/>
      </c>
      <c r="BB258" s="254" t="str">
        <f t="shared" si="298"/>
        <v/>
      </c>
      <c r="BC258" s="254" t="str">
        <f t="shared" si="298"/>
        <v/>
      </c>
      <c r="BD258" s="254" t="str">
        <f t="shared" si="298"/>
        <v/>
      </c>
      <c r="BE258" s="262" t="str">
        <f t="shared" si="240"/>
        <v/>
      </c>
      <c r="BF258" s="263" t="str">
        <f t="shared" si="251"/>
        <v/>
      </c>
      <c r="BG258" s="254" t="str">
        <f t="shared" si="251"/>
        <v/>
      </c>
      <c r="BH258" s="254" t="str">
        <f t="shared" si="251"/>
        <v/>
      </c>
      <c r="BI258" s="254" t="str">
        <f t="shared" si="251"/>
        <v/>
      </c>
      <c r="BJ258" s="254" t="str">
        <f t="shared" si="299"/>
        <v/>
      </c>
      <c r="BK258" s="254" t="str">
        <f t="shared" si="299"/>
        <v/>
      </c>
      <c r="BL258" s="254" t="str">
        <f t="shared" si="299"/>
        <v/>
      </c>
      <c r="BM258" s="254" t="str">
        <f t="shared" si="299"/>
        <v/>
      </c>
      <c r="BN258" s="254" t="str">
        <f t="shared" si="299"/>
        <v/>
      </c>
      <c r="BO258" s="254" t="str">
        <f t="shared" si="299"/>
        <v/>
      </c>
      <c r="BP258" s="254" t="str">
        <f t="shared" si="241"/>
        <v/>
      </c>
      <c r="BQ258" s="264" t="str">
        <f t="shared" si="257"/>
        <v/>
      </c>
      <c r="BR258" s="261">
        <v>2019</v>
      </c>
      <c r="BS258" s="261">
        <v>2019</v>
      </c>
      <c r="BT258" s="261">
        <v>2019</v>
      </c>
      <c r="BU258" s="265">
        <v>2019</v>
      </c>
      <c r="BV258" s="263">
        <v>2019</v>
      </c>
      <c r="BW258" s="254" t="str">
        <f t="shared" si="297"/>
        <v/>
      </c>
      <c r="BX258" s="254" t="str">
        <f t="shared" si="176"/>
        <v/>
      </c>
      <c r="BY258" s="264" t="str">
        <f t="shared" si="31"/>
        <v/>
      </c>
      <c r="BZ258" s="254" t="str">
        <f t="shared" si="32"/>
        <v/>
      </c>
      <c r="CA258" s="254">
        <f t="shared" si="301"/>
        <v>0</v>
      </c>
      <c r="CB258" s="254">
        <f t="shared" si="301"/>
        <v>0</v>
      </c>
      <c r="CC258" s="254">
        <f t="shared" si="301"/>
        <v>0</v>
      </c>
      <c r="CD258" s="254">
        <f t="shared" si="301"/>
        <v>0</v>
      </c>
      <c r="CE258" s="254">
        <f t="shared" si="301"/>
        <v>0</v>
      </c>
      <c r="CF258" s="254">
        <f t="shared" si="301"/>
        <v>0</v>
      </c>
      <c r="CG258" s="254">
        <f t="shared" si="300"/>
        <v>0</v>
      </c>
      <c r="CH258" s="254">
        <f t="shared" si="300"/>
        <v>0</v>
      </c>
      <c r="CI258" s="254">
        <f t="shared" si="300"/>
        <v>0</v>
      </c>
      <c r="CJ258" s="254">
        <f t="shared" si="294"/>
        <v>0</v>
      </c>
      <c r="CK258" s="254">
        <f t="shared" si="294"/>
        <v>0</v>
      </c>
      <c r="CL258" s="254">
        <f t="shared" si="294"/>
        <v>0</v>
      </c>
      <c r="CM258" s="254">
        <f t="shared" si="258"/>
        <v>0</v>
      </c>
      <c r="CN258" s="254">
        <f t="shared" si="259"/>
        <v>0</v>
      </c>
      <c r="CO258" s="254">
        <f t="shared" si="260"/>
        <v>0</v>
      </c>
      <c r="CP258" s="254">
        <f t="shared" si="261"/>
        <v>0</v>
      </c>
      <c r="CQ258" s="254">
        <f t="shared" si="262"/>
        <v>0</v>
      </c>
      <c r="CR258" s="254">
        <f t="shared" si="263"/>
        <v>0</v>
      </c>
      <c r="CS258" s="254">
        <f t="shared" si="264"/>
        <v>0</v>
      </c>
      <c r="CT258" s="254">
        <f t="shared" si="265"/>
        <v>0</v>
      </c>
      <c r="CU258" s="254">
        <f t="shared" si="266"/>
        <v>0</v>
      </c>
      <c r="CV258" s="254">
        <f t="shared" si="267"/>
        <v>0</v>
      </c>
      <c r="CW258" s="254">
        <f t="shared" si="268"/>
        <v>0</v>
      </c>
      <c r="CX258" s="254">
        <f t="shared" si="269"/>
        <v>0</v>
      </c>
      <c r="CY258" s="254">
        <f t="shared" si="270"/>
        <v>0</v>
      </c>
      <c r="CZ258" s="254">
        <f t="shared" si="271"/>
        <v>0</v>
      </c>
      <c r="DA258" s="254">
        <f t="shared" si="272"/>
        <v>0</v>
      </c>
      <c r="DB258" s="254">
        <f t="shared" si="273"/>
        <v>0</v>
      </c>
      <c r="DC258" s="254">
        <f t="shared" si="274"/>
        <v>0</v>
      </c>
      <c r="DD258" s="254">
        <f t="shared" si="275"/>
        <v>0</v>
      </c>
      <c r="DE258" s="254">
        <f t="shared" si="276"/>
        <v>0</v>
      </c>
      <c r="DF258" s="254">
        <f t="shared" si="277"/>
        <v>0</v>
      </c>
      <c r="DG258" s="254">
        <f t="shared" si="278"/>
        <v>0</v>
      </c>
      <c r="DH258" s="254">
        <f t="shared" si="279"/>
        <v>0</v>
      </c>
      <c r="DI258" s="254">
        <f t="shared" si="280"/>
        <v>0</v>
      </c>
      <c r="DJ258" s="254">
        <f t="shared" si="281"/>
        <v>0</v>
      </c>
      <c r="DK258" s="254">
        <f t="shared" si="282"/>
        <v>0</v>
      </c>
      <c r="DL258" s="254">
        <f t="shared" si="283"/>
        <v>0</v>
      </c>
      <c r="DM258" s="254">
        <f t="shared" si="284"/>
        <v>0</v>
      </c>
      <c r="DN258" s="254">
        <f t="shared" si="285"/>
        <v>0</v>
      </c>
      <c r="DO258" s="254">
        <f t="shared" si="286"/>
        <v>0</v>
      </c>
      <c r="DP258" s="254">
        <f t="shared" si="287"/>
        <v>0</v>
      </c>
      <c r="DQ258" s="254">
        <f t="shared" si="288"/>
        <v>0</v>
      </c>
      <c r="DR258" s="254">
        <f t="shared" si="289"/>
        <v>0</v>
      </c>
      <c r="DS258" s="254">
        <f t="shared" si="290"/>
        <v>0</v>
      </c>
      <c r="DT258" s="254">
        <f t="shared" si="291"/>
        <v>0</v>
      </c>
      <c r="DU258" s="254">
        <f t="shared" si="292"/>
        <v>0</v>
      </c>
      <c r="DV258" s="254">
        <f t="shared" si="293"/>
        <v>0</v>
      </c>
    </row>
    <row r="259" spans="1:126" ht="24" customHeight="1">
      <c r="A259" s="11" t="str">
        <f ca="1">IF(AG259&lt;&gt;"OK","",CONCATENATE(TEXT('Front Page'!$F$33,"000"),TEXT('Front Page'!$F$31,"000"),"-",LEFT('Front Page'!$R$53,5),"-",LEFT(D259,1),AJ259, "-",TEXT(B259,"000")))</f>
        <v/>
      </c>
      <c r="B259" s="12" t="str">
        <f>IFERROR(IF(E259="","",MAX(B$17:B258)+1),"")</f>
        <v/>
      </c>
      <c r="C259" s="13"/>
      <c r="D259" s="29" t="str">
        <f t="shared" si="296"/>
        <v>None</v>
      </c>
      <c r="E259" s="29" t="str">
        <f t="shared" si="17"/>
        <v/>
      </c>
      <c r="F259" s="29" t="str">
        <f t="shared" si="18"/>
        <v/>
      </c>
      <c r="G259" s="363"/>
      <c r="H259" s="364"/>
      <c r="I259" s="325" t="str">
        <f t="shared" si="252"/>
        <v>No</v>
      </c>
      <c r="J259" s="314">
        <v>0</v>
      </c>
      <c r="K259" s="312">
        <v>0</v>
      </c>
      <c r="L259" s="312">
        <v>0</v>
      </c>
      <c r="M259" s="312">
        <v>0</v>
      </c>
      <c r="N259" s="312">
        <v>0</v>
      </c>
      <c r="O259" s="312">
        <v>0</v>
      </c>
      <c r="P259" s="312">
        <v>0</v>
      </c>
      <c r="Q259" s="312">
        <v>0</v>
      </c>
      <c r="R259" s="312">
        <v>0</v>
      </c>
      <c r="S259" s="312">
        <v>0</v>
      </c>
      <c r="T259" s="312">
        <v>0</v>
      </c>
      <c r="U259" s="312">
        <v>0</v>
      </c>
      <c r="V259" s="313">
        <v>1</v>
      </c>
      <c r="W259" s="313">
        <v>1</v>
      </c>
      <c r="X259" s="312">
        <v>0</v>
      </c>
      <c r="Y259" s="312">
        <v>0</v>
      </c>
      <c r="Z259" s="312">
        <v>0</v>
      </c>
      <c r="AA259" s="14">
        <v>0</v>
      </c>
      <c r="AB259" s="317"/>
      <c r="AC259" s="15" t="str">
        <f t="shared" si="242"/>
        <v/>
      </c>
      <c r="AD259" s="15" t="str">
        <f t="shared" si="253"/>
        <v/>
      </c>
      <c r="AE259" s="16" t="str">
        <f t="shared" si="254"/>
        <v>0 - 0</v>
      </c>
      <c r="AF259" s="20" t="str">
        <f t="shared" si="244"/>
        <v>Not an offer</v>
      </c>
      <c r="AG259" s="276" t="str">
        <f t="shared" si="245"/>
        <v>Not an Offer</v>
      </c>
      <c r="AH259" s="150"/>
      <c r="AI259" s="254">
        <v>243</v>
      </c>
      <c r="AJ259" s="149" t="str">
        <f t="shared" si="246"/>
        <v>00-IFE</v>
      </c>
      <c r="AK259" s="254" t="b">
        <v>0</v>
      </c>
      <c r="AL259" s="254">
        <f t="shared" si="243"/>
        <v>0</v>
      </c>
      <c r="AM259" s="254">
        <f t="shared" si="247"/>
        <v>0</v>
      </c>
      <c r="AN259" s="288">
        <f t="shared" si="255"/>
        <v>0</v>
      </c>
      <c r="AO259" s="288" t="str">
        <f>IF(AND($BU259=$BV259,BU259=AO$13),$J259&amp;$K259&amp;$L259&amp;$M259&amp;$N259&amp;$O259&amp;$P259&amp;$Q259&amp;$R259&amp;$S259&amp;$T259&amp;$U259,IFERROR(MATCH($AN259,AO$17:AO258,0),-1000))</f>
        <v>000000000000</v>
      </c>
      <c r="AP259" s="288">
        <f>IF(AND($BU259=$BV259,BV259=AP$13),$J259&amp;$K259&amp;$L259&amp;$M259&amp;$N259&amp;$O259&amp;$P259&amp;$Q259&amp;$R259&amp;$S259&amp;$T259&amp;$U259,IFERROR(MATCH($AN259,AP$17:AP258,0),-1000))</f>
        <v>1</v>
      </c>
      <c r="AQ259" s="288">
        <f>IF(AND($BU259=$BV259,BW259=AQ$13),$J259&amp;$K259&amp;$L259&amp;$M259&amp;$N259&amp;$O259&amp;$P259&amp;$Q259&amp;$R259&amp;$S259&amp;$T259&amp;$U259,IFERROR(MATCH($AN259,AQ$17:AQ258,0),-1000))</f>
        <v>1</v>
      </c>
      <c r="AR259" s="288">
        <f>IF(AND($BU259=$BV259,BX259=AR$13),$J259&amp;$K259&amp;$L259&amp;$M259&amp;$N259&amp;$O259&amp;$P259&amp;$Q259&amp;$R259&amp;$S259&amp;$T259&amp;$U259,IFERROR(MATCH($AN259,AR$17:AR258,0),-1000))</f>
        <v>1</v>
      </c>
      <c r="AS259" s="254">
        <f t="shared" si="238"/>
        <v>0</v>
      </c>
      <c r="AT259" s="261" t="str">
        <f t="shared" si="256"/>
        <v/>
      </c>
      <c r="AU259" s="254" t="str">
        <f t="shared" si="250"/>
        <v/>
      </c>
      <c r="AV259" s="254" t="str">
        <f t="shared" si="250"/>
        <v/>
      </c>
      <c r="AW259" s="254" t="str">
        <f t="shared" si="250"/>
        <v/>
      </c>
      <c r="AX259" s="254" t="str">
        <f t="shared" si="250"/>
        <v/>
      </c>
      <c r="AY259" s="254" t="str">
        <f t="shared" si="298"/>
        <v/>
      </c>
      <c r="AZ259" s="254" t="str">
        <f t="shared" si="298"/>
        <v/>
      </c>
      <c r="BA259" s="254" t="str">
        <f t="shared" si="298"/>
        <v/>
      </c>
      <c r="BB259" s="254" t="str">
        <f t="shared" si="298"/>
        <v/>
      </c>
      <c r="BC259" s="254" t="str">
        <f t="shared" si="298"/>
        <v/>
      </c>
      <c r="BD259" s="254" t="str">
        <f t="shared" si="298"/>
        <v/>
      </c>
      <c r="BE259" s="262" t="str">
        <f t="shared" si="240"/>
        <v/>
      </c>
      <c r="BF259" s="263" t="str">
        <f t="shared" si="251"/>
        <v/>
      </c>
      <c r="BG259" s="254" t="str">
        <f t="shared" si="251"/>
        <v/>
      </c>
      <c r="BH259" s="254" t="str">
        <f t="shared" si="251"/>
        <v/>
      </c>
      <c r="BI259" s="254" t="str">
        <f t="shared" si="251"/>
        <v/>
      </c>
      <c r="BJ259" s="254" t="str">
        <f t="shared" si="299"/>
        <v/>
      </c>
      <c r="BK259" s="254" t="str">
        <f t="shared" si="299"/>
        <v/>
      </c>
      <c r="BL259" s="254" t="str">
        <f t="shared" si="299"/>
        <v/>
      </c>
      <c r="BM259" s="254" t="str">
        <f t="shared" si="299"/>
        <v/>
      </c>
      <c r="BN259" s="254" t="str">
        <f t="shared" si="299"/>
        <v/>
      </c>
      <c r="BO259" s="254" t="str">
        <f t="shared" si="299"/>
        <v/>
      </c>
      <c r="BP259" s="254" t="str">
        <f t="shared" si="241"/>
        <v/>
      </c>
      <c r="BQ259" s="264" t="str">
        <f t="shared" si="257"/>
        <v/>
      </c>
      <c r="BR259" s="261">
        <v>2019</v>
      </c>
      <c r="BS259" s="261">
        <v>2019</v>
      </c>
      <c r="BT259" s="261">
        <v>2019</v>
      </c>
      <c r="BU259" s="265">
        <v>2019</v>
      </c>
      <c r="BV259" s="263">
        <v>2019</v>
      </c>
      <c r="BW259" s="254" t="str">
        <f t="shared" si="297"/>
        <v/>
      </c>
      <c r="BX259" s="254" t="str">
        <f t="shared" si="297"/>
        <v/>
      </c>
      <c r="BY259" s="264" t="str">
        <f t="shared" si="31"/>
        <v/>
      </c>
      <c r="BZ259" s="254" t="str">
        <f t="shared" si="32"/>
        <v/>
      </c>
      <c r="CA259" s="254">
        <f t="shared" si="301"/>
        <v>0</v>
      </c>
      <c r="CB259" s="254">
        <f t="shared" si="301"/>
        <v>0</v>
      </c>
      <c r="CC259" s="254">
        <f t="shared" si="301"/>
        <v>0</v>
      </c>
      <c r="CD259" s="254">
        <f t="shared" si="301"/>
        <v>0</v>
      </c>
      <c r="CE259" s="254">
        <f t="shared" si="301"/>
        <v>0</v>
      </c>
      <c r="CF259" s="254">
        <f t="shared" si="301"/>
        <v>0</v>
      </c>
      <c r="CG259" s="254">
        <f t="shared" si="300"/>
        <v>0</v>
      </c>
      <c r="CH259" s="254">
        <f t="shared" si="300"/>
        <v>0</v>
      </c>
      <c r="CI259" s="254">
        <f t="shared" si="300"/>
        <v>0</v>
      </c>
      <c r="CJ259" s="254">
        <f t="shared" si="294"/>
        <v>0</v>
      </c>
      <c r="CK259" s="254">
        <f t="shared" si="294"/>
        <v>0</v>
      </c>
      <c r="CL259" s="254">
        <f t="shared" si="294"/>
        <v>0</v>
      </c>
      <c r="CM259" s="254">
        <f t="shared" si="258"/>
        <v>0</v>
      </c>
      <c r="CN259" s="254">
        <f t="shared" si="259"/>
        <v>0</v>
      </c>
      <c r="CO259" s="254">
        <f t="shared" si="260"/>
        <v>0</v>
      </c>
      <c r="CP259" s="254">
        <f t="shared" si="261"/>
        <v>0</v>
      </c>
      <c r="CQ259" s="254">
        <f t="shared" si="262"/>
        <v>0</v>
      </c>
      <c r="CR259" s="254">
        <f t="shared" si="263"/>
        <v>0</v>
      </c>
      <c r="CS259" s="254">
        <f t="shared" si="264"/>
        <v>0</v>
      </c>
      <c r="CT259" s="254">
        <f t="shared" si="265"/>
        <v>0</v>
      </c>
      <c r="CU259" s="254">
        <f t="shared" si="266"/>
        <v>0</v>
      </c>
      <c r="CV259" s="254">
        <f t="shared" si="267"/>
        <v>0</v>
      </c>
      <c r="CW259" s="254">
        <f t="shared" si="268"/>
        <v>0</v>
      </c>
      <c r="CX259" s="254">
        <f t="shared" si="269"/>
        <v>0</v>
      </c>
      <c r="CY259" s="254">
        <f t="shared" si="270"/>
        <v>0</v>
      </c>
      <c r="CZ259" s="254">
        <f t="shared" si="271"/>
        <v>0</v>
      </c>
      <c r="DA259" s="254">
        <f t="shared" si="272"/>
        <v>0</v>
      </c>
      <c r="DB259" s="254">
        <f t="shared" si="273"/>
        <v>0</v>
      </c>
      <c r="DC259" s="254">
        <f t="shared" si="274"/>
        <v>0</v>
      </c>
      <c r="DD259" s="254">
        <f t="shared" si="275"/>
        <v>0</v>
      </c>
      <c r="DE259" s="254">
        <f t="shared" si="276"/>
        <v>0</v>
      </c>
      <c r="DF259" s="254">
        <f t="shared" si="277"/>
        <v>0</v>
      </c>
      <c r="DG259" s="254">
        <f t="shared" si="278"/>
        <v>0</v>
      </c>
      <c r="DH259" s="254">
        <f t="shared" si="279"/>
        <v>0</v>
      </c>
      <c r="DI259" s="254">
        <f t="shared" si="280"/>
        <v>0</v>
      </c>
      <c r="DJ259" s="254">
        <f t="shared" si="281"/>
        <v>0</v>
      </c>
      <c r="DK259" s="254">
        <f t="shared" si="282"/>
        <v>0</v>
      </c>
      <c r="DL259" s="254">
        <f t="shared" si="283"/>
        <v>0</v>
      </c>
      <c r="DM259" s="254">
        <f t="shared" si="284"/>
        <v>0</v>
      </c>
      <c r="DN259" s="254">
        <f t="shared" si="285"/>
        <v>0</v>
      </c>
      <c r="DO259" s="254">
        <f t="shared" si="286"/>
        <v>0</v>
      </c>
      <c r="DP259" s="254">
        <f t="shared" si="287"/>
        <v>0</v>
      </c>
      <c r="DQ259" s="254">
        <f t="shared" si="288"/>
        <v>0</v>
      </c>
      <c r="DR259" s="254">
        <f t="shared" si="289"/>
        <v>0</v>
      </c>
      <c r="DS259" s="254">
        <f t="shared" si="290"/>
        <v>0</v>
      </c>
      <c r="DT259" s="254">
        <f t="shared" si="291"/>
        <v>0</v>
      </c>
      <c r="DU259" s="254">
        <f t="shared" si="292"/>
        <v>0</v>
      </c>
      <c r="DV259" s="254">
        <f t="shared" si="293"/>
        <v>0</v>
      </c>
    </row>
    <row r="260" spans="1:126" ht="24" customHeight="1">
      <c r="A260" s="11" t="str">
        <f ca="1">IF(AG260&lt;&gt;"OK","",CONCATENATE(TEXT('Front Page'!$F$33,"000"),TEXT('Front Page'!$F$31,"000"),"-",LEFT('Front Page'!$R$53,5),"-",LEFT(D260,1),AJ260, "-",TEXT(B260,"000")))</f>
        <v/>
      </c>
      <c r="B260" s="12" t="str">
        <f>IFERROR(IF(E260="","",MAX(B$17:B259)+1),"")</f>
        <v/>
      </c>
      <c r="C260" s="13"/>
      <c r="D260" s="29" t="str">
        <f t="shared" si="296"/>
        <v>None</v>
      </c>
      <c r="E260" s="29" t="str">
        <f t="shared" si="17"/>
        <v/>
      </c>
      <c r="F260" s="29" t="str">
        <f t="shared" si="18"/>
        <v/>
      </c>
      <c r="G260" s="363"/>
      <c r="H260" s="364"/>
      <c r="I260" s="325" t="str">
        <f t="shared" si="252"/>
        <v>No</v>
      </c>
      <c r="J260" s="314">
        <v>0</v>
      </c>
      <c r="K260" s="312">
        <v>0</v>
      </c>
      <c r="L260" s="312">
        <v>0</v>
      </c>
      <c r="M260" s="312">
        <v>0</v>
      </c>
      <c r="N260" s="312">
        <v>0</v>
      </c>
      <c r="O260" s="312">
        <v>0</v>
      </c>
      <c r="P260" s="312">
        <v>0</v>
      </c>
      <c r="Q260" s="312">
        <v>0</v>
      </c>
      <c r="R260" s="312">
        <v>0</v>
      </c>
      <c r="S260" s="312">
        <v>0</v>
      </c>
      <c r="T260" s="312">
        <v>0</v>
      </c>
      <c r="U260" s="312">
        <v>0</v>
      </c>
      <c r="V260" s="313">
        <v>1</v>
      </c>
      <c r="W260" s="313">
        <v>1</v>
      </c>
      <c r="X260" s="312">
        <v>0</v>
      </c>
      <c r="Y260" s="312">
        <v>0</v>
      </c>
      <c r="Z260" s="312">
        <v>0</v>
      </c>
      <c r="AA260" s="14">
        <v>0</v>
      </c>
      <c r="AB260" s="317"/>
      <c r="AC260" s="15" t="str">
        <f t="shared" si="242"/>
        <v/>
      </c>
      <c r="AD260" s="15" t="str">
        <f t="shared" si="253"/>
        <v/>
      </c>
      <c r="AE260" s="16" t="str">
        <f t="shared" si="254"/>
        <v>0 - 0</v>
      </c>
      <c r="AF260" s="20" t="str">
        <f t="shared" si="244"/>
        <v>Not an offer</v>
      </c>
      <c r="AG260" s="276" t="str">
        <f t="shared" si="245"/>
        <v>Not an Offer</v>
      </c>
      <c r="AH260" s="150"/>
      <c r="AI260" s="254">
        <v>244</v>
      </c>
      <c r="AJ260" s="149" t="str">
        <f t="shared" si="246"/>
        <v>00-IFE</v>
      </c>
      <c r="AK260" s="254" t="b">
        <v>0</v>
      </c>
      <c r="AL260" s="254">
        <f t="shared" si="243"/>
        <v>0</v>
      </c>
      <c r="AM260" s="254">
        <f t="shared" si="247"/>
        <v>0</v>
      </c>
      <c r="AN260" s="288">
        <f t="shared" si="255"/>
        <v>0</v>
      </c>
      <c r="AO260" s="288" t="str">
        <f>IF(AND($BU260=$BV260,BU260=AO$13),$J260&amp;$K260&amp;$L260&amp;$M260&amp;$N260&amp;$O260&amp;$P260&amp;$Q260&amp;$R260&amp;$S260&amp;$T260&amp;$U260,IFERROR(MATCH($AN260,AO$17:AO259,0),-1000))</f>
        <v>000000000000</v>
      </c>
      <c r="AP260" s="288">
        <f>IF(AND($BU260=$BV260,BV260=AP$13),$J260&amp;$K260&amp;$L260&amp;$M260&amp;$N260&amp;$O260&amp;$P260&amp;$Q260&amp;$R260&amp;$S260&amp;$T260&amp;$U260,IFERROR(MATCH($AN260,AP$17:AP259,0),-1000))</f>
        <v>1</v>
      </c>
      <c r="AQ260" s="288">
        <f>IF(AND($BU260=$BV260,BW260=AQ$13),$J260&amp;$K260&amp;$L260&amp;$M260&amp;$N260&amp;$O260&amp;$P260&amp;$Q260&amp;$R260&amp;$S260&amp;$T260&amp;$U260,IFERROR(MATCH($AN260,AQ$17:AQ259,0),-1000))</f>
        <v>1</v>
      </c>
      <c r="AR260" s="288">
        <f>IF(AND($BU260=$BV260,BX260=AR$13),$J260&amp;$K260&amp;$L260&amp;$M260&amp;$N260&amp;$O260&amp;$P260&amp;$Q260&amp;$R260&amp;$S260&amp;$T260&amp;$U260,IFERROR(MATCH($AN260,AR$17:AR259,0),-1000))</f>
        <v>1</v>
      </c>
      <c r="AS260" s="254">
        <f t="shared" si="238"/>
        <v>0</v>
      </c>
      <c r="AT260" s="261" t="str">
        <f t="shared" si="256"/>
        <v/>
      </c>
      <c r="AU260" s="254" t="str">
        <f t="shared" si="250"/>
        <v/>
      </c>
      <c r="AV260" s="254" t="str">
        <f t="shared" si="250"/>
        <v/>
      </c>
      <c r="AW260" s="254" t="str">
        <f t="shared" si="250"/>
        <v/>
      </c>
      <c r="AX260" s="254" t="str">
        <f t="shared" si="250"/>
        <v/>
      </c>
      <c r="AY260" s="254" t="str">
        <f t="shared" si="298"/>
        <v/>
      </c>
      <c r="AZ260" s="254" t="str">
        <f t="shared" si="298"/>
        <v/>
      </c>
      <c r="BA260" s="254" t="str">
        <f t="shared" si="298"/>
        <v/>
      </c>
      <c r="BB260" s="254" t="str">
        <f t="shared" si="298"/>
        <v/>
      </c>
      <c r="BC260" s="254" t="str">
        <f t="shared" si="298"/>
        <v/>
      </c>
      <c r="BD260" s="254" t="str">
        <f t="shared" si="298"/>
        <v/>
      </c>
      <c r="BE260" s="262" t="str">
        <f t="shared" si="240"/>
        <v/>
      </c>
      <c r="BF260" s="263" t="str">
        <f t="shared" si="251"/>
        <v/>
      </c>
      <c r="BG260" s="254" t="str">
        <f t="shared" si="251"/>
        <v/>
      </c>
      <c r="BH260" s="254" t="str">
        <f t="shared" si="251"/>
        <v/>
      </c>
      <c r="BI260" s="254" t="str">
        <f t="shared" si="251"/>
        <v/>
      </c>
      <c r="BJ260" s="254" t="str">
        <f t="shared" si="299"/>
        <v/>
      </c>
      <c r="BK260" s="254" t="str">
        <f t="shared" si="299"/>
        <v/>
      </c>
      <c r="BL260" s="254" t="str">
        <f t="shared" si="299"/>
        <v/>
      </c>
      <c r="BM260" s="254" t="str">
        <f t="shared" si="299"/>
        <v/>
      </c>
      <c r="BN260" s="254" t="str">
        <f t="shared" si="299"/>
        <v/>
      </c>
      <c r="BO260" s="254" t="str">
        <f t="shared" si="299"/>
        <v/>
      </c>
      <c r="BP260" s="254" t="str">
        <f t="shared" si="241"/>
        <v/>
      </c>
      <c r="BQ260" s="264" t="str">
        <f t="shared" si="257"/>
        <v/>
      </c>
      <c r="BR260" s="261">
        <v>2019</v>
      </c>
      <c r="BS260" s="261">
        <v>2019</v>
      </c>
      <c r="BT260" s="261">
        <v>2019</v>
      </c>
      <c r="BU260" s="265">
        <v>2019</v>
      </c>
      <c r="BV260" s="263">
        <v>2019</v>
      </c>
      <c r="BW260" s="254" t="str">
        <f t="shared" si="297"/>
        <v/>
      </c>
      <c r="BX260" s="254" t="str">
        <f t="shared" si="297"/>
        <v/>
      </c>
      <c r="BY260" s="264" t="str">
        <f t="shared" si="31"/>
        <v/>
      </c>
      <c r="BZ260" s="254" t="str">
        <f t="shared" si="32"/>
        <v/>
      </c>
      <c r="CA260" s="254">
        <f t="shared" si="301"/>
        <v>0</v>
      </c>
      <c r="CB260" s="254">
        <f t="shared" si="301"/>
        <v>0</v>
      </c>
      <c r="CC260" s="254">
        <f t="shared" si="301"/>
        <v>0</v>
      </c>
      <c r="CD260" s="254">
        <f t="shared" si="301"/>
        <v>0</v>
      </c>
      <c r="CE260" s="254">
        <f t="shared" si="301"/>
        <v>0</v>
      </c>
      <c r="CF260" s="254">
        <f t="shared" si="301"/>
        <v>0</v>
      </c>
      <c r="CG260" s="254">
        <f t="shared" si="300"/>
        <v>0</v>
      </c>
      <c r="CH260" s="254">
        <f t="shared" si="300"/>
        <v>0</v>
      </c>
      <c r="CI260" s="254">
        <f t="shared" si="300"/>
        <v>0</v>
      </c>
      <c r="CJ260" s="254">
        <f t="shared" si="294"/>
        <v>0</v>
      </c>
      <c r="CK260" s="254">
        <f t="shared" si="294"/>
        <v>0</v>
      </c>
      <c r="CL260" s="254">
        <f t="shared" si="294"/>
        <v>0</v>
      </c>
      <c r="CM260" s="254">
        <f t="shared" si="258"/>
        <v>0</v>
      </c>
      <c r="CN260" s="254">
        <f t="shared" si="259"/>
        <v>0</v>
      </c>
      <c r="CO260" s="254">
        <f t="shared" si="260"/>
        <v>0</v>
      </c>
      <c r="CP260" s="254">
        <f t="shared" si="261"/>
        <v>0</v>
      </c>
      <c r="CQ260" s="254">
        <f t="shared" si="262"/>
        <v>0</v>
      </c>
      <c r="CR260" s="254">
        <f t="shared" si="263"/>
        <v>0</v>
      </c>
      <c r="CS260" s="254">
        <f t="shared" si="264"/>
        <v>0</v>
      </c>
      <c r="CT260" s="254">
        <f t="shared" si="265"/>
        <v>0</v>
      </c>
      <c r="CU260" s="254">
        <f t="shared" si="266"/>
        <v>0</v>
      </c>
      <c r="CV260" s="254">
        <f t="shared" si="267"/>
        <v>0</v>
      </c>
      <c r="CW260" s="254">
        <f t="shared" si="268"/>
        <v>0</v>
      </c>
      <c r="CX260" s="254">
        <f t="shared" si="269"/>
        <v>0</v>
      </c>
      <c r="CY260" s="254">
        <f t="shared" si="270"/>
        <v>0</v>
      </c>
      <c r="CZ260" s="254">
        <f t="shared" si="271"/>
        <v>0</v>
      </c>
      <c r="DA260" s="254">
        <f t="shared" si="272"/>
        <v>0</v>
      </c>
      <c r="DB260" s="254">
        <f t="shared" si="273"/>
        <v>0</v>
      </c>
      <c r="DC260" s="254">
        <f t="shared" si="274"/>
        <v>0</v>
      </c>
      <c r="DD260" s="254">
        <f t="shared" si="275"/>
        <v>0</v>
      </c>
      <c r="DE260" s="254">
        <f t="shared" si="276"/>
        <v>0</v>
      </c>
      <c r="DF260" s="254">
        <f t="shared" si="277"/>
        <v>0</v>
      </c>
      <c r="DG260" s="254">
        <f t="shared" si="278"/>
        <v>0</v>
      </c>
      <c r="DH260" s="254">
        <f t="shared" si="279"/>
        <v>0</v>
      </c>
      <c r="DI260" s="254">
        <f t="shared" si="280"/>
        <v>0</v>
      </c>
      <c r="DJ260" s="254">
        <f t="shared" si="281"/>
        <v>0</v>
      </c>
      <c r="DK260" s="254">
        <f t="shared" si="282"/>
        <v>0</v>
      </c>
      <c r="DL260" s="254">
        <f t="shared" si="283"/>
        <v>0</v>
      </c>
      <c r="DM260" s="254">
        <f t="shared" si="284"/>
        <v>0</v>
      </c>
      <c r="DN260" s="254">
        <f t="shared" si="285"/>
        <v>0</v>
      </c>
      <c r="DO260" s="254">
        <f t="shared" si="286"/>
        <v>0</v>
      </c>
      <c r="DP260" s="254">
        <f t="shared" si="287"/>
        <v>0</v>
      </c>
      <c r="DQ260" s="254">
        <f t="shared" si="288"/>
        <v>0</v>
      </c>
      <c r="DR260" s="254">
        <f t="shared" si="289"/>
        <v>0</v>
      </c>
      <c r="DS260" s="254">
        <f t="shared" si="290"/>
        <v>0</v>
      </c>
      <c r="DT260" s="254">
        <f t="shared" si="291"/>
        <v>0</v>
      </c>
      <c r="DU260" s="254">
        <f t="shared" si="292"/>
        <v>0</v>
      </c>
      <c r="DV260" s="254">
        <f t="shared" si="293"/>
        <v>0</v>
      </c>
    </row>
    <row r="261" spans="1:126" ht="24" customHeight="1">
      <c r="A261" s="11" t="str">
        <f ca="1">IF(AG261&lt;&gt;"OK","",CONCATENATE(TEXT('Front Page'!$F$33,"000"),TEXT('Front Page'!$F$31,"000"),"-",LEFT('Front Page'!$R$53,5),"-",LEFT(D261,1),AJ261, "-",TEXT(B261,"000")))</f>
        <v/>
      </c>
      <c r="B261" s="12" t="str">
        <f>IFERROR(IF(E261="","",MAX(B$17:B260)+1),"")</f>
        <v/>
      </c>
      <c r="C261" s="13"/>
      <c r="D261" s="29" t="str">
        <f t="shared" si="296"/>
        <v>None</v>
      </c>
      <c r="E261" s="29" t="str">
        <f t="shared" si="17"/>
        <v/>
      </c>
      <c r="F261" s="29" t="str">
        <f t="shared" si="18"/>
        <v/>
      </c>
      <c r="G261" s="363"/>
      <c r="H261" s="364"/>
      <c r="I261" s="325" t="str">
        <f t="shared" si="252"/>
        <v>No</v>
      </c>
      <c r="J261" s="314">
        <v>0</v>
      </c>
      <c r="K261" s="312">
        <v>0</v>
      </c>
      <c r="L261" s="312">
        <v>0</v>
      </c>
      <c r="M261" s="312">
        <v>0</v>
      </c>
      <c r="N261" s="312">
        <v>0</v>
      </c>
      <c r="O261" s="312">
        <v>0</v>
      </c>
      <c r="P261" s="312">
        <v>0</v>
      </c>
      <c r="Q261" s="312">
        <v>0</v>
      </c>
      <c r="R261" s="312">
        <v>0</v>
      </c>
      <c r="S261" s="312">
        <v>0</v>
      </c>
      <c r="T261" s="312">
        <v>0</v>
      </c>
      <c r="U261" s="312">
        <v>0</v>
      </c>
      <c r="V261" s="313">
        <v>1</v>
      </c>
      <c r="W261" s="313">
        <v>1</v>
      </c>
      <c r="X261" s="312">
        <v>0</v>
      </c>
      <c r="Y261" s="312">
        <v>0</v>
      </c>
      <c r="Z261" s="312">
        <v>0</v>
      </c>
      <c r="AA261" s="14">
        <v>0</v>
      </c>
      <c r="AB261" s="317"/>
      <c r="AC261" s="15" t="str">
        <f t="shared" si="242"/>
        <v/>
      </c>
      <c r="AD261" s="15" t="str">
        <f t="shared" si="253"/>
        <v/>
      </c>
      <c r="AE261" s="16" t="str">
        <f t="shared" si="254"/>
        <v>0 - 0</v>
      </c>
      <c r="AF261" s="20" t="str">
        <f t="shared" si="244"/>
        <v>Not an offer</v>
      </c>
      <c r="AG261" s="276" t="str">
        <f t="shared" si="245"/>
        <v>Not an Offer</v>
      </c>
      <c r="AH261" s="150"/>
      <c r="AI261" s="254">
        <v>245</v>
      </c>
      <c r="AJ261" s="149" t="str">
        <f t="shared" si="246"/>
        <v>00-IFE</v>
      </c>
      <c r="AK261" s="254" t="b">
        <v>0</v>
      </c>
      <c r="AL261" s="254">
        <f t="shared" si="243"/>
        <v>0</v>
      </c>
      <c r="AM261" s="254">
        <f t="shared" si="247"/>
        <v>0</v>
      </c>
      <c r="AN261" s="288">
        <f t="shared" si="255"/>
        <v>0</v>
      </c>
      <c r="AO261" s="288" t="str">
        <f>IF(AND($BU261=$BV261,BU261=AO$13),$J261&amp;$K261&amp;$L261&amp;$M261&amp;$N261&amp;$O261&amp;$P261&amp;$Q261&amp;$R261&amp;$S261&amp;$T261&amp;$U261,IFERROR(MATCH($AN261,AO$17:AO260,0),-1000))</f>
        <v>000000000000</v>
      </c>
      <c r="AP261" s="288">
        <f>IF(AND($BU261=$BV261,BV261=AP$13),$J261&amp;$K261&amp;$L261&amp;$M261&amp;$N261&amp;$O261&amp;$P261&amp;$Q261&amp;$R261&amp;$S261&amp;$T261&amp;$U261,IFERROR(MATCH($AN261,AP$17:AP260,0),-1000))</f>
        <v>1</v>
      </c>
      <c r="AQ261" s="288">
        <f>IF(AND($BU261=$BV261,BW261=AQ$13),$J261&amp;$K261&amp;$L261&amp;$M261&amp;$N261&amp;$O261&amp;$P261&amp;$Q261&amp;$R261&amp;$S261&amp;$T261&amp;$U261,IFERROR(MATCH($AN261,AQ$17:AQ260,0),-1000))</f>
        <v>1</v>
      </c>
      <c r="AR261" s="288">
        <f>IF(AND($BU261=$BV261,BX261=AR$13),$J261&amp;$K261&amp;$L261&amp;$M261&amp;$N261&amp;$O261&amp;$P261&amp;$Q261&amp;$R261&amp;$S261&amp;$T261&amp;$U261,IFERROR(MATCH($AN261,AR$17:AR260,0),-1000))</f>
        <v>1</v>
      </c>
      <c r="AS261" s="254">
        <f t="shared" si="238"/>
        <v>0</v>
      </c>
      <c r="AT261" s="261" t="str">
        <f t="shared" si="256"/>
        <v/>
      </c>
      <c r="AU261" s="254" t="str">
        <f t="shared" si="250"/>
        <v/>
      </c>
      <c r="AV261" s="254" t="str">
        <f t="shared" si="250"/>
        <v/>
      </c>
      <c r="AW261" s="254" t="str">
        <f t="shared" si="250"/>
        <v/>
      </c>
      <c r="AX261" s="254" t="str">
        <f t="shared" si="250"/>
        <v/>
      </c>
      <c r="AY261" s="254" t="str">
        <f t="shared" si="298"/>
        <v/>
      </c>
      <c r="AZ261" s="254" t="str">
        <f t="shared" si="298"/>
        <v/>
      </c>
      <c r="BA261" s="254" t="str">
        <f t="shared" si="298"/>
        <v/>
      </c>
      <c r="BB261" s="254" t="str">
        <f t="shared" si="298"/>
        <v/>
      </c>
      <c r="BC261" s="254" t="str">
        <f t="shared" si="298"/>
        <v/>
      </c>
      <c r="BD261" s="254" t="str">
        <f t="shared" si="298"/>
        <v/>
      </c>
      <c r="BE261" s="262" t="str">
        <f t="shared" si="240"/>
        <v/>
      </c>
      <c r="BF261" s="263" t="str">
        <f t="shared" si="251"/>
        <v/>
      </c>
      <c r="BG261" s="254" t="str">
        <f t="shared" si="251"/>
        <v/>
      </c>
      <c r="BH261" s="254" t="str">
        <f t="shared" si="251"/>
        <v/>
      </c>
      <c r="BI261" s="254" t="str">
        <f t="shared" si="251"/>
        <v/>
      </c>
      <c r="BJ261" s="254" t="str">
        <f t="shared" si="299"/>
        <v/>
      </c>
      <c r="BK261" s="254" t="str">
        <f t="shared" si="299"/>
        <v/>
      </c>
      <c r="BL261" s="254" t="str">
        <f t="shared" si="299"/>
        <v/>
      </c>
      <c r="BM261" s="254" t="str">
        <f t="shared" si="299"/>
        <v/>
      </c>
      <c r="BN261" s="254" t="str">
        <f t="shared" si="299"/>
        <v/>
      </c>
      <c r="BO261" s="254" t="str">
        <f t="shared" si="299"/>
        <v/>
      </c>
      <c r="BP261" s="254" t="str">
        <f t="shared" si="241"/>
        <v/>
      </c>
      <c r="BQ261" s="264" t="str">
        <f t="shared" si="257"/>
        <v/>
      </c>
      <c r="BR261" s="261">
        <v>2019</v>
      </c>
      <c r="BS261" s="261">
        <v>2019</v>
      </c>
      <c r="BT261" s="261">
        <v>2019</v>
      </c>
      <c r="BU261" s="265">
        <v>2019</v>
      </c>
      <c r="BV261" s="263">
        <v>2019</v>
      </c>
      <c r="BW261" s="254" t="str">
        <f t="shared" si="297"/>
        <v/>
      </c>
      <c r="BX261" s="254" t="str">
        <f t="shared" si="297"/>
        <v/>
      </c>
      <c r="BY261" s="264" t="str">
        <f t="shared" si="31"/>
        <v/>
      </c>
      <c r="BZ261" s="254" t="str">
        <f t="shared" si="32"/>
        <v/>
      </c>
      <c r="CA261" s="254">
        <f t="shared" si="301"/>
        <v>0</v>
      </c>
      <c r="CB261" s="254">
        <f t="shared" si="301"/>
        <v>0</v>
      </c>
      <c r="CC261" s="254">
        <f t="shared" si="301"/>
        <v>0</v>
      </c>
      <c r="CD261" s="254">
        <f t="shared" si="301"/>
        <v>0</v>
      </c>
      <c r="CE261" s="254">
        <f t="shared" si="301"/>
        <v>0</v>
      </c>
      <c r="CF261" s="254">
        <f t="shared" si="301"/>
        <v>0</v>
      </c>
      <c r="CG261" s="254">
        <f t="shared" si="300"/>
        <v>0</v>
      </c>
      <c r="CH261" s="254">
        <f t="shared" si="300"/>
        <v>0</v>
      </c>
      <c r="CI261" s="254">
        <f t="shared" si="300"/>
        <v>0</v>
      </c>
      <c r="CJ261" s="254">
        <f t="shared" si="294"/>
        <v>0</v>
      </c>
      <c r="CK261" s="254">
        <f t="shared" si="294"/>
        <v>0</v>
      </c>
      <c r="CL261" s="254">
        <f t="shared" si="294"/>
        <v>0</v>
      </c>
      <c r="CM261" s="254">
        <f t="shared" si="258"/>
        <v>0</v>
      </c>
      <c r="CN261" s="254">
        <f t="shared" si="259"/>
        <v>0</v>
      </c>
      <c r="CO261" s="254">
        <f t="shared" si="260"/>
        <v>0</v>
      </c>
      <c r="CP261" s="254">
        <f t="shared" si="261"/>
        <v>0</v>
      </c>
      <c r="CQ261" s="254">
        <f t="shared" si="262"/>
        <v>0</v>
      </c>
      <c r="CR261" s="254">
        <f t="shared" si="263"/>
        <v>0</v>
      </c>
      <c r="CS261" s="254">
        <f t="shared" si="264"/>
        <v>0</v>
      </c>
      <c r="CT261" s="254">
        <f t="shared" si="265"/>
        <v>0</v>
      </c>
      <c r="CU261" s="254">
        <f t="shared" si="266"/>
        <v>0</v>
      </c>
      <c r="CV261" s="254">
        <f t="shared" si="267"/>
        <v>0</v>
      </c>
      <c r="CW261" s="254">
        <f t="shared" si="268"/>
        <v>0</v>
      </c>
      <c r="CX261" s="254">
        <f t="shared" si="269"/>
        <v>0</v>
      </c>
      <c r="CY261" s="254">
        <f t="shared" si="270"/>
        <v>0</v>
      </c>
      <c r="CZ261" s="254">
        <f t="shared" si="271"/>
        <v>0</v>
      </c>
      <c r="DA261" s="254">
        <f t="shared" si="272"/>
        <v>0</v>
      </c>
      <c r="DB261" s="254">
        <f t="shared" si="273"/>
        <v>0</v>
      </c>
      <c r="DC261" s="254">
        <f t="shared" si="274"/>
        <v>0</v>
      </c>
      <c r="DD261" s="254">
        <f t="shared" si="275"/>
        <v>0</v>
      </c>
      <c r="DE261" s="254">
        <f t="shared" si="276"/>
        <v>0</v>
      </c>
      <c r="DF261" s="254">
        <f t="shared" si="277"/>
        <v>0</v>
      </c>
      <c r="DG261" s="254">
        <f t="shared" si="278"/>
        <v>0</v>
      </c>
      <c r="DH261" s="254">
        <f t="shared" si="279"/>
        <v>0</v>
      </c>
      <c r="DI261" s="254">
        <f t="shared" si="280"/>
        <v>0</v>
      </c>
      <c r="DJ261" s="254">
        <f t="shared" si="281"/>
        <v>0</v>
      </c>
      <c r="DK261" s="254">
        <f t="shared" si="282"/>
        <v>0</v>
      </c>
      <c r="DL261" s="254">
        <f t="shared" si="283"/>
        <v>0</v>
      </c>
      <c r="DM261" s="254">
        <f t="shared" si="284"/>
        <v>0</v>
      </c>
      <c r="DN261" s="254">
        <f t="shared" si="285"/>
        <v>0</v>
      </c>
      <c r="DO261" s="254">
        <f t="shared" si="286"/>
        <v>0</v>
      </c>
      <c r="DP261" s="254">
        <f t="shared" si="287"/>
        <v>0</v>
      </c>
      <c r="DQ261" s="254">
        <f t="shared" si="288"/>
        <v>0</v>
      </c>
      <c r="DR261" s="254">
        <f t="shared" si="289"/>
        <v>0</v>
      </c>
      <c r="DS261" s="254">
        <f t="shared" si="290"/>
        <v>0</v>
      </c>
      <c r="DT261" s="254">
        <f t="shared" si="291"/>
        <v>0</v>
      </c>
      <c r="DU261" s="254">
        <f t="shared" si="292"/>
        <v>0</v>
      </c>
      <c r="DV261" s="254">
        <f t="shared" si="293"/>
        <v>0</v>
      </c>
    </row>
    <row r="262" spans="1:126" ht="24" customHeight="1">
      <c r="A262" s="11" t="str">
        <f ca="1">IF(AG262&lt;&gt;"OK","",CONCATENATE(TEXT('Front Page'!$F$33,"000"),TEXT('Front Page'!$F$31,"000"),"-",LEFT('Front Page'!$R$53,5),"-",LEFT(D262,1),AJ262, "-",TEXT(B262,"000")))</f>
        <v/>
      </c>
      <c r="B262" s="12" t="str">
        <f>IFERROR(IF(E262="","",MAX(B$17:B261)+1),"")</f>
        <v/>
      </c>
      <c r="C262" s="13"/>
      <c r="D262" s="29" t="str">
        <f t="shared" si="296"/>
        <v>None</v>
      </c>
      <c r="E262" s="29" t="str">
        <f t="shared" si="17"/>
        <v/>
      </c>
      <c r="F262" s="29" t="str">
        <f t="shared" si="18"/>
        <v/>
      </c>
      <c r="G262" s="363"/>
      <c r="H262" s="364"/>
      <c r="I262" s="325" t="str">
        <f t="shared" si="252"/>
        <v>No</v>
      </c>
      <c r="J262" s="314">
        <v>0</v>
      </c>
      <c r="K262" s="312">
        <v>0</v>
      </c>
      <c r="L262" s="312">
        <v>0</v>
      </c>
      <c r="M262" s="312">
        <v>0</v>
      </c>
      <c r="N262" s="312">
        <v>0</v>
      </c>
      <c r="O262" s="312">
        <v>0</v>
      </c>
      <c r="P262" s="312">
        <v>0</v>
      </c>
      <c r="Q262" s="312">
        <v>0</v>
      </c>
      <c r="R262" s="312">
        <v>0</v>
      </c>
      <c r="S262" s="312">
        <v>0</v>
      </c>
      <c r="T262" s="312">
        <v>0</v>
      </c>
      <c r="U262" s="312">
        <v>0</v>
      </c>
      <c r="V262" s="313">
        <v>1</v>
      </c>
      <c r="W262" s="313">
        <v>1</v>
      </c>
      <c r="X262" s="312">
        <v>0</v>
      </c>
      <c r="Y262" s="312">
        <v>0</v>
      </c>
      <c r="Z262" s="312">
        <v>0</v>
      </c>
      <c r="AA262" s="14">
        <v>0</v>
      </c>
      <c r="AB262" s="317"/>
      <c r="AC262" s="15" t="str">
        <f t="shared" si="242"/>
        <v/>
      </c>
      <c r="AD262" s="15" t="str">
        <f t="shared" si="253"/>
        <v/>
      </c>
      <c r="AE262" s="16" t="str">
        <f t="shared" si="254"/>
        <v>0 - 0</v>
      </c>
      <c r="AF262" s="20" t="str">
        <f t="shared" si="244"/>
        <v>Not an offer</v>
      </c>
      <c r="AG262" s="276" t="str">
        <f t="shared" si="245"/>
        <v>Not an Offer</v>
      </c>
      <c r="AH262" s="150"/>
      <c r="AI262" s="254">
        <v>246</v>
      </c>
      <c r="AJ262" s="149" t="str">
        <f t="shared" si="246"/>
        <v>00-IFE</v>
      </c>
      <c r="AK262" s="254" t="b">
        <v>0</v>
      </c>
      <c r="AL262" s="254">
        <f t="shared" si="243"/>
        <v>0</v>
      </c>
      <c r="AM262" s="254">
        <f t="shared" si="247"/>
        <v>0</v>
      </c>
      <c r="AN262" s="288">
        <f t="shared" si="255"/>
        <v>0</v>
      </c>
      <c r="AO262" s="288" t="str">
        <f>IF(AND($BU262=$BV262,BU262=AO$13),$J262&amp;$K262&amp;$L262&amp;$M262&amp;$N262&amp;$O262&amp;$P262&amp;$Q262&amp;$R262&amp;$S262&amp;$T262&amp;$U262,IFERROR(MATCH($AN262,AO$17:AO261,0),-1000))</f>
        <v>000000000000</v>
      </c>
      <c r="AP262" s="288">
        <f>IF(AND($BU262=$BV262,BV262=AP$13),$J262&amp;$K262&amp;$L262&amp;$M262&amp;$N262&amp;$O262&amp;$P262&amp;$Q262&amp;$R262&amp;$S262&amp;$T262&amp;$U262,IFERROR(MATCH($AN262,AP$17:AP261,0),-1000))</f>
        <v>1</v>
      </c>
      <c r="AQ262" s="288">
        <f>IF(AND($BU262=$BV262,BW262=AQ$13),$J262&amp;$K262&amp;$L262&amp;$M262&amp;$N262&amp;$O262&amp;$P262&amp;$Q262&amp;$R262&amp;$S262&amp;$T262&amp;$U262,IFERROR(MATCH($AN262,AQ$17:AQ261,0),-1000))</f>
        <v>1</v>
      </c>
      <c r="AR262" s="288">
        <f>IF(AND($BU262=$BV262,BX262=AR$13),$J262&amp;$K262&amp;$L262&amp;$M262&amp;$N262&amp;$O262&amp;$P262&amp;$Q262&amp;$R262&amp;$S262&amp;$T262&amp;$U262,IFERROR(MATCH($AN262,AR$17:AR261,0),-1000))</f>
        <v>1</v>
      </c>
      <c r="AS262" s="254">
        <f t="shared" si="238"/>
        <v>0</v>
      </c>
      <c r="AT262" s="261" t="str">
        <f t="shared" si="256"/>
        <v/>
      </c>
      <c r="AU262" s="254" t="str">
        <f t="shared" si="250"/>
        <v/>
      </c>
      <c r="AV262" s="254" t="str">
        <f t="shared" si="250"/>
        <v/>
      </c>
      <c r="AW262" s="254" t="str">
        <f t="shared" si="250"/>
        <v/>
      </c>
      <c r="AX262" s="254" t="str">
        <f t="shared" si="250"/>
        <v/>
      </c>
      <c r="AY262" s="254" t="str">
        <f t="shared" si="298"/>
        <v/>
      </c>
      <c r="AZ262" s="254" t="str">
        <f t="shared" si="298"/>
        <v/>
      </c>
      <c r="BA262" s="254" t="str">
        <f t="shared" si="298"/>
        <v/>
      </c>
      <c r="BB262" s="254" t="str">
        <f t="shared" si="298"/>
        <v/>
      </c>
      <c r="BC262" s="254" t="str">
        <f t="shared" si="298"/>
        <v/>
      </c>
      <c r="BD262" s="254" t="str">
        <f t="shared" si="298"/>
        <v/>
      </c>
      <c r="BE262" s="262" t="str">
        <f t="shared" si="240"/>
        <v/>
      </c>
      <c r="BF262" s="263" t="str">
        <f t="shared" si="251"/>
        <v/>
      </c>
      <c r="BG262" s="254" t="str">
        <f t="shared" si="251"/>
        <v/>
      </c>
      <c r="BH262" s="254" t="str">
        <f t="shared" si="251"/>
        <v/>
      </c>
      <c r="BI262" s="254" t="str">
        <f t="shared" si="251"/>
        <v/>
      </c>
      <c r="BJ262" s="254" t="str">
        <f t="shared" si="299"/>
        <v/>
      </c>
      <c r="BK262" s="254" t="str">
        <f t="shared" si="299"/>
        <v/>
      </c>
      <c r="BL262" s="254" t="str">
        <f t="shared" si="299"/>
        <v/>
      </c>
      <c r="BM262" s="254" t="str">
        <f t="shared" si="299"/>
        <v/>
      </c>
      <c r="BN262" s="254" t="str">
        <f t="shared" si="299"/>
        <v/>
      </c>
      <c r="BO262" s="254" t="str">
        <f t="shared" si="299"/>
        <v/>
      </c>
      <c r="BP262" s="254" t="str">
        <f t="shared" si="241"/>
        <v/>
      </c>
      <c r="BQ262" s="264" t="str">
        <f t="shared" si="257"/>
        <v/>
      </c>
      <c r="BR262" s="261">
        <v>2019</v>
      </c>
      <c r="BS262" s="261">
        <v>2019</v>
      </c>
      <c r="BT262" s="261">
        <v>2019</v>
      </c>
      <c r="BU262" s="265">
        <v>2019</v>
      </c>
      <c r="BV262" s="263">
        <v>2019</v>
      </c>
      <c r="BW262" s="254" t="str">
        <f t="shared" si="297"/>
        <v/>
      </c>
      <c r="BX262" s="254" t="str">
        <f t="shared" si="297"/>
        <v/>
      </c>
      <c r="BY262" s="264" t="str">
        <f t="shared" si="31"/>
        <v/>
      </c>
      <c r="BZ262" s="254" t="str">
        <f t="shared" si="32"/>
        <v/>
      </c>
      <c r="CA262" s="254">
        <f t="shared" si="301"/>
        <v>0</v>
      </c>
      <c r="CB262" s="254">
        <f t="shared" si="301"/>
        <v>0</v>
      </c>
      <c r="CC262" s="254">
        <f t="shared" si="301"/>
        <v>0</v>
      </c>
      <c r="CD262" s="254">
        <f t="shared" si="301"/>
        <v>0</v>
      </c>
      <c r="CE262" s="254">
        <f t="shared" si="301"/>
        <v>0</v>
      </c>
      <c r="CF262" s="254">
        <f t="shared" si="301"/>
        <v>0</v>
      </c>
      <c r="CG262" s="254">
        <f t="shared" si="300"/>
        <v>0</v>
      </c>
      <c r="CH262" s="254">
        <f t="shared" si="300"/>
        <v>0</v>
      </c>
      <c r="CI262" s="254">
        <f t="shared" si="300"/>
        <v>0</v>
      </c>
      <c r="CJ262" s="254">
        <f t="shared" si="294"/>
        <v>0</v>
      </c>
      <c r="CK262" s="254">
        <f t="shared" si="294"/>
        <v>0</v>
      </c>
      <c r="CL262" s="254">
        <f t="shared" si="294"/>
        <v>0</v>
      </c>
      <c r="CM262" s="254">
        <f t="shared" si="258"/>
        <v>0</v>
      </c>
      <c r="CN262" s="254">
        <f t="shared" si="259"/>
        <v>0</v>
      </c>
      <c r="CO262" s="254">
        <f t="shared" si="260"/>
        <v>0</v>
      </c>
      <c r="CP262" s="254">
        <f t="shared" si="261"/>
        <v>0</v>
      </c>
      <c r="CQ262" s="254">
        <f t="shared" si="262"/>
        <v>0</v>
      </c>
      <c r="CR262" s="254">
        <f t="shared" si="263"/>
        <v>0</v>
      </c>
      <c r="CS262" s="254">
        <f t="shared" si="264"/>
        <v>0</v>
      </c>
      <c r="CT262" s="254">
        <f t="shared" si="265"/>
        <v>0</v>
      </c>
      <c r="CU262" s="254">
        <f t="shared" si="266"/>
        <v>0</v>
      </c>
      <c r="CV262" s="254">
        <f t="shared" si="267"/>
        <v>0</v>
      </c>
      <c r="CW262" s="254">
        <f t="shared" si="268"/>
        <v>0</v>
      </c>
      <c r="CX262" s="254">
        <f t="shared" si="269"/>
        <v>0</v>
      </c>
      <c r="CY262" s="254">
        <f t="shared" si="270"/>
        <v>0</v>
      </c>
      <c r="CZ262" s="254">
        <f t="shared" si="271"/>
        <v>0</v>
      </c>
      <c r="DA262" s="254">
        <f t="shared" si="272"/>
        <v>0</v>
      </c>
      <c r="DB262" s="254">
        <f t="shared" si="273"/>
        <v>0</v>
      </c>
      <c r="DC262" s="254">
        <f t="shared" si="274"/>
        <v>0</v>
      </c>
      <c r="DD262" s="254">
        <f t="shared" si="275"/>
        <v>0</v>
      </c>
      <c r="DE262" s="254">
        <f t="shared" si="276"/>
        <v>0</v>
      </c>
      <c r="DF262" s="254">
        <f t="shared" si="277"/>
        <v>0</v>
      </c>
      <c r="DG262" s="254">
        <f t="shared" si="278"/>
        <v>0</v>
      </c>
      <c r="DH262" s="254">
        <f t="shared" si="279"/>
        <v>0</v>
      </c>
      <c r="DI262" s="254">
        <f t="shared" si="280"/>
        <v>0</v>
      </c>
      <c r="DJ262" s="254">
        <f t="shared" si="281"/>
        <v>0</v>
      </c>
      <c r="DK262" s="254">
        <f t="shared" si="282"/>
        <v>0</v>
      </c>
      <c r="DL262" s="254">
        <f t="shared" si="283"/>
        <v>0</v>
      </c>
      <c r="DM262" s="254">
        <f t="shared" si="284"/>
        <v>0</v>
      </c>
      <c r="DN262" s="254">
        <f t="shared" si="285"/>
        <v>0</v>
      </c>
      <c r="DO262" s="254">
        <f t="shared" si="286"/>
        <v>0</v>
      </c>
      <c r="DP262" s="254">
        <f t="shared" si="287"/>
        <v>0</v>
      </c>
      <c r="DQ262" s="254">
        <f t="shared" si="288"/>
        <v>0</v>
      </c>
      <c r="DR262" s="254">
        <f t="shared" si="289"/>
        <v>0</v>
      </c>
      <c r="DS262" s="254">
        <f t="shared" si="290"/>
        <v>0</v>
      </c>
      <c r="DT262" s="254">
        <f t="shared" si="291"/>
        <v>0</v>
      </c>
      <c r="DU262" s="254">
        <f t="shared" si="292"/>
        <v>0</v>
      </c>
      <c r="DV262" s="254">
        <f t="shared" si="293"/>
        <v>0</v>
      </c>
    </row>
    <row r="263" spans="1:126" ht="24" customHeight="1">
      <c r="A263" s="11" t="str">
        <f ca="1">IF(AG263&lt;&gt;"OK","",CONCATENATE(TEXT('Front Page'!$F$33,"000"),TEXT('Front Page'!$F$31,"000"),"-",LEFT('Front Page'!$R$53,5),"-",LEFT(D263,1),AJ263, "-",TEXT(B263,"000")))</f>
        <v/>
      </c>
      <c r="B263" s="12" t="str">
        <f>IFERROR(IF(E263="","",MAX(B$17:B262)+1),"")</f>
        <v/>
      </c>
      <c r="C263" s="13"/>
      <c r="D263" s="29" t="str">
        <f t="shared" si="296"/>
        <v>None</v>
      </c>
      <c r="E263" s="29" t="str">
        <f t="shared" si="17"/>
        <v/>
      </c>
      <c r="F263" s="29" t="str">
        <f t="shared" si="18"/>
        <v/>
      </c>
      <c r="G263" s="363"/>
      <c r="H263" s="364"/>
      <c r="I263" s="325" t="str">
        <f t="shared" si="252"/>
        <v>No</v>
      </c>
      <c r="J263" s="314">
        <v>0</v>
      </c>
      <c r="K263" s="312">
        <v>0</v>
      </c>
      <c r="L263" s="312">
        <v>0</v>
      </c>
      <c r="M263" s="312">
        <v>0</v>
      </c>
      <c r="N263" s="312">
        <v>0</v>
      </c>
      <c r="O263" s="312">
        <v>0</v>
      </c>
      <c r="P263" s="312">
        <v>0</v>
      </c>
      <c r="Q263" s="312">
        <v>0</v>
      </c>
      <c r="R263" s="312">
        <v>0</v>
      </c>
      <c r="S263" s="312">
        <v>0</v>
      </c>
      <c r="T263" s="312">
        <v>0</v>
      </c>
      <c r="U263" s="312">
        <v>0</v>
      </c>
      <c r="V263" s="313">
        <v>1</v>
      </c>
      <c r="W263" s="313">
        <v>1</v>
      </c>
      <c r="X263" s="312">
        <v>0</v>
      </c>
      <c r="Y263" s="312">
        <v>0</v>
      </c>
      <c r="Z263" s="312">
        <v>0</v>
      </c>
      <c r="AA263" s="14">
        <v>0</v>
      </c>
      <c r="AB263" s="317"/>
      <c r="AC263" s="15" t="str">
        <f t="shared" si="242"/>
        <v/>
      </c>
      <c r="AD263" s="15" t="str">
        <f t="shared" si="253"/>
        <v/>
      </c>
      <c r="AE263" s="16" t="str">
        <f t="shared" si="254"/>
        <v>0 - 0</v>
      </c>
      <c r="AF263" s="20" t="str">
        <f t="shared" si="244"/>
        <v>Not an offer</v>
      </c>
      <c r="AG263" s="276" t="str">
        <f t="shared" si="245"/>
        <v>Not an Offer</v>
      </c>
      <c r="AH263" s="150"/>
      <c r="AI263" s="254">
        <v>247</v>
      </c>
      <c r="AJ263" s="149" t="str">
        <f t="shared" si="246"/>
        <v>00-IFE</v>
      </c>
      <c r="AK263" s="254" t="b">
        <v>0</v>
      </c>
      <c r="AL263" s="254">
        <f t="shared" si="243"/>
        <v>0</v>
      </c>
      <c r="AM263" s="254">
        <f t="shared" si="247"/>
        <v>0</v>
      </c>
      <c r="AN263" s="288">
        <f t="shared" si="255"/>
        <v>0</v>
      </c>
      <c r="AO263" s="288" t="str">
        <f>IF(AND($BU263=$BV263,BU263=AO$13),$J263&amp;$K263&amp;$L263&amp;$M263&amp;$N263&amp;$O263&amp;$P263&amp;$Q263&amp;$R263&amp;$S263&amp;$T263&amp;$U263,IFERROR(MATCH($AN263,AO$17:AO262,0),-1000))</f>
        <v>000000000000</v>
      </c>
      <c r="AP263" s="288">
        <f>IF(AND($BU263=$BV263,BV263=AP$13),$J263&amp;$K263&amp;$L263&amp;$M263&amp;$N263&amp;$O263&amp;$P263&amp;$Q263&amp;$R263&amp;$S263&amp;$T263&amp;$U263,IFERROR(MATCH($AN263,AP$17:AP262,0),-1000))</f>
        <v>1</v>
      </c>
      <c r="AQ263" s="288">
        <f>IF(AND($BU263=$BV263,BW263=AQ$13),$J263&amp;$K263&amp;$L263&amp;$M263&amp;$N263&amp;$O263&amp;$P263&amp;$Q263&amp;$R263&amp;$S263&amp;$T263&amp;$U263,IFERROR(MATCH($AN263,AQ$17:AQ262,0),-1000))</f>
        <v>1</v>
      </c>
      <c r="AR263" s="288">
        <f>IF(AND($BU263=$BV263,BX263=AR$13),$J263&amp;$K263&amp;$L263&amp;$M263&amp;$N263&amp;$O263&amp;$P263&amp;$Q263&amp;$R263&amp;$S263&amp;$T263&amp;$U263,IFERROR(MATCH($AN263,AR$17:AR262,0),-1000))</f>
        <v>1</v>
      </c>
      <c r="AS263" s="254">
        <f t="shared" si="238"/>
        <v>0</v>
      </c>
      <c r="AT263" s="261" t="str">
        <f t="shared" si="256"/>
        <v/>
      </c>
      <c r="AU263" s="254" t="str">
        <f t="shared" si="250"/>
        <v/>
      </c>
      <c r="AV263" s="254" t="str">
        <f t="shared" si="250"/>
        <v/>
      </c>
      <c r="AW263" s="254" t="str">
        <f t="shared" si="250"/>
        <v/>
      </c>
      <c r="AX263" s="254" t="str">
        <f t="shared" si="250"/>
        <v/>
      </c>
      <c r="AY263" s="254" t="str">
        <f t="shared" si="298"/>
        <v/>
      </c>
      <c r="AZ263" s="254" t="str">
        <f t="shared" si="298"/>
        <v/>
      </c>
      <c r="BA263" s="254" t="str">
        <f t="shared" si="298"/>
        <v/>
      </c>
      <c r="BB263" s="254" t="str">
        <f t="shared" si="298"/>
        <v/>
      </c>
      <c r="BC263" s="254" t="str">
        <f t="shared" si="298"/>
        <v/>
      </c>
      <c r="BD263" s="254" t="str">
        <f t="shared" si="298"/>
        <v/>
      </c>
      <c r="BE263" s="262" t="str">
        <f t="shared" si="240"/>
        <v/>
      </c>
      <c r="BF263" s="263" t="str">
        <f t="shared" si="251"/>
        <v/>
      </c>
      <c r="BG263" s="254" t="str">
        <f t="shared" si="251"/>
        <v/>
      </c>
      <c r="BH263" s="254" t="str">
        <f t="shared" si="251"/>
        <v/>
      </c>
      <c r="BI263" s="254" t="str">
        <f t="shared" si="251"/>
        <v/>
      </c>
      <c r="BJ263" s="254" t="str">
        <f t="shared" si="299"/>
        <v/>
      </c>
      <c r="BK263" s="254" t="str">
        <f t="shared" si="299"/>
        <v/>
      </c>
      <c r="BL263" s="254" t="str">
        <f t="shared" si="299"/>
        <v/>
      </c>
      <c r="BM263" s="254" t="str">
        <f t="shared" si="299"/>
        <v/>
      </c>
      <c r="BN263" s="254" t="str">
        <f t="shared" si="299"/>
        <v/>
      </c>
      <c r="BO263" s="254" t="str">
        <f t="shared" si="299"/>
        <v/>
      </c>
      <c r="BP263" s="254" t="str">
        <f t="shared" si="241"/>
        <v/>
      </c>
      <c r="BQ263" s="264" t="str">
        <f t="shared" si="257"/>
        <v/>
      </c>
      <c r="BR263" s="261">
        <v>2019</v>
      </c>
      <c r="BS263" s="261">
        <v>2019</v>
      </c>
      <c r="BT263" s="261">
        <v>2019</v>
      </c>
      <c r="BU263" s="265">
        <v>2019</v>
      </c>
      <c r="BV263" s="263">
        <v>2019</v>
      </c>
      <c r="BW263" s="254" t="str">
        <f t="shared" si="297"/>
        <v/>
      </c>
      <c r="BX263" s="254" t="str">
        <f t="shared" si="297"/>
        <v/>
      </c>
      <c r="BY263" s="264" t="str">
        <f t="shared" si="31"/>
        <v/>
      </c>
      <c r="BZ263" s="254" t="str">
        <f t="shared" si="32"/>
        <v/>
      </c>
      <c r="CA263" s="254">
        <f t="shared" si="301"/>
        <v>0</v>
      </c>
      <c r="CB263" s="254">
        <f t="shared" si="301"/>
        <v>0</v>
      </c>
      <c r="CC263" s="254">
        <f t="shared" si="301"/>
        <v>0</v>
      </c>
      <c r="CD263" s="254">
        <f t="shared" si="301"/>
        <v>0</v>
      </c>
      <c r="CE263" s="254">
        <f t="shared" si="301"/>
        <v>0</v>
      </c>
      <c r="CF263" s="254">
        <f t="shared" si="301"/>
        <v>0</v>
      </c>
      <c r="CG263" s="254">
        <f t="shared" si="300"/>
        <v>0</v>
      </c>
      <c r="CH263" s="254">
        <f t="shared" si="300"/>
        <v>0</v>
      </c>
      <c r="CI263" s="254">
        <f t="shared" si="300"/>
        <v>0</v>
      </c>
      <c r="CJ263" s="254">
        <f t="shared" si="294"/>
        <v>0</v>
      </c>
      <c r="CK263" s="254">
        <f t="shared" si="294"/>
        <v>0</v>
      </c>
      <c r="CL263" s="254">
        <f t="shared" si="294"/>
        <v>0</v>
      </c>
      <c r="CM263" s="254">
        <f t="shared" si="258"/>
        <v>0</v>
      </c>
      <c r="CN263" s="254">
        <f t="shared" si="259"/>
        <v>0</v>
      </c>
      <c r="CO263" s="254">
        <f t="shared" si="260"/>
        <v>0</v>
      </c>
      <c r="CP263" s="254">
        <f t="shared" si="261"/>
        <v>0</v>
      </c>
      <c r="CQ263" s="254">
        <f t="shared" si="262"/>
        <v>0</v>
      </c>
      <c r="CR263" s="254">
        <f t="shared" si="263"/>
        <v>0</v>
      </c>
      <c r="CS263" s="254">
        <f t="shared" si="264"/>
        <v>0</v>
      </c>
      <c r="CT263" s="254">
        <f t="shared" si="265"/>
        <v>0</v>
      </c>
      <c r="CU263" s="254">
        <f t="shared" si="266"/>
        <v>0</v>
      </c>
      <c r="CV263" s="254">
        <f t="shared" si="267"/>
        <v>0</v>
      </c>
      <c r="CW263" s="254">
        <f t="shared" si="268"/>
        <v>0</v>
      </c>
      <c r="CX263" s="254">
        <f t="shared" si="269"/>
        <v>0</v>
      </c>
      <c r="CY263" s="254">
        <f t="shared" si="270"/>
        <v>0</v>
      </c>
      <c r="CZ263" s="254">
        <f t="shared" si="271"/>
        <v>0</v>
      </c>
      <c r="DA263" s="254">
        <f t="shared" si="272"/>
        <v>0</v>
      </c>
      <c r="DB263" s="254">
        <f t="shared" si="273"/>
        <v>0</v>
      </c>
      <c r="DC263" s="254">
        <f t="shared" si="274"/>
        <v>0</v>
      </c>
      <c r="DD263" s="254">
        <f t="shared" si="275"/>
        <v>0</v>
      </c>
      <c r="DE263" s="254">
        <f t="shared" si="276"/>
        <v>0</v>
      </c>
      <c r="DF263" s="254">
        <f t="shared" si="277"/>
        <v>0</v>
      </c>
      <c r="DG263" s="254">
        <f t="shared" si="278"/>
        <v>0</v>
      </c>
      <c r="DH263" s="254">
        <f t="shared" si="279"/>
        <v>0</v>
      </c>
      <c r="DI263" s="254">
        <f t="shared" si="280"/>
        <v>0</v>
      </c>
      <c r="DJ263" s="254">
        <f t="shared" si="281"/>
        <v>0</v>
      </c>
      <c r="DK263" s="254">
        <f t="shared" si="282"/>
        <v>0</v>
      </c>
      <c r="DL263" s="254">
        <f t="shared" si="283"/>
        <v>0</v>
      </c>
      <c r="DM263" s="254">
        <f t="shared" si="284"/>
        <v>0</v>
      </c>
      <c r="DN263" s="254">
        <f t="shared" si="285"/>
        <v>0</v>
      </c>
      <c r="DO263" s="254">
        <f t="shared" si="286"/>
        <v>0</v>
      </c>
      <c r="DP263" s="254">
        <f t="shared" si="287"/>
        <v>0</v>
      </c>
      <c r="DQ263" s="254">
        <f t="shared" si="288"/>
        <v>0</v>
      </c>
      <c r="DR263" s="254">
        <f t="shared" si="289"/>
        <v>0</v>
      </c>
      <c r="DS263" s="254">
        <f t="shared" si="290"/>
        <v>0</v>
      </c>
      <c r="DT263" s="254">
        <f t="shared" si="291"/>
        <v>0</v>
      </c>
      <c r="DU263" s="254">
        <f t="shared" si="292"/>
        <v>0</v>
      </c>
      <c r="DV263" s="254">
        <f t="shared" si="293"/>
        <v>0</v>
      </c>
    </row>
    <row r="264" spans="1:126" ht="24" customHeight="1">
      <c r="A264" s="11" t="str">
        <f ca="1">IF(AG264&lt;&gt;"OK","",CONCATENATE(TEXT('Front Page'!$F$33,"000"),TEXT('Front Page'!$F$31,"000"),"-",LEFT('Front Page'!$R$53,5),"-",LEFT(D264,1),AJ264, "-",TEXT(B264,"000")))</f>
        <v/>
      </c>
      <c r="B264" s="12" t="str">
        <f>IFERROR(IF(E264="","",MAX(B$17:B263)+1),"")</f>
        <v/>
      </c>
      <c r="C264" s="13"/>
      <c r="D264" s="29" t="str">
        <f t="shared" si="296"/>
        <v>None</v>
      </c>
      <c r="E264" s="29" t="str">
        <f t="shared" si="17"/>
        <v/>
      </c>
      <c r="F264" s="29" t="str">
        <f t="shared" si="18"/>
        <v/>
      </c>
      <c r="G264" s="363"/>
      <c r="H264" s="364"/>
      <c r="I264" s="325" t="str">
        <f t="shared" si="252"/>
        <v>No</v>
      </c>
      <c r="J264" s="314">
        <v>0</v>
      </c>
      <c r="K264" s="312">
        <v>0</v>
      </c>
      <c r="L264" s="312">
        <v>0</v>
      </c>
      <c r="M264" s="312">
        <v>0</v>
      </c>
      <c r="N264" s="312">
        <v>0</v>
      </c>
      <c r="O264" s="312">
        <v>0</v>
      </c>
      <c r="P264" s="312">
        <v>0</v>
      </c>
      <c r="Q264" s="312">
        <v>0</v>
      </c>
      <c r="R264" s="312">
        <v>0</v>
      </c>
      <c r="S264" s="312">
        <v>0</v>
      </c>
      <c r="T264" s="312">
        <v>0</v>
      </c>
      <c r="U264" s="312">
        <v>0</v>
      </c>
      <c r="V264" s="313">
        <v>1</v>
      </c>
      <c r="W264" s="313">
        <v>1</v>
      </c>
      <c r="X264" s="312">
        <v>0</v>
      </c>
      <c r="Y264" s="312">
        <v>0</v>
      </c>
      <c r="Z264" s="312">
        <v>0</v>
      </c>
      <c r="AA264" s="14">
        <v>0</v>
      </c>
      <c r="AB264" s="317"/>
      <c r="AC264" s="15" t="str">
        <f t="shared" si="242"/>
        <v/>
      </c>
      <c r="AD264" s="15" t="str">
        <f t="shared" si="253"/>
        <v/>
      </c>
      <c r="AE264" s="16" t="str">
        <f t="shared" si="254"/>
        <v>0 - 0</v>
      </c>
      <c r="AF264" s="20" t="str">
        <f t="shared" si="244"/>
        <v>Not an offer</v>
      </c>
      <c r="AG264" s="276" t="str">
        <f t="shared" si="245"/>
        <v>Not an Offer</v>
      </c>
      <c r="AH264" s="150"/>
      <c r="AI264" s="254">
        <v>248</v>
      </c>
      <c r="AJ264" s="149" t="str">
        <f t="shared" si="246"/>
        <v>00-IFE</v>
      </c>
      <c r="AK264" s="254" t="b">
        <v>0</v>
      </c>
      <c r="AL264" s="254">
        <f t="shared" si="243"/>
        <v>0</v>
      </c>
      <c r="AM264" s="254">
        <f t="shared" si="247"/>
        <v>0</v>
      </c>
      <c r="AN264" s="288">
        <f t="shared" si="255"/>
        <v>0</v>
      </c>
      <c r="AO264" s="288" t="str">
        <f>IF(AND($BU264=$BV264,BU264=AO$13),$J264&amp;$K264&amp;$L264&amp;$M264&amp;$N264&amp;$O264&amp;$P264&amp;$Q264&amp;$R264&amp;$S264&amp;$T264&amp;$U264,IFERROR(MATCH($AN264,AO$17:AO263,0),-1000))</f>
        <v>000000000000</v>
      </c>
      <c r="AP264" s="288">
        <f>IF(AND($BU264=$BV264,BV264=AP$13),$J264&amp;$K264&amp;$L264&amp;$M264&amp;$N264&amp;$O264&amp;$P264&amp;$Q264&amp;$R264&amp;$S264&amp;$T264&amp;$U264,IFERROR(MATCH($AN264,AP$17:AP263,0),-1000))</f>
        <v>1</v>
      </c>
      <c r="AQ264" s="288">
        <f>IF(AND($BU264=$BV264,BW264=AQ$13),$J264&amp;$K264&amp;$L264&amp;$M264&amp;$N264&amp;$O264&amp;$P264&amp;$Q264&amp;$R264&amp;$S264&amp;$T264&amp;$U264,IFERROR(MATCH($AN264,AQ$17:AQ263,0),-1000))</f>
        <v>1</v>
      </c>
      <c r="AR264" s="288">
        <f>IF(AND($BU264=$BV264,BX264=AR$13),$J264&amp;$K264&amp;$L264&amp;$M264&amp;$N264&amp;$O264&amp;$P264&amp;$Q264&amp;$R264&amp;$S264&amp;$T264&amp;$U264,IFERROR(MATCH($AN264,AR$17:AR263,0),-1000))</f>
        <v>1</v>
      </c>
      <c r="AS264" s="254">
        <f t="shared" si="238"/>
        <v>0</v>
      </c>
      <c r="AT264" s="261" t="str">
        <f t="shared" si="256"/>
        <v/>
      </c>
      <c r="AU264" s="254" t="str">
        <f t="shared" si="250"/>
        <v/>
      </c>
      <c r="AV264" s="254" t="str">
        <f t="shared" si="250"/>
        <v/>
      </c>
      <c r="AW264" s="254" t="str">
        <f t="shared" si="250"/>
        <v/>
      </c>
      <c r="AX264" s="254" t="str">
        <f t="shared" si="250"/>
        <v/>
      </c>
      <c r="AY264" s="254" t="str">
        <f t="shared" si="298"/>
        <v/>
      </c>
      <c r="AZ264" s="254" t="str">
        <f t="shared" si="298"/>
        <v/>
      </c>
      <c r="BA264" s="254" t="str">
        <f t="shared" si="298"/>
        <v/>
      </c>
      <c r="BB264" s="254" t="str">
        <f t="shared" si="298"/>
        <v/>
      </c>
      <c r="BC264" s="254" t="str">
        <f t="shared" si="298"/>
        <v/>
      </c>
      <c r="BD264" s="254" t="str">
        <f t="shared" si="298"/>
        <v/>
      </c>
      <c r="BE264" s="262" t="str">
        <f t="shared" si="240"/>
        <v/>
      </c>
      <c r="BF264" s="263" t="str">
        <f t="shared" si="251"/>
        <v/>
      </c>
      <c r="BG264" s="254" t="str">
        <f t="shared" si="251"/>
        <v/>
      </c>
      <c r="BH264" s="254" t="str">
        <f t="shared" si="251"/>
        <v/>
      </c>
      <c r="BI264" s="254" t="str">
        <f t="shared" si="251"/>
        <v/>
      </c>
      <c r="BJ264" s="254" t="str">
        <f t="shared" si="299"/>
        <v/>
      </c>
      <c r="BK264" s="254" t="str">
        <f t="shared" si="299"/>
        <v/>
      </c>
      <c r="BL264" s="254" t="str">
        <f t="shared" si="299"/>
        <v/>
      </c>
      <c r="BM264" s="254" t="str">
        <f t="shared" si="299"/>
        <v/>
      </c>
      <c r="BN264" s="254" t="str">
        <f t="shared" si="299"/>
        <v/>
      </c>
      <c r="BO264" s="254" t="str">
        <f t="shared" si="299"/>
        <v/>
      </c>
      <c r="BP264" s="254" t="str">
        <f t="shared" si="241"/>
        <v/>
      </c>
      <c r="BQ264" s="264" t="str">
        <f t="shared" si="257"/>
        <v/>
      </c>
      <c r="BR264" s="261">
        <v>2019</v>
      </c>
      <c r="BS264" s="261">
        <v>2019</v>
      </c>
      <c r="BT264" s="261">
        <v>2019</v>
      </c>
      <c r="BU264" s="265">
        <v>2019</v>
      </c>
      <c r="BV264" s="263">
        <v>2019</v>
      </c>
      <c r="BW264" s="254" t="str">
        <f t="shared" si="297"/>
        <v/>
      </c>
      <c r="BX264" s="254" t="str">
        <f t="shared" si="297"/>
        <v/>
      </c>
      <c r="BY264" s="264" t="str">
        <f t="shared" si="31"/>
        <v/>
      </c>
      <c r="BZ264" s="254" t="str">
        <f t="shared" si="32"/>
        <v/>
      </c>
      <c r="CA264" s="254">
        <f t="shared" si="301"/>
        <v>0</v>
      </c>
      <c r="CB264" s="254">
        <f t="shared" si="301"/>
        <v>0</v>
      </c>
      <c r="CC264" s="254">
        <f t="shared" si="301"/>
        <v>0</v>
      </c>
      <c r="CD264" s="254">
        <f t="shared" si="301"/>
        <v>0</v>
      </c>
      <c r="CE264" s="254">
        <f t="shared" si="301"/>
        <v>0</v>
      </c>
      <c r="CF264" s="254">
        <f t="shared" si="301"/>
        <v>0</v>
      </c>
      <c r="CG264" s="254">
        <f t="shared" si="300"/>
        <v>0</v>
      </c>
      <c r="CH264" s="254">
        <f t="shared" si="300"/>
        <v>0</v>
      </c>
      <c r="CI264" s="254">
        <f t="shared" si="300"/>
        <v>0</v>
      </c>
      <c r="CJ264" s="254">
        <f t="shared" si="294"/>
        <v>0</v>
      </c>
      <c r="CK264" s="254">
        <f t="shared" si="294"/>
        <v>0</v>
      </c>
      <c r="CL264" s="254">
        <f t="shared" si="294"/>
        <v>0</v>
      </c>
      <c r="CM264" s="254">
        <f t="shared" si="258"/>
        <v>0</v>
      </c>
      <c r="CN264" s="254">
        <f t="shared" si="259"/>
        <v>0</v>
      </c>
      <c r="CO264" s="254">
        <f t="shared" si="260"/>
        <v>0</v>
      </c>
      <c r="CP264" s="254">
        <f t="shared" si="261"/>
        <v>0</v>
      </c>
      <c r="CQ264" s="254">
        <f t="shared" si="262"/>
        <v>0</v>
      </c>
      <c r="CR264" s="254">
        <f t="shared" si="263"/>
        <v>0</v>
      </c>
      <c r="CS264" s="254">
        <f t="shared" si="264"/>
        <v>0</v>
      </c>
      <c r="CT264" s="254">
        <f t="shared" si="265"/>
        <v>0</v>
      </c>
      <c r="CU264" s="254">
        <f t="shared" si="266"/>
        <v>0</v>
      </c>
      <c r="CV264" s="254">
        <f t="shared" si="267"/>
        <v>0</v>
      </c>
      <c r="CW264" s="254">
        <f t="shared" si="268"/>
        <v>0</v>
      </c>
      <c r="CX264" s="254">
        <f t="shared" si="269"/>
        <v>0</v>
      </c>
      <c r="CY264" s="254">
        <f t="shared" si="270"/>
        <v>0</v>
      </c>
      <c r="CZ264" s="254">
        <f t="shared" si="271"/>
        <v>0</v>
      </c>
      <c r="DA264" s="254">
        <f t="shared" si="272"/>
        <v>0</v>
      </c>
      <c r="DB264" s="254">
        <f t="shared" si="273"/>
        <v>0</v>
      </c>
      <c r="DC264" s="254">
        <f t="shared" si="274"/>
        <v>0</v>
      </c>
      <c r="DD264" s="254">
        <f t="shared" si="275"/>
        <v>0</v>
      </c>
      <c r="DE264" s="254">
        <f t="shared" si="276"/>
        <v>0</v>
      </c>
      <c r="DF264" s="254">
        <f t="shared" si="277"/>
        <v>0</v>
      </c>
      <c r="DG264" s="254">
        <f t="shared" si="278"/>
        <v>0</v>
      </c>
      <c r="DH264" s="254">
        <f t="shared" si="279"/>
        <v>0</v>
      </c>
      <c r="DI264" s="254">
        <f t="shared" si="280"/>
        <v>0</v>
      </c>
      <c r="DJ264" s="254">
        <f t="shared" si="281"/>
        <v>0</v>
      </c>
      <c r="DK264" s="254">
        <f t="shared" si="282"/>
        <v>0</v>
      </c>
      <c r="DL264" s="254">
        <f t="shared" si="283"/>
        <v>0</v>
      </c>
      <c r="DM264" s="254">
        <f t="shared" si="284"/>
        <v>0</v>
      </c>
      <c r="DN264" s="254">
        <f t="shared" si="285"/>
        <v>0</v>
      </c>
      <c r="DO264" s="254">
        <f t="shared" si="286"/>
        <v>0</v>
      </c>
      <c r="DP264" s="254">
        <f t="shared" si="287"/>
        <v>0</v>
      </c>
      <c r="DQ264" s="254">
        <f t="shared" si="288"/>
        <v>0</v>
      </c>
      <c r="DR264" s="254">
        <f t="shared" si="289"/>
        <v>0</v>
      </c>
      <c r="DS264" s="254">
        <f t="shared" si="290"/>
        <v>0</v>
      </c>
      <c r="DT264" s="254">
        <f t="shared" si="291"/>
        <v>0</v>
      </c>
      <c r="DU264" s="254">
        <f t="shared" si="292"/>
        <v>0</v>
      </c>
      <c r="DV264" s="254">
        <f t="shared" si="293"/>
        <v>0</v>
      </c>
    </row>
    <row r="265" spans="1:126" ht="24" customHeight="1">
      <c r="A265" s="11" t="str">
        <f ca="1">IF(AG265&lt;&gt;"OK","",CONCATENATE(TEXT('Front Page'!$F$33,"000"),TEXT('Front Page'!$F$31,"000"),"-",LEFT('Front Page'!$R$53,5),"-",LEFT(D265,1),AJ265, "-",TEXT(B265,"000")))</f>
        <v/>
      </c>
      <c r="B265" s="12" t="str">
        <f>IFERROR(IF(E265="","",MAX(B$17:B264)+1),"")</f>
        <v/>
      </c>
      <c r="C265" s="13"/>
      <c r="D265" s="29" t="str">
        <f t="shared" si="296"/>
        <v>None</v>
      </c>
      <c r="E265" s="29" t="str">
        <f t="shared" si="17"/>
        <v/>
      </c>
      <c r="F265" s="29" t="str">
        <f t="shared" si="18"/>
        <v/>
      </c>
      <c r="G265" s="363"/>
      <c r="H265" s="364"/>
      <c r="I265" s="325" t="str">
        <f t="shared" si="252"/>
        <v>No</v>
      </c>
      <c r="J265" s="314">
        <v>0</v>
      </c>
      <c r="K265" s="312">
        <v>0</v>
      </c>
      <c r="L265" s="312">
        <v>0</v>
      </c>
      <c r="M265" s="312">
        <v>0</v>
      </c>
      <c r="N265" s="312">
        <v>0</v>
      </c>
      <c r="O265" s="312">
        <v>0</v>
      </c>
      <c r="P265" s="312">
        <v>0</v>
      </c>
      <c r="Q265" s="312">
        <v>0</v>
      </c>
      <c r="R265" s="312">
        <v>0</v>
      </c>
      <c r="S265" s="312">
        <v>0</v>
      </c>
      <c r="T265" s="312">
        <v>0</v>
      </c>
      <c r="U265" s="312">
        <v>0</v>
      </c>
      <c r="V265" s="313">
        <v>1</v>
      </c>
      <c r="W265" s="313">
        <v>1</v>
      </c>
      <c r="X265" s="312">
        <v>0</v>
      </c>
      <c r="Y265" s="312">
        <v>0</v>
      </c>
      <c r="Z265" s="312">
        <v>0</v>
      </c>
      <c r="AA265" s="14">
        <v>0</v>
      </c>
      <c r="AB265" s="317"/>
      <c r="AC265" s="15" t="str">
        <f t="shared" si="242"/>
        <v/>
      </c>
      <c r="AD265" s="15" t="str">
        <f t="shared" si="253"/>
        <v/>
      </c>
      <c r="AE265" s="16" t="str">
        <f t="shared" si="254"/>
        <v>0 - 0</v>
      </c>
      <c r="AF265" s="20" t="str">
        <f t="shared" si="244"/>
        <v>Not an offer</v>
      </c>
      <c r="AG265" s="276" t="str">
        <f t="shared" si="245"/>
        <v>Not an Offer</v>
      </c>
      <c r="AH265" s="150"/>
      <c r="AI265" s="254">
        <v>249</v>
      </c>
      <c r="AJ265" s="149" t="str">
        <f t="shared" si="246"/>
        <v>00-IFE</v>
      </c>
      <c r="AK265" s="254" t="b">
        <v>0</v>
      </c>
      <c r="AL265" s="254">
        <f t="shared" si="243"/>
        <v>0</v>
      </c>
      <c r="AM265" s="254">
        <f t="shared" si="247"/>
        <v>0</v>
      </c>
      <c r="AN265" s="288">
        <f t="shared" si="255"/>
        <v>0</v>
      </c>
      <c r="AO265" s="288" t="str">
        <f>IF(AND($BU265=$BV265,BU265=AO$13),$J265&amp;$K265&amp;$L265&amp;$M265&amp;$N265&amp;$O265&amp;$P265&amp;$Q265&amp;$R265&amp;$S265&amp;$T265&amp;$U265,IFERROR(MATCH($AN265,AO$17:AO264,0),-1000))</f>
        <v>000000000000</v>
      </c>
      <c r="AP265" s="288">
        <f>IF(AND($BU265=$BV265,BV265=AP$13),$J265&amp;$K265&amp;$L265&amp;$M265&amp;$N265&amp;$O265&amp;$P265&amp;$Q265&amp;$R265&amp;$S265&amp;$T265&amp;$U265,IFERROR(MATCH($AN265,AP$17:AP264,0),-1000))</f>
        <v>1</v>
      </c>
      <c r="AQ265" s="288">
        <f>IF(AND($BU265=$BV265,BW265=AQ$13),$J265&amp;$K265&amp;$L265&amp;$M265&amp;$N265&amp;$O265&amp;$P265&amp;$Q265&amp;$R265&amp;$S265&amp;$T265&amp;$U265,IFERROR(MATCH($AN265,AQ$17:AQ264,0),-1000))</f>
        <v>1</v>
      </c>
      <c r="AR265" s="288">
        <f>IF(AND($BU265=$BV265,BX265=AR$13),$J265&amp;$K265&amp;$L265&amp;$M265&amp;$N265&amp;$O265&amp;$P265&amp;$Q265&amp;$R265&amp;$S265&amp;$T265&amp;$U265,IFERROR(MATCH($AN265,AR$17:AR264,0),-1000))</f>
        <v>1</v>
      </c>
      <c r="AS265" s="254">
        <f t="shared" si="238"/>
        <v>0</v>
      </c>
      <c r="AT265" s="261" t="str">
        <f t="shared" si="256"/>
        <v/>
      </c>
      <c r="AU265" s="254" t="str">
        <f t="shared" si="250"/>
        <v/>
      </c>
      <c r="AV265" s="254" t="str">
        <f t="shared" si="250"/>
        <v/>
      </c>
      <c r="AW265" s="254" t="str">
        <f t="shared" si="250"/>
        <v/>
      </c>
      <c r="AX265" s="254" t="str">
        <f t="shared" si="250"/>
        <v/>
      </c>
      <c r="AY265" s="254" t="str">
        <f t="shared" si="298"/>
        <v/>
      </c>
      <c r="AZ265" s="254" t="str">
        <f t="shared" si="298"/>
        <v/>
      </c>
      <c r="BA265" s="254" t="str">
        <f t="shared" si="298"/>
        <v/>
      </c>
      <c r="BB265" s="254" t="str">
        <f t="shared" si="298"/>
        <v/>
      </c>
      <c r="BC265" s="254" t="str">
        <f t="shared" si="298"/>
        <v/>
      </c>
      <c r="BD265" s="254" t="str">
        <f t="shared" si="298"/>
        <v/>
      </c>
      <c r="BE265" s="262" t="str">
        <f t="shared" si="240"/>
        <v/>
      </c>
      <c r="BF265" s="263" t="str">
        <f t="shared" si="251"/>
        <v/>
      </c>
      <c r="BG265" s="254" t="str">
        <f t="shared" si="251"/>
        <v/>
      </c>
      <c r="BH265" s="254" t="str">
        <f t="shared" si="251"/>
        <v/>
      </c>
      <c r="BI265" s="254" t="str">
        <f t="shared" si="251"/>
        <v/>
      </c>
      <c r="BJ265" s="254" t="str">
        <f t="shared" si="299"/>
        <v/>
      </c>
      <c r="BK265" s="254" t="str">
        <f t="shared" si="299"/>
        <v/>
      </c>
      <c r="BL265" s="254" t="str">
        <f t="shared" si="299"/>
        <v/>
      </c>
      <c r="BM265" s="254" t="str">
        <f t="shared" si="299"/>
        <v/>
      </c>
      <c r="BN265" s="254" t="str">
        <f t="shared" si="299"/>
        <v/>
      </c>
      <c r="BO265" s="254" t="str">
        <f t="shared" si="299"/>
        <v/>
      </c>
      <c r="BP265" s="254" t="str">
        <f t="shared" si="241"/>
        <v/>
      </c>
      <c r="BQ265" s="264" t="str">
        <f t="shared" si="257"/>
        <v/>
      </c>
      <c r="BR265" s="261">
        <v>2019</v>
      </c>
      <c r="BS265" s="261">
        <v>2019</v>
      </c>
      <c r="BT265" s="261">
        <v>2019</v>
      </c>
      <c r="BU265" s="265">
        <v>2019</v>
      </c>
      <c r="BV265" s="263">
        <v>2019</v>
      </c>
      <c r="BW265" s="254" t="str">
        <f t="shared" si="297"/>
        <v/>
      </c>
      <c r="BX265" s="254" t="str">
        <f t="shared" si="297"/>
        <v/>
      </c>
      <c r="BY265" s="264" t="str">
        <f t="shared" si="31"/>
        <v/>
      </c>
      <c r="BZ265" s="254" t="str">
        <f t="shared" si="32"/>
        <v/>
      </c>
      <c r="CA265" s="254">
        <f t="shared" si="301"/>
        <v>0</v>
      </c>
      <c r="CB265" s="254">
        <f t="shared" si="301"/>
        <v>0</v>
      </c>
      <c r="CC265" s="254">
        <f t="shared" si="301"/>
        <v>0</v>
      </c>
      <c r="CD265" s="254">
        <f t="shared" si="301"/>
        <v>0</v>
      </c>
      <c r="CE265" s="254">
        <f t="shared" si="301"/>
        <v>0</v>
      </c>
      <c r="CF265" s="254">
        <f t="shared" si="301"/>
        <v>0</v>
      </c>
      <c r="CG265" s="254">
        <f t="shared" si="300"/>
        <v>0</v>
      </c>
      <c r="CH265" s="254">
        <f t="shared" si="300"/>
        <v>0</v>
      </c>
      <c r="CI265" s="254">
        <f t="shared" si="300"/>
        <v>0</v>
      </c>
      <c r="CJ265" s="254">
        <f t="shared" si="294"/>
        <v>0</v>
      </c>
      <c r="CK265" s="254">
        <f t="shared" si="294"/>
        <v>0</v>
      </c>
      <c r="CL265" s="254">
        <f t="shared" si="294"/>
        <v>0</v>
      </c>
      <c r="CM265" s="254">
        <f t="shared" si="258"/>
        <v>0</v>
      </c>
      <c r="CN265" s="254">
        <f t="shared" si="259"/>
        <v>0</v>
      </c>
      <c r="CO265" s="254">
        <f t="shared" si="260"/>
        <v>0</v>
      </c>
      <c r="CP265" s="254">
        <f t="shared" si="261"/>
        <v>0</v>
      </c>
      <c r="CQ265" s="254">
        <f t="shared" si="262"/>
        <v>0</v>
      </c>
      <c r="CR265" s="254">
        <f t="shared" si="263"/>
        <v>0</v>
      </c>
      <c r="CS265" s="254">
        <f t="shared" si="264"/>
        <v>0</v>
      </c>
      <c r="CT265" s="254">
        <f t="shared" si="265"/>
        <v>0</v>
      </c>
      <c r="CU265" s="254">
        <f t="shared" si="266"/>
        <v>0</v>
      </c>
      <c r="CV265" s="254">
        <f t="shared" si="267"/>
        <v>0</v>
      </c>
      <c r="CW265" s="254">
        <f t="shared" si="268"/>
        <v>0</v>
      </c>
      <c r="CX265" s="254">
        <f t="shared" si="269"/>
        <v>0</v>
      </c>
      <c r="CY265" s="254">
        <f t="shared" si="270"/>
        <v>0</v>
      </c>
      <c r="CZ265" s="254">
        <f t="shared" si="271"/>
        <v>0</v>
      </c>
      <c r="DA265" s="254">
        <f t="shared" si="272"/>
        <v>0</v>
      </c>
      <c r="DB265" s="254">
        <f t="shared" si="273"/>
        <v>0</v>
      </c>
      <c r="DC265" s="254">
        <f t="shared" si="274"/>
        <v>0</v>
      </c>
      <c r="DD265" s="254">
        <f t="shared" si="275"/>
        <v>0</v>
      </c>
      <c r="DE265" s="254">
        <f t="shared" si="276"/>
        <v>0</v>
      </c>
      <c r="DF265" s="254">
        <f t="shared" si="277"/>
        <v>0</v>
      </c>
      <c r="DG265" s="254">
        <f t="shared" si="278"/>
        <v>0</v>
      </c>
      <c r="DH265" s="254">
        <f t="shared" si="279"/>
        <v>0</v>
      </c>
      <c r="DI265" s="254">
        <f t="shared" si="280"/>
        <v>0</v>
      </c>
      <c r="DJ265" s="254">
        <f t="shared" si="281"/>
        <v>0</v>
      </c>
      <c r="DK265" s="254">
        <f t="shared" si="282"/>
        <v>0</v>
      </c>
      <c r="DL265" s="254">
        <f t="shared" si="283"/>
        <v>0</v>
      </c>
      <c r="DM265" s="254">
        <f t="shared" si="284"/>
        <v>0</v>
      </c>
      <c r="DN265" s="254">
        <f t="shared" si="285"/>
        <v>0</v>
      </c>
      <c r="DO265" s="254">
        <f t="shared" si="286"/>
        <v>0</v>
      </c>
      <c r="DP265" s="254">
        <f t="shared" si="287"/>
        <v>0</v>
      </c>
      <c r="DQ265" s="254">
        <f t="shared" si="288"/>
        <v>0</v>
      </c>
      <c r="DR265" s="254">
        <f t="shared" si="289"/>
        <v>0</v>
      </c>
      <c r="DS265" s="254">
        <f t="shared" si="290"/>
        <v>0</v>
      </c>
      <c r="DT265" s="254">
        <f t="shared" si="291"/>
        <v>0</v>
      </c>
      <c r="DU265" s="254">
        <f t="shared" si="292"/>
        <v>0</v>
      </c>
      <c r="DV265" s="254">
        <f t="shared" si="293"/>
        <v>0</v>
      </c>
    </row>
    <row r="266" spans="1:126" ht="24" customHeight="1">
      <c r="A266" s="11" t="str">
        <f ca="1">IF(AG266&lt;&gt;"OK","",CONCATENATE(TEXT('Front Page'!$F$33,"000"),TEXT('Front Page'!$F$31,"000"),"-",LEFT('Front Page'!$R$53,5),"-",LEFT(D266,1),AJ266, "-",TEXT(B266,"000")))</f>
        <v/>
      </c>
      <c r="B266" s="12" t="str">
        <f>IFERROR(IF(E266="","",MAX(B$17:B265)+1),"")</f>
        <v/>
      </c>
      <c r="C266" s="13"/>
      <c r="D266" s="29" t="str">
        <f t="shared" si="296"/>
        <v>None</v>
      </c>
      <c r="E266" s="29" t="str">
        <f t="shared" si="17"/>
        <v/>
      </c>
      <c r="F266" s="29" t="str">
        <f t="shared" si="18"/>
        <v/>
      </c>
      <c r="G266" s="363"/>
      <c r="H266" s="364"/>
      <c r="I266" s="325" t="str">
        <f t="shared" si="252"/>
        <v>No</v>
      </c>
      <c r="J266" s="314">
        <v>0</v>
      </c>
      <c r="K266" s="312">
        <v>0</v>
      </c>
      <c r="L266" s="312">
        <v>0</v>
      </c>
      <c r="M266" s="312">
        <v>0</v>
      </c>
      <c r="N266" s="312">
        <v>0</v>
      </c>
      <c r="O266" s="312">
        <v>0</v>
      </c>
      <c r="P266" s="312">
        <v>0</v>
      </c>
      <c r="Q266" s="312">
        <v>0</v>
      </c>
      <c r="R266" s="312">
        <v>0</v>
      </c>
      <c r="S266" s="312">
        <v>0</v>
      </c>
      <c r="T266" s="312">
        <v>0</v>
      </c>
      <c r="U266" s="312">
        <v>0</v>
      </c>
      <c r="V266" s="313">
        <v>1</v>
      </c>
      <c r="W266" s="313">
        <v>1</v>
      </c>
      <c r="X266" s="312">
        <v>0</v>
      </c>
      <c r="Y266" s="312">
        <v>0</v>
      </c>
      <c r="Z266" s="312">
        <v>0</v>
      </c>
      <c r="AA266" s="14">
        <v>0</v>
      </c>
      <c r="AB266" s="317"/>
      <c r="AC266" s="15" t="str">
        <f t="shared" si="242"/>
        <v/>
      </c>
      <c r="AD266" s="15" t="str">
        <f t="shared" si="253"/>
        <v/>
      </c>
      <c r="AE266" s="16" t="str">
        <f t="shared" si="254"/>
        <v>0 - 0</v>
      </c>
      <c r="AF266" s="20" t="str">
        <f t="shared" si="244"/>
        <v>Not an offer</v>
      </c>
      <c r="AG266" s="276" t="str">
        <f t="shared" si="245"/>
        <v>Not an Offer</v>
      </c>
      <c r="AH266" s="150"/>
      <c r="AI266" s="254">
        <v>250</v>
      </c>
      <c r="AJ266" s="149" t="str">
        <f t="shared" si="246"/>
        <v>00-IFE</v>
      </c>
      <c r="AK266" s="254" t="b">
        <v>0</v>
      </c>
      <c r="AL266" s="254">
        <f t="shared" si="243"/>
        <v>0</v>
      </c>
      <c r="AM266" s="254">
        <f t="shared" si="247"/>
        <v>0</v>
      </c>
      <c r="AN266" s="288">
        <f t="shared" si="255"/>
        <v>0</v>
      </c>
      <c r="AO266" s="288" t="str">
        <f>IF(AND($BU266=$BV266,BU266=AO$13),$J266&amp;$K266&amp;$L266&amp;$M266&amp;$N266&amp;$O266&amp;$P266&amp;$Q266&amp;$R266&amp;$S266&amp;$T266&amp;$U266,IFERROR(MATCH($AN266,AO$17:AO265,0),-1000))</f>
        <v>000000000000</v>
      </c>
      <c r="AP266" s="288">
        <f>IF(AND($BU266=$BV266,BV266=AP$13),$J266&amp;$K266&amp;$L266&amp;$M266&amp;$N266&amp;$O266&amp;$P266&amp;$Q266&amp;$R266&amp;$S266&amp;$T266&amp;$U266,IFERROR(MATCH($AN266,AP$17:AP265,0),-1000))</f>
        <v>1</v>
      </c>
      <c r="AQ266" s="288">
        <f>IF(AND($BU266=$BV266,BW266=AQ$13),$J266&amp;$K266&amp;$L266&amp;$M266&amp;$N266&amp;$O266&amp;$P266&amp;$Q266&amp;$R266&amp;$S266&amp;$T266&amp;$U266,IFERROR(MATCH($AN266,AQ$17:AQ265,0),-1000))</f>
        <v>1</v>
      </c>
      <c r="AR266" s="288">
        <f>IF(AND($BU266=$BV266,BX266=AR$13),$J266&amp;$K266&amp;$L266&amp;$M266&amp;$N266&amp;$O266&amp;$P266&amp;$Q266&amp;$R266&amp;$S266&amp;$T266&amp;$U266,IFERROR(MATCH($AN266,AR$17:AR265,0),-1000))</f>
        <v>1</v>
      </c>
      <c r="AS266" s="254">
        <f t="shared" si="238"/>
        <v>0</v>
      </c>
      <c r="AT266" s="261" t="str">
        <f t="shared" si="256"/>
        <v/>
      </c>
      <c r="AU266" s="254" t="str">
        <f t="shared" si="250"/>
        <v/>
      </c>
      <c r="AV266" s="254" t="str">
        <f t="shared" si="250"/>
        <v/>
      </c>
      <c r="AW266" s="254" t="str">
        <f t="shared" si="250"/>
        <v/>
      </c>
      <c r="AX266" s="254" t="str">
        <f t="shared" si="250"/>
        <v/>
      </c>
      <c r="AY266" s="254" t="str">
        <f t="shared" si="298"/>
        <v/>
      </c>
      <c r="AZ266" s="254" t="str">
        <f t="shared" si="298"/>
        <v/>
      </c>
      <c r="BA266" s="254" t="str">
        <f t="shared" si="298"/>
        <v/>
      </c>
      <c r="BB266" s="254" t="str">
        <f t="shared" si="298"/>
        <v/>
      </c>
      <c r="BC266" s="254" t="str">
        <f t="shared" si="298"/>
        <v/>
      </c>
      <c r="BD266" s="254" t="str">
        <f t="shared" si="298"/>
        <v/>
      </c>
      <c r="BE266" s="262" t="str">
        <f t="shared" si="240"/>
        <v/>
      </c>
      <c r="BF266" s="263" t="str">
        <f t="shared" si="251"/>
        <v/>
      </c>
      <c r="BG266" s="254" t="str">
        <f t="shared" si="251"/>
        <v/>
      </c>
      <c r="BH266" s="254" t="str">
        <f t="shared" si="251"/>
        <v/>
      </c>
      <c r="BI266" s="254" t="str">
        <f t="shared" si="251"/>
        <v/>
      </c>
      <c r="BJ266" s="254" t="str">
        <f t="shared" si="299"/>
        <v/>
      </c>
      <c r="BK266" s="254" t="str">
        <f t="shared" si="299"/>
        <v/>
      </c>
      <c r="BL266" s="254" t="str">
        <f t="shared" si="299"/>
        <v/>
      </c>
      <c r="BM266" s="254" t="str">
        <f t="shared" si="299"/>
        <v/>
      </c>
      <c r="BN266" s="254" t="str">
        <f t="shared" si="299"/>
        <v/>
      </c>
      <c r="BO266" s="254" t="str">
        <f t="shared" si="299"/>
        <v/>
      </c>
      <c r="BP266" s="254" t="str">
        <f t="shared" si="241"/>
        <v/>
      </c>
      <c r="BQ266" s="264" t="str">
        <f t="shared" si="257"/>
        <v/>
      </c>
      <c r="BR266" s="261">
        <v>2019</v>
      </c>
      <c r="BS266" s="261">
        <v>2019</v>
      </c>
      <c r="BT266" s="261">
        <v>2019</v>
      </c>
      <c r="BU266" s="265">
        <v>2019</v>
      </c>
      <c r="BV266" s="263">
        <v>2019</v>
      </c>
      <c r="BW266" s="254" t="str">
        <f t="shared" si="297"/>
        <v/>
      </c>
      <c r="BX266" s="254" t="str">
        <f t="shared" si="297"/>
        <v/>
      </c>
      <c r="BY266" s="264" t="str">
        <f t="shared" si="31"/>
        <v/>
      </c>
      <c r="BZ266" s="254" t="str">
        <f t="shared" si="32"/>
        <v/>
      </c>
      <c r="CA266" s="254">
        <f t="shared" si="301"/>
        <v>0</v>
      </c>
      <c r="CB266" s="254">
        <f t="shared" si="301"/>
        <v>0</v>
      </c>
      <c r="CC266" s="254">
        <f t="shared" si="301"/>
        <v>0</v>
      </c>
      <c r="CD266" s="254">
        <f t="shared" si="301"/>
        <v>0</v>
      </c>
      <c r="CE266" s="254">
        <f t="shared" si="301"/>
        <v>0</v>
      </c>
      <c r="CF266" s="254">
        <f t="shared" si="301"/>
        <v>0</v>
      </c>
      <c r="CG266" s="254">
        <f t="shared" si="300"/>
        <v>0</v>
      </c>
      <c r="CH266" s="254">
        <f t="shared" si="300"/>
        <v>0</v>
      </c>
      <c r="CI266" s="254">
        <f t="shared" si="300"/>
        <v>0</v>
      </c>
      <c r="CJ266" s="254">
        <f t="shared" si="294"/>
        <v>0</v>
      </c>
      <c r="CK266" s="254">
        <f t="shared" si="294"/>
        <v>0</v>
      </c>
      <c r="CL266" s="254">
        <f t="shared" si="294"/>
        <v>0</v>
      </c>
      <c r="CM266" s="254">
        <f t="shared" si="258"/>
        <v>0</v>
      </c>
      <c r="CN266" s="254">
        <f t="shared" si="259"/>
        <v>0</v>
      </c>
      <c r="CO266" s="254">
        <f t="shared" si="260"/>
        <v>0</v>
      </c>
      <c r="CP266" s="254">
        <f t="shared" si="261"/>
        <v>0</v>
      </c>
      <c r="CQ266" s="254">
        <f t="shared" si="262"/>
        <v>0</v>
      </c>
      <c r="CR266" s="254">
        <f t="shared" si="263"/>
        <v>0</v>
      </c>
      <c r="CS266" s="254">
        <f t="shared" si="264"/>
        <v>0</v>
      </c>
      <c r="CT266" s="254">
        <f t="shared" si="265"/>
        <v>0</v>
      </c>
      <c r="CU266" s="254">
        <f t="shared" si="266"/>
        <v>0</v>
      </c>
      <c r="CV266" s="254">
        <f t="shared" si="267"/>
        <v>0</v>
      </c>
      <c r="CW266" s="254">
        <f t="shared" si="268"/>
        <v>0</v>
      </c>
      <c r="CX266" s="254">
        <f t="shared" si="269"/>
        <v>0</v>
      </c>
      <c r="CY266" s="254">
        <f t="shared" si="270"/>
        <v>0</v>
      </c>
      <c r="CZ266" s="254">
        <f t="shared" si="271"/>
        <v>0</v>
      </c>
      <c r="DA266" s="254">
        <f t="shared" si="272"/>
        <v>0</v>
      </c>
      <c r="DB266" s="254">
        <f t="shared" si="273"/>
        <v>0</v>
      </c>
      <c r="DC266" s="254">
        <f t="shared" si="274"/>
        <v>0</v>
      </c>
      <c r="DD266" s="254">
        <f t="shared" si="275"/>
        <v>0</v>
      </c>
      <c r="DE266" s="254">
        <f t="shared" si="276"/>
        <v>0</v>
      </c>
      <c r="DF266" s="254">
        <f t="shared" si="277"/>
        <v>0</v>
      </c>
      <c r="DG266" s="254">
        <f t="shared" si="278"/>
        <v>0</v>
      </c>
      <c r="DH266" s="254">
        <f t="shared" si="279"/>
        <v>0</v>
      </c>
      <c r="DI266" s="254">
        <f t="shared" si="280"/>
        <v>0</v>
      </c>
      <c r="DJ266" s="254">
        <f t="shared" si="281"/>
        <v>0</v>
      </c>
      <c r="DK266" s="254">
        <f t="shared" si="282"/>
        <v>0</v>
      </c>
      <c r="DL266" s="254">
        <f t="shared" si="283"/>
        <v>0</v>
      </c>
      <c r="DM266" s="254">
        <f t="shared" si="284"/>
        <v>0</v>
      </c>
      <c r="DN266" s="254">
        <f t="shared" si="285"/>
        <v>0</v>
      </c>
      <c r="DO266" s="254">
        <f t="shared" si="286"/>
        <v>0</v>
      </c>
      <c r="DP266" s="254">
        <f t="shared" si="287"/>
        <v>0</v>
      </c>
      <c r="DQ266" s="254">
        <f t="shared" si="288"/>
        <v>0</v>
      </c>
      <c r="DR266" s="254">
        <f t="shared" si="289"/>
        <v>0</v>
      </c>
      <c r="DS266" s="254">
        <f t="shared" si="290"/>
        <v>0</v>
      </c>
      <c r="DT266" s="254">
        <f t="shared" si="291"/>
        <v>0</v>
      </c>
      <c r="DU266" s="254">
        <f t="shared" si="292"/>
        <v>0</v>
      </c>
      <c r="DV266" s="254">
        <f t="shared" si="293"/>
        <v>0</v>
      </c>
    </row>
    <row r="267" spans="1:126" ht="24" customHeight="1">
      <c r="A267" s="11" t="str">
        <f ca="1">IF(AG267&lt;&gt;"OK","",CONCATENATE(TEXT('Front Page'!$F$33,"000"),TEXT('Front Page'!$F$31,"000"),"-",LEFT('Front Page'!$R$53,5),"-",LEFT(D267,1),AJ267, "-",TEXT(B267,"000")))</f>
        <v/>
      </c>
      <c r="B267" s="12" t="str">
        <f>IFERROR(IF(E267="","",MAX(B$17:B266)+1),"")</f>
        <v/>
      </c>
      <c r="C267" s="13"/>
      <c r="D267" s="29" t="str">
        <f t="shared" si="296"/>
        <v>None</v>
      </c>
      <c r="E267" s="29" t="str">
        <f t="shared" si="17"/>
        <v/>
      </c>
      <c r="F267" s="29" t="str">
        <f t="shared" si="18"/>
        <v/>
      </c>
      <c r="G267" s="363"/>
      <c r="H267" s="364"/>
      <c r="I267" s="325" t="str">
        <f t="shared" si="252"/>
        <v>No</v>
      </c>
      <c r="J267" s="314">
        <v>0</v>
      </c>
      <c r="K267" s="312">
        <v>0</v>
      </c>
      <c r="L267" s="312">
        <v>0</v>
      </c>
      <c r="M267" s="312">
        <v>0</v>
      </c>
      <c r="N267" s="312">
        <v>0</v>
      </c>
      <c r="O267" s="312">
        <v>0</v>
      </c>
      <c r="P267" s="312">
        <v>0</v>
      </c>
      <c r="Q267" s="312">
        <v>0</v>
      </c>
      <c r="R267" s="312">
        <v>0</v>
      </c>
      <c r="S267" s="312">
        <v>0</v>
      </c>
      <c r="T267" s="312">
        <v>0</v>
      </c>
      <c r="U267" s="312">
        <v>0</v>
      </c>
      <c r="V267" s="313">
        <v>1</v>
      </c>
      <c r="W267" s="313">
        <v>1</v>
      </c>
      <c r="X267" s="312">
        <v>0</v>
      </c>
      <c r="Y267" s="312">
        <v>0</v>
      </c>
      <c r="Z267" s="312">
        <v>0</v>
      </c>
      <c r="AA267" s="14">
        <v>0</v>
      </c>
      <c r="AB267" s="317"/>
      <c r="AC267" s="15" t="str">
        <f t="shared" si="242"/>
        <v/>
      </c>
      <c r="AD267" s="15" t="str">
        <f t="shared" si="253"/>
        <v/>
      </c>
      <c r="AE267" s="16" t="str">
        <f t="shared" si="254"/>
        <v>0 - 0</v>
      </c>
      <c r="AF267" s="20" t="str">
        <f t="shared" si="244"/>
        <v>Not an offer</v>
      </c>
      <c r="AG267" s="276" t="str">
        <f t="shared" si="245"/>
        <v>Not an Offer</v>
      </c>
      <c r="AH267" s="150"/>
      <c r="AI267" s="254">
        <v>251</v>
      </c>
      <c r="AJ267" s="149" t="str">
        <f t="shared" si="246"/>
        <v>00-IFE</v>
      </c>
      <c r="AK267" s="254" t="b">
        <v>0</v>
      </c>
      <c r="AL267" s="254">
        <f t="shared" si="243"/>
        <v>0</v>
      </c>
      <c r="AM267" s="254">
        <f t="shared" si="247"/>
        <v>0</v>
      </c>
      <c r="AN267" s="288">
        <f t="shared" si="255"/>
        <v>0</v>
      </c>
      <c r="AO267" s="288" t="str">
        <f>IF(AND($BU267=$BV267,BU267=AO$13),$J267&amp;$K267&amp;$L267&amp;$M267&amp;$N267&amp;$O267&amp;$P267&amp;$Q267&amp;$R267&amp;$S267&amp;$T267&amp;$U267,IFERROR(MATCH($AN267,AO$17:AO266,0),-1000))</f>
        <v>000000000000</v>
      </c>
      <c r="AP267" s="288">
        <f>IF(AND($BU267=$BV267,BV267=AP$13),$J267&amp;$K267&amp;$L267&amp;$M267&amp;$N267&amp;$O267&amp;$P267&amp;$Q267&amp;$R267&amp;$S267&amp;$T267&amp;$U267,IFERROR(MATCH($AN267,AP$17:AP266,0),-1000))</f>
        <v>1</v>
      </c>
      <c r="AQ267" s="288">
        <f>IF(AND($BU267=$BV267,BW267=AQ$13),$J267&amp;$K267&amp;$L267&amp;$M267&amp;$N267&amp;$O267&amp;$P267&amp;$Q267&amp;$R267&amp;$S267&amp;$T267&amp;$U267,IFERROR(MATCH($AN267,AQ$17:AQ266,0),-1000))</f>
        <v>1</v>
      </c>
      <c r="AR267" s="288">
        <f>IF(AND($BU267=$BV267,BX267=AR$13),$J267&amp;$K267&amp;$L267&amp;$M267&amp;$N267&amp;$O267&amp;$P267&amp;$Q267&amp;$R267&amp;$S267&amp;$T267&amp;$U267,IFERROR(MATCH($AN267,AR$17:AR266,0),-1000))</f>
        <v>1</v>
      </c>
      <c r="AS267" s="254">
        <f t="shared" si="238"/>
        <v>0</v>
      </c>
      <c r="AT267" s="261" t="str">
        <f t="shared" si="256"/>
        <v/>
      </c>
      <c r="AU267" s="254" t="str">
        <f t="shared" si="250"/>
        <v/>
      </c>
      <c r="AV267" s="254" t="str">
        <f t="shared" si="250"/>
        <v/>
      </c>
      <c r="AW267" s="254" t="str">
        <f t="shared" si="250"/>
        <v/>
      </c>
      <c r="AX267" s="254" t="str">
        <f t="shared" si="250"/>
        <v/>
      </c>
      <c r="AY267" s="254" t="str">
        <f t="shared" si="298"/>
        <v/>
      </c>
      <c r="AZ267" s="254" t="str">
        <f t="shared" si="298"/>
        <v/>
      </c>
      <c r="BA267" s="254" t="str">
        <f t="shared" si="298"/>
        <v/>
      </c>
      <c r="BB267" s="254" t="str">
        <f t="shared" si="298"/>
        <v/>
      </c>
      <c r="BC267" s="254" t="str">
        <f t="shared" si="298"/>
        <v/>
      </c>
      <c r="BD267" s="254" t="str">
        <f t="shared" si="298"/>
        <v/>
      </c>
      <c r="BE267" s="262" t="str">
        <f t="shared" si="240"/>
        <v/>
      </c>
      <c r="BF267" s="263" t="str">
        <f t="shared" si="251"/>
        <v/>
      </c>
      <c r="BG267" s="254" t="str">
        <f t="shared" si="251"/>
        <v/>
      </c>
      <c r="BH267" s="254" t="str">
        <f t="shared" si="251"/>
        <v/>
      </c>
      <c r="BI267" s="254" t="str">
        <f t="shared" si="251"/>
        <v/>
      </c>
      <c r="BJ267" s="254" t="str">
        <f t="shared" si="299"/>
        <v/>
      </c>
      <c r="BK267" s="254" t="str">
        <f t="shared" si="299"/>
        <v/>
      </c>
      <c r="BL267" s="254" t="str">
        <f t="shared" si="299"/>
        <v/>
      </c>
      <c r="BM267" s="254" t="str">
        <f t="shared" si="299"/>
        <v/>
      </c>
      <c r="BN267" s="254" t="str">
        <f t="shared" si="299"/>
        <v/>
      </c>
      <c r="BO267" s="254" t="str">
        <f t="shared" si="299"/>
        <v/>
      </c>
      <c r="BP267" s="254" t="str">
        <f t="shared" si="241"/>
        <v/>
      </c>
      <c r="BQ267" s="264" t="str">
        <f t="shared" si="257"/>
        <v/>
      </c>
      <c r="BR267" s="261">
        <v>2019</v>
      </c>
      <c r="BS267" s="261">
        <v>2019</v>
      </c>
      <c r="BT267" s="261">
        <v>2019</v>
      </c>
      <c r="BU267" s="265">
        <v>2019</v>
      </c>
      <c r="BV267" s="263">
        <v>2019</v>
      </c>
      <c r="BW267" s="254" t="str">
        <f t="shared" si="297"/>
        <v/>
      </c>
      <c r="BX267" s="254" t="str">
        <f t="shared" si="297"/>
        <v/>
      </c>
      <c r="BY267" s="264" t="str">
        <f t="shared" si="31"/>
        <v/>
      </c>
      <c r="BZ267" s="254" t="str">
        <f t="shared" si="32"/>
        <v/>
      </c>
      <c r="CA267" s="254">
        <f t="shared" si="301"/>
        <v>0</v>
      </c>
      <c r="CB267" s="254">
        <f t="shared" si="301"/>
        <v>0</v>
      </c>
      <c r="CC267" s="254">
        <f t="shared" si="301"/>
        <v>0</v>
      </c>
      <c r="CD267" s="254">
        <f t="shared" si="301"/>
        <v>0</v>
      </c>
      <c r="CE267" s="254">
        <f t="shared" si="301"/>
        <v>0</v>
      </c>
      <c r="CF267" s="254">
        <f t="shared" si="301"/>
        <v>0</v>
      </c>
      <c r="CG267" s="254">
        <f t="shared" si="300"/>
        <v>0</v>
      </c>
      <c r="CH267" s="254">
        <f t="shared" si="300"/>
        <v>0</v>
      </c>
      <c r="CI267" s="254">
        <f t="shared" si="300"/>
        <v>0</v>
      </c>
      <c r="CJ267" s="254">
        <f t="shared" si="294"/>
        <v>0</v>
      </c>
      <c r="CK267" s="254">
        <f t="shared" si="294"/>
        <v>0</v>
      </c>
      <c r="CL267" s="254">
        <f t="shared" si="294"/>
        <v>0</v>
      </c>
      <c r="CM267" s="254">
        <f t="shared" si="258"/>
        <v>0</v>
      </c>
      <c r="CN267" s="254">
        <f t="shared" si="259"/>
        <v>0</v>
      </c>
      <c r="CO267" s="254">
        <f t="shared" si="260"/>
        <v>0</v>
      </c>
      <c r="CP267" s="254">
        <f t="shared" si="261"/>
        <v>0</v>
      </c>
      <c r="CQ267" s="254">
        <f t="shared" si="262"/>
        <v>0</v>
      </c>
      <c r="CR267" s="254">
        <f t="shared" si="263"/>
        <v>0</v>
      </c>
      <c r="CS267" s="254">
        <f t="shared" si="264"/>
        <v>0</v>
      </c>
      <c r="CT267" s="254">
        <f t="shared" si="265"/>
        <v>0</v>
      </c>
      <c r="CU267" s="254">
        <f t="shared" si="266"/>
        <v>0</v>
      </c>
      <c r="CV267" s="254">
        <f t="shared" si="267"/>
        <v>0</v>
      </c>
      <c r="CW267" s="254">
        <f t="shared" si="268"/>
        <v>0</v>
      </c>
      <c r="CX267" s="254">
        <f t="shared" si="269"/>
        <v>0</v>
      </c>
      <c r="CY267" s="254">
        <f t="shared" si="270"/>
        <v>0</v>
      </c>
      <c r="CZ267" s="254">
        <f t="shared" si="271"/>
        <v>0</v>
      </c>
      <c r="DA267" s="254">
        <f t="shared" si="272"/>
        <v>0</v>
      </c>
      <c r="DB267" s="254">
        <f t="shared" si="273"/>
        <v>0</v>
      </c>
      <c r="DC267" s="254">
        <f t="shared" si="274"/>
        <v>0</v>
      </c>
      <c r="DD267" s="254">
        <f t="shared" si="275"/>
        <v>0</v>
      </c>
      <c r="DE267" s="254">
        <f t="shared" si="276"/>
        <v>0</v>
      </c>
      <c r="DF267" s="254">
        <f t="shared" si="277"/>
        <v>0</v>
      </c>
      <c r="DG267" s="254">
        <f t="shared" si="278"/>
        <v>0</v>
      </c>
      <c r="DH267" s="254">
        <f t="shared" si="279"/>
        <v>0</v>
      </c>
      <c r="DI267" s="254">
        <f t="shared" si="280"/>
        <v>0</v>
      </c>
      <c r="DJ267" s="254">
        <f t="shared" si="281"/>
        <v>0</v>
      </c>
      <c r="DK267" s="254">
        <f t="shared" si="282"/>
        <v>0</v>
      </c>
      <c r="DL267" s="254">
        <f t="shared" si="283"/>
        <v>0</v>
      </c>
      <c r="DM267" s="254">
        <f t="shared" si="284"/>
        <v>0</v>
      </c>
      <c r="DN267" s="254">
        <f t="shared" si="285"/>
        <v>0</v>
      </c>
      <c r="DO267" s="254">
        <f t="shared" si="286"/>
        <v>0</v>
      </c>
      <c r="DP267" s="254">
        <f t="shared" si="287"/>
        <v>0</v>
      </c>
      <c r="DQ267" s="254">
        <f t="shared" si="288"/>
        <v>0</v>
      </c>
      <c r="DR267" s="254">
        <f t="shared" si="289"/>
        <v>0</v>
      </c>
      <c r="DS267" s="254">
        <f t="shared" si="290"/>
        <v>0</v>
      </c>
      <c r="DT267" s="254">
        <f t="shared" si="291"/>
        <v>0</v>
      </c>
      <c r="DU267" s="254">
        <f t="shared" si="292"/>
        <v>0</v>
      </c>
      <c r="DV267" s="254">
        <f t="shared" si="293"/>
        <v>0</v>
      </c>
    </row>
    <row r="268" spans="1:126" ht="24" customHeight="1">
      <c r="A268" s="11" t="str">
        <f ca="1">IF(AG268&lt;&gt;"OK","",CONCATENATE(TEXT('Front Page'!$F$33,"000"),TEXT('Front Page'!$F$31,"000"),"-",LEFT('Front Page'!$R$53,5),"-",LEFT(D268,1),AJ268, "-",TEXT(B268,"000")))</f>
        <v/>
      </c>
      <c r="B268" s="12" t="str">
        <f>IFERROR(IF(E268="","",MAX(B$17:B267)+1),"")</f>
        <v/>
      </c>
      <c r="C268" s="13"/>
      <c r="D268" s="29" t="str">
        <f t="shared" si="296"/>
        <v>None</v>
      </c>
      <c r="E268" s="29" t="str">
        <f t="shared" si="17"/>
        <v/>
      </c>
      <c r="F268" s="29" t="str">
        <f t="shared" si="18"/>
        <v/>
      </c>
      <c r="G268" s="363"/>
      <c r="H268" s="364"/>
      <c r="I268" s="325" t="str">
        <f t="shared" si="252"/>
        <v>No</v>
      </c>
      <c r="J268" s="314">
        <v>0</v>
      </c>
      <c r="K268" s="312">
        <v>0</v>
      </c>
      <c r="L268" s="312">
        <v>0</v>
      </c>
      <c r="M268" s="312">
        <v>0</v>
      </c>
      <c r="N268" s="312">
        <v>0</v>
      </c>
      <c r="O268" s="312">
        <v>0</v>
      </c>
      <c r="P268" s="312">
        <v>0</v>
      </c>
      <c r="Q268" s="312">
        <v>0</v>
      </c>
      <c r="R268" s="312">
        <v>0</v>
      </c>
      <c r="S268" s="312">
        <v>0</v>
      </c>
      <c r="T268" s="312">
        <v>0</v>
      </c>
      <c r="U268" s="312">
        <v>0</v>
      </c>
      <c r="V268" s="313">
        <v>1</v>
      </c>
      <c r="W268" s="313">
        <v>1</v>
      </c>
      <c r="X268" s="312">
        <v>0</v>
      </c>
      <c r="Y268" s="312">
        <v>0</v>
      </c>
      <c r="Z268" s="312">
        <v>0</v>
      </c>
      <c r="AA268" s="14">
        <v>0</v>
      </c>
      <c r="AB268" s="317"/>
      <c r="AC268" s="15" t="str">
        <f t="shared" si="242"/>
        <v/>
      </c>
      <c r="AD268" s="15" t="str">
        <f t="shared" si="253"/>
        <v/>
      </c>
      <c r="AE268" s="16" t="str">
        <f t="shared" si="254"/>
        <v>0 - 0</v>
      </c>
      <c r="AF268" s="20" t="str">
        <f t="shared" si="244"/>
        <v>Not an offer</v>
      </c>
      <c r="AG268" s="276" t="str">
        <f t="shared" si="245"/>
        <v>Not an Offer</v>
      </c>
      <c r="AH268" s="150"/>
      <c r="AI268" s="254">
        <v>252</v>
      </c>
      <c r="AJ268" s="149" t="str">
        <f t="shared" si="246"/>
        <v>00-IFE</v>
      </c>
      <c r="AK268" s="254" t="b">
        <v>0</v>
      </c>
      <c r="AL268" s="254">
        <f t="shared" si="243"/>
        <v>0</v>
      </c>
      <c r="AM268" s="254">
        <f t="shared" si="247"/>
        <v>0</v>
      </c>
      <c r="AN268" s="288">
        <f t="shared" si="255"/>
        <v>0</v>
      </c>
      <c r="AO268" s="288" t="str">
        <f>IF(AND($BU268=$BV268,BU268=AO$13),$J268&amp;$K268&amp;$L268&amp;$M268&amp;$N268&amp;$O268&amp;$P268&amp;$Q268&amp;$R268&amp;$S268&amp;$T268&amp;$U268,IFERROR(MATCH($AN268,AO$17:AO267,0),-1000))</f>
        <v>000000000000</v>
      </c>
      <c r="AP268" s="288">
        <f>IF(AND($BU268=$BV268,BV268=AP$13),$J268&amp;$K268&amp;$L268&amp;$M268&amp;$N268&amp;$O268&amp;$P268&amp;$Q268&amp;$R268&amp;$S268&amp;$T268&amp;$U268,IFERROR(MATCH($AN268,AP$17:AP267,0),-1000))</f>
        <v>1</v>
      </c>
      <c r="AQ268" s="288">
        <f>IF(AND($BU268=$BV268,BW268=AQ$13),$J268&amp;$K268&amp;$L268&amp;$M268&amp;$N268&amp;$O268&amp;$P268&amp;$Q268&amp;$R268&amp;$S268&amp;$T268&amp;$U268,IFERROR(MATCH($AN268,AQ$17:AQ267,0),-1000))</f>
        <v>1</v>
      </c>
      <c r="AR268" s="288">
        <f>IF(AND($BU268=$BV268,BX268=AR$13),$J268&amp;$K268&amp;$L268&amp;$M268&amp;$N268&amp;$O268&amp;$P268&amp;$Q268&amp;$R268&amp;$S268&amp;$T268&amp;$U268,IFERROR(MATCH($AN268,AR$17:AR267,0),-1000))</f>
        <v>1</v>
      </c>
      <c r="AS268" s="254">
        <f t="shared" si="238"/>
        <v>0</v>
      </c>
      <c r="AT268" s="261" t="str">
        <f t="shared" si="256"/>
        <v/>
      </c>
      <c r="AU268" s="254" t="str">
        <f t="shared" si="250"/>
        <v/>
      </c>
      <c r="AV268" s="254" t="str">
        <f t="shared" si="250"/>
        <v/>
      </c>
      <c r="AW268" s="254" t="str">
        <f t="shared" si="250"/>
        <v/>
      </c>
      <c r="AX268" s="254" t="str">
        <f t="shared" si="250"/>
        <v/>
      </c>
      <c r="AY268" s="254" t="str">
        <f t="shared" si="298"/>
        <v/>
      </c>
      <c r="AZ268" s="254" t="str">
        <f t="shared" si="298"/>
        <v/>
      </c>
      <c r="BA268" s="254" t="str">
        <f t="shared" si="298"/>
        <v/>
      </c>
      <c r="BB268" s="254" t="str">
        <f t="shared" si="298"/>
        <v/>
      </c>
      <c r="BC268" s="254" t="str">
        <f t="shared" si="298"/>
        <v/>
      </c>
      <c r="BD268" s="254" t="str">
        <f t="shared" si="298"/>
        <v/>
      </c>
      <c r="BE268" s="262" t="str">
        <f t="shared" si="240"/>
        <v/>
      </c>
      <c r="BF268" s="263" t="str">
        <f t="shared" si="251"/>
        <v/>
      </c>
      <c r="BG268" s="254" t="str">
        <f t="shared" si="251"/>
        <v/>
      </c>
      <c r="BH268" s="254" t="str">
        <f t="shared" si="251"/>
        <v/>
      </c>
      <c r="BI268" s="254" t="str">
        <f t="shared" si="251"/>
        <v/>
      </c>
      <c r="BJ268" s="254" t="str">
        <f t="shared" si="299"/>
        <v/>
      </c>
      <c r="BK268" s="254" t="str">
        <f t="shared" si="299"/>
        <v/>
      </c>
      <c r="BL268" s="254" t="str">
        <f t="shared" si="299"/>
        <v/>
      </c>
      <c r="BM268" s="254" t="str">
        <f t="shared" si="299"/>
        <v/>
      </c>
      <c r="BN268" s="254" t="str">
        <f t="shared" si="299"/>
        <v/>
      </c>
      <c r="BO268" s="254" t="str">
        <f t="shared" si="299"/>
        <v/>
      </c>
      <c r="BP268" s="254" t="str">
        <f t="shared" si="241"/>
        <v/>
      </c>
      <c r="BQ268" s="264" t="str">
        <f t="shared" si="257"/>
        <v/>
      </c>
      <c r="BR268" s="261">
        <v>2019</v>
      </c>
      <c r="BS268" s="261">
        <v>2019</v>
      </c>
      <c r="BT268" s="261">
        <v>2019</v>
      </c>
      <c r="BU268" s="265">
        <v>2019</v>
      </c>
      <c r="BV268" s="263">
        <v>2019</v>
      </c>
      <c r="BW268" s="254" t="str">
        <f t="shared" si="297"/>
        <v/>
      </c>
      <c r="BX268" s="254" t="str">
        <f t="shared" si="297"/>
        <v/>
      </c>
      <c r="BY268" s="264" t="str">
        <f t="shared" si="31"/>
        <v/>
      </c>
      <c r="BZ268" s="254" t="str">
        <f t="shared" si="32"/>
        <v/>
      </c>
      <c r="CA268" s="254">
        <f t="shared" si="301"/>
        <v>0</v>
      </c>
      <c r="CB268" s="254">
        <f t="shared" si="301"/>
        <v>0</v>
      </c>
      <c r="CC268" s="254">
        <f t="shared" si="301"/>
        <v>0</v>
      </c>
      <c r="CD268" s="254">
        <f t="shared" si="301"/>
        <v>0</v>
      </c>
      <c r="CE268" s="254">
        <f t="shared" si="301"/>
        <v>0</v>
      </c>
      <c r="CF268" s="254">
        <f t="shared" si="301"/>
        <v>0</v>
      </c>
      <c r="CG268" s="254">
        <f t="shared" si="300"/>
        <v>0</v>
      </c>
      <c r="CH268" s="254">
        <f t="shared" si="300"/>
        <v>0</v>
      </c>
      <c r="CI268" s="254">
        <f t="shared" si="300"/>
        <v>0</v>
      </c>
      <c r="CJ268" s="254">
        <f t="shared" si="294"/>
        <v>0</v>
      </c>
      <c r="CK268" s="254">
        <f t="shared" si="294"/>
        <v>0</v>
      </c>
      <c r="CL268" s="254">
        <f t="shared" si="294"/>
        <v>0</v>
      </c>
      <c r="CM268" s="254">
        <f t="shared" si="258"/>
        <v>0</v>
      </c>
      <c r="CN268" s="254">
        <f t="shared" si="259"/>
        <v>0</v>
      </c>
      <c r="CO268" s="254">
        <f t="shared" si="260"/>
        <v>0</v>
      </c>
      <c r="CP268" s="254">
        <f t="shared" si="261"/>
        <v>0</v>
      </c>
      <c r="CQ268" s="254">
        <f t="shared" si="262"/>
        <v>0</v>
      </c>
      <c r="CR268" s="254">
        <f t="shared" si="263"/>
        <v>0</v>
      </c>
      <c r="CS268" s="254">
        <f t="shared" si="264"/>
        <v>0</v>
      </c>
      <c r="CT268" s="254">
        <f t="shared" si="265"/>
        <v>0</v>
      </c>
      <c r="CU268" s="254">
        <f t="shared" si="266"/>
        <v>0</v>
      </c>
      <c r="CV268" s="254">
        <f t="shared" si="267"/>
        <v>0</v>
      </c>
      <c r="CW268" s="254">
        <f t="shared" si="268"/>
        <v>0</v>
      </c>
      <c r="CX268" s="254">
        <f t="shared" si="269"/>
        <v>0</v>
      </c>
      <c r="CY268" s="254">
        <f t="shared" si="270"/>
        <v>0</v>
      </c>
      <c r="CZ268" s="254">
        <f t="shared" si="271"/>
        <v>0</v>
      </c>
      <c r="DA268" s="254">
        <f t="shared" si="272"/>
        <v>0</v>
      </c>
      <c r="DB268" s="254">
        <f t="shared" si="273"/>
        <v>0</v>
      </c>
      <c r="DC268" s="254">
        <f t="shared" si="274"/>
        <v>0</v>
      </c>
      <c r="DD268" s="254">
        <f t="shared" si="275"/>
        <v>0</v>
      </c>
      <c r="DE268" s="254">
        <f t="shared" si="276"/>
        <v>0</v>
      </c>
      <c r="DF268" s="254">
        <f t="shared" si="277"/>
        <v>0</v>
      </c>
      <c r="DG268" s="254">
        <f t="shared" si="278"/>
        <v>0</v>
      </c>
      <c r="DH268" s="254">
        <f t="shared" si="279"/>
        <v>0</v>
      </c>
      <c r="DI268" s="254">
        <f t="shared" si="280"/>
        <v>0</v>
      </c>
      <c r="DJ268" s="254">
        <f t="shared" si="281"/>
        <v>0</v>
      </c>
      <c r="DK268" s="254">
        <f t="shared" si="282"/>
        <v>0</v>
      </c>
      <c r="DL268" s="254">
        <f t="shared" si="283"/>
        <v>0</v>
      </c>
      <c r="DM268" s="254">
        <f t="shared" si="284"/>
        <v>0</v>
      </c>
      <c r="DN268" s="254">
        <f t="shared" si="285"/>
        <v>0</v>
      </c>
      <c r="DO268" s="254">
        <f t="shared" si="286"/>
        <v>0</v>
      </c>
      <c r="DP268" s="254">
        <f t="shared" si="287"/>
        <v>0</v>
      </c>
      <c r="DQ268" s="254">
        <f t="shared" si="288"/>
        <v>0</v>
      </c>
      <c r="DR268" s="254">
        <f t="shared" si="289"/>
        <v>0</v>
      </c>
      <c r="DS268" s="254">
        <f t="shared" si="290"/>
        <v>0</v>
      </c>
      <c r="DT268" s="254">
        <f t="shared" si="291"/>
        <v>0</v>
      </c>
      <c r="DU268" s="254">
        <f t="shared" si="292"/>
        <v>0</v>
      </c>
      <c r="DV268" s="254">
        <f t="shared" si="293"/>
        <v>0</v>
      </c>
    </row>
    <row r="269" spans="1:126" ht="24" customHeight="1">
      <c r="A269" s="11" t="str">
        <f ca="1">IF(AG269&lt;&gt;"OK","",CONCATENATE(TEXT('Front Page'!$F$33,"000"),TEXT('Front Page'!$F$31,"000"),"-",LEFT('Front Page'!$R$53,5),"-",LEFT(D269,1),AJ269, "-",TEXT(B269,"000")))</f>
        <v/>
      </c>
      <c r="B269" s="12" t="str">
        <f>IFERROR(IF(E269="","",MAX(B$17:B268)+1),"")</f>
        <v/>
      </c>
      <c r="C269" s="13"/>
      <c r="D269" s="29" t="str">
        <f t="shared" si="296"/>
        <v>None</v>
      </c>
      <c r="E269" s="29" t="str">
        <f t="shared" si="17"/>
        <v/>
      </c>
      <c r="F269" s="29" t="str">
        <f t="shared" si="18"/>
        <v/>
      </c>
      <c r="G269" s="363"/>
      <c r="H269" s="364"/>
      <c r="I269" s="325" t="str">
        <f t="shared" si="252"/>
        <v>No</v>
      </c>
      <c r="J269" s="314">
        <v>0</v>
      </c>
      <c r="K269" s="312">
        <v>0</v>
      </c>
      <c r="L269" s="312">
        <v>0</v>
      </c>
      <c r="M269" s="312">
        <v>0</v>
      </c>
      <c r="N269" s="312">
        <v>0</v>
      </c>
      <c r="O269" s="312">
        <v>0</v>
      </c>
      <c r="P269" s="312">
        <v>0</v>
      </c>
      <c r="Q269" s="312">
        <v>0</v>
      </c>
      <c r="R269" s="312">
        <v>0</v>
      </c>
      <c r="S269" s="312">
        <v>0</v>
      </c>
      <c r="T269" s="312">
        <v>0</v>
      </c>
      <c r="U269" s="312">
        <v>0</v>
      </c>
      <c r="V269" s="313">
        <v>1</v>
      </c>
      <c r="W269" s="313">
        <v>1</v>
      </c>
      <c r="X269" s="312">
        <v>0</v>
      </c>
      <c r="Y269" s="312">
        <v>0</v>
      </c>
      <c r="Z269" s="312">
        <v>0</v>
      </c>
      <c r="AA269" s="14">
        <v>0</v>
      </c>
      <c r="AB269" s="317"/>
      <c r="AC269" s="15" t="str">
        <f t="shared" si="242"/>
        <v/>
      </c>
      <c r="AD269" s="15" t="str">
        <f t="shared" si="253"/>
        <v/>
      </c>
      <c r="AE269" s="16" t="str">
        <f t="shared" si="254"/>
        <v>0 - 0</v>
      </c>
      <c r="AF269" s="20" t="str">
        <f t="shared" si="244"/>
        <v>Not an offer</v>
      </c>
      <c r="AG269" s="276" t="str">
        <f t="shared" si="245"/>
        <v>Not an Offer</v>
      </c>
      <c r="AH269" s="150"/>
      <c r="AI269" s="254">
        <v>253</v>
      </c>
      <c r="AJ269" s="149" t="str">
        <f t="shared" si="246"/>
        <v>00-IFE</v>
      </c>
      <c r="AK269" s="254" t="b">
        <v>0</v>
      </c>
      <c r="AL269" s="254">
        <f t="shared" si="243"/>
        <v>0</v>
      </c>
      <c r="AM269" s="254">
        <f t="shared" si="247"/>
        <v>0</v>
      </c>
      <c r="AN269" s="288">
        <f t="shared" si="255"/>
        <v>0</v>
      </c>
      <c r="AO269" s="288" t="str">
        <f>IF(AND($BU269=$BV269,BU269=AO$13),$J269&amp;$K269&amp;$L269&amp;$M269&amp;$N269&amp;$O269&amp;$P269&amp;$Q269&amp;$R269&amp;$S269&amp;$T269&amp;$U269,IFERROR(MATCH($AN269,AO$17:AO268,0),-1000))</f>
        <v>000000000000</v>
      </c>
      <c r="AP269" s="288">
        <f>IF(AND($BU269=$BV269,BV269=AP$13),$J269&amp;$K269&amp;$L269&amp;$M269&amp;$N269&amp;$O269&amp;$P269&amp;$Q269&amp;$R269&amp;$S269&amp;$T269&amp;$U269,IFERROR(MATCH($AN269,AP$17:AP268,0),-1000))</f>
        <v>1</v>
      </c>
      <c r="AQ269" s="288">
        <f>IF(AND($BU269=$BV269,BW269=AQ$13),$J269&amp;$K269&amp;$L269&amp;$M269&amp;$N269&amp;$O269&amp;$P269&amp;$Q269&amp;$R269&amp;$S269&amp;$T269&amp;$U269,IFERROR(MATCH($AN269,AQ$17:AQ268,0),-1000))</f>
        <v>1</v>
      </c>
      <c r="AR269" s="288">
        <f>IF(AND($BU269=$BV269,BX269=AR$13),$J269&amp;$K269&amp;$L269&amp;$M269&amp;$N269&amp;$O269&amp;$P269&amp;$Q269&amp;$R269&amp;$S269&amp;$T269&amp;$U269,IFERROR(MATCH($AN269,AR$17:AR268,0),-1000))</f>
        <v>1</v>
      </c>
      <c r="AS269" s="254">
        <f t="shared" si="238"/>
        <v>0</v>
      </c>
      <c r="AT269" s="261" t="str">
        <f t="shared" si="256"/>
        <v/>
      </c>
      <c r="AU269" s="254" t="str">
        <f t="shared" si="250"/>
        <v/>
      </c>
      <c r="AV269" s="254" t="str">
        <f t="shared" si="250"/>
        <v/>
      </c>
      <c r="AW269" s="254" t="str">
        <f t="shared" si="250"/>
        <v/>
      </c>
      <c r="AX269" s="254" t="str">
        <f t="shared" si="250"/>
        <v/>
      </c>
      <c r="AY269" s="254" t="str">
        <f t="shared" si="298"/>
        <v/>
      </c>
      <c r="AZ269" s="254" t="str">
        <f t="shared" si="298"/>
        <v/>
      </c>
      <c r="BA269" s="254" t="str">
        <f t="shared" si="298"/>
        <v/>
      </c>
      <c r="BB269" s="254" t="str">
        <f t="shared" si="298"/>
        <v/>
      </c>
      <c r="BC269" s="254" t="str">
        <f t="shared" si="298"/>
        <v/>
      </c>
      <c r="BD269" s="254" t="str">
        <f t="shared" si="298"/>
        <v/>
      </c>
      <c r="BE269" s="262" t="str">
        <f t="shared" si="298"/>
        <v/>
      </c>
      <c r="BF269" s="263" t="str">
        <f t="shared" si="251"/>
        <v/>
      </c>
      <c r="BG269" s="254" t="str">
        <f t="shared" si="251"/>
        <v/>
      </c>
      <c r="BH269" s="254" t="str">
        <f t="shared" si="251"/>
        <v/>
      </c>
      <c r="BI269" s="254" t="str">
        <f t="shared" si="251"/>
        <v/>
      </c>
      <c r="BJ269" s="254" t="str">
        <f t="shared" si="299"/>
        <v/>
      </c>
      <c r="BK269" s="254" t="str">
        <f t="shared" si="299"/>
        <v/>
      </c>
      <c r="BL269" s="254" t="str">
        <f t="shared" si="299"/>
        <v/>
      </c>
      <c r="BM269" s="254" t="str">
        <f t="shared" si="299"/>
        <v/>
      </c>
      <c r="BN269" s="254" t="str">
        <f t="shared" si="299"/>
        <v/>
      </c>
      <c r="BO269" s="254" t="str">
        <f t="shared" si="299"/>
        <v/>
      </c>
      <c r="BP269" s="254" t="str">
        <f t="shared" si="299"/>
        <v/>
      </c>
      <c r="BQ269" s="264" t="str">
        <f t="shared" si="257"/>
        <v/>
      </c>
      <c r="BR269" s="261">
        <v>2019</v>
      </c>
      <c r="BS269" s="261">
        <v>2019</v>
      </c>
      <c r="BT269" s="261">
        <v>2019</v>
      </c>
      <c r="BU269" s="265">
        <v>2019</v>
      </c>
      <c r="BV269" s="263">
        <v>2019</v>
      </c>
      <c r="BW269" s="254" t="str">
        <f t="shared" si="297"/>
        <v/>
      </c>
      <c r="BX269" s="254" t="str">
        <f t="shared" si="297"/>
        <v/>
      </c>
      <c r="BY269" s="264" t="str">
        <f t="shared" si="31"/>
        <v/>
      </c>
      <c r="BZ269" s="254" t="str">
        <f t="shared" si="32"/>
        <v/>
      </c>
      <c r="CA269" s="254">
        <f t="shared" si="301"/>
        <v>0</v>
      </c>
      <c r="CB269" s="254">
        <f t="shared" si="301"/>
        <v>0</v>
      </c>
      <c r="CC269" s="254">
        <f t="shared" si="301"/>
        <v>0</v>
      </c>
      <c r="CD269" s="254">
        <f t="shared" si="301"/>
        <v>0</v>
      </c>
      <c r="CE269" s="254">
        <f t="shared" si="301"/>
        <v>0</v>
      </c>
      <c r="CF269" s="254">
        <f t="shared" si="301"/>
        <v>0</v>
      </c>
      <c r="CG269" s="254">
        <f t="shared" si="300"/>
        <v>0</v>
      </c>
      <c r="CH269" s="254">
        <f t="shared" si="300"/>
        <v>0</v>
      </c>
      <c r="CI269" s="254">
        <f t="shared" si="300"/>
        <v>0</v>
      </c>
      <c r="CJ269" s="254">
        <f t="shared" si="294"/>
        <v>0</v>
      </c>
      <c r="CK269" s="254">
        <f t="shared" si="294"/>
        <v>0</v>
      </c>
      <c r="CL269" s="254">
        <f t="shared" si="294"/>
        <v>0</v>
      </c>
      <c r="CM269" s="254">
        <f t="shared" si="258"/>
        <v>0</v>
      </c>
      <c r="CN269" s="254">
        <f t="shared" si="259"/>
        <v>0</v>
      </c>
      <c r="CO269" s="254">
        <f t="shared" si="260"/>
        <v>0</v>
      </c>
      <c r="CP269" s="254">
        <f t="shared" si="261"/>
        <v>0</v>
      </c>
      <c r="CQ269" s="254">
        <f t="shared" si="262"/>
        <v>0</v>
      </c>
      <c r="CR269" s="254">
        <f t="shared" si="263"/>
        <v>0</v>
      </c>
      <c r="CS269" s="254">
        <f t="shared" si="264"/>
        <v>0</v>
      </c>
      <c r="CT269" s="254">
        <f t="shared" si="265"/>
        <v>0</v>
      </c>
      <c r="CU269" s="254">
        <f t="shared" si="266"/>
        <v>0</v>
      </c>
      <c r="CV269" s="254">
        <f t="shared" si="267"/>
        <v>0</v>
      </c>
      <c r="CW269" s="254">
        <f t="shared" si="268"/>
        <v>0</v>
      </c>
      <c r="CX269" s="254">
        <f t="shared" si="269"/>
        <v>0</v>
      </c>
      <c r="CY269" s="254">
        <f t="shared" si="270"/>
        <v>0</v>
      </c>
      <c r="CZ269" s="254">
        <f t="shared" si="271"/>
        <v>0</v>
      </c>
      <c r="DA269" s="254">
        <f t="shared" si="272"/>
        <v>0</v>
      </c>
      <c r="DB269" s="254">
        <f t="shared" si="273"/>
        <v>0</v>
      </c>
      <c r="DC269" s="254">
        <f t="shared" si="274"/>
        <v>0</v>
      </c>
      <c r="DD269" s="254">
        <f t="shared" si="275"/>
        <v>0</v>
      </c>
      <c r="DE269" s="254">
        <f t="shared" si="276"/>
        <v>0</v>
      </c>
      <c r="DF269" s="254">
        <f t="shared" si="277"/>
        <v>0</v>
      </c>
      <c r="DG269" s="254">
        <f t="shared" si="278"/>
        <v>0</v>
      </c>
      <c r="DH269" s="254">
        <f t="shared" si="279"/>
        <v>0</v>
      </c>
      <c r="DI269" s="254">
        <f t="shared" si="280"/>
        <v>0</v>
      </c>
      <c r="DJ269" s="254">
        <f t="shared" si="281"/>
        <v>0</v>
      </c>
      <c r="DK269" s="254">
        <f t="shared" si="282"/>
        <v>0</v>
      </c>
      <c r="DL269" s="254">
        <f t="shared" si="283"/>
        <v>0</v>
      </c>
      <c r="DM269" s="254">
        <f t="shared" si="284"/>
        <v>0</v>
      </c>
      <c r="DN269" s="254">
        <f t="shared" si="285"/>
        <v>0</v>
      </c>
      <c r="DO269" s="254">
        <f t="shared" si="286"/>
        <v>0</v>
      </c>
      <c r="DP269" s="254">
        <f t="shared" si="287"/>
        <v>0</v>
      </c>
      <c r="DQ269" s="254">
        <f t="shared" si="288"/>
        <v>0</v>
      </c>
      <c r="DR269" s="254">
        <f t="shared" si="289"/>
        <v>0</v>
      </c>
      <c r="DS269" s="254">
        <f t="shared" si="290"/>
        <v>0</v>
      </c>
      <c r="DT269" s="254">
        <f t="shared" si="291"/>
        <v>0</v>
      </c>
      <c r="DU269" s="254">
        <f t="shared" si="292"/>
        <v>0</v>
      </c>
      <c r="DV269" s="254">
        <f t="shared" si="293"/>
        <v>0</v>
      </c>
    </row>
    <row r="270" spans="1:126" ht="24" customHeight="1">
      <c r="A270" s="11" t="str">
        <f ca="1">IF(AG270&lt;&gt;"OK","",CONCATENATE(TEXT('Front Page'!$F$33,"000"),TEXT('Front Page'!$F$31,"000"),"-",LEFT('Front Page'!$R$53,5),"-",LEFT(D270,1),AJ270, "-",TEXT(B270,"000")))</f>
        <v/>
      </c>
      <c r="B270" s="12" t="str">
        <f>IFERROR(IF(E270="","",MAX(B$17:B269)+1),"")</f>
        <v/>
      </c>
      <c r="C270" s="13"/>
      <c r="D270" s="29" t="str">
        <f t="shared" si="296"/>
        <v>None</v>
      </c>
      <c r="E270" s="29" t="str">
        <f t="shared" si="17"/>
        <v/>
      </c>
      <c r="F270" s="29" t="str">
        <f t="shared" si="18"/>
        <v/>
      </c>
      <c r="G270" s="363"/>
      <c r="H270" s="364"/>
      <c r="I270" s="325" t="str">
        <f t="shared" si="252"/>
        <v>No</v>
      </c>
      <c r="J270" s="314">
        <v>0</v>
      </c>
      <c r="K270" s="312">
        <v>0</v>
      </c>
      <c r="L270" s="312">
        <v>0</v>
      </c>
      <c r="M270" s="312">
        <v>0</v>
      </c>
      <c r="N270" s="312">
        <v>0</v>
      </c>
      <c r="O270" s="312">
        <v>0</v>
      </c>
      <c r="P270" s="312">
        <v>0</v>
      </c>
      <c r="Q270" s="312">
        <v>0</v>
      </c>
      <c r="R270" s="312">
        <v>0</v>
      </c>
      <c r="S270" s="312">
        <v>0</v>
      </c>
      <c r="T270" s="312">
        <v>0</v>
      </c>
      <c r="U270" s="312">
        <v>0</v>
      </c>
      <c r="V270" s="313">
        <v>1</v>
      </c>
      <c r="W270" s="313">
        <v>1</v>
      </c>
      <c r="X270" s="312">
        <v>0</v>
      </c>
      <c r="Y270" s="312">
        <v>0</v>
      </c>
      <c r="Z270" s="312">
        <v>0</v>
      </c>
      <c r="AA270" s="14">
        <v>0</v>
      </c>
      <c r="AB270" s="317"/>
      <c r="AC270" s="15" t="str">
        <f t="shared" si="242"/>
        <v/>
      </c>
      <c r="AD270" s="15" t="str">
        <f t="shared" si="253"/>
        <v/>
      </c>
      <c r="AE270" s="16" t="str">
        <f t="shared" si="254"/>
        <v>0 - 0</v>
      </c>
      <c r="AF270" s="20" t="str">
        <f t="shared" si="244"/>
        <v>Not an offer</v>
      </c>
      <c r="AG270" s="276" t="str">
        <f t="shared" si="245"/>
        <v>Not an Offer</v>
      </c>
      <c r="AH270" s="150"/>
      <c r="AI270" s="254">
        <v>254</v>
      </c>
      <c r="AJ270" s="149" t="str">
        <f t="shared" si="246"/>
        <v>00-IFE</v>
      </c>
      <c r="AK270" s="254" t="b">
        <v>0</v>
      </c>
      <c r="AL270" s="254">
        <f t="shared" si="243"/>
        <v>0</v>
      </c>
      <c r="AM270" s="254">
        <f t="shared" si="247"/>
        <v>0</v>
      </c>
      <c r="AN270" s="288">
        <f t="shared" si="255"/>
        <v>0</v>
      </c>
      <c r="AO270" s="288" t="str">
        <f>IF(AND($BU270=$BV270,BU270=AO$13),$J270&amp;$K270&amp;$L270&amp;$M270&amp;$N270&amp;$O270&amp;$P270&amp;$Q270&amp;$R270&amp;$S270&amp;$T270&amp;$U270,IFERROR(MATCH($AN270,AO$17:AO269,0),-1000))</f>
        <v>000000000000</v>
      </c>
      <c r="AP270" s="288">
        <f>IF(AND($BU270=$BV270,BV270=AP$13),$J270&amp;$K270&amp;$L270&amp;$M270&amp;$N270&amp;$O270&amp;$P270&amp;$Q270&amp;$R270&amp;$S270&amp;$T270&amp;$U270,IFERROR(MATCH($AN270,AP$17:AP269,0),-1000))</f>
        <v>1</v>
      </c>
      <c r="AQ270" s="288">
        <f>IF(AND($BU270=$BV270,BW270=AQ$13),$J270&amp;$K270&amp;$L270&amp;$M270&amp;$N270&amp;$O270&amp;$P270&amp;$Q270&amp;$R270&amp;$S270&amp;$T270&amp;$U270,IFERROR(MATCH($AN270,AQ$17:AQ269,0),-1000))</f>
        <v>1</v>
      </c>
      <c r="AR270" s="288">
        <f>IF(AND($BU270=$BV270,BX270=AR$13),$J270&amp;$K270&amp;$L270&amp;$M270&amp;$N270&amp;$O270&amp;$P270&amp;$Q270&amp;$R270&amp;$S270&amp;$T270&amp;$U270,IFERROR(MATCH($AN270,AR$17:AR269,0),-1000))</f>
        <v>1</v>
      </c>
      <c r="AS270" s="254">
        <f t="shared" si="238"/>
        <v>0</v>
      </c>
      <c r="AT270" s="261" t="str">
        <f t="shared" si="256"/>
        <v/>
      </c>
      <c r="AU270" s="254" t="str">
        <f t="shared" si="250"/>
        <v/>
      </c>
      <c r="AV270" s="254" t="str">
        <f t="shared" si="250"/>
        <v/>
      </c>
      <c r="AW270" s="254" t="str">
        <f t="shared" si="250"/>
        <v/>
      </c>
      <c r="AX270" s="254" t="str">
        <f t="shared" si="250"/>
        <v/>
      </c>
      <c r="AY270" s="254" t="str">
        <f t="shared" si="298"/>
        <v/>
      </c>
      <c r="AZ270" s="254" t="str">
        <f t="shared" si="298"/>
        <v/>
      </c>
      <c r="BA270" s="254" t="str">
        <f t="shared" si="298"/>
        <v/>
      </c>
      <c r="BB270" s="254" t="str">
        <f t="shared" si="298"/>
        <v/>
      </c>
      <c r="BC270" s="254" t="str">
        <f t="shared" si="298"/>
        <v/>
      </c>
      <c r="BD270" s="254" t="str">
        <f t="shared" si="298"/>
        <v/>
      </c>
      <c r="BE270" s="262" t="str">
        <f t="shared" si="298"/>
        <v/>
      </c>
      <c r="BF270" s="263" t="str">
        <f t="shared" si="251"/>
        <v/>
      </c>
      <c r="BG270" s="254" t="str">
        <f t="shared" si="251"/>
        <v/>
      </c>
      <c r="BH270" s="254" t="str">
        <f t="shared" si="251"/>
        <v/>
      </c>
      <c r="BI270" s="254" t="str">
        <f t="shared" si="251"/>
        <v/>
      </c>
      <c r="BJ270" s="254" t="str">
        <f t="shared" si="299"/>
        <v/>
      </c>
      <c r="BK270" s="254" t="str">
        <f t="shared" si="299"/>
        <v/>
      </c>
      <c r="BL270" s="254" t="str">
        <f t="shared" si="299"/>
        <v/>
      </c>
      <c r="BM270" s="254" t="str">
        <f t="shared" si="299"/>
        <v/>
      </c>
      <c r="BN270" s="254" t="str">
        <f t="shared" si="299"/>
        <v/>
      </c>
      <c r="BO270" s="254" t="str">
        <f t="shared" si="299"/>
        <v/>
      </c>
      <c r="BP270" s="254" t="str">
        <f t="shared" si="299"/>
        <v/>
      </c>
      <c r="BQ270" s="264" t="str">
        <f t="shared" si="257"/>
        <v/>
      </c>
      <c r="BR270" s="261">
        <v>2019</v>
      </c>
      <c r="BS270" s="261">
        <v>2019</v>
      </c>
      <c r="BT270" s="261">
        <v>2019</v>
      </c>
      <c r="BU270" s="265">
        <v>2019</v>
      </c>
      <c r="BV270" s="263">
        <v>2019</v>
      </c>
      <c r="BW270" s="254" t="str">
        <f t="shared" si="297"/>
        <v/>
      </c>
      <c r="BX270" s="254" t="str">
        <f t="shared" si="297"/>
        <v/>
      </c>
      <c r="BY270" s="264" t="str">
        <f t="shared" si="31"/>
        <v/>
      </c>
      <c r="BZ270" s="254" t="str">
        <f t="shared" si="32"/>
        <v/>
      </c>
      <c r="CA270" s="254">
        <f t="shared" si="301"/>
        <v>0</v>
      </c>
      <c r="CB270" s="254">
        <f t="shared" si="301"/>
        <v>0</v>
      </c>
      <c r="CC270" s="254">
        <f t="shared" si="301"/>
        <v>0</v>
      </c>
      <c r="CD270" s="254">
        <f t="shared" si="301"/>
        <v>0</v>
      </c>
      <c r="CE270" s="254">
        <f t="shared" si="301"/>
        <v>0</v>
      </c>
      <c r="CF270" s="254">
        <f t="shared" si="301"/>
        <v>0</v>
      </c>
      <c r="CG270" s="254">
        <f t="shared" si="300"/>
        <v>0</v>
      </c>
      <c r="CH270" s="254">
        <f t="shared" si="300"/>
        <v>0</v>
      </c>
      <c r="CI270" s="254">
        <f t="shared" si="300"/>
        <v>0</v>
      </c>
      <c r="CJ270" s="254">
        <f t="shared" si="294"/>
        <v>0</v>
      </c>
      <c r="CK270" s="254">
        <f t="shared" si="294"/>
        <v>0</v>
      </c>
      <c r="CL270" s="254">
        <f t="shared" si="294"/>
        <v>0</v>
      </c>
      <c r="CM270" s="254">
        <f t="shared" si="258"/>
        <v>0</v>
      </c>
      <c r="CN270" s="254">
        <f t="shared" si="259"/>
        <v>0</v>
      </c>
      <c r="CO270" s="254">
        <f t="shared" si="260"/>
        <v>0</v>
      </c>
      <c r="CP270" s="254">
        <f t="shared" si="261"/>
        <v>0</v>
      </c>
      <c r="CQ270" s="254">
        <f t="shared" si="262"/>
        <v>0</v>
      </c>
      <c r="CR270" s="254">
        <f t="shared" si="263"/>
        <v>0</v>
      </c>
      <c r="CS270" s="254">
        <f t="shared" si="264"/>
        <v>0</v>
      </c>
      <c r="CT270" s="254">
        <f t="shared" si="265"/>
        <v>0</v>
      </c>
      <c r="CU270" s="254">
        <f t="shared" si="266"/>
        <v>0</v>
      </c>
      <c r="CV270" s="254">
        <f t="shared" si="267"/>
        <v>0</v>
      </c>
      <c r="CW270" s="254">
        <f t="shared" si="268"/>
        <v>0</v>
      </c>
      <c r="CX270" s="254">
        <f t="shared" si="269"/>
        <v>0</v>
      </c>
      <c r="CY270" s="254">
        <f t="shared" si="270"/>
        <v>0</v>
      </c>
      <c r="CZ270" s="254">
        <f t="shared" si="271"/>
        <v>0</v>
      </c>
      <c r="DA270" s="254">
        <f t="shared" si="272"/>
        <v>0</v>
      </c>
      <c r="DB270" s="254">
        <f t="shared" si="273"/>
        <v>0</v>
      </c>
      <c r="DC270" s="254">
        <f t="shared" si="274"/>
        <v>0</v>
      </c>
      <c r="DD270" s="254">
        <f t="shared" si="275"/>
        <v>0</v>
      </c>
      <c r="DE270" s="254">
        <f t="shared" si="276"/>
        <v>0</v>
      </c>
      <c r="DF270" s="254">
        <f t="shared" si="277"/>
        <v>0</v>
      </c>
      <c r="DG270" s="254">
        <f t="shared" si="278"/>
        <v>0</v>
      </c>
      <c r="DH270" s="254">
        <f t="shared" si="279"/>
        <v>0</v>
      </c>
      <c r="DI270" s="254">
        <f t="shared" si="280"/>
        <v>0</v>
      </c>
      <c r="DJ270" s="254">
        <f t="shared" si="281"/>
        <v>0</v>
      </c>
      <c r="DK270" s="254">
        <f t="shared" si="282"/>
        <v>0</v>
      </c>
      <c r="DL270" s="254">
        <f t="shared" si="283"/>
        <v>0</v>
      </c>
      <c r="DM270" s="254">
        <f t="shared" si="284"/>
        <v>0</v>
      </c>
      <c r="DN270" s="254">
        <f t="shared" si="285"/>
        <v>0</v>
      </c>
      <c r="DO270" s="254">
        <f t="shared" si="286"/>
        <v>0</v>
      </c>
      <c r="DP270" s="254">
        <f t="shared" si="287"/>
        <v>0</v>
      </c>
      <c r="DQ270" s="254">
        <f t="shared" si="288"/>
        <v>0</v>
      </c>
      <c r="DR270" s="254">
        <f t="shared" si="289"/>
        <v>0</v>
      </c>
      <c r="DS270" s="254">
        <f t="shared" si="290"/>
        <v>0</v>
      </c>
      <c r="DT270" s="254">
        <f t="shared" si="291"/>
        <v>0</v>
      </c>
      <c r="DU270" s="254">
        <f t="shared" si="292"/>
        <v>0</v>
      </c>
      <c r="DV270" s="254">
        <f t="shared" si="293"/>
        <v>0</v>
      </c>
    </row>
    <row r="271" spans="1:126" ht="24" customHeight="1">
      <c r="A271" s="11" t="str">
        <f ca="1">IF(AG271&lt;&gt;"OK","",CONCATENATE(TEXT('Front Page'!$F$33,"000"),TEXT('Front Page'!$F$31,"000"),"-",LEFT('Front Page'!$R$53,5),"-",LEFT(D271,1),AJ271, "-",TEXT(B271,"000")))</f>
        <v/>
      </c>
      <c r="B271" s="12" t="str">
        <f>IFERROR(IF(E271="","",MAX(B$17:B270)+1),"")</f>
        <v/>
      </c>
      <c r="C271" s="13"/>
      <c r="D271" s="29" t="str">
        <f t="shared" si="296"/>
        <v>None</v>
      </c>
      <c r="E271" s="29" t="str">
        <f t="shared" si="17"/>
        <v/>
      </c>
      <c r="F271" s="29" t="str">
        <f t="shared" si="18"/>
        <v/>
      </c>
      <c r="G271" s="363"/>
      <c r="H271" s="364"/>
      <c r="I271" s="325" t="str">
        <f t="shared" si="252"/>
        <v>No</v>
      </c>
      <c r="J271" s="314">
        <v>0</v>
      </c>
      <c r="K271" s="312">
        <v>0</v>
      </c>
      <c r="L271" s="312">
        <v>0</v>
      </c>
      <c r="M271" s="312">
        <v>0</v>
      </c>
      <c r="N271" s="312">
        <v>0</v>
      </c>
      <c r="O271" s="312">
        <v>0</v>
      </c>
      <c r="P271" s="312">
        <v>0</v>
      </c>
      <c r="Q271" s="312">
        <v>0</v>
      </c>
      <c r="R271" s="312">
        <v>0</v>
      </c>
      <c r="S271" s="312">
        <v>0</v>
      </c>
      <c r="T271" s="312">
        <v>0</v>
      </c>
      <c r="U271" s="312">
        <v>0</v>
      </c>
      <c r="V271" s="313">
        <v>1</v>
      </c>
      <c r="W271" s="313">
        <v>1</v>
      </c>
      <c r="X271" s="312">
        <v>0</v>
      </c>
      <c r="Y271" s="312">
        <v>0</v>
      </c>
      <c r="Z271" s="312">
        <v>0</v>
      </c>
      <c r="AA271" s="14">
        <v>0</v>
      </c>
      <c r="AB271" s="317"/>
      <c r="AC271" s="15" t="str">
        <f t="shared" si="242"/>
        <v/>
      </c>
      <c r="AD271" s="15" t="str">
        <f t="shared" si="253"/>
        <v/>
      </c>
      <c r="AE271" s="16" t="str">
        <f t="shared" si="254"/>
        <v>0 - 0</v>
      </c>
      <c r="AF271" s="20" t="str">
        <f t="shared" si="244"/>
        <v>Not an offer</v>
      </c>
      <c r="AG271" s="276" t="str">
        <f t="shared" si="245"/>
        <v>Not an Offer</v>
      </c>
      <c r="AH271" s="150"/>
      <c r="AI271" s="254">
        <v>255</v>
      </c>
      <c r="AJ271" s="149" t="str">
        <f t="shared" si="246"/>
        <v>00-IFE</v>
      </c>
      <c r="AK271" s="254" t="b">
        <v>0</v>
      </c>
      <c r="AL271" s="254">
        <f t="shared" si="243"/>
        <v>0</v>
      </c>
      <c r="AM271" s="254">
        <f t="shared" si="247"/>
        <v>0</v>
      </c>
      <c r="AN271" s="288">
        <f t="shared" si="255"/>
        <v>0</v>
      </c>
      <c r="AO271" s="288" t="str">
        <f>IF(AND($BU271=$BV271,BU271=AO$13),$J271&amp;$K271&amp;$L271&amp;$M271&amp;$N271&amp;$O271&amp;$P271&amp;$Q271&amp;$R271&amp;$S271&amp;$T271&amp;$U271,IFERROR(MATCH($AN271,AO$17:AO270,0),-1000))</f>
        <v>000000000000</v>
      </c>
      <c r="AP271" s="288">
        <f>IF(AND($BU271=$BV271,BV271=AP$13),$J271&amp;$K271&amp;$L271&amp;$M271&amp;$N271&amp;$O271&amp;$P271&amp;$Q271&amp;$R271&amp;$S271&amp;$T271&amp;$U271,IFERROR(MATCH($AN271,AP$17:AP270,0),-1000))</f>
        <v>1</v>
      </c>
      <c r="AQ271" s="288">
        <f>IF(AND($BU271=$BV271,BW271=AQ$13),$J271&amp;$K271&amp;$L271&amp;$M271&amp;$N271&amp;$O271&amp;$P271&amp;$Q271&amp;$R271&amp;$S271&amp;$T271&amp;$U271,IFERROR(MATCH($AN271,AQ$17:AQ270,0),-1000))</f>
        <v>1</v>
      </c>
      <c r="AR271" s="288">
        <f>IF(AND($BU271=$BV271,BX271=AR$13),$J271&amp;$K271&amp;$L271&amp;$M271&amp;$N271&amp;$O271&amp;$P271&amp;$Q271&amp;$R271&amp;$S271&amp;$T271&amp;$U271,IFERROR(MATCH($AN271,AR$17:AR270,0),-1000))</f>
        <v>1</v>
      </c>
      <c r="AS271" s="254">
        <f t="shared" si="238"/>
        <v>0</v>
      </c>
      <c r="AT271" s="261" t="str">
        <f t="shared" si="256"/>
        <v/>
      </c>
      <c r="AU271" s="254" t="str">
        <f t="shared" si="250"/>
        <v/>
      </c>
      <c r="AV271" s="254" t="str">
        <f t="shared" si="250"/>
        <v/>
      </c>
      <c r="AW271" s="254" t="str">
        <f t="shared" si="250"/>
        <v/>
      </c>
      <c r="AX271" s="254" t="str">
        <f t="shared" si="250"/>
        <v/>
      </c>
      <c r="AY271" s="254" t="str">
        <f t="shared" si="298"/>
        <v/>
      </c>
      <c r="AZ271" s="254" t="str">
        <f t="shared" si="298"/>
        <v/>
      </c>
      <c r="BA271" s="254" t="str">
        <f t="shared" si="298"/>
        <v/>
      </c>
      <c r="BB271" s="254" t="str">
        <f t="shared" si="298"/>
        <v/>
      </c>
      <c r="BC271" s="254" t="str">
        <f t="shared" si="298"/>
        <v/>
      </c>
      <c r="BD271" s="254" t="str">
        <f t="shared" si="298"/>
        <v/>
      </c>
      <c r="BE271" s="262" t="str">
        <f t="shared" si="298"/>
        <v/>
      </c>
      <c r="BF271" s="263" t="str">
        <f t="shared" si="251"/>
        <v/>
      </c>
      <c r="BG271" s="254" t="str">
        <f t="shared" si="251"/>
        <v/>
      </c>
      <c r="BH271" s="254" t="str">
        <f t="shared" si="251"/>
        <v/>
      </c>
      <c r="BI271" s="254" t="str">
        <f t="shared" si="251"/>
        <v/>
      </c>
      <c r="BJ271" s="254" t="str">
        <f t="shared" si="299"/>
        <v/>
      </c>
      <c r="BK271" s="254" t="str">
        <f t="shared" si="299"/>
        <v/>
      </c>
      <c r="BL271" s="254" t="str">
        <f t="shared" si="299"/>
        <v/>
      </c>
      <c r="BM271" s="254" t="str">
        <f t="shared" si="299"/>
        <v/>
      </c>
      <c r="BN271" s="254" t="str">
        <f t="shared" si="299"/>
        <v/>
      </c>
      <c r="BO271" s="254" t="str">
        <f t="shared" si="299"/>
        <v/>
      </c>
      <c r="BP271" s="254" t="str">
        <f t="shared" si="299"/>
        <v/>
      </c>
      <c r="BQ271" s="264" t="str">
        <f t="shared" si="257"/>
        <v/>
      </c>
      <c r="BR271" s="261">
        <v>2019</v>
      </c>
      <c r="BS271" s="261">
        <v>2019</v>
      </c>
      <c r="BT271" s="261">
        <v>2019</v>
      </c>
      <c r="BU271" s="265">
        <v>2019</v>
      </c>
      <c r="BV271" s="263">
        <v>2019</v>
      </c>
      <c r="BW271" s="254" t="str">
        <f t="shared" si="297"/>
        <v/>
      </c>
      <c r="BX271" s="254" t="str">
        <f t="shared" si="297"/>
        <v/>
      </c>
      <c r="BY271" s="264" t="str">
        <f t="shared" si="31"/>
        <v/>
      </c>
      <c r="BZ271" s="254" t="str">
        <f t="shared" si="32"/>
        <v/>
      </c>
      <c r="CA271" s="254">
        <f t="shared" si="301"/>
        <v>0</v>
      </c>
      <c r="CB271" s="254">
        <f t="shared" si="301"/>
        <v>0</v>
      </c>
      <c r="CC271" s="254">
        <f t="shared" si="301"/>
        <v>0</v>
      </c>
      <c r="CD271" s="254">
        <f t="shared" si="301"/>
        <v>0</v>
      </c>
      <c r="CE271" s="254">
        <f t="shared" si="301"/>
        <v>0</v>
      </c>
      <c r="CF271" s="254">
        <f t="shared" si="301"/>
        <v>0</v>
      </c>
      <c r="CG271" s="254">
        <f t="shared" si="300"/>
        <v>0</v>
      </c>
      <c r="CH271" s="254">
        <f t="shared" si="300"/>
        <v>0</v>
      </c>
      <c r="CI271" s="254">
        <f t="shared" si="300"/>
        <v>0</v>
      </c>
      <c r="CJ271" s="254">
        <f t="shared" si="294"/>
        <v>0</v>
      </c>
      <c r="CK271" s="254">
        <f t="shared" si="294"/>
        <v>0</v>
      </c>
      <c r="CL271" s="254">
        <f t="shared" si="294"/>
        <v>0</v>
      </c>
      <c r="CM271" s="254">
        <f t="shared" si="258"/>
        <v>0</v>
      </c>
      <c r="CN271" s="254">
        <f t="shared" si="259"/>
        <v>0</v>
      </c>
      <c r="CO271" s="254">
        <f t="shared" si="260"/>
        <v>0</v>
      </c>
      <c r="CP271" s="254">
        <f t="shared" si="261"/>
        <v>0</v>
      </c>
      <c r="CQ271" s="254">
        <f t="shared" si="262"/>
        <v>0</v>
      </c>
      <c r="CR271" s="254">
        <f t="shared" si="263"/>
        <v>0</v>
      </c>
      <c r="CS271" s="254">
        <f t="shared" si="264"/>
        <v>0</v>
      </c>
      <c r="CT271" s="254">
        <f t="shared" si="265"/>
        <v>0</v>
      </c>
      <c r="CU271" s="254">
        <f t="shared" si="266"/>
        <v>0</v>
      </c>
      <c r="CV271" s="254">
        <f t="shared" si="267"/>
        <v>0</v>
      </c>
      <c r="CW271" s="254">
        <f t="shared" si="268"/>
        <v>0</v>
      </c>
      <c r="CX271" s="254">
        <f t="shared" si="269"/>
        <v>0</v>
      </c>
      <c r="CY271" s="254">
        <f t="shared" si="270"/>
        <v>0</v>
      </c>
      <c r="CZ271" s="254">
        <f t="shared" si="271"/>
        <v>0</v>
      </c>
      <c r="DA271" s="254">
        <f t="shared" si="272"/>
        <v>0</v>
      </c>
      <c r="DB271" s="254">
        <f t="shared" si="273"/>
        <v>0</v>
      </c>
      <c r="DC271" s="254">
        <f t="shared" si="274"/>
        <v>0</v>
      </c>
      <c r="DD271" s="254">
        <f t="shared" si="275"/>
        <v>0</v>
      </c>
      <c r="DE271" s="254">
        <f t="shared" si="276"/>
        <v>0</v>
      </c>
      <c r="DF271" s="254">
        <f t="shared" si="277"/>
        <v>0</v>
      </c>
      <c r="DG271" s="254">
        <f t="shared" si="278"/>
        <v>0</v>
      </c>
      <c r="DH271" s="254">
        <f t="shared" si="279"/>
        <v>0</v>
      </c>
      <c r="DI271" s="254">
        <f t="shared" si="280"/>
        <v>0</v>
      </c>
      <c r="DJ271" s="254">
        <f t="shared" si="281"/>
        <v>0</v>
      </c>
      <c r="DK271" s="254">
        <f t="shared" si="282"/>
        <v>0</v>
      </c>
      <c r="DL271" s="254">
        <f t="shared" si="283"/>
        <v>0</v>
      </c>
      <c r="DM271" s="254">
        <f t="shared" si="284"/>
        <v>0</v>
      </c>
      <c r="DN271" s="254">
        <f t="shared" si="285"/>
        <v>0</v>
      </c>
      <c r="DO271" s="254">
        <f t="shared" si="286"/>
        <v>0</v>
      </c>
      <c r="DP271" s="254">
        <f t="shared" si="287"/>
        <v>0</v>
      </c>
      <c r="DQ271" s="254">
        <f t="shared" si="288"/>
        <v>0</v>
      </c>
      <c r="DR271" s="254">
        <f t="shared" si="289"/>
        <v>0</v>
      </c>
      <c r="DS271" s="254">
        <f t="shared" si="290"/>
        <v>0</v>
      </c>
      <c r="DT271" s="254">
        <f t="shared" si="291"/>
        <v>0</v>
      </c>
      <c r="DU271" s="254">
        <f t="shared" si="292"/>
        <v>0</v>
      </c>
      <c r="DV271" s="254">
        <f t="shared" si="293"/>
        <v>0</v>
      </c>
    </row>
    <row r="272" spans="1:126" ht="24" customHeight="1">
      <c r="A272" s="11" t="str">
        <f ca="1">IF(AG272&lt;&gt;"OK","",CONCATENATE(TEXT('Front Page'!$F$33,"000"),TEXT('Front Page'!$F$31,"000"),"-",LEFT('Front Page'!$R$53,5),"-",LEFT(D272,1),AJ272, "-",TEXT(B272,"000")))</f>
        <v/>
      </c>
      <c r="B272" s="12" t="str">
        <f>IFERROR(IF(E272="","",MAX(B$17:B271)+1),"")</f>
        <v/>
      </c>
      <c r="C272" s="13"/>
      <c r="D272" s="29" t="str">
        <f t="shared" si="296"/>
        <v>None</v>
      </c>
      <c r="E272" s="29" t="str">
        <f t="shared" si="17"/>
        <v/>
      </c>
      <c r="F272" s="29" t="str">
        <f t="shared" si="18"/>
        <v/>
      </c>
      <c r="G272" s="363"/>
      <c r="H272" s="364"/>
      <c r="I272" s="325" t="str">
        <f t="shared" si="252"/>
        <v>No</v>
      </c>
      <c r="J272" s="314">
        <v>0</v>
      </c>
      <c r="K272" s="312">
        <v>0</v>
      </c>
      <c r="L272" s="312">
        <v>0</v>
      </c>
      <c r="M272" s="312">
        <v>0</v>
      </c>
      <c r="N272" s="312">
        <v>0</v>
      </c>
      <c r="O272" s="312">
        <v>0</v>
      </c>
      <c r="P272" s="312">
        <v>0</v>
      </c>
      <c r="Q272" s="312">
        <v>0</v>
      </c>
      <c r="R272" s="312">
        <v>0</v>
      </c>
      <c r="S272" s="312">
        <v>0</v>
      </c>
      <c r="T272" s="312">
        <v>0</v>
      </c>
      <c r="U272" s="312">
        <v>0</v>
      </c>
      <c r="V272" s="313">
        <v>1</v>
      </c>
      <c r="W272" s="313">
        <v>1</v>
      </c>
      <c r="X272" s="312">
        <v>0</v>
      </c>
      <c r="Y272" s="312">
        <v>0</v>
      </c>
      <c r="Z272" s="312">
        <v>0</v>
      </c>
      <c r="AA272" s="14">
        <v>0</v>
      </c>
      <c r="AB272" s="317"/>
      <c r="AC272" s="15" t="str">
        <f t="shared" si="242"/>
        <v/>
      </c>
      <c r="AD272" s="15" t="str">
        <f t="shared" si="253"/>
        <v/>
      </c>
      <c r="AE272" s="16" t="str">
        <f t="shared" si="254"/>
        <v>0 - 0</v>
      </c>
      <c r="AF272" s="20" t="str">
        <f t="shared" si="244"/>
        <v>Not an offer</v>
      </c>
      <c r="AG272" s="276" t="str">
        <f t="shared" si="245"/>
        <v>Not an Offer</v>
      </c>
      <c r="AH272" s="150"/>
      <c r="AI272" s="254">
        <v>256</v>
      </c>
      <c r="AJ272" s="149" t="str">
        <f t="shared" si="246"/>
        <v>00-IFE</v>
      </c>
      <c r="AK272" s="254" t="b">
        <v>0</v>
      </c>
      <c r="AL272" s="254">
        <f t="shared" si="243"/>
        <v>0</v>
      </c>
      <c r="AM272" s="254">
        <f t="shared" si="247"/>
        <v>0</v>
      </c>
      <c r="AN272" s="288">
        <f t="shared" si="255"/>
        <v>0</v>
      </c>
      <c r="AO272" s="288" t="str">
        <f>IF(AND($BU272=$BV272,BU272=AO$13),$J272&amp;$K272&amp;$L272&amp;$M272&amp;$N272&amp;$O272&amp;$P272&amp;$Q272&amp;$R272&amp;$S272&amp;$T272&amp;$U272,IFERROR(MATCH($AN272,AO$17:AO271,0),-1000))</f>
        <v>000000000000</v>
      </c>
      <c r="AP272" s="288">
        <f>IF(AND($BU272=$BV272,BV272=AP$13),$J272&amp;$K272&amp;$L272&amp;$M272&amp;$N272&amp;$O272&amp;$P272&amp;$Q272&amp;$R272&amp;$S272&amp;$T272&amp;$U272,IFERROR(MATCH($AN272,AP$17:AP271,0),-1000))</f>
        <v>1</v>
      </c>
      <c r="AQ272" s="288">
        <f>IF(AND($BU272=$BV272,BW272=AQ$13),$J272&amp;$K272&amp;$L272&amp;$M272&amp;$N272&amp;$O272&amp;$P272&amp;$Q272&amp;$R272&amp;$S272&amp;$T272&amp;$U272,IFERROR(MATCH($AN272,AQ$17:AQ271,0),-1000))</f>
        <v>1</v>
      </c>
      <c r="AR272" s="288">
        <f>IF(AND($BU272=$BV272,BX272=AR$13),$J272&amp;$K272&amp;$L272&amp;$M272&amp;$N272&amp;$O272&amp;$P272&amp;$Q272&amp;$R272&amp;$S272&amp;$T272&amp;$U272,IFERROR(MATCH($AN272,AR$17:AR271,0),-1000))</f>
        <v>1</v>
      </c>
      <c r="AS272" s="254">
        <f t="shared" si="238"/>
        <v>0</v>
      </c>
      <c r="AT272" s="261" t="str">
        <f t="shared" si="256"/>
        <v/>
      </c>
      <c r="AU272" s="254" t="str">
        <f t="shared" si="250"/>
        <v/>
      </c>
      <c r="AV272" s="254" t="str">
        <f t="shared" si="250"/>
        <v/>
      </c>
      <c r="AW272" s="254" t="str">
        <f t="shared" si="250"/>
        <v/>
      </c>
      <c r="AX272" s="254" t="str">
        <f t="shared" si="250"/>
        <v/>
      </c>
      <c r="AY272" s="254" t="str">
        <f t="shared" si="298"/>
        <v/>
      </c>
      <c r="AZ272" s="254" t="str">
        <f t="shared" si="298"/>
        <v/>
      </c>
      <c r="BA272" s="254" t="str">
        <f t="shared" si="298"/>
        <v/>
      </c>
      <c r="BB272" s="254" t="str">
        <f t="shared" si="298"/>
        <v/>
      </c>
      <c r="BC272" s="254" t="str">
        <f t="shared" si="298"/>
        <v/>
      </c>
      <c r="BD272" s="254" t="str">
        <f t="shared" si="298"/>
        <v/>
      </c>
      <c r="BE272" s="262" t="str">
        <f t="shared" si="298"/>
        <v/>
      </c>
      <c r="BF272" s="263" t="str">
        <f t="shared" si="251"/>
        <v/>
      </c>
      <c r="BG272" s="254" t="str">
        <f t="shared" si="251"/>
        <v/>
      </c>
      <c r="BH272" s="254" t="str">
        <f t="shared" si="251"/>
        <v/>
      </c>
      <c r="BI272" s="254" t="str">
        <f t="shared" si="251"/>
        <v/>
      </c>
      <c r="BJ272" s="254" t="str">
        <f t="shared" si="299"/>
        <v/>
      </c>
      <c r="BK272" s="254" t="str">
        <f t="shared" si="299"/>
        <v/>
      </c>
      <c r="BL272" s="254" t="str">
        <f t="shared" si="299"/>
        <v/>
      </c>
      <c r="BM272" s="254" t="str">
        <f t="shared" si="299"/>
        <v/>
      </c>
      <c r="BN272" s="254" t="str">
        <f t="shared" si="299"/>
        <v/>
      </c>
      <c r="BO272" s="254" t="str">
        <f t="shared" si="299"/>
        <v/>
      </c>
      <c r="BP272" s="254" t="str">
        <f t="shared" si="299"/>
        <v/>
      </c>
      <c r="BQ272" s="264" t="str">
        <f t="shared" si="257"/>
        <v/>
      </c>
      <c r="BR272" s="261">
        <v>2019</v>
      </c>
      <c r="BS272" s="261">
        <v>2019</v>
      </c>
      <c r="BT272" s="261">
        <v>2019</v>
      </c>
      <c r="BU272" s="265">
        <v>2019</v>
      </c>
      <c r="BV272" s="263">
        <v>2019</v>
      </c>
      <c r="BW272" s="254" t="str">
        <f t="shared" si="297"/>
        <v/>
      </c>
      <c r="BX272" s="254" t="str">
        <f t="shared" si="297"/>
        <v/>
      </c>
      <c r="BY272" s="264" t="str">
        <f t="shared" si="31"/>
        <v/>
      </c>
      <c r="BZ272" s="254" t="str">
        <f t="shared" si="32"/>
        <v/>
      </c>
      <c r="CA272" s="254">
        <f t="shared" si="301"/>
        <v>0</v>
      </c>
      <c r="CB272" s="254">
        <f t="shared" si="301"/>
        <v>0</v>
      </c>
      <c r="CC272" s="254">
        <f t="shared" si="301"/>
        <v>0</v>
      </c>
      <c r="CD272" s="254">
        <f t="shared" si="301"/>
        <v>0</v>
      </c>
      <c r="CE272" s="254">
        <f t="shared" si="301"/>
        <v>0</v>
      </c>
      <c r="CF272" s="254">
        <f t="shared" si="301"/>
        <v>0</v>
      </c>
      <c r="CG272" s="254">
        <f t="shared" si="300"/>
        <v>0</v>
      </c>
      <c r="CH272" s="254">
        <f t="shared" si="300"/>
        <v>0</v>
      </c>
      <c r="CI272" s="254">
        <f t="shared" si="300"/>
        <v>0</v>
      </c>
      <c r="CJ272" s="254">
        <f t="shared" si="294"/>
        <v>0</v>
      </c>
      <c r="CK272" s="254">
        <f t="shared" si="294"/>
        <v>0</v>
      </c>
      <c r="CL272" s="254">
        <f t="shared" si="294"/>
        <v>0</v>
      </c>
      <c r="CM272" s="254">
        <f t="shared" si="258"/>
        <v>0</v>
      </c>
      <c r="CN272" s="254">
        <f t="shared" si="259"/>
        <v>0</v>
      </c>
      <c r="CO272" s="254">
        <f t="shared" si="260"/>
        <v>0</v>
      </c>
      <c r="CP272" s="254">
        <f t="shared" si="261"/>
        <v>0</v>
      </c>
      <c r="CQ272" s="254">
        <f t="shared" si="262"/>
        <v>0</v>
      </c>
      <c r="CR272" s="254">
        <f t="shared" si="263"/>
        <v>0</v>
      </c>
      <c r="CS272" s="254">
        <f t="shared" si="264"/>
        <v>0</v>
      </c>
      <c r="CT272" s="254">
        <f t="shared" si="265"/>
        <v>0</v>
      </c>
      <c r="CU272" s="254">
        <f t="shared" si="266"/>
        <v>0</v>
      </c>
      <c r="CV272" s="254">
        <f t="shared" si="267"/>
        <v>0</v>
      </c>
      <c r="CW272" s="254">
        <f t="shared" si="268"/>
        <v>0</v>
      </c>
      <c r="CX272" s="254">
        <f t="shared" si="269"/>
        <v>0</v>
      </c>
      <c r="CY272" s="254">
        <f t="shared" si="270"/>
        <v>0</v>
      </c>
      <c r="CZ272" s="254">
        <f t="shared" si="271"/>
        <v>0</v>
      </c>
      <c r="DA272" s="254">
        <f t="shared" si="272"/>
        <v>0</v>
      </c>
      <c r="DB272" s="254">
        <f t="shared" si="273"/>
        <v>0</v>
      </c>
      <c r="DC272" s="254">
        <f t="shared" si="274"/>
        <v>0</v>
      </c>
      <c r="DD272" s="254">
        <f t="shared" si="275"/>
        <v>0</v>
      </c>
      <c r="DE272" s="254">
        <f t="shared" si="276"/>
        <v>0</v>
      </c>
      <c r="DF272" s="254">
        <f t="shared" si="277"/>
        <v>0</v>
      </c>
      <c r="DG272" s="254">
        <f t="shared" si="278"/>
        <v>0</v>
      </c>
      <c r="DH272" s="254">
        <f t="shared" si="279"/>
        <v>0</v>
      </c>
      <c r="DI272" s="254">
        <f t="shared" si="280"/>
        <v>0</v>
      </c>
      <c r="DJ272" s="254">
        <f t="shared" si="281"/>
        <v>0</v>
      </c>
      <c r="DK272" s="254">
        <f t="shared" si="282"/>
        <v>0</v>
      </c>
      <c r="DL272" s="254">
        <f t="shared" si="283"/>
        <v>0</v>
      </c>
      <c r="DM272" s="254">
        <f t="shared" si="284"/>
        <v>0</v>
      </c>
      <c r="DN272" s="254">
        <f t="shared" si="285"/>
        <v>0</v>
      </c>
      <c r="DO272" s="254">
        <f t="shared" si="286"/>
        <v>0</v>
      </c>
      <c r="DP272" s="254">
        <f t="shared" si="287"/>
        <v>0</v>
      </c>
      <c r="DQ272" s="254">
        <f t="shared" si="288"/>
        <v>0</v>
      </c>
      <c r="DR272" s="254">
        <f t="shared" si="289"/>
        <v>0</v>
      </c>
      <c r="DS272" s="254">
        <f t="shared" si="290"/>
        <v>0</v>
      </c>
      <c r="DT272" s="254">
        <f t="shared" si="291"/>
        <v>0</v>
      </c>
      <c r="DU272" s="254">
        <f t="shared" si="292"/>
        <v>0</v>
      </c>
      <c r="DV272" s="254">
        <f t="shared" si="293"/>
        <v>0</v>
      </c>
    </row>
    <row r="273" spans="1:126" ht="24" customHeight="1">
      <c r="A273" s="11" t="str">
        <f ca="1">IF(AG273&lt;&gt;"OK","",CONCATENATE(TEXT('Front Page'!$F$33,"000"),TEXT('Front Page'!$F$31,"000"),"-",LEFT('Front Page'!$R$53,5),"-",LEFT(D273,1),AJ273, "-",TEXT(B273,"000")))</f>
        <v/>
      </c>
      <c r="B273" s="12" t="str">
        <f>IFERROR(IF(E273="","",MAX(B$17:B272)+1),"")</f>
        <v/>
      </c>
      <c r="C273" s="13"/>
      <c r="D273" s="29" t="str">
        <f t="shared" si="296"/>
        <v>None</v>
      </c>
      <c r="E273" s="29" t="str">
        <f t="shared" ref="E273:E316" si="302">IFERROR(DATE(BU273,BE273,1),"")</f>
        <v/>
      </c>
      <c r="F273" s="29" t="str">
        <f t="shared" ref="F273:F316" si="303">IFERROR(DATE(BV273,BF273+1,1)-1,"")</f>
        <v/>
      </c>
      <c r="G273" s="363"/>
      <c r="H273" s="364"/>
      <c r="I273" s="325" t="str">
        <f t="shared" si="252"/>
        <v>No</v>
      </c>
      <c r="J273" s="314">
        <v>0</v>
      </c>
      <c r="K273" s="312">
        <v>0</v>
      </c>
      <c r="L273" s="312">
        <v>0</v>
      </c>
      <c r="M273" s="312">
        <v>0</v>
      </c>
      <c r="N273" s="312">
        <v>0</v>
      </c>
      <c r="O273" s="312">
        <v>0</v>
      </c>
      <c r="P273" s="312">
        <v>0</v>
      </c>
      <c r="Q273" s="312">
        <v>0</v>
      </c>
      <c r="R273" s="312">
        <v>0</v>
      </c>
      <c r="S273" s="312">
        <v>0</v>
      </c>
      <c r="T273" s="312">
        <v>0</v>
      </c>
      <c r="U273" s="312">
        <v>0</v>
      </c>
      <c r="V273" s="313">
        <v>1</v>
      </c>
      <c r="W273" s="313">
        <v>1</v>
      </c>
      <c r="X273" s="312">
        <v>0</v>
      </c>
      <c r="Y273" s="312">
        <v>0</v>
      </c>
      <c r="Z273" s="312">
        <v>0</v>
      </c>
      <c r="AA273" s="14">
        <v>0</v>
      </c>
      <c r="AB273" s="317"/>
      <c r="AC273" s="15" t="str">
        <f t="shared" ref="AC273:AC316" si="304">IF(SUM(X273:AA273)=0,"",SUM(J273:U273)*V273*SUM(X273:AA273)/1000)</f>
        <v/>
      </c>
      <c r="AD273" s="15" t="str">
        <f t="shared" si="253"/>
        <v/>
      </c>
      <c r="AE273" s="16" t="str">
        <f t="shared" si="254"/>
        <v>0 - 0</v>
      </c>
      <c r="AF273" s="20" t="str">
        <f t="shared" si="244"/>
        <v>Not an offer</v>
      </c>
      <c r="AG273" s="276" t="str">
        <f t="shared" si="245"/>
        <v>Not an Offer</v>
      </c>
      <c r="AH273" s="150"/>
      <c r="AI273" s="254">
        <v>257</v>
      </c>
      <c r="AJ273" s="149" t="str">
        <f t="shared" si="246"/>
        <v>00-IFE</v>
      </c>
      <c r="AK273" s="254" t="b">
        <v>0</v>
      </c>
      <c r="AL273" s="254">
        <f t="shared" ref="AL273:AL316" si="305">IF(B273&lt;&gt;"",IF(AG273&lt;&gt;"OK",1,0),IF(AG273="Not an Offer",0,1))</f>
        <v>0</v>
      </c>
      <c r="AM273" s="254">
        <f t="shared" si="247"/>
        <v>0</v>
      </c>
      <c r="AN273" s="288">
        <f t="shared" si="255"/>
        <v>0</v>
      </c>
      <c r="AO273" s="288" t="str">
        <f>IF(AND($BU273=$BV273,BU273=AO$13),$J273&amp;$K273&amp;$L273&amp;$M273&amp;$N273&amp;$O273&amp;$P273&amp;$Q273&amp;$R273&amp;$S273&amp;$T273&amp;$U273,IFERROR(MATCH($AN273,AO$17:AO272,0),-1000))</f>
        <v>000000000000</v>
      </c>
      <c r="AP273" s="288">
        <f>IF(AND($BU273=$BV273,BV273=AP$13),$J273&amp;$K273&amp;$L273&amp;$M273&amp;$N273&amp;$O273&amp;$P273&amp;$Q273&amp;$R273&amp;$S273&amp;$T273&amp;$U273,IFERROR(MATCH($AN273,AP$17:AP272,0),-1000))</f>
        <v>1</v>
      </c>
      <c r="AQ273" s="288">
        <f>IF(AND($BU273=$BV273,BW273=AQ$13),$J273&amp;$K273&amp;$L273&amp;$M273&amp;$N273&amp;$O273&amp;$P273&amp;$Q273&amp;$R273&amp;$S273&amp;$T273&amp;$U273,IFERROR(MATCH($AN273,AQ$17:AQ272,0),-1000))</f>
        <v>1</v>
      </c>
      <c r="AR273" s="288">
        <f>IF(AND($BU273=$BV273,BX273=AR$13),$J273&amp;$K273&amp;$L273&amp;$M273&amp;$N273&amp;$O273&amp;$P273&amp;$Q273&amp;$R273&amp;$S273&amp;$T273&amp;$U273,IFERROR(MATCH($AN273,AR$17:AR272,0),-1000))</f>
        <v>1</v>
      </c>
      <c r="AS273" s="254">
        <f t="shared" si="238"/>
        <v>0</v>
      </c>
      <c r="AT273" s="261" t="str">
        <f t="shared" si="256"/>
        <v/>
      </c>
      <c r="AU273" s="254" t="str">
        <f t="shared" si="250"/>
        <v/>
      </c>
      <c r="AV273" s="254" t="str">
        <f t="shared" si="250"/>
        <v/>
      </c>
      <c r="AW273" s="254" t="str">
        <f t="shared" si="250"/>
        <v/>
      </c>
      <c r="AX273" s="254" t="str">
        <f t="shared" si="250"/>
        <v/>
      </c>
      <c r="AY273" s="254" t="str">
        <f t="shared" si="298"/>
        <v/>
      </c>
      <c r="AZ273" s="254" t="str">
        <f t="shared" si="298"/>
        <v/>
      </c>
      <c r="BA273" s="254" t="str">
        <f t="shared" si="298"/>
        <v/>
      </c>
      <c r="BB273" s="254" t="str">
        <f t="shared" si="298"/>
        <v/>
      </c>
      <c r="BC273" s="254" t="str">
        <f t="shared" si="298"/>
        <v/>
      </c>
      <c r="BD273" s="254" t="str">
        <f t="shared" si="298"/>
        <v/>
      </c>
      <c r="BE273" s="262" t="str">
        <f t="shared" si="298"/>
        <v/>
      </c>
      <c r="BF273" s="263" t="str">
        <f t="shared" si="251"/>
        <v/>
      </c>
      <c r="BG273" s="254" t="str">
        <f t="shared" si="251"/>
        <v/>
      </c>
      <c r="BH273" s="254" t="str">
        <f t="shared" si="251"/>
        <v/>
      </c>
      <c r="BI273" s="254" t="str">
        <f t="shared" si="251"/>
        <v/>
      </c>
      <c r="BJ273" s="254" t="str">
        <f t="shared" si="299"/>
        <v/>
      </c>
      <c r="BK273" s="254" t="str">
        <f t="shared" si="299"/>
        <v/>
      </c>
      <c r="BL273" s="254" t="str">
        <f t="shared" si="299"/>
        <v/>
      </c>
      <c r="BM273" s="254" t="str">
        <f t="shared" si="299"/>
        <v/>
      </c>
      <c r="BN273" s="254" t="str">
        <f t="shared" si="299"/>
        <v/>
      </c>
      <c r="BO273" s="254" t="str">
        <f t="shared" si="299"/>
        <v/>
      </c>
      <c r="BP273" s="254" t="str">
        <f t="shared" si="299"/>
        <v/>
      </c>
      <c r="BQ273" s="264" t="str">
        <f t="shared" si="257"/>
        <v/>
      </c>
      <c r="BR273" s="261">
        <v>2019</v>
      </c>
      <c r="BS273" s="261">
        <v>2019</v>
      </c>
      <c r="BT273" s="261">
        <v>2019</v>
      </c>
      <c r="BU273" s="265">
        <v>2019</v>
      </c>
      <c r="BV273" s="263">
        <v>2019</v>
      </c>
      <c r="BW273" s="254" t="str">
        <f t="shared" si="297"/>
        <v/>
      </c>
      <c r="BX273" s="254" t="str">
        <f t="shared" si="297"/>
        <v/>
      </c>
      <c r="BY273" s="264" t="str">
        <f t="shared" ref="BY273:BY316" si="306">IF(IFERROR(AA273/1&gt;0,0),BY$14,"")</f>
        <v/>
      </c>
      <c r="BZ273" s="254" t="str">
        <f t="shared" ref="BZ273:BZ316" si="307">IF(SUM(CA273:DV273)=0,"",SUM(CA273:DV273))</f>
        <v/>
      </c>
      <c r="CA273" s="254">
        <f t="shared" si="301"/>
        <v>0</v>
      </c>
      <c r="CB273" s="254">
        <f t="shared" si="301"/>
        <v>0</v>
      </c>
      <c r="CC273" s="254">
        <f t="shared" si="301"/>
        <v>0</v>
      </c>
      <c r="CD273" s="254">
        <f t="shared" si="301"/>
        <v>0</v>
      </c>
      <c r="CE273" s="254">
        <f t="shared" si="301"/>
        <v>0</v>
      </c>
      <c r="CF273" s="254">
        <f t="shared" si="301"/>
        <v>0</v>
      </c>
      <c r="CG273" s="254">
        <f t="shared" si="300"/>
        <v>0</v>
      </c>
      <c r="CH273" s="254">
        <f t="shared" si="300"/>
        <v>0</v>
      </c>
      <c r="CI273" s="254">
        <f t="shared" si="300"/>
        <v>0</v>
      </c>
      <c r="CJ273" s="254">
        <f t="shared" si="294"/>
        <v>0</v>
      </c>
      <c r="CK273" s="254">
        <f t="shared" si="294"/>
        <v>0</v>
      </c>
      <c r="CL273" s="254">
        <f t="shared" si="294"/>
        <v>0</v>
      </c>
      <c r="CM273" s="254">
        <f t="shared" si="258"/>
        <v>0</v>
      </c>
      <c r="CN273" s="254">
        <f t="shared" si="259"/>
        <v>0</v>
      </c>
      <c r="CO273" s="254">
        <f t="shared" si="260"/>
        <v>0</v>
      </c>
      <c r="CP273" s="254">
        <f t="shared" si="261"/>
        <v>0</v>
      </c>
      <c r="CQ273" s="254">
        <f t="shared" si="262"/>
        <v>0</v>
      </c>
      <c r="CR273" s="254">
        <f t="shared" si="263"/>
        <v>0</v>
      </c>
      <c r="CS273" s="254">
        <f t="shared" si="264"/>
        <v>0</v>
      </c>
      <c r="CT273" s="254">
        <f t="shared" si="265"/>
        <v>0</v>
      </c>
      <c r="CU273" s="254">
        <f t="shared" si="266"/>
        <v>0</v>
      </c>
      <c r="CV273" s="254">
        <f t="shared" si="267"/>
        <v>0</v>
      </c>
      <c r="CW273" s="254">
        <f t="shared" si="268"/>
        <v>0</v>
      </c>
      <c r="CX273" s="254">
        <f t="shared" si="269"/>
        <v>0</v>
      </c>
      <c r="CY273" s="254">
        <f t="shared" si="270"/>
        <v>0</v>
      </c>
      <c r="CZ273" s="254">
        <f t="shared" si="271"/>
        <v>0</v>
      </c>
      <c r="DA273" s="254">
        <f t="shared" si="272"/>
        <v>0</v>
      </c>
      <c r="DB273" s="254">
        <f t="shared" si="273"/>
        <v>0</v>
      </c>
      <c r="DC273" s="254">
        <f t="shared" si="274"/>
        <v>0</v>
      </c>
      <c r="DD273" s="254">
        <f t="shared" si="275"/>
        <v>0</v>
      </c>
      <c r="DE273" s="254">
        <f t="shared" si="276"/>
        <v>0</v>
      </c>
      <c r="DF273" s="254">
        <f t="shared" si="277"/>
        <v>0</v>
      </c>
      <c r="DG273" s="254">
        <f t="shared" si="278"/>
        <v>0</v>
      </c>
      <c r="DH273" s="254">
        <f t="shared" si="279"/>
        <v>0</v>
      </c>
      <c r="DI273" s="254">
        <f t="shared" si="280"/>
        <v>0</v>
      </c>
      <c r="DJ273" s="254">
        <f t="shared" si="281"/>
        <v>0</v>
      </c>
      <c r="DK273" s="254">
        <f t="shared" si="282"/>
        <v>0</v>
      </c>
      <c r="DL273" s="254">
        <f t="shared" si="283"/>
        <v>0</v>
      </c>
      <c r="DM273" s="254">
        <f t="shared" si="284"/>
        <v>0</v>
      </c>
      <c r="DN273" s="254">
        <f t="shared" si="285"/>
        <v>0</v>
      </c>
      <c r="DO273" s="254">
        <f t="shared" si="286"/>
        <v>0</v>
      </c>
      <c r="DP273" s="254">
        <f t="shared" si="287"/>
        <v>0</v>
      </c>
      <c r="DQ273" s="254">
        <f t="shared" si="288"/>
        <v>0</v>
      </c>
      <c r="DR273" s="254">
        <f t="shared" si="289"/>
        <v>0</v>
      </c>
      <c r="DS273" s="254">
        <f t="shared" si="290"/>
        <v>0</v>
      </c>
      <c r="DT273" s="254">
        <f t="shared" si="291"/>
        <v>0</v>
      </c>
      <c r="DU273" s="254">
        <f t="shared" si="292"/>
        <v>0</v>
      </c>
      <c r="DV273" s="254">
        <f t="shared" si="293"/>
        <v>0</v>
      </c>
    </row>
    <row r="274" spans="1:126" ht="24" customHeight="1">
      <c r="A274" s="11" t="str">
        <f ca="1">IF(AG274&lt;&gt;"OK","",CONCATENATE(TEXT('Front Page'!$F$33,"000"),TEXT('Front Page'!$F$31,"000"),"-",LEFT('Front Page'!$R$53,5),"-",LEFT(D274,1),AJ274, "-",TEXT(B274,"000")))</f>
        <v/>
      </c>
      <c r="B274" s="12" t="str">
        <f>IFERROR(IF(E274="","",MAX(B$17:B273)+1),"")</f>
        <v/>
      </c>
      <c r="C274" s="13"/>
      <c r="D274" s="29" t="str">
        <f t="shared" si="296"/>
        <v>None</v>
      </c>
      <c r="E274" s="29" t="str">
        <f t="shared" si="302"/>
        <v/>
      </c>
      <c r="F274" s="29" t="str">
        <f t="shared" si="303"/>
        <v/>
      </c>
      <c r="G274" s="363"/>
      <c r="H274" s="364"/>
      <c r="I274" s="325" t="str">
        <f t="shared" si="252"/>
        <v>No</v>
      </c>
      <c r="J274" s="314">
        <v>0</v>
      </c>
      <c r="K274" s="312">
        <v>0</v>
      </c>
      <c r="L274" s="312">
        <v>0</v>
      </c>
      <c r="M274" s="312">
        <v>0</v>
      </c>
      <c r="N274" s="312">
        <v>0</v>
      </c>
      <c r="O274" s="312">
        <v>0</v>
      </c>
      <c r="P274" s="312">
        <v>0</v>
      </c>
      <c r="Q274" s="312">
        <v>0</v>
      </c>
      <c r="R274" s="312">
        <v>0</v>
      </c>
      <c r="S274" s="312">
        <v>0</v>
      </c>
      <c r="T274" s="312">
        <v>0</v>
      </c>
      <c r="U274" s="312">
        <v>0</v>
      </c>
      <c r="V274" s="313">
        <v>1</v>
      </c>
      <c r="W274" s="313">
        <v>1</v>
      </c>
      <c r="X274" s="312">
        <v>0</v>
      </c>
      <c r="Y274" s="312">
        <v>0</v>
      </c>
      <c r="Z274" s="312">
        <v>0</v>
      </c>
      <c r="AA274" s="14">
        <v>0</v>
      </c>
      <c r="AB274" s="317"/>
      <c r="AC274" s="15" t="str">
        <f t="shared" si="304"/>
        <v/>
      </c>
      <c r="AD274" s="15" t="str">
        <f t="shared" si="253"/>
        <v/>
      </c>
      <c r="AE274" s="16" t="str">
        <f t="shared" si="254"/>
        <v>0 - 0</v>
      </c>
      <c r="AF274" s="20" t="str">
        <f t="shared" ref="AF274:AF316" si="308">IF(AG274&lt;&gt;"OK","Not an offer",D274&amp;" offer for "&amp;BU274&amp;IF(BV274&lt;&gt;BU274,"-"&amp;BV274&amp;" ("," ")&amp;" with "&amp;IF(IF(D274="Q3",MIN(P274:R274)=MAX(P274:R274),MIN(J274:U274)=MAX(J274:U274)),"flat capacity","capacity variable by month")&amp;IF(V274&lt;&gt;W274," in blocks",", one block"))</f>
        <v>Not an offer</v>
      </c>
      <c r="AG274" s="276" t="str">
        <f t="shared" ref="AG274:AG316" si="309">IF(B274&lt;&gt;"",IF(OR(MOD(ROUND(SUM(J274:AA274),10),ROUND(SUM(J274:AA274),2))&gt;0,COUNT(J274:W274)&lt;14),"Check that entries are numbers rounded to two decimal points",IF(B274="","Enter Capacity",IF(AK274,"Capacity Price has to span the entire term, no gap years",IF(AS274=0,IF(W274&lt;V274,"Check Blocks","OK"),AS274)))),"Not an Offer")</f>
        <v>Not an Offer</v>
      </c>
      <c r="AH274" s="150"/>
      <c r="AI274" s="254">
        <v>258</v>
      </c>
      <c r="AJ274" s="149" t="str">
        <f t="shared" ref="AJ274:AJ316" si="310">IF(AND(X274&lt;&gt;0,Y274&lt;&gt;0),90,IF(X274&lt;&gt;0,19,IF(Y274&lt;&gt;0,20,"00")))&amp;"-IFE"</f>
        <v>00-IFE</v>
      </c>
      <c r="AK274" s="254" t="b">
        <v>0</v>
      </c>
      <c r="AL274" s="254">
        <f t="shared" si="305"/>
        <v>0</v>
      </c>
      <c r="AM274" s="254">
        <f t="shared" ref="AM274:AM316" si="311">IF(AG274="OK",IF(ROW(B274)-16=B274,0,1),0)</f>
        <v>0</v>
      </c>
      <c r="AN274" s="288">
        <f t="shared" si="255"/>
        <v>0</v>
      </c>
      <c r="AO274" s="288" t="str">
        <f>IF(AND($BU274=$BV274,BU274=AO$13),$J274&amp;$K274&amp;$L274&amp;$M274&amp;$N274&amp;$O274&amp;$P274&amp;$Q274&amp;$R274&amp;$S274&amp;$T274&amp;$U274,IFERROR(MATCH($AN274,AO$17:AO273,0),-1000))</f>
        <v>000000000000</v>
      </c>
      <c r="AP274" s="288">
        <f>IF(AND($BU274=$BV274,BV274=AP$13),$J274&amp;$K274&amp;$L274&amp;$M274&amp;$N274&amp;$O274&amp;$P274&amp;$Q274&amp;$R274&amp;$S274&amp;$T274&amp;$U274,IFERROR(MATCH($AN274,AP$17:AP273,0),-1000))</f>
        <v>1</v>
      </c>
      <c r="AQ274" s="288">
        <f>IF(AND($BU274=$BV274,BW274=AQ$13),$J274&amp;$K274&amp;$L274&amp;$M274&amp;$N274&amp;$O274&amp;$P274&amp;$Q274&amp;$R274&amp;$S274&amp;$T274&amp;$U274,IFERROR(MATCH($AN274,AQ$17:AQ273,0),-1000))</f>
        <v>1</v>
      </c>
      <c r="AR274" s="288">
        <f>IF(AND($BU274=$BV274,BX274=AR$13),$J274&amp;$K274&amp;$L274&amp;$M274&amp;$N274&amp;$O274&amp;$P274&amp;$Q274&amp;$R274&amp;$S274&amp;$T274&amp;$U274,IFERROR(MATCH($AN274,AR$17:AR273,0),-1000))</f>
        <v>1</v>
      </c>
      <c r="AS274" s="254">
        <f t="shared" si="238"/>
        <v>0</v>
      </c>
      <c r="AT274" s="261" t="str">
        <f t="shared" si="256"/>
        <v/>
      </c>
      <c r="AU274" s="254" t="str">
        <f t="shared" si="250"/>
        <v/>
      </c>
      <c r="AV274" s="254" t="str">
        <f t="shared" si="250"/>
        <v/>
      </c>
      <c r="AW274" s="254" t="str">
        <f t="shared" si="250"/>
        <v/>
      </c>
      <c r="AX274" s="254" t="str">
        <f t="shared" si="250"/>
        <v/>
      </c>
      <c r="AY274" s="254" t="str">
        <f t="shared" si="298"/>
        <v/>
      </c>
      <c r="AZ274" s="254" t="str">
        <f t="shared" si="298"/>
        <v/>
      </c>
      <c r="BA274" s="254" t="str">
        <f t="shared" si="298"/>
        <v/>
      </c>
      <c r="BB274" s="254" t="str">
        <f t="shared" si="298"/>
        <v/>
      </c>
      <c r="BC274" s="254" t="str">
        <f t="shared" si="298"/>
        <v/>
      </c>
      <c r="BD274" s="254" t="str">
        <f t="shared" si="298"/>
        <v/>
      </c>
      <c r="BE274" s="262" t="str">
        <f t="shared" si="298"/>
        <v/>
      </c>
      <c r="BF274" s="263" t="str">
        <f t="shared" si="251"/>
        <v/>
      </c>
      <c r="BG274" s="254" t="str">
        <f t="shared" si="251"/>
        <v/>
      </c>
      <c r="BH274" s="254" t="str">
        <f t="shared" si="251"/>
        <v/>
      </c>
      <c r="BI274" s="254" t="str">
        <f t="shared" si="251"/>
        <v/>
      </c>
      <c r="BJ274" s="254" t="str">
        <f t="shared" si="299"/>
        <v/>
      </c>
      <c r="BK274" s="254" t="str">
        <f t="shared" si="299"/>
        <v/>
      </c>
      <c r="BL274" s="254" t="str">
        <f t="shared" si="299"/>
        <v/>
      </c>
      <c r="BM274" s="254" t="str">
        <f t="shared" si="299"/>
        <v/>
      </c>
      <c r="BN274" s="254" t="str">
        <f t="shared" si="299"/>
        <v/>
      </c>
      <c r="BO274" s="254" t="str">
        <f t="shared" si="299"/>
        <v/>
      </c>
      <c r="BP274" s="254" t="str">
        <f t="shared" si="299"/>
        <v/>
      </c>
      <c r="BQ274" s="264" t="str">
        <f t="shared" si="257"/>
        <v/>
      </c>
      <c r="BR274" s="261">
        <v>2019</v>
      </c>
      <c r="BS274" s="261">
        <v>2019</v>
      </c>
      <c r="BT274" s="261">
        <v>2019</v>
      </c>
      <c r="BU274" s="265">
        <v>2019</v>
      </c>
      <c r="BV274" s="263">
        <v>2019</v>
      </c>
      <c r="BW274" s="254" t="str">
        <f t="shared" si="297"/>
        <v/>
      </c>
      <c r="BX274" s="254" t="str">
        <f t="shared" si="297"/>
        <v/>
      </c>
      <c r="BY274" s="264" t="str">
        <f t="shared" si="306"/>
        <v/>
      </c>
      <c r="BZ274" s="254" t="str">
        <f t="shared" si="307"/>
        <v/>
      </c>
      <c r="CA274" s="254">
        <f t="shared" si="301"/>
        <v>0</v>
      </c>
      <c r="CB274" s="254">
        <f t="shared" si="301"/>
        <v>0</v>
      </c>
      <c r="CC274" s="254">
        <f t="shared" si="301"/>
        <v>0</v>
      </c>
      <c r="CD274" s="254">
        <f t="shared" si="301"/>
        <v>0</v>
      </c>
      <c r="CE274" s="254">
        <f t="shared" si="301"/>
        <v>0</v>
      </c>
      <c r="CF274" s="254">
        <f t="shared" si="301"/>
        <v>0</v>
      </c>
      <c r="CG274" s="254">
        <f t="shared" si="300"/>
        <v>0</v>
      </c>
      <c r="CH274" s="254">
        <f t="shared" si="300"/>
        <v>0</v>
      </c>
      <c r="CI274" s="254">
        <f t="shared" si="300"/>
        <v>0</v>
      </c>
      <c r="CJ274" s="254">
        <f t="shared" si="294"/>
        <v>0</v>
      </c>
      <c r="CK274" s="254">
        <f t="shared" si="294"/>
        <v>0</v>
      </c>
      <c r="CL274" s="254">
        <f t="shared" si="294"/>
        <v>0</v>
      </c>
      <c r="CM274" s="254">
        <f t="shared" si="258"/>
        <v>0</v>
      </c>
      <c r="CN274" s="254">
        <f t="shared" si="259"/>
        <v>0</v>
      </c>
      <c r="CO274" s="254">
        <f t="shared" si="260"/>
        <v>0</v>
      </c>
      <c r="CP274" s="254">
        <f t="shared" si="261"/>
        <v>0</v>
      </c>
      <c r="CQ274" s="254">
        <f t="shared" si="262"/>
        <v>0</v>
      </c>
      <c r="CR274" s="254">
        <f t="shared" si="263"/>
        <v>0</v>
      </c>
      <c r="CS274" s="254">
        <f t="shared" si="264"/>
        <v>0</v>
      </c>
      <c r="CT274" s="254">
        <f t="shared" si="265"/>
        <v>0</v>
      </c>
      <c r="CU274" s="254">
        <f t="shared" si="266"/>
        <v>0</v>
      </c>
      <c r="CV274" s="254">
        <f t="shared" si="267"/>
        <v>0</v>
      </c>
      <c r="CW274" s="254">
        <f t="shared" si="268"/>
        <v>0</v>
      </c>
      <c r="CX274" s="254">
        <f t="shared" si="269"/>
        <v>0</v>
      </c>
      <c r="CY274" s="254">
        <f t="shared" si="270"/>
        <v>0</v>
      </c>
      <c r="CZ274" s="254">
        <f t="shared" si="271"/>
        <v>0</v>
      </c>
      <c r="DA274" s="254">
        <f t="shared" si="272"/>
        <v>0</v>
      </c>
      <c r="DB274" s="254">
        <f t="shared" si="273"/>
        <v>0</v>
      </c>
      <c r="DC274" s="254">
        <f t="shared" si="274"/>
        <v>0</v>
      </c>
      <c r="DD274" s="254">
        <f t="shared" si="275"/>
        <v>0</v>
      </c>
      <c r="DE274" s="254">
        <f t="shared" si="276"/>
        <v>0</v>
      </c>
      <c r="DF274" s="254">
        <f t="shared" si="277"/>
        <v>0</v>
      </c>
      <c r="DG274" s="254">
        <f t="shared" si="278"/>
        <v>0</v>
      </c>
      <c r="DH274" s="254">
        <f t="shared" si="279"/>
        <v>0</v>
      </c>
      <c r="DI274" s="254">
        <f t="shared" si="280"/>
        <v>0</v>
      </c>
      <c r="DJ274" s="254">
        <f t="shared" si="281"/>
        <v>0</v>
      </c>
      <c r="DK274" s="254">
        <f t="shared" si="282"/>
        <v>0</v>
      </c>
      <c r="DL274" s="254">
        <f t="shared" si="283"/>
        <v>0</v>
      </c>
      <c r="DM274" s="254">
        <f t="shared" si="284"/>
        <v>0</v>
      </c>
      <c r="DN274" s="254">
        <f t="shared" si="285"/>
        <v>0</v>
      </c>
      <c r="DO274" s="254">
        <f t="shared" si="286"/>
        <v>0</v>
      </c>
      <c r="DP274" s="254">
        <f t="shared" si="287"/>
        <v>0</v>
      </c>
      <c r="DQ274" s="254">
        <f t="shared" si="288"/>
        <v>0</v>
      </c>
      <c r="DR274" s="254">
        <f t="shared" si="289"/>
        <v>0</v>
      </c>
      <c r="DS274" s="254">
        <f t="shared" si="290"/>
        <v>0</v>
      </c>
      <c r="DT274" s="254">
        <f t="shared" si="291"/>
        <v>0</v>
      </c>
      <c r="DU274" s="254">
        <f t="shared" si="292"/>
        <v>0</v>
      </c>
      <c r="DV274" s="254">
        <f t="shared" si="293"/>
        <v>0</v>
      </c>
    </row>
    <row r="275" spans="1:126" ht="24" customHeight="1">
      <c r="A275" s="11" t="str">
        <f ca="1">IF(AG275&lt;&gt;"OK","",CONCATENATE(TEXT('Front Page'!$F$33,"000"),TEXT('Front Page'!$F$31,"000"),"-",LEFT('Front Page'!$R$53,5),"-",LEFT(D275,1),AJ275, "-",TEXT(B275,"000")))</f>
        <v/>
      </c>
      <c r="B275" s="12" t="str">
        <f>IFERROR(IF(E275="","",MAX(B$17:B274)+1),"")</f>
        <v/>
      </c>
      <c r="C275" s="13"/>
      <c r="D275" s="29" t="str">
        <f t="shared" si="296"/>
        <v>None</v>
      </c>
      <c r="E275" s="29" t="str">
        <f t="shared" si="302"/>
        <v/>
      </c>
      <c r="F275" s="29" t="str">
        <f t="shared" si="303"/>
        <v/>
      </c>
      <c r="G275" s="363"/>
      <c r="H275" s="364"/>
      <c r="I275" s="325" t="str">
        <f t="shared" si="252"/>
        <v>No</v>
      </c>
      <c r="J275" s="314">
        <v>0</v>
      </c>
      <c r="K275" s="312">
        <v>0</v>
      </c>
      <c r="L275" s="312">
        <v>0</v>
      </c>
      <c r="M275" s="312">
        <v>0</v>
      </c>
      <c r="N275" s="312">
        <v>0</v>
      </c>
      <c r="O275" s="312">
        <v>0</v>
      </c>
      <c r="P275" s="312">
        <v>0</v>
      </c>
      <c r="Q275" s="312">
        <v>0</v>
      </c>
      <c r="R275" s="312">
        <v>0</v>
      </c>
      <c r="S275" s="312">
        <v>0</v>
      </c>
      <c r="T275" s="312">
        <v>0</v>
      </c>
      <c r="U275" s="312">
        <v>0</v>
      </c>
      <c r="V275" s="313">
        <v>1</v>
      </c>
      <c r="W275" s="313">
        <v>1</v>
      </c>
      <c r="X275" s="312">
        <v>0</v>
      </c>
      <c r="Y275" s="312">
        <v>0</v>
      </c>
      <c r="Z275" s="312">
        <v>0</v>
      </c>
      <c r="AA275" s="14">
        <v>0</v>
      </c>
      <c r="AB275" s="317"/>
      <c r="AC275" s="15" t="str">
        <f t="shared" si="304"/>
        <v/>
      </c>
      <c r="AD275" s="15" t="str">
        <f t="shared" si="253"/>
        <v/>
      </c>
      <c r="AE275" s="16" t="str">
        <f t="shared" si="254"/>
        <v>0 - 0</v>
      </c>
      <c r="AF275" s="20" t="str">
        <f t="shared" si="308"/>
        <v>Not an offer</v>
      </c>
      <c r="AG275" s="276" t="str">
        <f t="shared" si="309"/>
        <v>Not an Offer</v>
      </c>
      <c r="AH275" s="150"/>
      <c r="AI275" s="254">
        <v>259</v>
      </c>
      <c r="AJ275" s="149" t="str">
        <f t="shared" si="310"/>
        <v>00-IFE</v>
      </c>
      <c r="AK275" s="254" t="b">
        <v>0</v>
      </c>
      <c r="AL275" s="254">
        <f t="shared" si="305"/>
        <v>0</v>
      </c>
      <c r="AM275" s="254">
        <f t="shared" si="311"/>
        <v>0</v>
      </c>
      <c r="AN275" s="288">
        <f t="shared" si="255"/>
        <v>0</v>
      </c>
      <c r="AO275" s="288" t="str">
        <f>IF(AND($BU275=$BV275,BU275=AO$13),$J275&amp;$K275&amp;$L275&amp;$M275&amp;$N275&amp;$O275&amp;$P275&amp;$Q275&amp;$R275&amp;$S275&amp;$T275&amp;$U275,IFERROR(MATCH($AN275,AO$17:AO274,0),-1000))</f>
        <v>000000000000</v>
      </c>
      <c r="AP275" s="288">
        <f>IF(AND($BU275=$BV275,BV275=AP$13),$J275&amp;$K275&amp;$L275&amp;$M275&amp;$N275&amp;$O275&amp;$P275&amp;$Q275&amp;$R275&amp;$S275&amp;$T275&amp;$U275,IFERROR(MATCH($AN275,AP$17:AP274,0),-1000))</f>
        <v>1</v>
      </c>
      <c r="AQ275" s="288">
        <f>IF(AND($BU275=$BV275,BW275=AQ$13),$J275&amp;$K275&amp;$L275&amp;$M275&amp;$N275&amp;$O275&amp;$P275&amp;$Q275&amp;$R275&amp;$S275&amp;$T275&amp;$U275,IFERROR(MATCH($AN275,AQ$17:AQ274,0),-1000))</f>
        <v>1</v>
      </c>
      <c r="AR275" s="288">
        <f>IF(AND($BU275=$BV275,BX275=AR$13),$J275&amp;$K275&amp;$L275&amp;$M275&amp;$N275&amp;$O275&amp;$P275&amp;$Q275&amp;$R275&amp;$S275&amp;$T275&amp;$U275,IFERROR(MATCH($AN275,AR$17:AR274,0),-1000))</f>
        <v>1</v>
      </c>
      <c r="AS275" s="254">
        <f t="shared" si="238"/>
        <v>0</v>
      </c>
      <c r="AT275" s="261" t="str">
        <f t="shared" si="256"/>
        <v/>
      </c>
      <c r="AU275" s="254" t="str">
        <f t="shared" si="250"/>
        <v/>
      </c>
      <c r="AV275" s="254" t="str">
        <f t="shared" si="250"/>
        <v/>
      </c>
      <c r="AW275" s="254" t="str">
        <f t="shared" si="250"/>
        <v/>
      </c>
      <c r="AX275" s="254" t="str">
        <f t="shared" si="250"/>
        <v/>
      </c>
      <c r="AY275" s="254" t="str">
        <f t="shared" si="298"/>
        <v/>
      </c>
      <c r="AZ275" s="254" t="str">
        <f t="shared" si="298"/>
        <v/>
      </c>
      <c r="BA275" s="254" t="str">
        <f t="shared" si="298"/>
        <v/>
      </c>
      <c r="BB275" s="254" t="str">
        <f t="shared" si="298"/>
        <v/>
      </c>
      <c r="BC275" s="254" t="str">
        <f t="shared" si="298"/>
        <v/>
      </c>
      <c r="BD275" s="254" t="str">
        <f t="shared" si="298"/>
        <v/>
      </c>
      <c r="BE275" s="262" t="str">
        <f t="shared" si="298"/>
        <v/>
      </c>
      <c r="BF275" s="263" t="str">
        <f t="shared" si="251"/>
        <v/>
      </c>
      <c r="BG275" s="254" t="str">
        <f t="shared" si="251"/>
        <v/>
      </c>
      <c r="BH275" s="254" t="str">
        <f t="shared" si="251"/>
        <v/>
      </c>
      <c r="BI275" s="254" t="str">
        <f t="shared" si="251"/>
        <v/>
      </c>
      <c r="BJ275" s="254" t="str">
        <f t="shared" si="299"/>
        <v/>
      </c>
      <c r="BK275" s="254" t="str">
        <f t="shared" si="299"/>
        <v/>
      </c>
      <c r="BL275" s="254" t="str">
        <f t="shared" si="299"/>
        <v/>
      </c>
      <c r="BM275" s="254" t="str">
        <f t="shared" si="299"/>
        <v/>
      </c>
      <c r="BN275" s="254" t="str">
        <f t="shared" si="299"/>
        <v/>
      </c>
      <c r="BO275" s="254" t="str">
        <f t="shared" si="299"/>
        <v/>
      </c>
      <c r="BP275" s="254" t="str">
        <f t="shared" si="299"/>
        <v/>
      </c>
      <c r="BQ275" s="264" t="str">
        <f t="shared" si="257"/>
        <v/>
      </c>
      <c r="BR275" s="261">
        <v>2019</v>
      </c>
      <c r="BS275" s="261">
        <v>2019</v>
      </c>
      <c r="BT275" s="261">
        <v>2019</v>
      </c>
      <c r="BU275" s="265">
        <v>2019</v>
      </c>
      <c r="BV275" s="263">
        <v>2019</v>
      </c>
      <c r="BW275" s="254" t="str">
        <f t="shared" si="297"/>
        <v/>
      </c>
      <c r="BX275" s="254" t="str">
        <f t="shared" si="297"/>
        <v/>
      </c>
      <c r="BY275" s="264" t="str">
        <f t="shared" si="306"/>
        <v/>
      </c>
      <c r="BZ275" s="254" t="str">
        <f t="shared" si="307"/>
        <v/>
      </c>
      <c r="CA275" s="254">
        <f t="shared" si="301"/>
        <v>0</v>
      </c>
      <c r="CB275" s="254">
        <f t="shared" si="301"/>
        <v>0</v>
      </c>
      <c r="CC275" s="254">
        <f t="shared" si="301"/>
        <v>0</v>
      </c>
      <c r="CD275" s="254">
        <f t="shared" si="301"/>
        <v>0</v>
      </c>
      <c r="CE275" s="254">
        <f t="shared" si="301"/>
        <v>0</v>
      </c>
      <c r="CF275" s="254">
        <f t="shared" si="301"/>
        <v>0</v>
      </c>
      <c r="CG275" s="254">
        <f t="shared" si="300"/>
        <v>0</v>
      </c>
      <c r="CH275" s="254">
        <f t="shared" si="300"/>
        <v>0</v>
      </c>
      <c r="CI275" s="254">
        <f t="shared" si="300"/>
        <v>0</v>
      </c>
      <c r="CJ275" s="254">
        <f t="shared" si="294"/>
        <v>0</v>
      </c>
      <c r="CK275" s="254">
        <f t="shared" si="294"/>
        <v>0</v>
      </c>
      <c r="CL275" s="254">
        <f t="shared" si="294"/>
        <v>0</v>
      </c>
      <c r="CM275" s="254">
        <f t="shared" si="258"/>
        <v>0</v>
      </c>
      <c r="CN275" s="254">
        <f t="shared" si="259"/>
        <v>0</v>
      </c>
      <c r="CO275" s="254">
        <f t="shared" si="260"/>
        <v>0</v>
      </c>
      <c r="CP275" s="254">
        <f t="shared" si="261"/>
        <v>0</v>
      </c>
      <c r="CQ275" s="254">
        <f t="shared" si="262"/>
        <v>0</v>
      </c>
      <c r="CR275" s="254">
        <f t="shared" si="263"/>
        <v>0</v>
      </c>
      <c r="CS275" s="254">
        <f t="shared" si="264"/>
        <v>0</v>
      </c>
      <c r="CT275" s="254">
        <f t="shared" si="265"/>
        <v>0</v>
      </c>
      <c r="CU275" s="254">
        <f t="shared" si="266"/>
        <v>0</v>
      </c>
      <c r="CV275" s="254">
        <f t="shared" si="267"/>
        <v>0</v>
      </c>
      <c r="CW275" s="254">
        <f t="shared" si="268"/>
        <v>0</v>
      </c>
      <c r="CX275" s="254">
        <f t="shared" si="269"/>
        <v>0</v>
      </c>
      <c r="CY275" s="254">
        <f t="shared" si="270"/>
        <v>0</v>
      </c>
      <c r="CZ275" s="254">
        <f t="shared" si="271"/>
        <v>0</v>
      </c>
      <c r="DA275" s="254">
        <f t="shared" si="272"/>
        <v>0</v>
      </c>
      <c r="DB275" s="254">
        <f t="shared" si="273"/>
        <v>0</v>
      </c>
      <c r="DC275" s="254">
        <f t="shared" si="274"/>
        <v>0</v>
      </c>
      <c r="DD275" s="254">
        <f t="shared" si="275"/>
        <v>0</v>
      </c>
      <c r="DE275" s="254">
        <f t="shared" si="276"/>
        <v>0</v>
      </c>
      <c r="DF275" s="254">
        <f t="shared" si="277"/>
        <v>0</v>
      </c>
      <c r="DG275" s="254">
        <f t="shared" si="278"/>
        <v>0</v>
      </c>
      <c r="DH275" s="254">
        <f t="shared" si="279"/>
        <v>0</v>
      </c>
      <c r="DI275" s="254">
        <f t="shared" si="280"/>
        <v>0</v>
      </c>
      <c r="DJ275" s="254">
        <f t="shared" si="281"/>
        <v>0</v>
      </c>
      <c r="DK275" s="254">
        <f t="shared" si="282"/>
        <v>0</v>
      </c>
      <c r="DL275" s="254">
        <f t="shared" si="283"/>
        <v>0</v>
      </c>
      <c r="DM275" s="254">
        <f t="shared" si="284"/>
        <v>0</v>
      </c>
      <c r="DN275" s="254">
        <f t="shared" si="285"/>
        <v>0</v>
      </c>
      <c r="DO275" s="254">
        <f t="shared" si="286"/>
        <v>0</v>
      </c>
      <c r="DP275" s="254">
        <f t="shared" si="287"/>
        <v>0</v>
      </c>
      <c r="DQ275" s="254">
        <f t="shared" si="288"/>
        <v>0</v>
      </c>
      <c r="DR275" s="254">
        <f t="shared" si="289"/>
        <v>0</v>
      </c>
      <c r="DS275" s="254">
        <f t="shared" si="290"/>
        <v>0</v>
      </c>
      <c r="DT275" s="254">
        <f t="shared" si="291"/>
        <v>0</v>
      </c>
      <c r="DU275" s="254">
        <f t="shared" si="292"/>
        <v>0</v>
      </c>
      <c r="DV275" s="254">
        <f t="shared" si="293"/>
        <v>0</v>
      </c>
    </row>
    <row r="276" spans="1:126" ht="24" customHeight="1">
      <c r="A276" s="11" t="str">
        <f ca="1">IF(AG276&lt;&gt;"OK","",CONCATENATE(TEXT('Front Page'!$F$33,"000"),TEXT('Front Page'!$F$31,"000"),"-",LEFT('Front Page'!$R$53,5),"-",LEFT(D276,1),AJ276, "-",TEXT(B276,"000")))</f>
        <v/>
      </c>
      <c r="B276" s="12" t="str">
        <f>IFERROR(IF(E276="","",MAX(B$17:B275)+1),"")</f>
        <v/>
      </c>
      <c r="C276" s="13"/>
      <c r="D276" s="29" t="str">
        <f t="shared" si="296"/>
        <v>None</v>
      </c>
      <c r="E276" s="29" t="str">
        <f t="shared" si="302"/>
        <v/>
      </c>
      <c r="F276" s="29" t="str">
        <f t="shared" si="303"/>
        <v/>
      </c>
      <c r="G276" s="363"/>
      <c r="H276" s="364"/>
      <c r="I276" s="325" t="str">
        <f t="shared" si="252"/>
        <v>No</v>
      </c>
      <c r="J276" s="314">
        <v>0</v>
      </c>
      <c r="K276" s="312">
        <v>0</v>
      </c>
      <c r="L276" s="312">
        <v>0</v>
      </c>
      <c r="M276" s="312">
        <v>0</v>
      </c>
      <c r="N276" s="312">
        <v>0</v>
      </c>
      <c r="O276" s="312">
        <v>0</v>
      </c>
      <c r="P276" s="312">
        <v>0</v>
      </c>
      <c r="Q276" s="312">
        <v>0</v>
      </c>
      <c r="R276" s="312">
        <v>0</v>
      </c>
      <c r="S276" s="312">
        <v>0</v>
      </c>
      <c r="T276" s="312">
        <v>0</v>
      </c>
      <c r="U276" s="312">
        <v>0</v>
      </c>
      <c r="V276" s="313">
        <v>1</v>
      </c>
      <c r="W276" s="313">
        <v>1</v>
      </c>
      <c r="X276" s="312">
        <v>0</v>
      </c>
      <c r="Y276" s="312">
        <v>0</v>
      </c>
      <c r="Z276" s="312">
        <v>0</v>
      </c>
      <c r="AA276" s="14">
        <v>0</v>
      </c>
      <c r="AB276" s="317"/>
      <c r="AC276" s="15" t="str">
        <f t="shared" si="304"/>
        <v/>
      </c>
      <c r="AD276" s="15" t="str">
        <f t="shared" si="253"/>
        <v/>
      </c>
      <c r="AE276" s="16" t="str">
        <f t="shared" si="254"/>
        <v>0 - 0</v>
      </c>
      <c r="AF276" s="20" t="str">
        <f t="shared" si="308"/>
        <v>Not an offer</v>
      </c>
      <c r="AG276" s="276" t="str">
        <f t="shared" si="309"/>
        <v>Not an Offer</v>
      </c>
      <c r="AH276" s="150"/>
      <c r="AI276" s="254">
        <v>260</v>
      </c>
      <c r="AJ276" s="149" t="str">
        <f t="shared" si="310"/>
        <v>00-IFE</v>
      </c>
      <c r="AK276" s="254" t="b">
        <v>0</v>
      </c>
      <c r="AL276" s="254">
        <f t="shared" si="305"/>
        <v>0</v>
      </c>
      <c r="AM276" s="254">
        <f t="shared" si="311"/>
        <v>0</v>
      </c>
      <c r="AN276" s="288">
        <f t="shared" si="255"/>
        <v>0</v>
      </c>
      <c r="AO276" s="288" t="str">
        <f>IF(AND($BU276=$BV276,BU276=AO$13),$J276&amp;$K276&amp;$L276&amp;$M276&amp;$N276&amp;$O276&amp;$P276&amp;$Q276&amp;$R276&amp;$S276&amp;$T276&amp;$U276,IFERROR(MATCH($AN276,AO$17:AO275,0),-1000))</f>
        <v>000000000000</v>
      </c>
      <c r="AP276" s="288">
        <f>IF(AND($BU276=$BV276,BV276=AP$13),$J276&amp;$K276&amp;$L276&amp;$M276&amp;$N276&amp;$O276&amp;$P276&amp;$Q276&amp;$R276&amp;$S276&amp;$T276&amp;$U276,IFERROR(MATCH($AN276,AP$17:AP275,0),-1000))</f>
        <v>1</v>
      </c>
      <c r="AQ276" s="288">
        <f>IF(AND($BU276=$BV276,BW276=AQ$13),$J276&amp;$K276&amp;$L276&amp;$M276&amp;$N276&amp;$O276&amp;$P276&amp;$Q276&amp;$R276&amp;$S276&amp;$T276&amp;$U276,IFERROR(MATCH($AN276,AQ$17:AQ275,0),-1000))</f>
        <v>1</v>
      </c>
      <c r="AR276" s="288">
        <f>IF(AND($BU276=$BV276,BX276=AR$13),$J276&amp;$K276&amp;$L276&amp;$M276&amp;$N276&amp;$O276&amp;$P276&amp;$Q276&amp;$R276&amp;$S276&amp;$T276&amp;$U276,IFERROR(MATCH($AN276,AR$17:AR275,0),-1000))</f>
        <v>1</v>
      </c>
      <c r="AS276" s="254">
        <f t="shared" si="238"/>
        <v>0</v>
      </c>
      <c r="AT276" s="261" t="str">
        <f t="shared" si="256"/>
        <v/>
      </c>
      <c r="AU276" s="254" t="str">
        <f t="shared" ref="AU276:BA314" si="312">IF(K276&lt;&gt;0,MIN(AT276,AU$14),AT276)</f>
        <v/>
      </c>
      <c r="AV276" s="254" t="str">
        <f t="shared" si="312"/>
        <v/>
      </c>
      <c r="AW276" s="254" t="str">
        <f t="shared" si="312"/>
        <v/>
      </c>
      <c r="AX276" s="254" t="str">
        <f t="shared" si="312"/>
        <v/>
      </c>
      <c r="AY276" s="254" t="str">
        <f t="shared" si="298"/>
        <v/>
      </c>
      <c r="AZ276" s="254" t="str">
        <f t="shared" si="298"/>
        <v/>
      </c>
      <c r="BA276" s="254" t="str">
        <f t="shared" si="298"/>
        <v/>
      </c>
      <c r="BB276" s="254" t="str">
        <f t="shared" si="298"/>
        <v/>
      </c>
      <c r="BC276" s="254" t="str">
        <f t="shared" si="298"/>
        <v/>
      </c>
      <c r="BD276" s="254" t="str">
        <f t="shared" si="298"/>
        <v/>
      </c>
      <c r="BE276" s="262" t="str">
        <f t="shared" si="298"/>
        <v/>
      </c>
      <c r="BF276" s="263" t="str">
        <f t="shared" ref="BF276:BL314" si="313">IF(J276&lt;&gt;0,MAX(BG276,BF$14),BG276)</f>
        <v/>
      </c>
      <c r="BG276" s="254" t="str">
        <f t="shared" si="313"/>
        <v/>
      </c>
      <c r="BH276" s="254" t="str">
        <f t="shared" si="313"/>
        <v/>
      </c>
      <c r="BI276" s="254" t="str">
        <f t="shared" si="313"/>
        <v/>
      </c>
      <c r="BJ276" s="254" t="str">
        <f t="shared" si="299"/>
        <v/>
      </c>
      <c r="BK276" s="254" t="str">
        <f t="shared" si="299"/>
        <v/>
      </c>
      <c r="BL276" s="254" t="str">
        <f t="shared" si="299"/>
        <v/>
      </c>
      <c r="BM276" s="254" t="str">
        <f t="shared" si="299"/>
        <v/>
      </c>
      <c r="BN276" s="254" t="str">
        <f t="shared" si="299"/>
        <v/>
      </c>
      <c r="BO276" s="254" t="str">
        <f t="shared" si="299"/>
        <v/>
      </c>
      <c r="BP276" s="254" t="str">
        <f t="shared" si="299"/>
        <v/>
      </c>
      <c r="BQ276" s="264" t="str">
        <f t="shared" si="257"/>
        <v/>
      </c>
      <c r="BR276" s="261">
        <v>2019</v>
      </c>
      <c r="BS276" s="261">
        <v>2019</v>
      </c>
      <c r="BT276" s="261">
        <v>2019</v>
      </c>
      <c r="BU276" s="265">
        <v>2019</v>
      </c>
      <c r="BV276" s="263">
        <v>2019</v>
      </c>
      <c r="BW276" s="254" t="str">
        <f t="shared" si="297"/>
        <v/>
      </c>
      <c r="BX276" s="254" t="str">
        <f t="shared" si="297"/>
        <v/>
      </c>
      <c r="BY276" s="264" t="str">
        <f t="shared" si="306"/>
        <v/>
      </c>
      <c r="BZ276" s="254" t="str">
        <f t="shared" si="307"/>
        <v/>
      </c>
      <c r="CA276" s="254">
        <f t="shared" si="301"/>
        <v>0</v>
      </c>
      <c r="CB276" s="254">
        <f t="shared" si="301"/>
        <v>0</v>
      </c>
      <c r="CC276" s="254">
        <f t="shared" si="301"/>
        <v>0</v>
      </c>
      <c r="CD276" s="254">
        <f t="shared" si="301"/>
        <v>0</v>
      </c>
      <c r="CE276" s="254">
        <f t="shared" si="301"/>
        <v>0</v>
      </c>
      <c r="CF276" s="254">
        <f t="shared" si="301"/>
        <v>0</v>
      </c>
      <c r="CG276" s="254">
        <f t="shared" si="300"/>
        <v>0</v>
      </c>
      <c r="CH276" s="254">
        <f t="shared" si="300"/>
        <v>0</v>
      </c>
      <c r="CI276" s="254">
        <f t="shared" si="300"/>
        <v>0</v>
      </c>
      <c r="CJ276" s="254">
        <f t="shared" si="294"/>
        <v>0</v>
      </c>
      <c r="CK276" s="254">
        <f t="shared" si="294"/>
        <v>0</v>
      </c>
      <c r="CL276" s="254">
        <f t="shared" si="294"/>
        <v>0</v>
      </c>
      <c r="CM276" s="254">
        <f t="shared" si="258"/>
        <v>0</v>
      </c>
      <c r="CN276" s="254">
        <f t="shared" si="259"/>
        <v>0</v>
      </c>
      <c r="CO276" s="254">
        <f t="shared" si="260"/>
        <v>0</v>
      </c>
      <c r="CP276" s="254">
        <f t="shared" si="261"/>
        <v>0</v>
      </c>
      <c r="CQ276" s="254">
        <f t="shared" si="262"/>
        <v>0</v>
      </c>
      <c r="CR276" s="254">
        <f t="shared" si="263"/>
        <v>0</v>
      </c>
      <c r="CS276" s="254">
        <f t="shared" si="264"/>
        <v>0</v>
      </c>
      <c r="CT276" s="254">
        <f t="shared" si="265"/>
        <v>0</v>
      </c>
      <c r="CU276" s="254">
        <f t="shared" si="266"/>
        <v>0</v>
      </c>
      <c r="CV276" s="254">
        <f t="shared" si="267"/>
        <v>0</v>
      </c>
      <c r="CW276" s="254">
        <f t="shared" si="268"/>
        <v>0</v>
      </c>
      <c r="CX276" s="254">
        <f t="shared" si="269"/>
        <v>0</v>
      </c>
      <c r="CY276" s="254">
        <f t="shared" si="270"/>
        <v>0</v>
      </c>
      <c r="CZ276" s="254">
        <f t="shared" si="271"/>
        <v>0</v>
      </c>
      <c r="DA276" s="254">
        <f t="shared" si="272"/>
        <v>0</v>
      </c>
      <c r="DB276" s="254">
        <f t="shared" si="273"/>
        <v>0</v>
      </c>
      <c r="DC276" s="254">
        <f t="shared" si="274"/>
        <v>0</v>
      </c>
      <c r="DD276" s="254">
        <f t="shared" si="275"/>
        <v>0</v>
      </c>
      <c r="DE276" s="254">
        <f t="shared" si="276"/>
        <v>0</v>
      </c>
      <c r="DF276" s="254">
        <f t="shared" si="277"/>
        <v>0</v>
      </c>
      <c r="DG276" s="254">
        <f t="shared" si="278"/>
        <v>0</v>
      </c>
      <c r="DH276" s="254">
        <f t="shared" si="279"/>
        <v>0</v>
      </c>
      <c r="DI276" s="254">
        <f t="shared" si="280"/>
        <v>0</v>
      </c>
      <c r="DJ276" s="254">
        <f t="shared" si="281"/>
        <v>0</v>
      </c>
      <c r="DK276" s="254">
        <f t="shared" si="282"/>
        <v>0</v>
      </c>
      <c r="DL276" s="254">
        <f t="shared" si="283"/>
        <v>0</v>
      </c>
      <c r="DM276" s="254">
        <f t="shared" si="284"/>
        <v>0</v>
      </c>
      <c r="DN276" s="254">
        <f t="shared" si="285"/>
        <v>0</v>
      </c>
      <c r="DO276" s="254">
        <f t="shared" si="286"/>
        <v>0</v>
      </c>
      <c r="DP276" s="254">
        <f t="shared" si="287"/>
        <v>0</v>
      </c>
      <c r="DQ276" s="254">
        <f t="shared" si="288"/>
        <v>0</v>
      </c>
      <c r="DR276" s="254">
        <f t="shared" si="289"/>
        <v>0</v>
      </c>
      <c r="DS276" s="254">
        <f t="shared" si="290"/>
        <v>0</v>
      </c>
      <c r="DT276" s="254">
        <f t="shared" si="291"/>
        <v>0</v>
      </c>
      <c r="DU276" s="254">
        <f t="shared" si="292"/>
        <v>0</v>
      </c>
      <c r="DV276" s="254">
        <f t="shared" si="293"/>
        <v>0</v>
      </c>
    </row>
    <row r="277" spans="1:126" ht="24" customHeight="1">
      <c r="A277" s="11" t="str">
        <f ca="1">IF(AG277&lt;&gt;"OK","",CONCATENATE(TEXT('Front Page'!$F$33,"000"),TEXT('Front Page'!$F$31,"000"),"-",LEFT('Front Page'!$R$53,5),"-",LEFT(D277,1),AJ277, "-",TEXT(B277,"000")))</f>
        <v/>
      </c>
      <c r="B277" s="12" t="str">
        <f>IFERROR(IF(E277="","",MAX(B$17:B276)+1),"")</f>
        <v/>
      </c>
      <c r="C277" s="13"/>
      <c r="D277" s="29" t="str">
        <f t="shared" si="296"/>
        <v>None</v>
      </c>
      <c r="E277" s="29" t="str">
        <f t="shared" si="302"/>
        <v/>
      </c>
      <c r="F277" s="29" t="str">
        <f t="shared" si="303"/>
        <v/>
      </c>
      <c r="G277" s="363"/>
      <c r="H277" s="364"/>
      <c r="I277" s="325" t="str">
        <f t="shared" si="252"/>
        <v>No</v>
      </c>
      <c r="J277" s="314">
        <v>0</v>
      </c>
      <c r="K277" s="312">
        <v>0</v>
      </c>
      <c r="L277" s="312">
        <v>0</v>
      </c>
      <c r="M277" s="312">
        <v>0</v>
      </c>
      <c r="N277" s="312">
        <v>0</v>
      </c>
      <c r="O277" s="312">
        <v>0</v>
      </c>
      <c r="P277" s="312">
        <v>0</v>
      </c>
      <c r="Q277" s="312">
        <v>0</v>
      </c>
      <c r="R277" s="312">
        <v>0</v>
      </c>
      <c r="S277" s="312">
        <v>0</v>
      </c>
      <c r="T277" s="312">
        <v>0</v>
      </c>
      <c r="U277" s="312">
        <v>0</v>
      </c>
      <c r="V277" s="313">
        <v>1</v>
      </c>
      <c r="W277" s="313">
        <v>1</v>
      </c>
      <c r="X277" s="312">
        <v>0</v>
      </c>
      <c r="Y277" s="312">
        <v>0</v>
      </c>
      <c r="Z277" s="312">
        <v>0</v>
      </c>
      <c r="AA277" s="14">
        <v>0</v>
      </c>
      <c r="AB277" s="317"/>
      <c r="AC277" s="15" t="str">
        <f t="shared" si="304"/>
        <v/>
      </c>
      <c r="AD277" s="15" t="str">
        <f t="shared" si="253"/>
        <v/>
      </c>
      <c r="AE277" s="16" t="str">
        <f t="shared" si="254"/>
        <v>0 - 0</v>
      </c>
      <c r="AF277" s="20" t="str">
        <f t="shared" si="308"/>
        <v>Not an offer</v>
      </c>
      <c r="AG277" s="276" t="str">
        <f t="shared" si="309"/>
        <v>Not an Offer</v>
      </c>
      <c r="AH277" s="150"/>
      <c r="AI277" s="254">
        <v>261</v>
      </c>
      <c r="AJ277" s="149" t="str">
        <f t="shared" si="310"/>
        <v>00-IFE</v>
      </c>
      <c r="AK277" s="254" t="b">
        <v>0</v>
      </c>
      <c r="AL277" s="254">
        <f t="shared" si="305"/>
        <v>0</v>
      </c>
      <c r="AM277" s="254">
        <f t="shared" si="311"/>
        <v>0</v>
      </c>
      <c r="AN277" s="288">
        <f t="shared" si="255"/>
        <v>0</v>
      </c>
      <c r="AO277" s="288" t="str">
        <f>IF(AND($BU277=$BV277,BU277=AO$13),$J277&amp;$K277&amp;$L277&amp;$M277&amp;$N277&amp;$O277&amp;$P277&amp;$Q277&amp;$R277&amp;$S277&amp;$T277&amp;$U277,IFERROR(MATCH($AN277,AO$17:AO276,0),-1000))</f>
        <v>000000000000</v>
      </c>
      <c r="AP277" s="288">
        <f>IF(AND($BU277=$BV277,BV277=AP$13),$J277&amp;$K277&amp;$L277&amp;$M277&amp;$N277&amp;$O277&amp;$P277&amp;$Q277&amp;$R277&amp;$S277&amp;$T277&amp;$U277,IFERROR(MATCH($AN277,AP$17:AP276,0),-1000))</f>
        <v>1</v>
      </c>
      <c r="AQ277" s="288">
        <f>IF(AND($BU277=$BV277,BW277=AQ$13),$J277&amp;$K277&amp;$L277&amp;$M277&amp;$N277&amp;$O277&amp;$P277&amp;$Q277&amp;$R277&amp;$S277&amp;$T277&amp;$U277,IFERROR(MATCH($AN277,AQ$17:AQ276,0),-1000))</f>
        <v>1</v>
      </c>
      <c r="AR277" s="288">
        <f>IF(AND($BU277=$BV277,BX277=AR$13),$J277&amp;$K277&amp;$L277&amp;$M277&amp;$N277&amp;$O277&amp;$P277&amp;$Q277&amp;$R277&amp;$S277&amp;$T277&amp;$U277,IFERROR(MATCH($AN277,AR$17:AR276,0),-1000))</f>
        <v>1</v>
      </c>
      <c r="AS277" s="254">
        <f t="shared" si="238"/>
        <v>0</v>
      </c>
      <c r="AT277" s="261" t="str">
        <f t="shared" si="256"/>
        <v/>
      </c>
      <c r="AU277" s="254" t="str">
        <f t="shared" si="312"/>
        <v/>
      </c>
      <c r="AV277" s="254" t="str">
        <f t="shared" si="312"/>
        <v/>
      </c>
      <c r="AW277" s="254" t="str">
        <f t="shared" si="312"/>
        <v/>
      </c>
      <c r="AX277" s="254" t="str">
        <f t="shared" si="312"/>
        <v/>
      </c>
      <c r="AY277" s="254" t="str">
        <f t="shared" si="298"/>
        <v/>
      </c>
      <c r="AZ277" s="254" t="str">
        <f t="shared" si="298"/>
        <v/>
      </c>
      <c r="BA277" s="254" t="str">
        <f t="shared" si="298"/>
        <v/>
      </c>
      <c r="BB277" s="254" t="str">
        <f t="shared" si="298"/>
        <v/>
      </c>
      <c r="BC277" s="254" t="str">
        <f t="shared" si="298"/>
        <v/>
      </c>
      <c r="BD277" s="254" t="str">
        <f t="shared" si="298"/>
        <v/>
      </c>
      <c r="BE277" s="262" t="str">
        <f t="shared" si="298"/>
        <v/>
      </c>
      <c r="BF277" s="263" t="str">
        <f t="shared" si="313"/>
        <v/>
      </c>
      <c r="BG277" s="254" t="str">
        <f t="shared" si="313"/>
        <v/>
      </c>
      <c r="BH277" s="254" t="str">
        <f t="shared" si="313"/>
        <v/>
      </c>
      <c r="BI277" s="254" t="str">
        <f t="shared" si="313"/>
        <v/>
      </c>
      <c r="BJ277" s="254" t="str">
        <f t="shared" si="299"/>
        <v/>
      </c>
      <c r="BK277" s="254" t="str">
        <f t="shared" si="299"/>
        <v/>
      </c>
      <c r="BL277" s="254" t="str">
        <f t="shared" si="299"/>
        <v/>
      </c>
      <c r="BM277" s="254" t="str">
        <f t="shared" si="299"/>
        <v/>
      </c>
      <c r="BN277" s="254" t="str">
        <f t="shared" si="299"/>
        <v/>
      </c>
      <c r="BO277" s="254" t="str">
        <f t="shared" si="299"/>
        <v/>
      </c>
      <c r="BP277" s="254" t="str">
        <f t="shared" si="299"/>
        <v/>
      </c>
      <c r="BQ277" s="264" t="str">
        <f t="shared" si="257"/>
        <v/>
      </c>
      <c r="BR277" s="261">
        <v>2019</v>
      </c>
      <c r="BS277" s="261">
        <v>2019</v>
      </c>
      <c r="BT277" s="261">
        <v>2019</v>
      </c>
      <c r="BU277" s="265">
        <v>2019</v>
      </c>
      <c r="BV277" s="263">
        <v>2019</v>
      </c>
      <c r="BW277" s="254" t="str">
        <f t="shared" si="297"/>
        <v/>
      </c>
      <c r="BX277" s="254" t="str">
        <f t="shared" si="297"/>
        <v/>
      </c>
      <c r="BY277" s="264" t="str">
        <f t="shared" si="306"/>
        <v/>
      </c>
      <c r="BZ277" s="254" t="str">
        <f t="shared" si="307"/>
        <v/>
      </c>
      <c r="CA277" s="254">
        <f t="shared" si="301"/>
        <v>0</v>
      </c>
      <c r="CB277" s="254">
        <f t="shared" si="301"/>
        <v>0</v>
      </c>
      <c r="CC277" s="254">
        <f t="shared" si="301"/>
        <v>0</v>
      </c>
      <c r="CD277" s="254">
        <f t="shared" si="301"/>
        <v>0</v>
      </c>
      <c r="CE277" s="254">
        <f t="shared" si="301"/>
        <v>0</v>
      </c>
      <c r="CF277" s="254">
        <f t="shared" si="301"/>
        <v>0</v>
      </c>
      <c r="CG277" s="254">
        <f t="shared" si="300"/>
        <v>0</v>
      </c>
      <c r="CH277" s="254">
        <f t="shared" si="300"/>
        <v>0</v>
      </c>
      <c r="CI277" s="254">
        <f t="shared" si="300"/>
        <v>0</v>
      </c>
      <c r="CJ277" s="254">
        <f t="shared" si="294"/>
        <v>0</v>
      </c>
      <c r="CK277" s="254">
        <f t="shared" si="294"/>
        <v>0</v>
      </c>
      <c r="CL277" s="254">
        <f t="shared" si="294"/>
        <v>0</v>
      </c>
      <c r="CM277" s="254">
        <f t="shared" si="258"/>
        <v>0</v>
      </c>
      <c r="CN277" s="254">
        <f t="shared" si="259"/>
        <v>0</v>
      </c>
      <c r="CO277" s="254">
        <f t="shared" si="260"/>
        <v>0</v>
      </c>
      <c r="CP277" s="254">
        <f t="shared" si="261"/>
        <v>0</v>
      </c>
      <c r="CQ277" s="254">
        <f t="shared" si="262"/>
        <v>0</v>
      </c>
      <c r="CR277" s="254">
        <f t="shared" si="263"/>
        <v>0</v>
      </c>
      <c r="CS277" s="254">
        <f t="shared" si="264"/>
        <v>0</v>
      </c>
      <c r="CT277" s="254">
        <f t="shared" si="265"/>
        <v>0</v>
      </c>
      <c r="CU277" s="254">
        <f t="shared" si="266"/>
        <v>0</v>
      </c>
      <c r="CV277" s="254">
        <f t="shared" si="267"/>
        <v>0</v>
      </c>
      <c r="CW277" s="254">
        <f t="shared" si="268"/>
        <v>0</v>
      </c>
      <c r="CX277" s="254">
        <f t="shared" si="269"/>
        <v>0</v>
      </c>
      <c r="CY277" s="254">
        <f t="shared" si="270"/>
        <v>0</v>
      </c>
      <c r="CZ277" s="254">
        <f t="shared" si="271"/>
        <v>0</v>
      </c>
      <c r="DA277" s="254">
        <f t="shared" si="272"/>
        <v>0</v>
      </c>
      <c r="DB277" s="254">
        <f t="shared" si="273"/>
        <v>0</v>
      </c>
      <c r="DC277" s="254">
        <f t="shared" si="274"/>
        <v>0</v>
      </c>
      <c r="DD277" s="254">
        <f t="shared" si="275"/>
        <v>0</v>
      </c>
      <c r="DE277" s="254">
        <f t="shared" si="276"/>
        <v>0</v>
      </c>
      <c r="DF277" s="254">
        <f t="shared" si="277"/>
        <v>0</v>
      </c>
      <c r="DG277" s="254">
        <f t="shared" si="278"/>
        <v>0</v>
      </c>
      <c r="DH277" s="254">
        <f t="shared" si="279"/>
        <v>0</v>
      </c>
      <c r="DI277" s="254">
        <f t="shared" si="280"/>
        <v>0</v>
      </c>
      <c r="DJ277" s="254">
        <f t="shared" si="281"/>
        <v>0</v>
      </c>
      <c r="DK277" s="254">
        <f t="shared" si="282"/>
        <v>0</v>
      </c>
      <c r="DL277" s="254">
        <f t="shared" si="283"/>
        <v>0</v>
      </c>
      <c r="DM277" s="254">
        <f t="shared" si="284"/>
        <v>0</v>
      </c>
      <c r="DN277" s="254">
        <f t="shared" si="285"/>
        <v>0</v>
      </c>
      <c r="DO277" s="254">
        <f t="shared" si="286"/>
        <v>0</v>
      </c>
      <c r="DP277" s="254">
        <f t="shared" si="287"/>
        <v>0</v>
      </c>
      <c r="DQ277" s="254">
        <f t="shared" si="288"/>
        <v>0</v>
      </c>
      <c r="DR277" s="254">
        <f t="shared" si="289"/>
        <v>0</v>
      </c>
      <c r="DS277" s="254">
        <f t="shared" si="290"/>
        <v>0</v>
      </c>
      <c r="DT277" s="254">
        <f t="shared" si="291"/>
        <v>0</v>
      </c>
      <c r="DU277" s="254">
        <f t="shared" si="292"/>
        <v>0</v>
      </c>
      <c r="DV277" s="254">
        <f t="shared" si="293"/>
        <v>0</v>
      </c>
    </row>
    <row r="278" spans="1:126" ht="24" customHeight="1">
      <c r="A278" s="11" t="str">
        <f ca="1">IF(AG278&lt;&gt;"OK","",CONCATENATE(TEXT('Front Page'!$F$33,"000"),TEXT('Front Page'!$F$31,"000"),"-",LEFT('Front Page'!$R$53,5),"-",LEFT(D278,1),AJ278, "-",TEXT(B278,"000")))</f>
        <v/>
      </c>
      <c r="B278" s="12" t="str">
        <f>IFERROR(IF(E278="","",MAX(B$17:B277)+1),"")</f>
        <v/>
      </c>
      <c r="C278" s="13"/>
      <c r="D278" s="29" t="str">
        <f t="shared" si="296"/>
        <v>None</v>
      </c>
      <c r="E278" s="29" t="str">
        <f t="shared" si="302"/>
        <v/>
      </c>
      <c r="F278" s="29" t="str">
        <f t="shared" si="303"/>
        <v/>
      </c>
      <c r="G278" s="363"/>
      <c r="H278" s="364"/>
      <c r="I278" s="325" t="str">
        <f t="shared" si="252"/>
        <v>No</v>
      </c>
      <c r="J278" s="314">
        <v>0</v>
      </c>
      <c r="K278" s="312">
        <v>0</v>
      </c>
      <c r="L278" s="312">
        <v>0</v>
      </c>
      <c r="M278" s="312">
        <v>0</v>
      </c>
      <c r="N278" s="312">
        <v>0</v>
      </c>
      <c r="O278" s="312">
        <v>0</v>
      </c>
      <c r="P278" s="312">
        <v>0</v>
      </c>
      <c r="Q278" s="312">
        <v>0</v>
      </c>
      <c r="R278" s="312">
        <v>0</v>
      </c>
      <c r="S278" s="312">
        <v>0</v>
      </c>
      <c r="T278" s="312">
        <v>0</v>
      </c>
      <c r="U278" s="312">
        <v>0</v>
      </c>
      <c r="V278" s="313">
        <v>1</v>
      </c>
      <c r="W278" s="313">
        <v>1</v>
      </c>
      <c r="X278" s="312">
        <v>0</v>
      </c>
      <c r="Y278" s="312">
        <v>0</v>
      </c>
      <c r="Z278" s="312">
        <v>0</v>
      </c>
      <c r="AA278" s="14">
        <v>0</v>
      </c>
      <c r="AB278" s="317"/>
      <c r="AC278" s="15" t="str">
        <f t="shared" si="304"/>
        <v/>
      </c>
      <c r="AD278" s="15" t="str">
        <f t="shared" ref="AD278:AD316" si="314">IF(SUM(X278:AA278)=0,"",SUM(J278:U278)*V278*SUM(X278:AA278)/1000)</f>
        <v/>
      </c>
      <c r="AE278" s="16" t="str">
        <f t="shared" ref="AE278:AE316" si="315">ROUND(SUM($J278:$U278),0)*V278&amp;" - "&amp;ROUND(SUM($J278:$U278)*W278,0)</f>
        <v>0 - 0</v>
      </c>
      <c r="AF278" s="20" t="str">
        <f t="shared" si="308"/>
        <v>Not an offer</v>
      </c>
      <c r="AG278" s="276" t="str">
        <f t="shared" si="309"/>
        <v>Not an Offer</v>
      </c>
      <c r="AH278" s="150"/>
      <c r="AI278" s="254">
        <v>262</v>
      </c>
      <c r="AJ278" s="149" t="str">
        <f t="shared" si="310"/>
        <v>00-IFE</v>
      </c>
      <c r="AK278" s="254" t="b">
        <v>0</v>
      </c>
      <c r="AL278" s="254">
        <f t="shared" si="305"/>
        <v>0</v>
      </c>
      <c r="AM278" s="254">
        <f t="shared" si="311"/>
        <v>0</v>
      </c>
      <c r="AN278" s="288">
        <f t="shared" ref="AN278:AN316" si="316">IF($BU278&lt;&gt;$BV278,$J278&amp;$K278&amp;$L278&amp;$M278&amp;$N278&amp;$O278&amp;$P278&amp;$Q278&amp;$R278&amp;$S278&amp;$T278&amp;$U278,0)</f>
        <v>0</v>
      </c>
      <c r="AO278" s="288" t="str">
        <f>IF(AND($BU278=$BV278,BU278=AO$13),$J278&amp;$K278&amp;$L278&amp;$M278&amp;$N278&amp;$O278&amp;$P278&amp;$Q278&amp;$R278&amp;$S278&amp;$T278&amp;$U278,IFERROR(MATCH($AN278,AO$17:AO277,0),-1000))</f>
        <v>000000000000</v>
      </c>
      <c r="AP278" s="288">
        <f>IF(AND($BU278=$BV278,BV278=AP$13),$J278&amp;$K278&amp;$L278&amp;$M278&amp;$N278&amp;$O278&amp;$P278&amp;$Q278&amp;$R278&amp;$S278&amp;$T278&amp;$U278,IFERROR(MATCH($AN278,AP$17:AP277,0),-1000))</f>
        <v>1</v>
      </c>
      <c r="AQ278" s="288">
        <f>IF(AND($BU278=$BV278,BW278=AQ$13),$J278&amp;$K278&amp;$L278&amp;$M278&amp;$N278&amp;$O278&amp;$P278&amp;$Q278&amp;$R278&amp;$S278&amp;$T278&amp;$U278,IFERROR(MATCH($AN278,AQ$17:AQ277,0),-1000))</f>
        <v>1</v>
      </c>
      <c r="AR278" s="288">
        <f>IF(AND($BU278=$BV278,BX278=AR$13),$J278&amp;$K278&amp;$L278&amp;$M278&amp;$N278&amp;$O278&amp;$P278&amp;$Q278&amp;$R278&amp;$S278&amp;$T278&amp;$U278,IFERROR(MATCH($AN278,AR$17:AR277,0),-1000))</f>
        <v>1</v>
      </c>
      <c r="AS278" s="254">
        <f t="shared" si="238"/>
        <v>0</v>
      </c>
      <c r="AT278" s="261" t="str">
        <f t="shared" ref="AT278:AT316" si="317">IF(J278&lt;&gt;0,AT$14,"")</f>
        <v/>
      </c>
      <c r="AU278" s="254" t="str">
        <f t="shared" si="312"/>
        <v/>
      </c>
      <c r="AV278" s="254" t="str">
        <f t="shared" si="312"/>
        <v/>
      </c>
      <c r="AW278" s="254" t="str">
        <f t="shared" si="312"/>
        <v/>
      </c>
      <c r="AX278" s="254" t="str">
        <f t="shared" si="312"/>
        <v/>
      </c>
      <c r="AY278" s="254" t="str">
        <f t="shared" si="298"/>
        <v/>
      </c>
      <c r="AZ278" s="254" t="str">
        <f t="shared" si="298"/>
        <v/>
      </c>
      <c r="BA278" s="254" t="str">
        <f t="shared" si="298"/>
        <v/>
      </c>
      <c r="BB278" s="254" t="str">
        <f t="shared" si="298"/>
        <v/>
      </c>
      <c r="BC278" s="254" t="str">
        <f t="shared" si="298"/>
        <v/>
      </c>
      <c r="BD278" s="254" t="str">
        <f t="shared" si="298"/>
        <v/>
      </c>
      <c r="BE278" s="262" t="str">
        <f t="shared" si="298"/>
        <v/>
      </c>
      <c r="BF278" s="263" t="str">
        <f t="shared" si="313"/>
        <v/>
      </c>
      <c r="BG278" s="254" t="str">
        <f t="shared" si="313"/>
        <v/>
      </c>
      <c r="BH278" s="254" t="str">
        <f t="shared" si="313"/>
        <v/>
      </c>
      <c r="BI278" s="254" t="str">
        <f t="shared" si="313"/>
        <v/>
      </c>
      <c r="BJ278" s="254" t="str">
        <f t="shared" si="299"/>
        <v/>
      </c>
      <c r="BK278" s="254" t="str">
        <f t="shared" si="299"/>
        <v/>
      </c>
      <c r="BL278" s="254" t="str">
        <f t="shared" si="299"/>
        <v/>
      </c>
      <c r="BM278" s="254" t="str">
        <f t="shared" si="299"/>
        <v/>
      </c>
      <c r="BN278" s="254" t="str">
        <f t="shared" si="299"/>
        <v/>
      </c>
      <c r="BO278" s="254" t="str">
        <f t="shared" si="299"/>
        <v/>
      </c>
      <c r="BP278" s="254" t="str">
        <f t="shared" si="299"/>
        <v/>
      </c>
      <c r="BQ278" s="264" t="str">
        <f t="shared" ref="BQ278:BQ316" si="318">IF(U278&lt;&gt;0,BQ$14,"")</f>
        <v/>
      </c>
      <c r="BR278" s="261">
        <v>2019</v>
      </c>
      <c r="BS278" s="261">
        <v>2019</v>
      </c>
      <c r="BT278" s="261">
        <v>2019</v>
      </c>
      <c r="BU278" s="265">
        <v>2019</v>
      </c>
      <c r="BV278" s="263">
        <v>2019</v>
      </c>
      <c r="BW278" s="254" t="str">
        <f t="shared" ref="BW278:BX278" si="319">IF(IFERROR(Y278/1&gt;0,0),MAX(BX278,BW$14),BX278)</f>
        <v/>
      </c>
      <c r="BX278" s="254" t="str">
        <f t="shared" si="319"/>
        <v/>
      </c>
      <c r="BY278" s="264" t="str">
        <f t="shared" si="306"/>
        <v/>
      </c>
      <c r="BZ278" s="254" t="str">
        <f t="shared" si="307"/>
        <v/>
      </c>
      <c r="CA278" s="254">
        <f t="shared" si="301"/>
        <v>0</v>
      </c>
      <c r="CB278" s="254">
        <f t="shared" si="301"/>
        <v>0</v>
      </c>
      <c r="CC278" s="254">
        <f t="shared" si="301"/>
        <v>0</v>
      </c>
      <c r="CD278" s="254">
        <f t="shared" si="301"/>
        <v>0</v>
      </c>
      <c r="CE278" s="254">
        <f t="shared" si="301"/>
        <v>0</v>
      </c>
      <c r="CF278" s="254">
        <f t="shared" si="301"/>
        <v>0</v>
      </c>
      <c r="CG278" s="254">
        <f t="shared" si="300"/>
        <v>0</v>
      </c>
      <c r="CH278" s="254">
        <f t="shared" si="300"/>
        <v>0</v>
      </c>
      <c r="CI278" s="254">
        <f t="shared" si="300"/>
        <v>0</v>
      </c>
      <c r="CJ278" s="254">
        <f t="shared" si="294"/>
        <v>0</v>
      </c>
      <c r="CK278" s="254">
        <f t="shared" si="294"/>
        <v>0</v>
      </c>
      <c r="CL278" s="254">
        <f t="shared" si="294"/>
        <v>0</v>
      </c>
      <c r="CM278" s="254">
        <f t="shared" ref="CM278:CM316" si="320">IF($Y278&gt;0,$J278*$W278,0)</f>
        <v>0</v>
      </c>
      <c r="CN278" s="254">
        <f t="shared" ref="CN278:CN316" si="321">IF($Y278&gt;0,$K278*$W278,0)</f>
        <v>0</v>
      </c>
      <c r="CO278" s="254">
        <f t="shared" ref="CO278:CO316" si="322">IF($Y278&gt;0,$L278*$W278,0)</f>
        <v>0</v>
      </c>
      <c r="CP278" s="254">
        <f t="shared" ref="CP278:CP316" si="323">IF($Y278&gt;0,$M278*$W278,0)</f>
        <v>0</v>
      </c>
      <c r="CQ278" s="254">
        <f t="shared" ref="CQ278:CQ316" si="324">IF($Y278&gt;0,$N278*$W278,0)</f>
        <v>0</v>
      </c>
      <c r="CR278" s="254">
        <f t="shared" ref="CR278:CR316" si="325">IF($Y278&gt;0,$O278*$W278,0)</f>
        <v>0</v>
      </c>
      <c r="CS278" s="254">
        <f t="shared" ref="CS278:CS316" si="326">IF($Y278&gt;0,$P278*$W278,0)</f>
        <v>0</v>
      </c>
      <c r="CT278" s="254">
        <f t="shared" ref="CT278:CT316" si="327">IF($Y278&gt;0,$Q278*$W278,0)</f>
        <v>0</v>
      </c>
      <c r="CU278" s="254">
        <f t="shared" ref="CU278:CU316" si="328">IF($Y278&gt;0,$R278*$W278,0)</f>
        <v>0</v>
      </c>
      <c r="CV278" s="254">
        <f t="shared" ref="CV278:CV316" si="329">IF($Y278&gt;0,$S278*$W278,0)</f>
        <v>0</v>
      </c>
      <c r="CW278" s="254">
        <f t="shared" ref="CW278:CW316" si="330">IF($Y278&gt;0,$T278*$W278,0)</f>
        <v>0</v>
      </c>
      <c r="CX278" s="254">
        <f t="shared" ref="CX278:CX316" si="331">IF($Y278&gt;0,$U278*$W278,0)</f>
        <v>0</v>
      </c>
      <c r="CY278" s="254">
        <f t="shared" ref="CY278:CY316" si="332">IF($Z278&gt;0,$J278*$W278,0)</f>
        <v>0</v>
      </c>
      <c r="CZ278" s="254">
        <f t="shared" ref="CZ278:CZ316" si="333">IF($Z278&gt;0,$K278*$W278,0)</f>
        <v>0</v>
      </c>
      <c r="DA278" s="254">
        <f t="shared" ref="DA278:DA316" si="334">IF($Z278&gt;0,$L278*$W278,0)</f>
        <v>0</v>
      </c>
      <c r="DB278" s="254">
        <f t="shared" ref="DB278:DB316" si="335">IF($Z278&gt;0,$M278*$W278,0)</f>
        <v>0</v>
      </c>
      <c r="DC278" s="254">
        <f t="shared" ref="DC278:DC316" si="336">IF($Z278&gt;0,$N278*$W278,0)</f>
        <v>0</v>
      </c>
      <c r="DD278" s="254">
        <f t="shared" ref="DD278:DD316" si="337">IF($Z278&gt;0,$O278*$W278,0)</f>
        <v>0</v>
      </c>
      <c r="DE278" s="254">
        <f t="shared" ref="DE278:DE316" si="338">IF($Z278&gt;0,$P278*$W278,0)</f>
        <v>0</v>
      </c>
      <c r="DF278" s="254">
        <f t="shared" ref="DF278:DF316" si="339">IF($Z278&gt;0,$Q278*$W278,0)</f>
        <v>0</v>
      </c>
      <c r="DG278" s="254">
        <f t="shared" ref="DG278:DG316" si="340">IF($Z278&gt;0,$R278*$W278,0)</f>
        <v>0</v>
      </c>
      <c r="DH278" s="254">
        <f t="shared" ref="DH278:DH316" si="341">IF($Z278&gt;0,$S278*$W278,0)</f>
        <v>0</v>
      </c>
      <c r="DI278" s="254">
        <f t="shared" ref="DI278:DI316" si="342">IF($Z278&gt;0,$T278*$W278,0)</f>
        <v>0</v>
      </c>
      <c r="DJ278" s="254">
        <f t="shared" ref="DJ278:DJ316" si="343">IF($Z278&gt;0,$U278*$W278,0)</f>
        <v>0</v>
      </c>
      <c r="DK278" s="254">
        <f t="shared" ref="DK278:DK316" si="344">IF($AA278&gt;0,$J278*$W278,0)</f>
        <v>0</v>
      </c>
      <c r="DL278" s="254">
        <f t="shared" ref="DL278:DL316" si="345">IF($AA278&gt;0,$K278*$W278,0)</f>
        <v>0</v>
      </c>
      <c r="DM278" s="254">
        <f t="shared" ref="DM278:DM316" si="346">IF($AA278&gt;0,$L278*$W278,0)</f>
        <v>0</v>
      </c>
      <c r="DN278" s="254">
        <f t="shared" ref="DN278:DN316" si="347">IF($AA278&gt;0,$M278*$W278,0)</f>
        <v>0</v>
      </c>
      <c r="DO278" s="254">
        <f t="shared" ref="DO278:DO316" si="348">IF($AA278&gt;0,$N278*$W278,0)</f>
        <v>0</v>
      </c>
      <c r="DP278" s="254">
        <f t="shared" ref="DP278:DP316" si="349">IF($AA278&gt;0,$O278*$W278,0)</f>
        <v>0</v>
      </c>
      <c r="DQ278" s="254">
        <f t="shared" ref="DQ278:DQ316" si="350">IF($AA278&gt;0,$P278*$W278,0)</f>
        <v>0</v>
      </c>
      <c r="DR278" s="254">
        <f t="shared" ref="DR278:DR316" si="351">IF($AA278&gt;0,$Q278*$W278,0)</f>
        <v>0</v>
      </c>
      <c r="DS278" s="254">
        <f t="shared" ref="DS278:DS316" si="352">IF($AA278&gt;0,$R278*$W278,0)</f>
        <v>0</v>
      </c>
      <c r="DT278" s="254">
        <f t="shared" ref="DT278:DT316" si="353">IF($AA278&gt;0,$S278*$W278,0)</f>
        <v>0</v>
      </c>
      <c r="DU278" s="254">
        <f t="shared" ref="DU278:DU316" si="354">IF($AA278&gt;0,$T278*$W278,0)</f>
        <v>0</v>
      </c>
      <c r="DV278" s="254">
        <f t="shared" ref="DV278:DV316" si="355">IF($AA278&gt;0,$U278*$W278,0)</f>
        <v>0</v>
      </c>
    </row>
    <row r="279" spans="1:126" ht="24" customHeight="1">
      <c r="A279" s="11" t="str">
        <f ca="1">IF(AG279&lt;&gt;"OK","",CONCATENATE(TEXT('Front Page'!$F$33,"000"),TEXT('Front Page'!$F$31,"000"),"-",LEFT('Front Page'!$R$53,5),"-",LEFT(D279,1),AJ279, "-",TEXT(B279,"000")))</f>
        <v/>
      </c>
      <c r="B279" s="12" t="str">
        <f>IFERROR(IF(E279="","",MAX(B$17:B278)+1),"")</f>
        <v/>
      </c>
      <c r="C279" s="13"/>
      <c r="D279" s="29" t="str">
        <f t="shared" si="296"/>
        <v>None</v>
      </c>
      <c r="E279" s="29" t="str">
        <f t="shared" si="302"/>
        <v/>
      </c>
      <c r="F279" s="29" t="str">
        <f t="shared" si="303"/>
        <v/>
      </c>
      <c r="G279" s="363"/>
      <c r="H279" s="364"/>
      <c r="I279" s="325" t="str">
        <f t="shared" si="252"/>
        <v>No</v>
      </c>
      <c r="J279" s="314">
        <v>0</v>
      </c>
      <c r="K279" s="312">
        <v>0</v>
      </c>
      <c r="L279" s="312">
        <v>0</v>
      </c>
      <c r="M279" s="312">
        <v>0</v>
      </c>
      <c r="N279" s="312">
        <v>0</v>
      </c>
      <c r="O279" s="312">
        <v>0</v>
      </c>
      <c r="P279" s="312">
        <v>0</v>
      </c>
      <c r="Q279" s="312">
        <v>0</v>
      </c>
      <c r="R279" s="312">
        <v>0</v>
      </c>
      <c r="S279" s="312">
        <v>0</v>
      </c>
      <c r="T279" s="312">
        <v>0</v>
      </c>
      <c r="U279" s="312">
        <v>0</v>
      </c>
      <c r="V279" s="313">
        <v>1</v>
      </c>
      <c r="W279" s="313">
        <v>1</v>
      </c>
      <c r="X279" s="312">
        <v>0</v>
      </c>
      <c r="Y279" s="312">
        <v>0</v>
      </c>
      <c r="Z279" s="312">
        <v>0</v>
      </c>
      <c r="AA279" s="14">
        <v>0</v>
      </c>
      <c r="AB279" s="317"/>
      <c r="AC279" s="15" t="str">
        <f t="shared" si="304"/>
        <v/>
      </c>
      <c r="AD279" s="15" t="str">
        <f t="shared" si="314"/>
        <v/>
      </c>
      <c r="AE279" s="16" t="str">
        <f t="shared" si="315"/>
        <v>0 - 0</v>
      </c>
      <c r="AF279" s="20" t="str">
        <f t="shared" si="308"/>
        <v>Not an offer</v>
      </c>
      <c r="AG279" s="276" t="str">
        <f t="shared" si="309"/>
        <v>Not an Offer</v>
      </c>
      <c r="AH279" s="150"/>
      <c r="AI279" s="254">
        <v>263</v>
      </c>
      <c r="AJ279" s="149" t="str">
        <f t="shared" si="310"/>
        <v>00-IFE</v>
      </c>
      <c r="AK279" s="254" t="b">
        <v>0</v>
      </c>
      <c r="AL279" s="254">
        <f t="shared" si="305"/>
        <v>0</v>
      </c>
      <c r="AM279" s="254">
        <f t="shared" si="311"/>
        <v>0</v>
      </c>
      <c r="AN279" s="288">
        <f t="shared" si="316"/>
        <v>0</v>
      </c>
      <c r="AO279" s="288" t="str">
        <f>IF(AND($BU279=$BV279,BU279=AO$13),$J279&amp;$K279&amp;$L279&amp;$M279&amp;$N279&amp;$O279&amp;$P279&amp;$Q279&amp;$R279&amp;$S279&amp;$T279&amp;$U279,IFERROR(MATCH($AN279,AO$17:AO278,0),-1000))</f>
        <v>000000000000</v>
      </c>
      <c r="AP279" s="288">
        <f>IF(AND($BU279=$BV279,BV279=AP$13),$J279&amp;$K279&amp;$L279&amp;$M279&amp;$N279&amp;$O279&amp;$P279&amp;$Q279&amp;$R279&amp;$S279&amp;$T279&amp;$U279,IFERROR(MATCH($AN279,AP$17:AP278,0),-1000))</f>
        <v>1</v>
      </c>
      <c r="AQ279" s="288">
        <f>IF(AND($BU279=$BV279,BW279=AQ$13),$J279&amp;$K279&amp;$L279&amp;$M279&amp;$N279&amp;$O279&amp;$P279&amp;$Q279&amp;$R279&amp;$S279&amp;$T279&amp;$U279,IFERROR(MATCH($AN279,AQ$17:AQ278,0),-1000))</f>
        <v>1</v>
      </c>
      <c r="AR279" s="288">
        <f>IF(AND($BU279=$BV279,BX279=AR$13),$J279&amp;$K279&amp;$L279&amp;$M279&amp;$N279&amp;$O279&amp;$P279&amp;$Q279&amp;$R279&amp;$S279&amp;$T279&amp;$U279,IFERROR(MATCH($AN279,AR$17:AR278,0),-1000))</f>
        <v>1</v>
      </c>
      <c r="AS279" s="254">
        <f t="shared" si="238"/>
        <v>0</v>
      </c>
      <c r="AT279" s="261" t="str">
        <f t="shared" si="317"/>
        <v/>
      </c>
      <c r="AU279" s="254" t="str">
        <f t="shared" si="312"/>
        <v/>
      </c>
      <c r="AV279" s="254" t="str">
        <f t="shared" si="312"/>
        <v/>
      </c>
      <c r="AW279" s="254" t="str">
        <f t="shared" si="312"/>
        <v/>
      </c>
      <c r="AX279" s="254" t="str">
        <f t="shared" si="312"/>
        <v/>
      </c>
      <c r="AY279" s="254" t="str">
        <f t="shared" si="298"/>
        <v/>
      </c>
      <c r="AZ279" s="254" t="str">
        <f t="shared" si="298"/>
        <v/>
      </c>
      <c r="BA279" s="254" t="str">
        <f t="shared" si="298"/>
        <v/>
      </c>
      <c r="BB279" s="254" t="str">
        <f t="shared" si="298"/>
        <v/>
      </c>
      <c r="BC279" s="254" t="str">
        <f t="shared" si="298"/>
        <v/>
      </c>
      <c r="BD279" s="254" t="str">
        <f t="shared" si="298"/>
        <v/>
      </c>
      <c r="BE279" s="262" t="str">
        <f t="shared" si="298"/>
        <v/>
      </c>
      <c r="BF279" s="263" t="str">
        <f t="shared" si="313"/>
        <v/>
      </c>
      <c r="BG279" s="254" t="str">
        <f t="shared" si="313"/>
        <v/>
      </c>
      <c r="BH279" s="254" t="str">
        <f t="shared" si="313"/>
        <v/>
      </c>
      <c r="BI279" s="254" t="str">
        <f t="shared" si="313"/>
        <v/>
      </c>
      <c r="BJ279" s="254" t="str">
        <f t="shared" si="299"/>
        <v/>
      </c>
      <c r="BK279" s="254" t="str">
        <f t="shared" si="299"/>
        <v/>
      </c>
      <c r="BL279" s="254" t="str">
        <f t="shared" si="299"/>
        <v/>
      </c>
      <c r="BM279" s="254" t="str">
        <f t="shared" si="299"/>
        <v/>
      </c>
      <c r="BN279" s="254" t="str">
        <f t="shared" si="299"/>
        <v/>
      </c>
      <c r="BO279" s="254" t="str">
        <f t="shared" si="299"/>
        <v/>
      </c>
      <c r="BP279" s="254" t="str">
        <f t="shared" si="299"/>
        <v/>
      </c>
      <c r="BQ279" s="264" t="str">
        <f t="shared" si="318"/>
        <v/>
      </c>
      <c r="BR279" s="261">
        <v>2019</v>
      </c>
      <c r="BS279" s="261">
        <v>2019</v>
      </c>
      <c r="BT279" s="261">
        <v>2019</v>
      </c>
      <c r="BU279" s="265">
        <v>2019</v>
      </c>
      <c r="BV279" s="263">
        <v>2019</v>
      </c>
      <c r="BW279" s="254" t="str">
        <f t="shared" ref="BW279:BX316" si="356">IF(IFERROR(Y279/1&gt;0,0),MAX(BX279,BW$14),BX279)</f>
        <v/>
      </c>
      <c r="BX279" s="254" t="str">
        <f t="shared" si="356"/>
        <v/>
      </c>
      <c r="BY279" s="264" t="str">
        <f t="shared" si="306"/>
        <v/>
      </c>
      <c r="BZ279" s="254" t="str">
        <f t="shared" si="307"/>
        <v/>
      </c>
      <c r="CA279" s="254">
        <f t="shared" si="301"/>
        <v>0</v>
      </c>
      <c r="CB279" s="254">
        <f t="shared" si="301"/>
        <v>0</v>
      </c>
      <c r="CC279" s="254">
        <f t="shared" si="301"/>
        <v>0</v>
      </c>
      <c r="CD279" s="254">
        <f t="shared" si="301"/>
        <v>0</v>
      </c>
      <c r="CE279" s="254">
        <f t="shared" si="301"/>
        <v>0</v>
      </c>
      <c r="CF279" s="254">
        <f t="shared" si="301"/>
        <v>0</v>
      </c>
      <c r="CG279" s="254">
        <f t="shared" si="300"/>
        <v>0</v>
      </c>
      <c r="CH279" s="254">
        <f t="shared" si="300"/>
        <v>0</v>
      </c>
      <c r="CI279" s="254">
        <f t="shared" si="300"/>
        <v>0</v>
      </c>
      <c r="CJ279" s="254">
        <f t="shared" si="294"/>
        <v>0</v>
      </c>
      <c r="CK279" s="254">
        <f t="shared" si="294"/>
        <v>0</v>
      </c>
      <c r="CL279" s="254">
        <f t="shared" si="294"/>
        <v>0</v>
      </c>
      <c r="CM279" s="254">
        <f t="shared" si="320"/>
        <v>0</v>
      </c>
      <c r="CN279" s="254">
        <f t="shared" si="321"/>
        <v>0</v>
      </c>
      <c r="CO279" s="254">
        <f t="shared" si="322"/>
        <v>0</v>
      </c>
      <c r="CP279" s="254">
        <f t="shared" si="323"/>
        <v>0</v>
      </c>
      <c r="CQ279" s="254">
        <f t="shared" si="324"/>
        <v>0</v>
      </c>
      <c r="CR279" s="254">
        <f t="shared" si="325"/>
        <v>0</v>
      </c>
      <c r="CS279" s="254">
        <f t="shared" si="326"/>
        <v>0</v>
      </c>
      <c r="CT279" s="254">
        <f t="shared" si="327"/>
        <v>0</v>
      </c>
      <c r="CU279" s="254">
        <f t="shared" si="328"/>
        <v>0</v>
      </c>
      <c r="CV279" s="254">
        <f t="shared" si="329"/>
        <v>0</v>
      </c>
      <c r="CW279" s="254">
        <f t="shared" si="330"/>
        <v>0</v>
      </c>
      <c r="CX279" s="254">
        <f t="shared" si="331"/>
        <v>0</v>
      </c>
      <c r="CY279" s="254">
        <f t="shared" si="332"/>
        <v>0</v>
      </c>
      <c r="CZ279" s="254">
        <f t="shared" si="333"/>
        <v>0</v>
      </c>
      <c r="DA279" s="254">
        <f t="shared" si="334"/>
        <v>0</v>
      </c>
      <c r="DB279" s="254">
        <f t="shared" si="335"/>
        <v>0</v>
      </c>
      <c r="DC279" s="254">
        <f t="shared" si="336"/>
        <v>0</v>
      </c>
      <c r="DD279" s="254">
        <f t="shared" si="337"/>
        <v>0</v>
      </c>
      <c r="DE279" s="254">
        <f t="shared" si="338"/>
        <v>0</v>
      </c>
      <c r="DF279" s="254">
        <f t="shared" si="339"/>
        <v>0</v>
      </c>
      <c r="DG279" s="254">
        <f t="shared" si="340"/>
        <v>0</v>
      </c>
      <c r="DH279" s="254">
        <f t="shared" si="341"/>
        <v>0</v>
      </c>
      <c r="DI279" s="254">
        <f t="shared" si="342"/>
        <v>0</v>
      </c>
      <c r="DJ279" s="254">
        <f t="shared" si="343"/>
        <v>0</v>
      </c>
      <c r="DK279" s="254">
        <f t="shared" si="344"/>
        <v>0</v>
      </c>
      <c r="DL279" s="254">
        <f t="shared" si="345"/>
        <v>0</v>
      </c>
      <c r="DM279" s="254">
        <f t="shared" si="346"/>
        <v>0</v>
      </c>
      <c r="DN279" s="254">
        <f t="shared" si="347"/>
        <v>0</v>
      </c>
      <c r="DO279" s="254">
        <f t="shared" si="348"/>
        <v>0</v>
      </c>
      <c r="DP279" s="254">
        <f t="shared" si="349"/>
        <v>0</v>
      </c>
      <c r="DQ279" s="254">
        <f t="shared" si="350"/>
        <v>0</v>
      </c>
      <c r="DR279" s="254">
        <f t="shared" si="351"/>
        <v>0</v>
      </c>
      <c r="DS279" s="254">
        <f t="shared" si="352"/>
        <v>0</v>
      </c>
      <c r="DT279" s="254">
        <f t="shared" si="353"/>
        <v>0</v>
      </c>
      <c r="DU279" s="254">
        <f t="shared" si="354"/>
        <v>0</v>
      </c>
      <c r="DV279" s="254">
        <f t="shared" si="355"/>
        <v>0</v>
      </c>
    </row>
    <row r="280" spans="1:126" ht="24" customHeight="1">
      <c r="A280" s="11" t="str">
        <f ca="1">IF(AG280&lt;&gt;"OK","",CONCATENATE(TEXT('Front Page'!$F$33,"000"),TEXT('Front Page'!$F$31,"000"),"-",LEFT('Front Page'!$R$53,5),"-",LEFT(D280,1),AJ280, "-",TEXT(B280,"000")))</f>
        <v/>
      </c>
      <c r="B280" s="12" t="str">
        <f>IFERROR(IF(E280="","",MAX(B$17:B279)+1),"")</f>
        <v/>
      </c>
      <c r="C280" s="13"/>
      <c r="D280" s="29" t="str">
        <f t="shared" si="296"/>
        <v>None</v>
      </c>
      <c r="E280" s="29" t="str">
        <f t="shared" si="302"/>
        <v/>
      </c>
      <c r="F280" s="29" t="str">
        <f t="shared" si="303"/>
        <v/>
      </c>
      <c r="G280" s="363"/>
      <c r="H280" s="364"/>
      <c r="I280" s="325" t="str">
        <f t="shared" si="252"/>
        <v>No</v>
      </c>
      <c r="J280" s="314">
        <v>0</v>
      </c>
      <c r="K280" s="312">
        <v>0</v>
      </c>
      <c r="L280" s="312">
        <v>0</v>
      </c>
      <c r="M280" s="312">
        <v>0</v>
      </c>
      <c r="N280" s="312">
        <v>0</v>
      </c>
      <c r="O280" s="312">
        <v>0</v>
      </c>
      <c r="P280" s="312">
        <v>0</v>
      </c>
      <c r="Q280" s="312">
        <v>0</v>
      </c>
      <c r="R280" s="312">
        <v>0</v>
      </c>
      <c r="S280" s="312">
        <v>0</v>
      </c>
      <c r="T280" s="312">
        <v>0</v>
      </c>
      <c r="U280" s="312">
        <v>0</v>
      </c>
      <c r="V280" s="313">
        <v>1</v>
      </c>
      <c r="W280" s="313">
        <v>1</v>
      </c>
      <c r="X280" s="312">
        <v>0</v>
      </c>
      <c r="Y280" s="312">
        <v>0</v>
      </c>
      <c r="Z280" s="312">
        <v>0</v>
      </c>
      <c r="AA280" s="14">
        <v>0</v>
      </c>
      <c r="AB280" s="317"/>
      <c r="AC280" s="15" t="str">
        <f t="shared" si="304"/>
        <v/>
      </c>
      <c r="AD280" s="15" t="str">
        <f t="shared" si="314"/>
        <v/>
      </c>
      <c r="AE280" s="16" t="str">
        <f t="shared" si="315"/>
        <v>0 - 0</v>
      </c>
      <c r="AF280" s="20" t="str">
        <f t="shared" si="308"/>
        <v>Not an offer</v>
      </c>
      <c r="AG280" s="276" t="str">
        <f t="shared" si="309"/>
        <v>Not an Offer</v>
      </c>
      <c r="AH280" s="150"/>
      <c r="AI280" s="254">
        <v>264</v>
      </c>
      <c r="AJ280" s="149" t="str">
        <f t="shared" si="310"/>
        <v>00-IFE</v>
      </c>
      <c r="AK280" s="254" t="b">
        <v>0</v>
      </c>
      <c r="AL280" s="254">
        <f t="shared" si="305"/>
        <v>0</v>
      </c>
      <c r="AM280" s="254">
        <f t="shared" si="311"/>
        <v>0</v>
      </c>
      <c r="AN280" s="288">
        <f t="shared" si="316"/>
        <v>0</v>
      </c>
      <c r="AO280" s="288" t="str">
        <f>IF(AND($BU280=$BV280,BU280=AO$13),$J280&amp;$K280&amp;$L280&amp;$M280&amp;$N280&amp;$O280&amp;$P280&amp;$Q280&amp;$R280&amp;$S280&amp;$T280&amp;$U280,IFERROR(MATCH($AN280,AO$17:AO279,0),-1000))</f>
        <v>000000000000</v>
      </c>
      <c r="AP280" s="288">
        <f>IF(AND($BU280=$BV280,BV280=AP$13),$J280&amp;$K280&amp;$L280&amp;$M280&amp;$N280&amp;$O280&amp;$P280&amp;$Q280&amp;$R280&amp;$S280&amp;$T280&amp;$U280,IFERROR(MATCH($AN280,AP$17:AP279,0),-1000))</f>
        <v>1</v>
      </c>
      <c r="AQ280" s="288">
        <f>IF(AND($BU280=$BV280,BW280=AQ$13),$J280&amp;$K280&amp;$L280&amp;$M280&amp;$N280&amp;$O280&amp;$P280&amp;$Q280&amp;$R280&amp;$S280&amp;$T280&amp;$U280,IFERROR(MATCH($AN280,AQ$17:AQ279,0),-1000))</f>
        <v>1</v>
      </c>
      <c r="AR280" s="288">
        <f>IF(AND($BU280=$BV280,BX280=AR$13),$J280&amp;$K280&amp;$L280&amp;$M280&amp;$N280&amp;$O280&amp;$P280&amp;$Q280&amp;$R280&amp;$S280&amp;$T280&amp;$U280,IFERROR(MATCH($AN280,AR$17:AR279,0),-1000))</f>
        <v>1</v>
      </c>
      <c r="AS280" s="254">
        <f t="shared" si="238"/>
        <v>0</v>
      </c>
      <c r="AT280" s="261" t="str">
        <f t="shared" si="317"/>
        <v/>
      </c>
      <c r="AU280" s="254" t="str">
        <f t="shared" si="312"/>
        <v/>
      </c>
      <c r="AV280" s="254" t="str">
        <f t="shared" si="312"/>
        <v/>
      </c>
      <c r="AW280" s="254" t="str">
        <f t="shared" si="312"/>
        <v/>
      </c>
      <c r="AX280" s="254" t="str">
        <f t="shared" si="312"/>
        <v/>
      </c>
      <c r="AY280" s="254" t="str">
        <f t="shared" si="298"/>
        <v/>
      </c>
      <c r="AZ280" s="254" t="str">
        <f t="shared" si="298"/>
        <v/>
      </c>
      <c r="BA280" s="254" t="str">
        <f t="shared" si="298"/>
        <v/>
      </c>
      <c r="BB280" s="254" t="str">
        <f t="shared" si="298"/>
        <v/>
      </c>
      <c r="BC280" s="254" t="str">
        <f t="shared" si="298"/>
        <v/>
      </c>
      <c r="BD280" s="254" t="str">
        <f t="shared" si="298"/>
        <v/>
      </c>
      <c r="BE280" s="262" t="str">
        <f t="shared" si="298"/>
        <v/>
      </c>
      <c r="BF280" s="263" t="str">
        <f t="shared" si="313"/>
        <v/>
      </c>
      <c r="BG280" s="254" t="str">
        <f t="shared" si="313"/>
        <v/>
      </c>
      <c r="BH280" s="254" t="str">
        <f t="shared" si="313"/>
        <v/>
      </c>
      <c r="BI280" s="254" t="str">
        <f t="shared" si="313"/>
        <v/>
      </c>
      <c r="BJ280" s="254" t="str">
        <f t="shared" si="299"/>
        <v/>
      </c>
      <c r="BK280" s="254" t="str">
        <f t="shared" si="299"/>
        <v/>
      </c>
      <c r="BL280" s="254" t="str">
        <f t="shared" si="299"/>
        <v/>
      </c>
      <c r="BM280" s="254" t="str">
        <f t="shared" si="299"/>
        <v/>
      </c>
      <c r="BN280" s="254" t="str">
        <f t="shared" si="299"/>
        <v/>
      </c>
      <c r="BO280" s="254" t="str">
        <f t="shared" si="299"/>
        <v/>
      </c>
      <c r="BP280" s="254" t="str">
        <f t="shared" si="299"/>
        <v/>
      </c>
      <c r="BQ280" s="264" t="str">
        <f t="shared" si="318"/>
        <v/>
      </c>
      <c r="BR280" s="261">
        <v>2019</v>
      </c>
      <c r="BS280" s="261">
        <v>2019</v>
      </c>
      <c r="BT280" s="261">
        <v>2019</v>
      </c>
      <c r="BU280" s="265">
        <v>2019</v>
      </c>
      <c r="BV280" s="263">
        <v>2019</v>
      </c>
      <c r="BW280" s="254" t="str">
        <f t="shared" si="356"/>
        <v/>
      </c>
      <c r="BX280" s="254" t="str">
        <f t="shared" si="356"/>
        <v/>
      </c>
      <c r="BY280" s="264" t="str">
        <f t="shared" si="306"/>
        <v/>
      </c>
      <c r="BZ280" s="254" t="str">
        <f t="shared" si="307"/>
        <v/>
      </c>
      <c r="CA280" s="254">
        <f t="shared" si="301"/>
        <v>0</v>
      </c>
      <c r="CB280" s="254">
        <f t="shared" si="301"/>
        <v>0</v>
      </c>
      <c r="CC280" s="254">
        <f t="shared" si="301"/>
        <v>0</v>
      </c>
      <c r="CD280" s="254">
        <f t="shared" si="301"/>
        <v>0</v>
      </c>
      <c r="CE280" s="254">
        <f t="shared" si="301"/>
        <v>0</v>
      </c>
      <c r="CF280" s="254">
        <f t="shared" si="301"/>
        <v>0</v>
      </c>
      <c r="CG280" s="254">
        <f t="shared" si="300"/>
        <v>0</v>
      </c>
      <c r="CH280" s="254">
        <f t="shared" si="300"/>
        <v>0</v>
      </c>
      <c r="CI280" s="254">
        <f t="shared" si="300"/>
        <v>0</v>
      </c>
      <c r="CJ280" s="254">
        <f t="shared" si="300"/>
        <v>0</v>
      </c>
      <c r="CK280" s="254">
        <f t="shared" si="300"/>
        <v>0</v>
      </c>
      <c r="CL280" s="254">
        <f t="shared" si="300"/>
        <v>0</v>
      </c>
      <c r="CM280" s="254">
        <f t="shared" si="320"/>
        <v>0</v>
      </c>
      <c r="CN280" s="254">
        <f t="shared" si="321"/>
        <v>0</v>
      </c>
      <c r="CO280" s="254">
        <f t="shared" si="322"/>
        <v>0</v>
      </c>
      <c r="CP280" s="254">
        <f t="shared" si="323"/>
        <v>0</v>
      </c>
      <c r="CQ280" s="254">
        <f t="shared" si="324"/>
        <v>0</v>
      </c>
      <c r="CR280" s="254">
        <f t="shared" si="325"/>
        <v>0</v>
      </c>
      <c r="CS280" s="254">
        <f t="shared" si="326"/>
        <v>0</v>
      </c>
      <c r="CT280" s="254">
        <f t="shared" si="327"/>
        <v>0</v>
      </c>
      <c r="CU280" s="254">
        <f t="shared" si="328"/>
        <v>0</v>
      </c>
      <c r="CV280" s="254">
        <f t="shared" si="329"/>
        <v>0</v>
      </c>
      <c r="CW280" s="254">
        <f t="shared" si="330"/>
        <v>0</v>
      </c>
      <c r="CX280" s="254">
        <f t="shared" si="331"/>
        <v>0</v>
      </c>
      <c r="CY280" s="254">
        <f t="shared" si="332"/>
        <v>0</v>
      </c>
      <c r="CZ280" s="254">
        <f t="shared" si="333"/>
        <v>0</v>
      </c>
      <c r="DA280" s="254">
        <f t="shared" si="334"/>
        <v>0</v>
      </c>
      <c r="DB280" s="254">
        <f t="shared" si="335"/>
        <v>0</v>
      </c>
      <c r="DC280" s="254">
        <f t="shared" si="336"/>
        <v>0</v>
      </c>
      <c r="DD280" s="254">
        <f t="shared" si="337"/>
        <v>0</v>
      </c>
      <c r="DE280" s="254">
        <f t="shared" si="338"/>
        <v>0</v>
      </c>
      <c r="DF280" s="254">
        <f t="shared" si="339"/>
        <v>0</v>
      </c>
      <c r="DG280" s="254">
        <f t="shared" si="340"/>
        <v>0</v>
      </c>
      <c r="DH280" s="254">
        <f t="shared" si="341"/>
        <v>0</v>
      </c>
      <c r="DI280" s="254">
        <f t="shared" si="342"/>
        <v>0</v>
      </c>
      <c r="DJ280" s="254">
        <f t="shared" si="343"/>
        <v>0</v>
      </c>
      <c r="DK280" s="254">
        <f t="shared" si="344"/>
        <v>0</v>
      </c>
      <c r="DL280" s="254">
        <f t="shared" si="345"/>
        <v>0</v>
      </c>
      <c r="DM280" s="254">
        <f t="shared" si="346"/>
        <v>0</v>
      </c>
      <c r="DN280" s="254">
        <f t="shared" si="347"/>
        <v>0</v>
      </c>
      <c r="DO280" s="254">
        <f t="shared" si="348"/>
        <v>0</v>
      </c>
      <c r="DP280" s="254">
        <f t="shared" si="349"/>
        <v>0</v>
      </c>
      <c r="DQ280" s="254">
        <f t="shared" si="350"/>
        <v>0</v>
      </c>
      <c r="DR280" s="254">
        <f t="shared" si="351"/>
        <v>0</v>
      </c>
      <c r="DS280" s="254">
        <f t="shared" si="352"/>
        <v>0</v>
      </c>
      <c r="DT280" s="254">
        <f t="shared" si="353"/>
        <v>0</v>
      </c>
      <c r="DU280" s="254">
        <f t="shared" si="354"/>
        <v>0</v>
      </c>
      <c r="DV280" s="254">
        <f t="shared" si="355"/>
        <v>0</v>
      </c>
    </row>
    <row r="281" spans="1:126" ht="24" customHeight="1">
      <c r="A281" s="11" t="str">
        <f ca="1">IF(AG281&lt;&gt;"OK","",CONCATENATE(TEXT('Front Page'!$F$33,"000"),TEXT('Front Page'!$F$31,"000"),"-",LEFT('Front Page'!$R$53,5),"-",LEFT(D281,1),AJ281, "-",TEXT(B281,"000")))</f>
        <v/>
      </c>
      <c r="B281" s="12" t="str">
        <f>IFERROR(IF(E281="","",MAX(B$17:B280)+1),"")</f>
        <v/>
      </c>
      <c r="C281" s="13"/>
      <c r="D281" s="29" t="str">
        <f t="shared" si="296"/>
        <v>None</v>
      </c>
      <c r="E281" s="29" t="str">
        <f t="shared" si="302"/>
        <v/>
      </c>
      <c r="F281" s="29" t="str">
        <f t="shared" si="303"/>
        <v/>
      </c>
      <c r="G281" s="363"/>
      <c r="H281" s="364"/>
      <c r="I281" s="325" t="str">
        <f t="shared" si="252"/>
        <v>No</v>
      </c>
      <c r="J281" s="314">
        <v>0</v>
      </c>
      <c r="K281" s="312">
        <v>0</v>
      </c>
      <c r="L281" s="312">
        <v>0</v>
      </c>
      <c r="M281" s="312">
        <v>0</v>
      </c>
      <c r="N281" s="312">
        <v>0</v>
      </c>
      <c r="O281" s="312">
        <v>0</v>
      </c>
      <c r="P281" s="312">
        <v>0</v>
      </c>
      <c r="Q281" s="312">
        <v>0</v>
      </c>
      <c r="R281" s="312">
        <v>0</v>
      </c>
      <c r="S281" s="312">
        <v>0</v>
      </c>
      <c r="T281" s="312">
        <v>0</v>
      </c>
      <c r="U281" s="312">
        <v>0</v>
      </c>
      <c r="V281" s="313">
        <v>1</v>
      </c>
      <c r="W281" s="313">
        <v>1</v>
      </c>
      <c r="X281" s="312">
        <v>0</v>
      </c>
      <c r="Y281" s="312">
        <v>0</v>
      </c>
      <c r="Z281" s="312">
        <v>0</v>
      </c>
      <c r="AA281" s="14">
        <v>0</v>
      </c>
      <c r="AB281" s="317"/>
      <c r="AC281" s="15" t="str">
        <f t="shared" si="304"/>
        <v/>
      </c>
      <c r="AD281" s="15" t="str">
        <f t="shared" si="314"/>
        <v/>
      </c>
      <c r="AE281" s="16" t="str">
        <f t="shared" si="315"/>
        <v>0 - 0</v>
      </c>
      <c r="AF281" s="20" t="str">
        <f t="shared" si="308"/>
        <v>Not an offer</v>
      </c>
      <c r="AG281" s="276" t="str">
        <f t="shared" si="309"/>
        <v>Not an Offer</v>
      </c>
      <c r="AH281" s="150"/>
      <c r="AI281" s="254">
        <v>265</v>
      </c>
      <c r="AJ281" s="149" t="str">
        <f t="shared" si="310"/>
        <v>00-IFE</v>
      </c>
      <c r="AK281" s="254" t="b">
        <v>0</v>
      </c>
      <c r="AL281" s="254">
        <f t="shared" si="305"/>
        <v>0</v>
      </c>
      <c r="AM281" s="254">
        <f t="shared" si="311"/>
        <v>0</v>
      </c>
      <c r="AN281" s="288">
        <f t="shared" si="316"/>
        <v>0</v>
      </c>
      <c r="AO281" s="288" t="str">
        <f>IF(AND($BU281=$BV281,BU281=AO$13),$J281&amp;$K281&amp;$L281&amp;$M281&amp;$N281&amp;$O281&amp;$P281&amp;$Q281&amp;$R281&amp;$S281&amp;$T281&amp;$U281,IFERROR(MATCH($AN281,AO$17:AO280,0),-1000))</f>
        <v>000000000000</v>
      </c>
      <c r="AP281" s="288">
        <f>IF(AND($BU281=$BV281,BV281=AP$13),$J281&amp;$K281&amp;$L281&amp;$M281&amp;$N281&amp;$O281&amp;$P281&amp;$Q281&amp;$R281&amp;$S281&amp;$T281&amp;$U281,IFERROR(MATCH($AN281,AP$17:AP280,0),-1000))</f>
        <v>1</v>
      </c>
      <c r="AQ281" s="288">
        <f>IF(AND($BU281=$BV281,BW281=AQ$13),$J281&amp;$K281&amp;$L281&amp;$M281&amp;$N281&amp;$O281&amp;$P281&amp;$Q281&amp;$R281&amp;$S281&amp;$T281&amp;$U281,IFERROR(MATCH($AN281,AQ$17:AQ280,0),-1000))</f>
        <v>1</v>
      </c>
      <c r="AR281" s="288">
        <f>IF(AND($BU281=$BV281,BX281=AR$13),$J281&amp;$K281&amp;$L281&amp;$M281&amp;$N281&amp;$O281&amp;$P281&amp;$Q281&amp;$R281&amp;$S281&amp;$T281&amp;$U281,IFERROR(MATCH($AN281,AR$17:AR280,0),-1000))</f>
        <v>1</v>
      </c>
      <c r="AS281" s="254">
        <f t="shared" si="238"/>
        <v>0</v>
      </c>
      <c r="AT281" s="261" t="str">
        <f t="shared" si="317"/>
        <v/>
      </c>
      <c r="AU281" s="254" t="str">
        <f t="shared" si="312"/>
        <v/>
      </c>
      <c r="AV281" s="254" t="str">
        <f t="shared" si="312"/>
        <v/>
      </c>
      <c r="AW281" s="254" t="str">
        <f t="shared" si="312"/>
        <v/>
      </c>
      <c r="AX281" s="254" t="str">
        <f t="shared" si="312"/>
        <v/>
      </c>
      <c r="AY281" s="254" t="str">
        <f t="shared" si="298"/>
        <v/>
      </c>
      <c r="AZ281" s="254" t="str">
        <f t="shared" si="298"/>
        <v/>
      </c>
      <c r="BA281" s="254" t="str">
        <f t="shared" si="298"/>
        <v/>
      </c>
      <c r="BB281" s="254" t="str">
        <f t="shared" ref="BB281:BE316" si="357">IF(R281&lt;&gt;0,MIN(BA281,BB$14),BA281)</f>
        <v/>
      </c>
      <c r="BC281" s="254" t="str">
        <f t="shared" si="357"/>
        <v/>
      </c>
      <c r="BD281" s="254" t="str">
        <f t="shared" si="357"/>
        <v/>
      </c>
      <c r="BE281" s="262" t="str">
        <f t="shared" si="357"/>
        <v/>
      </c>
      <c r="BF281" s="263" t="str">
        <f t="shared" si="313"/>
        <v/>
      </c>
      <c r="BG281" s="254" t="str">
        <f t="shared" si="313"/>
        <v/>
      </c>
      <c r="BH281" s="254" t="str">
        <f t="shared" si="313"/>
        <v/>
      </c>
      <c r="BI281" s="254" t="str">
        <f t="shared" si="313"/>
        <v/>
      </c>
      <c r="BJ281" s="254" t="str">
        <f t="shared" si="299"/>
        <v/>
      </c>
      <c r="BK281" s="254" t="str">
        <f t="shared" si="299"/>
        <v/>
      </c>
      <c r="BL281" s="254" t="str">
        <f t="shared" si="299"/>
        <v/>
      </c>
      <c r="BM281" s="254" t="str">
        <f t="shared" ref="BM281:BP316" si="358">IF(Q281&lt;&gt;0,MAX(BN281,BM$14),BN281)</f>
        <v/>
      </c>
      <c r="BN281" s="254" t="str">
        <f t="shared" si="358"/>
        <v/>
      </c>
      <c r="BO281" s="254" t="str">
        <f t="shared" si="358"/>
        <v/>
      </c>
      <c r="BP281" s="254" t="str">
        <f t="shared" si="358"/>
        <v/>
      </c>
      <c r="BQ281" s="264" t="str">
        <f t="shared" si="318"/>
        <v/>
      </c>
      <c r="BR281" s="261">
        <v>2019</v>
      </c>
      <c r="BS281" s="261">
        <v>2019</v>
      </c>
      <c r="BT281" s="261">
        <v>2019</v>
      </c>
      <c r="BU281" s="265">
        <v>2019</v>
      </c>
      <c r="BV281" s="263">
        <v>2019</v>
      </c>
      <c r="BW281" s="254" t="str">
        <f t="shared" si="356"/>
        <v/>
      </c>
      <c r="BX281" s="254" t="str">
        <f t="shared" si="356"/>
        <v/>
      </c>
      <c r="BY281" s="264" t="str">
        <f t="shared" si="306"/>
        <v/>
      </c>
      <c r="BZ281" s="254" t="str">
        <f t="shared" si="307"/>
        <v/>
      </c>
      <c r="CA281" s="254">
        <f t="shared" si="301"/>
        <v>0</v>
      </c>
      <c r="CB281" s="254">
        <f t="shared" si="301"/>
        <v>0</v>
      </c>
      <c r="CC281" s="254">
        <f t="shared" si="301"/>
        <v>0</v>
      </c>
      <c r="CD281" s="254">
        <f t="shared" si="301"/>
        <v>0</v>
      </c>
      <c r="CE281" s="254">
        <f t="shared" si="301"/>
        <v>0</v>
      </c>
      <c r="CF281" s="254">
        <f t="shared" si="301"/>
        <v>0</v>
      </c>
      <c r="CG281" s="254">
        <f t="shared" si="300"/>
        <v>0</v>
      </c>
      <c r="CH281" s="254">
        <f t="shared" si="300"/>
        <v>0</v>
      </c>
      <c r="CI281" s="254">
        <f t="shared" si="300"/>
        <v>0</v>
      </c>
      <c r="CJ281" s="254">
        <f t="shared" si="300"/>
        <v>0</v>
      </c>
      <c r="CK281" s="254">
        <f t="shared" si="300"/>
        <v>0</v>
      </c>
      <c r="CL281" s="254">
        <f t="shared" si="300"/>
        <v>0</v>
      </c>
      <c r="CM281" s="254">
        <f t="shared" si="320"/>
        <v>0</v>
      </c>
      <c r="CN281" s="254">
        <f t="shared" si="321"/>
        <v>0</v>
      </c>
      <c r="CO281" s="254">
        <f t="shared" si="322"/>
        <v>0</v>
      </c>
      <c r="CP281" s="254">
        <f t="shared" si="323"/>
        <v>0</v>
      </c>
      <c r="CQ281" s="254">
        <f t="shared" si="324"/>
        <v>0</v>
      </c>
      <c r="CR281" s="254">
        <f t="shared" si="325"/>
        <v>0</v>
      </c>
      <c r="CS281" s="254">
        <f t="shared" si="326"/>
        <v>0</v>
      </c>
      <c r="CT281" s="254">
        <f t="shared" si="327"/>
        <v>0</v>
      </c>
      <c r="CU281" s="254">
        <f t="shared" si="328"/>
        <v>0</v>
      </c>
      <c r="CV281" s="254">
        <f t="shared" si="329"/>
        <v>0</v>
      </c>
      <c r="CW281" s="254">
        <f t="shared" si="330"/>
        <v>0</v>
      </c>
      <c r="CX281" s="254">
        <f t="shared" si="331"/>
        <v>0</v>
      </c>
      <c r="CY281" s="254">
        <f t="shared" si="332"/>
        <v>0</v>
      </c>
      <c r="CZ281" s="254">
        <f t="shared" si="333"/>
        <v>0</v>
      </c>
      <c r="DA281" s="254">
        <f t="shared" si="334"/>
        <v>0</v>
      </c>
      <c r="DB281" s="254">
        <f t="shared" si="335"/>
        <v>0</v>
      </c>
      <c r="DC281" s="254">
        <f t="shared" si="336"/>
        <v>0</v>
      </c>
      <c r="DD281" s="254">
        <f t="shared" si="337"/>
        <v>0</v>
      </c>
      <c r="DE281" s="254">
        <f t="shared" si="338"/>
        <v>0</v>
      </c>
      <c r="DF281" s="254">
        <f t="shared" si="339"/>
        <v>0</v>
      </c>
      <c r="DG281" s="254">
        <f t="shared" si="340"/>
        <v>0</v>
      </c>
      <c r="DH281" s="254">
        <f t="shared" si="341"/>
        <v>0</v>
      </c>
      <c r="DI281" s="254">
        <f t="shared" si="342"/>
        <v>0</v>
      </c>
      <c r="DJ281" s="254">
        <f t="shared" si="343"/>
        <v>0</v>
      </c>
      <c r="DK281" s="254">
        <f t="shared" si="344"/>
        <v>0</v>
      </c>
      <c r="DL281" s="254">
        <f t="shared" si="345"/>
        <v>0</v>
      </c>
      <c r="DM281" s="254">
        <f t="shared" si="346"/>
        <v>0</v>
      </c>
      <c r="DN281" s="254">
        <f t="shared" si="347"/>
        <v>0</v>
      </c>
      <c r="DO281" s="254">
        <f t="shared" si="348"/>
        <v>0</v>
      </c>
      <c r="DP281" s="254">
        <f t="shared" si="349"/>
        <v>0</v>
      </c>
      <c r="DQ281" s="254">
        <f t="shared" si="350"/>
        <v>0</v>
      </c>
      <c r="DR281" s="254">
        <f t="shared" si="351"/>
        <v>0</v>
      </c>
      <c r="DS281" s="254">
        <f t="shared" si="352"/>
        <v>0</v>
      </c>
      <c r="DT281" s="254">
        <f t="shared" si="353"/>
        <v>0</v>
      </c>
      <c r="DU281" s="254">
        <f t="shared" si="354"/>
        <v>0</v>
      </c>
      <c r="DV281" s="254">
        <f t="shared" si="355"/>
        <v>0</v>
      </c>
    </row>
    <row r="282" spans="1:126" ht="24" customHeight="1">
      <c r="A282" s="11" t="str">
        <f ca="1">IF(AG282&lt;&gt;"OK","",CONCATENATE(TEXT('Front Page'!$F$33,"000"),TEXT('Front Page'!$F$31,"000"),"-",LEFT('Front Page'!$R$53,5),"-",LEFT(D282,1),AJ282, "-",TEXT(B282,"000")))</f>
        <v/>
      </c>
      <c r="B282" s="12" t="str">
        <f>IFERROR(IF(E282="","",MAX(B$17:B281)+1),"")</f>
        <v/>
      </c>
      <c r="C282" s="13"/>
      <c r="D282" s="29" t="str">
        <f t="shared" si="296"/>
        <v>None</v>
      </c>
      <c r="E282" s="29" t="str">
        <f t="shared" si="302"/>
        <v/>
      </c>
      <c r="F282" s="29" t="str">
        <f t="shared" si="303"/>
        <v/>
      </c>
      <c r="G282" s="363"/>
      <c r="H282" s="364"/>
      <c r="I282" s="325" t="str">
        <f t="shared" si="252"/>
        <v>No</v>
      </c>
      <c r="J282" s="314">
        <v>0</v>
      </c>
      <c r="K282" s="312">
        <v>0</v>
      </c>
      <c r="L282" s="312">
        <v>0</v>
      </c>
      <c r="M282" s="312">
        <v>0</v>
      </c>
      <c r="N282" s="312">
        <v>0</v>
      </c>
      <c r="O282" s="312">
        <v>0</v>
      </c>
      <c r="P282" s="312">
        <v>0</v>
      </c>
      <c r="Q282" s="312">
        <v>0</v>
      </c>
      <c r="R282" s="312">
        <v>0</v>
      </c>
      <c r="S282" s="312">
        <v>0</v>
      </c>
      <c r="T282" s="312">
        <v>0</v>
      </c>
      <c r="U282" s="312">
        <v>0</v>
      </c>
      <c r="V282" s="313">
        <v>1</v>
      </c>
      <c r="W282" s="313">
        <v>1</v>
      </c>
      <c r="X282" s="312">
        <v>0</v>
      </c>
      <c r="Y282" s="312">
        <v>0</v>
      </c>
      <c r="Z282" s="312">
        <v>0</v>
      </c>
      <c r="AA282" s="14">
        <v>0</v>
      </c>
      <c r="AB282" s="317"/>
      <c r="AC282" s="15" t="str">
        <f t="shared" si="304"/>
        <v/>
      </c>
      <c r="AD282" s="15" t="str">
        <f t="shared" si="314"/>
        <v/>
      </c>
      <c r="AE282" s="16" t="str">
        <f t="shared" si="315"/>
        <v>0 - 0</v>
      </c>
      <c r="AF282" s="20" t="str">
        <f t="shared" si="308"/>
        <v>Not an offer</v>
      </c>
      <c r="AG282" s="276" t="str">
        <f t="shared" si="309"/>
        <v>Not an Offer</v>
      </c>
      <c r="AH282" s="150"/>
      <c r="AI282" s="254">
        <v>266</v>
      </c>
      <c r="AJ282" s="149" t="str">
        <f t="shared" si="310"/>
        <v>00-IFE</v>
      </c>
      <c r="AK282" s="254" t="b">
        <v>0</v>
      </c>
      <c r="AL282" s="254">
        <f t="shared" si="305"/>
        <v>0</v>
      </c>
      <c r="AM282" s="254">
        <f t="shared" si="311"/>
        <v>0</v>
      </c>
      <c r="AN282" s="288">
        <f t="shared" si="316"/>
        <v>0</v>
      </c>
      <c r="AO282" s="288" t="str">
        <f>IF(AND($BU282=$BV282,BU282=AO$13),$J282&amp;$K282&amp;$L282&amp;$M282&amp;$N282&amp;$O282&amp;$P282&amp;$Q282&amp;$R282&amp;$S282&amp;$T282&amp;$U282,IFERROR(MATCH($AN282,AO$17:AO281,0),-1000))</f>
        <v>000000000000</v>
      </c>
      <c r="AP282" s="288">
        <f>IF(AND($BU282=$BV282,BV282=AP$13),$J282&amp;$K282&amp;$L282&amp;$M282&amp;$N282&amp;$O282&amp;$P282&amp;$Q282&amp;$R282&amp;$S282&amp;$T282&amp;$U282,IFERROR(MATCH($AN282,AP$17:AP281,0),-1000))</f>
        <v>1</v>
      </c>
      <c r="AQ282" s="288">
        <f>IF(AND($BU282=$BV282,BW282=AQ$13),$J282&amp;$K282&amp;$L282&amp;$M282&amp;$N282&amp;$O282&amp;$P282&amp;$Q282&amp;$R282&amp;$S282&amp;$T282&amp;$U282,IFERROR(MATCH($AN282,AQ$17:AQ281,0),-1000))</f>
        <v>1</v>
      </c>
      <c r="AR282" s="288">
        <f>IF(AND($BU282=$BV282,BX282=AR$13),$J282&amp;$K282&amp;$L282&amp;$M282&amp;$N282&amp;$O282&amp;$P282&amp;$Q282&amp;$R282&amp;$S282&amp;$T282&amp;$U282,IFERROR(MATCH($AN282,AR$17:AR281,0),-1000))</f>
        <v>1</v>
      </c>
      <c r="AS282" s="254">
        <f t="shared" si="238"/>
        <v>0</v>
      </c>
      <c r="AT282" s="261" t="str">
        <f t="shared" si="317"/>
        <v/>
      </c>
      <c r="AU282" s="254" t="str">
        <f t="shared" si="312"/>
        <v/>
      </c>
      <c r="AV282" s="254" t="str">
        <f t="shared" si="312"/>
        <v/>
      </c>
      <c r="AW282" s="254" t="str">
        <f t="shared" si="312"/>
        <v/>
      </c>
      <c r="AX282" s="254" t="str">
        <f t="shared" si="312"/>
        <v/>
      </c>
      <c r="AY282" s="254" t="str">
        <f t="shared" si="312"/>
        <v/>
      </c>
      <c r="AZ282" s="254" t="str">
        <f t="shared" si="312"/>
        <v/>
      </c>
      <c r="BA282" s="254" t="str">
        <f t="shared" si="312"/>
        <v/>
      </c>
      <c r="BB282" s="254" t="str">
        <f t="shared" si="357"/>
        <v/>
      </c>
      <c r="BC282" s="254" t="str">
        <f t="shared" si="357"/>
        <v/>
      </c>
      <c r="BD282" s="254" t="str">
        <f t="shared" si="357"/>
        <v/>
      </c>
      <c r="BE282" s="262" t="str">
        <f t="shared" si="357"/>
        <v/>
      </c>
      <c r="BF282" s="263" t="str">
        <f t="shared" si="313"/>
        <v/>
      </c>
      <c r="BG282" s="254" t="str">
        <f t="shared" si="313"/>
        <v/>
      </c>
      <c r="BH282" s="254" t="str">
        <f t="shared" si="313"/>
        <v/>
      </c>
      <c r="BI282" s="254" t="str">
        <f t="shared" si="313"/>
        <v/>
      </c>
      <c r="BJ282" s="254" t="str">
        <f t="shared" si="313"/>
        <v/>
      </c>
      <c r="BK282" s="254" t="str">
        <f t="shared" si="313"/>
        <v/>
      </c>
      <c r="BL282" s="254" t="str">
        <f t="shared" si="313"/>
        <v/>
      </c>
      <c r="BM282" s="254" t="str">
        <f t="shared" si="358"/>
        <v/>
      </c>
      <c r="BN282" s="254" t="str">
        <f t="shared" si="358"/>
        <v/>
      </c>
      <c r="BO282" s="254" t="str">
        <f t="shared" si="358"/>
        <v/>
      </c>
      <c r="BP282" s="254" t="str">
        <f t="shared" si="358"/>
        <v/>
      </c>
      <c r="BQ282" s="264" t="str">
        <f t="shared" si="318"/>
        <v/>
      </c>
      <c r="BR282" s="261">
        <v>2019</v>
      </c>
      <c r="BS282" s="261">
        <v>2019</v>
      </c>
      <c r="BT282" s="261">
        <v>2019</v>
      </c>
      <c r="BU282" s="265">
        <v>2019</v>
      </c>
      <c r="BV282" s="263">
        <v>2019</v>
      </c>
      <c r="BW282" s="254" t="str">
        <f t="shared" si="356"/>
        <v/>
      </c>
      <c r="BX282" s="254" t="str">
        <f t="shared" si="356"/>
        <v/>
      </c>
      <c r="BY282" s="264" t="str">
        <f t="shared" si="306"/>
        <v/>
      </c>
      <c r="BZ282" s="254" t="str">
        <f t="shared" si="307"/>
        <v/>
      </c>
      <c r="CA282" s="254">
        <f t="shared" si="301"/>
        <v>0</v>
      </c>
      <c r="CB282" s="254">
        <f t="shared" si="301"/>
        <v>0</v>
      </c>
      <c r="CC282" s="254">
        <f t="shared" si="301"/>
        <v>0</v>
      </c>
      <c r="CD282" s="254">
        <f t="shared" si="301"/>
        <v>0</v>
      </c>
      <c r="CE282" s="254">
        <f t="shared" si="301"/>
        <v>0</v>
      </c>
      <c r="CF282" s="254">
        <f t="shared" si="301"/>
        <v>0</v>
      </c>
      <c r="CG282" s="254">
        <f t="shared" si="300"/>
        <v>0</v>
      </c>
      <c r="CH282" s="254">
        <f t="shared" si="300"/>
        <v>0</v>
      </c>
      <c r="CI282" s="254">
        <f t="shared" si="300"/>
        <v>0</v>
      </c>
      <c r="CJ282" s="254">
        <f t="shared" si="300"/>
        <v>0</v>
      </c>
      <c r="CK282" s="254">
        <f t="shared" si="300"/>
        <v>0</v>
      </c>
      <c r="CL282" s="254">
        <f t="shared" si="300"/>
        <v>0</v>
      </c>
      <c r="CM282" s="254">
        <f t="shared" si="320"/>
        <v>0</v>
      </c>
      <c r="CN282" s="254">
        <f t="shared" si="321"/>
        <v>0</v>
      </c>
      <c r="CO282" s="254">
        <f t="shared" si="322"/>
        <v>0</v>
      </c>
      <c r="CP282" s="254">
        <f t="shared" si="323"/>
        <v>0</v>
      </c>
      <c r="CQ282" s="254">
        <f t="shared" si="324"/>
        <v>0</v>
      </c>
      <c r="CR282" s="254">
        <f t="shared" si="325"/>
        <v>0</v>
      </c>
      <c r="CS282" s="254">
        <f t="shared" si="326"/>
        <v>0</v>
      </c>
      <c r="CT282" s="254">
        <f t="shared" si="327"/>
        <v>0</v>
      </c>
      <c r="CU282" s="254">
        <f t="shared" si="328"/>
        <v>0</v>
      </c>
      <c r="CV282" s="254">
        <f t="shared" si="329"/>
        <v>0</v>
      </c>
      <c r="CW282" s="254">
        <f t="shared" si="330"/>
        <v>0</v>
      </c>
      <c r="CX282" s="254">
        <f t="shared" si="331"/>
        <v>0</v>
      </c>
      <c r="CY282" s="254">
        <f t="shared" si="332"/>
        <v>0</v>
      </c>
      <c r="CZ282" s="254">
        <f t="shared" si="333"/>
        <v>0</v>
      </c>
      <c r="DA282" s="254">
        <f t="shared" si="334"/>
        <v>0</v>
      </c>
      <c r="DB282" s="254">
        <f t="shared" si="335"/>
        <v>0</v>
      </c>
      <c r="DC282" s="254">
        <f t="shared" si="336"/>
        <v>0</v>
      </c>
      <c r="DD282" s="254">
        <f t="shared" si="337"/>
        <v>0</v>
      </c>
      <c r="DE282" s="254">
        <f t="shared" si="338"/>
        <v>0</v>
      </c>
      <c r="DF282" s="254">
        <f t="shared" si="339"/>
        <v>0</v>
      </c>
      <c r="DG282" s="254">
        <f t="shared" si="340"/>
        <v>0</v>
      </c>
      <c r="DH282" s="254">
        <f t="shared" si="341"/>
        <v>0</v>
      </c>
      <c r="DI282" s="254">
        <f t="shared" si="342"/>
        <v>0</v>
      </c>
      <c r="DJ282" s="254">
        <f t="shared" si="343"/>
        <v>0</v>
      </c>
      <c r="DK282" s="254">
        <f t="shared" si="344"/>
        <v>0</v>
      </c>
      <c r="DL282" s="254">
        <f t="shared" si="345"/>
        <v>0</v>
      </c>
      <c r="DM282" s="254">
        <f t="shared" si="346"/>
        <v>0</v>
      </c>
      <c r="DN282" s="254">
        <f t="shared" si="347"/>
        <v>0</v>
      </c>
      <c r="DO282" s="254">
        <f t="shared" si="348"/>
        <v>0</v>
      </c>
      <c r="DP282" s="254">
        <f t="shared" si="349"/>
        <v>0</v>
      </c>
      <c r="DQ282" s="254">
        <f t="shared" si="350"/>
        <v>0</v>
      </c>
      <c r="DR282" s="254">
        <f t="shared" si="351"/>
        <v>0</v>
      </c>
      <c r="DS282" s="254">
        <f t="shared" si="352"/>
        <v>0</v>
      </c>
      <c r="DT282" s="254">
        <f t="shared" si="353"/>
        <v>0</v>
      </c>
      <c r="DU282" s="254">
        <f t="shared" si="354"/>
        <v>0</v>
      </c>
      <c r="DV282" s="254">
        <f t="shared" si="355"/>
        <v>0</v>
      </c>
    </row>
    <row r="283" spans="1:126" ht="24" customHeight="1">
      <c r="A283" s="11" t="str">
        <f ca="1">IF(AG283&lt;&gt;"OK","",CONCATENATE(TEXT('Front Page'!$F$33,"000"),TEXT('Front Page'!$F$31,"000"),"-",LEFT('Front Page'!$R$53,5),"-",LEFT(D283,1),AJ283, "-",TEXT(B283,"000")))</f>
        <v/>
      </c>
      <c r="B283" s="12" t="str">
        <f>IFERROR(IF(E283="","",MAX(B$17:B282)+1),"")</f>
        <v/>
      </c>
      <c r="C283" s="13"/>
      <c r="D283" s="29" t="str">
        <f t="shared" si="296"/>
        <v>None</v>
      </c>
      <c r="E283" s="29" t="str">
        <f t="shared" si="302"/>
        <v/>
      </c>
      <c r="F283" s="29" t="str">
        <f t="shared" si="303"/>
        <v/>
      </c>
      <c r="G283" s="363"/>
      <c r="H283" s="364"/>
      <c r="I283" s="325" t="str">
        <f t="shared" si="252"/>
        <v>No</v>
      </c>
      <c r="J283" s="314">
        <v>0</v>
      </c>
      <c r="K283" s="312">
        <v>0</v>
      </c>
      <c r="L283" s="312">
        <v>0</v>
      </c>
      <c r="M283" s="312">
        <v>0</v>
      </c>
      <c r="N283" s="312">
        <v>0</v>
      </c>
      <c r="O283" s="312">
        <v>0</v>
      </c>
      <c r="P283" s="312">
        <v>0</v>
      </c>
      <c r="Q283" s="312">
        <v>0</v>
      </c>
      <c r="R283" s="312">
        <v>0</v>
      </c>
      <c r="S283" s="312">
        <v>0</v>
      </c>
      <c r="T283" s="312">
        <v>0</v>
      </c>
      <c r="U283" s="312">
        <v>0</v>
      </c>
      <c r="V283" s="313">
        <v>1</v>
      </c>
      <c r="W283" s="313">
        <v>1</v>
      </c>
      <c r="X283" s="312">
        <v>0</v>
      </c>
      <c r="Y283" s="312">
        <v>0</v>
      </c>
      <c r="Z283" s="312">
        <v>0</v>
      </c>
      <c r="AA283" s="14">
        <v>0</v>
      </c>
      <c r="AB283" s="317"/>
      <c r="AC283" s="15" t="str">
        <f t="shared" si="304"/>
        <v/>
      </c>
      <c r="AD283" s="15" t="str">
        <f t="shared" si="314"/>
        <v/>
      </c>
      <c r="AE283" s="16" t="str">
        <f t="shared" si="315"/>
        <v>0 - 0</v>
      </c>
      <c r="AF283" s="20" t="str">
        <f t="shared" si="308"/>
        <v>Not an offer</v>
      </c>
      <c r="AG283" s="276" t="str">
        <f t="shared" si="309"/>
        <v>Not an Offer</v>
      </c>
      <c r="AH283" s="150"/>
      <c r="AI283" s="254">
        <v>267</v>
      </c>
      <c r="AJ283" s="149" t="str">
        <f t="shared" si="310"/>
        <v>00-IFE</v>
      </c>
      <c r="AK283" s="254" t="b">
        <v>0</v>
      </c>
      <c r="AL283" s="254">
        <f t="shared" si="305"/>
        <v>0</v>
      </c>
      <c r="AM283" s="254">
        <f t="shared" si="311"/>
        <v>0</v>
      </c>
      <c r="AN283" s="288">
        <f t="shared" si="316"/>
        <v>0</v>
      </c>
      <c r="AO283" s="288" t="str">
        <f>IF(AND($BU283=$BV283,BU283=AO$13),$J283&amp;$K283&amp;$L283&amp;$M283&amp;$N283&amp;$O283&amp;$P283&amp;$Q283&amp;$R283&amp;$S283&amp;$T283&amp;$U283,IFERROR(MATCH($AN283,AO$17:AO282,0),-1000))</f>
        <v>000000000000</v>
      </c>
      <c r="AP283" s="288">
        <f>IF(AND($BU283=$BV283,BV283=AP$13),$J283&amp;$K283&amp;$L283&amp;$M283&amp;$N283&amp;$O283&amp;$P283&amp;$Q283&amp;$R283&amp;$S283&amp;$T283&amp;$U283,IFERROR(MATCH($AN283,AP$17:AP282,0),-1000))</f>
        <v>1</v>
      </c>
      <c r="AQ283" s="288">
        <f>IF(AND($BU283=$BV283,BW283=AQ$13),$J283&amp;$K283&amp;$L283&amp;$M283&amp;$N283&amp;$O283&amp;$P283&amp;$Q283&amp;$R283&amp;$S283&amp;$T283&amp;$U283,IFERROR(MATCH($AN283,AQ$17:AQ282,0),-1000))</f>
        <v>1</v>
      </c>
      <c r="AR283" s="288">
        <f>IF(AND($BU283=$BV283,BX283=AR$13),$J283&amp;$K283&amp;$L283&amp;$M283&amp;$N283&amp;$O283&amp;$P283&amp;$Q283&amp;$R283&amp;$S283&amp;$T283&amp;$U283,IFERROR(MATCH($AN283,AR$17:AR282,0),-1000))</f>
        <v>1</v>
      </c>
      <c r="AS283" s="254">
        <f t="shared" si="238"/>
        <v>0</v>
      </c>
      <c r="AT283" s="261" t="str">
        <f t="shared" si="317"/>
        <v/>
      </c>
      <c r="AU283" s="254" t="str">
        <f t="shared" si="312"/>
        <v/>
      </c>
      <c r="AV283" s="254" t="str">
        <f t="shared" si="312"/>
        <v/>
      </c>
      <c r="AW283" s="254" t="str">
        <f t="shared" si="312"/>
        <v/>
      </c>
      <c r="AX283" s="254" t="str">
        <f t="shared" si="312"/>
        <v/>
      </c>
      <c r="AY283" s="254" t="str">
        <f t="shared" si="312"/>
        <v/>
      </c>
      <c r="AZ283" s="254" t="str">
        <f t="shared" si="312"/>
        <v/>
      </c>
      <c r="BA283" s="254" t="str">
        <f t="shared" si="312"/>
        <v/>
      </c>
      <c r="BB283" s="254" t="str">
        <f t="shared" si="357"/>
        <v/>
      </c>
      <c r="BC283" s="254" t="str">
        <f t="shared" si="357"/>
        <v/>
      </c>
      <c r="BD283" s="254" t="str">
        <f t="shared" si="357"/>
        <v/>
      </c>
      <c r="BE283" s="262" t="str">
        <f t="shared" si="357"/>
        <v/>
      </c>
      <c r="BF283" s="263" t="str">
        <f t="shared" si="313"/>
        <v/>
      </c>
      <c r="BG283" s="254" t="str">
        <f t="shared" si="313"/>
        <v/>
      </c>
      <c r="BH283" s="254" t="str">
        <f t="shared" si="313"/>
        <v/>
      </c>
      <c r="BI283" s="254" t="str">
        <f t="shared" si="313"/>
        <v/>
      </c>
      <c r="BJ283" s="254" t="str">
        <f t="shared" si="313"/>
        <v/>
      </c>
      <c r="BK283" s="254" t="str">
        <f t="shared" si="313"/>
        <v/>
      </c>
      <c r="BL283" s="254" t="str">
        <f t="shared" si="313"/>
        <v/>
      </c>
      <c r="BM283" s="254" t="str">
        <f t="shared" si="358"/>
        <v/>
      </c>
      <c r="BN283" s="254" t="str">
        <f t="shared" si="358"/>
        <v/>
      </c>
      <c r="BO283" s="254" t="str">
        <f t="shared" si="358"/>
        <v/>
      </c>
      <c r="BP283" s="254" t="str">
        <f t="shared" si="358"/>
        <v/>
      </c>
      <c r="BQ283" s="264" t="str">
        <f t="shared" si="318"/>
        <v/>
      </c>
      <c r="BR283" s="261">
        <v>2019</v>
      </c>
      <c r="BS283" s="261">
        <v>2019</v>
      </c>
      <c r="BT283" s="261">
        <v>2019</v>
      </c>
      <c r="BU283" s="265">
        <v>2019</v>
      </c>
      <c r="BV283" s="263">
        <v>2019</v>
      </c>
      <c r="BW283" s="254" t="str">
        <f t="shared" si="356"/>
        <v/>
      </c>
      <c r="BX283" s="254" t="str">
        <f t="shared" si="356"/>
        <v/>
      </c>
      <c r="BY283" s="264" t="str">
        <f t="shared" si="306"/>
        <v/>
      </c>
      <c r="BZ283" s="254" t="str">
        <f t="shared" si="307"/>
        <v/>
      </c>
      <c r="CA283" s="254">
        <f t="shared" si="301"/>
        <v>0</v>
      </c>
      <c r="CB283" s="254">
        <f t="shared" si="301"/>
        <v>0</v>
      </c>
      <c r="CC283" s="254">
        <f t="shared" si="301"/>
        <v>0</v>
      </c>
      <c r="CD283" s="254">
        <f t="shared" si="301"/>
        <v>0</v>
      </c>
      <c r="CE283" s="254">
        <f t="shared" si="301"/>
        <v>0</v>
      </c>
      <c r="CF283" s="254">
        <f t="shared" si="301"/>
        <v>0</v>
      </c>
      <c r="CG283" s="254">
        <f t="shared" si="300"/>
        <v>0</v>
      </c>
      <c r="CH283" s="254">
        <f t="shared" si="300"/>
        <v>0</v>
      </c>
      <c r="CI283" s="254">
        <f t="shared" si="300"/>
        <v>0</v>
      </c>
      <c r="CJ283" s="254">
        <f t="shared" si="300"/>
        <v>0</v>
      </c>
      <c r="CK283" s="254">
        <f t="shared" si="300"/>
        <v>0</v>
      </c>
      <c r="CL283" s="254">
        <f t="shared" si="300"/>
        <v>0</v>
      </c>
      <c r="CM283" s="254">
        <f t="shared" si="320"/>
        <v>0</v>
      </c>
      <c r="CN283" s="254">
        <f t="shared" si="321"/>
        <v>0</v>
      </c>
      <c r="CO283" s="254">
        <f t="shared" si="322"/>
        <v>0</v>
      </c>
      <c r="CP283" s="254">
        <f t="shared" si="323"/>
        <v>0</v>
      </c>
      <c r="CQ283" s="254">
        <f t="shared" si="324"/>
        <v>0</v>
      </c>
      <c r="CR283" s="254">
        <f t="shared" si="325"/>
        <v>0</v>
      </c>
      <c r="CS283" s="254">
        <f t="shared" si="326"/>
        <v>0</v>
      </c>
      <c r="CT283" s="254">
        <f t="shared" si="327"/>
        <v>0</v>
      </c>
      <c r="CU283" s="254">
        <f t="shared" si="328"/>
        <v>0</v>
      </c>
      <c r="CV283" s="254">
        <f t="shared" si="329"/>
        <v>0</v>
      </c>
      <c r="CW283" s="254">
        <f t="shared" si="330"/>
        <v>0</v>
      </c>
      <c r="CX283" s="254">
        <f t="shared" si="331"/>
        <v>0</v>
      </c>
      <c r="CY283" s="254">
        <f t="shared" si="332"/>
        <v>0</v>
      </c>
      <c r="CZ283" s="254">
        <f t="shared" si="333"/>
        <v>0</v>
      </c>
      <c r="DA283" s="254">
        <f t="shared" si="334"/>
        <v>0</v>
      </c>
      <c r="DB283" s="254">
        <f t="shared" si="335"/>
        <v>0</v>
      </c>
      <c r="DC283" s="254">
        <f t="shared" si="336"/>
        <v>0</v>
      </c>
      <c r="DD283" s="254">
        <f t="shared" si="337"/>
        <v>0</v>
      </c>
      <c r="DE283" s="254">
        <f t="shared" si="338"/>
        <v>0</v>
      </c>
      <c r="DF283" s="254">
        <f t="shared" si="339"/>
        <v>0</v>
      </c>
      <c r="DG283" s="254">
        <f t="shared" si="340"/>
        <v>0</v>
      </c>
      <c r="DH283" s="254">
        <f t="shared" si="341"/>
        <v>0</v>
      </c>
      <c r="DI283" s="254">
        <f t="shared" si="342"/>
        <v>0</v>
      </c>
      <c r="DJ283" s="254">
        <f t="shared" si="343"/>
        <v>0</v>
      </c>
      <c r="DK283" s="254">
        <f t="shared" si="344"/>
        <v>0</v>
      </c>
      <c r="DL283" s="254">
        <f t="shared" si="345"/>
        <v>0</v>
      </c>
      <c r="DM283" s="254">
        <f t="shared" si="346"/>
        <v>0</v>
      </c>
      <c r="DN283" s="254">
        <f t="shared" si="347"/>
        <v>0</v>
      </c>
      <c r="DO283" s="254">
        <f t="shared" si="348"/>
        <v>0</v>
      </c>
      <c r="DP283" s="254">
        <f t="shared" si="349"/>
        <v>0</v>
      </c>
      <c r="DQ283" s="254">
        <f t="shared" si="350"/>
        <v>0</v>
      </c>
      <c r="DR283" s="254">
        <f t="shared" si="351"/>
        <v>0</v>
      </c>
      <c r="DS283" s="254">
        <f t="shared" si="352"/>
        <v>0</v>
      </c>
      <c r="DT283" s="254">
        <f t="shared" si="353"/>
        <v>0</v>
      </c>
      <c r="DU283" s="254">
        <f t="shared" si="354"/>
        <v>0</v>
      </c>
      <c r="DV283" s="254">
        <f t="shared" si="355"/>
        <v>0</v>
      </c>
    </row>
    <row r="284" spans="1:126" ht="24" customHeight="1">
      <c r="A284" s="11" t="str">
        <f ca="1">IF(AG284&lt;&gt;"OK","",CONCATENATE(TEXT('Front Page'!$F$33,"000"),TEXT('Front Page'!$F$31,"000"),"-",LEFT('Front Page'!$R$53,5),"-",LEFT(D284,1),AJ284, "-",TEXT(B284,"000")))</f>
        <v/>
      </c>
      <c r="B284" s="12" t="str">
        <f>IFERROR(IF(E284="","",MAX(B$17:B283)+1),"")</f>
        <v/>
      </c>
      <c r="C284" s="13"/>
      <c r="D284" s="29" t="str">
        <f t="shared" si="296"/>
        <v>None</v>
      </c>
      <c r="E284" s="29" t="str">
        <f t="shared" si="302"/>
        <v/>
      </c>
      <c r="F284" s="29" t="str">
        <f t="shared" si="303"/>
        <v/>
      </c>
      <c r="G284" s="363"/>
      <c r="H284" s="364"/>
      <c r="I284" s="325" t="str">
        <f t="shared" si="252"/>
        <v>No</v>
      </c>
      <c r="J284" s="314">
        <v>0</v>
      </c>
      <c r="K284" s="312">
        <v>0</v>
      </c>
      <c r="L284" s="312">
        <v>0</v>
      </c>
      <c r="M284" s="312">
        <v>0</v>
      </c>
      <c r="N284" s="312">
        <v>0</v>
      </c>
      <c r="O284" s="312">
        <v>0</v>
      </c>
      <c r="P284" s="312">
        <v>0</v>
      </c>
      <c r="Q284" s="312">
        <v>0</v>
      </c>
      <c r="R284" s="312">
        <v>0</v>
      </c>
      <c r="S284" s="312">
        <v>0</v>
      </c>
      <c r="T284" s="312">
        <v>0</v>
      </c>
      <c r="U284" s="312">
        <v>0</v>
      </c>
      <c r="V284" s="313">
        <v>1</v>
      </c>
      <c r="W284" s="313">
        <v>1</v>
      </c>
      <c r="X284" s="312">
        <v>0</v>
      </c>
      <c r="Y284" s="312">
        <v>0</v>
      </c>
      <c r="Z284" s="312">
        <v>0</v>
      </c>
      <c r="AA284" s="14">
        <v>0</v>
      </c>
      <c r="AB284" s="317"/>
      <c r="AC284" s="15" t="str">
        <f t="shared" si="304"/>
        <v/>
      </c>
      <c r="AD284" s="15" t="str">
        <f t="shared" si="314"/>
        <v/>
      </c>
      <c r="AE284" s="16" t="str">
        <f t="shared" si="315"/>
        <v>0 - 0</v>
      </c>
      <c r="AF284" s="20" t="str">
        <f t="shared" si="308"/>
        <v>Not an offer</v>
      </c>
      <c r="AG284" s="276" t="str">
        <f t="shared" si="309"/>
        <v>Not an Offer</v>
      </c>
      <c r="AH284" s="150"/>
      <c r="AI284" s="254">
        <v>268</v>
      </c>
      <c r="AJ284" s="149" t="str">
        <f t="shared" si="310"/>
        <v>00-IFE</v>
      </c>
      <c r="AK284" s="254" t="b">
        <v>0</v>
      </c>
      <c r="AL284" s="254">
        <f t="shared" si="305"/>
        <v>0</v>
      </c>
      <c r="AM284" s="254">
        <f t="shared" si="311"/>
        <v>0</v>
      </c>
      <c r="AN284" s="288">
        <f t="shared" si="316"/>
        <v>0</v>
      </c>
      <c r="AO284" s="288" t="str">
        <f>IF(AND($BU284=$BV284,BU284=AO$13),$J284&amp;$K284&amp;$L284&amp;$M284&amp;$N284&amp;$O284&amp;$P284&amp;$Q284&amp;$R284&amp;$S284&amp;$T284&amp;$U284,IFERROR(MATCH($AN284,AO$17:AO283,0),-1000))</f>
        <v>000000000000</v>
      </c>
      <c r="AP284" s="288">
        <f>IF(AND($BU284=$BV284,BV284=AP$13),$J284&amp;$K284&amp;$L284&amp;$M284&amp;$N284&amp;$O284&amp;$P284&amp;$Q284&amp;$R284&amp;$S284&amp;$T284&amp;$U284,IFERROR(MATCH($AN284,AP$17:AP283,0),-1000))</f>
        <v>1</v>
      </c>
      <c r="AQ284" s="288">
        <f>IF(AND($BU284=$BV284,BW284=AQ$13),$J284&amp;$K284&amp;$L284&amp;$M284&amp;$N284&amp;$O284&amp;$P284&amp;$Q284&amp;$R284&amp;$S284&amp;$T284&amp;$U284,IFERROR(MATCH($AN284,AQ$17:AQ283,0),-1000))</f>
        <v>1</v>
      </c>
      <c r="AR284" s="288">
        <f>IF(AND($BU284=$BV284,BX284=AR$13),$J284&amp;$K284&amp;$L284&amp;$M284&amp;$N284&amp;$O284&amp;$P284&amp;$Q284&amp;$R284&amp;$S284&amp;$T284&amp;$U284,IFERROR(MATCH($AN284,AR$17:AR283,0),-1000))</f>
        <v>1</v>
      </c>
      <c r="AS284" s="254">
        <f t="shared" si="238"/>
        <v>0</v>
      </c>
      <c r="AT284" s="261" t="str">
        <f t="shared" si="317"/>
        <v/>
      </c>
      <c r="AU284" s="254" t="str">
        <f t="shared" si="312"/>
        <v/>
      </c>
      <c r="AV284" s="254" t="str">
        <f t="shared" si="312"/>
        <v/>
      </c>
      <c r="AW284" s="254" t="str">
        <f t="shared" si="312"/>
        <v/>
      </c>
      <c r="AX284" s="254" t="str">
        <f t="shared" si="312"/>
        <v/>
      </c>
      <c r="AY284" s="254" t="str">
        <f t="shared" si="312"/>
        <v/>
      </c>
      <c r="AZ284" s="254" t="str">
        <f t="shared" si="312"/>
        <v/>
      </c>
      <c r="BA284" s="254" t="str">
        <f t="shared" si="312"/>
        <v/>
      </c>
      <c r="BB284" s="254" t="str">
        <f t="shared" si="357"/>
        <v/>
      </c>
      <c r="BC284" s="254" t="str">
        <f t="shared" si="357"/>
        <v/>
      </c>
      <c r="BD284" s="254" t="str">
        <f t="shared" si="357"/>
        <v/>
      </c>
      <c r="BE284" s="262" t="str">
        <f t="shared" si="357"/>
        <v/>
      </c>
      <c r="BF284" s="263" t="str">
        <f t="shared" si="313"/>
        <v/>
      </c>
      <c r="BG284" s="254" t="str">
        <f t="shared" si="313"/>
        <v/>
      </c>
      <c r="BH284" s="254" t="str">
        <f t="shared" si="313"/>
        <v/>
      </c>
      <c r="BI284" s="254" t="str">
        <f t="shared" si="313"/>
        <v/>
      </c>
      <c r="BJ284" s="254" t="str">
        <f t="shared" si="313"/>
        <v/>
      </c>
      <c r="BK284" s="254" t="str">
        <f t="shared" si="313"/>
        <v/>
      </c>
      <c r="BL284" s="254" t="str">
        <f t="shared" si="313"/>
        <v/>
      </c>
      <c r="BM284" s="254" t="str">
        <f t="shared" si="358"/>
        <v/>
      </c>
      <c r="BN284" s="254" t="str">
        <f t="shared" si="358"/>
        <v/>
      </c>
      <c r="BO284" s="254" t="str">
        <f t="shared" si="358"/>
        <v/>
      </c>
      <c r="BP284" s="254" t="str">
        <f t="shared" si="358"/>
        <v/>
      </c>
      <c r="BQ284" s="264" t="str">
        <f t="shared" si="318"/>
        <v/>
      </c>
      <c r="BR284" s="261">
        <v>2019</v>
      </c>
      <c r="BS284" s="261">
        <v>2019</v>
      </c>
      <c r="BT284" s="261">
        <v>2019</v>
      </c>
      <c r="BU284" s="265">
        <v>2019</v>
      </c>
      <c r="BV284" s="263">
        <v>2019</v>
      </c>
      <c r="BW284" s="254" t="str">
        <f t="shared" si="356"/>
        <v/>
      </c>
      <c r="BX284" s="254" t="str">
        <f t="shared" si="356"/>
        <v/>
      </c>
      <c r="BY284" s="264" t="str">
        <f t="shared" si="306"/>
        <v/>
      </c>
      <c r="BZ284" s="254" t="str">
        <f t="shared" si="307"/>
        <v/>
      </c>
      <c r="CA284" s="254">
        <f t="shared" si="301"/>
        <v>0</v>
      </c>
      <c r="CB284" s="254">
        <f t="shared" si="301"/>
        <v>0</v>
      </c>
      <c r="CC284" s="254">
        <f t="shared" si="301"/>
        <v>0</v>
      </c>
      <c r="CD284" s="254">
        <f t="shared" si="301"/>
        <v>0</v>
      </c>
      <c r="CE284" s="254">
        <f t="shared" si="301"/>
        <v>0</v>
      </c>
      <c r="CF284" s="254">
        <f t="shared" si="301"/>
        <v>0</v>
      </c>
      <c r="CG284" s="254">
        <f t="shared" si="300"/>
        <v>0</v>
      </c>
      <c r="CH284" s="254">
        <f t="shared" si="300"/>
        <v>0</v>
      </c>
      <c r="CI284" s="254">
        <f t="shared" si="300"/>
        <v>0</v>
      </c>
      <c r="CJ284" s="254">
        <f t="shared" si="300"/>
        <v>0</v>
      </c>
      <c r="CK284" s="254">
        <f t="shared" si="300"/>
        <v>0</v>
      </c>
      <c r="CL284" s="254">
        <f t="shared" si="300"/>
        <v>0</v>
      </c>
      <c r="CM284" s="254">
        <f t="shared" si="320"/>
        <v>0</v>
      </c>
      <c r="CN284" s="254">
        <f t="shared" si="321"/>
        <v>0</v>
      </c>
      <c r="CO284" s="254">
        <f t="shared" si="322"/>
        <v>0</v>
      </c>
      <c r="CP284" s="254">
        <f t="shared" si="323"/>
        <v>0</v>
      </c>
      <c r="CQ284" s="254">
        <f t="shared" si="324"/>
        <v>0</v>
      </c>
      <c r="CR284" s="254">
        <f t="shared" si="325"/>
        <v>0</v>
      </c>
      <c r="CS284" s="254">
        <f t="shared" si="326"/>
        <v>0</v>
      </c>
      <c r="CT284" s="254">
        <f t="shared" si="327"/>
        <v>0</v>
      </c>
      <c r="CU284" s="254">
        <f t="shared" si="328"/>
        <v>0</v>
      </c>
      <c r="CV284" s="254">
        <f t="shared" si="329"/>
        <v>0</v>
      </c>
      <c r="CW284" s="254">
        <f t="shared" si="330"/>
        <v>0</v>
      </c>
      <c r="CX284" s="254">
        <f t="shared" si="331"/>
        <v>0</v>
      </c>
      <c r="CY284" s="254">
        <f t="shared" si="332"/>
        <v>0</v>
      </c>
      <c r="CZ284" s="254">
        <f t="shared" si="333"/>
        <v>0</v>
      </c>
      <c r="DA284" s="254">
        <f t="shared" si="334"/>
        <v>0</v>
      </c>
      <c r="DB284" s="254">
        <f t="shared" si="335"/>
        <v>0</v>
      </c>
      <c r="DC284" s="254">
        <f t="shared" si="336"/>
        <v>0</v>
      </c>
      <c r="DD284" s="254">
        <f t="shared" si="337"/>
        <v>0</v>
      </c>
      <c r="DE284" s="254">
        <f t="shared" si="338"/>
        <v>0</v>
      </c>
      <c r="DF284" s="254">
        <f t="shared" si="339"/>
        <v>0</v>
      </c>
      <c r="DG284" s="254">
        <f t="shared" si="340"/>
        <v>0</v>
      </c>
      <c r="DH284" s="254">
        <f t="shared" si="341"/>
        <v>0</v>
      </c>
      <c r="DI284" s="254">
        <f t="shared" si="342"/>
        <v>0</v>
      </c>
      <c r="DJ284" s="254">
        <f t="shared" si="343"/>
        <v>0</v>
      </c>
      <c r="DK284" s="254">
        <f t="shared" si="344"/>
        <v>0</v>
      </c>
      <c r="DL284" s="254">
        <f t="shared" si="345"/>
        <v>0</v>
      </c>
      <c r="DM284" s="254">
        <f t="shared" si="346"/>
        <v>0</v>
      </c>
      <c r="DN284" s="254">
        <f t="shared" si="347"/>
        <v>0</v>
      </c>
      <c r="DO284" s="254">
        <f t="shared" si="348"/>
        <v>0</v>
      </c>
      <c r="DP284" s="254">
        <f t="shared" si="349"/>
        <v>0</v>
      </c>
      <c r="DQ284" s="254">
        <f t="shared" si="350"/>
        <v>0</v>
      </c>
      <c r="DR284" s="254">
        <f t="shared" si="351"/>
        <v>0</v>
      </c>
      <c r="DS284" s="254">
        <f t="shared" si="352"/>
        <v>0</v>
      </c>
      <c r="DT284" s="254">
        <f t="shared" si="353"/>
        <v>0</v>
      </c>
      <c r="DU284" s="254">
        <f t="shared" si="354"/>
        <v>0</v>
      </c>
      <c r="DV284" s="254">
        <f t="shared" si="355"/>
        <v>0</v>
      </c>
    </row>
    <row r="285" spans="1:126" ht="24" customHeight="1">
      <c r="A285" s="11" t="str">
        <f ca="1">IF(AG285&lt;&gt;"OK","",CONCATENATE(TEXT('Front Page'!$F$33,"000"),TEXT('Front Page'!$F$31,"000"),"-",LEFT('Front Page'!$R$53,5),"-",LEFT(D285,1),AJ285, "-",TEXT(B285,"000")))</f>
        <v/>
      </c>
      <c r="B285" s="12" t="str">
        <f>IFERROR(IF(E285="","",MAX(B$17:B284)+1),"")</f>
        <v/>
      </c>
      <c r="C285" s="13"/>
      <c r="D285" s="29" t="str">
        <f t="shared" si="296"/>
        <v>None</v>
      </c>
      <c r="E285" s="29" t="str">
        <f t="shared" si="302"/>
        <v/>
      </c>
      <c r="F285" s="29" t="str">
        <f t="shared" si="303"/>
        <v/>
      </c>
      <c r="G285" s="363"/>
      <c r="H285" s="364"/>
      <c r="I285" s="325" t="str">
        <f t="shared" si="252"/>
        <v>No</v>
      </c>
      <c r="J285" s="314">
        <v>0</v>
      </c>
      <c r="K285" s="312">
        <v>0</v>
      </c>
      <c r="L285" s="312">
        <v>0</v>
      </c>
      <c r="M285" s="312">
        <v>0</v>
      </c>
      <c r="N285" s="312">
        <v>0</v>
      </c>
      <c r="O285" s="312">
        <v>0</v>
      </c>
      <c r="P285" s="312">
        <v>0</v>
      </c>
      <c r="Q285" s="312">
        <v>0</v>
      </c>
      <c r="R285" s="312">
        <v>0</v>
      </c>
      <c r="S285" s="312">
        <v>0</v>
      </c>
      <c r="T285" s="312">
        <v>0</v>
      </c>
      <c r="U285" s="312">
        <v>0</v>
      </c>
      <c r="V285" s="313">
        <v>1</v>
      </c>
      <c r="W285" s="313">
        <v>1</v>
      </c>
      <c r="X285" s="312">
        <v>0</v>
      </c>
      <c r="Y285" s="312">
        <v>0</v>
      </c>
      <c r="Z285" s="312">
        <v>0</v>
      </c>
      <c r="AA285" s="14">
        <v>0</v>
      </c>
      <c r="AB285" s="317"/>
      <c r="AC285" s="15" t="str">
        <f t="shared" si="304"/>
        <v/>
      </c>
      <c r="AD285" s="15" t="str">
        <f t="shared" si="314"/>
        <v/>
      </c>
      <c r="AE285" s="16" t="str">
        <f t="shared" si="315"/>
        <v>0 - 0</v>
      </c>
      <c r="AF285" s="20" t="str">
        <f t="shared" si="308"/>
        <v>Not an offer</v>
      </c>
      <c r="AG285" s="276" t="str">
        <f t="shared" si="309"/>
        <v>Not an Offer</v>
      </c>
      <c r="AH285" s="150"/>
      <c r="AI285" s="254">
        <v>269</v>
      </c>
      <c r="AJ285" s="149" t="str">
        <f t="shared" si="310"/>
        <v>00-IFE</v>
      </c>
      <c r="AK285" s="254" t="b">
        <v>0</v>
      </c>
      <c r="AL285" s="254">
        <f t="shared" si="305"/>
        <v>0</v>
      </c>
      <c r="AM285" s="254">
        <f t="shared" si="311"/>
        <v>0</v>
      </c>
      <c r="AN285" s="288">
        <f t="shared" si="316"/>
        <v>0</v>
      </c>
      <c r="AO285" s="288" t="str">
        <f>IF(AND($BU285=$BV285,BU285=AO$13),$J285&amp;$K285&amp;$L285&amp;$M285&amp;$N285&amp;$O285&amp;$P285&amp;$Q285&amp;$R285&amp;$S285&amp;$T285&amp;$U285,IFERROR(MATCH($AN285,AO$17:AO284,0),-1000))</f>
        <v>000000000000</v>
      </c>
      <c r="AP285" s="288">
        <f>IF(AND($BU285=$BV285,BV285=AP$13),$J285&amp;$K285&amp;$L285&amp;$M285&amp;$N285&amp;$O285&amp;$P285&amp;$Q285&amp;$R285&amp;$S285&amp;$T285&amp;$U285,IFERROR(MATCH($AN285,AP$17:AP284,0),-1000))</f>
        <v>1</v>
      </c>
      <c r="AQ285" s="288">
        <f>IF(AND($BU285=$BV285,BW285=AQ$13),$J285&amp;$K285&amp;$L285&amp;$M285&amp;$N285&amp;$O285&amp;$P285&amp;$Q285&amp;$R285&amp;$S285&amp;$T285&amp;$U285,IFERROR(MATCH($AN285,AQ$17:AQ284,0),-1000))</f>
        <v>1</v>
      </c>
      <c r="AR285" s="288">
        <f>IF(AND($BU285=$BV285,BX285=AR$13),$J285&amp;$K285&amp;$L285&amp;$M285&amp;$N285&amp;$O285&amp;$P285&amp;$Q285&amp;$R285&amp;$S285&amp;$T285&amp;$U285,IFERROR(MATCH($AN285,AR$17:AR284,0),-1000))</f>
        <v>1</v>
      </c>
      <c r="AS285" s="254">
        <f t="shared" si="238"/>
        <v>0</v>
      </c>
      <c r="AT285" s="261" t="str">
        <f t="shared" si="317"/>
        <v/>
      </c>
      <c r="AU285" s="254" t="str">
        <f t="shared" si="312"/>
        <v/>
      </c>
      <c r="AV285" s="254" t="str">
        <f t="shared" si="312"/>
        <v/>
      </c>
      <c r="AW285" s="254" t="str">
        <f t="shared" si="312"/>
        <v/>
      </c>
      <c r="AX285" s="254" t="str">
        <f t="shared" si="312"/>
        <v/>
      </c>
      <c r="AY285" s="254" t="str">
        <f t="shared" si="312"/>
        <v/>
      </c>
      <c r="AZ285" s="254" t="str">
        <f t="shared" si="312"/>
        <v/>
      </c>
      <c r="BA285" s="254" t="str">
        <f t="shared" si="312"/>
        <v/>
      </c>
      <c r="BB285" s="254" t="str">
        <f t="shared" si="357"/>
        <v/>
      </c>
      <c r="BC285" s="254" t="str">
        <f t="shared" si="357"/>
        <v/>
      </c>
      <c r="BD285" s="254" t="str">
        <f t="shared" si="357"/>
        <v/>
      </c>
      <c r="BE285" s="262" t="str">
        <f t="shared" si="357"/>
        <v/>
      </c>
      <c r="BF285" s="263" t="str">
        <f t="shared" si="313"/>
        <v/>
      </c>
      <c r="BG285" s="254" t="str">
        <f t="shared" si="313"/>
        <v/>
      </c>
      <c r="BH285" s="254" t="str">
        <f t="shared" si="313"/>
        <v/>
      </c>
      <c r="BI285" s="254" t="str">
        <f t="shared" si="313"/>
        <v/>
      </c>
      <c r="BJ285" s="254" t="str">
        <f t="shared" si="313"/>
        <v/>
      </c>
      <c r="BK285" s="254" t="str">
        <f t="shared" si="313"/>
        <v/>
      </c>
      <c r="BL285" s="254" t="str">
        <f t="shared" si="313"/>
        <v/>
      </c>
      <c r="BM285" s="254" t="str">
        <f t="shared" si="358"/>
        <v/>
      </c>
      <c r="BN285" s="254" t="str">
        <f t="shared" si="358"/>
        <v/>
      </c>
      <c r="BO285" s="254" t="str">
        <f t="shared" si="358"/>
        <v/>
      </c>
      <c r="BP285" s="254" t="str">
        <f t="shared" si="358"/>
        <v/>
      </c>
      <c r="BQ285" s="264" t="str">
        <f t="shared" si="318"/>
        <v/>
      </c>
      <c r="BR285" s="261">
        <v>2019</v>
      </c>
      <c r="BS285" s="261">
        <v>2019</v>
      </c>
      <c r="BT285" s="261">
        <v>2019</v>
      </c>
      <c r="BU285" s="265">
        <v>2019</v>
      </c>
      <c r="BV285" s="263">
        <v>2019</v>
      </c>
      <c r="BW285" s="254" t="str">
        <f t="shared" si="356"/>
        <v/>
      </c>
      <c r="BX285" s="254" t="str">
        <f t="shared" si="356"/>
        <v/>
      </c>
      <c r="BY285" s="264" t="str">
        <f t="shared" si="306"/>
        <v/>
      </c>
      <c r="BZ285" s="254" t="str">
        <f t="shared" si="307"/>
        <v/>
      </c>
      <c r="CA285" s="254">
        <f t="shared" si="301"/>
        <v>0</v>
      </c>
      <c r="CB285" s="254">
        <f t="shared" si="301"/>
        <v>0</v>
      </c>
      <c r="CC285" s="254">
        <f t="shared" si="301"/>
        <v>0</v>
      </c>
      <c r="CD285" s="254">
        <f t="shared" si="301"/>
        <v>0</v>
      </c>
      <c r="CE285" s="254">
        <f t="shared" si="301"/>
        <v>0</v>
      </c>
      <c r="CF285" s="254">
        <f t="shared" si="301"/>
        <v>0</v>
      </c>
      <c r="CG285" s="254">
        <f t="shared" si="300"/>
        <v>0</v>
      </c>
      <c r="CH285" s="254">
        <f t="shared" si="300"/>
        <v>0</v>
      </c>
      <c r="CI285" s="254">
        <f t="shared" si="300"/>
        <v>0</v>
      </c>
      <c r="CJ285" s="254">
        <f t="shared" si="300"/>
        <v>0</v>
      </c>
      <c r="CK285" s="254">
        <f t="shared" si="300"/>
        <v>0</v>
      </c>
      <c r="CL285" s="254">
        <f t="shared" si="300"/>
        <v>0</v>
      </c>
      <c r="CM285" s="254">
        <f t="shared" si="320"/>
        <v>0</v>
      </c>
      <c r="CN285" s="254">
        <f t="shared" si="321"/>
        <v>0</v>
      </c>
      <c r="CO285" s="254">
        <f t="shared" si="322"/>
        <v>0</v>
      </c>
      <c r="CP285" s="254">
        <f t="shared" si="323"/>
        <v>0</v>
      </c>
      <c r="CQ285" s="254">
        <f t="shared" si="324"/>
        <v>0</v>
      </c>
      <c r="CR285" s="254">
        <f t="shared" si="325"/>
        <v>0</v>
      </c>
      <c r="CS285" s="254">
        <f t="shared" si="326"/>
        <v>0</v>
      </c>
      <c r="CT285" s="254">
        <f t="shared" si="327"/>
        <v>0</v>
      </c>
      <c r="CU285" s="254">
        <f t="shared" si="328"/>
        <v>0</v>
      </c>
      <c r="CV285" s="254">
        <f t="shared" si="329"/>
        <v>0</v>
      </c>
      <c r="CW285" s="254">
        <f t="shared" si="330"/>
        <v>0</v>
      </c>
      <c r="CX285" s="254">
        <f t="shared" si="331"/>
        <v>0</v>
      </c>
      <c r="CY285" s="254">
        <f t="shared" si="332"/>
        <v>0</v>
      </c>
      <c r="CZ285" s="254">
        <f t="shared" si="333"/>
        <v>0</v>
      </c>
      <c r="DA285" s="254">
        <f t="shared" si="334"/>
        <v>0</v>
      </c>
      <c r="DB285" s="254">
        <f t="shared" si="335"/>
        <v>0</v>
      </c>
      <c r="DC285" s="254">
        <f t="shared" si="336"/>
        <v>0</v>
      </c>
      <c r="DD285" s="254">
        <f t="shared" si="337"/>
        <v>0</v>
      </c>
      <c r="DE285" s="254">
        <f t="shared" si="338"/>
        <v>0</v>
      </c>
      <c r="DF285" s="254">
        <f t="shared" si="339"/>
        <v>0</v>
      </c>
      <c r="DG285" s="254">
        <f t="shared" si="340"/>
        <v>0</v>
      </c>
      <c r="DH285" s="254">
        <f t="shared" si="341"/>
        <v>0</v>
      </c>
      <c r="DI285" s="254">
        <f t="shared" si="342"/>
        <v>0</v>
      </c>
      <c r="DJ285" s="254">
        <f t="shared" si="343"/>
        <v>0</v>
      </c>
      <c r="DK285" s="254">
        <f t="shared" si="344"/>
        <v>0</v>
      </c>
      <c r="DL285" s="254">
        <f t="shared" si="345"/>
        <v>0</v>
      </c>
      <c r="DM285" s="254">
        <f t="shared" si="346"/>
        <v>0</v>
      </c>
      <c r="DN285" s="254">
        <f t="shared" si="347"/>
        <v>0</v>
      </c>
      <c r="DO285" s="254">
        <f t="shared" si="348"/>
        <v>0</v>
      </c>
      <c r="DP285" s="254">
        <f t="shared" si="349"/>
        <v>0</v>
      </c>
      <c r="DQ285" s="254">
        <f t="shared" si="350"/>
        <v>0</v>
      </c>
      <c r="DR285" s="254">
        <f t="shared" si="351"/>
        <v>0</v>
      </c>
      <c r="DS285" s="254">
        <f t="shared" si="352"/>
        <v>0</v>
      </c>
      <c r="DT285" s="254">
        <f t="shared" si="353"/>
        <v>0</v>
      </c>
      <c r="DU285" s="254">
        <f t="shared" si="354"/>
        <v>0</v>
      </c>
      <c r="DV285" s="254">
        <f t="shared" si="355"/>
        <v>0</v>
      </c>
    </row>
    <row r="286" spans="1:126" ht="24" customHeight="1">
      <c r="A286" s="11" t="str">
        <f ca="1">IF(AG286&lt;&gt;"OK","",CONCATENATE(TEXT('Front Page'!$F$33,"000"),TEXT('Front Page'!$F$31,"000"),"-",LEFT('Front Page'!$R$53,5),"-",LEFT(D286,1),AJ286, "-",TEXT(B286,"000")))</f>
        <v/>
      </c>
      <c r="B286" s="12" t="str">
        <f>IFERROR(IF(E286="","",MAX(B$17:B285)+1),"")</f>
        <v/>
      </c>
      <c r="C286" s="13"/>
      <c r="D286" s="29" t="str">
        <f t="shared" si="296"/>
        <v>None</v>
      </c>
      <c r="E286" s="29" t="str">
        <f t="shared" si="302"/>
        <v/>
      </c>
      <c r="F286" s="29" t="str">
        <f t="shared" si="303"/>
        <v/>
      </c>
      <c r="G286" s="363"/>
      <c r="H286" s="364"/>
      <c r="I286" s="325" t="str">
        <f t="shared" si="252"/>
        <v>No</v>
      </c>
      <c r="J286" s="314">
        <v>0</v>
      </c>
      <c r="K286" s="312">
        <v>0</v>
      </c>
      <c r="L286" s="312">
        <v>0</v>
      </c>
      <c r="M286" s="312">
        <v>0</v>
      </c>
      <c r="N286" s="312">
        <v>0</v>
      </c>
      <c r="O286" s="312">
        <v>0</v>
      </c>
      <c r="P286" s="312">
        <v>0</v>
      </c>
      <c r="Q286" s="312">
        <v>0</v>
      </c>
      <c r="R286" s="312">
        <v>0</v>
      </c>
      <c r="S286" s="312">
        <v>0</v>
      </c>
      <c r="T286" s="312">
        <v>0</v>
      </c>
      <c r="U286" s="312">
        <v>0</v>
      </c>
      <c r="V286" s="313">
        <v>1</v>
      </c>
      <c r="W286" s="313">
        <v>1</v>
      </c>
      <c r="X286" s="312">
        <v>0</v>
      </c>
      <c r="Y286" s="312">
        <v>0</v>
      </c>
      <c r="Z286" s="312">
        <v>0</v>
      </c>
      <c r="AA286" s="14">
        <v>0</v>
      </c>
      <c r="AB286" s="317"/>
      <c r="AC286" s="15" t="str">
        <f t="shared" si="304"/>
        <v/>
      </c>
      <c r="AD286" s="15" t="str">
        <f t="shared" si="314"/>
        <v/>
      </c>
      <c r="AE286" s="16" t="str">
        <f t="shared" si="315"/>
        <v>0 - 0</v>
      </c>
      <c r="AF286" s="20" t="str">
        <f t="shared" si="308"/>
        <v>Not an offer</v>
      </c>
      <c r="AG286" s="276" t="str">
        <f t="shared" si="309"/>
        <v>Not an Offer</v>
      </c>
      <c r="AH286" s="150"/>
      <c r="AI286" s="254">
        <v>270</v>
      </c>
      <c r="AJ286" s="149" t="str">
        <f t="shared" si="310"/>
        <v>00-IFE</v>
      </c>
      <c r="AK286" s="254" t="b">
        <v>0</v>
      </c>
      <c r="AL286" s="254">
        <f t="shared" si="305"/>
        <v>0</v>
      </c>
      <c r="AM286" s="254">
        <f t="shared" si="311"/>
        <v>0</v>
      </c>
      <c r="AN286" s="288">
        <f t="shared" si="316"/>
        <v>0</v>
      </c>
      <c r="AO286" s="288" t="str">
        <f>IF(AND($BU286=$BV286,BU286=AO$13),$J286&amp;$K286&amp;$L286&amp;$M286&amp;$N286&amp;$O286&amp;$P286&amp;$Q286&amp;$R286&amp;$S286&amp;$T286&amp;$U286,IFERROR(MATCH($AN286,AO$17:AO285,0),-1000))</f>
        <v>000000000000</v>
      </c>
      <c r="AP286" s="288">
        <f>IF(AND($BU286=$BV286,BV286=AP$13),$J286&amp;$K286&amp;$L286&amp;$M286&amp;$N286&amp;$O286&amp;$P286&amp;$Q286&amp;$R286&amp;$S286&amp;$T286&amp;$U286,IFERROR(MATCH($AN286,AP$17:AP285,0),-1000))</f>
        <v>1</v>
      </c>
      <c r="AQ286" s="288">
        <f>IF(AND($BU286=$BV286,BW286=AQ$13),$J286&amp;$K286&amp;$L286&amp;$M286&amp;$N286&amp;$O286&amp;$P286&amp;$Q286&amp;$R286&amp;$S286&amp;$T286&amp;$U286,IFERROR(MATCH($AN286,AQ$17:AQ285,0),-1000))</f>
        <v>1</v>
      </c>
      <c r="AR286" s="288">
        <f>IF(AND($BU286=$BV286,BX286=AR$13),$J286&amp;$K286&amp;$L286&amp;$M286&amp;$N286&amp;$O286&amp;$P286&amp;$Q286&amp;$R286&amp;$S286&amp;$T286&amp;$U286,IFERROR(MATCH($AN286,AR$17:AR285,0),-1000))</f>
        <v>1</v>
      </c>
      <c r="AS286" s="254">
        <f t="shared" si="238"/>
        <v>0</v>
      </c>
      <c r="AT286" s="261" t="str">
        <f t="shared" si="317"/>
        <v/>
      </c>
      <c r="AU286" s="254" t="str">
        <f t="shared" si="312"/>
        <v/>
      </c>
      <c r="AV286" s="254" t="str">
        <f t="shared" si="312"/>
        <v/>
      </c>
      <c r="AW286" s="254" t="str">
        <f t="shared" si="312"/>
        <v/>
      </c>
      <c r="AX286" s="254" t="str">
        <f t="shared" si="312"/>
        <v/>
      </c>
      <c r="AY286" s="254" t="str">
        <f t="shared" si="312"/>
        <v/>
      </c>
      <c r="AZ286" s="254" t="str">
        <f t="shared" si="312"/>
        <v/>
      </c>
      <c r="BA286" s="254" t="str">
        <f t="shared" si="312"/>
        <v/>
      </c>
      <c r="BB286" s="254" t="str">
        <f t="shared" si="357"/>
        <v/>
      </c>
      <c r="BC286" s="254" t="str">
        <f t="shared" si="357"/>
        <v/>
      </c>
      <c r="BD286" s="254" t="str">
        <f t="shared" si="357"/>
        <v/>
      </c>
      <c r="BE286" s="262" t="str">
        <f t="shared" si="357"/>
        <v/>
      </c>
      <c r="BF286" s="263" t="str">
        <f t="shared" si="313"/>
        <v/>
      </c>
      <c r="BG286" s="254" t="str">
        <f t="shared" si="313"/>
        <v/>
      </c>
      <c r="BH286" s="254" t="str">
        <f t="shared" si="313"/>
        <v/>
      </c>
      <c r="BI286" s="254" t="str">
        <f t="shared" si="313"/>
        <v/>
      </c>
      <c r="BJ286" s="254" t="str">
        <f t="shared" si="313"/>
        <v/>
      </c>
      <c r="BK286" s="254" t="str">
        <f t="shared" si="313"/>
        <v/>
      </c>
      <c r="BL286" s="254" t="str">
        <f t="shared" si="313"/>
        <v/>
      </c>
      <c r="BM286" s="254" t="str">
        <f t="shared" si="358"/>
        <v/>
      </c>
      <c r="BN286" s="254" t="str">
        <f t="shared" si="358"/>
        <v/>
      </c>
      <c r="BO286" s="254" t="str">
        <f t="shared" si="358"/>
        <v/>
      </c>
      <c r="BP286" s="254" t="str">
        <f t="shared" si="358"/>
        <v/>
      </c>
      <c r="BQ286" s="264" t="str">
        <f t="shared" si="318"/>
        <v/>
      </c>
      <c r="BR286" s="261">
        <v>2019</v>
      </c>
      <c r="BS286" s="261">
        <v>2019</v>
      </c>
      <c r="BT286" s="261">
        <v>2019</v>
      </c>
      <c r="BU286" s="265">
        <v>2019</v>
      </c>
      <c r="BV286" s="263">
        <v>2019</v>
      </c>
      <c r="BW286" s="254" t="str">
        <f t="shared" si="356"/>
        <v/>
      </c>
      <c r="BX286" s="254" t="str">
        <f t="shared" si="356"/>
        <v/>
      </c>
      <c r="BY286" s="264" t="str">
        <f t="shared" si="306"/>
        <v/>
      </c>
      <c r="BZ286" s="254" t="str">
        <f t="shared" si="307"/>
        <v/>
      </c>
      <c r="CA286" s="254">
        <f t="shared" si="301"/>
        <v>0</v>
      </c>
      <c r="CB286" s="254">
        <f t="shared" si="301"/>
        <v>0</v>
      </c>
      <c r="CC286" s="254">
        <f t="shared" si="301"/>
        <v>0</v>
      </c>
      <c r="CD286" s="254">
        <f t="shared" si="301"/>
        <v>0</v>
      </c>
      <c r="CE286" s="254">
        <f t="shared" si="301"/>
        <v>0</v>
      </c>
      <c r="CF286" s="254">
        <f t="shared" si="301"/>
        <v>0</v>
      </c>
      <c r="CG286" s="254">
        <f t="shared" si="300"/>
        <v>0</v>
      </c>
      <c r="CH286" s="254">
        <f t="shared" si="300"/>
        <v>0</v>
      </c>
      <c r="CI286" s="254">
        <f t="shared" si="300"/>
        <v>0</v>
      </c>
      <c r="CJ286" s="254">
        <f t="shared" si="300"/>
        <v>0</v>
      </c>
      <c r="CK286" s="254">
        <f t="shared" si="300"/>
        <v>0</v>
      </c>
      <c r="CL286" s="254">
        <f t="shared" si="300"/>
        <v>0</v>
      </c>
      <c r="CM286" s="254">
        <f t="shared" si="320"/>
        <v>0</v>
      </c>
      <c r="CN286" s="254">
        <f t="shared" si="321"/>
        <v>0</v>
      </c>
      <c r="CO286" s="254">
        <f t="shared" si="322"/>
        <v>0</v>
      </c>
      <c r="CP286" s="254">
        <f t="shared" si="323"/>
        <v>0</v>
      </c>
      <c r="CQ286" s="254">
        <f t="shared" si="324"/>
        <v>0</v>
      </c>
      <c r="CR286" s="254">
        <f t="shared" si="325"/>
        <v>0</v>
      </c>
      <c r="CS286" s="254">
        <f t="shared" si="326"/>
        <v>0</v>
      </c>
      <c r="CT286" s="254">
        <f t="shared" si="327"/>
        <v>0</v>
      </c>
      <c r="CU286" s="254">
        <f t="shared" si="328"/>
        <v>0</v>
      </c>
      <c r="CV286" s="254">
        <f t="shared" si="329"/>
        <v>0</v>
      </c>
      <c r="CW286" s="254">
        <f t="shared" si="330"/>
        <v>0</v>
      </c>
      <c r="CX286" s="254">
        <f t="shared" si="331"/>
        <v>0</v>
      </c>
      <c r="CY286" s="254">
        <f t="shared" si="332"/>
        <v>0</v>
      </c>
      <c r="CZ286" s="254">
        <f t="shared" si="333"/>
        <v>0</v>
      </c>
      <c r="DA286" s="254">
        <f t="shared" si="334"/>
        <v>0</v>
      </c>
      <c r="DB286" s="254">
        <f t="shared" si="335"/>
        <v>0</v>
      </c>
      <c r="DC286" s="254">
        <f t="shared" si="336"/>
        <v>0</v>
      </c>
      <c r="DD286" s="254">
        <f t="shared" si="337"/>
        <v>0</v>
      </c>
      <c r="DE286" s="254">
        <f t="shared" si="338"/>
        <v>0</v>
      </c>
      <c r="DF286" s="254">
        <f t="shared" si="339"/>
        <v>0</v>
      </c>
      <c r="DG286" s="254">
        <f t="shared" si="340"/>
        <v>0</v>
      </c>
      <c r="DH286" s="254">
        <f t="shared" si="341"/>
        <v>0</v>
      </c>
      <c r="DI286" s="254">
        <f t="shared" si="342"/>
        <v>0</v>
      </c>
      <c r="DJ286" s="254">
        <f t="shared" si="343"/>
        <v>0</v>
      </c>
      <c r="DK286" s="254">
        <f t="shared" si="344"/>
        <v>0</v>
      </c>
      <c r="DL286" s="254">
        <f t="shared" si="345"/>
        <v>0</v>
      </c>
      <c r="DM286" s="254">
        <f t="shared" si="346"/>
        <v>0</v>
      </c>
      <c r="DN286" s="254">
        <f t="shared" si="347"/>
        <v>0</v>
      </c>
      <c r="DO286" s="254">
        <f t="shared" si="348"/>
        <v>0</v>
      </c>
      <c r="DP286" s="254">
        <f t="shared" si="349"/>
        <v>0</v>
      </c>
      <c r="DQ286" s="254">
        <f t="shared" si="350"/>
        <v>0</v>
      </c>
      <c r="DR286" s="254">
        <f t="shared" si="351"/>
        <v>0</v>
      </c>
      <c r="DS286" s="254">
        <f t="shared" si="352"/>
        <v>0</v>
      </c>
      <c r="DT286" s="254">
        <f t="shared" si="353"/>
        <v>0</v>
      </c>
      <c r="DU286" s="254">
        <f t="shared" si="354"/>
        <v>0</v>
      </c>
      <c r="DV286" s="254">
        <f t="shared" si="355"/>
        <v>0</v>
      </c>
    </row>
    <row r="287" spans="1:126" ht="24" customHeight="1">
      <c r="A287" s="11" t="str">
        <f ca="1">IF(AG287&lt;&gt;"OK","",CONCATENATE(TEXT('Front Page'!$F$33,"000"),TEXT('Front Page'!$F$31,"000"),"-",LEFT('Front Page'!$R$53,5),"-",LEFT(D287,1),AJ287, "-",TEXT(B287,"000")))</f>
        <v/>
      </c>
      <c r="B287" s="12" t="str">
        <f>IFERROR(IF(E287="","",MAX(B$17:B286)+1),"")</f>
        <v/>
      </c>
      <c r="C287" s="13"/>
      <c r="D287" s="29" t="str">
        <f t="shared" si="296"/>
        <v>None</v>
      </c>
      <c r="E287" s="29" t="str">
        <f t="shared" si="302"/>
        <v/>
      </c>
      <c r="F287" s="29" t="str">
        <f t="shared" si="303"/>
        <v/>
      </c>
      <c r="G287" s="363"/>
      <c r="H287" s="364"/>
      <c r="I287" s="325" t="str">
        <f t="shared" si="252"/>
        <v>No</v>
      </c>
      <c r="J287" s="314">
        <v>0</v>
      </c>
      <c r="K287" s="312">
        <v>0</v>
      </c>
      <c r="L287" s="312">
        <v>0</v>
      </c>
      <c r="M287" s="312">
        <v>0</v>
      </c>
      <c r="N287" s="312">
        <v>0</v>
      </c>
      <c r="O287" s="312">
        <v>0</v>
      </c>
      <c r="P287" s="312">
        <v>0</v>
      </c>
      <c r="Q287" s="312">
        <v>0</v>
      </c>
      <c r="R287" s="312">
        <v>0</v>
      </c>
      <c r="S287" s="312">
        <v>0</v>
      </c>
      <c r="T287" s="312">
        <v>0</v>
      </c>
      <c r="U287" s="312">
        <v>0</v>
      </c>
      <c r="V287" s="313">
        <v>1</v>
      </c>
      <c r="W287" s="313">
        <v>1</v>
      </c>
      <c r="X287" s="312">
        <v>0</v>
      </c>
      <c r="Y287" s="312">
        <v>0</v>
      </c>
      <c r="Z287" s="312">
        <v>0</v>
      </c>
      <c r="AA287" s="14">
        <v>0</v>
      </c>
      <c r="AB287" s="317"/>
      <c r="AC287" s="15" t="str">
        <f t="shared" si="304"/>
        <v/>
      </c>
      <c r="AD287" s="15" t="str">
        <f t="shared" si="314"/>
        <v/>
      </c>
      <c r="AE287" s="16" t="str">
        <f t="shared" si="315"/>
        <v>0 - 0</v>
      </c>
      <c r="AF287" s="20" t="str">
        <f t="shared" si="308"/>
        <v>Not an offer</v>
      </c>
      <c r="AG287" s="276" t="str">
        <f t="shared" si="309"/>
        <v>Not an Offer</v>
      </c>
      <c r="AH287" s="150"/>
      <c r="AI287" s="254">
        <v>271</v>
      </c>
      <c r="AJ287" s="149" t="str">
        <f t="shared" si="310"/>
        <v>00-IFE</v>
      </c>
      <c r="AK287" s="254" t="b">
        <v>0</v>
      </c>
      <c r="AL287" s="254">
        <f t="shared" si="305"/>
        <v>0</v>
      </c>
      <c r="AM287" s="254">
        <f t="shared" si="311"/>
        <v>0</v>
      </c>
      <c r="AN287" s="288">
        <f t="shared" si="316"/>
        <v>0</v>
      </c>
      <c r="AO287" s="288" t="str">
        <f>IF(AND($BU287=$BV287,BU287=AO$13),$J287&amp;$K287&amp;$L287&amp;$M287&amp;$N287&amp;$O287&amp;$P287&amp;$Q287&amp;$R287&amp;$S287&amp;$T287&amp;$U287,IFERROR(MATCH($AN287,AO$17:AO286,0),-1000))</f>
        <v>000000000000</v>
      </c>
      <c r="AP287" s="288">
        <f>IF(AND($BU287=$BV287,BV287=AP$13),$J287&amp;$K287&amp;$L287&amp;$M287&amp;$N287&amp;$O287&amp;$P287&amp;$Q287&amp;$R287&amp;$S287&amp;$T287&amp;$U287,IFERROR(MATCH($AN287,AP$17:AP286,0),-1000))</f>
        <v>1</v>
      </c>
      <c r="AQ287" s="288">
        <f>IF(AND($BU287=$BV287,BW287=AQ$13),$J287&amp;$K287&amp;$L287&amp;$M287&amp;$N287&amp;$O287&amp;$P287&amp;$Q287&amp;$R287&amp;$S287&amp;$T287&amp;$U287,IFERROR(MATCH($AN287,AQ$17:AQ286,0),-1000))</f>
        <v>1</v>
      </c>
      <c r="AR287" s="288">
        <f>IF(AND($BU287=$BV287,BX287=AR$13),$J287&amp;$K287&amp;$L287&amp;$M287&amp;$N287&amp;$O287&amp;$P287&amp;$Q287&amp;$R287&amp;$S287&amp;$T287&amp;$U287,IFERROR(MATCH($AN287,AR$17:AR286,0),-1000))</f>
        <v>1</v>
      </c>
      <c r="AS287" s="254">
        <f t="shared" si="238"/>
        <v>0</v>
      </c>
      <c r="AT287" s="261" t="str">
        <f t="shared" si="317"/>
        <v/>
      </c>
      <c r="AU287" s="254" t="str">
        <f t="shared" si="312"/>
        <v/>
      </c>
      <c r="AV287" s="254" t="str">
        <f t="shared" si="312"/>
        <v/>
      </c>
      <c r="AW287" s="254" t="str">
        <f t="shared" si="312"/>
        <v/>
      </c>
      <c r="AX287" s="254" t="str">
        <f t="shared" si="312"/>
        <v/>
      </c>
      <c r="AY287" s="254" t="str">
        <f t="shared" si="312"/>
        <v/>
      </c>
      <c r="AZ287" s="254" t="str">
        <f t="shared" si="312"/>
        <v/>
      </c>
      <c r="BA287" s="254" t="str">
        <f t="shared" si="312"/>
        <v/>
      </c>
      <c r="BB287" s="254" t="str">
        <f t="shared" si="357"/>
        <v/>
      </c>
      <c r="BC287" s="254" t="str">
        <f t="shared" si="357"/>
        <v/>
      </c>
      <c r="BD287" s="254" t="str">
        <f t="shared" si="357"/>
        <v/>
      </c>
      <c r="BE287" s="262" t="str">
        <f t="shared" si="357"/>
        <v/>
      </c>
      <c r="BF287" s="263" t="str">
        <f t="shared" si="313"/>
        <v/>
      </c>
      <c r="BG287" s="254" t="str">
        <f t="shared" si="313"/>
        <v/>
      </c>
      <c r="BH287" s="254" t="str">
        <f t="shared" si="313"/>
        <v/>
      </c>
      <c r="BI287" s="254" t="str">
        <f t="shared" si="313"/>
        <v/>
      </c>
      <c r="BJ287" s="254" t="str">
        <f t="shared" si="313"/>
        <v/>
      </c>
      <c r="BK287" s="254" t="str">
        <f t="shared" si="313"/>
        <v/>
      </c>
      <c r="BL287" s="254" t="str">
        <f t="shared" si="313"/>
        <v/>
      </c>
      <c r="BM287" s="254" t="str">
        <f t="shared" si="358"/>
        <v/>
      </c>
      <c r="BN287" s="254" t="str">
        <f t="shared" si="358"/>
        <v/>
      </c>
      <c r="BO287" s="254" t="str">
        <f t="shared" si="358"/>
        <v/>
      </c>
      <c r="BP287" s="254" t="str">
        <f t="shared" si="358"/>
        <v/>
      </c>
      <c r="BQ287" s="264" t="str">
        <f t="shared" si="318"/>
        <v/>
      </c>
      <c r="BR287" s="261">
        <v>2019</v>
      </c>
      <c r="BS287" s="261">
        <v>2019</v>
      </c>
      <c r="BT287" s="261">
        <v>2019</v>
      </c>
      <c r="BU287" s="265">
        <v>2019</v>
      </c>
      <c r="BV287" s="263">
        <v>2019</v>
      </c>
      <c r="BW287" s="254" t="str">
        <f t="shared" si="356"/>
        <v/>
      </c>
      <c r="BX287" s="254" t="str">
        <f t="shared" si="356"/>
        <v/>
      </c>
      <c r="BY287" s="264" t="str">
        <f t="shared" si="306"/>
        <v/>
      </c>
      <c r="BZ287" s="254" t="str">
        <f t="shared" si="307"/>
        <v/>
      </c>
      <c r="CA287" s="254">
        <f t="shared" si="301"/>
        <v>0</v>
      </c>
      <c r="CB287" s="254">
        <f t="shared" si="301"/>
        <v>0</v>
      </c>
      <c r="CC287" s="254">
        <f t="shared" si="301"/>
        <v>0</v>
      </c>
      <c r="CD287" s="254">
        <f t="shared" si="301"/>
        <v>0</v>
      </c>
      <c r="CE287" s="254">
        <f t="shared" si="301"/>
        <v>0</v>
      </c>
      <c r="CF287" s="254">
        <f t="shared" si="301"/>
        <v>0</v>
      </c>
      <c r="CG287" s="254">
        <f t="shared" si="300"/>
        <v>0</v>
      </c>
      <c r="CH287" s="254">
        <f t="shared" si="300"/>
        <v>0</v>
      </c>
      <c r="CI287" s="254">
        <f t="shared" si="300"/>
        <v>0</v>
      </c>
      <c r="CJ287" s="254">
        <f t="shared" si="300"/>
        <v>0</v>
      </c>
      <c r="CK287" s="254">
        <f t="shared" si="300"/>
        <v>0</v>
      </c>
      <c r="CL287" s="254">
        <f t="shared" si="300"/>
        <v>0</v>
      </c>
      <c r="CM287" s="254">
        <f t="shared" si="320"/>
        <v>0</v>
      </c>
      <c r="CN287" s="254">
        <f t="shared" si="321"/>
        <v>0</v>
      </c>
      <c r="CO287" s="254">
        <f t="shared" si="322"/>
        <v>0</v>
      </c>
      <c r="CP287" s="254">
        <f t="shared" si="323"/>
        <v>0</v>
      </c>
      <c r="CQ287" s="254">
        <f t="shared" si="324"/>
        <v>0</v>
      </c>
      <c r="CR287" s="254">
        <f t="shared" si="325"/>
        <v>0</v>
      </c>
      <c r="CS287" s="254">
        <f t="shared" si="326"/>
        <v>0</v>
      </c>
      <c r="CT287" s="254">
        <f t="shared" si="327"/>
        <v>0</v>
      </c>
      <c r="CU287" s="254">
        <f t="shared" si="328"/>
        <v>0</v>
      </c>
      <c r="CV287" s="254">
        <f t="shared" si="329"/>
        <v>0</v>
      </c>
      <c r="CW287" s="254">
        <f t="shared" si="330"/>
        <v>0</v>
      </c>
      <c r="CX287" s="254">
        <f t="shared" si="331"/>
        <v>0</v>
      </c>
      <c r="CY287" s="254">
        <f t="shared" si="332"/>
        <v>0</v>
      </c>
      <c r="CZ287" s="254">
        <f t="shared" si="333"/>
        <v>0</v>
      </c>
      <c r="DA287" s="254">
        <f t="shared" si="334"/>
        <v>0</v>
      </c>
      <c r="DB287" s="254">
        <f t="shared" si="335"/>
        <v>0</v>
      </c>
      <c r="DC287" s="254">
        <f t="shared" si="336"/>
        <v>0</v>
      </c>
      <c r="DD287" s="254">
        <f t="shared" si="337"/>
        <v>0</v>
      </c>
      <c r="DE287" s="254">
        <f t="shared" si="338"/>
        <v>0</v>
      </c>
      <c r="DF287" s="254">
        <f t="shared" si="339"/>
        <v>0</v>
      </c>
      <c r="DG287" s="254">
        <f t="shared" si="340"/>
        <v>0</v>
      </c>
      <c r="DH287" s="254">
        <f t="shared" si="341"/>
        <v>0</v>
      </c>
      <c r="DI287" s="254">
        <f t="shared" si="342"/>
        <v>0</v>
      </c>
      <c r="DJ287" s="254">
        <f t="shared" si="343"/>
        <v>0</v>
      </c>
      <c r="DK287" s="254">
        <f t="shared" si="344"/>
        <v>0</v>
      </c>
      <c r="DL287" s="254">
        <f t="shared" si="345"/>
        <v>0</v>
      </c>
      <c r="DM287" s="254">
        <f t="shared" si="346"/>
        <v>0</v>
      </c>
      <c r="DN287" s="254">
        <f t="shared" si="347"/>
        <v>0</v>
      </c>
      <c r="DO287" s="254">
        <f t="shared" si="348"/>
        <v>0</v>
      </c>
      <c r="DP287" s="254">
        <f t="shared" si="349"/>
        <v>0</v>
      </c>
      <c r="DQ287" s="254">
        <f t="shared" si="350"/>
        <v>0</v>
      </c>
      <c r="DR287" s="254">
        <f t="shared" si="351"/>
        <v>0</v>
      </c>
      <c r="DS287" s="254">
        <f t="shared" si="352"/>
        <v>0</v>
      </c>
      <c r="DT287" s="254">
        <f t="shared" si="353"/>
        <v>0</v>
      </c>
      <c r="DU287" s="254">
        <f t="shared" si="354"/>
        <v>0</v>
      </c>
      <c r="DV287" s="254">
        <f t="shared" si="355"/>
        <v>0</v>
      </c>
    </row>
    <row r="288" spans="1:126" ht="24" customHeight="1">
      <c r="A288" s="11" t="str">
        <f ca="1">IF(AG288&lt;&gt;"OK","",CONCATENATE(TEXT('Front Page'!$F$33,"000"),TEXT('Front Page'!$F$31,"000"),"-",LEFT('Front Page'!$R$53,5),"-",LEFT(D288,1),AJ288, "-",TEXT(B288,"000")))</f>
        <v/>
      </c>
      <c r="B288" s="12" t="str">
        <f>IFERROR(IF(E288="","",MAX(B$17:B287)+1),"")</f>
        <v/>
      </c>
      <c r="C288" s="13"/>
      <c r="D288" s="29" t="str">
        <f t="shared" si="296"/>
        <v>None</v>
      </c>
      <c r="E288" s="29" t="str">
        <f t="shared" si="302"/>
        <v/>
      </c>
      <c r="F288" s="29" t="str">
        <f t="shared" si="303"/>
        <v/>
      </c>
      <c r="G288" s="363"/>
      <c r="H288" s="364"/>
      <c r="I288" s="325" t="str">
        <f t="shared" si="252"/>
        <v>No</v>
      </c>
      <c r="J288" s="314">
        <v>0</v>
      </c>
      <c r="K288" s="312">
        <v>0</v>
      </c>
      <c r="L288" s="312">
        <v>0</v>
      </c>
      <c r="M288" s="312">
        <v>0</v>
      </c>
      <c r="N288" s="312">
        <v>0</v>
      </c>
      <c r="O288" s="312">
        <v>0</v>
      </c>
      <c r="P288" s="312">
        <v>0</v>
      </c>
      <c r="Q288" s="312">
        <v>0</v>
      </c>
      <c r="R288" s="312">
        <v>0</v>
      </c>
      <c r="S288" s="312">
        <v>0</v>
      </c>
      <c r="T288" s="312">
        <v>0</v>
      </c>
      <c r="U288" s="312">
        <v>0</v>
      </c>
      <c r="V288" s="313">
        <v>1</v>
      </c>
      <c r="W288" s="313">
        <v>1</v>
      </c>
      <c r="X288" s="312">
        <v>0</v>
      </c>
      <c r="Y288" s="312">
        <v>0</v>
      </c>
      <c r="Z288" s="312">
        <v>0</v>
      </c>
      <c r="AA288" s="14">
        <v>0</v>
      </c>
      <c r="AB288" s="317"/>
      <c r="AC288" s="15" t="str">
        <f t="shared" si="304"/>
        <v/>
      </c>
      <c r="AD288" s="15" t="str">
        <f t="shared" si="314"/>
        <v/>
      </c>
      <c r="AE288" s="16" t="str">
        <f t="shared" si="315"/>
        <v>0 - 0</v>
      </c>
      <c r="AF288" s="20" t="str">
        <f t="shared" si="308"/>
        <v>Not an offer</v>
      </c>
      <c r="AG288" s="276" t="str">
        <f t="shared" si="309"/>
        <v>Not an Offer</v>
      </c>
      <c r="AH288" s="150"/>
      <c r="AI288" s="254">
        <v>272</v>
      </c>
      <c r="AJ288" s="149" t="str">
        <f t="shared" si="310"/>
        <v>00-IFE</v>
      </c>
      <c r="AK288" s="254" t="b">
        <v>0</v>
      </c>
      <c r="AL288" s="254">
        <f t="shared" si="305"/>
        <v>0</v>
      </c>
      <c r="AM288" s="254">
        <f t="shared" si="311"/>
        <v>0</v>
      </c>
      <c r="AN288" s="288">
        <f t="shared" si="316"/>
        <v>0</v>
      </c>
      <c r="AO288" s="288" t="str">
        <f>IF(AND($BU288=$BV288,BU288=AO$13),$J288&amp;$K288&amp;$L288&amp;$M288&amp;$N288&amp;$O288&amp;$P288&amp;$Q288&amp;$R288&amp;$S288&amp;$T288&amp;$U288,IFERROR(MATCH($AN288,AO$17:AO287,0),-1000))</f>
        <v>000000000000</v>
      </c>
      <c r="AP288" s="288">
        <f>IF(AND($BU288=$BV288,BV288=AP$13),$J288&amp;$K288&amp;$L288&amp;$M288&amp;$N288&amp;$O288&amp;$P288&amp;$Q288&amp;$R288&amp;$S288&amp;$T288&amp;$U288,IFERROR(MATCH($AN288,AP$17:AP287,0),-1000))</f>
        <v>1</v>
      </c>
      <c r="AQ288" s="288">
        <f>IF(AND($BU288=$BV288,BW288=AQ$13),$J288&amp;$K288&amp;$L288&amp;$M288&amp;$N288&amp;$O288&amp;$P288&amp;$Q288&amp;$R288&amp;$S288&amp;$T288&amp;$U288,IFERROR(MATCH($AN288,AQ$17:AQ287,0),-1000))</f>
        <v>1</v>
      </c>
      <c r="AR288" s="288">
        <f>IF(AND($BU288=$BV288,BX288=AR$13),$J288&amp;$K288&amp;$L288&amp;$M288&amp;$N288&amp;$O288&amp;$P288&amp;$Q288&amp;$R288&amp;$S288&amp;$T288&amp;$U288,IFERROR(MATCH($AN288,AR$17:AR287,0),-1000))</f>
        <v>1</v>
      </c>
      <c r="AS288" s="254">
        <f t="shared" si="238"/>
        <v>0</v>
      </c>
      <c r="AT288" s="261" t="str">
        <f t="shared" si="317"/>
        <v/>
      </c>
      <c r="AU288" s="254" t="str">
        <f t="shared" si="312"/>
        <v/>
      </c>
      <c r="AV288" s="254" t="str">
        <f t="shared" si="312"/>
        <v/>
      </c>
      <c r="AW288" s="254" t="str">
        <f t="shared" si="312"/>
        <v/>
      </c>
      <c r="AX288" s="254" t="str">
        <f t="shared" si="312"/>
        <v/>
      </c>
      <c r="AY288" s="254" t="str">
        <f t="shared" si="312"/>
        <v/>
      </c>
      <c r="AZ288" s="254" t="str">
        <f t="shared" si="312"/>
        <v/>
      </c>
      <c r="BA288" s="254" t="str">
        <f t="shared" si="312"/>
        <v/>
      </c>
      <c r="BB288" s="254" t="str">
        <f t="shared" si="357"/>
        <v/>
      </c>
      <c r="BC288" s="254" t="str">
        <f t="shared" si="357"/>
        <v/>
      </c>
      <c r="BD288" s="254" t="str">
        <f t="shared" si="357"/>
        <v/>
      </c>
      <c r="BE288" s="262" t="str">
        <f t="shared" si="357"/>
        <v/>
      </c>
      <c r="BF288" s="263" t="str">
        <f t="shared" si="313"/>
        <v/>
      </c>
      <c r="BG288" s="254" t="str">
        <f t="shared" si="313"/>
        <v/>
      </c>
      <c r="BH288" s="254" t="str">
        <f t="shared" si="313"/>
        <v/>
      </c>
      <c r="BI288" s="254" t="str">
        <f t="shared" si="313"/>
        <v/>
      </c>
      <c r="BJ288" s="254" t="str">
        <f t="shared" si="313"/>
        <v/>
      </c>
      <c r="BK288" s="254" t="str">
        <f t="shared" si="313"/>
        <v/>
      </c>
      <c r="BL288" s="254" t="str">
        <f t="shared" si="313"/>
        <v/>
      </c>
      <c r="BM288" s="254" t="str">
        <f t="shared" si="358"/>
        <v/>
      </c>
      <c r="BN288" s="254" t="str">
        <f t="shared" si="358"/>
        <v/>
      </c>
      <c r="BO288" s="254" t="str">
        <f t="shared" si="358"/>
        <v/>
      </c>
      <c r="BP288" s="254" t="str">
        <f t="shared" si="358"/>
        <v/>
      </c>
      <c r="BQ288" s="264" t="str">
        <f t="shared" si="318"/>
        <v/>
      </c>
      <c r="BR288" s="261">
        <v>2019</v>
      </c>
      <c r="BS288" s="261">
        <v>2019</v>
      </c>
      <c r="BT288" s="261">
        <v>2019</v>
      </c>
      <c r="BU288" s="265">
        <v>2019</v>
      </c>
      <c r="BV288" s="263">
        <v>2019</v>
      </c>
      <c r="BW288" s="254" t="str">
        <f t="shared" si="356"/>
        <v/>
      </c>
      <c r="BX288" s="254" t="str">
        <f t="shared" si="356"/>
        <v/>
      </c>
      <c r="BY288" s="264" t="str">
        <f t="shared" si="306"/>
        <v/>
      </c>
      <c r="BZ288" s="254" t="str">
        <f t="shared" si="307"/>
        <v/>
      </c>
      <c r="CA288" s="254">
        <f t="shared" si="301"/>
        <v>0</v>
      </c>
      <c r="CB288" s="254">
        <f t="shared" si="301"/>
        <v>0</v>
      </c>
      <c r="CC288" s="254">
        <f t="shared" si="301"/>
        <v>0</v>
      </c>
      <c r="CD288" s="254">
        <f t="shared" ref="CD288:CL316" si="359">IF($X288&gt;0,M288*$W288,0)</f>
        <v>0</v>
      </c>
      <c r="CE288" s="254">
        <f t="shared" si="359"/>
        <v>0</v>
      </c>
      <c r="CF288" s="254">
        <f t="shared" si="359"/>
        <v>0</v>
      </c>
      <c r="CG288" s="254">
        <f t="shared" si="300"/>
        <v>0</v>
      </c>
      <c r="CH288" s="254">
        <f t="shared" si="300"/>
        <v>0</v>
      </c>
      <c r="CI288" s="254">
        <f t="shared" si="300"/>
        <v>0</v>
      </c>
      <c r="CJ288" s="254">
        <f t="shared" si="300"/>
        <v>0</v>
      </c>
      <c r="CK288" s="254">
        <f t="shared" si="300"/>
        <v>0</v>
      </c>
      <c r="CL288" s="254">
        <f t="shared" si="300"/>
        <v>0</v>
      </c>
      <c r="CM288" s="254">
        <f t="shared" si="320"/>
        <v>0</v>
      </c>
      <c r="CN288" s="254">
        <f t="shared" si="321"/>
        <v>0</v>
      </c>
      <c r="CO288" s="254">
        <f t="shared" si="322"/>
        <v>0</v>
      </c>
      <c r="CP288" s="254">
        <f t="shared" si="323"/>
        <v>0</v>
      </c>
      <c r="CQ288" s="254">
        <f t="shared" si="324"/>
        <v>0</v>
      </c>
      <c r="CR288" s="254">
        <f t="shared" si="325"/>
        <v>0</v>
      </c>
      <c r="CS288" s="254">
        <f t="shared" si="326"/>
        <v>0</v>
      </c>
      <c r="CT288" s="254">
        <f t="shared" si="327"/>
        <v>0</v>
      </c>
      <c r="CU288" s="254">
        <f t="shared" si="328"/>
        <v>0</v>
      </c>
      <c r="CV288" s="254">
        <f t="shared" si="329"/>
        <v>0</v>
      </c>
      <c r="CW288" s="254">
        <f t="shared" si="330"/>
        <v>0</v>
      </c>
      <c r="CX288" s="254">
        <f t="shared" si="331"/>
        <v>0</v>
      </c>
      <c r="CY288" s="254">
        <f t="shared" si="332"/>
        <v>0</v>
      </c>
      <c r="CZ288" s="254">
        <f t="shared" si="333"/>
        <v>0</v>
      </c>
      <c r="DA288" s="254">
        <f t="shared" si="334"/>
        <v>0</v>
      </c>
      <c r="DB288" s="254">
        <f t="shared" si="335"/>
        <v>0</v>
      </c>
      <c r="DC288" s="254">
        <f t="shared" si="336"/>
        <v>0</v>
      </c>
      <c r="DD288" s="254">
        <f t="shared" si="337"/>
        <v>0</v>
      </c>
      <c r="DE288" s="254">
        <f t="shared" si="338"/>
        <v>0</v>
      </c>
      <c r="DF288" s="254">
        <f t="shared" si="339"/>
        <v>0</v>
      </c>
      <c r="DG288" s="254">
        <f t="shared" si="340"/>
        <v>0</v>
      </c>
      <c r="DH288" s="254">
        <f t="shared" si="341"/>
        <v>0</v>
      </c>
      <c r="DI288" s="254">
        <f t="shared" si="342"/>
        <v>0</v>
      </c>
      <c r="DJ288" s="254">
        <f t="shared" si="343"/>
        <v>0</v>
      </c>
      <c r="DK288" s="254">
        <f t="shared" si="344"/>
        <v>0</v>
      </c>
      <c r="DL288" s="254">
        <f t="shared" si="345"/>
        <v>0</v>
      </c>
      <c r="DM288" s="254">
        <f t="shared" si="346"/>
        <v>0</v>
      </c>
      <c r="DN288" s="254">
        <f t="shared" si="347"/>
        <v>0</v>
      </c>
      <c r="DO288" s="254">
        <f t="shared" si="348"/>
        <v>0</v>
      </c>
      <c r="DP288" s="254">
        <f t="shared" si="349"/>
        <v>0</v>
      </c>
      <c r="DQ288" s="254">
        <f t="shared" si="350"/>
        <v>0</v>
      </c>
      <c r="DR288" s="254">
        <f t="shared" si="351"/>
        <v>0</v>
      </c>
      <c r="DS288" s="254">
        <f t="shared" si="352"/>
        <v>0</v>
      </c>
      <c r="DT288" s="254">
        <f t="shared" si="353"/>
        <v>0</v>
      </c>
      <c r="DU288" s="254">
        <f t="shared" si="354"/>
        <v>0</v>
      </c>
      <c r="DV288" s="254">
        <f t="shared" si="355"/>
        <v>0</v>
      </c>
    </row>
    <row r="289" spans="1:126" ht="24" customHeight="1">
      <c r="A289" s="11" t="str">
        <f ca="1">IF(AG289&lt;&gt;"OK","",CONCATENATE(TEXT('Front Page'!$F$33,"000"),TEXT('Front Page'!$F$31,"000"),"-",LEFT('Front Page'!$R$53,5),"-",LEFT(D289,1),AJ289, "-",TEXT(B289,"000")))</f>
        <v/>
      </c>
      <c r="B289" s="12" t="str">
        <f>IFERROR(IF(E289="","",MAX(B$17:B288)+1),"")</f>
        <v/>
      </c>
      <c r="C289" s="13"/>
      <c r="D289" s="29" t="str">
        <f t="shared" si="296"/>
        <v>None</v>
      </c>
      <c r="E289" s="29" t="str">
        <f t="shared" si="302"/>
        <v/>
      </c>
      <c r="F289" s="29" t="str">
        <f t="shared" si="303"/>
        <v/>
      </c>
      <c r="G289" s="363"/>
      <c r="H289" s="364"/>
      <c r="I289" s="325" t="str">
        <f t="shared" si="252"/>
        <v>No</v>
      </c>
      <c r="J289" s="314">
        <v>0</v>
      </c>
      <c r="K289" s="312">
        <v>0</v>
      </c>
      <c r="L289" s="312">
        <v>0</v>
      </c>
      <c r="M289" s="312">
        <v>0</v>
      </c>
      <c r="N289" s="312">
        <v>0</v>
      </c>
      <c r="O289" s="312">
        <v>0</v>
      </c>
      <c r="P289" s="312">
        <v>0</v>
      </c>
      <c r="Q289" s="312">
        <v>0</v>
      </c>
      <c r="R289" s="312">
        <v>0</v>
      </c>
      <c r="S289" s="312">
        <v>0</v>
      </c>
      <c r="T289" s="312">
        <v>0</v>
      </c>
      <c r="U289" s="312">
        <v>0</v>
      </c>
      <c r="V289" s="313">
        <v>1</v>
      </c>
      <c r="W289" s="313">
        <v>1</v>
      </c>
      <c r="X289" s="312">
        <v>0</v>
      </c>
      <c r="Y289" s="312">
        <v>0</v>
      </c>
      <c r="Z289" s="312">
        <v>0</v>
      </c>
      <c r="AA289" s="14">
        <v>0</v>
      </c>
      <c r="AB289" s="317"/>
      <c r="AC289" s="15" t="str">
        <f t="shared" si="304"/>
        <v/>
      </c>
      <c r="AD289" s="15" t="str">
        <f t="shared" si="314"/>
        <v/>
      </c>
      <c r="AE289" s="16" t="str">
        <f t="shared" si="315"/>
        <v>0 - 0</v>
      </c>
      <c r="AF289" s="20" t="str">
        <f t="shared" si="308"/>
        <v>Not an offer</v>
      </c>
      <c r="AG289" s="276" t="str">
        <f t="shared" si="309"/>
        <v>Not an Offer</v>
      </c>
      <c r="AH289" s="150"/>
      <c r="AI289" s="254">
        <v>273</v>
      </c>
      <c r="AJ289" s="149" t="str">
        <f t="shared" si="310"/>
        <v>00-IFE</v>
      </c>
      <c r="AK289" s="254" t="b">
        <v>0</v>
      </c>
      <c r="AL289" s="254">
        <f t="shared" si="305"/>
        <v>0</v>
      </c>
      <c r="AM289" s="254">
        <f t="shared" si="311"/>
        <v>0</v>
      </c>
      <c r="AN289" s="288">
        <f t="shared" si="316"/>
        <v>0</v>
      </c>
      <c r="AO289" s="288" t="str">
        <f>IF(AND($BU289=$BV289,BU289=AO$13),$J289&amp;$K289&amp;$L289&amp;$M289&amp;$N289&amp;$O289&amp;$P289&amp;$Q289&amp;$R289&amp;$S289&amp;$T289&amp;$U289,IFERROR(MATCH($AN289,AO$17:AO288,0),-1000))</f>
        <v>000000000000</v>
      </c>
      <c r="AP289" s="288">
        <f>IF(AND($BU289=$BV289,BV289=AP$13),$J289&amp;$K289&amp;$L289&amp;$M289&amp;$N289&amp;$O289&amp;$P289&amp;$Q289&amp;$R289&amp;$S289&amp;$T289&amp;$U289,IFERROR(MATCH($AN289,AP$17:AP288,0),-1000))</f>
        <v>1</v>
      </c>
      <c r="AQ289" s="288">
        <f>IF(AND($BU289=$BV289,BW289=AQ$13),$J289&amp;$K289&amp;$L289&amp;$M289&amp;$N289&amp;$O289&amp;$P289&amp;$Q289&amp;$R289&amp;$S289&amp;$T289&amp;$U289,IFERROR(MATCH($AN289,AQ$17:AQ288,0),-1000))</f>
        <v>1</v>
      </c>
      <c r="AR289" s="288">
        <f>IF(AND($BU289=$BV289,BX289=AR$13),$J289&amp;$K289&amp;$L289&amp;$M289&amp;$N289&amp;$O289&amp;$P289&amp;$Q289&amp;$R289&amp;$S289&amp;$T289&amp;$U289,IFERROR(MATCH($AN289,AR$17:AR288,0),-1000))</f>
        <v>1</v>
      </c>
      <c r="AS289" s="254">
        <f t="shared" si="238"/>
        <v>0</v>
      </c>
      <c r="AT289" s="261" t="str">
        <f t="shared" si="317"/>
        <v/>
      </c>
      <c r="AU289" s="254" t="str">
        <f t="shared" si="312"/>
        <v/>
      </c>
      <c r="AV289" s="254" t="str">
        <f t="shared" si="312"/>
        <v/>
      </c>
      <c r="AW289" s="254" t="str">
        <f t="shared" si="312"/>
        <v/>
      </c>
      <c r="AX289" s="254" t="str">
        <f t="shared" si="312"/>
        <v/>
      </c>
      <c r="AY289" s="254" t="str">
        <f t="shared" si="312"/>
        <v/>
      </c>
      <c r="AZ289" s="254" t="str">
        <f t="shared" si="312"/>
        <v/>
      </c>
      <c r="BA289" s="254" t="str">
        <f t="shared" si="312"/>
        <v/>
      </c>
      <c r="BB289" s="254" t="str">
        <f t="shared" si="357"/>
        <v/>
      </c>
      <c r="BC289" s="254" t="str">
        <f t="shared" si="357"/>
        <v/>
      </c>
      <c r="BD289" s="254" t="str">
        <f t="shared" si="357"/>
        <v/>
      </c>
      <c r="BE289" s="262" t="str">
        <f t="shared" si="357"/>
        <v/>
      </c>
      <c r="BF289" s="263" t="str">
        <f t="shared" si="313"/>
        <v/>
      </c>
      <c r="BG289" s="254" t="str">
        <f t="shared" si="313"/>
        <v/>
      </c>
      <c r="BH289" s="254" t="str">
        <f t="shared" si="313"/>
        <v/>
      </c>
      <c r="BI289" s="254" t="str">
        <f t="shared" si="313"/>
        <v/>
      </c>
      <c r="BJ289" s="254" t="str">
        <f t="shared" si="313"/>
        <v/>
      </c>
      <c r="BK289" s="254" t="str">
        <f t="shared" si="313"/>
        <v/>
      </c>
      <c r="BL289" s="254" t="str">
        <f t="shared" si="313"/>
        <v/>
      </c>
      <c r="BM289" s="254" t="str">
        <f t="shared" si="358"/>
        <v/>
      </c>
      <c r="BN289" s="254" t="str">
        <f t="shared" si="358"/>
        <v/>
      </c>
      <c r="BO289" s="254" t="str">
        <f t="shared" si="358"/>
        <v/>
      </c>
      <c r="BP289" s="254" t="str">
        <f t="shared" si="358"/>
        <v/>
      </c>
      <c r="BQ289" s="264" t="str">
        <f t="shared" si="318"/>
        <v/>
      </c>
      <c r="BR289" s="261">
        <v>2019</v>
      </c>
      <c r="BS289" s="261">
        <v>2019</v>
      </c>
      <c r="BT289" s="261">
        <v>2019</v>
      </c>
      <c r="BU289" s="265">
        <v>2019</v>
      </c>
      <c r="BV289" s="263">
        <v>2019</v>
      </c>
      <c r="BW289" s="254" t="str">
        <f t="shared" si="356"/>
        <v/>
      </c>
      <c r="BX289" s="254" t="str">
        <f t="shared" si="356"/>
        <v/>
      </c>
      <c r="BY289" s="264" t="str">
        <f t="shared" si="306"/>
        <v/>
      </c>
      <c r="BZ289" s="254" t="str">
        <f t="shared" si="307"/>
        <v/>
      </c>
      <c r="CA289" s="254">
        <f t="shared" ref="CA289:CC316" si="360">IF($X289&gt;0,J289*$W289,0)</f>
        <v>0</v>
      </c>
      <c r="CB289" s="254">
        <f t="shared" si="360"/>
        <v>0</v>
      </c>
      <c r="CC289" s="254">
        <f t="shared" si="360"/>
        <v>0</v>
      </c>
      <c r="CD289" s="254">
        <f t="shared" si="359"/>
        <v>0</v>
      </c>
      <c r="CE289" s="254">
        <f t="shared" si="359"/>
        <v>0</v>
      </c>
      <c r="CF289" s="254">
        <f t="shared" si="359"/>
        <v>0</v>
      </c>
      <c r="CG289" s="254">
        <f t="shared" si="300"/>
        <v>0</v>
      </c>
      <c r="CH289" s="254">
        <f t="shared" si="300"/>
        <v>0</v>
      </c>
      <c r="CI289" s="254">
        <f t="shared" si="300"/>
        <v>0</v>
      </c>
      <c r="CJ289" s="254">
        <f t="shared" si="300"/>
        <v>0</v>
      </c>
      <c r="CK289" s="254">
        <f t="shared" si="300"/>
        <v>0</v>
      </c>
      <c r="CL289" s="254">
        <f t="shared" si="300"/>
        <v>0</v>
      </c>
      <c r="CM289" s="254">
        <f t="shared" si="320"/>
        <v>0</v>
      </c>
      <c r="CN289" s="254">
        <f t="shared" si="321"/>
        <v>0</v>
      </c>
      <c r="CO289" s="254">
        <f t="shared" si="322"/>
        <v>0</v>
      </c>
      <c r="CP289" s="254">
        <f t="shared" si="323"/>
        <v>0</v>
      </c>
      <c r="CQ289" s="254">
        <f t="shared" si="324"/>
        <v>0</v>
      </c>
      <c r="CR289" s="254">
        <f t="shared" si="325"/>
        <v>0</v>
      </c>
      <c r="CS289" s="254">
        <f t="shared" si="326"/>
        <v>0</v>
      </c>
      <c r="CT289" s="254">
        <f t="shared" si="327"/>
        <v>0</v>
      </c>
      <c r="CU289" s="254">
        <f t="shared" si="328"/>
        <v>0</v>
      </c>
      <c r="CV289" s="254">
        <f t="shared" si="329"/>
        <v>0</v>
      </c>
      <c r="CW289" s="254">
        <f t="shared" si="330"/>
        <v>0</v>
      </c>
      <c r="CX289" s="254">
        <f t="shared" si="331"/>
        <v>0</v>
      </c>
      <c r="CY289" s="254">
        <f t="shared" si="332"/>
        <v>0</v>
      </c>
      <c r="CZ289" s="254">
        <f t="shared" si="333"/>
        <v>0</v>
      </c>
      <c r="DA289" s="254">
        <f t="shared" si="334"/>
        <v>0</v>
      </c>
      <c r="DB289" s="254">
        <f t="shared" si="335"/>
        <v>0</v>
      </c>
      <c r="DC289" s="254">
        <f t="shared" si="336"/>
        <v>0</v>
      </c>
      <c r="DD289" s="254">
        <f t="shared" si="337"/>
        <v>0</v>
      </c>
      <c r="DE289" s="254">
        <f t="shared" si="338"/>
        <v>0</v>
      </c>
      <c r="DF289" s="254">
        <f t="shared" si="339"/>
        <v>0</v>
      </c>
      <c r="DG289" s="254">
        <f t="shared" si="340"/>
        <v>0</v>
      </c>
      <c r="DH289" s="254">
        <f t="shared" si="341"/>
        <v>0</v>
      </c>
      <c r="DI289" s="254">
        <f t="shared" si="342"/>
        <v>0</v>
      </c>
      <c r="DJ289" s="254">
        <f t="shared" si="343"/>
        <v>0</v>
      </c>
      <c r="DK289" s="254">
        <f t="shared" si="344"/>
        <v>0</v>
      </c>
      <c r="DL289" s="254">
        <f t="shared" si="345"/>
        <v>0</v>
      </c>
      <c r="DM289" s="254">
        <f t="shared" si="346"/>
        <v>0</v>
      </c>
      <c r="DN289" s="254">
        <f t="shared" si="347"/>
        <v>0</v>
      </c>
      <c r="DO289" s="254">
        <f t="shared" si="348"/>
        <v>0</v>
      </c>
      <c r="DP289" s="254">
        <f t="shared" si="349"/>
        <v>0</v>
      </c>
      <c r="DQ289" s="254">
        <f t="shared" si="350"/>
        <v>0</v>
      </c>
      <c r="DR289" s="254">
        <f t="shared" si="351"/>
        <v>0</v>
      </c>
      <c r="DS289" s="254">
        <f t="shared" si="352"/>
        <v>0</v>
      </c>
      <c r="DT289" s="254">
        <f t="shared" si="353"/>
        <v>0</v>
      </c>
      <c r="DU289" s="254">
        <f t="shared" si="354"/>
        <v>0</v>
      </c>
      <c r="DV289" s="254">
        <f t="shared" si="355"/>
        <v>0</v>
      </c>
    </row>
    <row r="290" spans="1:126" ht="24" customHeight="1">
      <c r="A290" s="11" t="str">
        <f ca="1">IF(AG290&lt;&gt;"OK","",CONCATENATE(TEXT('Front Page'!$F$33,"000"),TEXT('Front Page'!$F$31,"000"),"-",LEFT('Front Page'!$R$53,5),"-",LEFT(D290,1),AJ290, "-",TEXT(B290,"000")))</f>
        <v/>
      </c>
      <c r="B290" s="12" t="str">
        <f>IFERROR(IF(E290="","",MAX(B$17:B289)+1),"")</f>
        <v/>
      </c>
      <c r="C290" s="13"/>
      <c r="D290" s="29" t="str">
        <f t="shared" ref="D290:D316" si="361">IF(MIN(J290:U290)=0,IF(MAX(J290:U290)=0,"None",IF(AND(MAX(J290:O290,S290:U290)=0,MIN(P290:R290)&gt;0),"Q3",IF(AND(Q290&gt;0,MAX(J290:P290,R290:U290)=0),"Aug","Monthly"))),"YR")</f>
        <v>None</v>
      </c>
      <c r="E290" s="29" t="str">
        <f t="shared" si="302"/>
        <v/>
      </c>
      <c r="F290" s="29" t="str">
        <f t="shared" si="303"/>
        <v/>
      </c>
      <c r="G290" s="363"/>
      <c r="H290" s="364"/>
      <c r="I290" s="325" t="str">
        <f t="shared" si="252"/>
        <v>No</v>
      </c>
      <c r="J290" s="314">
        <v>0</v>
      </c>
      <c r="K290" s="312">
        <v>0</v>
      </c>
      <c r="L290" s="312">
        <v>0</v>
      </c>
      <c r="M290" s="312">
        <v>0</v>
      </c>
      <c r="N290" s="312">
        <v>0</v>
      </c>
      <c r="O290" s="312">
        <v>0</v>
      </c>
      <c r="P290" s="312">
        <v>0</v>
      </c>
      <c r="Q290" s="312">
        <v>0</v>
      </c>
      <c r="R290" s="312">
        <v>0</v>
      </c>
      <c r="S290" s="312">
        <v>0</v>
      </c>
      <c r="T290" s="312">
        <v>0</v>
      </c>
      <c r="U290" s="312">
        <v>0</v>
      </c>
      <c r="V290" s="313">
        <v>1</v>
      </c>
      <c r="W290" s="313">
        <v>1</v>
      </c>
      <c r="X290" s="312">
        <v>0</v>
      </c>
      <c r="Y290" s="312">
        <v>0</v>
      </c>
      <c r="Z290" s="312">
        <v>0</v>
      </c>
      <c r="AA290" s="14">
        <v>0</v>
      </c>
      <c r="AB290" s="317"/>
      <c r="AC290" s="15" t="str">
        <f t="shared" si="304"/>
        <v/>
      </c>
      <c r="AD290" s="15" t="str">
        <f t="shared" si="314"/>
        <v/>
      </c>
      <c r="AE290" s="16" t="str">
        <f t="shared" si="315"/>
        <v>0 - 0</v>
      </c>
      <c r="AF290" s="20" t="str">
        <f t="shared" si="308"/>
        <v>Not an offer</v>
      </c>
      <c r="AG290" s="276" t="str">
        <f t="shared" si="309"/>
        <v>Not an Offer</v>
      </c>
      <c r="AH290" s="150"/>
      <c r="AI290" s="254">
        <v>274</v>
      </c>
      <c r="AJ290" s="149" t="str">
        <f t="shared" si="310"/>
        <v>00-IFE</v>
      </c>
      <c r="AK290" s="254" t="b">
        <v>0</v>
      </c>
      <c r="AL290" s="254">
        <f t="shared" si="305"/>
        <v>0</v>
      </c>
      <c r="AM290" s="254">
        <f t="shared" si="311"/>
        <v>0</v>
      </c>
      <c r="AN290" s="288">
        <f t="shared" si="316"/>
        <v>0</v>
      </c>
      <c r="AO290" s="288" t="str">
        <f>IF(AND($BU290=$BV290,BU290=AO$13),$J290&amp;$K290&amp;$L290&amp;$M290&amp;$N290&amp;$O290&amp;$P290&amp;$Q290&amp;$R290&amp;$S290&amp;$T290&amp;$U290,IFERROR(MATCH($AN290,AO$17:AO289,0),-1000))</f>
        <v>000000000000</v>
      </c>
      <c r="AP290" s="288">
        <f>IF(AND($BU290=$BV290,BV290=AP$13),$J290&amp;$K290&amp;$L290&amp;$M290&amp;$N290&amp;$O290&amp;$P290&amp;$Q290&amp;$R290&amp;$S290&amp;$T290&amp;$U290,IFERROR(MATCH($AN290,AP$17:AP289,0),-1000))</f>
        <v>1</v>
      </c>
      <c r="AQ290" s="288">
        <f>IF(AND($BU290=$BV290,BW290=AQ$13),$J290&amp;$K290&amp;$L290&amp;$M290&amp;$N290&amp;$O290&amp;$P290&amp;$Q290&amp;$R290&amp;$S290&amp;$T290&amp;$U290,IFERROR(MATCH($AN290,AQ$17:AQ289,0),-1000))</f>
        <v>1</v>
      </c>
      <c r="AR290" s="288">
        <f>IF(AND($BU290=$BV290,BX290=AR$13),$J290&amp;$K290&amp;$L290&amp;$M290&amp;$N290&amp;$O290&amp;$P290&amp;$Q290&amp;$R290&amp;$S290&amp;$T290&amp;$U290,IFERROR(MATCH($AN290,AR$17:AR289,0),-1000))</f>
        <v>1</v>
      </c>
      <c r="AS290" s="254">
        <f t="shared" si="238"/>
        <v>0</v>
      </c>
      <c r="AT290" s="261" t="str">
        <f t="shared" si="317"/>
        <v/>
      </c>
      <c r="AU290" s="254" t="str">
        <f t="shared" si="312"/>
        <v/>
      </c>
      <c r="AV290" s="254" t="str">
        <f t="shared" si="312"/>
        <v/>
      </c>
      <c r="AW290" s="254" t="str">
        <f t="shared" si="312"/>
        <v/>
      </c>
      <c r="AX290" s="254" t="str">
        <f t="shared" si="312"/>
        <v/>
      </c>
      <c r="AY290" s="254" t="str">
        <f t="shared" si="312"/>
        <v/>
      </c>
      <c r="AZ290" s="254" t="str">
        <f t="shared" si="312"/>
        <v/>
      </c>
      <c r="BA290" s="254" t="str">
        <f t="shared" si="312"/>
        <v/>
      </c>
      <c r="BB290" s="254" t="str">
        <f t="shared" si="357"/>
        <v/>
      </c>
      <c r="BC290" s="254" t="str">
        <f t="shared" si="357"/>
        <v/>
      </c>
      <c r="BD290" s="254" t="str">
        <f t="shared" si="357"/>
        <v/>
      </c>
      <c r="BE290" s="262" t="str">
        <f t="shared" si="357"/>
        <v/>
      </c>
      <c r="BF290" s="263" t="str">
        <f t="shared" si="313"/>
        <v/>
      </c>
      <c r="BG290" s="254" t="str">
        <f t="shared" si="313"/>
        <v/>
      </c>
      <c r="BH290" s="254" t="str">
        <f t="shared" si="313"/>
        <v/>
      </c>
      <c r="BI290" s="254" t="str">
        <f t="shared" si="313"/>
        <v/>
      </c>
      <c r="BJ290" s="254" t="str">
        <f t="shared" si="313"/>
        <v/>
      </c>
      <c r="BK290" s="254" t="str">
        <f t="shared" si="313"/>
        <v/>
      </c>
      <c r="BL290" s="254" t="str">
        <f t="shared" si="313"/>
        <v/>
      </c>
      <c r="BM290" s="254" t="str">
        <f t="shared" si="358"/>
        <v/>
      </c>
      <c r="BN290" s="254" t="str">
        <f t="shared" si="358"/>
        <v/>
      </c>
      <c r="BO290" s="254" t="str">
        <f t="shared" si="358"/>
        <v/>
      </c>
      <c r="BP290" s="254" t="str">
        <f t="shared" si="358"/>
        <v/>
      </c>
      <c r="BQ290" s="264" t="str">
        <f t="shared" si="318"/>
        <v/>
      </c>
      <c r="BR290" s="261">
        <v>2019</v>
      </c>
      <c r="BS290" s="261">
        <v>2019</v>
      </c>
      <c r="BT290" s="261">
        <v>2019</v>
      </c>
      <c r="BU290" s="265">
        <v>2019</v>
      </c>
      <c r="BV290" s="263">
        <v>2019</v>
      </c>
      <c r="BW290" s="254" t="str">
        <f t="shared" si="356"/>
        <v/>
      </c>
      <c r="BX290" s="254" t="str">
        <f t="shared" si="356"/>
        <v/>
      </c>
      <c r="BY290" s="264" t="str">
        <f t="shared" si="306"/>
        <v/>
      </c>
      <c r="BZ290" s="254" t="str">
        <f t="shared" si="307"/>
        <v/>
      </c>
      <c r="CA290" s="254">
        <f t="shared" si="360"/>
        <v>0</v>
      </c>
      <c r="CB290" s="254">
        <f t="shared" si="360"/>
        <v>0</v>
      </c>
      <c r="CC290" s="254">
        <f t="shared" si="360"/>
        <v>0</v>
      </c>
      <c r="CD290" s="254">
        <f t="shared" si="359"/>
        <v>0</v>
      </c>
      <c r="CE290" s="254">
        <f t="shared" si="359"/>
        <v>0</v>
      </c>
      <c r="CF290" s="254">
        <f t="shared" si="359"/>
        <v>0</v>
      </c>
      <c r="CG290" s="254">
        <f t="shared" si="300"/>
        <v>0</v>
      </c>
      <c r="CH290" s="254">
        <f t="shared" si="300"/>
        <v>0</v>
      </c>
      <c r="CI290" s="254">
        <f t="shared" si="300"/>
        <v>0</v>
      </c>
      <c r="CJ290" s="254">
        <f t="shared" si="300"/>
        <v>0</v>
      </c>
      <c r="CK290" s="254">
        <f t="shared" si="300"/>
        <v>0</v>
      </c>
      <c r="CL290" s="254">
        <f t="shared" si="300"/>
        <v>0</v>
      </c>
      <c r="CM290" s="254">
        <f t="shared" si="320"/>
        <v>0</v>
      </c>
      <c r="CN290" s="254">
        <f t="shared" si="321"/>
        <v>0</v>
      </c>
      <c r="CO290" s="254">
        <f t="shared" si="322"/>
        <v>0</v>
      </c>
      <c r="CP290" s="254">
        <f t="shared" si="323"/>
        <v>0</v>
      </c>
      <c r="CQ290" s="254">
        <f t="shared" si="324"/>
        <v>0</v>
      </c>
      <c r="CR290" s="254">
        <f t="shared" si="325"/>
        <v>0</v>
      </c>
      <c r="CS290" s="254">
        <f t="shared" si="326"/>
        <v>0</v>
      </c>
      <c r="CT290" s="254">
        <f t="shared" si="327"/>
        <v>0</v>
      </c>
      <c r="CU290" s="254">
        <f t="shared" si="328"/>
        <v>0</v>
      </c>
      <c r="CV290" s="254">
        <f t="shared" si="329"/>
        <v>0</v>
      </c>
      <c r="CW290" s="254">
        <f t="shared" si="330"/>
        <v>0</v>
      </c>
      <c r="CX290" s="254">
        <f t="shared" si="331"/>
        <v>0</v>
      </c>
      <c r="CY290" s="254">
        <f t="shared" si="332"/>
        <v>0</v>
      </c>
      <c r="CZ290" s="254">
        <f t="shared" si="333"/>
        <v>0</v>
      </c>
      <c r="DA290" s="254">
        <f t="shared" si="334"/>
        <v>0</v>
      </c>
      <c r="DB290" s="254">
        <f t="shared" si="335"/>
        <v>0</v>
      </c>
      <c r="DC290" s="254">
        <f t="shared" si="336"/>
        <v>0</v>
      </c>
      <c r="DD290" s="254">
        <f t="shared" si="337"/>
        <v>0</v>
      </c>
      <c r="DE290" s="254">
        <f t="shared" si="338"/>
        <v>0</v>
      </c>
      <c r="DF290" s="254">
        <f t="shared" si="339"/>
        <v>0</v>
      </c>
      <c r="DG290" s="254">
        <f t="shared" si="340"/>
        <v>0</v>
      </c>
      <c r="DH290" s="254">
        <f t="shared" si="341"/>
        <v>0</v>
      </c>
      <c r="DI290" s="254">
        <f t="shared" si="342"/>
        <v>0</v>
      </c>
      <c r="DJ290" s="254">
        <f t="shared" si="343"/>
        <v>0</v>
      </c>
      <c r="DK290" s="254">
        <f t="shared" si="344"/>
        <v>0</v>
      </c>
      <c r="DL290" s="254">
        <f t="shared" si="345"/>
        <v>0</v>
      </c>
      <c r="DM290" s="254">
        <f t="shared" si="346"/>
        <v>0</v>
      </c>
      <c r="DN290" s="254">
        <f t="shared" si="347"/>
        <v>0</v>
      </c>
      <c r="DO290" s="254">
        <f t="shared" si="348"/>
        <v>0</v>
      </c>
      <c r="DP290" s="254">
        <f t="shared" si="349"/>
        <v>0</v>
      </c>
      <c r="DQ290" s="254">
        <f t="shared" si="350"/>
        <v>0</v>
      </c>
      <c r="DR290" s="254">
        <f t="shared" si="351"/>
        <v>0</v>
      </c>
      <c r="DS290" s="254">
        <f t="shared" si="352"/>
        <v>0</v>
      </c>
      <c r="DT290" s="254">
        <f t="shared" si="353"/>
        <v>0</v>
      </c>
      <c r="DU290" s="254">
        <f t="shared" si="354"/>
        <v>0</v>
      </c>
      <c r="DV290" s="254">
        <f t="shared" si="355"/>
        <v>0</v>
      </c>
    </row>
    <row r="291" spans="1:126" ht="24" customHeight="1">
      <c r="A291" s="11" t="str">
        <f ca="1">IF(AG291&lt;&gt;"OK","",CONCATENATE(TEXT('Front Page'!$F$33,"000"),TEXT('Front Page'!$F$31,"000"),"-",LEFT('Front Page'!$R$53,5),"-",LEFT(D291,1),AJ291, "-",TEXT(B291,"000")))</f>
        <v/>
      </c>
      <c r="B291" s="12" t="str">
        <f>IFERROR(IF(E291="","",MAX(B$17:B290)+1),"")</f>
        <v/>
      </c>
      <c r="C291" s="13"/>
      <c r="D291" s="29" t="str">
        <f t="shared" si="361"/>
        <v>None</v>
      </c>
      <c r="E291" s="29" t="str">
        <f t="shared" si="302"/>
        <v/>
      </c>
      <c r="F291" s="29" t="str">
        <f t="shared" si="303"/>
        <v/>
      </c>
      <c r="G291" s="363"/>
      <c r="H291" s="364"/>
      <c r="I291" s="325" t="str">
        <f t="shared" si="252"/>
        <v>No</v>
      </c>
      <c r="J291" s="314">
        <v>0</v>
      </c>
      <c r="K291" s="312">
        <v>0</v>
      </c>
      <c r="L291" s="312">
        <v>0</v>
      </c>
      <c r="M291" s="312">
        <v>0</v>
      </c>
      <c r="N291" s="312">
        <v>0</v>
      </c>
      <c r="O291" s="312">
        <v>0</v>
      </c>
      <c r="P291" s="312">
        <v>0</v>
      </c>
      <c r="Q291" s="312">
        <v>0</v>
      </c>
      <c r="R291" s="312">
        <v>0</v>
      </c>
      <c r="S291" s="312">
        <v>0</v>
      </c>
      <c r="T291" s="312">
        <v>0</v>
      </c>
      <c r="U291" s="312">
        <v>0</v>
      </c>
      <c r="V291" s="313">
        <v>1</v>
      </c>
      <c r="W291" s="313">
        <v>1</v>
      </c>
      <c r="X291" s="312">
        <v>0</v>
      </c>
      <c r="Y291" s="312">
        <v>0</v>
      </c>
      <c r="Z291" s="312">
        <v>0</v>
      </c>
      <c r="AA291" s="14">
        <v>0</v>
      </c>
      <c r="AB291" s="317"/>
      <c r="AC291" s="15" t="str">
        <f t="shared" si="304"/>
        <v/>
      </c>
      <c r="AD291" s="15" t="str">
        <f t="shared" si="314"/>
        <v/>
      </c>
      <c r="AE291" s="16" t="str">
        <f t="shared" si="315"/>
        <v>0 - 0</v>
      </c>
      <c r="AF291" s="20" t="str">
        <f t="shared" si="308"/>
        <v>Not an offer</v>
      </c>
      <c r="AG291" s="276" t="str">
        <f t="shared" si="309"/>
        <v>Not an Offer</v>
      </c>
      <c r="AH291" s="150"/>
      <c r="AI291" s="254">
        <v>275</v>
      </c>
      <c r="AJ291" s="149" t="str">
        <f t="shared" si="310"/>
        <v>00-IFE</v>
      </c>
      <c r="AK291" s="254" t="b">
        <v>0</v>
      </c>
      <c r="AL291" s="254">
        <f t="shared" si="305"/>
        <v>0</v>
      </c>
      <c r="AM291" s="254">
        <f t="shared" si="311"/>
        <v>0</v>
      </c>
      <c r="AN291" s="288">
        <f t="shared" si="316"/>
        <v>0</v>
      </c>
      <c r="AO291" s="288" t="str">
        <f>IF(AND($BU291=$BV291,BU291=AO$13),$J291&amp;$K291&amp;$L291&amp;$M291&amp;$N291&amp;$O291&amp;$P291&amp;$Q291&amp;$R291&amp;$S291&amp;$T291&amp;$U291,IFERROR(MATCH($AN291,AO$17:AO290,0),-1000))</f>
        <v>000000000000</v>
      </c>
      <c r="AP291" s="288">
        <f>IF(AND($BU291=$BV291,BV291=AP$13),$J291&amp;$K291&amp;$L291&amp;$M291&amp;$N291&amp;$O291&amp;$P291&amp;$Q291&amp;$R291&amp;$S291&amp;$T291&amp;$U291,IFERROR(MATCH($AN291,AP$17:AP290,0),-1000))</f>
        <v>1</v>
      </c>
      <c r="AQ291" s="288">
        <f>IF(AND($BU291=$BV291,BW291=AQ$13),$J291&amp;$K291&amp;$L291&amp;$M291&amp;$N291&amp;$O291&amp;$P291&amp;$Q291&amp;$R291&amp;$S291&amp;$T291&amp;$U291,IFERROR(MATCH($AN291,AQ$17:AQ290,0),-1000))</f>
        <v>1</v>
      </c>
      <c r="AR291" s="288">
        <f>IF(AND($BU291=$BV291,BX291=AR$13),$J291&amp;$K291&amp;$L291&amp;$M291&amp;$N291&amp;$O291&amp;$P291&amp;$Q291&amp;$R291&amp;$S291&amp;$T291&amp;$U291,IFERROR(MATCH($AN291,AR$17:AR290,0),-1000))</f>
        <v>1</v>
      </c>
      <c r="AS291" s="254">
        <f t="shared" si="238"/>
        <v>0</v>
      </c>
      <c r="AT291" s="261" t="str">
        <f t="shared" si="317"/>
        <v/>
      </c>
      <c r="AU291" s="254" t="str">
        <f t="shared" si="312"/>
        <v/>
      </c>
      <c r="AV291" s="254" t="str">
        <f t="shared" si="312"/>
        <v/>
      </c>
      <c r="AW291" s="254" t="str">
        <f t="shared" si="312"/>
        <v/>
      </c>
      <c r="AX291" s="254" t="str">
        <f t="shared" si="312"/>
        <v/>
      </c>
      <c r="AY291" s="254" t="str">
        <f t="shared" si="312"/>
        <v/>
      </c>
      <c r="AZ291" s="254" t="str">
        <f t="shared" si="312"/>
        <v/>
      </c>
      <c r="BA291" s="254" t="str">
        <f t="shared" si="312"/>
        <v/>
      </c>
      <c r="BB291" s="254" t="str">
        <f t="shared" si="357"/>
        <v/>
      </c>
      <c r="BC291" s="254" t="str">
        <f t="shared" si="357"/>
        <v/>
      </c>
      <c r="BD291" s="254" t="str">
        <f t="shared" si="357"/>
        <v/>
      </c>
      <c r="BE291" s="262" t="str">
        <f t="shared" si="357"/>
        <v/>
      </c>
      <c r="BF291" s="263" t="str">
        <f t="shared" si="313"/>
        <v/>
      </c>
      <c r="BG291" s="254" t="str">
        <f t="shared" si="313"/>
        <v/>
      </c>
      <c r="BH291" s="254" t="str">
        <f t="shared" si="313"/>
        <v/>
      </c>
      <c r="BI291" s="254" t="str">
        <f t="shared" si="313"/>
        <v/>
      </c>
      <c r="BJ291" s="254" t="str">
        <f t="shared" si="313"/>
        <v/>
      </c>
      <c r="BK291" s="254" t="str">
        <f t="shared" si="313"/>
        <v/>
      </c>
      <c r="BL291" s="254" t="str">
        <f t="shared" si="313"/>
        <v/>
      </c>
      <c r="BM291" s="254" t="str">
        <f t="shared" si="358"/>
        <v/>
      </c>
      <c r="BN291" s="254" t="str">
        <f t="shared" si="358"/>
        <v/>
      </c>
      <c r="BO291" s="254" t="str">
        <f t="shared" si="358"/>
        <v/>
      </c>
      <c r="BP291" s="254" t="str">
        <f t="shared" si="358"/>
        <v/>
      </c>
      <c r="BQ291" s="264" t="str">
        <f t="shared" si="318"/>
        <v/>
      </c>
      <c r="BR291" s="261">
        <v>2019</v>
      </c>
      <c r="BS291" s="261">
        <v>2019</v>
      </c>
      <c r="BT291" s="261">
        <v>2019</v>
      </c>
      <c r="BU291" s="265">
        <v>2019</v>
      </c>
      <c r="BV291" s="263">
        <v>2019</v>
      </c>
      <c r="BW291" s="254" t="str">
        <f t="shared" si="356"/>
        <v/>
      </c>
      <c r="BX291" s="254" t="str">
        <f t="shared" si="356"/>
        <v/>
      </c>
      <c r="BY291" s="264" t="str">
        <f t="shared" si="306"/>
        <v/>
      </c>
      <c r="BZ291" s="254" t="str">
        <f t="shared" si="307"/>
        <v/>
      </c>
      <c r="CA291" s="254">
        <f t="shared" si="360"/>
        <v>0</v>
      </c>
      <c r="CB291" s="254">
        <f t="shared" si="360"/>
        <v>0</v>
      </c>
      <c r="CC291" s="254">
        <f t="shared" si="360"/>
        <v>0</v>
      </c>
      <c r="CD291" s="254">
        <f t="shared" si="359"/>
        <v>0</v>
      </c>
      <c r="CE291" s="254">
        <f t="shared" si="359"/>
        <v>0</v>
      </c>
      <c r="CF291" s="254">
        <f t="shared" si="359"/>
        <v>0</v>
      </c>
      <c r="CG291" s="254">
        <f t="shared" si="300"/>
        <v>0</v>
      </c>
      <c r="CH291" s="254">
        <f t="shared" si="300"/>
        <v>0</v>
      </c>
      <c r="CI291" s="254">
        <f t="shared" si="300"/>
        <v>0</v>
      </c>
      <c r="CJ291" s="254">
        <f t="shared" si="300"/>
        <v>0</v>
      </c>
      <c r="CK291" s="254">
        <f t="shared" si="300"/>
        <v>0</v>
      </c>
      <c r="CL291" s="254">
        <f t="shared" si="300"/>
        <v>0</v>
      </c>
      <c r="CM291" s="254">
        <f t="shared" si="320"/>
        <v>0</v>
      </c>
      <c r="CN291" s="254">
        <f t="shared" si="321"/>
        <v>0</v>
      </c>
      <c r="CO291" s="254">
        <f t="shared" si="322"/>
        <v>0</v>
      </c>
      <c r="CP291" s="254">
        <f t="shared" si="323"/>
        <v>0</v>
      </c>
      <c r="CQ291" s="254">
        <f t="shared" si="324"/>
        <v>0</v>
      </c>
      <c r="CR291" s="254">
        <f t="shared" si="325"/>
        <v>0</v>
      </c>
      <c r="CS291" s="254">
        <f t="shared" si="326"/>
        <v>0</v>
      </c>
      <c r="CT291" s="254">
        <f t="shared" si="327"/>
        <v>0</v>
      </c>
      <c r="CU291" s="254">
        <f t="shared" si="328"/>
        <v>0</v>
      </c>
      <c r="CV291" s="254">
        <f t="shared" si="329"/>
        <v>0</v>
      </c>
      <c r="CW291" s="254">
        <f t="shared" si="330"/>
        <v>0</v>
      </c>
      <c r="CX291" s="254">
        <f t="shared" si="331"/>
        <v>0</v>
      </c>
      <c r="CY291" s="254">
        <f t="shared" si="332"/>
        <v>0</v>
      </c>
      <c r="CZ291" s="254">
        <f t="shared" si="333"/>
        <v>0</v>
      </c>
      <c r="DA291" s="254">
        <f t="shared" si="334"/>
        <v>0</v>
      </c>
      <c r="DB291" s="254">
        <f t="shared" si="335"/>
        <v>0</v>
      </c>
      <c r="DC291" s="254">
        <f t="shared" si="336"/>
        <v>0</v>
      </c>
      <c r="DD291" s="254">
        <f t="shared" si="337"/>
        <v>0</v>
      </c>
      <c r="DE291" s="254">
        <f t="shared" si="338"/>
        <v>0</v>
      </c>
      <c r="DF291" s="254">
        <f t="shared" si="339"/>
        <v>0</v>
      </c>
      <c r="DG291" s="254">
        <f t="shared" si="340"/>
        <v>0</v>
      </c>
      <c r="DH291" s="254">
        <f t="shared" si="341"/>
        <v>0</v>
      </c>
      <c r="DI291" s="254">
        <f t="shared" si="342"/>
        <v>0</v>
      </c>
      <c r="DJ291" s="254">
        <f t="shared" si="343"/>
        <v>0</v>
      </c>
      <c r="DK291" s="254">
        <f t="shared" si="344"/>
        <v>0</v>
      </c>
      <c r="DL291" s="254">
        <f t="shared" si="345"/>
        <v>0</v>
      </c>
      <c r="DM291" s="254">
        <f t="shared" si="346"/>
        <v>0</v>
      </c>
      <c r="DN291" s="254">
        <f t="shared" si="347"/>
        <v>0</v>
      </c>
      <c r="DO291" s="254">
        <f t="shared" si="348"/>
        <v>0</v>
      </c>
      <c r="DP291" s="254">
        <f t="shared" si="349"/>
        <v>0</v>
      </c>
      <c r="DQ291" s="254">
        <f t="shared" si="350"/>
        <v>0</v>
      </c>
      <c r="DR291" s="254">
        <f t="shared" si="351"/>
        <v>0</v>
      </c>
      <c r="DS291" s="254">
        <f t="shared" si="352"/>
        <v>0</v>
      </c>
      <c r="DT291" s="254">
        <f t="shared" si="353"/>
        <v>0</v>
      </c>
      <c r="DU291" s="254">
        <f t="shared" si="354"/>
        <v>0</v>
      </c>
      <c r="DV291" s="254">
        <f t="shared" si="355"/>
        <v>0</v>
      </c>
    </row>
    <row r="292" spans="1:126" ht="24" customHeight="1">
      <c r="A292" s="11" t="str">
        <f ca="1">IF(AG292&lt;&gt;"OK","",CONCATENATE(TEXT('Front Page'!$F$33,"000"),TEXT('Front Page'!$F$31,"000"),"-",LEFT('Front Page'!$R$53,5),"-",LEFT(D292,1),AJ292, "-",TEXT(B292,"000")))</f>
        <v/>
      </c>
      <c r="B292" s="12" t="str">
        <f>IFERROR(IF(E292="","",MAX(B$17:B291)+1),"")</f>
        <v/>
      </c>
      <c r="C292" s="13"/>
      <c r="D292" s="29" t="str">
        <f t="shared" si="361"/>
        <v>None</v>
      </c>
      <c r="E292" s="29" t="str">
        <f t="shared" si="302"/>
        <v/>
      </c>
      <c r="F292" s="29" t="str">
        <f t="shared" si="303"/>
        <v/>
      </c>
      <c r="G292" s="363"/>
      <c r="H292" s="364"/>
      <c r="I292" s="325" t="str">
        <f t="shared" si="252"/>
        <v>No</v>
      </c>
      <c r="J292" s="314">
        <v>0</v>
      </c>
      <c r="K292" s="312">
        <v>0</v>
      </c>
      <c r="L292" s="312">
        <v>0</v>
      </c>
      <c r="M292" s="312">
        <v>0</v>
      </c>
      <c r="N292" s="312">
        <v>0</v>
      </c>
      <c r="O292" s="312">
        <v>0</v>
      </c>
      <c r="P292" s="312">
        <v>0</v>
      </c>
      <c r="Q292" s="312">
        <v>0</v>
      </c>
      <c r="R292" s="312">
        <v>0</v>
      </c>
      <c r="S292" s="312">
        <v>0</v>
      </c>
      <c r="T292" s="312">
        <v>0</v>
      </c>
      <c r="U292" s="312">
        <v>0</v>
      </c>
      <c r="V292" s="313">
        <v>1</v>
      </c>
      <c r="W292" s="313">
        <v>1</v>
      </c>
      <c r="X292" s="312">
        <v>0</v>
      </c>
      <c r="Y292" s="312">
        <v>0</v>
      </c>
      <c r="Z292" s="312">
        <v>0</v>
      </c>
      <c r="AA292" s="14">
        <v>0</v>
      </c>
      <c r="AB292" s="317"/>
      <c r="AC292" s="15" t="str">
        <f t="shared" si="304"/>
        <v/>
      </c>
      <c r="AD292" s="15" t="str">
        <f t="shared" si="314"/>
        <v/>
      </c>
      <c r="AE292" s="16" t="str">
        <f t="shared" si="315"/>
        <v>0 - 0</v>
      </c>
      <c r="AF292" s="20" t="str">
        <f t="shared" si="308"/>
        <v>Not an offer</v>
      </c>
      <c r="AG292" s="276" t="str">
        <f t="shared" si="309"/>
        <v>Not an Offer</v>
      </c>
      <c r="AH292" s="150"/>
      <c r="AI292" s="254">
        <v>276</v>
      </c>
      <c r="AJ292" s="149" t="str">
        <f t="shared" si="310"/>
        <v>00-IFE</v>
      </c>
      <c r="AK292" s="254" t="b">
        <v>0</v>
      </c>
      <c r="AL292" s="254">
        <f t="shared" si="305"/>
        <v>0</v>
      </c>
      <c r="AM292" s="254">
        <f t="shared" si="311"/>
        <v>0</v>
      </c>
      <c r="AN292" s="288">
        <f t="shared" si="316"/>
        <v>0</v>
      </c>
      <c r="AO292" s="288" t="str">
        <f>IF(AND($BU292=$BV292,BU292=AO$13),$J292&amp;$K292&amp;$L292&amp;$M292&amp;$N292&amp;$O292&amp;$P292&amp;$Q292&amp;$R292&amp;$S292&amp;$T292&amp;$U292,IFERROR(MATCH($AN292,AO$17:AO291,0),-1000))</f>
        <v>000000000000</v>
      </c>
      <c r="AP292" s="288">
        <f>IF(AND($BU292=$BV292,BV292=AP$13),$J292&amp;$K292&amp;$L292&amp;$M292&amp;$N292&amp;$O292&amp;$P292&amp;$Q292&amp;$R292&amp;$S292&amp;$T292&amp;$U292,IFERROR(MATCH($AN292,AP$17:AP291,0),-1000))</f>
        <v>1</v>
      </c>
      <c r="AQ292" s="288">
        <f>IF(AND($BU292=$BV292,BW292=AQ$13),$J292&amp;$K292&amp;$L292&amp;$M292&amp;$N292&amp;$O292&amp;$P292&amp;$Q292&amp;$R292&amp;$S292&amp;$T292&amp;$U292,IFERROR(MATCH($AN292,AQ$17:AQ291,0),-1000))</f>
        <v>1</v>
      </c>
      <c r="AR292" s="288">
        <f>IF(AND($BU292=$BV292,BX292=AR$13),$J292&amp;$K292&amp;$L292&amp;$M292&amp;$N292&amp;$O292&amp;$P292&amp;$Q292&amp;$R292&amp;$S292&amp;$T292&amp;$U292,IFERROR(MATCH($AN292,AR$17:AR291,0),-1000))</f>
        <v>1</v>
      </c>
      <c r="AS292" s="254">
        <f t="shared" si="238"/>
        <v>0</v>
      </c>
      <c r="AT292" s="261" t="str">
        <f t="shared" si="317"/>
        <v/>
      </c>
      <c r="AU292" s="254" t="str">
        <f t="shared" si="312"/>
        <v/>
      </c>
      <c r="AV292" s="254" t="str">
        <f t="shared" si="312"/>
        <v/>
      </c>
      <c r="AW292" s="254" t="str">
        <f t="shared" si="312"/>
        <v/>
      </c>
      <c r="AX292" s="254" t="str">
        <f t="shared" si="312"/>
        <v/>
      </c>
      <c r="AY292" s="254" t="str">
        <f t="shared" si="312"/>
        <v/>
      </c>
      <c r="AZ292" s="254" t="str">
        <f t="shared" si="312"/>
        <v/>
      </c>
      <c r="BA292" s="254" t="str">
        <f t="shared" si="312"/>
        <v/>
      </c>
      <c r="BB292" s="254" t="str">
        <f t="shared" si="357"/>
        <v/>
      </c>
      <c r="BC292" s="254" t="str">
        <f t="shared" si="357"/>
        <v/>
      </c>
      <c r="BD292" s="254" t="str">
        <f t="shared" si="357"/>
        <v/>
      </c>
      <c r="BE292" s="262" t="str">
        <f t="shared" si="357"/>
        <v/>
      </c>
      <c r="BF292" s="263" t="str">
        <f t="shared" si="313"/>
        <v/>
      </c>
      <c r="BG292" s="254" t="str">
        <f t="shared" si="313"/>
        <v/>
      </c>
      <c r="BH292" s="254" t="str">
        <f t="shared" si="313"/>
        <v/>
      </c>
      <c r="BI292" s="254" t="str">
        <f t="shared" si="313"/>
        <v/>
      </c>
      <c r="BJ292" s="254" t="str">
        <f t="shared" si="313"/>
        <v/>
      </c>
      <c r="BK292" s="254" t="str">
        <f t="shared" si="313"/>
        <v/>
      </c>
      <c r="BL292" s="254" t="str">
        <f t="shared" si="313"/>
        <v/>
      </c>
      <c r="BM292" s="254" t="str">
        <f t="shared" si="358"/>
        <v/>
      </c>
      <c r="BN292" s="254" t="str">
        <f t="shared" si="358"/>
        <v/>
      </c>
      <c r="BO292" s="254" t="str">
        <f t="shared" si="358"/>
        <v/>
      </c>
      <c r="BP292" s="254" t="str">
        <f t="shared" si="358"/>
        <v/>
      </c>
      <c r="BQ292" s="264" t="str">
        <f t="shared" si="318"/>
        <v/>
      </c>
      <c r="BR292" s="261">
        <v>2019</v>
      </c>
      <c r="BS292" s="261">
        <v>2019</v>
      </c>
      <c r="BT292" s="261">
        <v>2019</v>
      </c>
      <c r="BU292" s="265">
        <v>2019</v>
      </c>
      <c r="BV292" s="263">
        <v>2019</v>
      </c>
      <c r="BW292" s="254" t="str">
        <f t="shared" si="356"/>
        <v/>
      </c>
      <c r="BX292" s="254" t="str">
        <f t="shared" si="356"/>
        <v/>
      </c>
      <c r="BY292" s="264" t="str">
        <f t="shared" si="306"/>
        <v/>
      </c>
      <c r="BZ292" s="254" t="str">
        <f t="shared" si="307"/>
        <v/>
      </c>
      <c r="CA292" s="254">
        <f t="shared" si="360"/>
        <v>0</v>
      </c>
      <c r="CB292" s="254">
        <f t="shared" si="360"/>
        <v>0</v>
      </c>
      <c r="CC292" s="254">
        <f t="shared" si="360"/>
        <v>0</v>
      </c>
      <c r="CD292" s="254">
        <f t="shared" si="359"/>
        <v>0</v>
      </c>
      <c r="CE292" s="254">
        <f t="shared" si="359"/>
        <v>0</v>
      </c>
      <c r="CF292" s="254">
        <f t="shared" si="359"/>
        <v>0</v>
      </c>
      <c r="CG292" s="254">
        <f t="shared" si="300"/>
        <v>0</v>
      </c>
      <c r="CH292" s="254">
        <f t="shared" si="300"/>
        <v>0</v>
      </c>
      <c r="CI292" s="254">
        <f t="shared" si="300"/>
        <v>0</v>
      </c>
      <c r="CJ292" s="254">
        <f t="shared" si="300"/>
        <v>0</v>
      </c>
      <c r="CK292" s="254">
        <f t="shared" si="300"/>
        <v>0</v>
      </c>
      <c r="CL292" s="254">
        <f t="shared" si="300"/>
        <v>0</v>
      </c>
      <c r="CM292" s="254">
        <f t="shared" si="320"/>
        <v>0</v>
      </c>
      <c r="CN292" s="254">
        <f t="shared" si="321"/>
        <v>0</v>
      </c>
      <c r="CO292" s="254">
        <f t="shared" si="322"/>
        <v>0</v>
      </c>
      <c r="CP292" s="254">
        <f t="shared" si="323"/>
        <v>0</v>
      </c>
      <c r="CQ292" s="254">
        <f t="shared" si="324"/>
        <v>0</v>
      </c>
      <c r="CR292" s="254">
        <f t="shared" si="325"/>
        <v>0</v>
      </c>
      <c r="CS292" s="254">
        <f t="shared" si="326"/>
        <v>0</v>
      </c>
      <c r="CT292" s="254">
        <f t="shared" si="327"/>
        <v>0</v>
      </c>
      <c r="CU292" s="254">
        <f t="shared" si="328"/>
        <v>0</v>
      </c>
      <c r="CV292" s="254">
        <f t="shared" si="329"/>
        <v>0</v>
      </c>
      <c r="CW292" s="254">
        <f t="shared" si="330"/>
        <v>0</v>
      </c>
      <c r="CX292" s="254">
        <f t="shared" si="331"/>
        <v>0</v>
      </c>
      <c r="CY292" s="254">
        <f t="shared" si="332"/>
        <v>0</v>
      </c>
      <c r="CZ292" s="254">
        <f t="shared" si="333"/>
        <v>0</v>
      </c>
      <c r="DA292" s="254">
        <f t="shared" si="334"/>
        <v>0</v>
      </c>
      <c r="DB292" s="254">
        <f t="shared" si="335"/>
        <v>0</v>
      </c>
      <c r="DC292" s="254">
        <f t="shared" si="336"/>
        <v>0</v>
      </c>
      <c r="DD292" s="254">
        <f t="shared" si="337"/>
        <v>0</v>
      </c>
      <c r="DE292" s="254">
        <f t="shared" si="338"/>
        <v>0</v>
      </c>
      <c r="DF292" s="254">
        <f t="shared" si="339"/>
        <v>0</v>
      </c>
      <c r="DG292" s="254">
        <f t="shared" si="340"/>
        <v>0</v>
      </c>
      <c r="DH292" s="254">
        <f t="shared" si="341"/>
        <v>0</v>
      </c>
      <c r="DI292" s="254">
        <f t="shared" si="342"/>
        <v>0</v>
      </c>
      <c r="DJ292" s="254">
        <f t="shared" si="343"/>
        <v>0</v>
      </c>
      <c r="DK292" s="254">
        <f t="shared" si="344"/>
        <v>0</v>
      </c>
      <c r="DL292" s="254">
        <f t="shared" si="345"/>
        <v>0</v>
      </c>
      <c r="DM292" s="254">
        <f t="shared" si="346"/>
        <v>0</v>
      </c>
      <c r="DN292" s="254">
        <f t="shared" si="347"/>
        <v>0</v>
      </c>
      <c r="DO292" s="254">
        <f t="shared" si="348"/>
        <v>0</v>
      </c>
      <c r="DP292" s="254">
        <f t="shared" si="349"/>
        <v>0</v>
      </c>
      <c r="DQ292" s="254">
        <f t="shared" si="350"/>
        <v>0</v>
      </c>
      <c r="DR292" s="254">
        <f t="shared" si="351"/>
        <v>0</v>
      </c>
      <c r="DS292" s="254">
        <f t="shared" si="352"/>
        <v>0</v>
      </c>
      <c r="DT292" s="254">
        <f t="shared" si="353"/>
        <v>0</v>
      </c>
      <c r="DU292" s="254">
        <f t="shared" si="354"/>
        <v>0</v>
      </c>
      <c r="DV292" s="254">
        <f t="shared" si="355"/>
        <v>0</v>
      </c>
    </row>
    <row r="293" spans="1:126" ht="24" customHeight="1">
      <c r="A293" s="11" t="str">
        <f ca="1">IF(AG293&lt;&gt;"OK","",CONCATENATE(TEXT('Front Page'!$F$33,"000"),TEXT('Front Page'!$F$31,"000"),"-",LEFT('Front Page'!$R$53,5),"-",LEFT(D293,1),AJ293, "-",TEXT(B293,"000")))</f>
        <v/>
      </c>
      <c r="B293" s="12" t="str">
        <f>IFERROR(IF(E293="","",MAX(B$17:B292)+1),"")</f>
        <v/>
      </c>
      <c r="C293" s="13"/>
      <c r="D293" s="29" t="str">
        <f t="shared" si="361"/>
        <v>None</v>
      </c>
      <c r="E293" s="29" t="str">
        <f t="shared" si="302"/>
        <v/>
      </c>
      <c r="F293" s="29" t="str">
        <f t="shared" si="303"/>
        <v/>
      </c>
      <c r="G293" s="363"/>
      <c r="H293" s="364"/>
      <c r="I293" s="325" t="str">
        <f t="shared" si="252"/>
        <v>No</v>
      </c>
      <c r="J293" s="314">
        <v>0</v>
      </c>
      <c r="K293" s="312">
        <v>0</v>
      </c>
      <c r="L293" s="312">
        <v>0</v>
      </c>
      <c r="M293" s="312">
        <v>0</v>
      </c>
      <c r="N293" s="312">
        <v>0</v>
      </c>
      <c r="O293" s="312">
        <v>0</v>
      </c>
      <c r="P293" s="312">
        <v>0</v>
      </c>
      <c r="Q293" s="312">
        <v>0</v>
      </c>
      <c r="R293" s="312">
        <v>0</v>
      </c>
      <c r="S293" s="312">
        <v>0</v>
      </c>
      <c r="T293" s="312">
        <v>0</v>
      </c>
      <c r="U293" s="312">
        <v>0</v>
      </c>
      <c r="V293" s="313">
        <v>1</v>
      </c>
      <c r="W293" s="313">
        <v>1</v>
      </c>
      <c r="X293" s="312">
        <v>0</v>
      </c>
      <c r="Y293" s="312">
        <v>0</v>
      </c>
      <c r="Z293" s="312">
        <v>0</v>
      </c>
      <c r="AA293" s="14">
        <v>0</v>
      </c>
      <c r="AB293" s="317"/>
      <c r="AC293" s="15" t="str">
        <f t="shared" si="304"/>
        <v/>
      </c>
      <c r="AD293" s="15" t="str">
        <f t="shared" si="314"/>
        <v/>
      </c>
      <c r="AE293" s="16" t="str">
        <f t="shared" si="315"/>
        <v>0 - 0</v>
      </c>
      <c r="AF293" s="20" t="str">
        <f t="shared" si="308"/>
        <v>Not an offer</v>
      </c>
      <c r="AG293" s="276" t="str">
        <f t="shared" si="309"/>
        <v>Not an Offer</v>
      </c>
      <c r="AH293" s="150"/>
      <c r="AI293" s="254">
        <v>277</v>
      </c>
      <c r="AJ293" s="149" t="str">
        <f t="shared" si="310"/>
        <v>00-IFE</v>
      </c>
      <c r="AK293" s="254" t="b">
        <v>0</v>
      </c>
      <c r="AL293" s="254">
        <f t="shared" si="305"/>
        <v>0</v>
      </c>
      <c r="AM293" s="254">
        <f t="shared" si="311"/>
        <v>0</v>
      </c>
      <c r="AN293" s="288">
        <f t="shared" si="316"/>
        <v>0</v>
      </c>
      <c r="AO293" s="288" t="str">
        <f>IF(AND($BU293=$BV293,BU293=AO$13),$J293&amp;$K293&amp;$L293&amp;$M293&amp;$N293&amp;$O293&amp;$P293&amp;$Q293&amp;$R293&amp;$S293&amp;$T293&amp;$U293,IFERROR(MATCH($AN293,AO$17:AO292,0),-1000))</f>
        <v>000000000000</v>
      </c>
      <c r="AP293" s="288">
        <f>IF(AND($BU293=$BV293,BV293=AP$13),$J293&amp;$K293&amp;$L293&amp;$M293&amp;$N293&amp;$O293&amp;$P293&amp;$Q293&amp;$R293&amp;$S293&amp;$T293&amp;$U293,IFERROR(MATCH($AN293,AP$17:AP292,0),-1000))</f>
        <v>1</v>
      </c>
      <c r="AQ293" s="288">
        <f>IF(AND($BU293=$BV293,BW293=AQ$13),$J293&amp;$K293&amp;$L293&amp;$M293&amp;$N293&amp;$O293&amp;$P293&amp;$Q293&amp;$R293&amp;$S293&amp;$T293&amp;$U293,IFERROR(MATCH($AN293,AQ$17:AQ292,0),-1000))</f>
        <v>1</v>
      </c>
      <c r="AR293" s="288">
        <f>IF(AND($BU293=$BV293,BX293=AR$13),$J293&amp;$K293&amp;$L293&amp;$M293&amp;$N293&amp;$O293&amp;$P293&amp;$Q293&amp;$R293&amp;$S293&amp;$T293&amp;$U293,IFERROR(MATCH($AN293,AR$17:AR292,0),-1000))</f>
        <v>1</v>
      </c>
      <c r="AS293" s="254">
        <f t="shared" si="238"/>
        <v>0</v>
      </c>
      <c r="AT293" s="261" t="str">
        <f t="shared" si="317"/>
        <v/>
      </c>
      <c r="AU293" s="254" t="str">
        <f t="shared" si="312"/>
        <v/>
      </c>
      <c r="AV293" s="254" t="str">
        <f t="shared" si="312"/>
        <v/>
      </c>
      <c r="AW293" s="254" t="str">
        <f t="shared" si="312"/>
        <v/>
      </c>
      <c r="AX293" s="254" t="str">
        <f t="shared" si="312"/>
        <v/>
      </c>
      <c r="AY293" s="254" t="str">
        <f t="shared" si="312"/>
        <v/>
      </c>
      <c r="AZ293" s="254" t="str">
        <f t="shared" si="312"/>
        <v/>
      </c>
      <c r="BA293" s="254" t="str">
        <f t="shared" si="312"/>
        <v/>
      </c>
      <c r="BB293" s="254" t="str">
        <f t="shared" si="357"/>
        <v/>
      </c>
      <c r="BC293" s="254" t="str">
        <f t="shared" si="357"/>
        <v/>
      </c>
      <c r="BD293" s="254" t="str">
        <f t="shared" si="357"/>
        <v/>
      </c>
      <c r="BE293" s="262" t="str">
        <f t="shared" si="357"/>
        <v/>
      </c>
      <c r="BF293" s="263" t="str">
        <f t="shared" si="313"/>
        <v/>
      </c>
      <c r="BG293" s="254" t="str">
        <f t="shared" si="313"/>
        <v/>
      </c>
      <c r="BH293" s="254" t="str">
        <f t="shared" si="313"/>
        <v/>
      </c>
      <c r="BI293" s="254" t="str">
        <f t="shared" si="313"/>
        <v/>
      </c>
      <c r="BJ293" s="254" t="str">
        <f t="shared" si="313"/>
        <v/>
      </c>
      <c r="BK293" s="254" t="str">
        <f t="shared" si="313"/>
        <v/>
      </c>
      <c r="BL293" s="254" t="str">
        <f t="shared" si="313"/>
        <v/>
      </c>
      <c r="BM293" s="254" t="str">
        <f t="shared" si="358"/>
        <v/>
      </c>
      <c r="BN293" s="254" t="str">
        <f t="shared" si="358"/>
        <v/>
      </c>
      <c r="BO293" s="254" t="str">
        <f t="shared" si="358"/>
        <v/>
      </c>
      <c r="BP293" s="254" t="str">
        <f t="shared" si="358"/>
        <v/>
      </c>
      <c r="BQ293" s="264" t="str">
        <f t="shared" si="318"/>
        <v/>
      </c>
      <c r="BR293" s="261">
        <v>2019</v>
      </c>
      <c r="BS293" s="261">
        <v>2019</v>
      </c>
      <c r="BT293" s="261">
        <v>2019</v>
      </c>
      <c r="BU293" s="265">
        <v>2019</v>
      </c>
      <c r="BV293" s="263">
        <v>2019</v>
      </c>
      <c r="BW293" s="254" t="str">
        <f t="shared" si="356"/>
        <v/>
      </c>
      <c r="BX293" s="254" t="str">
        <f t="shared" si="356"/>
        <v/>
      </c>
      <c r="BY293" s="264" t="str">
        <f t="shared" si="306"/>
        <v/>
      </c>
      <c r="BZ293" s="254" t="str">
        <f t="shared" si="307"/>
        <v/>
      </c>
      <c r="CA293" s="254">
        <f t="shared" si="360"/>
        <v>0</v>
      </c>
      <c r="CB293" s="254">
        <f t="shared" si="360"/>
        <v>0</v>
      </c>
      <c r="CC293" s="254">
        <f t="shared" si="360"/>
        <v>0</v>
      </c>
      <c r="CD293" s="254">
        <f t="shared" si="359"/>
        <v>0</v>
      </c>
      <c r="CE293" s="254">
        <f t="shared" si="359"/>
        <v>0</v>
      </c>
      <c r="CF293" s="254">
        <f t="shared" si="359"/>
        <v>0</v>
      </c>
      <c r="CG293" s="254">
        <f t="shared" si="300"/>
        <v>0</v>
      </c>
      <c r="CH293" s="254">
        <f t="shared" si="300"/>
        <v>0</v>
      </c>
      <c r="CI293" s="254">
        <f t="shared" si="300"/>
        <v>0</v>
      </c>
      <c r="CJ293" s="254">
        <f t="shared" si="300"/>
        <v>0</v>
      </c>
      <c r="CK293" s="254">
        <f t="shared" si="300"/>
        <v>0</v>
      </c>
      <c r="CL293" s="254">
        <f t="shared" si="300"/>
        <v>0</v>
      </c>
      <c r="CM293" s="254">
        <f t="shared" si="320"/>
        <v>0</v>
      </c>
      <c r="CN293" s="254">
        <f t="shared" si="321"/>
        <v>0</v>
      </c>
      <c r="CO293" s="254">
        <f t="shared" si="322"/>
        <v>0</v>
      </c>
      <c r="CP293" s="254">
        <f t="shared" si="323"/>
        <v>0</v>
      </c>
      <c r="CQ293" s="254">
        <f t="shared" si="324"/>
        <v>0</v>
      </c>
      <c r="CR293" s="254">
        <f t="shared" si="325"/>
        <v>0</v>
      </c>
      <c r="CS293" s="254">
        <f t="shared" si="326"/>
        <v>0</v>
      </c>
      <c r="CT293" s="254">
        <f t="shared" si="327"/>
        <v>0</v>
      </c>
      <c r="CU293" s="254">
        <f t="shared" si="328"/>
        <v>0</v>
      </c>
      <c r="CV293" s="254">
        <f t="shared" si="329"/>
        <v>0</v>
      </c>
      <c r="CW293" s="254">
        <f t="shared" si="330"/>
        <v>0</v>
      </c>
      <c r="CX293" s="254">
        <f t="shared" si="331"/>
        <v>0</v>
      </c>
      <c r="CY293" s="254">
        <f t="shared" si="332"/>
        <v>0</v>
      </c>
      <c r="CZ293" s="254">
        <f t="shared" si="333"/>
        <v>0</v>
      </c>
      <c r="DA293" s="254">
        <f t="shared" si="334"/>
        <v>0</v>
      </c>
      <c r="DB293" s="254">
        <f t="shared" si="335"/>
        <v>0</v>
      </c>
      <c r="DC293" s="254">
        <f t="shared" si="336"/>
        <v>0</v>
      </c>
      <c r="DD293" s="254">
        <f t="shared" si="337"/>
        <v>0</v>
      </c>
      <c r="DE293" s="254">
        <f t="shared" si="338"/>
        <v>0</v>
      </c>
      <c r="DF293" s="254">
        <f t="shared" si="339"/>
        <v>0</v>
      </c>
      <c r="DG293" s="254">
        <f t="shared" si="340"/>
        <v>0</v>
      </c>
      <c r="DH293" s="254">
        <f t="shared" si="341"/>
        <v>0</v>
      </c>
      <c r="DI293" s="254">
        <f t="shared" si="342"/>
        <v>0</v>
      </c>
      <c r="DJ293" s="254">
        <f t="shared" si="343"/>
        <v>0</v>
      </c>
      <c r="DK293" s="254">
        <f t="shared" si="344"/>
        <v>0</v>
      </c>
      <c r="DL293" s="254">
        <f t="shared" si="345"/>
        <v>0</v>
      </c>
      <c r="DM293" s="254">
        <f t="shared" si="346"/>
        <v>0</v>
      </c>
      <c r="DN293" s="254">
        <f t="shared" si="347"/>
        <v>0</v>
      </c>
      <c r="DO293" s="254">
        <f t="shared" si="348"/>
        <v>0</v>
      </c>
      <c r="DP293" s="254">
        <f t="shared" si="349"/>
        <v>0</v>
      </c>
      <c r="DQ293" s="254">
        <f t="shared" si="350"/>
        <v>0</v>
      </c>
      <c r="DR293" s="254">
        <f t="shared" si="351"/>
        <v>0</v>
      </c>
      <c r="DS293" s="254">
        <f t="shared" si="352"/>
        <v>0</v>
      </c>
      <c r="DT293" s="254">
        <f t="shared" si="353"/>
        <v>0</v>
      </c>
      <c r="DU293" s="254">
        <f t="shared" si="354"/>
        <v>0</v>
      </c>
      <c r="DV293" s="254">
        <f t="shared" si="355"/>
        <v>0</v>
      </c>
    </row>
    <row r="294" spans="1:126" ht="24" customHeight="1">
      <c r="A294" s="11" t="str">
        <f ca="1">IF(AG294&lt;&gt;"OK","",CONCATENATE(TEXT('Front Page'!$F$33,"000"),TEXT('Front Page'!$F$31,"000"),"-",LEFT('Front Page'!$R$53,5),"-",LEFT(D294,1),AJ294, "-",TEXT(B294,"000")))</f>
        <v/>
      </c>
      <c r="B294" s="12" t="str">
        <f>IFERROR(IF(E294="","",MAX(B$17:B293)+1),"")</f>
        <v/>
      </c>
      <c r="C294" s="13"/>
      <c r="D294" s="29" t="str">
        <f t="shared" si="361"/>
        <v>None</v>
      </c>
      <c r="E294" s="29" t="str">
        <f t="shared" si="302"/>
        <v/>
      </c>
      <c r="F294" s="29" t="str">
        <f t="shared" si="303"/>
        <v/>
      </c>
      <c r="G294" s="363"/>
      <c r="H294" s="364"/>
      <c r="I294" s="325" t="str">
        <f t="shared" si="252"/>
        <v>No</v>
      </c>
      <c r="J294" s="314">
        <v>0</v>
      </c>
      <c r="K294" s="312">
        <v>0</v>
      </c>
      <c r="L294" s="312">
        <v>0</v>
      </c>
      <c r="M294" s="312">
        <v>0</v>
      </c>
      <c r="N294" s="312">
        <v>0</v>
      </c>
      <c r="O294" s="312">
        <v>0</v>
      </c>
      <c r="P294" s="312">
        <v>0</v>
      </c>
      <c r="Q294" s="312">
        <v>0</v>
      </c>
      <c r="R294" s="312">
        <v>0</v>
      </c>
      <c r="S294" s="312">
        <v>0</v>
      </c>
      <c r="T294" s="312">
        <v>0</v>
      </c>
      <c r="U294" s="312">
        <v>0</v>
      </c>
      <c r="V294" s="313">
        <v>1</v>
      </c>
      <c r="W294" s="313">
        <v>1</v>
      </c>
      <c r="X294" s="312">
        <v>0</v>
      </c>
      <c r="Y294" s="312">
        <v>0</v>
      </c>
      <c r="Z294" s="312">
        <v>0</v>
      </c>
      <c r="AA294" s="14">
        <v>0</v>
      </c>
      <c r="AB294" s="317"/>
      <c r="AC294" s="15" t="str">
        <f t="shared" si="304"/>
        <v/>
      </c>
      <c r="AD294" s="15" t="str">
        <f t="shared" si="314"/>
        <v/>
      </c>
      <c r="AE294" s="16" t="str">
        <f t="shared" si="315"/>
        <v>0 - 0</v>
      </c>
      <c r="AF294" s="20" t="str">
        <f t="shared" si="308"/>
        <v>Not an offer</v>
      </c>
      <c r="AG294" s="276" t="str">
        <f t="shared" si="309"/>
        <v>Not an Offer</v>
      </c>
      <c r="AH294" s="150"/>
      <c r="AI294" s="254">
        <v>278</v>
      </c>
      <c r="AJ294" s="149" t="str">
        <f t="shared" si="310"/>
        <v>00-IFE</v>
      </c>
      <c r="AK294" s="254" t="b">
        <v>0</v>
      </c>
      <c r="AL294" s="254">
        <f t="shared" si="305"/>
        <v>0</v>
      </c>
      <c r="AM294" s="254">
        <f t="shared" si="311"/>
        <v>0</v>
      </c>
      <c r="AN294" s="288">
        <f t="shared" si="316"/>
        <v>0</v>
      </c>
      <c r="AO294" s="288" t="str">
        <f>IF(AND($BU294=$BV294,BU294=AO$13),$J294&amp;$K294&amp;$L294&amp;$M294&amp;$N294&amp;$O294&amp;$P294&amp;$Q294&amp;$R294&amp;$S294&amp;$T294&amp;$U294,IFERROR(MATCH($AN294,AO$17:AO293,0),-1000))</f>
        <v>000000000000</v>
      </c>
      <c r="AP294" s="288">
        <f>IF(AND($BU294=$BV294,BV294=AP$13),$J294&amp;$K294&amp;$L294&amp;$M294&amp;$N294&amp;$O294&amp;$P294&amp;$Q294&amp;$R294&amp;$S294&amp;$T294&amp;$U294,IFERROR(MATCH($AN294,AP$17:AP293,0),-1000))</f>
        <v>1</v>
      </c>
      <c r="AQ294" s="288">
        <f>IF(AND($BU294=$BV294,BW294=AQ$13),$J294&amp;$K294&amp;$L294&amp;$M294&amp;$N294&amp;$O294&amp;$P294&amp;$Q294&amp;$R294&amp;$S294&amp;$T294&amp;$U294,IFERROR(MATCH($AN294,AQ$17:AQ293,0),-1000))</f>
        <v>1</v>
      </c>
      <c r="AR294" s="288">
        <f>IF(AND($BU294=$BV294,BX294=AR$13),$J294&amp;$K294&amp;$L294&amp;$M294&amp;$N294&amp;$O294&amp;$P294&amp;$Q294&amp;$R294&amp;$S294&amp;$T294&amp;$U294,IFERROR(MATCH($AN294,AR$17:AR293,0),-1000))</f>
        <v>1</v>
      </c>
      <c r="AS294" s="254">
        <f t="shared" si="238"/>
        <v>0</v>
      </c>
      <c r="AT294" s="261" t="str">
        <f t="shared" si="317"/>
        <v/>
      </c>
      <c r="AU294" s="254" t="str">
        <f t="shared" si="312"/>
        <v/>
      </c>
      <c r="AV294" s="254" t="str">
        <f t="shared" si="312"/>
        <v/>
      </c>
      <c r="AW294" s="254" t="str">
        <f t="shared" si="312"/>
        <v/>
      </c>
      <c r="AX294" s="254" t="str">
        <f t="shared" si="312"/>
        <v/>
      </c>
      <c r="AY294" s="254" t="str">
        <f t="shared" si="312"/>
        <v/>
      </c>
      <c r="AZ294" s="254" t="str">
        <f t="shared" si="312"/>
        <v/>
      </c>
      <c r="BA294" s="254" t="str">
        <f t="shared" si="312"/>
        <v/>
      </c>
      <c r="BB294" s="254" t="str">
        <f t="shared" si="357"/>
        <v/>
      </c>
      <c r="BC294" s="254" t="str">
        <f t="shared" si="357"/>
        <v/>
      </c>
      <c r="BD294" s="254" t="str">
        <f t="shared" si="357"/>
        <v/>
      </c>
      <c r="BE294" s="262" t="str">
        <f t="shared" si="357"/>
        <v/>
      </c>
      <c r="BF294" s="263" t="str">
        <f t="shared" si="313"/>
        <v/>
      </c>
      <c r="BG294" s="254" t="str">
        <f t="shared" si="313"/>
        <v/>
      </c>
      <c r="BH294" s="254" t="str">
        <f t="shared" si="313"/>
        <v/>
      </c>
      <c r="BI294" s="254" t="str">
        <f t="shared" si="313"/>
        <v/>
      </c>
      <c r="BJ294" s="254" t="str">
        <f t="shared" si="313"/>
        <v/>
      </c>
      <c r="BK294" s="254" t="str">
        <f t="shared" si="313"/>
        <v/>
      </c>
      <c r="BL294" s="254" t="str">
        <f t="shared" si="313"/>
        <v/>
      </c>
      <c r="BM294" s="254" t="str">
        <f t="shared" si="358"/>
        <v/>
      </c>
      <c r="BN294" s="254" t="str">
        <f t="shared" si="358"/>
        <v/>
      </c>
      <c r="BO294" s="254" t="str">
        <f t="shared" si="358"/>
        <v/>
      </c>
      <c r="BP294" s="254" t="str">
        <f t="shared" si="358"/>
        <v/>
      </c>
      <c r="BQ294" s="264" t="str">
        <f t="shared" si="318"/>
        <v/>
      </c>
      <c r="BR294" s="261">
        <v>2019</v>
      </c>
      <c r="BS294" s="261">
        <v>2019</v>
      </c>
      <c r="BT294" s="261">
        <v>2019</v>
      </c>
      <c r="BU294" s="265">
        <v>2019</v>
      </c>
      <c r="BV294" s="263">
        <v>2019</v>
      </c>
      <c r="BW294" s="254" t="str">
        <f t="shared" si="356"/>
        <v/>
      </c>
      <c r="BX294" s="254" t="str">
        <f t="shared" si="356"/>
        <v/>
      </c>
      <c r="BY294" s="264" t="str">
        <f t="shared" si="306"/>
        <v/>
      </c>
      <c r="BZ294" s="254" t="str">
        <f t="shared" si="307"/>
        <v/>
      </c>
      <c r="CA294" s="254">
        <f t="shared" si="360"/>
        <v>0</v>
      </c>
      <c r="CB294" s="254">
        <f t="shared" si="360"/>
        <v>0</v>
      </c>
      <c r="CC294" s="254">
        <f t="shared" si="360"/>
        <v>0</v>
      </c>
      <c r="CD294" s="254">
        <f t="shared" si="359"/>
        <v>0</v>
      </c>
      <c r="CE294" s="254">
        <f t="shared" si="359"/>
        <v>0</v>
      </c>
      <c r="CF294" s="254">
        <f t="shared" si="359"/>
        <v>0</v>
      </c>
      <c r="CG294" s="254">
        <f t="shared" si="300"/>
        <v>0</v>
      </c>
      <c r="CH294" s="254">
        <f t="shared" si="300"/>
        <v>0</v>
      </c>
      <c r="CI294" s="254">
        <f t="shared" si="300"/>
        <v>0</v>
      </c>
      <c r="CJ294" s="254">
        <f t="shared" si="300"/>
        <v>0</v>
      </c>
      <c r="CK294" s="254">
        <f t="shared" si="300"/>
        <v>0</v>
      </c>
      <c r="CL294" s="254">
        <f t="shared" si="300"/>
        <v>0</v>
      </c>
      <c r="CM294" s="254">
        <f t="shared" si="320"/>
        <v>0</v>
      </c>
      <c r="CN294" s="254">
        <f t="shared" si="321"/>
        <v>0</v>
      </c>
      <c r="CO294" s="254">
        <f t="shared" si="322"/>
        <v>0</v>
      </c>
      <c r="CP294" s="254">
        <f t="shared" si="323"/>
        <v>0</v>
      </c>
      <c r="CQ294" s="254">
        <f t="shared" si="324"/>
        <v>0</v>
      </c>
      <c r="CR294" s="254">
        <f t="shared" si="325"/>
        <v>0</v>
      </c>
      <c r="CS294" s="254">
        <f t="shared" si="326"/>
        <v>0</v>
      </c>
      <c r="CT294" s="254">
        <f t="shared" si="327"/>
        <v>0</v>
      </c>
      <c r="CU294" s="254">
        <f t="shared" si="328"/>
        <v>0</v>
      </c>
      <c r="CV294" s="254">
        <f t="shared" si="329"/>
        <v>0</v>
      </c>
      <c r="CW294" s="254">
        <f t="shared" si="330"/>
        <v>0</v>
      </c>
      <c r="CX294" s="254">
        <f t="shared" si="331"/>
        <v>0</v>
      </c>
      <c r="CY294" s="254">
        <f t="shared" si="332"/>
        <v>0</v>
      </c>
      <c r="CZ294" s="254">
        <f t="shared" si="333"/>
        <v>0</v>
      </c>
      <c r="DA294" s="254">
        <f t="shared" si="334"/>
        <v>0</v>
      </c>
      <c r="DB294" s="254">
        <f t="shared" si="335"/>
        <v>0</v>
      </c>
      <c r="DC294" s="254">
        <f t="shared" si="336"/>
        <v>0</v>
      </c>
      <c r="DD294" s="254">
        <f t="shared" si="337"/>
        <v>0</v>
      </c>
      <c r="DE294" s="254">
        <f t="shared" si="338"/>
        <v>0</v>
      </c>
      <c r="DF294" s="254">
        <f t="shared" si="339"/>
        <v>0</v>
      </c>
      <c r="DG294" s="254">
        <f t="shared" si="340"/>
        <v>0</v>
      </c>
      <c r="DH294" s="254">
        <f t="shared" si="341"/>
        <v>0</v>
      </c>
      <c r="DI294" s="254">
        <f t="shared" si="342"/>
        <v>0</v>
      </c>
      <c r="DJ294" s="254">
        <f t="shared" si="343"/>
        <v>0</v>
      </c>
      <c r="DK294" s="254">
        <f t="shared" si="344"/>
        <v>0</v>
      </c>
      <c r="DL294" s="254">
        <f t="shared" si="345"/>
        <v>0</v>
      </c>
      <c r="DM294" s="254">
        <f t="shared" si="346"/>
        <v>0</v>
      </c>
      <c r="DN294" s="254">
        <f t="shared" si="347"/>
        <v>0</v>
      </c>
      <c r="DO294" s="254">
        <f t="shared" si="348"/>
        <v>0</v>
      </c>
      <c r="DP294" s="254">
        <f t="shared" si="349"/>
        <v>0</v>
      </c>
      <c r="DQ294" s="254">
        <f t="shared" si="350"/>
        <v>0</v>
      </c>
      <c r="DR294" s="254">
        <f t="shared" si="351"/>
        <v>0</v>
      </c>
      <c r="DS294" s="254">
        <f t="shared" si="352"/>
        <v>0</v>
      </c>
      <c r="DT294" s="254">
        <f t="shared" si="353"/>
        <v>0</v>
      </c>
      <c r="DU294" s="254">
        <f t="shared" si="354"/>
        <v>0</v>
      </c>
      <c r="DV294" s="254">
        <f t="shared" si="355"/>
        <v>0</v>
      </c>
    </row>
    <row r="295" spans="1:126" ht="24" customHeight="1">
      <c r="A295" s="11" t="str">
        <f ca="1">IF(AG295&lt;&gt;"OK","",CONCATENATE(TEXT('Front Page'!$F$33,"000"),TEXT('Front Page'!$F$31,"000"),"-",LEFT('Front Page'!$R$53,5),"-",LEFT(D295,1),AJ295, "-",TEXT(B295,"000")))</f>
        <v/>
      </c>
      <c r="B295" s="12" t="str">
        <f>IFERROR(IF(E295="","",MAX(B$17:B294)+1),"")</f>
        <v/>
      </c>
      <c r="C295" s="13"/>
      <c r="D295" s="29" t="str">
        <f t="shared" si="361"/>
        <v>None</v>
      </c>
      <c r="E295" s="29" t="str">
        <f t="shared" si="302"/>
        <v/>
      </c>
      <c r="F295" s="29" t="str">
        <f t="shared" si="303"/>
        <v/>
      </c>
      <c r="G295" s="363"/>
      <c r="H295" s="364"/>
      <c r="I295" s="325" t="str">
        <f t="shared" si="252"/>
        <v>No</v>
      </c>
      <c r="J295" s="314">
        <v>0</v>
      </c>
      <c r="K295" s="312">
        <v>0</v>
      </c>
      <c r="L295" s="312">
        <v>0</v>
      </c>
      <c r="M295" s="312">
        <v>0</v>
      </c>
      <c r="N295" s="312">
        <v>0</v>
      </c>
      <c r="O295" s="312">
        <v>0</v>
      </c>
      <c r="P295" s="312">
        <v>0</v>
      </c>
      <c r="Q295" s="312">
        <v>0</v>
      </c>
      <c r="R295" s="312">
        <v>0</v>
      </c>
      <c r="S295" s="312">
        <v>0</v>
      </c>
      <c r="T295" s="312">
        <v>0</v>
      </c>
      <c r="U295" s="312">
        <v>0</v>
      </c>
      <c r="V295" s="313">
        <v>1</v>
      </c>
      <c r="W295" s="313">
        <v>1</v>
      </c>
      <c r="X295" s="312">
        <v>0</v>
      </c>
      <c r="Y295" s="312">
        <v>0</v>
      </c>
      <c r="Z295" s="312">
        <v>0</v>
      </c>
      <c r="AA295" s="14">
        <v>0</v>
      </c>
      <c r="AB295" s="317"/>
      <c r="AC295" s="15" t="str">
        <f t="shared" si="304"/>
        <v/>
      </c>
      <c r="AD295" s="15" t="str">
        <f t="shared" si="314"/>
        <v/>
      </c>
      <c r="AE295" s="16" t="str">
        <f t="shared" si="315"/>
        <v>0 - 0</v>
      </c>
      <c r="AF295" s="20" t="str">
        <f t="shared" si="308"/>
        <v>Not an offer</v>
      </c>
      <c r="AG295" s="276" t="str">
        <f t="shared" si="309"/>
        <v>Not an Offer</v>
      </c>
      <c r="AH295" s="150"/>
      <c r="AI295" s="254">
        <v>279</v>
      </c>
      <c r="AJ295" s="149" t="str">
        <f t="shared" si="310"/>
        <v>00-IFE</v>
      </c>
      <c r="AK295" s="254" t="b">
        <v>0</v>
      </c>
      <c r="AL295" s="254">
        <f t="shared" si="305"/>
        <v>0</v>
      </c>
      <c r="AM295" s="254">
        <f t="shared" si="311"/>
        <v>0</v>
      </c>
      <c r="AN295" s="288">
        <f t="shared" si="316"/>
        <v>0</v>
      </c>
      <c r="AO295" s="288" t="str">
        <f>IF(AND($BU295=$BV295,BU295=AO$13),$J295&amp;$K295&amp;$L295&amp;$M295&amp;$N295&amp;$O295&amp;$P295&amp;$Q295&amp;$R295&amp;$S295&amp;$T295&amp;$U295,IFERROR(MATCH($AN295,AO$17:AO294,0),-1000))</f>
        <v>000000000000</v>
      </c>
      <c r="AP295" s="288">
        <f>IF(AND($BU295=$BV295,BV295=AP$13),$J295&amp;$K295&amp;$L295&amp;$M295&amp;$N295&amp;$O295&amp;$P295&amp;$Q295&amp;$R295&amp;$S295&amp;$T295&amp;$U295,IFERROR(MATCH($AN295,AP$17:AP294,0),-1000))</f>
        <v>1</v>
      </c>
      <c r="AQ295" s="288">
        <f>IF(AND($BU295=$BV295,BW295=AQ$13),$J295&amp;$K295&amp;$L295&amp;$M295&amp;$N295&amp;$O295&amp;$P295&amp;$Q295&amp;$R295&amp;$S295&amp;$T295&amp;$U295,IFERROR(MATCH($AN295,AQ$17:AQ294,0),-1000))</f>
        <v>1</v>
      </c>
      <c r="AR295" s="288">
        <f>IF(AND($BU295=$BV295,BX295=AR$13),$J295&amp;$K295&amp;$L295&amp;$M295&amp;$N295&amp;$O295&amp;$P295&amp;$Q295&amp;$R295&amp;$S295&amp;$T295&amp;$U295,IFERROR(MATCH($AN295,AR$17:AR294,0),-1000))</f>
        <v>1</v>
      </c>
      <c r="AS295" s="254">
        <f t="shared" si="238"/>
        <v>0</v>
      </c>
      <c r="AT295" s="261" t="str">
        <f t="shared" si="317"/>
        <v/>
      </c>
      <c r="AU295" s="254" t="str">
        <f t="shared" si="312"/>
        <v/>
      </c>
      <c r="AV295" s="254" t="str">
        <f t="shared" si="312"/>
        <v/>
      </c>
      <c r="AW295" s="254" t="str">
        <f t="shared" si="312"/>
        <v/>
      </c>
      <c r="AX295" s="254" t="str">
        <f t="shared" si="312"/>
        <v/>
      </c>
      <c r="AY295" s="254" t="str">
        <f t="shared" si="312"/>
        <v/>
      </c>
      <c r="AZ295" s="254" t="str">
        <f t="shared" si="312"/>
        <v/>
      </c>
      <c r="BA295" s="254" t="str">
        <f t="shared" si="312"/>
        <v/>
      </c>
      <c r="BB295" s="254" t="str">
        <f t="shared" si="357"/>
        <v/>
      </c>
      <c r="BC295" s="254" t="str">
        <f t="shared" si="357"/>
        <v/>
      </c>
      <c r="BD295" s="254" t="str">
        <f t="shared" si="357"/>
        <v/>
      </c>
      <c r="BE295" s="262" t="str">
        <f t="shared" si="357"/>
        <v/>
      </c>
      <c r="BF295" s="263" t="str">
        <f t="shared" si="313"/>
        <v/>
      </c>
      <c r="BG295" s="254" t="str">
        <f t="shared" si="313"/>
        <v/>
      </c>
      <c r="BH295" s="254" t="str">
        <f t="shared" si="313"/>
        <v/>
      </c>
      <c r="BI295" s="254" t="str">
        <f t="shared" si="313"/>
        <v/>
      </c>
      <c r="BJ295" s="254" t="str">
        <f t="shared" si="313"/>
        <v/>
      </c>
      <c r="BK295" s="254" t="str">
        <f t="shared" si="313"/>
        <v/>
      </c>
      <c r="BL295" s="254" t="str">
        <f t="shared" si="313"/>
        <v/>
      </c>
      <c r="BM295" s="254" t="str">
        <f t="shared" si="358"/>
        <v/>
      </c>
      <c r="BN295" s="254" t="str">
        <f t="shared" si="358"/>
        <v/>
      </c>
      <c r="BO295" s="254" t="str">
        <f t="shared" si="358"/>
        <v/>
      </c>
      <c r="BP295" s="254" t="str">
        <f t="shared" si="358"/>
        <v/>
      </c>
      <c r="BQ295" s="264" t="str">
        <f t="shared" si="318"/>
        <v/>
      </c>
      <c r="BR295" s="261">
        <v>2019</v>
      </c>
      <c r="BS295" s="261">
        <v>2019</v>
      </c>
      <c r="BT295" s="261">
        <v>2019</v>
      </c>
      <c r="BU295" s="265">
        <v>2019</v>
      </c>
      <c r="BV295" s="263">
        <v>2019</v>
      </c>
      <c r="BW295" s="254" t="str">
        <f t="shared" si="356"/>
        <v/>
      </c>
      <c r="BX295" s="254" t="str">
        <f t="shared" si="356"/>
        <v/>
      </c>
      <c r="BY295" s="264" t="str">
        <f t="shared" si="306"/>
        <v/>
      </c>
      <c r="BZ295" s="254" t="str">
        <f t="shared" si="307"/>
        <v/>
      </c>
      <c r="CA295" s="254">
        <f t="shared" si="360"/>
        <v>0</v>
      </c>
      <c r="CB295" s="254">
        <f t="shared" si="360"/>
        <v>0</v>
      </c>
      <c r="CC295" s="254">
        <f t="shared" si="360"/>
        <v>0</v>
      </c>
      <c r="CD295" s="254">
        <f t="shared" si="359"/>
        <v>0</v>
      </c>
      <c r="CE295" s="254">
        <f t="shared" si="359"/>
        <v>0</v>
      </c>
      <c r="CF295" s="254">
        <f t="shared" si="359"/>
        <v>0</v>
      </c>
      <c r="CG295" s="254">
        <f t="shared" si="300"/>
        <v>0</v>
      </c>
      <c r="CH295" s="254">
        <f t="shared" si="300"/>
        <v>0</v>
      </c>
      <c r="CI295" s="254">
        <f t="shared" si="300"/>
        <v>0</v>
      </c>
      <c r="CJ295" s="254">
        <f t="shared" si="300"/>
        <v>0</v>
      </c>
      <c r="CK295" s="254">
        <f t="shared" si="300"/>
        <v>0</v>
      </c>
      <c r="CL295" s="254">
        <f t="shared" si="300"/>
        <v>0</v>
      </c>
      <c r="CM295" s="254">
        <f t="shared" si="320"/>
        <v>0</v>
      </c>
      <c r="CN295" s="254">
        <f t="shared" si="321"/>
        <v>0</v>
      </c>
      <c r="CO295" s="254">
        <f t="shared" si="322"/>
        <v>0</v>
      </c>
      <c r="CP295" s="254">
        <f t="shared" si="323"/>
        <v>0</v>
      </c>
      <c r="CQ295" s="254">
        <f t="shared" si="324"/>
        <v>0</v>
      </c>
      <c r="CR295" s="254">
        <f t="shared" si="325"/>
        <v>0</v>
      </c>
      <c r="CS295" s="254">
        <f t="shared" si="326"/>
        <v>0</v>
      </c>
      <c r="CT295" s="254">
        <f t="shared" si="327"/>
        <v>0</v>
      </c>
      <c r="CU295" s="254">
        <f t="shared" si="328"/>
        <v>0</v>
      </c>
      <c r="CV295" s="254">
        <f t="shared" si="329"/>
        <v>0</v>
      </c>
      <c r="CW295" s="254">
        <f t="shared" si="330"/>
        <v>0</v>
      </c>
      <c r="CX295" s="254">
        <f t="shared" si="331"/>
        <v>0</v>
      </c>
      <c r="CY295" s="254">
        <f t="shared" si="332"/>
        <v>0</v>
      </c>
      <c r="CZ295" s="254">
        <f t="shared" si="333"/>
        <v>0</v>
      </c>
      <c r="DA295" s="254">
        <f t="shared" si="334"/>
        <v>0</v>
      </c>
      <c r="DB295" s="254">
        <f t="shared" si="335"/>
        <v>0</v>
      </c>
      <c r="DC295" s="254">
        <f t="shared" si="336"/>
        <v>0</v>
      </c>
      <c r="DD295" s="254">
        <f t="shared" si="337"/>
        <v>0</v>
      </c>
      <c r="DE295" s="254">
        <f t="shared" si="338"/>
        <v>0</v>
      </c>
      <c r="DF295" s="254">
        <f t="shared" si="339"/>
        <v>0</v>
      </c>
      <c r="DG295" s="254">
        <f t="shared" si="340"/>
        <v>0</v>
      </c>
      <c r="DH295" s="254">
        <f t="shared" si="341"/>
        <v>0</v>
      </c>
      <c r="DI295" s="254">
        <f t="shared" si="342"/>
        <v>0</v>
      </c>
      <c r="DJ295" s="254">
        <f t="shared" si="343"/>
        <v>0</v>
      </c>
      <c r="DK295" s="254">
        <f t="shared" si="344"/>
        <v>0</v>
      </c>
      <c r="DL295" s="254">
        <f t="shared" si="345"/>
        <v>0</v>
      </c>
      <c r="DM295" s="254">
        <f t="shared" si="346"/>
        <v>0</v>
      </c>
      <c r="DN295" s="254">
        <f t="shared" si="347"/>
        <v>0</v>
      </c>
      <c r="DO295" s="254">
        <f t="shared" si="348"/>
        <v>0</v>
      </c>
      <c r="DP295" s="254">
        <f t="shared" si="349"/>
        <v>0</v>
      </c>
      <c r="DQ295" s="254">
        <f t="shared" si="350"/>
        <v>0</v>
      </c>
      <c r="DR295" s="254">
        <f t="shared" si="351"/>
        <v>0</v>
      </c>
      <c r="DS295" s="254">
        <f t="shared" si="352"/>
        <v>0</v>
      </c>
      <c r="DT295" s="254">
        <f t="shared" si="353"/>
        <v>0</v>
      </c>
      <c r="DU295" s="254">
        <f t="shared" si="354"/>
        <v>0</v>
      </c>
      <c r="DV295" s="254">
        <f t="shared" si="355"/>
        <v>0</v>
      </c>
    </row>
    <row r="296" spans="1:126" ht="24" customHeight="1">
      <c r="A296" s="11" t="str">
        <f ca="1">IF(AG296&lt;&gt;"OK","",CONCATENATE(TEXT('Front Page'!$F$33,"000"),TEXT('Front Page'!$F$31,"000"),"-",LEFT('Front Page'!$R$53,5),"-",LEFT(D296,1),AJ296, "-",TEXT(B296,"000")))</f>
        <v/>
      </c>
      <c r="B296" s="12" t="str">
        <f>IFERROR(IF(E296="","",MAX(B$17:B295)+1),"")</f>
        <v/>
      </c>
      <c r="C296" s="13"/>
      <c r="D296" s="29" t="str">
        <f t="shared" si="361"/>
        <v>None</v>
      </c>
      <c r="E296" s="29" t="str">
        <f t="shared" si="302"/>
        <v/>
      </c>
      <c r="F296" s="29" t="str">
        <f t="shared" si="303"/>
        <v/>
      </c>
      <c r="G296" s="363"/>
      <c r="H296" s="364"/>
      <c r="I296" s="325" t="str">
        <f t="shared" si="252"/>
        <v>No</v>
      </c>
      <c r="J296" s="314">
        <v>0</v>
      </c>
      <c r="K296" s="312">
        <v>0</v>
      </c>
      <c r="L296" s="312">
        <v>0</v>
      </c>
      <c r="M296" s="312">
        <v>0</v>
      </c>
      <c r="N296" s="312">
        <v>0</v>
      </c>
      <c r="O296" s="312">
        <v>0</v>
      </c>
      <c r="P296" s="312">
        <v>0</v>
      </c>
      <c r="Q296" s="312">
        <v>0</v>
      </c>
      <c r="R296" s="312">
        <v>0</v>
      </c>
      <c r="S296" s="312">
        <v>0</v>
      </c>
      <c r="T296" s="312">
        <v>0</v>
      </c>
      <c r="U296" s="312">
        <v>0</v>
      </c>
      <c r="V296" s="313">
        <v>1</v>
      </c>
      <c r="W296" s="313">
        <v>1</v>
      </c>
      <c r="X296" s="312">
        <v>0</v>
      </c>
      <c r="Y296" s="312">
        <v>0</v>
      </c>
      <c r="Z296" s="312">
        <v>0</v>
      </c>
      <c r="AA296" s="14">
        <v>0</v>
      </c>
      <c r="AB296" s="317"/>
      <c r="AC296" s="15" t="str">
        <f t="shared" si="304"/>
        <v/>
      </c>
      <c r="AD296" s="15" t="str">
        <f t="shared" si="314"/>
        <v/>
      </c>
      <c r="AE296" s="16" t="str">
        <f t="shared" si="315"/>
        <v>0 - 0</v>
      </c>
      <c r="AF296" s="20" t="str">
        <f t="shared" si="308"/>
        <v>Not an offer</v>
      </c>
      <c r="AG296" s="276" t="str">
        <f t="shared" si="309"/>
        <v>Not an Offer</v>
      </c>
      <c r="AH296" s="150"/>
      <c r="AI296" s="254">
        <v>280</v>
      </c>
      <c r="AJ296" s="149" t="str">
        <f t="shared" si="310"/>
        <v>00-IFE</v>
      </c>
      <c r="AK296" s="254" t="b">
        <v>0</v>
      </c>
      <c r="AL296" s="254">
        <f t="shared" si="305"/>
        <v>0</v>
      </c>
      <c r="AM296" s="254">
        <f t="shared" si="311"/>
        <v>0</v>
      </c>
      <c r="AN296" s="288">
        <f t="shared" si="316"/>
        <v>0</v>
      </c>
      <c r="AO296" s="288" t="str">
        <f>IF(AND($BU296=$BV296,BU296=AO$13),$J296&amp;$K296&amp;$L296&amp;$M296&amp;$N296&amp;$O296&amp;$P296&amp;$Q296&amp;$R296&amp;$S296&amp;$T296&amp;$U296,IFERROR(MATCH($AN296,AO$17:AO295,0),-1000))</f>
        <v>000000000000</v>
      </c>
      <c r="AP296" s="288">
        <f>IF(AND($BU296=$BV296,BV296=AP$13),$J296&amp;$K296&amp;$L296&amp;$M296&amp;$N296&amp;$O296&amp;$P296&amp;$Q296&amp;$R296&amp;$S296&amp;$T296&amp;$U296,IFERROR(MATCH($AN296,AP$17:AP295,0),-1000))</f>
        <v>1</v>
      </c>
      <c r="AQ296" s="288">
        <f>IF(AND($BU296=$BV296,BW296=AQ$13),$J296&amp;$K296&amp;$L296&amp;$M296&amp;$N296&amp;$O296&amp;$P296&amp;$Q296&amp;$R296&amp;$S296&amp;$T296&amp;$U296,IFERROR(MATCH($AN296,AQ$17:AQ295,0),-1000))</f>
        <v>1</v>
      </c>
      <c r="AR296" s="288">
        <f>IF(AND($BU296=$BV296,BX296=AR$13),$J296&amp;$K296&amp;$L296&amp;$M296&amp;$N296&amp;$O296&amp;$P296&amp;$Q296&amp;$R296&amp;$S296&amp;$T296&amp;$U296,IFERROR(MATCH($AN296,AR$17:AR295,0),-1000))</f>
        <v>1</v>
      </c>
      <c r="AS296" s="254">
        <f t="shared" si="238"/>
        <v>0</v>
      </c>
      <c r="AT296" s="261" t="str">
        <f t="shared" si="317"/>
        <v/>
      </c>
      <c r="AU296" s="254" t="str">
        <f t="shared" si="312"/>
        <v/>
      </c>
      <c r="AV296" s="254" t="str">
        <f t="shared" si="312"/>
        <v/>
      </c>
      <c r="AW296" s="254" t="str">
        <f t="shared" si="312"/>
        <v/>
      </c>
      <c r="AX296" s="254" t="str">
        <f t="shared" si="312"/>
        <v/>
      </c>
      <c r="AY296" s="254" t="str">
        <f t="shared" si="312"/>
        <v/>
      </c>
      <c r="AZ296" s="254" t="str">
        <f t="shared" si="312"/>
        <v/>
      </c>
      <c r="BA296" s="254" t="str">
        <f t="shared" si="312"/>
        <v/>
      </c>
      <c r="BB296" s="254" t="str">
        <f t="shared" si="357"/>
        <v/>
      </c>
      <c r="BC296" s="254" t="str">
        <f t="shared" si="357"/>
        <v/>
      </c>
      <c r="BD296" s="254" t="str">
        <f t="shared" si="357"/>
        <v/>
      </c>
      <c r="BE296" s="262" t="str">
        <f t="shared" si="357"/>
        <v/>
      </c>
      <c r="BF296" s="263" t="str">
        <f t="shared" si="313"/>
        <v/>
      </c>
      <c r="BG296" s="254" t="str">
        <f t="shared" si="313"/>
        <v/>
      </c>
      <c r="BH296" s="254" t="str">
        <f t="shared" si="313"/>
        <v/>
      </c>
      <c r="BI296" s="254" t="str">
        <f t="shared" si="313"/>
        <v/>
      </c>
      <c r="BJ296" s="254" t="str">
        <f t="shared" si="313"/>
        <v/>
      </c>
      <c r="BK296" s="254" t="str">
        <f t="shared" si="313"/>
        <v/>
      </c>
      <c r="BL296" s="254" t="str">
        <f t="shared" si="313"/>
        <v/>
      </c>
      <c r="BM296" s="254" t="str">
        <f t="shared" si="358"/>
        <v/>
      </c>
      <c r="BN296" s="254" t="str">
        <f t="shared" si="358"/>
        <v/>
      </c>
      <c r="BO296" s="254" t="str">
        <f t="shared" si="358"/>
        <v/>
      </c>
      <c r="BP296" s="254" t="str">
        <f t="shared" si="358"/>
        <v/>
      </c>
      <c r="BQ296" s="264" t="str">
        <f t="shared" si="318"/>
        <v/>
      </c>
      <c r="BR296" s="261">
        <v>2019</v>
      </c>
      <c r="BS296" s="261">
        <v>2019</v>
      </c>
      <c r="BT296" s="261">
        <v>2019</v>
      </c>
      <c r="BU296" s="265">
        <v>2019</v>
      </c>
      <c r="BV296" s="263">
        <v>2019</v>
      </c>
      <c r="BW296" s="254" t="str">
        <f t="shared" si="356"/>
        <v/>
      </c>
      <c r="BX296" s="254" t="str">
        <f t="shared" si="356"/>
        <v/>
      </c>
      <c r="BY296" s="264" t="str">
        <f t="shared" si="306"/>
        <v/>
      </c>
      <c r="BZ296" s="254" t="str">
        <f t="shared" si="307"/>
        <v/>
      </c>
      <c r="CA296" s="254">
        <f t="shared" si="360"/>
        <v>0</v>
      </c>
      <c r="CB296" s="254">
        <f t="shared" si="360"/>
        <v>0</v>
      </c>
      <c r="CC296" s="254">
        <f t="shared" si="360"/>
        <v>0</v>
      </c>
      <c r="CD296" s="254">
        <f t="shared" si="359"/>
        <v>0</v>
      </c>
      <c r="CE296" s="254">
        <f t="shared" si="359"/>
        <v>0</v>
      </c>
      <c r="CF296" s="254">
        <f t="shared" si="359"/>
        <v>0</v>
      </c>
      <c r="CG296" s="254">
        <f t="shared" si="300"/>
        <v>0</v>
      </c>
      <c r="CH296" s="254">
        <f t="shared" si="300"/>
        <v>0</v>
      </c>
      <c r="CI296" s="254">
        <f t="shared" si="300"/>
        <v>0</v>
      </c>
      <c r="CJ296" s="254">
        <f t="shared" si="300"/>
        <v>0</v>
      </c>
      <c r="CK296" s="254">
        <f t="shared" si="300"/>
        <v>0</v>
      </c>
      <c r="CL296" s="254">
        <f t="shared" si="300"/>
        <v>0</v>
      </c>
      <c r="CM296" s="254">
        <f t="shared" si="320"/>
        <v>0</v>
      </c>
      <c r="CN296" s="254">
        <f t="shared" si="321"/>
        <v>0</v>
      </c>
      <c r="CO296" s="254">
        <f t="shared" si="322"/>
        <v>0</v>
      </c>
      <c r="CP296" s="254">
        <f t="shared" si="323"/>
        <v>0</v>
      </c>
      <c r="CQ296" s="254">
        <f t="shared" si="324"/>
        <v>0</v>
      </c>
      <c r="CR296" s="254">
        <f t="shared" si="325"/>
        <v>0</v>
      </c>
      <c r="CS296" s="254">
        <f t="shared" si="326"/>
        <v>0</v>
      </c>
      <c r="CT296" s="254">
        <f t="shared" si="327"/>
        <v>0</v>
      </c>
      <c r="CU296" s="254">
        <f t="shared" si="328"/>
        <v>0</v>
      </c>
      <c r="CV296" s="254">
        <f t="shared" si="329"/>
        <v>0</v>
      </c>
      <c r="CW296" s="254">
        <f t="shared" si="330"/>
        <v>0</v>
      </c>
      <c r="CX296" s="254">
        <f t="shared" si="331"/>
        <v>0</v>
      </c>
      <c r="CY296" s="254">
        <f t="shared" si="332"/>
        <v>0</v>
      </c>
      <c r="CZ296" s="254">
        <f t="shared" si="333"/>
        <v>0</v>
      </c>
      <c r="DA296" s="254">
        <f t="shared" si="334"/>
        <v>0</v>
      </c>
      <c r="DB296" s="254">
        <f t="shared" si="335"/>
        <v>0</v>
      </c>
      <c r="DC296" s="254">
        <f t="shared" si="336"/>
        <v>0</v>
      </c>
      <c r="DD296" s="254">
        <f t="shared" si="337"/>
        <v>0</v>
      </c>
      <c r="DE296" s="254">
        <f t="shared" si="338"/>
        <v>0</v>
      </c>
      <c r="DF296" s="254">
        <f t="shared" si="339"/>
        <v>0</v>
      </c>
      <c r="DG296" s="254">
        <f t="shared" si="340"/>
        <v>0</v>
      </c>
      <c r="DH296" s="254">
        <f t="shared" si="341"/>
        <v>0</v>
      </c>
      <c r="DI296" s="254">
        <f t="shared" si="342"/>
        <v>0</v>
      </c>
      <c r="DJ296" s="254">
        <f t="shared" si="343"/>
        <v>0</v>
      </c>
      <c r="DK296" s="254">
        <f t="shared" si="344"/>
        <v>0</v>
      </c>
      <c r="DL296" s="254">
        <f t="shared" si="345"/>
        <v>0</v>
      </c>
      <c r="DM296" s="254">
        <f t="shared" si="346"/>
        <v>0</v>
      </c>
      <c r="DN296" s="254">
        <f t="shared" si="347"/>
        <v>0</v>
      </c>
      <c r="DO296" s="254">
        <f t="shared" si="348"/>
        <v>0</v>
      </c>
      <c r="DP296" s="254">
        <f t="shared" si="349"/>
        <v>0</v>
      </c>
      <c r="DQ296" s="254">
        <f t="shared" si="350"/>
        <v>0</v>
      </c>
      <c r="DR296" s="254">
        <f t="shared" si="351"/>
        <v>0</v>
      </c>
      <c r="DS296" s="254">
        <f t="shared" si="352"/>
        <v>0</v>
      </c>
      <c r="DT296" s="254">
        <f t="shared" si="353"/>
        <v>0</v>
      </c>
      <c r="DU296" s="254">
        <f t="shared" si="354"/>
        <v>0</v>
      </c>
      <c r="DV296" s="254">
        <f t="shared" si="355"/>
        <v>0</v>
      </c>
    </row>
    <row r="297" spans="1:126" ht="24" customHeight="1">
      <c r="A297" s="11" t="str">
        <f ca="1">IF(AG297&lt;&gt;"OK","",CONCATENATE(TEXT('Front Page'!$F$33,"000"),TEXT('Front Page'!$F$31,"000"),"-",LEFT('Front Page'!$R$53,5),"-",LEFT(D297,1),AJ297, "-",TEXT(B297,"000")))</f>
        <v/>
      </c>
      <c r="B297" s="12" t="str">
        <f>IFERROR(IF(E297="","",MAX(B$17:B296)+1),"")</f>
        <v/>
      </c>
      <c r="C297" s="13"/>
      <c r="D297" s="29" t="str">
        <f t="shared" si="361"/>
        <v>None</v>
      </c>
      <c r="E297" s="29" t="str">
        <f t="shared" si="302"/>
        <v/>
      </c>
      <c r="F297" s="29" t="str">
        <f t="shared" si="303"/>
        <v/>
      </c>
      <c r="G297" s="363"/>
      <c r="H297" s="364"/>
      <c r="I297" s="325" t="str">
        <f t="shared" si="252"/>
        <v>No</v>
      </c>
      <c r="J297" s="314">
        <v>0</v>
      </c>
      <c r="K297" s="312">
        <v>0</v>
      </c>
      <c r="L297" s="312">
        <v>0</v>
      </c>
      <c r="M297" s="312">
        <v>0</v>
      </c>
      <c r="N297" s="312">
        <v>0</v>
      </c>
      <c r="O297" s="312">
        <v>0</v>
      </c>
      <c r="P297" s="312">
        <v>0</v>
      </c>
      <c r="Q297" s="312">
        <v>0</v>
      </c>
      <c r="R297" s="312">
        <v>0</v>
      </c>
      <c r="S297" s="312">
        <v>0</v>
      </c>
      <c r="T297" s="312">
        <v>0</v>
      </c>
      <c r="U297" s="312">
        <v>0</v>
      </c>
      <c r="V297" s="313">
        <v>1</v>
      </c>
      <c r="W297" s="313">
        <v>1</v>
      </c>
      <c r="X297" s="312">
        <v>0</v>
      </c>
      <c r="Y297" s="312">
        <v>0</v>
      </c>
      <c r="Z297" s="312">
        <v>0</v>
      </c>
      <c r="AA297" s="14">
        <v>0</v>
      </c>
      <c r="AB297" s="317"/>
      <c r="AC297" s="15" t="str">
        <f t="shared" si="304"/>
        <v/>
      </c>
      <c r="AD297" s="15" t="str">
        <f t="shared" si="314"/>
        <v/>
      </c>
      <c r="AE297" s="16" t="str">
        <f t="shared" si="315"/>
        <v>0 - 0</v>
      </c>
      <c r="AF297" s="20" t="str">
        <f t="shared" si="308"/>
        <v>Not an offer</v>
      </c>
      <c r="AG297" s="276" t="str">
        <f t="shared" si="309"/>
        <v>Not an Offer</v>
      </c>
      <c r="AH297" s="150"/>
      <c r="AI297" s="254">
        <v>281</v>
      </c>
      <c r="AJ297" s="149" t="str">
        <f t="shared" si="310"/>
        <v>00-IFE</v>
      </c>
      <c r="AK297" s="254" t="b">
        <v>0</v>
      </c>
      <c r="AL297" s="254">
        <f t="shared" si="305"/>
        <v>0</v>
      </c>
      <c r="AM297" s="254">
        <f t="shared" si="311"/>
        <v>0</v>
      </c>
      <c r="AN297" s="288">
        <f t="shared" si="316"/>
        <v>0</v>
      </c>
      <c r="AO297" s="288" t="str">
        <f>IF(AND($BU297=$BV297,BU297=AO$13),$J297&amp;$K297&amp;$L297&amp;$M297&amp;$N297&amp;$O297&amp;$P297&amp;$Q297&amp;$R297&amp;$S297&amp;$T297&amp;$U297,IFERROR(MATCH($AN297,AO$17:AO296,0),-1000))</f>
        <v>000000000000</v>
      </c>
      <c r="AP297" s="288">
        <f>IF(AND($BU297=$BV297,BV297=AP$13),$J297&amp;$K297&amp;$L297&amp;$M297&amp;$N297&amp;$O297&amp;$P297&amp;$Q297&amp;$R297&amp;$S297&amp;$T297&amp;$U297,IFERROR(MATCH($AN297,AP$17:AP296,0),-1000))</f>
        <v>1</v>
      </c>
      <c r="AQ297" s="288">
        <f>IF(AND($BU297=$BV297,BW297=AQ$13),$J297&amp;$K297&amp;$L297&amp;$M297&amp;$N297&amp;$O297&amp;$P297&amp;$Q297&amp;$R297&amp;$S297&amp;$T297&amp;$U297,IFERROR(MATCH($AN297,AQ$17:AQ296,0),-1000))</f>
        <v>1</v>
      </c>
      <c r="AR297" s="288">
        <f>IF(AND($BU297=$BV297,BX297=AR$13),$J297&amp;$K297&amp;$L297&amp;$M297&amp;$N297&amp;$O297&amp;$P297&amp;$Q297&amp;$R297&amp;$S297&amp;$T297&amp;$U297,IFERROR(MATCH($AN297,AR$17:AR296,0),-1000))</f>
        <v>1</v>
      </c>
      <c r="AS297" s="254">
        <f t="shared" si="238"/>
        <v>0</v>
      </c>
      <c r="AT297" s="261" t="str">
        <f t="shared" si="317"/>
        <v/>
      </c>
      <c r="AU297" s="254" t="str">
        <f t="shared" si="312"/>
        <v/>
      </c>
      <c r="AV297" s="254" t="str">
        <f t="shared" si="312"/>
        <v/>
      </c>
      <c r="AW297" s="254" t="str">
        <f t="shared" si="312"/>
        <v/>
      </c>
      <c r="AX297" s="254" t="str">
        <f t="shared" si="312"/>
        <v/>
      </c>
      <c r="AY297" s="254" t="str">
        <f t="shared" si="312"/>
        <v/>
      </c>
      <c r="AZ297" s="254" t="str">
        <f t="shared" si="312"/>
        <v/>
      </c>
      <c r="BA297" s="254" t="str">
        <f t="shared" si="312"/>
        <v/>
      </c>
      <c r="BB297" s="254" t="str">
        <f t="shared" si="357"/>
        <v/>
      </c>
      <c r="BC297" s="254" t="str">
        <f t="shared" si="357"/>
        <v/>
      </c>
      <c r="BD297" s="254" t="str">
        <f t="shared" si="357"/>
        <v/>
      </c>
      <c r="BE297" s="262" t="str">
        <f t="shared" si="357"/>
        <v/>
      </c>
      <c r="BF297" s="263" t="str">
        <f t="shared" si="313"/>
        <v/>
      </c>
      <c r="BG297" s="254" t="str">
        <f t="shared" si="313"/>
        <v/>
      </c>
      <c r="BH297" s="254" t="str">
        <f t="shared" si="313"/>
        <v/>
      </c>
      <c r="BI297" s="254" t="str">
        <f t="shared" si="313"/>
        <v/>
      </c>
      <c r="BJ297" s="254" t="str">
        <f t="shared" si="313"/>
        <v/>
      </c>
      <c r="BK297" s="254" t="str">
        <f t="shared" si="313"/>
        <v/>
      </c>
      <c r="BL297" s="254" t="str">
        <f t="shared" si="313"/>
        <v/>
      </c>
      <c r="BM297" s="254" t="str">
        <f t="shared" si="358"/>
        <v/>
      </c>
      <c r="BN297" s="254" t="str">
        <f t="shared" si="358"/>
        <v/>
      </c>
      <c r="BO297" s="254" t="str">
        <f t="shared" si="358"/>
        <v/>
      </c>
      <c r="BP297" s="254" t="str">
        <f t="shared" si="358"/>
        <v/>
      </c>
      <c r="BQ297" s="264" t="str">
        <f t="shared" si="318"/>
        <v/>
      </c>
      <c r="BR297" s="261">
        <v>2019</v>
      </c>
      <c r="BS297" s="261">
        <v>2019</v>
      </c>
      <c r="BT297" s="261">
        <v>2019</v>
      </c>
      <c r="BU297" s="265">
        <v>2019</v>
      </c>
      <c r="BV297" s="263">
        <v>2019</v>
      </c>
      <c r="BW297" s="254" t="str">
        <f t="shared" si="356"/>
        <v/>
      </c>
      <c r="BX297" s="254" t="str">
        <f t="shared" si="356"/>
        <v/>
      </c>
      <c r="BY297" s="264" t="str">
        <f t="shared" si="306"/>
        <v/>
      </c>
      <c r="BZ297" s="254" t="str">
        <f t="shared" si="307"/>
        <v/>
      </c>
      <c r="CA297" s="254">
        <f t="shared" si="360"/>
        <v>0</v>
      </c>
      <c r="CB297" s="254">
        <f t="shared" si="360"/>
        <v>0</v>
      </c>
      <c r="CC297" s="254">
        <f t="shared" si="360"/>
        <v>0</v>
      </c>
      <c r="CD297" s="254">
        <f t="shared" si="359"/>
        <v>0</v>
      </c>
      <c r="CE297" s="254">
        <f t="shared" si="359"/>
        <v>0</v>
      </c>
      <c r="CF297" s="254">
        <f t="shared" si="359"/>
        <v>0</v>
      </c>
      <c r="CG297" s="254">
        <f t="shared" si="300"/>
        <v>0</v>
      </c>
      <c r="CH297" s="254">
        <f t="shared" si="300"/>
        <v>0</v>
      </c>
      <c r="CI297" s="254">
        <f t="shared" si="300"/>
        <v>0</v>
      </c>
      <c r="CJ297" s="254">
        <f t="shared" si="300"/>
        <v>0</v>
      </c>
      <c r="CK297" s="254">
        <f t="shared" si="300"/>
        <v>0</v>
      </c>
      <c r="CL297" s="254">
        <f t="shared" si="300"/>
        <v>0</v>
      </c>
      <c r="CM297" s="254">
        <f t="shared" si="320"/>
        <v>0</v>
      </c>
      <c r="CN297" s="254">
        <f t="shared" si="321"/>
        <v>0</v>
      </c>
      <c r="CO297" s="254">
        <f t="shared" si="322"/>
        <v>0</v>
      </c>
      <c r="CP297" s="254">
        <f t="shared" si="323"/>
        <v>0</v>
      </c>
      <c r="CQ297" s="254">
        <f t="shared" si="324"/>
        <v>0</v>
      </c>
      <c r="CR297" s="254">
        <f t="shared" si="325"/>
        <v>0</v>
      </c>
      <c r="CS297" s="254">
        <f t="shared" si="326"/>
        <v>0</v>
      </c>
      <c r="CT297" s="254">
        <f t="shared" si="327"/>
        <v>0</v>
      </c>
      <c r="CU297" s="254">
        <f t="shared" si="328"/>
        <v>0</v>
      </c>
      <c r="CV297" s="254">
        <f t="shared" si="329"/>
        <v>0</v>
      </c>
      <c r="CW297" s="254">
        <f t="shared" si="330"/>
        <v>0</v>
      </c>
      <c r="CX297" s="254">
        <f t="shared" si="331"/>
        <v>0</v>
      </c>
      <c r="CY297" s="254">
        <f t="shared" si="332"/>
        <v>0</v>
      </c>
      <c r="CZ297" s="254">
        <f t="shared" si="333"/>
        <v>0</v>
      </c>
      <c r="DA297" s="254">
        <f t="shared" si="334"/>
        <v>0</v>
      </c>
      <c r="DB297" s="254">
        <f t="shared" si="335"/>
        <v>0</v>
      </c>
      <c r="DC297" s="254">
        <f t="shared" si="336"/>
        <v>0</v>
      </c>
      <c r="DD297" s="254">
        <f t="shared" si="337"/>
        <v>0</v>
      </c>
      <c r="DE297" s="254">
        <f t="shared" si="338"/>
        <v>0</v>
      </c>
      <c r="DF297" s="254">
        <f t="shared" si="339"/>
        <v>0</v>
      </c>
      <c r="DG297" s="254">
        <f t="shared" si="340"/>
        <v>0</v>
      </c>
      <c r="DH297" s="254">
        <f t="shared" si="341"/>
        <v>0</v>
      </c>
      <c r="DI297" s="254">
        <f t="shared" si="342"/>
        <v>0</v>
      </c>
      <c r="DJ297" s="254">
        <f t="shared" si="343"/>
        <v>0</v>
      </c>
      <c r="DK297" s="254">
        <f t="shared" si="344"/>
        <v>0</v>
      </c>
      <c r="DL297" s="254">
        <f t="shared" si="345"/>
        <v>0</v>
      </c>
      <c r="DM297" s="254">
        <f t="shared" si="346"/>
        <v>0</v>
      </c>
      <c r="DN297" s="254">
        <f t="shared" si="347"/>
        <v>0</v>
      </c>
      <c r="DO297" s="254">
        <f t="shared" si="348"/>
        <v>0</v>
      </c>
      <c r="DP297" s="254">
        <f t="shared" si="349"/>
        <v>0</v>
      </c>
      <c r="DQ297" s="254">
        <f t="shared" si="350"/>
        <v>0</v>
      </c>
      <c r="DR297" s="254">
        <f t="shared" si="351"/>
        <v>0</v>
      </c>
      <c r="DS297" s="254">
        <f t="shared" si="352"/>
        <v>0</v>
      </c>
      <c r="DT297" s="254">
        <f t="shared" si="353"/>
        <v>0</v>
      </c>
      <c r="DU297" s="254">
        <f t="shared" si="354"/>
        <v>0</v>
      </c>
      <c r="DV297" s="254">
        <f t="shared" si="355"/>
        <v>0</v>
      </c>
    </row>
    <row r="298" spans="1:126" ht="24" customHeight="1">
      <c r="A298" s="11" t="str">
        <f ca="1">IF(AG298&lt;&gt;"OK","",CONCATENATE(TEXT('Front Page'!$F$33,"000"),TEXT('Front Page'!$F$31,"000"),"-",LEFT('Front Page'!$R$53,5),"-",LEFT(D298,1),AJ298, "-",TEXT(B298,"000")))</f>
        <v/>
      </c>
      <c r="B298" s="12" t="str">
        <f>IFERROR(IF(E298="","",MAX(B$17:B297)+1),"")</f>
        <v/>
      </c>
      <c r="C298" s="13"/>
      <c r="D298" s="29" t="str">
        <f t="shared" si="361"/>
        <v>None</v>
      </c>
      <c r="E298" s="29" t="str">
        <f t="shared" si="302"/>
        <v/>
      </c>
      <c r="F298" s="29" t="str">
        <f t="shared" si="303"/>
        <v/>
      </c>
      <c r="G298" s="363"/>
      <c r="H298" s="364"/>
      <c r="I298" s="325" t="str">
        <f t="shared" si="252"/>
        <v>No</v>
      </c>
      <c r="J298" s="314">
        <v>0</v>
      </c>
      <c r="K298" s="312">
        <v>0</v>
      </c>
      <c r="L298" s="312">
        <v>0</v>
      </c>
      <c r="M298" s="312">
        <v>0</v>
      </c>
      <c r="N298" s="312">
        <v>0</v>
      </c>
      <c r="O298" s="312">
        <v>0</v>
      </c>
      <c r="P298" s="312">
        <v>0</v>
      </c>
      <c r="Q298" s="312">
        <v>0</v>
      </c>
      <c r="R298" s="312">
        <v>0</v>
      </c>
      <c r="S298" s="312">
        <v>0</v>
      </c>
      <c r="T298" s="312">
        <v>0</v>
      </c>
      <c r="U298" s="312">
        <v>0</v>
      </c>
      <c r="V298" s="313">
        <v>1</v>
      </c>
      <c r="W298" s="313">
        <v>1</v>
      </c>
      <c r="X298" s="312">
        <v>0</v>
      </c>
      <c r="Y298" s="312">
        <v>0</v>
      </c>
      <c r="Z298" s="312">
        <v>0</v>
      </c>
      <c r="AA298" s="14">
        <v>0</v>
      </c>
      <c r="AB298" s="317"/>
      <c r="AC298" s="15" t="str">
        <f t="shared" si="304"/>
        <v/>
      </c>
      <c r="AD298" s="15" t="str">
        <f t="shared" si="314"/>
        <v/>
      </c>
      <c r="AE298" s="16" t="str">
        <f t="shared" si="315"/>
        <v>0 - 0</v>
      </c>
      <c r="AF298" s="20" t="str">
        <f t="shared" si="308"/>
        <v>Not an offer</v>
      </c>
      <c r="AG298" s="276" t="str">
        <f t="shared" si="309"/>
        <v>Not an Offer</v>
      </c>
      <c r="AH298" s="150"/>
      <c r="AI298" s="254">
        <v>282</v>
      </c>
      <c r="AJ298" s="149" t="str">
        <f t="shared" si="310"/>
        <v>00-IFE</v>
      </c>
      <c r="AK298" s="254" t="b">
        <v>0</v>
      </c>
      <c r="AL298" s="254">
        <f t="shared" si="305"/>
        <v>0</v>
      </c>
      <c r="AM298" s="254">
        <f t="shared" si="311"/>
        <v>0</v>
      </c>
      <c r="AN298" s="288">
        <f t="shared" si="316"/>
        <v>0</v>
      </c>
      <c r="AO298" s="288" t="str">
        <f>IF(AND($BU298=$BV298,BU298=AO$13),$J298&amp;$K298&amp;$L298&amp;$M298&amp;$N298&amp;$O298&amp;$P298&amp;$Q298&amp;$R298&amp;$S298&amp;$T298&amp;$U298,IFERROR(MATCH($AN298,AO$17:AO297,0),-1000))</f>
        <v>000000000000</v>
      </c>
      <c r="AP298" s="288">
        <f>IF(AND($BU298=$BV298,BV298=AP$13),$J298&amp;$K298&amp;$L298&amp;$M298&amp;$N298&amp;$O298&amp;$P298&amp;$Q298&amp;$R298&amp;$S298&amp;$T298&amp;$U298,IFERROR(MATCH($AN298,AP$17:AP297,0),-1000))</f>
        <v>1</v>
      </c>
      <c r="AQ298" s="288">
        <f>IF(AND($BU298=$BV298,BW298=AQ$13),$J298&amp;$K298&amp;$L298&amp;$M298&amp;$N298&amp;$O298&amp;$P298&amp;$Q298&amp;$R298&amp;$S298&amp;$T298&amp;$U298,IFERROR(MATCH($AN298,AQ$17:AQ297,0),-1000))</f>
        <v>1</v>
      </c>
      <c r="AR298" s="288">
        <f>IF(AND($BU298=$BV298,BX298=AR$13),$J298&amp;$K298&amp;$L298&amp;$M298&amp;$N298&amp;$O298&amp;$P298&amp;$Q298&amp;$R298&amp;$S298&amp;$T298&amp;$U298,IFERROR(MATCH($AN298,AR$17:AR297,0),-1000))</f>
        <v>1</v>
      </c>
      <c r="AS298" s="254">
        <f t="shared" si="238"/>
        <v>0</v>
      </c>
      <c r="AT298" s="261" t="str">
        <f t="shared" si="317"/>
        <v/>
      </c>
      <c r="AU298" s="254" t="str">
        <f t="shared" si="312"/>
        <v/>
      </c>
      <c r="AV298" s="254" t="str">
        <f t="shared" si="312"/>
        <v/>
      </c>
      <c r="AW298" s="254" t="str">
        <f t="shared" si="312"/>
        <v/>
      </c>
      <c r="AX298" s="254" t="str">
        <f t="shared" si="312"/>
        <v/>
      </c>
      <c r="AY298" s="254" t="str">
        <f t="shared" si="312"/>
        <v/>
      </c>
      <c r="AZ298" s="254" t="str">
        <f t="shared" si="312"/>
        <v/>
      </c>
      <c r="BA298" s="254" t="str">
        <f t="shared" si="312"/>
        <v/>
      </c>
      <c r="BB298" s="254" t="str">
        <f t="shared" si="357"/>
        <v/>
      </c>
      <c r="BC298" s="254" t="str">
        <f t="shared" si="357"/>
        <v/>
      </c>
      <c r="BD298" s="254" t="str">
        <f t="shared" si="357"/>
        <v/>
      </c>
      <c r="BE298" s="262" t="str">
        <f t="shared" si="357"/>
        <v/>
      </c>
      <c r="BF298" s="263" t="str">
        <f t="shared" si="313"/>
        <v/>
      </c>
      <c r="BG298" s="254" t="str">
        <f t="shared" si="313"/>
        <v/>
      </c>
      <c r="BH298" s="254" t="str">
        <f t="shared" si="313"/>
        <v/>
      </c>
      <c r="BI298" s="254" t="str">
        <f t="shared" si="313"/>
        <v/>
      </c>
      <c r="BJ298" s="254" t="str">
        <f t="shared" si="313"/>
        <v/>
      </c>
      <c r="BK298" s="254" t="str">
        <f t="shared" si="313"/>
        <v/>
      </c>
      <c r="BL298" s="254" t="str">
        <f t="shared" si="313"/>
        <v/>
      </c>
      <c r="BM298" s="254" t="str">
        <f t="shared" si="358"/>
        <v/>
      </c>
      <c r="BN298" s="254" t="str">
        <f t="shared" si="358"/>
        <v/>
      </c>
      <c r="BO298" s="254" t="str">
        <f t="shared" si="358"/>
        <v/>
      </c>
      <c r="BP298" s="254" t="str">
        <f t="shared" si="358"/>
        <v/>
      </c>
      <c r="BQ298" s="264" t="str">
        <f t="shared" si="318"/>
        <v/>
      </c>
      <c r="BR298" s="261">
        <v>2019</v>
      </c>
      <c r="BS298" s="261">
        <v>2019</v>
      </c>
      <c r="BT298" s="261">
        <v>2019</v>
      </c>
      <c r="BU298" s="265">
        <v>2019</v>
      </c>
      <c r="BV298" s="263">
        <v>2019</v>
      </c>
      <c r="BW298" s="254" t="str">
        <f t="shared" si="356"/>
        <v/>
      </c>
      <c r="BX298" s="254" t="str">
        <f t="shared" si="356"/>
        <v/>
      </c>
      <c r="BY298" s="264" t="str">
        <f t="shared" si="306"/>
        <v/>
      </c>
      <c r="BZ298" s="254" t="str">
        <f t="shared" si="307"/>
        <v/>
      </c>
      <c r="CA298" s="254">
        <f t="shared" si="360"/>
        <v>0</v>
      </c>
      <c r="CB298" s="254">
        <f t="shared" si="360"/>
        <v>0</v>
      </c>
      <c r="CC298" s="254">
        <f t="shared" si="360"/>
        <v>0</v>
      </c>
      <c r="CD298" s="254">
        <f t="shared" si="359"/>
        <v>0</v>
      </c>
      <c r="CE298" s="254">
        <f t="shared" si="359"/>
        <v>0</v>
      </c>
      <c r="CF298" s="254">
        <f t="shared" si="359"/>
        <v>0</v>
      </c>
      <c r="CG298" s="254">
        <f t="shared" si="300"/>
        <v>0</v>
      </c>
      <c r="CH298" s="254">
        <f t="shared" si="300"/>
        <v>0</v>
      </c>
      <c r="CI298" s="254">
        <f t="shared" si="300"/>
        <v>0</v>
      </c>
      <c r="CJ298" s="254">
        <f t="shared" si="300"/>
        <v>0</v>
      </c>
      <c r="CK298" s="254">
        <f t="shared" si="300"/>
        <v>0</v>
      </c>
      <c r="CL298" s="254">
        <f t="shared" si="300"/>
        <v>0</v>
      </c>
      <c r="CM298" s="254">
        <f t="shared" si="320"/>
        <v>0</v>
      </c>
      <c r="CN298" s="254">
        <f t="shared" si="321"/>
        <v>0</v>
      </c>
      <c r="CO298" s="254">
        <f t="shared" si="322"/>
        <v>0</v>
      </c>
      <c r="CP298" s="254">
        <f t="shared" si="323"/>
        <v>0</v>
      </c>
      <c r="CQ298" s="254">
        <f t="shared" si="324"/>
        <v>0</v>
      </c>
      <c r="CR298" s="254">
        <f t="shared" si="325"/>
        <v>0</v>
      </c>
      <c r="CS298" s="254">
        <f t="shared" si="326"/>
        <v>0</v>
      </c>
      <c r="CT298" s="254">
        <f t="shared" si="327"/>
        <v>0</v>
      </c>
      <c r="CU298" s="254">
        <f t="shared" si="328"/>
        <v>0</v>
      </c>
      <c r="CV298" s="254">
        <f t="shared" si="329"/>
        <v>0</v>
      </c>
      <c r="CW298" s="254">
        <f t="shared" si="330"/>
        <v>0</v>
      </c>
      <c r="CX298" s="254">
        <f t="shared" si="331"/>
        <v>0</v>
      </c>
      <c r="CY298" s="254">
        <f t="shared" si="332"/>
        <v>0</v>
      </c>
      <c r="CZ298" s="254">
        <f t="shared" si="333"/>
        <v>0</v>
      </c>
      <c r="DA298" s="254">
        <f t="shared" si="334"/>
        <v>0</v>
      </c>
      <c r="DB298" s="254">
        <f t="shared" si="335"/>
        <v>0</v>
      </c>
      <c r="DC298" s="254">
        <f t="shared" si="336"/>
        <v>0</v>
      </c>
      <c r="DD298" s="254">
        <f t="shared" si="337"/>
        <v>0</v>
      </c>
      <c r="DE298" s="254">
        <f t="shared" si="338"/>
        <v>0</v>
      </c>
      <c r="DF298" s="254">
        <f t="shared" si="339"/>
        <v>0</v>
      </c>
      <c r="DG298" s="254">
        <f t="shared" si="340"/>
        <v>0</v>
      </c>
      <c r="DH298" s="254">
        <f t="shared" si="341"/>
        <v>0</v>
      </c>
      <c r="DI298" s="254">
        <f t="shared" si="342"/>
        <v>0</v>
      </c>
      <c r="DJ298" s="254">
        <f t="shared" si="343"/>
        <v>0</v>
      </c>
      <c r="DK298" s="254">
        <f t="shared" si="344"/>
        <v>0</v>
      </c>
      <c r="DL298" s="254">
        <f t="shared" si="345"/>
        <v>0</v>
      </c>
      <c r="DM298" s="254">
        <f t="shared" si="346"/>
        <v>0</v>
      </c>
      <c r="DN298" s="254">
        <f t="shared" si="347"/>
        <v>0</v>
      </c>
      <c r="DO298" s="254">
        <f t="shared" si="348"/>
        <v>0</v>
      </c>
      <c r="DP298" s="254">
        <f t="shared" si="349"/>
        <v>0</v>
      </c>
      <c r="DQ298" s="254">
        <f t="shared" si="350"/>
        <v>0</v>
      </c>
      <c r="DR298" s="254">
        <f t="shared" si="351"/>
        <v>0</v>
      </c>
      <c r="DS298" s="254">
        <f t="shared" si="352"/>
        <v>0</v>
      </c>
      <c r="DT298" s="254">
        <f t="shared" si="353"/>
        <v>0</v>
      </c>
      <c r="DU298" s="254">
        <f t="shared" si="354"/>
        <v>0</v>
      </c>
      <c r="DV298" s="254">
        <f t="shared" si="355"/>
        <v>0</v>
      </c>
    </row>
    <row r="299" spans="1:126" ht="24" customHeight="1">
      <c r="A299" s="11" t="str">
        <f ca="1">IF(AG299&lt;&gt;"OK","",CONCATENATE(TEXT('Front Page'!$F$33,"000"),TEXT('Front Page'!$F$31,"000"),"-",LEFT('Front Page'!$R$53,5),"-",LEFT(D299,1),AJ299, "-",TEXT(B299,"000")))</f>
        <v/>
      </c>
      <c r="B299" s="12" t="str">
        <f>IFERROR(IF(E299="","",MAX(B$17:B298)+1),"")</f>
        <v/>
      </c>
      <c r="C299" s="13"/>
      <c r="D299" s="29" t="str">
        <f t="shared" si="361"/>
        <v>None</v>
      </c>
      <c r="E299" s="29" t="str">
        <f t="shared" si="302"/>
        <v/>
      </c>
      <c r="F299" s="29" t="str">
        <f t="shared" si="303"/>
        <v/>
      </c>
      <c r="G299" s="363"/>
      <c r="H299" s="364"/>
      <c r="I299" s="325" t="str">
        <f t="shared" si="252"/>
        <v>No</v>
      </c>
      <c r="J299" s="314">
        <v>0</v>
      </c>
      <c r="K299" s="312">
        <v>0</v>
      </c>
      <c r="L299" s="312">
        <v>0</v>
      </c>
      <c r="M299" s="312">
        <v>0</v>
      </c>
      <c r="N299" s="312">
        <v>0</v>
      </c>
      <c r="O299" s="312">
        <v>0</v>
      </c>
      <c r="P299" s="312">
        <v>0</v>
      </c>
      <c r="Q299" s="312">
        <v>0</v>
      </c>
      <c r="R299" s="312">
        <v>0</v>
      </c>
      <c r="S299" s="312">
        <v>0</v>
      </c>
      <c r="T299" s="312">
        <v>0</v>
      </c>
      <c r="U299" s="312">
        <v>0</v>
      </c>
      <c r="V299" s="313">
        <v>1</v>
      </c>
      <c r="W299" s="313">
        <v>1</v>
      </c>
      <c r="X299" s="312">
        <v>0</v>
      </c>
      <c r="Y299" s="312">
        <v>0</v>
      </c>
      <c r="Z299" s="312">
        <v>0</v>
      </c>
      <c r="AA299" s="14">
        <v>0</v>
      </c>
      <c r="AB299" s="317"/>
      <c r="AC299" s="15" t="str">
        <f t="shared" si="304"/>
        <v/>
      </c>
      <c r="AD299" s="15" t="str">
        <f t="shared" si="314"/>
        <v/>
      </c>
      <c r="AE299" s="16" t="str">
        <f t="shared" si="315"/>
        <v>0 - 0</v>
      </c>
      <c r="AF299" s="20" t="str">
        <f t="shared" si="308"/>
        <v>Not an offer</v>
      </c>
      <c r="AG299" s="276" t="str">
        <f t="shared" si="309"/>
        <v>Not an Offer</v>
      </c>
      <c r="AH299" s="150"/>
      <c r="AI299" s="254">
        <v>283</v>
      </c>
      <c r="AJ299" s="149" t="str">
        <f t="shared" si="310"/>
        <v>00-IFE</v>
      </c>
      <c r="AK299" s="254" t="b">
        <v>0</v>
      </c>
      <c r="AL299" s="254">
        <f t="shared" si="305"/>
        <v>0</v>
      </c>
      <c r="AM299" s="254">
        <f t="shared" si="311"/>
        <v>0</v>
      </c>
      <c r="AN299" s="288">
        <f t="shared" si="316"/>
        <v>0</v>
      </c>
      <c r="AO299" s="288" t="str">
        <f>IF(AND($BU299=$BV299,BU299=AO$13),$J299&amp;$K299&amp;$L299&amp;$M299&amp;$N299&amp;$O299&amp;$P299&amp;$Q299&amp;$R299&amp;$S299&amp;$T299&amp;$U299,IFERROR(MATCH($AN299,AO$17:AO298,0),-1000))</f>
        <v>000000000000</v>
      </c>
      <c r="AP299" s="288">
        <f>IF(AND($BU299=$BV299,BV299=AP$13),$J299&amp;$K299&amp;$L299&amp;$M299&amp;$N299&amp;$O299&amp;$P299&amp;$Q299&amp;$R299&amp;$S299&amp;$T299&amp;$U299,IFERROR(MATCH($AN299,AP$17:AP298,0),-1000))</f>
        <v>1</v>
      </c>
      <c r="AQ299" s="288">
        <f>IF(AND($BU299=$BV299,BW299=AQ$13),$J299&amp;$K299&amp;$L299&amp;$M299&amp;$N299&amp;$O299&amp;$P299&amp;$Q299&amp;$R299&amp;$S299&amp;$T299&amp;$U299,IFERROR(MATCH($AN299,AQ$17:AQ298,0),-1000))</f>
        <v>1</v>
      </c>
      <c r="AR299" s="288">
        <f>IF(AND($BU299=$BV299,BX299=AR$13),$J299&amp;$K299&amp;$L299&amp;$M299&amp;$N299&amp;$O299&amp;$P299&amp;$Q299&amp;$R299&amp;$S299&amp;$T299&amp;$U299,IFERROR(MATCH($AN299,AR$17:AR298,0),-1000))</f>
        <v>1</v>
      </c>
      <c r="AS299" s="254">
        <f t="shared" si="238"/>
        <v>0</v>
      </c>
      <c r="AT299" s="261" t="str">
        <f t="shared" si="317"/>
        <v/>
      </c>
      <c r="AU299" s="254" t="str">
        <f t="shared" si="312"/>
        <v/>
      </c>
      <c r="AV299" s="254" t="str">
        <f t="shared" si="312"/>
        <v/>
      </c>
      <c r="AW299" s="254" t="str">
        <f t="shared" si="312"/>
        <v/>
      </c>
      <c r="AX299" s="254" t="str">
        <f t="shared" si="312"/>
        <v/>
      </c>
      <c r="AY299" s="254" t="str">
        <f t="shared" si="312"/>
        <v/>
      </c>
      <c r="AZ299" s="254" t="str">
        <f t="shared" si="312"/>
        <v/>
      </c>
      <c r="BA299" s="254" t="str">
        <f t="shared" si="312"/>
        <v/>
      </c>
      <c r="BB299" s="254" t="str">
        <f t="shared" si="357"/>
        <v/>
      </c>
      <c r="BC299" s="254" t="str">
        <f t="shared" si="357"/>
        <v/>
      </c>
      <c r="BD299" s="254" t="str">
        <f t="shared" si="357"/>
        <v/>
      </c>
      <c r="BE299" s="262" t="str">
        <f t="shared" si="357"/>
        <v/>
      </c>
      <c r="BF299" s="263" t="str">
        <f t="shared" si="313"/>
        <v/>
      </c>
      <c r="BG299" s="254" t="str">
        <f t="shared" si="313"/>
        <v/>
      </c>
      <c r="BH299" s="254" t="str">
        <f t="shared" si="313"/>
        <v/>
      </c>
      <c r="BI299" s="254" t="str">
        <f t="shared" si="313"/>
        <v/>
      </c>
      <c r="BJ299" s="254" t="str">
        <f t="shared" si="313"/>
        <v/>
      </c>
      <c r="BK299" s="254" t="str">
        <f t="shared" si="313"/>
        <v/>
      </c>
      <c r="BL299" s="254" t="str">
        <f t="shared" si="313"/>
        <v/>
      </c>
      <c r="BM299" s="254" t="str">
        <f t="shared" si="358"/>
        <v/>
      </c>
      <c r="BN299" s="254" t="str">
        <f t="shared" si="358"/>
        <v/>
      </c>
      <c r="BO299" s="254" t="str">
        <f t="shared" si="358"/>
        <v/>
      </c>
      <c r="BP299" s="254" t="str">
        <f t="shared" si="358"/>
        <v/>
      </c>
      <c r="BQ299" s="264" t="str">
        <f t="shared" si="318"/>
        <v/>
      </c>
      <c r="BR299" s="261">
        <v>2019</v>
      </c>
      <c r="BS299" s="261">
        <v>2019</v>
      </c>
      <c r="BT299" s="261">
        <v>2019</v>
      </c>
      <c r="BU299" s="265">
        <v>2019</v>
      </c>
      <c r="BV299" s="263">
        <v>2019</v>
      </c>
      <c r="BW299" s="254" t="str">
        <f t="shared" si="356"/>
        <v/>
      </c>
      <c r="BX299" s="254" t="str">
        <f t="shared" si="356"/>
        <v/>
      </c>
      <c r="BY299" s="264" t="str">
        <f t="shared" si="306"/>
        <v/>
      </c>
      <c r="BZ299" s="254" t="str">
        <f t="shared" si="307"/>
        <v/>
      </c>
      <c r="CA299" s="254">
        <f t="shared" si="360"/>
        <v>0</v>
      </c>
      <c r="CB299" s="254">
        <f t="shared" si="360"/>
        <v>0</v>
      </c>
      <c r="CC299" s="254">
        <f t="shared" si="360"/>
        <v>0</v>
      </c>
      <c r="CD299" s="254">
        <f t="shared" si="359"/>
        <v>0</v>
      </c>
      <c r="CE299" s="254">
        <f t="shared" si="359"/>
        <v>0</v>
      </c>
      <c r="CF299" s="254">
        <f t="shared" si="359"/>
        <v>0</v>
      </c>
      <c r="CG299" s="254">
        <f t="shared" si="300"/>
        <v>0</v>
      </c>
      <c r="CH299" s="254">
        <f t="shared" si="300"/>
        <v>0</v>
      </c>
      <c r="CI299" s="254">
        <f t="shared" si="300"/>
        <v>0</v>
      </c>
      <c r="CJ299" s="254">
        <f t="shared" si="300"/>
        <v>0</v>
      </c>
      <c r="CK299" s="254">
        <f t="shared" si="300"/>
        <v>0</v>
      </c>
      <c r="CL299" s="254">
        <f t="shared" si="300"/>
        <v>0</v>
      </c>
      <c r="CM299" s="254">
        <f t="shared" si="320"/>
        <v>0</v>
      </c>
      <c r="CN299" s="254">
        <f t="shared" si="321"/>
        <v>0</v>
      </c>
      <c r="CO299" s="254">
        <f t="shared" si="322"/>
        <v>0</v>
      </c>
      <c r="CP299" s="254">
        <f t="shared" si="323"/>
        <v>0</v>
      </c>
      <c r="CQ299" s="254">
        <f t="shared" si="324"/>
        <v>0</v>
      </c>
      <c r="CR299" s="254">
        <f t="shared" si="325"/>
        <v>0</v>
      </c>
      <c r="CS299" s="254">
        <f t="shared" si="326"/>
        <v>0</v>
      </c>
      <c r="CT299" s="254">
        <f t="shared" si="327"/>
        <v>0</v>
      </c>
      <c r="CU299" s="254">
        <f t="shared" si="328"/>
        <v>0</v>
      </c>
      <c r="CV299" s="254">
        <f t="shared" si="329"/>
        <v>0</v>
      </c>
      <c r="CW299" s="254">
        <f t="shared" si="330"/>
        <v>0</v>
      </c>
      <c r="CX299" s="254">
        <f t="shared" si="331"/>
        <v>0</v>
      </c>
      <c r="CY299" s="254">
        <f t="shared" si="332"/>
        <v>0</v>
      </c>
      <c r="CZ299" s="254">
        <f t="shared" si="333"/>
        <v>0</v>
      </c>
      <c r="DA299" s="254">
        <f t="shared" si="334"/>
        <v>0</v>
      </c>
      <c r="DB299" s="254">
        <f t="shared" si="335"/>
        <v>0</v>
      </c>
      <c r="DC299" s="254">
        <f t="shared" si="336"/>
        <v>0</v>
      </c>
      <c r="DD299" s="254">
        <f t="shared" si="337"/>
        <v>0</v>
      </c>
      <c r="DE299" s="254">
        <f t="shared" si="338"/>
        <v>0</v>
      </c>
      <c r="DF299" s="254">
        <f t="shared" si="339"/>
        <v>0</v>
      </c>
      <c r="DG299" s="254">
        <f t="shared" si="340"/>
        <v>0</v>
      </c>
      <c r="DH299" s="254">
        <f t="shared" si="341"/>
        <v>0</v>
      </c>
      <c r="DI299" s="254">
        <f t="shared" si="342"/>
        <v>0</v>
      </c>
      <c r="DJ299" s="254">
        <f t="shared" si="343"/>
        <v>0</v>
      </c>
      <c r="DK299" s="254">
        <f t="shared" si="344"/>
        <v>0</v>
      </c>
      <c r="DL299" s="254">
        <f t="shared" si="345"/>
        <v>0</v>
      </c>
      <c r="DM299" s="254">
        <f t="shared" si="346"/>
        <v>0</v>
      </c>
      <c r="DN299" s="254">
        <f t="shared" si="347"/>
        <v>0</v>
      </c>
      <c r="DO299" s="254">
        <f t="shared" si="348"/>
        <v>0</v>
      </c>
      <c r="DP299" s="254">
        <f t="shared" si="349"/>
        <v>0</v>
      </c>
      <c r="DQ299" s="254">
        <f t="shared" si="350"/>
        <v>0</v>
      </c>
      <c r="DR299" s="254">
        <f t="shared" si="351"/>
        <v>0</v>
      </c>
      <c r="DS299" s="254">
        <f t="shared" si="352"/>
        <v>0</v>
      </c>
      <c r="DT299" s="254">
        <f t="shared" si="353"/>
        <v>0</v>
      </c>
      <c r="DU299" s="254">
        <f t="shared" si="354"/>
        <v>0</v>
      </c>
      <c r="DV299" s="254">
        <f t="shared" si="355"/>
        <v>0</v>
      </c>
    </row>
    <row r="300" spans="1:126" ht="24" customHeight="1">
      <c r="A300" s="11" t="str">
        <f ca="1">IF(AG300&lt;&gt;"OK","",CONCATENATE(TEXT('Front Page'!$F$33,"000"),TEXT('Front Page'!$F$31,"000"),"-",LEFT('Front Page'!$R$53,5),"-",LEFT(D300,1),AJ300, "-",TEXT(B300,"000")))</f>
        <v/>
      </c>
      <c r="B300" s="12" t="str">
        <f>IFERROR(IF(E300="","",MAX(B$17:B299)+1),"")</f>
        <v/>
      </c>
      <c r="C300" s="13"/>
      <c r="D300" s="29" t="str">
        <f t="shared" si="361"/>
        <v>None</v>
      </c>
      <c r="E300" s="29" t="str">
        <f t="shared" si="302"/>
        <v/>
      </c>
      <c r="F300" s="29" t="str">
        <f t="shared" si="303"/>
        <v/>
      </c>
      <c r="G300" s="363"/>
      <c r="H300" s="364"/>
      <c r="I300" s="325" t="str">
        <f t="shared" si="252"/>
        <v>No</v>
      </c>
      <c r="J300" s="314">
        <v>0</v>
      </c>
      <c r="K300" s="312">
        <v>0</v>
      </c>
      <c r="L300" s="312">
        <v>0</v>
      </c>
      <c r="M300" s="312">
        <v>0</v>
      </c>
      <c r="N300" s="312">
        <v>0</v>
      </c>
      <c r="O300" s="312">
        <v>0</v>
      </c>
      <c r="P300" s="312">
        <v>0</v>
      </c>
      <c r="Q300" s="312">
        <v>0</v>
      </c>
      <c r="R300" s="312">
        <v>0</v>
      </c>
      <c r="S300" s="312">
        <v>0</v>
      </c>
      <c r="T300" s="312">
        <v>0</v>
      </c>
      <c r="U300" s="312">
        <v>0</v>
      </c>
      <c r="V300" s="313">
        <v>1</v>
      </c>
      <c r="W300" s="313">
        <v>1</v>
      </c>
      <c r="X300" s="312">
        <v>0</v>
      </c>
      <c r="Y300" s="312">
        <v>0</v>
      </c>
      <c r="Z300" s="312">
        <v>0</v>
      </c>
      <c r="AA300" s="14">
        <v>0</v>
      </c>
      <c r="AB300" s="317"/>
      <c r="AC300" s="15" t="str">
        <f t="shared" si="304"/>
        <v/>
      </c>
      <c r="AD300" s="15" t="str">
        <f t="shared" si="314"/>
        <v/>
      </c>
      <c r="AE300" s="16" t="str">
        <f t="shared" si="315"/>
        <v>0 - 0</v>
      </c>
      <c r="AF300" s="20" t="str">
        <f t="shared" si="308"/>
        <v>Not an offer</v>
      </c>
      <c r="AG300" s="276" t="str">
        <f t="shared" si="309"/>
        <v>Not an Offer</v>
      </c>
      <c r="AH300" s="150"/>
      <c r="AI300" s="254">
        <v>284</v>
      </c>
      <c r="AJ300" s="149" t="str">
        <f t="shared" si="310"/>
        <v>00-IFE</v>
      </c>
      <c r="AK300" s="254" t="b">
        <v>0</v>
      </c>
      <c r="AL300" s="254">
        <f t="shared" si="305"/>
        <v>0</v>
      </c>
      <c r="AM300" s="254">
        <f t="shared" si="311"/>
        <v>0</v>
      </c>
      <c r="AN300" s="288">
        <f t="shared" si="316"/>
        <v>0</v>
      </c>
      <c r="AO300" s="288" t="str">
        <f>IF(AND($BU300=$BV300,BU300=AO$13),$J300&amp;$K300&amp;$L300&amp;$M300&amp;$N300&amp;$O300&amp;$P300&amp;$Q300&amp;$R300&amp;$S300&amp;$T300&amp;$U300,IFERROR(MATCH($AN300,AO$17:AO299,0),-1000))</f>
        <v>000000000000</v>
      </c>
      <c r="AP300" s="288">
        <f>IF(AND($BU300=$BV300,BV300=AP$13),$J300&amp;$K300&amp;$L300&amp;$M300&amp;$N300&amp;$O300&amp;$P300&amp;$Q300&amp;$R300&amp;$S300&amp;$T300&amp;$U300,IFERROR(MATCH($AN300,AP$17:AP299,0),-1000))</f>
        <v>1</v>
      </c>
      <c r="AQ300" s="288">
        <f>IF(AND($BU300=$BV300,BW300=AQ$13),$J300&amp;$K300&amp;$L300&amp;$M300&amp;$N300&amp;$O300&amp;$P300&amp;$Q300&amp;$R300&amp;$S300&amp;$T300&amp;$U300,IFERROR(MATCH($AN300,AQ$17:AQ299,0),-1000))</f>
        <v>1</v>
      </c>
      <c r="AR300" s="288">
        <f>IF(AND($BU300=$BV300,BX300=AR$13),$J300&amp;$K300&amp;$L300&amp;$M300&amp;$N300&amp;$O300&amp;$P300&amp;$Q300&amp;$R300&amp;$S300&amp;$T300&amp;$U300,IFERROR(MATCH($AN300,AR$17:AR299,0),-1000))</f>
        <v>1</v>
      </c>
      <c r="AS300" s="254">
        <f t="shared" si="238"/>
        <v>0</v>
      </c>
      <c r="AT300" s="261" t="str">
        <f t="shared" si="317"/>
        <v/>
      </c>
      <c r="AU300" s="254" t="str">
        <f t="shared" si="312"/>
        <v/>
      </c>
      <c r="AV300" s="254" t="str">
        <f t="shared" si="312"/>
        <v/>
      </c>
      <c r="AW300" s="254" t="str">
        <f t="shared" si="312"/>
        <v/>
      </c>
      <c r="AX300" s="254" t="str">
        <f t="shared" si="312"/>
        <v/>
      </c>
      <c r="AY300" s="254" t="str">
        <f t="shared" si="312"/>
        <v/>
      </c>
      <c r="AZ300" s="254" t="str">
        <f t="shared" si="312"/>
        <v/>
      </c>
      <c r="BA300" s="254" t="str">
        <f t="shared" si="312"/>
        <v/>
      </c>
      <c r="BB300" s="254" t="str">
        <f t="shared" si="357"/>
        <v/>
      </c>
      <c r="BC300" s="254" t="str">
        <f t="shared" si="357"/>
        <v/>
      </c>
      <c r="BD300" s="254" t="str">
        <f t="shared" si="357"/>
        <v/>
      </c>
      <c r="BE300" s="262" t="str">
        <f t="shared" si="357"/>
        <v/>
      </c>
      <c r="BF300" s="263" t="str">
        <f t="shared" si="313"/>
        <v/>
      </c>
      <c r="BG300" s="254" t="str">
        <f t="shared" si="313"/>
        <v/>
      </c>
      <c r="BH300" s="254" t="str">
        <f t="shared" si="313"/>
        <v/>
      </c>
      <c r="BI300" s="254" t="str">
        <f t="shared" si="313"/>
        <v/>
      </c>
      <c r="BJ300" s="254" t="str">
        <f t="shared" si="313"/>
        <v/>
      </c>
      <c r="BK300" s="254" t="str">
        <f t="shared" si="313"/>
        <v/>
      </c>
      <c r="BL300" s="254" t="str">
        <f t="shared" si="313"/>
        <v/>
      </c>
      <c r="BM300" s="254" t="str">
        <f t="shared" si="358"/>
        <v/>
      </c>
      <c r="BN300" s="254" t="str">
        <f t="shared" si="358"/>
        <v/>
      </c>
      <c r="BO300" s="254" t="str">
        <f t="shared" si="358"/>
        <v/>
      </c>
      <c r="BP300" s="254" t="str">
        <f t="shared" si="358"/>
        <v/>
      </c>
      <c r="BQ300" s="264" t="str">
        <f t="shared" si="318"/>
        <v/>
      </c>
      <c r="BR300" s="261">
        <v>2019</v>
      </c>
      <c r="BS300" s="261">
        <v>2019</v>
      </c>
      <c r="BT300" s="261">
        <v>2019</v>
      </c>
      <c r="BU300" s="265">
        <v>2019</v>
      </c>
      <c r="BV300" s="263">
        <v>2019</v>
      </c>
      <c r="BW300" s="254" t="str">
        <f t="shared" si="356"/>
        <v/>
      </c>
      <c r="BX300" s="254" t="str">
        <f t="shared" si="356"/>
        <v/>
      </c>
      <c r="BY300" s="264" t="str">
        <f t="shared" si="306"/>
        <v/>
      </c>
      <c r="BZ300" s="254" t="str">
        <f t="shared" si="307"/>
        <v/>
      </c>
      <c r="CA300" s="254">
        <f t="shared" si="360"/>
        <v>0</v>
      </c>
      <c r="CB300" s="254">
        <f t="shared" si="360"/>
        <v>0</v>
      </c>
      <c r="CC300" s="254">
        <f t="shared" si="360"/>
        <v>0</v>
      </c>
      <c r="CD300" s="254">
        <f t="shared" si="359"/>
        <v>0</v>
      </c>
      <c r="CE300" s="254">
        <f t="shared" si="359"/>
        <v>0</v>
      </c>
      <c r="CF300" s="254">
        <f t="shared" si="359"/>
        <v>0</v>
      </c>
      <c r="CG300" s="254">
        <f t="shared" si="300"/>
        <v>0</v>
      </c>
      <c r="CH300" s="254">
        <f t="shared" si="300"/>
        <v>0</v>
      </c>
      <c r="CI300" s="254">
        <f t="shared" si="300"/>
        <v>0</v>
      </c>
      <c r="CJ300" s="254">
        <f t="shared" si="300"/>
        <v>0</v>
      </c>
      <c r="CK300" s="254">
        <f t="shared" si="300"/>
        <v>0</v>
      </c>
      <c r="CL300" s="254">
        <f t="shared" si="300"/>
        <v>0</v>
      </c>
      <c r="CM300" s="254">
        <f t="shared" si="320"/>
        <v>0</v>
      </c>
      <c r="CN300" s="254">
        <f t="shared" si="321"/>
        <v>0</v>
      </c>
      <c r="CO300" s="254">
        <f t="shared" si="322"/>
        <v>0</v>
      </c>
      <c r="CP300" s="254">
        <f t="shared" si="323"/>
        <v>0</v>
      </c>
      <c r="CQ300" s="254">
        <f t="shared" si="324"/>
        <v>0</v>
      </c>
      <c r="CR300" s="254">
        <f t="shared" si="325"/>
        <v>0</v>
      </c>
      <c r="CS300" s="254">
        <f t="shared" si="326"/>
        <v>0</v>
      </c>
      <c r="CT300" s="254">
        <f t="shared" si="327"/>
        <v>0</v>
      </c>
      <c r="CU300" s="254">
        <f t="shared" si="328"/>
        <v>0</v>
      </c>
      <c r="CV300" s="254">
        <f t="shared" si="329"/>
        <v>0</v>
      </c>
      <c r="CW300" s="254">
        <f t="shared" si="330"/>
        <v>0</v>
      </c>
      <c r="CX300" s="254">
        <f t="shared" si="331"/>
        <v>0</v>
      </c>
      <c r="CY300" s="254">
        <f t="shared" si="332"/>
        <v>0</v>
      </c>
      <c r="CZ300" s="254">
        <f t="shared" si="333"/>
        <v>0</v>
      </c>
      <c r="DA300" s="254">
        <f t="shared" si="334"/>
        <v>0</v>
      </c>
      <c r="DB300" s="254">
        <f t="shared" si="335"/>
        <v>0</v>
      </c>
      <c r="DC300" s="254">
        <f t="shared" si="336"/>
        <v>0</v>
      </c>
      <c r="DD300" s="254">
        <f t="shared" si="337"/>
        <v>0</v>
      </c>
      <c r="DE300" s="254">
        <f t="shared" si="338"/>
        <v>0</v>
      </c>
      <c r="DF300" s="254">
        <f t="shared" si="339"/>
        <v>0</v>
      </c>
      <c r="DG300" s="254">
        <f t="shared" si="340"/>
        <v>0</v>
      </c>
      <c r="DH300" s="254">
        <f t="shared" si="341"/>
        <v>0</v>
      </c>
      <c r="DI300" s="254">
        <f t="shared" si="342"/>
        <v>0</v>
      </c>
      <c r="DJ300" s="254">
        <f t="shared" si="343"/>
        <v>0</v>
      </c>
      <c r="DK300" s="254">
        <f t="shared" si="344"/>
        <v>0</v>
      </c>
      <c r="DL300" s="254">
        <f t="shared" si="345"/>
        <v>0</v>
      </c>
      <c r="DM300" s="254">
        <f t="shared" si="346"/>
        <v>0</v>
      </c>
      <c r="DN300" s="254">
        <f t="shared" si="347"/>
        <v>0</v>
      </c>
      <c r="DO300" s="254">
        <f t="shared" si="348"/>
        <v>0</v>
      </c>
      <c r="DP300" s="254">
        <f t="shared" si="349"/>
        <v>0</v>
      </c>
      <c r="DQ300" s="254">
        <f t="shared" si="350"/>
        <v>0</v>
      </c>
      <c r="DR300" s="254">
        <f t="shared" si="351"/>
        <v>0</v>
      </c>
      <c r="DS300" s="254">
        <f t="shared" si="352"/>
        <v>0</v>
      </c>
      <c r="DT300" s="254">
        <f t="shared" si="353"/>
        <v>0</v>
      </c>
      <c r="DU300" s="254">
        <f t="shared" si="354"/>
        <v>0</v>
      </c>
      <c r="DV300" s="254">
        <f t="shared" si="355"/>
        <v>0</v>
      </c>
    </row>
    <row r="301" spans="1:126" ht="24" customHeight="1">
      <c r="A301" s="11" t="str">
        <f ca="1">IF(AG301&lt;&gt;"OK","",CONCATENATE(TEXT('Front Page'!$F$33,"000"),TEXT('Front Page'!$F$31,"000"),"-",LEFT('Front Page'!$R$53,5),"-",LEFT(D301,1),AJ301, "-",TEXT(B301,"000")))</f>
        <v/>
      </c>
      <c r="B301" s="12" t="str">
        <f>IFERROR(IF(E301="","",MAX(B$17:B300)+1),"")</f>
        <v/>
      </c>
      <c r="C301" s="13"/>
      <c r="D301" s="29" t="str">
        <f t="shared" si="361"/>
        <v>None</v>
      </c>
      <c r="E301" s="29" t="str">
        <f t="shared" si="302"/>
        <v/>
      </c>
      <c r="F301" s="29" t="str">
        <f t="shared" si="303"/>
        <v/>
      </c>
      <c r="G301" s="363"/>
      <c r="H301" s="364"/>
      <c r="I301" s="325" t="str">
        <f t="shared" si="252"/>
        <v>No</v>
      </c>
      <c r="J301" s="314">
        <v>0</v>
      </c>
      <c r="K301" s="312">
        <v>0</v>
      </c>
      <c r="L301" s="312">
        <v>0</v>
      </c>
      <c r="M301" s="312">
        <v>0</v>
      </c>
      <c r="N301" s="312">
        <v>0</v>
      </c>
      <c r="O301" s="312">
        <v>0</v>
      </c>
      <c r="P301" s="312">
        <v>0</v>
      </c>
      <c r="Q301" s="312">
        <v>0</v>
      </c>
      <c r="R301" s="312">
        <v>0</v>
      </c>
      <c r="S301" s="312">
        <v>0</v>
      </c>
      <c r="T301" s="312">
        <v>0</v>
      </c>
      <c r="U301" s="312">
        <v>0</v>
      </c>
      <c r="V301" s="313">
        <v>1</v>
      </c>
      <c r="W301" s="313">
        <v>1</v>
      </c>
      <c r="X301" s="312">
        <v>0</v>
      </c>
      <c r="Y301" s="312">
        <v>0</v>
      </c>
      <c r="Z301" s="312">
        <v>0</v>
      </c>
      <c r="AA301" s="14">
        <v>0</v>
      </c>
      <c r="AB301" s="317"/>
      <c r="AC301" s="15" t="str">
        <f t="shared" si="304"/>
        <v/>
      </c>
      <c r="AD301" s="15" t="str">
        <f t="shared" si="314"/>
        <v/>
      </c>
      <c r="AE301" s="16" t="str">
        <f t="shared" si="315"/>
        <v>0 - 0</v>
      </c>
      <c r="AF301" s="20" t="str">
        <f t="shared" si="308"/>
        <v>Not an offer</v>
      </c>
      <c r="AG301" s="276" t="str">
        <f t="shared" si="309"/>
        <v>Not an Offer</v>
      </c>
      <c r="AH301" s="150"/>
      <c r="AI301" s="254">
        <v>285</v>
      </c>
      <c r="AJ301" s="149" t="str">
        <f t="shared" si="310"/>
        <v>00-IFE</v>
      </c>
      <c r="AK301" s="254" t="b">
        <v>0</v>
      </c>
      <c r="AL301" s="254">
        <f t="shared" si="305"/>
        <v>0</v>
      </c>
      <c r="AM301" s="254">
        <f t="shared" si="311"/>
        <v>0</v>
      </c>
      <c r="AN301" s="288">
        <f t="shared" si="316"/>
        <v>0</v>
      </c>
      <c r="AO301" s="288" t="str">
        <f>IF(AND($BU301=$BV301,BU301=AO$13),$J301&amp;$K301&amp;$L301&amp;$M301&amp;$N301&amp;$O301&amp;$P301&amp;$Q301&amp;$R301&amp;$S301&amp;$T301&amp;$U301,IFERROR(MATCH($AN301,AO$17:AO300,0),-1000))</f>
        <v>000000000000</v>
      </c>
      <c r="AP301" s="288">
        <f>IF(AND($BU301=$BV301,BV301=AP$13),$J301&amp;$K301&amp;$L301&amp;$M301&amp;$N301&amp;$O301&amp;$P301&amp;$Q301&amp;$R301&amp;$S301&amp;$T301&amp;$U301,IFERROR(MATCH($AN301,AP$17:AP300,0),-1000))</f>
        <v>1</v>
      </c>
      <c r="AQ301" s="288">
        <f>IF(AND($BU301=$BV301,BW301=AQ$13),$J301&amp;$K301&amp;$L301&amp;$M301&amp;$N301&amp;$O301&amp;$P301&amp;$Q301&amp;$R301&amp;$S301&amp;$T301&amp;$U301,IFERROR(MATCH($AN301,AQ$17:AQ300,0),-1000))</f>
        <v>1</v>
      </c>
      <c r="AR301" s="288">
        <f>IF(AND($BU301=$BV301,BX301=AR$13),$J301&amp;$K301&amp;$L301&amp;$M301&amp;$N301&amp;$O301&amp;$P301&amp;$Q301&amp;$R301&amp;$S301&amp;$T301&amp;$U301,IFERROR(MATCH($AN301,AR$17:AR300,0),-1000))</f>
        <v>1</v>
      </c>
      <c r="AS301" s="254">
        <f t="shared" si="238"/>
        <v>0</v>
      </c>
      <c r="AT301" s="261" t="str">
        <f t="shared" si="317"/>
        <v/>
      </c>
      <c r="AU301" s="254" t="str">
        <f t="shared" si="312"/>
        <v/>
      </c>
      <c r="AV301" s="254" t="str">
        <f t="shared" si="312"/>
        <v/>
      </c>
      <c r="AW301" s="254" t="str">
        <f t="shared" si="312"/>
        <v/>
      </c>
      <c r="AX301" s="254" t="str">
        <f t="shared" si="312"/>
        <v/>
      </c>
      <c r="AY301" s="254" t="str">
        <f t="shared" si="312"/>
        <v/>
      </c>
      <c r="AZ301" s="254" t="str">
        <f t="shared" si="312"/>
        <v/>
      </c>
      <c r="BA301" s="254" t="str">
        <f t="shared" si="312"/>
        <v/>
      </c>
      <c r="BB301" s="254" t="str">
        <f t="shared" si="357"/>
        <v/>
      </c>
      <c r="BC301" s="254" t="str">
        <f t="shared" si="357"/>
        <v/>
      </c>
      <c r="BD301" s="254" t="str">
        <f t="shared" si="357"/>
        <v/>
      </c>
      <c r="BE301" s="262" t="str">
        <f t="shared" si="357"/>
        <v/>
      </c>
      <c r="BF301" s="263" t="str">
        <f t="shared" si="313"/>
        <v/>
      </c>
      <c r="BG301" s="254" t="str">
        <f t="shared" si="313"/>
        <v/>
      </c>
      <c r="BH301" s="254" t="str">
        <f t="shared" si="313"/>
        <v/>
      </c>
      <c r="BI301" s="254" t="str">
        <f t="shared" si="313"/>
        <v/>
      </c>
      <c r="BJ301" s="254" t="str">
        <f t="shared" si="313"/>
        <v/>
      </c>
      <c r="BK301" s="254" t="str">
        <f t="shared" si="313"/>
        <v/>
      </c>
      <c r="BL301" s="254" t="str">
        <f t="shared" si="313"/>
        <v/>
      </c>
      <c r="BM301" s="254" t="str">
        <f t="shared" si="358"/>
        <v/>
      </c>
      <c r="BN301" s="254" t="str">
        <f t="shared" si="358"/>
        <v/>
      </c>
      <c r="BO301" s="254" t="str">
        <f t="shared" si="358"/>
        <v/>
      </c>
      <c r="BP301" s="254" t="str">
        <f t="shared" si="358"/>
        <v/>
      </c>
      <c r="BQ301" s="264" t="str">
        <f t="shared" si="318"/>
        <v/>
      </c>
      <c r="BR301" s="261">
        <v>2019</v>
      </c>
      <c r="BS301" s="261">
        <v>2019</v>
      </c>
      <c r="BT301" s="261">
        <v>2019</v>
      </c>
      <c r="BU301" s="265">
        <v>2019</v>
      </c>
      <c r="BV301" s="263">
        <v>2019</v>
      </c>
      <c r="BW301" s="254" t="str">
        <f t="shared" si="356"/>
        <v/>
      </c>
      <c r="BX301" s="254" t="str">
        <f t="shared" si="356"/>
        <v/>
      </c>
      <c r="BY301" s="264" t="str">
        <f t="shared" si="306"/>
        <v/>
      </c>
      <c r="BZ301" s="254" t="str">
        <f t="shared" si="307"/>
        <v/>
      </c>
      <c r="CA301" s="254">
        <f t="shared" si="360"/>
        <v>0</v>
      </c>
      <c r="CB301" s="254">
        <f t="shared" si="360"/>
        <v>0</v>
      </c>
      <c r="CC301" s="254">
        <f t="shared" si="360"/>
        <v>0</v>
      </c>
      <c r="CD301" s="254">
        <f t="shared" si="359"/>
        <v>0</v>
      </c>
      <c r="CE301" s="254">
        <f t="shared" si="359"/>
        <v>0</v>
      </c>
      <c r="CF301" s="254">
        <f t="shared" si="359"/>
        <v>0</v>
      </c>
      <c r="CG301" s="254">
        <f t="shared" si="300"/>
        <v>0</v>
      </c>
      <c r="CH301" s="254">
        <f t="shared" si="300"/>
        <v>0</v>
      </c>
      <c r="CI301" s="254">
        <f t="shared" si="300"/>
        <v>0</v>
      </c>
      <c r="CJ301" s="254">
        <f t="shared" si="300"/>
        <v>0</v>
      </c>
      <c r="CK301" s="254">
        <f t="shared" si="300"/>
        <v>0</v>
      </c>
      <c r="CL301" s="254">
        <f t="shared" si="300"/>
        <v>0</v>
      </c>
      <c r="CM301" s="254">
        <f t="shared" si="320"/>
        <v>0</v>
      </c>
      <c r="CN301" s="254">
        <f t="shared" si="321"/>
        <v>0</v>
      </c>
      <c r="CO301" s="254">
        <f t="shared" si="322"/>
        <v>0</v>
      </c>
      <c r="CP301" s="254">
        <f t="shared" si="323"/>
        <v>0</v>
      </c>
      <c r="CQ301" s="254">
        <f t="shared" si="324"/>
        <v>0</v>
      </c>
      <c r="CR301" s="254">
        <f t="shared" si="325"/>
        <v>0</v>
      </c>
      <c r="CS301" s="254">
        <f t="shared" si="326"/>
        <v>0</v>
      </c>
      <c r="CT301" s="254">
        <f t="shared" si="327"/>
        <v>0</v>
      </c>
      <c r="CU301" s="254">
        <f t="shared" si="328"/>
        <v>0</v>
      </c>
      <c r="CV301" s="254">
        <f t="shared" si="329"/>
        <v>0</v>
      </c>
      <c r="CW301" s="254">
        <f t="shared" si="330"/>
        <v>0</v>
      </c>
      <c r="CX301" s="254">
        <f t="shared" si="331"/>
        <v>0</v>
      </c>
      <c r="CY301" s="254">
        <f t="shared" si="332"/>
        <v>0</v>
      </c>
      <c r="CZ301" s="254">
        <f t="shared" si="333"/>
        <v>0</v>
      </c>
      <c r="DA301" s="254">
        <f t="shared" si="334"/>
        <v>0</v>
      </c>
      <c r="DB301" s="254">
        <f t="shared" si="335"/>
        <v>0</v>
      </c>
      <c r="DC301" s="254">
        <f t="shared" si="336"/>
        <v>0</v>
      </c>
      <c r="DD301" s="254">
        <f t="shared" si="337"/>
        <v>0</v>
      </c>
      <c r="DE301" s="254">
        <f t="shared" si="338"/>
        <v>0</v>
      </c>
      <c r="DF301" s="254">
        <f t="shared" si="339"/>
        <v>0</v>
      </c>
      <c r="DG301" s="254">
        <f t="shared" si="340"/>
        <v>0</v>
      </c>
      <c r="DH301" s="254">
        <f t="shared" si="341"/>
        <v>0</v>
      </c>
      <c r="DI301" s="254">
        <f t="shared" si="342"/>
        <v>0</v>
      </c>
      <c r="DJ301" s="254">
        <f t="shared" si="343"/>
        <v>0</v>
      </c>
      <c r="DK301" s="254">
        <f t="shared" si="344"/>
        <v>0</v>
      </c>
      <c r="DL301" s="254">
        <f t="shared" si="345"/>
        <v>0</v>
      </c>
      <c r="DM301" s="254">
        <f t="shared" si="346"/>
        <v>0</v>
      </c>
      <c r="DN301" s="254">
        <f t="shared" si="347"/>
        <v>0</v>
      </c>
      <c r="DO301" s="254">
        <f t="shared" si="348"/>
        <v>0</v>
      </c>
      <c r="DP301" s="254">
        <f t="shared" si="349"/>
        <v>0</v>
      </c>
      <c r="DQ301" s="254">
        <f t="shared" si="350"/>
        <v>0</v>
      </c>
      <c r="DR301" s="254">
        <f t="shared" si="351"/>
        <v>0</v>
      </c>
      <c r="DS301" s="254">
        <f t="shared" si="352"/>
        <v>0</v>
      </c>
      <c r="DT301" s="254">
        <f t="shared" si="353"/>
        <v>0</v>
      </c>
      <c r="DU301" s="254">
        <f t="shared" si="354"/>
        <v>0</v>
      </c>
      <c r="DV301" s="254">
        <f t="shared" si="355"/>
        <v>0</v>
      </c>
    </row>
    <row r="302" spans="1:126" ht="24" customHeight="1">
      <c r="A302" s="11" t="str">
        <f ca="1">IF(AG302&lt;&gt;"OK","",CONCATENATE(TEXT('Front Page'!$F$33,"000"),TEXT('Front Page'!$F$31,"000"),"-",LEFT('Front Page'!$R$53,5),"-",LEFT(D302,1),AJ302, "-",TEXT(B302,"000")))</f>
        <v/>
      </c>
      <c r="B302" s="12" t="str">
        <f>IFERROR(IF(E302="","",MAX(B$17:B301)+1),"")</f>
        <v/>
      </c>
      <c r="C302" s="13"/>
      <c r="D302" s="29" t="str">
        <f t="shared" si="361"/>
        <v>None</v>
      </c>
      <c r="E302" s="29" t="str">
        <f t="shared" si="302"/>
        <v/>
      </c>
      <c r="F302" s="29" t="str">
        <f t="shared" si="303"/>
        <v/>
      </c>
      <c r="G302" s="363"/>
      <c r="H302" s="364"/>
      <c r="I302" s="325" t="str">
        <f t="shared" si="252"/>
        <v>No</v>
      </c>
      <c r="J302" s="314">
        <v>0</v>
      </c>
      <c r="K302" s="312">
        <v>0</v>
      </c>
      <c r="L302" s="312">
        <v>0</v>
      </c>
      <c r="M302" s="312">
        <v>0</v>
      </c>
      <c r="N302" s="312">
        <v>0</v>
      </c>
      <c r="O302" s="312">
        <v>0</v>
      </c>
      <c r="P302" s="312">
        <v>0</v>
      </c>
      <c r="Q302" s="312">
        <v>0</v>
      </c>
      <c r="R302" s="312">
        <v>0</v>
      </c>
      <c r="S302" s="312">
        <v>0</v>
      </c>
      <c r="T302" s="312">
        <v>0</v>
      </c>
      <c r="U302" s="312">
        <v>0</v>
      </c>
      <c r="V302" s="313">
        <v>1</v>
      </c>
      <c r="W302" s="313">
        <v>1</v>
      </c>
      <c r="X302" s="312">
        <v>0</v>
      </c>
      <c r="Y302" s="312">
        <v>0</v>
      </c>
      <c r="Z302" s="312">
        <v>0</v>
      </c>
      <c r="AA302" s="14">
        <v>0</v>
      </c>
      <c r="AB302" s="317"/>
      <c r="AC302" s="15" t="str">
        <f t="shared" si="304"/>
        <v/>
      </c>
      <c r="AD302" s="15" t="str">
        <f t="shared" si="314"/>
        <v/>
      </c>
      <c r="AE302" s="16" t="str">
        <f t="shared" si="315"/>
        <v>0 - 0</v>
      </c>
      <c r="AF302" s="20" t="str">
        <f t="shared" si="308"/>
        <v>Not an offer</v>
      </c>
      <c r="AG302" s="276" t="str">
        <f t="shared" si="309"/>
        <v>Not an Offer</v>
      </c>
      <c r="AH302" s="150"/>
      <c r="AI302" s="254">
        <v>286</v>
      </c>
      <c r="AJ302" s="149" t="str">
        <f t="shared" si="310"/>
        <v>00-IFE</v>
      </c>
      <c r="AK302" s="254" t="b">
        <v>0</v>
      </c>
      <c r="AL302" s="254">
        <f t="shared" si="305"/>
        <v>0</v>
      </c>
      <c r="AM302" s="254">
        <f t="shared" si="311"/>
        <v>0</v>
      </c>
      <c r="AN302" s="288">
        <f t="shared" si="316"/>
        <v>0</v>
      </c>
      <c r="AO302" s="288" t="str">
        <f>IF(AND($BU302=$BV302,BU302=AO$13),$J302&amp;$K302&amp;$L302&amp;$M302&amp;$N302&amp;$O302&amp;$P302&amp;$Q302&amp;$R302&amp;$S302&amp;$T302&amp;$U302,IFERROR(MATCH($AN302,AO$17:AO301,0),-1000))</f>
        <v>000000000000</v>
      </c>
      <c r="AP302" s="288">
        <f>IF(AND($BU302=$BV302,BV302=AP$13),$J302&amp;$K302&amp;$L302&amp;$M302&amp;$N302&amp;$O302&amp;$P302&amp;$Q302&amp;$R302&amp;$S302&amp;$T302&amp;$U302,IFERROR(MATCH($AN302,AP$17:AP301,0),-1000))</f>
        <v>1</v>
      </c>
      <c r="AQ302" s="288">
        <f>IF(AND($BU302=$BV302,BW302=AQ$13),$J302&amp;$K302&amp;$L302&amp;$M302&amp;$N302&amp;$O302&amp;$P302&amp;$Q302&amp;$R302&amp;$S302&amp;$T302&amp;$U302,IFERROR(MATCH($AN302,AQ$17:AQ301,0),-1000))</f>
        <v>1</v>
      </c>
      <c r="AR302" s="288">
        <f>IF(AND($BU302=$BV302,BX302=AR$13),$J302&amp;$K302&amp;$L302&amp;$M302&amp;$N302&amp;$O302&amp;$P302&amp;$Q302&amp;$R302&amp;$S302&amp;$T302&amp;$U302,IFERROR(MATCH($AN302,AR$17:AR301,0),-1000))</f>
        <v>1</v>
      </c>
      <c r="AS302" s="254">
        <f t="shared" si="238"/>
        <v>0</v>
      </c>
      <c r="AT302" s="261" t="str">
        <f t="shared" si="317"/>
        <v/>
      </c>
      <c r="AU302" s="254" t="str">
        <f t="shared" si="312"/>
        <v/>
      </c>
      <c r="AV302" s="254" t="str">
        <f t="shared" si="312"/>
        <v/>
      </c>
      <c r="AW302" s="254" t="str">
        <f t="shared" si="312"/>
        <v/>
      </c>
      <c r="AX302" s="254" t="str">
        <f t="shared" si="312"/>
        <v/>
      </c>
      <c r="AY302" s="254" t="str">
        <f t="shared" si="312"/>
        <v/>
      </c>
      <c r="AZ302" s="254" t="str">
        <f t="shared" si="312"/>
        <v/>
      </c>
      <c r="BA302" s="254" t="str">
        <f t="shared" si="312"/>
        <v/>
      </c>
      <c r="BB302" s="254" t="str">
        <f t="shared" si="357"/>
        <v/>
      </c>
      <c r="BC302" s="254" t="str">
        <f t="shared" si="357"/>
        <v/>
      </c>
      <c r="BD302" s="254" t="str">
        <f t="shared" si="357"/>
        <v/>
      </c>
      <c r="BE302" s="262" t="str">
        <f t="shared" si="357"/>
        <v/>
      </c>
      <c r="BF302" s="263" t="str">
        <f t="shared" si="313"/>
        <v/>
      </c>
      <c r="BG302" s="254" t="str">
        <f t="shared" si="313"/>
        <v/>
      </c>
      <c r="BH302" s="254" t="str">
        <f t="shared" si="313"/>
        <v/>
      </c>
      <c r="BI302" s="254" t="str">
        <f t="shared" si="313"/>
        <v/>
      </c>
      <c r="BJ302" s="254" t="str">
        <f t="shared" si="313"/>
        <v/>
      </c>
      <c r="BK302" s="254" t="str">
        <f t="shared" si="313"/>
        <v/>
      </c>
      <c r="BL302" s="254" t="str">
        <f t="shared" si="313"/>
        <v/>
      </c>
      <c r="BM302" s="254" t="str">
        <f t="shared" si="358"/>
        <v/>
      </c>
      <c r="BN302" s="254" t="str">
        <f t="shared" si="358"/>
        <v/>
      </c>
      <c r="BO302" s="254" t="str">
        <f t="shared" si="358"/>
        <v/>
      </c>
      <c r="BP302" s="254" t="str">
        <f t="shared" si="358"/>
        <v/>
      </c>
      <c r="BQ302" s="264" t="str">
        <f t="shared" si="318"/>
        <v/>
      </c>
      <c r="BR302" s="261">
        <v>2019</v>
      </c>
      <c r="BS302" s="261">
        <v>2019</v>
      </c>
      <c r="BT302" s="261">
        <v>2019</v>
      </c>
      <c r="BU302" s="265">
        <v>2019</v>
      </c>
      <c r="BV302" s="263">
        <v>2019</v>
      </c>
      <c r="BW302" s="254" t="str">
        <f t="shared" si="356"/>
        <v/>
      </c>
      <c r="BX302" s="254" t="str">
        <f t="shared" si="356"/>
        <v/>
      </c>
      <c r="BY302" s="264" t="str">
        <f t="shared" si="306"/>
        <v/>
      </c>
      <c r="BZ302" s="254" t="str">
        <f t="shared" si="307"/>
        <v/>
      </c>
      <c r="CA302" s="254">
        <f t="shared" si="360"/>
        <v>0</v>
      </c>
      <c r="CB302" s="254">
        <f t="shared" si="360"/>
        <v>0</v>
      </c>
      <c r="CC302" s="254">
        <f t="shared" si="360"/>
        <v>0</v>
      </c>
      <c r="CD302" s="254">
        <f t="shared" si="359"/>
        <v>0</v>
      </c>
      <c r="CE302" s="254">
        <f t="shared" si="359"/>
        <v>0</v>
      </c>
      <c r="CF302" s="254">
        <f t="shared" si="359"/>
        <v>0</v>
      </c>
      <c r="CG302" s="254">
        <f t="shared" si="300"/>
        <v>0</v>
      </c>
      <c r="CH302" s="254">
        <f t="shared" si="300"/>
        <v>0</v>
      </c>
      <c r="CI302" s="254">
        <f t="shared" si="300"/>
        <v>0</v>
      </c>
      <c r="CJ302" s="254">
        <f t="shared" si="300"/>
        <v>0</v>
      </c>
      <c r="CK302" s="254">
        <f t="shared" si="300"/>
        <v>0</v>
      </c>
      <c r="CL302" s="254">
        <f t="shared" si="300"/>
        <v>0</v>
      </c>
      <c r="CM302" s="254">
        <f t="shared" si="320"/>
        <v>0</v>
      </c>
      <c r="CN302" s="254">
        <f t="shared" si="321"/>
        <v>0</v>
      </c>
      <c r="CO302" s="254">
        <f t="shared" si="322"/>
        <v>0</v>
      </c>
      <c r="CP302" s="254">
        <f t="shared" si="323"/>
        <v>0</v>
      </c>
      <c r="CQ302" s="254">
        <f t="shared" si="324"/>
        <v>0</v>
      </c>
      <c r="CR302" s="254">
        <f t="shared" si="325"/>
        <v>0</v>
      </c>
      <c r="CS302" s="254">
        <f t="shared" si="326"/>
        <v>0</v>
      </c>
      <c r="CT302" s="254">
        <f t="shared" si="327"/>
        <v>0</v>
      </c>
      <c r="CU302" s="254">
        <f t="shared" si="328"/>
        <v>0</v>
      </c>
      <c r="CV302" s="254">
        <f t="shared" si="329"/>
        <v>0</v>
      </c>
      <c r="CW302" s="254">
        <f t="shared" si="330"/>
        <v>0</v>
      </c>
      <c r="CX302" s="254">
        <f t="shared" si="331"/>
        <v>0</v>
      </c>
      <c r="CY302" s="254">
        <f t="shared" si="332"/>
        <v>0</v>
      </c>
      <c r="CZ302" s="254">
        <f t="shared" si="333"/>
        <v>0</v>
      </c>
      <c r="DA302" s="254">
        <f t="shared" si="334"/>
        <v>0</v>
      </c>
      <c r="DB302" s="254">
        <f t="shared" si="335"/>
        <v>0</v>
      </c>
      <c r="DC302" s="254">
        <f t="shared" si="336"/>
        <v>0</v>
      </c>
      <c r="DD302" s="254">
        <f t="shared" si="337"/>
        <v>0</v>
      </c>
      <c r="DE302" s="254">
        <f t="shared" si="338"/>
        <v>0</v>
      </c>
      <c r="DF302" s="254">
        <f t="shared" si="339"/>
        <v>0</v>
      </c>
      <c r="DG302" s="254">
        <f t="shared" si="340"/>
        <v>0</v>
      </c>
      <c r="DH302" s="254">
        <f t="shared" si="341"/>
        <v>0</v>
      </c>
      <c r="DI302" s="254">
        <f t="shared" si="342"/>
        <v>0</v>
      </c>
      <c r="DJ302" s="254">
        <f t="shared" si="343"/>
        <v>0</v>
      </c>
      <c r="DK302" s="254">
        <f t="shared" si="344"/>
        <v>0</v>
      </c>
      <c r="DL302" s="254">
        <f t="shared" si="345"/>
        <v>0</v>
      </c>
      <c r="DM302" s="254">
        <f t="shared" si="346"/>
        <v>0</v>
      </c>
      <c r="DN302" s="254">
        <f t="shared" si="347"/>
        <v>0</v>
      </c>
      <c r="DO302" s="254">
        <f t="shared" si="348"/>
        <v>0</v>
      </c>
      <c r="DP302" s="254">
        <f t="shared" si="349"/>
        <v>0</v>
      </c>
      <c r="DQ302" s="254">
        <f t="shared" si="350"/>
        <v>0</v>
      </c>
      <c r="DR302" s="254">
        <f t="shared" si="351"/>
        <v>0</v>
      </c>
      <c r="DS302" s="254">
        <f t="shared" si="352"/>
        <v>0</v>
      </c>
      <c r="DT302" s="254">
        <f t="shared" si="353"/>
        <v>0</v>
      </c>
      <c r="DU302" s="254">
        <f t="shared" si="354"/>
        <v>0</v>
      </c>
      <c r="DV302" s="254">
        <f t="shared" si="355"/>
        <v>0</v>
      </c>
    </row>
    <row r="303" spans="1:126" ht="24" customHeight="1">
      <c r="A303" s="11" t="str">
        <f ca="1">IF(AG303&lt;&gt;"OK","",CONCATENATE(TEXT('Front Page'!$F$33,"000"),TEXT('Front Page'!$F$31,"000"),"-",LEFT('Front Page'!$R$53,5),"-",LEFT(D303,1),AJ303, "-",TEXT(B303,"000")))</f>
        <v/>
      </c>
      <c r="B303" s="12" t="str">
        <f>IFERROR(IF(E303="","",MAX(B$17:B302)+1),"")</f>
        <v/>
      </c>
      <c r="C303" s="13"/>
      <c r="D303" s="29" t="str">
        <f t="shared" si="361"/>
        <v>None</v>
      </c>
      <c r="E303" s="29" t="str">
        <f t="shared" si="302"/>
        <v/>
      </c>
      <c r="F303" s="29" t="str">
        <f t="shared" si="303"/>
        <v/>
      </c>
      <c r="G303" s="363"/>
      <c r="H303" s="364"/>
      <c r="I303" s="325" t="str">
        <f t="shared" si="252"/>
        <v>No</v>
      </c>
      <c r="J303" s="314">
        <v>0</v>
      </c>
      <c r="K303" s="312">
        <v>0</v>
      </c>
      <c r="L303" s="312">
        <v>0</v>
      </c>
      <c r="M303" s="312">
        <v>0</v>
      </c>
      <c r="N303" s="312">
        <v>0</v>
      </c>
      <c r="O303" s="312">
        <v>0</v>
      </c>
      <c r="P303" s="312">
        <v>0</v>
      </c>
      <c r="Q303" s="312">
        <v>0</v>
      </c>
      <c r="R303" s="312">
        <v>0</v>
      </c>
      <c r="S303" s="312">
        <v>0</v>
      </c>
      <c r="T303" s="312">
        <v>0</v>
      </c>
      <c r="U303" s="312">
        <v>0</v>
      </c>
      <c r="V303" s="313">
        <v>1</v>
      </c>
      <c r="W303" s="313">
        <v>1</v>
      </c>
      <c r="X303" s="312">
        <v>0</v>
      </c>
      <c r="Y303" s="312">
        <v>0</v>
      </c>
      <c r="Z303" s="312">
        <v>0</v>
      </c>
      <c r="AA303" s="14">
        <v>0</v>
      </c>
      <c r="AB303" s="317"/>
      <c r="AC303" s="15" t="str">
        <f t="shared" si="304"/>
        <v/>
      </c>
      <c r="AD303" s="15" t="str">
        <f t="shared" si="314"/>
        <v/>
      </c>
      <c r="AE303" s="16" t="str">
        <f t="shared" si="315"/>
        <v>0 - 0</v>
      </c>
      <c r="AF303" s="20" t="str">
        <f t="shared" si="308"/>
        <v>Not an offer</v>
      </c>
      <c r="AG303" s="276" t="str">
        <f t="shared" si="309"/>
        <v>Not an Offer</v>
      </c>
      <c r="AH303" s="150"/>
      <c r="AI303" s="254">
        <v>287</v>
      </c>
      <c r="AJ303" s="149" t="str">
        <f t="shared" si="310"/>
        <v>00-IFE</v>
      </c>
      <c r="AK303" s="254" t="b">
        <v>0</v>
      </c>
      <c r="AL303" s="254">
        <f t="shared" si="305"/>
        <v>0</v>
      </c>
      <c r="AM303" s="254">
        <f t="shared" si="311"/>
        <v>0</v>
      </c>
      <c r="AN303" s="288">
        <f t="shared" si="316"/>
        <v>0</v>
      </c>
      <c r="AO303" s="288" t="str">
        <f>IF(AND($BU303=$BV303,BU303=AO$13),$J303&amp;$K303&amp;$L303&amp;$M303&amp;$N303&amp;$O303&amp;$P303&amp;$Q303&amp;$R303&amp;$S303&amp;$T303&amp;$U303,IFERROR(MATCH($AN303,AO$17:AO302,0),-1000))</f>
        <v>000000000000</v>
      </c>
      <c r="AP303" s="288">
        <f>IF(AND($BU303=$BV303,BV303=AP$13),$J303&amp;$K303&amp;$L303&amp;$M303&amp;$N303&amp;$O303&amp;$P303&amp;$Q303&amp;$R303&amp;$S303&amp;$T303&amp;$U303,IFERROR(MATCH($AN303,AP$17:AP302,0),-1000))</f>
        <v>1</v>
      </c>
      <c r="AQ303" s="288">
        <f>IF(AND($BU303=$BV303,BW303=AQ$13),$J303&amp;$K303&amp;$L303&amp;$M303&amp;$N303&amp;$O303&amp;$P303&amp;$Q303&amp;$R303&amp;$S303&amp;$T303&amp;$U303,IFERROR(MATCH($AN303,AQ$17:AQ302,0),-1000))</f>
        <v>1</v>
      </c>
      <c r="AR303" s="288">
        <f>IF(AND($BU303=$BV303,BX303=AR$13),$J303&amp;$K303&amp;$L303&amp;$M303&amp;$N303&amp;$O303&amp;$P303&amp;$Q303&amp;$R303&amp;$S303&amp;$T303&amp;$U303,IFERROR(MATCH($AN303,AR$17:AR302,0),-1000))</f>
        <v>1</v>
      </c>
      <c r="AS303" s="254">
        <f t="shared" si="238"/>
        <v>0</v>
      </c>
      <c r="AT303" s="261" t="str">
        <f t="shared" si="317"/>
        <v/>
      </c>
      <c r="AU303" s="254" t="str">
        <f t="shared" si="312"/>
        <v/>
      </c>
      <c r="AV303" s="254" t="str">
        <f t="shared" si="312"/>
        <v/>
      </c>
      <c r="AW303" s="254" t="str">
        <f t="shared" si="312"/>
        <v/>
      </c>
      <c r="AX303" s="254" t="str">
        <f t="shared" si="312"/>
        <v/>
      </c>
      <c r="AY303" s="254" t="str">
        <f t="shared" si="312"/>
        <v/>
      </c>
      <c r="AZ303" s="254" t="str">
        <f t="shared" si="312"/>
        <v/>
      </c>
      <c r="BA303" s="254" t="str">
        <f t="shared" si="312"/>
        <v/>
      </c>
      <c r="BB303" s="254" t="str">
        <f t="shared" si="357"/>
        <v/>
      </c>
      <c r="BC303" s="254" t="str">
        <f t="shared" si="357"/>
        <v/>
      </c>
      <c r="BD303" s="254" t="str">
        <f t="shared" si="357"/>
        <v/>
      </c>
      <c r="BE303" s="262" t="str">
        <f t="shared" si="357"/>
        <v/>
      </c>
      <c r="BF303" s="263" t="str">
        <f t="shared" si="313"/>
        <v/>
      </c>
      <c r="BG303" s="254" t="str">
        <f t="shared" si="313"/>
        <v/>
      </c>
      <c r="BH303" s="254" t="str">
        <f t="shared" si="313"/>
        <v/>
      </c>
      <c r="BI303" s="254" t="str">
        <f t="shared" si="313"/>
        <v/>
      </c>
      <c r="BJ303" s="254" t="str">
        <f t="shared" si="313"/>
        <v/>
      </c>
      <c r="BK303" s="254" t="str">
        <f t="shared" si="313"/>
        <v/>
      </c>
      <c r="BL303" s="254" t="str">
        <f t="shared" si="313"/>
        <v/>
      </c>
      <c r="BM303" s="254" t="str">
        <f t="shared" si="358"/>
        <v/>
      </c>
      <c r="BN303" s="254" t="str">
        <f t="shared" si="358"/>
        <v/>
      </c>
      <c r="BO303" s="254" t="str">
        <f t="shared" si="358"/>
        <v/>
      </c>
      <c r="BP303" s="254" t="str">
        <f t="shared" si="358"/>
        <v/>
      </c>
      <c r="BQ303" s="264" t="str">
        <f t="shared" si="318"/>
        <v/>
      </c>
      <c r="BR303" s="261">
        <v>2019</v>
      </c>
      <c r="BS303" s="261">
        <v>2019</v>
      </c>
      <c r="BT303" s="261">
        <v>2019</v>
      </c>
      <c r="BU303" s="265">
        <v>2019</v>
      </c>
      <c r="BV303" s="263">
        <v>2019</v>
      </c>
      <c r="BW303" s="254" t="str">
        <f t="shared" si="356"/>
        <v/>
      </c>
      <c r="BX303" s="254" t="str">
        <f t="shared" si="356"/>
        <v/>
      </c>
      <c r="BY303" s="264" t="str">
        <f t="shared" si="306"/>
        <v/>
      </c>
      <c r="BZ303" s="254" t="str">
        <f t="shared" si="307"/>
        <v/>
      </c>
      <c r="CA303" s="254">
        <f t="shared" si="360"/>
        <v>0</v>
      </c>
      <c r="CB303" s="254">
        <f t="shared" si="360"/>
        <v>0</v>
      </c>
      <c r="CC303" s="254">
        <f t="shared" si="360"/>
        <v>0</v>
      </c>
      <c r="CD303" s="254">
        <f t="shared" si="359"/>
        <v>0</v>
      </c>
      <c r="CE303" s="254">
        <f t="shared" si="359"/>
        <v>0</v>
      </c>
      <c r="CF303" s="254">
        <f t="shared" si="359"/>
        <v>0</v>
      </c>
      <c r="CG303" s="254">
        <f t="shared" si="300"/>
        <v>0</v>
      </c>
      <c r="CH303" s="254">
        <f t="shared" si="300"/>
        <v>0</v>
      </c>
      <c r="CI303" s="254">
        <f t="shared" si="300"/>
        <v>0</v>
      </c>
      <c r="CJ303" s="254">
        <f t="shared" si="300"/>
        <v>0</v>
      </c>
      <c r="CK303" s="254">
        <f t="shared" si="300"/>
        <v>0</v>
      </c>
      <c r="CL303" s="254">
        <f t="shared" si="300"/>
        <v>0</v>
      </c>
      <c r="CM303" s="254">
        <f t="shared" si="320"/>
        <v>0</v>
      </c>
      <c r="CN303" s="254">
        <f t="shared" si="321"/>
        <v>0</v>
      </c>
      <c r="CO303" s="254">
        <f t="shared" si="322"/>
        <v>0</v>
      </c>
      <c r="CP303" s="254">
        <f t="shared" si="323"/>
        <v>0</v>
      </c>
      <c r="CQ303" s="254">
        <f t="shared" si="324"/>
        <v>0</v>
      </c>
      <c r="CR303" s="254">
        <f t="shared" si="325"/>
        <v>0</v>
      </c>
      <c r="CS303" s="254">
        <f t="shared" si="326"/>
        <v>0</v>
      </c>
      <c r="CT303" s="254">
        <f t="shared" si="327"/>
        <v>0</v>
      </c>
      <c r="CU303" s="254">
        <f t="shared" si="328"/>
        <v>0</v>
      </c>
      <c r="CV303" s="254">
        <f t="shared" si="329"/>
        <v>0</v>
      </c>
      <c r="CW303" s="254">
        <f t="shared" si="330"/>
        <v>0</v>
      </c>
      <c r="CX303" s="254">
        <f t="shared" si="331"/>
        <v>0</v>
      </c>
      <c r="CY303" s="254">
        <f t="shared" si="332"/>
        <v>0</v>
      </c>
      <c r="CZ303" s="254">
        <f t="shared" si="333"/>
        <v>0</v>
      </c>
      <c r="DA303" s="254">
        <f t="shared" si="334"/>
        <v>0</v>
      </c>
      <c r="DB303" s="254">
        <f t="shared" si="335"/>
        <v>0</v>
      </c>
      <c r="DC303" s="254">
        <f t="shared" si="336"/>
        <v>0</v>
      </c>
      <c r="DD303" s="254">
        <f t="shared" si="337"/>
        <v>0</v>
      </c>
      <c r="DE303" s="254">
        <f t="shared" si="338"/>
        <v>0</v>
      </c>
      <c r="DF303" s="254">
        <f t="shared" si="339"/>
        <v>0</v>
      </c>
      <c r="DG303" s="254">
        <f t="shared" si="340"/>
        <v>0</v>
      </c>
      <c r="DH303" s="254">
        <f t="shared" si="341"/>
        <v>0</v>
      </c>
      <c r="DI303" s="254">
        <f t="shared" si="342"/>
        <v>0</v>
      </c>
      <c r="DJ303" s="254">
        <f t="shared" si="343"/>
        <v>0</v>
      </c>
      <c r="DK303" s="254">
        <f t="shared" si="344"/>
        <v>0</v>
      </c>
      <c r="DL303" s="254">
        <f t="shared" si="345"/>
        <v>0</v>
      </c>
      <c r="DM303" s="254">
        <f t="shared" si="346"/>
        <v>0</v>
      </c>
      <c r="DN303" s="254">
        <f t="shared" si="347"/>
        <v>0</v>
      </c>
      <c r="DO303" s="254">
        <f t="shared" si="348"/>
        <v>0</v>
      </c>
      <c r="DP303" s="254">
        <f t="shared" si="349"/>
        <v>0</v>
      </c>
      <c r="DQ303" s="254">
        <f t="shared" si="350"/>
        <v>0</v>
      </c>
      <c r="DR303" s="254">
        <f t="shared" si="351"/>
        <v>0</v>
      </c>
      <c r="DS303" s="254">
        <f t="shared" si="352"/>
        <v>0</v>
      </c>
      <c r="DT303" s="254">
        <f t="shared" si="353"/>
        <v>0</v>
      </c>
      <c r="DU303" s="254">
        <f t="shared" si="354"/>
        <v>0</v>
      </c>
      <c r="DV303" s="254">
        <f t="shared" si="355"/>
        <v>0</v>
      </c>
    </row>
    <row r="304" spans="1:126" ht="24" customHeight="1">
      <c r="A304" s="11" t="str">
        <f ca="1">IF(AG304&lt;&gt;"OK","",CONCATENATE(TEXT('Front Page'!$F$33,"000"),TEXT('Front Page'!$F$31,"000"),"-",LEFT('Front Page'!$R$53,5),"-",LEFT(D304,1),AJ304, "-",TEXT(B304,"000")))</f>
        <v/>
      </c>
      <c r="B304" s="12" t="str">
        <f>IFERROR(IF(E304="","",MAX(B$17:B303)+1),"")</f>
        <v/>
      </c>
      <c r="C304" s="13"/>
      <c r="D304" s="29" t="str">
        <f t="shared" si="361"/>
        <v>None</v>
      </c>
      <c r="E304" s="29" t="str">
        <f t="shared" si="302"/>
        <v/>
      </c>
      <c r="F304" s="29" t="str">
        <f t="shared" si="303"/>
        <v/>
      </c>
      <c r="G304" s="363"/>
      <c r="H304" s="364"/>
      <c r="I304" s="325" t="str">
        <f t="shared" si="252"/>
        <v>No</v>
      </c>
      <c r="J304" s="314">
        <v>0</v>
      </c>
      <c r="K304" s="312">
        <v>0</v>
      </c>
      <c r="L304" s="312">
        <v>0</v>
      </c>
      <c r="M304" s="312">
        <v>0</v>
      </c>
      <c r="N304" s="312">
        <v>0</v>
      </c>
      <c r="O304" s="312">
        <v>0</v>
      </c>
      <c r="P304" s="312">
        <v>0</v>
      </c>
      <c r="Q304" s="312">
        <v>0</v>
      </c>
      <c r="R304" s="312">
        <v>0</v>
      </c>
      <c r="S304" s="312">
        <v>0</v>
      </c>
      <c r="T304" s="312">
        <v>0</v>
      </c>
      <c r="U304" s="312">
        <v>0</v>
      </c>
      <c r="V304" s="313">
        <v>1</v>
      </c>
      <c r="W304" s="313">
        <v>1</v>
      </c>
      <c r="X304" s="312">
        <v>0</v>
      </c>
      <c r="Y304" s="312">
        <v>0</v>
      </c>
      <c r="Z304" s="312">
        <v>0</v>
      </c>
      <c r="AA304" s="14">
        <v>0</v>
      </c>
      <c r="AB304" s="317"/>
      <c r="AC304" s="15" t="str">
        <f t="shared" si="304"/>
        <v/>
      </c>
      <c r="AD304" s="15" t="str">
        <f t="shared" si="314"/>
        <v/>
      </c>
      <c r="AE304" s="16" t="str">
        <f t="shared" si="315"/>
        <v>0 - 0</v>
      </c>
      <c r="AF304" s="20" t="str">
        <f t="shared" si="308"/>
        <v>Not an offer</v>
      </c>
      <c r="AG304" s="276" t="str">
        <f t="shared" si="309"/>
        <v>Not an Offer</v>
      </c>
      <c r="AH304" s="150"/>
      <c r="AI304" s="254">
        <v>288</v>
      </c>
      <c r="AJ304" s="149" t="str">
        <f t="shared" si="310"/>
        <v>00-IFE</v>
      </c>
      <c r="AK304" s="254" t="b">
        <v>0</v>
      </c>
      <c r="AL304" s="254">
        <f t="shared" si="305"/>
        <v>0</v>
      </c>
      <c r="AM304" s="254">
        <f t="shared" si="311"/>
        <v>0</v>
      </c>
      <c r="AN304" s="288">
        <f t="shared" si="316"/>
        <v>0</v>
      </c>
      <c r="AO304" s="288" t="str">
        <f>IF(AND($BU304=$BV304,BU304=AO$13),$J304&amp;$K304&amp;$L304&amp;$M304&amp;$N304&amp;$O304&amp;$P304&amp;$Q304&amp;$R304&amp;$S304&amp;$T304&amp;$U304,IFERROR(MATCH($AN304,AO$17:AO303,0),-1000))</f>
        <v>000000000000</v>
      </c>
      <c r="AP304" s="288">
        <f>IF(AND($BU304=$BV304,BV304=AP$13),$J304&amp;$K304&amp;$L304&amp;$M304&amp;$N304&amp;$O304&amp;$P304&amp;$Q304&amp;$R304&amp;$S304&amp;$T304&amp;$U304,IFERROR(MATCH($AN304,AP$17:AP303,0),-1000))</f>
        <v>1</v>
      </c>
      <c r="AQ304" s="288">
        <f>IF(AND($BU304=$BV304,BW304=AQ$13),$J304&amp;$K304&amp;$L304&amp;$M304&amp;$N304&amp;$O304&amp;$P304&amp;$Q304&amp;$R304&amp;$S304&amp;$T304&amp;$U304,IFERROR(MATCH($AN304,AQ$17:AQ303,0),-1000))</f>
        <v>1</v>
      </c>
      <c r="AR304" s="288">
        <f>IF(AND($BU304=$BV304,BX304=AR$13),$J304&amp;$K304&amp;$L304&amp;$M304&amp;$N304&amp;$O304&amp;$P304&amp;$Q304&amp;$R304&amp;$S304&amp;$T304&amp;$U304,IFERROR(MATCH($AN304,AR$17:AR303,0),-1000))</f>
        <v>1</v>
      </c>
      <c r="AS304" s="254">
        <f t="shared" si="238"/>
        <v>0</v>
      </c>
      <c r="AT304" s="261" t="str">
        <f t="shared" si="317"/>
        <v/>
      </c>
      <c r="AU304" s="254" t="str">
        <f t="shared" si="312"/>
        <v/>
      </c>
      <c r="AV304" s="254" t="str">
        <f t="shared" si="312"/>
        <v/>
      </c>
      <c r="AW304" s="254" t="str">
        <f t="shared" si="312"/>
        <v/>
      </c>
      <c r="AX304" s="254" t="str">
        <f t="shared" si="312"/>
        <v/>
      </c>
      <c r="AY304" s="254" t="str">
        <f t="shared" si="312"/>
        <v/>
      </c>
      <c r="AZ304" s="254" t="str">
        <f t="shared" si="312"/>
        <v/>
      </c>
      <c r="BA304" s="254" t="str">
        <f t="shared" si="312"/>
        <v/>
      </c>
      <c r="BB304" s="254" t="str">
        <f t="shared" si="357"/>
        <v/>
      </c>
      <c r="BC304" s="254" t="str">
        <f t="shared" si="357"/>
        <v/>
      </c>
      <c r="BD304" s="254" t="str">
        <f t="shared" si="357"/>
        <v/>
      </c>
      <c r="BE304" s="262" t="str">
        <f t="shared" si="357"/>
        <v/>
      </c>
      <c r="BF304" s="263" t="str">
        <f t="shared" si="313"/>
        <v/>
      </c>
      <c r="BG304" s="254" t="str">
        <f t="shared" si="313"/>
        <v/>
      </c>
      <c r="BH304" s="254" t="str">
        <f t="shared" si="313"/>
        <v/>
      </c>
      <c r="BI304" s="254" t="str">
        <f t="shared" si="313"/>
        <v/>
      </c>
      <c r="BJ304" s="254" t="str">
        <f t="shared" si="313"/>
        <v/>
      </c>
      <c r="BK304" s="254" t="str">
        <f t="shared" si="313"/>
        <v/>
      </c>
      <c r="BL304" s="254" t="str">
        <f t="shared" si="313"/>
        <v/>
      </c>
      <c r="BM304" s="254" t="str">
        <f t="shared" si="358"/>
        <v/>
      </c>
      <c r="BN304" s="254" t="str">
        <f t="shared" si="358"/>
        <v/>
      </c>
      <c r="BO304" s="254" t="str">
        <f t="shared" si="358"/>
        <v/>
      </c>
      <c r="BP304" s="254" t="str">
        <f t="shared" si="358"/>
        <v/>
      </c>
      <c r="BQ304" s="264" t="str">
        <f t="shared" si="318"/>
        <v/>
      </c>
      <c r="BR304" s="261">
        <v>2019</v>
      </c>
      <c r="BS304" s="261">
        <v>2019</v>
      </c>
      <c r="BT304" s="261">
        <v>2019</v>
      </c>
      <c r="BU304" s="265">
        <v>2019</v>
      </c>
      <c r="BV304" s="263">
        <v>2019</v>
      </c>
      <c r="BW304" s="254" t="str">
        <f t="shared" si="356"/>
        <v/>
      </c>
      <c r="BX304" s="254" t="str">
        <f t="shared" si="356"/>
        <v/>
      </c>
      <c r="BY304" s="264" t="str">
        <f t="shared" si="306"/>
        <v/>
      </c>
      <c r="BZ304" s="254" t="str">
        <f t="shared" si="307"/>
        <v/>
      </c>
      <c r="CA304" s="254">
        <f t="shared" si="360"/>
        <v>0</v>
      </c>
      <c r="CB304" s="254">
        <f t="shared" si="360"/>
        <v>0</v>
      </c>
      <c r="CC304" s="254">
        <f t="shared" si="360"/>
        <v>0</v>
      </c>
      <c r="CD304" s="254">
        <f t="shared" si="359"/>
        <v>0</v>
      </c>
      <c r="CE304" s="254">
        <f t="shared" si="359"/>
        <v>0</v>
      </c>
      <c r="CF304" s="254">
        <f t="shared" si="359"/>
        <v>0</v>
      </c>
      <c r="CG304" s="254">
        <f t="shared" si="300"/>
        <v>0</v>
      </c>
      <c r="CH304" s="254">
        <f t="shared" si="300"/>
        <v>0</v>
      </c>
      <c r="CI304" s="254">
        <f t="shared" si="300"/>
        <v>0</v>
      </c>
      <c r="CJ304" s="254">
        <f t="shared" si="300"/>
        <v>0</v>
      </c>
      <c r="CK304" s="254">
        <f t="shared" si="300"/>
        <v>0</v>
      </c>
      <c r="CL304" s="254">
        <f t="shared" si="300"/>
        <v>0</v>
      </c>
      <c r="CM304" s="254">
        <f t="shared" si="320"/>
        <v>0</v>
      </c>
      <c r="CN304" s="254">
        <f t="shared" si="321"/>
        <v>0</v>
      </c>
      <c r="CO304" s="254">
        <f t="shared" si="322"/>
        <v>0</v>
      </c>
      <c r="CP304" s="254">
        <f t="shared" si="323"/>
        <v>0</v>
      </c>
      <c r="CQ304" s="254">
        <f t="shared" si="324"/>
        <v>0</v>
      </c>
      <c r="CR304" s="254">
        <f t="shared" si="325"/>
        <v>0</v>
      </c>
      <c r="CS304" s="254">
        <f t="shared" si="326"/>
        <v>0</v>
      </c>
      <c r="CT304" s="254">
        <f t="shared" si="327"/>
        <v>0</v>
      </c>
      <c r="CU304" s="254">
        <f t="shared" si="328"/>
        <v>0</v>
      </c>
      <c r="CV304" s="254">
        <f t="shared" si="329"/>
        <v>0</v>
      </c>
      <c r="CW304" s="254">
        <f t="shared" si="330"/>
        <v>0</v>
      </c>
      <c r="CX304" s="254">
        <f t="shared" si="331"/>
        <v>0</v>
      </c>
      <c r="CY304" s="254">
        <f t="shared" si="332"/>
        <v>0</v>
      </c>
      <c r="CZ304" s="254">
        <f t="shared" si="333"/>
        <v>0</v>
      </c>
      <c r="DA304" s="254">
        <f t="shared" si="334"/>
        <v>0</v>
      </c>
      <c r="DB304" s="254">
        <f t="shared" si="335"/>
        <v>0</v>
      </c>
      <c r="DC304" s="254">
        <f t="shared" si="336"/>
        <v>0</v>
      </c>
      <c r="DD304" s="254">
        <f t="shared" si="337"/>
        <v>0</v>
      </c>
      <c r="DE304" s="254">
        <f t="shared" si="338"/>
        <v>0</v>
      </c>
      <c r="DF304" s="254">
        <f t="shared" si="339"/>
        <v>0</v>
      </c>
      <c r="DG304" s="254">
        <f t="shared" si="340"/>
        <v>0</v>
      </c>
      <c r="DH304" s="254">
        <f t="shared" si="341"/>
        <v>0</v>
      </c>
      <c r="DI304" s="254">
        <f t="shared" si="342"/>
        <v>0</v>
      </c>
      <c r="DJ304" s="254">
        <f t="shared" si="343"/>
        <v>0</v>
      </c>
      <c r="DK304" s="254">
        <f t="shared" si="344"/>
        <v>0</v>
      </c>
      <c r="DL304" s="254">
        <f t="shared" si="345"/>
        <v>0</v>
      </c>
      <c r="DM304" s="254">
        <f t="shared" si="346"/>
        <v>0</v>
      </c>
      <c r="DN304" s="254">
        <f t="shared" si="347"/>
        <v>0</v>
      </c>
      <c r="DO304" s="254">
        <f t="shared" si="348"/>
        <v>0</v>
      </c>
      <c r="DP304" s="254">
        <f t="shared" si="349"/>
        <v>0</v>
      </c>
      <c r="DQ304" s="254">
        <f t="shared" si="350"/>
        <v>0</v>
      </c>
      <c r="DR304" s="254">
        <f t="shared" si="351"/>
        <v>0</v>
      </c>
      <c r="DS304" s="254">
        <f t="shared" si="352"/>
        <v>0</v>
      </c>
      <c r="DT304" s="254">
        <f t="shared" si="353"/>
        <v>0</v>
      </c>
      <c r="DU304" s="254">
        <f t="shared" si="354"/>
        <v>0</v>
      </c>
      <c r="DV304" s="254">
        <f t="shared" si="355"/>
        <v>0</v>
      </c>
    </row>
    <row r="305" spans="1:126" ht="24" customHeight="1">
      <c r="A305" s="11" t="str">
        <f ca="1">IF(AG305&lt;&gt;"OK","",CONCATENATE(TEXT('Front Page'!$F$33,"000"),TEXT('Front Page'!$F$31,"000"),"-",LEFT('Front Page'!$R$53,5),"-",LEFT(D305,1),AJ305, "-",TEXT(B305,"000")))</f>
        <v/>
      </c>
      <c r="B305" s="12" t="str">
        <f>IFERROR(IF(E305="","",MAX(B$17:B304)+1),"")</f>
        <v/>
      </c>
      <c r="C305" s="13"/>
      <c r="D305" s="29" t="str">
        <f t="shared" si="361"/>
        <v>None</v>
      </c>
      <c r="E305" s="29" t="str">
        <f t="shared" si="302"/>
        <v/>
      </c>
      <c r="F305" s="29" t="str">
        <f t="shared" si="303"/>
        <v/>
      </c>
      <c r="G305" s="363"/>
      <c r="H305" s="364"/>
      <c r="I305" s="325" t="str">
        <f t="shared" si="252"/>
        <v>No</v>
      </c>
      <c r="J305" s="314">
        <v>0</v>
      </c>
      <c r="K305" s="312">
        <v>0</v>
      </c>
      <c r="L305" s="312">
        <v>0</v>
      </c>
      <c r="M305" s="312">
        <v>0</v>
      </c>
      <c r="N305" s="312">
        <v>0</v>
      </c>
      <c r="O305" s="312">
        <v>0</v>
      </c>
      <c r="P305" s="312">
        <v>0</v>
      </c>
      <c r="Q305" s="312">
        <v>0</v>
      </c>
      <c r="R305" s="312">
        <v>0</v>
      </c>
      <c r="S305" s="312">
        <v>0</v>
      </c>
      <c r="T305" s="312">
        <v>0</v>
      </c>
      <c r="U305" s="312">
        <v>0</v>
      </c>
      <c r="V305" s="313">
        <v>1</v>
      </c>
      <c r="W305" s="313">
        <v>1</v>
      </c>
      <c r="X305" s="312">
        <v>0</v>
      </c>
      <c r="Y305" s="312">
        <v>0</v>
      </c>
      <c r="Z305" s="312">
        <v>0</v>
      </c>
      <c r="AA305" s="14">
        <v>0</v>
      </c>
      <c r="AB305" s="317"/>
      <c r="AC305" s="15" t="str">
        <f t="shared" si="304"/>
        <v/>
      </c>
      <c r="AD305" s="15" t="str">
        <f t="shared" si="314"/>
        <v/>
      </c>
      <c r="AE305" s="16" t="str">
        <f t="shared" si="315"/>
        <v>0 - 0</v>
      </c>
      <c r="AF305" s="20" t="str">
        <f t="shared" si="308"/>
        <v>Not an offer</v>
      </c>
      <c r="AG305" s="276" t="str">
        <f t="shared" si="309"/>
        <v>Not an Offer</v>
      </c>
      <c r="AH305" s="150"/>
      <c r="AI305" s="254">
        <v>289</v>
      </c>
      <c r="AJ305" s="149" t="str">
        <f t="shared" si="310"/>
        <v>00-IFE</v>
      </c>
      <c r="AK305" s="254" t="b">
        <v>0</v>
      </c>
      <c r="AL305" s="254">
        <f t="shared" si="305"/>
        <v>0</v>
      </c>
      <c r="AM305" s="254">
        <f t="shared" si="311"/>
        <v>0</v>
      </c>
      <c r="AN305" s="288">
        <f t="shared" si="316"/>
        <v>0</v>
      </c>
      <c r="AO305" s="288" t="str">
        <f>IF(AND($BU305=$BV305,BU305=AO$13),$J305&amp;$K305&amp;$L305&amp;$M305&amp;$N305&amp;$O305&amp;$P305&amp;$Q305&amp;$R305&amp;$S305&amp;$T305&amp;$U305,IFERROR(MATCH($AN305,AO$17:AO304,0),-1000))</f>
        <v>000000000000</v>
      </c>
      <c r="AP305" s="288">
        <f>IF(AND($BU305=$BV305,BV305=AP$13),$J305&amp;$K305&amp;$L305&amp;$M305&amp;$N305&amp;$O305&amp;$P305&amp;$Q305&amp;$R305&amp;$S305&amp;$T305&amp;$U305,IFERROR(MATCH($AN305,AP$17:AP304,0),-1000))</f>
        <v>1</v>
      </c>
      <c r="AQ305" s="288">
        <f>IF(AND($BU305=$BV305,BW305=AQ$13),$J305&amp;$K305&amp;$L305&amp;$M305&amp;$N305&amp;$O305&amp;$P305&amp;$Q305&amp;$R305&amp;$S305&amp;$T305&amp;$U305,IFERROR(MATCH($AN305,AQ$17:AQ304,0),-1000))</f>
        <v>1</v>
      </c>
      <c r="AR305" s="288">
        <f>IF(AND($BU305=$BV305,BX305=AR$13),$J305&amp;$K305&amp;$L305&amp;$M305&amp;$N305&amp;$O305&amp;$P305&amp;$Q305&amp;$R305&amp;$S305&amp;$T305&amp;$U305,IFERROR(MATCH($AN305,AR$17:AR304,0),-1000))</f>
        <v>1</v>
      </c>
      <c r="AS305" s="254">
        <f t="shared" si="238"/>
        <v>0</v>
      </c>
      <c r="AT305" s="261" t="str">
        <f t="shared" si="317"/>
        <v/>
      </c>
      <c r="AU305" s="254" t="str">
        <f t="shared" si="312"/>
        <v/>
      </c>
      <c r="AV305" s="254" t="str">
        <f t="shared" si="312"/>
        <v/>
      </c>
      <c r="AW305" s="254" t="str">
        <f t="shared" si="312"/>
        <v/>
      </c>
      <c r="AX305" s="254" t="str">
        <f t="shared" si="312"/>
        <v/>
      </c>
      <c r="AY305" s="254" t="str">
        <f t="shared" si="312"/>
        <v/>
      </c>
      <c r="AZ305" s="254" t="str">
        <f t="shared" si="312"/>
        <v/>
      </c>
      <c r="BA305" s="254" t="str">
        <f t="shared" si="312"/>
        <v/>
      </c>
      <c r="BB305" s="254" t="str">
        <f t="shared" si="357"/>
        <v/>
      </c>
      <c r="BC305" s="254" t="str">
        <f t="shared" si="357"/>
        <v/>
      </c>
      <c r="BD305" s="254" t="str">
        <f t="shared" si="357"/>
        <v/>
      </c>
      <c r="BE305" s="262" t="str">
        <f t="shared" si="357"/>
        <v/>
      </c>
      <c r="BF305" s="263" t="str">
        <f t="shared" si="313"/>
        <v/>
      </c>
      <c r="BG305" s="254" t="str">
        <f t="shared" si="313"/>
        <v/>
      </c>
      <c r="BH305" s="254" t="str">
        <f t="shared" si="313"/>
        <v/>
      </c>
      <c r="BI305" s="254" t="str">
        <f t="shared" si="313"/>
        <v/>
      </c>
      <c r="BJ305" s="254" t="str">
        <f t="shared" si="313"/>
        <v/>
      </c>
      <c r="BK305" s="254" t="str">
        <f t="shared" si="313"/>
        <v/>
      </c>
      <c r="BL305" s="254" t="str">
        <f t="shared" si="313"/>
        <v/>
      </c>
      <c r="BM305" s="254" t="str">
        <f t="shared" si="358"/>
        <v/>
      </c>
      <c r="BN305" s="254" t="str">
        <f t="shared" si="358"/>
        <v/>
      </c>
      <c r="BO305" s="254" t="str">
        <f t="shared" si="358"/>
        <v/>
      </c>
      <c r="BP305" s="254" t="str">
        <f t="shared" si="358"/>
        <v/>
      </c>
      <c r="BQ305" s="264" t="str">
        <f t="shared" si="318"/>
        <v/>
      </c>
      <c r="BR305" s="261">
        <v>2019</v>
      </c>
      <c r="BS305" s="261">
        <v>2019</v>
      </c>
      <c r="BT305" s="261">
        <v>2019</v>
      </c>
      <c r="BU305" s="265">
        <v>2019</v>
      </c>
      <c r="BV305" s="263">
        <v>2019</v>
      </c>
      <c r="BW305" s="254" t="str">
        <f t="shared" si="356"/>
        <v/>
      </c>
      <c r="BX305" s="254" t="str">
        <f t="shared" si="356"/>
        <v/>
      </c>
      <c r="BY305" s="264" t="str">
        <f t="shared" si="306"/>
        <v/>
      </c>
      <c r="BZ305" s="254" t="str">
        <f t="shared" si="307"/>
        <v/>
      </c>
      <c r="CA305" s="254">
        <f t="shared" si="360"/>
        <v>0</v>
      </c>
      <c r="CB305" s="254">
        <f t="shared" si="360"/>
        <v>0</v>
      </c>
      <c r="CC305" s="254">
        <f t="shared" si="360"/>
        <v>0</v>
      </c>
      <c r="CD305" s="254">
        <f t="shared" si="359"/>
        <v>0</v>
      </c>
      <c r="CE305" s="254">
        <f t="shared" si="359"/>
        <v>0</v>
      </c>
      <c r="CF305" s="254">
        <f t="shared" si="359"/>
        <v>0</v>
      </c>
      <c r="CG305" s="254">
        <f t="shared" si="359"/>
        <v>0</v>
      </c>
      <c r="CH305" s="254">
        <f t="shared" si="359"/>
        <v>0</v>
      </c>
      <c r="CI305" s="254">
        <f t="shared" si="359"/>
        <v>0</v>
      </c>
      <c r="CJ305" s="254">
        <f t="shared" si="359"/>
        <v>0</v>
      </c>
      <c r="CK305" s="254">
        <f t="shared" si="359"/>
        <v>0</v>
      </c>
      <c r="CL305" s="254">
        <f t="shared" si="359"/>
        <v>0</v>
      </c>
      <c r="CM305" s="254">
        <f t="shared" si="320"/>
        <v>0</v>
      </c>
      <c r="CN305" s="254">
        <f t="shared" si="321"/>
        <v>0</v>
      </c>
      <c r="CO305" s="254">
        <f t="shared" si="322"/>
        <v>0</v>
      </c>
      <c r="CP305" s="254">
        <f t="shared" si="323"/>
        <v>0</v>
      </c>
      <c r="CQ305" s="254">
        <f t="shared" si="324"/>
        <v>0</v>
      </c>
      <c r="CR305" s="254">
        <f t="shared" si="325"/>
        <v>0</v>
      </c>
      <c r="CS305" s="254">
        <f t="shared" si="326"/>
        <v>0</v>
      </c>
      <c r="CT305" s="254">
        <f t="shared" si="327"/>
        <v>0</v>
      </c>
      <c r="CU305" s="254">
        <f t="shared" si="328"/>
        <v>0</v>
      </c>
      <c r="CV305" s="254">
        <f t="shared" si="329"/>
        <v>0</v>
      </c>
      <c r="CW305" s="254">
        <f t="shared" si="330"/>
        <v>0</v>
      </c>
      <c r="CX305" s="254">
        <f t="shared" si="331"/>
        <v>0</v>
      </c>
      <c r="CY305" s="254">
        <f t="shared" si="332"/>
        <v>0</v>
      </c>
      <c r="CZ305" s="254">
        <f t="shared" si="333"/>
        <v>0</v>
      </c>
      <c r="DA305" s="254">
        <f t="shared" si="334"/>
        <v>0</v>
      </c>
      <c r="DB305" s="254">
        <f t="shared" si="335"/>
        <v>0</v>
      </c>
      <c r="DC305" s="254">
        <f t="shared" si="336"/>
        <v>0</v>
      </c>
      <c r="DD305" s="254">
        <f t="shared" si="337"/>
        <v>0</v>
      </c>
      <c r="DE305" s="254">
        <f t="shared" si="338"/>
        <v>0</v>
      </c>
      <c r="DF305" s="254">
        <f t="shared" si="339"/>
        <v>0</v>
      </c>
      <c r="DG305" s="254">
        <f t="shared" si="340"/>
        <v>0</v>
      </c>
      <c r="DH305" s="254">
        <f t="shared" si="341"/>
        <v>0</v>
      </c>
      <c r="DI305" s="254">
        <f t="shared" si="342"/>
        <v>0</v>
      </c>
      <c r="DJ305" s="254">
        <f t="shared" si="343"/>
        <v>0</v>
      </c>
      <c r="DK305" s="254">
        <f t="shared" si="344"/>
        <v>0</v>
      </c>
      <c r="DL305" s="254">
        <f t="shared" si="345"/>
        <v>0</v>
      </c>
      <c r="DM305" s="254">
        <f t="shared" si="346"/>
        <v>0</v>
      </c>
      <c r="DN305" s="254">
        <f t="shared" si="347"/>
        <v>0</v>
      </c>
      <c r="DO305" s="254">
        <f t="shared" si="348"/>
        <v>0</v>
      </c>
      <c r="DP305" s="254">
        <f t="shared" si="349"/>
        <v>0</v>
      </c>
      <c r="DQ305" s="254">
        <f t="shared" si="350"/>
        <v>0</v>
      </c>
      <c r="DR305" s="254">
        <f t="shared" si="351"/>
        <v>0</v>
      </c>
      <c r="DS305" s="254">
        <f t="shared" si="352"/>
        <v>0</v>
      </c>
      <c r="DT305" s="254">
        <f t="shared" si="353"/>
        <v>0</v>
      </c>
      <c r="DU305" s="254">
        <f t="shared" si="354"/>
        <v>0</v>
      </c>
      <c r="DV305" s="254">
        <f t="shared" si="355"/>
        <v>0</v>
      </c>
    </row>
    <row r="306" spans="1:126" ht="24" customHeight="1">
      <c r="A306" s="11" t="str">
        <f ca="1">IF(AG306&lt;&gt;"OK","",CONCATENATE(TEXT('Front Page'!$F$33,"000"),TEXT('Front Page'!$F$31,"000"),"-",LEFT('Front Page'!$R$53,5),"-",LEFT(D306,1),AJ306, "-",TEXT(B306,"000")))</f>
        <v/>
      </c>
      <c r="B306" s="12" t="str">
        <f>IFERROR(IF(E306="","",MAX(B$17:B305)+1),"")</f>
        <v/>
      </c>
      <c r="C306" s="13"/>
      <c r="D306" s="29" t="str">
        <f t="shared" si="361"/>
        <v>None</v>
      </c>
      <c r="E306" s="29" t="str">
        <f t="shared" si="302"/>
        <v/>
      </c>
      <c r="F306" s="29" t="str">
        <f t="shared" si="303"/>
        <v/>
      </c>
      <c r="G306" s="363"/>
      <c r="H306" s="364"/>
      <c r="I306" s="325" t="str">
        <f t="shared" si="252"/>
        <v>No</v>
      </c>
      <c r="J306" s="314">
        <v>0</v>
      </c>
      <c r="K306" s="312">
        <v>0</v>
      </c>
      <c r="L306" s="312">
        <v>0</v>
      </c>
      <c r="M306" s="312">
        <v>0</v>
      </c>
      <c r="N306" s="312">
        <v>0</v>
      </c>
      <c r="O306" s="312">
        <v>0</v>
      </c>
      <c r="P306" s="312">
        <v>0</v>
      </c>
      <c r="Q306" s="312">
        <v>0</v>
      </c>
      <c r="R306" s="312">
        <v>0</v>
      </c>
      <c r="S306" s="312">
        <v>0</v>
      </c>
      <c r="T306" s="312">
        <v>0</v>
      </c>
      <c r="U306" s="312">
        <v>0</v>
      </c>
      <c r="V306" s="313">
        <v>1</v>
      </c>
      <c r="W306" s="313">
        <v>1</v>
      </c>
      <c r="X306" s="312">
        <v>0</v>
      </c>
      <c r="Y306" s="312">
        <v>0</v>
      </c>
      <c r="Z306" s="312">
        <v>0</v>
      </c>
      <c r="AA306" s="14">
        <v>0</v>
      </c>
      <c r="AB306" s="317"/>
      <c r="AC306" s="15" t="str">
        <f t="shared" si="304"/>
        <v/>
      </c>
      <c r="AD306" s="15" t="str">
        <f t="shared" si="314"/>
        <v/>
      </c>
      <c r="AE306" s="16" t="str">
        <f t="shared" si="315"/>
        <v>0 - 0</v>
      </c>
      <c r="AF306" s="20" t="str">
        <f t="shared" si="308"/>
        <v>Not an offer</v>
      </c>
      <c r="AG306" s="276" t="str">
        <f t="shared" si="309"/>
        <v>Not an Offer</v>
      </c>
      <c r="AH306" s="150"/>
      <c r="AI306" s="254">
        <v>290</v>
      </c>
      <c r="AJ306" s="149" t="str">
        <f t="shared" si="310"/>
        <v>00-IFE</v>
      </c>
      <c r="AK306" s="254" t="b">
        <v>0</v>
      </c>
      <c r="AL306" s="254">
        <f t="shared" si="305"/>
        <v>0</v>
      </c>
      <c r="AM306" s="254">
        <f t="shared" si="311"/>
        <v>0</v>
      </c>
      <c r="AN306" s="288">
        <f t="shared" si="316"/>
        <v>0</v>
      </c>
      <c r="AO306" s="288" t="str">
        <f>IF(AND($BU306=$BV306,BU306=AO$13),$J306&amp;$K306&amp;$L306&amp;$M306&amp;$N306&amp;$O306&amp;$P306&amp;$Q306&amp;$R306&amp;$S306&amp;$T306&amp;$U306,IFERROR(MATCH($AN306,AO$17:AO305,0),-1000))</f>
        <v>000000000000</v>
      </c>
      <c r="AP306" s="288">
        <f>IF(AND($BU306=$BV306,BV306=AP$13),$J306&amp;$K306&amp;$L306&amp;$M306&amp;$N306&amp;$O306&amp;$P306&amp;$Q306&amp;$R306&amp;$S306&amp;$T306&amp;$U306,IFERROR(MATCH($AN306,AP$17:AP305,0),-1000))</f>
        <v>1</v>
      </c>
      <c r="AQ306" s="288">
        <f>IF(AND($BU306=$BV306,BW306=AQ$13),$J306&amp;$K306&amp;$L306&amp;$M306&amp;$N306&amp;$O306&amp;$P306&amp;$Q306&amp;$R306&amp;$S306&amp;$T306&amp;$U306,IFERROR(MATCH($AN306,AQ$17:AQ305,0),-1000))</f>
        <v>1</v>
      </c>
      <c r="AR306" s="288">
        <f>IF(AND($BU306=$BV306,BX306=AR$13),$J306&amp;$K306&amp;$L306&amp;$M306&amp;$N306&amp;$O306&amp;$P306&amp;$Q306&amp;$R306&amp;$S306&amp;$T306&amp;$U306,IFERROR(MATCH($AN306,AR$17:AR305,0),-1000))</f>
        <v>1</v>
      </c>
      <c r="AS306" s="254">
        <f t="shared" si="238"/>
        <v>0</v>
      </c>
      <c r="AT306" s="261" t="str">
        <f t="shared" si="317"/>
        <v/>
      </c>
      <c r="AU306" s="254" t="str">
        <f t="shared" si="312"/>
        <v/>
      </c>
      <c r="AV306" s="254" t="str">
        <f t="shared" si="312"/>
        <v/>
      </c>
      <c r="AW306" s="254" t="str">
        <f t="shared" si="312"/>
        <v/>
      </c>
      <c r="AX306" s="254" t="str">
        <f t="shared" si="312"/>
        <v/>
      </c>
      <c r="AY306" s="254" t="str">
        <f t="shared" si="312"/>
        <v/>
      </c>
      <c r="AZ306" s="254" t="str">
        <f t="shared" si="312"/>
        <v/>
      </c>
      <c r="BA306" s="254" t="str">
        <f t="shared" si="312"/>
        <v/>
      </c>
      <c r="BB306" s="254" t="str">
        <f t="shared" si="357"/>
        <v/>
      </c>
      <c r="BC306" s="254" t="str">
        <f t="shared" si="357"/>
        <v/>
      </c>
      <c r="BD306" s="254" t="str">
        <f t="shared" si="357"/>
        <v/>
      </c>
      <c r="BE306" s="262" t="str">
        <f t="shared" si="357"/>
        <v/>
      </c>
      <c r="BF306" s="263" t="str">
        <f t="shared" si="313"/>
        <v/>
      </c>
      <c r="BG306" s="254" t="str">
        <f t="shared" si="313"/>
        <v/>
      </c>
      <c r="BH306" s="254" t="str">
        <f t="shared" si="313"/>
        <v/>
      </c>
      <c r="BI306" s="254" t="str">
        <f t="shared" si="313"/>
        <v/>
      </c>
      <c r="BJ306" s="254" t="str">
        <f t="shared" si="313"/>
        <v/>
      </c>
      <c r="BK306" s="254" t="str">
        <f t="shared" si="313"/>
        <v/>
      </c>
      <c r="BL306" s="254" t="str">
        <f t="shared" si="313"/>
        <v/>
      </c>
      <c r="BM306" s="254" t="str">
        <f t="shared" si="358"/>
        <v/>
      </c>
      <c r="BN306" s="254" t="str">
        <f t="shared" si="358"/>
        <v/>
      </c>
      <c r="BO306" s="254" t="str">
        <f t="shared" si="358"/>
        <v/>
      </c>
      <c r="BP306" s="254" t="str">
        <f t="shared" si="358"/>
        <v/>
      </c>
      <c r="BQ306" s="264" t="str">
        <f t="shared" si="318"/>
        <v/>
      </c>
      <c r="BR306" s="261">
        <v>2019</v>
      </c>
      <c r="BS306" s="261">
        <v>2019</v>
      </c>
      <c r="BT306" s="261">
        <v>2019</v>
      </c>
      <c r="BU306" s="265">
        <v>2019</v>
      </c>
      <c r="BV306" s="263">
        <v>2019</v>
      </c>
      <c r="BW306" s="254" t="str">
        <f t="shared" si="356"/>
        <v/>
      </c>
      <c r="BX306" s="254" t="str">
        <f t="shared" si="356"/>
        <v/>
      </c>
      <c r="BY306" s="264" t="str">
        <f t="shared" si="306"/>
        <v/>
      </c>
      <c r="BZ306" s="254" t="str">
        <f t="shared" si="307"/>
        <v/>
      </c>
      <c r="CA306" s="254">
        <f t="shared" si="360"/>
        <v>0</v>
      </c>
      <c r="CB306" s="254">
        <f t="shared" si="360"/>
        <v>0</v>
      </c>
      <c r="CC306" s="254">
        <f t="shared" si="360"/>
        <v>0</v>
      </c>
      <c r="CD306" s="254">
        <f t="shared" si="359"/>
        <v>0</v>
      </c>
      <c r="CE306" s="254">
        <f t="shared" si="359"/>
        <v>0</v>
      </c>
      <c r="CF306" s="254">
        <f t="shared" si="359"/>
        <v>0</v>
      </c>
      <c r="CG306" s="254">
        <f t="shared" si="359"/>
        <v>0</v>
      </c>
      <c r="CH306" s="254">
        <f t="shared" si="359"/>
        <v>0</v>
      </c>
      <c r="CI306" s="254">
        <f t="shared" si="359"/>
        <v>0</v>
      </c>
      <c r="CJ306" s="254">
        <f t="shared" si="359"/>
        <v>0</v>
      </c>
      <c r="CK306" s="254">
        <f t="shared" si="359"/>
        <v>0</v>
      </c>
      <c r="CL306" s="254">
        <f t="shared" si="359"/>
        <v>0</v>
      </c>
      <c r="CM306" s="254">
        <f t="shared" si="320"/>
        <v>0</v>
      </c>
      <c r="CN306" s="254">
        <f t="shared" si="321"/>
        <v>0</v>
      </c>
      <c r="CO306" s="254">
        <f t="shared" si="322"/>
        <v>0</v>
      </c>
      <c r="CP306" s="254">
        <f t="shared" si="323"/>
        <v>0</v>
      </c>
      <c r="CQ306" s="254">
        <f t="shared" si="324"/>
        <v>0</v>
      </c>
      <c r="CR306" s="254">
        <f t="shared" si="325"/>
        <v>0</v>
      </c>
      <c r="CS306" s="254">
        <f t="shared" si="326"/>
        <v>0</v>
      </c>
      <c r="CT306" s="254">
        <f t="shared" si="327"/>
        <v>0</v>
      </c>
      <c r="CU306" s="254">
        <f t="shared" si="328"/>
        <v>0</v>
      </c>
      <c r="CV306" s="254">
        <f t="shared" si="329"/>
        <v>0</v>
      </c>
      <c r="CW306" s="254">
        <f t="shared" si="330"/>
        <v>0</v>
      </c>
      <c r="CX306" s="254">
        <f t="shared" si="331"/>
        <v>0</v>
      </c>
      <c r="CY306" s="254">
        <f t="shared" si="332"/>
        <v>0</v>
      </c>
      <c r="CZ306" s="254">
        <f t="shared" si="333"/>
        <v>0</v>
      </c>
      <c r="DA306" s="254">
        <f t="shared" si="334"/>
        <v>0</v>
      </c>
      <c r="DB306" s="254">
        <f t="shared" si="335"/>
        <v>0</v>
      </c>
      <c r="DC306" s="254">
        <f t="shared" si="336"/>
        <v>0</v>
      </c>
      <c r="DD306" s="254">
        <f t="shared" si="337"/>
        <v>0</v>
      </c>
      <c r="DE306" s="254">
        <f t="shared" si="338"/>
        <v>0</v>
      </c>
      <c r="DF306" s="254">
        <f t="shared" si="339"/>
        <v>0</v>
      </c>
      <c r="DG306" s="254">
        <f t="shared" si="340"/>
        <v>0</v>
      </c>
      <c r="DH306" s="254">
        <f t="shared" si="341"/>
        <v>0</v>
      </c>
      <c r="DI306" s="254">
        <f t="shared" si="342"/>
        <v>0</v>
      </c>
      <c r="DJ306" s="254">
        <f t="shared" si="343"/>
        <v>0</v>
      </c>
      <c r="DK306" s="254">
        <f t="shared" si="344"/>
        <v>0</v>
      </c>
      <c r="DL306" s="254">
        <f t="shared" si="345"/>
        <v>0</v>
      </c>
      <c r="DM306" s="254">
        <f t="shared" si="346"/>
        <v>0</v>
      </c>
      <c r="DN306" s="254">
        <f t="shared" si="347"/>
        <v>0</v>
      </c>
      <c r="DO306" s="254">
        <f t="shared" si="348"/>
        <v>0</v>
      </c>
      <c r="DP306" s="254">
        <f t="shared" si="349"/>
        <v>0</v>
      </c>
      <c r="DQ306" s="254">
        <f t="shared" si="350"/>
        <v>0</v>
      </c>
      <c r="DR306" s="254">
        <f t="shared" si="351"/>
        <v>0</v>
      </c>
      <c r="DS306" s="254">
        <f t="shared" si="352"/>
        <v>0</v>
      </c>
      <c r="DT306" s="254">
        <f t="shared" si="353"/>
        <v>0</v>
      </c>
      <c r="DU306" s="254">
        <f t="shared" si="354"/>
        <v>0</v>
      </c>
      <c r="DV306" s="254">
        <f t="shared" si="355"/>
        <v>0</v>
      </c>
    </row>
    <row r="307" spans="1:126" ht="24" customHeight="1">
      <c r="A307" s="11" t="str">
        <f ca="1">IF(AG307&lt;&gt;"OK","",CONCATENATE(TEXT('Front Page'!$F$33,"000"),TEXT('Front Page'!$F$31,"000"),"-",LEFT('Front Page'!$R$53,5),"-",LEFT(D307,1),AJ307, "-",TEXT(B307,"000")))</f>
        <v/>
      </c>
      <c r="B307" s="12" t="str">
        <f>IFERROR(IF(E307="","",MAX(B$17:B306)+1),"")</f>
        <v/>
      </c>
      <c r="C307" s="13"/>
      <c r="D307" s="29" t="str">
        <f t="shared" si="361"/>
        <v>None</v>
      </c>
      <c r="E307" s="29" t="str">
        <f t="shared" si="302"/>
        <v/>
      </c>
      <c r="F307" s="29" t="str">
        <f t="shared" si="303"/>
        <v/>
      </c>
      <c r="G307" s="363"/>
      <c r="H307" s="364"/>
      <c r="I307" s="325" t="str">
        <f t="shared" si="252"/>
        <v>No</v>
      </c>
      <c r="J307" s="314">
        <v>0</v>
      </c>
      <c r="K307" s="312">
        <v>0</v>
      </c>
      <c r="L307" s="312">
        <v>0</v>
      </c>
      <c r="M307" s="312">
        <v>0</v>
      </c>
      <c r="N307" s="312">
        <v>0</v>
      </c>
      <c r="O307" s="312">
        <v>0</v>
      </c>
      <c r="P307" s="312">
        <v>0</v>
      </c>
      <c r="Q307" s="312">
        <v>0</v>
      </c>
      <c r="R307" s="312">
        <v>0</v>
      </c>
      <c r="S307" s="312">
        <v>0</v>
      </c>
      <c r="T307" s="312">
        <v>0</v>
      </c>
      <c r="U307" s="312">
        <v>0</v>
      </c>
      <c r="V307" s="313">
        <v>1</v>
      </c>
      <c r="W307" s="313">
        <v>1</v>
      </c>
      <c r="X307" s="312">
        <v>0</v>
      </c>
      <c r="Y307" s="312">
        <v>0</v>
      </c>
      <c r="Z307" s="312">
        <v>0</v>
      </c>
      <c r="AA307" s="14">
        <v>0</v>
      </c>
      <c r="AB307" s="317"/>
      <c r="AC307" s="15" t="str">
        <f t="shared" si="304"/>
        <v/>
      </c>
      <c r="AD307" s="15" t="str">
        <f t="shared" si="314"/>
        <v/>
      </c>
      <c r="AE307" s="16" t="str">
        <f t="shared" si="315"/>
        <v>0 - 0</v>
      </c>
      <c r="AF307" s="20" t="str">
        <f t="shared" si="308"/>
        <v>Not an offer</v>
      </c>
      <c r="AG307" s="276" t="str">
        <f t="shared" si="309"/>
        <v>Not an Offer</v>
      </c>
      <c r="AH307" s="150"/>
      <c r="AI307" s="254">
        <v>291</v>
      </c>
      <c r="AJ307" s="149" t="str">
        <f t="shared" si="310"/>
        <v>00-IFE</v>
      </c>
      <c r="AK307" s="254" t="b">
        <v>0</v>
      </c>
      <c r="AL307" s="254">
        <f t="shared" si="305"/>
        <v>0</v>
      </c>
      <c r="AM307" s="254">
        <f t="shared" si="311"/>
        <v>0</v>
      </c>
      <c r="AN307" s="288">
        <f t="shared" si="316"/>
        <v>0</v>
      </c>
      <c r="AO307" s="288" t="str">
        <f>IF(AND($BU307=$BV307,BU307=AO$13),$J307&amp;$K307&amp;$L307&amp;$M307&amp;$N307&amp;$O307&amp;$P307&amp;$Q307&amp;$R307&amp;$S307&amp;$T307&amp;$U307,IFERROR(MATCH($AN307,AO$17:AO306,0),-1000))</f>
        <v>000000000000</v>
      </c>
      <c r="AP307" s="288">
        <f>IF(AND($BU307=$BV307,BV307=AP$13),$J307&amp;$K307&amp;$L307&amp;$M307&amp;$N307&amp;$O307&amp;$P307&amp;$Q307&amp;$R307&amp;$S307&amp;$T307&amp;$U307,IFERROR(MATCH($AN307,AP$17:AP306,0),-1000))</f>
        <v>1</v>
      </c>
      <c r="AQ307" s="288">
        <f>IF(AND($BU307=$BV307,BW307=AQ$13),$J307&amp;$K307&amp;$L307&amp;$M307&amp;$N307&amp;$O307&amp;$P307&amp;$Q307&amp;$R307&amp;$S307&amp;$T307&amp;$U307,IFERROR(MATCH($AN307,AQ$17:AQ306,0),-1000))</f>
        <v>1</v>
      </c>
      <c r="AR307" s="288">
        <f>IF(AND($BU307=$BV307,BX307=AR$13),$J307&amp;$K307&amp;$L307&amp;$M307&amp;$N307&amp;$O307&amp;$P307&amp;$Q307&amp;$R307&amp;$S307&amp;$T307&amp;$U307,IFERROR(MATCH($AN307,AR$17:AR306,0),-1000))</f>
        <v>1</v>
      </c>
      <c r="AS307" s="254">
        <f t="shared" si="238"/>
        <v>0</v>
      </c>
      <c r="AT307" s="261" t="str">
        <f t="shared" si="317"/>
        <v/>
      </c>
      <c r="AU307" s="254" t="str">
        <f t="shared" si="312"/>
        <v/>
      </c>
      <c r="AV307" s="254" t="str">
        <f t="shared" si="312"/>
        <v/>
      </c>
      <c r="AW307" s="254" t="str">
        <f t="shared" si="312"/>
        <v/>
      </c>
      <c r="AX307" s="254" t="str">
        <f t="shared" si="312"/>
        <v/>
      </c>
      <c r="AY307" s="254" t="str">
        <f t="shared" si="312"/>
        <v/>
      </c>
      <c r="AZ307" s="254" t="str">
        <f t="shared" si="312"/>
        <v/>
      </c>
      <c r="BA307" s="254" t="str">
        <f t="shared" si="312"/>
        <v/>
      </c>
      <c r="BB307" s="254" t="str">
        <f t="shared" si="357"/>
        <v/>
      </c>
      <c r="BC307" s="254" t="str">
        <f t="shared" si="357"/>
        <v/>
      </c>
      <c r="BD307" s="254" t="str">
        <f t="shared" si="357"/>
        <v/>
      </c>
      <c r="BE307" s="262" t="str">
        <f t="shared" si="357"/>
        <v/>
      </c>
      <c r="BF307" s="263" t="str">
        <f t="shared" si="313"/>
        <v/>
      </c>
      <c r="BG307" s="254" t="str">
        <f t="shared" si="313"/>
        <v/>
      </c>
      <c r="BH307" s="254" t="str">
        <f t="shared" si="313"/>
        <v/>
      </c>
      <c r="BI307" s="254" t="str">
        <f t="shared" si="313"/>
        <v/>
      </c>
      <c r="BJ307" s="254" t="str">
        <f t="shared" si="313"/>
        <v/>
      </c>
      <c r="BK307" s="254" t="str">
        <f t="shared" si="313"/>
        <v/>
      </c>
      <c r="BL307" s="254" t="str">
        <f t="shared" si="313"/>
        <v/>
      </c>
      <c r="BM307" s="254" t="str">
        <f t="shared" si="358"/>
        <v/>
      </c>
      <c r="BN307" s="254" t="str">
        <f t="shared" si="358"/>
        <v/>
      </c>
      <c r="BO307" s="254" t="str">
        <f t="shared" si="358"/>
        <v/>
      </c>
      <c r="BP307" s="254" t="str">
        <f t="shared" si="358"/>
        <v/>
      </c>
      <c r="BQ307" s="264" t="str">
        <f t="shared" si="318"/>
        <v/>
      </c>
      <c r="BR307" s="261">
        <v>2019</v>
      </c>
      <c r="BS307" s="261">
        <v>2019</v>
      </c>
      <c r="BT307" s="261">
        <v>2019</v>
      </c>
      <c r="BU307" s="265">
        <v>2019</v>
      </c>
      <c r="BV307" s="263">
        <v>2019</v>
      </c>
      <c r="BW307" s="254" t="str">
        <f t="shared" si="356"/>
        <v/>
      </c>
      <c r="BX307" s="254" t="str">
        <f t="shared" si="356"/>
        <v/>
      </c>
      <c r="BY307" s="264" t="str">
        <f t="shared" si="306"/>
        <v/>
      </c>
      <c r="BZ307" s="254" t="str">
        <f t="shared" si="307"/>
        <v/>
      </c>
      <c r="CA307" s="254">
        <f t="shared" si="360"/>
        <v>0</v>
      </c>
      <c r="CB307" s="254">
        <f t="shared" si="360"/>
        <v>0</v>
      </c>
      <c r="CC307" s="254">
        <f t="shared" si="360"/>
        <v>0</v>
      </c>
      <c r="CD307" s="254">
        <f t="shared" si="359"/>
        <v>0</v>
      </c>
      <c r="CE307" s="254">
        <f t="shared" si="359"/>
        <v>0</v>
      </c>
      <c r="CF307" s="254">
        <f t="shared" si="359"/>
        <v>0</v>
      </c>
      <c r="CG307" s="254">
        <f t="shared" si="359"/>
        <v>0</v>
      </c>
      <c r="CH307" s="254">
        <f t="shared" si="359"/>
        <v>0</v>
      </c>
      <c r="CI307" s="254">
        <f t="shared" si="359"/>
        <v>0</v>
      </c>
      <c r="CJ307" s="254">
        <f t="shared" si="359"/>
        <v>0</v>
      </c>
      <c r="CK307" s="254">
        <f t="shared" si="359"/>
        <v>0</v>
      </c>
      <c r="CL307" s="254">
        <f t="shared" si="359"/>
        <v>0</v>
      </c>
      <c r="CM307" s="254">
        <f t="shared" si="320"/>
        <v>0</v>
      </c>
      <c r="CN307" s="254">
        <f t="shared" si="321"/>
        <v>0</v>
      </c>
      <c r="CO307" s="254">
        <f t="shared" si="322"/>
        <v>0</v>
      </c>
      <c r="CP307" s="254">
        <f t="shared" si="323"/>
        <v>0</v>
      </c>
      <c r="CQ307" s="254">
        <f t="shared" si="324"/>
        <v>0</v>
      </c>
      <c r="CR307" s="254">
        <f t="shared" si="325"/>
        <v>0</v>
      </c>
      <c r="CS307" s="254">
        <f t="shared" si="326"/>
        <v>0</v>
      </c>
      <c r="CT307" s="254">
        <f t="shared" si="327"/>
        <v>0</v>
      </c>
      <c r="CU307" s="254">
        <f t="shared" si="328"/>
        <v>0</v>
      </c>
      <c r="CV307" s="254">
        <f t="shared" si="329"/>
        <v>0</v>
      </c>
      <c r="CW307" s="254">
        <f t="shared" si="330"/>
        <v>0</v>
      </c>
      <c r="CX307" s="254">
        <f t="shared" si="331"/>
        <v>0</v>
      </c>
      <c r="CY307" s="254">
        <f t="shared" si="332"/>
        <v>0</v>
      </c>
      <c r="CZ307" s="254">
        <f t="shared" si="333"/>
        <v>0</v>
      </c>
      <c r="DA307" s="254">
        <f t="shared" si="334"/>
        <v>0</v>
      </c>
      <c r="DB307" s="254">
        <f t="shared" si="335"/>
        <v>0</v>
      </c>
      <c r="DC307" s="254">
        <f t="shared" si="336"/>
        <v>0</v>
      </c>
      <c r="DD307" s="254">
        <f t="shared" si="337"/>
        <v>0</v>
      </c>
      <c r="DE307" s="254">
        <f t="shared" si="338"/>
        <v>0</v>
      </c>
      <c r="DF307" s="254">
        <f t="shared" si="339"/>
        <v>0</v>
      </c>
      <c r="DG307" s="254">
        <f t="shared" si="340"/>
        <v>0</v>
      </c>
      <c r="DH307" s="254">
        <f t="shared" si="341"/>
        <v>0</v>
      </c>
      <c r="DI307" s="254">
        <f t="shared" si="342"/>
        <v>0</v>
      </c>
      <c r="DJ307" s="254">
        <f t="shared" si="343"/>
        <v>0</v>
      </c>
      <c r="DK307" s="254">
        <f t="shared" si="344"/>
        <v>0</v>
      </c>
      <c r="DL307" s="254">
        <f t="shared" si="345"/>
        <v>0</v>
      </c>
      <c r="DM307" s="254">
        <f t="shared" si="346"/>
        <v>0</v>
      </c>
      <c r="DN307" s="254">
        <f t="shared" si="347"/>
        <v>0</v>
      </c>
      <c r="DO307" s="254">
        <f t="shared" si="348"/>
        <v>0</v>
      </c>
      <c r="DP307" s="254">
        <f t="shared" si="349"/>
        <v>0</v>
      </c>
      <c r="DQ307" s="254">
        <f t="shared" si="350"/>
        <v>0</v>
      </c>
      <c r="DR307" s="254">
        <f t="shared" si="351"/>
        <v>0</v>
      </c>
      <c r="DS307" s="254">
        <f t="shared" si="352"/>
        <v>0</v>
      </c>
      <c r="DT307" s="254">
        <f t="shared" si="353"/>
        <v>0</v>
      </c>
      <c r="DU307" s="254">
        <f t="shared" si="354"/>
        <v>0</v>
      </c>
      <c r="DV307" s="254">
        <f t="shared" si="355"/>
        <v>0</v>
      </c>
    </row>
    <row r="308" spans="1:126" ht="24" customHeight="1">
      <c r="A308" s="11" t="str">
        <f ca="1">IF(AG308&lt;&gt;"OK","",CONCATENATE(TEXT('Front Page'!$F$33,"000"),TEXT('Front Page'!$F$31,"000"),"-",LEFT('Front Page'!$R$53,5),"-",LEFT(D308,1),AJ308, "-",TEXT(B308,"000")))</f>
        <v/>
      </c>
      <c r="B308" s="12" t="str">
        <f>IFERROR(IF(E308="","",MAX(B$17:B307)+1),"")</f>
        <v/>
      </c>
      <c r="C308" s="13"/>
      <c r="D308" s="29" t="str">
        <f t="shared" si="361"/>
        <v>None</v>
      </c>
      <c r="E308" s="29" t="str">
        <f t="shared" si="302"/>
        <v/>
      </c>
      <c r="F308" s="29" t="str">
        <f t="shared" si="303"/>
        <v/>
      </c>
      <c r="G308" s="363"/>
      <c r="H308" s="364"/>
      <c r="I308" s="325" t="str">
        <f t="shared" si="252"/>
        <v>No</v>
      </c>
      <c r="J308" s="314">
        <v>0</v>
      </c>
      <c r="K308" s="312">
        <v>0</v>
      </c>
      <c r="L308" s="312">
        <v>0</v>
      </c>
      <c r="M308" s="312">
        <v>0</v>
      </c>
      <c r="N308" s="312">
        <v>0</v>
      </c>
      <c r="O308" s="312">
        <v>0</v>
      </c>
      <c r="P308" s="312">
        <v>0</v>
      </c>
      <c r="Q308" s="312">
        <v>0</v>
      </c>
      <c r="R308" s="312">
        <v>0</v>
      </c>
      <c r="S308" s="312">
        <v>0</v>
      </c>
      <c r="T308" s="312">
        <v>0</v>
      </c>
      <c r="U308" s="312">
        <v>0</v>
      </c>
      <c r="V308" s="313">
        <v>1</v>
      </c>
      <c r="W308" s="313">
        <v>1</v>
      </c>
      <c r="X308" s="312">
        <v>0</v>
      </c>
      <c r="Y308" s="312">
        <v>0</v>
      </c>
      <c r="Z308" s="312">
        <v>0</v>
      </c>
      <c r="AA308" s="14">
        <v>0</v>
      </c>
      <c r="AB308" s="317"/>
      <c r="AC308" s="15" t="str">
        <f t="shared" si="304"/>
        <v/>
      </c>
      <c r="AD308" s="15" t="str">
        <f t="shared" si="314"/>
        <v/>
      </c>
      <c r="AE308" s="16" t="str">
        <f t="shared" si="315"/>
        <v>0 - 0</v>
      </c>
      <c r="AF308" s="20" t="str">
        <f t="shared" si="308"/>
        <v>Not an offer</v>
      </c>
      <c r="AG308" s="276" t="str">
        <f t="shared" si="309"/>
        <v>Not an Offer</v>
      </c>
      <c r="AH308" s="150"/>
      <c r="AI308" s="254">
        <v>292</v>
      </c>
      <c r="AJ308" s="149" t="str">
        <f t="shared" si="310"/>
        <v>00-IFE</v>
      </c>
      <c r="AK308" s="254" t="b">
        <v>0</v>
      </c>
      <c r="AL308" s="254">
        <f t="shared" si="305"/>
        <v>0</v>
      </c>
      <c r="AM308" s="254">
        <f t="shared" si="311"/>
        <v>0</v>
      </c>
      <c r="AN308" s="288">
        <f t="shared" si="316"/>
        <v>0</v>
      </c>
      <c r="AO308" s="288" t="str">
        <f>IF(AND($BU308=$BV308,BU308=AO$13),$J308&amp;$K308&amp;$L308&amp;$M308&amp;$N308&amp;$O308&amp;$P308&amp;$Q308&amp;$R308&amp;$S308&amp;$T308&amp;$U308,IFERROR(MATCH($AN308,AO$17:AO307,0),-1000))</f>
        <v>000000000000</v>
      </c>
      <c r="AP308" s="288">
        <f>IF(AND($BU308=$BV308,BV308=AP$13),$J308&amp;$K308&amp;$L308&amp;$M308&amp;$N308&amp;$O308&amp;$P308&amp;$Q308&amp;$R308&amp;$S308&amp;$T308&amp;$U308,IFERROR(MATCH($AN308,AP$17:AP307,0),-1000))</f>
        <v>1</v>
      </c>
      <c r="AQ308" s="288">
        <f>IF(AND($BU308=$BV308,BW308=AQ$13),$J308&amp;$K308&amp;$L308&amp;$M308&amp;$N308&amp;$O308&amp;$P308&amp;$Q308&amp;$R308&amp;$S308&amp;$T308&amp;$U308,IFERROR(MATCH($AN308,AQ$17:AQ307,0),-1000))</f>
        <v>1</v>
      </c>
      <c r="AR308" s="288">
        <f>IF(AND($BU308=$BV308,BX308=AR$13),$J308&amp;$K308&amp;$L308&amp;$M308&amp;$N308&amp;$O308&amp;$P308&amp;$Q308&amp;$R308&amp;$S308&amp;$T308&amp;$U308,IFERROR(MATCH($AN308,AR$17:AR307,0),-1000))</f>
        <v>1</v>
      </c>
      <c r="AS308" s="254">
        <f t="shared" si="238"/>
        <v>0</v>
      </c>
      <c r="AT308" s="261" t="str">
        <f t="shared" si="317"/>
        <v/>
      </c>
      <c r="AU308" s="254" t="str">
        <f t="shared" si="312"/>
        <v/>
      </c>
      <c r="AV308" s="254" t="str">
        <f t="shared" si="312"/>
        <v/>
      </c>
      <c r="AW308" s="254" t="str">
        <f t="shared" si="312"/>
        <v/>
      </c>
      <c r="AX308" s="254" t="str">
        <f t="shared" si="312"/>
        <v/>
      </c>
      <c r="AY308" s="254" t="str">
        <f t="shared" si="312"/>
        <v/>
      </c>
      <c r="AZ308" s="254" t="str">
        <f t="shared" si="312"/>
        <v/>
      </c>
      <c r="BA308" s="254" t="str">
        <f t="shared" si="312"/>
        <v/>
      </c>
      <c r="BB308" s="254" t="str">
        <f t="shared" si="357"/>
        <v/>
      </c>
      <c r="BC308" s="254" t="str">
        <f t="shared" si="357"/>
        <v/>
      </c>
      <c r="BD308" s="254" t="str">
        <f t="shared" si="357"/>
        <v/>
      </c>
      <c r="BE308" s="262" t="str">
        <f t="shared" si="357"/>
        <v/>
      </c>
      <c r="BF308" s="263" t="str">
        <f t="shared" si="313"/>
        <v/>
      </c>
      <c r="BG308" s="254" t="str">
        <f t="shared" si="313"/>
        <v/>
      </c>
      <c r="BH308" s="254" t="str">
        <f t="shared" si="313"/>
        <v/>
      </c>
      <c r="BI308" s="254" t="str">
        <f t="shared" si="313"/>
        <v/>
      </c>
      <c r="BJ308" s="254" t="str">
        <f t="shared" si="313"/>
        <v/>
      </c>
      <c r="BK308" s="254" t="str">
        <f t="shared" si="313"/>
        <v/>
      </c>
      <c r="BL308" s="254" t="str">
        <f t="shared" si="313"/>
        <v/>
      </c>
      <c r="BM308" s="254" t="str">
        <f t="shared" si="358"/>
        <v/>
      </c>
      <c r="BN308" s="254" t="str">
        <f t="shared" si="358"/>
        <v/>
      </c>
      <c r="BO308" s="254" t="str">
        <f t="shared" si="358"/>
        <v/>
      </c>
      <c r="BP308" s="254" t="str">
        <f t="shared" si="358"/>
        <v/>
      </c>
      <c r="BQ308" s="264" t="str">
        <f t="shared" si="318"/>
        <v/>
      </c>
      <c r="BR308" s="261">
        <v>2019</v>
      </c>
      <c r="BS308" s="261">
        <v>2019</v>
      </c>
      <c r="BT308" s="261">
        <v>2019</v>
      </c>
      <c r="BU308" s="265">
        <v>2019</v>
      </c>
      <c r="BV308" s="263">
        <v>2019</v>
      </c>
      <c r="BW308" s="254" t="str">
        <f t="shared" si="356"/>
        <v/>
      </c>
      <c r="BX308" s="254" t="str">
        <f t="shared" si="356"/>
        <v/>
      </c>
      <c r="BY308" s="264" t="str">
        <f t="shared" si="306"/>
        <v/>
      </c>
      <c r="BZ308" s="254" t="str">
        <f t="shared" si="307"/>
        <v/>
      </c>
      <c r="CA308" s="254">
        <f t="shared" si="360"/>
        <v>0</v>
      </c>
      <c r="CB308" s="254">
        <f t="shared" si="360"/>
        <v>0</v>
      </c>
      <c r="CC308" s="254">
        <f t="shared" si="360"/>
        <v>0</v>
      </c>
      <c r="CD308" s="254">
        <f t="shared" si="359"/>
        <v>0</v>
      </c>
      <c r="CE308" s="254">
        <f t="shared" si="359"/>
        <v>0</v>
      </c>
      <c r="CF308" s="254">
        <f t="shared" si="359"/>
        <v>0</v>
      </c>
      <c r="CG308" s="254">
        <f t="shared" si="359"/>
        <v>0</v>
      </c>
      <c r="CH308" s="254">
        <f t="shared" si="359"/>
        <v>0</v>
      </c>
      <c r="CI308" s="254">
        <f t="shared" si="359"/>
        <v>0</v>
      </c>
      <c r="CJ308" s="254">
        <f t="shared" si="359"/>
        <v>0</v>
      </c>
      <c r="CK308" s="254">
        <f t="shared" si="359"/>
        <v>0</v>
      </c>
      <c r="CL308" s="254">
        <f t="shared" si="359"/>
        <v>0</v>
      </c>
      <c r="CM308" s="254">
        <f t="shared" si="320"/>
        <v>0</v>
      </c>
      <c r="CN308" s="254">
        <f t="shared" si="321"/>
        <v>0</v>
      </c>
      <c r="CO308" s="254">
        <f t="shared" si="322"/>
        <v>0</v>
      </c>
      <c r="CP308" s="254">
        <f t="shared" si="323"/>
        <v>0</v>
      </c>
      <c r="CQ308" s="254">
        <f t="shared" si="324"/>
        <v>0</v>
      </c>
      <c r="CR308" s="254">
        <f t="shared" si="325"/>
        <v>0</v>
      </c>
      <c r="CS308" s="254">
        <f t="shared" si="326"/>
        <v>0</v>
      </c>
      <c r="CT308" s="254">
        <f t="shared" si="327"/>
        <v>0</v>
      </c>
      <c r="CU308" s="254">
        <f t="shared" si="328"/>
        <v>0</v>
      </c>
      <c r="CV308" s="254">
        <f t="shared" si="329"/>
        <v>0</v>
      </c>
      <c r="CW308" s="254">
        <f t="shared" si="330"/>
        <v>0</v>
      </c>
      <c r="CX308" s="254">
        <f t="shared" si="331"/>
        <v>0</v>
      </c>
      <c r="CY308" s="254">
        <f t="shared" si="332"/>
        <v>0</v>
      </c>
      <c r="CZ308" s="254">
        <f t="shared" si="333"/>
        <v>0</v>
      </c>
      <c r="DA308" s="254">
        <f t="shared" si="334"/>
        <v>0</v>
      </c>
      <c r="DB308" s="254">
        <f t="shared" si="335"/>
        <v>0</v>
      </c>
      <c r="DC308" s="254">
        <f t="shared" si="336"/>
        <v>0</v>
      </c>
      <c r="DD308" s="254">
        <f t="shared" si="337"/>
        <v>0</v>
      </c>
      <c r="DE308" s="254">
        <f t="shared" si="338"/>
        <v>0</v>
      </c>
      <c r="DF308" s="254">
        <f t="shared" si="339"/>
        <v>0</v>
      </c>
      <c r="DG308" s="254">
        <f t="shared" si="340"/>
        <v>0</v>
      </c>
      <c r="DH308" s="254">
        <f t="shared" si="341"/>
        <v>0</v>
      </c>
      <c r="DI308" s="254">
        <f t="shared" si="342"/>
        <v>0</v>
      </c>
      <c r="DJ308" s="254">
        <f t="shared" si="343"/>
        <v>0</v>
      </c>
      <c r="DK308" s="254">
        <f t="shared" si="344"/>
        <v>0</v>
      </c>
      <c r="DL308" s="254">
        <f t="shared" si="345"/>
        <v>0</v>
      </c>
      <c r="DM308" s="254">
        <f t="shared" si="346"/>
        <v>0</v>
      </c>
      <c r="DN308" s="254">
        <f t="shared" si="347"/>
        <v>0</v>
      </c>
      <c r="DO308" s="254">
        <f t="shared" si="348"/>
        <v>0</v>
      </c>
      <c r="DP308" s="254">
        <f t="shared" si="349"/>
        <v>0</v>
      </c>
      <c r="DQ308" s="254">
        <f t="shared" si="350"/>
        <v>0</v>
      </c>
      <c r="DR308" s="254">
        <f t="shared" si="351"/>
        <v>0</v>
      </c>
      <c r="DS308" s="254">
        <f t="shared" si="352"/>
        <v>0</v>
      </c>
      <c r="DT308" s="254">
        <f t="shared" si="353"/>
        <v>0</v>
      </c>
      <c r="DU308" s="254">
        <f t="shared" si="354"/>
        <v>0</v>
      </c>
      <c r="DV308" s="254">
        <f t="shared" si="355"/>
        <v>0</v>
      </c>
    </row>
    <row r="309" spans="1:126" ht="24" customHeight="1">
      <c r="A309" s="11" t="str">
        <f ca="1">IF(AG309&lt;&gt;"OK","",CONCATENATE(TEXT('Front Page'!$F$33,"000"),TEXT('Front Page'!$F$31,"000"),"-",LEFT('Front Page'!$R$53,5),"-",LEFT(D309,1),AJ309, "-",TEXT(B309,"000")))</f>
        <v/>
      </c>
      <c r="B309" s="12" t="str">
        <f>IFERROR(IF(E309="","",MAX(B$17:B308)+1),"")</f>
        <v/>
      </c>
      <c r="C309" s="13"/>
      <c r="D309" s="29" t="str">
        <f t="shared" si="361"/>
        <v>None</v>
      </c>
      <c r="E309" s="29" t="str">
        <f t="shared" si="302"/>
        <v/>
      </c>
      <c r="F309" s="29" t="str">
        <f t="shared" si="303"/>
        <v/>
      </c>
      <c r="G309" s="363"/>
      <c r="H309" s="364"/>
      <c r="I309" s="325" t="str">
        <f t="shared" si="252"/>
        <v>No</v>
      </c>
      <c r="J309" s="314">
        <v>0</v>
      </c>
      <c r="K309" s="312">
        <v>0</v>
      </c>
      <c r="L309" s="312">
        <v>0</v>
      </c>
      <c r="M309" s="312">
        <v>0</v>
      </c>
      <c r="N309" s="312">
        <v>0</v>
      </c>
      <c r="O309" s="312">
        <v>0</v>
      </c>
      <c r="P309" s="312">
        <v>0</v>
      </c>
      <c r="Q309" s="312">
        <v>0</v>
      </c>
      <c r="R309" s="312">
        <v>0</v>
      </c>
      <c r="S309" s="312">
        <v>0</v>
      </c>
      <c r="T309" s="312">
        <v>0</v>
      </c>
      <c r="U309" s="312">
        <v>0</v>
      </c>
      <c r="V309" s="313">
        <v>1</v>
      </c>
      <c r="W309" s="313">
        <v>1</v>
      </c>
      <c r="X309" s="312">
        <v>0</v>
      </c>
      <c r="Y309" s="312">
        <v>0</v>
      </c>
      <c r="Z309" s="312">
        <v>0</v>
      </c>
      <c r="AA309" s="14">
        <v>0</v>
      </c>
      <c r="AB309" s="317"/>
      <c r="AC309" s="15" t="str">
        <f t="shared" si="304"/>
        <v/>
      </c>
      <c r="AD309" s="15" t="str">
        <f t="shared" si="314"/>
        <v/>
      </c>
      <c r="AE309" s="16" t="str">
        <f t="shared" si="315"/>
        <v>0 - 0</v>
      </c>
      <c r="AF309" s="20" t="str">
        <f t="shared" si="308"/>
        <v>Not an offer</v>
      </c>
      <c r="AG309" s="276" t="str">
        <f t="shared" si="309"/>
        <v>Not an Offer</v>
      </c>
      <c r="AH309" s="150"/>
      <c r="AI309" s="254">
        <v>293</v>
      </c>
      <c r="AJ309" s="149" t="str">
        <f t="shared" si="310"/>
        <v>00-IFE</v>
      </c>
      <c r="AK309" s="254" t="b">
        <v>0</v>
      </c>
      <c r="AL309" s="254">
        <f t="shared" si="305"/>
        <v>0</v>
      </c>
      <c r="AM309" s="254">
        <f t="shared" si="311"/>
        <v>0</v>
      </c>
      <c r="AN309" s="288">
        <f t="shared" si="316"/>
        <v>0</v>
      </c>
      <c r="AO309" s="288" t="str">
        <f>IF(AND($BU309=$BV309,BU309=AO$13),$J309&amp;$K309&amp;$L309&amp;$M309&amp;$N309&amp;$O309&amp;$P309&amp;$Q309&amp;$R309&amp;$S309&amp;$T309&amp;$U309,IFERROR(MATCH($AN309,AO$17:AO308,0),-1000))</f>
        <v>000000000000</v>
      </c>
      <c r="AP309" s="288">
        <f>IF(AND($BU309=$BV309,BV309=AP$13),$J309&amp;$K309&amp;$L309&amp;$M309&amp;$N309&amp;$O309&amp;$P309&amp;$Q309&amp;$R309&amp;$S309&amp;$T309&amp;$U309,IFERROR(MATCH($AN309,AP$17:AP308,0),-1000))</f>
        <v>1</v>
      </c>
      <c r="AQ309" s="288">
        <f>IF(AND($BU309=$BV309,BW309=AQ$13),$J309&amp;$K309&amp;$L309&amp;$M309&amp;$N309&amp;$O309&amp;$P309&amp;$Q309&amp;$R309&amp;$S309&amp;$T309&amp;$U309,IFERROR(MATCH($AN309,AQ$17:AQ308,0),-1000))</f>
        <v>1</v>
      </c>
      <c r="AR309" s="288">
        <f>IF(AND($BU309=$BV309,BX309=AR$13),$J309&amp;$K309&amp;$L309&amp;$M309&amp;$N309&amp;$O309&amp;$P309&amp;$Q309&amp;$R309&amp;$S309&amp;$T309&amp;$U309,IFERROR(MATCH($AN309,AR$17:AR308,0),-1000))</f>
        <v>1</v>
      </c>
      <c r="AS309" s="254">
        <f t="shared" si="238"/>
        <v>0</v>
      </c>
      <c r="AT309" s="261" t="str">
        <f t="shared" si="317"/>
        <v/>
      </c>
      <c r="AU309" s="254" t="str">
        <f t="shared" si="312"/>
        <v/>
      </c>
      <c r="AV309" s="254" t="str">
        <f t="shared" si="312"/>
        <v/>
      </c>
      <c r="AW309" s="254" t="str">
        <f t="shared" si="312"/>
        <v/>
      </c>
      <c r="AX309" s="254" t="str">
        <f t="shared" si="312"/>
        <v/>
      </c>
      <c r="AY309" s="254" t="str">
        <f t="shared" si="312"/>
        <v/>
      </c>
      <c r="AZ309" s="254" t="str">
        <f t="shared" si="312"/>
        <v/>
      </c>
      <c r="BA309" s="254" t="str">
        <f t="shared" si="312"/>
        <v/>
      </c>
      <c r="BB309" s="254" t="str">
        <f t="shared" si="357"/>
        <v/>
      </c>
      <c r="BC309" s="254" t="str">
        <f t="shared" si="357"/>
        <v/>
      </c>
      <c r="BD309" s="254" t="str">
        <f t="shared" si="357"/>
        <v/>
      </c>
      <c r="BE309" s="262" t="str">
        <f t="shared" si="357"/>
        <v/>
      </c>
      <c r="BF309" s="263" t="str">
        <f t="shared" si="313"/>
        <v/>
      </c>
      <c r="BG309" s="254" t="str">
        <f t="shared" si="313"/>
        <v/>
      </c>
      <c r="BH309" s="254" t="str">
        <f t="shared" si="313"/>
        <v/>
      </c>
      <c r="BI309" s="254" t="str">
        <f t="shared" si="313"/>
        <v/>
      </c>
      <c r="BJ309" s="254" t="str">
        <f t="shared" si="313"/>
        <v/>
      </c>
      <c r="BK309" s="254" t="str">
        <f t="shared" si="313"/>
        <v/>
      </c>
      <c r="BL309" s="254" t="str">
        <f t="shared" si="313"/>
        <v/>
      </c>
      <c r="BM309" s="254" t="str">
        <f t="shared" si="358"/>
        <v/>
      </c>
      <c r="BN309" s="254" t="str">
        <f t="shared" si="358"/>
        <v/>
      </c>
      <c r="BO309" s="254" t="str">
        <f t="shared" si="358"/>
        <v/>
      </c>
      <c r="BP309" s="254" t="str">
        <f t="shared" si="358"/>
        <v/>
      </c>
      <c r="BQ309" s="264" t="str">
        <f t="shared" si="318"/>
        <v/>
      </c>
      <c r="BR309" s="261">
        <v>2019</v>
      </c>
      <c r="BS309" s="261">
        <v>2019</v>
      </c>
      <c r="BT309" s="261">
        <v>2019</v>
      </c>
      <c r="BU309" s="265">
        <v>2019</v>
      </c>
      <c r="BV309" s="263">
        <v>2019</v>
      </c>
      <c r="BW309" s="254" t="str">
        <f t="shared" si="356"/>
        <v/>
      </c>
      <c r="BX309" s="254" t="str">
        <f t="shared" si="356"/>
        <v/>
      </c>
      <c r="BY309" s="264" t="str">
        <f t="shared" si="306"/>
        <v/>
      </c>
      <c r="BZ309" s="254" t="str">
        <f t="shared" si="307"/>
        <v/>
      </c>
      <c r="CA309" s="254">
        <f t="shared" si="360"/>
        <v>0</v>
      </c>
      <c r="CB309" s="254">
        <f t="shared" si="360"/>
        <v>0</v>
      </c>
      <c r="CC309" s="254">
        <f t="shared" si="360"/>
        <v>0</v>
      </c>
      <c r="CD309" s="254">
        <f t="shared" si="359"/>
        <v>0</v>
      </c>
      <c r="CE309" s="254">
        <f t="shared" si="359"/>
        <v>0</v>
      </c>
      <c r="CF309" s="254">
        <f t="shared" si="359"/>
        <v>0</v>
      </c>
      <c r="CG309" s="254">
        <f t="shared" si="359"/>
        <v>0</v>
      </c>
      <c r="CH309" s="254">
        <f t="shared" si="359"/>
        <v>0</v>
      </c>
      <c r="CI309" s="254">
        <f t="shared" si="359"/>
        <v>0</v>
      </c>
      <c r="CJ309" s="254">
        <f t="shared" si="359"/>
        <v>0</v>
      </c>
      <c r="CK309" s="254">
        <f t="shared" si="359"/>
        <v>0</v>
      </c>
      <c r="CL309" s="254">
        <f t="shared" si="359"/>
        <v>0</v>
      </c>
      <c r="CM309" s="254">
        <f t="shared" si="320"/>
        <v>0</v>
      </c>
      <c r="CN309" s="254">
        <f t="shared" si="321"/>
        <v>0</v>
      </c>
      <c r="CO309" s="254">
        <f t="shared" si="322"/>
        <v>0</v>
      </c>
      <c r="CP309" s="254">
        <f t="shared" si="323"/>
        <v>0</v>
      </c>
      <c r="CQ309" s="254">
        <f t="shared" si="324"/>
        <v>0</v>
      </c>
      <c r="CR309" s="254">
        <f t="shared" si="325"/>
        <v>0</v>
      </c>
      <c r="CS309" s="254">
        <f t="shared" si="326"/>
        <v>0</v>
      </c>
      <c r="CT309" s="254">
        <f t="shared" si="327"/>
        <v>0</v>
      </c>
      <c r="CU309" s="254">
        <f t="shared" si="328"/>
        <v>0</v>
      </c>
      <c r="CV309" s="254">
        <f t="shared" si="329"/>
        <v>0</v>
      </c>
      <c r="CW309" s="254">
        <f t="shared" si="330"/>
        <v>0</v>
      </c>
      <c r="CX309" s="254">
        <f t="shared" si="331"/>
        <v>0</v>
      </c>
      <c r="CY309" s="254">
        <f t="shared" si="332"/>
        <v>0</v>
      </c>
      <c r="CZ309" s="254">
        <f t="shared" si="333"/>
        <v>0</v>
      </c>
      <c r="DA309" s="254">
        <f t="shared" si="334"/>
        <v>0</v>
      </c>
      <c r="DB309" s="254">
        <f t="shared" si="335"/>
        <v>0</v>
      </c>
      <c r="DC309" s="254">
        <f t="shared" si="336"/>
        <v>0</v>
      </c>
      <c r="DD309" s="254">
        <f t="shared" si="337"/>
        <v>0</v>
      </c>
      <c r="DE309" s="254">
        <f t="shared" si="338"/>
        <v>0</v>
      </c>
      <c r="DF309" s="254">
        <f t="shared" si="339"/>
        <v>0</v>
      </c>
      <c r="DG309" s="254">
        <f t="shared" si="340"/>
        <v>0</v>
      </c>
      <c r="DH309" s="254">
        <f t="shared" si="341"/>
        <v>0</v>
      </c>
      <c r="DI309" s="254">
        <f t="shared" si="342"/>
        <v>0</v>
      </c>
      <c r="DJ309" s="254">
        <f t="shared" si="343"/>
        <v>0</v>
      </c>
      <c r="DK309" s="254">
        <f t="shared" si="344"/>
        <v>0</v>
      </c>
      <c r="DL309" s="254">
        <f t="shared" si="345"/>
        <v>0</v>
      </c>
      <c r="DM309" s="254">
        <f t="shared" si="346"/>
        <v>0</v>
      </c>
      <c r="DN309" s="254">
        <f t="shared" si="347"/>
        <v>0</v>
      </c>
      <c r="DO309" s="254">
        <f t="shared" si="348"/>
        <v>0</v>
      </c>
      <c r="DP309" s="254">
        <f t="shared" si="349"/>
        <v>0</v>
      </c>
      <c r="DQ309" s="254">
        <f t="shared" si="350"/>
        <v>0</v>
      </c>
      <c r="DR309" s="254">
        <f t="shared" si="351"/>
        <v>0</v>
      </c>
      <c r="DS309" s="254">
        <f t="shared" si="352"/>
        <v>0</v>
      </c>
      <c r="DT309" s="254">
        <f t="shared" si="353"/>
        <v>0</v>
      </c>
      <c r="DU309" s="254">
        <f t="shared" si="354"/>
        <v>0</v>
      </c>
      <c r="DV309" s="254">
        <f t="shared" si="355"/>
        <v>0</v>
      </c>
    </row>
    <row r="310" spans="1:126" ht="24" customHeight="1">
      <c r="A310" s="11" t="str">
        <f ca="1">IF(AG310&lt;&gt;"OK","",CONCATENATE(TEXT('Front Page'!$F$33,"000"),TEXT('Front Page'!$F$31,"000"),"-",LEFT('Front Page'!$R$53,5),"-",LEFT(D310,1),AJ310, "-",TEXT(B310,"000")))</f>
        <v/>
      </c>
      <c r="B310" s="12" t="str">
        <f>IFERROR(IF(E310="","",MAX(B$17:B309)+1),"")</f>
        <v/>
      </c>
      <c r="C310" s="13"/>
      <c r="D310" s="29" t="str">
        <f t="shared" si="361"/>
        <v>None</v>
      </c>
      <c r="E310" s="29" t="str">
        <f t="shared" si="302"/>
        <v/>
      </c>
      <c r="F310" s="29" t="str">
        <f t="shared" si="303"/>
        <v/>
      </c>
      <c r="G310" s="363"/>
      <c r="H310" s="364"/>
      <c r="I310" s="325" t="str">
        <f t="shared" si="252"/>
        <v>No</v>
      </c>
      <c r="J310" s="314">
        <v>0</v>
      </c>
      <c r="K310" s="312">
        <v>0</v>
      </c>
      <c r="L310" s="312">
        <v>0</v>
      </c>
      <c r="M310" s="312">
        <v>0</v>
      </c>
      <c r="N310" s="312">
        <v>0</v>
      </c>
      <c r="O310" s="312">
        <v>0</v>
      </c>
      <c r="P310" s="312">
        <v>0</v>
      </c>
      <c r="Q310" s="312">
        <v>0</v>
      </c>
      <c r="R310" s="312">
        <v>0</v>
      </c>
      <c r="S310" s="312">
        <v>0</v>
      </c>
      <c r="T310" s="312">
        <v>0</v>
      </c>
      <c r="U310" s="312">
        <v>0</v>
      </c>
      <c r="V310" s="313">
        <v>1</v>
      </c>
      <c r="W310" s="313">
        <v>1</v>
      </c>
      <c r="X310" s="312">
        <v>0</v>
      </c>
      <c r="Y310" s="312">
        <v>0</v>
      </c>
      <c r="Z310" s="312">
        <v>0</v>
      </c>
      <c r="AA310" s="14">
        <v>0</v>
      </c>
      <c r="AB310" s="317"/>
      <c r="AC310" s="15" t="str">
        <f t="shared" si="304"/>
        <v/>
      </c>
      <c r="AD310" s="15" t="str">
        <f t="shared" si="314"/>
        <v/>
      </c>
      <c r="AE310" s="16" t="str">
        <f t="shared" si="315"/>
        <v>0 - 0</v>
      </c>
      <c r="AF310" s="20" t="str">
        <f t="shared" si="308"/>
        <v>Not an offer</v>
      </c>
      <c r="AG310" s="276" t="str">
        <f t="shared" si="309"/>
        <v>Not an Offer</v>
      </c>
      <c r="AH310" s="150"/>
      <c r="AI310" s="254">
        <v>294</v>
      </c>
      <c r="AJ310" s="149" t="str">
        <f t="shared" si="310"/>
        <v>00-IFE</v>
      </c>
      <c r="AK310" s="254" t="b">
        <v>0</v>
      </c>
      <c r="AL310" s="254">
        <f t="shared" si="305"/>
        <v>0</v>
      </c>
      <c r="AM310" s="254">
        <f t="shared" si="311"/>
        <v>0</v>
      </c>
      <c r="AN310" s="288">
        <f t="shared" si="316"/>
        <v>0</v>
      </c>
      <c r="AO310" s="288" t="str">
        <f>IF(AND($BU310=$BV310,BU310=AO$13),$J310&amp;$K310&amp;$L310&amp;$M310&amp;$N310&amp;$O310&amp;$P310&amp;$Q310&amp;$R310&amp;$S310&amp;$T310&amp;$U310,IFERROR(MATCH($AN310,AO$17:AO309,0),-1000))</f>
        <v>000000000000</v>
      </c>
      <c r="AP310" s="288">
        <f>IF(AND($BU310=$BV310,BV310=AP$13),$J310&amp;$K310&amp;$L310&amp;$M310&amp;$N310&amp;$O310&amp;$P310&amp;$Q310&amp;$R310&amp;$S310&amp;$T310&amp;$U310,IFERROR(MATCH($AN310,AP$17:AP309,0),-1000))</f>
        <v>1</v>
      </c>
      <c r="AQ310" s="288">
        <f>IF(AND($BU310=$BV310,BW310=AQ$13),$J310&amp;$K310&amp;$L310&amp;$M310&amp;$N310&amp;$O310&amp;$P310&amp;$Q310&amp;$R310&amp;$S310&amp;$T310&amp;$U310,IFERROR(MATCH($AN310,AQ$17:AQ309,0),-1000))</f>
        <v>1</v>
      </c>
      <c r="AR310" s="288">
        <f>IF(AND($BU310=$BV310,BX310=AR$13),$J310&amp;$K310&amp;$L310&amp;$M310&amp;$N310&amp;$O310&amp;$P310&amp;$Q310&amp;$R310&amp;$S310&amp;$T310&amp;$U310,IFERROR(MATCH($AN310,AR$17:AR309,0),-1000))</f>
        <v>1</v>
      </c>
      <c r="AS310" s="254">
        <f t="shared" si="238"/>
        <v>0</v>
      </c>
      <c r="AT310" s="261" t="str">
        <f t="shared" si="317"/>
        <v/>
      </c>
      <c r="AU310" s="254" t="str">
        <f t="shared" si="312"/>
        <v/>
      </c>
      <c r="AV310" s="254" t="str">
        <f t="shared" si="312"/>
        <v/>
      </c>
      <c r="AW310" s="254" t="str">
        <f t="shared" si="312"/>
        <v/>
      </c>
      <c r="AX310" s="254" t="str">
        <f t="shared" si="312"/>
        <v/>
      </c>
      <c r="AY310" s="254" t="str">
        <f t="shared" si="312"/>
        <v/>
      </c>
      <c r="AZ310" s="254" t="str">
        <f t="shared" si="312"/>
        <v/>
      </c>
      <c r="BA310" s="254" t="str">
        <f t="shared" si="312"/>
        <v/>
      </c>
      <c r="BB310" s="254" t="str">
        <f t="shared" si="357"/>
        <v/>
      </c>
      <c r="BC310" s="254" t="str">
        <f t="shared" si="357"/>
        <v/>
      </c>
      <c r="BD310" s="254" t="str">
        <f t="shared" si="357"/>
        <v/>
      </c>
      <c r="BE310" s="262" t="str">
        <f t="shared" si="357"/>
        <v/>
      </c>
      <c r="BF310" s="263" t="str">
        <f t="shared" si="313"/>
        <v/>
      </c>
      <c r="BG310" s="254" t="str">
        <f t="shared" si="313"/>
        <v/>
      </c>
      <c r="BH310" s="254" t="str">
        <f t="shared" si="313"/>
        <v/>
      </c>
      <c r="BI310" s="254" t="str">
        <f t="shared" si="313"/>
        <v/>
      </c>
      <c r="BJ310" s="254" t="str">
        <f t="shared" si="313"/>
        <v/>
      </c>
      <c r="BK310" s="254" t="str">
        <f t="shared" si="313"/>
        <v/>
      </c>
      <c r="BL310" s="254" t="str">
        <f t="shared" si="313"/>
        <v/>
      </c>
      <c r="BM310" s="254" t="str">
        <f t="shared" si="358"/>
        <v/>
      </c>
      <c r="BN310" s="254" t="str">
        <f t="shared" si="358"/>
        <v/>
      </c>
      <c r="BO310" s="254" t="str">
        <f t="shared" si="358"/>
        <v/>
      </c>
      <c r="BP310" s="254" t="str">
        <f t="shared" si="358"/>
        <v/>
      </c>
      <c r="BQ310" s="264" t="str">
        <f t="shared" si="318"/>
        <v/>
      </c>
      <c r="BR310" s="261">
        <v>2019</v>
      </c>
      <c r="BS310" s="261">
        <v>2019</v>
      </c>
      <c r="BT310" s="261">
        <v>2019</v>
      </c>
      <c r="BU310" s="265">
        <v>2019</v>
      </c>
      <c r="BV310" s="263">
        <v>2019</v>
      </c>
      <c r="BW310" s="254" t="str">
        <f t="shared" si="356"/>
        <v/>
      </c>
      <c r="BX310" s="254" t="str">
        <f t="shared" si="356"/>
        <v/>
      </c>
      <c r="BY310" s="264" t="str">
        <f t="shared" si="306"/>
        <v/>
      </c>
      <c r="BZ310" s="254" t="str">
        <f t="shared" si="307"/>
        <v/>
      </c>
      <c r="CA310" s="254">
        <f t="shared" si="360"/>
        <v>0</v>
      </c>
      <c r="CB310" s="254">
        <f t="shared" si="360"/>
        <v>0</v>
      </c>
      <c r="CC310" s="254">
        <f t="shared" si="360"/>
        <v>0</v>
      </c>
      <c r="CD310" s="254">
        <f t="shared" si="359"/>
        <v>0</v>
      </c>
      <c r="CE310" s="254">
        <f t="shared" si="359"/>
        <v>0</v>
      </c>
      <c r="CF310" s="254">
        <f t="shared" si="359"/>
        <v>0</v>
      </c>
      <c r="CG310" s="254">
        <f t="shared" si="359"/>
        <v>0</v>
      </c>
      <c r="CH310" s="254">
        <f t="shared" si="359"/>
        <v>0</v>
      </c>
      <c r="CI310" s="254">
        <f t="shared" si="359"/>
        <v>0</v>
      </c>
      <c r="CJ310" s="254">
        <f t="shared" si="359"/>
        <v>0</v>
      </c>
      <c r="CK310" s="254">
        <f t="shared" si="359"/>
        <v>0</v>
      </c>
      <c r="CL310" s="254">
        <f t="shared" si="359"/>
        <v>0</v>
      </c>
      <c r="CM310" s="254">
        <f t="shared" si="320"/>
        <v>0</v>
      </c>
      <c r="CN310" s="254">
        <f t="shared" si="321"/>
        <v>0</v>
      </c>
      <c r="CO310" s="254">
        <f t="shared" si="322"/>
        <v>0</v>
      </c>
      <c r="CP310" s="254">
        <f t="shared" si="323"/>
        <v>0</v>
      </c>
      <c r="CQ310" s="254">
        <f t="shared" si="324"/>
        <v>0</v>
      </c>
      <c r="CR310" s="254">
        <f t="shared" si="325"/>
        <v>0</v>
      </c>
      <c r="CS310" s="254">
        <f t="shared" si="326"/>
        <v>0</v>
      </c>
      <c r="CT310" s="254">
        <f t="shared" si="327"/>
        <v>0</v>
      </c>
      <c r="CU310" s="254">
        <f t="shared" si="328"/>
        <v>0</v>
      </c>
      <c r="CV310" s="254">
        <f t="shared" si="329"/>
        <v>0</v>
      </c>
      <c r="CW310" s="254">
        <f t="shared" si="330"/>
        <v>0</v>
      </c>
      <c r="CX310" s="254">
        <f t="shared" si="331"/>
        <v>0</v>
      </c>
      <c r="CY310" s="254">
        <f t="shared" si="332"/>
        <v>0</v>
      </c>
      <c r="CZ310" s="254">
        <f t="shared" si="333"/>
        <v>0</v>
      </c>
      <c r="DA310" s="254">
        <f t="shared" si="334"/>
        <v>0</v>
      </c>
      <c r="DB310" s="254">
        <f t="shared" si="335"/>
        <v>0</v>
      </c>
      <c r="DC310" s="254">
        <f t="shared" si="336"/>
        <v>0</v>
      </c>
      <c r="DD310" s="254">
        <f t="shared" si="337"/>
        <v>0</v>
      </c>
      <c r="DE310" s="254">
        <f t="shared" si="338"/>
        <v>0</v>
      </c>
      <c r="DF310" s="254">
        <f t="shared" si="339"/>
        <v>0</v>
      </c>
      <c r="DG310" s="254">
        <f t="shared" si="340"/>
        <v>0</v>
      </c>
      <c r="DH310" s="254">
        <f t="shared" si="341"/>
        <v>0</v>
      </c>
      <c r="DI310" s="254">
        <f t="shared" si="342"/>
        <v>0</v>
      </c>
      <c r="DJ310" s="254">
        <f t="shared" si="343"/>
        <v>0</v>
      </c>
      <c r="DK310" s="254">
        <f t="shared" si="344"/>
        <v>0</v>
      </c>
      <c r="DL310" s="254">
        <f t="shared" si="345"/>
        <v>0</v>
      </c>
      <c r="DM310" s="254">
        <f t="shared" si="346"/>
        <v>0</v>
      </c>
      <c r="DN310" s="254">
        <f t="shared" si="347"/>
        <v>0</v>
      </c>
      <c r="DO310" s="254">
        <f t="shared" si="348"/>
        <v>0</v>
      </c>
      <c r="DP310" s="254">
        <f t="shared" si="349"/>
        <v>0</v>
      </c>
      <c r="DQ310" s="254">
        <f t="shared" si="350"/>
        <v>0</v>
      </c>
      <c r="DR310" s="254">
        <f t="shared" si="351"/>
        <v>0</v>
      </c>
      <c r="DS310" s="254">
        <f t="shared" si="352"/>
        <v>0</v>
      </c>
      <c r="DT310" s="254">
        <f t="shared" si="353"/>
        <v>0</v>
      </c>
      <c r="DU310" s="254">
        <f t="shared" si="354"/>
        <v>0</v>
      </c>
      <c r="DV310" s="254">
        <f t="shared" si="355"/>
        <v>0</v>
      </c>
    </row>
    <row r="311" spans="1:126" ht="24" customHeight="1">
      <c r="A311" s="11" t="str">
        <f ca="1">IF(AG311&lt;&gt;"OK","",CONCATENATE(TEXT('Front Page'!$F$33,"000"),TEXT('Front Page'!$F$31,"000"),"-",LEFT('Front Page'!$R$53,5),"-",LEFT(D311,1),AJ311, "-",TEXT(B311,"000")))</f>
        <v/>
      </c>
      <c r="B311" s="12" t="str">
        <f>IFERROR(IF(E311="","",MAX(B$17:B310)+1),"")</f>
        <v/>
      </c>
      <c r="C311" s="13"/>
      <c r="D311" s="29" t="str">
        <f t="shared" si="361"/>
        <v>None</v>
      </c>
      <c r="E311" s="29" t="str">
        <f t="shared" si="302"/>
        <v/>
      </c>
      <c r="F311" s="29" t="str">
        <f t="shared" si="303"/>
        <v/>
      </c>
      <c r="G311" s="363"/>
      <c r="H311" s="364"/>
      <c r="I311" s="325" t="str">
        <f t="shared" si="252"/>
        <v>No</v>
      </c>
      <c r="J311" s="314">
        <v>0</v>
      </c>
      <c r="K311" s="312">
        <v>0</v>
      </c>
      <c r="L311" s="312">
        <v>0</v>
      </c>
      <c r="M311" s="312">
        <v>0</v>
      </c>
      <c r="N311" s="312">
        <v>0</v>
      </c>
      <c r="O311" s="312">
        <v>0</v>
      </c>
      <c r="P311" s="312">
        <v>0</v>
      </c>
      <c r="Q311" s="312">
        <v>0</v>
      </c>
      <c r="R311" s="312">
        <v>0</v>
      </c>
      <c r="S311" s="312">
        <v>0</v>
      </c>
      <c r="T311" s="312">
        <v>0</v>
      </c>
      <c r="U311" s="312">
        <v>0</v>
      </c>
      <c r="V311" s="313">
        <v>1</v>
      </c>
      <c r="W311" s="313">
        <v>1</v>
      </c>
      <c r="X311" s="312">
        <v>0</v>
      </c>
      <c r="Y311" s="312">
        <v>0</v>
      </c>
      <c r="Z311" s="312">
        <v>0</v>
      </c>
      <c r="AA311" s="14">
        <v>0</v>
      </c>
      <c r="AB311" s="317"/>
      <c r="AC311" s="15" t="str">
        <f t="shared" si="304"/>
        <v/>
      </c>
      <c r="AD311" s="15" t="str">
        <f t="shared" si="314"/>
        <v/>
      </c>
      <c r="AE311" s="16" t="str">
        <f t="shared" si="315"/>
        <v>0 - 0</v>
      </c>
      <c r="AF311" s="20" t="str">
        <f t="shared" si="308"/>
        <v>Not an offer</v>
      </c>
      <c r="AG311" s="276" t="str">
        <f t="shared" si="309"/>
        <v>Not an Offer</v>
      </c>
      <c r="AH311" s="150"/>
      <c r="AI311" s="254">
        <v>295</v>
      </c>
      <c r="AJ311" s="149" t="str">
        <f t="shared" si="310"/>
        <v>00-IFE</v>
      </c>
      <c r="AK311" s="254" t="b">
        <v>0</v>
      </c>
      <c r="AL311" s="254">
        <f t="shared" si="305"/>
        <v>0</v>
      </c>
      <c r="AM311" s="254">
        <f t="shared" si="311"/>
        <v>0</v>
      </c>
      <c r="AN311" s="288">
        <f t="shared" si="316"/>
        <v>0</v>
      </c>
      <c r="AO311" s="288" t="str">
        <f>IF(AND($BU311=$BV311,BU311=AO$13),$J311&amp;$K311&amp;$L311&amp;$M311&amp;$N311&amp;$O311&amp;$P311&amp;$Q311&amp;$R311&amp;$S311&amp;$T311&amp;$U311,IFERROR(MATCH($AN311,AO$17:AO310,0),-1000))</f>
        <v>000000000000</v>
      </c>
      <c r="AP311" s="288">
        <f>IF(AND($BU311=$BV311,BV311=AP$13),$J311&amp;$K311&amp;$L311&amp;$M311&amp;$N311&amp;$O311&amp;$P311&amp;$Q311&amp;$R311&amp;$S311&amp;$T311&amp;$U311,IFERROR(MATCH($AN311,AP$17:AP310,0),-1000))</f>
        <v>1</v>
      </c>
      <c r="AQ311" s="288">
        <f>IF(AND($BU311=$BV311,BW311=AQ$13),$J311&amp;$K311&amp;$L311&amp;$M311&amp;$N311&amp;$O311&amp;$P311&amp;$Q311&amp;$R311&amp;$S311&amp;$T311&amp;$U311,IFERROR(MATCH($AN311,AQ$17:AQ310,0),-1000))</f>
        <v>1</v>
      </c>
      <c r="AR311" s="288">
        <f>IF(AND($BU311=$BV311,BX311=AR$13),$J311&amp;$K311&amp;$L311&amp;$M311&amp;$N311&amp;$O311&amp;$P311&amp;$Q311&amp;$R311&amp;$S311&amp;$T311&amp;$U311,IFERROR(MATCH($AN311,AR$17:AR310,0),-1000))</f>
        <v>1</v>
      </c>
      <c r="AS311" s="254">
        <f t="shared" si="238"/>
        <v>0</v>
      </c>
      <c r="AT311" s="261" t="str">
        <f t="shared" si="317"/>
        <v/>
      </c>
      <c r="AU311" s="254" t="str">
        <f t="shared" si="312"/>
        <v/>
      </c>
      <c r="AV311" s="254" t="str">
        <f t="shared" si="312"/>
        <v/>
      </c>
      <c r="AW311" s="254" t="str">
        <f t="shared" si="312"/>
        <v/>
      </c>
      <c r="AX311" s="254" t="str">
        <f t="shared" si="312"/>
        <v/>
      </c>
      <c r="AY311" s="254" t="str">
        <f t="shared" si="312"/>
        <v/>
      </c>
      <c r="AZ311" s="254" t="str">
        <f t="shared" si="312"/>
        <v/>
      </c>
      <c r="BA311" s="254" t="str">
        <f t="shared" si="312"/>
        <v/>
      </c>
      <c r="BB311" s="254" t="str">
        <f t="shared" si="357"/>
        <v/>
      </c>
      <c r="BC311" s="254" t="str">
        <f t="shared" si="357"/>
        <v/>
      </c>
      <c r="BD311" s="254" t="str">
        <f t="shared" si="357"/>
        <v/>
      </c>
      <c r="BE311" s="262" t="str">
        <f t="shared" si="357"/>
        <v/>
      </c>
      <c r="BF311" s="263" t="str">
        <f t="shared" si="313"/>
        <v/>
      </c>
      <c r="BG311" s="254" t="str">
        <f t="shared" si="313"/>
        <v/>
      </c>
      <c r="BH311" s="254" t="str">
        <f t="shared" si="313"/>
        <v/>
      </c>
      <c r="BI311" s="254" t="str">
        <f t="shared" si="313"/>
        <v/>
      </c>
      <c r="BJ311" s="254" t="str">
        <f t="shared" si="313"/>
        <v/>
      </c>
      <c r="BK311" s="254" t="str">
        <f t="shared" si="313"/>
        <v/>
      </c>
      <c r="BL311" s="254" t="str">
        <f t="shared" si="313"/>
        <v/>
      </c>
      <c r="BM311" s="254" t="str">
        <f t="shared" si="358"/>
        <v/>
      </c>
      <c r="BN311" s="254" t="str">
        <f t="shared" si="358"/>
        <v/>
      </c>
      <c r="BO311" s="254" t="str">
        <f t="shared" si="358"/>
        <v/>
      </c>
      <c r="BP311" s="254" t="str">
        <f t="shared" si="358"/>
        <v/>
      </c>
      <c r="BQ311" s="264" t="str">
        <f t="shared" si="318"/>
        <v/>
      </c>
      <c r="BR311" s="261">
        <v>2019</v>
      </c>
      <c r="BS311" s="261">
        <v>2019</v>
      </c>
      <c r="BT311" s="261">
        <v>2019</v>
      </c>
      <c r="BU311" s="265">
        <v>2019</v>
      </c>
      <c r="BV311" s="263">
        <v>2019</v>
      </c>
      <c r="BW311" s="254" t="str">
        <f t="shared" si="356"/>
        <v/>
      </c>
      <c r="BX311" s="254" t="str">
        <f t="shared" si="356"/>
        <v/>
      </c>
      <c r="BY311" s="264" t="str">
        <f t="shared" si="306"/>
        <v/>
      </c>
      <c r="BZ311" s="254" t="str">
        <f t="shared" si="307"/>
        <v/>
      </c>
      <c r="CA311" s="254">
        <f t="shared" si="360"/>
        <v>0</v>
      </c>
      <c r="CB311" s="254">
        <f t="shared" si="360"/>
        <v>0</v>
      </c>
      <c r="CC311" s="254">
        <f t="shared" si="360"/>
        <v>0</v>
      </c>
      <c r="CD311" s="254">
        <f t="shared" si="359"/>
        <v>0</v>
      </c>
      <c r="CE311" s="254">
        <f t="shared" si="359"/>
        <v>0</v>
      </c>
      <c r="CF311" s="254">
        <f t="shared" si="359"/>
        <v>0</v>
      </c>
      <c r="CG311" s="254">
        <f t="shared" si="359"/>
        <v>0</v>
      </c>
      <c r="CH311" s="254">
        <f t="shared" si="359"/>
        <v>0</v>
      </c>
      <c r="CI311" s="254">
        <f t="shared" si="359"/>
        <v>0</v>
      </c>
      <c r="CJ311" s="254">
        <f t="shared" si="359"/>
        <v>0</v>
      </c>
      <c r="CK311" s="254">
        <f t="shared" si="359"/>
        <v>0</v>
      </c>
      <c r="CL311" s="254">
        <f t="shared" si="359"/>
        <v>0</v>
      </c>
      <c r="CM311" s="254">
        <f t="shared" si="320"/>
        <v>0</v>
      </c>
      <c r="CN311" s="254">
        <f t="shared" si="321"/>
        <v>0</v>
      </c>
      <c r="CO311" s="254">
        <f t="shared" si="322"/>
        <v>0</v>
      </c>
      <c r="CP311" s="254">
        <f t="shared" si="323"/>
        <v>0</v>
      </c>
      <c r="CQ311" s="254">
        <f t="shared" si="324"/>
        <v>0</v>
      </c>
      <c r="CR311" s="254">
        <f t="shared" si="325"/>
        <v>0</v>
      </c>
      <c r="CS311" s="254">
        <f t="shared" si="326"/>
        <v>0</v>
      </c>
      <c r="CT311" s="254">
        <f t="shared" si="327"/>
        <v>0</v>
      </c>
      <c r="CU311" s="254">
        <f t="shared" si="328"/>
        <v>0</v>
      </c>
      <c r="CV311" s="254">
        <f t="shared" si="329"/>
        <v>0</v>
      </c>
      <c r="CW311" s="254">
        <f t="shared" si="330"/>
        <v>0</v>
      </c>
      <c r="CX311" s="254">
        <f t="shared" si="331"/>
        <v>0</v>
      </c>
      <c r="CY311" s="254">
        <f t="shared" si="332"/>
        <v>0</v>
      </c>
      <c r="CZ311" s="254">
        <f t="shared" si="333"/>
        <v>0</v>
      </c>
      <c r="DA311" s="254">
        <f t="shared" si="334"/>
        <v>0</v>
      </c>
      <c r="DB311" s="254">
        <f t="shared" si="335"/>
        <v>0</v>
      </c>
      <c r="DC311" s="254">
        <f t="shared" si="336"/>
        <v>0</v>
      </c>
      <c r="DD311" s="254">
        <f t="shared" si="337"/>
        <v>0</v>
      </c>
      <c r="DE311" s="254">
        <f t="shared" si="338"/>
        <v>0</v>
      </c>
      <c r="DF311" s="254">
        <f t="shared" si="339"/>
        <v>0</v>
      </c>
      <c r="DG311" s="254">
        <f t="shared" si="340"/>
        <v>0</v>
      </c>
      <c r="DH311" s="254">
        <f t="shared" si="341"/>
        <v>0</v>
      </c>
      <c r="DI311" s="254">
        <f t="shared" si="342"/>
        <v>0</v>
      </c>
      <c r="DJ311" s="254">
        <f t="shared" si="343"/>
        <v>0</v>
      </c>
      <c r="DK311" s="254">
        <f t="shared" si="344"/>
        <v>0</v>
      </c>
      <c r="DL311" s="254">
        <f t="shared" si="345"/>
        <v>0</v>
      </c>
      <c r="DM311" s="254">
        <f t="shared" si="346"/>
        <v>0</v>
      </c>
      <c r="DN311" s="254">
        <f t="shared" si="347"/>
        <v>0</v>
      </c>
      <c r="DO311" s="254">
        <f t="shared" si="348"/>
        <v>0</v>
      </c>
      <c r="DP311" s="254">
        <f t="shared" si="349"/>
        <v>0</v>
      </c>
      <c r="DQ311" s="254">
        <f t="shared" si="350"/>
        <v>0</v>
      </c>
      <c r="DR311" s="254">
        <f t="shared" si="351"/>
        <v>0</v>
      </c>
      <c r="DS311" s="254">
        <f t="shared" si="352"/>
        <v>0</v>
      </c>
      <c r="DT311" s="254">
        <f t="shared" si="353"/>
        <v>0</v>
      </c>
      <c r="DU311" s="254">
        <f t="shared" si="354"/>
        <v>0</v>
      </c>
      <c r="DV311" s="254">
        <f t="shared" si="355"/>
        <v>0</v>
      </c>
    </row>
    <row r="312" spans="1:126" ht="24" customHeight="1">
      <c r="A312" s="11" t="str">
        <f ca="1">IF(AG312&lt;&gt;"OK","",CONCATENATE(TEXT('Front Page'!$F$33,"000"),TEXT('Front Page'!$F$31,"000"),"-",LEFT('Front Page'!$R$53,5),"-",LEFT(D312,1),AJ312, "-",TEXT(B312,"000")))</f>
        <v/>
      </c>
      <c r="B312" s="12" t="str">
        <f>IFERROR(IF(E312="","",MAX(B$17:B311)+1),"")</f>
        <v/>
      </c>
      <c r="C312" s="13"/>
      <c r="D312" s="29" t="str">
        <f t="shared" si="361"/>
        <v>None</v>
      </c>
      <c r="E312" s="29" t="str">
        <f t="shared" si="302"/>
        <v/>
      </c>
      <c r="F312" s="29" t="str">
        <f t="shared" si="303"/>
        <v/>
      </c>
      <c r="G312" s="363"/>
      <c r="H312" s="364"/>
      <c r="I312" s="325" t="str">
        <f t="shared" si="252"/>
        <v>No</v>
      </c>
      <c r="J312" s="314">
        <v>0</v>
      </c>
      <c r="K312" s="312">
        <v>0</v>
      </c>
      <c r="L312" s="312">
        <v>0</v>
      </c>
      <c r="M312" s="312">
        <v>0</v>
      </c>
      <c r="N312" s="312">
        <v>0</v>
      </c>
      <c r="O312" s="312">
        <v>0</v>
      </c>
      <c r="P312" s="312">
        <v>0</v>
      </c>
      <c r="Q312" s="312">
        <v>0</v>
      </c>
      <c r="R312" s="312">
        <v>0</v>
      </c>
      <c r="S312" s="312">
        <v>0</v>
      </c>
      <c r="T312" s="312">
        <v>0</v>
      </c>
      <c r="U312" s="312">
        <v>0</v>
      </c>
      <c r="V312" s="313">
        <v>1</v>
      </c>
      <c r="W312" s="313">
        <v>1</v>
      </c>
      <c r="X312" s="312">
        <v>0</v>
      </c>
      <c r="Y312" s="312">
        <v>0</v>
      </c>
      <c r="Z312" s="312">
        <v>0</v>
      </c>
      <c r="AA312" s="14">
        <v>0</v>
      </c>
      <c r="AB312" s="317"/>
      <c r="AC312" s="15" t="str">
        <f t="shared" si="304"/>
        <v/>
      </c>
      <c r="AD312" s="15" t="str">
        <f t="shared" si="314"/>
        <v/>
      </c>
      <c r="AE312" s="16" t="str">
        <f t="shared" si="315"/>
        <v>0 - 0</v>
      </c>
      <c r="AF312" s="20" t="str">
        <f t="shared" si="308"/>
        <v>Not an offer</v>
      </c>
      <c r="AG312" s="276" t="str">
        <f t="shared" si="309"/>
        <v>Not an Offer</v>
      </c>
      <c r="AH312" s="150"/>
      <c r="AI312" s="254">
        <v>296</v>
      </c>
      <c r="AJ312" s="149" t="str">
        <f t="shared" si="310"/>
        <v>00-IFE</v>
      </c>
      <c r="AK312" s="254" t="b">
        <v>0</v>
      </c>
      <c r="AL312" s="254">
        <f t="shared" si="305"/>
        <v>0</v>
      </c>
      <c r="AM312" s="254">
        <f t="shared" si="311"/>
        <v>0</v>
      </c>
      <c r="AN312" s="288">
        <f t="shared" si="316"/>
        <v>0</v>
      </c>
      <c r="AO312" s="288" t="str">
        <f>IF(AND($BU312=$BV312,BU312=AO$13),$J312&amp;$K312&amp;$L312&amp;$M312&amp;$N312&amp;$O312&amp;$P312&amp;$Q312&amp;$R312&amp;$S312&amp;$T312&amp;$U312,IFERROR(MATCH($AN312,AO$17:AO311,0),-1000))</f>
        <v>000000000000</v>
      </c>
      <c r="AP312" s="288">
        <f>IF(AND($BU312=$BV312,BV312=AP$13),$J312&amp;$K312&amp;$L312&amp;$M312&amp;$N312&amp;$O312&amp;$P312&amp;$Q312&amp;$R312&amp;$S312&amp;$T312&amp;$U312,IFERROR(MATCH($AN312,AP$17:AP311,0),-1000))</f>
        <v>1</v>
      </c>
      <c r="AQ312" s="288">
        <f>IF(AND($BU312=$BV312,BW312=AQ$13),$J312&amp;$K312&amp;$L312&amp;$M312&amp;$N312&amp;$O312&amp;$P312&amp;$Q312&amp;$R312&amp;$S312&amp;$T312&amp;$U312,IFERROR(MATCH($AN312,AQ$17:AQ311,0),-1000))</f>
        <v>1</v>
      </c>
      <c r="AR312" s="288">
        <f>IF(AND($BU312=$BV312,BX312=AR$13),$J312&amp;$K312&amp;$L312&amp;$M312&amp;$N312&amp;$O312&amp;$P312&amp;$Q312&amp;$R312&amp;$S312&amp;$T312&amp;$U312,IFERROR(MATCH($AN312,AR$17:AR311,0),-1000))</f>
        <v>1</v>
      </c>
      <c r="AS312" s="254">
        <f t="shared" si="238"/>
        <v>0</v>
      </c>
      <c r="AT312" s="261" t="str">
        <f t="shared" si="317"/>
        <v/>
      </c>
      <c r="AU312" s="254" t="str">
        <f t="shared" si="312"/>
        <v/>
      </c>
      <c r="AV312" s="254" t="str">
        <f t="shared" si="312"/>
        <v/>
      </c>
      <c r="AW312" s="254" t="str">
        <f t="shared" si="312"/>
        <v/>
      </c>
      <c r="AX312" s="254" t="str">
        <f t="shared" si="312"/>
        <v/>
      </c>
      <c r="AY312" s="254" t="str">
        <f t="shared" si="312"/>
        <v/>
      </c>
      <c r="AZ312" s="254" t="str">
        <f t="shared" si="312"/>
        <v/>
      </c>
      <c r="BA312" s="254" t="str">
        <f t="shared" si="312"/>
        <v/>
      </c>
      <c r="BB312" s="254" t="str">
        <f t="shared" si="357"/>
        <v/>
      </c>
      <c r="BC312" s="254" t="str">
        <f t="shared" si="357"/>
        <v/>
      </c>
      <c r="BD312" s="254" t="str">
        <f t="shared" si="357"/>
        <v/>
      </c>
      <c r="BE312" s="262" t="str">
        <f t="shared" si="357"/>
        <v/>
      </c>
      <c r="BF312" s="263" t="str">
        <f t="shared" si="313"/>
        <v/>
      </c>
      <c r="BG312" s="254" t="str">
        <f t="shared" si="313"/>
        <v/>
      </c>
      <c r="BH312" s="254" t="str">
        <f t="shared" si="313"/>
        <v/>
      </c>
      <c r="BI312" s="254" t="str">
        <f t="shared" si="313"/>
        <v/>
      </c>
      <c r="BJ312" s="254" t="str">
        <f t="shared" si="313"/>
        <v/>
      </c>
      <c r="BK312" s="254" t="str">
        <f t="shared" si="313"/>
        <v/>
      </c>
      <c r="BL312" s="254" t="str">
        <f t="shared" si="313"/>
        <v/>
      </c>
      <c r="BM312" s="254" t="str">
        <f t="shared" si="358"/>
        <v/>
      </c>
      <c r="BN312" s="254" t="str">
        <f t="shared" si="358"/>
        <v/>
      </c>
      <c r="BO312" s="254" t="str">
        <f t="shared" si="358"/>
        <v/>
      </c>
      <c r="BP312" s="254" t="str">
        <f t="shared" si="358"/>
        <v/>
      </c>
      <c r="BQ312" s="264" t="str">
        <f t="shared" si="318"/>
        <v/>
      </c>
      <c r="BR312" s="261">
        <v>2019</v>
      </c>
      <c r="BS312" s="261">
        <v>2019</v>
      </c>
      <c r="BT312" s="261">
        <v>2019</v>
      </c>
      <c r="BU312" s="265">
        <v>2019</v>
      </c>
      <c r="BV312" s="263">
        <v>2019</v>
      </c>
      <c r="BW312" s="254" t="str">
        <f t="shared" si="356"/>
        <v/>
      </c>
      <c r="BX312" s="254" t="str">
        <f t="shared" si="356"/>
        <v/>
      </c>
      <c r="BY312" s="264" t="str">
        <f t="shared" si="306"/>
        <v/>
      </c>
      <c r="BZ312" s="254" t="str">
        <f t="shared" si="307"/>
        <v/>
      </c>
      <c r="CA312" s="254">
        <f t="shared" si="360"/>
        <v>0</v>
      </c>
      <c r="CB312" s="254">
        <f t="shared" si="360"/>
        <v>0</v>
      </c>
      <c r="CC312" s="254">
        <f t="shared" si="360"/>
        <v>0</v>
      </c>
      <c r="CD312" s="254">
        <f t="shared" si="359"/>
        <v>0</v>
      </c>
      <c r="CE312" s="254">
        <f t="shared" si="359"/>
        <v>0</v>
      </c>
      <c r="CF312" s="254">
        <f t="shared" si="359"/>
        <v>0</v>
      </c>
      <c r="CG312" s="254">
        <f t="shared" si="359"/>
        <v>0</v>
      </c>
      <c r="CH312" s="254">
        <f t="shared" si="359"/>
        <v>0</v>
      </c>
      <c r="CI312" s="254">
        <f t="shared" si="359"/>
        <v>0</v>
      </c>
      <c r="CJ312" s="254">
        <f t="shared" si="359"/>
        <v>0</v>
      </c>
      <c r="CK312" s="254">
        <f t="shared" si="359"/>
        <v>0</v>
      </c>
      <c r="CL312" s="254">
        <f t="shared" si="359"/>
        <v>0</v>
      </c>
      <c r="CM312" s="254">
        <f t="shared" si="320"/>
        <v>0</v>
      </c>
      <c r="CN312" s="254">
        <f t="shared" si="321"/>
        <v>0</v>
      </c>
      <c r="CO312" s="254">
        <f t="shared" si="322"/>
        <v>0</v>
      </c>
      <c r="CP312" s="254">
        <f t="shared" si="323"/>
        <v>0</v>
      </c>
      <c r="CQ312" s="254">
        <f t="shared" si="324"/>
        <v>0</v>
      </c>
      <c r="CR312" s="254">
        <f t="shared" si="325"/>
        <v>0</v>
      </c>
      <c r="CS312" s="254">
        <f t="shared" si="326"/>
        <v>0</v>
      </c>
      <c r="CT312" s="254">
        <f t="shared" si="327"/>
        <v>0</v>
      </c>
      <c r="CU312" s="254">
        <f t="shared" si="328"/>
        <v>0</v>
      </c>
      <c r="CV312" s="254">
        <f t="shared" si="329"/>
        <v>0</v>
      </c>
      <c r="CW312" s="254">
        <f t="shared" si="330"/>
        <v>0</v>
      </c>
      <c r="CX312" s="254">
        <f t="shared" si="331"/>
        <v>0</v>
      </c>
      <c r="CY312" s="254">
        <f t="shared" si="332"/>
        <v>0</v>
      </c>
      <c r="CZ312" s="254">
        <f t="shared" si="333"/>
        <v>0</v>
      </c>
      <c r="DA312" s="254">
        <f t="shared" si="334"/>
        <v>0</v>
      </c>
      <c r="DB312" s="254">
        <f t="shared" si="335"/>
        <v>0</v>
      </c>
      <c r="DC312" s="254">
        <f t="shared" si="336"/>
        <v>0</v>
      </c>
      <c r="DD312" s="254">
        <f t="shared" si="337"/>
        <v>0</v>
      </c>
      <c r="DE312" s="254">
        <f t="shared" si="338"/>
        <v>0</v>
      </c>
      <c r="DF312" s="254">
        <f t="shared" si="339"/>
        <v>0</v>
      </c>
      <c r="DG312" s="254">
        <f t="shared" si="340"/>
        <v>0</v>
      </c>
      <c r="DH312" s="254">
        <f t="shared" si="341"/>
        <v>0</v>
      </c>
      <c r="DI312" s="254">
        <f t="shared" si="342"/>
        <v>0</v>
      </c>
      <c r="DJ312" s="254">
        <f t="shared" si="343"/>
        <v>0</v>
      </c>
      <c r="DK312" s="254">
        <f t="shared" si="344"/>
        <v>0</v>
      </c>
      <c r="DL312" s="254">
        <f t="shared" si="345"/>
        <v>0</v>
      </c>
      <c r="DM312" s="254">
        <f t="shared" si="346"/>
        <v>0</v>
      </c>
      <c r="DN312" s="254">
        <f t="shared" si="347"/>
        <v>0</v>
      </c>
      <c r="DO312" s="254">
        <f t="shared" si="348"/>
        <v>0</v>
      </c>
      <c r="DP312" s="254">
        <f t="shared" si="349"/>
        <v>0</v>
      </c>
      <c r="DQ312" s="254">
        <f t="shared" si="350"/>
        <v>0</v>
      </c>
      <c r="DR312" s="254">
        <f t="shared" si="351"/>
        <v>0</v>
      </c>
      <c r="DS312" s="254">
        <f t="shared" si="352"/>
        <v>0</v>
      </c>
      <c r="DT312" s="254">
        <f t="shared" si="353"/>
        <v>0</v>
      </c>
      <c r="DU312" s="254">
        <f t="shared" si="354"/>
        <v>0</v>
      </c>
      <c r="DV312" s="254">
        <f t="shared" si="355"/>
        <v>0</v>
      </c>
    </row>
    <row r="313" spans="1:126" ht="24" customHeight="1">
      <c r="A313" s="11" t="str">
        <f ca="1">IF(AG313&lt;&gt;"OK","",CONCATENATE(TEXT('Front Page'!$F$33,"000"),TEXT('Front Page'!$F$31,"000"),"-",LEFT('Front Page'!$R$53,5),"-",LEFT(D313,1),AJ313, "-",TEXT(B313,"000")))</f>
        <v/>
      </c>
      <c r="B313" s="12" t="str">
        <f>IFERROR(IF(E313="","",MAX(B$17:B312)+1),"")</f>
        <v/>
      </c>
      <c r="C313" s="13"/>
      <c r="D313" s="29" t="str">
        <f t="shared" si="361"/>
        <v>None</v>
      </c>
      <c r="E313" s="29" t="str">
        <f t="shared" si="302"/>
        <v/>
      </c>
      <c r="F313" s="29" t="str">
        <f t="shared" si="303"/>
        <v/>
      </c>
      <c r="G313" s="363"/>
      <c r="H313" s="364"/>
      <c r="I313" s="325" t="str">
        <f t="shared" si="252"/>
        <v>No</v>
      </c>
      <c r="J313" s="314">
        <v>0</v>
      </c>
      <c r="K313" s="312">
        <v>0</v>
      </c>
      <c r="L313" s="312">
        <v>0</v>
      </c>
      <c r="M313" s="312">
        <v>0</v>
      </c>
      <c r="N313" s="312">
        <v>0</v>
      </c>
      <c r="O313" s="312">
        <v>0</v>
      </c>
      <c r="P313" s="312">
        <v>0</v>
      </c>
      <c r="Q313" s="312">
        <v>0</v>
      </c>
      <c r="R313" s="312">
        <v>0</v>
      </c>
      <c r="S313" s="312">
        <v>0</v>
      </c>
      <c r="T313" s="312">
        <v>0</v>
      </c>
      <c r="U313" s="312">
        <v>0</v>
      </c>
      <c r="V313" s="313">
        <v>1</v>
      </c>
      <c r="W313" s="313">
        <v>1</v>
      </c>
      <c r="X313" s="312">
        <v>0</v>
      </c>
      <c r="Y313" s="312">
        <v>0</v>
      </c>
      <c r="Z313" s="312">
        <v>0</v>
      </c>
      <c r="AA313" s="14">
        <v>0</v>
      </c>
      <c r="AB313" s="317"/>
      <c r="AC313" s="15" t="str">
        <f t="shared" si="304"/>
        <v/>
      </c>
      <c r="AD313" s="15" t="str">
        <f t="shared" si="314"/>
        <v/>
      </c>
      <c r="AE313" s="16" t="str">
        <f t="shared" si="315"/>
        <v>0 - 0</v>
      </c>
      <c r="AF313" s="20" t="str">
        <f t="shared" si="308"/>
        <v>Not an offer</v>
      </c>
      <c r="AG313" s="276" t="str">
        <f t="shared" si="309"/>
        <v>Not an Offer</v>
      </c>
      <c r="AH313" s="150"/>
      <c r="AI313" s="254">
        <v>297</v>
      </c>
      <c r="AJ313" s="149" t="str">
        <f t="shared" si="310"/>
        <v>00-IFE</v>
      </c>
      <c r="AK313" s="254" t="b">
        <v>0</v>
      </c>
      <c r="AL313" s="254">
        <f t="shared" si="305"/>
        <v>0</v>
      </c>
      <c r="AM313" s="254">
        <f t="shared" si="311"/>
        <v>0</v>
      </c>
      <c r="AN313" s="288">
        <f t="shared" si="316"/>
        <v>0</v>
      </c>
      <c r="AO313" s="288" t="str">
        <f>IF(AND($BU313=$BV313,BU313=AO$13),$J313&amp;$K313&amp;$L313&amp;$M313&amp;$N313&amp;$O313&amp;$P313&amp;$Q313&amp;$R313&amp;$S313&amp;$T313&amp;$U313,IFERROR(MATCH($AN313,AO$17:AO312,0),-1000))</f>
        <v>000000000000</v>
      </c>
      <c r="AP313" s="288">
        <f>IF(AND($BU313=$BV313,BV313=AP$13),$J313&amp;$K313&amp;$L313&amp;$M313&amp;$N313&amp;$O313&amp;$P313&amp;$Q313&amp;$R313&amp;$S313&amp;$T313&amp;$U313,IFERROR(MATCH($AN313,AP$17:AP312,0),-1000))</f>
        <v>1</v>
      </c>
      <c r="AQ313" s="288">
        <f>IF(AND($BU313=$BV313,BW313=AQ$13),$J313&amp;$K313&amp;$L313&amp;$M313&amp;$N313&amp;$O313&amp;$P313&amp;$Q313&amp;$R313&amp;$S313&amp;$T313&amp;$U313,IFERROR(MATCH($AN313,AQ$17:AQ312,0),-1000))</f>
        <v>1</v>
      </c>
      <c r="AR313" s="288">
        <f>IF(AND($BU313=$BV313,BX313=AR$13),$J313&amp;$K313&amp;$L313&amp;$M313&amp;$N313&amp;$O313&amp;$P313&amp;$Q313&amp;$R313&amp;$S313&amp;$T313&amp;$U313,IFERROR(MATCH($AN313,AR$17:AR312,0),-1000))</f>
        <v>1</v>
      </c>
      <c r="AS313" s="254">
        <f t="shared" si="238"/>
        <v>0</v>
      </c>
      <c r="AT313" s="261" t="str">
        <f t="shared" si="317"/>
        <v/>
      </c>
      <c r="AU313" s="254" t="str">
        <f t="shared" si="312"/>
        <v/>
      </c>
      <c r="AV313" s="254" t="str">
        <f t="shared" si="312"/>
        <v/>
      </c>
      <c r="AW313" s="254" t="str">
        <f t="shared" si="312"/>
        <v/>
      </c>
      <c r="AX313" s="254" t="str">
        <f t="shared" si="312"/>
        <v/>
      </c>
      <c r="AY313" s="254" t="str">
        <f t="shared" si="312"/>
        <v/>
      </c>
      <c r="AZ313" s="254" t="str">
        <f t="shared" si="312"/>
        <v/>
      </c>
      <c r="BA313" s="254" t="str">
        <f t="shared" si="312"/>
        <v/>
      </c>
      <c r="BB313" s="254" t="str">
        <f t="shared" si="357"/>
        <v/>
      </c>
      <c r="BC313" s="254" t="str">
        <f t="shared" si="357"/>
        <v/>
      </c>
      <c r="BD313" s="254" t="str">
        <f t="shared" si="357"/>
        <v/>
      </c>
      <c r="BE313" s="262" t="str">
        <f t="shared" si="357"/>
        <v/>
      </c>
      <c r="BF313" s="263" t="str">
        <f t="shared" si="313"/>
        <v/>
      </c>
      <c r="BG313" s="254" t="str">
        <f t="shared" si="313"/>
        <v/>
      </c>
      <c r="BH313" s="254" t="str">
        <f t="shared" si="313"/>
        <v/>
      </c>
      <c r="BI313" s="254" t="str">
        <f t="shared" si="313"/>
        <v/>
      </c>
      <c r="BJ313" s="254" t="str">
        <f t="shared" si="313"/>
        <v/>
      </c>
      <c r="BK313" s="254" t="str">
        <f t="shared" si="313"/>
        <v/>
      </c>
      <c r="BL313" s="254" t="str">
        <f t="shared" si="313"/>
        <v/>
      </c>
      <c r="BM313" s="254" t="str">
        <f t="shared" si="358"/>
        <v/>
      </c>
      <c r="BN313" s="254" t="str">
        <f t="shared" si="358"/>
        <v/>
      </c>
      <c r="BO313" s="254" t="str">
        <f t="shared" si="358"/>
        <v/>
      </c>
      <c r="BP313" s="254" t="str">
        <f t="shared" si="358"/>
        <v/>
      </c>
      <c r="BQ313" s="264" t="str">
        <f t="shared" si="318"/>
        <v/>
      </c>
      <c r="BR313" s="261">
        <v>2019</v>
      </c>
      <c r="BS313" s="261">
        <v>2019</v>
      </c>
      <c r="BT313" s="261">
        <v>2019</v>
      </c>
      <c r="BU313" s="265">
        <v>2019</v>
      </c>
      <c r="BV313" s="263">
        <v>2019</v>
      </c>
      <c r="BW313" s="254" t="str">
        <f t="shared" si="356"/>
        <v/>
      </c>
      <c r="BX313" s="254" t="str">
        <f t="shared" si="356"/>
        <v/>
      </c>
      <c r="BY313" s="264" t="str">
        <f t="shared" si="306"/>
        <v/>
      </c>
      <c r="BZ313" s="254" t="str">
        <f t="shared" si="307"/>
        <v/>
      </c>
      <c r="CA313" s="254">
        <f t="shared" si="360"/>
        <v>0</v>
      </c>
      <c r="CB313" s="254">
        <f t="shared" si="360"/>
        <v>0</v>
      </c>
      <c r="CC313" s="254">
        <f t="shared" si="360"/>
        <v>0</v>
      </c>
      <c r="CD313" s="254">
        <f t="shared" si="359"/>
        <v>0</v>
      </c>
      <c r="CE313" s="254">
        <f t="shared" si="359"/>
        <v>0</v>
      </c>
      <c r="CF313" s="254">
        <f t="shared" si="359"/>
        <v>0</v>
      </c>
      <c r="CG313" s="254">
        <f t="shared" si="359"/>
        <v>0</v>
      </c>
      <c r="CH313" s="254">
        <f t="shared" si="359"/>
        <v>0</v>
      </c>
      <c r="CI313" s="254">
        <f t="shared" si="359"/>
        <v>0</v>
      </c>
      <c r="CJ313" s="254">
        <f t="shared" si="359"/>
        <v>0</v>
      </c>
      <c r="CK313" s="254">
        <f t="shared" si="359"/>
        <v>0</v>
      </c>
      <c r="CL313" s="254">
        <f t="shared" si="359"/>
        <v>0</v>
      </c>
      <c r="CM313" s="254">
        <f t="shared" si="320"/>
        <v>0</v>
      </c>
      <c r="CN313" s="254">
        <f t="shared" si="321"/>
        <v>0</v>
      </c>
      <c r="CO313" s="254">
        <f t="shared" si="322"/>
        <v>0</v>
      </c>
      <c r="CP313" s="254">
        <f t="shared" si="323"/>
        <v>0</v>
      </c>
      <c r="CQ313" s="254">
        <f t="shared" si="324"/>
        <v>0</v>
      </c>
      <c r="CR313" s="254">
        <f t="shared" si="325"/>
        <v>0</v>
      </c>
      <c r="CS313" s="254">
        <f t="shared" si="326"/>
        <v>0</v>
      </c>
      <c r="CT313" s="254">
        <f t="shared" si="327"/>
        <v>0</v>
      </c>
      <c r="CU313" s="254">
        <f t="shared" si="328"/>
        <v>0</v>
      </c>
      <c r="CV313" s="254">
        <f t="shared" si="329"/>
        <v>0</v>
      </c>
      <c r="CW313" s="254">
        <f t="shared" si="330"/>
        <v>0</v>
      </c>
      <c r="CX313" s="254">
        <f t="shared" si="331"/>
        <v>0</v>
      </c>
      <c r="CY313" s="254">
        <f t="shared" si="332"/>
        <v>0</v>
      </c>
      <c r="CZ313" s="254">
        <f t="shared" si="333"/>
        <v>0</v>
      </c>
      <c r="DA313" s="254">
        <f t="shared" si="334"/>
        <v>0</v>
      </c>
      <c r="DB313" s="254">
        <f t="shared" si="335"/>
        <v>0</v>
      </c>
      <c r="DC313" s="254">
        <f t="shared" si="336"/>
        <v>0</v>
      </c>
      <c r="DD313" s="254">
        <f t="shared" si="337"/>
        <v>0</v>
      </c>
      <c r="DE313" s="254">
        <f t="shared" si="338"/>
        <v>0</v>
      </c>
      <c r="DF313" s="254">
        <f t="shared" si="339"/>
        <v>0</v>
      </c>
      <c r="DG313" s="254">
        <f t="shared" si="340"/>
        <v>0</v>
      </c>
      <c r="DH313" s="254">
        <f t="shared" si="341"/>
        <v>0</v>
      </c>
      <c r="DI313" s="254">
        <f t="shared" si="342"/>
        <v>0</v>
      </c>
      <c r="DJ313" s="254">
        <f t="shared" si="343"/>
        <v>0</v>
      </c>
      <c r="DK313" s="254">
        <f t="shared" si="344"/>
        <v>0</v>
      </c>
      <c r="DL313" s="254">
        <f t="shared" si="345"/>
        <v>0</v>
      </c>
      <c r="DM313" s="254">
        <f t="shared" si="346"/>
        <v>0</v>
      </c>
      <c r="DN313" s="254">
        <f t="shared" si="347"/>
        <v>0</v>
      </c>
      <c r="DO313" s="254">
        <f t="shared" si="348"/>
        <v>0</v>
      </c>
      <c r="DP313" s="254">
        <f t="shared" si="349"/>
        <v>0</v>
      </c>
      <c r="DQ313" s="254">
        <f t="shared" si="350"/>
        <v>0</v>
      </c>
      <c r="DR313" s="254">
        <f t="shared" si="351"/>
        <v>0</v>
      </c>
      <c r="DS313" s="254">
        <f t="shared" si="352"/>
        <v>0</v>
      </c>
      <c r="DT313" s="254">
        <f t="shared" si="353"/>
        <v>0</v>
      </c>
      <c r="DU313" s="254">
        <f t="shared" si="354"/>
        <v>0</v>
      </c>
      <c r="DV313" s="254">
        <f t="shared" si="355"/>
        <v>0</v>
      </c>
    </row>
    <row r="314" spans="1:126" ht="24" customHeight="1">
      <c r="A314" s="11" t="str">
        <f ca="1">IF(AG314&lt;&gt;"OK","",CONCATENATE(TEXT('Front Page'!$F$33,"000"),TEXT('Front Page'!$F$31,"000"),"-",LEFT('Front Page'!$R$53,5),"-",LEFT(D314,1),AJ314, "-",TEXT(B314,"000")))</f>
        <v/>
      </c>
      <c r="B314" s="12" t="str">
        <f>IFERROR(IF(E314="","",MAX(B$17:B313)+1),"")</f>
        <v/>
      </c>
      <c r="C314" s="13"/>
      <c r="D314" s="29" t="str">
        <f t="shared" si="361"/>
        <v>None</v>
      </c>
      <c r="E314" s="29" t="str">
        <f t="shared" si="302"/>
        <v/>
      </c>
      <c r="F314" s="29" t="str">
        <f t="shared" si="303"/>
        <v/>
      </c>
      <c r="G314" s="363"/>
      <c r="H314" s="364"/>
      <c r="I314" s="325" t="str">
        <f t="shared" si="252"/>
        <v>No</v>
      </c>
      <c r="J314" s="314">
        <v>0</v>
      </c>
      <c r="K314" s="312">
        <v>0</v>
      </c>
      <c r="L314" s="312">
        <v>0</v>
      </c>
      <c r="M314" s="312">
        <v>0</v>
      </c>
      <c r="N314" s="312">
        <v>0</v>
      </c>
      <c r="O314" s="312">
        <v>0</v>
      </c>
      <c r="P314" s="312">
        <v>0</v>
      </c>
      <c r="Q314" s="312">
        <v>0</v>
      </c>
      <c r="R314" s="312">
        <v>0</v>
      </c>
      <c r="S314" s="312">
        <v>0</v>
      </c>
      <c r="T314" s="312">
        <v>0</v>
      </c>
      <c r="U314" s="312">
        <v>0</v>
      </c>
      <c r="V314" s="313">
        <v>1</v>
      </c>
      <c r="W314" s="313">
        <v>1</v>
      </c>
      <c r="X314" s="312">
        <v>0</v>
      </c>
      <c r="Y314" s="312">
        <v>0</v>
      </c>
      <c r="Z314" s="312">
        <v>0</v>
      </c>
      <c r="AA314" s="14">
        <v>0</v>
      </c>
      <c r="AB314" s="317"/>
      <c r="AC314" s="15" t="str">
        <f t="shared" si="304"/>
        <v/>
      </c>
      <c r="AD314" s="15" t="str">
        <f t="shared" si="314"/>
        <v/>
      </c>
      <c r="AE314" s="16" t="str">
        <f t="shared" si="315"/>
        <v>0 - 0</v>
      </c>
      <c r="AF314" s="20" t="str">
        <f t="shared" si="308"/>
        <v>Not an offer</v>
      </c>
      <c r="AG314" s="276" t="str">
        <f t="shared" si="309"/>
        <v>Not an Offer</v>
      </c>
      <c r="AH314" s="150"/>
      <c r="AI314" s="254">
        <v>298</v>
      </c>
      <c r="AJ314" s="149" t="str">
        <f t="shared" si="310"/>
        <v>00-IFE</v>
      </c>
      <c r="AK314" s="254" t="b">
        <v>0</v>
      </c>
      <c r="AL314" s="254">
        <f t="shared" si="305"/>
        <v>0</v>
      </c>
      <c r="AM314" s="254">
        <f t="shared" si="311"/>
        <v>0</v>
      </c>
      <c r="AN314" s="288">
        <f t="shared" si="316"/>
        <v>0</v>
      </c>
      <c r="AO314" s="288" t="str">
        <f>IF(AND($BU314=$BV314,BU314=AO$13),$J314&amp;$K314&amp;$L314&amp;$M314&amp;$N314&amp;$O314&amp;$P314&amp;$Q314&amp;$R314&amp;$S314&amp;$T314&amp;$U314,IFERROR(MATCH($AN314,AO$17:AO313,0),-1000))</f>
        <v>000000000000</v>
      </c>
      <c r="AP314" s="288">
        <f>IF(AND($BU314=$BV314,BV314=AP$13),$J314&amp;$K314&amp;$L314&amp;$M314&amp;$N314&amp;$O314&amp;$P314&amp;$Q314&amp;$R314&amp;$S314&amp;$T314&amp;$U314,IFERROR(MATCH($AN314,AP$17:AP313,0),-1000))</f>
        <v>1</v>
      </c>
      <c r="AQ314" s="288">
        <f>IF(AND($BU314=$BV314,BW314=AQ$13),$J314&amp;$K314&amp;$L314&amp;$M314&amp;$N314&amp;$O314&amp;$P314&amp;$Q314&amp;$R314&amp;$S314&amp;$T314&amp;$U314,IFERROR(MATCH($AN314,AQ$17:AQ313,0),-1000))</f>
        <v>1</v>
      </c>
      <c r="AR314" s="288">
        <f>IF(AND($BU314=$BV314,BX314=AR$13),$J314&amp;$K314&amp;$L314&amp;$M314&amp;$N314&amp;$O314&amp;$P314&amp;$Q314&amp;$R314&amp;$S314&amp;$T314&amp;$U314,IFERROR(MATCH($AN314,AR$17:AR313,0),-1000))</f>
        <v>1</v>
      </c>
      <c r="AS314" s="254">
        <f t="shared" si="238"/>
        <v>0</v>
      </c>
      <c r="AT314" s="261" t="str">
        <f t="shared" si="317"/>
        <v/>
      </c>
      <c r="AU314" s="254" t="str">
        <f t="shared" si="312"/>
        <v/>
      </c>
      <c r="AV314" s="254" t="str">
        <f t="shared" si="312"/>
        <v/>
      </c>
      <c r="AW314" s="254" t="str">
        <f t="shared" si="312"/>
        <v/>
      </c>
      <c r="AX314" s="254" t="str">
        <f t="shared" si="312"/>
        <v/>
      </c>
      <c r="AY314" s="254" t="str">
        <f t="shared" si="312"/>
        <v/>
      </c>
      <c r="AZ314" s="254" t="str">
        <f t="shared" si="312"/>
        <v/>
      </c>
      <c r="BA314" s="254" t="str">
        <f t="shared" si="312"/>
        <v/>
      </c>
      <c r="BB314" s="254" t="str">
        <f t="shared" si="357"/>
        <v/>
      </c>
      <c r="BC314" s="254" t="str">
        <f t="shared" si="357"/>
        <v/>
      </c>
      <c r="BD314" s="254" t="str">
        <f t="shared" si="357"/>
        <v/>
      </c>
      <c r="BE314" s="262" t="str">
        <f t="shared" si="357"/>
        <v/>
      </c>
      <c r="BF314" s="263" t="str">
        <f t="shared" si="313"/>
        <v/>
      </c>
      <c r="BG314" s="254" t="str">
        <f t="shared" si="313"/>
        <v/>
      </c>
      <c r="BH314" s="254" t="str">
        <f t="shared" si="313"/>
        <v/>
      </c>
      <c r="BI314" s="254" t="str">
        <f t="shared" si="313"/>
        <v/>
      </c>
      <c r="BJ314" s="254" t="str">
        <f t="shared" si="313"/>
        <v/>
      </c>
      <c r="BK314" s="254" t="str">
        <f t="shared" si="313"/>
        <v/>
      </c>
      <c r="BL314" s="254" t="str">
        <f t="shared" si="313"/>
        <v/>
      </c>
      <c r="BM314" s="254" t="str">
        <f t="shared" si="358"/>
        <v/>
      </c>
      <c r="BN314" s="254" t="str">
        <f t="shared" si="358"/>
        <v/>
      </c>
      <c r="BO314" s="254" t="str">
        <f t="shared" si="358"/>
        <v/>
      </c>
      <c r="BP314" s="254" t="str">
        <f t="shared" si="358"/>
        <v/>
      </c>
      <c r="BQ314" s="264" t="str">
        <f t="shared" si="318"/>
        <v/>
      </c>
      <c r="BR314" s="261">
        <v>2019</v>
      </c>
      <c r="BS314" s="261">
        <v>2019</v>
      </c>
      <c r="BT314" s="261">
        <v>2019</v>
      </c>
      <c r="BU314" s="265">
        <v>2019</v>
      </c>
      <c r="BV314" s="263">
        <v>2019</v>
      </c>
      <c r="BW314" s="254" t="str">
        <f t="shared" si="356"/>
        <v/>
      </c>
      <c r="BX314" s="254" t="str">
        <f t="shared" si="356"/>
        <v/>
      </c>
      <c r="BY314" s="264" t="str">
        <f t="shared" si="306"/>
        <v/>
      </c>
      <c r="BZ314" s="254" t="str">
        <f t="shared" si="307"/>
        <v/>
      </c>
      <c r="CA314" s="254">
        <f t="shared" si="360"/>
        <v>0</v>
      </c>
      <c r="CB314" s="254">
        <f t="shared" si="360"/>
        <v>0</v>
      </c>
      <c r="CC314" s="254">
        <f t="shared" si="360"/>
        <v>0</v>
      </c>
      <c r="CD314" s="254">
        <f t="shared" si="359"/>
        <v>0</v>
      </c>
      <c r="CE314" s="254">
        <f t="shared" si="359"/>
        <v>0</v>
      </c>
      <c r="CF314" s="254">
        <f t="shared" si="359"/>
        <v>0</v>
      </c>
      <c r="CG314" s="254">
        <f t="shared" si="359"/>
        <v>0</v>
      </c>
      <c r="CH314" s="254">
        <f t="shared" si="359"/>
        <v>0</v>
      </c>
      <c r="CI314" s="254">
        <f t="shared" si="359"/>
        <v>0</v>
      </c>
      <c r="CJ314" s="254">
        <f t="shared" si="359"/>
        <v>0</v>
      </c>
      <c r="CK314" s="254">
        <f t="shared" si="359"/>
        <v>0</v>
      </c>
      <c r="CL314" s="254">
        <f t="shared" si="359"/>
        <v>0</v>
      </c>
      <c r="CM314" s="254">
        <f t="shared" si="320"/>
        <v>0</v>
      </c>
      <c r="CN314" s="254">
        <f t="shared" si="321"/>
        <v>0</v>
      </c>
      <c r="CO314" s="254">
        <f t="shared" si="322"/>
        <v>0</v>
      </c>
      <c r="CP314" s="254">
        <f t="shared" si="323"/>
        <v>0</v>
      </c>
      <c r="CQ314" s="254">
        <f t="shared" si="324"/>
        <v>0</v>
      </c>
      <c r="CR314" s="254">
        <f t="shared" si="325"/>
        <v>0</v>
      </c>
      <c r="CS314" s="254">
        <f t="shared" si="326"/>
        <v>0</v>
      </c>
      <c r="CT314" s="254">
        <f t="shared" si="327"/>
        <v>0</v>
      </c>
      <c r="CU314" s="254">
        <f t="shared" si="328"/>
        <v>0</v>
      </c>
      <c r="CV314" s="254">
        <f t="shared" si="329"/>
        <v>0</v>
      </c>
      <c r="CW314" s="254">
        <f t="shared" si="330"/>
        <v>0</v>
      </c>
      <c r="CX314" s="254">
        <f t="shared" si="331"/>
        <v>0</v>
      </c>
      <c r="CY314" s="254">
        <f t="shared" si="332"/>
        <v>0</v>
      </c>
      <c r="CZ314" s="254">
        <f t="shared" si="333"/>
        <v>0</v>
      </c>
      <c r="DA314" s="254">
        <f t="shared" si="334"/>
        <v>0</v>
      </c>
      <c r="DB314" s="254">
        <f t="shared" si="335"/>
        <v>0</v>
      </c>
      <c r="DC314" s="254">
        <f t="shared" si="336"/>
        <v>0</v>
      </c>
      <c r="DD314" s="254">
        <f t="shared" si="337"/>
        <v>0</v>
      </c>
      <c r="DE314" s="254">
        <f t="shared" si="338"/>
        <v>0</v>
      </c>
      <c r="DF314" s="254">
        <f t="shared" si="339"/>
        <v>0</v>
      </c>
      <c r="DG314" s="254">
        <f t="shared" si="340"/>
        <v>0</v>
      </c>
      <c r="DH314" s="254">
        <f t="shared" si="341"/>
        <v>0</v>
      </c>
      <c r="DI314" s="254">
        <f t="shared" si="342"/>
        <v>0</v>
      </c>
      <c r="DJ314" s="254">
        <f t="shared" si="343"/>
        <v>0</v>
      </c>
      <c r="DK314" s="254">
        <f t="shared" si="344"/>
        <v>0</v>
      </c>
      <c r="DL314" s="254">
        <f t="shared" si="345"/>
        <v>0</v>
      </c>
      <c r="DM314" s="254">
        <f t="shared" si="346"/>
        <v>0</v>
      </c>
      <c r="DN314" s="254">
        <f t="shared" si="347"/>
        <v>0</v>
      </c>
      <c r="DO314" s="254">
        <f t="shared" si="348"/>
        <v>0</v>
      </c>
      <c r="DP314" s="254">
        <f t="shared" si="349"/>
        <v>0</v>
      </c>
      <c r="DQ314" s="254">
        <f t="shared" si="350"/>
        <v>0</v>
      </c>
      <c r="DR314" s="254">
        <f t="shared" si="351"/>
        <v>0</v>
      </c>
      <c r="DS314" s="254">
        <f t="shared" si="352"/>
        <v>0</v>
      </c>
      <c r="DT314" s="254">
        <f t="shared" si="353"/>
        <v>0</v>
      </c>
      <c r="DU314" s="254">
        <f t="shared" si="354"/>
        <v>0</v>
      </c>
      <c r="DV314" s="254">
        <f t="shared" si="355"/>
        <v>0</v>
      </c>
    </row>
    <row r="315" spans="1:126" ht="24" customHeight="1">
      <c r="A315" s="11" t="str">
        <f ca="1">IF(AG315&lt;&gt;"OK","",CONCATENATE(TEXT('Front Page'!$F$33,"000"),TEXT('Front Page'!$F$31,"000"),"-",LEFT('Front Page'!$R$53,5),"-",LEFT(D315,1),AJ315, "-",TEXT(B315,"000")))</f>
        <v/>
      </c>
      <c r="B315" s="12" t="str">
        <f>IFERROR(IF(E315="","",MAX(B$17:B314)+1),"")</f>
        <v/>
      </c>
      <c r="C315" s="13"/>
      <c r="D315" s="29" t="str">
        <f t="shared" si="361"/>
        <v>None</v>
      </c>
      <c r="E315" s="29" t="str">
        <f t="shared" si="302"/>
        <v/>
      </c>
      <c r="F315" s="29" t="str">
        <f t="shared" si="303"/>
        <v/>
      </c>
      <c r="G315" s="363"/>
      <c r="H315" s="364"/>
      <c r="I315" s="325" t="str">
        <f t="shared" si="252"/>
        <v>No</v>
      </c>
      <c r="J315" s="314">
        <v>0</v>
      </c>
      <c r="K315" s="312">
        <v>0</v>
      </c>
      <c r="L315" s="312">
        <v>0</v>
      </c>
      <c r="M315" s="312">
        <v>0</v>
      </c>
      <c r="N315" s="312">
        <v>0</v>
      </c>
      <c r="O315" s="312">
        <v>0</v>
      </c>
      <c r="P315" s="312">
        <v>0</v>
      </c>
      <c r="Q315" s="312">
        <v>0</v>
      </c>
      <c r="R315" s="312">
        <v>0</v>
      </c>
      <c r="S315" s="312">
        <v>0</v>
      </c>
      <c r="T315" s="312">
        <v>0</v>
      </c>
      <c r="U315" s="312">
        <v>0</v>
      </c>
      <c r="V315" s="313">
        <v>1</v>
      </c>
      <c r="W315" s="313">
        <v>1</v>
      </c>
      <c r="X315" s="312">
        <v>0</v>
      </c>
      <c r="Y315" s="312">
        <v>0</v>
      </c>
      <c r="Z315" s="312">
        <v>0</v>
      </c>
      <c r="AA315" s="14">
        <v>0</v>
      </c>
      <c r="AB315" s="317"/>
      <c r="AC315" s="15" t="str">
        <f t="shared" si="304"/>
        <v/>
      </c>
      <c r="AD315" s="15" t="str">
        <f t="shared" si="314"/>
        <v/>
      </c>
      <c r="AE315" s="16" t="str">
        <f t="shared" si="315"/>
        <v>0 - 0</v>
      </c>
      <c r="AF315" s="20" t="str">
        <f t="shared" si="308"/>
        <v>Not an offer</v>
      </c>
      <c r="AG315" s="276" t="str">
        <f t="shared" si="309"/>
        <v>Not an Offer</v>
      </c>
      <c r="AH315" s="150"/>
      <c r="AI315" s="254">
        <v>299</v>
      </c>
      <c r="AJ315" s="149" t="str">
        <f t="shared" si="310"/>
        <v>00-IFE</v>
      </c>
      <c r="AK315" s="254" t="b">
        <v>0</v>
      </c>
      <c r="AL315" s="254">
        <f t="shared" si="305"/>
        <v>0</v>
      </c>
      <c r="AM315" s="254">
        <f t="shared" si="311"/>
        <v>0</v>
      </c>
      <c r="AN315" s="288">
        <f t="shared" si="316"/>
        <v>0</v>
      </c>
      <c r="AO315" s="288" t="str">
        <f>IF(AND($BU315=$BV315,BU315=AO$13),$J315&amp;$K315&amp;$L315&amp;$M315&amp;$N315&amp;$O315&amp;$P315&amp;$Q315&amp;$R315&amp;$S315&amp;$T315&amp;$U315,IFERROR(MATCH($AN315,AO$17:AO314,0),-1000))</f>
        <v>000000000000</v>
      </c>
      <c r="AP315" s="288">
        <f>IF(AND($BU315=$BV315,BV315=AP$13),$J315&amp;$K315&amp;$L315&amp;$M315&amp;$N315&amp;$O315&amp;$P315&amp;$Q315&amp;$R315&amp;$S315&amp;$T315&amp;$U315,IFERROR(MATCH($AN315,AP$17:AP314,0),-1000))</f>
        <v>1</v>
      </c>
      <c r="AQ315" s="288">
        <f>IF(AND($BU315=$BV315,BW315=AQ$13),$J315&amp;$K315&amp;$L315&amp;$M315&amp;$N315&amp;$O315&amp;$P315&amp;$Q315&amp;$R315&amp;$S315&amp;$T315&amp;$U315,IFERROR(MATCH($AN315,AQ$17:AQ314,0),-1000))</f>
        <v>1</v>
      </c>
      <c r="AR315" s="288">
        <f>IF(AND($BU315=$BV315,BX315=AR$13),$J315&amp;$K315&amp;$L315&amp;$M315&amp;$N315&amp;$O315&amp;$P315&amp;$Q315&amp;$R315&amp;$S315&amp;$T315&amp;$U315,IFERROR(MATCH($AN315,AR$17:AR314,0),-1000))</f>
        <v>1</v>
      </c>
      <c r="AS315" s="254">
        <f t="shared" si="238"/>
        <v>0</v>
      </c>
      <c r="AT315" s="261" t="str">
        <f t="shared" si="317"/>
        <v/>
      </c>
      <c r="AU315" s="254" t="str">
        <f t="shared" ref="AU315:BA316" si="362">IF(K315&lt;&gt;0,MIN(AT315,AU$14),AT315)</f>
        <v/>
      </c>
      <c r="AV315" s="254" t="str">
        <f t="shared" si="362"/>
        <v/>
      </c>
      <c r="AW315" s="254" t="str">
        <f t="shared" si="362"/>
        <v/>
      </c>
      <c r="AX315" s="254" t="str">
        <f t="shared" si="362"/>
        <v/>
      </c>
      <c r="AY315" s="254" t="str">
        <f t="shared" si="362"/>
        <v/>
      </c>
      <c r="AZ315" s="254" t="str">
        <f t="shared" si="362"/>
        <v/>
      </c>
      <c r="BA315" s="254" t="str">
        <f t="shared" si="362"/>
        <v/>
      </c>
      <c r="BB315" s="254" t="str">
        <f t="shared" si="357"/>
        <v/>
      </c>
      <c r="BC315" s="254" t="str">
        <f t="shared" si="357"/>
        <v/>
      </c>
      <c r="BD315" s="254" t="str">
        <f t="shared" si="357"/>
        <v/>
      </c>
      <c r="BE315" s="262" t="str">
        <f t="shared" si="357"/>
        <v/>
      </c>
      <c r="BF315" s="263" t="str">
        <f t="shared" ref="BF315:BL316" si="363">IF(J315&lt;&gt;0,MAX(BG315,BF$14),BG315)</f>
        <v/>
      </c>
      <c r="BG315" s="254" t="str">
        <f t="shared" si="363"/>
        <v/>
      </c>
      <c r="BH315" s="254" t="str">
        <f t="shared" si="363"/>
        <v/>
      </c>
      <c r="BI315" s="254" t="str">
        <f t="shared" si="363"/>
        <v/>
      </c>
      <c r="BJ315" s="254" t="str">
        <f t="shared" si="363"/>
        <v/>
      </c>
      <c r="BK315" s="254" t="str">
        <f t="shared" si="363"/>
        <v/>
      </c>
      <c r="BL315" s="254" t="str">
        <f t="shared" si="363"/>
        <v/>
      </c>
      <c r="BM315" s="254" t="str">
        <f t="shared" si="358"/>
        <v/>
      </c>
      <c r="BN315" s="254" t="str">
        <f t="shared" si="358"/>
        <v/>
      </c>
      <c r="BO315" s="254" t="str">
        <f t="shared" si="358"/>
        <v/>
      </c>
      <c r="BP315" s="254" t="str">
        <f t="shared" si="358"/>
        <v/>
      </c>
      <c r="BQ315" s="264" t="str">
        <f t="shared" si="318"/>
        <v/>
      </c>
      <c r="BR315" s="261">
        <v>2019</v>
      </c>
      <c r="BS315" s="261">
        <v>2019</v>
      </c>
      <c r="BT315" s="261">
        <v>2019</v>
      </c>
      <c r="BU315" s="265">
        <v>2019</v>
      </c>
      <c r="BV315" s="263">
        <v>2019</v>
      </c>
      <c r="BW315" s="254" t="str">
        <f t="shared" si="356"/>
        <v/>
      </c>
      <c r="BX315" s="254" t="str">
        <f t="shared" si="356"/>
        <v/>
      </c>
      <c r="BY315" s="264" t="str">
        <f t="shared" si="306"/>
        <v/>
      </c>
      <c r="BZ315" s="254" t="str">
        <f t="shared" si="307"/>
        <v/>
      </c>
      <c r="CA315" s="254">
        <f t="shared" si="360"/>
        <v>0</v>
      </c>
      <c r="CB315" s="254">
        <f t="shared" si="360"/>
        <v>0</v>
      </c>
      <c r="CC315" s="254">
        <f t="shared" si="360"/>
        <v>0</v>
      </c>
      <c r="CD315" s="254">
        <f t="shared" si="359"/>
        <v>0</v>
      </c>
      <c r="CE315" s="254">
        <f t="shared" si="359"/>
        <v>0</v>
      </c>
      <c r="CF315" s="254">
        <f t="shared" si="359"/>
        <v>0</v>
      </c>
      <c r="CG315" s="254">
        <f t="shared" si="359"/>
        <v>0</v>
      </c>
      <c r="CH315" s="254">
        <f t="shared" si="359"/>
        <v>0</v>
      </c>
      <c r="CI315" s="254">
        <f t="shared" si="359"/>
        <v>0</v>
      </c>
      <c r="CJ315" s="254">
        <f t="shared" si="359"/>
        <v>0</v>
      </c>
      <c r="CK315" s="254">
        <f t="shared" si="359"/>
        <v>0</v>
      </c>
      <c r="CL315" s="254">
        <f t="shared" si="359"/>
        <v>0</v>
      </c>
      <c r="CM315" s="254">
        <f t="shared" si="320"/>
        <v>0</v>
      </c>
      <c r="CN315" s="254">
        <f t="shared" si="321"/>
        <v>0</v>
      </c>
      <c r="CO315" s="254">
        <f t="shared" si="322"/>
        <v>0</v>
      </c>
      <c r="CP315" s="254">
        <f t="shared" si="323"/>
        <v>0</v>
      </c>
      <c r="CQ315" s="254">
        <f t="shared" si="324"/>
        <v>0</v>
      </c>
      <c r="CR315" s="254">
        <f t="shared" si="325"/>
        <v>0</v>
      </c>
      <c r="CS315" s="254">
        <f t="shared" si="326"/>
        <v>0</v>
      </c>
      <c r="CT315" s="254">
        <f t="shared" si="327"/>
        <v>0</v>
      </c>
      <c r="CU315" s="254">
        <f t="shared" si="328"/>
        <v>0</v>
      </c>
      <c r="CV315" s="254">
        <f t="shared" si="329"/>
        <v>0</v>
      </c>
      <c r="CW315" s="254">
        <f t="shared" si="330"/>
        <v>0</v>
      </c>
      <c r="CX315" s="254">
        <f t="shared" si="331"/>
        <v>0</v>
      </c>
      <c r="CY315" s="254">
        <f t="shared" si="332"/>
        <v>0</v>
      </c>
      <c r="CZ315" s="254">
        <f t="shared" si="333"/>
        <v>0</v>
      </c>
      <c r="DA315" s="254">
        <f t="shared" si="334"/>
        <v>0</v>
      </c>
      <c r="DB315" s="254">
        <f t="shared" si="335"/>
        <v>0</v>
      </c>
      <c r="DC315" s="254">
        <f t="shared" si="336"/>
        <v>0</v>
      </c>
      <c r="DD315" s="254">
        <f t="shared" si="337"/>
        <v>0</v>
      </c>
      <c r="DE315" s="254">
        <f t="shared" si="338"/>
        <v>0</v>
      </c>
      <c r="DF315" s="254">
        <f t="shared" si="339"/>
        <v>0</v>
      </c>
      <c r="DG315" s="254">
        <f t="shared" si="340"/>
        <v>0</v>
      </c>
      <c r="DH315" s="254">
        <f t="shared" si="341"/>
        <v>0</v>
      </c>
      <c r="DI315" s="254">
        <f t="shared" si="342"/>
        <v>0</v>
      </c>
      <c r="DJ315" s="254">
        <f t="shared" si="343"/>
        <v>0</v>
      </c>
      <c r="DK315" s="254">
        <f t="shared" si="344"/>
        <v>0</v>
      </c>
      <c r="DL315" s="254">
        <f t="shared" si="345"/>
        <v>0</v>
      </c>
      <c r="DM315" s="254">
        <f t="shared" si="346"/>
        <v>0</v>
      </c>
      <c r="DN315" s="254">
        <f t="shared" si="347"/>
        <v>0</v>
      </c>
      <c r="DO315" s="254">
        <f t="shared" si="348"/>
        <v>0</v>
      </c>
      <c r="DP315" s="254">
        <f t="shared" si="349"/>
        <v>0</v>
      </c>
      <c r="DQ315" s="254">
        <f t="shared" si="350"/>
        <v>0</v>
      </c>
      <c r="DR315" s="254">
        <f t="shared" si="351"/>
        <v>0</v>
      </c>
      <c r="DS315" s="254">
        <f t="shared" si="352"/>
        <v>0</v>
      </c>
      <c r="DT315" s="254">
        <f t="shared" si="353"/>
        <v>0</v>
      </c>
      <c r="DU315" s="254">
        <f t="shared" si="354"/>
        <v>0</v>
      </c>
      <c r="DV315" s="254">
        <f t="shared" si="355"/>
        <v>0</v>
      </c>
    </row>
    <row r="316" spans="1:126" ht="24" customHeight="1">
      <c r="A316" s="11" t="str">
        <f ca="1">IF(AG316&lt;&gt;"OK","",CONCATENATE(TEXT('Front Page'!$F$33,"000"),TEXT('Front Page'!$F$31,"000"),"-",LEFT('Front Page'!$R$53,5),"-",LEFT(D316,1),AJ316, "-",TEXT(B316,"000")))</f>
        <v/>
      </c>
      <c r="B316" s="12" t="str">
        <f>IFERROR(IF(E316="","",MAX(B$17:B315)+1),"")</f>
        <v/>
      </c>
      <c r="C316" s="13"/>
      <c r="D316" s="29" t="str">
        <f t="shared" si="361"/>
        <v>None</v>
      </c>
      <c r="E316" s="29" t="str">
        <f t="shared" si="302"/>
        <v/>
      </c>
      <c r="F316" s="29" t="str">
        <f t="shared" si="303"/>
        <v/>
      </c>
      <c r="G316" s="363"/>
      <c r="H316" s="364"/>
      <c r="I316" s="325" t="str">
        <f t="shared" si="252"/>
        <v>No</v>
      </c>
      <c r="J316" s="314">
        <v>0</v>
      </c>
      <c r="K316" s="312">
        <v>0</v>
      </c>
      <c r="L316" s="312">
        <v>0</v>
      </c>
      <c r="M316" s="312">
        <v>0</v>
      </c>
      <c r="N316" s="312">
        <v>0</v>
      </c>
      <c r="O316" s="312">
        <v>0</v>
      </c>
      <c r="P316" s="312">
        <v>0</v>
      </c>
      <c r="Q316" s="312">
        <v>0</v>
      </c>
      <c r="R316" s="312">
        <v>0</v>
      </c>
      <c r="S316" s="312">
        <v>0</v>
      </c>
      <c r="T316" s="312">
        <v>0</v>
      </c>
      <c r="U316" s="312">
        <v>0</v>
      </c>
      <c r="V316" s="313">
        <v>1</v>
      </c>
      <c r="W316" s="313">
        <v>1</v>
      </c>
      <c r="X316" s="312">
        <v>0</v>
      </c>
      <c r="Y316" s="312">
        <v>0</v>
      </c>
      <c r="Z316" s="312">
        <v>0</v>
      </c>
      <c r="AA316" s="14">
        <v>0</v>
      </c>
      <c r="AB316" s="317"/>
      <c r="AC316" s="15" t="str">
        <f t="shared" si="304"/>
        <v/>
      </c>
      <c r="AD316" s="15" t="str">
        <f t="shared" si="314"/>
        <v/>
      </c>
      <c r="AE316" s="16" t="str">
        <f t="shared" si="315"/>
        <v>0 - 0</v>
      </c>
      <c r="AF316" s="20" t="str">
        <f t="shared" si="308"/>
        <v>Not an offer</v>
      </c>
      <c r="AG316" s="276" t="str">
        <f t="shared" si="309"/>
        <v>Not an Offer</v>
      </c>
      <c r="AH316" s="150"/>
      <c r="AI316" s="254">
        <v>300</v>
      </c>
      <c r="AJ316" s="149" t="str">
        <f t="shared" si="310"/>
        <v>00-IFE</v>
      </c>
      <c r="AK316" s="254" t="b">
        <v>0</v>
      </c>
      <c r="AL316" s="254">
        <f t="shared" si="305"/>
        <v>0</v>
      </c>
      <c r="AM316" s="254">
        <f t="shared" si="311"/>
        <v>0</v>
      </c>
      <c r="AN316" s="288">
        <f t="shared" si="316"/>
        <v>0</v>
      </c>
      <c r="AO316" s="288" t="str">
        <f>IF(AND($BU316=$BV316,BU316=AO$13),$J316&amp;$K316&amp;$L316&amp;$M316&amp;$N316&amp;$O316&amp;$P316&amp;$Q316&amp;$R316&amp;$S316&amp;$T316&amp;$U316,IFERROR(MATCH($AN316,AO$17:AO315,0),-1000))</f>
        <v>000000000000</v>
      </c>
      <c r="AP316" s="288">
        <f>IF(AND($BU316=$BV316,BV316=AP$13),$J316&amp;$K316&amp;$L316&amp;$M316&amp;$N316&amp;$O316&amp;$P316&amp;$Q316&amp;$R316&amp;$S316&amp;$T316&amp;$U316,IFERROR(MATCH($AN316,AP$17:AP315,0),-1000))</f>
        <v>1</v>
      </c>
      <c r="AQ316" s="288">
        <f>IF(AND($BU316=$BV316,BW316=AQ$13),$J316&amp;$K316&amp;$L316&amp;$M316&amp;$N316&amp;$O316&amp;$P316&amp;$Q316&amp;$R316&amp;$S316&amp;$T316&amp;$U316,IFERROR(MATCH($AN316,AQ$17:AQ315,0),-1000))</f>
        <v>1</v>
      </c>
      <c r="AR316" s="288">
        <f>IF(AND($BU316=$BV316,BX316=AR$13),$J316&amp;$K316&amp;$L316&amp;$M316&amp;$N316&amp;$O316&amp;$P316&amp;$Q316&amp;$R316&amp;$S316&amp;$T316&amp;$U316,IFERROR(MATCH($AN316,AR$17:AR315,0),-1000))</f>
        <v>1</v>
      </c>
      <c r="AS316" s="254">
        <f t="shared" si="238"/>
        <v>0</v>
      </c>
      <c r="AT316" s="261" t="str">
        <f t="shared" si="317"/>
        <v/>
      </c>
      <c r="AU316" s="254" t="str">
        <f t="shared" si="362"/>
        <v/>
      </c>
      <c r="AV316" s="254" t="str">
        <f t="shared" si="362"/>
        <v/>
      </c>
      <c r="AW316" s="254" t="str">
        <f t="shared" si="362"/>
        <v/>
      </c>
      <c r="AX316" s="254" t="str">
        <f t="shared" si="362"/>
        <v/>
      </c>
      <c r="AY316" s="254" t="str">
        <f t="shared" si="362"/>
        <v/>
      </c>
      <c r="AZ316" s="254" t="str">
        <f t="shared" si="362"/>
        <v/>
      </c>
      <c r="BA316" s="254" t="str">
        <f t="shared" si="362"/>
        <v/>
      </c>
      <c r="BB316" s="254" t="str">
        <f t="shared" si="357"/>
        <v/>
      </c>
      <c r="BC316" s="254" t="str">
        <f t="shared" si="357"/>
        <v/>
      </c>
      <c r="BD316" s="254" t="str">
        <f t="shared" si="357"/>
        <v/>
      </c>
      <c r="BE316" s="262" t="str">
        <f t="shared" si="357"/>
        <v/>
      </c>
      <c r="BF316" s="263" t="str">
        <f t="shared" si="363"/>
        <v/>
      </c>
      <c r="BG316" s="254" t="str">
        <f t="shared" si="363"/>
        <v/>
      </c>
      <c r="BH316" s="254" t="str">
        <f t="shared" si="363"/>
        <v/>
      </c>
      <c r="BI316" s="254" t="str">
        <f t="shared" si="363"/>
        <v/>
      </c>
      <c r="BJ316" s="254" t="str">
        <f t="shared" si="363"/>
        <v/>
      </c>
      <c r="BK316" s="254" t="str">
        <f t="shared" si="363"/>
        <v/>
      </c>
      <c r="BL316" s="254" t="str">
        <f t="shared" si="363"/>
        <v/>
      </c>
      <c r="BM316" s="254" t="str">
        <f t="shared" si="358"/>
        <v/>
      </c>
      <c r="BN316" s="254" t="str">
        <f t="shared" si="358"/>
        <v/>
      </c>
      <c r="BO316" s="254" t="str">
        <f t="shared" si="358"/>
        <v/>
      </c>
      <c r="BP316" s="254" t="str">
        <f t="shared" si="358"/>
        <v/>
      </c>
      <c r="BQ316" s="264" t="str">
        <f t="shared" si="318"/>
        <v/>
      </c>
      <c r="BR316" s="261">
        <v>2019</v>
      </c>
      <c r="BS316" s="261">
        <v>2019</v>
      </c>
      <c r="BT316" s="261">
        <v>2019</v>
      </c>
      <c r="BU316" s="265">
        <v>2019</v>
      </c>
      <c r="BV316" s="263">
        <v>2019</v>
      </c>
      <c r="BW316" s="254" t="str">
        <f t="shared" si="356"/>
        <v/>
      </c>
      <c r="BX316" s="254" t="str">
        <f t="shared" si="356"/>
        <v/>
      </c>
      <c r="BY316" s="264" t="str">
        <f t="shared" si="306"/>
        <v/>
      </c>
      <c r="BZ316" s="254" t="str">
        <f t="shared" si="307"/>
        <v/>
      </c>
      <c r="CA316" s="254">
        <f t="shared" si="360"/>
        <v>0</v>
      </c>
      <c r="CB316" s="254">
        <f t="shared" si="360"/>
        <v>0</v>
      </c>
      <c r="CC316" s="254">
        <f t="shared" si="360"/>
        <v>0</v>
      </c>
      <c r="CD316" s="254">
        <f t="shared" si="359"/>
        <v>0</v>
      </c>
      <c r="CE316" s="254">
        <f t="shared" si="359"/>
        <v>0</v>
      </c>
      <c r="CF316" s="254">
        <f t="shared" si="359"/>
        <v>0</v>
      </c>
      <c r="CG316" s="254">
        <f t="shared" si="359"/>
        <v>0</v>
      </c>
      <c r="CH316" s="254">
        <f t="shared" si="359"/>
        <v>0</v>
      </c>
      <c r="CI316" s="254">
        <f t="shared" si="359"/>
        <v>0</v>
      </c>
      <c r="CJ316" s="254">
        <f t="shared" si="359"/>
        <v>0</v>
      </c>
      <c r="CK316" s="254">
        <f t="shared" si="359"/>
        <v>0</v>
      </c>
      <c r="CL316" s="254">
        <f t="shared" si="359"/>
        <v>0</v>
      </c>
      <c r="CM316" s="254">
        <f t="shared" si="320"/>
        <v>0</v>
      </c>
      <c r="CN316" s="254">
        <f t="shared" si="321"/>
        <v>0</v>
      </c>
      <c r="CO316" s="254">
        <f t="shared" si="322"/>
        <v>0</v>
      </c>
      <c r="CP316" s="254">
        <f t="shared" si="323"/>
        <v>0</v>
      </c>
      <c r="CQ316" s="254">
        <f t="shared" si="324"/>
        <v>0</v>
      </c>
      <c r="CR316" s="254">
        <f t="shared" si="325"/>
        <v>0</v>
      </c>
      <c r="CS316" s="254">
        <f t="shared" si="326"/>
        <v>0</v>
      </c>
      <c r="CT316" s="254">
        <f t="shared" si="327"/>
        <v>0</v>
      </c>
      <c r="CU316" s="254">
        <f t="shared" si="328"/>
        <v>0</v>
      </c>
      <c r="CV316" s="254">
        <f t="shared" si="329"/>
        <v>0</v>
      </c>
      <c r="CW316" s="254">
        <f t="shared" si="330"/>
        <v>0</v>
      </c>
      <c r="CX316" s="254">
        <f t="shared" si="331"/>
        <v>0</v>
      </c>
      <c r="CY316" s="254">
        <f t="shared" si="332"/>
        <v>0</v>
      </c>
      <c r="CZ316" s="254">
        <f t="shared" si="333"/>
        <v>0</v>
      </c>
      <c r="DA316" s="254">
        <f t="shared" si="334"/>
        <v>0</v>
      </c>
      <c r="DB316" s="254">
        <f t="shared" si="335"/>
        <v>0</v>
      </c>
      <c r="DC316" s="254">
        <f t="shared" si="336"/>
        <v>0</v>
      </c>
      <c r="DD316" s="254">
        <f t="shared" si="337"/>
        <v>0</v>
      </c>
      <c r="DE316" s="254">
        <f t="shared" si="338"/>
        <v>0</v>
      </c>
      <c r="DF316" s="254">
        <f t="shared" si="339"/>
        <v>0</v>
      </c>
      <c r="DG316" s="254">
        <f t="shared" si="340"/>
        <v>0</v>
      </c>
      <c r="DH316" s="254">
        <f t="shared" si="341"/>
        <v>0</v>
      </c>
      <c r="DI316" s="254">
        <f t="shared" si="342"/>
        <v>0</v>
      </c>
      <c r="DJ316" s="254">
        <f t="shared" si="343"/>
        <v>0</v>
      </c>
      <c r="DK316" s="254">
        <f t="shared" si="344"/>
        <v>0</v>
      </c>
      <c r="DL316" s="254">
        <f t="shared" si="345"/>
        <v>0</v>
      </c>
      <c r="DM316" s="254">
        <f t="shared" si="346"/>
        <v>0</v>
      </c>
      <c r="DN316" s="254">
        <f t="shared" si="347"/>
        <v>0</v>
      </c>
      <c r="DO316" s="254">
        <f t="shared" si="348"/>
        <v>0</v>
      </c>
      <c r="DP316" s="254">
        <f t="shared" si="349"/>
        <v>0</v>
      </c>
      <c r="DQ316" s="254">
        <f t="shared" si="350"/>
        <v>0</v>
      </c>
      <c r="DR316" s="254">
        <f t="shared" si="351"/>
        <v>0</v>
      </c>
      <c r="DS316" s="254">
        <f t="shared" si="352"/>
        <v>0</v>
      </c>
      <c r="DT316" s="254">
        <f t="shared" si="353"/>
        <v>0</v>
      </c>
      <c r="DU316" s="254">
        <f t="shared" si="354"/>
        <v>0</v>
      </c>
      <c r="DV316" s="254">
        <f t="shared" si="355"/>
        <v>0</v>
      </c>
    </row>
    <row r="317" spans="1:126" ht="12.75" customHeight="1">
      <c r="A317" s="152" t="s">
        <v>1</v>
      </c>
      <c r="B317" s="338"/>
      <c r="C317" s="338"/>
      <c r="D317" s="338"/>
      <c r="E317" s="338"/>
      <c r="F317" s="338"/>
      <c r="G317" s="366"/>
      <c r="H317" s="366"/>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38"/>
      <c r="AE317" s="338"/>
      <c r="AF317" s="339"/>
      <c r="AG317" s="339"/>
    </row>
  </sheetData>
  <sheetProtection algorithmName="SHA-512" hashValue="gzFz+04QG58zvRixbfcHk3sdvEAyTN1LbNK+sQ6Qyew2OmFBylfI7nbDgvIO6ctN/mD2lHe46Y/7PckDoCKlMA==" saltValue="zZOSKb0LBLdgeiUFVfkFIA==" spinCount="100000" sheet="1" objects="1" scenarios="1"/>
  <mergeCells count="4">
    <mergeCell ref="B5:C5"/>
    <mergeCell ref="Q9:X9"/>
    <mergeCell ref="A10:L10"/>
    <mergeCell ref="O10:X11"/>
  </mergeCells>
  <conditionalFormatting sqref="J14:U14">
    <cfRule type="expression" dxfId="86" priority="13">
      <formula>MAX($Q$17:$Q$316)=0</formula>
    </cfRule>
  </conditionalFormatting>
  <conditionalFormatting sqref="X14:AA14">
    <cfRule type="expression" dxfId="85" priority="12">
      <formula>MAX($X$17:$AA$316)=0</formula>
    </cfRule>
  </conditionalFormatting>
  <conditionalFormatting sqref="O10">
    <cfRule type="expression" dxfId="84" priority="11">
      <formula>$O$10&lt;&gt;""</formula>
    </cfRule>
  </conditionalFormatting>
  <conditionalFormatting sqref="Q9:X9">
    <cfRule type="containsText" dxfId="83" priority="10" operator="containsText" text="passed">
      <formula>NOT(ISERROR(SEARCH("passed",Q9)))</formula>
    </cfRule>
  </conditionalFormatting>
  <conditionalFormatting sqref="AG17:AG316">
    <cfRule type="containsText" dxfId="82" priority="8" operator="containsText" text="Not an Offer">
      <formula>NOT(ISERROR(SEARCH("Not an Offer",AG17)))</formula>
    </cfRule>
    <cfRule type="containsText" dxfId="81" priority="9" operator="containsText" text="OK">
      <formula>NOT(ISERROR(SEARCH("OK",AG17)))</formula>
    </cfRule>
  </conditionalFormatting>
  <conditionalFormatting sqref="AF17:AF316">
    <cfRule type="expression" dxfId="80" priority="7">
      <formula>AND(AG17&lt;&gt;"OK",AG17&lt;&gt;"Not an Offer")</formula>
    </cfRule>
  </conditionalFormatting>
  <conditionalFormatting sqref="J17:U316">
    <cfRule type="expression" dxfId="79" priority="16">
      <formula>MOD(J17,ROUND(J17,2))&gt;0</formula>
    </cfRule>
    <cfRule type="expression" dxfId="78" priority="18">
      <formula>$AG17&lt;&gt;"OK"</formula>
    </cfRule>
    <cfRule type="expression" dxfId="77" priority="19">
      <formula>J17&gt;CA$6</formula>
    </cfRule>
    <cfRule type="expression" dxfId="76" priority="20">
      <formula>AND(J17&lt;&gt;"",J17=0,MAX($J17:$U17)&gt;0)</formula>
    </cfRule>
  </conditionalFormatting>
  <conditionalFormatting sqref="X17:AA316">
    <cfRule type="expression" dxfId="75" priority="14">
      <formula>AND(X17&lt;&gt;"",X17=0,MAX($X17:$AA17)&gt;0)</formula>
    </cfRule>
    <cfRule type="expression" dxfId="74" priority="15">
      <formula>NOT(ISNUMBER(X17))</formula>
    </cfRule>
    <cfRule type="expression" dxfId="73" priority="17">
      <formula>MOD(X17,ROUND(X17,2))&gt;0</formula>
    </cfRule>
  </conditionalFormatting>
  <dataValidations count="10">
    <dataValidation allowBlank="1" showInputMessage="1" showErrorMessage="1" prompt="&quot;Number of Blocks Lifted&quot; CANNOT EXCEED the Maximum Number of Blocks Offered and CANNOT BE LESS than the Minimum Number of Blocks Offered" sqref="C15" xr:uid="{00000000-0002-0000-0400-000000000000}"/>
    <dataValidation type="whole" allowBlank="1" sqref="AB17:AB316" xr:uid="{00000000-0002-0000-0400-000001000000}">
      <formula1>1</formula1>
      <formula2>1000</formula2>
    </dataValidation>
    <dataValidation type="whole" allowBlank="1" showInputMessage="1" showErrorMessage="1" sqref="C17:C316" xr:uid="{00000000-0002-0000-0400-000002000000}">
      <formula1>0</formula1>
      <formula2>1000</formula2>
    </dataValidation>
    <dataValidation allowBlank="1" showInputMessage="1" showErrorMessage="1" error="Date is greater than end date" sqref="D15:G15 D17:F316" xr:uid="{00000000-0002-0000-0400-000003000000}"/>
    <dataValidation allowBlank="1" sqref="AC15:AE15 I15 AC17:AE316 I17:I316" xr:uid="{00000000-0002-0000-0400-000004000000}"/>
    <dataValidation operator="notBetween" allowBlank="1" showInputMessage="1" prompt="Capacity Block Size is limited to two (2) decimal places." sqref="X17:AA316 J17:U316" xr:uid="{00000000-0002-0000-0400-000005000000}"/>
    <dataValidation type="whole" allowBlank="1" showInputMessage="1" showErrorMessage="1" sqref="V17:W316" xr:uid="{00000000-0002-0000-0400-000006000000}">
      <formula1>1</formula1>
      <formula2>10000</formula2>
    </dataValidation>
    <dataValidation operator="notBetween" sqref="J15:U15" xr:uid="{00000000-0002-0000-0400-000007000000}"/>
    <dataValidation type="list" allowBlank="1" showInputMessage="1" showErrorMessage="1" error="Date is greater than end date" sqref="H15 H17:H316" xr:uid="{00000000-0002-0000-0400-000008000000}">
      <formula1>$DZ$15:$DZ$65</formula1>
    </dataValidation>
    <dataValidation type="list" allowBlank="1" showInputMessage="1" showErrorMessage="1" error="Date is greater than end date" sqref="G17:G316" xr:uid="{00000000-0002-0000-0400-000009000000}">
      <formula1>lsFirmEnergyRAs</formula1>
    </dataValidation>
  </dataValidations>
  <printOptions horizontalCentered="1" verticalCentered="1"/>
  <pageMargins left="0.25" right="0.25" top="0.75" bottom="0.75" header="0.3" footer="0.3"/>
  <pageSetup paperSize="3" scale="46" orientation="landscape" r:id="rId1"/>
  <headerFooter alignWithMargins="0"/>
  <rowBreaks count="1" manualBreakCount="1">
    <brk id="29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FF"/>
    <pageSetUpPr fitToPage="1"/>
  </sheetPr>
  <dimension ref="A1:EB317"/>
  <sheetViews>
    <sheetView zoomScaleNormal="100" zoomScaleSheetLayoutView="85" workbookViewId="0" xr3:uid="{78B4E459-6924-5F8B-B7BA-2DD04133E49E}">
      <selection activeCell="G17" sqref="G17"/>
    </sheetView>
  </sheetViews>
  <sheetFormatPr defaultColWidth="0" defaultRowHeight="0" customHeight="1" zeroHeight="1"/>
  <cols>
    <col min="1" max="1" width="26.28515625" style="69" customWidth="1"/>
    <col min="2" max="2" width="7" style="69" customWidth="1"/>
    <col min="3" max="3" width="8" style="69" customWidth="1"/>
    <col min="4" max="4" width="9.140625" style="69" customWidth="1"/>
    <col min="5" max="5" width="11" style="69" customWidth="1"/>
    <col min="6" max="6" width="10.7109375" style="69" bestFit="1" customWidth="1"/>
    <col min="7" max="7" width="36.42578125" style="69" customWidth="1"/>
    <col min="8" max="8" width="12.140625" style="69" customWidth="1"/>
    <col min="9" max="9" width="10.42578125" style="69" customWidth="1"/>
    <col min="10" max="17" width="8.85546875" style="69" customWidth="1"/>
    <col min="18" max="18" width="9.7109375" style="69" customWidth="1"/>
    <col min="19" max="21" width="8.85546875" style="69" customWidth="1"/>
    <col min="22" max="22" width="10.85546875" style="69" customWidth="1"/>
    <col min="23" max="23" width="11.28515625" style="69" bestFit="1" customWidth="1"/>
    <col min="24" max="24" width="10.7109375" style="69" bestFit="1" customWidth="1"/>
    <col min="25" max="27" width="10.5703125" style="69" hidden="1" customWidth="1"/>
    <col min="28" max="28" width="7.28515625" style="69" hidden="1" customWidth="1"/>
    <col min="29" max="31" width="15.7109375" style="69" customWidth="1"/>
    <col min="32" max="32" width="33.42578125" style="1" customWidth="1"/>
    <col min="33" max="33" width="29.7109375" style="1" customWidth="1"/>
    <col min="34" max="35" width="6.7109375" style="69" hidden="1" customWidth="1"/>
    <col min="36" max="36" width="5" style="254" hidden="1" customWidth="1"/>
    <col min="37" max="37" width="14.42578125" style="66" hidden="1" customWidth="1"/>
    <col min="38" max="38" width="8.7109375" style="66" hidden="1" customWidth="1"/>
    <col min="39" max="39" width="7.7109375" style="66" hidden="1" customWidth="1"/>
    <col min="40" max="40" width="7.5703125" style="66" hidden="1" customWidth="1"/>
    <col min="41" max="44" width="9.42578125" style="66" hidden="1" customWidth="1"/>
    <col min="45" max="45" width="9.7109375" style="66" hidden="1" customWidth="1"/>
    <col min="46" max="69" width="4.28515625" style="254" hidden="1" customWidth="1"/>
    <col min="70" max="77" width="5" style="254" hidden="1" customWidth="1"/>
    <col min="78" max="78" width="4" style="254" hidden="1" customWidth="1"/>
    <col min="79" max="79" width="6.28515625" style="254" hidden="1" customWidth="1"/>
    <col min="80" max="80" width="6.7109375" style="254" hidden="1" customWidth="1"/>
    <col min="81" max="81" width="7.140625" style="254" hidden="1" customWidth="1"/>
    <col min="82" max="82" width="6.7109375" style="254" hidden="1" customWidth="1"/>
    <col min="83" max="83" width="7.28515625" style="254" hidden="1" customWidth="1"/>
    <col min="84" max="84" width="6.42578125" style="254" hidden="1" customWidth="1"/>
    <col min="85" max="85" width="5.85546875" style="254" hidden="1" customWidth="1"/>
    <col min="86" max="86" width="6.85546875" style="254" hidden="1" customWidth="1"/>
    <col min="87" max="87" width="6.7109375" style="254" hidden="1" customWidth="1"/>
    <col min="88" max="88" width="6.5703125" style="254" hidden="1" customWidth="1"/>
    <col min="89" max="89" width="7" style="254" hidden="1" customWidth="1"/>
    <col min="90" max="90" width="6.7109375" style="254" hidden="1" customWidth="1"/>
    <col min="91" max="91" width="6.28515625" style="254" hidden="1" customWidth="1"/>
    <col min="92" max="92" width="6.7109375" style="254" hidden="1" customWidth="1"/>
    <col min="93" max="93" width="7.140625" style="254" hidden="1" customWidth="1"/>
    <col min="94" max="94" width="6.7109375" style="254" hidden="1" customWidth="1"/>
    <col min="95" max="95" width="7.28515625" style="254" hidden="1" customWidth="1"/>
    <col min="96" max="96" width="6.42578125" style="254" hidden="1" customWidth="1"/>
    <col min="97" max="97" width="5.85546875" style="254" hidden="1" customWidth="1"/>
    <col min="98" max="98" width="6.85546875" style="254" hidden="1" customWidth="1"/>
    <col min="99" max="99" width="6.7109375" style="254" hidden="1" customWidth="1"/>
    <col min="100" max="100" width="6.5703125" style="254" hidden="1" customWidth="1"/>
    <col min="101" max="101" width="7" style="254" hidden="1" customWidth="1"/>
    <col min="102" max="102" width="6.7109375" style="254" hidden="1" customWidth="1"/>
    <col min="103" max="103" width="6.28515625" style="254" hidden="1" customWidth="1"/>
    <col min="104" max="104" width="6.7109375" style="254" hidden="1" customWidth="1"/>
    <col min="105" max="105" width="7.140625" style="254" hidden="1" customWidth="1"/>
    <col min="106" max="106" width="6.7109375" style="254" hidden="1" customWidth="1"/>
    <col min="107" max="107" width="7.28515625" style="254" hidden="1" customWidth="1"/>
    <col min="108" max="108" width="6.42578125" style="254" hidden="1" customWidth="1"/>
    <col min="109" max="109" width="5.85546875" style="254" hidden="1" customWidth="1"/>
    <col min="110" max="110" width="6.85546875" style="254" hidden="1" customWidth="1"/>
    <col min="111" max="111" width="6.7109375" style="254" hidden="1" customWidth="1"/>
    <col min="112" max="112" width="6.5703125" style="254" hidden="1" customWidth="1"/>
    <col min="113" max="113" width="7" style="254" hidden="1" customWidth="1"/>
    <col min="114" max="114" width="6.7109375" style="254" hidden="1" customWidth="1"/>
    <col min="115" max="115" width="6.28515625" style="254" hidden="1" customWidth="1"/>
    <col min="116" max="116" width="6.7109375" style="254" hidden="1" customWidth="1"/>
    <col min="117" max="117" width="7.140625" style="254" hidden="1" customWidth="1"/>
    <col min="118" max="118" width="6.7109375" style="254" hidden="1" customWidth="1"/>
    <col min="119" max="119" width="7.28515625" style="254" hidden="1" customWidth="1"/>
    <col min="120" max="120" width="6.42578125" style="254" hidden="1" customWidth="1"/>
    <col min="121" max="121" width="5.85546875" style="254" hidden="1" customWidth="1"/>
    <col min="122" max="122" width="6.85546875" style="254" hidden="1" customWidth="1"/>
    <col min="123" max="123" width="6.7109375" style="254" hidden="1" customWidth="1"/>
    <col min="124" max="124" width="6.5703125" style="254" hidden="1" customWidth="1"/>
    <col min="125" max="125" width="7" style="254" hidden="1" customWidth="1"/>
    <col min="126" max="126" width="6.7109375" style="254" hidden="1" customWidth="1"/>
    <col min="127" max="16384" width="18.7109375" style="69" hidden="1"/>
  </cols>
  <sheetData>
    <row r="1" spans="1:132" ht="30">
      <c r="A1" s="372" t="str">
        <f>'Front Page'!$A$4</f>
        <v>INDICATIVE OFFER</v>
      </c>
      <c r="B1" s="373"/>
      <c r="C1" s="373"/>
      <c r="D1" s="373"/>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374"/>
      <c r="AF1" s="374"/>
      <c r="AG1" s="375"/>
      <c r="AH1" s="376"/>
      <c r="AI1" s="376"/>
      <c r="AJ1" s="283"/>
      <c r="AT1" s="283"/>
      <c r="AU1" s="283"/>
      <c r="AV1" s="283"/>
    </row>
    <row r="2" spans="1:132" ht="30">
      <c r="A2" s="169" t="s">
        <v>337</v>
      </c>
      <c r="B2" s="170"/>
      <c r="C2" s="170"/>
      <c r="D2" s="170"/>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3"/>
      <c r="AH2" s="376"/>
      <c r="AI2" s="376"/>
      <c r="AJ2" s="283"/>
      <c r="AT2" s="283"/>
      <c r="AU2" s="283"/>
      <c r="AV2" s="283"/>
    </row>
    <row r="3" spans="1:132" s="161" customFormat="1" ht="18">
      <c r="A3" s="171" t="s">
        <v>199</v>
      </c>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6"/>
      <c r="AH3" s="164"/>
      <c r="AI3" s="164"/>
      <c r="AJ3" s="283"/>
      <c r="AK3" s="66"/>
      <c r="AL3" s="66"/>
      <c r="AM3" s="66" t="str">
        <f ca="1">'Front Page'!F33</f>
        <v>TBD</v>
      </c>
      <c r="AN3" s="66" t="str">
        <f>'Front Page'!C53</f>
        <v>System South</v>
      </c>
      <c r="AO3" s="66" t="str">
        <f>AO6&amp;"-"&amp;AO5&amp;" To "&amp;AO8&amp;"-"&amp;AO7</f>
        <v>None-0 To None-0</v>
      </c>
      <c r="AP3" s="66" t="str">
        <f>AP6&amp;"-"&amp;AP5&amp;" To "&amp;AP8&amp;"-"&amp;AP7</f>
        <v>None-0 To None-0</v>
      </c>
      <c r="AQ3" s="66" t="str">
        <f>AQ6&amp;"-"&amp;AQ5&amp;" To "&amp;AQ8&amp;"-"&amp;AQ7</f>
        <v>None-0 To None-0</v>
      </c>
      <c r="AR3" s="66" t="str">
        <f>AR6&amp;"-"&amp;AR5&amp;" To "&amp;AR8&amp;"-"&amp;AR7</f>
        <v>None-0 To None-0</v>
      </c>
      <c r="AS3" s="66"/>
      <c r="AT3" s="283"/>
      <c r="AU3" s="283"/>
      <c r="AV3" s="283"/>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row>
    <row r="4" spans="1:132" s="168" customFormat="1" ht="15.75">
      <c r="A4" s="171"/>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6"/>
      <c r="AH4" s="167"/>
      <c r="AI4" s="167"/>
      <c r="AJ4" s="283"/>
      <c r="AK4" s="66"/>
      <c r="AL4" s="66"/>
      <c r="AM4" s="66"/>
      <c r="AS4" s="66"/>
      <c r="AT4" s="283"/>
      <c r="AU4" s="283"/>
      <c r="AV4" s="283"/>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row>
    <row r="5" spans="1:132" ht="15">
      <c r="A5" s="343" t="s">
        <v>97</v>
      </c>
      <c r="B5" s="444" t="str">
        <f>IF('Front Page'!$F$32="","",'Front Page'!$F$32)</f>
        <v/>
      </c>
      <c r="C5" s="445"/>
      <c r="D5" s="340"/>
      <c r="E5" s="341"/>
      <c r="F5" s="342" t="s">
        <v>200</v>
      </c>
      <c r="G5" s="344">
        <f>MAX('Front Page'!S61,'Front Page'!S85)</f>
        <v>0</v>
      </c>
      <c r="H5" s="135"/>
      <c r="I5" s="342"/>
      <c r="J5" s="342"/>
      <c r="K5" s="342" t="s">
        <v>201</v>
      </c>
      <c r="L5" s="344">
        <f>MIN(300,G5*30)</f>
        <v>0</v>
      </c>
      <c r="M5" s="135"/>
      <c r="N5" s="342"/>
      <c r="O5" s="342" t="s">
        <v>202</v>
      </c>
      <c r="P5" s="344">
        <f>AL11</f>
        <v>0</v>
      </c>
      <c r="Q5" s="135"/>
      <c r="R5" s="135"/>
      <c r="S5" s="135"/>
      <c r="T5" s="135"/>
      <c r="U5" s="135"/>
      <c r="V5" s="135"/>
      <c r="W5" s="135"/>
      <c r="X5" s="135"/>
      <c r="Y5" s="135"/>
      <c r="Z5" s="135"/>
      <c r="AA5" s="135"/>
      <c r="AB5" s="135"/>
      <c r="AC5" s="135"/>
      <c r="AD5" s="135"/>
      <c r="AE5" s="135"/>
      <c r="AF5" s="135"/>
      <c r="AG5" s="136"/>
      <c r="AH5" s="137"/>
      <c r="AI5" s="137"/>
      <c r="AJ5" s="283"/>
      <c r="AN5" s="351" t="s">
        <v>203</v>
      </c>
      <c r="AO5" s="66">
        <f t="array" ref="AO5">MIN(IF($AG$17:$AG$316="OK",X$17:X$316))</f>
        <v>0</v>
      </c>
      <c r="AP5" s="66">
        <f t="array" ref="AP5">MIN(IF($AG$17:$AG$316="OK",Y$17:Y$316))</f>
        <v>0</v>
      </c>
      <c r="AQ5" s="66">
        <f t="array" ref="AQ5">MIN(IF($AG$17:$AG$316="OK",Z$17:Z$316))</f>
        <v>0</v>
      </c>
      <c r="AR5" s="66">
        <f t="array" ref="AR5">MIN(IF($AG$17:$AG$316="OK",AA$17:AA$316))</f>
        <v>0</v>
      </c>
      <c r="AT5" s="283"/>
      <c r="AU5" s="283"/>
      <c r="AV5" s="283"/>
      <c r="BY5" s="256" t="s">
        <v>204</v>
      </c>
    </row>
    <row r="6" spans="1:132" ht="12.75">
      <c r="A6" s="95" t="s">
        <v>205</v>
      </c>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138"/>
      <c r="AD6" s="138"/>
      <c r="AE6" s="138"/>
      <c r="AF6" s="139"/>
      <c r="AG6" s="140"/>
      <c r="AH6" s="68"/>
      <c r="AI6" s="68"/>
      <c r="AJ6" s="283"/>
      <c r="AN6" s="351" t="s">
        <v>206</v>
      </c>
      <c r="AO6" s="66" t="str">
        <f>INDEX($D$17:$D$316,MATCH(AO5,X$17:X$316,0))</f>
        <v>None</v>
      </c>
      <c r="AP6" s="66" t="str">
        <f>INDEX($D$17:$D$316,MATCH(AP5,Y$17:Y$316,0))</f>
        <v>None</v>
      </c>
      <c r="AQ6" s="66" t="str">
        <f>INDEX($D$17:$D$316,MATCH(AQ5,Z$17:Z$316,0))</f>
        <v>None</v>
      </c>
      <c r="AR6" s="66" t="str">
        <f>INDEX($D$17:$D$316,MATCH(AR5,AA$17:AA$316,0))</f>
        <v>None</v>
      </c>
      <c r="AT6" s="283"/>
      <c r="AU6" s="283"/>
      <c r="AV6" s="283"/>
      <c r="BZ6" s="255" t="s">
        <v>207</v>
      </c>
      <c r="CA6" s="254">
        <f>'Front Page'!T60</f>
        <v>0</v>
      </c>
      <c r="CB6" s="254">
        <f>'Front Page'!U60</f>
        <v>0</v>
      </c>
      <c r="CC6" s="254">
        <f>'Front Page'!V60</f>
        <v>0</v>
      </c>
      <c r="CD6" s="254">
        <f>'Front Page'!W60</f>
        <v>0</v>
      </c>
      <c r="CE6" s="254">
        <f>'Front Page'!X60</f>
        <v>0</v>
      </c>
      <c r="CF6" s="254">
        <f>'Front Page'!Y60</f>
        <v>0</v>
      </c>
      <c r="CG6" s="254">
        <f>'Front Page'!Z60</f>
        <v>0</v>
      </c>
      <c r="CH6" s="254">
        <f>'Front Page'!AA60</f>
        <v>0</v>
      </c>
      <c r="CI6" s="254">
        <f>'Front Page'!AB60</f>
        <v>0</v>
      </c>
      <c r="CJ6" s="254">
        <f>'Front Page'!AC60</f>
        <v>0</v>
      </c>
      <c r="CK6" s="254">
        <f>'Front Page'!AD60</f>
        <v>0</v>
      </c>
      <c r="CL6" s="254">
        <f>'Front Page'!AE60</f>
        <v>0</v>
      </c>
    </row>
    <row r="7" spans="1:132" ht="12.75">
      <c r="A7" s="172" t="s">
        <v>338</v>
      </c>
      <c r="B7" s="290"/>
      <c r="C7" s="290"/>
      <c r="D7" s="290"/>
      <c r="E7" s="290"/>
      <c r="F7" s="290"/>
      <c r="G7" s="290"/>
      <c r="H7" s="290"/>
      <c r="I7" s="290"/>
      <c r="J7" s="173"/>
      <c r="K7" s="173"/>
      <c r="L7" s="173"/>
      <c r="M7" s="173"/>
      <c r="N7" s="173"/>
      <c r="O7" s="173"/>
      <c r="P7" s="174"/>
      <c r="Q7" s="174"/>
      <c r="R7" s="174"/>
      <c r="S7" s="174"/>
      <c r="T7" s="174"/>
      <c r="U7" s="175"/>
      <c r="V7" s="141"/>
      <c r="W7" s="141"/>
      <c r="X7" s="141"/>
      <c r="Y7" s="141"/>
      <c r="Z7" s="141"/>
      <c r="AA7" s="141"/>
      <c r="AB7" s="141"/>
      <c r="AC7" s="141"/>
      <c r="AD7" s="141"/>
      <c r="AE7" s="141"/>
      <c r="AF7" s="141"/>
      <c r="AG7" s="142"/>
      <c r="AN7" s="351" t="s">
        <v>209</v>
      </c>
      <c r="AO7" s="66">
        <f t="array" ref="AO7">MAX(IF($AG$17:$AG$316="OK",X$17:X$316))</f>
        <v>0</v>
      </c>
      <c r="AP7" s="66">
        <f t="array" ref="AP7">MAX(IF($AG$17:$AG$316="OK",Y$17:Y$316))</f>
        <v>0</v>
      </c>
      <c r="AQ7" s="66">
        <f t="array" ref="AQ7">MAX(IF($AG$17:$AG$316="OK",Z$17:Z$316))</f>
        <v>0</v>
      </c>
      <c r="AR7" s="66">
        <f t="array" ref="AR7">MAX(IF($AG$17:$AG$316="OK",AA$17:AA$316))</f>
        <v>0</v>
      </c>
    </row>
    <row r="8" spans="1:132" ht="12.75">
      <c r="A8" s="360" t="s">
        <v>210</v>
      </c>
      <c r="B8" s="176"/>
      <c r="C8" s="176"/>
      <c r="D8" s="176"/>
      <c r="E8" s="176"/>
      <c r="F8" s="176"/>
      <c r="G8" s="176"/>
      <c r="H8" s="176"/>
      <c r="I8" s="176"/>
      <c r="J8" s="173"/>
      <c r="K8" s="173"/>
      <c r="L8" s="173"/>
      <c r="M8" s="173"/>
      <c r="N8" s="173"/>
      <c r="O8" s="173"/>
      <c r="P8" s="174"/>
      <c r="Q8" s="174"/>
      <c r="R8" s="174"/>
      <c r="S8" s="174"/>
      <c r="T8" s="174"/>
      <c r="U8" s="175"/>
      <c r="V8" s="141"/>
      <c r="W8" s="141"/>
      <c r="X8" s="141"/>
      <c r="Y8" s="141"/>
      <c r="Z8" s="141"/>
      <c r="AA8" s="141"/>
      <c r="AB8" s="141"/>
      <c r="AC8" s="141"/>
      <c r="AD8" s="141"/>
      <c r="AE8" s="141"/>
      <c r="AF8" s="141"/>
      <c r="AG8" s="142"/>
      <c r="AH8" s="143"/>
      <c r="AI8" s="143"/>
      <c r="AJ8" s="283"/>
      <c r="AN8" s="351" t="s">
        <v>206</v>
      </c>
      <c r="AO8" s="66" t="str">
        <f>INDEX($D$17:$D$316,MATCH(AO7,X$17:X$316,0))</f>
        <v>None</v>
      </c>
      <c r="AP8" s="66" t="str">
        <f t="shared" ref="AP8:AR8" si="0">INDEX($D$17:$D$316,MATCH(AP7,Y$17:Y$316,0))</f>
        <v>None</v>
      </c>
      <c r="AQ8" s="66" t="str">
        <f t="shared" si="0"/>
        <v>None</v>
      </c>
      <c r="AR8" s="66" t="str">
        <f t="shared" si="0"/>
        <v>None</v>
      </c>
      <c r="AT8" s="283"/>
      <c r="AU8" s="283"/>
      <c r="AV8" s="283"/>
      <c r="BZ8" s="255" t="s">
        <v>211</v>
      </c>
      <c r="CA8" s="254">
        <f>'Front Page'!$T$60-CA10</f>
        <v>0</v>
      </c>
      <c r="CB8" s="254">
        <f>'Front Page'!$U$60-CB10</f>
        <v>0</v>
      </c>
      <c r="CC8" s="254">
        <f>'Front Page'!$V$60-CC10</f>
        <v>0</v>
      </c>
      <c r="CD8" s="254">
        <f>'Front Page'!$W$60-CD10</f>
        <v>0</v>
      </c>
      <c r="CE8" s="254">
        <f>'Front Page'!$X$60-CE10</f>
        <v>0</v>
      </c>
      <c r="CF8" s="254">
        <f>'Front Page'!$Y$60-CF10</f>
        <v>0</v>
      </c>
      <c r="CG8" s="254">
        <f>'Front Page'!$Z$60-CG10</f>
        <v>0</v>
      </c>
      <c r="CH8" s="254">
        <f>'Front Page'!$AA$60-CH10</f>
        <v>0</v>
      </c>
      <c r="CI8" s="254">
        <f>'Front Page'!$AB$60-CI10</f>
        <v>0</v>
      </c>
      <c r="CJ8" s="254">
        <f>'Front Page'!$AC$60-CJ10</f>
        <v>0</v>
      </c>
      <c r="CK8" s="254">
        <f>'Front Page'!$AD$60-CK10</f>
        <v>0</v>
      </c>
      <c r="CL8" s="254">
        <f>'Front Page'!$AE$60-CL10</f>
        <v>0</v>
      </c>
      <c r="CM8" s="254">
        <f>'Front Page'!$T$60-CM10</f>
        <v>0</v>
      </c>
      <c r="CN8" s="254">
        <f>'Front Page'!$U$60-CN10</f>
        <v>0</v>
      </c>
      <c r="CO8" s="254">
        <f>'Front Page'!$V$60-CO10</f>
        <v>0</v>
      </c>
      <c r="CP8" s="254">
        <f>'Front Page'!$W$60-CP10</f>
        <v>0</v>
      </c>
      <c r="CQ8" s="254">
        <f>'Front Page'!$X$60-CQ10</f>
        <v>0</v>
      </c>
      <c r="CR8" s="254">
        <f>'Front Page'!$Y$60-CR10</f>
        <v>0</v>
      </c>
      <c r="CS8" s="254">
        <f>'Front Page'!$Z$60-CS10</f>
        <v>0</v>
      </c>
      <c r="CT8" s="254">
        <f>'Front Page'!$AA$60-CT10</f>
        <v>0</v>
      </c>
      <c r="CU8" s="254">
        <f>'Front Page'!$AB$60-CU10</f>
        <v>0</v>
      </c>
      <c r="CV8" s="254">
        <f>'Front Page'!$AC$60-CV10</f>
        <v>0</v>
      </c>
      <c r="CW8" s="254">
        <f>'Front Page'!$AD$60-CW10</f>
        <v>0</v>
      </c>
      <c r="CX8" s="254">
        <f>'Front Page'!$AE$60-CX10</f>
        <v>0</v>
      </c>
      <c r="CY8" s="254">
        <f>'Front Page'!$T$60-CY10</f>
        <v>0</v>
      </c>
      <c r="CZ8" s="254">
        <f>'Front Page'!$U$60-CZ10</f>
        <v>0</v>
      </c>
      <c r="DA8" s="254">
        <f>'Front Page'!$V$60-DA10</f>
        <v>0</v>
      </c>
      <c r="DB8" s="254">
        <f>'Front Page'!$W$60-DB10</f>
        <v>0</v>
      </c>
      <c r="DC8" s="254">
        <f>'Front Page'!$X$60-DC10</f>
        <v>0</v>
      </c>
      <c r="DD8" s="254">
        <f>'Front Page'!$Y$60-DD10</f>
        <v>0</v>
      </c>
      <c r="DE8" s="254">
        <f>'Front Page'!$Z$60-DE10</f>
        <v>0</v>
      </c>
      <c r="DF8" s="254">
        <f>'Front Page'!$AA$60-DF10</f>
        <v>0</v>
      </c>
      <c r="DG8" s="254">
        <f>'Front Page'!$AB$60-DG10</f>
        <v>0</v>
      </c>
      <c r="DH8" s="254">
        <f>'Front Page'!$AC$60-DH10</f>
        <v>0</v>
      </c>
      <c r="DI8" s="254">
        <f>'Front Page'!$AD$60-DI10</f>
        <v>0</v>
      </c>
      <c r="DJ8" s="254">
        <f>'Front Page'!$AE$60-DJ10</f>
        <v>0</v>
      </c>
      <c r="DK8" s="254">
        <f>'Front Page'!$T$60-DK10</f>
        <v>0</v>
      </c>
      <c r="DL8" s="254">
        <f>'Front Page'!$U$60-DL10</f>
        <v>0</v>
      </c>
      <c r="DM8" s="254">
        <f>'Front Page'!$V$60-DM10</f>
        <v>0</v>
      </c>
      <c r="DN8" s="254">
        <f>'Front Page'!$W$60-DN10</f>
        <v>0</v>
      </c>
      <c r="DO8" s="254">
        <f>'Front Page'!$X$60-DO10</f>
        <v>0</v>
      </c>
      <c r="DP8" s="254">
        <f>'Front Page'!$Y$60-DP10</f>
        <v>0</v>
      </c>
      <c r="DQ8" s="254">
        <f>'Front Page'!$Z$60-DQ10</f>
        <v>0</v>
      </c>
      <c r="DR8" s="254">
        <f>'Front Page'!$AA$60-DR10</f>
        <v>0</v>
      </c>
      <c r="DS8" s="254">
        <f>'Front Page'!$AB$60-DS10</f>
        <v>0</v>
      </c>
      <c r="DT8" s="254">
        <f>'Front Page'!$AC$60-DT10</f>
        <v>0</v>
      </c>
      <c r="DU8" s="254">
        <f>'Front Page'!$AD$60-DU10</f>
        <v>0</v>
      </c>
      <c r="DV8" s="254">
        <f>'Front Page'!$AE$60-DV10</f>
        <v>0</v>
      </c>
    </row>
    <row r="9" spans="1:132" ht="15.75">
      <c r="A9" s="172" t="s">
        <v>212</v>
      </c>
      <c r="B9" s="176"/>
      <c r="C9" s="176"/>
      <c r="D9" s="176"/>
      <c r="E9" s="176"/>
      <c r="F9" s="176"/>
      <c r="G9" s="176"/>
      <c r="H9" s="176"/>
      <c r="I9" s="176"/>
      <c r="J9" s="177"/>
      <c r="K9" s="177"/>
      <c r="L9" s="177"/>
      <c r="M9" s="177"/>
      <c r="N9" s="177"/>
      <c r="O9" s="177"/>
      <c r="P9" s="270" t="s">
        <v>121</v>
      </c>
      <c r="Q9" s="441" t="str">
        <f>IF($AL$12&gt;0,"Address Validation Messages in column AE",IF($AL$11=0,"Enter Offers",IF($AL$11&gt;$L$5,"Maximum Number of Offers Exceeded",IF(AM12&gt;1,"Do not skip rows","RA Offers passed validation"))))</f>
        <v>Enter Offers</v>
      </c>
      <c r="R9" s="442"/>
      <c r="S9" s="442"/>
      <c r="T9" s="442"/>
      <c r="U9" s="442"/>
      <c r="V9" s="442"/>
      <c r="W9" s="442"/>
      <c r="X9" s="443"/>
      <c r="Y9" s="141"/>
      <c r="Z9" s="141"/>
      <c r="AA9" s="141"/>
      <c r="AB9" s="141"/>
      <c r="AC9" s="141"/>
      <c r="AD9" s="141"/>
      <c r="AE9" s="141"/>
      <c r="AF9" s="141"/>
      <c r="AG9" s="142"/>
      <c r="AH9" s="143"/>
      <c r="AI9" s="143"/>
      <c r="AJ9" s="284"/>
      <c r="AK9" s="254"/>
      <c r="AL9" s="254"/>
      <c r="AM9" s="254"/>
      <c r="AN9" s="254"/>
      <c r="AO9" s="254"/>
      <c r="AP9" s="254"/>
      <c r="AQ9" s="254"/>
      <c r="AR9" s="254"/>
      <c r="AS9" s="254"/>
      <c r="AT9" s="284"/>
      <c r="AU9" s="284"/>
      <c r="AV9" s="284"/>
      <c r="AW9" s="285"/>
      <c r="BZ9" s="255" t="s">
        <v>213</v>
      </c>
      <c r="CA9" s="254">
        <f>'Front Page'!$T$60-CA11</f>
        <v>0</v>
      </c>
      <c r="CB9" s="254">
        <f>'Front Page'!$U$60-CB11</f>
        <v>0</v>
      </c>
      <c r="CC9" s="254">
        <f>'Front Page'!$V$60-CC11</f>
        <v>0</v>
      </c>
      <c r="CD9" s="254">
        <f>'Front Page'!$W$60-CD11</f>
        <v>0</v>
      </c>
      <c r="CE9" s="254">
        <f>'Front Page'!$X$60-CE11</f>
        <v>0</v>
      </c>
      <c r="CF9" s="254">
        <f>'Front Page'!$Y$60-CF11</f>
        <v>0</v>
      </c>
      <c r="CG9" s="254">
        <f>'Front Page'!$Z$60-CG11</f>
        <v>0</v>
      </c>
      <c r="CH9" s="254">
        <f>'Front Page'!$AA$60-CH11</f>
        <v>0</v>
      </c>
      <c r="CI9" s="254">
        <f>'Front Page'!$AB$60-CI11</f>
        <v>0</v>
      </c>
      <c r="CJ9" s="254">
        <f>'Front Page'!$AC$60-CJ11</f>
        <v>0</v>
      </c>
      <c r="CK9" s="254">
        <f>'Front Page'!$AD$60-CK11</f>
        <v>0</v>
      </c>
      <c r="CL9" s="254">
        <f>'Front Page'!$AE$60-CL11</f>
        <v>0</v>
      </c>
      <c r="CM9" s="254">
        <f>'Front Page'!$T$60-CM11</f>
        <v>0</v>
      </c>
      <c r="CN9" s="254">
        <f>'Front Page'!$U$60-CN11</f>
        <v>0</v>
      </c>
      <c r="CO9" s="254">
        <f>'Front Page'!$V$60-CO11</f>
        <v>0</v>
      </c>
      <c r="CP9" s="254">
        <f>'Front Page'!$W$60-CP11</f>
        <v>0</v>
      </c>
      <c r="CQ9" s="254">
        <f>'Front Page'!$X$60-CQ11</f>
        <v>0</v>
      </c>
      <c r="CR9" s="254">
        <f>'Front Page'!$Y$60-CR11</f>
        <v>0</v>
      </c>
      <c r="CS9" s="254">
        <f>'Front Page'!$Z$60-CS11</f>
        <v>0</v>
      </c>
      <c r="CT9" s="254">
        <f>'Front Page'!$AA$60-CT11</f>
        <v>0</v>
      </c>
      <c r="CU9" s="254">
        <f>'Front Page'!$AB$60-CU11</f>
        <v>0</v>
      </c>
      <c r="CV9" s="254">
        <f>'Front Page'!$AC$60-CV11</f>
        <v>0</v>
      </c>
      <c r="CW9" s="254">
        <f>'Front Page'!$AD$60-CW11</f>
        <v>0</v>
      </c>
      <c r="CX9" s="254">
        <f>'Front Page'!$AE$60-CX11</f>
        <v>0</v>
      </c>
      <c r="CY9" s="254">
        <f>'Front Page'!$T$60-CY11</f>
        <v>0</v>
      </c>
      <c r="CZ9" s="254">
        <f>'Front Page'!$U$60-CZ11</f>
        <v>0</v>
      </c>
      <c r="DA9" s="254">
        <f>'Front Page'!$V$60-DA11</f>
        <v>0</v>
      </c>
      <c r="DB9" s="254">
        <f>'Front Page'!$W$60-DB11</f>
        <v>0</v>
      </c>
      <c r="DC9" s="254">
        <f>'Front Page'!$X$60-DC11</f>
        <v>0</v>
      </c>
      <c r="DD9" s="254">
        <f>'Front Page'!$Y$60-DD11</f>
        <v>0</v>
      </c>
      <c r="DE9" s="254">
        <f>'Front Page'!$Z$60-DE11</f>
        <v>0</v>
      </c>
      <c r="DF9" s="254">
        <f>'Front Page'!$AA$60-DF11</f>
        <v>0</v>
      </c>
      <c r="DG9" s="254">
        <f>'Front Page'!$AB$60-DG11</f>
        <v>0</v>
      </c>
      <c r="DH9" s="254">
        <f>'Front Page'!$AC$60-DH11</f>
        <v>0</v>
      </c>
      <c r="DI9" s="254">
        <f>'Front Page'!$AD$60-DI11</f>
        <v>0</v>
      </c>
      <c r="DJ9" s="254">
        <f>'Front Page'!$AE$60-DJ11</f>
        <v>0</v>
      </c>
      <c r="DK9" s="254">
        <f>'Front Page'!$T$60-DK11</f>
        <v>0</v>
      </c>
      <c r="DL9" s="254">
        <f>'Front Page'!$U$60-DL11</f>
        <v>0</v>
      </c>
      <c r="DM9" s="254">
        <f>'Front Page'!$V$60-DM11</f>
        <v>0</v>
      </c>
      <c r="DN9" s="254">
        <f>'Front Page'!$W$60-DN11</f>
        <v>0</v>
      </c>
      <c r="DO9" s="254">
        <f>'Front Page'!$X$60-DO11</f>
        <v>0</v>
      </c>
      <c r="DP9" s="254">
        <f>'Front Page'!$Y$60-DP11</f>
        <v>0</v>
      </c>
      <c r="DQ9" s="254">
        <f>'Front Page'!$Z$60-DQ11</f>
        <v>0</v>
      </c>
      <c r="DR9" s="254">
        <f>'Front Page'!$AA$60-DR11</f>
        <v>0</v>
      </c>
      <c r="DS9" s="254">
        <f>'Front Page'!$AB$60-DS11</f>
        <v>0</v>
      </c>
      <c r="DT9" s="254">
        <f>'Front Page'!$AC$60-DT11</f>
        <v>0</v>
      </c>
      <c r="DU9" s="254">
        <f>'Front Page'!$AD$60-DU11</f>
        <v>0</v>
      </c>
      <c r="DV9" s="254">
        <f>'Front Page'!$AE$60-DV11</f>
        <v>0</v>
      </c>
    </row>
    <row r="10" spans="1:132" ht="29.45" customHeight="1">
      <c r="A10" s="446" t="s">
        <v>339</v>
      </c>
      <c r="B10" s="447"/>
      <c r="C10" s="447"/>
      <c r="D10" s="447"/>
      <c r="E10" s="447"/>
      <c r="F10" s="447"/>
      <c r="G10" s="447"/>
      <c r="H10" s="447"/>
      <c r="I10" s="447"/>
      <c r="J10" s="447"/>
      <c r="K10" s="447"/>
      <c r="L10" s="447"/>
      <c r="M10" s="289"/>
      <c r="N10" s="289"/>
      <c r="O10" s="440"/>
      <c r="P10" s="440"/>
      <c r="Q10" s="440"/>
      <c r="R10" s="440"/>
      <c r="S10" s="440"/>
      <c r="T10" s="440"/>
      <c r="U10" s="440"/>
      <c r="V10" s="440"/>
      <c r="W10" s="440"/>
      <c r="X10" s="440"/>
      <c r="Y10" s="178"/>
      <c r="Z10" s="178"/>
      <c r="AA10" s="179"/>
      <c r="AB10" s="141"/>
      <c r="AC10" s="141"/>
      <c r="AD10" s="141"/>
      <c r="AE10" s="141"/>
      <c r="AF10" s="141"/>
      <c r="AG10" s="142"/>
      <c r="AH10" s="143"/>
      <c r="AI10" s="143"/>
      <c r="AJ10" s="283"/>
      <c r="AK10" s="254"/>
      <c r="AL10" s="254"/>
      <c r="AM10" s="254"/>
      <c r="AN10" s="254"/>
      <c r="AO10" s="254"/>
      <c r="AP10" s="254"/>
      <c r="AQ10" s="254"/>
      <c r="AR10" s="254"/>
      <c r="AS10" s="254"/>
      <c r="AT10" s="283"/>
      <c r="AU10" s="284"/>
      <c r="AV10" s="284"/>
      <c r="BB10" s="268"/>
      <c r="BX10" s="255" t="s">
        <v>215</v>
      </c>
      <c r="BY10" s="254">
        <f>MAX(BZ17:BZ316)</f>
        <v>0</v>
      </c>
      <c r="BZ10" s="255" t="s">
        <v>216</v>
      </c>
      <c r="CA10" s="254">
        <f>SUM(CA17:CA316)</f>
        <v>0</v>
      </c>
      <c r="CB10" s="254">
        <f t="shared" ref="CB10:DV10" si="1">SUM(CB17:CB316)</f>
        <v>0</v>
      </c>
      <c r="CC10" s="254">
        <f t="shared" si="1"/>
        <v>0</v>
      </c>
      <c r="CD10" s="254">
        <f t="shared" si="1"/>
        <v>0</v>
      </c>
      <c r="CE10" s="254">
        <f t="shared" si="1"/>
        <v>0</v>
      </c>
      <c r="CF10" s="254">
        <f t="shared" si="1"/>
        <v>0</v>
      </c>
      <c r="CG10" s="254">
        <f t="shared" si="1"/>
        <v>0</v>
      </c>
      <c r="CH10" s="254">
        <f t="shared" si="1"/>
        <v>0</v>
      </c>
      <c r="CI10" s="254">
        <f t="shared" si="1"/>
        <v>0</v>
      </c>
      <c r="CJ10" s="254">
        <f t="shared" si="1"/>
        <v>0</v>
      </c>
      <c r="CK10" s="254">
        <f t="shared" si="1"/>
        <v>0</v>
      </c>
      <c r="CL10" s="254">
        <f t="shared" si="1"/>
        <v>0</v>
      </c>
      <c r="CM10" s="254">
        <f t="shared" si="1"/>
        <v>0</v>
      </c>
      <c r="CN10" s="254">
        <f t="shared" si="1"/>
        <v>0</v>
      </c>
      <c r="CO10" s="254">
        <f t="shared" si="1"/>
        <v>0</v>
      </c>
      <c r="CP10" s="254">
        <f t="shared" si="1"/>
        <v>0</v>
      </c>
      <c r="CQ10" s="254">
        <f t="shared" si="1"/>
        <v>0</v>
      </c>
      <c r="CR10" s="254">
        <f t="shared" si="1"/>
        <v>0</v>
      </c>
      <c r="CS10" s="254">
        <f t="shared" si="1"/>
        <v>0</v>
      </c>
      <c r="CT10" s="254">
        <f t="shared" si="1"/>
        <v>0</v>
      </c>
      <c r="CU10" s="254">
        <f t="shared" si="1"/>
        <v>0</v>
      </c>
      <c r="CV10" s="254">
        <f t="shared" si="1"/>
        <v>0</v>
      </c>
      <c r="CW10" s="254">
        <f t="shared" si="1"/>
        <v>0</v>
      </c>
      <c r="CX10" s="254">
        <f t="shared" si="1"/>
        <v>0</v>
      </c>
      <c r="CY10" s="254">
        <f t="shared" si="1"/>
        <v>0</v>
      </c>
      <c r="CZ10" s="254">
        <f t="shared" si="1"/>
        <v>0</v>
      </c>
      <c r="DA10" s="254">
        <f t="shared" si="1"/>
        <v>0</v>
      </c>
      <c r="DB10" s="254">
        <f t="shared" si="1"/>
        <v>0</v>
      </c>
      <c r="DC10" s="254">
        <f t="shared" si="1"/>
        <v>0</v>
      </c>
      <c r="DD10" s="254">
        <f t="shared" si="1"/>
        <v>0</v>
      </c>
      <c r="DE10" s="254">
        <f t="shared" si="1"/>
        <v>0</v>
      </c>
      <c r="DF10" s="254">
        <f t="shared" si="1"/>
        <v>0</v>
      </c>
      <c r="DG10" s="254">
        <f t="shared" si="1"/>
        <v>0</v>
      </c>
      <c r="DH10" s="254">
        <f t="shared" si="1"/>
        <v>0</v>
      </c>
      <c r="DI10" s="254">
        <f t="shared" si="1"/>
        <v>0</v>
      </c>
      <c r="DJ10" s="254">
        <f t="shared" si="1"/>
        <v>0</v>
      </c>
      <c r="DK10" s="254">
        <f t="shared" si="1"/>
        <v>0</v>
      </c>
      <c r="DL10" s="254">
        <f t="shared" si="1"/>
        <v>0</v>
      </c>
      <c r="DM10" s="254">
        <f t="shared" si="1"/>
        <v>0</v>
      </c>
      <c r="DN10" s="254">
        <f t="shared" si="1"/>
        <v>0</v>
      </c>
      <c r="DO10" s="254">
        <f t="shared" si="1"/>
        <v>0</v>
      </c>
      <c r="DP10" s="254">
        <f t="shared" si="1"/>
        <v>0</v>
      </c>
      <c r="DQ10" s="254">
        <f t="shared" si="1"/>
        <v>0</v>
      </c>
      <c r="DR10" s="254">
        <f t="shared" si="1"/>
        <v>0</v>
      </c>
      <c r="DS10" s="254">
        <f t="shared" si="1"/>
        <v>0</v>
      </c>
      <c r="DT10" s="254">
        <f t="shared" si="1"/>
        <v>0</v>
      </c>
      <c r="DU10" s="254">
        <f t="shared" si="1"/>
        <v>0</v>
      </c>
      <c r="DV10" s="254">
        <f t="shared" si="1"/>
        <v>0</v>
      </c>
    </row>
    <row r="11" spans="1:132" ht="15.6" customHeight="1">
      <c r="A11" s="172" t="s">
        <v>217</v>
      </c>
      <c r="B11" s="176"/>
      <c r="C11" s="176"/>
      <c r="D11" s="176"/>
      <c r="E11" s="176"/>
      <c r="F11" s="176"/>
      <c r="G11" s="176"/>
      <c r="H11" s="176"/>
      <c r="I11" s="176"/>
      <c r="J11" s="173"/>
      <c r="K11" s="173"/>
      <c r="L11" s="173"/>
      <c r="M11" s="173"/>
      <c r="N11" s="173"/>
      <c r="O11" s="440"/>
      <c r="P11" s="440"/>
      <c r="Q11" s="440"/>
      <c r="R11" s="440"/>
      <c r="S11" s="440"/>
      <c r="T11" s="440"/>
      <c r="U11" s="440"/>
      <c r="V11" s="440"/>
      <c r="W11" s="440"/>
      <c r="X11" s="440"/>
      <c r="Y11" s="141"/>
      <c r="Z11" s="141"/>
      <c r="AA11" s="141"/>
      <c r="AB11" s="141"/>
      <c r="AC11" s="141"/>
      <c r="AD11" s="141"/>
      <c r="AE11" s="141"/>
      <c r="AF11" s="141"/>
      <c r="AG11" s="142"/>
      <c r="AK11" s="277" t="s">
        <v>218</v>
      </c>
      <c r="AL11" s="278">
        <f>COUNTIF($AG$17:$AG$316,"OK")</f>
        <v>0</v>
      </c>
      <c r="AM11" s="254"/>
      <c r="AN11" s="254"/>
      <c r="AO11" s="254"/>
      <c r="AP11" s="254"/>
      <c r="AQ11" s="254"/>
      <c r="AR11" s="254"/>
      <c r="AS11" s="274" t="str">
        <f>IF(AN11&lt;&gt;0,IF(X11&gt;0,ISERROR(MATCH($AN11,$AO10:$AO$17,0)),0)+IF(Y11&gt;0,ISERROR(MATCH($AN11,$AP10:$AP$17,0)),0)+IF(Z11&gt;0,ISERROR(MATCH($AN11,$AQ10:$AQ$17,0)),0)+IF(AA11&gt;0,ISERROR(MATCH($AN11,$AR10:$AR$17,0)),0),"Enter discrete year offers first")</f>
        <v>Enter discrete year offers first</v>
      </c>
      <c r="AT11" s="283"/>
      <c r="AU11" s="284"/>
      <c r="AV11" s="284"/>
      <c r="BB11" s="268"/>
      <c r="BC11" s="286"/>
      <c r="BZ11" s="255" t="s">
        <v>219</v>
      </c>
      <c r="CA11" s="254">
        <f>MAX(CA17:CA316)</f>
        <v>0</v>
      </c>
      <c r="CB11" s="254">
        <f t="shared" ref="CB11:DV11" si="2">MAX(CB17:CB316)</f>
        <v>0</v>
      </c>
      <c r="CC11" s="254">
        <f t="shared" si="2"/>
        <v>0</v>
      </c>
      <c r="CD11" s="254">
        <f t="shared" si="2"/>
        <v>0</v>
      </c>
      <c r="CE11" s="254">
        <f t="shared" si="2"/>
        <v>0</v>
      </c>
      <c r="CF11" s="254">
        <f t="shared" si="2"/>
        <v>0</v>
      </c>
      <c r="CG11" s="254">
        <f t="shared" si="2"/>
        <v>0</v>
      </c>
      <c r="CH11" s="254">
        <f t="shared" si="2"/>
        <v>0</v>
      </c>
      <c r="CI11" s="254">
        <f t="shared" si="2"/>
        <v>0</v>
      </c>
      <c r="CJ11" s="254">
        <f t="shared" si="2"/>
        <v>0</v>
      </c>
      <c r="CK11" s="254">
        <f t="shared" si="2"/>
        <v>0</v>
      </c>
      <c r="CL11" s="254">
        <f t="shared" si="2"/>
        <v>0</v>
      </c>
      <c r="CM11" s="254">
        <f t="shared" si="2"/>
        <v>0</v>
      </c>
      <c r="CN11" s="254">
        <f t="shared" si="2"/>
        <v>0</v>
      </c>
      <c r="CO11" s="254">
        <f t="shared" si="2"/>
        <v>0</v>
      </c>
      <c r="CP11" s="254">
        <f t="shared" si="2"/>
        <v>0</v>
      </c>
      <c r="CQ11" s="254">
        <f t="shared" si="2"/>
        <v>0</v>
      </c>
      <c r="CR11" s="254">
        <f t="shared" si="2"/>
        <v>0</v>
      </c>
      <c r="CS11" s="254">
        <f t="shared" si="2"/>
        <v>0</v>
      </c>
      <c r="CT11" s="254">
        <f t="shared" si="2"/>
        <v>0</v>
      </c>
      <c r="CU11" s="254">
        <f t="shared" si="2"/>
        <v>0</v>
      </c>
      <c r="CV11" s="254">
        <f t="shared" si="2"/>
        <v>0</v>
      </c>
      <c r="CW11" s="254">
        <f t="shared" si="2"/>
        <v>0</v>
      </c>
      <c r="CX11" s="254">
        <f t="shared" si="2"/>
        <v>0</v>
      </c>
      <c r="CY11" s="254">
        <f t="shared" si="2"/>
        <v>0</v>
      </c>
      <c r="CZ11" s="254">
        <f t="shared" si="2"/>
        <v>0</v>
      </c>
      <c r="DA11" s="254">
        <f t="shared" si="2"/>
        <v>0</v>
      </c>
      <c r="DB11" s="254">
        <f t="shared" si="2"/>
        <v>0</v>
      </c>
      <c r="DC11" s="254">
        <f t="shared" si="2"/>
        <v>0</v>
      </c>
      <c r="DD11" s="254">
        <f t="shared" si="2"/>
        <v>0</v>
      </c>
      <c r="DE11" s="254">
        <f t="shared" si="2"/>
        <v>0</v>
      </c>
      <c r="DF11" s="254">
        <f t="shared" si="2"/>
        <v>0</v>
      </c>
      <c r="DG11" s="254">
        <f t="shared" si="2"/>
        <v>0</v>
      </c>
      <c r="DH11" s="254">
        <f t="shared" si="2"/>
        <v>0</v>
      </c>
      <c r="DI11" s="254">
        <f t="shared" si="2"/>
        <v>0</v>
      </c>
      <c r="DJ11" s="254">
        <f t="shared" si="2"/>
        <v>0</v>
      </c>
      <c r="DK11" s="254">
        <f t="shared" si="2"/>
        <v>0</v>
      </c>
      <c r="DL11" s="254">
        <f t="shared" si="2"/>
        <v>0</v>
      </c>
      <c r="DM11" s="254">
        <f t="shared" si="2"/>
        <v>0</v>
      </c>
      <c r="DN11" s="254">
        <f t="shared" si="2"/>
        <v>0</v>
      </c>
      <c r="DO11" s="254">
        <f t="shared" si="2"/>
        <v>0</v>
      </c>
      <c r="DP11" s="254">
        <f t="shared" si="2"/>
        <v>0</v>
      </c>
      <c r="DQ11" s="254">
        <f t="shared" si="2"/>
        <v>0</v>
      </c>
      <c r="DR11" s="254">
        <f t="shared" si="2"/>
        <v>0</v>
      </c>
      <c r="DS11" s="254">
        <f t="shared" si="2"/>
        <v>0</v>
      </c>
      <c r="DT11" s="254">
        <f t="shared" si="2"/>
        <v>0</v>
      </c>
      <c r="DU11" s="254">
        <f t="shared" si="2"/>
        <v>0</v>
      </c>
      <c r="DV11" s="254">
        <f t="shared" si="2"/>
        <v>0</v>
      </c>
    </row>
    <row r="12" spans="1:132" ht="16.149999999999999" customHeight="1" thickBot="1">
      <c r="A12" s="172" t="s">
        <v>220</v>
      </c>
      <c r="B12" s="180"/>
      <c r="C12" s="180"/>
      <c r="D12" s="180"/>
      <c r="E12" s="180"/>
      <c r="F12" s="180"/>
      <c r="G12" s="180"/>
      <c r="H12" s="180"/>
      <c r="I12" s="180"/>
      <c r="J12" s="249"/>
      <c r="K12" s="249"/>
      <c r="L12" s="249"/>
      <c r="M12" s="249"/>
      <c r="N12" s="249"/>
      <c r="O12" s="271"/>
      <c r="P12" s="271"/>
      <c r="Q12" s="271"/>
      <c r="R12" s="271"/>
      <c r="S12" s="271"/>
      <c r="T12" s="271"/>
      <c r="U12" s="271"/>
      <c r="V12" s="271"/>
      <c r="W12" s="271"/>
      <c r="X12" s="271"/>
      <c r="Y12" s="271"/>
      <c r="Z12" s="178"/>
      <c r="AA12" s="179"/>
      <c r="AB12" s="141"/>
      <c r="AC12" s="141"/>
      <c r="AD12" s="141"/>
      <c r="AE12" s="141"/>
      <c r="AF12" s="141"/>
      <c r="AG12" s="142"/>
      <c r="AK12" s="277" t="s">
        <v>221</v>
      </c>
      <c r="AL12" s="278">
        <f>SUM(AL17:AL316)</f>
        <v>0</v>
      </c>
      <c r="AM12" s="278">
        <f>SUM(AM17:AM316)</f>
        <v>0</v>
      </c>
      <c r="AN12" s="279"/>
      <c r="AO12" s="279"/>
      <c r="AP12" s="279"/>
      <c r="AQ12" s="279"/>
      <c r="AR12" s="279"/>
      <c r="AS12" s="279"/>
      <c r="AT12" s="283"/>
      <c r="AU12" s="287"/>
      <c r="AV12" s="287"/>
      <c r="CA12" s="69"/>
    </row>
    <row r="13" spans="1:132" ht="18" customHeight="1" thickBot="1">
      <c r="A13" s="172" t="s">
        <v>222</v>
      </c>
      <c r="B13" s="181"/>
      <c r="C13" s="181"/>
      <c r="D13" s="181"/>
      <c r="E13" s="181"/>
      <c r="F13" s="181"/>
      <c r="G13" s="181"/>
      <c r="H13" s="181"/>
      <c r="I13" s="181"/>
      <c r="J13" s="331" t="s">
        <v>223</v>
      </c>
      <c r="K13" s="332"/>
      <c r="L13" s="332"/>
      <c r="M13" s="332"/>
      <c r="N13" s="332"/>
      <c r="O13" s="332"/>
      <c r="P13" s="332"/>
      <c r="Q13" s="332"/>
      <c r="R13" s="332"/>
      <c r="S13" s="332"/>
      <c r="T13" s="332"/>
      <c r="U13" s="333"/>
      <c r="V13" s="181"/>
      <c r="W13" s="181"/>
      <c r="X13" s="141"/>
      <c r="Y13" s="141"/>
      <c r="Z13" s="141"/>
      <c r="AA13" s="141"/>
      <c r="AB13" s="141"/>
      <c r="AC13" s="141"/>
      <c r="AD13" s="141"/>
      <c r="AE13" s="141"/>
      <c r="AF13" s="141"/>
      <c r="AG13" s="144"/>
      <c r="AH13" s="143"/>
      <c r="AI13" s="143"/>
      <c r="AJ13" s="286"/>
      <c r="AK13" s="254"/>
      <c r="AL13" s="254"/>
      <c r="AM13" s="254"/>
      <c r="AN13" s="254"/>
      <c r="AO13" s="254">
        <f>LEFT(X14,4)+0</f>
        <v>2019</v>
      </c>
      <c r="AP13" s="254">
        <f>AO13+1</f>
        <v>2020</v>
      </c>
      <c r="AQ13" s="254">
        <f t="shared" ref="AQ13:AR13" si="3">AP13+1</f>
        <v>2021</v>
      </c>
      <c r="AR13" s="254">
        <f t="shared" si="3"/>
        <v>2022</v>
      </c>
      <c r="AS13" s="254"/>
      <c r="AT13" s="280" t="s">
        <v>225</v>
      </c>
      <c r="AU13" s="287"/>
      <c r="AV13" s="287"/>
      <c r="BF13" s="280" t="s">
        <v>225</v>
      </c>
      <c r="BR13" s="280" t="s">
        <v>226</v>
      </c>
      <c r="BV13" s="280" t="s">
        <v>226</v>
      </c>
      <c r="BZ13" s="255" t="s">
        <v>227</v>
      </c>
      <c r="CA13" s="254">
        <f t="array" ref="CA13">MIN(IF(CA17:CA316&gt;0,CA17:CA316))</f>
        <v>0</v>
      </c>
      <c r="CB13" s="254">
        <f t="array" ref="CB13">MIN(IF(CB17:CB316&gt;0,CB17:CB316))</f>
        <v>0</v>
      </c>
      <c r="CC13" s="254">
        <f t="array" ref="CC13">MIN(IF(CC17:CC316&gt;0,CC17:CC316))</f>
        <v>0</v>
      </c>
      <c r="CD13" s="254">
        <f t="array" ref="CD13">MIN(IF(CD17:CD316&gt;0,CD17:CD316))</f>
        <v>0</v>
      </c>
      <c r="CE13" s="254">
        <f t="array" ref="CE13">MIN(IF(CE17:CE316&gt;0,CE17:CE316))</f>
        <v>0</v>
      </c>
      <c r="CF13" s="254">
        <f t="array" ref="CF13">MIN(IF(CF17:CF316&gt;0,CF17:CF316))</f>
        <v>0</v>
      </c>
      <c r="CG13" s="254">
        <f t="array" ref="CG13">MIN(IF(CG17:CG316&gt;0,CG17:CG316))</f>
        <v>0</v>
      </c>
      <c r="CH13" s="254">
        <f t="array" ref="CH13">MIN(IF(CH17:CH316&gt;0,CH17:CH316))</f>
        <v>0</v>
      </c>
      <c r="CI13" s="254">
        <f t="array" ref="CI13">MIN(IF(CI17:CI316&gt;0,CI17:CI316))</f>
        <v>0</v>
      </c>
      <c r="CJ13" s="254">
        <f t="array" ref="CJ13">MIN(IF(CJ17:CJ316&gt;0,CJ17:CJ316))</f>
        <v>0</v>
      </c>
      <c r="CK13" s="254">
        <f t="array" ref="CK13">MIN(IF(CK17:CK316&gt;0,CK17:CK316))</f>
        <v>0</v>
      </c>
      <c r="CL13" s="254">
        <f t="array" ref="CL13">MIN(IF(CL17:CL316&gt;0,CL17:CL316))</f>
        <v>0</v>
      </c>
      <c r="CM13" s="254">
        <f t="array" ref="CM13">MIN(IF(CM17:CM316&gt;0,CM17:CM316))</f>
        <v>0</v>
      </c>
      <c r="CN13" s="254">
        <f t="array" ref="CN13">MIN(IF(CN17:CN316&gt;0,CN17:CN316))</f>
        <v>0</v>
      </c>
      <c r="CO13" s="254">
        <f t="array" ref="CO13">MIN(IF(CO17:CO316&gt;0,CO17:CO316))</f>
        <v>0</v>
      </c>
      <c r="CP13" s="254">
        <f t="array" ref="CP13">MIN(IF(CP17:CP316&gt;0,CP17:CP316))</f>
        <v>0</v>
      </c>
      <c r="CQ13" s="254">
        <f t="array" ref="CQ13">MIN(IF(CQ17:CQ316&gt;0,CQ17:CQ316))</f>
        <v>0</v>
      </c>
      <c r="CR13" s="254">
        <f t="array" ref="CR13">MIN(IF(CR17:CR316&gt;0,CR17:CR316))</f>
        <v>0</v>
      </c>
      <c r="CS13" s="254">
        <f t="array" ref="CS13">MIN(IF(CS17:CS316&gt;0,CS17:CS316))</f>
        <v>0</v>
      </c>
      <c r="CT13" s="254">
        <f t="array" ref="CT13">MIN(IF(CT17:CT316&gt;0,CT17:CT316))</f>
        <v>0</v>
      </c>
      <c r="CU13" s="254">
        <f t="array" ref="CU13">MIN(IF(CU17:CU316&gt;0,CU17:CU316))</f>
        <v>0</v>
      </c>
      <c r="CV13" s="254">
        <f t="array" ref="CV13">MIN(IF(CV17:CV316&gt;0,CV17:CV316))</f>
        <v>0</v>
      </c>
      <c r="CW13" s="254">
        <f t="array" ref="CW13">MIN(IF(CW17:CW316&gt;0,CW17:CW316))</f>
        <v>0</v>
      </c>
      <c r="CX13" s="254">
        <f t="array" ref="CX13">MIN(IF(CX17:CX316&gt;0,CX17:CX316))</f>
        <v>0</v>
      </c>
      <c r="CY13" s="254">
        <f t="array" ref="CY13">MIN(IF(CY17:CY316&gt;0,CY17:CY316))</f>
        <v>0</v>
      </c>
      <c r="CZ13" s="254">
        <f t="array" ref="CZ13">MIN(IF(CZ17:CZ316&gt;0,CZ17:CZ316))</f>
        <v>0</v>
      </c>
      <c r="DA13" s="254">
        <f t="array" ref="DA13">MIN(IF(DA17:DA316&gt;0,DA17:DA316))</f>
        <v>0</v>
      </c>
      <c r="DB13" s="254">
        <f t="array" ref="DB13">MIN(IF(DB17:DB316&gt;0,DB17:DB316))</f>
        <v>0</v>
      </c>
      <c r="DC13" s="254">
        <f t="array" ref="DC13">MIN(IF(DC17:DC316&gt;0,DC17:DC316))</f>
        <v>0</v>
      </c>
      <c r="DD13" s="254">
        <f t="array" ref="DD13">MIN(IF(DD17:DD316&gt;0,DD17:DD316))</f>
        <v>0</v>
      </c>
      <c r="DE13" s="254">
        <f t="array" ref="DE13">MIN(IF(DE17:DE316&gt;0,DE17:DE316))</f>
        <v>0</v>
      </c>
      <c r="DF13" s="254">
        <f t="array" ref="DF13">MIN(IF(DF17:DF316&gt;0,DF17:DF316))</f>
        <v>0</v>
      </c>
      <c r="DG13" s="254">
        <f t="array" ref="DG13">MIN(IF(DG17:DG316&gt;0,DG17:DG316))</f>
        <v>0</v>
      </c>
      <c r="DH13" s="254">
        <f t="array" ref="DH13">MIN(IF(DH17:DH316&gt;0,DH17:DH316))</f>
        <v>0</v>
      </c>
      <c r="DI13" s="254">
        <f t="array" ref="DI13">MIN(IF(DI17:DI316&gt;0,DI17:DI316))</f>
        <v>0</v>
      </c>
      <c r="DJ13" s="254">
        <f t="array" ref="DJ13">MIN(IF(DJ17:DJ316&gt;0,DJ17:DJ316))</f>
        <v>0</v>
      </c>
      <c r="DK13" s="254">
        <f t="array" ref="DK13">MIN(IF(DK17:DK316&gt;0,DK17:DK316))</f>
        <v>0</v>
      </c>
      <c r="DL13" s="254">
        <f t="array" ref="DL13">MIN(IF(DL17:DL316&gt;0,DL17:DL316))</f>
        <v>0</v>
      </c>
      <c r="DM13" s="254">
        <f t="array" ref="DM13">MIN(IF(DM17:DM316&gt;0,DM17:DM316))</f>
        <v>0</v>
      </c>
      <c r="DN13" s="254">
        <f t="array" ref="DN13">MIN(IF(DN17:DN316&gt;0,DN17:DN316))</f>
        <v>0</v>
      </c>
      <c r="DO13" s="254">
        <f t="array" ref="DO13">MIN(IF(DO17:DO316&gt;0,DO17:DO316))</f>
        <v>0</v>
      </c>
      <c r="DP13" s="254">
        <f t="array" ref="DP13">MIN(IF(DP17:DP316&gt;0,DP17:DP316))</f>
        <v>0</v>
      </c>
      <c r="DQ13" s="254">
        <f t="array" ref="DQ13">MIN(IF(DQ17:DQ316&gt;0,DQ17:DQ316))</f>
        <v>0</v>
      </c>
      <c r="DR13" s="254">
        <f t="array" ref="DR13">MIN(IF(DR17:DR316&gt;0,DR17:DR316))</f>
        <v>0</v>
      </c>
      <c r="DS13" s="254">
        <f t="array" ref="DS13">MIN(IF(DS17:DS316&gt;0,DS17:DS316))</f>
        <v>0</v>
      </c>
      <c r="DT13" s="254">
        <f t="array" ref="DT13">MIN(IF(DT17:DT316&gt;0,DT17:DT316))</f>
        <v>0</v>
      </c>
      <c r="DU13" s="254">
        <f t="array" ref="DU13">MIN(IF(DU17:DU316&gt;0,DU17:DU316))</f>
        <v>0</v>
      </c>
      <c r="DV13" s="254">
        <f t="array" ref="DV13">MIN(IF(DV17:DV316&gt;0,DV17:DV316))</f>
        <v>0</v>
      </c>
    </row>
    <row r="14" spans="1:132" ht="64.5" thickBot="1">
      <c r="A14" s="323" t="s">
        <v>228</v>
      </c>
      <c r="B14" s="323" t="s">
        <v>229</v>
      </c>
      <c r="C14" s="323" t="s">
        <v>230</v>
      </c>
      <c r="D14" s="323" t="s">
        <v>231</v>
      </c>
      <c r="E14" s="323" t="s">
        <v>232</v>
      </c>
      <c r="F14" s="323" t="s">
        <v>233</v>
      </c>
      <c r="G14" s="323" t="s">
        <v>234</v>
      </c>
      <c r="H14" s="323" t="s">
        <v>235</v>
      </c>
      <c r="I14" s="323" t="s">
        <v>236</v>
      </c>
      <c r="J14" s="183" t="s">
        <v>237</v>
      </c>
      <c r="K14" s="183" t="s">
        <v>238</v>
      </c>
      <c r="L14" s="183" t="s">
        <v>239</v>
      </c>
      <c r="M14" s="183" t="s">
        <v>240</v>
      </c>
      <c r="N14" s="183" t="s">
        <v>241</v>
      </c>
      <c r="O14" s="183" t="s">
        <v>242</v>
      </c>
      <c r="P14" s="183" t="s">
        <v>243</v>
      </c>
      <c r="Q14" s="183" t="s">
        <v>244</v>
      </c>
      <c r="R14" s="183" t="s">
        <v>245</v>
      </c>
      <c r="S14" s="183" t="s">
        <v>246</v>
      </c>
      <c r="T14" s="183" t="s">
        <v>247</v>
      </c>
      <c r="U14" s="183" t="s">
        <v>248</v>
      </c>
      <c r="V14" s="182" t="s">
        <v>249</v>
      </c>
      <c r="W14" s="182" t="s">
        <v>250</v>
      </c>
      <c r="X14" s="182" t="s">
        <v>251</v>
      </c>
      <c r="Y14" s="182" t="s">
        <v>252</v>
      </c>
      <c r="Z14" s="182" t="s">
        <v>253</v>
      </c>
      <c r="AA14" s="182" t="s">
        <v>254</v>
      </c>
      <c r="AB14" s="337" t="s">
        <v>255</v>
      </c>
      <c r="AC14" s="321" t="s">
        <v>256</v>
      </c>
      <c r="AD14" s="322" t="s">
        <v>257</v>
      </c>
      <c r="AE14" s="322" t="s">
        <v>258</v>
      </c>
      <c r="AF14" s="322" t="s">
        <v>259</v>
      </c>
      <c r="AG14" s="322" t="s">
        <v>143</v>
      </c>
      <c r="AH14" s="145"/>
      <c r="AI14" s="145" t="s">
        <v>260</v>
      </c>
      <c r="AJ14" s="278" t="s">
        <v>226</v>
      </c>
      <c r="AK14" s="278" t="s">
        <v>261</v>
      </c>
      <c r="AL14" s="278" t="s">
        <v>262</v>
      </c>
      <c r="AM14" s="278" t="s">
        <v>263</v>
      </c>
      <c r="AN14" s="281" t="s">
        <v>264</v>
      </c>
      <c r="AO14" s="281" t="s">
        <v>265</v>
      </c>
      <c r="AP14" s="281" t="s">
        <v>266</v>
      </c>
      <c r="AQ14" s="281" t="s">
        <v>267</v>
      </c>
      <c r="AR14" s="281" t="s">
        <v>268</v>
      </c>
      <c r="AS14" s="281" t="s">
        <v>269</v>
      </c>
      <c r="AT14" s="146">
        <v>1</v>
      </c>
      <c r="AU14" s="147">
        <v>2</v>
      </c>
      <c r="AV14" s="147">
        <v>3</v>
      </c>
      <c r="AW14" s="147">
        <v>4</v>
      </c>
      <c r="AX14" s="147">
        <v>5</v>
      </c>
      <c r="AY14" s="147">
        <v>6</v>
      </c>
      <c r="AZ14" s="147">
        <v>7</v>
      </c>
      <c r="BA14" s="147">
        <v>8</v>
      </c>
      <c r="BB14" s="147">
        <v>9</v>
      </c>
      <c r="BC14" s="147">
        <v>10</v>
      </c>
      <c r="BD14" s="147">
        <v>11</v>
      </c>
      <c r="BE14" s="147">
        <v>12</v>
      </c>
      <c r="BF14" s="146">
        <v>1</v>
      </c>
      <c r="BG14" s="147">
        <v>2</v>
      </c>
      <c r="BH14" s="147">
        <v>3</v>
      </c>
      <c r="BI14" s="147">
        <v>4</v>
      </c>
      <c r="BJ14" s="147">
        <v>5</v>
      </c>
      <c r="BK14" s="147">
        <v>6</v>
      </c>
      <c r="BL14" s="147">
        <v>7</v>
      </c>
      <c r="BM14" s="147">
        <v>8</v>
      </c>
      <c r="BN14" s="147">
        <v>9</v>
      </c>
      <c r="BO14" s="147">
        <v>10</v>
      </c>
      <c r="BP14" s="147">
        <v>11</v>
      </c>
      <c r="BQ14" s="148">
        <v>12</v>
      </c>
      <c r="BR14" s="259">
        <f>AO13</f>
        <v>2019</v>
      </c>
      <c r="BS14" s="259">
        <f t="shared" ref="BS14:BU14" si="4">AP13</f>
        <v>2020</v>
      </c>
      <c r="BT14" s="259">
        <f t="shared" si="4"/>
        <v>2021</v>
      </c>
      <c r="BU14" s="259">
        <f t="shared" si="4"/>
        <v>2022</v>
      </c>
      <c r="BV14" s="259">
        <f>AO13</f>
        <v>2019</v>
      </c>
      <c r="BW14" s="259">
        <f t="shared" ref="BW14:BY14" si="5">AP13</f>
        <v>2020</v>
      </c>
      <c r="BX14" s="259">
        <f t="shared" si="5"/>
        <v>2021</v>
      </c>
      <c r="BY14" s="259">
        <f t="shared" si="5"/>
        <v>2022</v>
      </c>
      <c r="BZ14" s="260" t="s">
        <v>270</v>
      </c>
      <c r="CA14" s="130">
        <f>DATE(AO13,1,1)</f>
        <v>43466</v>
      </c>
      <c r="CB14" s="130">
        <f>DATE(YEAR(CA14),MONTH(CA14)+1,1)</f>
        <v>43497</v>
      </c>
      <c r="CC14" s="130">
        <f t="shared" ref="CC14:DV14" si="6">DATE(YEAR(CB14),MONTH(CB14)+1,1)</f>
        <v>43525</v>
      </c>
      <c r="CD14" s="130">
        <f t="shared" si="6"/>
        <v>43556</v>
      </c>
      <c r="CE14" s="130">
        <f t="shared" si="6"/>
        <v>43586</v>
      </c>
      <c r="CF14" s="130">
        <f t="shared" si="6"/>
        <v>43617</v>
      </c>
      <c r="CG14" s="130">
        <f t="shared" si="6"/>
        <v>43647</v>
      </c>
      <c r="CH14" s="130">
        <f t="shared" si="6"/>
        <v>43678</v>
      </c>
      <c r="CI14" s="130">
        <f t="shared" si="6"/>
        <v>43709</v>
      </c>
      <c r="CJ14" s="130">
        <f t="shared" si="6"/>
        <v>43739</v>
      </c>
      <c r="CK14" s="130">
        <f t="shared" si="6"/>
        <v>43770</v>
      </c>
      <c r="CL14" s="130">
        <f t="shared" si="6"/>
        <v>43800</v>
      </c>
      <c r="CM14" s="130">
        <f t="shared" si="6"/>
        <v>43831</v>
      </c>
      <c r="CN14" s="130">
        <f t="shared" si="6"/>
        <v>43862</v>
      </c>
      <c r="CO14" s="130">
        <f t="shared" si="6"/>
        <v>43891</v>
      </c>
      <c r="CP14" s="130">
        <f t="shared" si="6"/>
        <v>43922</v>
      </c>
      <c r="CQ14" s="130">
        <f t="shared" si="6"/>
        <v>43952</v>
      </c>
      <c r="CR14" s="130">
        <f t="shared" si="6"/>
        <v>43983</v>
      </c>
      <c r="CS14" s="130">
        <f t="shared" si="6"/>
        <v>44013</v>
      </c>
      <c r="CT14" s="130">
        <f t="shared" si="6"/>
        <v>44044</v>
      </c>
      <c r="CU14" s="130">
        <f t="shared" si="6"/>
        <v>44075</v>
      </c>
      <c r="CV14" s="130">
        <f t="shared" si="6"/>
        <v>44105</v>
      </c>
      <c r="CW14" s="130">
        <f t="shared" si="6"/>
        <v>44136</v>
      </c>
      <c r="CX14" s="130">
        <f t="shared" si="6"/>
        <v>44166</v>
      </c>
      <c r="CY14" s="130">
        <f t="shared" si="6"/>
        <v>44197</v>
      </c>
      <c r="CZ14" s="130">
        <f t="shared" si="6"/>
        <v>44228</v>
      </c>
      <c r="DA14" s="130">
        <f t="shared" si="6"/>
        <v>44256</v>
      </c>
      <c r="DB14" s="130">
        <f t="shared" si="6"/>
        <v>44287</v>
      </c>
      <c r="DC14" s="130">
        <f t="shared" si="6"/>
        <v>44317</v>
      </c>
      <c r="DD14" s="130">
        <f t="shared" si="6"/>
        <v>44348</v>
      </c>
      <c r="DE14" s="130">
        <f t="shared" si="6"/>
        <v>44378</v>
      </c>
      <c r="DF14" s="130">
        <f t="shared" si="6"/>
        <v>44409</v>
      </c>
      <c r="DG14" s="130">
        <f t="shared" si="6"/>
        <v>44440</v>
      </c>
      <c r="DH14" s="130">
        <f t="shared" si="6"/>
        <v>44470</v>
      </c>
      <c r="DI14" s="130">
        <f t="shared" si="6"/>
        <v>44501</v>
      </c>
      <c r="DJ14" s="130">
        <f t="shared" si="6"/>
        <v>44531</v>
      </c>
      <c r="DK14" s="130">
        <f t="shared" si="6"/>
        <v>44562</v>
      </c>
      <c r="DL14" s="130">
        <f t="shared" si="6"/>
        <v>44593</v>
      </c>
      <c r="DM14" s="130">
        <f t="shared" si="6"/>
        <v>44621</v>
      </c>
      <c r="DN14" s="130">
        <f t="shared" si="6"/>
        <v>44652</v>
      </c>
      <c r="DO14" s="130">
        <f t="shared" si="6"/>
        <v>44682</v>
      </c>
      <c r="DP14" s="130">
        <f t="shared" si="6"/>
        <v>44713</v>
      </c>
      <c r="DQ14" s="130">
        <f t="shared" si="6"/>
        <v>44743</v>
      </c>
      <c r="DR14" s="130">
        <f t="shared" si="6"/>
        <v>44774</v>
      </c>
      <c r="DS14" s="130">
        <f t="shared" si="6"/>
        <v>44805</v>
      </c>
      <c r="DT14" s="130">
        <f t="shared" si="6"/>
        <v>44835</v>
      </c>
      <c r="DU14" s="130">
        <f t="shared" si="6"/>
        <v>44866</v>
      </c>
      <c r="DV14" s="130">
        <f t="shared" si="6"/>
        <v>44896</v>
      </c>
      <c r="EB14" s="365" t="s">
        <v>271</v>
      </c>
    </row>
    <row r="15" spans="1:132" ht="28.15" customHeight="1">
      <c r="A15" s="21" t="str">
        <f ca="1">IF(E15="","",CONCATENATE(TEXT('Front Page'!$F$33,"000"),TEXT('Front Page'!$F$31,"000"),"-",LEFT('Front Page'!$R$53,5),"-",LEFT(D15,1),AJ15, "-",TEXT(B15,"000")))</f>
        <v>TBDTBD-SyS-Y19-ICT-000</v>
      </c>
      <c r="B15" s="22">
        <v>0</v>
      </c>
      <c r="C15" s="25" t="s">
        <v>272</v>
      </c>
      <c r="D15" s="26" t="str">
        <f>IF(MIN(J15:U15)=0,IF(MAX(J15:U15)=0,"None",IF(AND(MAX(J15:O15,S15:U15)=0,MIN(P15:R15)&gt;0),"Q3",IF(AND(Q15&gt;0,MAX(J15:P15,R15:U15)=0),"Aug","Monthly"))),"YR")</f>
        <v>YR</v>
      </c>
      <c r="E15" s="26">
        <f>IFERROR(DATE(BU15,BE15,1),"")</f>
        <v>43466</v>
      </c>
      <c r="F15" s="26">
        <f>IFERROR(DATE(BV15,BF15+1,1)-1,"")</f>
        <v>43830</v>
      </c>
      <c r="G15" s="362" t="s">
        <v>273</v>
      </c>
      <c r="H15" s="362" t="s">
        <v>274</v>
      </c>
      <c r="I15" s="27" t="str">
        <f>IF(OR(AND(D15="Q3",MIN(P15:R15)&lt;&gt;MAX(P15:R15)),AND(D15="YR",MIN(J15:U15)&lt;&gt;MAX(J15:U15)),D15="Monthly"),"Yes", "No")</f>
        <v>Yes</v>
      </c>
      <c r="J15" s="324">
        <v>12</v>
      </c>
      <c r="K15" s="311">
        <v>12</v>
      </c>
      <c r="L15" s="311">
        <v>7</v>
      </c>
      <c r="M15" s="311">
        <v>15</v>
      </c>
      <c r="N15" s="311">
        <v>15</v>
      </c>
      <c r="O15" s="311">
        <v>35</v>
      </c>
      <c r="P15" s="311">
        <v>38</v>
      </c>
      <c r="Q15" s="311">
        <v>40</v>
      </c>
      <c r="R15" s="311">
        <v>36</v>
      </c>
      <c r="S15" s="311">
        <v>20</v>
      </c>
      <c r="T15" s="311">
        <v>22</v>
      </c>
      <c r="U15" s="319">
        <v>21</v>
      </c>
      <c r="V15" s="318">
        <v>1</v>
      </c>
      <c r="W15" s="320">
        <v>1</v>
      </c>
      <c r="X15" s="310">
        <v>1</v>
      </c>
      <c r="Y15" s="28">
        <v>0</v>
      </c>
      <c r="Z15" s="28">
        <v>0</v>
      </c>
      <c r="AA15" s="28">
        <v>0</v>
      </c>
      <c r="AB15" s="315" t="s">
        <v>275</v>
      </c>
      <c r="AC15" s="23">
        <f>IF(SUM(X15:AA15)=0,"",SUM(J15:U15)*V15*SUM(X15:AA15))/1000</f>
        <v>0.27300000000000002</v>
      </c>
      <c r="AD15" s="23">
        <f>IF(SUM(X15:AA15)=0,"",SUM(J15:U15)*V15*SUM(X15:AA15))/1000</f>
        <v>0.27300000000000002</v>
      </c>
      <c r="AE15" s="24" t="str">
        <f>ROUND(SUM($J15:$U15),0)*V15&amp;" - "&amp;ROUND(SUM($J15:$U15)*W15,0)</f>
        <v>273 - 273</v>
      </c>
      <c r="AF15" s="20" t="str">
        <f>IF(AG15&lt;&gt;"OK","Not an offer",D15&amp;" offer for "&amp;BU15&amp;IF(BV15&lt;&gt;BU15,"-"&amp;BV15&amp;" ("," (")&amp;COUNTIF(X15:AA15,"&gt;0")&amp;" year(s)) with "&amp;IF(MIN(J15:AA15)=MAX(J15:U15),"flat capacity","capacity variable by month")&amp;IF(V15&lt;&gt;W15," in blocks",", one block"))</f>
        <v>YR offer for 2019 (1 year(s)) with capacity variable by month, one block</v>
      </c>
      <c r="AG15" s="17" t="str">
        <f>IF(SUM(X15:AA15)&lt;&gt;0,IF(OR(MOD(SUM(J15:AA15),ROUND(SUM(J15:AA15),2))&gt;0,COUNT(J15:W15)&lt;14),"Check that entries are numbers rounded to two decimal points",IF(B15="","Enter Capacity",IF(AK15,"Capacity Price has to span the entire term, no gap years","OK"))),"Not an Offer")</f>
        <v>OK</v>
      </c>
      <c r="AH15" s="145"/>
      <c r="AI15" s="145"/>
      <c r="AJ15" s="149" t="str">
        <f>IF(AND(X15&lt;&gt;0,Y15&lt;&gt;0),90,IF(X15&lt;&gt;0,19,IF(Y15&lt;&gt;0,20,"00")))&amp;"-ICT"</f>
        <v>19-ICT</v>
      </c>
      <c r="AK15" s="254"/>
      <c r="AL15" s="254"/>
      <c r="AM15" s="254"/>
      <c r="AN15" s="254"/>
      <c r="AO15" s="254"/>
      <c r="AP15" s="254"/>
      <c r="AQ15" s="254"/>
      <c r="AR15" s="254"/>
      <c r="AS15" s="254"/>
      <c r="AT15" s="261">
        <f>IF(J15&lt;&gt;0,AT$14,"")</f>
        <v>1</v>
      </c>
      <c r="AU15" s="254">
        <f t="shared" ref="AU15:BE15" si="7">IF(K15&lt;&gt;0,MIN(AT15,AU$14),AT15)</f>
        <v>1</v>
      </c>
      <c r="AV15" s="254">
        <f t="shared" si="7"/>
        <v>1</v>
      </c>
      <c r="AW15" s="254">
        <f t="shared" si="7"/>
        <v>1</v>
      </c>
      <c r="AX15" s="254">
        <f t="shared" si="7"/>
        <v>1</v>
      </c>
      <c r="AY15" s="254">
        <f t="shared" si="7"/>
        <v>1</v>
      </c>
      <c r="AZ15" s="254">
        <f t="shared" si="7"/>
        <v>1</v>
      </c>
      <c r="BA15" s="254">
        <f t="shared" si="7"/>
        <v>1</v>
      </c>
      <c r="BB15" s="254">
        <f t="shared" si="7"/>
        <v>1</v>
      </c>
      <c r="BC15" s="254">
        <f t="shared" si="7"/>
        <v>1</v>
      </c>
      <c r="BD15" s="254">
        <f t="shared" si="7"/>
        <v>1</v>
      </c>
      <c r="BE15" s="262">
        <f t="shared" si="7"/>
        <v>1</v>
      </c>
      <c r="BF15" s="263">
        <f t="shared" ref="BF15:BP15" si="8">IF(J15&lt;&gt;0,MAX(BG15,BF$14),BG15)</f>
        <v>12</v>
      </c>
      <c r="BG15" s="254">
        <f t="shared" si="8"/>
        <v>12</v>
      </c>
      <c r="BH15" s="254">
        <f t="shared" si="8"/>
        <v>12</v>
      </c>
      <c r="BI15" s="254">
        <f t="shared" si="8"/>
        <v>12</v>
      </c>
      <c r="BJ15" s="254">
        <f t="shared" si="8"/>
        <v>12</v>
      </c>
      <c r="BK15" s="254">
        <f t="shared" si="8"/>
        <v>12</v>
      </c>
      <c r="BL15" s="254">
        <f t="shared" si="8"/>
        <v>12</v>
      </c>
      <c r="BM15" s="254">
        <f t="shared" si="8"/>
        <v>12</v>
      </c>
      <c r="BN15" s="254">
        <f t="shared" si="8"/>
        <v>12</v>
      </c>
      <c r="BO15" s="254">
        <f t="shared" si="8"/>
        <v>12</v>
      </c>
      <c r="BP15" s="254">
        <f t="shared" si="8"/>
        <v>12</v>
      </c>
      <c r="BQ15" s="264">
        <f>IF(U15&lt;&gt;0,BQ$14,"")</f>
        <v>12</v>
      </c>
      <c r="BR15" s="261">
        <f>IF(IFERROR(X15/1&gt;0,0),BR$14,"")</f>
        <v>2019</v>
      </c>
      <c r="BS15" s="254">
        <f t="shared" ref="BS15:BT15" si="9">IF(IFERROR(Y15/1&gt;0,0),MIN(BR15,BS$14),BR15)</f>
        <v>2019</v>
      </c>
      <c r="BT15" s="254">
        <f t="shared" si="9"/>
        <v>2019</v>
      </c>
      <c r="BU15" s="265">
        <f>IF(IFERROR(AA15/1&gt;0,0),MIN(BT15,BU$14),BT15)</f>
        <v>2019</v>
      </c>
      <c r="BV15" s="263">
        <f t="shared" ref="BV15:BW15" si="10">IF(IFERROR(X15/1&gt;0,0),MAX(BW15,BV$14),BW15)</f>
        <v>2019</v>
      </c>
      <c r="BW15" s="254" t="str">
        <f t="shared" si="10"/>
        <v/>
      </c>
      <c r="BX15" s="254" t="str">
        <f>IF(IFERROR(Z15/1&gt;0,0),MAX(BY15,BX$14),BY15)</f>
        <v/>
      </c>
      <c r="BY15" s="264" t="str">
        <f>IF(IFERROR(AA15/1&gt;0,0),BY$14,"")</f>
        <v/>
      </c>
      <c r="DZ15" s="69" t="s">
        <v>274</v>
      </c>
      <c r="EA15" s="69">
        <v>1</v>
      </c>
      <c r="EB15" s="69" t="str">
        <f t="array" aca="1" ref="EB15:EB34" ca="1">IFERROR(INDEX(List5, SMALL(IF(ISBLANK(List5), "", ROW(List5)-MIN(ROW(List5))+1), ROW(A1:A20))),  "")</f>
        <v/>
      </c>
    </row>
    <row r="16" spans="1:132" ht="18.75">
      <c r="A16" s="336" t="s">
        <v>276</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316"/>
      <c r="AC16" s="19"/>
      <c r="AD16" s="19"/>
      <c r="AE16" s="19"/>
      <c r="AF16" s="19"/>
      <c r="AG16" s="19"/>
      <c r="AH16" s="145"/>
      <c r="AI16" s="145"/>
      <c r="AJ16" s="282"/>
      <c r="AK16" s="254"/>
      <c r="AL16" s="254"/>
      <c r="AM16" s="254"/>
      <c r="AN16" s="254"/>
      <c r="AO16" s="254"/>
      <c r="AP16" s="254"/>
      <c r="AQ16" s="254"/>
      <c r="AR16" s="254"/>
      <c r="AS16" s="274"/>
      <c r="AT16" s="257"/>
      <c r="AU16" s="266"/>
      <c r="AV16" s="266"/>
      <c r="AW16" s="267"/>
      <c r="AX16" s="267"/>
      <c r="BB16" s="268"/>
      <c r="BE16" s="269"/>
      <c r="BF16" s="258"/>
      <c r="BG16" s="266"/>
      <c r="BH16" s="266"/>
      <c r="BI16" s="267"/>
      <c r="BJ16" s="267"/>
      <c r="BN16" s="268"/>
      <c r="BQ16" s="264"/>
      <c r="BR16" s="261"/>
      <c r="BU16" s="264"/>
      <c r="BV16" s="261"/>
      <c r="BY16" s="264"/>
      <c r="DZ16" s="69" t="s">
        <v>277</v>
      </c>
      <c r="EA16" s="69">
        <v>2</v>
      </c>
      <c r="EB16" s="69" t="str">
        <f ca="1"/>
        <v/>
      </c>
    </row>
    <row r="17" spans="1:132" ht="27.6" customHeight="1">
      <c r="A17" s="11" t="str">
        <f ca="1">IF(AG17&lt;&gt;"OK","",CONCATENATE(TEXT('Front Page'!$F$33,"000"),TEXT('Front Page'!$F$31,"000"),"-",LEFT('Front Page'!$R$53,5),"-",LEFT(D17,1),AJ17, "-",TEXT(B17,"000")))</f>
        <v/>
      </c>
      <c r="B17" s="12" t="str">
        <f>IF(E17="","",1)</f>
        <v/>
      </c>
      <c r="C17" s="13"/>
      <c r="D17" s="29" t="str">
        <f>IF(MIN(J17:U17)=0,IF(MAX(J17:U17)=0,"None",IF(AND(MAX(J17:O17,S17:U17)=0,MIN(P17:R17)&gt;0),"Q3",IF(AND(Q17&gt;0,MAX(J17:P17,R17:U17)=0),"Aug","Monthly"))),"YR")</f>
        <v>None</v>
      </c>
      <c r="E17" s="29" t="str">
        <f>IFERROR(DATE(BU17,BE17,1),"")</f>
        <v/>
      </c>
      <c r="F17" s="29" t="str">
        <f>IFERROR(DATE(BV17,BF17+1,1)-1,"")</f>
        <v/>
      </c>
      <c r="G17" s="363"/>
      <c r="H17" s="364"/>
      <c r="I17" s="325" t="str">
        <f>IF(OR(AND(D17="Q3",MIN(P17:R17)&lt;&gt;MAX(P17:R17)),AND(D17="YR",MIN(J17:U17)&lt;&gt;MAX(J17:U17)),D17="Monthly"),"Yes", "No")</f>
        <v>No</v>
      </c>
      <c r="J17" s="314">
        <v>0</v>
      </c>
      <c r="K17" s="314">
        <v>0</v>
      </c>
      <c r="L17" s="314">
        <v>0</v>
      </c>
      <c r="M17" s="314">
        <v>0</v>
      </c>
      <c r="N17" s="314">
        <v>0</v>
      </c>
      <c r="O17" s="314">
        <v>0</v>
      </c>
      <c r="P17" s="314">
        <v>0</v>
      </c>
      <c r="Q17" s="314">
        <v>0</v>
      </c>
      <c r="R17" s="314">
        <v>0</v>
      </c>
      <c r="S17" s="314">
        <v>0</v>
      </c>
      <c r="T17" s="314">
        <v>0</v>
      </c>
      <c r="U17" s="314">
        <v>0</v>
      </c>
      <c r="V17" s="313">
        <v>1</v>
      </c>
      <c r="W17" s="313">
        <v>1</v>
      </c>
      <c r="X17" s="312">
        <v>0</v>
      </c>
      <c r="Y17" s="312">
        <v>0</v>
      </c>
      <c r="Z17" s="312">
        <v>0</v>
      </c>
      <c r="AA17" s="312">
        <v>0</v>
      </c>
      <c r="AB17" s="317"/>
      <c r="AC17" s="15" t="str">
        <f>IF(SUM(X17:AA17)=0,"",SUM(J17:U17)*V17*SUM(X17:AA17)/1000)</f>
        <v/>
      </c>
      <c r="AD17" s="15" t="str">
        <f>IF(SUM(X17:AA17)=0,"",SUM(J17:U17)*V17*SUM(X17:AA17)/1000)</f>
        <v/>
      </c>
      <c r="AE17" s="16" t="str">
        <f>ROUND(SUM($J17:$U17),0)*V17&amp;" - "&amp;ROUND(SUM($J17:$U17)*W17,0)</f>
        <v>0 - 0</v>
      </c>
      <c r="AF17" s="20" t="str">
        <f>IF(AG17&lt;&gt;"OK","Not an offer",D17&amp;" offer for "&amp;BU17&amp;IF(BV17&lt;&gt;BU17,"-"&amp;BV17&amp;" ("," (")&amp;COUNTIF(X17:AA17,"&gt;0")&amp;" year(s)) with "&amp;IF(IF(D17="Q3",MIN(P17:R17)=MAX(P17:R17),MIN(J17:U17)=MAX(J17:U17)),"flat capacity","capacity variable by month")&amp;IF(V17&lt;&gt;W17," in blocks",", one block"))</f>
        <v>Not an offer</v>
      </c>
      <c r="AG17" s="276" t="str">
        <f>IF(SUM(X17:AA17)&lt;&gt;0,IF(OR(MOD(ROUND(SUM(J17:AA17),10),ROUND(SUM(J17:AA17),2))&gt;0,COUNT(J17:W17)&lt;14),"Check that entries are numbers rounded to two decimal points",IF(B17="","Enter Capacity",IF(AK17,"Capacity Price has to span the entire term, no gap years",IF(AS17=0,IF(W17&lt;V17,"Check Blocks","OK"),AS17)))),"Not an Offer")</f>
        <v>Not an Offer</v>
      </c>
      <c r="AH17" s="150"/>
      <c r="AI17" s="254">
        <v>1</v>
      </c>
      <c r="AJ17" s="149" t="str">
        <f>IF(AND(X17&lt;&gt;0,Y17&lt;&gt;0),90,IF(X17&lt;&gt;0,19,IF(Y17&lt;&gt;0,20,"00")))&amp;"-ICT"</f>
        <v>00-ICT</v>
      </c>
      <c r="AK17" s="254" t="b">
        <f t="shared" ref="AK17:AK271" si="11">IF(BV17&lt;&gt;"",(BV17-BU17+1)&lt;&gt;COUNTIF(X17:AA17,"&gt;0"))</f>
        <v>0</v>
      </c>
      <c r="AL17" s="254">
        <f t="shared" ref="AL17:AL80" si="12">IF(B17&lt;&gt;"",IF(AG17&lt;&gt;"OK",1,0),IF(AG17="Not an Offer",0,1))</f>
        <v>0</v>
      </c>
      <c r="AM17" s="254">
        <f>IF(AG17="OK",IF(ROW(B17)-16=B17,0,1),0)</f>
        <v>0</v>
      </c>
      <c r="AN17" s="288">
        <f>IF($BU17&lt;&gt;$BV17,$J17&amp;$K17&amp;$L17&amp;$M17&amp;$N17&amp;$O17&amp;$P17&amp;$Q17&amp;$R17&amp;$S17&amp;$T17&amp;$U17,0)</f>
        <v>0</v>
      </c>
      <c r="AO17" s="288">
        <f>IF(AND($AG17="OK",$BU17=$BV17,BU17=AO$13),$J17&amp;$K17&amp;$L17&amp;$M17&amp;$N17&amp;$O17&amp;$P17&amp;$Q17&amp;$R17&amp;$S17&amp;$T17&amp;$U17,0)</f>
        <v>0</v>
      </c>
      <c r="AP17" s="288">
        <f>IF(AND($AG17="OK",$BU17=$BV17,BV17=AP$13),$J17&amp;$K17&amp;$L17&amp;$M17&amp;$N17&amp;$O17&amp;$P17&amp;$Q17&amp;$R17&amp;$S17&amp;$T17&amp;$U17,0)</f>
        <v>0</v>
      </c>
      <c r="AQ17" s="288">
        <f>IF(AND($AG17="OK",$BU17=$BV17,BW17=AQ$13),$J17&amp;$K17&amp;$L17&amp;$M17&amp;$N17&amp;$O17&amp;$P17&amp;$Q17&amp;$R17&amp;$S17&amp;$T17&amp;$U17,0)</f>
        <v>0</v>
      </c>
      <c r="AR17" s="288">
        <f>IF(AND($AG17="OK",$BU17=$BV17,BX17=AR$13),$J17&amp;$K17&amp;$L17&amp;$M17&amp;$N17&amp;$O17&amp;$P17&amp;$Q17&amp;$R17&amp;$S17&amp;$T17&amp;$U17,0)</f>
        <v>0</v>
      </c>
      <c r="AS17" s="275">
        <f>IF(AN17&lt;&gt;0,"Enter discrete year offers first",0)</f>
        <v>0</v>
      </c>
      <c r="AT17" s="261" t="str">
        <f>IF(J17&lt;&gt;0,AT$14,"")</f>
        <v/>
      </c>
      <c r="AU17" s="254" t="str">
        <f t="shared" ref="AU17:BE32" si="13">IF(K17&lt;&gt;0,MIN(AT17,AU$14),AT17)</f>
        <v/>
      </c>
      <c r="AV17" s="254" t="str">
        <f t="shared" si="13"/>
        <v/>
      </c>
      <c r="AW17" s="254" t="str">
        <f t="shared" si="13"/>
        <v/>
      </c>
      <c r="AX17" s="254" t="str">
        <f t="shared" si="13"/>
        <v/>
      </c>
      <c r="AY17" s="254" t="str">
        <f t="shared" si="13"/>
        <v/>
      </c>
      <c r="AZ17" s="254" t="str">
        <f t="shared" si="13"/>
        <v/>
      </c>
      <c r="BA17" s="254" t="str">
        <f t="shared" si="13"/>
        <v/>
      </c>
      <c r="BB17" s="254" t="str">
        <f t="shared" si="13"/>
        <v/>
      </c>
      <c r="BC17" s="254" t="str">
        <f t="shared" si="13"/>
        <v/>
      </c>
      <c r="BD17" s="254" t="str">
        <f t="shared" si="13"/>
        <v/>
      </c>
      <c r="BE17" s="262" t="str">
        <f t="shared" si="13"/>
        <v/>
      </c>
      <c r="BF17" s="263" t="str">
        <f t="shared" ref="BF17:BP32" si="14">IF(J17&lt;&gt;0,MAX(BG17,BF$14),BG17)</f>
        <v/>
      </c>
      <c r="BG17" s="254" t="str">
        <f t="shared" si="14"/>
        <v/>
      </c>
      <c r="BH17" s="254" t="str">
        <f t="shared" si="14"/>
        <v/>
      </c>
      <c r="BI17" s="254" t="str">
        <f t="shared" si="14"/>
        <v/>
      </c>
      <c r="BJ17" s="254" t="str">
        <f t="shared" si="14"/>
        <v/>
      </c>
      <c r="BK17" s="254" t="str">
        <f t="shared" si="14"/>
        <v/>
      </c>
      <c r="BL17" s="254" t="str">
        <f t="shared" si="14"/>
        <v/>
      </c>
      <c r="BM17" s="254" t="str">
        <f t="shared" si="14"/>
        <v/>
      </c>
      <c r="BN17" s="254" t="str">
        <f t="shared" si="14"/>
        <v/>
      </c>
      <c r="BO17" s="254" t="str">
        <f t="shared" si="14"/>
        <v/>
      </c>
      <c r="BP17" s="254" t="str">
        <f t="shared" si="14"/>
        <v/>
      </c>
      <c r="BQ17" s="264" t="str">
        <f>IF(U17&lt;&gt;0,BQ$14,"")</f>
        <v/>
      </c>
      <c r="BR17" s="261" t="str">
        <f>IF(IFERROR(X17/1&gt;0,0),BR$14,"")</f>
        <v/>
      </c>
      <c r="BS17" s="254" t="str">
        <f>IF(IFERROR(Y17/1&gt;0,0),MIN(BR17,BS$14),BR17)</f>
        <v/>
      </c>
      <c r="BT17" s="254" t="str">
        <f>IF(IFERROR(Z17/1&gt;0,0),MIN(BS17,BT$14),BS17)</f>
        <v/>
      </c>
      <c r="BU17" s="265" t="str">
        <f>IF(IFERROR(AA17/1&gt;0,0),MIN(BT17,BU$14),BT17)</f>
        <v/>
      </c>
      <c r="BV17" s="263" t="str">
        <f>IF(IFERROR(X17/1&gt;0,0),MAX(BW17,BV$14),BW17)</f>
        <v/>
      </c>
      <c r="BW17" s="254" t="str">
        <f>IF(IFERROR(Y17/1&gt;0,0),MAX(BX17,BW$14),BX17)</f>
        <v/>
      </c>
      <c r="BX17" s="254" t="str">
        <f>IF(IFERROR(Z17/1&gt;0,0),MAX(BY17,BX$14),BY17)</f>
        <v/>
      </c>
      <c r="BY17" s="264" t="str">
        <f>IF(IFERROR(AA17/1&gt;0,0),BY$14,"")</f>
        <v/>
      </c>
      <c r="BZ17" s="254" t="str">
        <f>IF(SUM(CA17:DV17)=0,"",SUM(CA17:DV17))</f>
        <v/>
      </c>
      <c r="CA17" s="254">
        <f t="shared" ref="CA17:CL32" si="15">IF($X17&gt;0,J17*$W17,0)</f>
        <v>0</v>
      </c>
      <c r="CB17" s="254">
        <f t="shared" si="15"/>
        <v>0</v>
      </c>
      <c r="CC17" s="254">
        <f t="shared" si="15"/>
        <v>0</v>
      </c>
      <c r="CD17" s="254">
        <f t="shared" si="15"/>
        <v>0</v>
      </c>
      <c r="CE17" s="254">
        <f t="shared" si="15"/>
        <v>0</v>
      </c>
      <c r="CF17" s="254">
        <f t="shared" si="15"/>
        <v>0</v>
      </c>
      <c r="CG17" s="254">
        <f t="shared" si="15"/>
        <v>0</v>
      </c>
      <c r="CH17" s="254">
        <f t="shared" si="15"/>
        <v>0</v>
      </c>
      <c r="CI17" s="254">
        <f t="shared" si="15"/>
        <v>0</v>
      </c>
      <c r="CJ17" s="254">
        <f t="shared" si="15"/>
        <v>0</v>
      </c>
      <c r="CK17" s="254">
        <f t="shared" si="15"/>
        <v>0</v>
      </c>
      <c r="CL17" s="254">
        <f t="shared" si="15"/>
        <v>0</v>
      </c>
      <c r="CM17" s="254">
        <f>IF($Y17&gt;0,$J17*$W17,0)</f>
        <v>0</v>
      </c>
      <c r="CN17" s="254">
        <f>IF($Y17&gt;0,$K17*$W17,0)</f>
        <v>0</v>
      </c>
      <c r="CO17" s="254">
        <f>IF($Y17&gt;0,$L17*$W17,0)</f>
        <v>0</v>
      </c>
      <c r="CP17" s="254">
        <f>IF($Y17&gt;0,$M17*$W17,0)</f>
        <v>0</v>
      </c>
      <c r="CQ17" s="254">
        <f>IF($Y17&gt;0,$N17*$W17,0)</f>
        <v>0</v>
      </c>
      <c r="CR17" s="254">
        <f>IF($Y17&gt;0,$O17*$W17,0)</f>
        <v>0</v>
      </c>
      <c r="CS17" s="254">
        <f>IF($Y17&gt;0,$P17*$W17,0)</f>
        <v>0</v>
      </c>
      <c r="CT17" s="254">
        <f>IF($Y17&gt;0,$Q17*$W17,0)</f>
        <v>0</v>
      </c>
      <c r="CU17" s="254">
        <f>IF($Y17&gt;0,$R17*$W17,0)</f>
        <v>0</v>
      </c>
      <c r="CV17" s="254">
        <f>IF($Y17&gt;0,$S17*$W17,0)</f>
        <v>0</v>
      </c>
      <c r="CW17" s="254">
        <f>IF($Y17&gt;0,$T17*$W17,0)</f>
        <v>0</v>
      </c>
      <c r="CX17" s="254">
        <f>IF($Y17&gt;0,$U17*$W17,0)</f>
        <v>0</v>
      </c>
      <c r="CY17" s="254">
        <f>IF($Z17&gt;0,$J17*$W17,0)</f>
        <v>0</v>
      </c>
      <c r="CZ17" s="254">
        <f>IF($Z17&gt;0,$K17*$W17,0)</f>
        <v>0</v>
      </c>
      <c r="DA17" s="254">
        <f>IF($Z17&gt;0,$L17*$W17,0)</f>
        <v>0</v>
      </c>
      <c r="DB17" s="254">
        <f>IF($Z17&gt;0,$M17*$W17,0)</f>
        <v>0</v>
      </c>
      <c r="DC17" s="254">
        <f>IF($Z17&gt;0,$N17*$W17,0)</f>
        <v>0</v>
      </c>
      <c r="DD17" s="254">
        <f>IF($Z17&gt;0,$O17*$W17,0)</f>
        <v>0</v>
      </c>
      <c r="DE17" s="254">
        <f>IF($Z17&gt;0,$P17*$W17,0)</f>
        <v>0</v>
      </c>
      <c r="DF17" s="254">
        <f>IF($Z17&gt;0,$Q17*$W17,0)</f>
        <v>0</v>
      </c>
      <c r="DG17" s="254">
        <f>IF($Z17&gt;0,$R17*$W17,0)</f>
        <v>0</v>
      </c>
      <c r="DH17" s="254">
        <f>IF($Z17&gt;0,$S17*$W17,0)</f>
        <v>0</v>
      </c>
      <c r="DI17" s="254">
        <f>IF($Z17&gt;0,$T17*$W17,0)</f>
        <v>0</v>
      </c>
      <c r="DJ17" s="254">
        <f>IF($Z17&gt;0,$U17*$W17,0)</f>
        <v>0</v>
      </c>
      <c r="DK17" s="254">
        <f>IF($AA17&gt;0,$J17*$W17,0)</f>
        <v>0</v>
      </c>
      <c r="DL17" s="254">
        <f>IF($AA17&gt;0,$K17*$W17,0)</f>
        <v>0</v>
      </c>
      <c r="DM17" s="254">
        <f>IF($AA17&gt;0,$L17*$W17,0)</f>
        <v>0</v>
      </c>
      <c r="DN17" s="254">
        <f>IF($AA17&gt;0,$M17*$W17,0)</f>
        <v>0</v>
      </c>
      <c r="DO17" s="254">
        <f>IF($AA17&gt;0,$N17*$W17,0)</f>
        <v>0</v>
      </c>
      <c r="DP17" s="254">
        <f>IF($AA17&gt;0,$O17*$W17,0)</f>
        <v>0</v>
      </c>
      <c r="DQ17" s="254">
        <f>IF($AA17&gt;0,$P17*$W17,0)</f>
        <v>0</v>
      </c>
      <c r="DR17" s="254">
        <f>IF($AA17&gt;0,$Q17*$W17,0)</f>
        <v>0</v>
      </c>
      <c r="DS17" s="254">
        <f>IF($AA17&gt;0,$R17*$W17,0)</f>
        <v>0</v>
      </c>
      <c r="DT17" s="254">
        <f>IF($AA17&gt;0,$S17*$W17,0)</f>
        <v>0</v>
      </c>
      <c r="DU17" s="254">
        <f>IF($AA17&gt;0,$T17*$W17,0)</f>
        <v>0</v>
      </c>
      <c r="DV17" s="254">
        <f>IF($AA17&gt;0,$U17*$W17,0)</f>
        <v>0</v>
      </c>
      <c r="DZ17" s="69" t="s">
        <v>278</v>
      </c>
      <c r="EA17" s="69">
        <v>3</v>
      </c>
      <c r="EB17" s="69" t="str">
        <f ca="1"/>
        <v/>
      </c>
    </row>
    <row r="18" spans="1:132" ht="24" customHeight="1">
      <c r="A18" s="11" t="str">
        <f ca="1">IF(AG18&lt;&gt;"OK","",CONCATENATE(TEXT('Front Page'!$F$33,"000"),TEXT('Front Page'!$F$31,"000"),"-",LEFT('Front Page'!$R$53,5),"-",LEFT(D18,1),AJ18, "-",TEXT(B18,"000")))</f>
        <v/>
      </c>
      <c r="B18" s="12" t="str">
        <f>IFERROR(IF(E18="","",MAX(B$17:B17)+1),"")</f>
        <v/>
      </c>
      <c r="C18" s="13"/>
      <c r="D18" s="29" t="str">
        <f t="shared" ref="D18" si="16">IF(MIN(J18:U18)=0,IF(MAX(J18:U18)=0,"None",IF(AND(MAX(J18:O18,S18:U18)=0,MIN(P18:R18)&gt;0),"Q3",IF(AND(Q18&gt;0,MAX(J18:P18,R18:U18)=0),"Aug","Monthly"))),"YR")</f>
        <v>None</v>
      </c>
      <c r="E18" s="29" t="str">
        <f t="shared" ref="E18:E272" si="17">IFERROR(DATE(BU18,BE18,1),"")</f>
        <v/>
      </c>
      <c r="F18" s="29" t="str">
        <f t="shared" ref="F18:F272" si="18">IFERROR(DATE(BV18,BF18+1,1)-1,"")</f>
        <v/>
      </c>
      <c r="G18" s="363"/>
      <c r="H18" s="364"/>
      <c r="I18" s="325" t="str">
        <f t="shared" ref="I18" si="19">IF(OR(AND(D18="Q3",MIN(P18:R18)&lt;&gt;MAX(P18:R18)),AND(D18="YR",MIN(J18:U18)&lt;&gt;MAX(J18:U18)),D18="Monthly"),"Yes", "No")</f>
        <v>No</v>
      </c>
      <c r="J18" s="314">
        <v>0</v>
      </c>
      <c r="K18" s="314">
        <v>0</v>
      </c>
      <c r="L18" s="314">
        <v>0</v>
      </c>
      <c r="M18" s="314">
        <v>0</v>
      </c>
      <c r="N18" s="314">
        <v>0</v>
      </c>
      <c r="O18" s="314">
        <v>0</v>
      </c>
      <c r="P18" s="314">
        <v>0</v>
      </c>
      <c r="Q18" s="314">
        <v>0</v>
      </c>
      <c r="R18" s="314">
        <v>0</v>
      </c>
      <c r="S18" s="314">
        <v>0</v>
      </c>
      <c r="T18" s="314">
        <v>0</v>
      </c>
      <c r="U18" s="314">
        <v>0</v>
      </c>
      <c r="V18" s="313">
        <v>1</v>
      </c>
      <c r="W18" s="313">
        <v>1</v>
      </c>
      <c r="X18" s="312">
        <v>0</v>
      </c>
      <c r="Y18" s="312">
        <v>0</v>
      </c>
      <c r="Z18" s="312">
        <v>0</v>
      </c>
      <c r="AA18" s="312">
        <v>0</v>
      </c>
      <c r="AB18" s="317"/>
      <c r="AC18" s="15" t="str">
        <f t="shared" ref="AC18" si="20">IF(SUM(X18:AA18)=0,"",SUM(J18:U18)*V18*SUM(X18:AA18)/1000)</f>
        <v/>
      </c>
      <c r="AD18" s="15" t="str">
        <f t="shared" ref="AD18" si="21">IF(SUM(X18:AA18)=0,"",SUM(J18:U18)*V18*SUM(X18:AA18)/1000)</f>
        <v/>
      </c>
      <c r="AE18" s="16" t="str">
        <f t="shared" ref="AE18" si="22">ROUND(SUM($J18:$U18),0)*V18&amp;" - "&amp;ROUND(SUM($J18:$U18)*W18,0)</f>
        <v>0 - 0</v>
      </c>
      <c r="AF18" s="20" t="str">
        <f>IF(AG18&lt;&gt;"OK","Not an offer",D18&amp;" offer for "&amp;BU18&amp;IF(BV18&lt;&gt;BU18,"-"&amp;BV18&amp;" ("," (")&amp;COUNTIF(X18:AA18,"&gt;0")&amp;" year(s)) with "&amp;IF(IF(D18="Q3",MIN(P18:R18)=MAX(P18:R18),MIN(J18:U18)=MAX(J18:U18)),"flat capacity","capacity variable by month")&amp;IF(V18&lt;&gt;W18," in blocks",", one block"))</f>
        <v>Not an offer</v>
      </c>
      <c r="AG18" s="276" t="str">
        <f t="shared" ref="AG18:AG81" si="23">IF(SUM(X18:AA18)&lt;&gt;0,IF(OR(MOD(ROUND(SUM(J18:AA18),10),ROUND(SUM(J18:AA18),2))&gt;0,COUNT(J18:W18)&lt;14),"Check that entries are numbers rounded to two decimal points",IF(B18="","Enter Capacity",IF(AK18,"Capacity Price has to span the entire term, no gap years",IF(AS18=0,IF(W18&lt;V18,"Check Blocks","OK"),AS18)))),"Not an Offer")</f>
        <v>Not an Offer</v>
      </c>
      <c r="AH18" s="150"/>
      <c r="AI18" s="254">
        <v>2</v>
      </c>
      <c r="AJ18" s="149" t="str">
        <f t="shared" ref="AJ18:AJ81" si="24">IF(AND(X18&lt;&gt;0,Y18&lt;&gt;0),90,IF(X18&lt;&gt;0,19,IF(Y18&lt;&gt;0,20,"00")))&amp;"-ICT"</f>
        <v>00-ICT</v>
      </c>
      <c r="AK18" s="254" t="b">
        <f t="shared" si="11"/>
        <v>0</v>
      </c>
      <c r="AL18" s="254">
        <f t="shared" si="12"/>
        <v>0</v>
      </c>
      <c r="AM18" s="254">
        <f t="shared" ref="AM18:AM81" si="25">IF(AG18="OK",IF(ROW(B18)-16=B18,0,1),0)</f>
        <v>0</v>
      </c>
      <c r="AN18" s="288">
        <f t="shared" ref="AN18" si="26">IF($BU18&lt;&gt;$BV18,$J18&amp;$K18&amp;$L18&amp;$M18&amp;$N18&amp;$O18&amp;$P18&amp;$Q18&amp;$R18&amp;$S18&amp;$T18&amp;$U18,0)</f>
        <v>0</v>
      </c>
      <c r="AO18" s="288">
        <f t="shared" ref="AO18:AR18" si="27">IF(AND($AG18="OK",$BU18=$BV18,BU18=AO$13),$J18&amp;$K18&amp;$L18&amp;$M18&amp;$N18&amp;$O18&amp;$P18&amp;$Q18&amp;$R18&amp;$S18&amp;$T18&amp;$U18,0)</f>
        <v>0</v>
      </c>
      <c r="AP18" s="288">
        <f t="shared" si="27"/>
        <v>0</v>
      </c>
      <c r="AQ18" s="288">
        <f t="shared" si="27"/>
        <v>0</v>
      </c>
      <c r="AR18" s="288">
        <f t="shared" si="27"/>
        <v>0</v>
      </c>
      <c r="AS18" s="275">
        <f>IF(AN18&lt;&gt;0,"Enter discrete year offers first",0)</f>
        <v>0</v>
      </c>
      <c r="AT18" s="261" t="str">
        <f t="shared" ref="AT18" si="28">IF(J18&lt;&gt;0,AT$14,"")</f>
        <v/>
      </c>
      <c r="AU18" s="254" t="str">
        <f t="shared" si="13"/>
        <v/>
      </c>
      <c r="AV18" s="254" t="str">
        <f t="shared" si="13"/>
        <v/>
      </c>
      <c r="AW18" s="254" t="str">
        <f t="shared" si="13"/>
        <v/>
      </c>
      <c r="AX18" s="254" t="str">
        <f t="shared" si="13"/>
        <v/>
      </c>
      <c r="AY18" s="254" t="str">
        <f t="shared" si="13"/>
        <v/>
      </c>
      <c r="AZ18" s="254" t="str">
        <f t="shared" si="13"/>
        <v/>
      </c>
      <c r="BA18" s="254" t="str">
        <f t="shared" si="13"/>
        <v/>
      </c>
      <c r="BB18" s="254" t="str">
        <f t="shared" si="13"/>
        <v/>
      </c>
      <c r="BC18" s="254" t="str">
        <f t="shared" si="13"/>
        <v/>
      </c>
      <c r="BD18" s="254" t="str">
        <f t="shared" si="13"/>
        <v/>
      </c>
      <c r="BE18" s="262" t="str">
        <f t="shared" si="13"/>
        <v/>
      </c>
      <c r="BF18" s="263" t="str">
        <f t="shared" si="14"/>
        <v/>
      </c>
      <c r="BG18" s="254" t="str">
        <f t="shared" si="14"/>
        <v/>
      </c>
      <c r="BH18" s="254" t="str">
        <f t="shared" si="14"/>
        <v/>
      </c>
      <c r="BI18" s="254" t="str">
        <f t="shared" si="14"/>
        <v/>
      </c>
      <c r="BJ18" s="254" t="str">
        <f t="shared" si="14"/>
        <v/>
      </c>
      <c r="BK18" s="254" t="str">
        <f t="shared" si="14"/>
        <v/>
      </c>
      <c r="BL18" s="254" t="str">
        <f t="shared" si="14"/>
        <v/>
      </c>
      <c r="BM18" s="254" t="str">
        <f t="shared" si="14"/>
        <v/>
      </c>
      <c r="BN18" s="254" t="str">
        <f t="shared" si="14"/>
        <v/>
      </c>
      <c r="BO18" s="254" t="str">
        <f t="shared" si="14"/>
        <v/>
      </c>
      <c r="BP18" s="254" t="str">
        <f t="shared" si="14"/>
        <v/>
      </c>
      <c r="BQ18" s="264" t="str">
        <f t="shared" ref="BQ18" si="29">IF(U18&lt;&gt;0,BQ$14,"")</f>
        <v/>
      </c>
      <c r="BR18" s="261" t="str">
        <f t="shared" ref="BR18:BR272" si="30">IF(IFERROR(X18/1&gt;0,0),BR$14,"")</f>
        <v/>
      </c>
      <c r="BS18" s="254" t="str">
        <f t="shared" ref="BS18:BU103" si="31">IF(IFERROR(Y18/1&gt;0,0),MIN(BR18,BS$14),BR18)</f>
        <v/>
      </c>
      <c r="BT18" s="254" t="str">
        <f>IF(IFERROR(Z18/1&gt;0,0),MIN(BS18,BT$14),BS18)</f>
        <v/>
      </c>
      <c r="BU18" s="265" t="str">
        <f>IF(IFERROR(AA18/1&gt;0,0),MIN(BT18,BU$14),BT18)</f>
        <v/>
      </c>
      <c r="BV18" s="263" t="str">
        <f t="shared" ref="BV18:BX103" si="32">IF(IFERROR(X18/1&gt;0,0),MAX(BW18,BV$14),BW18)</f>
        <v/>
      </c>
      <c r="BW18" s="254" t="str">
        <f>IF(IFERROR(Y18/1&gt;0,0),MAX(BX18,BW$14),BX18)</f>
        <v/>
      </c>
      <c r="BX18" s="254" t="str">
        <f>IF(IFERROR(Z18/1&gt;0,0),MAX(BY18,BX$14),BY18)</f>
        <v/>
      </c>
      <c r="BY18" s="264" t="str">
        <f t="shared" ref="BY18:BY272" si="33">IF(IFERROR(AA18/1&gt;0,0),BY$14,"")</f>
        <v/>
      </c>
      <c r="BZ18" s="254" t="str">
        <f t="shared" ref="BZ18:BZ272" si="34">IF(SUM(CA18:DV18)=0,"",SUM(CA18:DV18))</f>
        <v/>
      </c>
      <c r="CA18" s="254">
        <f t="shared" si="15"/>
        <v>0</v>
      </c>
      <c r="CB18" s="254">
        <f t="shared" si="15"/>
        <v>0</v>
      </c>
      <c r="CC18" s="254">
        <f t="shared" si="15"/>
        <v>0</v>
      </c>
      <c r="CD18" s="254">
        <f t="shared" si="15"/>
        <v>0</v>
      </c>
      <c r="CE18" s="254">
        <f t="shared" si="15"/>
        <v>0</v>
      </c>
      <c r="CF18" s="254">
        <f t="shared" si="15"/>
        <v>0</v>
      </c>
      <c r="CG18" s="254">
        <f t="shared" si="15"/>
        <v>0</v>
      </c>
      <c r="CH18" s="254">
        <f t="shared" si="15"/>
        <v>0</v>
      </c>
      <c r="CI18" s="254">
        <f t="shared" si="15"/>
        <v>0</v>
      </c>
      <c r="CJ18" s="254">
        <f t="shared" si="15"/>
        <v>0</v>
      </c>
      <c r="CK18" s="254">
        <f t="shared" si="15"/>
        <v>0</v>
      </c>
      <c r="CL18" s="254">
        <f t="shared" si="15"/>
        <v>0</v>
      </c>
      <c r="CM18" s="254">
        <f t="shared" ref="CM18" si="35">IF($Y18&gt;0,$J18*$W18,0)</f>
        <v>0</v>
      </c>
      <c r="CN18" s="254">
        <f t="shared" ref="CN18" si="36">IF($Y18&gt;0,$K18*$W18,0)</f>
        <v>0</v>
      </c>
      <c r="CO18" s="254">
        <f t="shared" ref="CO18" si="37">IF($Y18&gt;0,$L18*$W18,0)</f>
        <v>0</v>
      </c>
      <c r="CP18" s="254">
        <f t="shared" ref="CP18" si="38">IF($Y18&gt;0,$M18*$W18,0)</f>
        <v>0</v>
      </c>
      <c r="CQ18" s="254">
        <f t="shared" ref="CQ18" si="39">IF($Y18&gt;0,$N18*$W18,0)</f>
        <v>0</v>
      </c>
      <c r="CR18" s="254">
        <f t="shared" ref="CR18" si="40">IF($Y18&gt;0,$O18*$W18,0)</f>
        <v>0</v>
      </c>
      <c r="CS18" s="254">
        <f t="shared" ref="CS18" si="41">IF($Y18&gt;0,$P18*$W18,0)</f>
        <v>0</v>
      </c>
      <c r="CT18" s="254">
        <f t="shared" ref="CT18" si="42">IF($Y18&gt;0,$Q18*$W18,0)</f>
        <v>0</v>
      </c>
      <c r="CU18" s="254">
        <f t="shared" ref="CU18" si="43">IF($Y18&gt;0,$R18*$W18,0)</f>
        <v>0</v>
      </c>
      <c r="CV18" s="254">
        <f t="shared" ref="CV18" si="44">IF($Y18&gt;0,$S18*$W18,0)</f>
        <v>0</v>
      </c>
      <c r="CW18" s="254">
        <f t="shared" ref="CW18" si="45">IF($Y18&gt;0,$T18*$W18,0)</f>
        <v>0</v>
      </c>
      <c r="CX18" s="254">
        <f t="shared" ref="CX18" si="46">IF($Y18&gt;0,$U18*$W18,0)</f>
        <v>0</v>
      </c>
      <c r="CY18" s="254">
        <f t="shared" ref="CY18" si="47">IF($Z18&gt;0,$J18*$W18,0)</f>
        <v>0</v>
      </c>
      <c r="CZ18" s="254">
        <f t="shared" ref="CZ18" si="48">IF($Z18&gt;0,$K18*$W18,0)</f>
        <v>0</v>
      </c>
      <c r="DA18" s="254">
        <f t="shared" ref="DA18" si="49">IF($Z18&gt;0,$L18*$W18,0)</f>
        <v>0</v>
      </c>
      <c r="DB18" s="254">
        <f t="shared" ref="DB18" si="50">IF($Z18&gt;0,$M18*$W18,0)</f>
        <v>0</v>
      </c>
      <c r="DC18" s="254">
        <f t="shared" ref="DC18" si="51">IF($Z18&gt;0,$N18*$W18,0)</f>
        <v>0</v>
      </c>
      <c r="DD18" s="254">
        <f t="shared" ref="DD18" si="52">IF($Z18&gt;0,$O18*$W18,0)</f>
        <v>0</v>
      </c>
      <c r="DE18" s="254">
        <f t="shared" ref="DE18" si="53">IF($Z18&gt;0,$P18*$W18,0)</f>
        <v>0</v>
      </c>
      <c r="DF18" s="254">
        <f t="shared" ref="DF18" si="54">IF($Z18&gt;0,$Q18*$W18,0)</f>
        <v>0</v>
      </c>
      <c r="DG18" s="254">
        <f t="shared" ref="DG18" si="55">IF($Z18&gt;0,$R18*$W18,0)</f>
        <v>0</v>
      </c>
      <c r="DH18" s="254">
        <f t="shared" ref="DH18" si="56">IF($Z18&gt;0,$S18*$W18,0)</f>
        <v>0</v>
      </c>
      <c r="DI18" s="254">
        <f t="shared" ref="DI18" si="57">IF($Z18&gt;0,$T18*$W18,0)</f>
        <v>0</v>
      </c>
      <c r="DJ18" s="254">
        <f t="shared" ref="DJ18" si="58">IF($Z18&gt;0,$U18*$W18,0)</f>
        <v>0</v>
      </c>
      <c r="DK18" s="254">
        <f t="shared" ref="DK18" si="59">IF($AA18&gt;0,$J18*$W18,0)</f>
        <v>0</v>
      </c>
      <c r="DL18" s="254">
        <f t="shared" ref="DL18" si="60">IF($AA18&gt;0,$K18*$W18,0)</f>
        <v>0</v>
      </c>
      <c r="DM18" s="254">
        <f t="shared" ref="DM18" si="61">IF($AA18&gt;0,$L18*$W18,0)</f>
        <v>0</v>
      </c>
      <c r="DN18" s="254">
        <f t="shared" ref="DN18" si="62">IF($AA18&gt;0,$M18*$W18,0)</f>
        <v>0</v>
      </c>
      <c r="DO18" s="254">
        <f t="shared" ref="DO18" si="63">IF($AA18&gt;0,$N18*$W18,0)</f>
        <v>0</v>
      </c>
      <c r="DP18" s="254">
        <f t="shared" ref="DP18" si="64">IF($AA18&gt;0,$O18*$W18,0)</f>
        <v>0</v>
      </c>
      <c r="DQ18" s="254">
        <f t="shared" ref="DQ18" si="65">IF($AA18&gt;0,$P18*$W18,0)</f>
        <v>0</v>
      </c>
      <c r="DR18" s="254">
        <f t="shared" ref="DR18" si="66">IF($AA18&gt;0,$Q18*$W18,0)</f>
        <v>0</v>
      </c>
      <c r="DS18" s="254">
        <f t="shared" ref="DS18" si="67">IF($AA18&gt;0,$R18*$W18,0)</f>
        <v>0</v>
      </c>
      <c r="DT18" s="254">
        <f t="shared" ref="DT18" si="68">IF($AA18&gt;0,$S18*$W18,0)</f>
        <v>0</v>
      </c>
      <c r="DU18" s="254">
        <f t="shared" ref="DU18" si="69">IF($AA18&gt;0,$T18*$W18,0)</f>
        <v>0</v>
      </c>
      <c r="DV18" s="254">
        <f t="shared" ref="DV18" si="70">IF($AA18&gt;0,$U18*$W18,0)</f>
        <v>0</v>
      </c>
      <c r="DZ18" s="69" t="s">
        <v>279</v>
      </c>
      <c r="EA18" s="69">
        <v>4</v>
      </c>
      <c r="EB18" s="69" t="str">
        <f ca="1"/>
        <v/>
      </c>
    </row>
    <row r="19" spans="1:132" ht="24" customHeight="1">
      <c r="A19" s="11" t="str">
        <f ca="1">IF(AG19&lt;&gt;"OK","",CONCATENATE(TEXT('Front Page'!$F$33,"000"),TEXT('Front Page'!$F$31,"000"),"-",LEFT('Front Page'!$R$53,5),"-",LEFT(D19,1),AJ19, "-",TEXT(B19,"000")))</f>
        <v/>
      </c>
      <c r="B19" s="12" t="str">
        <f>IFERROR(IF(E19="","",MAX(B$17:B18)+1),"")</f>
        <v/>
      </c>
      <c r="C19" s="13"/>
      <c r="D19" s="29" t="str">
        <f>IF(MIN(J19:U19)=0,IF(MAX(J19:U19)=0,"None",IF(AND(MAX(J19:O19,S19:U19)=0,MIN(P19:R19)&gt;0),"Q3",IF(AND(Q19&gt;0,MAX(J19:P19,R19:U19)=0),"Aug","Monthly"))),"YR")</f>
        <v>None</v>
      </c>
      <c r="E19" s="29" t="str">
        <f t="shared" si="17"/>
        <v/>
      </c>
      <c r="F19" s="29" t="str">
        <f t="shared" si="18"/>
        <v/>
      </c>
      <c r="G19" s="363"/>
      <c r="H19" s="364"/>
      <c r="I19" s="325" t="str">
        <f>IF(OR(AND(D19="Q3",MIN(P19:R19)&lt;&gt;MAX(P19:R19)),AND(D19="YR",MIN(J19:U19)&lt;&gt;MAX(J19:U19)),D19="Monthly"),"Yes", "No")</f>
        <v>No</v>
      </c>
      <c r="J19" s="314">
        <v>0</v>
      </c>
      <c r="K19" s="314">
        <v>0</v>
      </c>
      <c r="L19" s="314">
        <v>0</v>
      </c>
      <c r="M19" s="314">
        <v>0</v>
      </c>
      <c r="N19" s="314">
        <v>0</v>
      </c>
      <c r="O19" s="314">
        <v>0</v>
      </c>
      <c r="P19" s="314">
        <v>0</v>
      </c>
      <c r="Q19" s="314">
        <v>0</v>
      </c>
      <c r="R19" s="314">
        <v>0</v>
      </c>
      <c r="S19" s="314">
        <v>0</v>
      </c>
      <c r="T19" s="314">
        <v>0</v>
      </c>
      <c r="U19" s="314">
        <v>0</v>
      </c>
      <c r="V19" s="313">
        <v>1</v>
      </c>
      <c r="W19" s="313">
        <v>1</v>
      </c>
      <c r="X19" s="312">
        <v>0</v>
      </c>
      <c r="Y19" s="312">
        <v>0</v>
      </c>
      <c r="Z19" s="312">
        <v>0</v>
      </c>
      <c r="AA19" s="312">
        <v>0</v>
      </c>
      <c r="AB19" s="317"/>
      <c r="AC19" s="15" t="str">
        <f>IF(SUM(X19:AA19)=0,"",SUM(J19:U19)*V19*SUM(X19:AA19)/1000)</f>
        <v/>
      </c>
      <c r="AD19" s="15" t="str">
        <f>IF(SUM(X19:AA19)=0,"",SUM(J19:U19)*V19*SUM(X19:AA19)/1000)</f>
        <v/>
      </c>
      <c r="AE19" s="16" t="str">
        <f>ROUND(SUM($J19:$U19),0)*V19&amp;" - "&amp;ROUND(SUM($J19:$U19)*W19,0)</f>
        <v>0 - 0</v>
      </c>
      <c r="AF19" s="20" t="str">
        <f>IF(AG19&lt;&gt;"OK","Not an offer",D19&amp;" offer for "&amp;BU19&amp;IF(BV19&lt;&gt;BU19,"-"&amp;BV19&amp;" ("," (")&amp;COUNTIF(X19:AA19,"&gt;0")&amp;" year(s)) with "&amp;IF(IF(D19="Q3",MIN(P19:R19)=MAX(P19:R19),MIN(J19:U19)=MAX(J19:U19)),"flat capacity","capacity variable by month")&amp;IF(V19&lt;&gt;W19," in blocks",", one block"))</f>
        <v>Not an offer</v>
      </c>
      <c r="AG19" s="276" t="str">
        <f t="shared" si="23"/>
        <v>Not an Offer</v>
      </c>
      <c r="AH19" s="150"/>
      <c r="AI19" s="254">
        <v>3</v>
      </c>
      <c r="AJ19" s="149" t="str">
        <f t="shared" si="24"/>
        <v>00-ICT</v>
      </c>
      <c r="AK19" s="254" t="b">
        <f t="shared" si="11"/>
        <v>0</v>
      </c>
      <c r="AL19" s="254">
        <f t="shared" si="12"/>
        <v>0</v>
      </c>
      <c r="AM19" s="254">
        <f t="shared" si="25"/>
        <v>0</v>
      </c>
      <c r="AN19" s="288">
        <f>IF($BU19&lt;&gt;$BV19,$J19&amp;$K19&amp;$L19&amp;$M19&amp;$N19&amp;$O19&amp;$P19&amp;$Q19&amp;$R19&amp;$S19&amp;$T19&amp;$U19,0)</f>
        <v>0</v>
      </c>
      <c r="AO19" s="288">
        <f>IF(AND($BU19=$BV19,BU19=AO$13),$J19&amp;$K19&amp;$L19&amp;$M19&amp;$N19&amp;$O19&amp;$P19&amp;$Q19&amp;$R19&amp;$S19&amp;$T19&amp;$U19,IFERROR(MATCH($AN19,AO$17:AO18,0),-1000))</f>
        <v>1</v>
      </c>
      <c r="AP19" s="288">
        <f>IF(AND($BU19=$BV19,BV19=AP$13),$J19&amp;$K19&amp;$L19&amp;$M19&amp;$N19&amp;$O19&amp;$P19&amp;$Q19&amp;$R19&amp;$S19&amp;$T19&amp;$U19,IFERROR(MATCH($AN19,AP$17:AP18,0),-1000))</f>
        <v>1</v>
      </c>
      <c r="AQ19" s="288">
        <f>IF(AND($BU19=$BV19,BW19=AQ$13),$J19&amp;$K19&amp;$L19&amp;$M19&amp;$N19&amp;$O19&amp;$P19&amp;$Q19&amp;$R19&amp;$S19&amp;$T19&amp;$U19,IFERROR(MATCH($AN19,AQ$17:AQ18,0),-1000))</f>
        <v>1</v>
      </c>
      <c r="AR19" s="288">
        <f>IF(AND($BU19=$BV19,BX19=AR$13),$J19&amp;$K19&amp;$L19&amp;$M19&amp;$N19&amp;$O19&amp;$P19&amp;$Q19&amp;$R19&amp;$S19&amp;$T19&amp;$U19,IFERROR(MATCH($AN19,AR$17:AR18,0),-1000))</f>
        <v>1</v>
      </c>
      <c r="AS19" s="254">
        <f t="shared" ref="AS19:AS174" si="71">IF(AN19&lt;&gt;0,IF(SUMIF($X19:$AA19,"&gt;0",$AO19:$AR19)&lt;0,"Enter discrete year offers first",0),0)</f>
        <v>0</v>
      </c>
      <c r="AT19" s="261" t="str">
        <f>IF(J19&lt;&gt;0,AT$14,"")</f>
        <v/>
      </c>
      <c r="AU19" s="254" t="str">
        <f t="shared" si="13"/>
        <v/>
      </c>
      <c r="AV19" s="254" t="str">
        <f t="shared" si="13"/>
        <v/>
      </c>
      <c r="AW19" s="254" t="str">
        <f t="shared" si="13"/>
        <v/>
      </c>
      <c r="AX19" s="254" t="str">
        <f t="shared" si="13"/>
        <v/>
      </c>
      <c r="AY19" s="254" t="str">
        <f t="shared" si="13"/>
        <v/>
      </c>
      <c r="AZ19" s="254" t="str">
        <f t="shared" si="13"/>
        <v/>
      </c>
      <c r="BA19" s="254" t="str">
        <f t="shared" si="13"/>
        <v/>
      </c>
      <c r="BB19" s="254" t="str">
        <f t="shared" si="13"/>
        <v/>
      </c>
      <c r="BC19" s="254" t="str">
        <f t="shared" si="13"/>
        <v/>
      </c>
      <c r="BD19" s="254" t="str">
        <f t="shared" si="13"/>
        <v/>
      </c>
      <c r="BE19" s="262" t="str">
        <f t="shared" si="13"/>
        <v/>
      </c>
      <c r="BF19" s="263" t="str">
        <f t="shared" si="14"/>
        <v/>
      </c>
      <c r="BG19" s="254" t="str">
        <f t="shared" si="14"/>
        <v/>
      </c>
      <c r="BH19" s="254" t="str">
        <f t="shared" si="14"/>
        <v/>
      </c>
      <c r="BI19" s="254" t="str">
        <f t="shared" si="14"/>
        <v/>
      </c>
      <c r="BJ19" s="254" t="str">
        <f t="shared" si="14"/>
        <v/>
      </c>
      <c r="BK19" s="254" t="str">
        <f t="shared" si="14"/>
        <v/>
      </c>
      <c r="BL19" s="254" t="str">
        <f t="shared" si="14"/>
        <v/>
      </c>
      <c r="BM19" s="254" t="str">
        <f t="shared" si="14"/>
        <v/>
      </c>
      <c r="BN19" s="254" t="str">
        <f t="shared" si="14"/>
        <v/>
      </c>
      <c r="BO19" s="254" t="str">
        <f t="shared" si="14"/>
        <v/>
      </c>
      <c r="BP19" s="254" t="str">
        <f t="shared" si="14"/>
        <v/>
      </c>
      <c r="BQ19" s="264" t="str">
        <f>IF(U19&lt;&gt;0,BQ$14,"")</f>
        <v/>
      </c>
      <c r="BR19" s="261" t="str">
        <f t="shared" si="30"/>
        <v/>
      </c>
      <c r="BS19" s="254" t="str">
        <f t="shared" si="31"/>
        <v/>
      </c>
      <c r="BT19" s="254" t="str">
        <f t="shared" si="31"/>
        <v/>
      </c>
      <c r="BU19" s="265" t="str">
        <f t="shared" si="31"/>
        <v/>
      </c>
      <c r="BV19" s="263" t="str">
        <f t="shared" si="32"/>
        <v/>
      </c>
      <c r="BW19" s="254" t="str">
        <f t="shared" si="32"/>
        <v/>
      </c>
      <c r="BX19" s="254" t="str">
        <f t="shared" si="32"/>
        <v/>
      </c>
      <c r="BY19" s="264" t="str">
        <f t="shared" si="33"/>
        <v/>
      </c>
      <c r="BZ19" s="254" t="str">
        <f t="shared" si="34"/>
        <v/>
      </c>
      <c r="CA19" s="254">
        <f t="shared" si="15"/>
        <v>0</v>
      </c>
      <c r="CB19" s="254">
        <f t="shared" si="15"/>
        <v>0</v>
      </c>
      <c r="CC19" s="254">
        <f t="shared" si="15"/>
        <v>0</v>
      </c>
      <c r="CD19" s="254">
        <f t="shared" si="15"/>
        <v>0</v>
      </c>
      <c r="CE19" s="254">
        <f t="shared" si="15"/>
        <v>0</v>
      </c>
      <c r="CF19" s="254">
        <f t="shared" si="15"/>
        <v>0</v>
      </c>
      <c r="CG19" s="254">
        <f t="shared" si="15"/>
        <v>0</v>
      </c>
      <c r="CH19" s="254">
        <f t="shared" si="15"/>
        <v>0</v>
      </c>
      <c r="CI19" s="254">
        <f t="shared" si="15"/>
        <v>0</v>
      </c>
      <c r="CJ19" s="254">
        <f t="shared" si="15"/>
        <v>0</v>
      </c>
      <c r="CK19" s="254">
        <f t="shared" si="15"/>
        <v>0</v>
      </c>
      <c r="CL19" s="254">
        <f t="shared" si="15"/>
        <v>0</v>
      </c>
      <c r="CM19" s="254">
        <f>IF($Y19&gt;0,$J19*$W19,0)</f>
        <v>0</v>
      </c>
      <c r="CN19" s="254">
        <f>IF($Y19&gt;0,$K19*$W19,0)</f>
        <v>0</v>
      </c>
      <c r="CO19" s="254">
        <f>IF($Y19&gt;0,$L19*$W19,0)</f>
        <v>0</v>
      </c>
      <c r="CP19" s="254">
        <f>IF($Y19&gt;0,$M19*$W19,0)</f>
        <v>0</v>
      </c>
      <c r="CQ19" s="254">
        <f>IF($Y19&gt;0,$N19*$W19,0)</f>
        <v>0</v>
      </c>
      <c r="CR19" s="254">
        <f>IF($Y19&gt;0,$O19*$W19,0)</f>
        <v>0</v>
      </c>
      <c r="CS19" s="254">
        <f>IF($Y19&gt;0,$P19*$W19,0)</f>
        <v>0</v>
      </c>
      <c r="CT19" s="254">
        <f>IF($Y19&gt;0,$Q19*$W19,0)</f>
        <v>0</v>
      </c>
      <c r="CU19" s="254">
        <f>IF($Y19&gt;0,$R19*$W19,0)</f>
        <v>0</v>
      </c>
      <c r="CV19" s="254">
        <f>IF($Y19&gt;0,$S19*$W19,0)</f>
        <v>0</v>
      </c>
      <c r="CW19" s="254">
        <f>IF($Y19&gt;0,$T19*$W19,0)</f>
        <v>0</v>
      </c>
      <c r="CX19" s="254">
        <f>IF($Y19&gt;0,$U19*$W19,0)</f>
        <v>0</v>
      </c>
      <c r="CY19" s="254">
        <f>IF($Z19&gt;0,$J19*$W19,0)</f>
        <v>0</v>
      </c>
      <c r="CZ19" s="254">
        <f>IF($Z19&gt;0,$K19*$W19,0)</f>
        <v>0</v>
      </c>
      <c r="DA19" s="254">
        <f>IF($Z19&gt;0,$L19*$W19,0)</f>
        <v>0</v>
      </c>
      <c r="DB19" s="254">
        <f>IF($Z19&gt;0,$M19*$W19,0)</f>
        <v>0</v>
      </c>
      <c r="DC19" s="254">
        <f>IF($Z19&gt;0,$N19*$W19,0)</f>
        <v>0</v>
      </c>
      <c r="DD19" s="254">
        <f>IF($Z19&gt;0,$O19*$W19,0)</f>
        <v>0</v>
      </c>
      <c r="DE19" s="254">
        <f>IF($Z19&gt;0,$P19*$W19,0)</f>
        <v>0</v>
      </c>
      <c r="DF19" s="254">
        <f>IF($Z19&gt;0,$Q19*$W19,0)</f>
        <v>0</v>
      </c>
      <c r="DG19" s="254">
        <f>IF($Z19&gt;0,$R19*$W19,0)</f>
        <v>0</v>
      </c>
      <c r="DH19" s="254">
        <f>IF($Z19&gt;0,$S19*$W19,0)</f>
        <v>0</v>
      </c>
      <c r="DI19" s="254">
        <f>IF($Z19&gt;0,$T19*$W19,0)</f>
        <v>0</v>
      </c>
      <c r="DJ19" s="254">
        <f>IF($Z19&gt;0,$U19*$W19,0)</f>
        <v>0</v>
      </c>
      <c r="DK19" s="254">
        <f>IF($AA19&gt;0,$J19*$W19,0)</f>
        <v>0</v>
      </c>
      <c r="DL19" s="254">
        <f>IF($AA19&gt;0,$K19*$W19,0)</f>
        <v>0</v>
      </c>
      <c r="DM19" s="254">
        <f>IF($AA19&gt;0,$L19*$W19,0)</f>
        <v>0</v>
      </c>
      <c r="DN19" s="254">
        <f>IF($AA19&gt;0,$M19*$W19,0)</f>
        <v>0</v>
      </c>
      <c r="DO19" s="254">
        <f>IF($AA19&gt;0,$N19*$W19,0)</f>
        <v>0</v>
      </c>
      <c r="DP19" s="254">
        <f>IF($AA19&gt;0,$O19*$W19,0)</f>
        <v>0</v>
      </c>
      <c r="DQ19" s="254">
        <f>IF($AA19&gt;0,$P19*$W19,0)</f>
        <v>0</v>
      </c>
      <c r="DR19" s="254">
        <f>IF($AA19&gt;0,$Q19*$W19,0)</f>
        <v>0</v>
      </c>
      <c r="DS19" s="254">
        <f>IF($AA19&gt;0,$R19*$W19,0)</f>
        <v>0</v>
      </c>
      <c r="DT19" s="254">
        <f>IF($AA19&gt;0,$S19*$W19,0)</f>
        <v>0</v>
      </c>
      <c r="DU19" s="254">
        <f>IF($AA19&gt;0,$T19*$W19,0)</f>
        <v>0</v>
      </c>
      <c r="DV19" s="254">
        <f>IF($AA19&gt;0,$U19*$W19,0)</f>
        <v>0</v>
      </c>
      <c r="DZ19" s="69" t="s">
        <v>280</v>
      </c>
      <c r="EA19" s="69">
        <v>5</v>
      </c>
      <c r="EB19" s="69" t="str">
        <f ca="1"/>
        <v/>
      </c>
    </row>
    <row r="20" spans="1:132" ht="24" customHeight="1">
      <c r="A20" s="11" t="str">
        <f ca="1">IF(AG20&lt;&gt;"OK","",CONCATENATE(TEXT('Front Page'!$F$33,"000"),TEXT('Front Page'!$F$31,"000"),"-",LEFT('Front Page'!$R$53,5),"-",LEFT(D20,1),AJ20, "-",TEXT(B20,"000")))</f>
        <v/>
      </c>
      <c r="B20" s="12" t="str">
        <f>IFERROR(IF(E20="","",MAX(B$17:B19)+1),"")</f>
        <v/>
      </c>
      <c r="C20" s="13"/>
      <c r="D20" s="29" t="str">
        <f>IF(MIN(J20:U20)=0,IF(MAX(J20:U20)=0,"None",IF(AND(MAX(J20:O20,S20:U20)=0,MIN(P20:R20)&gt;0),"Q3",IF(AND(Q20&gt;0,MAX(J20:P20,R20:U20)=0),"Aug","Monthly"))),"YR")</f>
        <v>None</v>
      </c>
      <c r="E20" s="29" t="str">
        <f t="shared" si="17"/>
        <v/>
      </c>
      <c r="F20" s="29" t="str">
        <f t="shared" si="18"/>
        <v/>
      </c>
      <c r="G20" s="363"/>
      <c r="H20" s="364"/>
      <c r="I20" s="325" t="str">
        <f>IF(OR(AND(D20="Q3",MIN(P20:R20)&lt;&gt;MAX(P20:R20)),AND(D20="YR",MIN(J20:U20)&lt;&gt;MAX(J20:U20)),D20="Monthly"),"Yes", "No")</f>
        <v>No</v>
      </c>
      <c r="J20" s="314">
        <v>0</v>
      </c>
      <c r="K20" s="312">
        <v>0</v>
      </c>
      <c r="L20" s="312">
        <v>0</v>
      </c>
      <c r="M20" s="312">
        <v>0</v>
      </c>
      <c r="N20" s="312">
        <v>0</v>
      </c>
      <c r="O20" s="312">
        <v>0</v>
      </c>
      <c r="P20" s="312">
        <v>0</v>
      </c>
      <c r="Q20" s="312">
        <v>0</v>
      </c>
      <c r="R20" s="314">
        <v>0</v>
      </c>
      <c r="S20" s="314">
        <v>0</v>
      </c>
      <c r="T20" s="314">
        <v>0</v>
      </c>
      <c r="U20" s="314">
        <v>0</v>
      </c>
      <c r="V20" s="313">
        <v>1</v>
      </c>
      <c r="W20" s="313">
        <v>1</v>
      </c>
      <c r="X20" s="312">
        <v>0</v>
      </c>
      <c r="Y20" s="312">
        <v>0</v>
      </c>
      <c r="Z20" s="312">
        <v>0</v>
      </c>
      <c r="AA20" s="312">
        <v>0</v>
      </c>
      <c r="AB20" s="317"/>
      <c r="AC20" s="15" t="str">
        <f>IF(SUM(X20:AA20)=0,"",SUM(J20:U20)*V20*SUM(X20:AA20)/1000)</f>
        <v/>
      </c>
      <c r="AD20" s="15" t="str">
        <f>IF(SUM(X20:AA20)=0,"",SUM(J20:U20)*V20*SUM(X20:AA20)/1000)</f>
        <v/>
      </c>
      <c r="AE20" s="16" t="str">
        <f>ROUND(SUM($J20:$U20),0)*V20&amp;" - "&amp;ROUND(SUM($J20:$U20)*W20,0)</f>
        <v>0 - 0</v>
      </c>
      <c r="AF20" s="20" t="str">
        <f>IF(AG20&lt;&gt;"OK","Not an offer",D20&amp;" offer for "&amp;BU20&amp;IF(BV20&lt;&gt;BU20,"-"&amp;BV20&amp;" ("," (")&amp;COUNTIF(X20:AA20,"&gt;0")&amp;" year(s)) with "&amp;IF(IF(D20="Q3",MIN(P20:R20)=MAX(P20:R20),MIN(J20:U20)=MAX(J20:U20)),"flat capacity","capacity variable by month")&amp;IF(V20&lt;&gt;W20," in blocks",", one block"))</f>
        <v>Not an offer</v>
      </c>
      <c r="AG20" s="276" t="str">
        <f t="shared" si="23"/>
        <v>Not an Offer</v>
      </c>
      <c r="AH20" s="150"/>
      <c r="AI20" s="254">
        <v>4</v>
      </c>
      <c r="AJ20" s="149" t="str">
        <f t="shared" si="24"/>
        <v>00-ICT</v>
      </c>
      <c r="AK20" s="254" t="b">
        <f t="shared" si="11"/>
        <v>0</v>
      </c>
      <c r="AL20" s="254">
        <f t="shared" si="12"/>
        <v>0</v>
      </c>
      <c r="AM20" s="254">
        <f t="shared" si="25"/>
        <v>0</v>
      </c>
      <c r="AN20" s="288">
        <f>IF($BU20&lt;&gt;$BV20,$J20&amp;$K20&amp;$L20&amp;$M20&amp;$N20&amp;$O20&amp;$P20&amp;$Q20&amp;$R20&amp;$S20&amp;$T20&amp;$U20,0)</f>
        <v>0</v>
      </c>
      <c r="AO20" s="288">
        <f>IF(AND($BU20=$BV20,BU20=AO$13),$J20&amp;$K20&amp;$L20&amp;$M20&amp;$N20&amp;$O20&amp;$P20&amp;$Q20&amp;$R20&amp;$S20&amp;$T20&amp;$U20,IFERROR(MATCH($AN20,AO$17:AO19,0),-1000))</f>
        <v>1</v>
      </c>
      <c r="AP20" s="288">
        <f>IF(AND($BU20=$BV20,BV20=AP$13),$J20&amp;$K20&amp;$L20&amp;$M20&amp;$N20&amp;$O20&amp;$P20&amp;$Q20&amp;$R20&amp;$S20&amp;$T20&amp;$U20,IFERROR(MATCH($AN20,AP$17:AP19,0),-1000))</f>
        <v>1</v>
      </c>
      <c r="AQ20" s="288">
        <f>IF(AND($BU20=$BV20,BW20=AQ$13),$J20&amp;$K20&amp;$L20&amp;$M20&amp;$N20&amp;$O20&amp;$P20&amp;$Q20&amp;$R20&amp;$S20&amp;$T20&amp;$U20,IFERROR(MATCH($AN20,AQ$17:AQ19,0),-1000))</f>
        <v>1</v>
      </c>
      <c r="AR20" s="288">
        <f>IF(AND($BU20=$BV20,BX20=AR$13),$J20&amp;$K20&amp;$L20&amp;$M20&amp;$N20&amp;$O20&amp;$P20&amp;$Q20&amp;$R20&amp;$S20&amp;$T20&amp;$U20,IFERROR(MATCH($AN20,AR$17:AR19,0),-1000))</f>
        <v>1</v>
      </c>
      <c r="AS20" s="254">
        <f t="shared" si="71"/>
        <v>0</v>
      </c>
      <c r="AT20" s="261" t="str">
        <f>IF(J20&lt;&gt;0,AT$14,"")</f>
        <v/>
      </c>
      <c r="AU20" s="254" t="str">
        <f t="shared" si="13"/>
        <v/>
      </c>
      <c r="AV20" s="254" t="str">
        <f t="shared" si="13"/>
        <v/>
      </c>
      <c r="AW20" s="254" t="str">
        <f t="shared" si="13"/>
        <v/>
      </c>
      <c r="AX20" s="254" t="str">
        <f t="shared" si="13"/>
        <v/>
      </c>
      <c r="AY20" s="254" t="str">
        <f t="shared" si="13"/>
        <v/>
      </c>
      <c r="AZ20" s="254" t="str">
        <f t="shared" si="13"/>
        <v/>
      </c>
      <c r="BA20" s="254" t="str">
        <f t="shared" si="13"/>
        <v/>
      </c>
      <c r="BB20" s="254" t="str">
        <f t="shared" si="13"/>
        <v/>
      </c>
      <c r="BC20" s="254" t="str">
        <f t="shared" si="13"/>
        <v/>
      </c>
      <c r="BD20" s="254" t="str">
        <f t="shared" si="13"/>
        <v/>
      </c>
      <c r="BE20" s="262" t="str">
        <f t="shared" si="13"/>
        <v/>
      </c>
      <c r="BF20" s="263" t="str">
        <f t="shared" si="14"/>
        <v/>
      </c>
      <c r="BG20" s="254" t="str">
        <f t="shared" si="14"/>
        <v/>
      </c>
      <c r="BH20" s="254" t="str">
        <f t="shared" si="14"/>
        <v/>
      </c>
      <c r="BI20" s="254" t="str">
        <f t="shared" si="14"/>
        <v/>
      </c>
      <c r="BJ20" s="254" t="str">
        <f t="shared" si="14"/>
        <v/>
      </c>
      <c r="BK20" s="254" t="str">
        <f t="shared" si="14"/>
        <v/>
      </c>
      <c r="BL20" s="254" t="str">
        <f t="shared" si="14"/>
        <v/>
      </c>
      <c r="BM20" s="254" t="str">
        <f t="shared" si="14"/>
        <v/>
      </c>
      <c r="BN20" s="254" t="str">
        <f t="shared" si="14"/>
        <v/>
      </c>
      <c r="BO20" s="254" t="str">
        <f t="shared" si="14"/>
        <v/>
      </c>
      <c r="BP20" s="254" t="str">
        <f t="shared" si="14"/>
        <v/>
      </c>
      <c r="BQ20" s="264" t="str">
        <f>IF(U20&lt;&gt;0,BQ$14,"")</f>
        <v/>
      </c>
      <c r="BR20" s="261" t="str">
        <f t="shared" si="30"/>
        <v/>
      </c>
      <c r="BS20" s="254" t="str">
        <f t="shared" si="31"/>
        <v/>
      </c>
      <c r="BT20" s="254" t="str">
        <f t="shared" si="31"/>
        <v/>
      </c>
      <c r="BU20" s="265" t="str">
        <f t="shared" si="31"/>
        <v/>
      </c>
      <c r="BV20" s="263" t="str">
        <f t="shared" si="32"/>
        <v/>
      </c>
      <c r="BW20" s="254" t="str">
        <f t="shared" si="32"/>
        <v/>
      </c>
      <c r="BX20" s="254" t="str">
        <f t="shared" si="32"/>
        <v/>
      </c>
      <c r="BY20" s="264" t="str">
        <f t="shared" si="33"/>
        <v/>
      </c>
      <c r="BZ20" s="254" t="str">
        <f t="shared" si="34"/>
        <v/>
      </c>
      <c r="CA20" s="254">
        <f t="shared" si="15"/>
        <v>0</v>
      </c>
      <c r="CB20" s="254">
        <f t="shared" si="15"/>
        <v>0</v>
      </c>
      <c r="CC20" s="254">
        <f t="shared" si="15"/>
        <v>0</v>
      </c>
      <c r="CD20" s="254">
        <f t="shared" si="15"/>
        <v>0</v>
      </c>
      <c r="CE20" s="254">
        <f t="shared" si="15"/>
        <v>0</v>
      </c>
      <c r="CF20" s="254">
        <f t="shared" si="15"/>
        <v>0</v>
      </c>
      <c r="CG20" s="254">
        <f t="shared" si="15"/>
        <v>0</v>
      </c>
      <c r="CH20" s="254">
        <f t="shared" si="15"/>
        <v>0</v>
      </c>
      <c r="CI20" s="254">
        <f t="shared" si="15"/>
        <v>0</v>
      </c>
      <c r="CJ20" s="254">
        <f t="shared" si="15"/>
        <v>0</v>
      </c>
      <c r="CK20" s="254">
        <f t="shared" si="15"/>
        <v>0</v>
      </c>
      <c r="CL20" s="254">
        <f t="shared" si="15"/>
        <v>0</v>
      </c>
      <c r="CM20" s="254">
        <f>IF($Y20&gt;0,$J20*$W20,0)</f>
        <v>0</v>
      </c>
      <c r="CN20" s="254">
        <f>IF($Y20&gt;0,$K20*$W20,0)</f>
        <v>0</v>
      </c>
      <c r="CO20" s="254">
        <f>IF($Y20&gt;0,$L20*$W20,0)</f>
        <v>0</v>
      </c>
      <c r="CP20" s="254">
        <f>IF($Y20&gt;0,$M20*$W20,0)</f>
        <v>0</v>
      </c>
      <c r="CQ20" s="254">
        <f>IF($Y20&gt;0,$N20*$W20,0)</f>
        <v>0</v>
      </c>
      <c r="CR20" s="254">
        <f>IF($Y20&gt;0,$O20*$W20,0)</f>
        <v>0</v>
      </c>
      <c r="CS20" s="254">
        <f>IF($Y20&gt;0,$P20*$W20,0)</f>
        <v>0</v>
      </c>
      <c r="CT20" s="254">
        <f>IF($Y20&gt;0,$Q20*$W20,0)</f>
        <v>0</v>
      </c>
      <c r="CU20" s="254">
        <f>IF($Y20&gt;0,$R20*$W20,0)</f>
        <v>0</v>
      </c>
      <c r="CV20" s="254">
        <f>IF($Y20&gt;0,$S20*$W20,0)</f>
        <v>0</v>
      </c>
      <c r="CW20" s="254">
        <f>IF($Y20&gt;0,$T20*$W20,0)</f>
        <v>0</v>
      </c>
      <c r="CX20" s="254">
        <f>IF($Y20&gt;0,$U20*$W20,0)</f>
        <v>0</v>
      </c>
      <c r="CY20" s="254">
        <f>IF($Z20&gt;0,$J20*$W20,0)</f>
        <v>0</v>
      </c>
      <c r="CZ20" s="254">
        <f>IF($Z20&gt;0,$K20*$W20,0)</f>
        <v>0</v>
      </c>
      <c r="DA20" s="254">
        <f>IF($Z20&gt;0,$L20*$W20,0)</f>
        <v>0</v>
      </c>
      <c r="DB20" s="254">
        <f>IF($Z20&gt;0,$M20*$W20,0)</f>
        <v>0</v>
      </c>
      <c r="DC20" s="254">
        <f>IF($Z20&gt;0,$N20*$W20,0)</f>
        <v>0</v>
      </c>
      <c r="DD20" s="254">
        <f>IF($Z20&gt;0,$O20*$W20,0)</f>
        <v>0</v>
      </c>
      <c r="DE20" s="254">
        <f>IF($Z20&gt;0,$P20*$W20,0)</f>
        <v>0</v>
      </c>
      <c r="DF20" s="254">
        <f>IF($Z20&gt;0,$Q20*$W20,0)</f>
        <v>0</v>
      </c>
      <c r="DG20" s="254">
        <f>IF($Z20&gt;0,$R20*$W20,0)</f>
        <v>0</v>
      </c>
      <c r="DH20" s="254">
        <f>IF($Z20&gt;0,$S20*$W20,0)</f>
        <v>0</v>
      </c>
      <c r="DI20" s="254">
        <f>IF($Z20&gt;0,$T20*$W20,0)</f>
        <v>0</v>
      </c>
      <c r="DJ20" s="254">
        <f>IF($Z20&gt;0,$U20*$W20,0)</f>
        <v>0</v>
      </c>
      <c r="DK20" s="254">
        <f>IF($AA20&gt;0,$J20*$W20,0)</f>
        <v>0</v>
      </c>
      <c r="DL20" s="254">
        <f>IF($AA20&gt;0,$K20*$W20,0)</f>
        <v>0</v>
      </c>
      <c r="DM20" s="254">
        <f>IF($AA20&gt;0,$L20*$W20,0)</f>
        <v>0</v>
      </c>
      <c r="DN20" s="254">
        <f>IF($AA20&gt;0,$M20*$W20,0)</f>
        <v>0</v>
      </c>
      <c r="DO20" s="254">
        <f>IF($AA20&gt;0,$N20*$W20,0)</f>
        <v>0</v>
      </c>
      <c r="DP20" s="254">
        <f>IF($AA20&gt;0,$O20*$W20,0)</f>
        <v>0</v>
      </c>
      <c r="DQ20" s="254">
        <f>IF($AA20&gt;0,$P20*$W20,0)</f>
        <v>0</v>
      </c>
      <c r="DR20" s="254">
        <f>IF($AA20&gt;0,$Q20*$W20,0)</f>
        <v>0</v>
      </c>
      <c r="DS20" s="254">
        <f>IF($AA20&gt;0,$R20*$W20,0)</f>
        <v>0</v>
      </c>
      <c r="DT20" s="254">
        <f>IF($AA20&gt;0,$S20*$W20,0)</f>
        <v>0</v>
      </c>
      <c r="DU20" s="254">
        <f>IF($AA20&gt;0,$T20*$W20,0)</f>
        <v>0</v>
      </c>
      <c r="DV20" s="254">
        <f>IF($AA20&gt;0,$U20*$W20,0)</f>
        <v>0</v>
      </c>
      <c r="DZ20" s="69" t="s">
        <v>281</v>
      </c>
      <c r="EA20" s="69">
        <v>6</v>
      </c>
      <c r="EB20" s="69" t="str">
        <f ca="1"/>
        <v/>
      </c>
    </row>
    <row r="21" spans="1:132" ht="24" customHeight="1">
      <c r="A21" s="11" t="str">
        <f ca="1">IF(AG21&lt;&gt;"OK","",CONCATENATE(TEXT('Front Page'!$F$33,"000"),TEXT('Front Page'!$F$31,"000"),"-",LEFT('Front Page'!$R$53,5),"-",LEFT(D21,1),AJ21, "-",TEXT(B21,"000")))</f>
        <v/>
      </c>
      <c r="B21" s="12" t="str">
        <f>IFERROR(IF(E21="","",MAX(B$17:B20)+1),"")</f>
        <v/>
      </c>
      <c r="C21" s="13"/>
      <c r="D21" s="29" t="str">
        <f>IF(MIN(J21:U21)=0,IF(MAX(J21:U21)=0,"None",IF(AND(MAX(J21:O21,S21:U21)=0,MIN(P21:R21)&gt;0),"Q3",IF(AND(Q21&gt;0,MAX(J21:P21,R21:U21)=0),"Aug","Monthly"))),"YR")</f>
        <v>None</v>
      </c>
      <c r="E21" s="29" t="str">
        <f t="shared" si="17"/>
        <v/>
      </c>
      <c r="F21" s="29" t="str">
        <f t="shared" si="18"/>
        <v/>
      </c>
      <c r="G21" s="363"/>
      <c r="H21" s="364"/>
      <c r="I21" s="325" t="str">
        <f>IF(OR(AND(D21="Q3",MIN(P21:R21)&lt;&gt;MAX(P21:R21)),AND(D21="YR",MIN(J21:U21)&lt;&gt;MAX(J21:U21)),D21="Monthly"),"Yes", "No")</f>
        <v>No</v>
      </c>
      <c r="J21" s="314">
        <v>0</v>
      </c>
      <c r="K21" s="312">
        <v>0</v>
      </c>
      <c r="L21" s="312">
        <v>0</v>
      </c>
      <c r="M21" s="312">
        <v>0</v>
      </c>
      <c r="N21" s="312">
        <v>0</v>
      </c>
      <c r="O21" s="312">
        <v>0</v>
      </c>
      <c r="P21" s="312">
        <v>0</v>
      </c>
      <c r="Q21" s="312">
        <v>0</v>
      </c>
      <c r="R21" s="314">
        <v>0</v>
      </c>
      <c r="S21" s="314">
        <v>0</v>
      </c>
      <c r="T21" s="314">
        <v>0</v>
      </c>
      <c r="U21" s="314">
        <v>0</v>
      </c>
      <c r="V21" s="313">
        <v>1</v>
      </c>
      <c r="W21" s="313">
        <v>1</v>
      </c>
      <c r="X21" s="312">
        <v>0</v>
      </c>
      <c r="Y21" s="312">
        <v>0</v>
      </c>
      <c r="Z21" s="312">
        <v>0</v>
      </c>
      <c r="AA21" s="312">
        <v>0</v>
      </c>
      <c r="AB21" s="317"/>
      <c r="AC21" s="15" t="str">
        <f>IF(SUM(X21:AA21)=0,"",SUM(J21:U21)*V21*SUM(X21:AA21)/1000)</f>
        <v/>
      </c>
      <c r="AD21" s="15" t="str">
        <f>IF(SUM(X21:AA21)=0,"",SUM(J21:U21)*V21*SUM(X21:AA21)/1000)</f>
        <v/>
      </c>
      <c r="AE21" s="16" t="str">
        <f>ROUND(SUM($J21:$U21),0)*V21&amp;" - "&amp;ROUND(SUM($J21:$U21)*W21,0)</f>
        <v>0 - 0</v>
      </c>
      <c r="AF21" s="20" t="str">
        <f>IF(AG21&lt;&gt;"OK","Not an offer",D21&amp;" offer for "&amp;BU21&amp;IF(BV21&lt;&gt;BU21,"-"&amp;BV21&amp;" ("," (")&amp;COUNTIF(X21:AA21,"&gt;0")&amp;" year(s)) with "&amp;IF(IF(D21="Q3",MIN(P21:R21)=MAX(P21:R21),MIN(J21:U21)=MAX(J21:U21)),"flat capacity","capacity variable by month")&amp;IF(V21&lt;&gt;W21," in blocks",", one block"))</f>
        <v>Not an offer</v>
      </c>
      <c r="AG21" s="276" t="str">
        <f t="shared" si="23"/>
        <v>Not an Offer</v>
      </c>
      <c r="AH21" s="150"/>
      <c r="AI21" s="254">
        <v>5</v>
      </c>
      <c r="AJ21" s="149" t="str">
        <f t="shared" si="24"/>
        <v>00-ICT</v>
      </c>
      <c r="AK21" s="254" t="b">
        <f t="shared" si="11"/>
        <v>0</v>
      </c>
      <c r="AL21" s="254">
        <f t="shared" si="12"/>
        <v>0</v>
      </c>
      <c r="AM21" s="254">
        <f t="shared" si="25"/>
        <v>0</v>
      </c>
      <c r="AN21" s="288">
        <f>IF($BU21&lt;&gt;$BV21,$J21&amp;$K21&amp;$L21&amp;$M21&amp;$N21&amp;$O21&amp;$P21&amp;$Q21&amp;$R21&amp;$S21&amp;$T21&amp;$U21,0)</f>
        <v>0</v>
      </c>
      <c r="AO21" s="288">
        <f>IF(AND($BU21=$BV21,BU21=AO$13),$J21&amp;$K21&amp;$L21&amp;$M21&amp;$N21&amp;$O21&amp;$P21&amp;$Q21&amp;$R21&amp;$S21&amp;$T21&amp;$U21,IFERROR(MATCH($AN21,AO$17:AO20,0),-1000))</f>
        <v>1</v>
      </c>
      <c r="AP21" s="288">
        <f>IF(AND($BU21=$BV21,BV21=AP$13),$J21&amp;$K21&amp;$L21&amp;$M21&amp;$N21&amp;$O21&amp;$P21&amp;$Q21&amp;$R21&amp;$S21&amp;$T21&amp;$U21,IFERROR(MATCH($AN21,AP$17:AP20,0),-1000))</f>
        <v>1</v>
      </c>
      <c r="AQ21" s="288">
        <f>IF(AND($BU21=$BV21,BW21=AQ$13),$J21&amp;$K21&amp;$L21&amp;$M21&amp;$N21&amp;$O21&amp;$P21&amp;$Q21&amp;$R21&amp;$S21&amp;$T21&amp;$U21,IFERROR(MATCH($AN21,AQ$17:AQ20,0),-1000))</f>
        <v>1</v>
      </c>
      <c r="AR21" s="288">
        <f>IF(AND($BU21=$BV21,BX21=AR$13),$J21&amp;$K21&amp;$L21&amp;$M21&amp;$N21&amp;$O21&amp;$P21&amp;$Q21&amp;$R21&amp;$S21&amp;$T21&amp;$U21,IFERROR(MATCH($AN21,AR$17:AR20,0),-1000))</f>
        <v>1</v>
      </c>
      <c r="AS21" s="254">
        <f t="shared" si="71"/>
        <v>0</v>
      </c>
      <c r="AT21" s="261" t="str">
        <f>IF(J21&lt;&gt;0,AT$14,"")</f>
        <v/>
      </c>
      <c r="AU21" s="254" t="str">
        <f t="shared" si="13"/>
        <v/>
      </c>
      <c r="AV21" s="254" t="str">
        <f t="shared" si="13"/>
        <v/>
      </c>
      <c r="AW21" s="254" t="str">
        <f t="shared" si="13"/>
        <v/>
      </c>
      <c r="AX21" s="254" t="str">
        <f t="shared" si="13"/>
        <v/>
      </c>
      <c r="AY21" s="254" t="str">
        <f t="shared" si="13"/>
        <v/>
      </c>
      <c r="AZ21" s="254" t="str">
        <f t="shared" si="13"/>
        <v/>
      </c>
      <c r="BA21" s="254" t="str">
        <f t="shared" si="13"/>
        <v/>
      </c>
      <c r="BB21" s="254" t="str">
        <f t="shared" si="13"/>
        <v/>
      </c>
      <c r="BC21" s="254" t="str">
        <f t="shared" si="13"/>
        <v/>
      </c>
      <c r="BD21" s="254" t="str">
        <f t="shared" si="13"/>
        <v/>
      </c>
      <c r="BE21" s="262" t="str">
        <f t="shared" si="13"/>
        <v/>
      </c>
      <c r="BF21" s="263" t="str">
        <f t="shared" si="14"/>
        <v/>
      </c>
      <c r="BG21" s="254" t="str">
        <f t="shared" si="14"/>
        <v/>
      </c>
      <c r="BH21" s="254" t="str">
        <f t="shared" si="14"/>
        <v/>
      </c>
      <c r="BI21" s="254" t="str">
        <f t="shared" si="14"/>
        <v/>
      </c>
      <c r="BJ21" s="254" t="str">
        <f t="shared" si="14"/>
        <v/>
      </c>
      <c r="BK21" s="254" t="str">
        <f t="shared" si="14"/>
        <v/>
      </c>
      <c r="BL21" s="254" t="str">
        <f t="shared" si="14"/>
        <v/>
      </c>
      <c r="BM21" s="254" t="str">
        <f t="shared" si="14"/>
        <v/>
      </c>
      <c r="BN21" s="254" t="str">
        <f t="shared" si="14"/>
        <v/>
      </c>
      <c r="BO21" s="254" t="str">
        <f t="shared" si="14"/>
        <v/>
      </c>
      <c r="BP21" s="254" t="str">
        <f t="shared" si="14"/>
        <v/>
      </c>
      <c r="BQ21" s="264" t="str">
        <f>IF(U21&lt;&gt;0,BQ$14,"")</f>
        <v/>
      </c>
      <c r="BR21" s="261" t="str">
        <f t="shared" si="30"/>
        <v/>
      </c>
      <c r="BS21" s="254" t="str">
        <f t="shared" si="31"/>
        <v/>
      </c>
      <c r="BT21" s="254" t="str">
        <f t="shared" si="31"/>
        <v/>
      </c>
      <c r="BU21" s="265" t="str">
        <f t="shared" si="31"/>
        <v/>
      </c>
      <c r="BV21" s="263" t="str">
        <f t="shared" si="32"/>
        <v/>
      </c>
      <c r="BW21" s="254" t="str">
        <f t="shared" si="32"/>
        <v/>
      </c>
      <c r="BX21" s="254" t="str">
        <f t="shared" si="32"/>
        <v/>
      </c>
      <c r="BY21" s="264" t="str">
        <f t="shared" si="33"/>
        <v/>
      </c>
      <c r="BZ21" s="254" t="str">
        <f t="shared" si="34"/>
        <v/>
      </c>
      <c r="CA21" s="254">
        <f t="shared" si="15"/>
        <v>0</v>
      </c>
      <c r="CB21" s="254">
        <f t="shared" si="15"/>
        <v>0</v>
      </c>
      <c r="CC21" s="254">
        <f t="shared" si="15"/>
        <v>0</v>
      </c>
      <c r="CD21" s="254">
        <f t="shared" si="15"/>
        <v>0</v>
      </c>
      <c r="CE21" s="254">
        <f t="shared" si="15"/>
        <v>0</v>
      </c>
      <c r="CF21" s="254">
        <f t="shared" si="15"/>
        <v>0</v>
      </c>
      <c r="CG21" s="254">
        <f t="shared" si="15"/>
        <v>0</v>
      </c>
      <c r="CH21" s="254">
        <f t="shared" si="15"/>
        <v>0</v>
      </c>
      <c r="CI21" s="254">
        <f t="shared" si="15"/>
        <v>0</v>
      </c>
      <c r="CJ21" s="254">
        <f t="shared" si="15"/>
        <v>0</v>
      </c>
      <c r="CK21" s="254">
        <f t="shared" si="15"/>
        <v>0</v>
      </c>
      <c r="CL21" s="254">
        <f t="shared" si="15"/>
        <v>0</v>
      </c>
      <c r="CM21" s="254">
        <f>IF($Y21&gt;0,$J21*$W21,0)</f>
        <v>0</v>
      </c>
      <c r="CN21" s="254">
        <f>IF($Y21&gt;0,$K21*$W21,0)</f>
        <v>0</v>
      </c>
      <c r="CO21" s="254">
        <f>IF($Y21&gt;0,$L21*$W21,0)</f>
        <v>0</v>
      </c>
      <c r="CP21" s="254">
        <f>IF($Y21&gt;0,$M21*$W21,0)</f>
        <v>0</v>
      </c>
      <c r="CQ21" s="254">
        <f>IF($Y21&gt;0,$N21*$W21,0)</f>
        <v>0</v>
      </c>
      <c r="CR21" s="254">
        <f>IF($Y21&gt;0,$O21*$W21,0)</f>
        <v>0</v>
      </c>
      <c r="CS21" s="254">
        <f>IF($Y21&gt;0,$P21*$W21,0)</f>
        <v>0</v>
      </c>
      <c r="CT21" s="254">
        <f>IF($Y21&gt;0,$Q21*$W21,0)</f>
        <v>0</v>
      </c>
      <c r="CU21" s="254">
        <f>IF($Y21&gt;0,$R21*$W21,0)</f>
        <v>0</v>
      </c>
      <c r="CV21" s="254">
        <f>IF($Y21&gt;0,$S21*$W21,0)</f>
        <v>0</v>
      </c>
      <c r="CW21" s="254">
        <f>IF($Y21&gt;0,$T21*$W21,0)</f>
        <v>0</v>
      </c>
      <c r="CX21" s="254">
        <f>IF($Y21&gt;0,$U21*$W21,0)</f>
        <v>0</v>
      </c>
      <c r="CY21" s="254">
        <f>IF($Z21&gt;0,$J21*$W21,0)</f>
        <v>0</v>
      </c>
      <c r="CZ21" s="254">
        <f>IF($Z21&gt;0,$K21*$W21,0)</f>
        <v>0</v>
      </c>
      <c r="DA21" s="254">
        <f>IF($Z21&gt;0,$L21*$W21,0)</f>
        <v>0</v>
      </c>
      <c r="DB21" s="254">
        <f>IF($Z21&gt;0,$M21*$W21,0)</f>
        <v>0</v>
      </c>
      <c r="DC21" s="254">
        <f>IF($Z21&gt;0,$N21*$W21,0)</f>
        <v>0</v>
      </c>
      <c r="DD21" s="254">
        <f>IF($Z21&gt;0,$O21*$W21,0)</f>
        <v>0</v>
      </c>
      <c r="DE21" s="254">
        <f>IF($Z21&gt;0,$P21*$W21,0)</f>
        <v>0</v>
      </c>
      <c r="DF21" s="254">
        <f>IF($Z21&gt;0,$Q21*$W21,0)</f>
        <v>0</v>
      </c>
      <c r="DG21" s="254">
        <f>IF($Z21&gt;0,$R21*$W21,0)</f>
        <v>0</v>
      </c>
      <c r="DH21" s="254">
        <f>IF($Z21&gt;0,$S21*$W21,0)</f>
        <v>0</v>
      </c>
      <c r="DI21" s="254">
        <f>IF($Z21&gt;0,$T21*$W21,0)</f>
        <v>0</v>
      </c>
      <c r="DJ21" s="254">
        <f>IF($Z21&gt;0,$U21*$W21,0)</f>
        <v>0</v>
      </c>
      <c r="DK21" s="254">
        <f>IF($AA21&gt;0,$J21*$W21,0)</f>
        <v>0</v>
      </c>
      <c r="DL21" s="254">
        <f>IF($AA21&gt;0,$K21*$W21,0)</f>
        <v>0</v>
      </c>
      <c r="DM21" s="254">
        <f>IF($AA21&gt;0,$L21*$W21,0)</f>
        <v>0</v>
      </c>
      <c r="DN21" s="254">
        <f>IF($AA21&gt;0,$M21*$W21,0)</f>
        <v>0</v>
      </c>
      <c r="DO21" s="254">
        <f>IF($AA21&gt;0,$N21*$W21,0)</f>
        <v>0</v>
      </c>
      <c r="DP21" s="254">
        <f>IF($AA21&gt;0,$O21*$W21,0)</f>
        <v>0</v>
      </c>
      <c r="DQ21" s="254">
        <f>IF($AA21&gt;0,$P21*$W21,0)</f>
        <v>0</v>
      </c>
      <c r="DR21" s="254">
        <f>IF($AA21&gt;0,$Q21*$W21,0)</f>
        <v>0</v>
      </c>
      <c r="DS21" s="254">
        <f>IF($AA21&gt;0,$R21*$W21,0)</f>
        <v>0</v>
      </c>
      <c r="DT21" s="254">
        <f>IF($AA21&gt;0,$S21*$W21,0)</f>
        <v>0</v>
      </c>
      <c r="DU21" s="254">
        <f>IF($AA21&gt;0,$T21*$W21,0)</f>
        <v>0</v>
      </c>
      <c r="DV21" s="254">
        <f>IF($AA21&gt;0,$U21*$W21,0)</f>
        <v>0</v>
      </c>
      <c r="DZ21" s="69" t="s">
        <v>282</v>
      </c>
      <c r="EA21" s="69">
        <v>7</v>
      </c>
      <c r="EB21" s="69" t="str">
        <f ca="1"/>
        <v/>
      </c>
    </row>
    <row r="22" spans="1:132" ht="24" customHeight="1">
      <c r="A22" s="11" t="str">
        <f ca="1">IF(AG22&lt;&gt;"OK","",CONCATENATE(TEXT('Front Page'!$F$33,"000"),TEXT('Front Page'!$F$31,"000"),"-",LEFT('Front Page'!$R$53,5),"-",LEFT(D22,1),AJ22, "-",TEXT(B22,"000")))</f>
        <v/>
      </c>
      <c r="B22" s="12" t="str">
        <f>IFERROR(IF(E22="","",MAX(B$17:B21)+1),"")</f>
        <v/>
      </c>
      <c r="C22" s="13"/>
      <c r="D22" s="29" t="str">
        <f t="shared" ref="D22:D85" si="72">IF(MIN(J22:U22)=0,IF(MAX(J22:U22)=0,"None",IF(AND(MAX(J22:O22,S22:U22)=0,MIN(P22:R22)&gt;0),"Q3",IF(AND(Q22&gt;0,MAX(J22:P22,R22:U22)=0),"Aug","Monthly"))),"YR")</f>
        <v>None</v>
      </c>
      <c r="E22" s="29" t="str">
        <f t="shared" si="17"/>
        <v/>
      </c>
      <c r="F22" s="29" t="str">
        <f t="shared" si="18"/>
        <v/>
      </c>
      <c r="G22" s="363"/>
      <c r="H22" s="364"/>
      <c r="I22" s="325" t="str">
        <f t="shared" ref="I22:I85" si="73">IF(OR(AND(D22="Q3",MIN(P22:R22)&lt;&gt;MAX(P22:R22)),AND(D22="YR",MIN(J22:U22)&lt;&gt;MAX(J22:U22)),D22="Monthly"),"Yes", "No")</f>
        <v>No</v>
      </c>
      <c r="J22" s="314">
        <v>0</v>
      </c>
      <c r="K22" s="312">
        <v>0</v>
      </c>
      <c r="L22" s="312">
        <v>0</v>
      </c>
      <c r="M22" s="312">
        <v>0</v>
      </c>
      <c r="N22" s="312">
        <v>0</v>
      </c>
      <c r="O22" s="312">
        <v>0</v>
      </c>
      <c r="P22" s="312">
        <v>0</v>
      </c>
      <c r="Q22" s="312">
        <v>0</v>
      </c>
      <c r="R22" s="312">
        <v>0</v>
      </c>
      <c r="S22" s="312">
        <v>0</v>
      </c>
      <c r="T22" s="312">
        <v>0</v>
      </c>
      <c r="U22" s="312">
        <v>0</v>
      </c>
      <c r="V22" s="313">
        <v>1</v>
      </c>
      <c r="W22" s="313">
        <v>1</v>
      </c>
      <c r="X22" s="312">
        <v>0</v>
      </c>
      <c r="Y22" s="312">
        <v>0</v>
      </c>
      <c r="Z22" s="312">
        <v>0</v>
      </c>
      <c r="AA22" s="312">
        <v>0</v>
      </c>
      <c r="AB22" s="317"/>
      <c r="AC22" s="15" t="str">
        <f t="shared" ref="AC22:AC80" si="74">IF(SUM(X22:AA22)=0,"",SUM(J22:U22)*V22*SUM(X22:AA22)/1000)</f>
        <v/>
      </c>
      <c r="AD22" s="15" t="str">
        <f t="shared" ref="AD22:AD85" si="75">IF(SUM(X22:AA22)=0,"",SUM(J22:U22)*V22*SUM(X22:AA22)/1000)</f>
        <v/>
      </c>
      <c r="AE22" s="16" t="str">
        <f t="shared" ref="AE22:AE85" si="76">ROUND(SUM($J22:$U22),0)*V22&amp;" - "&amp;ROUND(SUM($J22:$U22)*W22,0)</f>
        <v>0 - 0</v>
      </c>
      <c r="AF22" s="20" t="str">
        <f t="shared" ref="AF22:AF85" si="77">IF(AG22&lt;&gt;"OK","Not an offer",D22&amp;" offer for "&amp;BU22&amp;IF(BV22&lt;&gt;BU22,"-"&amp;BV22&amp;" ("," (")&amp;COUNTIF(X22:AA22,"&gt;0")&amp;" year(s)) with "&amp;IF(IF(D22="Q3",MIN(P22:R22)=MAX(P22:R22),MIN(J22:U22)=MAX(J22:U22)),"flat capacity","capacity variable by month")&amp;IF(V22&lt;&gt;W22," in blocks",", one block"))</f>
        <v>Not an offer</v>
      </c>
      <c r="AG22" s="276" t="str">
        <f t="shared" si="23"/>
        <v>Not an Offer</v>
      </c>
      <c r="AH22" s="150"/>
      <c r="AI22" s="254">
        <v>6</v>
      </c>
      <c r="AJ22" s="149" t="str">
        <f t="shared" si="24"/>
        <v>00-ICT</v>
      </c>
      <c r="AK22" s="254" t="b">
        <f t="shared" si="11"/>
        <v>0</v>
      </c>
      <c r="AL22" s="254">
        <f t="shared" si="12"/>
        <v>0</v>
      </c>
      <c r="AM22" s="254">
        <f t="shared" si="25"/>
        <v>0</v>
      </c>
      <c r="AN22" s="288">
        <f t="shared" ref="AN22:AN85" si="78">IF($BU22&lt;&gt;$BV22,$J22&amp;$K22&amp;$L22&amp;$M22&amp;$N22&amp;$O22&amp;$P22&amp;$Q22&amp;$R22&amp;$S22&amp;$T22&amp;$U22,0)</f>
        <v>0</v>
      </c>
      <c r="AO22" s="288">
        <f>IF(AND($BU22=$BV22,BU22=AO$13),$J22&amp;$K22&amp;$L22&amp;$M22&amp;$N22&amp;$O22&amp;$P22&amp;$Q22&amp;$R22&amp;$S22&amp;$T22&amp;$U22,IFERROR(MATCH($AN22,AO$17:AO21,0),-1000))</f>
        <v>1</v>
      </c>
      <c r="AP22" s="288">
        <f>IF(AND($BU22=$BV22,BV22=AP$13),$J22&amp;$K22&amp;$L22&amp;$M22&amp;$N22&amp;$O22&amp;$P22&amp;$Q22&amp;$R22&amp;$S22&amp;$T22&amp;$U22,IFERROR(MATCH($AN22,AP$17:AP21,0),-1000))</f>
        <v>1</v>
      </c>
      <c r="AQ22" s="288">
        <f>IF(AND($BU22=$BV22,BW22=AQ$13),$J22&amp;$K22&amp;$L22&amp;$M22&amp;$N22&amp;$O22&amp;$P22&amp;$Q22&amp;$R22&amp;$S22&amp;$T22&amp;$U22,IFERROR(MATCH($AN22,AQ$17:AQ21,0),-1000))</f>
        <v>1</v>
      </c>
      <c r="AR22" s="288">
        <f>IF(AND($BU22=$BV22,BX22=AR$13),$J22&amp;$K22&amp;$L22&amp;$M22&amp;$N22&amp;$O22&amp;$P22&amp;$Q22&amp;$R22&amp;$S22&amp;$T22&amp;$U22,IFERROR(MATCH($AN22,AR$17:AR21,0),-1000))</f>
        <v>1</v>
      </c>
      <c r="AS22" s="254">
        <f t="shared" si="71"/>
        <v>0</v>
      </c>
      <c r="AT22" s="261" t="str">
        <f t="shared" ref="AT22:AT85" si="79">IF(J22&lt;&gt;0,AT$14,"")</f>
        <v/>
      </c>
      <c r="AU22" s="254" t="str">
        <f t="shared" si="13"/>
        <v/>
      </c>
      <c r="AV22" s="254" t="str">
        <f t="shared" si="13"/>
        <v/>
      </c>
      <c r="AW22" s="254" t="str">
        <f t="shared" si="13"/>
        <v/>
      </c>
      <c r="AX22" s="254" t="str">
        <f t="shared" si="13"/>
        <v/>
      </c>
      <c r="AY22" s="254" t="str">
        <f t="shared" si="13"/>
        <v/>
      </c>
      <c r="AZ22" s="254" t="str">
        <f t="shared" si="13"/>
        <v/>
      </c>
      <c r="BA22" s="254" t="str">
        <f t="shared" si="13"/>
        <v/>
      </c>
      <c r="BB22" s="254" t="str">
        <f t="shared" si="13"/>
        <v/>
      </c>
      <c r="BC22" s="254" t="str">
        <f t="shared" si="13"/>
        <v/>
      </c>
      <c r="BD22" s="254" t="str">
        <f t="shared" si="13"/>
        <v/>
      </c>
      <c r="BE22" s="262" t="str">
        <f t="shared" si="13"/>
        <v/>
      </c>
      <c r="BF22" s="263" t="str">
        <f t="shared" si="14"/>
        <v/>
      </c>
      <c r="BG22" s="254" t="str">
        <f t="shared" si="14"/>
        <v/>
      </c>
      <c r="BH22" s="254" t="str">
        <f t="shared" si="14"/>
        <v/>
      </c>
      <c r="BI22" s="254" t="str">
        <f t="shared" si="14"/>
        <v/>
      </c>
      <c r="BJ22" s="254" t="str">
        <f t="shared" si="14"/>
        <v/>
      </c>
      <c r="BK22" s="254" t="str">
        <f t="shared" si="14"/>
        <v/>
      </c>
      <c r="BL22" s="254" t="str">
        <f t="shared" si="14"/>
        <v/>
      </c>
      <c r="BM22" s="254" t="str">
        <f t="shared" si="14"/>
        <v/>
      </c>
      <c r="BN22" s="254" t="str">
        <f t="shared" si="14"/>
        <v/>
      </c>
      <c r="BO22" s="254" t="str">
        <f t="shared" si="14"/>
        <v/>
      </c>
      <c r="BP22" s="254" t="str">
        <f t="shared" si="14"/>
        <v/>
      </c>
      <c r="BQ22" s="264" t="str">
        <f t="shared" ref="BQ22:BQ85" si="80">IF(U22&lt;&gt;0,BQ$14,"")</f>
        <v/>
      </c>
      <c r="BR22" s="261" t="str">
        <f t="shared" si="30"/>
        <v/>
      </c>
      <c r="BS22" s="254" t="str">
        <f t="shared" si="31"/>
        <v/>
      </c>
      <c r="BT22" s="254" t="str">
        <f t="shared" si="31"/>
        <v/>
      </c>
      <c r="BU22" s="265" t="str">
        <f t="shared" si="31"/>
        <v/>
      </c>
      <c r="BV22" s="263" t="str">
        <f t="shared" si="32"/>
        <v/>
      </c>
      <c r="BW22" s="254" t="str">
        <f t="shared" si="32"/>
        <v/>
      </c>
      <c r="BX22" s="254" t="str">
        <f t="shared" si="32"/>
        <v/>
      </c>
      <c r="BY22" s="264" t="str">
        <f t="shared" si="33"/>
        <v/>
      </c>
      <c r="BZ22" s="254" t="str">
        <f t="shared" si="34"/>
        <v/>
      </c>
      <c r="CA22" s="254">
        <f t="shared" si="15"/>
        <v>0</v>
      </c>
      <c r="CB22" s="254">
        <f t="shared" si="15"/>
        <v>0</v>
      </c>
      <c r="CC22" s="254">
        <f t="shared" si="15"/>
        <v>0</v>
      </c>
      <c r="CD22" s="254">
        <f t="shared" si="15"/>
        <v>0</v>
      </c>
      <c r="CE22" s="254">
        <f t="shared" si="15"/>
        <v>0</v>
      </c>
      <c r="CF22" s="254">
        <f t="shared" si="15"/>
        <v>0</v>
      </c>
      <c r="CG22" s="254">
        <f t="shared" si="15"/>
        <v>0</v>
      </c>
      <c r="CH22" s="254">
        <f t="shared" si="15"/>
        <v>0</v>
      </c>
      <c r="CI22" s="254">
        <f t="shared" si="15"/>
        <v>0</v>
      </c>
      <c r="CJ22" s="254">
        <f t="shared" si="15"/>
        <v>0</v>
      </c>
      <c r="CK22" s="254">
        <f t="shared" si="15"/>
        <v>0</v>
      </c>
      <c r="CL22" s="254">
        <f t="shared" si="15"/>
        <v>0</v>
      </c>
      <c r="CM22" s="254">
        <f t="shared" ref="CM22:CM85" si="81">IF($Y22&gt;0,$J22*$W22,0)</f>
        <v>0</v>
      </c>
      <c r="CN22" s="254">
        <f t="shared" ref="CN22:CN85" si="82">IF($Y22&gt;0,$K22*$W22,0)</f>
        <v>0</v>
      </c>
      <c r="CO22" s="254">
        <f t="shared" ref="CO22:CO85" si="83">IF($Y22&gt;0,$L22*$W22,0)</f>
        <v>0</v>
      </c>
      <c r="CP22" s="254">
        <f t="shared" ref="CP22:CP85" si="84">IF($Y22&gt;0,$M22*$W22,0)</f>
        <v>0</v>
      </c>
      <c r="CQ22" s="254">
        <f t="shared" ref="CQ22:CQ85" si="85">IF($Y22&gt;0,$N22*$W22,0)</f>
        <v>0</v>
      </c>
      <c r="CR22" s="254">
        <f t="shared" ref="CR22:CR85" si="86">IF($Y22&gt;0,$O22*$W22,0)</f>
        <v>0</v>
      </c>
      <c r="CS22" s="254">
        <f t="shared" ref="CS22:CS85" si="87">IF($Y22&gt;0,$P22*$W22,0)</f>
        <v>0</v>
      </c>
      <c r="CT22" s="254">
        <f t="shared" ref="CT22:CT85" si="88">IF($Y22&gt;0,$Q22*$W22,0)</f>
        <v>0</v>
      </c>
      <c r="CU22" s="254">
        <f t="shared" ref="CU22:CU85" si="89">IF($Y22&gt;0,$R22*$W22,0)</f>
        <v>0</v>
      </c>
      <c r="CV22" s="254">
        <f t="shared" ref="CV22:CV85" si="90">IF($Y22&gt;0,$S22*$W22,0)</f>
        <v>0</v>
      </c>
      <c r="CW22" s="254">
        <f t="shared" ref="CW22:CW85" si="91">IF($Y22&gt;0,$T22*$W22,0)</f>
        <v>0</v>
      </c>
      <c r="CX22" s="254">
        <f t="shared" ref="CX22:CX85" si="92">IF($Y22&gt;0,$U22*$W22,0)</f>
        <v>0</v>
      </c>
      <c r="CY22" s="254">
        <f t="shared" ref="CY22:CY85" si="93">IF($Z22&gt;0,$J22*$W22,0)</f>
        <v>0</v>
      </c>
      <c r="CZ22" s="254">
        <f t="shared" ref="CZ22:CZ85" si="94">IF($Z22&gt;0,$K22*$W22,0)</f>
        <v>0</v>
      </c>
      <c r="DA22" s="254">
        <f t="shared" ref="DA22:DA85" si="95">IF($Z22&gt;0,$L22*$W22,0)</f>
        <v>0</v>
      </c>
      <c r="DB22" s="254">
        <f t="shared" ref="DB22:DB85" si="96">IF($Z22&gt;0,$M22*$W22,0)</f>
        <v>0</v>
      </c>
      <c r="DC22" s="254">
        <f t="shared" ref="DC22:DC85" si="97">IF($Z22&gt;0,$N22*$W22,0)</f>
        <v>0</v>
      </c>
      <c r="DD22" s="254">
        <f t="shared" ref="DD22:DD85" si="98">IF($Z22&gt;0,$O22*$W22,0)</f>
        <v>0</v>
      </c>
      <c r="DE22" s="254">
        <f t="shared" ref="DE22:DE85" si="99">IF($Z22&gt;0,$P22*$W22,0)</f>
        <v>0</v>
      </c>
      <c r="DF22" s="254">
        <f t="shared" ref="DF22:DF85" si="100">IF($Z22&gt;0,$Q22*$W22,0)</f>
        <v>0</v>
      </c>
      <c r="DG22" s="254">
        <f t="shared" ref="DG22:DG85" si="101">IF($Z22&gt;0,$R22*$W22,0)</f>
        <v>0</v>
      </c>
      <c r="DH22" s="254">
        <f t="shared" ref="DH22:DH85" si="102">IF($Z22&gt;0,$S22*$W22,0)</f>
        <v>0</v>
      </c>
      <c r="DI22" s="254">
        <f t="shared" ref="DI22:DI85" si="103">IF($Z22&gt;0,$T22*$W22,0)</f>
        <v>0</v>
      </c>
      <c r="DJ22" s="254">
        <f t="shared" ref="DJ22:DJ85" si="104">IF($Z22&gt;0,$U22*$W22,0)</f>
        <v>0</v>
      </c>
      <c r="DK22" s="254">
        <f t="shared" ref="DK22:DK85" si="105">IF($AA22&gt;0,$J22*$W22,0)</f>
        <v>0</v>
      </c>
      <c r="DL22" s="254">
        <f t="shared" ref="DL22:DL85" si="106">IF($AA22&gt;0,$K22*$W22,0)</f>
        <v>0</v>
      </c>
      <c r="DM22" s="254">
        <f t="shared" ref="DM22:DM85" si="107">IF($AA22&gt;0,$L22*$W22,0)</f>
        <v>0</v>
      </c>
      <c r="DN22" s="254">
        <f t="shared" ref="DN22:DN85" si="108">IF($AA22&gt;0,$M22*$W22,0)</f>
        <v>0</v>
      </c>
      <c r="DO22" s="254">
        <f t="shared" ref="DO22:DO85" si="109">IF($AA22&gt;0,$N22*$W22,0)</f>
        <v>0</v>
      </c>
      <c r="DP22" s="254">
        <f t="shared" ref="DP22:DP85" si="110">IF($AA22&gt;0,$O22*$W22,0)</f>
        <v>0</v>
      </c>
      <c r="DQ22" s="254">
        <f t="shared" ref="DQ22:DQ85" si="111">IF($AA22&gt;0,$P22*$W22,0)</f>
        <v>0</v>
      </c>
      <c r="DR22" s="254">
        <f t="shared" ref="DR22:DR85" si="112">IF($AA22&gt;0,$Q22*$W22,0)</f>
        <v>0</v>
      </c>
      <c r="DS22" s="254">
        <f t="shared" ref="DS22:DS85" si="113">IF($AA22&gt;0,$R22*$W22,0)</f>
        <v>0</v>
      </c>
      <c r="DT22" s="254">
        <f t="shared" ref="DT22:DT85" si="114">IF($AA22&gt;0,$S22*$W22,0)</f>
        <v>0</v>
      </c>
      <c r="DU22" s="254">
        <f t="shared" ref="DU22:DU85" si="115">IF($AA22&gt;0,$T22*$W22,0)</f>
        <v>0</v>
      </c>
      <c r="DV22" s="254">
        <f t="shared" ref="DV22:DV85" si="116">IF($AA22&gt;0,$U22*$W22,0)</f>
        <v>0</v>
      </c>
      <c r="DZ22" s="69" t="s">
        <v>283</v>
      </c>
      <c r="EA22" s="69">
        <v>8</v>
      </c>
      <c r="EB22" s="69" t="str">
        <f ca="1"/>
        <v/>
      </c>
    </row>
    <row r="23" spans="1:132" ht="24" customHeight="1">
      <c r="A23" s="11" t="str">
        <f ca="1">IF(AG23&lt;&gt;"OK","",CONCATENATE(TEXT('Front Page'!$F$33,"000"),TEXT('Front Page'!$F$31,"000"),"-",LEFT('Front Page'!$R$53,5),"-",LEFT(D23,1),AJ23, "-",TEXT(B23,"000")))</f>
        <v/>
      </c>
      <c r="B23" s="12" t="str">
        <f>IFERROR(IF(E23="","",MAX(B$17:B22)+1),"")</f>
        <v/>
      </c>
      <c r="C23" s="13"/>
      <c r="D23" s="29" t="str">
        <f t="shared" si="72"/>
        <v>None</v>
      </c>
      <c r="E23" s="29" t="str">
        <f t="shared" si="17"/>
        <v/>
      </c>
      <c r="F23" s="29" t="str">
        <f t="shared" si="18"/>
        <v/>
      </c>
      <c r="G23" s="363"/>
      <c r="H23" s="364"/>
      <c r="I23" s="325" t="str">
        <f t="shared" si="73"/>
        <v>No</v>
      </c>
      <c r="J23" s="314">
        <v>0</v>
      </c>
      <c r="K23" s="312">
        <v>0</v>
      </c>
      <c r="L23" s="312">
        <v>0</v>
      </c>
      <c r="M23" s="312">
        <v>0</v>
      </c>
      <c r="N23" s="312">
        <v>0</v>
      </c>
      <c r="O23" s="312">
        <v>0</v>
      </c>
      <c r="P23" s="312">
        <v>0</v>
      </c>
      <c r="Q23" s="312">
        <v>0</v>
      </c>
      <c r="R23" s="312">
        <v>0</v>
      </c>
      <c r="S23" s="312">
        <v>0</v>
      </c>
      <c r="T23" s="312">
        <v>0</v>
      </c>
      <c r="U23" s="312">
        <v>0</v>
      </c>
      <c r="V23" s="313">
        <v>1</v>
      </c>
      <c r="W23" s="313">
        <v>1</v>
      </c>
      <c r="X23" s="312">
        <v>0</v>
      </c>
      <c r="Y23" s="312">
        <v>0</v>
      </c>
      <c r="Z23" s="312">
        <v>0</v>
      </c>
      <c r="AA23" s="14">
        <v>0</v>
      </c>
      <c r="AB23" s="317"/>
      <c r="AC23" s="15" t="str">
        <f t="shared" si="74"/>
        <v/>
      </c>
      <c r="AD23" s="15" t="str">
        <f t="shared" si="75"/>
        <v/>
      </c>
      <c r="AE23" s="16" t="str">
        <f t="shared" si="76"/>
        <v>0 - 0</v>
      </c>
      <c r="AF23" s="20" t="str">
        <f t="shared" si="77"/>
        <v>Not an offer</v>
      </c>
      <c r="AG23" s="276" t="str">
        <f t="shared" si="23"/>
        <v>Not an Offer</v>
      </c>
      <c r="AH23" s="150"/>
      <c r="AI23" s="254">
        <v>7</v>
      </c>
      <c r="AJ23" s="149" t="str">
        <f t="shared" si="24"/>
        <v>00-ICT</v>
      </c>
      <c r="AK23" s="254" t="b">
        <f t="shared" si="11"/>
        <v>0</v>
      </c>
      <c r="AL23" s="254">
        <f t="shared" si="12"/>
        <v>0</v>
      </c>
      <c r="AM23" s="254">
        <f t="shared" si="25"/>
        <v>0</v>
      </c>
      <c r="AN23" s="288">
        <f t="shared" si="78"/>
        <v>0</v>
      </c>
      <c r="AO23" s="288">
        <f>IF(AND($BU23=$BV23,BU23=AO$13),$J23&amp;$K23&amp;$L23&amp;$M23&amp;$N23&amp;$O23&amp;$P23&amp;$Q23&amp;$R23&amp;$S23&amp;$T23&amp;$U23,IFERROR(MATCH($AN23,AO$17:AO22,0),-1000))</f>
        <v>1</v>
      </c>
      <c r="AP23" s="288">
        <f>IF(AND($BU23=$BV23,BV23=AP$13),$J23&amp;$K23&amp;$L23&amp;$M23&amp;$N23&amp;$O23&amp;$P23&amp;$Q23&amp;$R23&amp;$S23&amp;$T23&amp;$U23,IFERROR(MATCH($AN23,AP$17:AP22,0),-1000))</f>
        <v>1</v>
      </c>
      <c r="AQ23" s="288">
        <f>IF(AND($BU23=$BV23,BW23=AQ$13),$J23&amp;$K23&amp;$L23&amp;$M23&amp;$N23&amp;$O23&amp;$P23&amp;$Q23&amp;$R23&amp;$S23&amp;$T23&amp;$U23,IFERROR(MATCH($AN23,AQ$17:AQ22,0),-1000))</f>
        <v>1</v>
      </c>
      <c r="AR23" s="288">
        <f>IF(AND($BU23=$BV23,BX23=AR$13),$J23&amp;$K23&amp;$L23&amp;$M23&amp;$N23&amp;$O23&amp;$P23&amp;$Q23&amp;$R23&amp;$S23&amp;$T23&amp;$U23,IFERROR(MATCH($AN23,AR$17:AR22,0),-1000))</f>
        <v>1</v>
      </c>
      <c r="AS23" s="254">
        <f t="shared" si="71"/>
        <v>0</v>
      </c>
      <c r="AT23" s="261" t="str">
        <f t="shared" si="79"/>
        <v/>
      </c>
      <c r="AU23" s="254" t="str">
        <f t="shared" si="13"/>
        <v/>
      </c>
      <c r="AV23" s="254" t="str">
        <f t="shared" si="13"/>
        <v/>
      </c>
      <c r="AW23" s="254" t="str">
        <f t="shared" si="13"/>
        <v/>
      </c>
      <c r="AX23" s="254" t="str">
        <f t="shared" si="13"/>
        <v/>
      </c>
      <c r="AY23" s="254" t="str">
        <f t="shared" si="13"/>
        <v/>
      </c>
      <c r="AZ23" s="254" t="str">
        <f t="shared" si="13"/>
        <v/>
      </c>
      <c r="BA23" s="254" t="str">
        <f t="shared" si="13"/>
        <v/>
      </c>
      <c r="BB23" s="254" t="str">
        <f t="shared" si="13"/>
        <v/>
      </c>
      <c r="BC23" s="254" t="str">
        <f t="shared" si="13"/>
        <v/>
      </c>
      <c r="BD23" s="254" t="str">
        <f t="shared" si="13"/>
        <v/>
      </c>
      <c r="BE23" s="262" t="str">
        <f t="shared" si="13"/>
        <v/>
      </c>
      <c r="BF23" s="263" t="str">
        <f t="shared" si="14"/>
        <v/>
      </c>
      <c r="BG23" s="254" t="str">
        <f t="shared" si="14"/>
        <v/>
      </c>
      <c r="BH23" s="254" t="str">
        <f t="shared" si="14"/>
        <v/>
      </c>
      <c r="BI23" s="254" t="str">
        <f t="shared" si="14"/>
        <v/>
      </c>
      <c r="BJ23" s="254" t="str">
        <f t="shared" si="14"/>
        <v/>
      </c>
      <c r="BK23" s="254" t="str">
        <f t="shared" si="14"/>
        <v/>
      </c>
      <c r="BL23" s="254" t="str">
        <f t="shared" si="14"/>
        <v/>
      </c>
      <c r="BM23" s="254" t="str">
        <f t="shared" si="14"/>
        <v/>
      </c>
      <c r="BN23" s="254" t="str">
        <f t="shared" si="14"/>
        <v/>
      </c>
      <c r="BO23" s="254" t="str">
        <f t="shared" si="14"/>
        <v/>
      </c>
      <c r="BP23" s="254" t="str">
        <f t="shared" si="14"/>
        <v/>
      </c>
      <c r="BQ23" s="264" t="str">
        <f t="shared" si="80"/>
        <v/>
      </c>
      <c r="BR23" s="261" t="str">
        <f t="shared" si="30"/>
        <v/>
      </c>
      <c r="BS23" s="254" t="str">
        <f t="shared" si="31"/>
        <v/>
      </c>
      <c r="BT23" s="254" t="str">
        <f t="shared" si="31"/>
        <v/>
      </c>
      <c r="BU23" s="265" t="str">
        <f t="shared" si="31"/>
        <v/>
      </c>
      <c r="BV23" s="263" t="str">
        <f t="shared" si="32"/>
        <v/>
      </c>
      <c r="BW23" s="254" t="str">
        <f t="shared" si="32"/>
        <v/>
      </c>
      <c r="BX23" s="254" t="str">
        <f t="shared" si="32"/>
        <v/>
      </c>
      <c r="BY23" s="264" t="str">
        <f t="shared" si="33"/>
        <v/>
      </c>
      <c r="BZ23" s="254" t="str">
        <f t="shared" si="34"/>
        <v/>
      </c>
      <c r="CA23" s="254">
        <f t="shared" si="15"/>
        <v>0</v>
      </c>
      <c r="CB23" s="254">
        <f t="shared" si="15"/>
        <v>0</v>
      </c>
      <c r="CC23" s="254">
        <f t="shared" si="15"/>
        <v>0</v>
      </c>
      <c r="CD23" s="254">
        <f t="shared" si="15"/>
        <v>0</v>
      </c>
      <c r="CE23" s="254">
        <f t="shared" si="15"/>
        <v>0</v>
      </c>
      <c r="CF23" s="254">
        <f t="shared" si="15"/>
        <v>0</v>
      </c>
      <c r="CG23" s="254">
        <f t="shared" si="15"/>
        <v>0</v>
      </c>
      <c r="CH23" s="254">
        <f t="shared" si="15"/>
        <v>0</v>
      </c>
      <c r="CI23" s="254">
        <f t="shared" si="15"/>
        <v>0</v>
      </c>
      <c r="CJ23" s="254">
        <f t="shared" si="15"/>
        <v>0</v>
      </c>
      <c r="CK23" s="254">
        <f t="shared" si="15"/>
        <v>0</v>
      </c>
      <c r="CL23" s="254">
        <f t="shared" si="15"/>
        <v>0</v>
      </c>
      <c r="CM23" s="254">
        <f t="shared" si="81"/>
        <v>0</v>
      </c>
      <c r="CN23" s="254">
        <f t="shared" si="82"/>
        <v>0</v>
      </c>
      <c r="CO23" s="254">
        <f t="shared" si="83"/>
        <v>0</v>
      </c>
      <c r="CP23" s="254">
        <f t="shared" si="84"/>
        <v>0</v>
      </c>
      <c r="CQ23" s="254">
        <f t="shared" si="85"/>
        <v>0</v>
      </c>
      <c r="CR23" s="254">
        <f t="shared" si="86"/>
        <v>0</v>
      </c>
      <c r="CS23" s="254">
        <f t="shared" si="87"/>
        <v>0</v>
      </c>
      <c r="CT23" s="254">
        <f t="shared" si="88"/>
        <v>0</v>
      </c>
      <c r="CU23" s="254">
        <f t="shared" si="89"/>
        <v>0</v>
      </c>
      <c r="CV23" s="254">
        <f t="shared" si="90"/>
        <v>0</v>
      </c>
      <c r="CW23" s="254">
        <f t="shared" si="91"/>
        <v>0</v>
      </c>
      <c r="CX23" s="254">
        <f t="shared" si="92"/>
        <v>0</v>
      </c>
      <c r="CY23" s="254">
        <f t="shared" si="93"/>
        <v>0</v>
      </c>
      <c r="CZ23" s="254">
        <f t="shared" si="94"/>
        <v>0</v>
      </c>
      <c r="DA23" s="254">
        <f t="shared" si="95"/>
        <v>0</v>
      </c>
      <c r="DB23" s="254">
        <f t="shared" si="96"/>
        <v>0</v>
      </c>
      <c r="DC23" s="254">
        <f t="shared" si="97"/>
        <v>0</v>
      </c>
      <c r="DD23" s="254">
        <f t="shared" si="98"/>
        <v>0</v>
      </c>
      <c r="DE23" s="254">
        <f t="shared" si="99"/>
        <v>0</v>
      </c>
      <c r="DF23" s="254">
        <f t="shared" si="100"/>
        <v>0</v>
      </c>
      <c r="DG23" s="254">
        <f t="shared" si="101"/>
        <v>0</v>
      </c>
      <c r="DH23" s="254">
        <f t="shared" si="102"/>
        <v>0</v>
      </c>
      <c r="DI23" s="254">
        <f t="shared" si="103"/>
        <v>0</v>
      </c>
      <c r="DJ23" s="254">
        <f t="shared" si="104"/>
        <v>0</v>
      </c>
      <c r="DK23" s="254">
        <f t="shared" si="105"/>
        <v>0</v>
      </c>
      <c r="DL23" s="254">
        <f t="shared" si="106"/>
        <v>0</v>
      </c>
      <c r="DM23" s="254">
        <f t="shared" si="107"/>
        <v>0</v>
      </c>
      <c r="DN23" s="254">
        <f t="shared" si="108"/>
        <v>0</v>
      </c>
      <c r="DO23" s="254">
        <f t="shared" si="109"/>
        <v>0</v>
      </c>
      <c r="DP23" s="254">
        <f t="shared" si="110"/>
        <v>0</v>
      </c>
      <c r="DQ23" s="254">
        <f t="shared" si="111"/>
        <v>0</v>
      </c>
      <c r="DR23" s="254">
        <f t="shared" si="112"/>
        <v>0</v>
      </c>
      <c r="DS23" s="254">
        <f t="shared" si="113"/>
        <v>0</v>
      </c>
      <c r="DT23" s="254">
        <f t="shared" si="114"/>
        <v>0</v>
      </c>
      <c r="DU23" s="254">
        <f t="shared" si="115"/>
        <v>0</v>
      </c>
      <c r="DV23" s="254">
        <f t="shared" si="116"/>
        <v>0</v>
      </c>
      <c r="DZ23" s="69" t="s">
        <v>284</v>
      </c>
      <c r="EA23" s="69">
        <v>9</v>
      </c>
      <c r="EB23" s="69" t="str">
        <f ca="1"/>
        <v/>
      </c>
    </row>
    <row r="24" spans="1:132" ht="24" customHeight="1">
      <c r="A24" s="11" t="str">
        <f ca="1">IF(AG24&lt;&gt;"OK","",CONCATENATE(TEXT('Front Page'!$F$33,"000"),TEXT('Front Page'!$F$31,"000"),"-",LEFT('Front Page'!$R$53,5),"-",LEFT(D24,1),AJ24, "-",TEXT(B24,"000")))</f>
        <v/>
      </c>
      <c r="B24" s="12" t="str">
        <f>IFERROR(IF(E24="","",MAX(B$17:B23)+1),"")</f>
        <v/>
      </c>
      <c r="C24" s="13"/>
      <c r="D24" s="29" t="str">
        <f t="shared" si="72"/>
        <v>None</v>
      </c>
      <c r="E24" s="29" t="str">
        <f t="shared" si="17"/>
        <v/>
      </c>
      <c r="F24" s="29" t="str">
        <f t="shared" si="18"/>
        <v/>
      </c>
      <c r="G24" s="363"/>
      <c r="H24" s="364"/>
      <c r="I24" s="325" t="str">
        <f t="shared" si="73"/>
        <v>No</v>
      </c>
      <c r="J24" s="314">
        <v>0</v>
      </c>
      <c r="K24" s="312">
        <v>0</v>
      </c>
      <c r="L24" s="312">
        <v>0</v>
      </c>
      <c r="M24" s="312">
        <v>0</v>
      </c>
      <c r="N24" s="312">
        <v>0</v>
      </c>
      <c r="O24" s="312">
        <v>0</v>
      </c>
      <c r="P24" s="312">
        <v>0</v>
      </c>
      <c r="Q24" s="312">
        <v>0</v>
      </c>
      <c r="R24" s="312">
        <v>0</v>
      </c>
      <c r="S24" s="312">
        <v>0</v>
      </c>
      <c r="T24" s="312">
        <v>0</v>
      </c>
      <c r="U24" s="312">
        <v>0</v>
      </c>
      <c r="V24" s="313">
        <v>1</v>
      </c>
      <c r="W24" s="313">
        <v>1</v>
      </c>
      <c r="X24" s="312">
        <v>0</v>
      </c>
      <c r="Y24" s="312">
        <v>0</v>
      </c>
      <c r="Z24" s="312">
        <v>0</v>
      </c>
      <c r="AA24" s="14">
        <v>0</v>
      </c>
      <c r="AB24" s="317"/>
      <c r="AC24" s="15" t="str">
        <f t="shared" si="74"/>
        <v/>
      </c>
      <c r="AD24" s="15" t="str">
        <f t="shared" si="75"/>
        <v/>
      </c>
      <c r="AE24" s="16" t="str">
        <f t="shared" si="76"/>
        <v>0 - 0</v>
      </c>
      <c r="AF24" s="20" t="str">
        <f t="shared" si="77"/>
        <v>Not an offer</v>
      </c>
      <c r="AG24" s="276" t="str">
        <f t="shared" si="23"/>
        <v>Not an Offer</v>
      </c>
      <c r="AH24" s="150"/>
      <c r="AI24" s="254">
        <v>8</v>
      </c>
      <c r="AJ24" s="149" t="str">
        <f t="shared" si="24"/>
        <v>00-ICT</v>
      </c>
      <c r="AK24" s="254" t="b">
        <f t="shared" si="11"/>
        <v>0</v>
      </c>
      <c r="AL24" s="254">
        <f t="shared" si="12"/>
        <v>0</v>
      </c>
      <c r="AM24" s="254">
        <f t="shared" si="25"/>
        <v>0</v>
      </c>
      <c r="AN24" s="288">
        <f t="shared" si="78"/>
        <v>0</v>
      </c>
      <c r="AO24" s="288">
        <f>IF(AND($BU24=$BV24,BU24=AO$13),$J24&amp;$K24&amp;$L24&amp;$M24&amp;$N24&amp;$O24&amp;$P24&amp;$Q24&amp;$R24&amp;$S24&amp;$T24&amp;$U24,IFERROR(MATCH($AN24,AO$17:AO23,0),-1000))</f>
        <v>1</v>
      </c>
      <c r="AP24" s="288">
        <f>IF(AND($BU24=$BV24,BV24=AP$13),$J24&amp;$K24&amp;$L24&amp;$M24&amp;$N24&amp;$O24&amp;$P24&amp;$Q24&amp;$R24&amp;$S24&amp;$T24&amp;$U24,IFERROR(MATCH($AN24,AP$17:AP23,0),-1000))</f>
        <v>1</v>
      </c>
      <c r="AQ24" s="288">
        <f>IF(AND($BU24=$BV24,BW24=AQ$13),$J24&amp;$K24&amp;$L24&amp;$M24&amp;$N24&amp;$O24&amp;$P24&amp;$Q24&amp;$R24&amp;$S24&amp;$T24&amp;$U24,IFERROR(MATCH($AN24,AQ$17:AQ23,0),-1000))</f>
        <v>1</v>
      </c>
      <c r="AR24" s="288">
        <f>IF(AND($BU24=$BV24,BX24=AR$13),$J24&amp;$K24&amp;$L24&amp;$M24&amp;$N24&amp;$O24&amp;$P24&amp;$Q24&amp;$R24&amp;$S24&amp;$T24&amp;$U24,IFERROR(MATCH($AN24,AR$17:AR23,0),-1000))</f>
        <v>1</v>
      </c>
      <c r="AS24" s="254">
        <f t="shared" si="71"/>
        <v>0</v>
      </c>
      <c r="AT24" s="261" t="str">
        <f t="shared" si="79"/>
        <v/>
      </c>
      <c r="AU24" s="254" t="str">
        <f t="shared" si="13"/>
        <v/>
      </c>
      <c r="AV24" s="254" t="str">
        <f t="shared" si="13"/>
        <v/>
      </c>
      <c r="AW24" s="254" t="str">
        <f t="shared" si="13"/>
        <v/>
      </c>
      <c r="AX24" s="254" t="str">
        <f t="shared" si="13"/>
        <v/>
      </c>
      <c r="AY24" s="254" t="str">
        <f t="shared" si="13"/>
        <v/>
      </c>
      <c r="AZ24" s="254" t="str">
        <f t="shared" si="13"/>
        <v/>
      </c>
      <c r="BA24" s="254" t="str">
        <f t="shared" si="13"/>
        <v/>
      </c>
      <c r="BB24" s="254" t="str">
        <f t="shared" si="13"/>
        <v/>
      </c>
      <c r="BC24" s="254" t="str">
        <f t="shared" si="13"/>
        <v/>
      </c>
      <c r="BD24" s="254" t="str">
        <f t="shared" si="13"/>
        <v/>
      </c>
      <c r="BE24" s="262" t="str">
        <f t="shared" si="13"/>
        <v/>
      </c>
      <c r="BF24" s="263" t="str">
        <f t="shared" si="14"/>
        <v/>
      </c>
      <c r="BG24" s="254" t="str">
        <f t="shared" si="14"/>
        <v/>
      </c>
      <c r="BH24" s="254" t="str">
        <f t="shared" si="14"/>
        <v/>
      </c>
      <c r="BI24" s="254" t="str">
        <f t="shared" si="14"/>
        <v/>
      </c>
      <c r="BJ24" s="254" t="str">
        <f t="shared" si="14"/>
        <v/>
      </c>
      <c r="BK24" s="254" t="str">
        <f t="shared" si="14"/>
        <v/>
      </c>
      <c r="BL24" s="254" t="str">
        <f t="shared" si="14"/>
        <v/>
      </c>
      <c r="BM24" s="254" t="str">
        <f t="shared" si="14"/>
        <v/>
      </c>
      <c r="BN24" s="254" t="str">
        <f t="shared" si="14"/>
        <v/>
      </c>
      <c r="BO24" s="254" t="str">
        <f t="shared" si="14"/>
        <v/>
      </c>
      <c r="BP24" s="254" t="str">
        <f t="shared" si="14"/>
        <v/>
      </c>
      <c r="BQ24" s="264" t="str">
        <f t="shared" si="80"/>
        <v/>
      </c>
      <c r="BR24" s="261" t="str">
        <f t="shared" si="30"/>
        <v/>
      </c>
      <c r="BS24" s="254" t="str">
        <f t="shared" si="31"/>
        <v/>
      </c>
      <c r="BT24" s="254" t="str">
        <f t="shared" si="31"/>
        <v/>
      </c>
      <c r="BU24" s="265" t="str">
        <f t="shared" si="31"/>
        <v/>
      </c>
      <c r="BV24" s="263" t="str">
        <f t="shared" si="32"/>
        <v/>
      </c>
      <c r="BW24" s="254" t="str">
        <f t="shared" si="32"/>
        <v/>
      </c>
      <c r="BX24" s="254" t="str">
        <f t="shared" si="32"/>
        <v/>
      </c>
      <c r="BY24" s="264" t="str">
        <f t="shared" si="33"/>
        <v/>
      </c>
      <c r="BZ24" s="254" t="str">
        <f t="shared" si="34"/>
        <v/>
      </c>
      <c r="CA24" s="254">
        <f t="shared" si="15"/>
        <v>0</v>
      </c>
      <c r="CB24" s="254">
        <f t="shared" si="15"/>
        <v>0</v>
      </c>
      <c r="CC24" s="254">
        <f t="shared" si="15"/>
        <v>0</v>
      </c>
      <c r="CD24" s="254">
        <f t="shared" si="15"/>
        <v>0</v>
      </c>
      <c r="CE24" s="254">
        <f t="shared" si="15"/>
        <v>0</v>
      </c>
      <c r="CF24" s="254">
        <f t="shared" si="15"/>
        <v>0</v>
      </c>
      <c r="CG24" s="254">
        <f t="shared" si="15"/>
        <v>0</v>
      </c>
      <c r="CH24" s="254">
        <f t="shared" si="15"/>
        <v>0</v>
      </c>
      <c r="CI24" s="254">
        <f t="shared" si="15"/>
        <v>0</v>
      </c>
      <c r="CJ24" s="254">
        <f t="shared" si="15"/>
        <v>0</v>
      </c>
      <c r="CK24" s="254">
        <f t="shared" si="15"/>
        <v>0</v>
      </c>
      <c r="CL24" s="254">
        <f t="shared" si="15"/>
        <v>0</v>
      </c>
      <c r="CM24" s="254">
        <f t="shared" si="81"/>
        <v>0</v>
      </c>
      <c r="CN24" s="254">
        <f t="shared" si="82"/>
        <v>0</v>
      </c>
      <c r="CO24" s="254">
        <f t="shared" si="83"/>
        <v>0</v>
      </c>
      <c r="CP24" s="254">
        <f t="shared" si="84"/>
        <v>0</v>
      </c>
      <c r="CQ24" s="254">
        <f t="shared" si="85"/>
        <v>0</v>
      </c>
      <c r="CR24" s="254">
        <f t="shared" si="86"/>
        <v>0</v>
      </c>
      <c r="CS24" s="254">
        <f t="shared" si="87"/>
        <v>0</v>
      </c>
      <c r="CT24" s="254">
        <f t="shared" si="88"/>
        <v>0</v>
      </c>
      <c r="CU24" s="254">
        <f t="shared" si="89"/>
        <v>0</v>
      </c>
      <c r="CV24" s="254">
        <f t="shared" si="90"/>
        <v>0</v>
      </c>
      <c r="CW24" s="254">
        <f t="shared" si="91"/>
        <v>0</v>
      </c>
      <c r="CX24" s="254">
        <f t="shared" si="92"/>
        <v>0</v>
      </c>
      <c r="CY24" s="254">
        <f t="shared" si="93"/>
        <v>0</v>
      </c>
      <c r="CZ24" s="254">
        <f t="shared" si="94"/>
        <v>0</v>
      </c>
      <c r="DA24" s="254">
        <f t="shared" si="95"/>
        <v>0</v>
      </c>
      <c r="DB24" s="254">
        <f t="shared" si="96"/>
        <v>0</v>
      </c>
      <c r="DC24" s="254">
        <f t="shared" si="97"/>
        <v>0</v>
      </c>
      <c r="DD24" s="254">
        <f t="shared" si="98"/>
        <v>0</v>
      </c>
      <c r="DE24" s="254">
        <f t="shared" si="99"/>
        <v>0</v>
      </c>
      <c r="DF24" s="254">
        <f t="shared" si="100"/>
        <v>0</v>
      </c>
      <c r="DG24" s="254">
        <f t="shared" si="101"/>
        <v>0</v>
      </c>
      <c r="DH24" s="254">
        <f t="shared" si="102"/>
        <v>0</v>
      </c>
      <c r="DI24" s="254">
        <f t="shared" si="103"/>
        <v>0</v>
      </c>
      <c r="DJ24" s="254">
        <f t="shared" si="104"/>
        <v>0</v>
      </c>
      <c r="DK24" s="254">
        <f t="shared" si="105"/>
        <v>0</v>
      </c>
      <c r="DL24" s="254">
        <f t="shared" si="106"/>
        <v>0</v>
      </c>
      <c r="DM24" s="254">
        <f t="shared" si="107"/>
        <v>0</v>
      </c>
      <c r="DN24" s="254">
        <f t="shared" si="108"/>
        <v>0</v>
      </c>
      <c r="DO24" s="254">
        <f t="shared" si="109"/>
        <v>0</v>
      </c>
      <c r="DP24" s="254">
        <f t="shared" si="110"/>
        <v>0</v>
      </c>
      <c r="DQ24" s="254">
        <f t="shared" si="111"/>
        <v>0</v>
      </c>
      <c r="DR24" s="254">
        <f t="shared" si="112"/>
        <v>0</v>
      </c>
      <c r="DS24" s="254">
        <f t="shared" si="113"/>
        <v>0</v>
      </c>
      <c r="DT24" s="254">
        <f t="shared" si="114"/>
        <v>0</v>
      </c>
      <c r="DU24" s="254">
        <f t="shared" si="115"/>
        <v>0</v>
      </c>
      <c r="DV24" s="254">
        <f t="shared" si="116"/>
        <v>0</v>
      </c>
      <c r="DZ24" s="69" t="s">
        <v>285</v>
      </c>
      <c r="EA24" s="69">
        <v>10</v>
      </c>
      <c r="EB24" s="69" t="str">
        <f ca="1"/>
        <v/>
      </c>
    </row>
    <row r="25" spans="1:132" ht="24" customHeight="1">
      <c r="A25" s="11" t="str">
        <f ca="1">IF(AG25&lt;&gt;"OK","",CONCATENATE(TEXT('Front Page'!$F$33,"000"),TEXT('Front Page'!$F$31,"000"),"-",LEFT('Front Page'!$R$53,5),"-",LEFT(D25,1),AJ25, "-",TEXT(B25,"000")))</f>
        <v/>
      </c>
      <c r="B25" s="12" t="str">
        <f>IFERROR(IF(E25="","",MAX(B$17:B24)+1),"")</f>
        <v/>
      </c>
      <c r="C25" s="13"/>
      <c r="D25" s="29" t="str">
        <f t="shared" si="72"/>
        <v>None</v>
      </c>
      <c r="E25" s="29" t="str">
        <f t="shared" si="17"/>
        <v/>
      </c>
      <c r="F25" s="29" t="str">
        <f t="shared" si="18"/>
        <v/>
      </c>
      <c r="G25" s="363"/>
      <c r="H25" s="364"/>
      <c r="I25" s="325" t="str">
        <f t="shared" si="73"/>
        <v>No</v>
      </c>
      <c r="J25" s="314">
        <v>0</v>
      </c>
      <c r="K25" s="312">
        <v>0</v>
      </c>
      <c r="L25" s="312">
        <v>0</v>
      </c>
      <c r="M25" s="312">
        <v>0</v>
      </c>
      <c r="N25" s="312">
        <v>0</v>
      </c>
      <c r="O25" s="312">
        <v>0</v>
      </c>
      <c r="P25" s="312">
        <v>0</v>
      </c>
      <c r="Q25" s="312">
        <v>0</v>
      </c>
      <c r="R25" s="312">
        <v>0</v>
      </c>
      <c r="S25" s="312">
        <v>0</v>
      </c>
      <c r="T25" s="312">
        <v>0</v>
      </c>
      <c r="U25" s="312">
        <v>0</v>
      </c>
      <c r="V25" s="313">
        <v>1</v>
      </c>
      <c r="W25" s="313">
        <v>1</v>
      </c>
      <c r="X25" s="312">
        <v>0</v>
      </c>
      <c r="Y25" s="312">
        <v>0</v>
      </c>
      <c r="Z25" s="312">
        <v>0</v>
      </c>
      <c r="AA25" s="14">
        <v>0</v>
      </c>
      <c r="AB25" s="317"/>
      <c r="AC25" s="15" t="str">
        <f t="shared" si="74"/>
        <v/>
      </c>
      <c r="AD25" s="15" t="str">
        <f t="shared" si="75"/>
        <v/>
      </c>
      <c r="AE25" s="16" t="str">
        <f t="shared" si="76"/>
        <v>0 - 0</v>
      </c>
      <c r="AF25" s="20" t="str">
        <f t="shared" si="77"/>
        <v>Not an offer</v>
      </c>
      <c r="AG25" s="276" t="str">
        <f t="shared" si="23"/>
        <v>Not an Offer</v>
      </c>
      <c r="AH25" s="150"/>
      <c r="AI25" s="254">
        <v>9</v>
      </c>
      <c r="AJ25" s="149" t="str">
        <f t="shared" si="24"/>
        <v>00-ICT</v>
      </c>
      <c r="AK25" s="254" t="b">
        <f t="shared" si="11"/>
        <v>0</v>
      </c>
      <c r="AL25" s="254">
        <f t="shared" si="12"/>
        <v>0</v>
      </c>
      <c r="AM25" s="254">
        <f t="shared" si="25"/>
        <v>0</v>
      </c>
      <c r="AN25" s="288">
        <f t="shared" si="78"/>
        <v>0</v>
      </c>
      <c r="AO25" s="288">
        <f>IF(AND($BU25=$BV25,BU25=AO$13),$J25&amp;$K25&amp;$L25&amp;$M25&amp;$N25&amp;$O25&amp;$P25&amp;$Q25&amp;$R25&amp;$S25&amp;$T25&amp;$U25,IFERROR(MATCH($AN25,AO$17:AO24,0),-1000))</f>
        <v>1</v>
      </c>
      <c r="AP25" s="288">
        <f>IF(AND($BU25=$BV25,BV25=AP$13),$J25&amp;$K25&amp;$L25&amp;$M25&amp;$N25&amp;$O25&amp;$P25&amp;$Q25&amp;$R25&amp;$S25&amp;$T25&amp;$U25,IFERROR(MATCH($AN25,AP$17:AP24,0),-1000))</f>
        <v>1</v>
      </c>
      <c r="AQ25" s="288">
        <f>IF(AND($BU25=$BV25,BW25=AQ$13),$J25&amp;$K25&amp;$L25&amp;$M25&amp;$N25&amp;$O25&amp;$P25&amp;$Q25&amp;$R25&amp;$S25&amp;$T25&amp;$U25,IFERROR(MATCH($AN25,AQ$17:AQ24,0),-1000))</f>
        <v>1</v>
      </c>
      <c r="AR25" s="288">
        <f>IF(AND($BU25=$BV25,BX25=AR$13),$J25&amp;$K25&amp;$L25&amp;$M25&amp;$N25&amp;$O25&amp;$P25&amp;$Q25&amp;$R25&amp;$S25&amp;$T25&amp;$U25,IFERROR(MATCH($AN25,AR$17:AR24,0),-1000))</f>
        <v>1</v>
      </c>
      <c r="AS25" s="254">
        <f t="shared" si="71"/>
        <v>0</v>
      </c>
      <c r="AT25" s="261" t="str">
        <f t="shared" si="79"/>
        <v/>
      </c>
      <c r="AU25" s="254" t="str">
        <f t="shared" si="13"/>
        <v/>
      </c>
      <c r="AV25" s="254" t="str">
        <f t="shared" si="13"/>
        <v/>
      </c>
      <c r="AW25" s="254" t="str">
        <f t="shared" si="13"/>
        <v/>
      </c>
      <c r="AX25" s="254" t="str">
        <f t="shared" si="13"/>
        <v/>
      </c>
      <c r="AY25" s="254" t="str">
        <f t="shared" si="13"/>
        <v/>
      </c>
      <c r="AZ25" s="254" t="str">
        <f t="shared" si="13"/>
        <v/>
      </c>
      <c r="BA25" s="254" t="str">
        <f t="shared" si="13"/>
        <v/>
      </c>
      <c r="BB25" s="254" t="str">
        <f t="shared" si="13"/>
        <v/>
      </c>
      <c r="BC25" s="254" t="str">
        <f t="shared" si="13"/>
        <v/>
      </c>
      <c r="BD25" s="254" t="str">
        <f t="shared" si="13"/>
        <v/>
      </c>
      <c r="BE25" s="262" t="str">
        <f t="shared" si="13"/>
        <v/>
      </c>
      <c r="BF25" s="263" t="str">
        <f t="shared" si="14"/>
        <v/>
      </c>
      <c r="BG25" s="254" t="str">
        <f t="shared" si="14"/>
        <v/>
      </c>
      <c r="BH25" s="254" t="str">
        <f t="shared" si="14"/>
        <v/>
      </c>
      <c r="BI25" s="254" t="str">
        <f t="shared" si="14"/>
        <v/>
      </c>
      <c r="BJ25" s="254" t="str">
        <f t="shared" si="14"/>
        <v/>
      </c>
      <c r="BK25" s="254" t="str">
        <f t="shared" si="14"/>
        <v/>
      </c>
      <c r="BL25" s="254" t="str">
        <f t="shared" si="14"/>
        <v/>
      </c>
      <c r="BM25" s="254" t="str">
        <f t="shared" si="14"/>
        <v/>
      </c>
      <c r="BN25" s="254" t="str">
        <f t="shared" si="14"/>
        <v/>
      </c>
      <c r="BO25" s="254" t="str">
        <f t="shared" si="14"/>
        <v/>
      </c>
      <c r="BP25" s="254" t="str">
        <f t="shared" si="14"/>
        <v/>
      </c>
      <c r="BQ25" s="264" t="str">
        <f t="shared" si="80"/>
        <v/>
      </c>
      <c r="BR25" s="261" t="str">
        <f t="shared" si="30"/>
        <v/>
      </c>
      <c r="BS25" s="254" t="str">
        <f t="shared" si="31"/>
        <v/>
      </c>
      <c r="BT25" s="254" t="str">
        <f t="shared" si="31"/>
        <v/>
      </c>
      <c r="BU25" s="265" t="str">
        <f t="shared" si="31"/>
        <v/>
      </c>
      <c r="BV25" s="263" t="str">
        <f t="shared" si="32"/>
        <v/>
      </c>
      <c r="BW25" s="254" t="str">
        <f t="shared" si="32"/>
        <v/>
      </c>
      <c r="BX25" s="254" t="str">
        <f t="shared" si="32"/>
        <v/>
      </c>
      <c r="BY25" s="264" t="str">
        <f t="shared" si="33"/>
        <v/>
      </c>
      <c r="BZ25" s="254" t="str">
        <f t="shared" si="34"/>
        <v/>
      </c>
      <c r="CA25" s="254">
        <f t="shared" si="15"/>
        <v>0</v>
      </c>
      <c r="CB25" s="254">
        <f t="shared" si="15"/>
        <v>0</v>
      </c>
      <c r="CC25" s="254">
        <f t="shared" si="15"/>
        <v>0</v>
      </c>
      <c r="CD25" s="254">
        <f t="shared" si="15"/>
        <v>0</v>
      </c>
      <c r="CE25" s="254">
        <f t="shared" si="15"/>
        <v>0</v>
      </c>
      <c r="CF25" s="254">
        <f t="shared" si="15"/>
        <v>0</v>
      </c>
      <c r="CG25" s="254">
        <f t="shared" si="15"/>
        <v>0</v>
      </c>
      <c r="CH25" s="254">
        <f t="shared" si="15"/>
        <v>0</v>
      </c>
      <c r="CI25" s="254">
        <f t="shared" si="15"/>
        <v>0</v>
      </c>
      <c r="CJ25" s="254">
        <f t="shared" si="15"/>
        <v>0</v>
      </c>
      <c r="CK25" s="254">
        <f t="shared" si="15"/>
        <v>0</v>
      </c>
      <c r="CL25" s="254">
        <f t="shared" si="15"/>
        <v>0</v>
      </c>
      <c r="CM25" s="254">
        <f t="shared" si="81"/>
        <v>0</v>
      </c>
      <c r="CN25" s="254">
        <f t="shared" si="82"/>
        <v>0</v>
      </c>
      <c r="CO25" s="254">
        <f t="shared" si="83"/>
        <v>0</v>
      </c>
      <c r="CP25" s="254">
        <f t="shared" si="84"/>
        <v>0</v>
      </c>
      <c r="CQ25" s="254">
        <f t="shared" si="85"/>
        <v>0</v>
      </c>
      <c r="CR25" s="254">
        <f t="shared" si="86"/>
        <v>0</v>
      </c>
      <c r="CS25" s="254">
        <f t="shared" si="87"/>
        <v>0</v>
      </c>
      <c r="CT25" s="254">
        <f t="shared" si="88"/>
        <v>0</v>
      </c>
      <c r="CU25" s="254">
        <f t="shared" si="89"/>
        <v>0</v>
      </c>
      <c r="CV25" s="254">
        <f t="shared" si="90"/>
        <v>0</v>
      </c>
      <c r="CW25" s="254">
        <f t="shared" si="91"/>
        <v>0</v>
      </c>
      <c r="CX25" s="254">
        <f t="shared" si="92"/>
        <v>0</v>
      </c>
      <c r="CY25" s="254">
        <f t="shared" si="93"/>
        <v>0</v>
      </c>
      <c r="CZ25" s="254">
        <f t="shared" si="94"/>
        <v>0</v>
      </c>
      <c r="DA25" s="254">
        <f t="shared" si="95"/>
        <v>0</v>
      </c>
      <c r="DB25" s="254">
        <f t="shared" si="96"/>
        <v>0</v>
      </c>
      <c r="DC25" s="254">
        <f t="shared" si="97"/>
        <v>0</v>
      </c>
      <c r="DD25" s="254">
        <f t="shared" si="98"/>
        <v>0</v>
      </c>
      <c r="DE25" s="254">
        <f t="shared" si="99"/>
        <v>0</v>
      </c>
      <c r="DF25" s="254">
        <f t="shared" si="100"/>
        <v>0</v>
      </c>
      <c r="DG25" s="254">
        <f t="shared" si="101"/>
        <v>0</v>
      </c>
      <c r="DH25" s="254">
        <f t="shared" si="102"/>
        <v>0</v>
      </c>
      <c r="DI25" s="254">
        <f t="shared" si="103"/>
        <v>0</v>
      </c>
      <c r="DJ25" s="254">
        <f t="shared" si="104"/>
        <v>0</v>
      </c>
      <c r="DK25" s="254">
        <f t="shared" si="105"/>
        <v>0</v>
      </c>
      <c r="DL25" s="254">
        <f t="shared" si="106"/>
        <v>0</v>
      </c>
      <c r="DM25" s="254">
        <f t="shared" si="107"/>
        <v>0</v>
      </c>
      <c r="DN25" s="254">
        <f t="shared" si="108"/>
        <v>0</v>
      </c>
      <c r="DO25" s="254">
        <f t="shared" si="109"/>
        <v>0</v>
      </c>
      <c r="DP25" s="254">
        <f t="shared" si="110"/>
        <v>0</v>
      </c>
      <c r="DQ25" s="254">
        <f t="shared" si="111"/>
        <v>0</v>
      </c>
      <c r="DR25" s="254">
        <f t="shared" si="112"/>
        <v>0</v>
      </c>
      <c r="DS25" s="254">
        <f t="shared" si="113"/>
        <v>0</v>
      </c>
      <c r="DT25" s="254">
        <f t="shared" si="114"/>
        <v>0</v>
      </c>
      <c r="DU25" s="254">
        <f t="shared" si="115"/>
        <v>0</v>
      </c>
      <c r="DV25" s="254">
        <f t="shared" si="116"/>
        <v>0</v>
      </c>
      <c r="DZ25" s="69" t="s">
        <v>286</v>
      </c>
      <c r="EA25" s="69">
        <v>11</v>
      </c>
      <c r="EB25" s="69" t="str">
        <f ca="1"/>
        <v/>
      </c>
    </row>
    <row r="26" spans="1:132" ht="24" customHeight="1">
      <c r="A26" s="11" t="str">
        <f ca="1">IF(AG26&lt;&gt;"OK","",CONCATENATE(TEXT('Front Page'!$F$33,"000"),TEXT('Front Page'!$F$31,"000"),"-",LEFT('Front Page'!$R$53,5),"-",LEFT(D26,1),AJ26, "-",TEXT(B26,"000")))</f>
        <v/>
      </c>
      <c r="B26" s="12" t="str">
        <f>IFERROR(IF(E26="","",MAX(B$17:B25)+1),"")</f>
        <v/>
      </c>
      <c r="C26" s="13"/>
      <c r="D26" s="29" t="str">
        <f t="shared" si="72"/>
        <v>None</v>
      </c>
      <c r="E26" s="29" t="str">
        <f t="shared" si="17"/>
        <v/>
      </c>
      <c r="F26" s="29" t="str">
        <f t="shared" si="18"/>
        <v/>
      </c>
      <c r="G26" s="363"/>
      <c r="H26" s="364"/>
      <c r="I26" s="325" t="str">
        <f t="shared" si="73"/>
        <v>No</v>
      </c>
      <c r="J26" s="314">
        <v>0</v>
      </c>
      <c r="K26" s="312">
        <v>0</v>
      </c>
      <c r="L26" s="312">
        <v>0</v>
      </c>
      <c r="M26" s="312">
        <v>0</v>
      </c>
      <c r="N26" s="312">
        <v>0</v>
      </c>
      <c r="O26" s="312">
        <v>0</v>
      </c>
      <c r="P26" s="312">
        <v>0</v>
      </c>
      <c r="Q26" s="312">
        <v>0</v>
      </c>
      <c r="R26" s="312">
        <v>0</v>
      </c>
      <c r="S26" s="312">
        <v>0</v>
      </c>
      <c r="T26" s="312">
        <v>0</v>
      </c>
      <c r="U26" s="312">
        <v>0</v>
      </c>
      <c r="V26" s="313">
        <v>1</v>
      </c>
      <c r="W26" s="313">
        <v>1</v>
      </c>
      <c r="X26" s="312">
        <v>0</v>
      </c>
      <c r="Y26" s="312">
        <v>0</v>
      </c>
      <c r="Z26" s="312">
        <v>0</v>
      </c>
      <c r="AA26" s="14">
        <v>0</v>
      </c>
      <c r="AB26" s="317"/>
      <c r="AC26" s="15" t="str">
        <f t="shared" si="74"/>
        <v/>
      </c>
      <c r="AD26" s="15" t="str">
        <f t="shared" si="75"/>
        <v/>
      </c>
      <c r="AE26" s="16" t="str">
        <f t="shared" si="76"/>
        <v>0 - 0</v>
      </c>
      <c r="AF26" s="20" t="str">
        <f t="shared" si="77"/>
        <v>Not an offer</v>
      </c>
      <c r="AG26" s="276" t="str">
        <f t="shared" si="23"/>
        <v>Not an Offer</v>
      </c>
      <c r="AH26" s="150"/>
      <c r="AI26" s="254">
        <v>10</v>
      </c>
      <c r="AJ26" s="149" t="str">
        <f t="shared" si="24"/>
        <v>00-ICT</v>
      </c>
      <c r="AK26" s="254" t="b">
        <f t="shared" si="11"/>
        <v>0</v>
      </c>
      <c r="AL26" s="254">
        <f t="shared" si="12"/>
        <v>0</v>
      </c>
      <c r="AM26" s="254">
        <f t="shared" si="25"/>
        <v>0</v>
      </c>
      <c r="AN26" s="288">
        <f t="shared" si="78"/>
        <v>0</v>
      </c>
      <c r="AO26" s="288">
        <f>IF(AND($BU26=$BV26,BU26=AO$13),$J26&amp;$K26&amp;$L26&amp;$M26&amp;$N26&amp;$O26&amp;$P26&amp;$Q26&amp;$R26&amp;$S26&amp;$T26&amp;$U26,IFERROR(MATCH($AN26,AO$17:AO25,0),-1000))</f>
        <v>1</v>
      </c>
      <c r="AP26" s="288">
        <f>IF(AND($BU26=$BV26,BV26=AP$13),$J26&amp;$K26&amp;$L26&amp;$M26&amp;$N26&amp;$O26&amp;$P26&amp;$Q26&amp;$R26&amp;$S26&amp;$T26&amp;$U26,IFERROR(MATCH($AN26,AP$17:AP25,0),-1000))</f>
        <v>1</v>
      </c>
      <c r="AQ26" s="288">
        <f>IF(AND($BU26=$BV26,BW26=AQ$13),$J26&amp;$K26&amp;$L26&amp;$M26&amp;$N26&amp;$O26&amp;$P26&amp;$Q26&amp;$R26&amp;$S26&amp;$T26&amp;$U26,IFERROR(MATCH($AN26,AQ$17:AQ25,0),-1000))</f>
        <v>1</v>
      </c>
      <c r="AR26" s="288">
        <f>IF(AND($BU26=$BV26,BX26=AR$13),$J26&amp;$K26&amp;$L26&amp;$M26&amp;$N26&amp;$O26&amp;$P26&amp;$Q26&amp;$R26&amp;$S26&amp;$T26&amp;$U26,IFERROR(MATCH($AN26,AR$17:AR25,0),-1000))</f>
        <v>1</v>
      </c>
      <c r="AS26" s="254">
        <f t="shared" si="71"/>
        <v>0</v>
      </c>
      <c r="AT26" s="261" t="str">
        <f t="shared" si="79"/>
        <v/>
      </c>
      <c r="AU26" s="254" t="str">
        <f t="shared" si="13"/>
        <v/>
      </c>
      <c r="AV26" s="254" t="str">
        <f t="shared" si="13"/>
        <v/>
      </c>
      <c r="AW26" s="254" t="str">
        <f t="shared" si="13"/>
        <v/>
      </c>
      <c r="AX26" s="254" t="str">
        <f t="shared" si="13"/>
        <v/>
      </c>
      <c r="AY26" s="254" t="str">
        <f t="shared" si="13"/>
        <v/>
      </c>
      <c r="AZ26" s="254" t="str">
        <f t="shared" si="13"/>
        <v/>
      </c>
      <c r="BA26" s="254" t="str">
        <f t="shared" si="13"/>
        <v/>
      </c>
      <c r="BB26" s="254" t="str">
        <f t="shared" si="13"/>
        <v/>
      </c>
      <c r="BC26" s="254" t="str">
        <f t="shared" si="13"/>
        <v/>
      </c>
      <c r="BD26" s="254" t="str">
        <f t="shared" si="13"/>
        <v/>
      </c>
      <c r="BE26" s="262" t="str">
        <f t="shared" si="13"/>
        <v/>
      </c>
      <c r="BF26" s="263" t="str">
        <f t="shared" si="14"/>
        <v/>
      </c>
      <c r="BG26" s="254" t="str">
        <f t="shared" si="14"/>
        <v/>
      </c>
      <c r="BH26" s="254" t="str">
        <f t="shared" si="14"/>
        <v/>
      </c>
      <c r="BI26" s="254" t="str">
        <f t="shared" si="14"/>
        <v/>
      </c>
      <c r="BJ26" s="254" t="str">
        <f t="shared" si="14"/>
        <v/>
      </c>
      <c r="BK26" s="254" t="str">
        <f t="shared" si="14"/>
        <v/>
      </c>
      <c r="BL26" s="254" t="str">
        <f t="shared" si="14"/>
        <v/>
      </c>
      <c r="BM26" s="254" t="str">
        <f t="shared" si="14"/>
        <v/>
      </c>
      <c r="BN26" s="254" t="str">
        <f t="shared" si="14"/>
        <v/>
      </c>
      <c r="BO26" s="254" t="str">
        <f t="shared" si="14"/>
        <v/>
      </c>
      <c r="BP26" s="254" t="str">
        <f t="shared" si="14"/>
        <v/>
      </c>
      <c r="BQ26" s="264" t="str">
        <f t="shared" si="80"/>
        <v/>
      </c>
      <c r="BR26" s="261" t="str">
        <f t="shared" si="30"/>
        <v/>
      </c>
      <c r="BS26" s="254" t="str">
        <f t="shared" si="31"/>
        <v/>
      </c>
      <c r="BT26" s="254" t="str">
        <f t="shared" si="31"/>
        <v/>
      </c>
      <c r="BU26" s="265" t="str">
        <f t="shared" si="31"/>
        <v/>
      </c>
      <c r="BV26" s="263" t="str">
        <f t="shared" si="32"/>
        <v/>
      </c>
      <c r="BW26" s="254" t="str">
        <f t="shared" si="32"/>
        <v/>
      </c>
      <c r="BX26" s="254" t="str">
        <f t="shared" si="32"/>
        <v/>
      </c>
      <c r="BY26" s="264" t="str">
        <f t="shared" si="33"/>
        <v/>
      </c>
      <c r="BZ26" s="254" t="str">
        <f t="shared" si="34"/>
        <v/>
      </c>
      <c r="CA26" s="254">
        <f t="shared" si="15"/>
        <v>0</v>
      </c>
      <c r="CB26" s="254">
        <f t="shared" si="15"/>
        <v>0</v>
      </c>
      <c r="CC26" s="254">
        <f t="shared" si="15"/>
        <v>0</v>
      </c>
      <c r="CD26" s="254">
        <f t="shared" si="15"/>
        <v>0</v>
      </c>
      <c r="CE26" s="254">
        <f t="shared" si="15"/>
        <v>0</v>
      </c>
      <c r="CF26" s="254">
        <f t="shared" si="15"/>
        <v>0</v>
      </c>
      <c r="CG26" s="254">
        <f t="shared" si="15"/>
        <v>0</v>
      </c>
      <c r="CH26" s="254">
        <f t="shared" si="15"/>
        <v>0</v>
      </c>
      <c r="CI26" s="254">
        <f t="shared" si="15"/>
        <v>0</v>
      </c>
      <c r="CJ26" s="254">
        <f t="shared" si="15"/>
        <v>0</v>
      </c>
      <c r="CK26" s="254">
        <f t="shared" si="15"/>
        <v>0</v>
      </c>
      <c r="CL26" s="254">
        <f t="shared" si="15"/>
        <v>0</v>
      </c>
      <c r="CM26" s="254">
        <f t="shared" si="81"/>
        <v>0</v>
      </c>
      <c r="CN26" s="254">
        <f t="shared" si="82"/>
        <v>0</v>
      </c>
      <c r="CO26" s="254">
        <f t="shared" si="83"/>
        <v>0</v>
      </c>
      <c r="CP26" s="254">
        <f t="shared" si="84"/>
        <v>0</v>
      </c>
      <c r="CQ26" s="254">
        <f t="shared" si="85"/>
        <v>0</v>
      </c>
      <c r="CR26" s="254">
        <f t="shared" si="86"/>
        <v>0</v>
      </c>
      <c r="CS26" s="254">
        <f t="shared" si="87"/>
        <v>0</v>
      </c>
      <c r="CT26" s="254">
        <f t="shared" si="88"/>
        <v>0</v>
      </c>
      <c r="CU26" s="254">
        <f t="shared" si="89"/>
        <v>0</v>
      </c>
      <c r="CV26" s="254">
        <f t="shared" si="90"/>
        <v>0</v>
      </c>
      <c r="CW26" s="254">
        <f t="shared" si="91"/>
        <v>0</v>
      </c>
      <c r="CX26" s="254">
        <f t="shared" si="92"/>
        <v>0</v>
      </c>
      <c r="CY26" s="254">
        <f t="shared" si="93"/>
        <v>0</v>
      </c>
      <c r="CZ26" s="254">
        <f t="shared" si="94"/>
        <v>0</v>
      </c>
      <c r="DA26" s="254">
        <f t="shared" si="95"/>
        <v>0</v>
      </c>
      <c r="DB26" s="254">
        <f t="shared" si="96"/>
        <v>0</v>
      </c>
      <c r="DC26" s="254">
        <f t="shared" si="97"/>
        <v>0</v>
      </c>
      <c r="DD26" s="254">
        <f t="shared" si="98"/>
        <v>0</v>
      </c>
      <c r="DE26" s="254">
        <f t="shared" si="99"/>
        <v>0</v>
      </c>
      <c r="DF26" s="254">
        <f t="shared" si="100"/>
        <v>0</v>
      </c>
      <c r="DG26" s="254">
        <f t="shared" si="101"/>
        <v>0</v>
      </c>
      <c r="DH26" s="254">
        <f t="shared" si="102"/>
        <v>0</v>
      </c>
      <c r="DI26" s="254">
        <f t="shared" si="103"/>
        <v>0</v>
      </c>
      <c r="DJ26" s="254">
        <f t="shared" si="104"/>
        <v>0</v>
      </c>
      <c r="DK26" s="254">
        <f t="shared" si="105"/>
        <v>0</v>
      </c>
      <c r="DL26" s="254">
        <f t="shared" si="106"/>
        <v>0</v>
      </c>
      <c r="DM26" s="254">
        <f t="shared" si="107"/>
        <v>0</v>
      </c>
      <c r="DN26" s="254">
        <f t="shared" si="108"/>
        <v>0</v>
      </c>
      <c r="DO26" s="254">
        <f t="shared" si="109"/>
        <v>0</v>
      </c>
      <c r="DP26" s="254">
        <f t="shared" si="110"/>
        <v>0</v>
      </c>
      <c r="DQ26" s="254">
        <f t="shared" si="111"/>
        <v>0</v>
      </c>
      <c r="DR26" s="254">
        <f t="shared" si="112"/>
        <v>0</v>
      </c>
      <c r="DS26" s="254">
        <f t="shared" si="113"/>
        <v>0</v>
      </c>
      <c r="DT26" s="254">
        <f t="shared" si="114"/>
        <v>0</v>
      </c>
      <c r="DU26" s="254">
        <f t="shared" si="115"/>
        <v>0</v>
      </c>
      <c r="DV26" s="254">
        <f t="shared" si="116"/>
        <v>0</v>
      </c>
      <c r="DZ26" s="69" t="s">
        <v>287</v>
      </c>
      <c r="EA26" s="69">
        <v>12</v>
      </c>
      <c r="EB26" s="69" t="str">
        <f ca="1"/>
        <v/>
      </c>
    </row>
    <row r="27" spans="1:132" ht="24" customHeight="1">
      <c r="A27" s="11" t="str">
        <f ca="1">IF(AG27&lt;&gt;"OK","",CONCATENATE(TEXT('Front Page'!$F$33,"000"),TEXT('Front Page'!$F$31,"000"),"-",LEFT('Front Page'!$R$53,5),"-",LEFT(D27,1),AJ27, "-",TEXT(B27,"000")))</f>
        <v/>
      </c>
      <c r="B27" s="12" t="str">
        <f>IFERROR(IF(E27="","",MAX(B$17:B26)+1),"")</f>
        <v/>
      </c>
      <c r="C27" s="13"/>
      <c r="D27" s="29" t="str">
        <f t="shared" si="72"/>
        <v>None</v>
      </c>
      <c r="E27" s="29" t="str">
        <f t="shared" si="17"/>
        <v/>
      </c>
      <c r="F27" s="29" t="str">
        <f t="shared" si="18"/>
        <v/>
      </c>
      <c r="G27" s="363"/>
      <c r="H27" s="364"/>
      <c r="I27" s="325" t="str">
        <f t="shared" si="73"/>
        <v>No</v>
      </c>
      <c r="J27" s="314">
        <v>0</v>
      </c>
      <c r="K27" s="312">
        <v>0</v>
      </c>
      <c r="L27" s="312">
        <v>0</v>
      </c>
      <c r="M27" s="312">
        <v>0</v>
      </c>
      <c r="N27" s="312">
        <v>0</v>
      </c>
      <c r="O27" s="312">
        <v>0</v>
      </c>
      <c r="P27" s="312">
        <v>0</v>
      </c>
      <c r="Q27" s="312">
        <v>0</v>
      </c>
      <c r="R27" s="312">
        <v>0</v>
      </c>
      <c r="S27" s="312">
        <v>0</v>
      </c>
      <c r="T27" s="312">
        <v>0</v>
      </c>
      <c r="U27" s="312">
        <v>0</v>
      </c>
      <c r="V27" s="313">
        <v>1</v>
      </c>
      <c r="W27" s="313">
        <v>1</v>
      </c>
      <c r="X27" s="312">
        <v>0</v>
      </c>
      <c r="Y27" s="312">
        <v>0</v>
      </c>
      <c r="Z27" s="312">
        <v>0</v>
      </c>
      <c r="AA27" s="14">
        <v>0</v>
      </c>
      <c r="AB27" s="317"/>
      <c r="AC27" s="15" t="str">
        <f t="shared" si="74"/>
        <v/>
      </c>
      <c r="AD27" s="15" t="str">
        <f t="shared" si="75"/>
        <v/>
      </c>
      <c r="AE27" s="16" t="str">
        <f t="shared" si="76"/>
        <v>0 - 0</v>
      </c>
      <c r="AF27" s="20" t="str">
        <f t="shared" si="77"/>
        <v>Not an offer</v>
      </c>
      <c r="AG27" s="276" t="str">
        <f t="shared" si="23"/>
        <v>Not an Offer</v>
      </c>
      <c r="AH27" s="150"/>
      <c r="AI27" s="254">
        <v>11</v>
      </c>
      <c r="AJ27" s="149" t="str">
        <f t="shared" si="24"/>
        <v>00-ICT</v>
      </c>
      <c r="AK27" s="254" t="b">
        <f t="shared" si="11"/>
        <v>0</v>
      </c>
      <c r="AL27" s="254">
        <f t="shared" si="12"/>
        <v>0</v>
      </c>
      <c r="AM27" s="254">
        <f t="shared" si="25"/>
        <v>0</v>
      </c>
      <c r="AN27" s="288">
        <f t="shared" si="78"/>
        <v>0</v>
      </c>
      <c r="AO27" s="288">
        <f>IF(AND($BU27=$BV27,BU27=AO$13),$J27&amp;$K27&amp;$L27&amp;$M27&amp;$N27&amp;$O27&amp;$P27&amp;$Q27&amp;$R27&amp;$S27&amp;$T27&amp;$U27,IFERROR(MATCH($AN27,AO$17:AO26,0),-1000))</f>
        <v>1</v>
      </c>
      <c r="AP27" s="288">
        <f>IF(AND($BU27=$BV27,BV27=AP$13),$J27&amp;$K27&amp;$L27&amp;$M27&amp;$N27&amp;$O27&amp;$P27&amp;$Q27&amp;$R27&amp;$S27&amp;$T27&amp;$U27,IFERROR(MATCH($AN27,AP$17:AP26,0),-1000))</f>
        <v>1</v>
      </c>
      <c r="AQ27" s="288">
        <f>IF(AND($BU27=$BV27,BW27=AQ$13),$J27&amp;$K27&amp;$L27&amp;$M27&amp;$N27&amp;$O27&amp;$P27&amp;$Q27&amp;$R27&amp;$S27&amp;$T27&amp;$U27,IFERROR(MATCH($AN27,AQ$17:AQ26,0),-1000))</f>
        <v>1</v>
      </c>
      <c r="AR27" s="288">
        <f>IF(AND($BU27=$BV27,BX27=AR$13),$J27&amp;$K27&amp;$L27&amp;$M27&amp;$N27&amp;$O27&amp;$P27&amp;$Q27&amp;$R27&amp;$S27&amp;$T27&amp;$U27,IFERROR(MATCH($AN27,AR$17:AR26,0),-1000))</f>
        <v>1</v>
      </c>
      <c r="AS27" s="254">
        <f t="shared" si="71"/>
        <v>0</v>
      </c>
      <c r="AT27" s="261" t="str">
        <f t="shared" si="79"/>
        <v/>
      </c>
      <c r="AU27" s="254" t="str">
        <f t="shared" si="13"/>
        <v/>
      </c>
      <c r="AV27" s="254" t="str">
        <f t="shared" si="13"/>
        <v/>
      </c>
      <c r="AW27" s="254" t="str">
        <f t="shared" si="13"/>
        <v/>
      </c>
      <c r="AX27" s="254" t="str">
        <f t="shared" si="13"/>
        <v/>
      </c>
      <c r="AY27" s="254" t="str">
        <f t="shared" si="13"/>
        <v/>
      </c>
      <c r="AZ27" s="254" t="str">
        <f t="shared" si="13"/>
        <v/>
      </c>
      <c r="BA27" s="254" t="str">
        <f t="shared" si="13"/>
        <v/>
      </c>
      <c r="BB27" s="254" t="str">
        <f t="shared" si="13"/>
        <v/>
      </c>
      <c r="BC27" s="254" t="str">
        <f t="shared" si="13"/>
        <v/>
      </c>
      <c r="BD27" s="254" t="str">
        <f t="shared" si="13"/>
        <v/>
      </c>
      <c r="BE27" s="262" t="str">
        <f t="shared" si="13"/>
        <v/>
      </c>
      <c r="BF27" s="263" t="str">
        <f t="shared" si="14"/>
        <v/>
      </c>
      <c r="BG27" s="254" t="str">
        <f t="shared" si="14"/>
        <v/>
      </c>
      <c r="BH27" s="254" t="str">
        <f t="shared" si="14"/>
        <v/>
      </c>
      <c r="BI27" s="254" t="str">
        <f t="shared" si="14"/>
        <v/>
      </c>
      <c r="BJ27" s="254" t="str">
        <f t="shared" si="14"/>
        <v/>
      </c>
      <c r="BK27" s="254" t="str">
        <f t="shared" si="14"/>
        <v/>
      </c>
      <c r="BL27" s="254" t="str">
        <f t="shared" si="14"/>
        <v/>
      </c>
      <c r="BM27" s="254" t="str">
        <f t="shared" si="14"/>
        <v/>
      </c>
      <c r="BN27" s="254" t="str">
        <f t="shared" si="14"/>
        <v/>
      </c>
      <c r="BO27" s="254" t="str">
        <f t="shared" si="14"/>
        <v/>
      </c>
      <c r="BP27" s="254" t="str">
        <f t="shared" si="14"/>
        <v/>
      </c>
      <c r="BQ27" s="264" t="str">
        <f t="shared" si="80"/>
        <v/>
      </c>
      <c r="BR27" s="261" t="str">
        <f t="shared" si="30"/>
        <v/>
      </c>
      <c r="BS27" s="254" t="str">
        <f t="shared" si="31"/>
        <v/>
      </c>
      <c r="BT27" s="254" t="str">
        <f t="shared" si="31"/>
        <v/>
      </c>
      <c r="BU27" s="265" t="str">
        <f t="shared" si="31"/>
        <v/>
      </c>
      <c r="BV27" s="263" t="str">
        <f t="shared" si="32"/>
        <v/>
      </c>
      <c r="BW27" s="254" t="str">
        <f t="shared" si="32"/>
        <v/>
      </c>
      <c r="BX27" s="254" t="str">
        <f t="shared" si="32"/>
        <v/>
      </c>
      <c r="BY27" s="264" t="str">
        <f t="shared" si="33"/>
        <v/>
      </c>
      <c r="BZ27" s="254" t="str">
        <f t="shared" si="34"/>
        <v/>
      </c>
      <c r="CA27" s="254">
        <f t="shared" si="15"/>
        <v>0</v>
      </c>
      <c r="CB27" s="254">
        <f t="shared" si="15"/>
        <v>0</v>
      </c>
      <c r="CC27" s="254">
        <f t="shared" si="15"/>
        <v>0</v>
      </c>
      <c r="CD27" s="254">
        <f t="shared" si="15"/>
        <v>0</v>
      </c>
      <c r="CE27" s="254">
        <f t="shared" si="15"/>
        <v>0</v>
      </c>
      <c r="CF27" s="254">
        <f t="shared" si="15"/>
        <v>0</v>
      </c>
      <c r="CG27" s="254">
        <f t="shared" si="15"/>
        <v>0</v>
      </c>
      <c r="CH27" s="254">
        <f t="shared" si="15"/>
        <v>0</v>
      </c>
      <c r="CI27" s="254">
        <f t="shared" si="15"/>
        <v>0</v>
      </c>
      <c r="CJ27" s="254">
        <f t="shared" si="15"/>
        <v>0</v>
      </c>
      <c r="CK27" s="254">
        <f t="shared" si="15"/>
        <v>0</v>
      </c>
      <c r="CL27" s="254">
        <f t="shared" si="15"/>
        <v>0</v>
      </c>
      <c r="CM27" s="254">
        <f t="shared" si="81"/>
        <v>0</v>
      </c>
      <c r="CN27" s="254">
        <f t="shared" si="82"/>
        <v>0</v>
      </c>
      <c r="CO27" s="254">
        <f t="shared" si="83"/>
        <v>0</v>
      </c>
      <c r="CP27" s="254">
        <f t="shared" si="84"/>
        <v>0</v>
      </c>
      <c r="CQ27" s="254">
        <f t="shared" si="85"/>
        <v>0</v>
      </c>
      <c r="CR27" s="254">
        <f t="shared" si="86"/>
        <v>0</v>
      </c>
      <c r="CS27" s="254">
        <f t="shared" si="87"/>
        <v>0</v>
      </c>
      <c r="CT27" s="254">
        <f t="shared" si="88"/>
        <v>0</v>
      </c>
      <c r="CU27" s="254">
        <f t="shared" si="89"/>
        <v>0</v>
      </c>
      <c r="CV27" s="254">
        <f t="shared" si="90"/>
        <v>0</v>
      </c>
      <c r="CW27" s="254">
        <f t="shared" si="91"/>
        <v>0</v>
      </c>
      <c r="CX27" s="254">
        <f t="shared" si="92"/>
        <v>0</v>
      </c>
      <c r="CY27" s="254">
        <f t="shared" si="93"/>
        <v>0</v>
      </c>
      <c r="CZ27" s="254">
        <f t="shared" si="94"/>
        <v>0</v>
      </c>
      <c r="DA27" s="254">
        <f t="shared" si="95"/>
        <v>0</v>
      </c>
      <c r="DB27" s="254">
        <f t="shared" si="96"/>
        <v>0</v>
      </c>
      <c r="DC27" s="254">
        <f t="shared" si="97"/>
        <v>0</v>
      </c>
      <c r="DD27" s="254">
        <f t="shared" si="98"/>
        <v>0</v>
      </c>
      <c r="DE27" s="254">
        <f t="shared" si="99"/>
        <v>0</v>
      </c>
      <c r="DF27" s="254">
        <f t="shared" si="100"/>
        <v>0</v>
      </c>
      <c r="DG27" s="254">
        <f t="shared" si="101"/>
        <v>0</v>
      </c>
      <c r="DH27" s="254">
        <f t="shared" si="102"/>
        <v>0</v>
      </c>
      <c r="DI27" s="254">
        <f t="shared" si="103"/>
        <v>0</v>
      </c>
      <c r="DJ27" s="254">
        <f t="shared" si="104"/>
        <v>0</v>
      </c>
      <c r="DK27" s="254">
        <f t="shared" si="105"/>
        <v>0</v>
      </c>
      <c r="DL27" s="254">
        <f t="shared" si="106"/>
        <v>0</v>
      </c>
      <c r="DM27" s="254">
        <f t="shared" si="107"/>
        <v>0</v>
      </c>
      <c r="DN27" s="254">
        <f t="shared" si="108"/>
        <v>0</v>
      </c>
      <c r="DO27" s="254">
        <f t="shared" si="109"/>
        <v>0</v>
      </c>
      <c r="DP27" s="254">
        <f t="shared" si="110"/>
        <v>0</v>
      </c>
      <c r="DQ27" s="254">
        <f t="shared" si="111"/>
        <v>0</v>
      </c>
      <c r="DR27" s="254">
        <f t="shared" si="112"/>
        <v>0</v>
      </c>
      <c r="DS27" s="254">
        <f t="shared" si="113"/>
        <v>0</v>
      </c>
      <c r="DT27" s="254">
        <f t="shared" si="114"/>
        <v>0</v>
      </c>
      <c r="DU27" s="254">
        <f t="shared" si="115"/>
        <v>0</v>
      </c>
      <c r="DV27" s="254">
        <f t="shared" si="116"/>
        <v>0</v>
      </c>
      <c r="DZ27" s="69" t="s">
        <v>288</v>
      </c>
      <c r="EA27" s="69">
        <v>13</v>
      </c>
      <c r="EB27" s="69" t="str">
        <f ca="1"/>
        <v/>
      </c>
    </row>
    <row r="28" spans="1:132" ht="24" customHeight="1">
      <c r="A28" s="11" t="str">
        <f ca="1">IF(AG28&lt;&gt;"OK","",CONCATENATE(TEXT('Front Page'!$F$33,"000"),TEXT('Front Page'!$F$31,"000"),"-",LEFT('Front Page'!$R$53,5),"-",LEFT(D28,1),AJ28, "-",TEXT(B28,"000")))</f>
        <v/>
      </c>
      <c r="B28" s="12" t="str">
        <f>IFERROR(IF(E28="","",MAX(B$17:B27)+1),"")</f>
        <v/>
      </c>
      <c r="C28" s="13"/>
      <c r="D28" s="29" t="str">
        <f t="shared" si="72"/>
        <v>None</v>
      </c>
      <c r="E28" s="29" t="str">
        <f t="shared" si="17"/>
        <v/>
      </c>
      <c r="F28" s="29" t="str">
        <f t="shared" si="18"/>
        <v/>
      </c>
      <c r="G28" s="363"/>
      <c r="H28" s="364"/>
      <c r="I28" s="325" t="str">
        <f t="shared" si="73"/>
        <v>No</v>
      </c>
      <c r="J28" s="314">
        <v>0</v>
      </c>
      <c r="K28" s="312">
        <v>0</v>
      </c>
      <c r="L28" s="312">
        <v>0</v>
      </c>
      <c r="M28" s="312">
        <v>0</v>
      </c>
      <c r="N28" s="312">
        <v>0</v>
      </c>
      <c r="O28" s="312">
        <v>0</v>
      </c>
      <c r="P28" s="312">
        <v>0</v>
      </c>
      <c r="Q28" s="312">
        <v>0</v>
      </c>
      <c r="R28" s="312">
        <v>0</v>
      </c>
      <c r="S28" s="312">
        <v>0</v>
      </c>
      <c r="T28" s="312">
        <v>0</v>
      </c>
      <c r="U28" s="312">
        <v>0</v>
      </c>
      <c r="V28" s="313">
        <v>1</v>
      </c>
      <c r="W28" s="313">
        <v>1</v>
      </c>
      <c r="X28" s="312">
        <v>0</v>
      </c>
      <c r="Y28" s="312">
        <v>0</v>
      </c>
      <c r="Z28" s="312">
        <v>0</v>
      </c>
      <c r="AA28" s="14">
        <v>0</v>
      </c>
      <c r="AB28" s="317"/>
      <c r="AC28" s="15" t="str">
        <f t="shared" si="74"/>
        <v/>
      </c>
      <c r="AD28" s="15" t="str">
        <f t="shared" si="75"/>
        <v/>
      </c>
      <c r="AE28" s="16" t="str">
        <f t="shared" si="76"/>
        <v>0 - 0</v>
      </c>
      <c r="AF28" s="20" t="str">
        <f t="shared" si="77"/>
        <v>Not an offer</v>
      </c>
      <c r="AG28" s="276" t="str">
        <f t="shared" si="23"/>
        <v>Not an Offer</v>
      </c>
      <c r="AH28" s="150"/>
      <c r="AI28" s="254">
        <v>12</v>
      </c>
      <c r="AJ28" s="149" t="str">
        <f t="shared" si="24"/>
        <v>00-ICT</v>
      </c>
      <c r="AK28" s="254" t="b">
        <f t="shared" si="11"/>
        <v>0</v>
      </c>
      <c r="AL28" s="254">
        <f t="shared" si="12"/>
        <v>0</v>
      </c>
      <c r="AM28" s="254">
        <f t="shared" si="25"/>
        <v>0</v>
      </c>
      <c r="AN28" s="288">
        <f t="shared" si="78"/>
        <v>0</v>
      </c>
      <c r="AO28" s="288">
        <f>IF(AND($BU28=$BV28,BU28=AO$13),$J28&amp;$K28&amp;$L28&amp;$M28&amp;$N28&amp;$O28&amp;$P28&amp;$Q28&amp;$R28&amp;$S28&amp;$T28&amp;$U28,IFERROR(MATCH($AN28,AO$17:AO27,0),-1000))</f>
        <v>1</v>
      </c>
      <c r="AP28" s="288">
        <f>IF(AND($BU28=$BV28,BV28=AP$13),$J28&amp;$K28&amp;$L28&amp;$M28&amp;$N28&amp;$O28&amp;$P28&amp;$Q28&amp;$R28&amp;$S28&amp;$T28&amp;$U28,IFERROR(MATCH($AN28,AP$17:AP27,0),-1000))</f>
        <v>1</v>
      </c>
      <c r="AQ28" s="288">
        <f>IF(AND($BU28=$BV28,BW28=AQ$13),$J28&amp;$K28&amp;$L28&amp;$M28&amp;$N28&amp;$O28&amp;$P28&amp;$Q28&amp;$R28&amp;$S28&amp;$T28&amp;$U28,IFERROR(MATCH($AN28,AQ$17:AQ27,0),-1000))</f>
        <v>1</v>
      </c>
      <c r="AR28" s="288">
        <f>IF(AND($BU28=$BV28,BX28=AR$13),$J28&amp;$K28&amp;$L28&amp;$M28&amp;$N28&amp;$O28&amp;$P28&amp;$Q28&amp;$R28&amp;$S28&amp;$T28&amp;$U28,IFERROR(MATCH($AN28,AR$17:AR27,0),-1000))</f>
        <v>1</v>
      </c>
      <c r="AS28" s="254">
        <f t="shared" si="71"/>
        <v>0</v>
      </c>
      <c r="AT28" s="261" t="str">
        <f t="shared" si="79"/>
        <v/>
      </c>
      <c r="AU28" s="254" t="str">
        <f t="shared" si="13"/>
        <v/>
      </c>
      <c r="AV28" s="254" t="str">
        <f t="shared" si="13"/>
        <v/>
      </c>
      <c r="AW28" s="254" t="str">
        <f t="shared" si="13"/>
        <v/>
      </c>
      <c r="AX28" s="254" t="str">
        <f t="shared" si="13"/>
        <v/>
      </c>
      <c r="AY28" s="254" t="str">
        <f t="shared" si="13"/>
        <v/>
      </c>
      <c r="AZ28" s="254" t="str">
        <f t="shared" si="13"/>
        <v/>
      </c>
      <c r="BA28" s="254" t="str">
        <f t="shared" si="13"/>
        <v/>
      </c>
      <c r="BB28" s="254" t="str">
        <f t="shared" si="13"/>
        <v/>
      </c>
      <c r="BC28" s="254" t="str">
        <f t="shared" si="13"/>
        <v/>
      </c>
      <c r="BD28" s="254" t="str">
        <f t="shared" si="13"/>
        <v/>
      </c>
      <c r="BE28" s="262" t="str">
        <f t="shared" si="13"/>
        <v/>
      </c>
      <c r="BF28" s="263" t="str">
        <f t="shared" si="14"/>
        <v/>
      </c>
      <c r="BG28" s="254" t="str">
        <f t="shared" si="14"/>
        <v/>
      </c>
      <c r="BH28" s="254" t="str">
        <f t="shared" si="14"/>
        <v/>
      </c>
      <c r="BI28" s="254" t="str">
        <f t="shared" si="14"/>
        <v/>
      </c>
      <c r="BJ28" s="254" t="str">
        <f t="shared" si="14"/>
        <v/>
      </c>
      <c r="BK28" s="254" t="str">
        <f t="shared" si="14"/>
        <v/>
      </c>
      <c r="BL28" s="254" t="str">
        <f t="shared" si="14"/>
        <v/>
      </c>
      <c r="BM28" s="254" t="str">
        <f t="shared" si="14"/>
        <v/>
      </c>
      <c r="BN28" s="254" t="str">
        <f t="shared" si="14"/>
        <v/>
      </c>
      <c r="BO28" s="254" t="str">
        <f t="shared" si="14"/>
        <v/>
      </c>
      <c r="BP28" s="254" t="str">
        <f t="shared" si="14"/>
        <v/>
      </c>
      <c r="BQ28" s="264" t="str">
        <f t="shared" si="80"/>
        <v/>
      </c>
      <c r="BR28" s="261" t="str">
        <f t="shared" si="30"/>
        <v/>
      </c>
      <c r="BS28" s="254" t="str">
        <f t="shared" si="31"/>
        <v/>
      </c>
      <c r="BT28" s="254" t="str">
        <f t="shared" si="31"/>
        <v/>
      </c>
      <c r="BU28" s="265" t="str">
        <f t="shared" si="31"/>
        <v/>
      </c>
      <c r="BV28" s="263" t="str">
        <f t="shared" si="32"/>
        <v/>
      </c>
      <c r="BW28" s="254" t="str">
        <f t="shared" si="32"/>
        <v/>
      </c>
      <c r="BX28" s="254" t="str">
        <f t="shared" si="32"/>
        <v/>
      </c>
      <c r="BY28" s="264" t="str">
        <f t="shared" si="33"/>
        <v/>
      </c>
      <c r="BZ28" s="254" t="str">
        <f t="shared" si="34"/>
        <v/>
      </c>
      <c r="CA28" s="254">
        <f t="shared" si="15"/>
        <v>0</v>
      </c>
      <c r="CB28" s="254">
        <f t="shared" si="15"/>
        <v>0</v>
      </c>
      <c r="CC28" s="254">
        <f t="shared" si="15"/>
        <v>0</v>
      </c>
      <c r="CD28" s="254">
        <f t="shared" si="15"/>
        <v>0</v>
      </c>
      <c r="CE28" s="254">
        <f t="shared" si="15"/>
        <v>0</v>
      </c>
      <c r="CF28" s="254">
        <f t="shared" si="15"/>
        <v>0</v>
      </c>
      <c r="CG28" s="254">
        <f t="shared" si="15"/>
        <v>0</v>
      </c>
      <c r="CH28" s="254">
        <f t="shared" si="15"/>
        <v>0</v>
      </c>
      <c r="CI28" s="254">
        <f t="shared" si="15"/>
        <v>0</v>
      </c>
      <c r="CJ28" s="254">
        <f t="shared" si="15"/>
        <v>0</v>
      </c>
      <c r="CK28" s="254">
        <f t="shared" si="15"/>
        <v>0</v>
      </c>
      <c r="CL28" s="254">
        <f t="shared" si="15"/>
        <v>0</v>
      </c>
      <c r="CM28" s="254">
        <f t="shared" si="81"/>
        <v>0</v>
      </c>
      <c r="CN28" s="254">
        <f t="shared" si="82"/>
        <v>0</v>
      </c>
      <c r="CO28" s="254">
        <f t="shared" si="83"/>
        <v>0</v>
      </c>
      <c r="CP28" s="254">
        <f t="shared" si="84"/>
        <v>0</v>
      </c>
      <c r="CQ28" s="254">
        <f t="shared" si="85"/>
        <v>0</v>
      </c>
      <c r="CR28" s="254">
        <f t="shared" si="86"/>
        <v>0</v>
      </c>
      <c r="CS28" s="254">
        <f t="shared" si="87"/>
        <v>0</v>
      </c>
      <c r="CT28" s="254">
        <f t="shared" si="88"/>
        <v>0</v>
      </c>
      <c r="CU28" s="254">
        <f t="shared" si="89"/>
        <v>0</v>
      </c>
      <c r="CV28" s="254">
        <f t="shared" si="90"/>
        <v>0</v>
      </c>
      <c r="CW28" s="254">
        <f t="shared" si="91"/>
        <v>0</v>
      </c>
      <c r="CX28" s="254">
        <f t="shared" si="92"/>
        <v>0</v>
      </c>
      <c r="CY28" s="254">
        <f t="shared" si="93"/>
        <v>0</v>
      </c>
      <c r="CZ28" s="254">
        <f t="shared" si="94"/>
        <v>0</v>
      </c>
      <c r="DA28" s="254">
        <f t="shared" si="95"/>
        <v>0</v>
      </c>
      <c r="DB28" s="254">
        <f t="shared" si="96"/>
        <v>0</v>
      </c>
      <c r="DC28" s="254">
        <f t="shared" si="97"/>
        <v>0</v>
      </c>
      <c r="DD28" s="254">
        <f t="shared" si="98"/>
        <v>0</v>
      </c>
      <c r="DE28" s="254">
        <f t="shared" si="99"/>
        <v>0</v>
      </c>
      <c r="DF28" s="254">
        <f t="shared" si="100"/>
        <v>0</v>
      </c>
      <c r="DG28" s="254">
        <f t="shared" si="101"/>
        <v>0</v>
      </c>
      <c r="DH28" s="254">
        <f t="shared" si="102"/>
        <v>0</v>
      </c>
      <c r="DI28" s="254">
        <f t="shared" si="103"/>
        <v>0</v>
      </c>
      <c r="DJ28" s="254">
        <f t="shared" si="104"/>
        <v>0</v>
      </c>
      <c r="DK28" s="254">
        <f t="shared" si="105"/>
        <v>0</v>
      </c>
      <c r="DL28" s="254">
        <f t="shared" si="106"/>
        <v>0</v>
      </c>
      <c r="DM28" s="254">
        <f t="shared" si="107"/>
        <v>0</v>
      </c>
      <c r="DN28" s="254">
        <f t="shared" si="108"/>
        <v>0</v>
      </c>
      <c r="DO28" s="254">
        <f t="shared" si="109"/>
        <v>0</v>
      </c>
      <c r="DP28" s="254">
        <f t="shared" si="110"/>
        <v>0</v>
      </c>
      <c r="DQ28" s="254">
        <f t="shared" si="111"/>
        <v>0</v>
      </c>
      <c r="DR28" s="254">
        <f t="shared" si="112"/>
        <v>0</v>
      </c>
      <c r="DS28" s="254">
        <f t="shared" si="113"/>
        <v>0</v>
      </c>
      <c r="DT28" s="254">
        <f t="shared" si="114"/>
        <v>0</v>
      </c>
      <c r="DU28" s="254">
        <f t="shared" si="115"/>
        <v>0</v>
      </c>
      <c r="DV28" s="254">
        <f t="shared" si="116"/>
        <v>0</v>
      </c>
      <c r="DZ28" s="69" t="s">
        <v>289</v>
      </c>
      <c r="EA28" s="69">
        <v>14</v>
      </c>
      <c r="EB28" s="69" t="str">
        <f ca="1"/>
        <v/>
      </c>
    </row>
    <row r="29" spans="1:132" ht="24" customHeight="1">
      <c r="A29" s="11" t="str">
        <f ca="1">IF(AG29&lt;&gt;"OK","",CONCATENATE(TEXT('Front Page'!$F$33,"000"),TEXT('Front Page'!$F$31,"000"),"-",LEFT('Front Page'!$R$53,5),"-",LEFT(D29,1),AJ29, "-",TEXT(B29,"000")))</f>
        <v/>
      </c>
      <c r="B29" s="12" t="str">
        <f>IFERROR(IF(E29="","",MAX(B$17:B28)+1),"")</f>
        <v/>
      </c>
      <c r="C29" s="13"/>
      <c r="D29" s="29" t="str">
        <f t="shared" si="72"/>
        <v>None</v>
      </c>
      <c r="E29" s="29" t="str">
        <f t="shared" si="17"/>
        <v/>
      </c>
      <c r="F29" s="29" t="str">
        <f t="shared" si="18"/>
        <v/>
      </c>
      <c r="G29" s="363"/>
      <c r="H29" s="364"/>
      <c r="I29" s="325" t="str">
        <f t="shared" si="73"/>
        <v>No</v>
      </c>
      <c r="J29" s="314">
        <v>0</v>
      </c>
      <c r="K29" s="312">
        <v>0</v>
      </c>
      <c r="L29" s="312">
        <v>0</v>
      </c>
      <c r="M29" s="312">
        <v>0</v>
      </c>
      <c r="N29" s="312">
        <v>0</v>
      </c>
      <c r="O29" s="312">
        <v>0</v>
      </c>
      <c r="P29" s="312">
        <v>0</v>
      </c>
      <c r="Q29" s="312">
        <v>0</v>
      </c>
      <c r="R29" s="312">
        <v>0</v>
      </c>
      <c r="S29" s="312">
        <v>0</v>
      </c>
      <c r="T29" s="312">
        <v>0</v>
      </c>
      <c r="U29" s="312">
        <v>0</v>
      </c>
      <c r="V29" s="313">
        <v>1</v>
      </c>
      <c r="W29" s="313">
        <v>1</v>
      </c>
      <c r="X29" s="312">
        <v>0</v>
      </c>
      <c r="Y29" s="312">
        <v>0</v>
      </c>
      <c r="Z29" s="312">
        <v>0</v>
      </c>
      <c r="AA29" s="14">
        <v>0</v>
      </c>
      <c r="AB29" s="317"/>
      <c r="AC29" s="15" t="str">
        <f t="shared" si="74"/>
        <v/>
      </c>
      <c r="AD29" s="15" t="str">
        <f t="shared" si="75"/>
        <v/>
      </c>
      <c r="AE29" s="16" t="str">
        <f t="shared" si="76"/>
        <v>0 - 0</v>
      </c>
      <c r="AF29" s="20" t="str">
        <f t="shared" si="77"/>
        <v>Not an offer</v>
      </c>
      <c r="AG29" s="276" t="str">
        <f t="shared" si="23"/>
        <v>Not an Offer</v>
      </c>
      <c r="AH29" s="150"/>
      <c r="AI29" s="254">
        <v>13</v>
      </c>
      <c r="AJ29" s="149" t="str">
        <f t="shared" si="24"/>
        <v>00-ICT</v>
      </c>
      <c r="AK29" s="254" t="b">
        <f t="shared" si="11"/>
        <v>0</v>
      </c>
      <c r="AL29" s="254">
        <f t="shared" si="12"/>
        <v>0</v>
      </c>
      <c r="AM29" s="254">
        <f t="shared" si="25"/>
        <v>0</v>
      </c>
      <c r="AN29" s="288">
        <f t="shared" si="78"/>
        <v>0</v>
      </c>
      <c r="AO29" s="288">
        <f>IF(AND($BU29=$BV29,BU29=AO$13),$J29&amp;$K29&amp;$L29&amp;$M29&amp;$N29&amp;$O29&amp;$P29&amp;$Q29&amp;$R29&amp;$S29&amp;$T29&amp;$U29,IFERROR(MATCH($AN29,AO$17:AO28,0),-1000))</f>
        <v>1</v>
      </c>
      <c r="AP29" s="288">
        <f>IF(AND($BU29=$BV29,BV29=AP$13),$J29&amp;$K29&amp;$L29&amp;$M29&amp;$N29&amp;$O29&amp;$P29&amp;$Q29&amp;$R29&amp;$S29&amp;$T29&amp;$U29,IFERROR(MATCH($AN29,AP$17:AP28,0),-1000))</f>
        <v>1</v>
      </c>
      <c r="AQ29" s="288">
        <f>IF(AND($BU29=$BV29,BW29=AQ$13),$J29&amp;$K29&amp;$L29&amp;$M29&amp;$N29&amp;$O29&amp;$P29&amp;$Q29&amp;$R29&amp;$S29&amp;$T29&amp;$U29,IFERROR(MATCH($AN29,AQ$17:AQ28,0),-1000))</f>
        <v>1</v>
      </c>
      <c r="AR29" s="288">
        <f>IF(AND($BU29=$BV29,BX29=AR$13),$J29&amp;$K29&amp;$L29&amp;$M29&amp;$N29&amp;$O29&amp;$P29&amp;$Q29&amp;$R29&amp;$S29&amp;$T29&amp;$U29,IFERROR(MATCH($AN29,AR$17:AR28,0),-1000))</f>
        <v>1</v>
      </c>
      <c r="AS29" s="254">
        <f t="shared" si="71"/>
        <v>0</v>
      </c>
      <c r="AT29" s="261" t="str">
        <f t="shared" si="79"/>
        <v/>
      </c>
      <c r="AU29" s="254" t="str">
        <f t="shared" si="13"/>
        <v/>
      </c>
      <c r="AV29" s="254" t="str">
        <f t="shared" si="13"/>
        <v/>
      </c>
      <c r="AW29" s="254" t="str">
        <f t="shared" si="13"/>
        <v/>
      </c>
      <c r="AX29" s="254" t="str">
        <f t="shared" si="13"/>
        <v/>
      </c>
      <c r="AY29" s="254" t="str">
        <f t="shared" si="13"/>
        <v/>
      </c>
      <c r="AZ29" s="254" t="str">
        <f t="shared" si="13"/>
        <v/>
      </c>
      <c r="BA29" s="254" t="str">
        <f t="shared" si="13"/>
        <v/>
      </c>
      <c r="BB29" s="254" t="str">
        <f t="shared" si="13"/>
        <v/>
      </c>
      <c r="BC29" s="254" t="str">
        <f t="shared" si="13"/>
        <v/>
      </c>
      <c r="BD29" s="254" t="str">
        <f t="shared" si="13"/>
        <v/>
      </c>
      <c r="BE29" s="262" t="str">
        <f t="shared" si="13"/>
        <v/>
      </c>
      <c r="BF29" s="263" t="str">
        <f t="shared" si="14"/>
        <v/>
      </c>
      <c r="BG29" s="254" t="str">
        <f t="shared" si="14"/>
        <v/>
      </c>
      <c r="BH29" s="254" t="str">
        <f t="shared" si="14"/>
        <v/>
      </c>
      <c r="BI29" s="254" t="str">
        <f t="shared" si="14"/>
        <v/>
      </c>
      <c r="BJ29" s="254" t="str">
        <f t="shared" si="14"/>
        <v/>
      </c>
      <c r="BK29" s="254" t="str">
        <f t="shared" si="14"/>
        <v/>
      </c>
      <c r="BL29" s="254" t="str">
        <f t="shared" si="14"/>
        <v/>
      </c>
      <c r="BM29" s="254" t="str">
        <f t="shared" si="14"/>
        <v/>
      </c>
      <c r="BN29" s="254" t="str">
        <f t="shared" si="14"/>
        <v/>
      </c>
      <c r="BO29" s="254" t="str">
        <f t="shared" si="14"/>
        <v/>
      </c>
      <c r="BP29" s="254" t="str">
        <f t="shared" si="14"/>
        <v/>
      </c>
      <c r="BQ29" s="264" t="str">
        <f t="shared" si="80"/>
        <v/>
      </c>
      <c r="BR29" s="261" t="str">
        <f t="shared" si="30"/>
        <v/>
      </c>
      <c r="BS29" s="254" t="str">
        <f t="shared" si="31"/>
        <v/>
      </c>
      <c r="BT29" s="254" t="str">
        <f t="shared" si="31"/>
        <v/>
      </c>
      <c r="BU29" s="265" t="str">
        <f t="shared" si="31"/>
        <v/>
      </c>
      <c r="BV29" s="263" t="str">
        <f t="shared" si="32"/>
        <v/>
      </c>
      <c r="BW29" s="254" t="str">
        <f t="shared" si="32"/>
        <v/>
      </c>
      <c r="BX29" s="254" t="str">
        <f t="shared" si="32"/>
        <v/>
      </c>
      <c r="BY29" s="264" t="str">
        <f t="shared" si="33"/>
        <v/>
      </c>
      <c r="BZ29" s="254" t="str">
        <f t="shared" si="34"/>
        <v/>
      </c>
      <c r="CA29" s="254">
        <f t="shared" si="15"/>
        <v>0</v>
      </c>
      <c r="CB29" s="254">
        <f t="shared" si="15"/>
        <v>0</v>
      </c>
      <c r="CC29" s="254">
        <f t="shared" si="15"/>
        <v>0</v>
      </c>
      <c r="CD29" s="254">
        <f t="shared" si="15"/>
        <v>0</v>
      </c>
      <c r="CE29" s="254">
        <f t="shared" si="15"/>
        <v>0</v>
      </c>
      <c r="CF29" s="254">
        <f t="shared" si="15"/>
        <v>0</v>
      </c>
      <c r="CG29" s="254">
        <f t="shared" si="15"/>
        <v>0</v>
      </c>
      <c r="CH29" s="254">
        <f t="shared" si="15"/>
        <v>0</v>
      </c>
      <c r="CI29" s="254">
        <f t="shared" si="15"/>
        <v>0</v>
      </c>
      <c r="CJ29" s="254">
        <f t="shared" si="15"/>
        <v>0</v>
      </c>
      <c r="CK29" s="254">
        <f t="shared" si="15"/>
        <v>0</v>
      </c>
      <c r="CL29" s="254">
        <f t="shared" si="15"/>
        <v>0</v>
      </c>
      <c r="CM29" s="254">
        <f t="shared" si="81"/>
        <v>0</v>
      </c>
      <c r="CN29" s="254">
        <f t="shared" si="82"/>
        <v>0</v>
      </c>
      <c r="CO29" s="254">
        <f t="shared" si="83"/>
        <v>0</v>
      </c>
      <c r="CP29" s="254">
        <f t="shared" si="84"/>
        <v>0</v>
      </c>
      <c r="CQ29" s="254">
        <f t="shared" si="85"/>
        <v>0</v>
      </c>
      <c r="CR29" s="254">
        <f t="shared" si="86"/>
        <v>0</v>
      </c>
      <c r="CS29" s="254">
        <f t="shared" si="87"/>
        <v>0</v>
      </c>
      <c r="CT29" s="254">
        <f t="shared" si="88"/>
        <v>0</v>
      </c>
      <c r="CU29" s="254">
        <f t="shared" si="89"/>
        <v>0</v>
      </c>
      <c r="CV29" s="254">
        <f t="shared" si="90"/>
        <v>0</v>
      </c>
      <c r="CW29" s="254">
        <f t="shared" si="91"/>
        <v>0</v>
      </c>
      <c r="CX29" s="254">
        <f t="shared" si="92"/>
        <v>0</v>
      </c>
      <c r="CY29" s="254">
        <f t="shared" si="93"/>
        <v>0</v>
      </c>
      <c r="CZ29" s="254">
        <f t="shared" si="94"/>
        <v>0</v>
      </c>
      <c r="DA29" s="254">
        <f t="shared" si="95"/>
        <v>0</v>
      </c>
      <c r="DB29" s="254">
        <f t="shared" si="96"/>
        <v>0</v>
      </c>
      <c r="DC29" s="254">
        <f t="shared" si="97"/>
        <v>0</v>
      </c>
      <c r="DD29" s="254">
        <f t="shared" si="98"/>
        <v>0</v>
      </c>
      <c r="DE29" s="254">
        <f t="shared" si="99"/>
        <v>0</v>
      </c>
      <c r="DF29" s="254">
        <f t="shared" si="100"/>
        <v>0</v>
      </c>
      <c r="DG29" s="254">
        <f t="shared" si="101"/>
        <v>0</v>
      </c>
      <c r="DH29" s="254">
        <f t="shared" si="102"/>
        <v>0</v>
      </c>
      <c r="DI29" s="254">
        <f t="shared" si="103"/>
        <v>0</v>
      </c>
      <c r="DJ29" s="254">
        <f t="shared" si="104"/>
        <v>0</v>
      </c>
      <c r="DK29" s="254">
        <f t="shared" si="105"/>
        <v>0</v>
      </c>
      <c r="DL29" s="254">
        <f t="shared" si="106"/>
        <v>0</v>
      </c>
      <c r="DM29" s="254">
        <f t="shared" si="107"/>
        <v>0</v>
      </c>
      <c r="DN29" s="254">
        <f t="shared" si="108"/>
        <v>0</v>
      </c>
      <c r="DO29" s="254">
        <f t="shared" si="109"/>
        <v>0</v>
      </c>
      <c r="DP29" s="254">
        <f t="shared" si="110"/>
        <v>0</v>
      </c>
      <c r="DQ29" s="254">
        <f t="shared" si="111"/>
        <v>0</v>
      </c>
      <c r="DR29" s="254">
        <f t="shared" si="112"/>
        <v>0</v>
      </c>
      <c r="DS29" s="254">
        <f t="shared" si="113"/>
        <v>0</v>
      </c>
      <c r="DT29" s="254">
        <f t="shared" si="114"/>
        <v>0</v>
      </c>
      <c r="DU29" s="254">
        <f t="shared" si="115"/>
        <v>0</v>
      </c>
      <c r="DV29" s="254">
        <f t="shared" si="116"/>
        <v>0</v>
      </c>
      <c r="DZ29" s="69" t="s">
        <v>290</v>
      </c>
      <c r="EA29" s="69">
        <v>15</v>
      </c>
      <c r="EB29" s="69" t="str">
        <f ca="1"/>
        <v/>
      </c>
    </row>
    <row r="30" spans="1:132" ht="24" customHeight="1">
      <c r="A30" s="11" t="str">
        <f ca="1">IF(AG30&lt;&gt;"OK","",CONCATENATE(TEXT('Front Page'!$F$33,"000"),TEXT('Front Page'!$F$31,"000"),"-",LEFT('Front Page'!$R$53,5),"-",LEFT(D30,1),AJ30, "-",TEXT(B30,"000")))</f>
        <v/>
      </c>
      <c r="B30" s="12" t="str">
        <f>IFERROR(IF(E30="","",MAX(B$17:B29)+1),"")</f>
        <v/>
      </c>
      <c r="C30" s="13"/>
      <c r="D30" s="29" t="str">
        <f t="shared" si="72"/>
        <v>None</v>
      </c>
      <c r="E30" s="29" t="str">
        <f t="shared" si="17"/>
        <v/>
      </c>
      <c r="F30" s="29" t="str">
        <f t="shared" si="18"/>
        <v/>
      </c>
      <c r="G30" s="363"/>
      <c r="H30" s="364"/>
      <c r="I30" s="325" t="str">
        <f t="shared" si="73"/>
        <v>No</v>
      </c>
      <c r="J30" s="314">
        <v>0</v>
      </c>
      <c r="K30" s="312">
        <v>0</v>
      </c>
      <c r="L30" s="312">
        <v>0</v>
      </c>
      <c r="M30" s="312">
        <v>0</v>
      </c>
      <c r="N30" s="312">
        <v>0</v>
      </c>
      <c r="O30" s="312">
        <v>0</v>
      </c>
      <c r="P30" s="312">
        <v>0</v>
      </c>
      <c r="Q30" s="312">
        <v>0</v>
      </c>
      <c r="R30" s="312">
        <v>0</v>
      </c>
      <c r="S30" s="312">
        <v>0</v>
      </c>
      <c r="T30" s="312">
        <v>0</v>
      </c>
      <c r="U30" s="312">
        <v>0</v>
      </c>
      <c r="V30" s="313">
        <v>1</v>
      </c>
      <c r="W30" s="313">
        <v>1</v>
      </c>
      <c r="X30" s="312">
        <v>0</v>
      </c>
      <c r="Y30" s="312">
        <v>0</v>
      </c>
      <c r="Z30" s="312">
        <v>0</v>
      </c>
      <c r="AA30" s="14">
        <v>0</v>
      </c>
      <c r="AB30" s="317"/>
      <c r="AC30" s="15" t="str">
        <f t="shared" si="74"/>
        <v/>
      </c>
      <c r="AD30" s="15" t="str">
        <f t="shared" si="75"/>
        <v/>
      </c>
      <c r="AE30" s="16" t="str">
        <f t="shared" si="76"/>
        <v>0 - 0</v>
      </c>
      <c r="AF30" s="20" t="str">
        <f t="shared" si="77"/>
        <v>Not an offer</v>
      </c>
      <c r="AG30" s="276" t="str">
        <f t="shared" si="23"/>
        <v>Not an Offer</v>
      </c>
      <c r="AH30" s="150"/>
      <c r="AI30" s="254">
        <v>14</v>
      </c>
      <c r="AJ30" s="149" t="str">
        <f t="shared" si="24"/>
        <v>00-ICT</v>
      </c>
      <c r="AK30" s="254" t="b">
        <f t="shared" si="11"/>
        <v>0</v>
      </c>
      <c r="AL30" s="254">
        <f t="shared" si="12"/>
        <v>0</v>
      </c>
      <c r="AM30" s="254">
        <f t="shared" si="25"/>
        <v>0</v>
      </c>
      <c r="AN30" s="288">
        <f t="shared" si="78"/>
        <v>0</v>
      </c>
      <c r="AO30" s="288">
        <f>IF(AND($BU30=$BV30,BU30=AO$13),$J30&amp;$K30&amp;$L30&amp;$M30&amp;$N30&amp;$O30&amp;$P30&amp;$Q30&amp;$R30&amp;$S30&amp;$T30&amp;$U30,IFERROR(MATCH($AN30,AO$17:AO29,0),-1000))</f>
        <v>1</v>
      </c>
      <c r="AP30" s="288">
        <f>IF(AND($BU30=$BV30,BV30=AP$13),$J30&amp;$K30&amp;$L30&amp;$M30&amp;$N30&amp;$O30&amp;$P30&amp;$Q30&amp;$R30&amp;$S30&amp;$T30&amp;$U30,IFERROR(MATCH($AN30,AP$17:AP29,0),-1000))</f>
        <v>1</v>
      </c>
      <c r="AQ30" s="288">
        <f>IF(AND($BU30=$BV30,BW30=AQ$13),$J30&amp;$K30&amp;$L30&amp;$M30&amp;$N30&amp;$O30&amp;$P30&amp;$Q30&amp;$R30&amp;$S30&amp;$T30&amp;$U30,IFERROR(MATCH($AN30,AQ$17:AQ29,0),-1000))</f>
        <v>1</v>
      </c>
      <c r="AR30" s="288">
        <f>IF(AND($BU30=$BV30,BX30=AR$13),$J30&amp;$K30&amp;$L30&amp;$M30&amp;$N30&amp;$O30&amp;$P30&amp;$Q30&amp;$R30&amp;$S30&amp;$T30&amp;$U30,IFERROR(MATCH($AN30,AR$17:AR29,0),-1000))</f>
        <v>1</v>
      </c>
      <c r="AS30" s="254">
        <f t="shared" si="71"/>
        <v>0</v>
      </c>
      <c r="AT30" s="261" t="str">
        <f t="shared" si="79"/>
        <v/>
      </c>
      <c r="AU30" s="254" t="str">
        <f t="shared" si="13"/>
        <v/>
      </c>
      <c r="AV30" s="254" t="str">
        <f t="shared" si="13"/>
        <v/>
      </c>
      <c r="AW30" s="254" t="str">
        <f t="shared" si="13"/>
        <v/>
      </c>
      <c r="AX30" s="254" t="str">
        <f t="shared" si="13"/>
        <v/>
      </c>
      <c r="AY30" s="254" t="str">
        <f t="shared" si="13"/>
        <v/>
      </c>
      <c r="AZ30" s="254" t="str">
        <f t="shared" si="13"/>
        <v/>
      </c>
      <c r="BA30" s="254" t="str">
        <f t="shared" si="13"/>
        <v/>
      </c>
      <c r="BB30" s="254" t="str">
        <f t="shared" si="13"/>
        <v/>
      </c>
      <c r="BC30" s="254" t="str">
        <f t="shared" si="13"/>
        <v/>
      </c>
      <c r="BD30" s="254" t="str">
        <f t="shared" si="13"/>
        <v/>
      </c>
      <c r="BE30" s="262" t="str">
        <f t="shared" si="13"/>
        <v/>
      </c>
      <c r="BF30" s="263" t="str">
        <f t="shared" si="14"/>
        <v/>
      </c>
      <c r="BG30" s="254" t="str">
        <f t="shared" si="14"/>
        <v/>
      </c>
      <c r="BH30" s="254" t="str">
        <f t="shared" si="14"/>
        <v/>
      </c>
      <c r="BI30" s="254" t="str">
        <f t="shared" si="14"/>
        <v/>
      </c>
      <c r="BJ30" s="254" t="str">
        <f t="shared" si="14"/>
        <v/>
      </c>
      <c r="BK30" s="254" t="str">
        <f t="shared" si="14"/>
        <v/>
      </c>
      <c r="BL30" s="254" t="str">
        <f t="shared" si="14"/>
        <v/>
      </c>
      <c r="BM30" s="254" t="str">
        <f t="shared" si="14"/>
        <v/>
      </c>
      <c r="BN30" s="254" t="str">
        <f t="shared" si="14"/>
        <v/>
      </c>
      <c r="BO30" s="254" t="str">
        <f t="shared" si="14"/>
        <v/>
      </c>
      <c r="BP30" s="254" t="str">
        <f t="shared" si="14"/>
        <v/>
      </c>
      <c r="BQ30" s="264" t="str">
        <f t="shared" si="80"/>
        <v/>
      </c>
      <c r="BR30" s="261" t="str">
        <f t="shared" si="30"/>
        <v/>
      </c>
      <c r="BS30" s="254" t="str">
        <f t="shared" si="31"/>
        <v/>
      </c>
      <c r="BT30" s="254" t="str">
        <f t="shared" si="31"/>
        <v/>
      </c>
      <c r="BU30" s="265" t="str">
        <f t="shared" si="31"/>
        <v/>
      </c>
      <c r="BV30" s="263" t="str">
        <f t="shared" si="32"/>
        <v/>
      </c>
      <c r="BW30" s="254" t="str">
        <f t="shared" si="32"/>
        <v/>
      </c>
      <c r="BX30" s="254" t="str">
        <f t="shared" si="32"/>
        <v/>
      </c>
      <c r="BY30" s="264" t="str">
        <f t="shared" si="33"/>
        <v/>
      </c>
      <c r="BZ30" s="254" t="str">
        <f t="shared" si="34"/>
        <v/>
      </c>
      <c r="CA30" s="254">
        <f t="shared" si="15"/>
        <v>0</v>
      </c>
      <c r="CB30" s="254">
        <f t="shared" si="15"/>
        <v>0</v>
      </c>
      <c r="CC30" s="254">
        <f t="shared" si="15"/>
        <v>0</v>
      </c>
      <c r="CD30" s="254">
        <f t="shared" si="15"/>
        <v>0</v>
      </c>
      <c r="CE30" s="254">
        <f t="shared" si="15"/>
        <v>0</v>
      </c>
      <c r="CF30" s="254">
        <f t="shared" si="15"/>
        <v>0</v>
      </c>
      <c r="CG30" s="254">
        <f t="shared" si="15"/>
        <v>0</v>
      </c>
      <c r="CH30" s="254">
        <f t="shared" si="15"/>
        <v>0</v>
      </c>
      <c r="CI30" s="254">
        <f t="shared" si="15"/>
        <v>0</v>
      </c>
      <c r="CJ30" s="254">
        <f t="shared" si="15"/>
        <v>0</v>
      </c>
      <c r="CK30" s="254">
        <f t="shared" si="15"/>
        <v>0</v>
      </c>
      <c r="CL30" s="254">
        <f t="shared" si="15"/>
        <v>0</v>
      </c>
      <c r="CM30" s="254">
        <f t="shared" si="81"/>
        <v>0</v>
      </c>
      <c r="CN30" s="254">
        <f t="shared" si="82"/>
        <v>0</v>
      </c>
      <c r="CO30" s="254">
        <f t="shared" si="83"/>
        <v>0</v>
      </c>
      <c r="CP30" s="254">
        <f t="shared" si="84"/>
        <v>0</v>
      </c>
      <c r="CQ30" s="254">
        <f t="shared" si="85"/>
        <v>0</v>
      </c>
      <c r="CR30" s="254">
        <f t="shared" si="86"/>
        <v>0</v>
      </c>
      <c r="CS30" s="254">
        <f t="shared" si="87"/>
        <v>0</v>
      </c>
      <c r="CT30" s="254">
        <f t="shared" si="88"/>
        <v>0</v>
      </c>
      <c r="CU30" s="254">
        <f t="shared" si="89"/>
        <v>0</v>
      </c>
      <c r="CV30" s="254">
        <f t="shared" si="90"/>
        <v>0</v>
      </c>
      <c r="CW30" s="254">
        <f t="shared" si="91"/>
        <v>0</v>
      </c>
      <c r="CX30" s="254">
        <f t="shared" si="92"/>
        <v>0</v>
      </c>
      <c r="CY30" s="254">
        <f t="shared" si="93"/>
        <v>0</v>
      </c>
      <c r="CZ30" s="254">
        <f t="shared" si="94"/>
        <v>0</v>
      </c>
      <c r="DA30" s="254">
        <f t="shared" si="95"/>
        <v>0</v>
      </c>
      <c r="DB30" s="254">
        <f t="shared" si="96"/>
        <v>0</v>
      </c>
      <c r="DC30" s="254">
        <f t="shared" si="97"/>
        <v>0</v>
      </c>
      <c r="DD30" s="254">
        <f t="shared" si="98"/>
        <v>0</v>
      </c>
      <c r="DE30" s="254">
        <f t="shared" si="99"/>
        <v>0</v>
      </c>
      <c r="DF30" s="254">
        <f t="shared" si="100"/>
        <v>0</v>
      </c>
      <c r="DG30" s="254">
        <f t="shared" si="101"/>
        <v>0</v>
      </c>
      <c r="DH30" s="254">
        <f t="shared" si="102"/>
        <v>0</v>
      </c>
      <c r="DI30" s="254">
        <f t="shared" si="103"/>
        <v>0</v>
      </c>
      <c r="DJ30" s="254">
        <f t="shared" si="104"/>
        <v>0</v>
      </c>
      <c r="DK30" s="254">
        <f t="shared" si="105"/>
        <v>0</v>
      </c>
      <c r="DL30" s="254">
        <f t="shared" si="106"/>
        <v>0</v>
      </c>
      <c r="DM30" s="254">
        <f t="shared" si="107"/>
        <v>0</v>
      </c>
      <c r="DN30" s="254">
        <f t="shared" si="108"/>
        <v>0</v>
      </c>
      <c r="DO30" s="254">
        <f t="shared" si="109"/>
        <v>0</v>
      </c>
      <c r="DP30" s="254">
        <f t="shared" si="110"/>
        <v>0</v>
      </c>
      <c r="DQ30" s="254">
        <f t="shared" si="111"/>
        <v>0</v>
      </c>
      <c r="DR30" s="254">
        <f t="shared" si="112"/>
        <v>0</v>
      </c>
      <c r="DS30" s="254">
        <f t="shared" si="113"/>
        <v>0</v>
      </c>
      <c r="DT30" s="254">
        <f t="shared" si="114"/>
        <v>0</v>
      </c>
      <c r="DU30" s="254">
        <f t="shared" si="115"/>
        <v>0</v>
      </c>
      <c r="DV30" s="254">
        <f t="shared" si="116"/>
        <v>0</v>
      </c>
      <c r="DZ30" s="69" t="s">
        <v>291</v>
      </c>
      <c r="EA30" s="69">
        <v>16</v>
      </c>
      <c r="EB30" s="69" t="str">
        <f ca="1"/>
        <v/>
      </c>
    </row>
    <row r="31" spans="1:132" ht="24" customHeight="1">
      <c r="A31" s="11" t="str">
        <f ca="1">IF(AG31&lt;&gt;"OK","",CONCATENATE(TEXT('Front Page'!$F$33,"000"),TEXT('Front Page'!$F$31,"000"),"-",LEFT('Front Page'!$R$53,5),"-",LEFT(D31,1),AJ31, "-",TEXT(B31,"000")))</f>
        <v/>
      </c>
      <c r="B31" s="12" t="str">
        <f>IFERROR(IF(E31="","",MAX(B$17:B30)+1),"")</f>
        <v/>
      </c>
      <c r="C31" s="13"/>
      <c r="D31" s="29" t="str">
        <f t="shared" si="72"/>
        <v>None</v>
      </c>
      <c r="E31" s="29" t="str">
        <f t="shared" si="17"/>
        <v/>
      </c>
      <c r="F31" s="29" t="str">
        <f t="shared" si="18"/>
        <v/>
      </c>
      <c r="G31" s="363"/>
      <c r="H31" s="364"/>
      <c r="I31" s="325" t="str">
        <f t="shared" si="73"/>
        <v>No</v>
      </c>
      <c r="J31" s="314">
        <v>0</v>
      </c>
      <c r="K31" s="312">
        <v>0</v>
      </c>
      <c r="L31" s="312">
        <v>0</v>
      </c>
      <c r="M31" s="312">
        <v>0</v>
      </c>
      <c r="N31" s="312">
        <v>0</v>
      </c>
      <c r="O31" s="312">
        <v>0</v>
      </c>
      <c r="P31" s="312">
        <v>0</v>
      </c>
      <c r="Q31" s="312">
        <v>0</v>
      </c>
      <c r="R31" s="312">
        <v>0</v>
      </c>
      <c r="S31" s="312">
        <v>0</v>
      </c>
      <c r="T31" s="312">
        <v>0</v>
      </c>
      <c r="U31" s="312">
        <v>0</v>
      </c>
      <c r="V31" s="313">
        <v>1</v>
      </c>
      <c r="W31" s="313">
        <v>1</v>
      </c>
      <c r="X31" s="312">
        <v>0</v>
      </c>
      <c r="Y31" s="312">
        <v>0</v>
      </c>
      <c r="Z31" s="312">
        <v>0</v>
      </c>
      <c r="AA31" s="14">
        <v>0</v>
      </c>
      <c r="AB31" s="317"/>
      <c r="AC31" s="15" t="str">
        <f t="shared" si="74"/>
        <v/>
      </c>
      <c r="AD31" s="15" t="str">
        <f t="shared" si="75"/>
        <v/>
      </c>
      <c r="AE31" s="16" t="str">
        <f t="shared" si="76"/>
        <v>0 - 0</v>
      </c>
      <c r="AF31" s="20" t="str">
        <f t="shared" si="77"/>
        <v>Not an offer</v>
      </c>
      <c r="AG31" s="276" t="str">
        <f t="shared" si="23"/>
        <v>Not an Offer</v>
      </c>
      <c r="AH31" s="150"/>
      <c r="AI31" s="254">
        <v>15</v>
      </c>
      <c r="AJ31" s="149" t="str">
        <f t="shared" si="24"/>
        <v>00-ICT</v>
      </c>
      <c r="AK31" s="254" t="b">
        <f t="shared" si="11"/>
        <v>0</v>
      </c>
      <c r="AL31" s="254">
        <f t="shared" si="12"/>
        <v>0</v>
      </c>
      <c r="AM31" s="254">
        <f t="shared" si="25"/>
        <v>0</v>
      </c>
      <c r="AN31" s="288">
        <f t="shared" si="78"/>
        <v>0</v>
      </c>
      <c r="AO31" s="288">
        <f>IF(AND($BU31=$BV31,BU31=AO$13),$J31&amp;$K31&amp;$L31&amp;$M31&amp;$N31&amp;$O31&amp;$P31&amp;$Q31&amp;$R31&amp;$S31&amp;$T31&amp;$U31,IFERROR(MATCH($AN31,AO$17:AO30,0),-1000))</f>
        <v>1</v>
      </c>
      <c r="AP31" s="288">
        <f>IF(AND($BU31=$BV31,BV31=AP$13),$J31&amp;$K31&amp;$L31&amp;$M31&amp;$N31&amp;$O31&amp;$P31&amp;$Q31&amp;$R31&amp;$S31&amp;$T31&amp;$U31,IFERROR(MATCH($AN31,AP$17:AP30,0),-1000))</f>
        <v>1</v>
      </c>
      <c r="AQ31" s="288">
        <f>IF(AND($BU31=$BV31,BW31=AQ$13),$J31&amp;$K31&amp;$L31&amp;$M31&amp;$N31&amp;$O31&amp;$P31&amp;$Q31&amp;$R31&amp;$S31&amp;$T31&amp;$U31,IFERROR(MATCH($AN31,AQ$17:AQ30,0),-1000))</f>
        <v>1</v>
      </c>
      <c r="AR31" s="288">
        <f>IF(AND($BU31=$BV31,BX31=AR$13),$J31&amp;$K31&amp;$L31&amp;$M31&amp;$N31&amp;$O31&amp;$P31&amp;$Q31&amp;$R31&amp;$S31&amp;$T31&amp;$U31,IFERROR(MATCH($AN31,AR$17:AR30,0),-1000))</f>
        <v>1</v>
      </c>
      <c r="AS31" s="254">
        <f t="shared" si="71"/>
        <v>0</v>
      </c>
      <c r="AT31" s="261" t="str">
        <f t="shared" si="79"/>
        <v/>
      </c>
      <c r="AU31" s="254" t="str">
        <f t="shared" si="13"/>
        <v/>
      </c>
      <c r="AV31" s="254" t="str">
        <f t="shared" si="13"/>
        <v/>
      </c>
      <c r="AW31" s="254" t="str">
        <f t="shared" si="13"/>
        <v/>
      </c>
      <c r="AX31" s="254" t="str">
        <f t="shared" si="13"/>
        <v/>
      </c>
      <c r="AY31" s="254" t="str">
        <f t="shared" si="13"/>
        <v/>
      </c>
      <c r="AZ31" s="254" t="str">
        <f t="shared" si="13"/>
        <v/>
      </c>
      <c r="BA31" s="254" t="str">
        <f t="shared" si="13"/>
        <v/>
      </c>
      <c r="BB31" s="254" t="str">
        <f t="shared" si="13"/>
        <v/>
      </c>
      <c r="BC31" s="254" t="str">
        <f t="shared" si="13"/>
        <v/>
      </c>
      <c r="BD31" s="254" t="str">
        <f t="shared" si="13"/>
        <v/>
      </c>
      <c r="BE31" s="262" t="str">
        <f t="shared" si="13"/>
        <v/>
      </c>
      <c r="BF31" s="263" t="str">
        <f t="shared" si="14"/>
        <v/>
      </c>
      <c r="BG31" s="254" t="str">
        <f t="shared" si="14"/>
        <v/>
      </c>
      <c r="BH31" s="254" t="str">
        <f t="shared" si="14"/>
        <v/>
      </c>
      <c r="BI31" s="254" t="str">
        <f t="shared" si="14"/>
        <v/>
      </c>
      <c r="BJ31" s="254" t="str">
        <f t="shared" si="14"/>
        <v/>
      </c>
      <c r="BK31" s="254" t="str">
        <f t="shared" si="14"/>
        <v/>
      </c>
      <c r="BL31" s="254" t="str">
        <f t="shared" si="14"/>
        <v/>
      </c>
      <c r="BM31" s="254" t="str">
        <f t="shared" si="14"/>
        <v/>
      </c>
      <c r="BN31" s="254" t="str">
        <f t="shared" si="14"/>
        <v/>
      </c>
      <c r="BO31" s="254" t="str">
        <f t="shared" si="14"/>
        <v/>
      </c>
      <c r="BP31" s="254" t="str">
        <f t="shared" si="14"/>
        <v/>
      </c>
      <c r="BQ31" s="264" t="str">
        <f t="shared" si="80"/>
        <v/>
      </c>
      <c r="BR31" s="261" t="str">
        <f t="shared" si="30"/>
        <v/>
      </c>
      <c r="BS31" s="254" t="str">
        <f t="shared" si="31"/>
        <v/>
      </c>
      <c r="BT31" s="254" t="str">
        <f t="shared" si="31"/>
        <v/>
      </c>
      <c r="BU31" s="265" t="str">
        <f t="shared" si="31"/>
        <v/>
      </c>
      <c r="BV31" s="263" t="str">
        <f t="shared" si="32"/>
        <v/>
      </c>
      <c r="BW31" s="254" t="str">
        <f t="shared" si="32"/>
        <v/>
      </c>
      <c r="BX31" s="254" t="str">
        <f t="shared" si="32"/>
        <v/>
      </c>
      <c r="BY31" s="264" t="str">
        <f t="shared" si="33"/>
        <v/>
      </c>
      <c r="BZ31" s="254" t="str">
        <f t="shared" si="34"/>
        <v/>
      </c>
      <c r="CA31" s="254">
        <f t="shared" si="15"/>
        <v>0</v>
      </c>
      <c r="CB31" s="254">
        <f t="shared" si="15"/>
        <v>0</v>
      </c>
      <c r="CC31" s="254">
        <f t="shared" si="15"/>
        <v>0</v>
      </c>
      <c r="CD31" s="254">
        <f t="shared" si="15"/>
        <v>0</v>
      </c>
      <c r="CE31" s="254">
        <f t="shared" si="15"/>
        <v>0</v>
      </c>
      <c r="CF31" s="254">
        <f t="shared" si="15"/>
        <v>0</v>
      </c>
      <c r="CG31" s="254">
        <f t="shared" si="15"/>
        <v>0</v>
      </c>
      <c r="CH31" s="254">
        <f t="shared" si="15"/>
        <v>0</v>
      </c>
      <c r="CI31" s="254">
        <f t="shared" si="15"/>
        <v>0</v>
      </c>
      <c r="CJ31" s="254">
        <f t="shared" si="15"/>
        <v>0</v>
      </c>
      <c r="CK31" s="254">
        <f t="shared" si="15"/>
        <v>0</v>
      </c>
      <c r="CL31" s="254">
        <f t="shared" si="15"/>
        <v>0</v>
      </c>
      <c r="CM31" s="254">
        <f t="shared" si="81"/>
        <v>0</v>
      </c>
      <c r="CN31" s="254">
        <f t="shared" si="82"/>
        <v>0</v>
      </c>
      <c r="CO31" s="254">
        <f t="shared" si="83"/>
        <v>0</v>
      </c>
      <c r="CP31" s="254">
        <f t="shared" si="84"/>
        <v>0</v>
      </c>
      <c r="CQ31" s="254">
        <f t="shared" si="85"/>
        <v>0</v>
      </c>
      <c r="CR31" s="254">
        <f t="shared" si="86"/>
        <v>0</v>
      </c>
      <c r="CS31" s="254">
        <f t="shared" si="87"/>
        <v>0</v>
      </c>
      <c r="CT31" s="254">
        <f t="shared" si="88"/>
        <v>0</v>
      </c>
      <c r="CU31" s="254">
        <f t="shared" si="89"/>
        <v>0</v>
      </c>
      <c r="CV31" s="254">
        <f t="shared" si="90"/>
        <v>0</v>
      </c>
      <c r="CW31" s="254">
        <f t="shared" si="91"/>
        <v>0</v>
      </c>
      <c r="CX31" s="254">
        <f t="shared" si="92"/>
        <v>0</v>
      </c>
      <c r="CY31" s="254">
        <f t="shared" si="93"/>
        <v>0</v>
      </c>
      <c r="CZ31" s="254">
        <f t="shared" si="94"/>
        <v>0</v>
      </c>
      <c r="DA31" s="254">
        <f t="shared" si="95"/>
        <v>0</v>
      </c>
      <c r="DB31" s="254">
        <f t="shared" si="96"/>
        <v>0</v>
      </c>
      <c r="DC31" s="254">
        <f t="shared" si="97"/>
        <v>0</v>
      </c>
      <c r="DD31" s="254">
        <f t="shared" si="98"/>
        <v>0</v>
      </c>
      <c r="DE31" s="254">
        <f t="shared" si="99"/>
        <v>0</v>
      </c>
      <c r="DF31" s="254">
        <f t="shared" si="100"/>
        <v>0</v>
      </c>
      <c r="DG31" s="254">
        <f t="shared" si="101"/>
        <v>0</v>
      </c>
      <c r="DH31" s="254">
        <f t="shared" si="102"/>
        <v>0</v>
      </c>
      <c r="DI31" s="254">
        <f t="shared" si="103"/>
        <v>0</v>
      </c>
      <c r="DJ31" s="254">
        <f t="shared" si="104"/>
        <v>0</v>
      </c>
      <c r="DK31" s="254">
        <f t="shared" si="105"/>
        <v>0</v>
      </c>
      <c r="DL31" s="254">
        <f t="shared" si="106"/>
        <v>0</v>
      </c>
      <c r="DM31" s="254">
        <f t="shared" si="107"/>
        <v>0</v>
      </c>
      <c r="DN31" s="254">
        <f t="shared" si="108"/>
        <v>0</v>
      </c>
      <c r="DO31" s="254">
        <f t="shared" si="109"/>
        <v>0</v>
      </c>
      <c r="DP31" s="254">
        <f t="shared" si="110"/>
        <v>0</v>
      </c>
      <c r="DQ31" s="254">
        <f t="shared" si="111"/>
        <v>0</v>
      </c>
      <c r="DR31" s="254">
        <f t="shared" si="112"/>
        <v>0</v>
      </c>
      <c r="DS31" s="254">
        <f t="shared" si="113"/>
        <v>0</v>
      </c>
      <c r="DT31" s="254">
        <f t="shared" si="114"/>
        <v>0</v>
      </c>
      <c r="DU31" s="254">
        <f t="shared" si="115"/>
        <v>0</v>
      </c>
      <c r="DV31" s="254">
        <f t="shared" si="116"/>
        <v>0</v>
      </c>
      <c r="DZ31" s="69" t="s">
        <v>292</v>
      </c>
      <c r="EA31" s="69">
        <v>17</v>
      </c>
      <c r="EB31" s="69" t="str">
        <f ca="1"/>
        <v/>
      </c>
    </row>
    <row r="32" spans="1:132" ht="24" customHeight="1">
      <c r="A32" s="11" t="str">
        <f ca="1">IF(AG32&lt;&gt;"OK","",CONCATENATE(TEXT('Front Page'!$F$33,"000"),TEXT('Front Page'!$F$31,"000"),"-",LEFT('Front Page'!$R$53,5),"-",LEFT(D32,1),AJ32, "-",TEXT(B32,"000")))</f>
        <v/>
      </c>
      <c r="B32" s="12" t="str">
        <f>IFERROR(IF(E32="","",MAX(B$17:B31)+1),"")</f>
        <v/>
      </c>
      <c r="C32" s="13"/>
      <c r="D32" s="29" t="str">
        <f t="shared" si="72"/>
        <v>None</v>
      </c>
      <c r="E32" s="29" t="str">
        <f t="shared" si="17"/>
        <v/>
      </c>
      <c r="F32" s="29" t="str">
        <f t="shared" si="18"/>
        <v/>
      </c>
      <c r="G32" s="363"/>
      <c r="H32" s="364"/>
      <c r="I32" s="325" t="str">
        <f t="shared" si="73"/>
        <v>No</v>
      </c>
      <c r="J32" s="314">
        <v>0</v>
      </c>
      <c r="K32" s="312">
        <v>0</v>
      </c>
      <c r="L32" s="312">
        <v>0</v>
      </c>
      <c r="M32" s="312">
        <v>0</v>
      </c>
      <c r="N32" s="312">
        <v>0</v>
      </c>
      <c r="O32" s="312">
        <v>0</v>
      </c>
      <c r="P32" s="312">
        <v>0</v>
      </c>
      <c r="Q32" s="312">
        <v>0</v>
      </c>
      <c r="R32" s="312">
        <v>0</v>
      </c>
      <c r="S32" s="312">
        <v>0</v>
      </c>
      <c r="T32" s="312">
        <v>0</v>
      </c>
      <c r="U32" s="312">
        <v>0</v>
      </c>
      <c r="V32" s="313">
        <v>1</v>
      </c>
      <c r="W32" s="313">
        <v>1</v>
      </c>
      <c r="X32" s="312">
        <v>0</v>
      </c>
      <c r="Y32" s="312">
        <v>0</v>
      </c>
      <c r="Z32" s="312">
        <v>0</v>
      </c>
      <c r="AA32" s="14">
        <v>0</v>
      </c>
      <c r="AB32" s="317"/>
      <c r="AC32" s="15" t="str">
        <f t="shared" si="74"/>
        <v/>
      </c>
      <c r="AD32" s="15" t="str">
        <f t="shared" si="75"/>
        <v/>
      </c>
      <c r="AE32" s="16" t="str">
        <f t="shared" si="76"/>
        <v>0 - 0</v>
      </c>
      <c r="AF32" s="20" t="str">
        <f t="shared" si="77"/>
        <v>Not an offer</v>
      </c>
      <c r="AG32" s="276" t="str">
        <f t="shared" si="23"/>
        <v>Not an Offer</v>
      </c>
      <c r="AH32" s="150"/>
      <c r="AI32" s="254">
        <v>16</v>
      </c>
      <c r="AJ32" s="149" t="str">
        <f t="shared" si="24"/>
        <v>00-ICT</v>
      </c>
      <c r="AK32" s="254" t="b">
        <f t="shared" si="11"/>
        <v>0</v>
      </c>
      <c r="AL32" s="254">
        <f t="shared" si="12"/>
        <v>0</v>
      </c>
      <c r="AM32" s="254">
        <f t="shared" si="25"/>
        <v>0</v>
      </c>
      <c r="AN32" s="288">
        <f t="shared" si="78"/>
        <v>0</v>
      </c>
      <c r="AO32" s="288">
        <f>IF(AND($BU32=$BV32,BU32=AO$13),$J32&amp;$K32&amp;$L32&amp;$M32&amp;$N32&amp;$O32&amp;$P32&amp;$Q32&amp;$R32&amp;$S32&amp;$T32&amp;$U32,IFERROR(MATCH($AN32,AO$17:AO31,0),-1000))</f>
        <v>1</v>
      </c>
      <c r="AP32" s="288">
        <f>IF(AND($BU32=$BV32,BV32=AP$13),$J32&amp;$K32&amp;$L32&amp;$M32&amp;$N32&amp;$O32&amp;$P32&amp;$Q32&amp;$R32&amp;$S32&amp;$T32&amp;$U32,IFERROR(MATCH($AN32,AP$17:AP31,0),-1000))</f>
        <v>1</v>
      </c>
      <c r="AQ32" s="288">
        <f>IF(AND($BU32=$BV32,BW32=AQ$13),$J32&amp;$K32&amp;$L32&amp;$M32&amp;$N32&amp;$O32&amp;$P32&amp;$Q32&amp;$R32&amp;$S32&amp;$T32&amp;$U32,IFERROR(MATCH($AN32,AQ$17:AQ31,0),-1000))</f>
        <v>1</v>
      </c>
      <c r="AR32" s="288">
        <f>IF(AND($BU32=$BV32,BX32=AR$13),$J32&amp;$K32&amp;$L32&amp;$M32&amp;$N32&amp;$O32&amp;$P32&amp;$Q32&amp;$R32&amp;$S32&amp;$T32&amp;$U32,IFERROR(MATCH($AN32,AR$17:AR31,0),-1000))</f>
        <v>1</v>
      </c>
      <c r="AS32" s="254">
        <f t="shared" si="71"/>
        <v>0</v>
      </c>
      <c r="AT32" s="261" t="str">
        <f t="shared" si="79"/>
        <v/>
      </c>
      <c r="AU32" s="254" t="str">
        <f t="shared" si="13"/>
        <v/>
      </c>
      <c r="AV32" s="254" t="str">
        <f t="shared" si="13"/>
        <v/>
      </c>
      <c r="AW32" s="254" t="str">
        <f t="shared" si="13"/>
        <v/>
      </c>
      <c r="AX32" s="254" t="str">
        <f t="shared" si="13"/>
        <v/>
      </c>
      <c r="AY32" s="254" t="str">
        <f t="shared" si="13"/>
        <v/>
      </c>
      <c r="AZ32" s="254" t="str">
        <f t="shared" si="13"/>
        <v/>
      </c>
      <c r="BA32" s="254" t="str">
        <f t="shared" si="13"/>
        <v/>
      </c>
      <c r="BB32" s="254" t="str">
        <f t="shared" si="13"/>
        <v/>
      </c>
      <c r="BC32" s="254" t="str">
        <f t="shared" si="13"/>
        <v/>
      </c>
      <c r="BD32" s="254" t="str">
        <f t="shared" si="13"/>
        <v/>
      </c>
      <c r="BE32" s="262" t="str">
        <f t="shared" si="13"/>
        <v/>
      </c>
      <c r="BF32" s="263" t="str">
        <f t="shared" si="14"/>
        <v/>
      </c>
      <c r="BG32" s="254" t="str">
        <f t="shared" si="14"/>
        <v/>
      </c>
      <c r="BH32" s="254" t="str">
        <f t="shared" si="14"/>
        <v/>
      </c>
      <c r="BI32" s="254" t="str">
        <f t="shared" si="14"/>
        <v/>
      </c>
      <c r="BJ32" s="254" t="str">
        <f t="shared" si="14"/>
        <v/>
      </c>
      <c r="BK32" s="254" t="str">
        <f t="shared" si="14"/>
        <v/>
      </c>
      <c r="BL32" s="254" t="str">
        <f t="shared" si="14"/>
        <v/>
      </c>
      <c r="BM32" s="254" t="str">
        <f t="shared" si="14"/>
        <v/>
      </c>
      <c r="BN32" s="254" t="str">
        <f t="shared" si="14"/>
        <v/>
      </c>
      <c r="BO32" s="254" t="str">
        <f t="shared" si="14"/>
        <v/>
      </c>
      <c r="BP32" s="254" t="str">
        <f t="shared" si="14"/>
        <v/>
      </c>
      <c r="BQ32" s="264" t="str">
        <f t="shared" si="80"/>
        <v/>
      </c>
      <c r="BR32" s="261" t="str">
        <f t="shared" si="30"/>
        <v/>
      </c>
      <c r="BS32" s="254" t="str">
        <f t="shared" si="31"/>
        <v/>
      </c>
      <c r="BT32" s="254" t="str">
        <f t="shared" si="31"/>
        <v/>
      </c>
      <c r="BU32" s="265" t="str">
        <f t="shared" si="31"/>
        <v/>
      </c>
      <c r="BV32" s="263" t="str">
        <f t="shared" si="32"/>
        <v/>
      </c>
      <c r="BW32" s="254" t="str">
        <f t="shared" si="32"/>
        <v/>
      </c>
      <c r="BX32" s="254" t="str">
        <f t="shared" si="32"/>
        <v/>
      </c>
      <c r="BY32" s="264" t="str">
        <f t="shared" si="33"/>
        <v/>
      </c>
      <c r="BZ32" s="254" t="str">
        <f t="shared" si="34"/>
        <v/>
      </c>
      <c r="CA32" s="254">
        <f t="shared" si="15"/>
        <v>0</v>
      </c>
      <c r="CB32" s="254">
        <f t="shared" si="15"/>
        <v>0</v>
      </c>
      <c r="CC32" s="254">
        <f t="shared" si="15"/>
        <v>0</v>
      </c>
      <c r="CD32" s="254">
        <f t="shared" si="15"/>
        <v>0</v>
      </c>
      <c r="CE32" s="254">
        <f t="shared" si="15"/>
        <v>0</v>
      </c>
      <c r="CF32" s="254">
        <f t="shared" si="15"/>
        <v>0</v>
      </c>
      <c r="CG32" s="254">
        <f t="shared" si="15"/>
        <v>0</v>
      </c>
      <c r="CH32" s="254">
        <f t="shared" si="15"/>
        <v>0</v>
      </c>
      <c r="CI32" s="254">
        <f t="shared" si="15"/>
        <v>0</v>
      </c>
      <c r="CJ32" s="254">
        <f t="shared" si="15"/>
        <v>0</v>
      </c>
      <c r="CK32" s="254">
        <f t="shared" si="15"/>
        <v>0</v>
      </c>
      <c r="CL32" s="254">
        <f t="shared" si="15"/>
        <v>0</v>
      </c>
      <c r="CM32" s="254">
        <f t="shared" si="81"/>
        <v>0</v>
      </c>
      <c r="CN32" s="254">
        <f t="shared" si="82"/>
        <v>0</v>
      </c>
      <c r="CO32" s="254">
        <f t="shared" si="83"/>
        <v>0</v>
      </c>
      <c r="CP32" s="254">
        <f t="shared" si="84"/>
        <v>0</v>
      </c>
      <c r="CQ32" s="254">
        <f t="shared" si="85"/>
        <v>0</v>
      </c>
      <c r="CR32" s="254">
        <f t="shared" si="86"/>
        <v>0</v>
      </c>
      <c r="CS32" s="254">
        <f t="shared" si="87"/>
        <v>0</v>
      </c>
      <c r="CT32" s="254">
        <f t="shared" si="88"/>
        <v>0</v>
      </c>
      <c r="CU32" s="254">
        <f t="shared" si="89"/>
        <v>0</v>
      </c>
      <c r="CV32" s="254">
        <f t="shared" si="90"/>
        <v>0</v>
      </c>
      <c r="CW32" s="254">
        <f t="shared" si="91"/>
        <v>0</v>
      </c>
      <c r="CX32" s="254">
        <f t="shared" si="92"/>
        <v>0</v>
      </c>
      <c r="CY32" s="254">
        <f t="shared" si="93"/>
        <v>0</v>
      </c>
      <c r="CZ32" s="254">
        <f t="shared" si="94"/>
        <v>0</v>
      </c>
      <c r="DA32" s="254">
        <f t="shared" si="95"/>
        <v>0</v>
      </c>
      <c r="DB32" s="254">
        <f t="shared" si="96"/>
        <v>0</v>
      </c>
      <c r="DC32" s="254">
        <f t="shared" si="97"/>
        <v>0</v>
      </c>
      <c r="DD32" s="254">
        <f t="shared" si="98"/>
        <v>0</v>
      </c>
      <c r="DE32" s="254">
        <f t="shared" si="99"/>
        <v>0</v>
      </c>
      <c r="DF32" s="254">
        <f t="shared" si="100"/>
        <v>0</v>
      </c>
      <c r="DG32" s="254">
        <f t="shared" si="101"/>
        <v>0</v>
      </c>
      <c r="DH32" s="254">
        <f t="shared" si="102"/>
        <v>0</v>
      </c>
      <c r="DI32" s="254">
        <f t="shared" si="103"/>
        <v>0</v>
      </c>
      <c r="DJ32" s="254">
        <f t="shared" si="104"/>
        <v>0</v>
      </c>
      <c r="DK32" s="254">
        <f t="shared" si="105"/>
        <v>0</v>
      </c>
      <c r="DL32" s="254">
        <f t="shared" si="106"/>
        <v>0</v>
      </c>
      <c r="DM32" s="254">
        <f t="shared" si="107"/>
        <v>0</v>
      </c>
      <c r="DN32" s="254">
        <f t="shared" si="108"/>
        <v>0</v>
      </c>
      <c r="DO32" s="254">
        <f t="shared" si="109"/>
        <v>0</v>
      </c>
      <c r="DP32" s="254">
        <f t="shared" si="110"/>
        <v>0</v>
      </c>
      <c r="DQ32" s="254">
        <f t="shared" si="111"/>
        <v>0</v>
      </c>
      <c r="DR32" s="254">
        <f t="shared" si="112"/>
        <v>0</v>
      </c>
      <c r="DS32" s="254">
        <f t="shared" si="113"/>
        <v>0</v>
      </c>
      <c r="DT32" s="254">
        <f t="shared" si="114"/>
        <v>0</v>
      </c>
      <c r="DU32" s="254">
        <f t="shared" si="115"/>
        <v>0</v>
      </c>
      <c r="DV32" s="254">
        <f t="shared" si="116"/>
        <v>0</v>
      </c>
      <c r="DZ32" s="69" t="s">
        <v>293</v>
      </c>
      <c r="EA32" s="69">
        <v>18</v>
      </c>
      <c r="EB32" s="69" t="str">
        <f ca="1"/>
        <v/>
      </c>
    </row>
    <row r="33" spans="1:132" ht="24" customHeight="1">
      <c r="A33" s="11" t="str">
        <f ca="1">IF(AG33&lt;&gt;"OK","",CONCATENATE(TEXT('Front Page'!$F$33,"000"),TEXT('Front Page'!$F$31,"000"),"-",LEFT('Front Page'!$R$53,5),"-",LEFT(D33,1),AJ33, "-",TEXT(B33,"000")))</f>
        <v/>
      </c>
      <c r="B33" s="12" t="str">
        <f>IFERROR(IF(E33="","",MAX(B$17:B32)+1),"")</f>
        <v/>
      </c>
      <c r="C33" s="13"/>
      <c r="D33" s="29" t="str">
        <f t="shared" si="72"/>
        <v>None</v>
      </c>
      <c r="E33" s="29" t="str">
        <f t="shared" si="17"/>
        <v/>
      </c>
      <c r="F33" s="29" t="str">
        <f t="shared" si="18"/>
        <v/>
      </c>
      <c r="G33" s="363"/>
      <c r="H33" s="364"/>
      <c r="I33" s="325" t="str">
        <f t="shared" si="73"/>
        <v>No</v>
      </c>
      <c r="J33" s="314">
        <v>0</v>
      </c>
      <c r="K33" s="312">
        <v>0</v>
      </c>
      <c r="L33" s="312">
        <v>0</v>
      </c>
      <c r="M33" s="312">
        <v>0</v>
      </c>
      <c r="N33" s="312">
        <v>0</v>
      </c>
      <c r="O33" s="312">
        <v>0</v>
      </c>
      <c r="P33" s="312">
        <v>0</v>
      </c>
      <c r="Q33" s="312">
        <v>0</v>
      </c>
      <c r="R33" s="312">
        <v>0</v>
      </c>
      <c r="S33" s="312">
        <v>0</v>
      </c>
      <c r="T33" s="312">
        <v>0</v>
      </c>
      <c r="U33" s="312">
        <v>0</v>
      </c>
      <c r="V33" s="313">
        <v>1</v>
      </c>
      <c r="W33" s="313">
        <v>1</v>
      </c>
      <c r="X33" s="312">
        <v>0</v>
      </c>
      <c r="Y33" s="312">
        <v>0</v>
      </c>
      <c r="Z33" s="312">
        <v>0</v>
      </c>
      <c r="AA33" s="14">
        <v>0</v>
      </c>
      <c r="AB33" s="317"/>
      <c r="AC33" s="15" t="str">
        <f t="shared" si="74"/>
        <v/>
      </c>
      <c r="AD33" s="15" t="str">
        <f t="shared" si="75"/>
        <v/>
      </c>
      <c r="AE33" s="16" t="str">
        <f t="shared" si="76"/>
        <v>0 - 0</v>
      </c>
      <c r="AF33" s="20" t="str">
        <f t="shared" si="77"/>
        <v>Not an offer</v>
      </c>
      <c r="AG33" s="276" t="str">
        <f t="shared" si="23"/>
        <v>Not an Offer</v>
      </c>
      <c r="AH33" s="150"/>
      <c r="AI33" s="254">
        <v>17</v>
      </c>
      <c r="AJ33" s="149" t="str">
        <f t="shared" si="24"/>
        <v>00-ICT</v>
      </c>
      <c r="AK33" s="254" t="b">
        <f t="shared" si="11"/>
        <v>0</v>
      </c>
      <c r="AL33" s="254">
        <f t="shared" si="12"/>
        <v>0</v>
      </c>
      <c r="AM33" s="254">
        <f t="shared" si="25"/>
        <v>0</v>
      </c>
      <c r="AN33" s="288">
        <f t="shared" si="78"/>
        <v>0</v>
      </c>
      <c r="AO33" s="288">
        <f>IF(AND($BU33=$BV33,BU33=AO$13),$J33&amp;$K33&amp;$L33&amp;$M33&amp;$N33&amp;$O33&amp;$P33&amp;$Q33&amp;$R33&amp;$S33&amp;$T33&amp;$U33,IFERROR(MATCH($AN33,AO$17:AO32,0),-1000))</f>
        <v>1</v>
      </c>
      <c r="AP33" s="288">
        <f>IF(AND($BU33=$BV33,BV33=AP$13),$J33&amp;$K33&amp;$L33&amp;$M33&amp;$N33&amp;$O33&amp;$P33&amp;$Q33&amp;$R33&amp;$S33&amp;$T33&amp;$U33,IFERROR(MATCH($AN33,AP$17:AP32,0),-1000))</f>
        <v>1</v>
      </c>
      <c r="AQ33" s="288">
        <f>IF(AND($BU33=$BV33,BW33=AQ$13),$J33&amp;$K33&amp;$L33&amp;$M33&amp;$N33&amp;$O33&amp;$P33&amp;$Q33&amp;$R33&amp;$S33&amp;$T33&amp;$U33,IFERROR(MATCH($AN33,AQ$17:AQ32,0),-1000))</f>
        <v>1</v>
      </c>
      <c r="AR33" s="288">
        <f>IF(AND($BU33=$BV33,BX33=AR$13),$J33&amp;$K33&amp;$L33&amp;$M33&amp;$N33&amp;$O33&amp;$P33&amp;$Q33&amp;$R33&amp;$S33&amp;$T33&amp;$U33,IFERROR(MATCH($AN33,AR$17:AR32,0),-1000))</f>
        <v>1</v>
      </c>
      <c r="AS33" s="254">
        <f t="shared" si="71"/>
        <v>0</v>
      </c>
      <c r="AT33" s="261" t="str">
        <f t="shared" si="79"/>
        <v/>
      </c>
      <c r="AU33" s="254" t="str">
        <f t="shared" ref="AU33:BE56" si="117">IF(K33&lt;&gt;0,MIN(AT33,AU$14),AT33)</f>
        <v/>
      </c>
      <c r="AV33" s="254" t="str">
        <f t="shared" si="117"/>
        <v/>
      </c>
      <c r="AW33" s="254" t="str">
        <f t="shared" si="117"/>
        <v/>
      </c>
      <c r="AX33" s="254" t="str">
        <f t="shared" si="117"/>
        <v/>
      </c>
      <c r="AY33" s="254" t="str">
        <f t="shared" si="117"/>
        <v/>
      </c>
      <c r="AZ33" s="254" t="str">
        <f t="shared" si="117"/>
        <v/>
      </c>
      <c r="BA33" s="254" t="str">
        <f t="shared" si="117"/>
        <v/>
      </c>
      <c r="BB33" s="254" t="str">
        <f t="shared" si="117"/>
        <v/>
      </c>
      <c r="BC33" s="254" t="str">
        <f t="shared" si="117"/>
        <v/>
      </c>
      <c r="BD33" s="254" t="str">
        <f t="shared" si="117"/>
        <v/>
      </c>
      <c r="BE33" s="262" t="str">
        <f t="shared" si="117"/>
        <v/>
      </c>
      <c r="BF33" s="263" t="str">
        <f t="shared" ref="BF33:BP56" si="118">IF(J33&lt;&gt;0,MAX(BG33,BF$14),BG33)</f>
        <v/>
      </c>
      <c r="BG33" s="254" t="str">
        <f t="shared" si="118"/>
        <v/>
      </c>
      <c r="BH33" s="254" t="str">
        <f t="shared" si="118"/>
        <v/>
      </c>
      <c r="BI33" s="254" t="str">
        <f t="shared" si="118"/>
        <v/>
      </c>
      <c r="BJ33" s="254" t="str">
        <f t="shared" si="118"/>
        <v/>
      </c>
      <c r="BK33" s="254" t="str">
        <f t="shared" si="118"/>
        <v/>
      </c>
      <c r="BL33" s="254" t="str">
        <f t="shared" si="118"/>
        <v/>
      </c>
      <c r="BM33" s="254" t="str">
        <f t="shared" si="118"/>
        <v/>
      </c>
      <c r="BN33" s="254" t="str">
        <f t="shared" si="118"/>
        <v/>
      </c>
      <c r="BO33" s="254" t="str">
        <f t="shared" si="118"/>
        <v/>
      </c>
      <c r="BP33" s="254" t="str">
        <f t="shared" si="118"/>
        <v/>
      </c>
      <c r="BQ33" s="264" t="str">
        <f t="shared" si="80"/>
        <v/>
      </c>
      <c r="BR33" s="261" t="str">
        <f t="shared" si="30"/>
        <v/>
      </c>
      <c r="BS33" s="254" t="str">
        <f t="shared" si="31"/>
        <v/>
      </c>
      <c r="BT33" s="254" t="str">
        <f t="shared" si="31"/>
        <v/>
      </c>
      <c r="BU33" s="265" t="str">
        <f t="shared" si="31"/>
        <v/>
      </c>
      <c r="BV33" s="263" t="str">
        <f t="shared" si="32"/>
        <v/>
      </c>
      <c r="BW33" s="254" t="str">
        <f t="shared" si="32"/>
        <v/>
      </c>
      <c r="BX33" s="254" t="str">
        <f t="shared" si="32"/>
        <v/>
      </c>
      <c r="BY33" s="264" t="str">
        <f t="shared" si="33"/>
        <v/>
      </c>
      <c r="BZ33" s="254" t="str">
        <f t="shared" si="34"/>
        <v/>
      </c>
      <c r="CA33" s="254">
        <f t="shared" ref="CA33:CL54" si="119">IF($X33&gt;0,J33*$W33,0)</f>
        <v>0</v>
      </c>
      <c r="CB33" s="254">
        <f t="shared" si="119"/>
        <v>0</v>
      </c>
      <c r="CC33" s="254">
        <f t="shared" si="119"/>
        <v>0</v>
      </c>
      <c r="CD33" s="254">
        <f t="shared" si="119"/>
        <v>0</v>
      </c>
      <c r="CE33" s="254">
        <f t="shared" si="119"/>
        <v>0</v>
      </c>
      <c r="CF33" s="254">
        <f t="shared" si="119"/>
        <v>0</v>
      </c>
      <c r="CG33" s="254">
        <f t="shared" si="119"/>
        <v>0</v>
      </c>
      <c r="CH33" s="254">
        <f t="shared" si="119"/>
        <v>0</v>
      </c>
      <c r="CI33" s="254">
        <f t="shared" si="119"/>
        <v>0</v>
      </c>
      <c r="CJ33" s="254">
        <f t="shared" si="119"/>
        <v>0</v>
      </c>
      <c r="CK33" s="254">
        <f t="shared" si="119"/>
        <v>0</v>
      </c>
      <c r="CL33" s="254">
        <f t="shared" si="119"/>
        <v>0</v>
      </c>
      <c r="CM33" s="254">
        <f t="shared" si="81"/>
        <v>0</v>
      </c>
      <c r="CN33" s="254">
        <f t="shared" si="82"/>
        <v>0</v>
      </c>
      <c r="CO33" s="254">
        <f t="shared" si="83"/>
        <v>0</v>
      </c>
      <c r="CP33" s="254">
        <f t="shared" si="84"/>
        <v>0</v>
      </c>
      <c r="CQ33" s="254">
        <f t="shared" si="85"/>
        <v>0</v>
      </c>
      <c r="CR33" s="254">
        <f t="shared" si="86"/>
        <v>0</v>
      </c>
      <c r="CS33" s="254">
        <f t="shared" si="87"/>
        <v>0</v>
      </c>
      <c r="CT33" s="254">
        <f t="shared" si="88"/>
        <v>0</v>
      </c>
      <c r="CU33" s="254">
        <f t="shared" si="89"/>
        <v>0</v>
      </c>
      <c r="CV33" s="254">
        <f t="shared" si="90"/>
        <v>0</v>
      </c>
      <c r="CW33" s="254">
        <f t="shared" si="91"/>
        <v>0</v>
      </c>
      <c r="CX33" s="254">
        <f t="shared" si="92"/>
        <v>0</v>
      </c>
      <c r="CY33" s="254">
        <f t="shared" si="93"/>
        <v>0</v>
      </c>
      <c r="CZ33" s="254">
        <f t="shared" si="94"/>
        <v>0</v>
      </c>
      <c r="DA33" s="254">
        <f t="shared" si="95"/>
        <v>0</v>
      </c>
      <c r="DB33" s="254">
        <f t="shared" si="96"/>
        <v>0</v>
      </c>
      <c r="DC33" s="254">
        <f t="shared" si="97"/>
        <v>0</v>
      </c>
      <c r="DD33" s="254">
        <f t="shared" si="98"/>
        <v>0</v>
      </c>
      <c r="DE33" s="254">
        <f t="shared" si="99"/>
        <v>0</v>
      </c>
      <c r="DF33" s="254">
        <f t="shared" si="100"/>
        <v>0</v>
      </c>
      <c r="DG33" s="254">
        <f t="shared" si="101"/>
        <v>0</v>
      </c>
      <c r="DH33" s="254">
        <f t="shared" si="102"/>
        <v>0</v>
      </c>
      <c r="DI33" s="254">
        <f t="shared" si="103"/>
        <v>0</v>
      </c>
      <c r="DJ33" s="254">
        <f t="shared" si="104"/>
        <v>0</v>
      </c>
      <c r="DK33" s="254">
        <f t="shared" si="105"/>
        <v>0</v>
      </c>
      <c r="DL33" s="254">
        <f t="shared" si="106"/>
        <v>0</v>
      </c>
      <c r="DM33" s="254">
        <f t="shared" si="107"/>
        <v>0</v>
      </c>
      <c r="DN33" s="254">
        <f t="shared" si="108"/>
        <v>0</v>
      </c>
      <c r="DO33" s="254">
        <f t="shared" si="109"/>
        <v>0</v>
      </c>
      <c r="DP33" s="254">
        <f t="shared" si="110"/>
        <v>0</v>
      </c>
      <c r="DQ33" s="254">
        <f t="shared" si="111"/>
        <v>0</v>
      </c>
      <c r="DR33" s="254">
        <f t="shared" si="112"/>
        <v>0</v>
      </c>
      <c r="DS33" s="254">
        <f t="shared" si="113"/>
        <v>0</v>
      </c>
      <c r="DT33" s="254">
        <f t="shared" si="114"/>
        <v>0</v>
      </c>
      <c r="DU33" s="254">
        <f t="shared" si="115"/>
        <v>0</v>
      </c>
      <c r="DV33" s="254">
        <f t="shared" si="116"/>
        <v>0</v>
      </c>
      <c r="DZ33" s="69" t="s">
        <v>294</v>
      </c>
      <c r="EA33" s="69">
        <v>19</v>
      </c>
      <c r="EB33" s="69" t="str">
        <f ca="1"/>
        <v/>
      </c>
    </row>
    <row r="34" spans="1:132" ht="24" customHeight="1">
      <c r="A34" s="11" t="str">
        <f ca="1">IF(AG34&lt;&gt;"OK","",CONCATENATE(TEXT('Front Page'!$F$33,"000"),TEXT('Front Page'!$F$31,"000"),"-",LEFT('Front Page'!$R$53,5),"-",LEFT(D34,1),AJ34, "-",TEXT(B34,"000")))</f>
        <v/>
      </c>
      <c r="B34" s="12" t="str">
        <f>IFERROR(IF(E34="","",MAX(B$17:B33)+1),"")</f>
        <v/>
      </c>
      <c r="C34" s="13"/>
      <c r="D34" s="29" t="str">
        <f t="shared" si="72"/>
        <v>None</v>
      </c>
      <c r="E34" s="29" t="str">
        <f t="shared" si="17"/>
        <v/>
      </c>
      <c r="F34" s="29" t="str">
        <f t="shared" si="18"/>
        <v/>
      </c>
      <c r="G34" s="363"/>
      <c r="H34" s="364"/>
      <c r="I34" s="325" t="str">
        <f t="shared" si="73"/>
        <v>No</v>
      </c>
      <c r="J34" s="314">
        <v>0</v>
      </c>
      <c r="K34" s="312">
        <v>0</v>
      </c>
      <c r="L34" s="312">
        <v>0</v>
      </c>
      <c r="M34" s="312">
        <v>0</v>
      </c>
      <c r="N34" s="312">
        <v>0</v>
      </c>
      <c r="O34" s="312">
        <v>0</v>
      </c>
      <c r="P34" s="312">
        <v>0</v>
      </c>
      <c r="Q34" s="312">
        <v>0</v>
      </c>
      <c r="R34" s="312">
        <v>0</v>
      </c>
      <c r="S34" s="312">
        <v>0</v>
      </c>
      <c r="T34" s="312">
        <v>0</v>
      </c>
      <c r="U34" s="312">
        <v>0</v>
      </c>
      <c r="V34" s="313">
        <v>1</v>
      </c>
      <c r="W34" s="313">
        <v>1</v>
      </c>
      <c r="X34" s="312">
        <v>0</v>
      </c>
      <c r="Y34" s="312">
        <v>0</v>
      </c>
      <c r="Z34" s="312">
        <v>0</v>
      </c>
      <c r="AA34" s="14">
        <v>0</v>
      </c>
      <c r="AB34" s="317"/>
      <c r="AC34" s="15" t="str">
        <f t="shared" si="74"/>
        <v/>
      </c>
      <c r="AD34" s="15" t="str">
        <f t="shared" si="75"/>
        <v/>
      </c>
      <c r="AE34" s="16" t="str">
        <f t="shared" si="76"/>
        <v>0 - 0</v>
      </c>
      <c r="AF34" s="20" t="str">
        <f t="shared" si="77"/>
        <v>Not an offer</v>
      </c>
      <c r="AG34" s="276" t="str">
        <f t="shared" si="23"/>
        <v>Not an Offer</v>
      </c>
      <c r="AH34" s="150"/>
      <c r="AI34" s="254">
        <v>18</v>
      </c>
      <c r="AJ34" s="149" t="str">
        <f t="shared" si="24"/>
        <v>00-ICT</v>
      </c>
      <c r="AK34" s="254" t="b">
        <f t="shared" si="11"/>
        <v>0</v>
      </c>
      <c r="AL34" s="254">
        <f t="shared" si="12"/>
        <v>0</v>
      </c>
      <c r="AM34" s="254">
        <f t="shared" si="25"/>
        <v>0</v>
      </c>
      <c r="AN34" s="288">
        <f t="shared" si="78"/>
        <v>0</v>
      </c>
      <c r="AO34" s="288">
        <f>IF(AND($BU34=$BV34,BU34=AO$13),$J34&amp;$K34&amp;$L34&amp;$M34&amp;$N34&amp;$O34&amp;$P34&amp;$Q34&amp;$R34&amp;$S34&amp;$T34&amp;$U34,IFERROR(MATCH($AN34,AO$17:AO33,0),-1000))</f>
        <v>1</v>
      </c>
      <c r="AP34" s="288">
        <f>IF(AND($BU34=$BV34,BV34=AP$13),$J34&amp;$K34&amp;$L34&amp;$M34&amp;$N34&amp;$O34&amp;$P34&amp;$Q34&amp;$R34&amp;$S34&amp;$T34&amp;$U34,IFERROR(MATCH($AN34,AP$17:AP33,0),-1000))</f>
        <v>1</v>
      </c>
      <c r="AQ34" s="288">
        <f>IF(AND($BU34=$BV34,BW34=AQ$13),$J34&amp;$K34&amp;$L34&amp;$M34&amp;$N34&amp;$O34&amp;$P34&amp;$Q34&amp;$R34&amp;$S34&amp;$T34&amp;$U34,IFERROR(MATCH($AN34,AQ$17:AQ33,0),-1000))</f>
        <v>1</v>
      </c>
      <c r="AR34" s="288">
        <f>IF(AND($BU34=$BV34,BX34=AR$13),$J34&amp;$K34&amp;$L34&amp;$M34&amp;$N34&amp;$O34&amp;$P34&amp;$Q34&amp;$R34&amp;$S34&amp;$T34&amp;$U34,IFERROR(MATCH($AN34,AR$17:AR33,0),-1000))</f>
        <v>1</v>
      </c>
      <c r="AS34" s="254">
        <f t="shared" si="71"/>
        <v>0</v>
      </c>
      <c r="AT34" s="261" t="str">
        <f t="shared" si="79"/>
        <v/>
      </c>
      <c r="AU34" s="254" t="str">
        <f t="shared" si="117"/>
        <v/>
      </c>
      <c r="AV34" s="254" t="str">
        <f t="shared" si="117"/>
        <v/>
      </c>
      <c r="AW34" s="254" t="str">
        <f t="shared" si="117"/>
        <v/>
      </c>
      <c r="AX34" s="254" t="str">
        <f t="shared" si="117"/>
        <v/>
      </c>
      <c r="AY34" s="254" t="str">
        <f t="shared" si="117"/>
        <v/>
      </c>
      <c r="AZ34" s="254" t="str">
        <f t="shared" si="117"/>
        <v/>
      </c>
      <c r="BA34" s="254" t="str">
        <f t="shared" si="117"/>
        <v/>
      </c>
      <c r="BB34" s="254" t="str">
        <f t="shared" si="117"/>
        <v/>
      </c>
      <c r="BC34" s="254" t="str">
        <f t="shared" si="117"/>
        <v/>
      </c>
      <c r="BD34" s="254" t="str">
        <f t="shared" si="117"/>
        <v/>
      </c>
      <c r="BE34" s="262" t="str">
        <f t="shared" si="117"/>
        <v/>
      </c>
      <c r="BF34" s="263" t="str">
        <f t="shared" si="118"/>
        <v/>
      </c>
      <c r="BG34" s="254" t="str">
        <f t="shared" si="118"/>
        <v/>
      </c>
      <c r="BH34" s="254" t="str">
        <f t="shared" si="118"/>
        <v/>
      </c>
      <c r="BI34" s="254" t="str">
        <f t="shared" si="118"/>
        <v/>
      </c>
      <c r="BJ34" s="254" t="str">
        <f t="shared" si="118"/>
        <v/>
      </c>
      <c r="BK34" s="254" t="str">
        <f t="shared" si="118"/>
        <v/>
      </c>
      <c r="BL34" s="254" t="str">
        <f t="shared" si="118"/>
        <v/>
      </c>
      <c r="BM34" s="254" t="str">
        <f t="shared" si="118"/>
        <v/>
      </c>
      <c r="BN34" s="254" t="str">
        <f t="shared" si="118"/>
        <v/>
      </c>
      <c r="BO34" s="254" t="str">
        <f t="shared" si="118"/>
        <v/>
      </c>
      <c r="BP34" s="254" t="str">
        <f t="shared" si="118"/>
        <v/>
      </c>
      <c r="BQ34" s="264" t="str">
        <f t="shared" si="80"/>
        <v/>
      </c>
      <c r="BR34" s="261" t="str">
        <f t="shared" si="30"/>
        <v/>
      </c>
      <c r="BS34" s="254" t="str">
        <f t="shared" si="31"/>
        <v/>
      </c>
      <c r="BT34" s="254" t="str">
        <f t="shared" si="31"/>
        <v/>
      </c>
      <c r="BU34" s="265" t="str">
        <f t="shared" si="31"/>
        <v/>
      </c>
      <c r="BV34" s="263" t="str">
        <f t="shared" si="32"/>
        <v/>
      </c>
      <c r="BW34" s="254" t="str">
        <f t="shared" si="32"/>
        <v/>
      </c>
      <c r="BX34" s="254" t="str">
        <f t="shared" si="32"/>
        <v/>
      </c>
      <c r="BY34" s="264" t="str">
        <f t="shared" si="33"/>
        <v/>
      </c>
      <c r="BZ34" s="254" t="str">
        <f t="shared" si="34"/>
        <v/>
      </c>
      <c r="CA34" s="254">
        <f t="shared" si="119"/>
        <v>0</v>
      </c>
      <c r="CB34" s="254">
        <f t="shared" si="119"/>
        <v>0</v>
      </c>
      <c r="CC34" s="254">
        <f t="shared" si="119"/>
        <v>0</v>
      </c>
      <c r="CD34" s="254">
        <f t="shared" si="119"/>
        <v>0</v>
      </c>
      <c r="CE34" s="254">
        <f t="shared" si="119"/>
        <v>0</v>
      </c>
      <c r="CF34" s="254">
        <f t="shared" si="119"/>
        <v>0</v>
      </c>
      <c r="CG34" s="254">
        <f t="shared" si="119"/>
        <v>0</v>
      </c>
      <c r="CH34" s="254">
        <f t="shared" si="119"/>
        <v>0</v>
      </c>
      <c r="CI34" s="254">
        <f t="shared" si="119"/>
        <v>0</v>
      </c>
      <c r="CJ34" s="254">
        <f t="shared" si="119"/>
        <v>0</v>
      </c>
      <c r="CK34" s="254">
        <f t="shared" si="119"/>
        <v>0</v>
      </c>
      <c r="CL34" s="254">
        <f t="shared" si="119"/>
        <v>0</v>
      </c>
      <c r="CM34" s="254">
        <f t="shared" si="81"/>
        <v>0</v>
      </c>
      <c r="CN34" s="254">
        <f t="shared" si="82"/>
        <v>0</v>
      </c>
      <c r="CO34" s="254">
        <f t="shared" si="83"/>
        <v>0</v>
      </c>
      <c r="CP34" s="254">
        <f t="shared" si="84"/>
        <v>0</v>
      </c>
      <c r="CQ34" s="254">
        <f t="shared" si="85"/>
        <v>0</v>
      </c>
      <c r="CR34" s="254">
        <f t="shared" si="86"/>
        <v>0</v>
      </c>
      <c r="CS34" s="254">
        <f t="shared" si="87"/>
        <v>0</v>
      </c>
      <c r="CT34" s="254">
        <f t="shared" si="88"/>
        <v>0</v>
      </c>
      <c r="CU34" s="254">
        <f t="shared" si="89"/>
        <v>0</v>
      </c>
      <c r="CV34" s="254">
        <f t="shared" si="90"/>
        <v>0</v>
      </c>
      <c r="CW34" s="254">
        <f t="shared" si="91"/>
        <v>0</v>
      </c>
      <c r="CX34" s="254">
        <f t="shared" si="92"/>
        <v>0</v>
      </c>
      <c r="CY34" s="254">
        <f t="shared" si="93"/>
        <v>0</v>
      </c>
      <c r="CZ34" s="254">
        <f t="shared" si="94"/>
        <v>0</v>
      </c>
      <c r="DA34" s="254">
        <f t="shared" si="95"/>
        <v>0</v>
      </c>
      <c r="DB34" s="254">
        <f t="shared" si="96"/>
        <v>0</v>
      </c>
      <c r="DC34" s="254">
        <f t="shared" si="97"/>
        <v>0</v>
      </c>
      <c r="DD34" s="254">
        <f t="shared" si="98"/>
        <v>0</v>
      </c>
      <c r="DE34" s="254">
        <f t="shared" si="99"/>
        <v>0</v>
      </c>
      <c r="DF34" s="254">
        <f t="shared" si="100"/>
        <v>0</v>
      </c>
      <c r="DG34" s="254">
        <f t="shared" si="101"/>
        <v>0</v>
      </c>
      <c r="DH34" s="254">
        <f t="shared" si="102"/>
        <v>0</v>
      </c>
      <c r="DI34" s="254">
        <f t="shared" si="103"/>
        <v>0</v>
      </c>
      <c r="DJ34" s="254">
        <f t="shared" si="104"/>
        <v>0</v>
      </c>
      <c r="DK34" s="254">
        <f t="shared" si="105"/>
        <v>0</v>
      </c>
      <c r="DL34" s="254">
        <f t="shared" si="106"/>
        <v>0</v>
      </c>
      <c r="DM34" s="254">
        <f t="shared" si="107"/>
        <v>0</v>
      </c>
      <c r="DN34" s="254">
        <f t="shared" si="108"/>
        <v>0</v>
      </c>
      <c r="DO34" s="254">
        <f t="shared" si="109"/>
        <v>0</v>
      </c>
      <c r="DP34" s="254">
        <f t="shared" si="110"/>
        <v>0</v>
      </c>
      <c r="DQ34" s="254">
        <f t="shared" si="111"/>
        <v>0</v>
      </c>
      <c r="DR34" s="254">
        <f t="shared" si="112"/>
        <v>0</v>
      </c>
      <c r="DS34" s="254">
        <f t="shared" si="113"/>
        <v>0</v>
      </c>
      <c r="DT34" s="254">
        <f t="shared" si="114"/>
        <v>0</v>
      </c>
      <c r="DU34" s="254">
        <f t="shared" si="115"/>
        <v>0</v>
      </c>
      <c r="DV34" s="254">
        <f t="shared" si="116"/>
        <v>0</v>
      </c>
      <c r="DZ34" s="69" t="s">
        <v>295</v>
      </c>
      <c r="EA34" s="69">
        <v>20</v>
      </c>
      <c r="EB34" s="69" t="str">
        <f ca="1"/>
        <v/>
      </c>
    </row>
    <row r="35" spans="1:132" ht="24" customHeight="1">
      <c r="A35" s="11" t="str">
        <f ca="1">IF(AG35&lt;&gt;"OK","",CONCATENATE(TEXT('Front Page'!$F$33,"000"),TEXT('Front Page'!$F$31,"000"),"-",LEFT('Front Page'!$R$53,5),"-",LEFT(D35,1),AJ35, "-",TEXT(B35,"000")))</f>
        <v/>
      </c>
      <c r="B35" s="12" t="str">
        <f>IFERROR(IF(E35="","",MAX(B$17:B34)+1),"")</f>
        <v/>
      </c>
      <c r="C35" s="13"/>
      <c r="D35" s="29" t="str">
        <f t="shared" si="72"/>
        <v>None</v>
      </c>
      <c r="E35" s="29" t="str">
        <f t="shared" si="17"/>
        <v/>
      </c>
      <c r="F35" s="29" t="str">
        <f t="shared" si="18"/>
        <v/>
      </c>
      <c r="G35" s="363"/>
      <c r="H35" s="364"/>
      <c r="I35" s="325" t="str">
        <f t="shared" si="73"/>
        <v>No</v>
      </c>
      <c r="J35" s="314">
        <v>0</v>
      </c>
      <c r="K35" s="312">
        <v>0</v>
      </c>
      <c r="L35" s="312">
        <v>0</v>
      </c>
      <c r="M35" s="312">
        <v>0</v>
      </c>
      <c r="N35" s="312">
        <v>0</v>
      </c>
      <c r="O35" s="312">
        <v>0</v>
      </c>
      <c r="P35" s="312">
        <v>0</v>
      </c>
      <c r="Q35" s="312">
        <v>0</v>
      </c>
      <c r="R35" s="312">
        <v>0</v>
      </c>
      <c r="S35" s="312">
        <v>0</v>
      </c>
      <c r="T35" s="312">
        <v>0</v>
      </c>
      <c r="U35" s="312">
        <v>0</v>
      </c>
      <c r="V35" s="313">
        <v>1</v>
      </c>
      <c r="W35" s="313">
        <v>1</v>
      </c>
      <c r="X35" s="312">
        <v>0</v>
      </c>
      <c r="Y35" s="312">
        <v>0</v>
      </c>
      <c r="Z35" s="312">
        <v>0</v>
      </c>
      <c r="AA35" s="14">
        <v>0</v>
      </c>
      <c r="AB35" s="317"/>
      <c r="AC35" s="15" t="str">
        <f t="shared" si="74"/>
        <v/>
      </c>
      <c r="AD35" s="15" t="str">
        <f t="shared" si="75"/>
        <v/>
      </c>
      <c r="AE35" s="16" t="str">
        <f t="shared" si="76"/>
        <v>0 - 0</v>
      </c>
      <c r="AF35" s="20" t="str">
        <f t="shared" si="77"/>
        <v>Not an offer</v>
      </c>
      <c r="AG35" s="276" t="str">
        <f t="shared" si="23"/>
        <v>Not an Offer</v>
      </c>
      <c r="AH35" s="150"/>
      <c r="AI35" s="254">
        <v>19</v>
      </c>
      <c r="AJ35" s="149" t="str">
        <f t="shared" si="24"/>
        <v>00-ICT</v>
      </c>
      <c r="AK35" s="254" t="b">
        <f t="shared" si="11"/>
        <v>0</v>
      </c>
      <c r="AL35" s="254">
        <f t="shared" si="12"/>
        <v>0</v>
      </c>
      <c r="AM35" s="254">
        <f t="shared" si="25"/>
        <v>0</v>
      </c>
      <c r="AN35" s="288">
        <f t="shared" si="78"/>
        <v>0</v>
      </c>
      <c r="AO35" s="288">
        <f>IF(AND($BU35=$BV35,BU35=AO$13),$J35&amp;$K35&amp;$L35&amp;$M35&amp;$N35&amp;$O35&amp;$P35&amp;$Q35&amp;$R35&amp;$S35&amp;$T35&amp;$U35,IFERROR(MATCH($AN35,AO$17:AO34,0),-1000))</f>
        <v>1</v>
      </c>
      <c r="AP35" s="288">
        <f>IF(AND($BU35=$BV35,BV35=AP$13),$J35&amp;$K35&amp;$L35&amp;$M35&amp;$N35&amp;$O35&amp;$P35&amp;$Q35&amp;$R35&amp;$S35&amp;$T35&amp;$U35,IFERROR(MATCH($AN35,AP$17:AP34,0),-1000))</f>
        <v>1</v>
      </c>
      <c r="AQ35" s="288">
        <f>IF(AND($BU35=$BV35,BW35=AQ$13),$J35&amp;$K35&amp;$L35&amp;$M35&amp;$N35&amp;$O35&amp;$P35&amp;$Q35&amp;$R35&amp;$S35&amp;$T35&amp;$U35,IFERROR(MATCH($AN35,AQ$17:AQ34,0),-1000))</f>
        <v>1</v>
      </c>
      <c r="AR35" s="288">
        <f>IF(AND($BU35=$BV35,BX35=AR$13),$J35&amp;$K35&amp;$L35&amp;$M35&amp;$N35&amp;$O35&amp;$P35&amp;$Q35&amp;$R35&amp;$S35&amp;$T35&amp;$U35,IFERROR(MATCH($AN35,AR$17:AR34,0),-1000))</f>
        <v>1</v>
      </c>
      <c r="AS35" s="254">
        <f t="shared" si="71"/>
        <v>0</v>
      </c>
      <c r="AT35" s="261" t="str">
        <f t="shared" si="79"/>
        <v/>
      </c>
      <c r="AU35" s="254" t="str">
        <f t="shared" si="117"/>
        <v/>
      </c>
      <c r="AV35" s="254" t="str">
        <f t="shared" si="117"/>
        <v/>
      </c>
      <c r="AW35" s="254" t="str">
        <f t="shared" si="117"/>
        <v/>
      </c>
      <c r="AX35" s="254" t="str">
        <f t="shared" si="117"/>
        <v/>
      </c>
      <c r="AY35" s="254" t="str">
        <f t="shared" si="117"/>
        <v/>
      </c>
      <c r="AZ35" s="254" t="str">
        <f t="shared" si="117"/>
        <v/>
      </c>
      <c r="BA35" s="254" t="str">
        <f t="shared" si="117"/>
        <v/>
      </c>
      <c r="BB35" s="254" t="str">
        <f t="shared" si="117"/>
        <v/>
      </c>
      <c r="BC35" s="254" t="str">
        <f t="shared" si="117"/>
        <v/>
      </c>
      <c r="BD35" s="254" t="str">
        <f t="shared" si="117"/>
        <v/>
      </c>
      <c r="BE35" s="262" t="str">
        <f t="shared" si="117"/>
        <v/>
      </c>
      <c r="BF35" s="263" t="str">
        <f t="shared" si="118"/>
        <v/>
      </c>
      <c r="BG35" s="254" t="str">
        <f t="shared" si="118"/>
        <v/>
      </c>
      <c r="BH35" s="254" t="str">
        <f t="shared" si="118"/>
        <v/>
      </c>
      <c r="BI35" s="254" t="str">
        <f t="shared" si="118"/>
        <v/>
      </c>
      <c r="BJ35" s="254" t="str">
        <f t="shared" si="118"/>
        <v/>
      </c>
      <c r="BK35" s="254" t="str">
        <f t="shared" si="118"/>
        <v/>
      </c>
      <c r="BL35" s="254" t="str">
        <f t="shared" si="118"/>
        <v/>
      </c>
      <c r="BM35" s="254" t="str">
        <f t="shared" si="118"/>
        <v/>
      </c>
      <c r="BN35" s="254" t="str">
        <f t="shared" si="118"/>
        <v/>
      </c>
      <c r="BO35" s="254" t="str">
        <f t="shared" si="118"/>
        <v/>
      </c>
      <c r="BP35" s="254" t="str">
        <f t="shared" si="118"/>
        <v/>
      </c>
      <c r="BQ35" s="264" t="str">
        <f t="shared" si="80"/>
        <v/>
      </c>
      <c r="BR35" s="261" t="str">
        <f t="shared" si="30"/>
        <v/>
      </c>
      <c r="BS35" s="254" t="str">
        <f t="shared" si="31"/>
        <v/>
      </c>
      <c r="BT35" s="254" t="str">
        <f t="shared" si="31"/>
        <v/>
      </c>
      <c r="BU35" s="265" t="str">
        <f t="shared" si="31"/>
        <v/>
      </c>
      <c r="BV35" s="263" t="str">
        <f t="shared" si="32"/>
        <v/>
      </c>
      <c r="BW35" s="254" t="str">
        <f t="shared" si="32"/>
        <v/>
      </c>
      <c r="BX35" s="254" t="str">
        <f t="shared" si="32"/>
        <v/>
      </c>
      <c r="BY35" s="264" t="str">
        <f t="shared" si="33"/>
        <v/>
      </c>
      <c r="BZ35" s="254" t="str">
        <f t="shared" si="34"/>
        <v/>
      </c>
      <c r="CA35" s="254">
        <f t="shared" si="119"/>
        <v>0</v>
      </c>
      <c r="CB35" s="254">
        <f t="shared" si="119"/>
        <v>0</v>
      </c>
      <c r="CC35" s="254">
        <f t="shared" si="119"/>
        <v>0</v>
      </c>
      <c r="CD35" s="254">
        <f t="shared" si="119"/>
        <v>0</v>
      </c>
      <c r="CE35" s="254">
        <f t="shared" si="119"/>
        <v>0</v>
      </c>
      <c r="CF35" s="254">
        <f t="shared" si="119"/>
        <v>0</v>
      </c>
      <c r="CG35" s="254">
        <f t="shared" si="119"/>
        <v>0</v>
      </c>
      <c r="CH35" s="254">
        <f t="shared" si="119"/>
        <v>0</v>
      </c>
      <c r="CI35" s="254">
        <f t="shared" si="119"/>
        <v>0</v>
      </c>
      <c r="CJ35" s="254">
        <f t="shared" si="119"/>
        <v>0</v>
      </c>
      <c r="CK35" s="254">
        <f t="shared" si="119"/>
        <v>0</v>
      </c>
      <c r="CL35" s="254">
        <f t="shared" si="119"/>
        <v>0</v>
      </c>
      <c r="CM35" s="254">
        <f t="shared" si="81"/>
        <v>0</v>
      </c>
      <c r="CN35" s="254">
        <f t="shared" si="82"/>
        <v>0</v>
      </c>
      <c r="CO35" s="254">
        <f t="shared" si="83"/>
        <v>0</v>
      </c>
      <c r="CP35" s="254">
        <f t="shared" si="84"/>
        <v>0</v>
      </c>
      <c r="CQ35" s="254">
        <f t="shared" si="85"/>
        <v>0</v>
      </c>
      <c r="CR35" s="254">
        <f t="shared" si="86"/>
        <v>0</v>
      </c>
      <c r="CS35" s="254">
        <f t="shared" si="87"/>
        <v>0</v>
      </c>
      <c r="CT35" s="254">
        <f t="shared" si="88"/>
        <v>0</v>
      </c>
      <c r="CU35" s="254">
        <f t="shared" si="89"/>
        <v>0</v>
      </c>
      <c r="CV35" s="254">
        <f t="shared" si="90"/>
        <v>0</v>
      </c>
      <c r="CW35" s="254">
        <f t="shared" si="91"/>
        <v>0</v>
      </c>
      <c r="CX35" s="254">
        <f t="shared" si="92"/>
        <v>0</v>
      </c>
      <c r="CY35" s="254">
        <f t="shared" si="93"/>
        <v>0</v>
      </c>
      <c r="CZ35" s="254">
        <f t="shared" si="94"/>
        <v>0</v>
      </c>
      <c r="DA35" s="254">
        <f t="shared" si="95"/>
        <v>0</v>
      </c>
      <c r="DB35" s="254">
        <f t="shared" si="96"/>
        <v>0</v>
      </c>
      <c r="DC35" s="254">
        <f t="shared" si="97"/>
        <v>0</v>
      </c>
      <c r="DD35" s="254">
        <f t="shared" si="98"/>
        <v>0</v>
      </c>
      <c r="DE35" s="254">
        <f t="shared" si="99"/>
        <v>0</v>
      </c>
      <c r="DF35" s="254">
        <f t="shared" si="100"/>
        <v>0</v>
      </c>
      <c r="DG35" s="254">
        <f t="shared" si="101"/>
        <v>0</v>
      </c>
      <c r="DH35" s="254">
        <f t="shared" si="102"/>
        <v>0</v>
      </c>
      <c r="DI35" s="254">
        <f t="shared" si="103"/>
        <v>0</v>
      </c>
      <c r="DJ35" s="254">
        <f t="shared" si="104"/>
        <v>0</v>
      </c>
      <c r="DK35" s="254">
        <f t="shared" si="105"/>
        <v>0</v>
      </c>
      <c r="DL35" s="254">
        <f t="shared" si="106"/>
        <v>0</v>
      </c>
      <c r="DM35" s="254">
        <f t="shared" si="107"/>
        <v>0</v>
      </c>
      <c r="DN35" s="254">
        <f t="shared" si="108"/>
        <v>0</v>
      </c>
      <c r="DO35" s="254">
        <f t="shared" si="109"/>
        <v>0</v>
      </c>
      <c r="DP35" s="254">
        <f t="shared" si="110"/>
        <v>0</v>
      </c>
      <c r="DQ35" s="254">
        <f t="shared" si="111"/>
        <v>0</v>
      </c>
      <c r="DR35" s="254">
        <f t="shared" si="112"/>
        <v>0</v>
      </c>
      <c r="DS35" s="254">
        <f t="shared" si="113"/>
        <v>0</v>
      </c>
      <c r="DT35" s="254">
        <f t="shared" si="114"/>
        <v>0</v>
      </c>
      <c r="DU35" s="254">
        <f t="shared" si="115"/>
        <v>0</v>
      </c>
      <c r="DV35" s="254">
        <f t="shared" si="116"/>
        <v>0</v>
      </c>
      <c r="DZ35" s="69" t="s">
        <v>296</v>
      </c>
    </row>
    <row r="36" spans="1:132" ht="24" customHeight="1">
      <c r="A36" s="11" t="str">
        <f ca="1">IF(AG36&lt;&gt;"OK","",CONCATENATE(TEXT('Front Page'!$F$33,"000"),TEXT('Front Page'!$F$31,"000"),"-",LEFT('Front Page'!$R$53,5),"-",LEFT(D36,1),AJ36, "-",TEXT(B36,"000")))</f>
        <v/>
      </c>
      <c r="B36" s="12" t="str">
        <f>IFERROR(IF(E36="","",MAX(B$17:B35)+1),"")</f>
        <v/>
      </c>
      <c r="C36" s="13"/>
      <c r="D36" s="29" t="str">
        <f t="shared" si="72"/>
        <v>None</v>
      </c>
      <c r="E36" s="29" t="str">
        <f t="shared" si="17"/>
        <v/>
      </c>
      <c r="F36" s="29" t="str">
        <f t="shared" si="18"/>
        <v/>
      </c>
      <c r="G36" s="363"/>
      <c r="H36" s="364"/>
      <c r="I36" s="325" t="str">
        <f t="shared" si="73"/>
        <v>No</v>
      </c>
      <c r="J36" s="314">
        <v>0</v>
      </c>
      <c r="K36" s="312">
        <v>0</v>
      </c>
      <c r="L36" s="312">
        <v>0</v>
      </c>
      <c r="M36" s="312">
        <v>0</v>
      </c>
      <c r="N36" s="312">
        <v>0</v>
      </c>
      <c r="O36" s="312">
        <v>0</v>
      </c>
      <c r="P36" s="312">
        <v>0</v>
      </c>
      <c r="Q36" s="312">
        <v>0</v>
      </c>
      <c r="R36" s="312">
        <v>0</v>
      </c>
      <c r="S36" s="312">
        <v>0</v>
      </c>
      <c r="T36" s="312">
        <v>0</v>
      </c>
      <c r="U36" s="312">
        <v>0</v>
      </c>
      <c r="V36" s="313">
        <v>1</v>
      </c>
      <c r="W36" s="313">
        <v>1</v>
      </c>
      <c r="X36" s="312">
        <v>0</v>
      </c>
      <c r="Y36" s="312">
        <v>0</v>
      </c>
      <c r="Z36" s="312">
        <v>0</v>
      </c>
      <c r="AA36" s="14">
        <v>0</v>
      </c>
      <c r="AB36" s="317"/>
      <c r="AC36" s="15" t="str">
        <f t="shared" si="74"/>
        <v/>
      </c>
      <c r="AD36" s="15" t="str">
        <f t="shared" si="75"/>
        <v/>
      </c>
      <c r="AE36" s="16" t="str">
        <f t="shared" si="76"/>
        <v>0 - 0</v>
      </c>
      <c r="AF36" s="20" t="str">
        <f t="shared" si="77"/>
        <v>Not an offer</v>
      </c>
      <c r="AG36" s="276" t="str">
        <f t="shared" si="23"/>
        <v>Not an Offer</v>
      </c>
      <c r="AH36" s="150"/>
      <c r="AI36" s="254">
        <v>20</v>
      </c>
      <c r="AJ36" s="149" t="str">
        <f t="shared" si="24"/>
        <v>00-ICT</v>
      </c>
      <c r="AK36" s="254" t="b">
        <f t="shared" si="11"/>
        <v>0</v>
      </c>
      <c r="AL36" s="254">
        <f t="shared" si="12"/>
        <v>0</v>
      </c>
      <c r="AM36" s="254">
        <f t="shared" si="25"/>
        <v>0</v>
      </c>
      <c r="AN36" s="288">
        <f t="shared" si="78"/>
        <v>0</v>
      </c>
      <c r="AO36" s="288">
        <f>IF(AND($BU36=$BV36,BU36=AO$13),$J36&amp;$K36&amp;$L36&amp;$M36&amp;$N36&amp;$O36&amp;$P36&amp;$Q36&amp;$R36&amp;$S36&amp;$T36&amp;$U36,IFERROR(MATCH($AN36,AO$17:AO35,0),-1000))</f>
        <v>1</v>
      </c>
      <c r="AP36" s="288">
        <f>IF(AND($BU36=$BV36,BV36=AP$13),$J36&amp;$K36&amp;$L36&amp;$M36&amp;$N36&amp;$O36&amp;$P36&amp;$Q36&amp;$R36&amp;$S36&amp;$T36&amp;$U36,IFERROR(MATCH($AN36,AP$17:AP35,0),-1000))</f>
        <v>1</v>
      </c>
      <c r="AQ36" s="288">
        <f>IF(AND($BU36=$BV36,BW36=AQ$13),$J36&amp;$K36&amp;$L36&amp;$M36&amp;$N36&amp;$O36&amp;$P36&amp;$Q36&amp;$R36&amp;$S36&amp;$T36&amp;$U36,IFERROR(MATCH($AN36,AQ$17:AQ35,0),-1000))</f>
        <v>1</v>
      </c>
      <c r="AR36" s="288">
        <f>IF(AND($BU36=$BV36,BX36=AR$13),$J36&amp;$K36&amp;$L36&amp;$M36&amp;$N36&amp;$O36&amp;$P36&amp;$Q36&amp;$R36&amp;$S36&amp;$T36&amp;$U36,IFERROR(MATCH($AN36,AR$17:AR35,0),-1000))</f>
        <v>1</v>
      </c>
      <c r="AS36" s="254">
        <f t="shared" si="71"/>
        <v>0</v>
      </c>
      <c r="AT36" s="261" t="str">
        <f t="shared" si="79"/>
        <v/>
      </c>
      <c r="AU36" s="254" t="str">
        <f t="shared" si="117"/>
        <v/>
      </c>
      <c r="AV36" s="254" t="str">
        <f t="shared" si="117"/>
        <v/>
      </c>
      <c r="AW36" s="254" t="str">
        <f t="shared" si="117"/>
        <v/>
      </c>
      <c r="AX36" s="254" t="str">
        <f t="shared" si="117"/>
        <v/>
      </c>
      <c r="AY36" s="254" t="str">
        <f t="shared" si="117"/>
        <v/>
      </c>
      <c r="AZ36" s="254" t="str">
        <f t="shared" si="117"/>
        <v/>
      </c>
      <c r="BA36" s="254" t="str">
        <f t="shared" si="117"/>
        <v/>
      </c>
      <c r="BB36" s="254" t="str">
        <f t="shared" si="117"/>
        <v/>
      </c>
      <c r="BC36" s="254" t="str">
        <f t="shared" si="117"/>
        <v/>
      </c>
      <c r="BD36" s="254" t="str">
        <f t="shared" si="117"/>
        <v/>
      </c>
      <c r="BE36" s="262" t="str">
        <f t="shared" si="117"/>
        <v/>
      </c>
      <c r="BF36" s="263" t="str">
        <f t="shared" si="118"/>
        <v/>
      </c>
      <c r="BG36" s="254" t="str">
        <f t="shared" si="118"/>
        <v/>
      </c>
      <c r="BH36" s="254" t="str">
        <f t="shared" si="118"/>
        <v/>
      </c>
      <c r="BI36" s="254" t="str">
        <f t="shared" si="118"/>
        <v/>
      </c>
      <c r="BJ36" s="254" t="str">
        <f t="shared" si="118"/>
        <v/>
      </c>
      <c r="BK36" s="254" t="str">
        <f t="shared" si="118"/>
        <v/>
      </c>
      <c r="BL36" s="254" t="str">
        <f t="shared" si="118"/>
        <v/>
      </c>
      <c r="BM36" s="254" t="str">
        <f t="shared" si="118"/>
        <v/>
      </c>
      <c r="BN36" s="254" t="str">
        <f t="shared" si="118"/>
        <v/>
      </c>
      <c r="BO36" s="254" t="str">
        <f t="shared" si="118"/>
        <v/>
      </c>
      <c r="BP36" s="254" t="str">
        <f t="shared" si="118"/>
        <v/>
      </c>
      <c r="BQ36" s="264" t="str">
        <f t="shared" si="80"/>
        <v/>
      </c>
      <c r="BR36" s="261" t="str">
        <f t="shared" si="30"/>
        <v/>
      </c>
      <c r="BS36" s="254" t="str">
        <f t="shared" si="31"/>
        <v/>
      </c>
      <c r="BT36" s="254" t="str">
        <f t="shared" si="31"/>
        <v/>
      </c>
      <c r="BU36" s="265" t="str">
        <f t="shared" si="31"/>
        <v/>
      </c>
      <c r="BV36" s="263" t="str">
        <f t="shared" si="32"/>
        <v/>
      </c>
      <c r="BW36" s="254" t="str">
        <f t="shared" si="32"/>
        <v/>
      </c>
      <c r="BX36" s="254" t="str">
        <f t="shared" si="32"/>
        <v/>
      </c>
      <c r="BY36" s="264" t="str">
        <f t="shared" si="33"/>
        <v/>
      </c>
      <c r="BZ36" s="254" t="str">
        <f t="shared" si="34"/>
        <v/>
      </c>
      <c r="CA36" s="254">
        <f t="shared" si="119"/>
        <v>0</v>
      </c>
      <c r="CB36" s="254">
        <f t="shared" si="119"/>
        <v>0</v>
      </c>
      <c r="CC36" s="254">
        <f t="shared" si="119"/>
        <v>0</v>
      </c>
      <c r="CD36" s="254">
        <f t="shared" si="119"/>
        <v>0</v>
      </c>
      <c r="CE36" s="254">
        <f t="shared" si="119"/>
        <v>0</v>
      </c>
      <c r="CF36" s="254">
        <f t="shared" si="119"/>
        <v>0</v>
      </c>
      <c r="CG36" s="254">
        <f t="shared" si="119"/>
        <v>0</v>
      </c>
      <c r="CH36" s="254">
        <f t="shared" si="119"/>
        <v>0</v>
      </c>
      <c r="CI36" s="254">
        <f t="shared" si="119"/>
        <v>0</v>
      </c>
      <c r="CJ36" s="254">
        <f t="shared" si="119"/>
        <v>0</v>
      </c>
      <c r="CK36" s="254">
        <f t="shared" si="119"/>
        <v>0</v>
      </c>
      <c r="CL36" s="254">
        <f t="shared" si="119"/>
        <v>0</v>
      </c>
      <c r="CM36" s="254">
        <f t="shared" si="81"/>
        <v>0</v>
      </c>
      <c r="CN36" s="254">
        <f t="shared" si="82"/>
        <v>0</v>
      </c>
      <c r="CO36" s="254">
        <f t="shared" si="83"/>
        <v>0</v>
      </c>
      <c r="CP36" s="254">
        <f t="shared" si="84"/>
        <v>0</v>
      </c>
      <c r="CQ36" s="254">
        <f t="shared" si="85"/>
        <v>0</v>
      </c>
      <c r="CR36" s="254">
        <f t="shared" si="86"/>
        <v>0</v>
      </c>
      <c r="CS36" s="254">
        <f t="shared" si="87"/>
        <v>0</v>
      </c>
      <c r="CT36" s="254">
        <f t="shared" si="88"/>
        <v>0</v>
      </c>
      <c r="CU36" s="254">
        <f t="shared" si="89"/>
        <v>0</v>
      </c>
      <c r="CV36" s="254">
        <f t="shared" si="90"/>
        <v>0</v>
      </c>
      <c r="CW36" s="254">
        <f t="shared" si="91"/>
        <v>0</v>
      </c>
      <c r="CX36" s="254">
        <f t="shared" si="92"/>
        <v>0</v>
      </c>
      <c r="CY36" s="254">
        <f t="shared" si="93"/>
        <v>0</v>
      </c>
      <c r="CZ36" s="254">
        <f t="shared" si="94"/>
        <v>0</v>
      </c>
      <c r="DA36" s="254">
        <f t="shared" si="95"/>
        <v>0</v>
      </c>
      <c r="DB36" s="254">
        <f t="shared" si="96"/>
        <v>0</v>
      </c>
      <c r="DC36" s="254">
        <f t="shared" si="97"/>
        <v>0</v>
      </c>
      <c r="DD36" s="254">
        <f t="shared" si="98"/>
        <v>0</v>
      </c>
      <c r="DE36" s="254">
        <f t="shared" si="99"/>
        <v>0</v>
      </c>
      <c r="DF36" s="254">
        <f t="shared" si="100"/>
        <v>0</v>
      </c>
      <c r="DG36" s="254">
        <f t="shared" si="101"/>
        <v>0</v>
      </c>
      <c r="DH36" s="254">
        <f t="shared" si="102"/>
        <v>0</v>
      </c>
      <c r="DI36" s="254">
        <f t="shared" si="103"/>
        <v>0</v>
      </c>
      <c r="DJ36" s="254">
        <f t="shared" si="104"/>
        <v>0</v>
      </c>
      <c r="DK36" s="254">
        <f t="shared" si="105"/>
        <v>0</v>
      </c>
      <c r="DL36" s="254">
        <f t="shared" si="106"/>
        <v>0</v>
      </c>
      <c r="DM36" s="254">
        <f t="shared" si="107"/>
        <v>0</v>
      </c>
      <c r="DN36" s="254">
        <f t="shared" si="108"/>
        <v>0</v>
      </c>
      <c r="DO36" s="254">
        <f t="shared" si="109"/>
        <v>0</v>
      </c>
      <c r="DP36" s="254">
        <f t="shared" si="110"/>
        <v>0</v>
      </c>
      <c r="DQ36" s="254">
        <f t="shared" si="111"/>
        <v>0</v>
      </c>
      <c r="DR36" s="254">
        <f t="shared" si="112"/>
        <v>0</v>
      </c>
      <c r="DS36" s="254">
        <f t="shared" si="113"/>
        <v>0</v>
      </c>
      <c r="DT36" s="254">
        <f t="shared" si="114"/>
        <v>0</v>
      </c>
      <c r="DU36" s="254">
        <f t="shared" si="115"/>
        <v>0</v>
      </c>
      <c r="DV36" s="254">
        <f t="shared" si="116"/>
        <v>0</v>
      </c>
      <c r="DZ36" s="69" t="s">
        <v>297</v>
      </c>
    </row>
    <row r="37" spans="1:132" ht="24" customHeight="1">
      <c r="A37" s="11" t="str">
        <f ca="1">IF(AG37&lt;&gt;"OK","",CONCATENATE(TEXT('Front Page'!$F$33,"000"),TEXT('Front Page'!$F$31,"000"),"-",LEFT('Front Page'!$R$53,5),"-",LEFT(D37,1),AJ37, "-",TEXT(B37,"000")))</f>
        <v/>
      </c>
      <c r="B37" s="12" t="str">
        <f>IFERROR(IF(E37="","",MAX(B$17:B36)+1),"")</f>
        <v/>
      </c>
      <c r="C37" s="13"/>
      <c r="D37" s="29" t="str">
        <f t="shared" si="72"/>
        <v>None</v>
      </c>
      <c r="E37" s="29" t="str">
        <f t="shared" si="17"/>
        <v/>
      </c>
      <c r="F37" s="29" t="str">
        <f t="shared" si="18"/>
        <v/>
      </c>
      <c r="G37" s="363"/>
      <c r="H37" s="364"/>
      <c r="I37" s="325" t="str">
        <f t="shared" si="73"/>
        <v>No</v>
      </c>
      <c r="J37" s="314">
        <v>0</v>
      </c>
      <c r="K37" s="312">
        <v>0</v>
      </c>
      <c r="L37" s="312">
        <v>0</v>
      </c>
      <c r="M37" s="312">
        <v>0</v>
      </c>
      <c r="N37" s="312">
        <v>0</v>
      </c>
      <c r="O37" s="312">
        <v>0</v>
      </c>
      <c r="P37" s="312">
        <v>0</v>
      </c>
      <c r="Q37" s="312">
        <v>0</v>
      </c>
      <c r="R37" s="312">
        <v>0</v>
      </c>
      <c r="S37" s="312">
        <v>0</v>
      </c>
      <c r="T37" s="312">
        <v>0</v>
      </c>
      <c r="U37" s="312">
        <v>0</v>
      </c>
      <c r="V37" s="313">
        <v>1</v>
      </c>
      <c r="W37" s="313">
        <v>1</v>
      </c>
      <c r="X37" s="312">
        <v>0</v>
      </c>
      <c r="Y37" s="312">
        <v>0</v>
      </c>
      <c r="Z37" s="312">
        <v>0</v>
      </c>
      <c r="AA37" s="14">
        <v>0</v>
      </c>
      <c r="AB37" s="317"/>
      <c r="AC37" s="15" t="str">
        <f t="shared" si="74"/>
        <v/>
      </c>
      <c r="AD37" s="15" t="str">
        <f t="shared" si="75"/>
        <v/>
      </c>
      <c r="AE37" s="16" t="str">
        <f t="shared" si="76"/>
        <v>0 - 0</v>
      </c>
      <c r="AF37" s="20" t="str">
        <f t="shared" si="77"/>
        <v>Not an offer</v>
      </c>
      <c r="AG37" s="276" t="str">
        <f t="shared" si="23"/>
        <v>Not an Offer</v>
      </c>
      <c r="AH37" s="150"/>
      <c r="AI37" s="254">
        <v>21</v>
      </c>
      <c r="AJ37" s="149" t="str">
        <f t="shared" si="24"/>
        <v>00-ICT</v>
      </c>
      <c r="AK37" s="254" t="b">
        <f t="shared" si="11"/>
        <v>0</v>
      </c>
      <c r="AL37" s="254">
        <f t="shared" si="12"/>
        <v>0</v>
      </c>
      <c r="AM37" s="254">
        <f t="shared" si="25"/>
        <v>0</v>
      </c>
      <c r="AN37" s="288">
        <f t="shared" si="78"/>
        <v>0</v>
      </c>
      <c r="AO37" s="288">
        <f>IF(AND($BU37=$BV37,BU37=AO$13),$J37&amp;$K37&amp;$L37&amp;$M37&amp;$N37&amp;$O37&amp;$P37&amp;$Q37&amp;$R37&amp;$S37&amp;$T37&amp;$U37,IFERROR(MATCH($AN37,AO$17:AO36,0),-1000))</f>
        <v>1</v>
      </c>
      <c r="AP37" s="288">
        <f>IF(AND($BU37=$BV37,BV37=AP$13),$J37&amp;$K37&amp;$L37&amp;$M37&amp;$N37&amp;$O37&amp;$P37&amp;$Q37&amp;$R37&amp;$S37&amp;$T37&amp;$U37,IFERROR(MATCH($AN37,AP$17:AP36,0),-1000))</f>
        <v>1</v>
      </c>
      <c r="AQ37" s="288">
        <f>IF(AND($BU37=$BV37,BW37=AQ$13),$J37&amp;$K37&amp;$L37&amp;$M37&amp;$N37&amp;$O37&amp;$P37&amp;$Q37&amp;$R37&amp;$S37&amp;$T37&amp;$U37,IFERROR(MATCH($AN37,AQ$17:AQ36,0),-1000))</f>
        <v>1</v>
      </c>
      <c r="AR37" s="288">
        <f>IF(AND($BU37=$BV37,BX37=AR$13),$J37&amp;$K37&amp;$L37&amp;$M37&amp;$N37&amp;$O37&amp;$P37&amp;$Q37&amp;$R37&amp;$S37&amp;$T37&amp;$U37,IFERROR(MATCH($AN37,AR$17:AR36,0),-1000))</f>
        <v>1</v>
      </c>
      <c r="AS37" s="254">
        <f t="shared" si="71"/>
        <v>0</v>
      </c>
      <c r="AT37" s="261" t="str">
        <f t="shared" si="79"/>
        <v/>
      </c>
      <c r="AU37" s="254" t="str">
        <f t="shared" si="117"/>
        <v/>
      </c>
      <c r="AV37" s="254" t="str">
        <f t="shared" si="117"/>
        <v/>
      </c>
      <c r="AW37" s="254" t="str">
        <f t="shared" si="117"/>
        <v/>
      </c>
      <c r="AX37" s="254" t="str">
        <f t="shared" si="117"/>
        <v/>
      </c>
      <c r="AY37" s="254" t="str">
        <f t="shared" si="117"/>
        <v/>
      </c>
      <c r="AZ37" s="254" t="str">
        <f t="shared" si="117"/>
        <v/>
      </c>
      <c r="BA37" s="254" t="str">
        <f t="shared" si="117"/>
        <v/>
      </c>
      <c r="BB37" s="254" t="str">
        <f t="shared" si="117"/>
        <v/>
      </c>
      <c r="BC37" s="254" t="str">
        <f t="shared" si="117"/>
        <v/>
      </c>
      <c r="BD37" s="254" t="str">
        <f t="shared" si="117"/>
        <v/>
      </c>
      <c r="BE37" s="262" t="str">
        <f t="shared" si="117"/>
        <v/>
      </c>
      <c r="BF37" s="263" t="str">
        <f t="shared" si="118"/>
        <v/>
      </c>
      <c r="BG37" s="254" t="str">
        <f t="shared" si="118"/>
        <v/>
      </c>
      <c r="BH37" s="254" t="str">
        <f t="shared" si="118"/>
        <v/>
      </c>
      <c r="BI37" s="254" t="str">
        <f t="shared" si="118"/>
        <v/>
      </c>
      <c r="BJ37" s="254" t="str">
        <f t="shared" si="118"/>
        <v/>
      </c>
      <c r="BK37" s="254" t="str">
        <f t="shared" si="118"/>
        <v/>
      </c>
      <c r="BL37" s="254" t="str">
        <f t="shared" si="118"/>
        <v/>
      </c>
      <c r="BM37" s="254" t="str">
        <f t="shared" si="118"/>
        <v/>
      </c>
      <c r="BN37" s="254" t="str">
        <f t="shared" si="118"/>
        <v/>
      </c>
      <c r="BO37" s="254" t="str">
        <f t="shared" si="118"/>
        <v/>
      </c>
      <c r="BP37" s="254" t="str">
        <f t="shared" si="118"/>
        <v/>
      </c>
      <c r="BQ37" s="264" t="str">
        <f t="shared" si="80"/>
        <v/>
      </c>
      <c r="BR37" s="261" t="str">
        <f t="shared" si="30"/>
        <v/>
      </c>
      <c r="BS37" s="254" t="str">
        <f t="shared" si="31"/>
        <v/>
      </c>
      <c r="BT37" s="254" t="str">
        <f t="shared" si="31"/>
        <v/>
      </c>
      <c r="BU37" s="265" t="str">
        <f t="shared" si="31"/>
        <v/>
      </c>
      <c r="BV37" s="263" t="str">
        <f t="shared" si="32"/>
        <v/>
      </c>
      <c r="BW37" s="254" t="str">
        <f t="shared" si="32"/>
        <v/>
      </c>
      <c r="BX37" s="254" t="str">
        <f t="shared" si="32"/>
        <v/>
      </c>
      <c r="BY37" s="264" t="str">
        <f t="shared" si="33"/>
        <v/>
      </c>
      <c r="BZ37" s="254" t="str">
        <f t="shared" si="34"/>
        <v/>
      </c>
      <c r="CA37" s="254">
        <f t="shared" si="119"/>
        <v>0</v>
      </c>
      <c r="CB37" s="254">
        <f t="shared" si="119"/>
        <v>0</v>
      </c>
      <c r="CC37" s="254">
        <f t="shared" si="119"/>
        <v>0</v>
      </c>
      <c r="CD37" s="254">
        <f t="shared" si="119"/>
        <v>0</v>
      </c>
      <c r="CE37" s="254">
        <f t="shared" si="119"/>
        <v>0</v>
      </c>
      <c r="CF37" s="254">
        <f t="shared" si="119"/>
        <v>0</v>
      </c>
      <c r="CG37" s="254">
        <f t="shared" si="119"/>
        <v>0</v>
      </c>
      <c r="CH37" s="254">
        <f t="shared" si="119"/>
        <v>0</v>
      </c>
      <c r="CI37" s="254">
        <f t="shared" si="119"/>
        <v>0</v>
      </c>
      <c r="CJ37" s="254">
        <f t="shared" si="119"/>
        <v>0</v>
      </c>
      <c r="CK37" s="254">
        <f t="shared" si="119"/>
        <v>0</v>
      </c>
      <c r="CL37" s="254">
        <f t="shared" si="119"/>
        <v>0</v>
      </c>
      <c r="CM37" s="254">
        <f t="shared" si="81"/>
        <v>0</v>
      </c>
      <c r="CN37" s="254">
        <f t="shared" si="82"/>
        <v>0</v>
      </c>
      <c r="CO37" s="254">
        <f t="shared" si="83"/>
        <v>0</v>
      </c>
      <c r="CP37" s="254">
        <f t="shared" si="84"/>
        <v>0</v>
      </c>
      <c r="CQ37" s="254">
        <f t="shared" si="85"/>
        <v>0</v>
      </c>
      <c r="CR37" s="254">
        <f t="shared" si="86"/>
        <v>0</v>
      </c>
      <c r="CS37" s="254">
        <f t="shared" si="87"/>
        <v>0</v>
      </c>
      <c r="CT37" s="254">
        <f t="shared" si="88"/>
        <v>0</v>
      </c>
      <c r="CU37" s="254">
        <f t="shared" si="89"/>
        <v>0</v>
      </c>
      <c r="CV37" s="254">
        <f t="shared" si="90"/>
        <v>0</v>
      </c>
      <c r="CW37" s="254">
        <f t="shared" si="91"/>
        <v>0</v>
      </c>
      <c r="CX37" s="254">
        <f t="shared" si="92"/>
        <v>0</v>
      </c>
      <c r="CY37" s="254">
        <f t="shared" si="93"/>
        <v>0</v>
      </c>
      <c r="CZ37" s="254">
        <f t="shared" si="94"/>
        <v>0</v>
      </c>
      <c r="DA37" s="254">
        <f t="shared" si="95"/>
        <v>0</v>
      </c>
      <c r="DB37" s="254">
        <f t="shared" si="96"/>
        <v>0</v>
      </c>
      <c r="DC37" s="254">
        <f t="shared" si="97"/>
        <v>0</v>
      </c>
      <c r="DD37" s="254">
        <f t="shared" si="98"/>
        <v>0</v>
      </c>
      <c r="DE37" s="254">
        <f t="shared" si="99"/>
        <v>0</v>
      </c>
      <c r="DF37" s="254">
        <f t="shared" si="100"/>
        <v>0</v>
      </c>
      <c r="DG37" s="254">
        <f t="shared" si="101"/>
        <v>0</v>
      </c>
      <c r="DH37" s="254">
        <f t="shared" si="102"/>
        <v>0</v>
      </c>
      <c r="DI37" s="254">
        <f t="shared" si="103"/>
        <v>0</v>
      </c>
      <c r="DJ37" s="254">
        <f t="shared" si="104"/>
        <v>0</v>
      </c>
      <c r="DK37" s="254">
        <f t="shared" si="105"/>
        <v>0</v>
      </c>
      <c r="DL37" s="254">
        <f t="shared" si="106"/>
        <v>0</v>
      </c>
      <c r="DM37" s="254">
        <f t="shared" si="107"/>
        <v>0</v>
      </c>
      <c r="DN37" s="254">
        <f t="shared" si="108"/>
        <v>0</v>
      </c>
      <c r="DO37" s="254">
        <f t="shared" si="109"/>
        <v>0</v>
      </c>
      <c r="DP37" s="254">
        <f t="shared" si="110"/>
        <v>0</v>
      </c>
      <c r="DQ37" s="254">
        <f t="shared" si="111"/>
        <v>0</v>
      </c>
      <c r="DR37" s="254">
        <f t="shared" si="112"/>
        <v>0</v>
      </c>
      <c r="DS37" s="254">
        <f t="shared" si="113"/>
        <v>0</v>
      </c>
      <c r="DT37" s="254">
        <f t="shared" si="114"/>
        <v>0</v>
      </c>
      <c r="DU37" s="254">
        <f t="shared" si="115"/>
        <v>0</v>
      </c>
      <c r="DV37" s="254">
        <f t="shared" si="116"/>
        <v>0</v>
      </c>
      <c r="DZ37" s="69" t="s">
        <v>298</v>
      </c>
    </row>
    <row r="38" spans="1:132" ht="24" customHeight="1">
      <c r="A38" s="11" t="str">
        <f ca="1">IF(AG38&lt;&gt;"OK","",CONCATENATE(TEXT('Front Page'!$F$33,"000"),TEXT('Front Page'!$F$31,"000"),"-",LEFT('Front Page'!$R$53,5),"-",LEFT(D38,1),AJ38, "-",TEXT(B38,"000")))</f>
        <v/>
      </c>
      <c r="B38" s="12" t="str">
        <f>IFERROR(IF(E38="","",MAX(B$17:B37)+1),"")</f>
        <v/>
      </c>
      <c r="C38" s="13"/>
      <c r="D38" s="29" t="str">
        <f t="shared" si="72"/>
        <v>None</v>
      </c>
      <c r="E38" s="29" t="str">
        <f t="shared" si="17"/>
        <v/>
      </c>
      <c r="F38" s="29" t="str">
        <f t="shared" si="18"/>
        <v/>
      </c>
      <c r="G38" s="363"/>
      <c r="H38" s="364"/>
      <c r="I38" s="325" t="str">
        <f t="shared" si="73"/>
        <v>No</v>
      </c>
      <c r="J38" s="314">
        <v>0</v>
      </c>
      <c r="K38" s="312">
        <v>0</v>
      </c>
      <c r="L38" s="312">
        <v>0</v>
      </c>
      <c r="M38" s="312">
        <v>0</v>
      </c>
      <c r="N38" s="312">
        <v>0</v>
      </c>
      <c r="O38" s="312">
        <v>0</v>
      </c>
      <c r="P38" s="312">
        <v>0</v>
      </c>
      <c r="Q38" s="312">
        <v>0</v>
      </c>
      <c r="R38" s="312">
        <v>0</v>
      </c>
      <c r="S38" s="312">
        <v>0</v>
      </c>
      <c r="T38" s="312">
        <v>0</v>
      </c>
      <c r="U38" s="312">
        <v>0</v>
      </c>
      <c r="V38" s="313">
        <v>1</v>
      </c>
      <c r="W38" s="313">
        <v>1</v>
      </c>
      <c r="X38" s="312">
        <v>0</v>
      </c>
      <c r="Y38" s="312">
        <v>0</v>
      </c>
      <c r="Z38" s="312">
        <v>0</v>
      </c>
      <c r="AA38" s="14">
        <v>0</v>
      </c>
      <c r="AB38" s="317"/>
      <c r="AC38" s="15" t="str">
        <f t="shared" si="74"/>
        <v/>
      </c>
      <c r="AD38" s="15" t="str">
        <f t="shared" si="75"/>
        <v/>
      </c>
      <c r="AE38" s="16" t="str">
        <f t="shared" si="76"/>
        <v>0 - 0</v>
      </c>
      <c r="AF38" s="20" t="str">
        <f t="shared" si="77"/>
        <v>Not an offer</v>
      </c>
      <c r="AG38" s="276" t="str">
        <f t="shared" si="23"/>
        <v>Not an Offer</v>
      </c>
      <c r="AH38" s="150"/>
      <c r="AI38" s="254">
        <v>22</v>
      </c>
      <c r="AJ38" s="149" t="str">
        <f t="shared" si="24"/>
        <v>00-ICT</v>
      </c>
      <c r="AK38" s="254" t="b">
        <f t="shared" si="11"/>
        <v>0</v>
      </c>
      <c r="AL38" s="254">
        <f t="shared" si="12"/>
        <v>0</v>
      </c>
      <c r="AM38" s="254">
        <f t="shared" si="25"/>
        <v>0</v>
      </c>
      <c r="AN38" s="288">
        <f t="shared" si="78"/>
        <v>0</v>
      </c>
      <c r="AO38" s="288">
        <f>IF(AND($BU38=$BV38,BU38=AO$13),$J38&amp;$K38&amp;$L38&amp;$M38&amp;$N38&amp;$O38&amp;$P38&amp;$Q38&amp;$R38&amp;$S38&amp;$T38&amp;$U38,IFERROR(MATCH($AN38,AO$17:AO37,0),-1000))</f>
        <v>1</v>
      </c>
      <c r="AP38" s="288">
        <f>IF(AND($BU38=$BV38,BV38=AP$13),$J38&amp;$K38&amp;$L38&amp;$M38&amp;$N38&amp;$O38&amp;$P38&amp;$Q38&amp;$R38&amp;$S38&amp;$T38&amp;$U38,IFERROR(MATCH($AN38,AP$17:AP37,0),-1000))</f>
        <v>1</v>
      </c>
      <c r="AQ38" s="288">
        <f>IF(AND($BU38=$BV38,BW38=AQ$13),$J38&amp;$K38&amp;$L38&amp;$M38&amp;$N38&amp;$O38&amp;$P38&amp;$Q38&amp;$R38&amp;$S38&amp;$T38&amp;$U38,IFERROR(MATCH($AN38,AQ$17:AQ37,0),-1000))</f>
        <v>1</v>
      </c>
      <c r="AR38" s="288">
        <f>IF(AND($BU38=$BV38,BX38=AR$13),$J38&amp;$K38&amp;$L38&amp;$M38&amp;$N38&amp;$O38&amp;$P38&amp;$Q38&amp;$R38&amp;$S38&amp;$T38&amp;$U38,IFERROR(MATCH($AN38,AR$17:AR37,0),-1000))</f>
        <v>1</v>
      </c>
      <c r="AS38" s="254">
        <f t="shared" si="71"/>
        <v>0</v>
      </c>
      <c r="AT38" s="261" t="str">
        <f t="shared" si="79"/>
        <v/>
      </c>
      <c r="AU38" s="254" t="str">
        <f t="shared" si="117"/>
        <v/>
      </c>
      <c r="AV38" s="254" t="str">
        <f t="shared" si="117"/>
        <v/>
      </c>
      <c r="AW38" s="254" t="str">
        <f t="shared" si="117"/>
        <v/>
      </c>
      <c r="AX38" s="254" t="str">
        <f t="shared" si="117"/>
        <v/>
      </c>
      <c r="AY38" s="254" t="str">
        <f t="shared" si="117"/>
        <v/>
      </c>
      <c r="AZ38" s="254" t="str">
        <f t="shared" si="117"/>
        <v/>
      </c>
      <c r="BA38" s="254" t="str">
        <f t="shared" si="117"/>
        <v/>
      </c>
      <c r="BB38" s="254" t="str">
        <f t="shared" si="117"/>
        <v/>
      </c>
      <c r="BC38" s="254" t="str">
        <f t="shared" si="117"/>
        <v/>
      </c>
      <c r="BD38" s="254" t="str">
        <f t="shared" si="117"/>
        <v/>
      </c>
      <c r="BE38" s="262" t="str">
        <f t="shared" si="117"/>
        <v/>
      </c>
      <c r="BF38" s="263" t="str">
        <f t="shared" si="118"/>
        <v/>
      </c>
      <c r="BG38" s="254" t="str">
        <f t="shared" si="118"/>
        <v/>
      </c>
      <c r="BH38" s="254" t="str">
        <f t="shared" si="118"/>
        <v/>
      </c>
      <c r="BI38" s="254" t="str">
        <f t="shared" si="118"/>
        <v/>
      </c>
      <c r="BJ38" s="254" t="str">
        <f t="shared" si="118"/>
        <v/>
      </c>
      <c r="BK38" s="254" t="str">
        <f t="shared" si="118"/>
        <v/>
      </c>
      <c r="BL38" s="254" t="str">
        <f t="shared" si="118"/>
        <v/>
      </c>
      <c r="BM38" s="254" t="str">
        <f t="shared" si="118"/>
        <v/>
      </c>
      <c r="BN38" s="254" t="str">
        <f t="shared" si="118"/>
        <v/>
      </c>
      <c r="BO38" s="254" t="str">
        <f t="shared" si="118"/>
        <v/>
      </c>
      <c r="BP38" s="254" t="str">
        <f t="shared" si="118"/>
        <v/>
      </c>
      <c r="BQ38" s="264" t="str">
        <f t="shared" si="80"/>
        <v/>
      </c>
      <c r="BR38" s="261" t="str">
        <f t="shared" si="30"/>
        <v/>
      </c>
      <c r="BS38" s="254" t="str">
        <f t="shared" si="31"/>
        <v/>
      </c>
      <c r="BT38" s="254" t="str">
        <f t="shared" si="31"/>
        <v/>
      </c>
      <c r="BU38" s="265" t="str">
        <f t="shared" si="31"/>
        <v/>
      </c>
      <c r="BV38" s="263" t="str">
        <f t="shared" si="32"/>
        <v/>
      </c>
      <c r="BW38" s="254" t="str">
        <f t="shared" si="32"/>
        <v/>
      </c>
      <c r="BX38" s="254" t="str">
        <f t="shared" si="32"/>
        <v/>
      </c>
      <c r="BY38" s="264" t="str">
        <f t="shared" si="33"/>
        <v/>
      </c>
      <c r="BZ38" s="254" t="str">
        <f t="shared" si="34"/>
        <v/>
      </c>
      <c r="CA38" s="254">
        <f t="shared" si="119"/>
        <v>0</v>
      </c>
      <c r="CB38" s="254">
        <f t="shared" si="119"/>
        <v>0</v>
      </c>
      <c r="CC38" s="254">
        <f t="shared" si="119"/>
        <v>0</v>
      </c>
      <c r="CD38" s="254">
        <f t="shared" si="119"/>
        <v>0</v>
      </c>
      <c r="CE38" s="254">
        <f t="shared" si="119"/>
        <v>0</v>
      </c>
      <c r="CF38" s="254">
        <f t="shared" si="119"/>
        <v>0</v>
      </c>
      <c r="CG38" s="254">
        <f t="shared" si="119"/>
        <v>0</v>
      </c>
      <c r="CH38" s="254">
        <f t="shared" si="119"/>
        <v>0</v>
      </c>
      <c r="CI38" s="254">
        <f t="shared" si="119"/>
        <v>0</v>
      </c>
      <c r="CJ38" s="254">
        <f t="shared" si="119"/>
        <v>0</v>
      </c>
      <c r="CK38" s="254">
        <f t="shared" si="119"/>
        <v>0</v>
      </c>
      <c r="CL38" s="254">
        <f t="shared" si="119"/>
        <v>0</v>
      </c>
      <c r="CM38" s="254">
        <f t="shared" si="81"/>
        <v>0</v>
      </c>
      <c r="CN38" s="254">
        <f t="shared" si="82"/>
        <v>0</v>
      </c>
      <c r="CO38" s="254">
        <f t="shared" si="83"/>
        <v>0</v>
      </c>
      <c r="CP38" s="254">
        <f t="shared" si="84"/>
        <v>0</v>
      </c>
      <c r="CQ38" s="254">
        <f t="shared" si="85"/>
        <v>0</v>
      </c>
      <c r="CR38" s="254">
        <f t="shared" si="86"/>
        <v>0</v>
      </c>
      <c r="CS38" s="254">
        <f t="shared" si="87"/>
        <v>0</v>
      </c>
      <c r="CT38" s="254">
        <f t="shared" si="88"/>
        <v>0</v>
      </c>
      <c r="CU38" s="254">
        <f t="shared" si="89"/>
        <v>0</v>
      </c>
      <c r="CV38" s="254">
        <f t="shared" si="90"/>
        <v>0</v>
      </c>
      <c r="CW38" s="254">
        <f t="shared" si="91"/>
        <v>0</v>
      </c>
      <c r="CX38" s="254">
        <f t="shared" si="92"/>
        <v>0</v>
      </c>
      <c r="CY38" s="254">
        <f t="shared" si="93"/>
        <v>0</v>
      </c>
      <c r="CZ38" s="254">
        <f t="shared" si="94"/>
        <v>0</v>
      </c>
      <c r="DA38" s="254">
        <f t="shared" si="95"/>
        <v>0</v>
      </c>
      <c r="DB38" s="254">
        <f t="shared" si="96"/>
        <v>0</v>
      </c>
      <c r="DC38" s="254">
        <f t="shared" si="97"/>
        <v>0</v>
      </c>
      <c r="DD38" s="254">
        <f t="shared" si="98"/>
        <v>0</v>
      </c>
      <c r="DE38" s="254">
        <f t="shared" si="99"/>
        <v>0</v>
      </c>
      <c r="DF38" s="254">
        <f t="shared" si="100"/>
        <v>0</v>
      </c>
      <c r="DG38" s="254">
        <f t="shared" si="101"/>
        <v>0</v>
      </c>
      <c r="DH38" s="254">
        <f t="shared" si="102"/>
        <v>0</v>
      </c>
      <c r="DI38" s="254">
        <f t="shared" si="103"/>
        <v>0</v>
      </c>
      <c r="DJ38" s="254">
        <f t="shared" si="104"/>
        <v>0</v>
      </c>
      <c r="DK38" s="254">
        <f t="shared" si="105"/>
        <v>0</v>
      </c>
      <c r="DL38" s="254">
        <f t="shared" si="106"/>
        <v>0</v>
      </c>
      <c r="DM38" s="254">
        <f t="shared" si="107"/>
        <v>0</v>
      </c>
      <c r="DN38" s="254">
        <f t="shared" si="108"/>
        <v>0</v>
      </c>
      <c r="DO38" s="254">
        <f t="shared" si="109"/>
        <v>0</v>
      </c>
      <c r="DP38" s="254">
        <f t="shared" si="110"/>
        <v>0</v>
      </c>
      <c r="DQ38" s="254">
        <f t="shared" si="111"/>
        <v>0</v>
      </c>
      <c r="DR38" s="254">
        <f t="shared" si="112"/>
        <v>0</v>
      </c>
      <c r="DS38" s="254">
        <f t="shared" si="113"/>
        <v>0</v>
      </c>
      <c r="DT38" s="254">
        <f t="shared" si="114"/>
        <v>0</v>
      </c>
      <c r="DU38" s="254">
        <f t="shared" si="115"/>
        <v>0</v>
      </c>
      <c r="DV38" s="254">
        <f t="shared" si="116"/>
        <v>0</v>
      </c>
      <c r="DZ38" s="69" t="s">
        <v>299</v>
      </c>
    </row>
    <row r="39" spans="1:132" ht="24" customHeight="1">
      <c r="A39" s="11" t="str">
        <f ca="1">IF(AG39&lt;&gt;"OK","",CONCATENATE(TEXT('Front Page'!$F$33,"000"),TEXT('Front Page'!$F$31,"000"),"-",LEFT('Front Page'!$R$53,5),"-",LEFT(D39,1),AJ39, "-",TEXT(B39,"000")))</f>
        <v/>
      </c>
      <c r="B39" s="12" t="str">
        <f>IFERROR(IF(E39="","",MAX(B$17:B38)+1),"")</f>
        <v/>
      </c>
      <c r="C39" s="13"/>
      <c r="D39" s="29" t="str">
        <f t="shared" si="72"/>
        <v>None</v>
      </c>
      <c r="E39" s="29" t="str">
        <f t="shared" si="17"/>
        <v/>
      </c>
      <c r="F39" s="29" t="str">
        <f t="shared" si="18"/>
        <v/>
      </c>
      <c r="G39" s="363"/>
      <c r="H39" s="364"/>
      <c r="I39" s="325" t="str">
        <f t="shared" si="73"/>
        <v>No</v>
      </c>
      <c r="J39" s="314">
        <v>0</v>
      </c>
      <c r="K39" s="312">
        <v>0</v>
      </c>
      <c r="L39" s="312">
        <v>0</v>
      </c>
      <c r="M39" s="312">
        <v>0</v>
      </c>
      <c r="N39" s="312">
        <v>0</v>
      </c>
      <c r="O39" s="312">
        <v>0</v>
      </c>
      <c r="P39" s="312">
        <v>0</v>
      </c>
      <c r="Q39" s="312">
        <v>0</v>
      </c>
      <c r="R39" s="312">
        <v>0</v>
      </c>
      <c r="S39" s="312">
        <v>0</v>
      </c>
      <c r="T39" s="312">
        <v>0</v>
      </c>
      <c r="U39" s="312">
        <v>0</v>
      </c>
      <c r="V39" s="313">
        <v>1</v>
      </c>
      <c r="W39" s="313">
        <v>1</v>
      </c>
      <c r="X39" s="312">
        <v>0</v>
      </c>
      <c r="Y39" s="312">
        <v>0</v>
      </c>
      <c r="Z39" s="312">
        <v>0</v>
      </c>
      <c r="AA39" s="14">
        <v>0</v>
      </c>
      <c r="AB39" s="317"/>
      <c r="AC39" s="15" t="str">
        <f t="shared" si="74"/>
        <v/>
      </c>
      <c r="AD39" s="15" t="str">
        <f t="shared" si="75"/>
        <v/>
      </c>
      <c r="AE39" s="16" t="str">
        <f t="shared" si="76"/>
        <v>0 - 0</v>
      </c>
      <c r="AF39" s="20" t="str">
        <f t="shared" si="77"/>
        <v>Not an offer</v>
      </c>
      <c r="AG39" s="276" t="str">
        <f t="shared" si="23"/>
        <v>Not an Offer</v>
      </c>
      <c r="AH39" s="150"/>
      <c r="AI39" s="254">
        <v>23</v>
      </c>
      <c r="AJ39" s="149" t="str">
        <f t="shared" si="24"/>
        <v>00-ICT</v>
      </c>
      <c r="AK39" s="254" t="b">
        <f t="shared" si="11"/>
        <v>0</v>
      </c>
      <c r="AL39" s="254">
        <f t="shared" si="12"/>
        <v>0</v>
      </c>
      <c r="AM39" s="254">
        <f t="shared" si="25"/>
        <v>0</v>
      </c>
      <c r="AN39" s="288">
        <f t="shared" si="78"/>
        <v>0</v>
      </c>
      <c r="AO39" s="288">
        <f>IF(AND($BU39=$BV39,BU39=AO$13),$J39&amp;$K39&amp;$L39&amp;$M39&amp;$N39&amp;$O39&amp;$P39&amp;$Q39&amp;$R39&amp;$S39&amp;$T39&amp;$U39,IFERROR(MATCH($AN39,AO$17:AO38,0),-1000))</f>
        <v>1</v>
      </c>
      <c r="AP39" s="288">
        <f>IF(AND($BU39=$BV39,BV39=AP$13),$J39&amp;$K39&amp;$L39&amp;$M39&amp;$N39&amp;$O39&amp;$P39&amp;$Q39&amp;$R39&amp;$S39&amp;$T39&amp;$U39,IFERROR(MATCH($AN39,AP$17:AP38,0),-1000))</f>
        <v>1</v>
      </c>
      <c r="AQ39" s="288">
        <f>IF(AND($BU39=$BV39,BW39=AQ$13),$J39&amp;$K39&amp;$L39&amp;$M39&amp;$N39&amp;$O39&amp;$P39&amp;$Q39&amp;$R39&amp;$S39&amp;$T39&amp;$U39,IFERROR(MATCH($AN39,AQ$17:AQ38,0),-1000))</f>
        <v>1</v>
      </c>
      <c r="AR39" s="288">
        <f>IF(AND($BU39=$BV39,BX39=AR$13),$J39&amp;$K39&amp;$L39&amp;$M39&amp;$N39&amp;$O39&amp;$P39&amp;$Q39&amp;$R39&amp;$S39&amp;$T39&amp;$U39,IFERROR(MATCH($AN39,AR$17:AR38,0),-1000))</f>
        <v>1</v>
      </c>
      <c r="AS39" s="254">
        <f t="shared" si="71"/>
        <v>0</v>
      </c>
      <c r="AT39" s="261" t="str">
        <f t="shared" si="79"/>
        <v/>
      </c>
      <c r="AU39" s="254" t="str">
        <f t="shared" si="117"/>
        <v/>
      </c>
      <c r="AV39" s="254" t="str">
        <f t="shared" si="117"/>
        <v/>
      </c>
      <c r="AW39" s="254" t="str">
        <f t="shared" si="117"/>
        <v/>
      </c>
      <c r="AX39" s="254" t="str">
        <f t="shared" si="117"/>
        <v/>
      </c>
      <c r="AY39" s="254" t="str">
        <f t="shared" si="117"/>
        <v/>
      </c>
      <c r="AZ39" s="254" t="str">
        <f t="shared" si="117"/>
        <v/>
      </c>
      <c r="BA39" s="254" t="str">
        <f t="shared" si="117"/>
        <v/>
      </c>
      <c r="BB39" s="254" t="str">
        <f t="shared" si="117"/>
        <v/>
      </c>
      <c r="BC39" s="254" t="str">
        <f t="shared" si="117"/>
        <v/>
      </c>
      <c r="BD39" s="254" t="str">
        <f t="shared" si="117"/>
        <v/>
      </c>
      <c r="BE39" s="262" t="str">
        <f t="shared" si="117"/>
        <v/>
      </c>
      <c r="BF39" s="263" t="str">
        <f t="shared" si="118"/>
        <v/>
      </c>
      <c r="BG39" s="254" t="str">
        <f t="shared" si="118"/>
        <v/>
      </c>
      <c r="BH39" s="254" t="str">
        <f t="shared" si="118"/>
        <v/>
      </c>
      <c r="BI39" s="254" t="str">
        <f t="shared" si="118"/>
        <v/>
      </c>
      <c r="BJ39" s="254" t="str">
        <f t="shared" si="118"/>
        <v/>
      </c>
      <c r="BK39" s="254" t="str">
        <f t="shared" si="118"/>
        <v/>
      </c>
      <c r="BL39" s="254" t="str">
        <f t="shared" si="118"/>
        <v/>
      </c>
      <c r="BM39" s="254" t="str">
        <f t="shared" si="118"/>
        <v/>
      </c>
      <c r="BN39" s="254" t="str">
        <f t="shared" si="118"/>
        <v/>
      </c>
      <c r="BO39" s="254" t="str">
        <f t="shared" si="118"/>
        <v/>
      </c>
      <c r="BP39" s="254" t="str">
        <f t="shared" si="118"/>
        <v/>
      </c>
      <c r="BQ39" s="264" t="str">
        <f t="shared" si="80"/>
        <v/>
      </c>
      <c r="BR39" s="261" t="str">
        <f t="shared" si="30"/>
        <v/>
      </c>
      <c r="BS39" s="254" t="str">
        <f t="shared" si="31"/>
        <v/>
      </c>
      <c r="BT39" s="254" t="str">
        <f t="shared" si="31"/>
        <v/>
      </c>
      <c r="BU39" s="265" t="str">
        <f t="shared" si="31"/>
        <v/>
      </c>
      <c r="BV39" s="263" t="str">
        <f t="shared" si="32"/>
        <v/>
      </c>
      <c r="BW39" s="254" t="str">
        <f t="shared" si="32"/>
        <v/>
      </c>
      <c r="BX39" s="254" t="str">
        <f t="shared" si="32"/>
        <v/>
      </c>
      <c r="BY39" s="264" t="str">
        <f t="shared" si="33"/>
        <v/>
      </c>
      <c r="BZ39" s="254" t="str">
        <f t="shared" si="34"/>
        <v/>
      </c>
      <c r="CA39" s="254">
        <f t="shared" si="119"/>
        <v>0</v>
      </c>
      <c r="CB39" s="254">
        <f t="shared" si="119"/>
        <v>0</v>
      </c>
      <c r="CC39" s="254">
        <f t="shared" si="119"/>
        <v>0</v>
      </c>
      <c r="CD39" s="254">
        <f t="shared" si="119"/>
        <v>0</v>
      </c>
      <c r="CE39" s="254">
        <f t="shared" si="119"/>
        <v>0</v>
      </c>
      <c r="CF39" s="254">
        <f t="shared" si="119"/>
        <v>0</v>
      </c>
      <c r="CG39" s="254">
        <f t="shared" si="119"/>
        <v>0</v>
      </c>
      <c r="CH39" s="254">
        <f t="shared" si="119"/>
        <v>0</v>
      </c>
      <c r="CI39" s="254">
        <f t="shared" si="119"/>
        <v>0</v>
      </c>
      <c r="CJ39" s="254">
        <f t="shared" si="119"/>
        <v>0</v>
      </c>
      <c r="CK39" s="254">
        <f t="shared" si="119"/>
        <v>0</v>
      </c>
      <c r="CL39" s="254">
        <f t="shared" si="119"/>
        <v>0</v>
      </c>
      <c r="CM39" s="254">
        <f t="shared" si="81"/>
        <v>0</v>
      </c>
      <c r="CN39" s="254">
        <f t="shared" si="82"/>
        <v>0</v>
      </c>
      <c r="CO39" s="254">
        <f t="shared" si="83"/>
        <v>0</v>
      </c>
      <c r="CP39" s="254">
        <f t="shared" si="84"/>
        <v>0</v>
      </c>
      <c r="CQ39" s="254">
        <f t="shared" si="85"/>
        <v>0</v>
      </c>
      <c r="CR39" s="254">
        <f t="shared" si="86"/>
        <v>0</v>
      </c>
      <c r="CS39" s="254">
        <f t="shared" si="87"/>
        <v>0</v>
      </c>
      <c r="CT39" s="254">
        <f t="shared" si="88"/>
        <v>0</v>
      </c>
      <c r="CU39" s="254">
        <f t="shared" si="89"/>
        <v>0</v>
      </c>
      <c r="CV39" s="254">
        <f t="shared" si="90"/>
        <v>0</v>
      </c>
      <c r="CW39" s="254">
        <f t="shared" si="91"/>
        <v>0</v>
      </c>
      <c r="CX39" s="254">
        <f t="shared" si="92"/>
        <v>0</v>
      </c>
      <c r="CY39" s="254">
        <f t="shared" si="93"/>
        <v>0</v>
      </c>
      <c r="CZ39" s="254">
        <f t="shared" si="94"/>
        <v>0</v>
      </c>
      <c r="DA39" s="254">
        <f t="shared" si="95"/>
        <v>0</v>
      </c>
      <c r="DB39" s="254">
        <f t="shared" si="96"/>
        <v>0</v>
      </c>
      <c r="DC39" s="254">
        <f t="shared" si="97"/>
        <v>0</v>
      </c>
      <c r="DD39" s="254">
        <f t="shared" si="98"/>
        <v>0</v>
      </c>
      <c r="DE39" s="254">
        <f t="shared" si="99"/>
        <v>0</v>
      </c>
      <c r="DF39" s="254">
        <f t="shared" si="100"/>
        <v>0</v>
      </c>
      <c r="DG39" s="254">
        <f t="shared" si="101"/>
        <v>0</v>
      </c>
      <c r="DH39" s="254">
        <f t="shared" si="102"/>
        <v>0</v>
      </c>
      <c r="DI39" s="254">
        <f t="shared" si="103"/>
        <v>0</v>
      </c>
      <c r="DJ39" s="254">
        <f t="shared" si="104"/>
        <v>0</v>
      </c>
      <c r="DK39" s="254">
        <f t="shared" si="105"/>
        <v>0</v>
      </c>
      <c r="DL39" s="254">
        <f t="shared" si="106"/>
        <v>0</v>
      </c>
      <c r="DM39" s="254">
        <f t="shared" si="107"/>
        <v>0</v>
      </c>
      <c r="DN39" s="254">
        <f t="shared" si="108"/>
        <v>0</v>
      </c>
      <c r="DO39" s="254">
        <f t="shared" si="109"/>
        <v>0</v>
      </c>
      <c r="DP39" s="254">
        <f t="shared" si="110"/>
        <v>0</v>
      </c>
      <c r="DQ39" s="254">
        <f t="shared" si="111"/>
        <v>0</v>
      </c>
      <c r="DR39" s="254">
        <f t="shared" si="112"/>
        <v>0</v>
      </c>
      <c r="DS39" s="254">
        <f t="shared" si="113"/>
        <v>0</v>
      </c>
      <c r="DT39" s="254">
        <f t="shared" si="114"/>
        <v>0</v>
      </c>
      <c r="DU39" s="254">
        <f t="shared" si="115"/>
        <v>0</v>
      </c>
      <c r="DV39" s="254">
        <f t="shared" si="116"/>
        <v>0</v>
      </c>
      <c r="DZ39" s="69" t="s">
        <v>300</v>
      </c>
    </row>
    <row r="40" spans="1:132" ht="24" customHeight="1">
      <c r="A40" s="11" t="str">
        <f ca="1">IF(AG40&lt;&gt;"OK","",CONCATENATE(TEXT('Front Page'!$F$33,"000"),TEXT('Front Page'!$F$31,"000"),"-",LEFT('Front Page'!$R$53,5),"-",LEFT(D40,1),AJ40, "-",TEXT(B40,"000")))</f>
        <v/>
      </c>
      <c r="B40" s="12" t="str">
        <f>IFERROR(IF(E40="","",MAX(B$17:B39)+1),"")</f>
        <v/>
      </c>
      <c r="C40" s="13"/>
      <c r="D40" s="29" t="str">
        <f t="shared" si="72"/>
        <v>None</v>
      </c>
      <c r="E40" s="29" t="str">
        <f t="shared" si="17"/>
        <v/>
      </c>
      <c r="F40" s="29" t="str">
        <f t="shared" si="18"/>
        <v/>
      </c>
      <c r="G40" s="363"/>
      <c r="H40" s="364"/>
      <c r="I40" s="325" t="str">
        <f t="shared" si="73"/>
        <v>No</v>
      </c>
      <c r="J40" s="314">
        <v>0</v>
      </c>
      <c r="K40" s="312">
        <v>0</v>
      </c>
      <c r="L40" s="312">
        <v>0</v>
      </c>
      <c r="M40" s="312">
        <v>0</v>
      </c>
      <c r="N40" s="312">
        <v>0</v>
      </c>
      <c r="O40" s="312">
        <v>0</v>
      </c>
      <c r="P40" s="312">
        <v>0</v>
      </c>
      <c r="Q40" s="312">
        <v>0</v>
      </c>
      <c r="R40" s="312">
        <v>0</v>
      </c>
      <c r="S40" s="312">
        <v>0</v>
      </c>
      <c r="T40" s="312">
        <v>0</v>
      </c>
      <c r="U40" s="312">
        <v>0</v>
      </c>
      <c r="V40" s="313">
        <v>1</v>
      </c>
      <c r="W40" s="313">
        <v>1</v>
      </c>
      <c r="X40" s="312">
        <v>0</v>
      </c>
      <c r="Y40" s="312">
        <v>0</v>
      </c>
      <c r="Z40" s="312">
        <v>0</v>
      </c>
      <c r="AA40" s="14">
        <v>0</v>
      </c>
      <c r="AB40" s="317"/>
      <c r="AC40" s="15" t="str">
        <f t="shared" si="74"/>
        <v/>
      </c>
      <c r="AD40" s="15" t="str">
        <f t="shared" si="75"/>
        <v/>
      </c>
      <c r="AE40" s="16" t="str">
        <f t="shared" si="76"/>
        <v>0 - 0</v>
      </c>
      <c r="AF40" s="20" t="str">
        <f t="shared" si="77"/>
        <v>Not an offer</v>
      </c>
      <c r="AG40" s="276" t="str">
        <f t="shared" si="23"/>
        <v>Not an Offer</v>
      </c>
      <c r="AH40" s="150"/>
      <c r="AI40" s="254">
        <v>24</v>
      </c>
      <c r="AJ40" s="149" t="str">
        <f t="shared" si="24"/>
        <v>00-ICT</v>
      </c>
      <c r="AK40" s="254" t="b">
        <f t="shared" si="11"/>
        <v>0</v>
      </c>
      <c r="AL40" s="254">
        <f t="shared" si="12"/>
        <v>0</v>
      </c>
      <c r="AM40" s="254">
        <f t="shared" si="25"/>
        <v>0</v>
      </c>
      <c r="AN40" s="288">
        <f t="shared" si="78"/>
        <v>0</v>
      </c>
      <c r="AO40" s="288">
        <f>IF(AND($BU40=$BV40,BU40=AO$13),$J40&amp;$K40&amp;$L40&amp;$M40&amp;$N40&amp;$O40&amp;$P40&amp;$Q40&amp;$R40&amp;$S40&amp;$T40&amp;$U40,IFERROR(MATCH($AN40,AO$17:AO39,0),-1000))</f>
        <v>1</v>
      </c>
      <c r="AP40" s="288">
        <f>IF(AND($BU40=$BV40,BV40=AP$13),$J40&amp;$K40&amp;$L40&amp;$M40&amp;$N40&amp;$O40&amp;$P40&amp;$Q40&amp;$R40&amp;$S40&amp;$T40&amp;$U40,IFERROR(MATCH($AN40,AP$17:AP39,0),-1000))</f>
        <v>1</v>
      </c>
      <c r="AQ40" s="288">
        <f>IF(AND($BU40=$BV40,BW40=AQ$13),$J40&amp;$K40&amp;$L40&amp;$M40&amp;$N40&amp;$O40&amp;$P40&amp;$Q40&amp;$R40&amp;$S40&amp;$T40&amp;$U40,IFERROR(MATCH($AN40,AQ$17:AQ39,0),-1000))</f>
        <v>1</v>
      </c>
      <c r="AR40" s="288">
        <f>IF(AND($BU40=$BV40,BX40=AR$13),$J40&amp;$K40&amp;$L40&amp;$M40&amp;$N40&amp;$O40&amp;$P40&amp;$Q40&amp;$R40&amp;$S40&amp;$T40&amp;$U40,IFERROR(MATCH($AN40,AR$17:AR39,0),-1000))</f>
        <v>1</v>
      </c>
      <c r="AS40" s="254">
        <f t="shared" si="71"/>
        <v>0</v>
      </c>
      <c r="AT40" s="261" t="str">
        <f t="shared" si="79"/>
        <v/>
      </c>
      <c r="AU40" s="254" t="str">
        <f t="shared" si="117"/>
        <v/>
      </c>
      <c r="AV40" s="254" t="str">
        <f t="shared" si="117"/>
        <v/>
      </c>
      <c r="AW40" s="254" t="str">
        <f t="shared" si="117"/>
        <v/>
      </c>
      <c r="AX40" s="254" t="str">
        <f t="shared" si="117"/>
        <v/>
      </c>
      <c r="AY40" s="254" t="str">
        <f t="shared" si="117"/>
        <v/>
      </c>
      <c r="AZ40" s="254" t="str">
        <f t="shared" si="117"/>
        <v/>
      </c>
      <c r="BA40" s="254" t="str">
        <f t="shared" si="117"/>
        <v/>
      </c>
      <c r="BB40" s="254" t="str">
        <f t="shared" si="117"/>
        <v/>
      </c>
      <c r="BC40" s="254" t="str">
        <f t="shared" si="117"/>
        <v/>
      </c>
      <c r="BD40" s="254" t="str">
        <f t="shared" si="117"/>
        <v/>
      </c>
      <c r="BE40" s="262" t="str">
        <f t="shared" si="117"/>
        <v/>
      </c>
      <c r="BF40" s="263" t="str">
        <f t="shared" si="118"/>
        <v/>
      </c>
      <c r="BG40" s="254" t="str">
        <f t="shared" si="118"/>
        <v/>
      </c>
      <c r="BH40" s="254" t="str">
        <f t="shared" si="118"/>
        <v/>
      </c>
      <c r="BI40" s="254" t="str">
        <f t="shared" si="118"/>
        <v/>
      </c>
      <c r="BJ40" s="254" t="str">
        <f t="shared" si="118"/>
        <v/>
      </c>
      <c r="BK40" s="254" t="str">
        <f t="shared" si="118"/>
        <v/>
      </c>
      <c r="BL40" s="254" t="str">
        <f t="shared" si="118"/>
        <v/>
      </c>
      <c r="BM40" s="254" t="str">
        <f t="shared" si="118"/>
        <v/>
      </c>
      <c r="BN40" s="254" t="str">
        <f t="shared" si="118"/>
        <v/>
      </c>
      <c r="BO40" s="254" t="str">
        <f t="shared" si="118"/>
        <v/>
      </c>
      <c r="BP40" s="254" t="str">
        <f t="shared" si="118"/>
        <v/>
      </c>
      <c r="BQ40" s="264" t="str">
        <f t="shared" si="80"/>
        <v/>
      </c>
      <c r="BR40" s="261" t="str">
        <f t="shared" si="30"/>
        <v/>
      </c>
      <c r="BS40" s="254" t="str">
        <f t="shared" si="31"/>
        <v/>
      </c>
      <c r="BT40" s="254" t="str">
        <f t="shared" si="31"/>
        <v/>
      </c>
      <c r="BU40" s="265" t="str">
        <f t="shared" si="31"/>
        <v/>
      </c>
      <c r="BV40" s="263" t="str">
        <f t="shared" si="32"/>
        <v/>
      </c>
      <c r="BW40" s="254" t="str">
        <f t="shared" si="32"/>
        <v/>
      </c>
      <c r="BX40" s="254" t="str">
        <f t="shared" si="32"/>
        <v/>
      </c>
      <c r="BY40" s="264" t="str">
        <f t="shared" si="33"/>
        <v/>
      </c>
      <c r="BZ40" s="254" t="str">
        <f t="shared" si="34"/>
        <v/>
      </c>
      <c r="CA40" s="254">
        <f t="shared" si="119"/>
        <v>0</v>
      </c>
      <c r="CB40" s="254">
        <f t="shared" si="119"/>
        <v>0</v>
      </c>
      <c r="CC40" s="254">
        <f t="shared" si="119"/>
        <v>0</v>
      </c>
      <c r="CD40" s="254">
        <f t="shared" si="119"/>
        <v>0</v>
      </c>
      <c r="CE40" s="254">
        <f t="shared" si="119"/>
        <v>0</v>
      </c>
      <c r="CF40" s="254">
        <f t="shared" si="119"/>
        <v>0</v>
      </c>
      <c r="CG40" s="254">
        <f t="shared" si="119"/>
        <v>0</v>
      </c>
      <c r="CH40" s="254">
        <f t="shared" si="119"/>
        <v>0</v>
      </c>
      <c r="CI40" s="254">
        <f t="shared" si="119"/>
        <v>0</v>
      </c>
      <c r="CJ40" s="254">
        <f t="shared" si="119"/>
        <v>0</v>
      </c>
      <c r="CK40" s="254">
        <f t="shared" si="119"/>
        <v>0</v>
      </c>
      <c r="CL40" s="254">
        <f t="shared" si="119"/>
        <v>0</v>
      </c>
      <c r="CM40" s="254">
        <f t="shared" si="81"/>
        <v>0</v>
      </c>
      <c r="CN40" s="254">
        <f t="shared" si="82"/>
        <v>0</v>
      </c>
      <c r="CO40" s="254">
        <f t="shared" si="83"/>
        <v>0</v>
      </c>
      <c r="CP40" s="254">
        <f t="shared" si="84"/>
        <v>0</v>
      </c>
      <c r="CQ40" s="254">
        <f t="shared" si="85"/>
        <v>0</v>
      </c>
      <c r="CR40" s="254">
        <f t="shared" si="86"/>
        <v>0</v>
      </c>
      <c r="CS40" s="254">
        <f t="shared" si="87"/>
        <v>0</v>
      </c>
      <c r="CT40" s="254">
        <f t="shared" si="88"/>
        <v>0</v>
      </c>
      <c r="CU40" s="254">
        <f t="shared" si="89"/>
        <v>0</v>
      </c>
      <c r="CV40" s="254">
        <f t="shared" si="90"/>
        <v>0</v>
      </c>
      <c r="CW40" s="254">
        <f t="shared" si="91"/>
        <v>0</v>
      </c>
      <c r="CX40" s="254">
        <f t="shared" si="92"/>
        <v>0</v>
      </c>
      <c r="CY40" s="254">
        <f t="shared" si="93"/>
        <v>0</v>
      </c>
      <c r="CZ40" s="254">
        <f t="shared" si="94"/>
        <v>0</v>
      </c>
      <c r="DA40" s="254">
        <f t="shared" si="95"/>
        <v>0</v>
      </c>
      <c r="DB40" s="254">
        <f t="shared" si="96"/>
        <v>0</v>
      </c>
      <c r="DC40" s="254">
        <f t="shared" si="97"/>
        <v>0</v>
      </c>
      <c r="DD40" s="254">
        <f t="shared" si="98"/>
        <v>0</v>
      </c>
      <c r="DE40" s="254">
        <f t="shared" si="99"/>
        <v>0</v>
      </c>
      <c r="DF40" s="254">
        <f t="shared" si="100"/>
        <v>0</v>
      </c>
      <c r="DG40" s="254">
        <f t="shared" si="101"/>
        <v>0</v>
      </c>
      <c r="DH40" s="254">
        <f t="shared" si="102"/>
        <v>0</v>
      </c>
      <c r="DI40" s="254">
        <f t="shared" si="103"/>
        <v>0</v>
      </c>
      <c r="DJ40" s="254">
        <f t="shared" si="104"/>
        <v>0</v>
      </c>
      <c r="DK40" s="254">
        <f t="shared" si="105"/>
        <v>0</v>
      </c>
      <c r="DL40" s="254">
        <f t="shared" si="106"/>
        <v>0</v>
      </c>
      <c r="DM40" s="254">
        <f t="shared" si="107"/>
        <v>0</v>
      </c>
      <c r="DN40" s="254">
        <f t="shared" si="108"/>
        <v>0</v>
      </c>
      <c r="DO40" s="254">
        <f t="shared" si="109"/>
        <v>0</v>
      </c>
      <c r="DP40" s="254">
        <f t="shared" si="110"/>
        <v>0</v>
      </c>
      <c r="DQ40" s="254">
        <f t="shared" si="111"/>
        <v>0</v>
      </c>
      <c r="DR40" s="254">
        <f t="shared" si="112"/>
        <v>0</v>
      </c>
      <c r="DS40" s="254">
        <f t="shared" si="113"/>
        <v>0</v>
      </c>
      <c r="DT40" s="254">
        <f t="shared" si="114"/>
        <v>0</v>
      </c>
      <c r="DU40" s="254">
        <f t="shared" si="115"/>
        <v>0</v>
      </c>
      <c r="DV40" s="254">
        <f t="shared" si="116"/>
        <v>0</v>
      </c>
      <c r="DZ40" s="69" t="s">
        <v>301</v>
      </c>
    </row>
    <row r="41" spans="1:132" ht="24" customHeight="1">
      <c r="A41" s="11" t="str">
        <f ca="1">IF(AG41&lt;&gt;"OK","",CONCATENATE(TEXT('Front Page'!$F$33,"000"),TEXT('Front Page'!$F$31,"000"),"-",LEFT('Front Page'!$R$53,5),"-",LEFT(D41,1),AJ41, "-",TEXT(B41,"000")))</f>
        <v/>
      </c>
      <c r="B41" s="12" t="str">
        <f>IFERROR(IF(E41="","",MAX(B$17:B40)+1),"")</f>
        <v/>
      </c>
      <c r="C41" s="13"/>
      <c r="D41" s="29" t="str">
        <f t="shared" si="72"/>
        <v>None</v>
      </c>
      <c r="E41" s="29" t="str">
        <f t="shared" si="17"/>
        <v/>
      </c>
      <c r="F41" s="29" t="str">
        <f t="shared" si="18"/>
        <v/>
      </c>
      <c r="G41" s="363"/>
      <c r="H41" s="364"/>
      <c r="I41" s="325" t="str">
        <f t="shared" si="73"/>
        <v>No</v>
      </c>
      <c r="J41" s="314">
        <v>0</v>
      </c>
      <c r="K41" s="312">
        <v>0</v>
      </c>
      <c r="L41" s="312">
        <v>0</v>
      </c>
      <c r="M41" s="312">
        <v>0</v>
      </c>
      <c r="N41" s="312">
        <v>0</v>
      </c>
      <c r="O41" s="312">
        <v>0</v>
      </c>
      <c r="P41" s="312">
        <v>0</v>
      </c>
      <c r="Q41" s="312">
        <v>0</v>
      </c>
      <c r="R41" s="312">
        <v>0</v>
      </c>
      <c r="S41" s="312">
        <v>0</v>
      </c>
      <c r="T41" s="312">
        <v>0</v>
      </c>
      <c r="U41" s="312">
        <v>0</v>
      </c>
      <c r="V41" s="313">
        <v>1</v>
      </c>
      <c r="W41" s="313">
        <v>1</v>
      </c>
      <c r="X41" s="312">
        <v>0</v>
      </c>
      <c r="Y41" s="312">
        <v>0</v>
      </c>
      <c r="Z41" s="312">
        <v>0</v>
      </c>
      <c r="AA41" s="14">
        <v>0</v>
      </c>
      <c r="AB41" s="317"/>
      <c r="AC41" s="15" t="str">
        <f t="shared" si="74"/>
        <v/>
      </c>
      <c r="AD41" s="15" t="str">
        <f t="shared" si="75"/>
        <v/>
      </c>
      <c r="AE41" s="16" t="str">
        <f t="shared" si="76"/>
        <v>0 - 0</v>
      </c>
      <c r="AF41" s="20" t="str">
        <f t="shared" si="77"/>
        <v>Not an offer</v>
      </c>
      <c r="AG41" s="276" t="str">
        <f t="shared" si="23"/>
        <v>Not an Offer</v>
      </c>
      <c r="AH41" s="150"/>
      <c r="AI41" s="254">
        <v>25</v>
      </c>
      <c r="AJ41" s="149" t="str">
        <f t="shared" si="24"/>
        <v>00-ICT</v>
      </c>
      <c r="AK41" s="254" t="b">
        <f t="shared" si="11"/>
        <v>0</v>
      </c>
      <c r="AL41" s="254">
        <f t="shared" si="12"/>
        <v>0</v>
      </c>
      <c r="AM41" s="254">
        <f t="shared" si="25"/>
        <v>0</v>
      </c>
      <c r="AN41" s="288">
        <f t="shared" si="78"/>
        <v>0</v>
      </c>
      <c r="AO41" s="288">
        <f>IF(AND($BU41=$BV41,BU41=AO$13),$J41&amp;$K41&amp;$L41&amp;$M41&amp;$N41&amp;$O41&amp;$P41&amp;$Q41&amp;$R41&amp;$S41&amp;$T41&amp;$U41,IFERROR(MATCH($AN41,AO$17:AO40,0),-1000))</f>
        <v>1</v>
      </c>
      <c r="AP41" s="288">
        <f>IF(AND($BU41=$BV41,BV41=AP$13),$J41&amp;$K41&amp;$L41&amp;$M41&amp;$N41&amp;$O41&amp;$P41&amp;$Q41&amp;$R41&amp;$S41&amp;$T41&amp;$U41,IFERROR(MATCH($AN41,AP$17:AP40,0),-1000))</f>
        <v>1</v>
      </c>
      <c r="AQ41" s="288">
        <f>IF(AND($BU41=$BV41,BW41=AQ$13),$J41&amp;$K41&amp;$L41&amp;$M41&amp;$N41&amp;$O41&amp;$P41&amp;$Q41&amp;$R41&amp;$S41&amp;$T41&amp;$U41,IFERROR(MATCH($AN41,AQ$17:AQ40,0),-1000))</f>
        <v>1</v>
      </c>
      <c r="AR41" s="288">
        <f>IF(AND($BU41=$BV41,BX41=AR$13),$J41&amp;$K41&amp;$L41&amp;$M41&amp;$N41&amp;$O41&amp;$P41&amp;$Q41&amp;$R41&amp;$S41&amp;$T41&amp;$U41,IFERROR(MATCH($AN41,AR$17:AR40,0),-1000))</f>
        <v>1</v>
      </c>
      <c r="AS41" s="254">
        <f t="shared" si="71"/>
        <v>0</v>
      </c>
      <c r="AT41" s="261" t="str">
        <f t="shared" si="79"/>
        <v/>
      </c>
      <c r="AU41" s="254" t="str">
        <f t="shared" si="117"/>
        <v/>
      </c>
      <c r="AV41" s="254" t="str">
        <f t="shared" si="117"/>
        <v/>
      </c>
      <c r="AW41" s="254" t="str">
        <f t="shared" si="117"/>
        <v/>
      </c>
      <c r="AX41" s="254" t="str">
        <f t="shared" si="117"/>
        <v/>
      </c>
      <c r="AY41" s="254" t="str">
        <f t="shared" si="117"/>
        <v/>
      </c>
      <c r="AZ41" s="254" t="str">
        <f t="shared" si="117"/>
        <v/>
      </c>
      <c r="BA41" s="254" t="str">
        <f t="shared" si="117"/>
        <v/>
      </c>
      <c r="BB41" s="254" t="str">
        <f t="shared" si="117"/>
        <v/>
      </c>
      <c r="BC41" s="254" t="str">
        <f t="shared" si="117"/>
        <v/>
      </c>
      <c r="BD41" s="254" t="str">
        <f t="shared" si="117"/>
        <v/>
      </c>
      <c r="BE41" s="262" t="str">
        <f t="shared" si="117"/>
        <v/>
      </c>
      <c r="BF41" s="263" t="str">
        <f t="shared" si="118"/>
        <v/>
      </c>
      <c r="BG41" s="254" t="str">
        <f t="shared" si="118"/>
        <v/>
      </c>
      <c r="BH41" s="254" t="str">
        <f t="shared" si="118"/>
        <v/>
      </c>
      <c r="BI41" s="254" t="str">
        <f t="shared" si="118"/>
        <v/>
      </c>
      <c r="BJ41" s="254" t="str">
        <f t="shared" si="118"/>
        <v/>
      </c>
      <c r="BK41" s="254" t="str">
        <f t="shared" si="118"/>
        <v/>
      </c>
      <c r="BL41" s="254" t="str">
        <f t="shared" si="118"/>
        <v/>
      </c>
      <c r="BM41" s="254" t="str">
        <f t="shared" si="118"/>
        <v/>
      </c>
      <c r="BN41" s="254" t="str">
        <f t="shared" si="118"/>
        <v/>
      </c>
      <c r="BO41" s="254" t="str">
        <f t="shared" si="118"/>
        <v/>
      </c>
      <c r="BP41" s="254" t="str">
        <f t="shared" si="118"/>
        <v/>
      </c>
      <c r="BQ41" s="264" t="str">
        <f t="shared" si="80"/>
        <v/>
      </c>
      <c r="BR41" s="261" t="str">
        <f t="shared" si="30"/>
        <v/>
      </c>
      <c r="BS41" s="254" t="str">
        <f t="shared" si="31"/>
        <v/>
      </c>
      <c r="BT41" s="254" t="str">
        <f t="shared" si="31"/>
        <v/>
      </c>
      <c r="BU41" s="265" t="str">
        <f t="shared" si="31"/>
        <v/>
      </c>
      <c r="BV41" s="263" t="str">
        <f t="shared" si="32"/>
        <v/>
      </c>
      <c r="BW41" s="254" t="str">
        <f t="shared" si="32"/>
        <v/>
      </c>
      <c r="BX41" s="254" t="str">
        <f t="shared" si="32"/>
        <v/>
      </c>
      <c r="BY41" s="264" t="str">
        <f t="shared" si="33"/>
        <v/>
      </c>
      <c r="BZ41" s="254" t="str">
        <f t="shared" si="34"/>
        <v/>
      </c>
      <c r="CA41" s="254">
        <f t="shared" si="119"/>
        <v>0</v>
      </c>
      <c r="CB41" s="254">
        <f t="shared" si="119"/>
        <v>0</v>
      </c>
      <c r="CC41" s="254">
        <f t="shared" si="119"/>
        <v>0</v>
      </c>
      <c r="CD41" s="254">
        <f t="shared" si="119"/>
        <v>0</v>
      </c>
      <c r="CE41" s="254">
        <f t="shared" si="119"/>
        <v>0</v>
      </c>
      <c r="CF41" s="254">
        <f t="shared" si="119"/>
        <v>0</v>
      </c>
      <c r="CG41" s="254">
        <f t="shared" si="119"/>
        <v>0</v>
      </c>
      <c r="CH41" s="254">
        <f t="shared" si="119"/>
        <v>0</v>
      </c>
      <c r="CI41" s="254">
        <f t="shared" si="119"/>
        <v>0</v>
      </c>
      <c r="CJ41" s="254">
        <f t="shared" si="119"/>
        <v>0</v>
      </c>
      <c r="CK41" s="254">
        <f t="shared" si="119"/>
        <v>0</v>
      </c>
      <c r="CL41" s="254">
        <f t="shared" si="119"/>
        <v>0</v>
      </c>
      <c r="CM41" s="254">
        <f t="shared" si="81"/>
        <v>0</v>
      </c>
      <c r="CN41" s="254">
        <f t="shared" si="82"/>
        <v>0</v>
      </c>
      <c r="CO41" s="254">
        <f t="shared" si="83"/>
        <v>0</v>
      </c>
      <c r="CP41" s="254">
        <f t="shared" si="84"/>
        <v>0</v>
      </c>
      <c r="CQ41" s="254">
        <f t="shared" si="85"/>
        <v>0</v>
      </c>
      <c r="CR41" s="254">
        <f t="shared" si="86"/>
        <v>0</v>
      </c>
      <c r="CS41" s="254">
        <f t="shared" si="87"/>
        <v>0</v>
      </c>
      <c r="CT41" s="254">
        <f t="shared" si="88"/>
        <v>0</v>
      </c>
      <c r="CU41" s="254">
        <f t="shared" si="89"/>
        <v>0</v>
      </c>
      <c r="CV41" s="254">
        <f t="shared" si="90"/>
        <v>0</v>
      </c>
      <c r="CW41" s="254">
        <f t="shared" si="91"/>
        <v>0</v>
      </c>
      <c r="CX41" s="254">
        <f t="shared" si="92"/>
        <v>0</v>
      </c>
      <c r="CY41" s="254">
        <f t="shared" si="93"/>
        <v>0</v>
      </c>
      <c r="CZ41" s="254">
        <f t="shared" si="94"/>
        <v>0</v>
      </c>
      <c r="DA41" s="254">
        <f t="shared" si="95"/>
        <v>0</v>
      </c>
      <c r="DB41" s="254">
        <f t="shared" si="96"/>
        <v>0</v>
      </c>
      <c r="DC41" s="254">
        <f t="shared" si="97"/>
        <v>0</v>
      </c>
      <c r="DD41" s="254">
        <f t="shared" si="98"/>
        <v>0</v>
      </c>
      <c r="DE41" s="254">
        <f t="shared" si="99"/>
        <v>0</v>
      </c>
      <c r="DF41" s="254">
        <f t="shared" si="100"/>
        <v>0</v>
      </c>
      <c r="DG41" s="254">
        <f t="shared" si="101"/>
        <v>0</v>
      </c>
      <c r="DH41" s="254">
        <f t="shared" si="102"/>
        <v>0</v>
      </c>
      <c r="DI41" s="254">
        <f t="shared" si="103"/>
        <v>0</v>
      </c>
      <c r="DJ41" s="254">
        <f t="shared" si="104"/>
        <v>0</v>
      </c>
      <c r="DK41" s="254">
        <f t="shared" si="105"/>
        <v>0</v>
      </c>
      <c r="DL41" s="254">
        <f t="shared" si="106"/>
        <v>0</v>
      </c>
      <c r="DM41" s="254">
        <f t="shared" si="107"/>
        <v>0</v>
      </c>
      <c r="DN41" s="254">
        <f t="shared" si="108"/>
        <v>0</v>
      </c>
      <c r="DO41" s="254">
        <f t="shared" si="109"/>
        <v>0</v>
      </c>
      <c r="DP41" s="254">
        <f t="shared" si="110"/>
        <v>0</v>
      </c>
      <c r="DQ41" s="254">
        <f t="shared" si="111"/>
        <v>0</v>
      </c>
      <c r="DR41" s="254">
        <f t="shared" si="112"/>
        <v>0</v>
      </c>
      <c r="DS41" s="254">
        <f t="shared" si="113"/>
        <v>0</v>
      </c>
      <c r="DT41" s="254">
        <f t="shared" si="114"/>
        <v>0</v>
      </c>
      <c r="DU41" s="254">
        <f t="shared" si="115"/>
        <v>0</v>
      </c>
      <c r="DV41" s="254">
        <f t="shared" si="116"/>
        <v>0</v>
      </c>
      <c r="DZ41" s="69" t="s">
        <v>302</v>
      </c>
    </row>
    <row r="42" spans="1:132" ht="24" customHeight="1">
      <c r="A42" s="11" t="str">
        <f ca="1">IF(AG42&lt;&gt;"OK","",CONCATENATE(TEXT('Front Page'!$F$33,"000"),TEXT('Front Page'!$F$31,"000"),"-",LEFT('Front Page'!$R$53,5),"-",LEFT(D42,1),AJ42, "-",TEXT(B42,"000")))</f>
        <v/>
      </c>
      <c r="B42" s="12" t="str">
        <f>IFERROR(IF(E42="","",MAX(B$17:B41)+1),"")</f>
        <v/>
      </c>
      <c r="C42" s="13"/>
      <c r="D42" s="29" t="str">
        <f t="shared" si="72"/>
        <v>None</v>
      </c>
      <c r="E42" s="29" t="str">
        <f t="shared" si="17"/>
        <v/>
      </c>
      <c r="F42" s="29" t="str">
        <f t="shared" si="18"/>
        <v/>
      </c>
      <c r="G42" s="363"/>
      <c r="H42" s="364"/>
      <c r="I42" s="325" t="str">
        <f t="shared" si="73"/>
        <v>No</v>
      </c>
      <c r="J42" s="314">
        <v>0</v>
      </c>
      <c r="K42" s="312">
        <v>0</v>
      </c>
      <c r="L42" s="312">
        <v>0</v>
      </c>
      <c r="M42" s="312">
        <v>0</v>
      </c>
      <c r="N42" s="312">
        <v>0</v>
      </c>
      <c r="O42" s="312">
        <v>0</v>
      </c>
      <c r="P42" s="312">
        <v>0</v>
      </c>
      <c r="Q42" s="312">
        <v>0</v>
      </c>
      <c r="R42" s="312">
        <v>0</v>
      </c>
      <c r="S42" s="312">
        <v>0</v>
      </c>
      <c r="T42" s="312">
        <v>0</v>
      </c>
      <c r="U42" s="312">
        <v>0</v>
      </c>
      <c r="V42" s="313">
        <v>1</v>
      </c>
      <c r="W42" s="313">
        <v>1</v>
      </c>
      <c r="X42" s="312">
        <v>0</v>
      </c>
      <c r="Y42" s="312">
        <v>0</v>
      </c>
      <c r="Z42" s="312">
        <v>0</v>
      </c>
      <c r="AA42" s="14">
        <v>0</v>
      </c>
      <c r="AB42" s="317"/>
      <c r="AC42" s="15" t="str">
        <f t="shared" si="74"/>
        <v/>
      </c>
      <c r="AD42" s="15" t="str">
        <f t="shared" si="75"/>
        <v/>
      </c>
      <c r="AE42" s="16" t="str">
        <f t="shared" si="76"/>
        <v>0 - 0</v>
      </c>
      <c r="AF42" s="20" t="str">
        <f t="shared" si="77"/>
        <v>Not an offer</v>
      </c>
      <c r="AG42" s="276" t="str">
        <f t="shared" si="23"/>
        <v>Not an Offer</v>
      </c>
      <c r="AH42" s="150"/>
      <c r="AI42" s="254">
        <v>26</v>
      </c>
      <c r="AJ42" s="149" t="str">
        <f t="shared" si="24"/>
        <v>00-ICT</v>
      </c>
      <c r="AK42" s="254" t="b">
        <f t="shared" si="11"/>
        <v>0</v>
      </c>
      <c r="AL42" s="254">
        <f t="shared" si="12"/>
        <v>0</v>
      </c>
      <c r="AM42" s="254">
        <f t="shared" si="25"/>
        <v>0</v>
      </c>
      <c r="AN42" s="288">
        <f t="shared" si="78"/>
        <v>0</v>
      </c>
      <c r="AO42" s="288">
        <f>IF(AND($BU42=$BV42,BU42=AO$13),$J42&amp;$K42&amp;$L42&amp;$M42&amp;$N42&amp;$O42&amp;$P42&amp;$Q42&amp;$R42&amp;$S42&amp;$T42&amp;$U42,IFERROR(MATCH($AN42,AO$17:AO41,0),-1000))</f>
        <v>1</v>
      </c>
      <c r="AP42" s="288">
        <f>IF(AND($BU42=$BV42,BV42=AP$13),$J42&amp;$K42&amp;$L42&amp;$M42&amp;$N42&amp;$O42&amp;$P42&amp;$Q42&amp;$R42&amp;$S42&amp;$T42&amp;$U42,IFERROR(MATCH($AN42,AP$17:AP41,0),-1000))</f>
        <v>1</v>
      </c>
      <c r="AQ42" s="288">
        <f>IF(AND($BU42=$BV42,BW42=AQ$13),$J42&amp;$K42&amp;$L42&amp;$M42&amp;$N42&amp;$O42&amp;$P42&amp;$Q42&amp;$R42&amp;$S42&amp;$T42&amp;$U42,IFERROR(MATCH($AN42,AQ$17:AQ41,0),-1000))</f>
        <v>1</v>
      </c>
      <c r="AR42" s="288">
        <f>IF(AND($BU42=$BV42,BX42=AR$13),$J42&amp;$K42&amp;$L42&amp;$M42&amp;$N42&amp;$O42&amp;$P42&amp;$Q42&amp;$R42&amp;$S42&amp;$T42&amp;$U42,IFERROR(MATCH($AN42,AR$17:AR41,0),-1000))</f>
        <v>1</v>
      </c>
      <c r="AS42" s="254">
        <f t="shared" si="71"/>
        <v>0</v>
      </c>
      <c r="AT42" s="261" t="str">
        <f t="shared" si="79"/>
        <v/>
      </c>
      <c r="AU42" s="254" t="str">
        <f t="shared" si="117"/>
        <v/>
      </c>
      <c r="AV42" s="254" t="str">
        <f t="shared" si="117"/>
        <v/>
      </c>
      <c r="AW42" s="254" t="str">
        <f t="shared" si="117"/>
        <v/>
      </c>
      <c r="AX42" s="254" t="str">
        <f t="shared" si="117"/>
        <v/>
      </c>
      <c r="AY42" s="254" t="str">
        <f t="shared" si="117"/>
        <v/>
      </c>
      <c r="AZ42" s="254" t="str">
        <f t="shared" si="117"/>
        <v/>
      </c>
      <c r="BA42" s="254" t="str">
        <f t="shared" si="117"/>
        <v/>
      </c>
      <c r="BB42" s="254" t="str">
        <f t="shared" si="117"/>
        <v/>
      </c>
      <c r="BC42" s="254" t="str">
        <f t="shared" si="117"/>
        <v/>
      </c>
      <c r="BD42" s="254" t="str">
        <f t="shared" si="117"/>
        <v/>
      </c>
      <c r="BE42" s="262" t="str">
        <f t="shared" si="117"/>
        <v/>
      </c>
      <c r="BF42" s="263" t="str">
        <f t="shared" si="118"/>
        <v/>
      </c>
      <c r="BG42" s="254" t="str">
        <f t="shared" si="118"/>
        <v/>
      </c>
      <c r="BH42" s="254" t="str">
        <f t="shared" si="118"/>
        <v/>
      </c>
      <c r="BI42" s="254" t="str">
        <f t="shared" si="118"/>
        <v/>
      </c>
      <c r="BJ42" s="254" t="str">
        <f t="shared" si="118"/>
        <v/>
      </c>
      <c r="BK42" s="254" t="str">
        <f t="shared" si="118"/>
        <v/>
      </c>
      <c r="BL42" s="254" t="str">
        <f t="shared" si="118"/>
        <v/>
      </c>
      <c r="BM42" s="254" t="str">
        <f t="shared" si="118"/>
        <v/>
      </c>
      <c r="BN42" s="254" t="str">
        <f t="shared" si="118"/>
        <v/>
      </c>
      <c r="BO42" s="254" t="str">
        <f t="shared" si="118"/>
        <v/>
      </c>
      <c r="BP42" s="254" t="str">
        <f t="shared" si="118"/>
        <v/>
      </c>
      <c r="BQ42" s="264" t="str">
        <f t="shared" si="80"/>
        <v/>
      </c>
      <c r="BR42" s="261" t="str">
        <f t="shared" si="30"/>
        <v/>
      </c>
      <c r="BS42" s="254" t="str">
        <f t="shared" si="31"/>
        <v/>
      </c>
      <c r="BT42" s="254" t="str">
        <f t="shared" si="31"/>
        <v/>
      </c>
      <c r="BU42" s="265" t="str">
        <f t="shared" si="31"/>
        <v/>
      </c>
      <c r="BV42" s="263" t="str">
        <f t="shared" si="32"/>
        <v/>
      </c>
      <c r="BW42" s="254" t="str">
        <f t="shared" si="32"/>
        <v/>
      </c>
      <c r="BX42" s="254" t="str">
        <f t="shared" si="32"/>
        <v/>
      </c>
      <c r="BY42" s="264" t="str">
        <f t="shared" si="33"/>
        <v/>
      </c>
      <c r="BZ42" s="254" t="str">
        <f t="shared" si="34"/>
        <v/>
      </c>
      <c r="CA42" s="254">
        <f t="shared" si="119"/>
        <v>0</v>
      </c>
      <c r="CB42" s="254">
        <f t="shared" si="119"/>
        <v>0</v>
      </c>
      <c r="CC42" s="254">
        <f t="shared" si="119"/>
        <v>0</v>
      </c>
      <c r="CD42" s="254">
        <f t="shared" si="119"/>
        <v>0</v>
      </c>
      <c r="CE42" s="254">
        <f t="shared" si="119"/>
        <v>0</v>
      </c>
      <c r="CF42" s="254">
        <f t="shared" si="119"/>
        <v>0</v>
      </c>
      <c r="CG42" s="254">
        <f t="shared" si="119"/>
        <v>0</v>
      </c>
      <c r="CH42" s="254">
        <f t="shared" si="119"/>
        <v>0</v>
      </c>
      <c r="CI42" s="254">
        <f t="shared" si="119"/>
        <v>0</v>
      </c>
      <c r="CJ42" s="254">
        <f t="shared" si="119"/>
        <v>0</v>
      </c>
      <c r="CK42" s="254">
        <f t="shared" si="119"/>
        <v>0</v>
      </c>
      <c r="CL42" s="254">
        <f t="shared" si="119"/>
        <v>0</v>
      </c>
      <c r="CM42" s="254">
        <f t="shared" si="81"/>
        <v>0</v>
      </c>
      <c r="CN42" s="254">
        <f t="shared" si="82"/>
        <v>0</v>
      </c>
      <c r="CO42" s="254">
        <f t="shared" si="83"/>
        <v>0</v>
      </c>
      <c r="CP42" s="254">
        <f t="shared" si="84"/>
        <v>0</v>
      </c>
      <c r="CQ42" s="254">
        <f t="shared" si="85"/>
        <v>0</v>
      </c>
      <c r="CR42" s="254">
        <f t="shared" si="86"/>
        <v>0</v>
      </c>
      <c r="CS42" s="254">
        <f t="shared" si="87"/>
        <v>0</v>
      </c>
      <c r="CT42" s="254">
        <f t="shared" si="88"/>
        <v>0</v>
      </c>
      <c r="CU42" s="254">
        <f t="shared" si="89"/>
        <v>0</v>
      </c>
      <c r="CV42" s="254">
        <f t="shared" si="90"/>
        <v>0</v>
      </c>
      <c r="CW42" s="254">
        <f t="shared" si="91"/>
        <v>0</v>
      </c>
      <c r="CX42" s="254">
        <f t="shared" si="92"/>
        <v>0</v>
      </c>
      <c r="CY42" s="254">
        <f t="shared" si="93"/>
        <v>0</v>
      </c>
      <c r="CZ42" s="254">
        <f t="shared" si="94"/>
        <v>0</v>
      </c>
      <c r="DA42" s="254">
        <f t="shared" si="95"/>
        <v>0</v>
      </c>
      <c r="DB42" s="254">
        <f t="shared" si="96"/>
        <v>0</v>
      </c>
      <c r="DC42" s="254">
        <f t="shared" si="97"/>
        <v>0</v>
      </c>
      <c r="DD42" s="254">
        <f t="shared" si="98"/>
        <v>0</v>
      </c>
      <c r="DE42" s="254">
        <f t="shared" si="99"/>
        <v>0</v>
      </c>
      <c r="DF42" s="254">
        <f t="shared" si="100"/>
        <v>0</v>
      </c>
      <c r="DG42" s="254">
        <f t="shared" si="101"/>
        <v>0</v>
      </c>
      <c r="DH42" s="254">
        <f t="shared" si="102"/>
        <v>0</v>
      </c>
      <c r="DI42" s="254">
        <f t="shared" si="103"/>
        <v>0</v>
      </c>
      <c r="DJ42" s="254">
        <f t="shared" si="104"/>
        <v>0</v>
      </c>
      <c r="DK42" s="254">
        <f t="shared" si="105"/>
        <v>0</v>
      </c>
      <c r="DL42" s="254">
        <f t="shared" si="106"/>
        <v>0</v>
      </c>
      <c r="DM42" s="254">
        <f t="shared" si="107"/>
        <v>0</v>
      </c>
      <c r="DN42" s="254">
        <f t="shared" si="108"/>
        <v>0</v>
      </c>
      <c r="DO42" s="254">
        <f t="shared" si="109"/>
        <v>0</v>
      </c>
      <c r="DP42" s="254">
        <f t="shared" si="110"/>
        <v>0</v>
      </c>
      <c r="DQ42" s="254">
        <f t="shared" si="111"/>
        <v>0</v>
      </c>
      <c r="DR42" s="254">
        <f t="shared" si="112"/>
        <v>0</v>
      </c>
      <c r="DS42" s="254">
        <f t="shared" si="113"/>
        <v>0</v>
      </c>
      <c r="DT42" s="254">
        <f t="shared" si="114"/>
        <v>0</v>
      </c>
      <c r="DU42" s="254">
        <f t="shared" si="115"/>
        <v>0</v>
      </c>
      <c r="DV42" s="254">
        <f t="shared" si="116"/>
        <v>0</v>
      </c>
      <c r="DZ42" s="69" t="s">
        <v>303</v>
      </c>
    </row>
    <row r="43" spans="1:132" ht="24" customHeight="1">
      <c r="A43" s="11" t="str">
        <f ca="1">IF(AG43&lt;&gt;"OK","",CONCATENATE(TEXT('Front Page'!$F$33,"000"),TEXT('Front Page'!$F$31,"000"),"-",LEFT('Front Page'!$R$53,5),"-",LEFT(D43,1),AJ43, "-",TEXT(B43,"000")))</f>
        <v/>
      </c>
      <c r="B43" s="12" t="str">
        <f>IFERROR(IF(E43="","",MAX(B$17:B42)+1),"")</f>
        <v/>
      </c>
      <c r="C43" s="13"/>
      <c r="D43" s="29" t="str">
        <f t="shared" si="72"/>
        <v>None</v>
      </c>
      <c r="E43" s="29" t="str">
        <f t="shared" si="17"/>
        <v/>
      </c>
      <c r="F43" s="29" t="str">
        <f t="shared" si="18"/>
        <v/>
      </c>
      <c r="G43" s="363"/>
      <c r="H43" s="364"/>
      <c r="I43" s="325" t="str">
        <f t="shared" si="73"/>
        <v>No</v>
      </c>
      <c r="J43" s="314">
        <v>0</v>
      </c>
      <c r="K43" s="312">
        <v>0</v>
      </c>
      <c r="L43" s="312">
        <v>0</v>
      </c>
      <c r="M43" s="312">
        <v>0</v>
      </c>
      <c r="N43" s="312">
        <v>0</v>
      </c>
      <c r="O43" s="312">
        <v>0</v>
      </c>
      <c r="P43" s="312">
        <v>0</v>
      </c>
      <c r="Q43" s="312">
        <v>0</v>
      </c>
      <c r="R43" s="312">
        <v>0</v>
      </c>
      <c r="S43" s="312">
        <v>0</v>
      </c>
      <c r="T43" s="312">
        <v>0</v>
      </c>
      <c r="U43" s="312">
        <v>0</v>
      </c>
      <c r="V43" s="313">
        <v>1</v>
      </c>
      <c r="W43" s="313">
        <v>1</v>
      </c>
      <c r="X43" s="312">
        <v>0</v>
      </c>
      <c r="Y43" s="312">
        <v>0</v>
      </c>
      <c r="Z43" s="312">
        <v>0</v>
      </c>
      <c r="AA43" s="14">
        <v>0</v>
      </c>
      <c r="AB43" s="317"/>
      <c r="AC43" s="15" t="str">
        <f t="shared" si="74"/>
        <v/>
      </c>
      <c r="AD43" s="15" t="str">
        <f t="shared" si="75"/>
        <v/>
      </c>
      <c r="AE43" s="16" t="str">
        <f t="shared" si="76"/>
        <v>0 - 0</v>
      </c>
      <c r="AF43" s="20" t="str">
        <f t="shared" si="77"/>
        <v>Not an offer</v>
      </c>
      <c r="AG43" s="276" t="str">
        <f t="shared" si="23"/>
        <v>Not an Offer</v>
      </c>
      <c r="AH43" s="150"/>
      <c r="AI43" s="254">
        <v>27</v>
      </c>
      <c r="AJ43" s="149" t="str">
        <f t="shared" si="24"/>
        <v>00-ICT</v>
      </c>
      <c r="AK43" s="254" t="b">
        <f t="shared" si="11"/>
        <v>0</v>
      </c>
      <c r="AL43" s="254">
        <f t="shared" si="12"/>
        <v>0</v>
      </c>
      <c r="AM43" s="254">
        <f t="shared" si="25"/>
        <v>0</v>
      </c>
      <c r="AN43" s="288">
        <f t="shared" si="78"/>
        <v>0</v>
      </c>
      <c r="AO43" s="288">
        <f>IF(AND($BU43=$BV43,BU43=AO$13),$J43&amp;$K43&amp;$L43&amp;$M43&amp;$N43&amp;$O43&amp;$P43&amp;$Q43&amp;$R43&amp;$S43&amp;$T43&amp;$U43,IFERROR(MATCH($AN43,AO$17:AO42,0),-1000))</f>
        <v>1</v>
      </c>
      <c r="AP43" s="288">
        <f>IF(AND($BU43=$BV43,BV43=AP$13),$J43&amp;$K43&amp;$L43&amp;$M43&amp;$N43&amp;$O43&amp;$P43&amp;$Q43&amp;$R43&amp;$S43&amp;$T43&amp;$U43,IFERROR(MATCH($AN43,AP$17:AP42,0),-1000))</f>
        <v>1</v>
      </c>
      <c r="AQ43" s="288">
        <f>IF(AND($BU43=$BV43,BW43=AQ$13),$J43&amp;$K43&amp;$L43&amp;$M43&amp;$N43&amp;$O43&amp;$P43&amp;$Q43&amp;$R43&amp;$S43&amp;$T43&amp;$U43,IFERROR(MATCH($AN43,AQ$17:AQ42,0),-1000))</f>
        <v>1</v>
      </c>
      <c r="AR43" s="288">
        <f>IF(AND($BU43=$BV43,BX43=AR$13),$J43&amp;$K43&amp;$L43&amp;$M43&amp;$N43&amp;$O43&amp;$P43&amp;$Q43&amp;$R43&amp;$S43&amp;$T43&amp;$U43,IFERROR(MATCH($AN43,AR$17:AR42,0),-1000))</f>
        <v>1</v>
      </c>
      <c r="AS43" s="254">
        <f t="shared" si="71"/>
        <v>0</v>
      </c>
      <c r="AT43" s="261" t="str">
        <f t="shared" si="79"/>
        <v/>
      </c>
      <c r="AU43" s="254" t="str">
        <f t="shared" si="117"/>
        <v/>
      </c>
      <c r="AV43" s="254" t="str">
        <f t="shared" si="117"/>
        <v/>
      </c>
      <c r="AW43" s="254" t="str">
        <f t="shared" si="117"/>
        <v/>
      </c>
      <c r="AX43" s="254" t="str">
        <f t="shared" si="117"/>
        <v/>
      </c>
      <c r="AY43" s="254" t="str">
        <f t="shared" si="117"/>
        <v/>
      </c>
      <c r="AZ43" s="254" t="str">
        <f t="shared" si="117"/>
        <v/>
      </c>
      <c r="BA43" s="254" t="str">
        <f t="shared" si="117"/>
        <v/>
      </c>
      <c r="BB43" s="254" t="str">
        <f t="shared" si="117"/>
        <v/>
      </c>
      <c r="BC43" s="254" t="str">
        <f t="shared" si="117"/>
        <v/>
      </c>
      <c r="BD43" s="254" t="str">
        <f t="shared" si="117"/>
        <v/>
      </c>
      <c r="BE43" s="262" t="str">
        <f t="shared" si="117"/>
        <v/>
      </c>
      <c r="BF43" s="263" t="str">
        <f t="shared" si="118"/>
        <v/>
      </c>
      <c r="BG43" s="254" t="str">
        <f t="shared" si="118"/>
        <v/>
      </c>
      <c r="BH43" s="254" t="str">
        <f t="shared" si="118"/>
        <v/>
      </c>
      <c r="BI43" s="254" t="str">
        <f t="shared" si="118"/>
        <v/>
      </c>
      <c r="BJ43" s="254" t="str">
        <f t="shared" si="118"/>
        <v/>
      </c>
      <c r="BK43" s="254" t="str">
        <f t="shared" si="118"/>
        <v/>
      </c>
      <c r="BL43" s="254" t="str">
        <f t="shared" si="118"/>
        <v/>
      </c>
      <c r="BM43" s="254" t="str">
        <f t="shared" si="118"/>
        <v/>
      </c>
      <c r="BN43" s="254" t="str">
        <f t="shared" si="118"/>
        <v/>
      </c>
      <c r="BO43" s="254" t="str">
        <f t="shared" si="118"/>
        <v/>
      </c>
      <c r="BP43" s="254" t="str">
        <f t="shared" si="118"/>
        <v/>
      </c>
      <c r="BQ43" s="264" t="str">
        <f t="shared" si="80"/>
        <v/>
      </c>
      <c r="BR43" s="261" t="str">
        <f t="shared" si="30"/>
        <v/>
      </c>
      <c r="BS43" s="254" t="str">
        <f t="shared" si="31"/>
        <v/>
      </c>
      <c r="BT43" s="254" t="str">
        <f t="shared" si="31"/>
        <v/>
      </c>
      <c r="BU43" s="265" t="str">
        <f t="shared" si="31"/>
        <v/>
      </c>
      <c r="BV43" s="263" t="str">
        <f t="shared" si="32"/>
        <v/>
      </c>
      <c r="BW43" s="254" t="str">
        <f t="shared" si="32"/>
        <v/>
      </c>
      <c r="BX43" s="254" t="str">
        <f t="shared" si="32"/>
        <v/>
      </c>
      <c r="BY43" s="264" t="str">
        <f t="shared" si="33"/>
        <v/>
      </c>
      <c r="BZ43" s="254" t="str">
        <f t="shared" si="34"/>
        <v/>
      </c>
      <c r="CA43" s="254">
        <f t="shared" si="119"/>
        <v>0</v>
      </c>
      <c r="CB43" s="254">
        <f t="shared" si="119"/>
        <v>0</v>
      </c>
      <c r="CC43" s="254">
        <f t="shared" si="119"/>
        <v>0</v>
      </c>
      <c r="CD43" s="254">
        <f t="shared" si="119"/>
        <v>0</v>
      </c>
      <c r="CE43" s="254">
        <f t="shared" si="119"/>
        <v>0</v>
      </c>
      <c r="CF43" s="254">
        <f t="shared" si="119"/>
        <v>0</v>
      </c>
      <c r="CG43" s="254">
        <f t="shared" si="119"/>
        <v>0</v>
      </c>
      <c r="CH43" s="254">
        <f t="shared" si="119"/>
        <v>0</v>
      </c>
      <c r="CI43" s="254">
        <f t="shared" si="119"/>
        <v>0</v>
      </c>
      <c r="CJ43" s="254">
        <f t="shared" si="119"/>
        <v>0</v>
      </c>
      <c r="CK43" s="254">
        <f t="shared" si="119"/>
        <v>0</v>
      </c>
      <c r="CL43" s="254">
        <f t="shared" si="119"/>
        <v>0</v>
      </c>
      <c r="CM43" s="254">
        <f t="shared" si="81"/>
        <v>0</v>
      </c>
      <c r="CN43" s="254">
        <f t="shared" si="82"/>
        <v>0</v>
      </c>
      <c r="CO43" s="254">
        <f t="shared" si="83"/>
        <v>0</v>
      </c>
      <c r="CP43" s="254">
        <f t="shared" si="84"/>
        <v>0</v>
      </c>
      <c r="CQ43" s="254">
        <f t="shared" si="85"/>
        <v>0</v>
      </c>
      <c r="CR43" s="254">
        <f t="shared" si="86"/>
        <v>0</v>
      </c>
      <c r="CS43" s="254">
        <f t="shared" si="87"/>
        <v>0</v>
      </c>
      <c r="CT43" s="254">
        <f t="shared" si="88"/>
        <v>0</v>
      </c>
      <c r="CU43" s="254">
        <f t="shared" si="89"/>
        <v>0</v>
      </c>
      <c r="CV43" s="254">
        <f t="shared" si="90"/>
        <v>0</v>
      </c>
      <c r="CW43" s="254">
        <f t="shared" si="91"/>
        <v>0</v>
      </c>
      <c r="CX43" s="254">
        <f t="shared" si="92"/>
        <v>0</v>
      </c>
      <c r="CY43" s="254">
        <f t="shared" si="93"/>
        <v>0</v>
      </c>
      <c r="CZ43" s="254">
        <f t="shared" si="94"/>
        <v>0</v>
      </c>
      <c r="DA43" s="254">
        <f t="shared" si="95"/>
        <v>0</v>
      </c>
      <c r="DB43" s="254">
        <f t="shared" si="96"/>
        <v>0</v>
      </c>
      <c r="DC43" s="254">
        <f t="shared" si="97"/>
        <v>0</v>
      </c>
      <c r="DD43" s="254">
        <f t="shared" si="98"/>
        <v>0</v>
      </c>
      <c r="DE43" s="254">
        <f t="shared" si="99"/>
        <v>0</v>
      </c>
      <c r="DF43" s="254">
        <f t="shared" si="100"/>
        <v>0</v>
      </c>
      <c r="DG43" s="254">
        <f t="shared" si="101"/>
        <v>0</v>
      </c>
      <c r="DH43" s="254">
        <f t="shared" si="102"/>
        <v>0</v>
      </c>
      <c r="DI43" s="254">
        <f t="shared" si="103"/>
        <v>0</v>
      </c>
      <c r="DJ43" s="254">
        <f t="shared" si="104"/>
        <v>0</v>
      </c>
      <c r="DK43" s="254">
        <f t="shared" si="105"/>
        <v>0</v>
      </c>
      <c r="DL43" s="254">
        <f t="shared" si="106"/>
        <v>0</v>
      </c>
      <c r="DM43" s="254">
        <f t="shared" si="107"/>
        <v>0</v>
      </c>
      <c r="DN43" s="254">
        <f t="shared" si="108"/>
        <v>0</v>
      </c>
      <c r="DO43" s="254">
        <f t="shared" si="109"/>
        <v>0</v>
      </c>
      <c r="DP43" s="254">
        <f t="shared" si="110"/>
        <v>0</v>
      </c>
      <c r="DQ43" s="254">
        <f t="shared" si="111"/>
        <v>0</v>
      </c>
      <c r="DR43" s="254">
        <f t="shared" si="112"/>
        <v>0</v>
      </c>
      <c r="DS43" s="254">
        <f t="shared" si="113"/>
        <v>0</v>
      </c>
      <c r="DT43" s="254">
        <f t="shared" si="114"/>
        <v>0</v>
      </c>
      <c r="DU43" s="254">
        <f t="shared" si="115"/>
        <v>0</v>
      </c>
      <c r="DV43" s="254">
        <f t="shared" si="116"/>
        <v>0</v>
      </c>
      <c r="DZ43" s="69" t="s">
        <v>304</v>
      </c>
    </row>
    <row r="44" spans="1:132" ht="24" customHeight="1">
      <c r="A44" s="11" t="str">
        <f ca="1">IF(AG44&lt;&gt;"OK","",CONCATENATE(TEXT('Front Page'!$F$33,"000"),TEXT('Front Page'!$F$31,"000"),"-",LEFT('Front Page'!$R$53,5),"-",LEFT(D44,1),AJ44, "-",TEXT(B44,"000")))</f>
        <v/>
      </c>
      <c r="B44" s="12" t="str">
        <f>IFERROR(IF(E44="","",MAX(B$17:B43)+1),"")</f>
        <v/>
      </c>
      <c r="C44" s="13"/>
      <c r="D44" s="29" t="str">
        <f t="shared" si="72"/>
        <v>None</v>
      </c>
      <c r="E44" s="29" t="str">
        <f t="shared" si="17"/>
        <v/>
      </c>
      <c r="F44" s="29" t="str">
        <f t="shared" si="18"/>
        <v/>
      </c>
      <c r="G44" s="363"/>
      <c r="H44" s="364"/>
      <c r="I44" s="325" t="str">
        <f t="shared" si="73"/>
        <v>No</v>
      </c>
      <c r="J44" s="314">
        <v>0</v>
      </c>
      <c r="K44" s="312">
        <v>0</v>
      </c>
      <c r="L44" s="312">
        <v>0</v>
      </c>
      <c r="M44" s="312">
        <v>0</v>
      </c>
      <c r="N44" s="312">
        <v>0</v>
      </c>
      <c r="O44" s="312">
        <v>0</v>
      </c>
      <c r="P44" s="312">
        <v>0</v>
      </c>
      <c r="Q44" s="312">
        <v>0</v>
      </c>
      <c r="R44" s="312">
        <v>0</v>
      </c>
      <c r="S44" s="312">
        <v>0</v>
      </c>
      <c r="T44" s="312">
        <v>0</v>
      </c>
      <c r="U44" s="312">
        <v>0</v>
      </c>
      <c r="V44" s="313">
        <v>1</v>
      </c>
      <c r="W44" s="313">
        <v>1</v>
      </c>
      <c r="X44" s="312">
        <v>0</v>
      </c>
      <c r="Y44" s="312">
        <v>0</v>
      </c>
      <c r="Z44" s="312">
        <v>0</v>
      </c>
      <c r="AA44" s="14">
        <v>0</v>
      </c>
      <c r="AB44" s="317"/>
      <c r="AC44" s="15" t="str">
        <f t="shared" si="74"/>
        <v/>
      </c>
      <c r="AD44" s="15" t="str">
        <f t="shared" si="75"/>
        <v/>
      </c>
      <c r="AE44" s="16" t="str">
        <f t="shared" si="76"/>
        <v>0 - 0</v>
      </c>
      <c r="AF44" s="20" t="str">
        <f t="shared" si="77"/>
        <v>Not an offer</v>
      </c>
      <c r="AG44" s="276" t="str">
        <f t="shared" si="23"/>
        <v>Not an Offer</v>
      </c>
      <c r="AH44" s="150"/>
      <c r="AI44" s="254">
        <v>28</v>
      </c>
      <c r="AJ44" s="149" t="str">
        <f t="shared" si="24"/>
        <v>00-ICT</v>
      </c>
      <c r="AK44" s="254" t="b">
        <f t="shared" si="11"/>
        <v>0</v>
      </c>
      <c r="AL44" s="254">
        <f t="shared" si="12"/>
        <v>0</v>
      </c>
      <c r="AM44" s="254">
        <f t="shared" si="25"/>
        <v>0</v>
      </c>
      <c r="AN44" s="288">
        <f t="shared" si="78"/>
        <v>0</v>
      </c>
      <c r="AO44" s="288">
        <f>IF(AND($BU44=$BV44,BU44=AO$13),$J44&amp;$K44&amp;$L44&amp;$M44&amp;$N44&amp;$O44&amp;$P44&amp;$Q44&amp;$R44&amp;$S44&amp;$T44&amp;$U44,IFERROR(MATCH($AN44,AO$17:AO43,0),-1000))</f>
        <v>1</v>
      </c>
      <c r="AP44" s="288">
        <f>IF(AND($BU44=$BV44,BV44=AP$13),$J44&amp;$K44&amp;$L44&amp;$M44&amp;$N44&amp;$O44&amp;$P44&amp;$Q44&amp;$R44&amp;$S44&amp;$T44&amp;$U44,IFERROR(MATCH($AN44,AP$17:AP43,0),-1000))</f>
        <v>1</v>
      </c>
      <c r="AQ44" s="288">
        <f>IF(AND($BU44=$BV44,BW44=AQ$13),$J44&amp;$K44&amp;$L44&amp;$M44&amp;$N44&amp;$O44&amp;$P44&amp;$Q44&amp;$R44&amp;$S44&amp;$T44&amp;$U44,IFERROR(MATCH($AN44,AQ$17:AQ43,0),-1000))</f>
        <v>1</v>
      </c>
      <c r="AR44" s="288">
        <f>IF(AND($BU44=$BV44,BX44=AR$13),$J44&amp;$K44&amp;$L44&amp;$M44&amp;$N44&amp;$O44&amp;$P44&amp;$Q44&amp;$R44&amp;$S44&amp;$T44&amp;$U44,IFERROR(MATCH($AN44,AR$17:AR43,0),-1000))</f>
        <v>1</v>
      </c>
      <c r="AS44" s="254">
        <f t="shared" si="71"/>
        <v>0</v>
      </c>
      <c r="AT44" s="261" t="str">
        <f t="shared" si="79"/>
        <v/>
      </c>
      <c r="AU44" s="254" t="str">
        <f t="shared" si="117"/>
        <v/>
      </c>
      <c r="AV44" s="254" t="str">
        <f t="shared" si="117"/>
        <v/>
      </c>
      <c r="AW44" s="254" t="str">
        <f t="shared" si="117"/>
        <v/>
      </c>
      <c r="AX44" s="254" t="str">
        <f t="shared" si="117"/>
        <v/>
      </c>
      <c r="AY44" s="254" t="str">
        <f t="shared" si="117"/>
        <v/>
      </c>
      <c r="AZ44" s="254" t="str">
        <f t="shared" si="117"/>
        <v/>
      </c>
      <c r="BA44" s="254" t="str">
        <f t="shared" si="117"/>
        <v/>
      </c>
      <c r="BB44" s="254" t="str">
        <f t="shared" si="117"/>
        <v/>
      </c>
      <c r="BC44" s="254" t="str">
        <f t="shared" si="117"/>
        <v/>
      </c>
      <c r="BD44" s="254" t="str">
        <f t="shared" si="117"/>
        <v/>
      </c>
      <c r="BE44" s="262" t="str">
        <f t="shared" si="117"/>
        <v/>
      </c>
      <c r="BF44" s="263" t="str">
        <f t="shared" si="118"/>
        <v/>
      </c>
      <c r="BG44" s="254" t="str">
        <f t="shared" si="118"/>
        <v/>
      </c>
      <c r="BH44" s="254" t="str">
        <f t="shared" si="118"/>
        <v/>
      </c>
      <c r="BI44" s="254" t="str">
        <f t="shared" si="118"/>
        <v/>
      </c>
      <c r="BJ44" s="254" t="str">
        <f t="shared" si="118"/>
        <v/>
      </c>
      <c r="BK44" s="254" t="str">
        <f t="shared" si="118"/>
        <v/>
      </c>
      <c r="BL44" s="254" t="str">
        <f t="shared" si="118"/>
        <v/>
      </c>
      <c r="BM44" s="254" t="str">
        <f t="shared" si="118"/>
        <v/>
      </c>
      <c r="BN44" s="254" t="str">
        <f t="shared" si="118"/>
        <v/>
      </c>
      <c r="BO44" s="254" t="str">
        <f t="shared" si="118"/>
        <v/>
      </c>
      <c r="BP44" s="254" t="str">
        <f t="shared" si="118"/>
        <v/>
      </c>
      <c r="BQ44" s="264" t="str">
        <f t="shared" si="80"/>
        <v/>
      </c>
      <c r="BR44" s="261" t="str">
        <f t="shared" si="30"/>
        <v/>
      </c>
      <c r="BS44" s="254" t="str">
        <f t="shared" si="31"/>
        <v/>
      </c>
      <c r="BT44" s="254" t="str">
        <f t="shared" si="31"/>
        <v/>
      </c>
      <c r="BU44" s="265" t="str">
        <f t="shared" si="31"/>
        <v/>
      </c>
      <c r="BV44" s="263" t="str">
        <f t="shared" si="32"/>
        <v/>
      </c>
      <c r="BW44" s="254" t="str">
        <f t="shared" si="32"/>
        <v/>
      </c>
      <c r="BX44" s="254" t="str">
        <f t="shared" si="32"/>
        <v/>
      </c>
      <c r="BY44" s="264" t="str">
        <f t="shared" si="33"/>
        <v/>
      </c>
      <c r="BZ44" s="254" t="str">
        <f t="shared" si="34"/>
        <v/>
      </c>
      <c r="CA44" s="254">
        <f t="shared" si="119"/>
        <v>0</v>
      </c>
      <c r="CB44" s="254">
        <f t="shared" si="119"/>
        <v>0</v>
      </c>
      <c r="CC44" s="254">
        <f t="shared" si="119"/>
        <v>0</v>
      </c>
      <c r="CD44" s="254">
        <f t="shared" si="119"/>
        <v>0</v>
      </c>
      <c r="CE44" s="254">
        <f t="shared" si="119"/>
        <v>0</v>
      </c>
      <c r="CF44" s="254">
        <f t="shared" si="119"/>
        <v>0</v>
      </c>
      <c r="CG44" s="254">
        <f t="shared" si="119"/>
        <v>0</v>
      </c>
      <c r="CH44" s="254">
        <f t="shared" si="119"/>
        <v>0</v>
      </c>
      <c r="CI44" s="254">
        <f t="shared" si="119"/>
        <v>0</v>
      </c>
      <c r="CJ44" s="254">
        <f t="shared" si="119"/>
        <v>0</v>
      </c>
      <c r="CK44" s="254">
        <f t="shared" si="119"/>
        <v>0</v>
      </c>
      <c r="CL44" s="254">
        <f t="shared" si="119"/>
        <v>0</v>
      </c>
      <c r="CM44" s="254">
        <f t="shared" si="81"/>
        <v>0</v>
      </c>
      <c r="CN44" s="254">
        <f t="shared" si="82"/>
        <v>0</v>
      </c>
      <c r="CO44" s="254">
        <f t="shared" si="83"/>
        <v>0</v>
      </c>
      <c r="CP44" s="254">
        <f t="shared" si="84"/>
        <v>0</v>
      </c>
      <c r="CQ44" s="254">
        <f t="shared" si="85"/>
        <v>0</v>
      </c>
      <c r="CR44" s="254">
        <f t="shared" si="86"/>
        <v>0</v>
      </c>
      <c r="CS44" s="254">
        <f t="shared" si="87"/>
        <v>0</v>
      </c>
      <c r="CT44" s="254">
        <f t="shared" si="88"/>
        <v>0</v>
      </c>
      <c r="CU44" s="254">
        <f t="shared" si="89"/>
        <v>0</v>
      </c>
      <c r="CV44" s="254">
        <f t="shared" si="90"/>
        <v>0</v>
      </c>
      <c r="CW44" s="254">
        <f t="shared" si="91"/>
        <v>0</v>
      </c>
      <c r="CX44" s="254">
        <f t="shared" si="92"/>
        <v>0</v>
      </c>
      <c r="CY44" s="254">
        <f t="shared" si="93"/>
        <v>0</v>
      </c>
      <c r="CZ44" s="254">
        <f t="shared" si="94"/>
        <v>0</v>
      </c>
      <c r="DA44" s="254">
        <f t="shared" si="95"/>
        <v>0</v>
      </c>
      <c r="DB44" s="254">
        <f t="shared" si="96"/>
        <v>0</v>
      </c>
      <c r="DC44" s="254">
        <f t="shared" si="97"/>
        <v>0</v>
      </c>
      <c r="DD44" s="254">
        <f t="shared" si="98"/>
        <v>0</v>
      </c>
      <c r="DE44" s="254">
        <f t="shared" si="99"/>
        <v>0</v>
      </c>
      <c r="DF44" s="254">
        <f t="shared" si="100"/>
        <v>0</v>
      </c>
      <c r="DG44" s="254">
        <f t="shared" si="101"/>
        <v>0</v>
      </c>
      <c r="DH44" s="254">
        <f t="shared" si="102"/>
        <v>0</v>
      </c>
      <c r="DI44" s="254">
        <f t="shared" si="103"/>
        <v>0</v>
      </c>
      <c r="DJ44" s="254">
        <f t="shared" si="104"/>
        <v>0</v>
      </c>
      <c r="DK44" s="254">
        <f t="shared" si="105"/>
        <v>0</v>
      </c>
      <c r="DL44" s="254">
        <f t="shared" si="106"/>
        <v>0</v>
      </c>
      <c r="DM44" s="254">
        <f t="shared" si="107"/>
        <v>0</v>
      </c>
      <c r="DN44" s="254">
        <f t="shared" si="108"/>
        <v>0</v>
      </c>
      <c r="DO44" s="254">
        <f t="shared" si="109"/>
        <v>0</v>
      </c>
      <c r="DP44" s="254">
        <f t="shared" si="110"/>
        <v>0</v>
      </c>
      <c r="DQ44" s="254">
        <f t="shared" si="111"/>
        <v>0</v>
      </c>
      <c r="DR44" s="254">
        <f t="shared" si="112"/>
        <v>0</v>
      </c>
      <c r="DS44" s="254">
        <f t="shared" si="113"/>
        <v>0</v>
      </c>
      <c r="DT44" s="254">
        <f t="shared" si="114"/>
        <v>0</v>
      </c>
      <c r="DU44" s="254">
        <f t="shared" si="115"/>
        <v>0</v>
      </c>
      <c r="DV44" s="254">
        <f t="shared" si="116"/>
        <v>0</v>
      </c>
      <c r="DZ44" s="69" t="s">
        <v>305</v>
      </c>
    </row>
    <row r="45" spans="1:132" ht="24" customHeight="1">
      <c r="A45" s="11" t="str">
        <f ca="1">IF(AG45&lt;&gt;"OK","",CONCATENATE(TEXT('Front Page'!$F$33,"000"),TEXT('Front Page'!$F$31,"000"),"-",LEFT('Front Page'!$R$53,5),"-",LEFT(D45,1),AJ45, "-",TEXT(B45,"000")))</f>
        <v/>
      </c>
      <c r="B45" s="12" t="str">
        <f>IFERROR(IF(E45="","",MAX(B$17:B44)+1),"")</f>
        <v/>
      </c>
      <c r="C45" s="13"/>
      <c r="D45" s="29" t="str">
        <f t="shared" si="72"/>
        <v>None</v>
      </c>
      <c r="E45" s="29" t="str">
        <f t="shared" si="17"/>
        <v/>
      </c>
      <c r="F45" s="29" t="str">
        <f t="shared" si="18"/>
        <v/>
      </c>
      <c r="G45" s="363"/>
      <c r="H45" s="364"/>
      <c r="I45" s="325" t="str">
        <f t="shared" si="73"/>
        <v>No</v>
      </c>
      <c r="J45" s="314">
        <v>0</v>
      </c>
      <c r="K45" s="312">
        <v>0</v>
      </c>
      <c r="L45" s="312">
        <v>0</v>
      </c>
      <c r="M45" s="312">
        <v>0</v>
      </c>
      <c r="N45" s="312">
        <v>0</v>
      </c>
      <c r="O45" s="312">
        <v>0</v>
      </c>
      <c r="P45" s="312">
        <v>0</v>
      </c>
      <c r="Q45" s="312">
        <v>0</v>
      </c>
      <c r="R45" s="312">
        <v>0</v>
      </c>
      <c r="S45" s="312">
        <v>0</v>
      </c>
      <c r="T45" s="312">
        <v>0</v>
      </c>
      <c r="U45" s="312">
        <v>0</v>
      </c>
      <c r="V45" s="313">
        <v>1</v>
      </c>
      <c r="W45" s="313">
        <v>1</v>
      </c>
      <c r="X45" s="312">
        <v>0</v>
      </c>
      <c r="Y45" s="312">
        <v>0</v>
      </c>
      <c r="Z45" s="312">
        <v>0</v>
      </c>
      <c r="AA45" s="14">
        <v>0</v>
      </c>
      <c r="AB45" s="317"/>
      <c r="AC45" s="15" t="str">
        <f t="shared" si="74"/>
        <v/>
      </c>
      <c r="AD45" s="15" t="str">
        <f t="shared" si="75"/>
        <v/>
      </c>
      <c r="AE45" s="16" t="str">
        <f t="shared" si="76"/>
        <v>0 - 0</v>
      </c>
      <c r="AF45" s="20" t="str">
        <f t="shared" si="77"/>
        <v>Not an offer</v>
      </c>
      <c r="AG45" s="276" t="str">
        <f t="shared" si="23"/>
        <v>Not an Offer</v>
      </c>
      <c r="AH45" s="150"/>
      <c r="AI45" s="254">
        <v>29</v>
      </c>
      <c r="AJ45" s="149" t="str">
        <f t="shared" si="24"/>
        <v>00-ICT</v>
      </c>
      <c r="AK45" s="254" t="b">
        <f t="shared" si="11"/>
        <v>0</v>
      </c>
      <c r="AL45" s="254">
        <f t="shared" si="12"/>
        <v>0</v>
      </c>
      <c r="AM45" s="254">
        <f t="shared" si="25"/>
        <v>0</v>
      </c>
      <c r="AN45" s="288">
        <f t="shared" si="78"/>
        <v>0</v>
      </c>
      <c r="AO45" s="288">
        <f>IF(AND($BU45=$BV45,BU45=AO$13),$J45&amp;$K45&amp;$L45&amp;$M45&amp;$N45&amp;$O45&amp;$P45&amp;$Q45&amp;$R45&amp;$S45&amp;$T45&amp;$U45,IFERROR(MATCH($AN45,AO$17:AO44,0),-1000))</f>
        <v>1</v>
      </c>
      <c r="AP45" s="288">
        <f>IF(AND($BU45=$BV45,BV45=AP$13),$J45&amp;$K45&amp;$L45&amp;$M45&amp;$N45&amp;$O45&amp;$P45&amp;$Q45&amp;$R45&amp;$S45&amp;$T45&amp;$U45,IFERROR(MATCH($AN45,AP$17:AP44,0),-1000))</f>
        <v>1</v>
      </c>
      <c r="AQ45" s="288">
        <f>IF(AND($BU45=$BV45,BW45=AQ$13),$J45&amp;$K45&amp;$L45&amp;$M45&amp;$N45&amp;$O45&amp;$P45&amp;$Q45&amp;$R45&amp;$S45&amp;$T45&amp;$U45,IFERROR(MATCH($AN45,AQ$17:AQ44,0),-1000))</f>
        <v>1</v>
      </c>
      <c r="AR45" s="288">
        <f>IF(AND($BU45=$BV45,BX45=AR$13),$J45&amp;$K45&amp;$L45&amp;$M45&amp;$N45&amp;$O45&amp;$P45&amp;$Q45&amp;$R45&amp;$S45&amp;$T45&amp;$U45,IFERROR(MATCH($AN45,AR$17:AR44,0),-1000))</f>
        <v>1</v>
      </c>
      <c r="AS45" s="254">
        <f t="shared" si="71"/>
        <v>0</v>
      </c>
      <c r="AT45" s="261" t="str">
        <f t="shared" si="79"/>
        <v/>
      </c>
      <c r="AU45" s="254" t="str">
        <f t="shared" si="117"/>
        <v/>
      </c>
      <c r="AV45" s="254" t="str">
        <f t="shared" si="117"/>
        <v/>
      </c>
      <c r="AW45" s="254" t="str">
        <f t="shared" si="117"/>
        <v/>
      </c>
      <c r="AX45" s="254" t="str">
        <f t="shared" si="117"/>
        <v/>
      </c>
      <c r="AY45" s="254" t="str">
        <f t="shared" si="117"/>
        <v/>
      </c>
      <c r="AZ45" s="254" t="str">
        <f t="shared" si="117"/>
        <v/>
      </c>
      <c r="BA45" s="254" t="str">
        <f t="shared" si="117"/>
        <v/>
      </c>
      <c r="BB45" s="254" t="str">
        <f t="shared" si="117"/>
        <v/>
      </c>
      <c r="BC45" s="254" t="str">
        <f t="shared" si="117"/>
        <v/>
      </c>
      <c r="BD45" s="254" t="str">
        <f t="shared" si="117"/>
        <v/>
      </c>
      <c r="BE45" s="262" t="str">
        <f t="shared" si="117"/>
        <v/>
      </c>
      <c r="BF45" s="263" t="str">
        <f t="shared" si="118"/>
        <v/>
      </c>
      <c r="BG45" s="254" t="str">
        <f t="shared" si="118"/>
        <v/>
      </c>
      <c r="BH45" s="254" t="str">
        <f t="shared" si="118"/>
        <v/>
      </c>
      <c r="BI45" s="254" t="str">
        <f t="shared" si="118"/>
        <v/>
      </c>
      <c r="BJ45" s="254" t="str">
        <f t="shared" si="118"/>
        <v/>
      </c>
      <c r="BK45" s="254" t="str">
        <f t="shared" si="118"/>
        <v/>
      </c>
      <c r="BL45" s="254" t="str">
        <f t="shared" si="118"/>
        <v/>
      </c>
      <c r="BM45" s="254" t="str">
        <f t="shared" si="118"/>
        <v/>
      </c>
      <c r="BN45" s="254" t="str">
        <f t="shared" si="118"/>
        <v/>
      </c>
      <c r="BO45" s="254" t="str">
        <f t="shared" si="118"/>
        <v/>
      </c>
      <c r="BP45" s="254" t="str">
        <f t="shared" si="118"/>
        <v/>
      </c>
      <c r="BQ45" s="264" t="str">
        <f t="shared" si="80"/>
        <v/>
      </c>
      <c r="BR45" s="261" t="str">
        <f t="shared" si="30"/>
        <v/>
      </c>
      <c r="BS45" s="254" t="str">
        <f t="shared" si="31"/>
        <v/>
      </c>
      <c r="BT45" s="254" t="str">
        <f t="shared" si="31"/>
        <v/>
      </c>
      <c r="BU45" s="265" t="str">
        <f t="shared" si="31"/>
        <v/>
      </c>
      <c r="BV45" s="263" t="str">
        <f t="shared" si="32"/>
        <v/>
      </c>
      <c r="BW45" s="254" t="str">
        <f t="shared" si="32"/>
        <v/>
      </c>
      <c r="BX45" s="254" t="str">
        <f t="shared" si="32"/>
        <v/>
      </c>
      <c r="BY45" s="264" t="str">
        <f t="shared" si="33"/>
        <v/>
      </c>
      <c r="BZ45" s="254" t="str">
        <f t="shared" si="34"/>
        <v/>
      </c>
      <c r="CA45" s="254">
        <f t="shared" si="119"/>
        <v>0</v>
      </c>
      <c r="CB45" s="254">
        <f t="shared" si="119"/>
        <v>0</v>
      </c>
      <c r="CC45" s="254">
        <f t="shared" si="119"/>
        <v>0</v>
      </c>
      <c r="CD45" s="254">
        <f t="shared" si="119"/>
        <v>0</v>
      </c>
      <c r="CE45" s="254">
        <f t="shared" si="119"/>
        <v>0</v>
      </c>
      <c r="CF45" s="254">
        <f t="shared" si="119"/>
        <v>0</v>
      </c>
      <c r="CG45" s="254">
        <f t="shared" si="119"/>
        <v>0</v>
      </c>
      <c r="CH45" s="254">
        <f t="shared" si="119"/>
        <v>0</v>
      </c>
      <c r="CI45" s="254">
        <f t="shared" si="119"/>
        <v>0</v>
      </c>
      <c r="CJ45" s="254">
        <f t="shared" si="119"/>
        <v>0</v>
      </c>
      <c r="CK45" s="254">
        <f t="shared" si="119"/>
        <v>0</v>
      </c>
      <c r="CL45" s="254">
        <f t="shared" si="119"/>
        <v>0</v>
      </c>
      <c r="CM45" s="254">
        <f t="shared" si="81"/>
        <v>0</v>
      </c>
      <c r="CN45" s="254">
        <f t="shared" si="82"/>
        <v>0</v>
      </c>
      <c r="CO45" s="254">
        <f t="shared" si="83"/>
        <v>0</v>
      </c>
      <c r="CP45" s="254">
        <f t="shared" si="84"/>
        <v>0</v>
      </c>
      <c r="CQ45" s="254">
        <f t="shared" si="85"/>
        <v>0</v>
      </c>
      <c r="CR45" s="254">
        <f t="shared" si="86"/>
        <v>0</v>
      </c>
      <c r="CS45" s="254">
        <f t="shared" si="87"/>
        <v>0</v>
      </c>
      <c r="CT45" s="254">
        <f t="shared" si="88"/>
        <v>0</v>
      </c>
      <c r="CU45" s="254">
        <f t="shared" si="89"/>
        <v>0</v>
      </c>
      <c r="CV45" s="254">
        <f t="shared" si="90"/>
        <v>0</v>
      </c>
      <c r="CW45" s="254">
        <f t="shared" si="91"/>
        <v>0</v>
      </c>
      <c r="CX45" s="254">
        <f t="shared" si="92"/>
        <v>0</v>
      </c>
      <c r="CY45" s="254">
        <f t="shared" si="93"/>
        <v>0</v>
      </c>
      <c r="CZ45" s="254">
        <f t="shared" si="94"/>
        <v>0</v>
      </c>
      <c r="DA45" s="254">
        <f t="shared" si="95"/>
        <v>0</v>
      </c>
      <c r="DB45" s="254">
        <f t="shared" si="96"/>
        <v>0</v>
      </c>
      <c r="DC45" s="254">
        <f t="shared" si="97"/>
        <v>0</v>
      </c>
      <c r="DD45" s="254">
        <f t="shared" si="98"/>
        <v>0</v>
      </c>
      <c r="DE45" s="254">
        <f t="shared" si="99"/>
        <v>0</v>
      </c>
      <c r="DF45" s="254">
        <f t="shared" si="100"/>
        <v>0</v>
      </c>
      <c r="DG45" s="254">
        <f t="shared" si="101"/>
        <v>0</v>
      </c>
      <c r="DH45" s="254">
        <f t="shared" si="102"/>
        <v>0</v>
      </c>
      <c r="DI45" s="254">
        <f t="shared" si="103"/>
        <v>0</v>
      </c>
      <c r="DJ45" s="254">
        <f t="shared" si="104"/>
        <v>0</v>
      </c>
      <c r="DK45" s="254">
        <f t="shared" si="105"/>
        <v>0</v>
      </c>
      <c r="DL45" s="254">
        <f t="shared" si="106"/>
        <v>0</v>
      </c>
      <c r="DM45" s="254">
        <f t="shared" si="107"/>
        <v>0</v>
      </c>
      <c r="DN45" s="254">
        <f t="shared" si="108"/>
        <v>0</v>
      </c>
      <c r="DO45" s="254">
        <f t="shared" si="109"/>
        <v>0</v>
      </c>
      <c r="DP45" s="254">
        <f t="shared" si="110"/>
        <v>0</v>
      </c>
      <c r="DQ45" s="254">
        <f t="shared" si="111"/>
        <v>0</v>
      </c>
      <c r="DR45" s="254">
        <f t="shared" si="112"/>
        <v>0</v>
      </c>
      <c r="DS45" s="254">
        <f t="shared" si="113"/>
        <v>0</v>
      </c>
      <c r="DT45" s="254">
        <f t="shared" si="114"/>
        <v>0</v>
      </c>
      <c r="DU45" s="254">
        <f t="shared" si="115"/>
        <v>0</v>
      </c>
      <c r="DV45" s="254">
        <f t="shared" si="116"/>
        <v>0</v>
      </c>
      <c r="DZ45" s="69" t="s">
        <v>306</v>
      </c>
    </row>
    <row r="46" spans="1:132" ht="24" customHeight="1">
      <c r="A46" s="11" t="str">
        <f ca="1">IF(AG46&lt;&gt;"OK","",CONCATENATE(TEXT('Front Page'!$F$33,"000"),TEXT('Front Page'!$F$31,"000"),"-",LEFT('Front Page'!$R$53,5),"-",LEFT(D46,1),AJ46, "-",TEXT(B46,"000")))</f>
        <v/>
      </c>
      <c r="B46" s="12" t="str">
        <f>IFERROR(IF(E46="","",MAX(B$17:B45)+1),"")</f>
        <v/>
      </c>
      <c r="C46" s="13"/>
      <c r="D46" s="29" t="str">
        <f t="shared" si="72"/>
        <v>None</v>
      </c>
      <c r="E46" s="29" t="str">
        <f t="shared" si="17"/>
        <v/>
      </c>
      <c r="F46" s="29" t="str">
        <f t="shared" si="18"/>
        <v/>
      </c>
      <c r="G46" s="363"/>
      <c r="H46" s="364"/>
      <c r="I46" s="325" t="str">
        <f t="shared" si="73"/>
        <v>No</v>
      </c>
      <c r="J46" s="314">
        <v>0</v>
      </c>
      <c r="K46" s="312">
        <v>0</v>
      </c>
      <c r="L46" s="312">
        <v>0</v>
      </c>
      <c r="M46" s="312">
        <v>0</v>
      </c>
      <c r="N46" s="312">
        <v>0</v>
      </c>
      <c r="O46" s="312">
        <v>0</v>
      </c>
      <c r="P46" s="312">
        <v>0</v>
      </c>
      <c r="Q46" s="312">
        <v>0</v>
      </c>
      <c r="R46" s="312">
        <v>0</v>
      </c>
      <c r="S46" s="312">
        <v>0</v>
      </c>
      <c r="T46" s="312">
        <v>0</v>
      </c>
      <c r="U46" s="312">
        <v>0</v>
      </c>
      <c r="V46" s="313">
        <v>1</v>
      </c>
      <c r="W46" s="313">
        <v>1</v>
      </c>
      <c r="X46" s="312">
        <v>0</v>
      </c>
      <c r="Y46" s="312">
        <v>0</v>
      </c>
      <c r="Z46" s="312">
        <v>0</v>
      </c>
      <c r="AA46" s="14">
        <v>0</v>
      </c>
      <c r="AB46" s="317"/>
      <c r="AC46" s="15" t="str">
        <f t="shared" si="74"/>
        <v/>
      </c>
      <c r="AD46" s="15" t="str">
        <f t="shared" si="75"/>
        <v/>
      </c>
      <c r="AE46" s="16" t="str">
        <f t="shared" si="76"/>
        <v>0 - 0</v>
      </c>
      <c r="AF46" s="20" t="str">
        <f t="shared" si="77"/>
        <v>Not an offer</v>
      </c>
      <c r="AG46" s="276" t="str">
        <f t="shared" si="23"/>
        <v>Not an Offer</v>
      </c>
      <c r="AH46" s="150"/>
      <c r="AI46" s="254">
        <v>30</v>
      </c>
      <c r="AJ46" s="149" t="str">
        <f t="shared" si="24"/>
        <v>00-ICT</v>
      </c>
      <c r="AK46" s="254" t="b">
        <f t="shared" si="11"/>
        <v>0</v>
      </c>
      <c r="AL46" s="254">
        <f t="shared" si="12"/>
        <v>0</v>
      </c>
      <c r="AM46" s="254">
        <f t="shared" si="25"/>
        <v>0</v>
      </c>
      <c r="AN46" s="288">
        <f t="shared" si="78"/>
        <v>0</v>
      </c>
      <c r="AO46" s="288">
        <f>IF(AND($BU46=$BV46,BU46=AO$13),$J46&amp;$K46&amp;$L46&amp;$M46&amp;$N46&amp;$O46&amp;$P46&amp;$Q46&amp;$R46&amp;$S46&amp;$T46&amp;$U46,IFERROR(MATCH($AN46,AO$17:AO45,0),-1000))</f>
        <v>1</v>
      </c>
      <c r="AP46" s="288">
        <f>IF(AND($BU46=$BV46,BV46=AP$13),$J46&amp;$K46&amp;$L46&amp;$M46&amp;$N46&amp;$O46&amp;$P46&amp;$Q46&amp;$R46&amp;$S46&amp;$T46&amp;$U46,IFERROR(MATCH($AN46,AP$17:AP45,0),-1000))</f>
        <v>1</v>
      </c>
      <c r="AQ46" s="288">
        <f>IF(AND($BU46=$BV46,BW46=AQ$13),$J46&amp;$K46&amp;$L46&amp;$M46&amp;$N46&amp;$O46&amp;$P46&amp;$Q46&amp;$R46&amp;$S46&amp;$T46&amp;$U46,IFERROR(MATCH($AN46,AQ$17:AQ45,0),-1000))</f>
        <v>1</v>
      </c>
      <c r="AR46" s="288">
        <f>IF(AND($BU46=$BV46,BX46=AR$13),$J46&amp;$K46&amp;$L46&amp;$M46&amp;$N46&amp;$O46&amp;$P46&amp;$Q46&amp;$R46&amp;$S46&amp;$T46&amp;$U46,IFERROR(MATCH($AN46,AR$17:AR45,0),-1000))</f>
        <v>1</v>
      </c>
      <c r="AS46" s="254">
        <f t="shared" si="71"/>
        <v>0</v>
      </c>
      <c r="AT46" s="261" t="str">
        <f t="shared" si="79"/>
        <v/>
      </c>
      <c r="AU46" s="254" t="str">
        <f t="shared" si="117"/>
        <v/>
      </c>
      <c r="AV46" s="254" t="str">
        <f t="shared" si="117"/>
        <v/>
      </c>
      <c r="AW46" s="254" t="str">
        <f t="shared" si="117"/>
        <v/>
      </c>
      <c r="AX46" s="254" t="str">
        <f t="shared" si="117"/>
        <v/>
      </c>
      <c r="AY46" s="254" t="str">
        <f t="shared" si="117"/>
        <v/>
      </c>
      <c r="AZ46" s="254" t="str">
        <f t="shared" si="117"/>
        <v/>
      </c>
      <c r="BA46" s="254" t="str">
        <f t="shared" si="117"/>
        <v/>
      </c>
      <c r="BB46" s="254" t="str">
        <f t="shared" si="117"/>
        <v/>
      </c>
      <c r="BC46" s="254" t="str">
        <f t="shared" si="117"/>
        <v/>
      </c>
      <c r="BD46" s="254" t="str">
        <f t="shared" si="117"/>
        <v/>
      </c>
      <c r="BE46" s="262" t="str">
        <f t="shared" si="117"/>
        <v/>
      </c>
      <c r="BF46" s="263" t="str">
        <f t="shared" si="118"/>
        <v/>
      </c>
      <c r="BG46" s="254" t="str">
        <f t="shared" si="118"/>
        <v/>
      </c>
      <c r="BH46" s="254" t="str">
        <f t="shared" si="118"/>
        <v/>
      </c>
      <c r="BI46" s="254" t="str">
        <f t="shared" si="118"/>
        <v/>
      </c>
      <c r="BJ46" s="254" t="str">
        <f t="shared" si="118"/>
        <v/>
      </c>
      <c r="BK46" s="254" t="str">
        <f t="shared" si="118"/>
        <v/>
      </c>
      <c r="BL46" s="254" t="str">
        <f t="shared" si="118"/>
        <v/>
      </c>
      <c r="BM46" s="254" t="str">
        <f t="shared" si="118"/>
        <v/>
      </c>
      <c r="BN46" s="254" t="str">
        <f t="shared" si="118"/>
        <v/>
      </c>
      <c r="BO46" s="254" t="str">
        <f t="shared" si="118"/>
        <v/>
      </c>
      <c r="BP46" s="254" t="str">
        <f t="shared" si="118"/>
        <v/>
      </c>
      <c r="BQ46" s="264" t="str">
        <f t="shared" si="80"/>
        <v/>
      </c>
      <c r="BR46" s="261" t="str">
        <f t="shared" si="30"/>
        <v/>
      </c>
      <c r="BS46" s="254" t="str">
        <f t="shared" si="31"/>
        <v/>
      </c>
      <c r="BT46" s="254" t="str">
        <f t="shared" si="31"/>
        <v/>
      </c>
      <c r="BU46" s="265" t="str">
        <f t="shared" si="31"/>
        <v/>
      </c>
      <c r="BV46" s="263" t="str">
        <f t="shared" si="32"/>
        <v/>
      </c>
      <c r="BW46" s="254" t="str">
        <f t="shared" si="32"/>
        <v/>
      </c>
      <c r="BX46" s="254" t="str">
        <f t="shared" si="32"/>
        <v/>
      </c>
      <c r="BY46" s="264" t="str">
        <f t="shared" si="33"/>
        <v/>
      </c>
      <c r="BZ46" s="254" t="str">
        <f t="shared" si="34"/>
        <v/>
      </c>
      <c r="CA46" s="254">
        <f t="shared" si="119"/>
        <v>0</v>
      </c>
      <c r="CB46" s="254">
        <f t="shared" si="119"/>
        <v>0</v>
      </c>
      <c r="CC46" s="254">
        <f t="shared" si="119"/>
        <v>0</v>
      </c>
      <c r="CD46" s="254">
        <f t="shared" si="119"/>
        <v>0</v>
      </c>
      <c r="CE46" s="254">
        <f t="shared" si="119"/>
        <v>0</v>
      </c>
      <c r="CF46" s="254">
        <f t="shared" si="119"/>
        <v>0</v>
      </c>
      <c r="CG46" s="254">
        <f t="shared" si="119"/>
        <v>0</v>
      </c>
      <c r="CH46" s="254">
        <f t="shared" si="119"/>
        <v>0</v>
      </c>
      <c r="CI46" s="254">
        <f t="shared" si="119"/>
        <v>0</v>
      </c>
      <c r="CJ46" s="254">
        <f t="shared" si="119"/>
        <v>0</v>
      </c>
      <c r="CK46" s="254">
        <f t="shared" si="119"/>
        <v>0</v>
      </c>
      <c r="CL46" s="254">
        <f t="shared" si="119"/>
        <v>0</v>
      </c>
      <c r="CM46" s="254">
        <f t="shared" si="81"/>
        <v>0</v>
      </c>
      <c r="CN46" s="254">
        <f t="shared" si="82"/>
        <v>0</v>
      </c>
      <c r="CO46" s="254">
        <f t="shared" si="83"/>
        <v>0</v>
      </c>
      <c r="CP46" s="254">
        <f t="shared" si="84"/>
        <v>0</v>
      </c>
      <c r="CQ46" s="254">
        <f t="shared" si="85"/>
        <v>0</v>
      </c>
      <c r="CR46" s="254">
        <f t="shared" si="86"/>
        <v>0</v>
      </c>
      <c r="CS46" s="254">
        <f t="shared" si="87"/>
        <v>0</v>
      </c>
      <c r="CT46" s="254">
        <f t="shared" si="88"/>
        <v>0</v>
      </c>
      <c r="CU46" s="254">
        <f t="shared" si="89"/>
        <v>0</v>
      </c>
      <c r="CV46" s="254">
        <f t="shared" si="90"/>
        <v>0</v>
      </c>
      <c r="CW46" s="254">
        <f t="shared" si="91"/>
        <v>0</v>
      </c>
      <c r="CX46" s="254">
        <f t="shared" si="92"/>
        <v>0</v>
      </c>
      <c r="CY46" s="254">
        <f t="shared" si="93"/>
        <v>0</v>
      </c>
      <c r="CZ46" s="254">
        <f t="shared" si="94"/>
        <v>0</v>
      </c>
      <c r="DA46" s="254">
        <f t="shared" si="95"/>
        <v>0</v>
      </c>
      <c r="DB46" s="254">
        <f t="shared" si="96"/>
        <v>0</v>
      </c>
      <c r="DC46" s="254">
        <f t="shared" si="97"/>
        <v>0</v>
      </c>
      <c r="DD46" s="254">
        <f t="shared" si="98"/>
        <v>0</v>
      </c>
      <c r="DE46" s="254">
        <f t="shared" si="99"/>
        <v>0</v>
      </c>
      <c r="DF46" s="254">
        <f t="shared" si="100"/>
        <v>0</v>
      </c>
      <c r="DG46" s="254">
        <f t="shared" si="101"/>
        <v>0</v>
      </c>
      <c r="DH46" s="254">
        <f t="shared" si="102"/>
        <v>0</v>
      </c>
      <c r="DI46" s="254">
        <f t="shared" si="103"/>
        <v>0</v>
      </c>
      <c r="DJ46" s="254">
        <f t="shared" si="104"/>
        <v>0</v>
      </c>
      <c r="DK46" s="254">
        <f t="shared" si="105"/>
        <v>0</v>
      </c>
      <c r="DL46" s="254">
        <f t="shared" si="106"/>
        <v>0</v>
      </c>
      <c r="DM46" s="254">
        <f t="shared" si="107"/>
        <v>0</v>
      </c>
      <c r="DN46" s="254">
        <f t="shared" si="108"/>
        <v>0</v>
      </c>
      <c r="DO46" s="254">
        <f t="shared" si="109"/>
        <v>0</v>
      </c>
      <c r="DP46" s="254">
        <f t="shared" si="110"/>
        <v>0</v>
      </c>
      <c r="DQ46" s="254">
        <f t="shared" si="111"/>
        <v>0</v>
      </c>
      <c r="DR46" s="254">
        <f t="shared" si="112"/>
        <v>0</v>
      </c>
      <c r="DS46" s="254">
        <f t="shared" si="113"/>
        <v>0</v>
      </c>
      <c r="DT46" s="254">
        <f t="shared" si="114"/>
        <v>0</v>
      </c>
      <c r="DU46" s="254">
        <f t="shared" si="115"/>
        <v>0</v>
      </c>
      <c r="DV46" s="254">
        <f t="shared" si="116"/>
        <v>0</v>
      </c>
      <c r="DZ46" s="69" t="s">
        <v>307</v>
      </c>
    </row>
    <row r="47" spans="1:132" ht="24" customHeight="1">
      <c r="A47" s="11" t="str">
        <f ca="1">IF(AG47&lt;&gt;"OK","",CONCATENATE(TEXT('Front Page'!$F$33,"000"),TEXT('Front Page'!$F$31,"000"),"-",LEFT('Front Page'!$R$53,5),"-",LEFT(D47,1),AJ47, "-",TEXT(B47,"000")))</f>
        <v/>
      </c>
      <c r="B47" s="12" t="str">
        <f>IFERROR(IF(E47="","",MAX(B$17:B46)+1),"")</f>
        <v/>
      </c>
      <c r="C47" s="13"/>
      <c r="D47" s="29" t="str">
        <f t="shared" si="72"/>
        <v>None</v>
      </c>
      <c r="E47" s="29" t="str">
        <f t="shared" si="17"/>
        <v/>
      </c>
      <c r="F47" s="29" t="str">
        <f t="shared" si="18"/>
        <v/>
      </c>
      <c r="G47" s="363"/>
      <c r="H47" s="364"/>
      <c r="I47" s="325" t="str">
        <f t="shared" si="73"/>
        <v>No</v>
      </c>
      <c r="J47" s="314">
        <v>0</v>
      </c>
      <c r="K47" s="312">
        <v>0</v>
      </c>
      <c r="L47" s="312">
        <v>0</v>
      </c>
      <c r="M47" s="312">
        <v>0</v>
      </c>
      <c r="N47" s="312">
        <v>0</v>
      </c>
      <c r="O47" s="312">
        <v>0</v>
      </c>
      <c r="P47" s="312">
        <v>0</v>
      </c>
      <c r="Q47" s="312">
        <v>0</v>
      </c>
      <c r="R47" s="312">
        <v>0</v>
      </c>
      <c r="S47" s="312">
        <v>0</v>
      </c>
      <c r="T47" s="312">
        <v>0</v>
      </c>
      <c r="U47" s="312">
        <v>0</v>
      </c>
      <c r="V47" s="313">
        <v>1</v>
      </c>
      <c r="W47" s="313">
        <v>1</v>
      </c>
      <c r="X47" s="312">
        <v>0</v>
      </c>
      <c r="Y47" s="312">
        <v>0</v>
      </c>
      <c r="Z47" s="312">
        <v>0</v>
      </c>
      <c r="AA47" s="14">
        <v>0</v>
      </c>
      <c r="AB47" s="317"/>
      <c r="AC47" s="15" t="str">
        <f t="shared" si="74"/>
        <v/>
      </c>
      <c r="AD47" s="15" t="str">
        <f t="shared" si="75"/>
        <v/>
      </c>
      <c r="AE47" s="16" t="str">
        <f t="shared" si="76"/>
        <v>0 - 0</v>
      </c>
      <c r="AF47" s="20" t="str">
        <f t="shared" si="77"/>
        <v>Not an offer</v>
      </c>
      <c r="AG47" s="276" t="str">
        <f t="shared" si="23"/>
        <v>Not an Offer</v>
      </c>
      <c r="AH47" s="150"/>
      <c r="AI47" s="254">
        <v>31</v>
      </c>
      <c r="AJ47" s="149" t="str">
        <f t="shared" si="24"/>
        <v>00-ICT</v>
      </c>
      <c r="AK47" s="254" t="b">
        <f t="shared" si="11"/>
        <v>0</v>
      </c>
      <c r="AL47" s="254">
        <f t="shared" si="12"/>
        <v>0</v>
      </c>
      <c r="AM47" s="254">
        <f t="shared" si="25"/>
        <v>0</v>
      </c>
      <c r="AN47" s="288">
        <f t="shared" si="78"/>
        <v>0</v>
      </c>
      <c r="AO47" s="288">
        <f>IF(AND($BU47=$BV47,BU47=AO$13),$J47&amp;$K47&amp;$L47&amp;$M47&amp;$N47&amp;$O47&amp;$P47&amp;$Q47&amp;$R47&amp;$S47&amp;$T47&amp;$U47,IFERROR(MATCH($AN47,AO$17:AO46,0),-1000))</f>
        <v>1</v>
      </c>
      <c r="AP47" s="288">
        <f>IF(AND($BU47=$BV47,BV47=AP$13),$J47&amp;$K47&amp;$L47&amp;$M47&amp;$N47&amp;$O47&amp;$P47&amp;$Q47&amp;$R47&amp;$S47&amp;$T47&amp;$U47,IFERROR(MATCH($AN47,AP$17:AP46,0),-1000))</f>
        <v>1</v>
      </c>
      <c r="AQ47" s="288">
        <f>IF(AND($BU47=$BV47,BW47=AQ$13),$J47&amp;$K47&amp;$L47&amp;$M47&amp;$N47&amp;$O47&amp;$P47&amp;$Q47&amp;$R47&amp;$S47&amp;$T47&amp;$U47,IFERROR(MATCH($AN47,AQ$17:AQ46,0),-1000))</f>
        <v>1</v>
      </c>
      <c r="AR47" s="288">
        <f>IF(AND($BU47=$BV47,BX47=AR$13),$J47&amp;$K47&amp;$L47&amp;$M47&amp;$N47&amp;$O47&amp;$P47&amp;$Q47&amp;$R47&amp;$S47&amp;$T47&amp;$U47,IFERROR(MATCH($AN47,AR$17:AR46,0),-1000))</f>
        <v>1</v>
      </c>
      <c r="AS47" s="254">
        <f t="shared" si="71"/>
        <v>0</v>
      </c>
      <c r="AT47" s="261" t="str">
        <f t="shared" si="79"/>
        <v/>
      </c>
      <c r="AU47" s="254" t="str">
        <f t="shared" si="117"/>
        <v/>
      </c>
      <c r="AV47" s="254" t="str">
        <f t="shared" si="117"/>
        <v/>
      </c>
      <c r="AW47" s="254" t="str">
        <f t="shared" si="117"/>
        <v/>
      </c>
      <c r="AX47" s="254" t="str">
        <f t="shared" si="117"/>
        <v/>
      </c>
      <c r="AY47" s="254" t="str">
        <f t="shared" si="117"/>
        <v/>
      </c>
      <c r="AZ47" s="254" t="str">
        <f t="shared" si="117"/>
        <v/>
      </c>
      <c r="BA47" s="254" t="str">
        <f t="shared" si="117"/>
        <v/>
      </c>
      <c r="BB47" s="254" t="str">
        <f t="shared" si="117"/>
        <v/>
      </c>
      <c r="BC47" s="254" t="str">
        <f t="shared" si="117"/>
        <v/>
      </c>
      <c r="BD47" s="254" t="str">
        <f t="shared" si="117"/>
        <v/>
      </c>
      <c r="BE47" s="262" t="str">
        <f t="shared" si="117"/>
        <v/>
      </c>
      <c r="BF47" s="263" t="str">
        <f t="shared" si="118"/>
        <v/>
      </c>
      <c r="BG47" s="254" t="str">
        <f t="shared" si="118"/>
        <v/>
      </c>
      <c r="BH47" s="254" t="str">
        <f t="shared" si="118"/>
        <v/>
      </c>
      <c r="BI47" s="254" t="str">
        <f t="shared" si="118"/>
        <v/>
      </c>
      <c r="BJ47" s="254" t="str">
        <f t="shared" si="118"/>
        <v/>
      </c>
      <c r="BK47" s="254" t="str">
        <f t="shared" si="118"/>
        <v/>
      </c>
      <c r="BL47" s="254" t="str">
        <f t="shared" si="118"/>
        <v/>
      </c>
      <c r="BM47" s="254" t="str">
        <f t="shared" si="118"/>
        <v/>
      </c>
      <c r="BN47" s="254" t="str">
        <f t="shared" si="118"/>
        <v/>
      </c>
      <c r="BO47" s="254" t="str">
        <f t="shared" si="118"/>
        <v/>
      </c>
      <c r="BP47" s="254" t="str">
        <f t="shared" si="118"/>
        <v/>
      </c>
      <c r="BQ47" s="264" t="str">
        <f t="shared" si="80"/>
        <v/>
      </c>
      <c r="BR47" s="261" t="str">
        <f t="shared" si="30"/>
        <v/>
      </c>
      <c r="BS47" s="254" t="str">
        <f t="shared" si="31"/>
        <v/>
      </c>
      <c r="BT47" s="254" t="str">
        <f t="shared" si="31"/>
        <v/>
      </c>
      <c r="BU47" s="265" t="str">
        <f t="shared" si="31"/>
        <v/>
      </c>
      <c r="BV47" s="263" t="str">
        <f t="shared" si="32"/>
        <v/>
      </c>
      <c r="BW47" s="254" t="str">
        <f t="shared" si="32"/>
        <v/>
      </c>
      <c r="BX47" s="254" t="str">
        <f t="shared" si="32"/>
        <v/>
      </c>
      <c r="BY47" s="264" t="str">
        <f t="shared" si="33"/>
        <v/>
      </c>
      <c r="BZ47" s="254" t="str">
        <f t="shared" si="34"/>
        <v/>
      </c>
      <c r="CA47" s="254">
        <f t="shared" si="119"/>
        <v>0</v>
      </c>
      <c r="CB47" s="254">
        <f t="shared" si="119"/>
        <v>0</v>
      </c>
      <c r="CC47" s="254">
        <f t="shared" si="119"/>
        <v>0</v>
      </c>
      <c r="CD47" s="254">
        <f t="shared" si="119"/>
        <v>0</v>
      </c>
      <c r="CE47" s="254">
        <f t="shared" si="119"/>
        <v>0</v>
      </c>
      <c r="CF47" s="254">
        <f t="shared" si="119"/>
        <v>0</v>
      </c>
      <c r="CG47" s="254">
        <f t="shared" si="119"/>
        <v>0</v>
      </c>
      <c r="CH47" s="254">
        <f t="shared" si="119"/>
        <v>0</v>
      </c>
      <c r="CI47" s="254">
        <f t="shared" si="119"/>
        <v>0</v>
      </c>
      <c r="CJ47" s="254">
        <f t="shared" si="119"/>
        <v>0</v>
      </c>
      <c r="CK47" s="254">
        <f t="shared" si="119"/>
        <v>0</v>
      </c>
      <c r="CL47" s="254">
        <f t="shared" si="119"/>
        <v>0</v>
      </c>
      <c r="CM47" s="254">
        <f t="shared" si="81"/>
        <v>0</v>
      </c>
      <c r="CN47" s="254">
        <f t="shared" si="82"/>
        <v>0</v>
      </c>
      <c r="CO47" s="254">
        <f t="shared" si="83"/>
        <v>0</v>
      </c>
      <c r="CP47" s="254">
        <f t="shared" si="84"/>
        <v>0</v>
      </c>
      <c r="CQ47" s="254">
        <f t="shared" si="85"/>
        <v>0</v>
      </c>
      <c r="CR47" s="254">
        <f t="shared" si="86"/>
        <v>0</v>
      </c>
      <c r="CS47" s="254">
        <f t="shared" si="87"/>
        <v>0</v>
      </c>
      <c r="CT47" s="254">
        <f t="shared" si="88"/>
        <v>0</v>
      </c>
      <c r="CU47" s="254">
        <f t="shared" si="89"/>
        <v>0</v>
      </c>
      <c r="CV47" s="254">
        <f t="shared" si="90"/>
        <v>0</v>
      </c>
      <c r="CW47" s="254">
        <f t="shared" si="91"/>
        <v>0</v>
      </c>
      <c r="CX47" s="254">
        <f t="shared" si="92"/>
        <v>0</v>
      </c>
      <c r="CY47" s="254">
        <f t="shared" si="93"/>
        <v>0</v>
      </c>
      <c r="CZ47" s="254">
        <f t="shared" si="94"/>
        <v>0</v>
      </c>
      <c r="DA47" s="254">
        <f t="shared" si="95"/>
        <v>0</v>
      </c>
      <c r="DB47" s="254">
        <f t="shared" si="96"/>
        <v>0</v>
      </c>
      <c r="DC47" s="254">
        <f t="shared" si="97"/>
        <v>0</v>
      </c>
      <c r="DD47" s="254">
        <f t="shared" si="98"/>
        <v>0</v>
      </c>
      <c r="DE47" s="254">
        <f t="shared" si="99"/>
        <v>0</v>
      </c>
      <c r="DF47" s="254">
        <f t="shared" si="100"/>
        <v>0</v>
      </c>
      <c r="DG47" s="254">
        <f t="shared" si="101"/>
        <v>0</v>
      </c>
      <c r="DH47" s="254">
        <f t="shared" si="102"/>
        <v>0</v>
      </c>
      <c r="DI47" s="254">
        <f t="shared" si="103"/>
        <v>0</v>
      </c>
      <c r="DJ47" s="254">
        <f t="shared" si="104"/>
        <v>0</v>
      </c>
      <c r="DK47" s="254">
        <f t="shared" si="105"/>
        <v>0</v>
      </c>
      <c r="DL47" s="254">
        <f t="shared" si="106"/>
        <v>0</v>
      </c>
      <c r="DM47" s="254">
        <f t="shared" si="107"/>
        <v>0</v>
      </c>
      <c r="DN47" s="254">
        <f t="shared" si="108"/>
        <v>0</v>
      </c>
      <c r="DO47" s="254">
        <f t="shared" si="109"/>
        <v>0</v>
      </c>
      <c r="DP47" s="254">
        <f t="shared" si="110"/>
        <v>0</v>
      </c>
      <c r="DQ47" s="254">
        <f t="shared" si="111"/>
        <v>0</v>
      </c>
      <c r="DR47" s="254">
        <f t="shared" si="112"/>
        <v>0</v>
      </c>
      <c r="DS47" s="254">
        <f t="shared" si="113"/>
        <v>0</v>
      </c>
      <c r="DT47" s="254">
        <f t="shared" si="114"/>
        <v>0</v>
      </c>
      <c r="DU47" s="254">
        <f t="shared" si="115"/>
        <v>0</v>
      </c>
      <c r="DV47" s="254">
        <f t="shared" si="116"/>
        <v>0</v>
      </c>
      <c r="DZ47" s="69" t="s">
        <v>308</v>
      </c>
    </row>
    <row r="48" spans="1:132" ht="24" customHeight="1">
      <c r="A48" s="11" t="str">
        <f ca="1">IF(AG48&lt;&gt;"OK","",CONCATENATE(TEXT('Front Page'!$F$33,"000"),TEXT('Front Page'!$F$31,"000"),"-",LEFT('Front Page'!$R$53,5),"-",LEFT(D48,1),AJ48, "-",TEXT(B48,"000")))</f>
        <v/>
      </c>
      <c r="B48" s="12" t="str">
        <f>IFERROR(IF(E48="","",MAX(B$17:B47)+1),"")</f>
        <v/>
      </c>
      <c r="C48" s="13"/>
      <c r="D48" s="29" t="str">
        <f t="shared" si="72"/>
        <v>None</v>
      </c>
      <c r="E48" s="29" t="str">
        <f t="shared" si="17"/>
        <v/>
      </c>
      <c r="F48" s="29" t="str">
        <f t="shared" si="18"/>
        <v/>
      </c>
      <c r="G48" s="363"/>
      <c r="H48" s="364"/>
      <c r="I48" s="325" t="str">
        <f t="shared" si="73"/>
        <v>No</v>
      </c>
      <c r="J48" s="314">
        <v>0</v>
      </c>
      <c r="K48" s="312">
        <v>0</v>
      </c>
      <c r="L48" s="312">
        <v>0</v>
      </c>
      <c r="M48" s="312">
        <v>0</v>
      </c>
      <c r="N48" s="312">
        <v>0</v>
      </c>
      <c r="O48" s="312">
        <v>0</v>
      </c>
      <c r="P48" s="312">
        <v>0</v>
      </c>
      <c r="Q48" s="312">
        <v>0</v>
      </c>
      <c r="R48" s="312">
        <v>0</v>
      </c>
      <c r="S48" s="312">
        <v>0</v>
      </c>
      <c r="T48" s="312">
        <v>0</v>
      </c>
      <c r="U48" s="312">
        <v>0</v>
      </c>
      <c r="V48" s="313">
        <v>1</v>
      </c>
      <c r="W48" s="313">
        <v>1</v>
      </c>
      <c r="X48" s="312">
        <v>0</v>
      </c>
      <c r="Y48" s="312">
        <v>0</v>
      </c>
      <c r="Z48" s="312">
        <v>0</v>
      </c>
      <c r="AA48" s="14">
        <v>0</v>
      </c>
      <c r="AB48" s="317"/>
      <c r="AC48" s="15" t="str">
        <f t="shared" si="74"/>
        <v/>
      </c>
      <c r="AD48" s="15" t="str">
        <f t="shared" si="75"/>
        <v/>
      </c>
      <c r="AE48" s="16" t="str">
        <f t="shared" si="76"/>
        <v>0 - 0</v>
      </c>
      <c r="AF48" s="20" t="str">
        <f t="shared" si="77"/>
        <v>Not an offer</v>
      </c>
      <c r="AG48" s="276" t="str">
        <f t="shared" si="23"/>
        <v>Not an Offer</v>
      </c>
      <c r="AH48" s="150"/>
      <c r="AI48" s="254">
        <v>32</v>
      </c>
      <c r="AJ48" s="149" t="str">
        <f t="shared" si="24"/>
        <v>00-ICT</v>
      </c>
      <c r="AK48" s="254" t="b">
        <f t="shared" si="11"/>
        <v>0</v>
      </c>
      <c r="AL48" s="254">
        <f t="shared" si="12"/>
        <v>0</v>
      </c>
      <c r="AM48" s="254">
        <f t="shared" si="25"/>
        <v>0</v>
      </c>
      <c r="AN48" s="288">
        <f t="shared" si="78"/>
        <v>0</v>
      </c>
      <c r="AO48" s="288">
        <f>IF(AND($BU48=$BV48,BU48=AO$13),$J48&amp;$K48&amp;$L48&amp;$M48&amp;$N48&amp;$O48&amp;$P48&amp;$Q48&amp;$R48&amp;$S48&amp;$T48&amp;$U48,IFERROR(MATCH($AN48,AO$17:AO47,0),-1000))</f>
        <v>1</v>
      </c>
      <c r="AP48" s="288">
        <f>IF(AND($BU48=$BV48,BV48=AP$13),$J48&amp;$K48&amp;$L48&amp;$M48&amp;$N48&amp;$O48&amp;$P48&amp;$Q48&amp;$R48&amp;$S48&amp;$T48&amp;$U48,IFERROR(MATCH($AN48,AP$17:AP47,0),-1000))</f>
        <v>1</v>
      </c>
      <c r="AQ48" s="288">
        <f>IF(AND($BU48=$BV48,BW48=AQ$13),$J48&amp;$K48&amp;$L48&amp;$M48&amp;$N48&amp;$O48&amp;$P48&amp;$Q48&amp;$R48&amp;$S48&amp;$T48&amp;$U48,IFERROR(MATCH($AN48,AQ$17:AQ47,0),-1000))</f>
        <v>1</v>
      </c>
      <c r="AR48" s="288">
        <f>IF(AND($BU48=$BV48,BX48=AR$13),$J48&amp;$K48&amp;$L48&amp;$M48&amp;$N48&amp;$O48&amp;$P48&amp;$Q48&amp;$R48&amp;$S48&amp;$T48&amp;$U48,IFERROR(MATCH($AN48,AR$17:AR47,0),-1000))</f>
        <v>1</v>
      </c>
      <c r="AS48" s="254">
        <f t="shared" si="71"/>
        <v>0</v>
      </c>
      <c r="AT48" s="261" t="str">
        <f t="shared" si="79"/>
        <v/>
      </c>
      <c r="AU48" s="254" t="str">
        <f t="shared" si="117"/>
        <v/>
      </c>
      <c r="AV48" s="254" t="str">
        <f t="shared" si="117"/>
        <v/>
      </c>
      <c r="AW48" s="254" t="str">
        <f t="shared" si="117"/>
        <v/>
      </c>
      <c r="AX48" s="254" t="str">
        <f t="shared" si="117"/>
        <v/>
      </c>
      <c r="AY48" s="254" t="str">
        <f t="shared" si="117"/>
        <v/>
      </c>
      <c r="AZ48" s="254" t="str">
        <f t="shared" si="117"/>
        <v/>
      </c>
      <c r="BA48" s="254" t="str">
        <f t="shared" si="117"/>
        <v/>
      </c>
      <c r="BB48" s="254" t="str">
        <f t="shared" si="117"/>
        <v/>
      </c>
      <c r="BC48" s="254" t="str">
        <f t="shared" si="117"/>
        <v/>
      </c>
      <c r="BD48" s="254" t="str">
        <f t="shared" si="117"/>
        <v/>
      </c>
      <c r="BE48" s="262" t="str">
        <f t="shared" si="117"/>
        <v/>
      </c>
      <c r="BF48" s="263" t="str">
        <f t="shared" si="118"/>
        <v/>
      </c>
      <c r="BG48" s="254" t="str">
        <f t="shared" si="118"/>
        <v/>
      </c>
      <c r="BH48" s="254" t="str">
        <f t="shared" si="118"/>
        <v/>
      </c>
      <c r="BI48" s="254" t="str">
        <f t="shared" si="118"/>
        <v/>
      </c>
      <c r="BJ48" s="254" t="str">
        <f t="shared" si="118"/>
        <v/>
      </c>
      <c r="BK48" s="254" t="str">
        <f t="shared" si="118"/>
        <v/>
      </c>
      <c r="BL48" s="254" t="str">
        <f t="shared" si="118"/>
        <v/>
      </c>
      <c r="BM48" s="254" t="str">
        <f t="shared" si="118"/>
        <v/>
      </c>
      <c r="BN48" s="254" t="str">
        <f t="shared" si="118"/>
        <v/>
      </c>
      <c r="BO48" s="254" t="str">
        <f t="shared" si="118"/>
        <v/>
      </c>
      <c r="BP48" s="254" t="str">
        <f t="shared" si="118"/>
        <v/>
      </c>
      <c r="BQ48" s="264" t="str">
        <f t="shared" si="80"/>
        <v/>
      </c>
      <c r="BR48" s="261" t="str">
        <f t="shared" si="30"/>
        <v/>
      </c>
      <c r="BS48" s="254" t="str">
        <f t="shared" si="31"/>
        <v/>
      </c>
      <c r="BT48" s="254" t="str">
        <f t="shared" si="31"/>
        <v/>
      </c>
      <c r="BU48" s="265" t="str">
        <f t="shared" si="31"/>
        <v/>
      </c>
      <c r="BV48" s="263" t="str">
        <f t="shared" si="32"/>
        <v/>
      </c>
      <c r="BW48" s="254" t="str">
        <f t="shared" si="32"/>
        <v/>
      </c>
      <c r="BX48" s="254" t="str">
        <f t="shared" si="32"/>
        <v/>
      </c>
      <c r="BY48" s="264" t="str">
        <f t="shared" si="33"/>
        <v/>
      </c>
      <c r="BZ48" s="254" t="str">
        <f t="shared" si="34"/>
        <v/>
      </c>
      <c r="CA48" s="254">
        <f t="shared" si="119"/>
        <v>0</v>
      </c>
      <c r="CB48" s="254">
        <f t="shared" si="119"/>
        <v>0</v>
      </c>
      <c r="CC48" s="254">
        <f t="shared" si="119"/>
        <v>0</v>
      </c>
      <c r="CD48" s="254">
        <f t="shared" si="119"/>
        <v>0</v>
      </c>
      <c r="CE48" s="254">
        <f t="shared" si="119"/>
        <v>0</v>
      </c>
      <c r="CF48" s="254">
        <f t="shared" si="119"/>
        <v>0</v>
      </c>
      <c r="CG48" s="254">
        <f t="shared" si="119"/>
        <v>0</v>
      </c>
      <c r="CH48" s="254">
        <f t="shared" si="119"/>
        <v>0</v>
      </c>
      <c r="CI48" s="254">
        <f t="shared" si="119"/>
        <v>0</v>
      </c>
      <c r="CJ48" s="254">
        <f t="shared" si="119"/>
        <v>0</v>
      </c>
      <c r="CK48" s="254">
        <f t="shared" si="119"/>
        <v>0</v>
      </c>
      <c r="CL48" s="254">
        <f t="shared" si="119"/>
        <v>0</v>
      </c>
      <c r="CM48" s="254">
        <f t="shared" si="81"/>
        <v>0</v>
      </c>
      <c r="CN48" s="254">
        <f t="shared" si="82"/>
        <v>0</v>
      </c>
      <c r="CO48" s="254">
        <f t="shared" si="83"/>
        <v>0</v>
      </c>
      <c r="CP48" s="254">
        <f t="shared" si="84"/>
        <v>0</v>
      </c>
      <c r="CQ48" s="254">
        <f t="shared" si="85"/>
        <v>0</v>
      </c>
      <c r="CR48" s="254">
        <f t="shared" si="86"/>
        <v>0</v>
      </c>
      <c r="CS48" s="254">
        <f t="shared" si="87"/>
        <v>0</v>
      </c>
      <c r="CT48" s="254">
        <f t="shared" si="88"/>
        <v>0</v>
      </c>
      <c r="CU48" s="254">
        <f t="shared" si="89"/>
        <v>0</v>
      </c>
      <c r="CV48" s="254">
        <f t="shared" si="90"/>
        <v>0</v>
      </c>
      <c r="CW48" s="254">
        <f t="shared" si="91"/>
        <v>0</v>
      </c>
      <c r="CX48" s="254">
        <f t="shared" si="92"/>
        <v>0</v>
      </c>
      <c r="CY48" s="254">
        <f t="shared" si="93"/>
        <v>0</v>
      </c>
      <c r="CZ48" s="254">
        <f t="shared" si="94"/>
        <v>0</v>
      </c>
      <c r="DA48" s="254">
        <f t="shared" si="95"/>
        <v>0</v>
      </c>
      <c r="DB48" s="254">
        <f t="shared" si="96"/>
        <v>0</v>
      </c>
      <c r="DC48" s="254">
        <f t="shared" si="97"/>
        <v>0</v>
      </c>
      <c r="DD48" s="254">
        <f t="shared" si="98"/>
        <v>0</v>
      </c>
      <c r="DE48" s="254">
        <f t="shared" si="99"/>
        <v>0</v>
      </c>
      <c r="DF48" s="254">
        <f t="shared" si="100"/>
        <v>0</v>
      </c>
      <c r="DG48" s="254">
        <f t="shared" si="101"/>
        <v>0</v>
      </c>
      <c r="DH48" s="254">
        <f t="shared" si="102"/>
        <v>0</v>
      </c>
      <c r="DI48" s="254">
        <f t="shared" si="103"/>
        <v>0</v>
      </c>
      <c r="DJ48" s="254">
        <f t="shared" si="104"/>
        <v>0</v>
      </c>
      <c r="DK48" s="254">
        <f t="shared" si="105"/>
        <v>0</v>
      </c>
      <c r="DL48" s="254">
        <f t="shared" si="106"/>
        <v>0</v>
      </c>
      <c r="DM48" s="254">
        <f t="shared" si="107"/>
        <v>0</v>
      </c>
      <c r="DN48" s="254">
        <f t="shared" si="108"/>
        <v>0</v>
      </c>
      <c r="DO48" s="254">
        <f t="shared" si="109"/>
        <v>0</v>
      </c>
      <c r="DP48" s="254">
        <f t="shared" si="110"/>
        <v>0</v>
      </c>
      <c r="DQ48" s="254">
        <f t="shared" si="111"/>
        <v>0</v>
      </c>
      <c r="DR48" s="254">
        <f t="shared" si="112"/>
        <v>0</v>
      </c>
      <c r="DS48" s="254">
        <f t="shared" si="113"/>
        <v>0</v>
      </c>
      <c r="DT48" s="254">
        <f t="shared" si="114"/>
        <v>0</v>
      </c>
      <c r="DU48" s="254">
        <f t="shared" si="115"/>
        <v>0</v>
      </c>
      <c r="DV48" s="254">
        <f t="shared" si="116"/>
        <v>0</v>
      </c>
      <c r="DZ48" s="69" t="s">
        <v>309</v>
      </c>
    </row>
    <row r="49" spans="1:130" ht="24" customHeight="1">
      <c r="A49" s="11" t="str">
        <f ca="1">IF(AG49&lt;&gt;"OK","",CONCATENATE(TEXT('Front Page'!$F$33,"000"),TEXT('Front Page'!$F$31,"000"),"-",LEFT('Front Page'!$R$53,5),"-",LEFT(D49,1),AJ49, "-",TEXT(B49,"000")))</f>
        <v/>
      </c>
      <c r="B49" s="12" t="str">
        <f>IFERROR(IF(E49="","",MAX(B$17:B48)+1),"")</f>
        <v/>
      </c>
      <c r="C49" s="13"/>
      <c r="D49" s="29" t="str">
        <f t="shared" si="72"/>
        <v>None</v>
      </c>
      <c r="E49" s="29" t="str">
        <f t="shared" si="17"/>
        <v/>
      </c>
      <c r="F49" s="29" t="str">
        <f t="shared" si="18"/>
        <v/>
      </c>
      <c r="G49" s="363"/>
      <c r="H49" s="364"/>
      <c r="I49" s="325" t="str">
        <f t="shared" si="73"/>
        <v>No</v>
      </c>
      <c r="J49" s="314">
        <v>0</v>
      </c>
      <c r="K49" s="312">
        <v>0</v>
      </c>
      <c r="L49" s="312">
        <v>0</v>
      </c>
      <c r="M49" s="312">
        <v>0</v>
      </c>
      <c r="N49" s="312">
        <v>0</v>
      </c>
      <c r="O49" s="312">
        <v>0</v>
      </c>
      <c r="P49" s="312">
        <v>0</v>
      </c>
      <c r="Q49" s="312">
        <v>0</v>
      </c>
      <c r="R49" s="312">
        <v>0</v>
      </c>
      <c r="S49" s="312">
        <v>0</v>
      </c>
      <c r="T49" s="312">
        <v>0</v>
      </c>
      <c r="U49" s="312">
        <v>0</v>
      </c>
      <c r="V49" s="313">
        <v>1</v>
      </c>
      <c r="W49" s="313">
        <v>1</v>
      </c>
      <c r="X49" s="312">
        <v>0</v>
      </c>
      <c r="Y49" s="312">
        <v>0</v>
      </c>
      <c r="Z49" s="312">
        <v>0</v>
      </c>
      <c r="AA49" s="14">
        <v>0</v>
      </c>
      <c r="AB49" s="317"/>
      <c r="AC49" s="15" t="str">
        <f t="shared" si="74"/>
        <v/>
      </c>
      <c r="AD49" s="15" t="str">
        <f t="shared" si="75"/>
        <v/>
      </c>
      <c r="AE49" s="16" t="str">
        <f t="shared" si="76"/>
        <v>0 - 0</v>
      </c>
      <c r="AF49" s="20" t="str">
        <f t="shared" si="77"/>
        <v>Not an offer</v>
      </c>
      <c r="AG49" s="276" t="str">
        <f t="shared" si="23"/>
        <v>Not an Offer</v>
      </c>
      <c r="AH49" s="150"/>
      <c r="AI49" s="254">
        <v>33</v>
      </c>
      <c r="AJ49" s="149" t="str">
        <f t="shared" si="24"/>
        <v>00-ICT</v>
      </c>
      <c r="AK49" s="254" t="b">
        <f t="shared" si="11"/>
        <v>0</v>
      </c>
      <c r="AL49" s="254">
        <f t="shared" si="12"/>
        <v>0</v>
      </c>
      <c r="AM49" s="254">
        <f t="shared" si="25"/>
        <v>0</v>
      </c>
      <c r="AN49" s="288">
        <f t="shared" si="78"/>
        <v>0</v>
      </c>
      <c r="AO49" s="288">
        <f>IF(AND($BU49=$BV49,BU49=AO$13),$J49&amp;$K49&amp;$L49&amp;$M49&amp;$N49&amp;$O49&amp;$P49&amp;$Q49&amp;$R49&amp;$S49&amp;$T49&amp;$U49,IFERROR(MATCH($AN49,AO$17:AO48,0),-1000))</f>
        <v>1</v>
      </c>
      <c r="AP49" s="288">
        <f>IF(AND($BU49=$BV49,BV49=AP$13),$J49&amp;$K49&amp;$L49&amp;$M49&amp;$N49&amp;$O49&amp;$P49&amp;$Q49&amp;$R49&amp;$S49&amp;$T49&amp;$U49,IFERROR(MATCH($AN49,AP$17:AP48,0),-1000))</f>
        <v>1</v>
      </c>
      <c r="AQ49" s="288">
        <f>IF(AND($BU49=$BV49,BW49=AQ$13),$J49&amp;$K49&amp;$L49&amp;$M49&amp;$N49&amp;$O49&amp;$P49&amp;$Q49&amp;$R49&amp;$S49&amp;$T49&amp;$U49,IFERROR(MATCH($AN49,AQ$17:AQ48,0),-1000))</f>
        <v>1</v>
      </c>
      <c r="AR49" s="288">
        <f>IF(AND($BU49=$BV49,BX49=AR$13),$J49&amp;$K49&amp;$L49&amp;$M49&amp;$N49&amp;$O49&amp;$P49&amp;$Q49&amp;$R49&amp;$S49&amp;$T49&amp;$U49,IFERROR(MATCH($AN49,AR$17:AR48,0),-1000))</f>
        <v>1</v>
      </c>
      <c r="AS49" s="254">
        <f t="shared" si="71"/>
        <v>0</v>
      </c>
      <c r="AT49" s="261" t="str">
        <f t="shared" si="79"/>
        <v/>
      </c>
      <c r="AU49" s="254" t="str">
        <f t="shared" si="117"/>
        <v/>
      </c>
      <c r="AV49" s="254" t="str">
        <f t="shared" si="117"/>
        <v/>
      </c>
      <c r="AW49" s="254" t="str">
        <f t="shared" si="117"/>
        <v/>
      </c>
      <c r="AX49" s="254" t="str">
        <f t="shared" si="117"/>
        <v/>
      </c>
      <c r="AY49" s="254" t="str">
        <f t="shared" si="117"/>
        <v/>
      </c>
      <c r="AZ49" s="254" t="str">
        <f t="shared" si="117"/>
        <v/>
      </c>
      <c r="BA49" s="254" t="str">
        <f t="shared" si="117"/>
        <v/>
      </c>
      <c r="BB49" s="254" t="str">
        <f t="shared" si="117"/>
        <v/>
      </c>
      <c r="BC49" s="254" t="str">
        <f t="shared" si="117"/>
        <v/>
      </c>
      <c r="BD49" s="254" t="str">
        <f t="shared" si="117"/>
        <v/>
      </c>
      <c r="BE49" s="262" t="str">
        <f t="shared" si="117"/>
        <v/>
      </c>
      <c r="BF49" s="263" t="str">
        <f t="shared" si="118"/>
        <v/>
      </c>
      <c r="BG49" s="254" t="str">
        <f t="shared" si="118"/>
        <v/>
      </c>
      <c r="BH49" s="254" t="str">
        <f t="shared" si="118"/>
        <v/>
      </c>
      <c r="BI49" s="254" t="str">
        <f t="shared" si="118"/>
        <v/>
      </c>
      <c r="BJ49" s="254" t="str">
        <f t="shared" si="118"/>
        <v/>
      </c>
      <c r="BK49" s="254" t="str">
        <f t="shared" si="118"/>
        <v/>
      </c>
      <c r="BL49" s="254" t="str">
        <f t="shared" si="118"/>
        <v/>
      </c>
      <c r="BM49" s="254" t="str">
        <f t="shared" si="118"/>
        <v/>
      </c>
      <c r="BN49" s="254" t="str">
        <f t="shared" si="118"/>
        <v/>
      </c>
      <c r="BO49" s="254" t="str">
        <f t="shared" si="118"/>
        <v/>
      </c>
      <c r="BP49" s="254" t="str">
        <f t="shared" si="118"/>
        <v/>
      </c>
      <c r="BQ49" s="264" t="str">
        <f t="shared" si="80"/>
        <v/>
      </c>
      <c r="BR49" s="261" t="str">
        <f t="shared" si="30"/>
        <v/>
      </c>
      <c r="BS49" s="254" t="str">
        <f t="shared" si="31"/>
        <v/>
      </c>
      <c r="BT49" s="254" t="str">
        <f t="shared" si="31"/>
        <v/>
      </c>
      <c r="BU49" s="265" t="str">
        <f t="shared" si="31"/>
        <v/>
      </c>
      <c r="BV49" s="263" t="str">
        <f t="shared" si="32"/>
        <v/>
      </c>
      <c r="BW49" s="254" t="str">
        <f t="shared" si="32"/>
        <v/>
      </c>
      <c r="BX49" s="254" t="str">
        <f t="shared" si="32"/>
        <v/>
      </c>
      <c r="BY49" s="264" t="str">
        <f t="shared" si="33"/>
        <v/>
      </c>
      <c r="BZ49" s="254" t="str">
        <f t="shared" si="34"/>
        <v/>
      </c>
      <c r="CA49" s="254">
        <f t="shared" si="119"/>
        <v>0</v>
      </c>
      <c r="CB49" s="254">
        <f t="shared" si="119"/>
        <v>0</v>
      </c>
      <c r="CC49" s="254">
        <f t="shared" si="119"/>
        <v>0</v>
      </c>
      <c r="CD49" s="254">
        <f t="shared" si="119"/>
        <v>0</v>
      </c>
      <c r="CE49" s="254">
        <f t="shared" si="119"/>
        <v>0</v>
      </c>
      <c r="CF49" s="254">
        <f t="shared" si="119"/>
        <v>0</v>
      </c>
      <c r="CG49" s="254">
        <f t="shared" si="119"/>
        <v>0</v>
      </c>
      <c r="CH49" s="254">
        <f t="shared" si="119"/>
        <v>0</v>
      </c>
      <c r="CI49" s="254">
        <f t="shared" si="119"/>
        <v>0</v>
      </c>
      <c r="CJ49" s="254">
        <f t="shared" si="119"/>
        <v>0</v>
      </c>
      <c r="CK49" s="254">
        <f t="shared" si="119"/>
        <v>0</v>
      </c>
      <c r="CL49" s="254">
        <f t="shared" si="119"/>
        <v>0</v>
      </c>
      <c r="CM49" s="254">
        <f t="shared" si="81"/>
        <v>0</v>
      </c>
      <c r="CN49" s="254">
        <f t="shared" si="82"/>
        <v>0</v>
      </c>
      <c r="CO49" s="254">
        <f t="shared" si="83"/>
        <v>0</v>
      </c>
      <c r="CP49" s="254">
        <f t="shared" si="84"/>
        <v>0</v>
      </c>
      <c r="CQ49" s="254">
        <f t="shared" si="85"/>
        <v>0</v>
      </c>
      <c r="CR49" s="254">
        <f t="shared" si="86"/>
        <v>0</v>
      </c>
      <c r="CS49" s="254">
        <f t="shared" si="87"/>
        <v>0</v>
      </c>
      <c r="CT49" s="254">
        <f t="shared" si="88"/>
        <v>0</v>
      </c>
      <c r="CU49" s="254">
        <f t="shared" si="89"/>
        <v>0</v>
      </c>
      <c r="CV49" s="254">
        <f t="shared" si="90"/>
        <v>0</v>
      </c>
      <c r="CW49" s="254">
        <f t="shared" si="91"/>
        <v>0</v>
      </c>
      <c r="CX49" s="254">
        <f t="shared" si="92"/>
        <v>0</v>
      </c>
      <c r="CY49" s="254">
        <f t="shared" si="93"/>
        <v>0</v>
      </c>
      <c r="CZ49" s="254">
        <f t="shared" si="94"/>
        <v>0</v>
      </c>
      <c r="DA49" s="254">
        <f t="shared" si="95"/>
        <v>0</v>
      </c>
      <c r="DB49" s="254">
        <f t="shared" si="96"/>
        <v>0</v>
      </c>
      <c r="DC49" s="254">
        <f t="shared" si="97"/>
        <v>0</v>
      </c>
      <c r="DD49" s="254">
        <f t="shared" si="98"/>
        <v>0</v>
      </c>
      <c r="DE49" s="254">
        <f t="shared" si="99"/>
        <v>0</v>
      </c>
      <c r="DF49" s="254">
        <f t="shared" si="100"/>
        <v>0</v>
      </c>
      <c r="DG49" s="254">
        <f t="shared" si="101"/>
        <v>0</v>
      </c>
      <c r="DH49" s="254">
        <f t="shared" si="102"/>
        <v>0</v>
      </c>
      <c r="DI49" s="254">
        <f t="shared" si="103"/>
        <v>0</v>
      </c>
      <c r="DJ49" s="254">
        <f t="shared" si="104"/>
        <v>0</v>
      </c>
      <c r="DK49" s="254">
        <f t="shared" si="105"/>
        <v>0</v>
      </c>
      <c r="DL49" s="254">
        <f t="shared" si="106"/>
        <v>0</v>
      </c>
      <c r="DM49" s="254">
        <f t="shared" si="107"/>
        <v>0</v>
      </c>
      <c r="DN49" s="254">
        <f t="shared" si="108"/>
        <v>0</v>
      </c>
      <c r="DO49" s="254">
        <f t="shared" si="109"/>
        <v>0</v>
      </c>
      <c r="DP49" s="254">
        <f t="shared" si="110"/>
        <v>0</v>
      </c>
      <c r="DQ49" s="254">
        <f t="shared" si="111"/>
        <v>0</v>
      </c>
      <c r="DR49" s="254">
        <f t="shared" si="112"/>
        <v>0</v>
      </c>
      <c r="DS49" s="254">
        <f t="shared" si="113"/>
        <v>0</v>
      </c>
      <c r="DT49" s="254">
        <f t="shared" si="114"/>
        <v>0</v>
      </c>
      <c r="DU49" s="254">
        <f t="shared" si="115"/>
        <v>0</v>
      </c>
      <c r="DV49" s="254">
        <f t="shared" si="116"/>
        <v>0</v>
      </c>
      <c r="DZ49" s="69" t="s">
        <v>310</v>
      </c>
    </row>
    <row r="50" spans="1:130" ht="24" customHeight="1">
      <c r="A50" s="11" t="str">
        <f ca="1">IF(AG50&lt;&gt;"OK","",CONCATENATE(TEXT('Front Page'!$F$33,"000"),TEXT('Front Page'!$F$31,"000"),"-",LEFT('Front Page'!$R$53,5),"-",LEFT(D50,1),AJ50, "-",TEXT(B50,"000")))</f>
        <v/>
      </c>
      <c r="B50" s="12" t="str">
        <f>IFERROR(IF(E50="","",MAX(B$17:B49)+1),"")</f>
        <v/>
      </c>
      <c r="C50" s="13"/>
      <c r="D50" s="29" t="str">
        <f t="shared" si="72"/>
        <v>None</v>
      </c>
      <c r="E50" s="29" t="str">
        <f t="shared" si="17"/>
        <v/>
      </c>
      <c r="F50" s="29" t="str">
        <f t="shared" si="18"/>
        <v/>
      </c>
      <c r="G50" s="363"/>
      <c r="H50" s="364"/>
      <c r="I50" s="325" t="str">
        <f t="shared" si="73"/>
        <v>No</v>
      </c>
      <c r="J50" s="314">
        <v>0</v>
      </c>
      <c r="K50" s="312">
        <v>0</v>
      </c>
      <c r="L50" s="312">
        <v>0</v>
      </c>
      <c r="M50" s="312">
        <v>0</v>
      </c>
      <c r="N50" s="312">
        <v>0</v>
      </c>
      <c r="O50" s="312">
        <v>0</v>
      </c>
      <c r="P50" s="312">
        <v>0</v>
      </c>
      <c r="Q50" s="312">
        <v>0</v>
      </c>
      <c r="R50" s="312">
        <v>0</v>
      </c>
      <c r="S50" s="312">
        <v>0</v>
      </c>
      <c r="T50" s="312">
        <v>0</v>
      </c>
      <c r="U50" s="312">
        <v>0</v>
      </c>
      <c r="V50" s="313">
        <v>1</v>
      </c>
      <c r="W50" s="313">
        <v>1</v>
      </c>
      <c r="X50" s="312">
        <v>0</v>
      </c>
      <c r="Y50" s="312">
        <v>0</v>
      </c>
      <c r="Z50" s="312">
        <v>0</v>
      </c>
      <c r="AA50" s="14">
        <v>0</v>
      </c>
      <c r="AB50" s="317"/>
      <c r="AC50" s="15" t="str">
        <f t="shared" si="74"/>
        <v/>
      </c>
      <c r="AD50" s="15" t="str">
        <f t="shared" si="75"/>
        <v/>
      </c>
      <c r="AE50" s="16" t="str">
        <f t="shared" si="76"/>
        <v>0 - 0</v>
      </c>
      <c r="AF50" s="20" t="str">
        <f t="shared" si="77"/>
        <v>Not an offer</v>
      </c>
      <c r="AG50" s="276" t="str">
        <f t="shared" si="23"/>
        <v>Not an Offer</v>
      </c>
      <c r="AH50" s="150"/>
      <c r="AI50" s="254">
        <v>34</v>
      </c>
      <c r="AJ50" s="149" t="str">
        <f t="shared" si="24"/>
        <v>00-ICT</v>
      </c>
      <c r="AK50" s="254" t="b">
        <f t="shared" si="11"/>
        <v>0</v>
      </c>
      <c r="AL50" s="254">
        <f t="shared" si="12"/>
        <v>0</v>
      </c>
      <c r="AM50" s="254">
        <f t="shared" si="25"/>
        <v>0</v>
      </c>
      <c r="AN50" s="288">
        <f t="shared" si="78"/>
        <v>0</v>
      </c>
      <c r="AO50" s="288">
        <f>IF(AND($BU50=$BV50,BU50=AO$13),$J50&amp;$K50&amp;$L50&amp;$M50&amp;$N50&amp;$O50&amp;$P50&amp;$Q50&amp;$R50&amp;$S50&amp;$T50&amp;$U50,IFERROR(MATCH($AN50,AO$17:AO49,0),-1000))</f>
        <v>1</v>
      </c>
      <c r="AP50" s="288">
        <f>IF(AND($BU50=$BV50,BV50=AP$13),$J50&amp;$K50&amp;$L50&amp;$M50&amp;$N50&amp;$O50&amp;$P50&amp;$Q50&amp;$R50&amp;$S50&amp;$T50&amp;$U50,IFERROR(MATCH($AN50,AP$17:AP49,0),-1000))</f>
        <v>1</v>
      </c>
      <c r="AQ50" s="288">
        <f>IF(AND($BU50=$BV50,BW50=AQ$13),$J50&amp;$K50&amp;$L50&amp;$M50&amp;$N50&amp;$O50&amp;$P50&amp;$Q50&amp;$R50&amp;$S50&amp;$T50&amp;$U50,IFERROR(MATCH($AN50,AQ$17:AQ49,0),-1000))</f>
        <v>1</v>
      </c>
      <c r="AR50" s="288">
        <f>IF(AND($BU50=$BV50,BX50=AR$13),$J50&amp;$K50&amp;$L50&amp;$M50&amp;$N50&amp;$O50&amp;$P50&amp;$Q50&amp;$R50&amp;$S50&amp;$T50&amp;$U50,IFERROR(MATCH($AN50,AR$17:AR49,0),-1000))</f>
        <v>1</v>
      </c>
      <c r="AS50" s="254">
        <f t="shared" si="71"/>
        <v>0</v>
      </c>
      <c r="AT50" s="261" t="str">
        <f t="shared" si="79"/>
        <v/>
      </c>
      <c r="AU50" s="254" t="str">
        <f t="shared" si="117"/>
        <v/>
      </c>
      <c r="AV50" s="254" t="str">
        <f t="shared" si="117"/>
        <v/>
      </c>
      <c r="AW50" s="254" t="str">
        <f t="shared" si="117"/>
        <v/>
      </c>
      <c r="AX50" s="254" t="str">
        <f t="shared" si="117"/>
        <v/>
      </c>
      <c r="AY50" s="254" t="str">
        <f t="shared" si="117"/>
        <v/>
      </c>
      <c r="AZ50" s="254" t="str">
        <f t="shared" si="117"/>
        <v/>
      </c>
      <c r="BA50" s="254" t="str">
        <f t="shared" si="117"/>
        <v/>
      </c>
      <c r="BB50" s="254" t="str">
        <f t="shared" si="117"/>
        <v/>
      </c>
      <c r="BC50" s="254" t="str">
        <f t="shared" si="117"/>
        <v/>
      </c>
      <c r="BD50" s="254" t="str">
        <f t="shared" si="117"/>
        <v/>
      </c>
      <c r="BE50" s="262" t="str">
        <f t="shared" si="117"/>
        <v/>
      </c>
      <c r="BF50" s="263" t="str">
        <f t="shared" si="118"/>
        <v/>
      </c>
      <c r="BG50" s="254" t="str">
        <f t="shared" si="118"/>
        <v/>
      </c>
      <c r="BH50" s="254" t="str">
        <f t="shared" si="118"/>
        <v/>
      </c>
      <c r="BI50" s="254" t="str">
        <f t="shared" si="118"/>
        <v/>
      </c>
      <c r="BJ50" s="254" t="str">
        <f t="shared" si="118"/>
        <v/>
      </c>
      <c r="BK50" s="254" t="str">
        <f t="shared" si="118"/>
        <v/>
      </c>
      <c r="BL50" s="254" t="str">
        <f t="shared" si="118"/>
        <v/>
      </c>
      <c r="BM50" s="254" t="str">
        <f t="shared" si="118"/>
        <v/>
      </c>
      <c r="BN50" s="254" t="str">
        <f t="shared" si="118"/>
        <v/>
      </c>
      <c r="BO50" s="254" t="str">
        <f t="shared" si="118"/>
        <v/>
      </c>
      <c r="BP50" s="254" t="str">
        <f t="shared" si="118"/>
        <v/>
      </c>
      <c r="BQ50" s="264" t="str">
        <f t="shared" si="80"/>
        <v/>
      </c>
      <c r="BR50" s="261" t="str">
        <f t="shared" si="30"/>
        <v/>
      </c>
      <c r="BS50" s="254" t="str">
        <f t="shared" si="31"/>
        <v/>
      </c>
      <c r="BT50" s="254" t="str">
        <f t="shared" si="31"/>
        <v/>
      </c>
      <c r="BU50" s="265" t="str">
        <f t="shared" si="31"/>
        <v/>
      </c>
      <c r="BV50" s="263" t="str">
        <f t="shared" si="32"/>
        <v/>
      </c>
      <c r="BW50" s="254" t="str">
        <f t="shared" si="32"/>
        <v/>
      </c>
      <c r="BX50" s="254" t="str">
        <f t="shared" si="32"/>
        <v/>
      </c>
      <c r="BY50" s="264" t="str">
        <f t="shared" si="33"/>
        <v/>
      </c>
      <c r="BZ50" s="254" t="str">
        <f t="shared" si="34"/>
        <v/>
      </c>
      <c r="CA50" s="254">
        <f t="shared" si="119"/>
        <v>0</v>
      </c>
      <c r="CB50" s="254">
        <f t="shared" si="119"/>
        <v>0</v>
      </c>
      <c r="CC50" s="254">
        <f t="shared" si="119"/>
        <v>0</v>
      </c>
      <c r="CD50" s="254">
        <f t="shared" si="119"/>
        <v>0</v>
      </c>
      <c r="CE50" s="254">
        <f t="shared" si="119"/>
        <v>0</v>
      </c>
      <c r="CF50" s="254">
        <f t="shared" si="119"/>
        <v>0</v>
      </c>
      <c r="CG50" s="254">
        <f t="shared" si="119"/>
        <v>0</v>
      </c>
      <c r="CH50" s="254">
        <f t="shared" si="119"/>
        <v>0</v>
      </c>
      <c r="CI50" s="254">
        <f t="shared" si="119"/>
        <v>0</v>
      </c>
      <c r="CJ50" s="254">
        <f t="shared" si="119"/>
        <v>0</v>
      </c>
      <c r="CK50" s="254">
        <f t="shared" si="119"/>
        <v>0</v>
      </c>
      <c r="CL50" s="254">
        <f t="shared" si="119"/>
        <v>0</v>
      </c>
      <c r="CM50" s="254">
        <f t="shared" si="81"/>
        <v>0</v>
      </c>
      <c r="CN50" s="254">
        <f t="shared" si="82"/>
        <v>0</v>
      </c>
      <c r="CO50" s="254">
        <f t="shared" si="83"/>
        <v>0</v>
      </c>
      <c r="CP50" s="254">
        <f t="shared" si="84"/>
        <v>0</v>
      </c>
      <c r="CQ50" s="254">
        <f t="shared" si="85"/>
        <v>0</v>
      </c>
      <c r="CR50" s="254">
        <f t="shared" si="86"/>
        <v>0</v>
      </c>
      <c r="CS50" s="254">
        <f t="shared" si="87"/>
        <v>0</v>
      </c>
      <c r="CT50" s="254">
        <f t="shared" si="88"/>
        <v>0</v>
      </c>
      <c r="CU50" s="254">
        <f t="shared" si="89"/>
        <v>0</v>
      </c>
      <c r="CV50" s="254">
        <f t="shared" si="90"/>
        <v>0</v>
      </c>
      <c r="CW50" s="254">
        <f t="shared" si="91"/>
        <v>0</v>
      </c>
      <c r="CX50" s="254">
        <f t="shared" si="92"/>
        <v>0</v>
      </c>
      <c r="CY50" s="254">
        <f t="shared" si="93"/>
        <v>0</v>
      </c>
      <c r="CZ50" s="254">
        <f t="shared" si="94"/>
        <v>0</v>
      </c>
      <c r="DA50" s="254">
        <f t="shared" si="95"/>
        <v>0</v>
      </c>
      <c r="DB50" s="254">
        <f t="shared" si="96"/>
        <v>0</v>
      </c>
      <c r="DC50" s="254">
        <f t="shared" si="97"/>
        <v>0</v>
      </c>
      <c r="DD50" s="254">
        <f t="shared" si="98"/>
        <v>0</v>
      </c>
      <c r="DE50" s="254">
        <f t="shared" si="99"/>
        <v>0</v>
      </c>
      <c r="DF50" s="254">
        <f t="shared" si="100"/>
        <v>0</v>
      </c>
      <c r="DG50" s="254">
        <f t="shared" si="101"/>
        <v>0</v>
      </c>
      <c r="DH50" s="254">
        <f t="shared" si="102"/>
        <v>0</v>
      </c>
      <c r="DI50" s="254">
        <f t="shared" si="103"/>
        <v>0</v>
      </c>
      <c r="DJ50" s="254">
        <f t="shared" si="104"/>
        <v>0</v>
      </c>
      <c r="DK50" s="254">
        <f t="shared" si="105"/>
        <v>0</v>
      </c>
      <c r="DL50" s="254">
        <f t="shared" si="106"/>
        <v>0</v>
      </c>
      <c r="DM50" s="254">
        <f t="shared" si="107"/>
        <v>0</v>
      </c>
      <c r="DN50" s="254">
        <f t="shared" si="108"/>
        <v>0</v>
      </c>
      <c r="DO50" s="254">
        <f t="shared" si="109"/>
        <v>0</v>
      </c>
      <c r="DP50" s="254">
        <f t="shared" si="110"/>
        <v>0</v>
      </c>
      <c r="DQ50" s="254">
        <f t="shared" si="111"/>
        <v>0</v>
      </c>
      <c r="DR50" s="254">
        <f t="shared" si="112"/>
        <v>0</v>
      </c>
      <c r="DS50" s="254">
        <f t="shared" si="113"/>
        <v>0</v>
      </c>
      <c r="DT50" s="254">
        <f t="shared" si="114"/>
        <v>0</v>
      </c>
      <c r="DU50" s="254">
        <f t="shared" si="115"/>
        <v>0</v>
      </c>
      <c r="DV50" s="254">
        <f t="shared" si="116"/>
        <v>0</v>
      </c>
      <c r="DZ50" s="69" t="s">
        <v>311</v>
      </c>
    </row>
    <row r="51" spans="1:130" ht="24" customHeight="1">
      <c r="A51" s="11" t="str">
        <f ca="1">IF(AG51&lt;&gt;"OK","",CONCATENATE(TEXT('Front Page'!$F$33,"000"),TEXT('Front Page'!$F$31,"000"),"-",LEFT('Front Page'!$R$53,5),"-",LEFT(D51,1),AJ51, "-",TEXT(B51,"000")))</f>
        <v/>
      </c>
      <c r="B51" s="12" t="str">
        <f>IFERROR(IF(E51="","",MAX(B$17:B50)+1),"")</f>
        <v/>
      </c>
      <c r="C51" s="13"/>
      <c r="D51" s="29" t="str">
        <f t="shared" si="72"/>
        <v>None</v>
      </c>
      <c r="E51" s="29" t="str">
        <f t="shared" si="17"/>
        <v/>
      </c>
      <c r="F51" s="29" t="str">
        <f t="shared" si="18"/>
        <v/>
      </c>
      <c r="G51" s="363"/>
      <c r="H51" s="364"/>
      <c r="I51" s="325" t="str">
        <f t="shared" si="73"/>
        <v>No</v>
      </c>
      <c r="J51" s="314">
        <v>0</v>
      </c>
      <c r="K51" s="312">
        <v>0</v>
      </c>
      <c r="L51" s="312">
        <v>0</v>
      </c>
      <c r="M51" s="312">
        <v>0</v>
      </c>
      <c r="N51" s="312">
        <v>0</v>
      </c>
      <c r="O51" s="312">
        <v>0</v>
      </c>
      <c r="P51" s="312">
        <v>0</v>
      </c>
      <c r="Q51" s="312">
        <v>0</v>
      </c>
      <c r="R51" s="312">
        <v>0</v>
      </c>
      <c r="S51" s="312">
        <v>0</v>
      </c>
      <c r="T51" s="312">
        <v>0</v>
      </c>
      <c r="U51" s="312">
        <v>0</v>
      </c>
      <c r="V51" s="313">
        <v>1</v>
      </c>
      <c r="W51" s="313">
        <v>1</v>
      </c>
      <c r="X51" s="312">
        <v>0</v>
      </c>
      <c r="Y51" s="312">
        <v>0</v>
      </c>
      <c r="Z51" s="312">
        <v>0</v>
      </c>
      <c r="AA51" s="14">
        <v>0</v>
      </c>
      <c r="AB51" s="317"/>
      <c r="AC51" s="15" t="str">
        <f t="shared" si="74"/>
        <v/>
      </c>
      <c r="AD51" s="15" t="str">
        <f t="shared" si="75"/>
        <v/>
      </c>
      <c r="AE51" s="16" t="str">
        <f t="shared" si="76"/>
        <v>0 - 0</v>
      </c>
      <c r="AF51" s="20" t="str">
        <f t="shared" si="77"/>
        <v>Not an offer</v>
      </c>
      <c r="AG51" s="276" t="str">
        <f t="shared" si="23"/>
        <v>Not an Offer</v>
      </c>
      <c r="AH51" s="150"/>
      <c r="AI51" s="254">
        <v>35</v>
      </c>
      <c r="AJ51" s="149" t="str">
        <f t="shared" si="24"/>
        <v>00-ICT</v>
      </c>
      <c r="AK51" s="254" t="b">
        <f t="shared" si="11"/>
        <v>0</v>
      </c>
      <c r="AL51" s="254">
        <f t="shared" si="12"/>
        <v>0</v>
      </c>
      <c r="AM51" s="254">
        <f t="shared" si="25"/>
        <v>0</v>
      </c>
      <c r="AN51" s="288">
        <f t="shared" si="78"/>
        <v>0</v>
      </c>
      <c r="AO51" s="288">
        <f>IF(AND($BU51=$BV51,BU51=AO$13),$J51&amp;$K51&amp;$L51&amp;$M51&amp;$N51&amp;$O51&amp;$P51&amp;$Q51&amp;$R51&amp;$S51&amp;$T51&amp;$U51,IFERROR(MATCH($AN51,AO$17:AO50,0),-1000))</f>
        <v>1</v>
      </c>
      <c r="AP51" s="288">
        <f>IF(AND($BU51=$BV51,BV51=AP$13),$J51&amp;$K51&amp;$L51&amp;$M51&amp;$N51&amp;$O51&amp;$P51&amp;$Q51&amp;$R51&amp;$S51&amp;$T51&amp;$U51,IFERROR(MATCH($AN51,AP$17:AP50,0),-1000))</f>
        <v>1</v>
      </c>
      <c r="AQ51" s="288">
        <f>IF(AND($BU51=$BV51,BW51=AQ$13),$J51&amp;$K51&amp;$L51&amp;$M51&amp;$N51&amp;$O51&amp;$P51&amp;$Q51&amp;$R51&amp;$S51&amp;$T51&amp;$U51,IFERROR(MATCH($AN51,AQ$17:AQ50,0),-1000))</f>
        <v>1</v>
      </c>
      <c r="AR51" s="288">
        <f>IF(AND($BU51=$BV51,BX51=AR$13),$J51&amp;$K51&amp;$L51&amp;$M51&amp;$N51&amp;$O51&amp;$P51&amp;$Q51&amp;$R51&amp;$S51&amp;$T51&amp;$U51,IFERROR(MATCH($AN51,AR$17:AR50,0),-1000))</f>
        <v>1</v>
      </c>
      <c r="AS51" s="254">
        <f t="shared" si="71"/>
        <v>0</v>
      </c>
      <c r="AT51" s="261" t="str">
        <f t="shared" si="79"/>
        <v/>
      </c>
      <c r="AU51" s="254" t="str">
        <f t="shared" si="117"/>
        <v/>
      </c>
      <c r="AV51" s="254" t="str">
        <f t="shared" si="117"/>
        <v/>
      </c>
      <c r="AW51" s="254" t="str">
        <f t="shared" si="117"/>
        <v/>
      </c>
      <c r="AX51" s="254" t="str">
        <f t="shared" si="117"/>
        <v/>
      </c>
      <c r="AY51" s="254" t="str">
        <f t="shared" si="117"/>
        <v/>
      </c>
      <c r="AZ51" s="254" t="str">
        <f t="shared" si="117"/>
        <v/>
      </c>
      <c r="BA51" s="254" t="str">
        <f t="shared" si="117"/>
        <v/>
      </c>
      <c r="BB51" s="254" t="str">
        <f t="shared" si="117"/>
        <v/>
      </c>
      <c r="BC51" s="254" t="str">
        <f t="shared" si="117"/>
        <v/>
      </c>
      <c r="BD51" s="254" t="str">
        <f t="shared" si="117"/>
        <v/>
      </c>
      <c r="BE51" s="262" t="str">
        <f t="shared" si="117"/>
        <v/>
      </c>
      <c r="BF51" s="263" t="str">
        <f t="shared" si="118"/>
        <v/>
      </c>
      <c r="BG51" s="254" t="str">
        <f t="shared" si="118"/>
        <v/>
      </c>
      <c r="BH51" s="254" t="str">
        <f t="shared" si="118"/>
        <v/>
      </c>
      <c r="BI51" s="254" t="str">
        <f t="shared" si="118"/>
        <v/>
      </c>
      <c r="BJ51" s="254" t="str">
        <f t="shared" si="118"/>
        <v/>
      </c>
      <c r="BK51" s="254" t="str">
        <f t="shared" si="118"/>
        <v/>
      </c>
      <c r="BL51" s="254" t="str">
        <f t="shared" si="118"/>
        <v/>
      </c>
      <c r="BM51" s="254" t="str">
        <f t="shared" si="118"/>
        <v/>
      </c>
      <c r="BN51" s="254" t="str">
        <f t="shared" si="118"/>
        <v/>
      </c>
      <c r="BO51" s="254" t="str">
        <f t="shared" si="118"/>
        <v/>
      </c>
      <c r="BP51" s="254" t="str">
        <f t="shared" si="118"/>
        <v/>
      </c>
      <c r="BQ51" s="264" t="str">
        <f t="shared" si="80"/>
        <v/>
      </c>
      <c r="BR51" s="261" t="str">
        <f t="shared" si="30"/>
        <v/>
      </c>
      <c r="BS51" s="254" t="str">
        <f t="shared" si="31"/>
        <v/>
      </c>
      <c r="BT51" s="254" t="str">
        <f t="shared" si="31"/>
        <v/>
      </c>
      <c r="BU51" s="265" t="str">
        <f t="shared" si="31"/>
        <v/>
      </c>
      <c r="BV51" s="263" t="str">
        <f t="shared" si="32"/>
        <v/>
      </c>
      <c r="BW51" s="254" t="str">
        <f t="shared" si="32"/>
        <v/>
      </c>
      <c r="BX51" s="254" t="str">
        <f t="shared" si="32"/>
        <v/>
      </c>
      <c r="BY51" s="264" t="str">
        <f t="shared" si="33"/>
        <v/>
      </c>
      <c r="BZ51" s="254" t="str">
        <f t="shared" si="34"/>
        <v/>
      </c>
      <c r="CA51" s="254">
        <f t="shared" si="119"/>
        <v>0</v>
      </c>
      <c r="CB51" s="254">
        <f t="shared" si="119"/>
        <v>0</v>
      </c>
      <c r="CC51" s="254">
        <f t="shared" si="119"/>
        <v>0</v>
      </c>
      <c r="CD51" s="254">
        <f t="shared" si="119"/>
        <v>0</v>
      </c>
      <c r="CE51" s="254">
        <f t="shared" si="119"/>
        <v>0</v>
      </c>
      <c r="CF51" s="254">
        <f t="shared" si="119"/>
        <v>0</v>
      </c>
      <c r="CG51" s="254">
        <f t="shared" si="119"/>
        <v>0</v>
      </c>
      <c r="CH51" s="254">
        <f t="shared" si="119"/>
        <v>0</v>
      </c>
      <c r="CI51" s="254">
        <f t="shared" si="119"/>
        <v>0</v>
      </c>
      <c r="CJ51" s="254">
        <f t="shared" si="119"/>
        <v>0</v>
      </c>
      <c r="CK51" s="254">
        <f t="shared" si="119"/>
        <v>0</v>
      </c>
      <c r="CL51" s="254">
        <f t="shared" si="119"/>
        <v>0</v>
      </c>
      <c r="CM51" s="254">
        <f t="shared" si="81"/>
        <v>0</v>
      </c>
      <c r="CN51" s="254">
        <f t="shared" si="82"/>
        <v>0</v>
      </c>
      <c r="CO51" s="254">
        <f t="shared" si="83"/>
        <v>0</v>
      </c>
      <c r="CP51" s="254">
        <f t="shared" si="84"/>
        <v>0</v>
      </c>
      <c r="CQ51" s="254">
        <f t="shared" si="85"/>
        <v>0</v>
      </c>
      <c r="CR51" s="254">
        <f t="shared" si="86"/>
        <v>0</v>
      </c>
      <c r="CS51" s="254">
        <f t="shared" si="87"/>
        <v>0</v>
      </c>
      <c r="CT51" s="254">
        <f t="shared" si="88"/>
        <v>0</v>
      </c>
      <c r="CU51" s="254">
        <f t="shared" si="89"/>
        <v>0</v>
      </c>
      <c r="CV51" s="254">
        <f t="shared" si="90"/>
        <v>0</v>
      </c>
      <c r="CW51" s="254">
        <f t="shared" si="91"/>
        <v>0</v>
      </c>
      <c r="CX51" s="254">
        <f t="shared" si="92"/>
        <v>0</v>
      </c>
      <c r="CY51" s="254">
        <f t="shared" si="93"/>
        <v>0</v>
      </c>
      <c r="CZ51" s="254">
        <f t="shared" si="94"/>
        <v>0</v>
      </c>
      <c r="DA51" s="254">
        <f t="shared" si="95"/>
        <v>0</v>
      </c>
      <c r="DB51" s="254">
        <f t="shared" si="96"/>
        <v>0</v>
      </c>
      <c r="DC51" s="254">
        <f t="shared" si="97"/>
        <v>0</v>
      </c>
      <c r="DD51" s="254">
        <f t="shared" si="98"/>
        <v>0</v>
      </c>
      <c r="DE51" s="254">
        <f t="shared" si="99"/>
        <v>0</v>
      </c>
      <c r="DF51" s="254">
        <f t="shared" si="100"/>
        <v>0</v>
      </c>
      <c r="DG51" s="254">
        <f t="shared" si="101"/>
        <v>0</v>
      </c>
      <c r="DH51" s="254">
        <f t="shared" si="102"/>
        <v>0</v>
      </c>
      <c r="DI51" s="254">
        <f t="shared" si="103"/>
        <v>0</v>
      </c>
      <c r="DJ51" s="254">
        <f t="shared" si="104"/>
        <v>0</v>
      </c>
      <c r="DK51" s="254">
        <f t="shared" si="105"/>
        <v>0</v>
      </c>
      <c r="DL51" s="254">
        <f t="shared" si="106"/>
        <v>0</v>
      </c>
      <c r="DM51" s="254">
        <f t="shared" si="107"/>
        <v>0</v>
      </c>
      <c r="DN51" s="254">
        <f t="shared" si="108"/>
        <v>0</v>
      </c>
      <c r="DO51" s="254">
        <f t="shared" si="109"/>
        <v>0</v>
      </c>
      <c r="DP51" s="254">
        <f t="shared" si="110"/>
        <v>0</v>
      </c>
      <c r="DQ51" s="254">
        <f t="shared" si="111"/>
        <v>0</v>
      </c>
      <c r="DR51" s="254">
        <f t="shared" si="112"/>
        <v>0</v>
      </c>
      <c r="DS51" s="254">
        <f t="shared" si="113"/>
        <v>0</v>
      </c>
      <c r="DT51" s="254">
        <f t="shared" si="114"/>
        <v>0</v>
      </c>
      <c r="DU51" s="254">
        <f t="shared" si="115"/>
        <v>0</v>
      </c>
      <c r="DV51" s="254">
        <f t="shared" si="116"/>
        <v>0</v>
      </c>
      <c r="DZ51" s="69" t="s">
        <v>312</v>
      </c>
    </row>
    <row r="52" spans="1:130" ht="24" customHeight="1">
      <c r="A52" s="11" t="str">
        <f ca="1">IF(AG52&lt;&gt;"OK","",CONCATENATE(TEXT('Front Page'!$F$33,"000"),TEXT('Front Page'!$F$31,"000"),"-",LEFT('Front Page'!$R$53,5),"-",LEFT(D52,1),AJ52, "-",TEXT(B52,"000")))</f>
        <v/>
      </c>
      <c r="B52" s="12" t="str">
        <f>IFERROR(IF(E52="","",MAX(B$17:B51)+1),"")</f>
        <v/>
      </c>
      <c r="C52" s="13"/>
      <c r="D52" s="29" t="str">
        <f t="shared" si="72"/>
        <v>None</v>
      </c>
      <c r="E52" s="29" t="str">
        <f t="shared" si="17"/>
        <v/>
      </c>
      <c r="F52" s="29" t="str">
        <f t="shared" si="18"/>
        <v/>
      </c>
      <c r="G52" s="363"/>
      <c r="H52" s="364"/>
      <c r="I52" s="325" t="str">
        <f t="shared" si="73"/>
        <v>No</v>
      </c>
      <c r="J52" s="314">
        <v>0</v>
      </c>
      <c r="K52" s="312">
        <v>0</v>
      </c>
      <c r="L52" s="312">
        <v>0</v>
      </c>
      <c r="M52" s="312">
        <v>0</v>
      </c>
      <c r="N52" s="312">
        <v>0</v>
      </c>
      <c r="O52" s="312">
        <v>0</v>
      </c>
      <c r="P52" s="312">
        <v>0</v>
      </c>
      <c r="Q52" s="312">
        <v>0</v>
      </c>
      <c r="R52" s="312">
        <v>0</v>
      </c>
      <c r="S52" s="312">
        <v>0</v>
      </c>
      <c r="T52" s="312">
        <v>0</v>
      </c>
      <c r="U52" s="312">
        <v>0</v>
      </c>
      <c r="V52" s="313">
        <v>1</v>
      </c>
      <c r="W52" s="313">
        <v>1</v>
      </c>
      <c r="X52" s="312">
        <v>0</v>
      </c>
      <c r="Y52" s="312">
        <v>0</v>
      </c>
      <c r="Z52" s="312">
        <v>0</v>
      </c>
      <c r="AA52" s="14">
        <v>0</v>
      </c>
      <c r="AB52" s="317"/>
      <c r="AC52" s="15" t="str">
        <f t="shared" si="74"/>
        <v/>
      </c>
      <c r="AD52" s="15" t="str">
        <f t="shared" si="75"/>
        <v/>
      </c>
      <c r="AE52" s="16" t="str">
        <f t="shared" si="76"/>
        <v>0 - 0</v>
      </c>
      <c r="AF52" s="20" t="str">
        <f t="shared" si="77"/>
        <v>Not an offer</v>
      </c>
      <c r="AG52" s="276" t="str">
        <f t="shared" si="23"/>
        <v>Not an Offer</v>
      </c>
      <c r="AH52" s="150"/>
      <c r="AI52" s="254">
        <v>36</v>
      </c>
      <c r="AJ52" s="149" t="str">
        <f t="shared" si="24"/>
        <v>00-ICT</v>
      </c>
      <c r="AK52" s="254" t="b">
        <f t="shared" si="11"/>
        <v>0</v>
      </c>
      <c r="AL52" s="254">
        <f t="shared" si="12"/>
        <v>0</v>
      </c>
      <c r="AM52" s="254">
        <f t="shared" si="25"/>
        <v>0</v>
      </c>
      <c r="AN52" s="288">
        <f t="shared" si="78"/>
        <v>0</v>
      </c>
      <c r="AO52" s="288">
        <f>IF(AND($BU52=$BV52,BU52=AO$13),$J52&amp;$K52&amp;$L52&amp;$M52&amp;$N52&amp;$O52&amp;$P52&amp;$Q52&amp;$R52&amp;$S52&amp;$T52&amp;$U52,IFERROR(MATCH($AN52,AO$17:AO51,0),-1000))</f>
        <v>1</v>
      </c>
      <c r="AP52" s="288">
        <f>IF(AND($BU52=$BV52,BV52=AP$13),$J52&amp;$K52&amp;$L52&amp;$M52&amp;$N52&amp;$O52&amp;$P52&amp;$Q52&amp;$R52&amp;$S52&amp;$T52&amp;$U52,IFERROR(MATCH($AN52,AP$17:AP51,0),-1000))</f>
        <v>1</v>
      </c>
      <c r="AQ52" s="288">
        <f>IF(AND($BU52=$BV52,BW52=AQ$13),$J52&amp;$K52&amp;$L52&amp;$M52&amp;$N52&amp;$O52&amp;$P52&amp;$Q52&amp;$R52&amp;$S52&amp;$T52&amp;$U52,IFERROR(MATCH($AN52,AQ$17:AQ51,0),-1000))</f>
        <v>1</v>
      </c>
      <c r="AR52" s="288">
        <f>IF(AND($BU52=$BV52,BX52=AR$13),$J52&amp;$K52&amp;$L52&amp;$M52&amp;$N52&amp;$O52&amp;$P52&amp;$Q52&amp;$R52&amp;$S52&amp;$T52&amp;$U52,IFERROR(MATCH($AN52,AR$17:AR51,0),-1000))</f>
        <v>1</v>
      </c>
      <c r="AS52" s="254">
        <f t="shared" si="71"/>
        <v>0</v>
      </c>
      <c r="AT52" s="261" t="str">
        <f t="shared" si="79"/>
        <v/>
      </c>
      <c r="AU52" s="254" t="str">
        <f t="shared" si="117"/>
        <v/>
      </c>
      <c r="AV52" s="254" t="str">
        <f t="shared" si="117"/>
        <v/>
      </c>
      <c r="AW52" s="254" t="str">
        <f t="shared" si="117"/>
        <v/>
      </c>
      <c r="AX52" s="254" t="str">
        <f t="shared" si="117"/>
        <v/>
      </c>
      <c r="AY52" s="254" t="str">
        <f t="shared" si="117"/>
        <v/>
      </c>
      <c r="AZ52" s="254" t="str">
        <f t="shared" si="117"/>
        <v/>
      </c>
      <c r="BA52" s="254" t="str">
        <f t="shared" si="117"/>
        <v/>
      </c>
      <c r="BB52" s="254" t="str">
        <f t="shared" si="117"/>
        <v/>
      </c>
      <c r="BC52" s="254" t="str">
        <f t="shared" si="117"/>
        <v/>
      </c>
      <c r="BD52" s="254" t="str">
        <f t="shared" si="117"/>
        <v/>
      </c>
      <c r="BE52" s="262" t="str">
        <f t="shared" si="117"/>
        <v/>
      </c>
      <c r="BF52" s="263" t="str">
        <f t="shared" si="118"/>
        <v/>
      </c>
      <c r="BG52" s="254" t="str">
        <f t="shared" si="118"/>
        <v/>
      </c>
      <c r="BH52" s="254" t="str">
        <f t="shared" si="118"/>
        <v/>
      </c>
      <c r="BI52" s="254" t="str">
        <f t="shared" si="118"/>
        <v/>
      </c>
      <c r="BJ52" s="254" t="str">
        <f t="shared" si="118"/>
        <v/>
      </c>
      <c r="BK52" s="254" t="str">
        <f t="shared" si="118"/>
        <v/>
      </c>
      <c r="BL52" s="254" t="str">
        <f t="shared" si="118"/>
        <v/>
      </c>
      <c r="BM52" s="254" t="str">
        <f t="shared" si="118"/>
        <v/>
      </c>
      <c r="BN52" s="254" t="str">
        <f t="shared" si="118"/>
        <v/>
      </c>
      <c r="BO52" s="254" t="str">
        <f t="shared" si="118"/>
        <v/>
      </c>
      <c r="BP52" s="254" t="str">
        <f t="shared" si="118"/>
        <v/>
      </c>
      <c r="BQ52" s="264" t="str">
        <f t="shared" si="80"/>
        <v/>
      </c>
      <c r="BR52" s="261" t="str">
        <f t="shared" si="30"/>
        <v/>
      </c>
      <c r="BS52" s="254" t="str">
        <f t="shared" si="31"/>
        <v/>
      </c>
      <c r="BT52" s="254" t="str">
        <f t="shared" si="31"/>
        <v/>
      </c>
      <c r="BU52" s="265" t="str">
        <f t="shared" si="31"/>
        <v/>
      </c>
      <c r="BV52" s="263" t="str">
        <f t="shared" si="32"/>
        <v/>
      </c>
      <c r="BW52" s="254" t="str">
        <f t="shared" si="32"/>
        <v/>
      </c>
      <c r="BX52" s="254" t="str">
        <f t="shared" si="32"/>
        <v/>
      </c>
      <c r="BY52" s="264" t="str">
        <f t="shared" si="33"/>
        <v/>
      </c>
      <c r="BZ52" s="254" t="str">
        <f t="shared" si="34"/>
        <v/>
      </c>
      <c r="CA52" s="254">
        <f t="shared" si="119"/>
        <v>0</v>
      </c>
      <c r="CB52" s="254">
        <f t="shared" si="119"/>
        <v>0</v>
      </c>
      <c r="CC52" s="254">
        <f t="shared" si="119"/>
        <v>0</v>
      </c>
      <c r="CD52" s="254">
        <f t="shared" si="119"/>
        <v>0</v>
      </c>
      <c r="CE52" s="254">
        <f t="shared" si="119"/>
        <v>0</v>
      </c>
      <c r="CF52" s="254">
        <f t="shared" si="119"/>
        <v>0</v>
      </c>
      <c r="CG52" s="254">
        <f t="shared" si="119"/>
        <v>0</v>
      </c>
      <c r="CH52" s="254">
        <f t="shared" si="119"/>
        <v>0</v>
      </c>
      <c r="CI52" s="254">
        <f t="shared" si="119"/>
        <v>0</v>
      </c>
      <c r="CJ52" s="254">
        <f t="shared" si="119"/>
        <v>0</v>
      </c>
      <c r="CK52" s="254">
        <f t="shared" si="119"/>
        <v>0</v>
      </c>
      <c r="CL52" s="254">
        <f t="shared" si="119"/>
        <v>0</v>
      </c>
      <c r="CM52" s="254">
        <f t="shared" si="81"/>
        <v>0</v>
      </c>
      <c r="CN52" s="254">
        <f t="shared" si="82"/>
        <v>0</v>
      </c>
      <c r="CO52" s="254">
        <f t="shared" si="83"/>
        <v>0</v>
      </c>
      <c r="CP52" s="254">
        <f t="shared" si="84"/>
        <v>0</v>
      </c>
      <c r="CQ52" s="254">
        <f t="shared" si="85"/>
        <v>0</v>
      </c>
      <c r="CR52" s="254">
        <f t="shared" si="86"/>
        <v>0</v>
      </c>
      <c r="CS52" s="254">
        <f t="shared" si="87"/>
        <v>0</v>
      </c>
      <c r="CT52" s="254">
        <f t="shared" si="88"/>
        <v>0</v>
      </c>
      <c r="CU52" s="254">
        <f t="shared" si="89"/>
        <v>0</v>
      </c>
      <c r="CV52" s="254">
        <f t="shared" si="90"/>
        <v>0</v>
      </c>
      <c r="CW52" s="254">
        <f t="shared" si="91"/>
        <v>0</v>
      </c>
      <c r="CX52" s="254">
        <f t="shared" si="92"/>
        <v>0</v>
      </c>
      <c r="CY52" s="254">
        <f t="shared" si="93"/>
        <v>0</v>
      </c>
      <c r="CZ52" s="254">
        <f t="shared" si="94"/>
        <v>0</v>
      </c>
      <c r="DA52" s="254">
        <f t="shared" si="95"/>
        <v>0</v>
      </c>
      <c r="DB52" s="254">
        <f t="shared" si="96"/>
        <v>0</v>
      </c>
      <c r="DC52" s="254">
        <f t="shared" si="97"/>
        <v>0</v>
      </c>
      <c r="DD52" s="254">
        <f t="shared" si="98"/>
        <v>0</v>
      </c>
      <c r="DE52" s="254">
        <f t="shared" si="99"/>
        <v>0</v>
      </c>
      <c r="DF52" s="254">
        <f t="shared" si="100"/>
        <v>0</v>
      </c>
      <c r="DG52" s="254">
        <f t="shared" si="101"/>
        <v>0</v>
      </c>
      <c r="DH52" s="254">
        <f t="shared" si="102"/>
        <v>0</v>
      </c>
      <c r="DI52" s="254">
        <f t="shared" si="103"/>
        <v>0</v>
      </c>
      <c r="DJ52" s="254">
        <f t="shared" si="104"/>
        <v>0</v>
      </c>
      <c r="DK52" s="254">
        <f t="shared" si="105"/>
        <v>0</v>
      </c>
      <c r="DL52" s="254">
        <f t="shared" si="106"/>
        <v>0</v>
      </c>
      <c r="DM52" s="254">
        <f t="shared" si="107"/>
        <v>0</v>
      </c>
      <c r="DN52" s="254">
        <f t="shared" si="108"/>
        <v>0</v>
      </c>
      <c r="DO52" s="254">
        <f t="shared" si="109"/>
        <v>0</v>
      </c>
      <c r="DP52" s="254">
        <f t="shared" si="110"/>
        <v>0</v>
      </c>
      <c r="DQ52" s="254">
        <f t="shared" si="111"/>
        <v>0</v>
      </c>
      <c r="DR52" s="254">
        <f t="shared" si="112"/>
        <v>0</v>
      </c>
      <c r="DS52" s="254">
        <f t="shared" si="113"/>
        <v>0</v>
      </c>
      <c r="DT52" s="254">
        <f t="shared" si="114"/>
        <v>0</v>
      </c>
      <c r="DU52" s="254">
        <f t="shared" si="115"/>
        <v>0</v>
      </c>
      <c r="DV52" s="254">
        <f t="shared" si="116"/>
        <v>0</v>
      </c>
      <c r="DZ52" s="69" t="s">
        <v>313</v>
      </c>
    </row>
    <row r="53" spans="1:130" ht="24" customHeight="1">
      <c r="A53" s="11" t="str">
        <f ca="1">IF(AG53&lt;&gt;"OK","",CONCATENATE(TEXT('Front Page'!$F$33,"000"),TEXT('Front Page'!$F$31,"000"),"-",LEFT('Front Page'!$R$53,5),"-",LEFT(D53,1),AJ53, "-",TEXT(B53,"000")))</f>
        <v/>
      </c>
      <c r="B53" s="12" t="str">
        <f>IFERROR(IF(E53="","",MAX(B$17:B52)+1),"")</f>
        <v/>
      </c>
      <c r="C53" s="13"/>
      <c r="D53" s="29" t="str">
        <f t="shared" si="72"/>
        <v>None</v>
      </c>
      <c r="E53" s="29" t="str">
        <f t="shared" si="17"/>
        <v/>
      </c>
      <c r="F53" s="29" t="str">
        <f t="shared" si="18"/>
        <v/>
      </c>
      <c r="G53" s="363"/>
      <c r="H53" s="364"/>
      <c r="I53" s="325" t="str">
        <f t="shared" si="73"/>
        <v>No</v>
      </c>
      <c r="J53" s="314">
        <v>0</v>
      </c>
      <c r="K53" s="312">
        <v>0</v>
      </c>
      <c r="L53" s="312">
        <v>0</v>
      </c>
      <c r="M53" s="312">
        <v>0</v>
      </c>
      <c r="N53" s="312">
        <v>0</v>
      </c>
      <c r="O53" s="312">
        <v>0</v>
      </c>
      <c r="P53" s="312">
        <v>0</v>
      </c>
      <c r="Q53" s="312">
        <v>0</v>
      </c>
      <c r="R53" s="312">
        <v>0</v>
      </c>
      <c r="S53" s="312">
        <v>0</v>
      </c>
      <c r="T53" s="312">
        <v>0</v>
      </c>
      <c r="U53" s="312">
        <v>0</v>
      </c>
      <c r="V53" s="313">
        <v>1</v>
      </c>
      <c r="W53" s="313">
        <v>1</v>
      </c>
      <c r="X53" s="312">
        <v>0</v>
      </c>
      <c r="Y53" s="312">
        <v>0</v>
      </c>
      <c r="Z53" s="312">
        <v>0</v>
      </c>
      <c r="AA53" s="14">
        <v>0</v>
      </c>
      <c r="AB53" s="317"/>
      <c r="AC53" s="15" t="str">
        <f t="shared" si="74"/>
        <v/>
      </c>
      <c r="AD53" s="15" t="str">
        <f t="shared" si="75"/>
        <v/>
      </c>
      <c r="AE53" s="16" t="str">
        <f t="shared" si="76"/>
        <v>0 - 0</v>
      </c>
      <c r="AF53" s="20" t="str">
        <f t="shared" si="77"/>
        <v>Not an offer</v>
      </c>
      <c r="AG53" s="276" t="str">
        <f t="shared" si="23"/>
        <v>Not an Offer</v>
      </c>
      <c r="AH53" s="150"/>
      <c r="AI53" s="254">
        <v>37</v>
      </c>
      <c r="AJ53" s="149" t="str">
        <f t="shared" si="24"/>
        <v>00-ICT</v>
      </c>
      <c r="AK53" s="254" t="b">
        <f t="shared" si="11"/>
        <v>0</v>
      </c>
      <c r="AL53" s="254">
        <f t="shared" si="12"/>
        <v>0</v>
      </c>
      <c r="AM53" s="254">
        <f t="shared" si="25"/>
        <v>0</v>
      </c>
      <c r="AN53" s="288">
        <f t="shared" si="78"/>
        <v>0</v>
      </c>
      <c r="AO53" s="288">
        <f>IF(AND($BU53=$BV53,BU53=AO$13),$J53&amp;$K53&amp;$L53&amp;$M53&amp;$N53&amp;$O53&amp;$P53&amp;$Q53&amp;$R53&amp;$S53&amp;$T53&amp;$U53,IFERROR(MATCH($AN53,AO$17:AO52,0),-1000))</f>
        <v>1</v>
      </c>
      <c r="AP53" s="288">
        <f>IF(AND($BU53=$BV53,BV53=AP$13),$J53&amp;$K53&amp;$L53&amp;$M53&amp;$N53&amp;$O53&amp;$P53&amp;$Q53&amp;$R53&amp;$S53&amp;$T53&amp;$U53,IFERROR(MATCH($AN53,AP$17:AP52,0),-1000))</f>
        <v>1</v>
      </c>
      <c r="AQ53" s="288">
        <f>IF(AND($BU53=$BV53,BW53=AQ$13),$J53&amp;$K53&amp;$L53&amp;$M53&amp;$N53&amp;$O53&amp;$P53&amp;$Q53&amp;$R53&amp;$S53&amp;$T53&amp;$U53,IFERROR(MATCH($AN53,AQ$17:AQ52,0),-1000))</f>
        <v>1</v>
      </c>
      <c r="AR53" s="288">
        <f>IF(AND($BU53=$BV53,BX53=AR$13),$J53&amp;$K53&amp;$L53&amp;$M53&amp;$N53&amp;$O53&amp;$P53&amp;$Q53&amp;$R53&amp;$S53&amp;$T53&amp;$U53,IFERROR(MATCH($AN53,AR$17:AR52,0),-1000))</f>
        <v>1</v>
      </c>
      <c r="AS53" s="254">
        <f t="shared" si="71"/>
        <v>0</v>
      </c>
      <c r="AT53" s="261" t="str">
        <f t="shared" si="79"/>
        <v/>
      </c>
      <c r="AU53" s="254" t="str">
        <f t="shared" si="117"/>
        <v/>
      </c>
      <c r="AV53" s="254" t="str">
        <f t="shared" si="117"/>
        <v/>
      </c>
      <c r="AW53" s="254" t="str">
        <f t="shared" si="117"/>
        <v/>
      </c>
      <c r="AX53" s="254" t="str">
        <f t="shared" si="117"/>
        <v/>
      </c>
      <c r="AY53" s="254" t="str">
        <f t="shared" si="117"/>
        <v/>
      </c>
      <c r="AZ53" s="254" t="str">
        <f t="shared" si="117"/>
        <v/>
      </c>
      <c r="BA53" s="254" t="str">
        <f t="shared" si="117"/>
        <v/>
      </c>
      <c r="BB53" s="254" t="str">
        <f t="shared" si="117"/>
        <v/>
      </c>
      <c r="BC53" s="254" t="str">
        <f t="shared" si="117"/>
        <v/>
      </c>
      <c r="BD53" s="254" t="str">
        <f t="shared" si="117"/>
        <v/>
      </c>
      <c r="BE53" s="262" t="str">
        <f t="shared" si="117"/>
        <v/>
      </c>
      <c r="BF53" s="263" t="str">
        <f t="shared" si="118"/>
        <v/>
      </c>
      <c r="BG53" s="254" t="str">
        <f t="shared" si="118"/>
        <v/>
      </c>
      <c r="BH53" s="254" t="str">
        <f t="shared" si="118"/>
        <v/>
      </c>
      <c r="BI53" s="254" t="str">
        <f t="shared" si="118"/>
        <v/>
      </c>
      <c r="BJ53" s="254" t="str">
        <f t="shared" si="118"/>
        <v/>
      </c>
      <c r="BK53" s="254" t="str">
        <f t="shared" si="118"/>
        <v/>
      </c>
      <c r="BL53" s="254" t="str">
        <f t="shared" si="118"/>
        <v/>
      </c>
      <c r="BM53" s="254" t="str">
        <f t="shared" si="118"/>
        <v/>
      </c>
      <c r="BN53" s="254" t="str">
        <f t="shared" si="118"/>
        <v/>
      </c>
      <c r="BO53" s="254" t="str">
        <f t="shared" si="118"/>
        <v/>
      </c>
      <c r="BP53" s="254" t="str">
        <f t="shared" si="118"/>
        <v/>
      </c>
      <c r="BQ53" s="264" t="str">
        <f t="shared" si="80"/>
        <v/>
      </c>
      <c r="BR53" s="261" t="str">
        <f t="shared" si="30"/>
        <v/>
      </c>
      <c r="BS53" s="254" t="str">
        <f t="shared" si="31"/>
        <v/>
      </c>
      <c r="BT53" s="254" t="str">
        <f t="shared" si="31"/>
        <v/>
      </c>
      <c r="BU53" s="265" t="str">
        <f t="shared" si="31"/>
        <v/>
      </c>
      <c r="BV53" s="263" t="str">
        <f t="shared" si="32"/>
        <v/>
      </c>
      <c r="BW53" s="254" t="str">
        <f t="shared" si="32"/>
        <v/>
      </c>
      <c r="BX53" s="254" t="str">
        <f t="shared" si="32"/>
        <v/>
      </c>
      <c r="BY53" s="264" t="str">
        <f t="shared" si="33"/>
        <v/>
      </c>
      <c r="BZ53" s="254" t="str">
        <f t="shared" si="34"/>
        <v/>
      </c>
      <c r="CA53" s="254">
        <f t="shared" si="119"/>
        <v>0</v>
      </c>
      <c r="CB53" s="254">
        <f t="shared" si="119"/>
        <v>0</v>
      </c>
      <c r="CC53" s="254">
        <f t="shared" si="119"/>
        <v>0</v>
      </c>
      <c r="CD53" s="254">
        <f t="shared" si="119"/>
        <v>0</v>
      </c>
      <c r="CE53" s="254">
        <f t="shared" si="119"/>
        <v>0</v>
      </c>
      <c r="CF53" s="254">
        <f t="shared" si="119"/>
        <v>0</v>
      </c>
      <c r="CG53" s="254">
        <f t="shared" si="119"/>
        <v>0</v>
      </c>
      <c r="CH53" s="254">
        <f t="shared" si="119"/>
        <v>0</v>
      </c>
      <c r="CI53" s="254">
        <f t="shared" si="119"/>
        <v>0</v>
      </c>
      <c r="CJ53" s="254">
        <f t="shared" si="119"/>
        <v>0</v>
      </c>
      <c r="CK53" s="254">
        <f t="shared" si="119"/>
        <v>0</v>
      </c>
      <c r="CL53" s="254">
        <f t="shared" si="119"/>
        <v>0</v>
      </c>
      <c r="CM53" s="254">
        <f t="shared" si="81"/>
        <v>0</v>
      </c>
      <c r="CN53" s="254">
        <f t="shared" si="82"/>
        <v>0</v>
      </c>
      <c r="CO53" s="254">
        <f t="shared" si="83"/>
        <v>0</v>
      </c>
      <c r="CP53" s="254">
        <f t="shared" si="84"/>
        <v>0</v>
      </c>
      <c r="CQ53" s="254">
        <f t="shared" si="85"/>
        <v>0</v>
      </c>
      <c r="CR53" s="254">
        <f t="shared" si="86"/>
        <v>0</v>
      </c>
      <c r="CS53" s="254">
        <f t="shared" si="87"/>
        <v>0</v>
      </c>
      <c r="CT53" s="254">
        <f t="shared" si="88"/>
        <v>0</v>
      </c>
      <c r="CU53" s="254">
        <f t="shared" si="89"/>
        <v>0</v>
      </c>
      <c r="CV53" s="254">
        <f t="shared" si="90"/>
        <v>0</v>
      </c>
      <c r="CW53" s="254">
        <f t="shared" si="91"/>
        <v>0</v>
      </c>
      <c r="CX53" s="254">
        <f t="shared" si="92"/>
        <v>0</v>
      </c>
      <c r="CY53" s="254">
        <f t="shared" si="93"/>
        <v>0</v>
      </c>
      <c r="CZ53" s="254">
        <f t="shared" si="94"/>
        <v>0</v>
      </c>
      <c r="DA53" s="254">
        <f t="shared" si="95"/>
        <v>0</v>
      </c>
      <c r="DB53" s="254">
        <f t="shared" si="96"/>
        <v>0</v>
      </c>
      <c r="DC53" s="254">
        <f t="shared" si="97"/>
        <v>0</v>
      </c>
      <c r="DD53" s="254">
        <f t="shared" si="98"/>
        <v>0</v>
      </c>
      <c r="DE53" s="254">
        <f t="shared" si="99"/>
        <v>0</v>
      </c>
      <c r="DF53" s="254">
        <f t="shared" si="100"/>
        <v>0</v>
      </c>
      <c r="DG53" s="254">
        <f t="shared" si="101"/>
        <v>0</v>
      </c>
      <c r="DH53" s="254">
        <f t="shared" si="102"/>
        <v>0</v>
      </c>
      <c r="DI53" s="254">
        <f t="shared" si="103"/>
        <v>0</v>
      </c>
      <c r="DJ53" s="254">
        <f t="shared" si="104"/>
        <v>0</v>
      </c>
      <c r="DK53" s="254">
        <f t="shared" si="105"/>
        <v>0</v>
      </c>
      <c r="DL53" s="254">
        <f t="shared" si="106"/>
        <v>0</v>
      </c>
      <c r="DM53" s="254">
        <f t="shared" si="107"/>
        <v>0</v>
      </c>
      <c r="DN53" s="254">
        <f t="shared" si="108"/>
        <v>0</v>
      </c>
      <c r="DO53" s="254">
        <f t="shared" si="109"/>
        <v>0</v>
      </c>
      <c r="DP53" s="254">
        <f t="shared" si="110"/>
        <v>0</v>
      </c>
      <c r="DQ53" s="254">
        <f t="shared" si="111"/>
        <v>0</v>
      </c>
      <c r="DR53" s="254">
        <f t="shared" si="112"/>
        <v>0</v>
      </c>
      <c r="DS53" s="254">
        <f t="shared" si="113"/>
        <v>0</v>
      </c>
      <c r="DT53" s="254">
        <f t="shared" si="114"/>
        <v>0</v>
      </c>
      <c r="DU53" s="254">
        <f t="shared" si="115"/>
        <v>0</v>
      </c>
      <c r="DV53" s="254">
        <f t="shared" si="116"/>
        <v>0</v>
      </c>
      <c r="DZ53" s="69" t="s">
        <v>314</v>
      </c>
    </row>
    <row r="54" spans="1:130" ht="24" customHeight="1">
      <c r="A54" s="11" t="str">
        <f ca="1">IF(AG54&lt;&gt;"OK","",CONCATENATE(TEXT('Front Page'!$F$33,"000"),TEXT('Front Page'!$F$31,"000"),"-",LEFT('Front Page'!$R$53,5),"-",LEFT(D54,1),AJ54, "-",TEXT(B54,"000")))</f>
        <v/>
      </c>
      <c r="B54" s="12" t="str">
        <f>IFERROR(IF(E54="","",MAX(B$17:B53)+1),"")</f>
        <v/>
      </c>
      <c r="C54" s="13"/>
      <c r="D54" s="29" t="str">
        <f t="shared" si="72"/>
        <v>None</v>
      </c>
      <c r="E54" s="29" t="str">
        <f t="shared" si="17"/>
        <v/>
      </c>
      <c r="F54" s="29" t="str">
        <f t="shared" si="18"/>
        <v/>
      </c>
      <c r="G54" s="363"/>
      <c r="H54" s="364"/>
      <c r="I54" s="325" t="str">
        <f t="shared" si="73"/>
        <v>No</v>
      </c>
      <c r="J54" s="314">
        <v>0</v>
      </c>
      <c r="K54" s="312">
        <v>0</v>
      </c>
      <c r="L54" s="312">
        <v>0</v>
      </c>
      <c r="M54" s="312">
        <v>0</v>
      </c>
      <c r="N54" s="312">
        <v>0</v>
      </c>
      <c r="O54" s="312">
        <v>0</v>
      </c>
      <c r="P54" s="312">
        <v>0</v>
      </c>
      <c r="Q54" s="312">
        <v>0</v>
      </c>
      <c r="R54" s="312">
        <v>0</v>
      </c>
      <c r="S54" s="312">
        <v>0</v>
      </c>
      <c r="T54" s="312">
        <v>0</v>
      </c>
      <c r="U54" s="312">
        <v>0</v>
      </c>
      <c r="V54" s="313">
        <v>1</v>
      </c>
      <c r="W54" s="313">
        <v>1</v>
      </c>
      <c r="X54" s="312">
        <v>0</v>
      </c>
      <c r="Y54" s="312">
        <v>0</v>
      </c>
      <c r="Z54" s="312">
        <v>0</v>
      </c>
      <c r="AA54" s="14">
        <v>0</v>
      </c>
      <c r="AB54" s="317"/>
      <c r="AC54" s="15" t="str">
        <f t="shared" si="74"/>
        <v/>
      </c>
      <c r="AD54" s="15" t="str">
        <f t="shared" si="75"/>
        <v/>
      </c>
      <c r="AE54" s="16" t="str">
        <f t="shared" si="76"/>
        <v>0 - 0</v>
      </c>
      <c r="AF54" s="20" t="str">
        <f t="shared" si="77"/>
        <v>Not an offer</v>
      </c>
      <c r="AG54" s="276" t="str">
        <f t="shared" si="23"/>
        <v>Not an Offer</v>
      </c>
      <c r="AH54" s="150"/>
      <c r="AI54" s="254">
        <v>38</v>
      </c>
      <c r="AJ54" s="149" t="str">
        <f t="shared" si="24"/>
        <v>00-ICT</v>
      </c>
      <c r="AK54" s="254" t="b">
        <f t="shared" si="11"/>
        <v>0</v>
      </c>
      <c r="AL54" s="254">
        <f t="shared" si="12"/>
        <v>0</v>
      </c>
      <c r="AM54" s="254">
        <f t="shared" si="25"/>
        <v>0</v>
      </c>
      <c r="AN54" s="288">
        <f t="shared" si="78"/>
        <v>0</v>
      </c>
      <c r="AO54" s="288">
        <f>IF(AND($BU54=$BV54,BU54=AO$13),$J54&amp;$K54&amp;$L54&amp;$M54&amp;$N54&amp;$O54&amp;$P54&amp;$Q54&amp;$R54&amp;$S54&amp;$T54&amp;$U54,IFERROR(MATCH($AN54,AO$17:AO53,0),-1000))</f>
        <v>1</v>
      </c>
      <c r="AP54" s="288">
        <f>IF(AND($BU54=$BV54,BV54=AP$13),$J54&amp;$K54&amp;$L54&amp;$M54&amp;$N54&amp;$O54&amp;$P54&amp;$Q54&amp;$R54&amp;$S54&amp;$T54&amp;$U54,IFERROR(MATCH($AN54,AP$17:AP53,0),-1000))</f>
        <v>1</v>
      </c>
      <c r="AQ54" s="288">
        <f>IF(AND($BU54=$BV54,BW54=AQ$13),$J54&amp;$K54&amp;$L54&amp;$M54&amp;$N54&amp;$O54&amp;$P54&amp;$Q54&amp;$R54&amp;$S54&amp;$T54&amp;$U54,IFERROR(MATCH($AN54,AQ$17:AQ53,0),-1000))</f>
        <v>1</v>
      </c>
      <c r="AR54" s="288">
        <f>IF(AND($BU54=$BV54,BX54=AR$13),$J54&amp;$K54&amp;$L54&amp;$M54&amp;$N54&amp;$O54&amp;$P54&amp;$Q54&amp;$R54&amp;$S54&amp;$T54&amp;$U54,IFERROR(MATCH($AN54,AR$17:AR53,0),-1000))</f>
        <v>1</v>
      </c>
      <c r="AS54" s="254">
        <f t="shared" si="71"/>
        <v>0</v>
      </c>
      <c r="AT54" s="261" t="str">
        <f t="shared" si="79"/>
        <v/>
      </c>
      <c r="AU54" s="254" t="str">
        <f t="shared" si="117"/>
        <v/>
      </c>
      <c r="AV54" s="254" t="str">
        <f t="shared" si="117"/>
        <v/>
      </c>
      <c r="AW54" s="254" t="str">
        <f t="shared" si="117"/>
        <v/>
      </c>
      <c r="AX54" s="254" t="str">
        <f t="shared" si="117"/>
        <v/>
      </c>
      <c r="AY54" s="254" t="str">
        <f t="shared" si="117"/>
        <v/>
      </c>
      <c r="AZ54" s="254" t="str">
        <f t="shared" si="117"/>
        <v/>
      </c>
      <c r="BA54" s="254" t="str">
        <f t="shared" si="117"/>
        <v/>
      </c>
      <c r="BB54" s="254" t="str">
        <f t="shared" si="117"/>
        <v/>
      </c>
      <c r="BC54" s="254" t="str">
        <f t="shared" si="117"/>
        <v/>
      </c>
      <c r="BD54" s="254" t="str">
        <f t="shared" si="117"/>
        <v/>
      </c>
      <c r="BE54" s="262" t="str">
        <f t="shared" si="117"/>
        <v/>
      </c>
      <c r="BF54" s="263" t="str">
        <f t="shared" si="118"/>
        <v/>
      </c>
      <c r="BG54" s="254" t="str">
        <f t="shared" si="118"/>
        <v/>
      </c>
      <c r="BH54" s="254" t="str">
        <f t="shared" si="118"/>
        <v/>
      </c>
      <c r="BI54" s="254" t="str">
        <f t="shared" si="118"/>
        <v/>
      </c>
      <c r="BJ54" s="254" t="str">
        <f t="shared" si="118"/>
        <v/>
      </c>
      <c r="BK54" s="254" t="str">
        <f t="shared" si="118"/>
        <v/>
      </c>
      <c r="BL54" s="254" t="str">
        <f t="shared" si="118"/>
        <v/>
      </c>
      <c r="BM54" s="254" t="str">
        <f t="shared" si="118"/>
        <v/>
      </c>
      <c r="BN54" s="254" t="str">
        <f t="shared" si="118"/>
        <v/>
      </c>
      <c r="BO54" s="254" t="str">
        <f t="shared" si="118"/>
        <v/>
      </c>
      <c r="BP54" s="254" t="str">
        <f t="shared" si="118"/>
        <v/>
      </c>
      <c r="BQ54" s="264" t="str">
        <f t="shared" si="80"/>
        <v/>
      </c>
      <c r="BR54" s="261" t="str">
        <f t="shared" si="30"/>
        <v/>
      </c>
      <c r="BS54" s="254" t="str">
        <f t="shared" si="31"/>
        <v/>
      </c>
      <c r="BT54" s="254" t="str">
        <f t="shared" si="31"/>
        <v/>
      </c>
      <c r="BU54" s="265" t="str">
        <f t="shared" si="31"/>
        <v/>
      </c>
      <c r="BV54" s="263" t="str">
        <f t="shared" si="32"/>
        <v/>
      </c>
      <c r="BW54" s="254" t="str">
        <f t="shared" si="32"/>
        <v/>
      </c>
      <c r="BX54" s="254" t="str">
        <f t="shared" si="32"/>
        <v/>
      </c>
      <c r="BY54" s="264" t="str">
        <f t="shared" si="33"/>
        <v/>
      </c>
      <c r="BZ54" s="254" t="str">
        <f t="shared" si="34"/>
        <v/>
      </c>
      <c r="CA54" s="254">
        <f t="shared" si="119"/>
        <v>0</v>
      </c>
      <c r="CB54" s="254">
        <f t="shared" si="119"/>
        <v>0</v>
      </c>
      <c r="CC54" s="254">
        <f t="shared" si="119"/>
        <v>0</v>
      </c>
      <c r="CD54" s="254">
        <f t="shared" ref="CD54:CL82" si="120">IF($X54&gt;0,M54*$W54,0)</f>
        <v>0</v>
      </c>
      <c r="CE54" s="254">
        <f t="shared" si="120"/>
        <v>0</v>
      </c>
      <c r="CF54" s="254">
        <f t="shared" si="120"/>
        <v>0</v>
      </c>
      <c r="CG54" s="254">
        <f t="shared" si="120"/>
        <v>0</v>
      </c>
      <c r="CH54" s="254">
        <f t="shared" si="120"/>
        <v>0</v>
      </c>
      <c r="CI54" s="254">
        <f t="shared" si="120"/>
        <v>0</v>
      </c>
      <c r="CJ54" s="254">
        <f t="shared" si="120"/>
        <v>0</v>
      </c>
      <c r="CK54" s="254">
        <f t="shared" si="120"/>
        <v>0</v>
      </c>
      <c r="CL54" s="254">
        <f t="shared" si="120"/>
        <v>0</v>
      </c>
      <c r="CM54" s="254">
        <f t="shared" si="81"/>
        <v>0</v>
      </c>
      <c r="CN54" s="254">
        <f t="shared" si="82"/>
        <v>0</v>
      </c>
      <c r="CO54" s="254">
        <f t="shared" si="83"/>
        <v>0</v>
      </c>
      <c r="CP54" s="254">
        <f t="shared" si="84"/>
        <v>0</v>
      </c>
      <c r="CQ54" s="254">
        <f t="shared" si="85"/>
        <v>0</v>
      </c>
      <c r="CR54" s="254">
        <f t="shared" si="86"/>
        <v>0</v>
      </c>
      <c r="CS54" s="254">
        <f t="shared" si="87"/>
        <v>0</v>
      </c>
      <c r="CT54" s="254">
        <f t="shared" si="88"/>
        <v>0</v>
      </c>
      <c r="CU54" s="254">
        <f t="shared" si="89"/>
        <v>0</v>
      </c>
      <c r="CV54" s="254">
        <f t="shared" si="90"/>
        <v>0</v>
      </c>
      <c r="CW54" s="254">
        <f t="shared" si="91"/>
        <v>0</v>
      </c>
      <c r="CX54" s="254">
        <f t="shared" si="92"/>
        <v>0</v>
      </c>
      <c r="CY54" s="254">
        <f t="shared" si="93"/>
        <v>0</v>
      </c>
      <c r="CZ54" s="254">
        <f t="shared" si="94"/>
        <v>0</v>
      </c>
      <c r="DA54" s="254">
        <f t="shared" si="95"/>
        <v>0</v>
      </c>
      <c r="DB54" s="254">
        <f t="shared" si="96"/>
        <v>0</v>
      </c>
      <c r="DC54" s="254">
        <f t="shared" si="97"/>
        <v>0</v>
      </c>
      <c r="DD54" s="254">
        <f t="shared" si="98"/>
        <v>0</v>
      </c>
      <c r="DE54" s="254">
        <f t="shared" si="99"/>
        <v>0</v>
      </c>
      <c r="DF54" s="254">
        <f t="shared" si="100"/>
        <v>0</v>
      </c>
      <c r="DG54" s="254">
        <f t="shared" si="101"/>
        <v>0</v>
      </c>
      <c r="DH54" s="254">
        <f t="shared" si="102"/>
        <v>0</v>
      </c>
      <c r="DI54" s="254">
        <f t="shared" si="103"/>
        <v>0</v>
      </c>
      <c r="DJ54" s="254">
        <f t="shared" si="104"/>
        <v>0</v>
      </c>
      <c r="DK54" s="254">
        <f t="shared" si="105"/>
        <v>0</v>
      </c>
      <c r="DL54" s="254">
        <f t="shared" si="106"/>
        <v>0</v>
      </c>
      <c r="DM54" s="254">
        <f t="shared" si="107"/>
        <v>0</v>
      </c>
      <c r="DN54" s="254">
        <f t="shared" si="108"/>
        <v>0</v>
      </c>
      <c r="DO54" s="254">
        <f t="shared" si="109"/>
        <v>0</v>
      </c>
      <c r="DP54" s="254">
        <f t="shared" si="110"/>
        <v>0</v>
      </c>
      <c r="DQ54" s="254">
        <f t="shared" si="111"/>
        <v>0</v>
      </c>
      <c r="DR54" s="254">
        <f t="shared" si="112"/>
        <v>0</v>
      </c>
      <c r="DS54" s="254">
        <f t="shared" si="113"/>
        <v>0</v>
      </c>
      <c r="DT54" s="254">
        <f t="shared" si="114"/>
        <v>0</v>
      </c>
      <c r="DU54" s="254">
        <f t="shared" si="115"/>
        <v>0</v>
      </c>
      <c r="DV54" s="254">
        <f t="shared" si="116"/>
        <v>0</v>
      </c>
      <c r="DZ54" s="69" t="s">
        <v>315</v>
      </c>
    </row>
    <row r="55" spans="1:130" ht="24" customHeight="1">
      <c r="A55" s="11" t="str">
        <f ca="1">IF(AG55&lt;&gt;"OK","",CONCATENATE(TEXT('Front Page'!$F$33,"000"),TEXT('Front Page'!$F$31,"000"),"-",LEFT('Front Page'!$R$53,5),"-",LEFT(D55,1),AJ55, "-",TEXT(B55,"000")))</f>
        <v/>
      </c>
      <c r="B55" s="12" t="str">
        <f>IFERROR(IF(E55="","",MAX(B$17:B54)+1),"")</f>
        <v/>
      </c>
      <c r="C55" s="13"/>
      <c r="D55" s="29" t="str">
        <f t="shared" si="72"/>
        <v>None</v>
      </c>
      <c r="E55" s="29" t="str">
        <f t="shared" si="17"/>
        <v/>
      </c>
      <c r="F55" s="29" t="str">
        <f t="shared" si="18"/>
        <v/>
      </c>
      <c r="G55" s="363"/>
      <c r="H55" s="364"/>
      <c r="I55" s="325" t="str">
        <f t="shared" si="73"/>
        <v>No</v>
      </c>
      <c r="J55" s="314">
        <v>0</v>
      </c>
      <c r="K55" s="312">
        <v>0</v>
      </c>
      <c r="L55" s="312">
        <v>0</v>
      </c>
      <c r="M55" s="312">
        <v>0</v>
      </c>
      <c r="N55" s="312">
        <v>0</v>
      </c>
      <c r="O55" s="312">
        <v>0</v>
      </c>
      <c r="P55" s="312">
        <v>0</v>
      </c>
      <c r="Q55" s="312">
        <v>0</v>
      </c>
      <c r="R55" s="312">
        <v>0</v>
      </c>
      <c r="S55" s="312">
        <v>0</v>
      </c>
      <c r="T55" s="312">
        <v>0</v>
      </c>
      <c r="U55" s="312">
        <v>0</v>
      </c>
      <c r="V55" s="313">
        <v>1</v>
      </c>
      <c r="W55" s="313">
        <v>1</v>
      </c>
      <c r="X55" s="312">
        <v>0</v>
      </c>
      <c r="Y55" s="312">
        <v>0</v>
      </c>
      <c r="Z55" s="312">
        <v>0</v>
      </c>
      <c r="AA55" s="14">
        <v>0</v>
      </c>
      <c r="AB55" s="317"/>
      <c r="AC55" s="15" t="str">
        <f t="shared" si="74"/>
        <v/>
      </c>
      <c r="AD55" s="15" t="str">
        <f t="shared" si="75"/>
        <v/>
      </c>
      <c r="AE55" s="16" t="str">
        <f t="shared" si="76"/>
        <v>0 - 0</v>
      </c>
      <c r="AF55" s="20" t="str">
        <f t="shared" si="77"/>
        <v>Not an offer</v>
      </c>
      <c r="AG55" s="276" t="str">
        <f t="shared" si="23"/>
        <v>Not an Offer</v>
      </c>
      <c r="AH55" s="150"/>
      <c r="AI55" s="254">
        <v>39</v>
      </c>
      <c r="AJ55" s="149" t="str">
        <f t="shared" si="24"/>
        <v>00-ICT</v>
      </c>
      <c r="AK55" s="254" t="b">
        <f t="shared" si="11"/>
        <v>0</v>
      </c>
      <c r="AL55" s="254">
        <f t="shared" si="12"/>
        <v>0</v>
      </c>
      <c r="AM55" s="254">
        <f t="shared" si="25"/>
        <v>0</v>
      </c>
      <c r="AN55" s="288">
        <f t="shared" si="78"/>
        <v>0</v>
      </c>
      <c r="AO55" s="288">
        <f>IF(AND($BU55=$BV55,BU55=AO$13),$J55&amp;$K55&amp;$L55&amp;$M55&amp;$N55&amp;$O55&amp;$P55&amp;$Q55&amp;$R55&amp;$S55&amp;$T55&amp;$U55,IFERROR(MATCH($AN55,AO$17:AO54,0),-1000))</f>
        <v>1</v>
      </c>
      <c r="AP55" s="288">
        <f>IF(AND($BU55=$BV55,BV55=AP$13),$J55&amp;$K55&amp;$L55&amp;$M55&amp;$N55&amp;$O55&amp;$P55&amp;$Q55&amp;$R55&amp;$S55&amp;$T55&amp;$U55,IFERROR(MATCH($AN55,AP$17:AP54,0),-1000))</f>
        <v>1</v>
      </c>
      <c r="AQ55" s="288">
        <f>IF(AND($BU55=$BV55,BW55=AQ$13),$J55&amp;$K55&amp;$L55&amp;$M55&amp;$N55&amp;$O55&amp;$P55&amp;$Q55&amp;$R55&amp;$S55&amp;$T55&amp;$U55,IFERROR(MATCH($AN55,AQ$17:AQ54,0),-1000))</f>
        <v>1</v>
      </c>
      <c r="AR55" s="288">
        <f>IF(AND($BU55=$BV55,BX55=AR$13),$J55&amp;$K55&amp;$L55&amp;$M55&amp;$N55&amp;$O55&amp;$P55&amp;$Q55&amp;$R55&amp;$S55&amp;$T55&amp;$U55,IFERROR(MATCH($AN55,AR$17:AR54,0),-1000))</f>
        <v>1</v>
      </c>
      <c r="AS55" s="254">
        <f t="shared" si="71"/>
        <v>0</v>
      </c>
      <c r="AT55" s="261" t="str">
        <f t="shared" si="79"/>
        <v/>
      </c>
      <c r="AU55" s="254" t="str">
        <f t="shared" si="117"/>
        <v/>
      </c>
      <c r="AV55" s="254" t="str">
        <f t="shared" si="117"/>
        <v/>
      </c>
      <c r="AW55" s="254" t="str">
        <f t="shared" si="117"/>
        <v/>
      </c>
      <c r="AX55" s="254" t="str">
        <f t="shared" si="117"/>
        <v/>
      </c>
      <c r="AY55" s="254" t="str">
        <f t="shared" si="117"/>
        <v/>
      </c>
      <c r="AZ55" s="254" t="str">
        <f t="shared" si="117"/>
        <v/>
      </c>
      <c r="BA55" s="254" t="str">
        <f t="shared" si="117"/>
        <v/>
      </c>
      <c r="BB55" s="254" t="str">
        <f t="shared" si="117"/>
        <v/>
      </c>
      <c r="BC55" s="254" t="str">
        <f t="shared" si="117"/>
        <v/>
      </c>
      <c r="BD55" s="254" t="str">
        <f t="shared" si="117"/>
        <v/>
      </c>
      <c r="BE55" s="262" t="str">
        <f t="shared" si="117"/>
        <v/>
      </c>
      <c r="BF55" s="263" t="str">
        <f t="shared" si="118"/>
        <v/>
      </c>
      <c r="BG55" s="254" t="str">
        <f t="shared" si="118"/>
        <v/>
      </c>
      <c r="BH55" s="254" t="str">
        <f t="shared" si="118"/>
        <v/>
      </c>
      <c r="BI55" s="254" t="str">
        <f t="shared" si="118"/>
        <v/>
      </c>
      <c r="BJ55" s="254" t="str">
        <f t="shared" si="118"/>
        <v/>
      </c>
      <c r="BK55" s="254" t="str">
        <f t="shared" si="118"/>
        <v/>
      </c>
      <c r="BL55" s="254" t="str">
        <f t="shared" si="118"/>
        <v/>
      </c>
      <c r="BM55" s="254" t="str">
        <f t="shared" si="118"/>
        <v/>
      </c>
      <c r="BN55" s="254" t="str">
        <f t="shared" si="118"/>
        <v/>
      </c>
      <c r="BO55" s="254" t="str">
        <f t="shared" si="118"/>
        <v/>
      </c>
      <c r="BP55" s="254" t="str">
        <f t="shared" si="118"/>
        <v/>
      </c>
      <c r="BQ55" s="264" t="str">
        <f t="shared" si="80"/>
        <v/>
      </c>
      <c r="BR55" s="261" t="str">
        <f t="shared" si="30"/>
        <v/>
      </c>
      <c r="BS55" s="254" t="str">
        <f t="shared" si="31"/>
        <v/>
      </c>
      <c r="BT55" s="254" t="str">
        <f t="shared" si="31"/>
        <v/>
      </c>
      <c r="BU55" s="265" t="str">
        <f t="shared" si="31"/>
        <v/>
      </c>
      <c r="BV55" s="263" t="str">
        <f t="shared" si="32"/>
        <v/>
      </c>
      <c r="BW55" s="254" t="str">
        <f t="shared" si="32"/>
        <v/>
      </c>
      <c r="BX55" s="254" t="str">
        <f t="shared" si="32"/>
        <v/>
      </c>
      <c r="BY55" s="264" t="str">
        <f t="shared" si="33"/>
        <v/>
      </c>
      <c r="BZ55" s="254" t="str">
        <f t="shared" si="34"/>
        <v/>
      </c>
      <c r="CA55" s="254">
        <f t="shared" ref="CA55:CF111" si="121">IF($X55&gt;0,J55*$W55,0)</f>
        <v>0</v>
      </c>
      <c r="CB55" s="254">
        <f t="shared" si="121"/>
        <v>0</v>
      </c>
      <c r="CC55" s="254">
        <f t="shared" si="121"/>
        <v>0</v>
      </c>
      <c r="CD55" s="254">
        <f t="shared" si="120"/>
        <v>0</v>
      </c>
      <c r="CE55" s="254">
        <f t="shared" si="120"/>
        <v>0</v>
      </c>
      <c r="CF55" s="254">
        <f t="shared" si="120"/>
        <v>0</v>
      </c>
      <c r="CG55" s="254">
        <f t="shared" si="120"/>
        <v>0</v>
      </c>
      <c r="CH55" s="254">
        <f t="shared" si="120"/>
        <v>0</v>
      </c>
      <c r="CI55" s="254">
        <f t="shared" si="120"/>
        <v>0</v>
      </c>
      <c r="CJ55" s="254">
        <f t="shared" si="120"/>
        <v>0</v>
      </c>
      <c r="CK55" s="254">
        <f t="shared" si="120"/>
        <v>0</v>
      </c>
      <c r="CL55" s="254">
        <f t="shared" si="120"/>
        <v>0</v>
      </c>
      <c r="CM55" s="254">
        <f t="shared" si="81"/>
        <v>0</v>
      </c>
      <c r="CN55" s="254">
        <f t="shared" si="82"/>
        <v>0</v>
      </c>
      <c r="CO55" s="254">
        <f t="shared" si="83"/>
        <v>0</v>
      </c>
      <c r="CP55" s="254">
        <f t="shared" si="84"/>
        <v>0</v>
      </c>
      <c r="CQ55" s="254">
        <f t="shared" si="85"/>
        <v>0</v>
      </c>
      <c r="CR55" s="254">
        <f t="shared" si="86"/>
        <v>0</v>
      </c>
      <c r="CS55" s="254">
        <f t="shared" si="87"/>
        <v>0</v>
      </c>
      <c r="CT55" s="254">
        <f t="shared" si="88"/>
        <v>0</v>
      </c>
      <c r="CU55" s="254">
        <f t="shared" si="89"/>
        <v>0</v>
      </c>
      <c r="CV55" s="254">
        <f t="shared" si="90"/>
        <v>0</v>
      </c>
      <c r="CW55" s="254">
        <f t="shared" si="91"/>
        <v>0</v>
      </c>
      <c r="CX55" s="254">
        <f t="shared" si="92"/>
        <v>0</v>
      </c>
      <c r="CY55" s="254">
        <f t="shared" si="93"/>
        <v>0</v>
      </c>
      <c r="CZ55" s="254">
        <f t="shared" si="94"/>
        <v>0</v>
      </c>
      <c r="DA55" s="254">
        <f t="shared" si="95"/>
        <v>0</v>
      </c>
      <c r="DB55" s="254">
        <f t="shared" si="96"/>
        <v>0</v>
      </c>
      <c r="DC55" s="254">
        <f t="shared" si="97"/>
        <v>0</v>
      </c>
      <c r="DD55" s="254">
        <f t="shared" si="98"/>
        <v>0</v>
      </c>
      <c r="DE55" s="254">
        <f t="shared" si="99"/>
        <v>0</v>
      </c>
      <c r="DF55" s="254">
        <f t="shared" si="100"/>
        <v>0</v>
      </c>
      <c r="DG55" s="254">
        <f t="shared" si="101"/>
        <v>0</v>
      </c>
      <c r="DH55" s="254">
        <f t="shared" si="102"/>
        <v>0</v>
      </c>
      <c r="DI55" s="254">
        <f t="shared" si="103"/>
        <v>0</v>
      </c>
      <c r="DJ55" s="254">
        <f t="shared" si="104"/>
        <v>0</v>
      </c>
      <c r="DK55" s="254">
        <f t="shared" si="105"/>
        <v>0</v>
      </c>
      <c r="DL55" s="254">
        <f t="shared" si="106"/>
        <v>0</v>
      </c>
      <c r="DM55" s="254">
        <f t="shared" si="107"/>
        <v>0</v>
      </c>
      <c r="DN55" s="254">
        <f t="shared" si="108"/>
        <v>0</v>
      </c>
      <c r="DO55" s="254">
        <f t="shared" si="109"/>
        <v>0</v>
      </c>
      <c r="DP55" s="254">
        <f t="shared" si="110"/>
        <v>0</v>
      </c>
      <c r="DQ55" s="254">
        <f t="shared" si="111"/>
        <v>0</v>
      </c>
      <c r="DR55" s="254">
        <f t="shared" si="112"/>
        <v>0</v>
      </c>
      <c r="DS55" s="254">
        <f t="shared" si="113"/>
        <v>0</v>
      </c>
      <c r="DT55" s="254">
        <f t="shared" si="114"/>
        <v>0</v>
      </c>
      <c r="DU55" s="254">
        <f t="shared" si="115"/>
        <v>0</v>
      </c>
      <c r="DV55" s="254">
        <f t="shared" si="116"/>
        <v>0</v>
      </c>
      <c r="DZ55" s="69" t="s">
        <v>316</v>
      </c>
    </row>
    <row r="56" spans="1:130" ht="24" customHeight="1">
      <c r="A56" s="11" t="str">
        <f ca="1">IF(AG56&lt;&gt;"OK","",CONCATENATE(TEXT('Front Page'!$F$33,"000"),TEXT('Front Page'!$F$31,"000"),"-",LEFT('Front Page'!$R$53,5),"-",LEFT(D56,1),AJ56, "-",TEXT(B56,"000")))</f>
        <v/>
      </c>
      <c r="B56" s="12" t="str">
        <f>IFERROR(IF(E56="","",MAX(B$17:B55)+1),"")</f>
        <v/>
      </c>
      <c r="C56" s="13"/>
      <c r="D56" s="29" t="str">
        <f t="shared" si="72"/>
        <v>None</v>
      </c>
      <c r="E56" s="29" t="str">
        <f t="shared" si="17"/>
        <v/>
      </c>
      <c r="F56" s="29" t="str">
        <f t="shared" si="18"/>
        <v/>
      </c>
      <c r="G56" s="363"/>
      <c r="H56" s="364"/>
      <c r="I56" s="325" t="str">
        <f t="shared" si="73"/>
        <v>No</v>
      </c>
      <c r="J56" s="314">
        <v>0</v>
      </c>
      <c r="K56" s="312">
        <v>0</v>
      </c>
      <c r="L56" s="312">
        <v>0</v>
      </c>
      <c r="M56" s="312">
        <v>0</v>
      </c>
      <c r="N56" s="312">
        <v>0</v>
      </c>
      <c r="O56" s="312">
        <v>0</v>
      </c>
      <c r="P56" s="312">
        <v>0</v>
      </c>
      <c r="Q56" s="312">
        <v>0</v>
      </c>
      <c r="R56" s="312">
        <v>0</v>
      </c>
      <c r="S56" s="312">
        <v>0</v>
      </c>
      <c r="T56" s="312">
        <v>0</v>
      </c>
      <c r="U56" s="312">
        <v>0</v>
      </c>
      <c r="V56" s="313">
        <v>1</v>
      </c>
      <c r="W56" s="313">
        <v>1</v>
      </c>
      <c r="X56" s="312">
        <v>0</v>
      </c>
      <c r="Y56" s="312">
        <v>0</v>
      </c>
      <c r="Z56" s="312">
        <v>0</v>
      </c>
      <c r="AA56" s="14">
        <v>0</v>
      </c>
      <c r="AB56" s="317"/>
      <c r="AC56" s="15" t="str">
        <f t="shared" si="74"/>
        <v/>
      </c>
      <c r="AD56" s="15" t="str">
        <f t="shared" si="75"/>
        <v/>
      </c>
      <c r="AE56" s="16" t="str">
        <f t="shared" si="76"/>
        <v>0 - 0</v>
      </c>
      <c r="AF56" s="20" t="str">
        <f t="shared" si="77"/>
        <v>Not an offer</v>
      </c>
      <c r="AG56" s="276" t="str">
        <f t="shared" si="23"/>
        <v>Not an Offer</v>
      </c>
      <c r="AH56" s="150"/>
      <c r="AI56" s="254">
        <v>40</v>
      </c>
      <c r="AJ56" s="149" t="str">
        <f t="shared" si="24"/>
        <v>00-ICT</v>
      </c>
      <c r="AK56" s="254" t="b">
        <f t="shared" si="11"/>
        <v>0</v>
      </c>
      <c r="AL56" s="254">
        <f t="shared" si="12"/>
        <v>0</v>
      </c>
      <c r="AM56" s="254">
        <f t="shared" si="25"/>
        <v>0</v>
      </c>
      <c r="AN56" s="288">
        <f t="shared" si="78"/>
        <v>0</v>
      </c>
      <c r="AO56" s="288">
        <f>IF(AND($BU56=$BV56,BU56=AO$13),$J56&amp;$K56&amp;$L56&amp;$M56&amp;$N56&amp;$O56&amp;$P56&amp;$Q56&amp;$R56&amp;$S56&amp;$T56&amp;$U56,IFERROR(MATCH($AN56,AO$17:AO55,0),-1000))</f>
        <v>1</v>
      </c>
      <c r="AP56" s="288">
        <f>IF(AND($BU56=$BV56,BV56=AP$13),$J56&amp;$K56&amp;$L56&amp;$M56&amp;$N56&amp;$O56&amp;$P56&amp;$Q56&amp;$R56&amp;$S56&amp;$T56&amp;$U56,IFERROR(MATCH($AN56,AP$17:AP55,0),-1000))</f>
        <v>1</v>
      </c>
      <c r="AQ56" s="288">
        <f>IF(AND($BU56=$BV56,BW56=AQ$13),$J56&amp;$K56&amp;$L56&amp;$M56&amp;$N56&amp;$O56&amp;$P56&amp;$Q56&amp;$R56&amp;$S56&amp;$T56&amp;$U56,IFERROR(MATCH($AN56,AQ$17:AQ55,0),-1000))</f>
        <v>1</v>
      </c>
      <c r="AR56" s="288">
        <f>IF(AND($BU56=$BV56,BX56=AR$13),$J56&amp;$K56&amp;$L56&amp;$M56&amp;$N56&amp;$O56&amp;$P56&amp;$Q56&amp;$R56&amp;$S56&amp;$T56&amp;$U56,IFERROR(MATCH($AN56,AR$17:AR55,0),-1000))</f>
        <v>1</v>
      </c>
      <c r="AS56" s="254">
        <f t="shared" si="71"/>
        <v>0</v>
      </c>
      <c r="AT56" s="261" t="str">
        <f t="shared" si="79"/>
        <v/>
      </c>
      <c r="AU56" s="254" t="str">
        <f t="shared" si="117"/>
        <v/>
      </c>
      <c r="AV56" s="254" t="str">
        <f t="shared" si="117"/>
        <v/>
      </c>
      <c r="AW56" s="254" t="str">
        <f t="shared" ref="AW56:BE84" si="122">IF(M56&lt;&gt;0,MIN(AV56,AW$14),AV56)</f>
        <v/>
      </c>
      <c r="AX56" s="254" t="str">
        <f t="shared" si="122"/>
        <v/>
      </c>
      <c r="AY56" s="254" t="str">
        <f t="shared" si="122"/>
        <v/>
      </c>
      <c r="AZ56" s="254" t="str">
        <f t="shared" si="122"/>
        <v/>
      </c>
      <c r="BA56" s="254" t="str">
        <f t="shared" si="122"/>
        <v/>
      </c>
      <c r="BB56" s="254" t="str">
        <f t="shared" si="122"/>
        <v/>
      </c>
      <c r="BC56" s="254" t="str">
        <f t="shared" si="122"/>
        <v/>
      </c>
      <c r="BD56" s="254" t="str">
        <f t="shared" si="122"/>
        <v/>
      </c>
      <c r="BE56" s="262" t="str">
        <f t="shared" si="122"/>
        <v/>
      </c>
      <c r="BF56" s="263" t="str">
        <f t="shared" si="118"/>
        <v/>
      </c>
      <c r="BG56" s="254" t="str">
        <f t="shared" si="118"/>
        <v/>
      </c>
      <c r="BH56" s="254" t="str">
        <f t="shared" ref="BH56:BP84" si="123">IF(L56&lt;&gt;0,MAX(BI56,BH$14),BI56)</f>
        <v/>
      </c>
      <c r="BI56" s="254" t="str">
        <f t="shared" si="123"/>
        <v/>
      </c>
      <c r="BJ56" s="254" t="str">
        <f t="shared" si="123"/>
        <v/>
      </c>
      <c r="BK56" s="254" t="str">
        <f t="shared" si="123"/>
        <v/>
      </c>
      <c r="BL56" s="254" t="str">
        <f t="shared" si="123"/>
        <v/>
      </c>
      <c r="BM56" s="254" t="str">
        <f t="shared" si="123"/>
        <v/>
      </c>
      <c r="BN56" s="254" t="str">
        <f t="shared" si="123"/>
        <v/>
      </c>
      <c r="BO56" s="254" t="str">
        <f t="shared" si="123"/>
        <v/>
      </c>
      <c r="BP56" s="254" t="str">
        <f t="shared" si="123"/>
        <v/>
      </c>
      <c r="BQ56" s="264" t="str">
        <f t="shared" si="80"/>
        <v/>
      </c>
      <c r="BR56" s="261" t="str">
        <f t="shared" si="30"/>
        <v/>
      </c>
      <c r="BS56" s="254" t="str">
        <f t="shared" si="31"/>
        <v/>
      </c>
      <c r="BT56" s="254" t="str">
        <f t="shared" si="31"/>
        <v/>
      </c>
      <c r="BU56" s="265" t="str">
        <f t="shared" si="31"/>
        <v/>
      </c>
      <c r="BV56" s="263" t="str">
        <f t="shared" si="32"/>
        <v/>
      </c>
      <c r="BW56" s="254" t="str">
        <f t="shared" si="32"/>
        <v/>
      </c>
      <c r="BX56" s="254" t="str">
        <f t="shared" si="32"/>
        <v/>
      </c>
      <c r="BY56" s="264" t="str">
        <f t="shared" si="33"/>
        <v/>
      </c>
      <c r="BZ56" s="254" t="str">
        <f t="shared" si="34"/>
        <v/>
      </c>
      <c r="CA56" s="254">
        <f t="shared" si="121"/>
        <v>0</v>
      </c>
      <c r="CB56" s="254">
        <f t="shared" si="121"/>
        <v>0</v>
      </c>
      <c r="CC56" s="254">
        <f t="shared" si="121"/>
        <v>0</v>
      </c>
      <c r="CD56" s="254">
        <f t="shared" si="120"/>
        <v>0</v>
      </c>
      <c r="CE56" s="254">
        <f t="shared" si="120"/>
        <v>0</v>
      </c>
      <c r="CF56" s="254">
        <f t="shared" si="120"/>
        <v>0</v>
      </c>
      <c r="CG56" s="254">
        <f t="shared" si="120"/>
        <v>0</v>
      </c>
      <c r="CH56" s="254">
        <f t="shared" si="120"/>
        <v>0</v>
      </c>
      <c r="CI56" s="254">
        <f t="shared" si="120"/>
        <v>0</v>
      </c>
      <c r="CJ56" s="254">
        <f t="shared" si="120"/>
        <v>0</v>
      </c>
      <c r="CK56" s="254">
        <f t="shared" si="120"/>
        <v>0</v>
      </c>
      <c r="CL56" s="254">
        <f t="shared" si="120"/>
        <v>0</v>
      </c>
      <c r="CM56" s="254">
        <f t="shared" si="81"/>
        <v>0</v>
      </c>
      <c r="CN56" s="254">
        <f t="shared" si="82"/>
        <v>0</v>
      </c>
      <c r="CO56" s="254">
        <f t="shared" si="83"/>
        <v>0</v>
      </c>
      <c r="CP56" s="254">
        <f t="shared" si="84"/>
        <v>0</v>
      </c>
      <c r="CQ56" s="254">
        <f t="shared" si="85"/>
        <v>0</v>
      </c>
      <c r="CR56" s="254">
        <f t="shared" si="86"/>
        <v>0</v>
      </c>
      <c r="CS56" s="254">
        <f t="shared" si="87"/>
        <v>0</v>
      </c>
      <c r="CT56" s="254">
        <f t="shared" si="88"/>
        <v>0</v>
      </c>
      <c r="CU56" s="254">
        <f t="shared" si="89"/>
        <v>0</v>
      </c>
      <c r="CV56" s="254">
        <f t="shared" si="90"/>
        <v>0</v>
      </c>
      <c r="CW56" s="254">
        <f t="shared" si="91"/>
        <v>0</v>
      </c>
      <c r="CX56" s="254">
        <f t="shared" si="92"/>
        <v>0</v>
      </c>
      <c r="CY56" s="254">
        <f t="shared" si="93"/>
        <v>0</v>
      </c>
      <c r="CZ56" s="254">
        <f t="shared" si="94"/>
        <v>0</v>
      </c>
      <c r="DA56" s="254">
        <f t="shared" si="95"/>
        <v>0</v>
      </c>
      <c r="DB56" s="254">
        <f t="shared" si="96"/>
        <v>0</v>
      </c>
      <c r="DC56" s="254">
        <f t="shared" si="97"/>
        <v>0</v>
      </c>
      <c r="DD56" s="254">
        <f t="shared" si="98"/>
        <v>0</v>
      </c>
      <c r="DE56" s="254">
        <f t="shared" si="99"/>
        <v>0</v>
      </c>
      <c r="DF56" s="254">
        <f t="shared" si="100"/>
        <v>0</v>
      </c>
      <c r="DG56" s="254">
        <f t="shared" si="101"/>
        <v>0</v>
      </c>
      <c r="DH56" s="254">
        <f t="shared" si="102"/>
        <v>0</v>
      </c>
      <c r="DI56" s="254">
        <f t="shared" si="103"/>
        <v>0</v>
      </c>
      <c r="DJ56" s="254">
        <f t="shared" si="104"/>
        <v>0</v>
      </c>
      <c r="DK56" s="254">
        <f t="shared" si="105"/>
        <v>0</v>
      </c>
      <c r="DL56" s="254">
        <f t="shared" si="106"/>
        <v>0</v>
      </c>
      <c r="DM56" s="254">
        <f t="shared" si="107"/>
        <v>0</v>
      </c>
      <c r="DN56" s="254">
        <f t="shared" si="108"/>
        <v>0</v>
      </c>
      <c r="DO56" s="254">
        <f t="shared" si="109"/>
        <v>0</v>
      </c>
      <c r="DP56" s="254">
        <f t="shared" si="110"/>
        <v>0</v>
      </c>
      <c r="DQ56" s="254">
        <f t="shared" si="111"/>
        <v>0</v>
      </c>
      <c r="DR56" s="254">
        <f t="shared" si="112"/>
        <v>0</v>
      </c>
      <c r="DS56" s="254">
        <f t="shared" si="113"/>
        <v>0</v>
      </c>
      <c r="DT56" s="254">
        <f t="shared" si="114"/>
        <v>0</v>
      </c>
      <c r="DU56" s="254">
        <f t="shared" si="115"/>
        <v>0</v>
      </c>
      <c r="DV56" s="254">
        <f t="shared" si="116"/>
        <v>0</v>
      </c>
      <c r="DZ56" s="69" t="s">
        <v>317</v>
      </c>
    </row>
    <row r="57" spans="1:130" ht="24" customHeight="1">
      <c r="A57" s="11" t="str">
        <f ca="1">IF(AG57&lt;&gt;"OK","",CONCATENATE(TEXT('Front Page'!$F$33,"000"),TEXT('Front Page'!$F$31,"000"),"-",LEFT('Front Page'!$R$53,5),"-",LEFT(D57,1),AJ57, "-",TEXT(B57,"000")))</f>
        <v/>
      </c>
      <c r="B57" s="12" t="str">
        <f>IFERROR(IF(E57="","",MAX(B$17:B56)+1),"")</f>
        <v/>
      </c>
      <c r="C57" s="13"/>
      <c r="D57" s="29" t="str">
        <f t="shared" si="72"/>
        <v>None</v>
      </c>
      <c r="E57" s="29" t="str">
        <f t="shared" si="17"/>
        <v/>
      </c>
      <c r="F57" s="29" t="str">
        <f t="shared" si="18"/>
        <v/>
      </c>
      <c r="G57" s="363"/>
      <c r="H57" s="364"/>
      <c r="I57" s="325" t="str">
        <f t="shared" si="73"/>
        <v>No</v>
      </c>
      <c r="J57" s="314">
        <v>0</v>
      </c>
      <c r="K57" s="312">
        <v>0</v>
      </c>
      <c r="L57" s="312">
        <v>0</v>
      </c>
      <c r="M57" s="312">
        <v>0</v>
      </c>
      <c r="N57" s="312">
        <v>0</v>
      </c>
      <c r="O57" s="312">
        <v>0</v>
      </c>
      <c r="P57" s="312">
        <v>0</v>
      </c>
      <c r="Q57" s="312">
        <v>0</v>
      </c>
      <c r="R57" s="312">
        <v>0</v>
      </c>
      <c r="S57" s="312">
        <v>0</v>
      </c>
      <c r="T57" s="312">
        <v>0</v>
      </c>
      <c r="U57" s="312">
        <v>0</v>
      </c>
      <c r="V57" s="313">
        <v>1</v>
      </c>
      <c r="W57" s="313">
        <v>1</v>
      </c>
      <c r="X57" s="312">
        <v>0</v>
      </c>
      <c r="Y57" s="312">
        <v>0</v>
      </c>
      <c r="Z57" s="312">
        <v>0</v>
      </c>
      <c r="AA57" s="14">
        <v>0</v>
      </c>
      <c r="AB57" s="317"/>
      <c r="AC57" s="15" t="str">
        <f t="shared" si="74"/>
        <v/>
      </c>
      <c r="AD57" s="15" t="str">
        <f t="shared" si="75"/>
        <v/>
      </c>
      <c r="AE57" s="16" t="str">
        <f t="shared" si="76"/>
        <v>0 - 0</v>
      </c>
      <c r="AF57" s="20" t="str">
        <f t="shared" si="77"/>
        <v>Not an offer</v>
      </c>
      <c r="AG57" s="276" t="str">
        <f t="shared" si="23"/>
        <v>Not an Offer</v>
      </c>
      <c r="AH57" s="150"/>
      <c r="AI57" s="254">
        <v>41</v>
      </c>
      <c r="AJ57" s="149" t="str">
        <f t="shared" si="24"/>
        <v>00-ICT</v>
      </c>
      <c r="AK57" s="254" t="b">
        <f t="shared" si="11"/>
        <v>0</v>
      </c>
      <c r="AL57" s="254">
        <f t="shared" si="12"/>
        <v>0</v>
      </c>
      <c r="AM57" s="254">
        <f t="shared" si="25"/>
        <v>0</v>
      </c>
      <c r="AN57" s="288">
        <f t="shared" si="78"/>
        <v>0</v>
      </c>
      <c r="AO57" s="288">
        <f>IF(AND($BU57=$BV57,BU57=AO$13),$J57&amp;$K57&amp;$L57&amp;$M57&amp;$N57&amp;$O57&amp;$P57&amp;$Q57&amp;$R57&amp;$S57&amp;$T57&amp;$U57,IFERROR(MATCH($AN57,AO$17:AO56,0),-1000))</f>
        <v>1</v>
      </c>
      <c r="AP57" s="288">
        <f>IF(AND($BU57=$BV57,BV57=AP$13),$J57&amp;$K57&amp;$L57&amp;$M57&amp;$N57&amp;$O57&amp;$P57&amp;$Q57&amp;$R57&amp;$S57&amp;$T57&amp;$U57,IFERROR(MATCH($AN57,AP$17:AP56,0),-1000))</f>
        <v>1</v>
      </c>
      <c r="AQ57" s="288">
        <f>IF(AND($BU57=$BV57,BW57=AQ$13),$J57&amp;$K57&amp;$L57&amp;$M57&amp;$N57&amp;$O57&amp;$P57&amp;$Q57&amp;$R57&amp;$S57&amp;$T57&amp;$U57,IFERROR(MATCH($AN57,AQ$17:AQ56,0),-1000))</f>
        <v>1</v>
      </c>
      <c r="AR57" s="288">
        <f>IF(AND($BU57=$BV57,BX57=AR$13),$J57&amp;$K57&amp;$L57&amp;$M57&amp;$N57&amp;$O57&amp;$P57&amp;$Q57&amp;$R57&amp;$S57&amp;$T57&amp;$U57,IFERROR(MATCH($AN57,AR$17:AR56,0),-1000))</f>
        <v>1</v>
      </c>
      <c r="AS57" s="254">
        <f t="shared" si="71"/>
        <v>0</v>
      </c>
      <c r="AT57" s="261" t="str">
        <f t="shared" si="79"/>
        <v/>
      </c>
      <c r="AU57" s="254" t="str">
        <f t="shared" ref="AU57:AY119" si="124">IF(K57&lt;&gt;0,MIN(AT57,AU$14),AT57)</f>
        <v/>
      </c>
      <c r="AV57" s="254" t="str">
        <f t="shared" si="124"/>
        <v/>
      </c>
      <c r="AW57" s="254" t="str">
        <f t="shared" si="122"/>
        <v/>
      </c>
      <c r="AX57" s="254" t="str">
        <f t="shared" si="122"/>
        <v/>
      </c>
      <c r="AY57" s="254" t="str">
        <f t="shared" si="122"/>
        <v/>
      </c>
      <c r="AZ57" s="254" t="str">
        <f t="shared" si="122"/>
        <v/>
      </c>
      <c r="BA57" s="254" t="str">
        <f t="shared" si="122"/>
        <v/>
      </c>
      <c r="BB57" s="254" t="str">
        <f t="shared" si="122"/>
        <v/>
      </c>
      <c r="BC57" s="254" t="str">
        <f t="shared" si="122"/>
        <v/>
      </c>
      <c r="BD57" s="254" t="str">
        <f t="shared" si="122"/>
        <v/>
      </c>
      <c r="BE57" s="262" t="str">
        <f t="shared" si="122"/>
        <v/>
      </c>
      <c r="BF57" s="263" t="str">
        <f t="shared" ref="BF57:BJ119" si="125">IF(J57&lt;&gt;0,MAX(BG57,BF$14),BG57)</f>
        <v/>
      </c>
      <c r="BG57" s="254" t="str">
        <f t="shared" si="125"/>
        <v/>
      </c>
      <c r="BH57" s="254" t="str">
        <f t="shared" si="123"/>
        <v/>
      </c>
      <c r="BI57" s="254" t="str">
        <f t="shared" si="123"/>
        <v/>
      </c>
      <c r="BJ57" s="254" t="str">
        <f t="shared" si="123"/>
        <v/>
      </c>
      <c r="BK57" s="254" t="str">
        <f t="shared" si="123"/>
        <v/>
      </c>
      <c r="BL57" s="254" t="str">
        <f t="shared" si="123"/>
        <v/>
      </c>
      <c r="BM57" s="254" t="str">
        <f t="shared" si="123"/>
        <v/>
      </c>
      <c r="BN57" s="254" t="str">
        <f t="shared" si="123"/>
        <v/>
      </c>
      <c r="BO57" s="254" t="str">
        <f t="shared" si="123"/>
        <v/>
      </c>
      <c r="BP57" s="254" t="str">
        <f t="shared" si="123"/>
        <v/>
      </c>
      <c r="BQ57" s="264" t="str">
        <f t="shared" si="80"/>
        <v/>
      </c>
      <c r="BR57" s="261" t="str">
        <f t="shared" si="30"/>
        <v/>
      </c>
      <c r="BS57" s="254" t="str">
        <f t="shared" si="31"/>
        <v/>
      </c>
      <c r="BT57" s="254" t="str">
        <f t="shared" si="31"/>
        <v/>
      </c>
      <c r="BU57" s="265" t="str">
        <f t="shared" si="31"/>
        <v/>
      </c>
      <c r="BV57" s="263" t="str">
        <f t="shared" si="32"/>
        <v/>
      </c>
      <c r="BW57" s="254" t="str">
        <f t="shared" si="32"/>
        <v/>
      </c>
      <c r="BX57" s="254" t="str">
        <f t="shared" si="32"/>
        <v/>
      </c>
      <c r="BY57" s="264" t="str">
        <f t="shared" si="33"/>
        <v/>
      </c>
      <c r="BZ57" s="254" t="str">
        <f t="shared" si="34"/>
        <v/>
      </c>
      <c r="CA57" s="254">
        <f t="shared" si="121"/>
        <v>0</v>
      </c>
      <c r="CB57" s="254">
        <f t="shared" si="121"/>
        <v>0</v>
      </c>
      <c r="CC57" s="254">
        <f t="shared" si="121"/>
        <v>0</v>
      </c>
      <c r="CD57" s="254">
        <f t="shared" si="120"/>
        <v>0</v>
      </c>
      <c r="CE57" s="254">
        <f t="shared" si="120"/>
        <v>0</v>
      </c>
      <c r="CF57" s="254">
        <f t="shared" si="120"/>
        <v>0</v>
      </c>
      <c r="CG57" s="254">
        <f t="shared" si="120"/>
        <v>0</v>
      </c>
      <c r="CH57" s="254">
        <f t="shared" si="120"/>
        <v>0</v>
      </c>
      <c r="CI57" s="254">
        <f t="shared" si="120"/>
        <v>0</v>
      </c>
      <c r="CJ57" s="254">
        <f t="shared" si="120"/>
        <v>0</v>
      </c>
      <c r="CK57" s="254">
        <f t="shared" si="120"/>
        <v>0</v>
      </c>
      <c r="CL57" s="254">
        <f t="shared" si="120"/>
        <v>0</v>
      </c>
      <c r="CM57" s="254">
        <f t="shared" si="81"/>
        <v>0</v>
      </c>
      <c r="CN57" s="254">
        <f t="shared" si="82"/>
        <v>0</v>
      </c>
      <c r="CO57" s="254">
        <f t="shared" si="83"/>
        <v>0</v>
      </c>
      <c r="CP57" s="254">
        <f t="shared" si="84"/>
        <v>0</v>
      </c>
      <c r="CQ57" s="254">
        <f t="shared" si="85"/>
        <v>0</v>
      </c>
      <c r="CR57" s="254">
        <f t="shared" si="86"/>
        <v>0</v>
      </c>
      <c r="CS57" s="254">
        <f t="shared" si="87"/>
        <v>0</v>
      </c>
      <c r="CT57" s="254">
        <f t="shared" si="88"/>
        <v>0</v>
      </c>
      <c r="CU57" s="254">
        <f t="shared" si="89"/>
        <v>0</v>
      </c>
      <c r="CV57" s="254">
        <f t="shared" si="90"/>
        <v>0</v>
      </c>
      <c r="CW57" s="254">
        <f t="shared" si="91"/>
        <v>0</v>
      </c>
      <c r="CX57" s="254">
        <f t="shared" si="92"/>
        <v>0</v>
      </c>
      <c r="CY57" s="254">
        <f t="shared" si="93"/>
        <v>0</v>
      </c>
      <c r="CZ57" s="254">
        <f t="shared" si="94"/>
        <v>0</v>
      </c>
      <c r="DA57" s="254">
        <f t="shared" si="95"/>
        <v>0</v>
      </c>
      <c r="DB57" s="254">
        <f t="shared" si="96"/>
        <v>0</v>
      </c>
      <c r="DC57" s="254">
        <f t="shared" si="97"/>
        <v>0</v>
      </c>
      <c r="DD57" s="254">
        <f t="shared" si="98"/>
        <v>0</v>
      </c>
      <c r="DE57" s="254">
        <f t="shared" si="99"/>
        <v>0</v>
      </c>
      <c r="DF57" s="254">
        <f t="shared" si="100"/>
        <v>0</v>
      </c>
      <c r="DG57" s="254">
        <f t="shared" si="101"/>
        <v>0</v>
      </c>
      <c r="DH57" s="254">
        <f t="shared" si="102"/>
        <v>0</v>
      </c>
      <c r="DI57" s="254">
        <f t="shared" si="103"/>
        <v>0</v>
      </c>
      <c r="DJ57" s="254">
        <f t="shared" si="104"/>
        <v>0</v>
      </c>
      <c r="DK57" s="254">
        <f t="shared" si="105"/>
        <v>0</v>
      </c>
      <c r="DL57" s="254">
        <f t="shared" si="106"/>
        <v>0</v>
      </c>
      <c r="DM57" s="254">
        <f t="shared" si="107"/>
        <v>0</v>
      </c>
      <c r="DN57" s="254">
        <f t="shared" si="108"/>
        <v>0</v>
      </c>
      <c r="DO57" s="254">
        <f t="shared" si="109"/>
        <v>0</v>
      </c>
      <c r="DP57" s="254">
        <f t="shared" si="110"/>
        <v>0</v>
      </c>
      <c r="DQ57" s="254">
        <f t="shared" si="111"/>
        <v>0</v>
      </c>
      <c r="DR57" s="254">
        <f t="shared" si="112"/>
        <v>0</v>
      </c>
      <c r="DS57" s="254">
        <f t="shared" si="113"/>
        <v>0</v>
      </c>
      <c r="DT57" s="254">
        <f t="shared" si="114"/>
        <v>0</v>
      </c>
      <c r="DU57" s="254">
        <f t="shared" si="115"/>
        <v>0</v>
      </c>
      <c r="DV57" s="254">
        <f t="shared" si="116"/>
        <v>0</v>
      </c>
      <c r="DZ57" s="69" t="s">
        <v>318</v>
      </c>
    </row>
    <row r="58" spans="1:130" ht="24" customHeight="1">
      <c r="A58" s="11" t="str">
        <f ca="1">IF(AG58&lt;&gt;"OK","",CONCATENATE(TEXT('Front Page'!$F$33,"000"),TEXT('Front Page'!$F$31,"000"),"-",LEFT('Front Page'!$R$53,5),"-",LEFT(D58,1),AJ58, "-",TEXT(B58,"000")))</f>
        <v/>
      </c>
      <c r="B58" s="12" t="str">
        <f>IFERROR(IF(E58="","",MAX(B$17:B57)+1),"")</f>
        <v/>
      </c>
      <c r="C58" s="13"/>
      <c r="D58" s="29" t="str">
        <f t="shared" si="72"/>
        <v>None</v>
      </c>
      <c r="E58" s="29" t="str">
        <f t="shared" si="17"/>
        <v/>
      </c>
      <c r="F58" s="29" t="str">
        <f t="shared" si="18"/>
        <v/>
      </c>
      <c r="G58" s="363"/>
      <c r="H58" s="364"/>
      <c r="I58" s="325" t="str">
        <f t="shared" si="73"/>
        <v>No</v>
      </c>
      <c r="J58" s="314">
        <v>0</v>
      </c>
      <c r="K58" s="312">
        <v>0</v>
      </c>
      <c r="L58" s="312">
        <v>0</v>
      </c>
      <c r="M58" s="312">
        <v>0</v>
      </c>
      <c r="N58" s="312">
        <v>0</v>
      </c>
      <c r="O58" s="312">
        <v>0</v>
      </c>
      <c r="P58" s="312">
        <v>0</v>
      </c>
      <c r="Q58" s="312">
        <v>0</v>
      </c>
      <c r="R58" s="312">
        <v>0</v>
      </c>
      <c r="S58" s="312">
        <v>0</v>
      </c>
      <c r="T58" s="312">
        <v>0</v>
      </c>
      <c r="U58" s="312">
        <v>0</v>
      </c>
      <c r="V58" s="313">
        <v>1</v>
      </c>
      <c r="W58" s="313">
        <v>1</v>
      </c>
      <c r="X58" s="312">
        <v>0</v>
      </c>
      <c r="Y58" s="312">
        <v>0</v>
      </c>
      <c r="Z58" s="312">
        <v>0</v>
      </c>
      <c r="AA58" s="14">
        <v>0</v>
      </c>
      <c r="AB58" s="317"/>
      <c r="AC58" s="15" t="str">
        <f t="shared" si="74"/>
        <v/>
      </c>
      <c r="AD58" s="15" t="str">
        <f t="shared" si="75"/>
        <v/>
      </c>
      <c r="AE58" s="16" t="str">
        <f t="shared" si="76"/>
        <v>0 - 0</v>
      </c>
      <c r="AF58" s="20" t="str">
        <f t="shared" si="77"/>
        <v>Not an offer</v>
      </c>
      <c r="AG58" s="276" t="str">
        <f t="shared" si="23"/>
        <v>Not an Offer</v>
      </c>
      <c r="AH58" s="150"/>
      <c r="AI58" s="254">
        <v>42</v>
      </c>
      <c r="AJ58" s="149" t="str">
        <f t="shared" si="24"/>
        <v>00-ICT</v>
      </c>
      <c r="AK58" s="254" t="b">
        <f t="shared" si="11"/>
        <v>0</v>
      </c>
      <c r="AL58" s="254">
        <f t="shared" si="12"/>
        <v>0</v>
      </c>
      <c r="AM58" s="254">
        <f t="shared" si="25"/>
        <v>0</v>
      </c>
      <c r="AN58" s="288">
        <f t="shared" si="78"/>
        <v>0</v>
      </c>
      <c r="AO58" s="288">
        <f>IF(AND($BU58=$BV58,BU58=AO$13),$J58&amp;$K58&amp;$L58&amp;$M58&amp;$N58&amp;$O58&amp;$P58&amp;$Q58&amp;$R58&amp;$S58&amp;$T58&amp;$U58,IFERROR(MATCH($AN58,AO$17:AO57,0),-1000))</f>
        <v>1</v>
      </c>
      <c r="AP58" s="288">
        <f>IF(AND($BU58=$BV58,BV58=AP$13),$J58&amp;$K58&amp;$L58&amp;$M58&amp;$N58&amp;$O58&amp;$P58&amp;$Q58&amp;$R58&amp;$S58&amp;$T58&amp;$U58,IFERROR(MATCH($AN58,AP$17:AP57,0),-1000))</f>
        <v>1</v>
      </c>
      <c r="AQ58" s="288">
        <f>IF(AND($BU58=$BV58,BW58=AQ$13),$J58&amp;$K58&amp;$L58&amp;$M58&amp;$N58&amp;$O58&amp;$P58&amp;$Q58&amp;$R58&amp;$S58&amp;$T58&amp;$U58,IFERROR(MATCH($AN58,AQ$17:AQ57,0),-1000))</f>
        <v>1</v>
      </c>
      <c r="AR58" s="288">
        <f>IF(AND($BU58=$BV58,BX58=AR$13),$J58&amp;$K58&amp;$L58&amp;$M58&amp;$N58&amp;$O58&amp;$P58&amp;$Q58&amp;$R58&amp;$S58&amp;$T58&amp;$U58,IFERROR(MATCH($AN58,AR$17:AR57,0),-1000))</f>
        <v>1</v>
      </c>
      <c r="AS58" s="254">
        <f t="shared" si="71"/>
        <v>0</v>
      </c>
      <c r="AT58" s="261" t="str">
        <f t="shared" si="79"/>
        <v/>
      </c>
      <c r="AU58" s="254" t="str">
        <f t="shared" si="124"/>
        <v/>
      </c>
      <c r="AV58" s="254" t="str">
        <f t="shared" si="124"/>
        <v/>
      </c>
      <c r="AW58" s="254" t="str">
        <f t="shared" si="122"/>
        <v/>
      </c>
      <c r="AX58" s="254" t="str">
        <f t="shared" si="122"/>
        <v/>
      </c>
      <c r="AY58" s="254" t="str">
        <f t="shared" si="122"/>
        <v/>
      </c>
      <c r="AZ58" s="254" t="str">
        <f t="shared" si="122"/>
        <v/>
      </c>
      <c r="BA58" s="254" t="str">
        <f t="shared" si="122"/>
        <v/>
      </c>
      <c r="BB58" s="254" t="str">
        <f t="shared" si="122"/>
        <v/>
      </c>
      <c r="BC58" s="254" t="str">
        <f t="shared" si="122"/>
        <v/>
      </c>
      <c r="BD58" s="254" t="str">
        <f t="shared" si="122"/>
        <v/>
      </c>
      <c r="BE58" s="262" t="str">
        <f t="shared" si="122"/>
        <v/>
      </c>
      <c r="BF58" s="263" t="str">
        <f t="shared" si="125"/>
        <v/>
      </c>
      <c r="BG58" s="254" t="str">
        <f t="shared" si="125"/>
        <v/>
      </c>
      <c r="BH58" s="254" t="str">
        <f t="shared" si="123"/>
        <v/>
      </c>
      <c r="BI58" s="254" t="str">
        <f t="shared" si="123"/>
        <v/>
      </c>
      <c r="BJ58" s="254" t="str">
        <f t="shared" si="123"/>
        <v/>
      </c>
      <c r="BK58" s="254" t="str">
        <f t="shared" si="123"/>
        <v/>
      </c>
      <c r="BL58" s="254" t="str">
        <f t="shared" si="123"/>
        <v/>
      </c>
      <c r="BM58" s="254" t="str">
        <f t="shared" si="123"/>
        <v/>
      </c>
      <c r="BN58" s="254" t="str">
        <f t="shared" si="123"/>
        <v/>
      </c>
      <c r="BO58" s="254" t="str">
        <f t="shared" si="123"/>
        <v/>
      </c>
      <c r="BP58" s="254" t="str">
        <f t="shared" si="123"/>
        <v/>
      </c>
      <c r="BQ58" s="264" t="str">
        <f t="shared" si="80"/>
        <v/>
      </c>
      <c r="BR58" s="261" t="str">
        <f t="shared" si="30"/>
        <v/>
      </c>
      <c r="BS58" s="254" t="str">
        <f t="shared" si="31"/>
        <v/>
      </c>
      <c r="BT58" s="254" t="str">
        <f t="shared" si="31"/>
        <v/>
      </c>
      <c r="BU58" s="265" t="str">
        <f t="shared" si="31"/>
        <v/>
      </c>
      <c r="BV58" s="263" t="str">
        <f t="shared" si="32"/>
        <v/>
      </c>
      <c r="BW58" s="254" t="str">
        <f t="shared" si="32"/>
        <v/>
      </c>
      <c r="BX58" s="254" t="str">
        <f t="shared" si="32"/>
        <v/>
      </c>
      <c r="BY58" s="264" t="str">
        <f t="shared" si="33"/>
        <v/>
      </c>
      <c r="BZ58" s="254" t="str">
        <f t="shared" si="34"/>
        <v/>
      </c>
      <c r="CA58" s="254">
        <f t="shared" si="121"/>
        <v>0</v>
      </c>
      <c r="CB58" s="254">
        <f t="shared" si="121"/>
        <v>0</v>
      </c>
      <c r="CC58" s="254">
        <f t="shared" si="121"/>
        <v>0</v>
      </c>
      <c r="CD58" s="254">
        <f t="shared" si="120"/>
        <v>0</v>
      </c>
      <c r="CE58" s="254">
        <f t="shared" si="120"/>
        <v>0</v>
      </c>
      <c r="CF58" s="254">
        <f t="shared" si="120"/>
        <v>0</v>
      </c>
      <c r="CG58" s="254">
        <f t="shared" si="120"/>
        <v>0</v>
      </c>
      <c r="CH58" s="254">
        <f t="shared" si="120"/>
        <v>0</v>
      </c>
      <c r="CI58" s="254">
        <f t="shared" si="120"/>
        <v>0</v>
      </c>
      <c r="CJ58" s="254">
        <f t="shared" si="120"/>
        <v>0</v>
      </c>
      <c r="CK58" s="254">
        <f t="shared" si="120"/>
        <v>0</v>
      </c>
      <c r="CL58" s="254">
        <f t="shared" si="120"/>
        <v>0</v>
      </c>
      <c r="CM58" s="254">
        <f t="shared" si="81"/>
        <v>0</v>
      </c>
      <c r="CN58" s="254">
        <f t="shared" si="82"/>
        <v>0</v>
      </c>
      <c r="CO58" s="254">
        <f t="shared" si="83"/>
        <v>0</v>
      </c>
      <c r="CP58" s="254">
        <f t="shared" si="84"/>
        <v>0</v>
      </c>
      <c r="CQ58" s="254">
        <f t="shared" si="85"/>
        <v>0</v>
      </c>
      <c r="CR58" s="254">
        <f t="shared" si="86"/>
        <v>0</v>
      </c>
      <c r="CS58" s="254">
        <f t="shared" si="87"/>
        <v>0</v>
      </c>
      <c r="CT58" s="254">
        <f t="shared" si="88"/>
        <v>0</v>
      </c>
      <c r="CU58" s="254">
        <f t="shared" si="89"/>
        <v>0</v>
      </c>
      <c r="CV58" s="254">
        <f t="shared" si="90"/>
        <v>0</v>
      </c>
      <c r="CW58" s="254">
        <f t="shared" si="91"/>
        <v>0</v>
      </c>
      <c r="CX58" s="254">
        <f t="shared" si="92"/>
        <v>0</v>
      </c>
      <c r="CY58" s="254">
        <f t="shared" si="93"/>
        <v>0</v>
      </c>
      <c r="CZ58" s="254">
        <f t="shared" si="94"/>
        <v>0</v>
      </c>
      <c r="DA58" s="254">
        <f t="shared" si="95"/>
        <v>0</v>
      </c>
      <c r="DB58" s="254">
        <f t="shared" si="96"/>
        <v>0</v>
      </c>
      <c r="DC58" s="254">
        <f t="shared" si="97"/>
        <v>0</v>
      </c>
      <c r="DD58" s="254">
        <f t="shared" si="98"/>
        <v>0</v>
      </c>
      <c r="DE58" s="254">
        <f t="shared" si="99"/>
        <v>0</v>
      </c>
      <c r="DF58" s="254">
        <f t="shared" si="100"/>
        <v>0</v>
      </c>
      <c r="DG58" s="254">
        <f t="shared" si="101"/>
        <v>0</v>
      </c>
      <c r="DH58" s="254">
        <f t="shared" si="102"/>
        <v>0</v>
      </c>
      <c r="DI58" s="254">
        <f t="shared" si="103"/>
        <v>0</v>
      </c>
      <c r="DJ58" s="254">
        <f t="shared" si="104"/>
        <v>0</v>
      </c>
      <c r="DK58" s="254">
        <f t="shared" si="105"/>
        <v>0</v>
      </c>
      <c r="DL58" s="254">
        <f t="shared" si="106"/>
        <v>0</v>
      </c>
      <c r="DM58" s="254">
        <f t="shared" si="107"/>
        <v>0</v>
      </c>
      <c r="DN58" s="254">
        <f t="shared" si="108"/>
        <v>0</v>
      </c>
      <c r="DO58" s="254">
        <f t="shared" si="109"/>
        <v>0</v>
      </c>
      <c r="DP58" s="254">
        <f t="shared" si="110"/>
        <v>0</v>
      </c>
      <c r="DQ58" s="254">
        <f t="shared" si="111"/>
        <v>0</v>
      </c>
      <c r="DR58" s="254">
        <f t="shared" si="112"/>
        <v>0</v>
      </c>
      <c r="DS58" s="254">
        <f t="shared" si="113"/>
        <v>0</v>
      </c>
      <c r="DT58" s="254">
        <f t="shared" si="114"/>
        <v>0</v>
      </c>
      <c r="DU58" s="254">
        <f t="shared" si="115"/>
        <v>0</v>
      </c>
      <c r="DV58" s="254">
        <f t="shared" si="116"/>
        <v>0</v>
      </c>
      <c r="DZ58" s="69" t="s">
        <v>319</v>
      </c>
    </row>
    <row r="59" spans="1:130" ht="24" customHeight="1">
      <c r="A59" s="11" t="str">
        <f ca="1">IF(AG59&lt;&gt;"OK","",CONCATENATE(TEXT('Front Page'!$F$33,"000"),TEXT('Front Page'!$F$31,"000"),"-",LEFT('Front Page'!$R$53,5),"-",LEFT(D59,1),AJ59, "-",TEXT(B59,"000")))</f>
        <v/>
      </c>
      <c r="B59" s="12" t="str">
        <f>IFERROR(IF(E59="","",MAX(B$17:B58)+1),"")</f>
        <v/>
      </c>
      <c r="C59" s="13"/>
      <c r="D59" s="29" t="str">
        <f t="shared" si="72"/>
        <v>None</v>
      </c>
      <c r="E59" s="29" t="str">
        <f t="shared" si="17"/>
        <v/>
      </c>
      <c r="F59" s="29" t="str">
        <f t="shared" si="18"/>
        <v/>
      </c>
      <c r="G59" s="363"/>
      <c r="H59" s="364"/>
      <c r="I59" s="325" t="str">
        <f t="shared" si="73"/>
        <v>No</v>
      </c>
      <c r="J59" s="314">
        <v>0</v>
      </c>
      <c r="K59" s="312">
        <v>0</v>
      </c>
      <c r="L59" s="312">
        <v>0</v>
      </c>
      <c r="M59" s="312">
        <v>0</v>
      </c>
      <c r="N59" s="312">
        <v>0</v>
      </c>
      <c r="O59" s="312">
        <v>0</v>
      </c>
      <c r="P59" s="312">
        <v>0</v>
      </c>
      <c r="Q59" s="312">
        <v>0</v>
      </c>
      <c r="R59" s="312">
        <v>0</v>
      </c>
      <c r="S59" s="312">
        <v>0</v>
      </c>
      <c r="T59" s="312">
        <v>0</v>
      </c>
      <c r="U59" s="312">
        <v>0</v>
      </c>
      <c r="V59" s="313">
        <v>1</v>
      </c>
      <c r="W59" s="313">
        <v>1</v>
      </c>
      <c r="X59" s="312">
        <v>0</v>
      </c>
      <c r="Y59" s="312">
        <v>0</v>
      </c>
      <c r="Z59" s="312">
        <v>0</v>
      </c>
      <c r="AA59" s="14">
        <v>0</v>
      </c>
      <c r="AB59" s="317"/>
      <c r="AC59" s="15" t="str">
        <f t="shared" si="74"/>
        <v/>
      </c>
      <c r="AD59" s="15" t="str">
        <f t="shared" si="75"/>
        <v/>
      </c>
      <c r="AE59" s="16" t="str">
        <f t="shared" si="76"/>
        <v>0 - 0</v>
      </c>
      <c r="AF59" s="20" t="str">
        <f t="shared" si="77"/>
        <v>Not an offer</v>
      </c>
      <c r="AG59" s="276" t="str">
        <f t="shared" si="23"/>
        <v>Not an Offer</v>
      </c>
      <c r="AH59" s="150"/>
      <c r="AI59" s="254">
        <v>43</v>
      </c>
      <c r="AJ59" s="149" t="str">
        <f t="shared" si="24"/>
        <v>00-ICT</v>
      </c>
      <c r="AK59" s="254" t="b">
        <f t="shared" si="11"/>
        <v>0</v>
      </c>
      <c r="AL59" s="254">
        <f t="shared" si="12"/>
        <v>0</v>
      </c>
      <c r="AM59" s="254">
        <f t="shared" si="25"/>
        <v>0</v>
      </c>
      <c r="AN59" s="288">
        <f t="shared" si="78"/>
        <v>0</v>
      </c>
      <c r="AO59" s="288">
        <f>IF(AND($BU59=$BV59,BU59=AO$13),$J59&amp;$K59&amp;$L59&amp;$M59&amp;$N59&amp;$O59&amp;$P59&amp;$Q59&amp;$R59&amp;$S59&amp;$T59&amp;$U59,IFERROR(MATCH($AN59,AO$17:AO58,0),-1000))</f>
        <v>1</v>
      </c>
      <c r="AP59" s="288">
        <f>IF(AND($BU59=$BV59,BV59=AP$13),$J59&amp;$K59&amp;$L59&amp;$M59&amp;$N59&amp;$O59&amp;$P59&amp;$Q59&amp;$R59&amp;$S59&amp;$T59&amp;$U59,IFERROR(MATCH($AN59,AP$17:AP58,0),-1000))</f>
        <v>1</v>
      </c>
      <c r="AQ59" s="288">
        <f>IF(AND($BU59=$BV59,BW59=AQ$13),$J59&amp;$K59&amp;$L59&amp;$M59&amp;$N59&amp;$O59&amp;$P59&amp;$Q59&amp;$R59&amp;$S59&amp;$T59&amp;$U59,IFERROR(MATCH($AN59,AQ$17:AQ58,0),-1000))</f>
        <v>1</v>
      </c>
      <c r="AR59" s="288">
        <f>IF(AND($BU59=$BV59,BX59=AR$13),$J59&amp;$K59&amp;$L59&amp;$M59&amp;$N59&amp;$O59&amp;$P59&amp;$Q59&amp;$R59&amp;$S59&amp;$T59&amp;$U59,IFERROR(MATCH($AN59,AR$17:AR58,0),-1000))</f>
        <v>1</v>
      </c>
      <c r="AS59" s="254">
        <f t="shared" si="71"/>
        <v>0</v>
      </c>
      <c r="AT59" s="261" t="str">
        <f t="shared" si="79"/>
        <v/>
      </c>
      <c r="AU59" s="254" t="str">
        <f t="shared" si="124"/>
        <v/>
      </c>
      <c r="AV59" s="254" t="str">
        <f t="shared" si="124"/>
        <v/>
      </c>
      <c r="AW59" s="254" t="str">
        <f t="shared" si="122"/>
        <v/>
      </c>
      <c r="AX59" s="254" t="str">
        <f t="shared" si="122"/>
        <v/>
      </c>
      <c r="AY59" s="254" t="str">
        <f t="shared" si="122"/>
        <v/>
      </c>
      <c r="AZ59" s="254" t="str">
        <f t="shared" si="122"/>
        <v/>
      </c>
      <c r="BA59" s="254" t="str">
        <f t="shared" si="122"/>
        <v/>
      </c>
      <c r="BB59" s="254" t="str">
        <f t="shared" si="122"/>
        <v/>
      </c>
      <c r="BC59" s="254" t="str">
        <f t="shared" si="122"/>
        <v/>
      </c>
      <c r="BD59" s="254" t="str">
        <f t="shared" si="122"/>
        <v/>
      </c>
      <c r="BE59" s="262" t="str">
        <f t="shared" si="122"/>
        <v/>
      </c>
      <c r="BF59" s="263" t="str">
        <f t="shared" si="125"/>
        <v/>
      </c>
      <c r="BG59" s="254" t="str">
        <f t="shared" si="125"/>
        <v/>
      </c>
      <c r="BH59" s="254" t="str">
        <f t="shared" si="123"/>
        <v/>
      </c>
      <c r="BI59" s="254" t="str">
        <f t="shared" si="123"/>
        <v/>
      </c>
      <c r="BJ59" s="254" t="str">
        <f t="shared" si="123"/>
        <v/>
      </c>
      <c r="BK59" s="254" t="str">
        <f t="shared" si="123"/>
        <v/>
      </c>
      <c r="BL59" s="254" t="str">
        <f t="shared" si="123"/>
        <v/>
      </c>
      <c r="BM59" s="254" t="str">
        <f t="shared" si="123"/>
        <v/>
      </c>
      <c r="BN59" s="254" t="str">
        <f t="shared" si="123"/>
        <v/>
      </c>
      <c r="BO59" s="254" t="str">
        <f t="shared" si="123"/>
        <v/>
      </c>
      <c r="BP59" s="254" t="str">
        <f t="shared" si="123"/>
        <v/>
      </c>
      <c r="BQ59" s="264" t="str">
        <f t="shared" si="80"/>
        <v/>
      </c>
      <c r="BR59" s="261" t="str">
        <f t="shared" si="30"/>
        <v/>
      </c>
      <c r="BS59" s="254" t="str">
        <f t="shared" si="31"/>
        <v/>
      </c>
      <c r="BT59" s="254" t="str">
        <f t="shared" si="31"/>
        <v/>
      </c>
      <c r="BU59" s="265" t="str">
        <f t="shared" si="31"/>
        <v/>
      </c>
      <c r="BV59" s="263" t="str">
        <f t="shared" si="32"/>
        <v/>
      </c>
      <c r="BW59" s="254" t="str">
        <f t="shared" si="32"/>
        <v/>
      </c>
      <c r="BX59" s="254" t="str">
        <f t="shared" si="32"/>
        <v/>
      </c>
      <c r="BY59" s="264" t="str">
        <f t="shared" si="33"/>
        <v/>
      </c>
      <c r="BZ59" s="254" t="str">
        <f t="shared" si="34"/>
        <v/>
      </c>
      <c r="CA59" s="254">
        <f t="shared" si="121"/>
        <v>0</v>
      </c>
      <c r="CB59" s="254">
        <f t="shared" si="121"/>
        <v>0</v>
      </c>
      <c r="CC59" s="254">
        <f t="shared" si="121"/>
        <v>0</v>
      </c>
      <c r="CD59" s="254">
        <f t="shared" si="120"/>
        <v>0</v>
      </c>
      <c r="CE59" s="254">
        <f t="shared" si="120"/>
        <v>0</v>
      </c>
      <c r="CF59" s="254">
        <f t="shared" si="120"/>
        <v>0</v>
      </c>
      <c r="CG59" s="254">
        <f t="shared" si="120"/>
        <v>0</v>
      </c>
      <c r="CH59" s="254">
        <f t="shared" si="120"/>
        <v>0</v>
      </c>
      <c r="CI59" s="254">
        <f t="shared" si="120"/>
        <v>0</v>
      </c>
      <c r="CJ59" s="254">
        <f t="shared" si="120"/>
        <v>0</v>
      </c>
      <c r="CK59" s="254">
        <f t="shared" si="120"/>
        <v>0</v>
      </c>
      <c r="CL59" s="254">
        <f t="shared" si="120"/>
        <v>0</v>
      </c>
      <c r="CM59" s="254">
        <f t="shared" si="81"/>
        <v>0</v>
      </c>
      <c r="CN59" s="254">
        <f t="shared" si="82"/>
        <v>0</v>
      </c>
      <c r="CO59" s="254">
        <f t="shared" si="83"/>
        <v>0</v>
      </c>
      <c r="CP59" s="254">
        <f t="shared" si="84"/>
        <v>0</v>
      </c>
      <c r="CQ59" s="254">
        <f t="shared" si="85"/>
        <v>0</v>
      </c>
      <c r="CR59" s="254">
        <f t="shared" si="86"/>
        <v>0</v>
      </c>
      <c r="CS59" s="254">
        <f t="shared" si="87"/>
        <v>0</v>
      </c>
      <c r="CT59" s="254">
        <f t="shared" si="88"/>
        <v>0</v>
      </c>
      <c r="CU59" s="254">
        <f t="shared" si="89"/>
        <v>0</v>
      </c>
      <c r="CV59" s="254">
        <f t="shared" si="90"/>
        <v>0</v>
      </c>
      <c r="CW59" s="254">
        <f t="shared" si="91"/>
        <v>0</v>
      </c>
      <c r="CX59" s="254">
        <f t="shared" si="92"/>
        <v>0</v>
      </c>
      <c r="CY59" s="254">
        <f t="shared" si="93"/>
        <v>0</v>
      </c>
      <c r="CZ59" s="254">
        <f t="shared" si="94"/>
        <v>0</v>
      </c>
      <c r="DA59" s="254">
        <f t="shared" si="95"/>
        <v>0</v>
      </c>
      <c r="DB59" s="254">
        <f t="shared" si="96"/>
        <v>0</v>
      </c>
      <c r="DC59" s="254">
        <f t="shared" si="97"/>
        <v>0</v>
      </c>
      <c r="DD59" s="254">
        <f t="shared" si="98"/>
        <v>0</v>
      </c>
      <c r="DE59" s="254">
        <f t="shared" si="99"/>
        <v>0</v>
      </c>
      <c r="DF59" s="254">
        <f t="shared" si="100"/>
        <v>0</v>
      </c>
      <c r="DG59" s="254">
        <f t="shared" si="101"/>
        <v>0</v>
      </c>
      <c r="DH59" s="254">
        <f t="shared" si="102"/>
        <v>0</v>
      </c>
      <c r="DI59" s="254">
        <f t="shared" si="103"/>
        <v>0</v>
      </c>
      <c r="DJ59" s="254">
        <f t="shared" si="104"/>
        <v>0</v>
      </c>
      <c r="DK59" s="254">
        <f t="shared" si="105"/>
        <v>0</v>
      </c>
      <c r="DL59" s="254">
        <f t="shared" si="106"/>
        <v>0</v>
      </c>
      <c r="DM59" s="254">
        <f t="shared" si="107"/>
        <v>0</v>
      </c>
      <c r="DN59" s="254">
        <f t="shared" si="108"/>
        <v>0</v>
      </c>
      <c r="DO59" s="254">
        <f t="shared" si="109"/>
        <v>0</v>
      </c>
      <c r="DP59" s="254">
        <f t="shared" si="110"/>
        <v>0</v>
      </c>
      <c r="DQ59" s="254">
        <f t="shared" si="111"/>
        <v>0</v>
      </c>
      <c r="DR59" s="254">
        <f t="shared" si="112"/>
        <v>0</v>
      </c>
      <c r="DS59" s="254">
        <f t="shared" si="113"/>
        <v>0</v>
      </c>
      <c r="DT59" s="254">
        <f t="shared" si="114"/>
        <v>0</v>
      </c>
      <c r="DU59" s="254">
        <f t="shared" si="115"/>
        <v>0</v>
      </c>
      <c r="DV59" s="254">
        <f t="shared" si="116"/>
        <v>0</v>
      </c>
      <c r="DZ59" s="69" t="s">
        <v>320</v>
      </c>
    </row>
    <row r="60" spans="1:130" ht="24" customHeight="1">
      <c r="A60" s="11" t="str">
        <f ca="1">IF(AG60&lt;&gt;"OK","",CONCATENATE(TEXT('Front Page'!$F$33,"000"),TEXT('Front Page'!$F$31,"000"),"-",LEFT('Front Page'!$R$53,5),"-",LEFT(D60,1),AJ60, "-",TEXT(B60,"000")))</f>
        <v/>
      </c>
      <c r="B60" s="12" t="str">
        <f>IFERROR(IF(E60="","",MAX(B$17:B59)+1),"")</f>
        <v/>
      </c>
      <c r="C60" s="13"/>
      <c r="D60" s="29" t="str">
        <f t="shared" si="72"/>
        <v>None</v>
      </c>
      <c r="E60" s="29" t="str">
        <f t="shared" si="17"/>
        <v/>
      </c>
      <c r="F60" s="29" t="str">
        <f t="shared" si="18"/>
        <v/>
      </c>
      <c r="G60" s="363"/>
      <c r="H60" s="364"/>
      <c r="I60" s="325" t="str">
        <f t="shared" si="73"/>
        <v>No</v>
      </c>
      <c r="J60" s="314">
        <v>0</v>
      </c>
      <c r="K60" s="312">
        <v>0</v>
      </c>
      <c r="L60" s="312">
        <v>0</v>
      </c>
      <c r="M60" s="312">
        <v>0</v>
      </c>
      <c r="N60" s="312">
        <v>0</v>
      </c>
      <c r="O60" s="312">
        <v>0</v>
      </c>
      <c r="P60" s="312">
        <v>0</v>
      </c>
      <c r="Q60" s="312">
        <v>0</v>
      </c>
      <c r="R60" s="312">
        <v>0</v>
      </c>
      <c r="S60" s="312">
        <v>0</v>
      </c>
      <c r="T60" s="312">
        <v>0</v>
      </c>
      <c r="U60" s="312">
        <v>0</v>
      </c>
      <c r="V60" s="313">
        <v>1</v>
      </c>
      <c r="W60" s="313">
        <v>1</v>
      </c>
      <c r="X60" s="312">
        <v>0</v>
      </c>
      <c r="Y60" s="312">
        <v>0</v>
      </c>
      <c r="Z60" s="312">
        <v>0</v>
      </c>
      <c r="AA60" s="14">
        <v>0</v>
      </c>
      <c r="AB60" s="317"/>
      <c r="AC60" s="15" t="str">
        <f t="shared" si="74"/>
        <v/>
      </c>
      <c r="AD60" s="15" t="str">
        <f t="shared" si="75"/>
        <v/>
      </c>
      <c r="AE60" s="16" t="str">
        <f t="shared" si="76"/>
        <v>0 - 0</v>
      </c>
      <c r="AF60" s="20" t="str">
        <f t="shared" si="77"/>
        <v>Not an offer</v>
      </c>
      <c r="AG60" s="276" t="str">
        <f t="shared" si="23"/>
        <v>Not an Offer</v>
      </c>
      <c r="AH60" s="150"/>
      <c r="AI60" s="254">
        <v>44</v>
      </c>
      <c r="AJ60" s="149" t="str">
        <f t="shared" si="24"/>
        <v>00-ICT</v>
      </c>
      <c r="AK60" s="254" t="b">
        <f t="shared" si="11"/>
        <v>0</v>
      </c>
      <c r="AL60" s="254">
        <f t="shared" si="12"/>
        <v>0</v>
      </c>
      <c r="AM60" s="254">
        <f t="shared" si="25"/>
        <v>0</v>
      </c>
      <c r="AN60" s="288">
        <f t="shared" si="78"/>
        <v>0</v>
      </c>
      <c r="AO60" s="288">
        <f>IF(AND($BU60=$BV60,BU60=AO$13),$J60&amp;$K60&amp;$L60&amp;$M60&amp;$N60&amp;$O60&amp;$P60&amp;$Q60&amp;$R60&amp;$S60&amp;$T60&amp;$U60,IFERROR(MATCH($AN60,AO$17:AO59,0),-1000))</f>
        <v>1</v>
      </c>
      <c r="AP60" s="288">
        <f>IF(AND($BU60=$BV60,BV60=AP$13),$J60&amp;$K60&amp;$L60&amp;$M60&amp;$N60&amp;$O60&amp;$P60&amp;$Q60&amp;$R60&amp;$S60&amp;$T60&amp;$U60,IFERROR(MATCH($AN60,AP$17:AP59,0),-1000))</f>
        <v>1</v>
      </c>
      <c r="AQ60" s="288">
        <f>IF(AND($BU60=$BV60,BW60=AQ$13),$J60&amp;$K60&amp;$L60&amp;$M60&amp;$N60&amp;$O60&amp;$P60&amp;$Q60&amp;$R60&amp;$S60&amp;$T60&amp;$U60,IFERROR(MATCH($AN60,AQ$17:AQ59,0),-1000))</f>
        <v>1</v>
      </c>
      <c r="AR60" s="288">
        <f>IF(AND($BU60=$BV60,BX60=AR$13),$J60&amp;$K60&amp;$L60&amp;$M60&amp;$N60&amp;$O60&amp;$P60&amp;$Q60&amp;$R60&amp;$S60&amp;$T60&amp;$U60,IFERROR(MATCH($AN60,AR$17:AR59,0),-1000))</f>
        <v>1</v>
      </c>
      <c r="AS60" s="254">
        <f t="shared" si="71"/>
        <v>0</v>
      </c>
      <c r="AT60" s="261" t="str">
        <f t="shared" si="79"/>
        <v/>
      </c>
      <c r="AU60" s="254" t="str">
        <f t="shared" si="124"/>
        <v/>
      </c>
      <c r="AV60" s="254" t="str">
        <f t="shared" si="124"/>
        <v/>
      </c>
      <c r="AW60" s="254" t="str">
        <f t="shared" si="122"/>
        <v/>
      </c>
      <c r="AX60" s="254" t="str">
        <f t="shared" si="122"/>
        <v/>
      </c>
      <c r="AY60" s="254" t="str">
        <f t="shared" si="122"/>
        <v/>
      </c>
      <c r="AZ60" s="254" t="str">
        <f t="shared" si="122"/>
        <v/>
      </c>
      <c r="BA60" s="254" t="str">
        <f t="shared" si="122"/>
        <v/>
      </c>
      <c r="BB60" s="254" t="str">
        <f t="shared" si="122"/>
        <v/>
      </c>
      <c r="BC60" s="254" t="str">
        <f t="shared" si="122"/>
        <v/>
      </c>
      <c r="BD60" s="254" t="str">
        <f t="shared" si="122"/>
        <v/>
      </c>
      <c r="BE60" s="262" t="str">
        <f t="shared" si="122"/>
        <v/>
      </c>
      <c r="BF60" s="263" t="str">
        <f t="shared" si="125"/>
        <v/>
      </c>
      <c r="BG60" s="254" t="str">
        <f t="shared" si="125"/>
        <v/>
      </c>
      <c r="BH60" s="254" t="str">
        <f t="shared" si="123"/>
        <v/>
      </c>
      <c r="BI60" s="254" t="str">
        <f t="shared" si="123"/>
        <v/>
      </c>
      <c r="BJ60" s="254" t="str">
        <f t="shared" si="123"/>
        <v/>
      </c>
      <c r="BK60" s="254" t="str">
        <f t="shared" si="123"/>
        <v/>
      </c>
      <c r="BL60" s="254" t="str">
        <f t="shared" si="123"/>
        <v/>
      </c>
      <c r="BM60" s="254" t="str">
        <f t="shared" si="123"/>
        <v/>
      </c>
      <c r="BN60" s="254" t="str">
        <f t="shared" si="123"/>
        <v/>
      </c>
      <c r="BO60" s="254" t="str">
        <f t="shared" si="123"/>
        <v/>
      </c>
      <c r="BP60" s="254" t="str">
        <f t="shared" si="123"/>
        <v/>
      </c>
      <c r="BQ60" s="264" t="str">
        <f t="shared" si="80"/>
        <v/>
      </c>
      <c r="BR60" s="261" t="str">
        <f t="shared" si="30"/>
        <v/>
      </c>
      <c r="BS60" s="254" t="str">
        <f t="shared" si="31"/>
        <v/>
      </c>
      <c r="BT60" s="254" t="str">
        <f t="shared" si="31"/>
        <v/>
      </c>
      <c r="BU60" s="265" t="str">
        <f t="shared" si="31"/>
        <v/>
      </c>
      <c r="BV60" s="263" t="str">
        <f t="shared" si="32"/>
        <v/>
      </c>
      <c r="BW60" s="254" t="str">
        <f t="shared" si="32"/>
        <v/>
      </c>
      <c r="BX60" s="254" t="str">
        <f t="shared" si="32"/>
        <v/>
      </c>
      <c r="BY60" s="264" t="str">
        <f t="shared" si="33"/>
        <v/>
      </c>
      <c r="BZ60" s="254" t="str">
        <f t="shared" si="34"/>
        <v/>
      </c>
      <c r="CA60" s="254">
        <f t="shared" si="121"/>
        <v>0</v>
      </c>
      <c r="CB60" s="254">
        <f t="shared" si="121"/>
        <v>0</v>
      </c>
      <c r="CC60" s="254">
        <f t="shared" si="121"/>
        <v>0</v>
      </c>
      <c r="CD60" s="254">
        <f t="shared" si="120"/>
        <v>0</v>
      </c>
      <c r="CE60" s="254">
        <f t="shared" si="120"/>
        <v>0</v>
      </c>
      <c r="CF60" s="254">
        <f t="shared" si="120"/>
        <v>0</v>
      </c>
      <c r="CG60" s="254">
        <f t="shared" si="120"/>
        <v>0</v>
      </c>
      <c r="CH60" s="254">
        <f t="shared" si="120"/>
        <v>0</v>
      </c>
      <c r="CI60" s="254">
        <f t="shared" si="120"/>
        <v>0</v>
      </c>
      <c r="CJ60" s="254">
        <f t="shared" si="120"/>
        <v>0</v>
      </c>
      <c r="CK60" s="254">
        <f t="shared" si="120"/>
        <v>0</v>
      </c>
      <c r="CL60" s="254">
        <f t="shared" si="120"/>
        <v>0</v>
      </c>
      <c r="CM60" s="254">
        <f t="shared" si="81"/>
        <v>0</v>
      </c>
      <c r="CN60" s="254">
        <f t="shared" si="82"/>
        <v>0</v>
      </c>
      <c r="CO60" s="254">
        <f t="shared" si="83"/>
        <v>0</v>
      </c>
      <c r="CP60" s="254">
        <f t="shared" si="84"/>
        <v>0</v>
      </c>
      <c r="CQ60" s="254">
        <f t="shared" si="85"/>
        <v>0</v>
      </c>
      <c r="CR60" s="254">
        <f t="shared" si="86"/>
        <v>0</v>
      </c>
      <c r="CS60" s="254">
        <f t="shared" si="87"/>
        <v>0</v>
      </c>
      <c r="CT60" s="254">
        <f t="shared" si="88"/>
        <v>0</v>
      </c>
      <c r="CU60" s="254">
        <f t="shared" si="89"/>
        <v>0</v>
      </c>
      <c r="CV60" s="254">
        <f t="shared" si="90"/>
        <v>0</v>
      </c>
      <c r="CW60" s="254">
        <f t="shared" si="91"/>
        <v>0</v>
      </c>
      <c r="CX60" s="254">
        <f t="shared" si="92"/>
        <v>0</v>
      </c>
      <c r="CY60" s="254">
        <f t="shared" si="93"/>
        <v>0</v>
      </c>
      <c r="CZ60" s="254">
        <f t="shared" si="94"/>
        <v>0</v>
      </c>
      <c r="DA60" s="254">
        <f t="shared" si="95"/>
        <v>0</v>
      </c>
      <c r="DB60" s="254">
        <f t="shared" si="96"/>
        <v>0</v>
      </c>
      <c r="DC60" s="254">
        <f t="shared" si="97"/>
        <v>0</v>
      </c>
      <c r="DD60" s="254">
        <f t="shared" si="98"/>
        <v>0</v>
      </c>
      <c r="DE60" s="254">
        <f t="shared" si="99"/>
        <v>0</v>
      </c>
      <c r="DF60" s="254">
        <f t="shared" si="100"/>
        <v>0</v>
      </c>
      <c r="DG60" s="254">
        <f t="shared" si="101"/>
        <v>0</v>
      </c>
      <c r="DH60" s="254">
        <f t="shared" si="102"/>
        <v>0</v>
      </c>
      <c r="DI60" s="254">
        <f t="shared" si="103"/>
        <v>0</v>
      </c>
      <c r="DJ60" s="254">
        <f t="shared" si="104"/>
        <v>0</v>
      </c>
      <c r="DK60" s="254">
        <f t="shared" si="105"/>
        <v>0</v>
      </c>
      <c r="DL60" s="254">
        <f t="shared" si="106"/>
        <v>0</v>
      </c>
      <c r="DM60" s="254">
        <f t="shared" si="107"/>
        <v>0</v>
      </c>
      <c r="DN60" s="254">
        <f t="shared" si="108"/>
        <v>0</v>
      </c>
      <c r="DO60" s="254">
        <f t="shared" si="109"/>
        <v>0</v>
      </c>
      <c r="DP60" s="254">
        <f t="shared" si="110"/>
        <v>0</v>
      </c>
      <c r="DQ60" s="254">
        <f t="shared" si="111"/>
        <v>0</v>
      </c>
      <c r="DR60" s="254">
        <f t="shared" si="112"/>
        <v>0</v>
      </c>
      <c r="DS60" s="254">
        <f t="shared" si="113"/>
        <v>0</v>
      </c>
      <c r="DT60" s="254">
        <f t="shared" si="114"/>
        <v>0</v>
      </c>
      <c r="DU60" s="254">
        <f t="shared" si="115"/>
        <v>0</v>
      </c>
      <c r="DV60" s="254">
        <f t="shared" si="116"/>
        <v>0</v>
      </c>
      <c r="DZ60" s="69" t="s">
        <v>321</v>
      </c>
    </row>
    <row r="61" spans="1:130" ht="24" customHeight="1">
      <c r="A61" s="11" t="str">
        <f ca="1">IF(AG61&lt;&gt;"OK","",CONCATENATE(TEXT('Front Page'!$F$33,"000"),TEXT('Front Page'!$F$31,"000"),"-",LEFT('Front Page'!$R$53,5),"-",LEFT(D61,1),AJ61, "-",TEXT(B61,"000")))</f>
        <v/>
      </c>
      <c r="B61" s="12" t="str">
        <f>IFERROR(IF(E61="","",MAX(B$17:B60)+1),"")</f>
        <v/>
      </c>
      <c r="C61" s="13"/>
      <c r="D61" s="29" t="str">
        <f t="shared" si="72"/>
        <v>None</v>
      </c>
      <c r="E61" s="29" t="str">
        <f t="shared" si="17"/>
        <v/>
      </c>
      <c r="F61" s="29" t="str">
        <f t="shared" si="18"/>
        <v/>
      </c>
      <c r="G61" s="363"/>
      <c r="H61" s="364"/>
      <c r="I61" s="325" t="str">
        <f t="shared" si="73"/>
        <v>No</v>
      </c>
      <c r="J61" s="314">
        <v>0</v>
      </c>
      <c r="K61" s="312">
        <v>0</v>
      </c>
      <c r="L61" s="312">
        <v>0</v>
      </c>
      <c r="M61" s="312">
        <v>0</v>
      </c>
      <c r="N61" s="312">
        <v>0</v>
      </c>
      <c r="O61" s="312">
        <v>0</v>
      </c>
      <c r="P61" s="312">
        <v>0</v>
      </c>
      <c r="Q61" s="312">
        <v>0</v>
      </c>
      <c r="R61" s="312">
        <v>0</v>
      </c>
      <c r="S61" s="312">
        <v>0</v>
      </c>
      <c r="T61" s="312">
        <v>0</v>
      </c>
      <c r="U61" s="312">
        <v>0</v>
      </c>
      <c r="V61" s="313">
        <v>1</v>
      </c>
      <c r="W61" s="313">
        <v>1</v>
      </c>
      <c r="X61" s="312">
        <v>0</v>
      </c>
      <c r="Y61" s="312">
        <v>0</v>
      </c>
      <c r="Z61" s="312">
        <v>0</v>
      </c>
      <c r="AA61" s="14">
        <v>0</v>
      </c>
      <c r="AB61" s="317"/>
      <c r="AC61" s="15" t="str">
        <f t="shared" si="74"/>
        <v/>
      </c>
      <c r="AD61" s="15" t="str">
        <f t="shared" si="75"/>
        <v/>
      </c>
      <c r="AE61" s="16" t="str">
        <f t="shared" si="76"/>
        <v>0 - 0</v>
      </c>
      <c r="AF61" s="20" t="str">
        <f t="shared" si="77"/>
        <v>Not an offer</v>
      </c>
      <c r="AG61" s="276" t="str">
        <f t="shared" si="23"/>
        <v>Not an Offer</v>
      </c>
      <c r="AH61" s="150"/>
      <c r="AI61" s="254">
        <v>45</v>
      </c>
      <c r="AJ61" s="149" t="str">
        <f t="shared" si="24"/>
        <v>00-ICT</v>
      </c>
      <c r="AK61" s="254" t="b">
        <f t="shared" si="11"/>
        <v>0</v>
      </c>
      <c r="AL61" s="254">
        <f t="shared" si="12"/>
        <v>0</v>
      </c>
      <c r="AM61" s="254">
        <f t="shared" si="25"/>
        <v>0</v>
      </c>
      <c r="AN61" s="288">
        <f t="shared" si="78"/>
        <v>0</v>
      </c>
      <c r="AO61" s="288">
        <f>IF(AND($BU61=$BV61,BU61=AO$13),$J61&amp;$K61&amp;$L61&amp;$M61&amp;$N61&amp;$O61&amp;$P61&amp;$Q61&amp;$R61&amp;$S61&amp;$T61&amp;$U61,IFERROR(MATCH($AN61,AO$17:AO60,0),-1000))</f>
        <v>1</v>
      </c>
      <c r="AP61" s="288">
        <f>IF(AND($BU61=$BV61,BV61=AP$13),$J61&amp;$K61&amp;$L61&amp;$M61&amp;$N61&amp;$O61&amp;$P61&amp;$Q61&amp;$R61&amp;$S61&amp;$T61&amp;$U61,IFERROR(MATCH($AN61,AP$17:AP60,0),-1000))</f>
        <v>1</v>
      </c>
      <c r="AQ61" s="288">
        <f>IF(AND($BU61=$BV61,BW61=AQ$13),$J61&amp;$K61&amp;$L61&amp;$M61&amp;$N61&amp;$O61&amp;$P61&amp;$Q61&amp;$R61&amp;$S61&amp;$T61&amp;$U61,IFERROR(MATCH($AN61,AQ$17:AQ60,0),-1000))</f>
        <v>1</v>
      </c>
      <c r="AR61" s="288">
        <f>IF(AND($BU61=$BV61,BX61=AR$13),$J61&amp;$K61&amp;$L61&amp;$M61&amp;$N61&amp;$O61&amp;$P61&amp;$Q61&amp;$R61&amp;$S61&amp;$T61&amp;$U61,IFERROR(MATCH($AN61,AR$17:AR60,0),-1000))</f>
        <v>1</v>
      </c>
      <c r="AS61" s="254">
        <f t="shared" si="71"/>
        <v>0</v>
      </c>
      <c r="AT61" s="261" t="str">
        <f t="shared" si="79"/>
        <v/>
      </c>
      <c r="AU61" s="254" t="str">
        <f t="shared" si="124"/>
        <v/>
      </c>
      <c r="AV61" s="254" t="str">
        <f t="shared" si="124"/>
        <v/>
      </c>
      <c r="AW61" s="254" t="str">
        <f t="shared" si="122"/>
        <v/>
      </c>
      <c r="AX61" s="254" t="str">
        <f t="shared" si="122"/>
        <v/>
      </c>
      <c r="AY61" s="254" t="str">
        <f t="shared" si="122"/>
        <v/>
      </c>
      <c r="AZ61" s="254" t="str">
        <f t="shared" si="122"/>
        <v/>
      </c>
      <c r="BA61" s="254" t="str">
        <f t="shared" si="122"/>
        <v/>
      </c>
      <c r="BB61" s="254" t="str">
        <f t="shared" si="122"/>
        <v/>
      </c>
      <c r="BC61" s="254" t="str">
        <f t="shared" si="122"/>
        <v/>
      </c>
      <c r="BD61" s="254" t="str">
        <f t="shared" si="122"/>
        <v/>
      </c>
      <c r="BE61" s="262" t="str">
        <f t="shared" si="122"/>
        <v/>
      </c>
      <c r="BF61" s="263" t="str">
        <f t="shared" si="125"/>
        <v/>
      </c>
      <c r="BG61" s="254" t="str">
        <f t="shared" si="125"/>
        <v/>
      </c>
      <c r="BH61" s="254" t="str">
        <f t="shared" si="123"/>
        <v/>
      </c>
      <c r="BI61" s="254" t="str">
        <f t="shared" si="123"/>
        <v/>
      </c>
      <c r="BJ61" s="254" t="str">
        <f t="shared" si="123"/>
        <v/>
      </c>
      <c r="BK61" s="254" t="str">
        <f t="shared" si="123"/>
        <v/>
      </c>
      <c r="BL61" s="254" t="str">
        <f t="shared" si="123"/>
        <v/>
      </c>
      <c r="BM61" s="254" t="str">
        <f t="shared" si="123"/>
        <v/>
      </c>
      <c r="BN61" s="254" t="str">
        <f t="shared" si="123"/>
        <v/>
      </c>
      <c r="BO61" s="254" t="str">
        <f t="shared" si="123"/>
        <v/>
      </c>
      <c r="BP61" s="254" t="str">
        <f t="shared" si="123"/>
        <v/>
      </c>
      <c r="BQ61" s="264" t="str">
        <f t="shared" si="80"/>
        <v/>
      </c>
      <c r="BR61" s="261" t="str">
        <f t="shared" si="30"/>
        <v/>
      </c>
      <c r="BS61" s="254" t="str">
        <f t="shared" si="31"/>
        <v/>
      </c>
      <c r="BT61" s="254" t="str">
        <f t="shared" si="31"/>
        <v/>
      </c>
      <c r="BU61" s="265" t="str">
        <f t="shared" si="31"/>
        <v/>
      </c>
      <c r="BV61" s="263" t="str">
        <f t="shared" si="32"/>
        <v/>
      </c>
      <c r="BW61" s="254" t="str">
        <f t="shared" si="32"/>
        <v/>
      </c>
      <c r="BX61" s="254" t="str">
        <f t="shared" si="32"/>
        <v/>
      </c>
      <c r="BY61" s="264" t="str">
        <f t="shared" si="33"/>
        <v/>
      </c>
      <c r="BZ61" s="254" t="str">
        <f t="shared" si="34"/>
        <v/>
      </c>
      <c r="CA61" s="254">
        <f t="shared" si="121"/>
        <v>0</v>
      </c>
      <c r="CB61" s="254">
        <f t="shared" si="121"/>
        <v>0</v>
      </c>
      <c r="CC61" s="254">
        <f t="shared" si="121"/>
        <v>0</v>
      </c>
      <c r="CD61" s="254">
        <f t="shared" si="120"/>
        <v>0</v>
      </c>
      <c r="CE61" s="254">
        <f t="shared" si="120"/>
        <v>0</v>
      </c>
      <c r="CF61" s="254">
        <f t="shared" si="120"/>
        <v>0</v>
      </c>
      <c r="CG61" s="254">
        <f t="shared" si="120"/>
        <v>0</v>
      </c>
      <c r="CH61" s="254">
        <f t="shared" si="120"/>
        <v>0</v>
      </c>
      <c r="CI61" s="254">
        <f t="shared" si="120"/>
        <v>0</v>
      </c>
      <c r="CJ61" s="254">
        <f t="shared" si="120"/>
        <v>0</v>
      </c>
      <c r="CK61" s="254">
        <f t="shared" si="120"/>
        <v>0</v>
      </c>
      <c r="CL61" s="254">
        <f t="shared" si="120"/>
        <v>0</v>
      </c>
      <c r="CM61" s="254">
        <f t="shared" si="81"/>
        <v>0</v>
      </c>
      <c r="CN61" s="254">
        <f t="shared" si="82"/>
        <v>0</v>
      </c>
      <c r="CO61" s="254">
        <f t="shared" si="83"/>
        <v>0</v>
      </c>
      <c r="CP61" s="254">
        <f t="shared" si="84"/>
        <v>0</v>
      </c>
      <c r="CQ61" s="254">
        <f t="shared" si="85"/>
        <v>0</v>
      </c>
      <c r="CR61" s="254">
        <f t="shared" si="86"/>
        <v>0</v>
      </c>
      <c r="CS61" s="254">
        <f t="shared" si="87"/>
        <v>0</v>
      </c>
      <c r="CT61" s="254">
        <f t="shared" si="88"/>
        <v>0</v>
      </c>
      <c r="CU61" s="254">
        <f t="shared" si="89"/>
        <v>0</v>
      </c>
      <c r="CV61" s="254">
        <f t="shared" si="90"/>
        <v>0</v>
      </c>
      <c r="CW61" s="254">
        <f t="shared" si="91"/>
        <v>0</v>
      </c>
      <c r="CX61" s="254">
        <f t="shared" si="92"/>
        <v>0</v>
      </c>
      <c r="CY61" s="254">
        <f t="shared" si="93"/>
        <v>0</v>
      </c>
      <c r="CZ61" s="254">
        <f t="shared" si="94"/>
        <v>0</v>
      </c>
      <c r="DA61" s="254">
        <f t="shared" si="95"/>
        <v>0</v>
      </c>
      <c r="DB61" s="254">
        <f t="shared" si="96"/>
        <v>0</v>
      </c>
      <c r="DC61" s="254">
        <f t="shared" si="97"/>
        <v>0</v>
      </c>
      <c r="DD61" s="254">
        <f t="shared" si="98"/>
        <v>0</v>
      </c>
      <c r="DE61" s="254">
        <f t="shared" si="99"/>
        <v>0</v>
      </c>
      <c r="DF61" s="254">
        <f t="shared" si="100"/>
        <v>0</v>
      </c>
      <c r="DG61" s="254">
        <f t="shared" si="101"/>
        <v>0</v>
      </c>
      <c r="DH61" s="254">
        <f t="shared" si="102"/>
        <v>0</v>
      </c>
      <c r="DI61" s="254">
        <f t="shared" si="103"/>
        <v>0</v>
      </c>
      <c r="DJ61" s="254">
        <f t="shared" si="104"/>
        <v>0</v>
      </c>
      <c r="DK61" s="254">
        <f t="shared" si="105"/>
        <v>0</v>
      </c>
      <c r="DL61" s="254">
        <f t="shared" si="106"/>
        <v>0</v>
      </c>
      <c r="DM61" s="254">
        <f t="shared" si="107"/>
        <v>0</v>
      </c>
      <c r="DN61" s="254">
        <f t="shared" si="108"/>
        <v>0</v>
      </c>
      <c r="DO61" s="254">
        <f t="shared" si="109"/>
        <v>0</v>
      </c>
      <c r="DP61" s="254">
        <f t="shared" si="110"/>
        <v>0</v>
      </c>
      <c r="DQ61" s="254">
        <f t="shared" si="111"/>
        <v>0</v>
      </c>
      <c r="DR61" s="254">
        <f t="shared" si="112"/>
        <v>0</v>
      </c>
      <c r="DS61" s="254">
        <f t="shared" si="113"/>
        <v>0</v>
      </c>
      <c r="DT61" s="254">
        <f t="shared" si="114"/>
        <v>0</v>
      </c>
      <c r="DU61" s="254">
        <f t="shared" si="115"/>
        <v>0</v>
      </c>
      <c r="DV61" s="254">
        <f t="shared" si="116"/>
        <v>0</v>
      </c>
      <c r="DZ61" s="69" t="s">
        <v>322</v>
      </c>
    </row>
    <row r="62" spans="1:130" ht="24" customHeight="1">
      <c r="A62" s="11" t="str">
        <f ca="1">IF(AG62&lt;&gt;"OK","",CONCATENATE(TEXT('Front Page'!$F$33,"000"),TEXT('Front Page'!$F$31,"000"),"-",LEFT('Front Page'!$R$53,5),"-",LEFT(D62,1),AJ62, "-",TEXT(B62,"000")))</f>
        <v/>
      </c>
      <c r="B62" s="12" t="str">
        <f>IFERROR(IF(E62="","",MAX(B$17:B61)+1),"")</f>
        <v/>
      </c>
      <c r="C62" s="13"/>
      <c r="D62" s="29" t="str">
        <f t="shared" si="72"/>
        <v>None</v>
      </c>
      <c r="E62" s="29" t="str">
        <f t="shared" si="17"/>
        <v/>
      </c>
      <c r="F62" s="29" t="str">
        <f t="shared" si="18"/>
        <v/>
      </c>
      <c r="G62" s="363"/>
      <c r="H62" s="364"/>
      <c r="I62" s="325" t="str">
        <f t="shared" si="73"/>
        <v>No</v>
      </c>
      <c r="J62" s="314">
        <v>0</v>
      </c>
      <c r="K62" s="312">
        <v>0</v>
      </c>
      <c r="L62" s="312">
        <v>0</v>
      </c>
      <c r="M62" s="312">
        <v>0</v>
      </c>
      <c r="N62" s="312">
        <v>0</v>
      </c>
      <c r="O62" s="312">
        <v>0</v>
      </c>
      <c r="P62" s="312">
        <v>0</v>
      </c>
      <c r="Q62" s="312">
        <v>0</v>
      </c>
      <c r="R62" s="312">
        <v>0</v>
      </c>
      <c r="S62" s="312">
        <v>0</v>
      </c>
      <c r="T62" s="312">
        <v>0</v>
      </c>
      <c r="U62" s="312">
        <v>0</v>
      </c>
      <c r="V62" s="313">
        <v>1</v>
      </c>
      <c r="W62" s="313">
        <v>1</v>
      </c>
      <c r="X62" s="312">
        <v>0</v>
      </c>
      <c r="Y62" s="312">
        <v>0</v>
      </c>
      <c r="Z62" s="312">
        <v>0</v>
      </c>
      <c r="AA62" s="14">
        <v>0</v>
      </c>
      <c r="AB62" s="317"/>
      <c r="AC62" s="15" t="str">
        <f t="shared" si="74"/>
        <v/>
      </c>
      <c r="AD62" s="15" t="str">
        <f t="shared" si="75"/>
        <v/>
      </c>
      <c r="AE62" s="16" t="str">
        <f t="shared" si="76"/>
        <v>0 - 0</v>
      </c>
      <c r="AF62" s="20" t="str">
        <f t="shared" si="77"/>
        <v>Not an offer</v>
      </c>
      <c r="AG62" s="276" t="str">
        <f t="shared" si="23"/>
        <v>Not an Offer</v>
      </c>
      <c r="AH62" s="150"/>
      <c r="AI62" s="254">
        <v>46</v>
      </c>
      <c r="AJ62" s="149" t="str">
        <f t="shared" si="24"/>
        <v>00-ICT</v>
      </c>
      <c r="AK62" s="254" t="b">
        <f t="shared" si="11"/>
        <v>0</v>
      </c>
      <c r="AL62" s="254">
        <f t="shared" si="12"/>
        <v>0</v>
      </c>
      <c r="AM62" s="254">
        <f t="shared" si="25"/>
        <v>0</v>
      </c>
      <c r="AN62" s="288">
        <f t="shared" si="78"/>
        <v>0</v>
      </c>
      <c r="AO62" s="288">
        <f>IF(AND($BU62=$BV62,BU62=AO$13),$J62&amp;$K62&amp;$L62&amp;$M62&amp;$N62&amp;$O62&amp;$P62&amp;$Q62&amp;$R62&amp;$S62&amp;$T62&amp;$U62,IFERROR(MATCH($AN62,AO$17:AO61,0),-1000))</f>
        <v>1</v>
      </c>
      <c r="AP62" s="288">
        <f>IF(AND($BU62=$BV62,BV62=AP$13),$J62&amp;$K62&amp;$L62&amp;$M62&amp;$N62&amp;$O62&amp;$P62&amp;$Q62&amp;$R62&amp;$S62&amp;$T62&amp;$U62,IFERROR(MATCH($AN62,AP$17:AP61,0),-1000))</f>
        <v>1</v>
      </c>
      <c r="AQ62" s="288">
        <f>IF(AND($BU62=$BV62,BW62=AQ$13),$J62&amp;$K62&amp;$L62&amp;$M62&amp;$N62&amp;$O62&amp;$P62&amp;$Q62&amp;$R62&amp;$S62&amp;$T62&amp;$U62,IFERROR(MATCH($AN62,AQ$17:AQ61,0),-1000))</f>
        <v>1</v>
      </c>
      <c r="AR62" s="288">
        <f>IF(AND($BU62=$BV62,BX62=AR$13),$J62&amp;$K62&amp;$L62&amp;$M62&amp;$N62&amp;$O62&amp;$P62&amp;$Q62&amp;$R62&amp;$S62&amp;$T62&amp;$U62,IFERROR(MATCH($AN62,AR$17:AR61,0),-1000))</f>
        <v>1</v>
      </c>
      <c r="AS62" s="254">
        <f t="shared" si="71"/>
        <v>0</v>
      </c>
      <c r="AT62" s="261" t="str">
        <f t="shared" si="79"/>
        <v/>
      </c>
      <c r="AU62" s="254" t="str">
        <f t="shared" si="124"/>
        <v/>
      </c>
      <c r="AV62" s="254" t="str">
        <f t="shared" si="124"/>
        <v/>
      </c>
      <c r="AW62" s="254" t="str">
        <f t="shared" si="122"/>
        <v/>
      </c>
      <c r="AX62" s="254" t="str">
        <f t="shared" si="122"/>
        <v/>
      </c>
      <c r="AY62" s="254" t="str">
        <f t="shared" si="122"/>
        <v/>
      </c>
      <c r="AZ62" s="254" t="str">
        <f t="shared" si="122"/>
        <v/>
      </c>
      <c r="BA62" s="254" t="str">
        <f t="shared" si="122"/>
        <v/>
      </c>
      <c r="BB62" s="254" t="str">
        <f t="shared" si="122"/>
        <v/>
      </c>
      <c r="BC62" s="254" t="str">
        <f t="shared" si="122"/>
        <v/>
      </c>
      <c r="BD62" s="254" t="str">
        <f t="shared" si="122"/>
        <v/>
      </c>
      <c r="BE62" s="262" t="str">
        <f t="shared" si="122"/>
        <v/>
      </c>
      <c r="BF62" s="263" t="str">
        <f t="shared" si="125"/>
        <v/>
      </c>
      <c r="BG62" s="254" t="str">
        <f t="shared" si="125"/>
        <v/>
      </c>
      <c r="BH62" s="254" t="str">
        <f t="shared" si="123"/>
        <v/>
      </c>
      <c r="BI62" s="254" t="str">
        <f t="shared" si="123"/>
        <v/>
      </c>
      <c r="BJ62" s="254" t="str">
        <f t="shared" si="123"/>
        <v/>
      </c>
      <c r="BK62" s="254" t="str">
        <f t="shared" si="123"/>
        <v/>
      </c>
      <c r="BL62" s="254" t="str">
        <f t="shared" si="123"/>
        <v/>
      </c>
      <c r="BM62" s="254" t="str">
        <f t="shared" si="123"/>
        <v/>
      </c>
      <c r="BN62" s="254" t="str">
        <f t="shared" si="123"/>
        <v/>
      </c>
      <c r="BO62" s="254" t="str">
        <f t="shared" si="123"/>
        <v/>
      </c>
      <c r="BP62" s="254" t="str">
        <f t="shared" si="123"/>
        <v/>
      </c>
      <c r="BQ62" s="264" t="str">
        <f t="shared" si="80"/>
        <v/>
      </c>
      <c r="BR62" s="261" t="str">
        <f t="shared" si="30"/>
        <v/>
      </c>
      <c r="BS62" s="254" t="str">
        <f t="shared" si="31"/>
        <v/>
      </c>
      <c r="BT62" s="254" t="str">
        <f t="shared" si="31"/>
        <v/>
      </c>
      <c r="BU62" s="265" t="str">
        <f t="shared" si="31"/>
        <v/>
      </c>
      <c r="BV62" s="263" t="str">
        <f t="shared" si="32"/>
        <v/>
      </c>
      <c r="BW62" s="254" t="str">
        <f t="shared" si="32"/>
        <v/>
      </c>
      <c r="BX62" s="254" t="str">
        <f t="shared" si="32"/>
        <v/>
      </c>
      <c r="BY62" s="264" t="str">
        <f t="shared" si="33"/>
        <v/>
      </c>
      <c r="BZ62" s="254" t="str">
        <f t="shared" si="34"/>
        <v/>
      </c>
      <c r="CA62" s="254">
        <f t="shared" si="121"/>
        <v>0</v>
      </c>
      <c r="CB62" s="254">
        <f t="shared" si="121"/>
        <v>0</v>
      </c>
      <c r="CC62" s="254">
        <f t="shared" si="121"/>
        <v>0</v>
      </c>
      <c r="CD62" s="254">
        <f t="shared" si="120"/>
        <v>0</v>
      </c>
      <c r="CE62" s="254">
        <f t="shared" si="120"/>
        <v>0</v>
      </c>
      <c r="CF62" s="254">
        <f t="shared" si="120"/>
        <v>0</v>
      </c>
      <c r="CG62" s="254">
        <f t="shared" si="120"/>
        <v>0</v>
      </c>
      <c r="CH62" s="254">
        <f t="shared" si="120"/>
        <v>0</v>
      </c>
      <c r="CI62" s="254">
        <f t="shared" si="120"/>
        <v>0</v>
      </c>
      <c r="CJ62" s="254">
        <f t="shared" si="120"/>
        <v>0</v>
      </c>
      <c r="CK62" s="254">
        <f t="shared" si="120"/>
        <v>0</v>
      </c>
      <c r="CL62" s="254">
        <f t="shared" si="120"/>
        <v>0</v>
      </c>
      <c r="CM62" s="254">
        <f t="shared" si="81"/>
        <v>0</v>
      </c>
      <c r="CN62" s="254">
        <f t="shared" si="82"/>
        <v>0</v>
      </c>
      <c r="CO62" s="254">
        <f t="shared" si="83"/>
        <v>0</v>
      </c>
      <c r="CP62" s="254">
        <f t="shared" si="84"/>
        <v>0</v>
      </c>
      <c r="CQ62" s="254">
        <f t="shared" si="85"/>
        <v>0</v>
      </c>
      <c r="CR62" s="254">
        <f t="shared" si="86"/>
        <v>0</v>
      </c>
      <c r="CS62" s="254">
        <f t="shared" si="87"/>
        <v>0</v>
      </c>
      <c r="CT62" s="254">
        <f t="shared" si="88"/>
        <v>0</v>
      </c>
      <c r="CU62" s="254">
        <f t="shared" si="89"/>
        <v>0</v>
      </c>
      <c r="CV62" s="254">
        <f t="shared" si="90"/>
        <v>0</v>
      </c>
      <c r="CW62" s="254">
        <f t="shared" si="91"/>
        <v>0</v>
      </c>
      <c r="CX62" s="254">
        <f t="shared" si="92"/>
        <v>0</v>
      </c>
      <c r="CY62" s="254">
        <f t="shared" si="93"/>
        <v>0</v>
      </c>
      <c r="CZ62" s="254">
        <f t="shared" si="94"/>
        <v>0</v>
      </c>
      <c r="DA62" s="254">
        <f t="shared" si="95"/>
        <v>0</v>
      </c>
      <c r="DB62" s="254">
        <f t="shared" si="96"/>
        <v>0</v>
      </c>
      <c r="DC62" s="254">
        <f t="shared" si="97"/>
        <v>0</v>
      </c>
      <c r="DD62" s="254">
        <f t="shared" si="98"/>
        <v>0</v>
      </c>
      <c r="DE62" s="254">
        <f t="shared" si="99"/>
        <v>0</v>
      </c>
      <c r="DF62" s="254">
        <f t="shared" si="100"/>
        <v>0</v>
      </c>
      <c r="DG62" s="254">
        <f t="shared" si="101"/>
        <v>0</v>
      </c>
      <c r="DH62" s="254">
        <f t="shared" si="102"/>
        <v>0</v>
      </c>
      <c r="DI62" s="254">
        <f t="shared" si="103"/>
        <v>0</v>
      </c>
      <c r="DJ62" s="254">
        <f t="shared" si="104"/>
        <v>0</v>
      </c>
      <c r="DK62" s="254">
        <f t="shared" si="105"/>
        <v>0</v>
      </c>
      <c r="DL62" s="254">
        <f t="shared" si="106"/>
        <v>0</v>
      </c>
      <c r="DM62" s="254">
        <f t="shared" si="107"/>
        <v>0</v>
      </c>
      <c r="DN62" s="254">
        <f t="shared" si="108"/>
        <v>0</v>
      </c>
      <c r="DO62" s="254">
        <f t="shared" si="109"/>
        <v>0</v>
      </c>
      <c r="DP62" s="254">
        <f t="shared" si="110"/>
        <v>0</v>
      </c>
      <c r="DQ62" s="254">
        <f t="shared" si="111"/>
        <v>0</v>
      </c>
      <c r="DR62" s="254">
        <f t="shared" si="112"/>
        <v>0</v>
      </c>
      <c r="DS62" s="254">
        <f t="shared" si="113"/>
        <v>0</v>
      </c>
      <c r="DT62" s="254">
        <f t="shared" si="114"/>
        <v>0</v>
      </c>
      <c r="DU62" s="254">
        <f t="shared" si="115"/>
        <v>0</v>
      </c>
      <c r="DV62" s="254">
        <f t="shared" si="116"/>
        <v>0</v>
      </c>
      <c r="DZ62" s="69" t="s">
        <v>323</v>
      </c>
    </row>
    <row r="63" spans="1:130" ht="24" customHeight="1">
      <c r="A63" s="11" t="str">
        <f ca="1">IF(AG63&lt;&gt;"OK","",CONCATENATE(TEXT('Front Page'!$F$33,"000"),TEXT('Front Page'!$F$31,"000"),"-",LEFT('Front Page'!$R$53,5),"-",LEFT(D63,1),AJ63, "-",TEXT(B63,"000")))</f>
        <v/>
      </c>
      <c r="B63" s="12" t="str">
        <f>IFERROR(IF(E63="","",MAX(B$17:B62)+1),"")</f>
        <v/>
      </c>
      <c r="C63" s="13"/>
      <c r="D63" s="29" t="str">
        <f t="shared" si="72"/>
        <v>None</v>
      </c>
      <c r="E63" s="29" t="str">
        <f t="shared" si="17"/>
        <v/>
      </c>
      <c r="F63" s="29" t="str">
        <f t="shared" si="18"/>
        <v/>
      </c>
      <c r="G63" s="363"/>
      <c r="H63" s="364"/>
      <c r="I63" s="325" t="str">
        <f t="shared" si="73"/>
        <v>No</v>
      </c>
      <c r="J63" s="314">
        <v>0</v>
      </c>
      <c r="K63" s="312">
        <v>0</v>
      </c>
      <c r="L63" s="312">
        <v>0</v>
      </c>
      <c r="M63" s="312">
        <v>0</v>
      </c>
      <c r="N63" s="312">
        <v>0</v>
      </c>
      <c r="O63" s="312">
        <v>0</v>
      </c>
      <c r="P63" s="312">
        <v>0</v>
      </c>
      <c r="Q63" s="312">
        <v>0</v>
      </c>
      <c r="R63" s="312">
        <v>0</v>
      </c>
      <c r="S63" s="312">
        <v>0</v>
      </c>
      <c r="T63" s="312">
        <v>0</v>
      </c>
      <c r="U63" s="312">
        <v>0</v>
      </c>
      <c r="V63" s="313">
        <v>1</v>
      </c>
      <c r="W63" s="313">
        <v>1</v>
      </c>
      <c r="X63" s="312">
        <v>0</v>
      </c>
      <c r="Y63" s="312">
        <v>0</v>
      </c>
      <c r="Z63" s="312">
        <v>0</v>
      </c>
      <c r="AA63" s="14">
        <v>0</v>
      </c>
      <c r="AB63" s="317"/>
      <c r="AC63" s="15" t="str">
        <f t="shared" si="74"/>
        <v/>
      </c>
      <c r="AD63" s="15" t="str">
        <f t="shared" si="75"/>
        <v/>
      </c>
      <c r="AE63" s="16" t="str">
        <f t="shared" si="76"/>
        <v>0 - 0</v>
      </c>
      <c r="AF63" s="20" t="str">
        <f t="shared" si="77"/>
        <v>Not an offer</v>
      </c>
      <c r="AG63" s="276" t="str">
        <f t="shared" si="23"/>
        <v>Not an Offer</v>
      </c>
      <c r="AH63" s="150"/>
      <c r="AI63" s="254">
        <v>47</v>
      </c>
      <c r="AJ63" s="149" t="str">
        <f t="shared" si="24"/>
        <v>00-ICT</v>
      </c>
      <c r="AK63" s="254" t="b">
        <f t="shared" si="11"/>
        <v>0</v>
      </c>
      <c r="AL63" s="254">
        <f t="shared" si="12"/>
        <v>0</v>
      </c>
      <c r="AM63" s="254">
        <f t="shared" si="25"/>
        <v>0</v>
      </c>
      <c r="AN63" s="288">
        <f t="shared" si="78"/>
        <v>0</v>
      </c>
      <c r="AO63" s="288">
        <f>IF(AND($BU63=$BV63,BU63=AO$13),$J63&amp;$K63&amp;$L63&amp;$M63&amp;$N63&amp;$O63&amp;$P63&amp;$Q63&amp;$R63&amp;$S63&amp;$T63&amp;$U63,IFERROR(MATCH($AN63,AO$17:AO62,0),-1000))</f>
        <v>1</v>
      </c>
      <c r="AP63" s="288">
        <f>IF(AND($BU63=$BV63,BV63=AP$13),$J63&amp;$K63&amp;$L63&amp;$M63&amp;$N63&amp;$O63&amp;$P63&amp;$Q63&amp;$R63&amp;$S63&amp;$T63&amp;$U63,IFERROR(MATCH($AN63,AP$17:AP62,0),-1000))</f>
        <v>1</v>
      </c>
      <c r="AQ63" s="288">
        <f>IF(AND($BU63=$BV63,BW63=AQ$13),$J63&amp;$K63&amp;$L63&amp;$M63&amp;$N63&amp;$O63&amp;$P63&amp;$Q63&amp;$R63&amp;$S63&amp;$T63&amp;$U63,IFERROR(MATCH($AN63,AQ$17:AQ62,0),-1000))</f>
        <v>1</v>
      </c>
      <c r="AR63" s="288">
        <f>IF(AND($BU63=$BV63,BX63=AR$13),$J63&amp;$K63&amp;$L63&amp;$M63&amp;$N63&amp;$O63&amp;$P63&amp;$Q63&amp;$R63&amp;$S63&amp;$T63&amp;$U63,IFERROR(MATCH($AN63,AR$17:AR62,0),-1000))</f>
        <v>1</v>
      </c>
      <c r="AS63" s="254">
        <f t="shared" si="71"/>
        <v>0</v>
      </c>
      <c r="AT63" s="261" t="str">
        <f t="shared" si="79"/>
        <v/>
      </c>
      <c r="AU63" s="254" t="str">
        <f t="shared" si="124"/>
        <v/>
      </c>
      <c r="AV63" s="254" t="str">
        <f t="shared" si="124"/>
        <v/>
      </c>
      <c r="AW63" s="254" t="str">
        <f t="shared" si="122"/>
        <v/>
      </c>
      <c r="AX63" s="254" t="str">
        <f t="shared" si="122"/>
        <v/>
      </c>
      <c r="AY63" s="254" t="str">
        <f t="shared" si="122"/>
        <v/>
      </c>
      <c r="AZ63" s="254" t="str">
        <f t="shared" si="122"/>
        <v/>
      </c>
      <c r="BA63" s="254" t="str">
        <f t="shared" si="122"/>
        <v/>
      </c>
      <c r="BB63" s="254" t="str">
        <f t="shared" si="122"/>
        <v/>
      </c>
      <c r="BC63" s="254" t="str">
        <f t="shared" si="122"/>
        <v/>
      </c>
      <c r="BD63" s="254" t="str">
        <f t="shared" si="122"/>
        <v/>
      </c>
      <c r="BE63" s="262" t="str">
        <f t="shared" si="122"/>
        <v/>
      </c>
      <c r="BF63" s="263" t="str">
        <f t="shared" si="125"/>
        <v/>
      </c>
      <c r="BG63" s="254" t="str">
        <f t="shared" si="125"/>
        <v/>
      </c>
      <c r="BH63" s="254" t="str">
        <f t="shared" si="123"/>
        <v/>
      </c>
      <c r="BI63" s="254" t="str">
        <f t="shared" si="123"/>
        <v/>
      </c>
      <c r="BJ63" s="254" t="str">
        <f t="shared" si="123"/>
        <v/>
      </c>
      <c r="BK63" s="254" t="str">
        <f t="shared" si="123"/>
        <v/>
      </c>
      <c r="BL63" s="254" t="str">
        <f t="shared" si="123"/>
        <v/>
      </c>
      <c r="BM63" s="254" t="str">
        <f t="shared" si="123"/>
        <v/>
      </c>
      <c r="BN63" s="254" t="str">
        <f t="shared" si="123"/>
        <v/>
      </c>
      <c r="BO63" s="254" t="str">
        <f t="shared" si="123"/>
        <v/>
      </c>
      <c r="BP63" s="254" t="str">
        <f t="shared" si="123"/>
        <v/>
      </c>
      <c r="BQ63" s="264" t="str">
        <f t="shared" si="80"/>
        <v/>
      </c>
      <c r="BR63" s="261" t="str">
        <f t="shared" si="30"/>
        <v/>
      </c>
      <c r="BS63" s="254" t="str">
        <f t="shared" si="31"/>
        <v/>
      </c>
      <c r="BT63" s="254" t="str">
        <f t="shared" si="31"/>
        <v/>
      </c>
      <c r="BU63" s="265" t="str">
        <f t="shared" si="31"/>
        <v/>
      </c>
      <c r="BV63" s="263" t="str">
        <f t="shared" si="32"/>
        <v/>
      </c>
      <c r="BW63" s="254" t="str">
        <f t="shared" si="32"/>
        <v/>
      </c>
      <c r="BX63" s="254" t="str">
        <f t="shared" si="32"/>
        <v/>
      </c>
      <c r="BY63" s="264" t="str">
        <f t="shared" si="33"/>
        <v/>
      </c>
      <c r="BZ63" s="254" t="str">
        <f t="shared" si="34"/>
        <v/>
      </c>
      <c r="CA63" s="254">
        <f t="shared" si="121"/>
        <v>0</v>
      </c>
      <c r="CB63" s="254">
        <f t="shared" si="121"/>
        <v>0</v>
      </c>
      <c r="CC63" s="254">
        <f t="shared" si="121"/>
        <v>0</v>
      </c>
      <c r="CD63" s="254">
        <f t="shared" si="120"/>
        <v>0</v>
      </c>
      <c r="CE63" s="254">
        <f t="shared" si="120"/>
        <v>0</v>
      </c>
      <c r="CF63" s="254">
        <f t="shared" si="120"/>
        <v>0</v>
      </c>
      <c r="CG63" s="254">
        <f t="shared" si="120"/>
        <v>0</v>
      </c>
      <c r="CH63" s="254">
        <f t="shared" si="120"/>
        <v>0</v>
      </c>
      <c r="CI63" s="254">
        <f t="shared" si="120"/>
        <v>0</v>
      </c>
      <c r="CJ63" s="254">
        <f t="shared" si="120"/>
        <v>0</v>
      </c>
      <c r="CK63" s="254">
        <f t="shared" si="120"/>
        <v>0</v>
      </c>
      <c r="CL63" s="254">
        <f t="shared" si="120"/>
        <v>0</v>
      </c>
      <c r="CM63" s="254">
        <f t="shared" si="81"/>
        <v>0</v>
      </c>
      <c r="CN63" s="254">
        <f t="shared" si="82"/>
        <v>0</v>
      </c>
      <c r="CO63" s="254">
        <f t="shared" si="83"/>
        <v>0</v>
      </c>
      <c r="CP63" s="254">
        <f t="shared" si="84"/>
        <v>0</v>
      </c>
      <c r="CQ63" s="254">
        <f t="shared" si="85"/>
        <v>0</v>
      </c>
      <c r="CR63" s="254">
        <f t="shared" si="86"/>
        <v>0</v>
      </c>
      <c r="CS63" s="254">
        <f t="shared" si="87"/>
        <v>0</v>
      </c>
      <c r="CT63" s="254">
        <f t="shared" si="88"/>
        <v>0</v>
      </c>
      <c r="CU63" s="254">
        <f t="shared" si="89"/>
        <v>0</v>
      </c>
      <c r="CV63" s="254">
        <f t="shared" si="90"/>
        <v>0</v>
      </c>
      <c r="CW63" s="254">
        <f t="shared" si="91"/>
        <v>0</v>
      </c>
      <c r="CX63" s="254">
        <f t="shared" si="92"/>
        <v>0</v>
      </c>
      <c r="CY63" s="254">
        <f t="shared" si="93"/>
        <v>0</v>
      </c>
      <c r="CZ63" s="254">
        <f t="shared" si="94"/>
        <v>0</v>
      </c>
      <c r="DA63" s="254">
        <f t="shared" si="95"/>
        <v>0</v>
      </c>
      <c r="DB63" s="254">
        <f t="shared" si="96"/>
        <v>0</v>
      </c>
      <c r="DC63" s="254">
        <f t="shared" si="97"/>
        <v>0</v>
      </c>
      <c r="DD63" s="254">
        <f t="shared" si="98"/>
        <v>0</v>
      </c>
      <c r="DE63" s="254">
        <f t="shared" si="99"/>
        <v>0</v>
      </c>
      <c r="DF63" s="254">
        <f t="shared" si="100"/>
        <v>0</v>
      </c>
      <c r="DG63" s="254">
        <f t="shared" si="101"/>
        <v>0</v>
      </c>
      <c r="DH63" s="254">
        <f t="shared" si="102"/>
        <v>0</v>
      </c>
      <c r="DI63" s="254">
        <f t="shared" si="103"/>
        <v>0</v>
      </c>
      <c r="DJ63" s="254">
        <f t="shared" si="104"/>
        <v>0</v>
      </c>
      <c r="DK63" s="254">
        <f t="shared" si="105"/>
        <v>0</v>
      </c>
      <c r="DL63" s="254">
        <f t="shared" si="106"/>
        <v>0</v>
      </c>
      <c r="DM63" s="254">
        <f t="shared" si="107"/>
        <v>0</v>
      </c>
      <c r="DN63" s="254">
        <f t="shared" si="108"/>
        <v>0</v>
      </c>
      <c r="DO63" s="254">
        <f t="shared" si="109"/>
        <v>0</v>
      </c>
      <c r="DP63" s="254">
        <f t="shared" si="110"/>
        <v>0</v>
      </c>
      <c r="DQ63" s="254">
        <f t="shared" si="111"/>
        <v>0</v>
      </c>
      <c r="DR63" s="254">
        <f t="shared" si="112"/>
        <v>0</v>
      </c>
      <c r="DS63" s="254">
        <f t="shared" si="113"/>
        <v>0</v>
      </c>
      <c r="DT63" s="254">
        <f t="shared" si="114"/>
        <v>0</v>
      </c>
      <c r="DU63" s="254">
        <f t="shared" si="115"/>
        <v>0</v>
      </c>
      <c r="DV63" s="254">
        <f t="shared" si="116"/>
        <v>0</v>
      </c>
      <c r="DZ63" s="69" t="s">
        <v>324</v>
      </c>
    </row>
    <row r="64" spans="1:130" ht="24" customHeight="1">
      <c r="A64" s="11" t="str">
        <f ca="1">IF(AG64&lt;&gt;"OK","",CONCATENATE(TEXT('Front Page'!$F$33,"000"),TEXT('Front Page'!$F$31,"000"),"-",LEFT('Front Page'!$R$53,5),"-",LEFT(D64,1),AJ64, "-",TEXT(B64,"000")))</f>
        <v/>
      </c>
      <c r="B64" s="12" t="str">
        <f>IFERROR(IF(E64="","",MAX(B$17:B63)+1),"")</f>
        <v/>
      </c>
      <c r="C64" s="13"/>
      <c r="D64" s="29" t="str">
        <f t="shared" si="72"/>
        <v>None</v>
      </c>
      <c r="E64" s="29" t="str">
        <f t="shared" si="17"/>
        <v/>
      </c>
      <c r="F64" s="29" t="str">
        <f t="shared" si="18"/>
        <v/>
      </c>
      <c r="G64" s="363"/>
      <c r="H64" s="364"/>
      <c r="I64" s="325" t="str">
        <f t="shared" si="73"/>
        <v>No</v>
      </c>
      <c r="J64" s="314">
        <v>0</v>
      </c>
      <c r="K64" s="312">
        <v>0</v>
      </c>
      <c r="L64" s="312">
        <v>0</v>
      </c>
      <c r="M64" s="312">
        <v>0</v>
      </c>
      <c r="N64" s="312">
        <v>0</v>
      </c>
      <c r="O64" s="312">
        <v>0</v>
      </c>
      <c r="P64" s="312">
        <v>0</v>
      </c>
      <c r="Q64" s="312">
        <v>0</v>
      </c>
      <c r="R64" s="312">
        <v>0</v>
      </c>
      <c r="S64" s="312">
        <v>0</v>
      </c>
      <c r="T64" s="312">
        <v>0</v>
      </c>
      <c r="U64" s="312">
        <v>0</v>
      </c>
      <c r="V64" s="313">
        <v>1</v>
      </c>
      <c r="W64" s="313">
        <v>1</v>
      </c>
      <c r="X64" s="312">
        <v>0</v>
      </c>
      <c r="Y64" s="312">
        <v>0</v>
      </c>
      <c r="Z64" s="312">
        <v>0</v>
      </c>
      <c r="AA64" s="14">
        <v>0</v>
      </c>
      <c r="AB64" s="317"/>
      <c r="AC64" s="15" t="str">
        <f t="shared" si="74"/>
        <v/>
      </c>
      <c r="AD64" s="15" t="str">
        <f t="shared" si="75"/>
        <v/>
      </c>
      <c r="AE64" s="16" t="str">
        <f t="shared" si="76"/>
        <v>0 - 0</v>
      </c>
      <c r="AF64" s="20" t="str">
        <f t="shared" si="77"/>
        <v>Not an offer</v>
      </c>
      <c r="AG64" s="276" t="str">
        <f t="shared" si="23"/>
        <v>Not an Offer</v>
      </c>
      <c r="AH64" s="150"/>
      <c r="AI64" s="254">
        <v>48</v>
      </c>
      <c r="AJ64" s="149" t="str">
        <f t="shared" si="24"/>
        <v>00-ICT</v>
      </c>
      <c r="AK64" s="254" t="b">
        <f t="shared" si="11"/>
        <v>0</v>
      </c>
      <c r="AL64" s="254">
        <f t="shared" si="12"/>
        <v>0</v>
      </c>
      <c r="AM64" s="254">
        <f t="shared" si="25"/>
        <v>0</v>
      </c>
      <c r="AN64" s="288">
        <f t="shared" si="78"/>
        <v>0</v>
      </c>
      <c r="AO64" s="288">
        <f>IF(AND($BU64=$BV64,BU64=AO$13),$J64&amp;$K64&amp;$L64&amp;$M64&amp;$N64&amp;$O64&amp;$P64&amp;$Q64&amp;$R64&amp;$S64&amp;$T64&amp;$U64,IFERROR(MATCH($AN64,AO$17:AO63,0),-1000))</f>
        <v>1</v>
      </c>
      <c r="AP64" s="288">
        <f>IF(AND($BU64=$BV64,BV64=AP$13),$J64&amp;$K64&amp;$L64&amp;$M64&amp;$N64&amp;$O64&amp;$P64&amp;$Q64&amp;$R64&amp;$S64&amp;$T64&amp;$U64,IFERROR(MATCH($AN64,AP$17:AP63,0),-1000))</f>
        <v>1</v>
      </c>
      <c r="AQ64" s="288">
        <f>IF(AND($BU64=$BV64,BW64=AQ$13),$J64&amp;$K64&amp;$L64&amp;$M64&amp;$N64&amp;$O64&amp;$P64&amp;$Q64&amp;$R64&amp;$S64&amp;$T64&amp;$U64,IFERROR(MATCH($AN64,AQ$17:AQ63,0),-1000))</f>
        <v>1</v>
      </c>
      <c r="AR64" s="288">
        <f>IF(AND($BU64=$BV64,BX64=AR$13),$J64&amp;$K64&amp;$L64&amp;$M64&amp;$N64&amp;$O64&amp;$P64&amp;$Q64&amp;$R64&amp;$S64&amp;$T64&amp;$U64,IFERROR(MATCH($AN64,AR$17:AR63,0),-1000))</f>
        <v>1</v>
      </c>
      <c r="AS64" s="254">
        <f t="shared" si="71"/>
        <v>0</v>
      </c>
      <c r="AT64" s="261" t="str">
        <f t="shared" si="79"/>
        <v/>
      </c>
      <c r="AU64" s="254" t="str">
        <f t="shared" si="124"/>
        <v/>
      </c>
      <c r="AV64" s="254" t="str">
        <f t="shared" si="124"/>
        <v/>
      </c>
      <c r="AW64" s="254" t="str">
        <f t="shared" si="122"/>
        <v/>
      </c>
      <c r="AX64" s="254" t="str">
        <f t="shared" si="122"/>
        <v/>
      </c>
      <c r="AY64" s="254" t="str">
        <f t="shared" si="122"/>
        <v/>
      </c>
      <c r="AZ64" s="254" t="str">
        <f t="shared" si="122"/>
        <v/>
      </c>
      <c r="BA64" s="254" t="str">
        <f t="shared" si="122"/>
        <v/>
      </c>
      <c r="BB64" s="254" t="str">
        <f t="shared" si="122"/>
        <v/>
      </c>
      <c r="BC64" s="254" t="str">
        <f t="shared" si="122"/>
        <v/>
      </c>
      <c r="BD64" s="254" t="str">
        <f t="shared" si="122"/>
        <v/>
      </c>
      <c r="BE64" s="262" t="str">
        <f t="shared" si="122"/>
        <v/>
      </c>
      <c r="BF64" s="263" t="str">
        <f t="shared" si="125"/>
        <v/>
      </c>
      <c r="BG64" s="254" t="str">
        <f t="shared" si="125"/>
        <v/>
      </c>
      <c r="BH64" s="254" t="str">
        <f t="shared" si="123"/>
        <v/>
      </c>
      <c r="BI64" s="254" t="str">
        <f t="shared" si="123"/>
        <v/>
      </c>
      <c r="BJ64" s="254" t="str">
        <f t="shared" si="123"/>
        <v/>
      </c>
      <c r="BK64" s="254" t="str">
        <f t="shared" si="123"/>
        <v/>
      </c>
      <c r="BL64" s="254" t="str">
        <f t="shared" si="123"/>
        <v/>
      </c>
      <c r="BM64" s="254" t="str">
        <f t="shared" si="123"/>
        <v/>
      </c>
      <c r="BN64" s="254" t="str">
        <f t="shared" si="123"/>
        <v/>
      </c>
      <c r="BO64" s="254" t="str">
        <f t="shared" si="123"/>
        <v/>
      </c>
      <c r="BP64" s="254" t="str">
        <f t="shared" si="123"/>
        <v/>
      </c>
      <c r="BQ64" s="264" t="str">
        <f t="shared" si="80"/>
        <v/>
      </c>
      <c r="BR64" s="261" t="str">
        <f t="shared" si="30"/>
        <v/>
      </c>
      <c r="BS64" s="254" t="str">
        <f t="shared" si="31"/>
        <v/>
      </c>
      <c r="BT64" s="254" t="str">
        <f t="shared" si="31"/>
        <v/>
      </c>
      <c r="BU64" s="265" t="str">
        <f t="shared" si="31"/>
        <v/>
      </c>
      <c r="BV64" s="263" t="str">
        <f t="shared" si="32"/>
        <v/>
      </c>
      <c r="BW64" s="254" t="str">
        <f t="shared" si="32"/>
        <v/>
      </c>
      <c r="BX64" s="254" t="str">
        <f t="shared" si="32"/>
        <v/>
      </c>
      <c r="BY64" s="264" t="str">
        <f t="shared" si="33"/>
        <v/>
      </c>
      <c r="BZ64" s="254" t="str">
        <f t="shared" si="34"/>
        <v/>
      </c>
      <c r="CA64" s="254">
        <f t="shared" si="121"/>
        <v>0</v>
      </c>
      <c r="CB64" s="254">
        <f t="shared" si="121"/>
        <v>0</v>
      </c>
      <c r="CC64" s="254">
        <f t="shared" si="121"/>
        <v>0</v>
      </c>
      <c r="CD64" s="254">
        <f t="shared" si="120"/>
        <v>0</v>
      </c>
      <c r="CE64" s="254">
        <f t="shared" si="120"/>
        <v>0</v>
      </c>
      <c r="CF64" s="254">
        <f t="shared" si="120"/>
        <v>0</v>
      </c>
      <c r="CG64" s="254">
        <f t="shared" si="120"/>
        <v>0</v>
      </c>
      <c r="CH64" s="254">
        <f t="shared" si="120"/>
        <v>0</v>
      </c>
      <c r="CI64" s="254">
        <f t="shared" si="120"/>
        <v>0</v>
      </c>
      <c r="CJ64" s="254">
        <f t="shared" si="120"/>
        <v>0</v>
      </c>
      <c r="CK64" s="254">
        <f t="shared" si="120"/>
        <v>0</v>
      </c>
      <c r="CL64" s="254">
        <f t="shared" si="120"/>
        <v>0</v>
      </c>
      <c r="CM64" s="254">
        <f t="shared" si="81"/>
        <v>0</v>
      </c>
      <c r="CN64" s="254">
        <f t="shared" si="82"/>
        <v>0</v>
      </c>
      <c r="CO64" s="254">
        <f t="shared" si="83"/>
        <v>0</v>
      </c>
      <c r="CP64" s="254">
        <f t="shared" si="84"/>
        <v>0</v>
      </c>
      <c r="CQ64" s="254">
        <f t="shared" si="85"/>
        <v>0</v>
      </c>
      <c r="CR64" s="254">
        <f t="shared" si="86"/>
        <v>0</v>
      </c>
      <c r="CS64" s="254">
        <f t="shared" si="87"/>
        <v>0</v>
      </c>
      <c r="CT64" s="254">
        <f t="shared" si="88"/>
        <v>0</v>
      </c>
      <c r="CU64" s="254">
        <f t="shared" si="89"/>
        <v>0</v>
      </c>
      <c r="CV64" s="254">
        <f t="shared" si="90"/>
        <v>0</v>
      </c>
      <c r="CW64" s="254">
        <f t="shared" si="91"/>
        <v>0</v>
      </c>
      <c r="CX64" s="254">
        <f t="shared" si="92"/>
        <v>0</v>
      </c>
      <c r="CY64" s="254">
        <f t="shared" si="93"/>
        <v>0</v>
      </c>
      <c r="CZ64" s="254">
        <f t="shared" si="94"/>
        <v>0</v>
      </c>
      <c r="DA64" s="254">
        <f t="shared" si="95"/>
        <v>0</v>
      </c>
      <c r="DB64" s="254">
        <f t="shared" si="96"/>
        <v>0</v>
      </c>
      <c r="DC64" s="254">
        <f t="shared" si="97"/>
        <v>0</v>
      </c>
      <c r="DD64" s="254">
        <f t="shared" si="98"/>
        <v>0</v>
      </c>
      <c r="DE64" s="254">
        <f t="shared" si="99"/>
        <v>0</v>
      </c>
      <c r="DF64" s="254">
        <f t="shared" si="100"/>
        <v>0</v>
      </c>
      <c r="DG64" s="254">
        <f t="shared" si="101"/>
        <v>0</v>
      </c>
      <c r="DH64" s="254">
        <f t="shared" si="102"/>
        <v>0</v>
      </c>
      <c r="DI64" s="254">
        <f t="shared" si="103"/>
        <v>0</v>
      </c>
      <c r="DJ64" s="254">
        <f t="shared" si="104"/>
        <v>0</v>
      </c>
      <c r="DK64" s="254">
        <f t="shared" si="105"/>
        <v>0</v>
      </c>
      <c r="DL64" s="254">
        <f t="shared" si="106"/>
        <v>0</v>
      </c>
      <c r="DM64" s="254">
        <f t="shared" si="107"/>
        <v>0</v>
      </c>
      <c r="DN64" s="254">
        <f t="shared" si="108"/>
        <v>0</v>
      </c>
      <c r="DO64" s="254">
        <f t="shared" si="109"/>
        <v>0</v>
      </c>
      <c r="DP64" s="254">
        <f t="shared" si="110"/>
        <v>0</v>
      </c>
      <c r="DQ64" s="254">
        <f t="shared" si="111"/>
        <v>0</v>
      </c>
      <c r="DR64" s="254">
        <f t="shared" si="112"/>
        <v>0</v>
      </c>
      <c r="DS64" s="254">
        <f t="shared" si="113"/>
        <v>0</v>
      </c>
      <c r="DT64" s="254">
        <f t="shared" si="114"/>
        <v>0</v>
      </c>
      <c r="DU64" s="254">
        <f t="shared" si="115"/>
        <v>0</v>
      </c>
      <c r="DV64" s="254">
        <f t="shared" si="116"/>
        <v>0</v>
      </c>
      <c r="DZ64" s="69" t="s">
        <v>325</v>
      </c>
    </row>
    <row r="65" spans="1:130" ht="24" customHeight="1">
      <c r="A65" s="11" t="str">
        <f ca="1">IF(AG65&lt;&gt;"OK","",CONCATENATE(TEXT('Front Page'!$F$33,"000"),TEXT('Front Page'!$F$31,"000"),"-",LEFT('Front Page'!$R$53,5),"-",LEFT(D65,1),AJ65, "-",TEXT(B65,"000")))</f>
        <v/>
      </c>
      <c r="B65" s="12" t="str">
        <f>IFERROR(IF(E65="","",MAX(B$17:B64)+1),"")</f>
        <v/>
      </c>
      <c r="C65" s="13"/>
      <c r="D65" s="29" t="str">
        <f t="shared" si="72"/>
        <v>None</v>
      </c>
      <c r="E65" s="29" t="str">
        <f t="shared" si="17"/>
        <v/>
      </c>
      <c r="F65" s="29" t="str">
        <f t="shared" si="18"/>
        <v/>
      </c>
      <c r="G65" s="363"/>
      <c r="H65" s="364"/>
      <c r="I65" s="325" t="str">
        <f t="shared" si="73"/>
        <v>No</v>
      </c>
      <c r="J65" s="314">
        <v>0</v>
      </c>
      <c r="K65" s="312">
        <v>0</v>
      </c>
      <c r="L65" s="312">
        <v>0</v>
      </c>
      <c r="M65" s="312">
        <v>0</v>
      </c>
      <c r="N65" s="312">
        <v>0</v>
      </c>
      <c r="O65" s="312">
        <v>0</v>
      </c>
      <c r="P65" s="312">
        <v>0</v>
      </c>
      <c r="Q65" s="312">
        <v>0</v>
      </c>
      <c r="R65" s="312">
        <v>0</v>
      </c>
      <c r="S65" s="312">
        <v>0</v>
      </c>
      <c r="T65" s="312">
        <v>0</v>
      </c>
      <c r="U65" s="312">
        <v>0</v>
      </c>
      <c r="V65" s="313">
        <v>1</v>
      </c>
      <c r="W65" s="313">
        <v>1</v>
      </c>
      <c r="X65" s="312">
        <v>0</v>
      </c>
      <c r="Y65" s="312">
        <v>0</v>
      </c>
      <c r="Z65" s="312">
        <v>0</v>
      </c>
      <c r="AA65" s="14">
        <v>0</v>
      </c>
      <c r="AB65" s="317"/>
      <c r="AC65" s="15" t="str">
        <f t="shared" si="74"/>
        <v/>
      </c>
      <c r="AD65" s="15" t="str">
        <f t="shared" si="75"/>
        <v/>
      </c>
      <c r="AE65" s="16" t="str">
        <f t="shared" si="76"/>
        <v>0 - 0</v>
      </c>
      <c r="AF65" s="20" t="str">
        <f t="shared" si="77"/>
        <v>Not an offer</v>
      </c>
      <c r="AG65" s="276" t="str">
        <f t="shared" si="23"/>
        <v>Not an Offer</v>
      </c>
      <c r="AH65" s="150"/>
      <c r="AI65" s="254">
        <v>49</v>
      </c>
      <c r="AJ65" s="149" t="str">
        <f t="shared" si="24"/>
        <v>00-ICT</v>
      </c>
      <c r="AK65" s="254" t="b">
        <f t="shared" si="11"/>
        <v>0</v>
      </c>
      <c r="AL65" s="254">
        <f t="shared" si="12"/>
        <v>0</v>
      </c>
      <c r="AM65" s="254">
        <f t="shared" si="25"/>
        <v>0</v>
      </c>
      <c r="AN65" s="288">
        <f t="shared" si="78"/>
        <v>0</v>
      </c>
      <c r="AO65" s="288">
        <f>IF(AND($BU65=$BV65,BU65=AO$13),$J65&amp;$K65&amp;$L65&amp;$M65&amp;$N65&amp;$O65&amp;$P65&amp;$Q65&amp;$R65&amp;$S65&amp;$T65&amp;$U65,IFERROR(MATCH($AN65,AO$17:AO64,0),-1000))</f>
        <v>1</v>
      </c>
      <c r="AP65" s="288">
        <f>IF(AND($BU65=$BV65,BV65=AP$13),$J65&amp;$K65&amp;$L65&amp;$M65&amp;$N65&amp;$O65&amp;$P65&amp;$Q65&amp;$R65&amp;$S65&amp;$T65&amp;$U65,IFERROR(MATCH($AN65,AP$17:AP64,0),-1000))</f>
        <v>1</v>
      </c>
      <c r="AQ65" s="288">
        <f>IF(AND($BU65=$BV65,BW65=AQ$13),$J65&amp;$K65&amp;$L65&amp;$M65&amp;$N65&amp;$O65&amp;$P65&amp;$Q65&amp;$R65&amp;$S65&amp;$T65&amp;$U65,IFERROR(MATCH($AN65,AQ$17:AQ64,0),-1000))</f>
        <v>1</v>
      </c>
      <c r="AR65" s="288">
        <f>IF(AND($BU65=$BV65,BX65=AR$13),$J65&amp;$K65&amp;$L65&amp;$M65&amp;$N65&amp;$O65&amp;$P65&amp;$Q65&amp;$R65&amp;$S65&amp;$T65&amp;$U65,IFERROR(MATCH($AN65,AR$17:AR64,0),-1000))</f>
        <v>1</v>
      </c>
      <c r="AS65" s="254">
        <f t="shared" si="71"/>
        <v>0</v>
      </c>
      <c r="AT65" s="261" t="str">
        <f t="shared" si="79"/>
        <v/>
      </c>
      <c r="AU65" s="254" t="str">
        <f t="shared" si="124"/>
        <v/>
      </c>
      <c r="AV65" s="254" t="str">
        <f t="shared" si="124"/>
        <v/>
      </c>
      <c r="AW65" s="254" t="str">
        <f t="shared" si="122"/>
        <v/>
      </c>
      <c r="AX65" s="254" t="str">
        <f t="shared" si="122"/>
        <v/>
      </c>
      <c r="AY65" s="254" t="str">
        <f t="shared" si="122"/>
        <v/>
      </c>
      <c r="AZ65" s="254" t="str">
        <f t="shared" si="122"/>
        <v/>
      </c>
      <c r="BA65" s="254" t="str">
        <f t="shared" si="122"/>
        <v/>
      </c>
      <c r="BB65" s="254" t="str">
        <f t="shared" si="122"/>
        <v/>
      </c>
      <c r="BC65" s="254" t="str">
        <f t="shared" si="122"/>
        <v/>
      </c>
      <c r="BD65" s="254" t="str">
        <f t="shared" si="122"/>
        <v/>
      </c>
      <c r="BE65" s="262" t="str">
        <f t="shared" si="122"/>
        <v/>
      </c>
      <c r="BF65" s="263" t="str">
        <f t="shared" si="125"/>
        <v/>
      </c>
      <c r="BG65" s="254" t="str">
        <f t="shared" si="125"/>
        <v/>
      </c>
      <c r="BH65" s="254" t="str">
        <f t="shared" si="123"/>
        <v/>
      </c>
      <c r="BI65" s="254" t="str">
        <f t="shared" si="123"/>
        <v/>
      </c>
      <c r="BJ65" s="254" t="str">
        <f t="shared" si="123"/>
        <v/>
      </c>
      <c r="BK65" s="254" t="str">
        <f t="shared" si="123"/>
        <v/>
      </c>
      <c r="BL65" s="254" t="str">
        <f t="shared" si="123"/>
        <v/>
      </c>
      <c r="BM65" s="254" t="str">
        <f t="shared" si="123"/>
        <v/>
      </c>
      <c r="BN65" s="254" t="str">
        <f t="shared" si="123"/>
        <v/>
      </c>
      <c r="BO65" s="254" t="str">
        <f t="shared" si="123"/>
        <v/>
      </c>
      <c r="BP65" s="254" t="str">
        <f t="shared" si="123"/>
        <v/>
      </c>
      <c r="BQ65" s="264" t="str">
        <f t="shared" si="80"/>
        <v/>
      </c>
      <c r="BR65" s="261" t="str">
        <f t="shared" si="30"/>
        <v/>
      </c>
      <c r="BS65" s="254" t="str">
        <f t="shared" si="31"/>
        <v/>
      </c>
      <c r="BT65" s="254" t="str">
        <f t="shared" si="31"/>
        <v/>
      </c>
      <c r="BU65" s="265" t="str">
        <f t="shared" si="31"/>
        <v/>
      </c>
      <c r="BV65" s="263" t="str">
        <f t="shared" si="32"/>
        <v/>
      </c>
      <c r="BW65" s="254" t="str">
        <f t="shared" si="32"/>
        <v/>
      </c>
      <c r="BX65" s="254" t="str">
        <f t="shared" si="32"/>
        <v/>
      </c>
      <c r="BY65" s="264" t="str">
        <f t="shared" si="33"/>
        <v/>
      </c>
      <c r="BZ65" s="254" t="str">
        <f t="shared" si="34"/>
        <v/>
      </c>
      <c r="CA65" s="254">
        <f t="shared" si="121"/>
        <v>0</v>
      </c>
      <c r="CB65" s="254">
        <f t="shared" si="121"/>
        <v>0</v>
      </c>
      <c r="CC65" s="254">
        <f t="shared" si="121"/>
        <v>0</v>
      </c>
      <c r="CD65" s="254">
        <f t="shared" si="120"/>
        <v>0</v>
      </c>
      <c r="CE65" s="254">
        <f t="shared" si="120"/>
        <v>0</v>
      </c>
      <c r="CF65" s="254">
        <f t="shared" si="120"/>
        <v>0</v>
      </c>
      <c r="CG65" s="254">
        <f t="shared" si="120"/>
        <v>0</v>
      </c>
      <c r="CH65" s="254">
        <f t="shared" si="120"/>
        <v>0</v>
      </c>
      <c r="CI65" s="254">
        <f t="shared" si="120"/>
        <v>0</v>
      </c>
      <c r="CJ65" s="254">
        <f t="shared" si="120"/>
        <v>0</v>
      </c>
      <c r="CK65" s="254">
        <f t="shared" si="120"/>
        <v>0</v>
      </c>
      <c r="CL65" s="254">
        <f t="shared" si="120"/>
        <v>0</v>
      </c>
      <c r="CM65" s="254">
        <f t="shared" si="81"/>
        <v>0</v>
      </c>
      <c r="CN65" s="254">
        <f t="shared" si="82"/>
        <v>0</v>
      </c>
      <c r="CO65" s="254">
        <f t="shared" si="83"/>
        <v>0</v>
      </c>
      <c r="CP65" s="254">
        <f t="shared" si="84"/>
        <v>0</v>
      </c>
      <c r="CQ65" s="254">
        <f t="shared" si="85"/>
        <v>0</v>
      </c>
      <c r="CR65" s="254">
        <f t="shared" si="86"/>
        <v>0</v>
      </c>
      <c r="CS65" s="254">
        <f t="shared" si="87"/>
        <v>0</v>
      </c>
      <c r="CT65" s="254">
        <f t="shared" si="88"/>
        <v>0</v>
      </c>
      <c r="CU65" s="254">
        <f t="shared" si="89"/>
        <v>0</v>
      </c>
      <c r="CV65" s="254">
        <f t="shared" si="90"/>
        <v>0</v>
      </c>
      <c r="CW65" s="254">
        <f t="shared" si="91"/>
        <v>0</v>
      </c>
      <c r="CX65" s="254">
        <f t="shared" si="92"/>
        <v>0</v>
      </c>
      <c r="CY65" s="254">
        <f t="shared" si="93"/>
        <v>0</v>
      </c>
      <c r="CZ65" s="254">
        <f t="shared" si="94"/>
        <v>0</v>
      </c>
      <c r="DA65" s="254">
        <f t="shared" si="95"/>
        <v>0</v>
      </c>
      <c r="DB65" s="254">
        <f t="shared" si="96"/>
        <v>0</v>
      </c>
      <c r="DC65" s="254">
        <f t="shared" si="97"/>
        <v>0</v>
      </c>
      <c r="DD65" s="254">
        <f t="shared" si="98"/>
        <v>0</v>
      </c>
      <c r="DE65" s="254">
        <f t="shared" si="99"/>
        <v>0</v>
      </c>
      <c r="DF65" s="254">
        <f t="shared" si="100"/>
        <v>0</v>
      </c>
      <c r="DG65" s="254">
        <f t="shared" si="101"/>
        <v>0</v>
      </c>
      <c r="DH65" s="254">
        <f t="shared" si="102"/>
        <v>0</v>
      </c>
      <c r="DI65" s="254">
        <f t="shared" si="103"/>
        <v>0</v>
      </c>
      <c r="DJ65" s="254">
        <f t="shared" si="104"/>
        <v>0</v>
      </c>
      <c r="DK65" s="254">
        <f t="shared" si="105"/>
        <v>0</v>
      </c>
      <c r="DL65" s="254">
        <f t="shared" si="106"/>
        <v>0</v>
      </c>
      <c r="DM65" s="254">
        <f t="shared" si="107"/>
        <v>0</v>
      </c>
      <c r="DN65" s="254">
        <f t="shared" si="108"/>
        <v>0</v>
      </c>
      <c r="DO65" s="254">
        <f t="shared" si="109"/>
        <v>0</v>
      </c>
      <c r="DP65" s="254">
        <f t="shared" si="110"/>
        <v>0</v>
      </c>
      <c r="DQ65" s="254">
        <f t="shared" si="111"/>
        <v>0</v>
      </c>
      <c r="DR65" s="254">
        <f t="shared" si="112"/>
        <v>0</v>
      </c>
      <c r="DS65" s="254">
        <f t="shared" si="113"/>
        <v>0</v>
      </c>
      <c r="DT65" s="254">
        <f t="shared" si="114"/>
        <v>0</v>
      </c>
      <c r="DU65" s="254">
        <f t="shared" si="115"/>
        <v>0</v>
      </c>
      <c r="DV65" s="254">
        <f t="shared" si="116"/>
        <v>0</v>
      </c>
      <c r="DZ65" s="69" t="s">
        <v>326</v>
      </c>
    </row>
    <row r="66" spans="1:130" ht="24" customHeight="1">
      <c r="A66" s="11" t="str">
        <f ca="1">IF(AG66&lt;&gt;"OK","",CONCATENATE(TEXT('Front Page'!$F$33,"000"),TEXT('Front Page'!$F$31,"000"),"-",LEFT('Front Page'!$R$53,5),"-",LEFT(D66,1),AJ66, "-",TEXT(B66,"000")))</f>
        <v/>
      </c>
      <c r="B66" s="12" t="str">
        <f>IFERROR(IF(E66="","",MAX(B$17:B65)+1),"")</f>
        <v/>
      </c>
      <c r="C66" s="13"/>
      <c r="D66" s="29" t="str">
        <f t="shared" si="72"/>
        <v>None</v>
      </c>
      <c r="E66" s="29" t="str">
        <f t="shared" si="17"/>
        <v/>
      </c>
      <c r="F66" s="29" t="str">
        <f t="shared" si="18"/>
        <v/>
      </c>
      <c r="G66" s="363"/>
      <c r="H66" s="364"/>
      <c r="I66" s="325" t="str">
        <f t="shared" si="73"/>
        <v>No</v>
      </c>
      <c r="J66" s="314">
        <v>0</v>
      </c>
      <c r="K66" s="312">
        <v>0</v>
      </c>
      <c r="L66" s="312">
        <v>0</v>
      </c>
      <c r="M66" s="312">
        <v>0</v>
      </c>
      <c r="N66" s="312">
        <v>0</v>
      </c>
      <c r="O66" s="312">
        <v>0</v>
      </c>
      <c r="P66" s="312">
        <v>0</v>
      </c>
      <c r="Q66" s="312">
        <v>0</v>
      </c>
      <c r="R66" s="312">
        <v>0</v>
      </c>
      <c r="S66" s="312">
        <v>0</v>
      </c>
      <c r="T66" s="312">
        <v>0</v>
      </c>
      <c r="U66" s="312">
        <v>0</v>
      </c>
      <c r="V66" s="313">
        <v>1</v>
      </c>
      <c r="W66" s="313">
        <v>1</v>
      </c>
      <c r="X66" s="312">
        <v>0</v>
      </c>
      <c r="Y66" s="312">
        <v>0</v>
      </c>
      <c r="Z66" s="312">
        <v>0</v>
      </c>
      <c r="AA66" s="14">
        <v>0</v>
      </c>
      <c r="AB66" s="317"/>
      <c r="AC66" s="15" t="str">
        <f t="shared" si="74"/>
        <v/>
      </c>
      <c r="AD66" s="15" t="str">
        <f t="shared" si="75"/>
        <v/>
      </c>
      <c r="AE66" s="16" t="str">
        <f t="shared" si="76"/>
        <v>0 - 0</v>
      </c>
      <c r="AF66" s="20" t="str">
        <f t="shared" si="77"/>
        <v>Not an offer</v>
      </c>
      <c r="AG66" s="276" t="str">
        <f t="shared" si="23"/>
        <v>Not an Offer</v>
      </c>
      <c r="AH66" s="150"/>
      <c r="AI66" s="254">
        <v>50</v>
      </c>
      <c r="AJ66" s="149" t="str">
        <f t="shared" si="24"/>
        <v>00-ICT</v>
      </c>
      <c r="AK66" s="254" t="b">
        <f t="shared" si="11"/>
        <v>0</v>
      </c>
      <c r="AL66" s="254">
        <f t="shared" si="12"/>
        <v>0</v>
      </c>
      <c r="AM66" s="254">
        <f t="shared" si="25"/>
        <v>0</v>
      </c>
      <c r="AN66" s="288">
        <f t="shared" si="78"/>
        <v>0</v>
      </c>
      <c r="AO66" s="288">
        <f>IF(AND($BU66=$BV66,BU66=AO$13),$J66&amp;$K66&amp;$L66&amp;$M66&amp;$N66&amp;$O66&amp;$P66&amp;$Q66&amp;$R66&amp;$S66&amp;$T66&amp;$U66,IFERROR(MATCH($AN66,AO$17:AO65,0),-1000))</f>
        <v>1</v>
      </c>
      <c r="AP66" s="288">
        <f>IF(AND($BU66=$BV66,BV66=AP$13),$J66&amp;$K66&amp;$L66&amp;$M66&amp;$N66&amp;$O66&amp;$P66&amp;$Q66&amp;$R66&amp;$S66&amp;$T66&amp;$U66,IFERROR(MATCH($AN66,AP$17:AP65,0),-1000))</f>
        <v>1</v>
      </c>
      <c r="AQ66" s="288">
        <f>IF(AND($BU66=$BV66,BW66=AQ$13),$J66&amp;$K66&amp;$L66&amp;$M66&amp;$N66&amp;$O66&amp;$P66&amp;$Q66&amp;$R66&amp;$S66&amp;$T66&amp;$U66,IFERROR(MATCH($AN66,AQ$17:AQ65,0),-1000))</f>
        <v>1</v>
      </c>
      <c r="AR66" s="288">
        <f>IF(AND($BU66=$BV66,BX66=AR$13),$J66&amp;$K66&amp;$L66&amp;$M66&amp;$N66&amp;$O66&amp;$P66&amp;$Q66&amp;$R66&amp;$S66&amp;$T66&amp;$U66,IFERROR(MATCH($AN66,AR$17:AR65,0),-1000))</f>
        <v>1</v>
      </c>
      <c r="AS66" s="254">
        <f t="shared" si="71"/>
        <v>0</v>
      </c>
      <c r="AT66" s="261" t="str">
        <f t="shared" si="79"/>
        <v/>
      </c>
      <c r="AU66" s="254" t="str">
        <f t="shared" si="124"/>
        <v/>
      </c>
      <c r="AV66" s="254" t="str">
        <f t="shared" si="124"/>
        <v/>
      </c>
      <c r="AW66" s="254" t="str">
        <f t="shared" si="122"/>
        <v/>
      </c>
      <c r="AX66" s="254" t="str">
        <f t="shared" si="122"/>
        <v/>
      </c>
      <c r="AY66" s="254" t="str">
        <f t="shared" si="122"/>
        <v/>
      </c>
      <c r="AZ66" s="254" t="str">
        <f t="shared" si="122"/>
        <v/>
      </c>
      <c r="BA66" s="254" t="str">
        <f t="shared" si="122"/>
        <v/>
      </c>
      <c r="BB66" s="254" t="str">
        <f t="shared" si="122"/>
        <v/>
      </c>
      <c r="BC66" s="254" t="str">
        <f t="shared" si="122"/>
        <v/>
      </c>
      <c r="BD66" s="254" t="str">
        <f t="shared" si="122"/>
        <v/>
      </c>
      <c r="BE66" s="262" t="str">
        <f t="shared" si="122"/>
        <v/>
      </c>
      <c r="BF66" s="263" t="str">
        <f t="shared" si="125"/>
        <v/>
      </c>
      <c r="BG66" s="254" t="str">
        <f t="shared" si="125"/>
        <v/>
      </c>
      <c r="BH66" s="254" t="str">
        <f t="shared" si="123"/>
        <v/>
      </c>
      <c r="BI66" s="254" t="str">
        <f t="shared" si="123"/>
        <v/>
      </c>
      <c r="BJ66" s="254" t="str">
        <f t="shared" si="123"/>
        <v/>
      </c>
      <c r="BK66" s="254" t="str">
        <f t="shared" si="123"/>
        <v/>
      </c>
      <c r="BL66" s="254" t="str">
        <f t="shared" si="123"/>
        <v/>
      </c>
      <c r="BM66" s="254" t="str">
        <f t="shared" si="123"/>
        <v/>
      </c>
      <c r="BN66" s="254" t="str">
        <f t="shared" si="123"/>
        <v/>
      </c>
      <c r="BO66" s="254" t="str">
        <f t="shared" si="123"/>
        <v/>
      </c>
      <c r="BP66" s="254" t="str">
        <f t="shared" si="123"/>
        <v/>
      </c>
      <c r="BQ66" s="264" t="str">
        <f t="shared" si="80"/>
        <v/>
      </c>
      <c r="BR66" s="261" t="str">
        <f t="shared" si="30"/>
        <v/>
      </c>
      <c r="BS66" s="254" t="str">
        <f t="shared" si="31"/>
        <v/>
      </c>
      <c r="BT66" s="254" t="str">
        <f t="shared" si="31"/>
        <v/>
      </c>
      <c r="BU66" s="265" t="str">
        <f t="shared" si="31"/>
        <v/>
      </c>
      <c r="BV66" s="263" t="str">
        <f t="shared" si="32"/>
        <v/>
      </c>
      <c r="BW66" s="254" t="str">
        <f t="shared" si="32"/>
        <v/>
      </c>
      <c r="BX66" s="254" t="str">
        <f t="shared" si="32"/>
        <v/>
      </c>
      <c r="BY66" s="264" t="str">
        <f t="shared" si="33"/>
        <v/>
      </c>
      <c r="BZ66" s="254" t="str">
        <f t="shared" si="34"/>
        <v/>
      </c>
      <c r="CA66" s="254">
        <f t="shared" si="121"/>
        <v>0</v>
      </c>
      <c r="CB66" s="254">
        <f t="shared" si="121"/>
        <v>0</v>
      </c>
      <c r="CC66" s="254">
        <f t="shared" si="121"/>
        <v>0</v>
      </c>
      <c r="CD66" s="254">
        <f t="shared" si="120"/>
        <v>0</v>
      </c>
      <c r="CE66" s="254">
        <f t="shared" si="120"/>
        <v>0</v>
      </c>
      <c r="CF66" s="254">
        <f t="shared" si="120"/>
        <v>0</v>
      </c>
      <c r="CG66" s="254">
        <f t="shared" si="120"/>
        <v>0</v>
      </c>
      <c r="CH66" s="254">
        <f t="shared" si="120"/>
        <v>0</v>
      </c>
      <c r="CI66" s="254">
        <f t="shared" si="120"/>
        <v>0</v>
      </c>
      <c r="CJ66" s="254">
        <f t="shared" si="120"/>
        <v>0</v>
      </c>
      <c r="CK66" s="254">
        <f t="shared" si="120"/>
        <v>0</v>
      </c>
      <c r="CL66" s="254">
        <f t="shared" si="120"/>
        <v>0</v>
      </c>
      <c r="CM66" s="254">
        <f t="shared" si="81"/>
        <v>0</v>
      </c>
      <c r="CN66" s="254">
        <f t="shared" si="82"/>
        <v>0</v>
      </c>
      <c r="CO66" s="254">
        <f t="shared" si="83"/>
        <v>0</v>
      </c>
      <c r="CP66" s="254">
        <f t="shared" si="84"/>
        <v>0</v>
      </c>
      <c r="CQ66" s="254">
        <f t="shared" si="85"/>
        <v>0</v>
      </c>
      <c r="CR66" s="254">
        <f t="shared" si="86"/>
        <v>0</v>
      </c>
      <c r="CS66" s="254">
        <f t="shared" si="87"/>
        <v>0</v>
      </c>
      <c r="CT66" s="254">
        <f t="shared" si="88"/>
        <v>0</v>
      </c>
      <c r="CU66" s="254">
        <f t="shared" si="89"/>
        <v>0</v>
      </c>
      <c r="CV66" s="254">
        <f t="shared" si="90"/>
        <v>0</v>
      </c>
      <c r="CW66" s="254">
        <f t="shared" si="91"/>
        <v>0</v>
      </c>
      <c r="CX66" s="254">
        <f t="shared" si="92"/>
        <v>0</v>
      </c>
      <c r="CY66" s="254">
        <f t="shared" si="93"/>
        <v>0</v>
      </c>
      <c r="CZ66" s="254">
        <f t="shared" si="94"/>
        <v>0</v>
      </c>
      <c r="DA66" s="254">
        <f t="shared" si="95"/>
        <v>0</v>
      </c>
      <c r="DB66" s="254">
        <f t="shared" si="96"/>
        <v>0</v>
      </c>
      <c r="DC66" s="254">
        <f t="shared" si="97"/>
        <v>0</v>
      </c>
      <c r="DD66" s="254">
        <f t="shared" si="98"/>
        <v>0</v>
      </c>
      <c r="DE66" s="254">
        <f t="shared" si="99"/>
        <v>0</v>
      </c>
      <c r="DF66" s="254">
        <f t="shared" si="100"/>
        <v>0</v>
      </c>
      <c r="DG66" s="254">
        <f t="shared" si="101"/>
        <v>0</v>
      </c>
      <c r="DH66" s="254">
        <f t="shared" si="102"/>
        <v>0</v>
      </c>
      <c r="DI66" s="254">
        <f t="shared" si="103"/>
        <v>0</v>
      </c>
      <c r="DJ66" s="254">
        <f t="shared" si="104"/>
        <v>0</v>
      </c>
      <c r="DK66" s="254">
        <f t="shared" si="105"/>
        <v>0</v>
      </c>
      <c r="DL66" s="254">
        <f t="shared" si="106"/>
        <v>0</v>
      </c>
      <c r="DM66" s="254">
        <f t="shared" si="107"/>
        <v>0</v>
      </c>
      <c r="DN66" s="254">
        <f t="shared" si="108"/>
        <v>0</v>
      </c>
      <c r="DO66" s="254">
        <f t="shared" si="109"/>
        <v>0</v>
      </c>
      <c r="DP66" s="254">
        <f t="shared" si="110"/>
        <v>0</v>
      </c>
      <c r="DQ66" s="254">
        <f t="shared" si="111"/>
        <v>0</v>
      </c>
      <c r="DR66" s="254">
        <f t="shared" si="112"/>
        <v>0</v>
      </c>
      <c r="DS66" s="254">
        <f t="shared" si="113"/>
        <v>0</v>
      </c>
      <c r="DT66" s="254">
        <f t="shared" si="114"/>
        <v>0</v>
      </c>
      <c r="DU66" s="254">
        <f t="shared" si="115"/>
        <v>0</v>
      </c>
      <c r="DV66" s="254">
        <f t="shared" si="116"/>
        <v>0</v>
      </c>
    </row>
    <row r="67" spans="1:130" ht="24" customHeight="1">
      <c r="A67" s="11" t="str">
        <f ca="1">IF(AG67&lt;&gt;"OK","",CONCATENATE(TEXT('Front Page'!$F$33,"000"),TEXT('Front Page'!$F$31,"000"),"-",LEFT('Front Page'!$R$53,5),"-",LEFT(D67,1),AJ67, "-",TEXT(B67,"000")))</f>
        <v/>
      </c>
      <c r="B67" s="12" t="str">
        <f>IFERROR(IF(E67="","",MAX(B$17:B66)+1),"")</f>
        <v/>
      </c>
      <c r="C67" s="13"/>
      <c r="D67" s="29" t="str">
        <f t="shared" si="72"/>
        <v>None</v>
      </c>
      <c r="E67" s="29" t="str">
        <f t="shared" si="17"/>
        <v/>
      </c>
      <c r="F67" s="29" t="str">
        <f t="shared" si="18"/>
        <v/>
      </c>
      <c r="G67" s="363"/>
      <c r="H67" s="364"/>
      <c r="I67" s="325" t="str">
        <f t="shared" si="73"/>
        <v>No</v>
      </c>
      <c r="J67" s="314">
        <v>0</v>
      </c>
      <c r="K67" s="312">
        <v>0</v>
      </c>
      <c r="L67" s="312">
        <v>0</v>
      </c>
      <c r="M67" s="312">
        <v>0</v>
      </c>
      <c r="N67" s="312">
        <v>0</v>
      </c>
      <c r="O67" s="312">
        <v>0</v>
      </c>
      <c r="P67" s="312">
        <v>0</v>
      </c>
      <c r="Q67" s="312">
        <v>0</v>
      </c>
      <c r="R67" s="312">
        <v>0</v>
      </c>
      <c r="S67" s="312">
        <v>0</v>
      </c>
      <c r="T67" s="312">
        <v>0</v>
      </c>
      <c r="U67" s="312">
        <v>0</v>
      </c>
      <c r="V67" s="313">
        <v>1</v>
      </c>
      <c r="W67" s="313">
        <v>1</v>
      </c>
      <c r="X67" s="312">
        <v>0</v>
      </c>
      <c r="Y67" s="312">
        <v>0</v>
      </c>
      <c r="Z67" s="312">
        <v>0</v>
      </c>
      <c r="AA67" s="14">
        <v>0</v>
      </c>
      <c r="AB67" s="317"/>
      <c r="AC67" s="15" t="str">
        <f t="shared" si="74"/>
        <v/>
      </c>
      <c r="AD67" s="15" t="str">
        <f t="shared" si="75"/>
        <v/>
      </c>
      <c r="AE67" s="16" t="str">
        <f t="shared" si="76"/>
        <v>0 - 0</v>
      </c>
      <c r="AF67" s="20" t="str">
        <f t="shared" si="77"/>
        <v>Not an offer</v>
      </c>
      <c r="AG67" s="276" t="str">
        <f t="shared" si="23"/>
        <v>Not an Offer</v>
      </c>
      <c r="AH67" s="150"/>
      <c r="AI67" s="254">
        <v>51</v>
      </c>
      <c r="AJ67" s="149" t="str">
        <f t="shared" si="24"/>
        <v>00-ICT</v>
      </c>
      <c r="AK67" s="254" t="b">
        <f t="shared" si="11"/>
        <v>0</v>
      </c>
      <c r="AL67" s="254">
        <f t="shared" si="12"/>
        <v>0</v>
      </c>
      <c r="AM67" s="254">
        <f t="shared" si="25"/>
        <v>0</v>
      </c>
      <c r="AN67" s="288">
        <f t="shared" si="78"/>
        <v>0</v>
      </c>
      <c r="AO67" s="288">
        <f>IF(AND($BU67=$BV67,BU67=AO$13),$J67&amp;$K67&amp;$L67&amp;$M67&amp;$N67&amp;$O67&amp;$P67&amp;$Q67&amp;$R67&amp;$S67&amp;$T67&amp;$U67,IFERROR(MATCH($AN67,AO$17:AO66,0),-1000))</f>
        <v>1</v>
      </c>
      <c r="AP67" s="288">
        <f>IF(AND($BU67=$BV67,BV67=AP$13),$J67&amp;$K67&amp;$L67&amp;$M67&amp;$N67&amp;$O67&amp;$P67&amp;$Q67&amp;$R67&amp;$S67&amp;$T67&amp;$U67,IFERROR(MATCH($AN67,AP$17:AP66,0),-1000))</f>
        <v>1</v>
      </c>
      <c r="AQ67" s="288">
        <f>IF(AND($BU67=$BV67,BW67=AQ$13),$J67&amp;$K67&amp;$L67&amp;$M67&amp;$N67&amp;$O67&amp;$P67&amp;$Q67&amp;$R67&amp;$S67&amp;$T67&amp;$U67,IFERROR(MATCH($AN67,AQ$17:AQ66,0),-1000))</f>
        <v>1</v>
      </c>
      <c r="AR67" s="288">
        <f>IF(AND($BU67=$BV67,BX67=AR$13),$J67&amp;$K67&amp;$L67&amp;$M67&amp;$N67&amp;$O67&amp;$P67&amp;$Q67&amp;$R67&amp;$S67&amp;$T67&amp;$U67,IFERROR(MATCH($AN67,AR$17:AR66,0),-1000))</f>
        <v>1</v>
      </c>
      <c r="AS67" s="254">
        <f t="shared" si="71"/>
        <v>0</v>
      </c>
      <c r="AT67" s="261" t="str">
        <f t="shared" si="79"/>
        <v/>
      </c>
      <c r="AU67" s="254" t="str">
        <f t="shared" si="124"/>
        <v/>
      </c>
      <c r="AV67" s="254" t="str">
        <f t="shared" si="124"/>
        <v/>
      </c>
      <c r="AW67" s="254" t="str">
        <f t="shared" si="122"/>
        <v/>
      </c>
      <c r="AX67" s="254" t="str">
        <f t="shared" si="122"/>
        <v/>
      </c>
      <c r="AY67" s="254" t="str">
        <f t="shared" si="122"/>
        <v/>
      </c>
      <c r="AZ67" s="254" t="str">
        <f t="shared" si="122"/>
        <v/>
      </c>
      <c r="BA67" s="254" t="str">
        <f t="shared" si="122"/>
        <v/>
      </c>
      <c r="BB67" s="254" t="str">
        <f t="shared" si="122"/>
        <v/>
      </c>
      <c r="BC67" s="254" t="str">
        <f t="shared" si="122"/>
        <v/>
      </c>
      <c r="BD67" s="254" t="str">
        <f t="shared" si="122"/>
        <v/>
      </c>
      <c r="BE67" s="262" t="str">
        <f t="shared" si="122"/>
        <v/>
      </c>
      <c r="BF67" s="263" t="str">
        <f t="shared" si="125"/>
        <v/>
      </c>
      <c r="BG67" s="254" t="str">
        <f t="shared" si="125"/>
        <v/>
      </c>
      <c r="BH67" s="254" t="str">
        <f t="shared" si="123"/>
        <v/>
      </c>
      <c r="BI67" s="254" t="str">
        <f t="shared" si="123"/>
        <v/>
      </c>
      <c r="BJ67" s="254" t="str">
        <f t="shared" si="123"/>
        <v/>
      </c>
      <c r="BK67" s="254" t="str">
        <f t="shared" si="123"/>
        <v/>
      </c>
      <c r="BL67" s="254" t="str">
        <f t="shared" si="123"/>
        <v/>
      </c>
      <c r="BM67" s="254" t="str">
        <f t="shared" si="123"/>
        <v/>
      </c>
      <c r="BN67" s="254" t="str">
        <f t="shared" si="123"/>
        <v/>
      </c>
      <c r="BO67" s="254" t="str">
        <f t="shared" si="123"/>
        <v/>
      </c>
      <c r="BP67" s="254" t="str">
        <f t="shared" si="123"/>
        <v/>
      </c>
      <c r="BQ67" s="264" t="str">
        <f t="shared" si="80"/>
        <v/>
      </c>
      <c r="BR67" s="261" t="str">
        <f t="shared" si="30"/>
        <v/>
      </c>
      <c r="BS67" s="254" t="str">
        <f t="shared" si="31"/>
        <v/>
      </c>
      <c r="BT67" s="254" t="str">
        <f t="shared" si="31"/>
        <v/>
      </c>
      <c r="BU67" s="265" t="str">
        <f t="shared" si="31"/>
        <v/>
      </c>
      <c r="BV67" s="263" t="str">
        <f t="shared" si="32"/>
        <v/>
      </c>
      <c r="BW67" s="254" t="str">
        <f t="shared" si="32"/>
        <v/>
      </c>
      <c r="BX67" s="254" t="str">
        <f t="shared" si="32"/>
        <v/>
      </c>
      <c r="BY67" s="264" t="str">
        <f t="shared" si="33"/>
        <v/>
      </c>
      <c r="BZ67" s="254" t="str">
        <f t="shared" si="34"/>
        <v/>
      </c>
      <c r="CA67" s="254">
        <f t="shared" si="121"/>
        <v>0</v>
      </c>
      <c r="CB67" s="254">
        <f t="shared" si="121"/>
        <v>0</v>
      </c>
      <c r="CC67" s="254">
        <f t="shared" si="121"/>
        <v>0</v>
      </c>
      <c r="CD67" s="254">
        <f t="shared" si="120"/>
        <v>0</v>
      </c>
      <c r="CE67" s="254">
        <f t="shared" si="120"/>
        <v>0</v>
      </c>
      <c r="CF67" s="254">
        <f t="shared" si="120"/>
        <v>0</v>
      </c>
      <c r="CG67" s="254">
        <f t="shared" si="120"/>
        <v>0</v>
      </c>
      <c r="CH67" s="254">
        <f t="shared" si="120"/>
        <v>0</v>
      </c>
      <c r="CI67" s="254">
        <f t="shared" si="120"/>
        <v>0</v>
      </c>
      <c r="CJ67" s="254">
        <f t="shared" si="120"/>
        <v>0</v>
      </c>
      <c r="CK67" s="254">
        <f t="shared" si="120"/>
        <v>0</v>
      </c>
      <c r="CL67" s="254">
        <f t="shared" si="120"/>
        <v>0</v>
      </c>
      <c r="CM67" s="254">
        <f t="shared" si="81"/>
        <v>0</v>
      </c>
      <c r="CN67" s="254">
        <f t="shared" si="82"/>
        <v>0</v>
      </c>
      <c r="CO67" s="254">
        <f t="shared" si="83"/>
        <v>0</v>
      </c>
      <c r="CP67" s="254">
        <f t="shared" si="84"/>
        <v>0</v>
      </c>
      <c r="CQ67" s="254">
        <f t="shared" si="85"/>
        <v>0</v>
      </c>
      <c r="CR67" s="254">
        <f t="shared" si="86"/>
        <v>0</v>
      </c>
      <c r="CS67" s="254">
        <f t="shared" si="87"/>
        <v>0</v>
      </c>
      <c r="CT67" s="254">
        <f t="shared" si="88"/>
        <v>0</v>
      </c>
      <c r="CU67" s="254">
        <f t="shared" si="89"/>
        <v>0</v>
      </c>
      <c r="CV67" s="254">
        <f t="shared" si="90"/>
        <v>0</v>
      </c>
      <c r="CW67" s="254">
        <f t="shared" si="91"/>
        <v>0</v>
      </c>
      <c r="CX67" s="254">
        <f t="shared" si="92"/>
        <v>0</v>
      </c>
      <c r="CY67" s="254">
        <f t="shared" si="93"/>
        <v>0</v>
      </c>
      <c r="CZ67" s="254">
        <f t="shared" si="94"/>
        <v>0</v>
      </c>
      <c r="DA67" s="254">
        <f t="shared" si="95"/>
        <v>0</v>
      </c>
      <c r="DB67" s="254">
        <f t="shared" si="96"/>
        <v>0</v>
      </c>
      <c r="DC67" s="254">
        <f t="shared" si="97"/>
        <v>0</v>
      </c>
      <c r="DD67" s="254">
        <f t="shared" si="98"/>
        <v>0</v>
      </c>
      <c r="DE67" s="254">
        <f t="shared" si="99"/>
        <v>0</v>
      </c>
      <c r="DF67" s="254">
        <f t="shared" si="100"/>
        <v>0</v>
      </c>
      <c r="DG67" s="254">
        <f t="shared" si="101"/>
        <v>0</v>
      </c>
      <c r="DH67" s="254">
        <f t="shared" si="102"/>
        <v>0</v>
      </c>
      <c r="DI67" s="254">
        <f t="shared" si="103"/>
        <v>0</v>
      </c>
      <c r="DJ67" s="254">
        <f t="shared" si="104"/>
        <v>0</v>
      </c>
      <c r="DK67" s="254">
        <f t="shared" si="105"/>
        <v>0</v>
      </c>
      <c r="DL67" s="254">
        <f t="shared" si="106"/>
        <v>0</v>
      </c>
      <c r="DM67" s="254">
        <f t="shared" si="107"/>
        <v>0</v>
      </c>
      <c r="DN67" s="254">
        <f t="shared" si="108"/>
        <v>0</v>
      </c>
      <c r="DO67" s="254">
        <f t="shared" si="109"/>
        <v>0</v>
      </c>
      <c r="DP67" s="254">
        <f t="shared" si="110"/>
        <v>0</v>
      </c>
      <c r="DQ67" s="254">
        <f t="shared" si="111"/>
        <v>0</v>
      </c>
      <c r="DR67" s="254">
        <f t="shared" si="112"/>
        <v>0</v>
      </c>
      <c r="DS67" s="254">
        <f t="shared" si="113"/>
        <v>0</v>
      </c>
      <c r="DT67" s="254">
        <f t="shared" si="114"/>
        <v>0</v>
      </c>
      <c r="DU67" s="254">
        <f t="shared" si="115"/>
        <v>0</v>
      </c>
      <c r="DV67" s="254">
        <f t="shared" si="116"/>
        <v>0</v>
      </c>
    </row>
    <row r="68" spans="1:130" ht="24" customHeight="1">
      <c r="A68" s="11" t="str">
        <f ca="1">IF(AG68&lt;&gt;"OK","",CONCATENATE(TEXT('Front Page'!$F$33,"000"),TEXT('Front Page'!$F$31,"000"),"-",LEFT('Front Page'!$R$53,5),"-",LEFT(D68,1),AJ68, "-",TEXT(B68,"000")))</f>
        <v/>
      </c>
      <c r="B68" s="12" t="str">
        <f>IFERROR(IF(E68="","",MAX(B$17:B67)+1),"")</f>
        <v/>
      </c>
      <c r="C68" s="13"/>
      <c r="D68" s="29" t="str">
        <f t="shared" si="72"/>
        <v>None</v>
      </c>
      <c r="E68" s="29" t="str">
        <f t="shared" si="17"/>
        <v/>
      </c>
      <c r="F68" s="29" t="str">
        <f t="shared" si="18"/>
        <v/>
      </c>
      <c r="G68" s="363"/>
      <c r="H68" s="364"/>
      <c r="I68" s="325" t="str">
        <f t="shared" si="73"/>
        <v>No</v>
      </c>
      <c r="J68" s="314">
        <v>0</v>
      </c>
      <c r="K68" s="312">
        <v>0</v>
      </c>
      <c r="L68" s="312">
        <v>0</v>
      </c>
      <c r="M68" s="312">
        <v>0</v>
      </c>
      <c r="N68" s="312">
        <v>0</v>
      </c>
      <c r="O68" s="312">
        <v>0</v>
      </c>
      <c r="P68" s="312">
        <v>0</v>
      </c>
      <c r="Q68" s="312">
        <v>0</v>
      </c>
      <c r="R68" s="312">
        <v>0</v>
      </c>
      <c r="S68" s="312">
        <v>0</v>
      </c>
      <c r="T68" s="312">
        <v>0</v>
      </c>
      <c r="U68" s="312">
        <v>0</v>
      </c>
      <c r="V68" s="313">
        <v>1</v>
      </c>
      <c r="W68" s="313">
        <v>1</v>
      </c>
      <c r="X68" s="312">
        <v>0</v>
      </c>
      <c r="Y68" s="312">
        <v>0</v>
      </c>
      <c r="Z68" s="312">
        <v>0</v>
      </c>
      <c r="AA68" s="14">
        <v>0</v>
      </c>
      <c r="AB68" s="317"/>
      <c r="AC68" s="15" t="str">
        <f t="shared" si="74"/>
        <v/>
      </c>
      <c r="AD68" s="15" t="str">
        <f t="shared" si="75"/>
        <v/>
      </c>
      <c r="AE68" s="16" t="str">
        <f t="shared" si="76"/>
        <v>0 - 0</v>
      </c>
      <c r="AF68" s="20" t="str">
        <f t="shared" si="77"/>
        <v>Not an offer</v>
      </c>
      <c r="AG68" s="276" t="str">
        <f t="shared" si="23"/>
        <v>Not an Offer</v>
      </c>
      <c r="AH68" s="150"/>
      <c r="AI68" s="254">
        <v>52</v>
      </c>
      <c r="AJ68" s="149" t="str">
        <f t="shared" si="24"/>
        <v>00-ICT</v>
      </c>
      <c r="AK68" s="254" t="b">
        <f t="shared" si="11"/>
        <v>0</v>
      </c>
      <c r="AL68" s="254">
        <f t="shared" si="12"/>
        <v>0</v>
      </c>
      <c r="AM68" s="254">
        <f t="shared" si="25"/>
        <v>0</v>
      </c>
      <c r="AN68" s="288">
        <f t="shared" si="78"/>
        <v>0</v>
      </c>
      <c r="AO68" s="288">
        <f>IF(AND($BU68=$BV68,BU68=AO$13),$J68&amp;$K68&amp;$L68&amp;$M68&amp;$N68&amp;$O68&amp;$P68&amp;$Q68&amp;$R68&amp;$S68&amp;$T68&amp;$U68,IFERROR(MATCH($AN68,AO$17:AO67,0),-1000))</f>
        <v>1</v>
      </c>
      <c r="AP68" s="288">
        <f>IF(AND($BU68=$BV68,BV68=AP$13),$J68&amp;$K68&amp;$L68&amp;$M68&amp;$N68&amp;$O68&amp;$P68&amp;$Q68&amp;$R68&amp;$S68&amp;$T68&amp;$U68,IFERROR(MATCH($AN68,AP$17:AP67,0),-1000))</f>
        <v>1</v>
      </c>
      <c r="AQ68" s="288">
        <f>IF(AND($BU68=$BV68,BW68=AQ$13),$J68&amp;$K68&amp;$L68&amp;$M68&amp;$N68&amp;$O68&amp;$P68&amp;$Q68&amp;$R68&amp;$S68&amp;$T68&amp;$U68,IFERROR(MATCH($AN68,AQ$17:AQ67,0),-1000))</f>
        <v>1</v>
      </c>
      <c r="AR68" s="288">
        <f>IF(AND($BU68=$BV68,BX68=AR$13),$J68&amp;$K68&amp;$L68&amp;$M68&amp;$N68&amp;$O68&amp;$P68&amp;$Q68&amp;$R68&amp;$S68&amp;$T68&amp;$U68,IFERROR(MATCH($AN68,AR$17:AR67,0),-1000))</f>
        <v>1</v>
      </c>
      <c r="AS68" s="254">
        <f t="shared" si="71"/>
        <v>0</v>
      </c>
      <c r="AT68" s="261" t="str">
        <f t="shared" si="79"/>
        <v/>
      </c>
      <c r="AU68" s="254" t="str">
        <f t="shared" si="124"/>
        <v/>
      </c>
      <c r="AV68" s="254" t="str">
        <f t="shared" si="124"/>
        <v/>
      </c>
      <c r="AW68" s="254" t="str">
        <f t="shared" si="122"/>
        <v/>
      </c>
      <c r="AX68" s="254" t="str">
        <f t="shared" si="122"/>
        <v/>
      </c>
      <c r="AY68" s="254" t="str">
        <f t="shared" si="122"/>
        <v/>
      </c>
      <c r="AZ68" s="254" t="str">
        <f t="shared" si="122"/>
        <v/>
      </c>
      <c r="BA68" s="254" t="str">
        <f t="shared" si="122"/>
        <v/>
      </c>
      <c r="BB68" s="254" t="str">
        <f t="shared" si="122"/>
        <v/>
      </c>
      <c r="BC68" s="254" t="str">
        <f t="shared" si="122"/>
        <v/>
      </c>
      <c r="BD68" s="254" t="str">
        <f t="shared" si="122"/>
        <v/>
      </c>
      <c r="BE68" s="262" t="str">
        <f t="shared" si="122"/>
        <v/>
      </c>
      <c r="BF68" s="263" t="str">
        <f t="shared" si="125"/>
        <v/>
      </c>
      <c r="BG68" s="254" t="str">
        <f t="shared" si="125"/>
        <v/>
      </c>
      <c r="BH68" s="254" t="str">
        <f t="shared" si="123"/>
        <v/>
      </c>
      <c r="BI68" s="254" t="str">
        <f t="shared" si="123"/>
        <v/>
      </c>
      <c r="BJ68" s="254" t="str">
        <f t="shared" si="123"/>
        <v/>
      </c>
      <c r="BK68" s="254" t="str">
        <f t="shared" si="123"/>
        <v/>
      </c>
      <c r="BL68" s="254" t="str">
        <f t="shared" si="123"/>
        <v/>
      </c>
      <c r="BM68" s="254" t="str">
        <f t="shared" si="123"/>
        <v/>
      </c>
      <c r="BN68" s="254" t="str">
        <f t="shared" si="123"/>
        <v/>
      </c>
      <c r="BO68" s="254" t="str">
        <f t="shared" si="123"/>
        <v/>
      </c>
      <c r="BP68" s="254" t="str">
        <f t="shared" si="123"/>
        <v/>
      </c>
      <c r="BQ68" s="264" t="str">
        <f t="shared" si="80"/>
        <v/>
      </c>
      <c r="BR68" s="261" t="str">
        <f t="shared" si="30"/>
        <v/>
      </c>
      <c r="BS68" s="254" t="str">
        <f t="shared" si="31"/>
        <v/>
      </c>
      <c r="BT68" s="254" t="str">
        <f t="shared" si="31"/>
        <v/>
      </c>
      <c r="BU68" s="265" t="str">
        <f t="shared" si="31"/>
        <v/>
      </c>
      <c r="BV68" s="263" t="str">
        <f t="shared" si="32"/>
        <v/>
      </c>
      <c r="BW68" s="254" t="str">
        <f t="shared" si="32"/>
        <v/>
      </c>
      <c r="BX68" s="254" t="str">
        <f t="shared" si="32"/>
        <v/>
      </c>
      <c r="BY68" s="264" t="str">
        <f t="shared" si="33"/>
        <v/>
      </c>
      <c r="BZ68" s="254" t="str">
        <f t="shared" si="34"/>
        <v/>
      </c>
      <c r="CA68" s="254">
        <f t="shared" si="121"/>
        <v>0</v>
      </c>
      <c r="CB68" s="254">
        <f t="shared" si="121"/>
        <v>0</v>
      </c>
      <c r="CC68" s="254">
        <f t="shared" si="121"/>
        <v>0</v>
      </c>
      <c r="CD68" s="254">
        <f t="shared" si="120"/>
        <v>0</v>
      </c>
      <c r="CE68" s="254">
        <f t="shared" si="120"/>
        <v>0</v>
      </c>
      <c r="CF68" s="254">
        <f t="shared" si="120"/>
        <v>0</v>
      </c>
      <c r="CG68" s="254">
        <f t="shared" si="120"/>
        <v>0</v>
      </c>
      <c r="CH68" s="254">
        <f t="shared" si="120"/>
        <v>0</v>
      </c>
      <c r="CI68" s="254">
        <f t="shared" si="120"/>
        <v>0</v>
      </c>
      <c r="CJ68" s="254">
        <f t="shared" si="120"/>
        <v>0</v>
      </c>
      <c r="CK68" s="254">
        <f t="shared" si="120"/>
        <v>0</v>
      </c>
      <c r="CL68" s="254">
        <f t="shared" si="120"/>
        <v>0</v>
      </c>
      <c r="CM68" s="254">
        <f t="shared" si="81"/>
        <v>0</v>
      </c>
      <c r="CN68" s="254">
        <f t="shared" si="82"/>
        <v>0</v>
      </c>
      <c r="CO68" s="254">
        <f t="shared" si="83"/>
        <v>0</v>
      </c>
      <c r="CP68" s="254">
        <f t="shared" si="84"/>
        <v>0</v>
      </c>
      <c r="CQ68" s="254">
        <f t="shared" si="85"/>
        <v>0</v>
      </c>
      <c r="CR68" s="254">
        <f t="shared" si="86"/>
        <v>0</v>
      </c>
      <c r="CS68" s="254">
        <f t="shared" si="87"/>
        <v>0</v>
      </c>
      <c r="CT68" s="254">
        <f t="shared" si="88"/>
        <v>0</v>
      </c>
      <c r="CU68" s="254">
        <f t="shared" si="89"/>
        <v>0</v>
      </c>
      <c r="CV68" s="254">
        <f t="shared" si="90"/>
        <v>0</v>
      </c>
      <c r="CW68" s="254">
        <f t="shared" si="91"/>
        <v>0</v>
      </c>
      <c r="CX68" s="254">
        <f t="shared" si="92"/>
        <v>0</v>
      </c>
      <c r="CY68" s="254">
        <f t="shared" si="93"/>
        <v>0</v>
      </c>
      <c r="CZ68" s="254">
        <f t="shared" si="94"/>
        <v>0</v>
      </c>
      <c r="DA68" s="254">
        <f t="shared" si="95"/>
        <v>0</v>
      </c>
      <c r="DB68" s="254">
        <f t="shared" si="96"/>
        <v>0</v>
      </c>
      <c r="DC68" s="254">
        <f t="shared" si="97"/>
        <v>0</v>
      </c>
      <c r="DD68" s="254">
        <f t="shared" si="98"/>
        <v>0</v>
      </c>
      <c r="DE68" s="254">
        <f t="shared" si="99"/>
        <v>0</v>
      </c>
      <c r="DF68" s="254">
        <f t="shared" si="100"/>
        <v>0</v>
      </c>
      <c r="DG68" s="254">
        <f t="shared" si="101"/>
        <v>0</v>
      </c>
      <c r="DH68" s="254">
        <f t="shared" si="102"/>
        <v>0</v>
      </c>
      <c r="DI68" s="254">
        <f t="shared" si="103"/>
        <v>0</v>
      </c>
      <c r="DJ68" s="254">
        <f t="shared" si="104"/>
        <v>0</v>
      </c>
      <c r="DK68" s="254">
        <f t="shared" si="105"/>
        <v>0</v>
      </c>
      <c r="DL68" s="254">
        <f t="shared" si="106"/>
        <v>0</v>
      </c>
      <c r="DM68" s="254">
        <f t="shared" si="107"/>
        <v>0</v>
      </c>
      <c r="DN68" s="254">
        <f t="shared" si="108"/>
        <v>0</v>
      </c>
      <c r="DO68" s="254">
        <f t="shared" si="109"/>
        <v>0</v>
      </c>
      <c r="DP68" s="254">
        <f t="shared" si="110"/>
        <v>0</v>
      </c>
      <c r="DQ68" s="254">
        <f t="shared" si="111"/>
        <v>0</v>
      </c>
      <c r="DR68" s="254">
        <f t="shared" si="112"/>
        <v>0</v>
      </c>
      <c r="DS68" s="254">
        <f t="shared" si="113"/>
        <v>0</v>
      </c>
      <c r="DT68" s="254">
        <f t="shared" si="114"/>
        <v>0</v>
      </c>
      <c r="DU68" s="254">
        <f t="shared" si="115"/>
        <v>0</v>
      </c>
      <c r="DV68" s="254">
        <f t="shared" si="116"/>
        <v>0</v>
      </c>
    </row>
    <row r="69" spans="1:130" ht="24" customHeight="1">
      <c r="A69" s="11" t="str">
        <f ca="1">IF(AG69&lt;&gt;"OK","",CONCATENATE(TEXT('Front Page'!$F$33,"000"),TEXT('Front Page'!$F$31,"000"),"-",LEFT('Front Page'!$R$53,5),"-",LEFT(D69,1),AJ69, "-",TEXT(B69,"000")))</f>
        <v/>
      </c>
      <c r="B69" s="12" t="str">
        <f>IFERROR(IF(E69="","",MAX(B$17:B68)+1),"")</f>
        <v/>
      </c>
      <c r="C69" s="13"/>
      <c r="D69" s="29" t="str">
        <f t="shared" si="72"/>
        <v>None</v>
      </c>
      <c r="E69" s="29" t="str">
        <f t="shared" si="17"/>
        <v/>
      </c>
      <c r="F69" s="29" t="str">
        <f t="shared" si="18"/>
        <v/>
      </c>
      <c r="G69" s="363"/>
      <c r="H69" s="364"/>
      <c r="I69" s="325" t="str">
        <f t="shared" si="73"/>
        <v>No</v>
      </c>
      <c r="J69" s="314">
        <v>0</v>
      </c>
      <c r="K69" s="312">
        <v>0</v>
      </c>
      <c r="L69" s="312">
        <v>0</v>
      </c>
      <c r="M69" s="312">
        <v>0</v>
      </c>
      <c r="N69" s="312">
        <v>0</v>
      </c>
      <c r="O69" s="312">
        <v>0</v>
      </c>
      <c r="P69" s="312">
        <v>0</v>
      </c>
      <c r="Q69" s="312">
        <v>0</v>
      </c>
      <c r="R69" s="312">
        <v>0</v>
      </c>
      <c r="S69" s="312">
        <v>0</v>
      </c>
      <c r="T69" s="312">
        <v>0</v>
      </c>
      <c r="U69" s="312">
        <v>0</v>
      </c>
      <c r="V69" s="313">
        <v>1</v>
      </c>
      <c r="W69" s="313">
        <v>1</v>
      </c>
      <c r="X69" s="312">
        <v>0</v>
      </c>
      <c r="Y69" s="312">
        <v>0</v>
      </c>
      <c r="Z69" s="312">
        <v>0</v>
      </c>
      <c r="AA69" s="14">
        <v>0</v>
      </c>
      <c r="AB69" s="317"/>
      <c r="AC69" s="15" t="str">
        <f t="shared" si="74"/>
        <v/>
      </c>
      <c r="AD69" s="15" t="str">
        <f t="shared" si="75"/>
        <v/>
      </c>
      <c r="AE69" s="16" t="str">
        <f t="shared" si="76"/>
        <v>0 - 0</v>
      </c>
      <c r="AF69" s="20" t="str">
        <f t="shared" si="77"/>
        <v>Not an offer</v>
      </c>
      <c r="AG69" s="276" t="str">
        <f t="shared" si="23"/>
        <v>Not an Offer</v>
      </c>
      <c r="AH69" s="150"/>
      <c r="AI69" s="254">
        <v>53</v>
      </c>
      <c r="AJ69" s="149" t="str">
        <f t="shared" si="24"/>
        <v>00-ICT</v>
      </c>
      <c r="AK69" s="254" t="b">
        <f t="shared" si="11"/>
        <v>0</v>
      </c>
      <c r="AL69" s="254">
        <f t="shared" si="12"/>
        <v>0</v>
      </c>
      <c r="AM69" s="254">
        <f t="shared" si="25"/>
        <v>0</v>
      </c>
      <c r="AN69" s="288">
        <f t="shared" si="78"/>
        <v>0</v>
      </c>
      <c r="AO69" s="288">
        <f>IF(AND($BU69=$BV69,BU69=AO$13),$J69&amp;$K69&amp;$L69&amp;$M69&amp;$N69&amp;$O69&amp;$P69&amp;$Q69&amp;$R69&amp;$S69&amp;$T69&amp;$U69,IFERROR(MATCH($AN69,AO$17:AO68,0),-1000))</f>
        <v>1</v>
      </c>
      <c r="AP69" s="288">
        <f>IF(AND($BU69=$BV69,BV69=AP$13),$J69&amp;$K69&amp;$L69&amp;$M69&amp;$N69&amp;$O69&amp;$P69&amp;$Q69&amp;$R69&amp;$S69&amp;$T69&amp;$U69,IFERROR(MATCH($AN69,AP$17:AP68,0),-1000))</f>
        <v>1</v>
      </c>
      <c r="AQ69" s="288">
        <f>IF(AND($BU69=$BV69,BW69=AQ$13),$J69&amp;$K69&amp;$L69&amp;$M69&amp;$N69&amp;$O69&amp;$P69&amp;$Q69&amp;$R69&amp;$S69&amp;$T69&amp;$U69,IFERROR(MATCH($AN69,AQ$17:AQ68,0),-1000))</f>
        <v>1</v>
      </c>
      <c r="AR69" s="288">
        <f>IF(AND($BU69=$BV69,BX69=AR$13),$J69&amp;$K69&amp;$L69&amp;$M69&amp;$N69&amp;$O69&amp;$P69&amp;$Q69&amp;$R69&amp;$S69&amp;$T69&amp;$U69,IFERROR(MATCH($AN69,AR$17:AR68,0),-1000))</f>
        <v>1</v>
      </c>
      <c r="AS69" s="254">
        <f t="shared" si="71"/>
        <v>0</v>
      </c>
      <c r="AT69" s="261" t="str">
        <f t="shared" si="79"/>
        <v/>
      </c>
      <c r="AU69" s="254" t="str">
        <f t="shared" si="124"/>
        <v/>
      </c>
      <c r="AV69" s="254" t="str">
        <f t="shared" si="124"/>
        <v/>
      </c>
      <c r="AW69" s="254" t="str">
        <f t="shared" si="122"/>
        <v/>
      </c>
      <c r="AX69" s="254" t="str">
        <f t="shared" si="122"/>
        <v/>
      </c>
      <c r="AY69" s="254" t="str">
        <f t="shared" si="122"/>
        <v/>
      </c>
      <c r="AZ69" s="254" t="str">
        <f t="shared" si="122"/>
        <v/>
      </c>
      <c r="BA69" s="254" t="str">
        <f t="shared" si="122"/>
        <v/>
      </c>
      <c r="BB69" s="254" t="str">
        <f t="shared" si="122"/>
        <v/>
      </c>
      <c r="BC69" s="254" t="str">
        <f t="shared" si="122"/>
        <v/>
      </c>
      <c r="BD69" s="254" t="str">
        <f t="shared" si="122"/>
        <v/>
      </c>
      <c r="BE69" s="262" t="str">
        <f t="shared" si="122"/>
        <v/>
      </c>
      <c r="BF69" s="263" t="str">
        <f t="shared" si="125"/>
        <v/>
      </c>
      <c r="BG69" s="254" t="str">
        <f t="shared" si="125"/>
        <v/>
      </c>
      <c r="BH69" s="254" t="str">
        <f t="shared" si="123"/>
        <v/>
      </c>
      <c r="BI69" s="254" t="str">
        <f t="shared" si="123"/>
        <v/>
      </c>
      <c r="BJ69" s="254" t="str">
        <f t="shared" si="123"/>
        <v/>
      </c>
      <c r="BK69" s="254" t="str">
        <f t="shared" si="123"/>
        <v/>
      </c>
      <c r="BL69" s="254" t="str">
        <f t="shared" si="123"/>
        <v/>
      </c>
      <c r="BM69" s="254" t="str">
        <f t="shared" si="123"/>
        <v/>
      </c>
      <c r="BN69" s="254" t="str">
        <f t="shared" si="123"/>
        <v/>
      </c>
      <c r="BO69" s="254" t="str">
        <f t="shared" si="123"/>
        <v/>
      </c>
      <c r="BP69" s="254" t="str">
        <f t="shared" si="123"/>
        <v/>
      </c>
      <c r="BQ69" s="264" t="str">
        <f t="shared" si="80"/>
        <v/>
      </c>
      <c r="BR69" s="261" t="str">
        <f t="shared" si="30"/>
        <v/>
      </c>
      <c r="BS69" s="254" t="str">
        <f t="shared" si="31"/>
        <v/>
      </c>
      <c r="BT69" s="254" t="str">
        <f t="shared" si="31"/>
        <v/>
      </c>
      <c r="BU69" s="265" t="str">
        <f t="shared" si="31"/>
        <v/>
      </c>
      <c r="BV69" s="263" t="str">
        <f t="shared" si="32"/>
        <v/>
      </c>
      <c r="BW69" s="254" t="str">
        <f t="shared" si="32"/>
        <v/>
      </c>
      <c r="BX69" s="254" t="str">
        <f t="shared" si="32"/>
        <v/>
      </c>
      <c r="BY69" s="264" t="str">
        <f t="shared" si="33"/>
        <v/>
      </c>
      <c r="BZ69" s="254" t="str">
        <f t="shared" si="34"/>
        <v/>
      </c>
      <c r="CA69" s="254">
        <f t="shared" si="121"/>
        <v>0</v>
      </c>
      <c r="CB69" s="254">
        <f t="shared" si="121"/>
        <v>0</v>
      </c>
      <c r="CC69" s="254">
        <f t="shared" si="121"/>
        <v>0</v>
      </c>
      <c r="CD69" s="254">
        <f t="shared" si="120"/>
        <v>0</v>
      </c>
      <c r="CE69" s="254">
        <f t="shared" si="120"/>
        <v>0</v>
      </c>
      <c r="CF69" s="254">
        <f t="shared" si="120"/>
        <v>0</v>
      </c>
      <c r="CG69" s="254">
        <f t="shared" si="120"/>
        <v>0</v>
      </c>
      <c r="CH69" s="254">
        <f t="shared" si="120"/>
        <v>0</v>
      </c>
      <c r="CI69" s="254">
        <f t="shared" si="120"/>
        <v>0</v>
      </c>
      <c r="CJ69" s="254">
        <f t="shared" si="120"/>
        <v>0</v>
      </c>
      <c r="CK69" s="254">
        <f t="shared" si="120"/>
        <v>0</v>
      </c>
      <c r="CL69" s="254">
        <f t="shared" si="120"/>
        <v>0</v>
      </c>
      <c r="CM69" s="254">
        <f t="shared" si="81"/>
        <v>0</v>
      </c>
      <c r="CN69" s="254">
        <f t="shared" si="82"/>
        <v>0</v>
      </c>
      <c r="CO69" s="254">
        <f t="shared" si="83"/>
        <v>0</v>
      </c>
      <c r="CP69" s="254">
        <f t="shared" si="84"/>
        <v>0</v>
      </c>
      <c r="CQ69" s="254">
        <f t="shared" si="85"/>
        <v>0</v>
      </c>
      <c r="CR69" s="254">
        <f t="shared" si="86"/>
        <v>0</v>
      </c>
      <c r="CS69" s="254">
        <f t="shared" si="87"/>
        <v>0</v>
      </c>
      <c r="CT69" s="254">
        <f t="shared" si="88"/>
        <v>0</v>
      </c>
      <c r="CU69" s="254">
        <f t="shared" si="89"/>
        <v>0</v>
      </c>
      <c r="CV69" s="254">
        <f t="shared" si="90"/>
        <v>0</v>
      </c>
      <c r="CW69" s="254">
        <f t="shared" si="91"/>
        <v>0</v>
      </c>
      <c r="CX69" s="254">
        <f t="shared" si="92"/>
        <v>0</v>
      </c>
      <c r="CY69" s="254">
        <f t="shared" si="93"/>
        <v>0</v>
      </c>
      <c r="CZ69" s="254">
        <f t="shared" si="94"/>
        <v>0</v>
      </c>
      <c r="DA69" s="254">
        <f t="shared" si="95"/>
        <v>0</v>
      </c>
      <c r="DB69" s="254">
        <f t="shared" si="96"/>
        <v>0</v>
      </c>
      <c r="DC69" s="254">
        <f t="shared" si="97"/>
        <v>0</v>
      </c>
      <c r="DD69" s="254">
        <f t="shared" si="98"/>
        <v>0</v>
      </c>
      <c r="DE69" s="254">
        <f t="shared" si="99"/>
        <v>0</v>
      </c>
      <c r="DF69" s="254">
        <f t="shared" si="100"/>
        <v>0</v>
      </c>
      <c r="DG69" s="254">
        <f t="shared" si="101"/>
        <v>0</v>
      </c>
      <c r="DH69" s="254">
        <f t="shared" si="102"/>
        <v>0</v>
      </c>
      <c r="DI69" s="254">
        <f t="shared" si="103"/>
        <v>0</v>
      </c>
      <c r="DJ69" s="254">
        <f t="shared" si="104"/>
        <v>0</v>
      </c>
      <c r="DK69" s="254">
        <f t="shared" si="105"/>
        <v>0</v>
      </c>
      <c r="DL69" s="254">
        <f t="shared" si="106"/>
        <v>0</v>
      </c>
      <c r="DM69" s="254">
        <f t="shared" si="107"/>
        <v>0</v>
      </c>
      <c r="DN69" s="254">
        <f t="shared" si="108"/>
        <v>0</v>
      </c>
      <c r="DO69" s="254">
        <f t="shared" si="109"/>
        <v>0</v>
      </c>
      <c r="DP69" s="254">
        <f t="shared" si="110"/>
        <v>0</v>
      </c>
      <c r="DQ69" s="254">
        <f t="shared" si="111"/>
        <v>0</v>
      </c>
      <c r="DR69" s="254">
        <f t="shared" si="112"/>
        <v>0</v>
      </c>
      <c r="DS69" s="254">
        <f t="shared" si="113"/>
        <v>0</v>
      </c>
      <c r="DT69" s="254">
        <f t="shared" si="114"/>
        <v>0</v>
      </c>
      <c r="DU69" s="254">
        <f t="shared" si="115"/>
        <v>0</v>
      </c>
      <c r="DV69" s="254">
        <f t="shared" si="116"/>
        <v>0</v>
      </c>
    </row>
    <row r="70" spans="1:130" ht="24" customHeight="1">
      <c r="A70" s="11" t="str">
        <f ca="1">IF(AG70&lt;&gt;"OK","",CONCATENATE(TEXT('Front Page'!$F$33,"000"),TEXT('Front Page'!$F$31,"000"),"-",LEFT('Front Page'!$R$53,5),"-",LEFT(D70,1),AJ70, "-",TEXT(B70,"000")))</f>
        <v/>
      </c>
      <c r="B70" s="12" t="str">
        <f>IFERROR(IF(E70="","",MAX(B$17:B69)+1),"")</f>
        <v/>
      </c>
      <c r="C70" s="13"/>
      <c r="D70" s="29" t="str">
        <f t="shared" si="72"/>
        <v>None</v>
      </c>
      <c r="E70" s="29" t="str">
        <f t="shared" si="17"/>
        <v/>
      </c>
      <c r="F70" s="29" t="str">
        <f t="shared" si="18"/>
        <v/>
      </c>
      <c r="G70" s="363"/>
      <c r="H70" s="364"/>
      <c r="I70" s="325" t="str">
        <f t="shared" si="73"/>
        <v>No</v>
      </c>
      <c r="J70" s="314">
        <v>0</v>
      </c>
      <c r="K70" s="312">
        <v>0</v>
      </c>
      <c r="L70" s="312">
        <v>0</v>
      </c>
      <c r="M70" s="312">
        <v>0</v>
      </c>
      <c r="N70" s="312">
        <v>0</v>
      </c>
      <c r="O70" s="312">
        <v>0</v>
      </c>
      <c r="P70" s="312">
        <v>0</v>
      </c>
      <c r="Q70" s="312">
        <v>0</v>
      </c>
      <c r="R70" s="312">
        <v>0</v>
      </c>
      <c r="S70" s="312">
        <v>0</v>
      </c>
      <c r="T70" s="312">
        <v>0</v>
      </c>
      <c r="U70" s="312">
        <v>0</v>
      </c>
      <c r="V70" s="313">
        <v>1</v>
      </c>
      <c r="W70" s="313">
        <v>1</v>
      </c>
      <c r="X70" s="312">
        <v>0</v>
      </c>
      <c r="Y70" s="312">
        <v>0</v>
      </c>
      <c r="Z70" s="312">
        <v>0</v>
      </c>
      <c r="AA70" s="14">
        <v>0</v>
      </c>
      <c r="AB70" s="317"/>
      <c r="AC70" s="15" t="str">
        <f t="shared" si="74"/>
        <v/>
      </c>
      <c r="AD70" s="15" t="str">
        <f t="shared" si="75"/>
        <v/>
      </c>
      <c r="AE70" s="16" t="str">
        <f t="shared" si="76"/>
        <v>0 - 0</v>
      </c>
      <c r="AF70" s="20" t="str">
        <f t="shared" si="77"/>
        <v>Not an offer</v>
      </c>
      <c r="AG70" s="276" t="str">
        <f t="shared" si="23"/>
        <v>Not an Offer</v>
      </c>
      <c r="AH70" s="150"/>
      <c r="AI70" s="254">
        <v>54</v>
      </c>
      <c r="AJ70" s="149" t="str">
        <f t="shared" si="24"/>
        <v>00-ICT</v>
      </c>
      <c r="AK70" s="254" t="b">
        <f t="shared" si="11"/>
        <v>0</v>
      </c>
      <c r="AL70" s="254">
        <f t="shared" si="12"/>
        <v>0</v>
      </c>
      <c r="AM70" s="254">
        <f t="shared" si="25"/>
        <v>0</v>
      </c>
      <c r="AN70" s="288">
        <f t="shared" si="78"/>
        <v>0</v>
      </c>
      <c r="AO70" s="288">
        <f>IF(AND($BU70=$BV70,BU70=AO$13),$J70&amp;$K70&amp;$L70&amp;$M70&amp;$N70&amp;$O70&amp;$P70&amp;$Q70&amp;$R70&amp;$S70&amp;$T70&amp;$U70,IFERROR(MATCH($AN70,AO$17:AO69,0),-1000))</f>
        <v>1</v>
      </c>
      <c r="AP70" s="288">
        <f>IF(AND($BU70=$BV70,BV70=AP$13),$J70&amp;$K70&amp;$L70&amp;$M70&amp;$N70&amp;$O70&amp;$P70&amp;$Q70&amp;$R70&amp;$S70&amp;$T70&amp;$U70,IFERROR(MATCH($AN70,AP$17:AP69,0),-1000))</f>
        <v>1</v>
      </c>
      <c r="AQ70" s="288">
        <f>IF(AND($BU70=$BV70,BW70=AQ$13),$J70&amp;$K70&amp;$L70&amp;$M70&amp;$N70&amp;$O70&amp;$P70&amp;$Q70&amp;$R70&amp;$S70&amp;$T70&amp;$U70,IFERROR(MATCH($AN70,AQ$17:AQ69,0),-1000))</f>
        <v>1</v>
      </c>
      <c r="AR70" s="288">
        <f>IF(AND($BU70=$BV70,BX70=AR$13),$J70&amp;$K70&amp;$L70&amp;$M70&amp;$N70&amp;$O70&amp;$P70&amp;$Q70&amp;$R70&amp;$S70&amp;$T70&amp;$U70,IFERROR(MATCH($AN70,AR$17:AR69,0),-1000))</f>
        <v>1</v>
      </c>
      <c r="AS70" s="254">
        <f t="shared" si="71"/>
        <v>0</v>
      </c>
      <c r="AT70" s="261" t="str">
        <f t="shared" si="79"/>
        <v/>
      </c>
      <c r="AU70" s="254" t="str">
        <f t="shared" si="124"/>
        <v/>
      </c>
      <c r="AV70" s="254" t="str">
        <f t="shared" si="124"/>
        <v/>
      </c>
      <c r="AW70" s="254" t="str">
        <f t="shared" si="122"/>
        <v/>
      </c>
      <c r="AX70" s="254" t="str">
        <f t="shared" si="122"/>
        <v/>
      </c>
      <c r="AY70" s="254" t="str">
        <f t="shared" si="122"/>
        <v/>
      </c>
      <c r="AZ70" s="254" t="str">
        <f t="shared" si="122"/>
        <v/>
      </c>
      <c r="BA70" s="254" t="str">
        <f t="shared" si="122"/>
        <v/>
      </c>
      <c r="BB70" s="254" t="str">
        <f t="shared" si="122"/>
        <v/>
      </c>
      <c r="BC70" s="254" t="str">
        <f t="shared" si="122"/>
        <v/>
      </c>
      <c r="BD70" s="254" t="str">
        <f t="shared" si="122"/>
        <v/>
      </c>
      <c r="BE70" s="262" t="str">
        <f t="shared" si="122"/>
        <v/>
      </c>
      <c r="BF70" s="263" t="str">
        <f t="shared" si="125"/>
        <v/>
      </c>
      <c r="BG70" s="254" t="str">
        <f t="shared" si="125"/>
        <v/>
      </c>
      <c r="BH70" s="254" t="str">
        <f t="shared" si="123"/>
        <v/>
      </c>
      <c r="BI70" s="254" t="str">
        <f t="shared" si="123"/>
        <v/>
      </c>
      <c r="BJ70" s="254" t="str">
        <f t="shared" si="123"/>
        <v/>
      </c>
      <c r="BK70" s="254" t="str">
        <f t="shared" si="123"/>
        <v/>
      </c>
      <c r="BL70" s="254" t="str">
        <f t="shared" si="123"/>
        <v/>
      </c>
      <c r="BM70" s="254" t="str">
        <f t="shared" si="123"/>
        <v/>
      </c>
      <c r="BN70" s="254" t="str">
        <f t="shared" si="123"/>
        <v/>
      </c>
      <c r="BO70" s="254" t="str">
        <f t="shared" si="123"/>
        <v/>
      </c>
      <c r="BP70" s="254" t="str">
        <f t="shared" si="123"/>
        <v/>
      </c>
      <c r="BQ70" s="264" t="str">
        <f t="shared" si="80"/>
        <v/>
      </c>
      <c r="BR70" s="261" t="str">
        <f t="shared" si="30"/>
        <v/>
      </c>
      <c r="BS70" s="254" t="str">
        <f t="shared" si="31"/>
        <v/>
      </c>
      <c r="BT70" s="254" t="str">
        <f t="shared" si="31"/>
        <v/>
      </c>
      <c r="BU70" s="265" t="str">
        <f t="shared" si="31"/>
        <v/>
      </c>
      <c r="BV70" s="263" t="str">
        <f t="shared" si="32"/>
        <v/>
      </c>
      <c r="BW70" s="254" t="str">
        <f t="shared" si="32"/>
        <v/>
      </c>
      <c r="BX70" s="254" t="str">
        <f t="shared" si="32"/>
        <v/>
      </c>
      <c r="BY70" s="264" t="str">
        <f t="shared" si="33"/>
        <v/>
      </c>
      <c r="BZ70" s="254" t="str">
        <f t="shared" si="34"/>
        <v/>
      </c>
      <c r="CA70" s="254">
        <f t="shared" si="121"/>
        <v>0</v>
      </c>
      <c r="CB70" s="254">
        <f t="shared" si="121"/>
        <v>0</v>
      </c>
      <c r="CC70" s="254">
        <f t="shared" si="121"/>
        <v>0</v>
      </c>
      <c r="CD70" s="254">
        <f t="shared" si="120"/>
        <v>0</v>
      </c>
      <c r="CE70" s="254">
        <f t="shared" si="120"/>
        <v>0</v>
      </c>
      <c r="CF70" s="254">
        <f t="shared" si="120"/>
        <v>0</v>
      </c>
      <c r="CG70" s="254">
        <f t="shared" si="120"/>
        <v>0</v>
      </c>
      <c r="CH70" s="254">
        <f t="shared" si="120"/>
        <v>0</v>
      </c>
      <c r="CI70" s="254">
        <f t="shared" si="120"/>
        <v>0</v>
      </c>
      <c r="CJ70" s="254">
        <f t="shared" si="120"/>
        <v>0</v>
      </c>
      <c r="CK70" s="254">
        <f t="shared" si="120"/>
        <v>0</v>
      </c>
      <c r="CL70" s="254">
        <f t="shared" si="120"/>
        <v>0</v>
      </c>
      <c r="CM70" s="254">
        <f t="shared" si="81"/>
        <v>0</v>
      </c>
      <c r="CN70" s="254">
        <f t="shared" si="82"/>
        <v>0</v>
      </c>
      <c r="CO70" s="254">
        <f t="shared" si="83"/>
        <v>0</v>
      </c>
      <c r="CP70" s="254">
        <f t="shared" si="84"/>
        <v>0</v>
      </c>
      <c r="CQ70" s="254">
        <f t="shared" si="85"/>
        <v>0</v>
      </c>
      <c r="CR70" s="254">
        <f t="shared" si="86"/>
        <v>0</v>
      </c>
      <c r="CS70" s="254">
        <f t="shared" si="87"/>
        <v>0</v>
      </c>
      <c r="CT70" s="254">
        <f t="shared" si="88"/>
        <v>0</v>
      </c>
      <c r="CU70" s="254">
        <f t="shared" si="89"/>
        <v>0</v>
      </c>
      <c r="CV70" s="254">
        <f t="shared" si="90"/>
        <v>0</v>
      </c>
      <c r="CW70" s="254">
        <f t="shared" si="91"/>
        <v>0</v>
      </c>
      <c r="CX70" s="254">
        <f t="shared" si="92"/>
        <v>0</v>
      </c>
      <c r="CY70" s="254">
        <f t="shared" si="93"/>
        <v>0</v>
      </c>
      <c r="CZ70" s="254">
        <f t="shared" si="94"/>
        <v>0</v>
      </c>
      <c r="DA70" s="254">
        <f t="shared" si="95"/>
        <v>0</v>
      </c>
      <c r="DB70" s="254">
        <f t="shared" si="96"/>
        <v>0</v>
      </c>
      <c r="DC70" s="254">
        <f t="shared" si="97"/>
        <v>0</v>
      </c>
      <c r="DD70" s="254">
        <f t="shared" si="98"/>
        <v>0</v>
      </c>
      <c r="DE70" s="254">
        <f t="shared" si="99"/>
        <v>0</v>
      </c>
      <c r="DF70" s="254">
        <f t="shared" si="100"/>
        <v>0</v>
      </c>
      <c r="DG70" s="254">
        <f t="shared" si="101"/>
        <v>0</v>
      </c>
      <c r="DH70" s="254">
        <f t="shared" si="102"/>
        <v>0</v>
      </c>
      <c r="DI70" s="254">
        <f t="shared" si="103"/>
        <v>0</v>
      </c>
      <c r="DJ70" s="254">
        <f t="shared" si="104"/>
        <v>0</v>
      </c>
      <c r="DK70" s="254">
        <f t="shared" si="105"/>
        <v>0</v>
      </c>
      <c r="DL70" s="254">
        <f t="shared" si="106"/>
        <v>0</v>
      </c>
      <c r="DM70" s="254">
        <f t="shared" si="107"/>
        <v>0</v>
      </c>
      <c r="DN70" s="254">
        <f t="shared" si="108"/>
        <v>0</v>
      </c>
      <c r="DO70" s="254">
        <f t="shared" si="109"/>
        <v>0</v>
      </c>
      <c r="DP70" s="254">
        <f t="shared" si="110"/>
        <v>0</v>
      </c>
      <c r="DQ70" s="254">
        <f t="shared" si="111"/>
        <v>0</v>
      </c>
      <c r="DR70" s="254">
        <f t="shared" si="112"/>
        <v>0</v>
      </c>
      <c r="DS70" s="254">
        <f t="shared" si="113"/>
        <v>0</v>
      </c>
      <c r="DT70" s="254">
        <f t="shared" si="114"/>
        <v>0</v>
      </c>
      <c r="DU70" s="254">
        <f t="shared" si="115"/>
        <v>0</v>
      </c>
      <c r="DV70" s="254">
        <f t="shared" si="116"/>
        <v>0</v>
      </c>
    </row>
    <row r="71" spans="1:130" ht="24" customHeight="1">
      <c r="A71" s="11" t="str">
        <f ca="1">IF(AG71&lt;&gt;"OK","",CONCATENATE(TEXT('Front Page'!$F$33,"000"),TEXT('Front Page'!$F$31,"000"),"-",LEFT('Front Page'!$R$53,5),"-",LEFT(D71,1),AJ71, "-",TEXT(B71,"000")))</f>
        <v/>
      </c>
      <c r="B71" s="12" t="str">
        <f>IFERROR(IF(E71="","",MAX(B$17:B70)+1),"")</f>
        <v/>
      </c>
      <c r="C71" s="13"/>
      <c r="D71" s="29" t="str">
        <f t="shared" si="72"/>
        <v>None</v>
      </c>
      <c r="E71" s="29" t="str">
        <f t="shared" si="17"/>
        <v/>
      </c>
      <c r="F71" s="29" t="str">
        <f t="shared" si="18"/>
        <v/>
      </c>
      <c r="G71" s="363"/>
      <c r="H71" s="364"/>
      <c r="I71" s="325" t="str">
        <f t="shared" si="73"/>
        <v>No</v>
      </c>
      <c r="J71" s="314">
        <v>0</v>
      </c>
      <c r="K71" s="312">
        <v>0</v>
      </c>
      <c r="L71" s="312">
        <v>0</v>
      </c>
      <c r="M71" s="312">
        <v>0</v>
      </c>
      <c r="N71" s="312">
        <v>0</v>
      </c>
      <c r="O71" s="312">
        <v>0</v>
      </c>
      <c r="P71" s="312">
        <v>0</v>
      </c>
      <c r="Q71" s="312">
        <v>0</v>
      </c>
      <c r="R71" s="312">
        <v>0</v>
      </c>
      <c r="S71" s="312">
        <v>0</v>
      </c>
      <c r="T71" s="312">
        <v>0</v>
      </c>
      <c r="U71" s="312">
        <v>0</v>
      </c>
      <c r="V71" s="313">
        <v>1</v>
      </c>
      <c r="W71" s="313">
        <v>1</v>
      </c>
      <c r="X71" s="312">
        <v>0</v>
      </c>
      <c r="Y71" s="312">
        <v>0</v>
      </c>
      <c r="Z71" s="312">
        <v>0</v>
      </c>
      <c r="AA71" s="14">
        <v>0</v>
      </c>
      <c r="AB71" s="317"/>
      <c r="AC71" s="15" t="str">
        <f t="shared" si="74"/>
        <v/>
      </c>
      <c r="AD71" s="15" t="str">
        <f t="shared" si="75"/>
        <v/>
      </c>
      <c r="AE71" s="16" t="str">
        <f t="shared" si="76"/>
        <v>0 - 0</v>
      </c>
      <c r="AF71" s="20" t="str">
        <f t="shared" si="77"/>
        <v>Not an offer</v>
      </c>
      <c r="AG71" s="276" t="str">
        <f t="shared" si="23"/>
        <v>Not an Offer</v>
      </c>
      <c r="AH71" s="150"/>
      <c r="AI71" s="254">
        <v>55</v>
      </c>
      <c r="AJ71" s="149" t="str">
        <f t="shared" si="24"/>
        <v>00-ICT</v>
      </c>
      <c r="AK71" s="254" t="b">
        <f t="shared" si="11"/>
        <v>0</v>
      </c>
      <c r="AL71" s="254">
        <f t="shared" si="12"/>
        <v>0</v>
      </c>
      <c r="AM71" s="254">
        <f t="shared" si="25"/>
        <v>0</v>
      </c>
      <c r="AN71" s="288">
        <f t="shared" si="78"/>
        <v>0</v>
      </c>
      <c r="AO71" s="288">
        <f>IF(AND($BU71=$BV71,BU71=AO$13),$J71&amp;$K71&amp;$L71&amp;$M71&amp;$N71&amp;$O71&amp;$P71&amp;$Q71&amp;$R71&amp;$S71&amp;$T71&amp;$U71,IFERROR(MATCH($AN71,AO$17:AO70,0),-1000))</f>
        <v>1</v>
      </c>
      <c r="AP71" s="288">
        <f>IF(AND($BU71=$BV71,BV71=AP$13),$J71&amp;$K71&amp;$L71&amp;$M71&amp;$N71&amp;$O71&amp;$P71&amp;$Q71&amp;$R71&amp;$S71&amp;$T71&amp;$U71,IFERROR(MATCH($AN71,AP$17:AP70,0),-1000))</f>
        <v>1</v>
      </c>
      <c r="AQ71" s="288">
        <f>IF(AND($BU71=$BV71,BW71=AQ$13),$J71&amp;$K71&amp;$L71&amp;$M71&amp;$N71&amp;$O71&amp;$P71&amp;$Q71&amp;$R71&amp;$S71&amp;$T71&amp;$U71,IFERROR(MATCH($AN71,AQ$17:AQ70,0),-1000))</f>
        <v>1</v>
      </c>
      <c r="AR71" s="288">
        <f>IF(AND($BU71=$BV71,BX71=AR$13),$J71&amp;$K71&amp;$L71&amp;$M71&amp;$N71&amp;$O71&amp;$P71&amp;$Q71&amp;$R71&amp;$S71&amp;$T71&amp;$U71,IFERROR(MATCH($AN71,AR$17:AR70,0),-1000))</f>
        <v>1</v>
      </c>
      <c r="AS71" s="254">
        <f t="shared" si="71"/>
        <v>0</v>
      </c>
      <c r="AT71" s="261" t="str">
        <f t="shared" si="79"/>
        <v/>
      </c>
      <c r="AU71" s="254" t="str">
        <f t="shared" si="124"/>
        <v/>
      </c>
      <c r="AV71" s="254" t="str">
        <f t="shared" si="124"/>
        <v/>
      </c>
      <c r="AW71" s="254" t="str">
        <f t="shared" si="122"/>
        <v/>
      </c>
      <c r="AX71" s="254" t="str">
        <f t="shared" si="122"/>
        <v/>
      </c>
      <c r="AY71" s="254" t="str">
        <f t="shared" si="122"/>
        <v/>
      </c>
      <c r="AZ71" s="254" t="str">
        <f t="shared" si="122"/>
        <v/>
      </c>
      <c r="BA71" s="254" t="str">
        <f t="shared" si="122"/>
        <v/>
      </c>
      <c r="BB71" s="254" t="str">
        <f t="shared" si="122"/>
        <v/>
      </c>
      <c r="BC71" s="254" t="str">
        <f t="shared" si="122"/>
        <v/>
      </c>
      <c r="BD71" s="254" t="str">
        <f t="shared" si="122"/>
        <v/>
      </c>
      <c r="BE71" s="262" t="str">
        <f t="shared" si="122"/>
        <v/>
      </c>
      <c r="BF71" s="263" t="str">
        <f t="shared" si="125"/>
        <v/>
      </c>
      <c r="BG71" s="254" t="str">
        <f t="shared" si="125"/>
        <v/>
      </c>
      <c r="BH71" s="254" t="str">
        <f t="shared" si="123"/>
        <v/>
      </c>
      <c r="BI71" s="254" t="str">
        <f t="shared" si="123"/>
        <v/>
      </c>
      <c r="BJ71" s="254" t="str">
        <f t="shared" si="123"/>
        <v/>
      </c>
      <c r="BK71" s="254" t="str">
        <f t="shared" si="123"/>
        <v/>
      </c>
      <c r="BL71" s="254" t="str">
        <f t="shared" si="123"/>
        <v/>
      </c>
      <c r="BM71" s="254" t="str">
        <f t="shared" si="123"/>
        <v/>
      </c>
      <c r="BN71" s="254" t="str">
        <f t="shared" si="123"/>
        <v/>
      </c>
      <c r="BO71" s="254" t="str">
        <f t="shared" si="123"/>
        <v/>
      </c>
      <c r="BP71" s="254" t="str">
        <f t="shared" si="123"/>
        <v/>
      </c>
      <c r="BQ71" s="264" t="str">
        <f t="shared" si="80"/>
        <v/>
      </c>
      <c r="BR71" s="261" t="str">
        <f t="shared" si="30"/>
        <v/>
      </c>
      <c r="BS71" s="254" t="str">
        <f t="shared" si="31"/>
        <v/>
      </c>
      <c r="BT71" s="254" t="str">
        <f t="shared" si="31"/>
        <v/>
      </c>
      <c r="BU71" s="265" t="str">
        <f t="shared" si="31"/>
        <v/>
      </c>
      <c r="BV71" s="263" t="str">
        <f t="shared" si="32"/>
        <v/>
      </c>
      <c r="BW71" s="254" t="str">
        <f t="shared" si="32"/>
        <v/>
      </c>
      <c r="BX71" s="254" t="str">
        <f t="shared" si="32"/>
        <v/>
      </c>
      <c r="BY71" s="264" t="str">
        <f t="shared" si="33"/>
        <v/>
      </c>
      <c r="BZ71" s="254" t="str">
        <f t="shared" si="34"/>
        <v/>
      </c>
      <c r="CA71" s="254">
        <f t="shared" si="121"/>
        <v>0</v>
      </c>
      <c r="CB71" s="254">
        <f t="shared" si="121"/>
        <v>0</v>
      </c>
      <c r="CC71" s="254">
        <f t="shared" si="121"/>
        <v>0</v>
      </c>
      <c r="CD71" s="254">
        <f t="shared" si="120"/>
        <v>0</v>
      </c>
      <c r="CE71" s="254">
        <f t="shared" si="120"/>
        <v>0</v>
      </c>
      <c r="CF71" s="254">
        <f t="shared" si="120"/>
        <v>0</v>
      </c>
      <c r="CG71" s="254">
        <f t="shared" si="120"/>
        <v>0</v>
      </c>
      <c r="CH71" s="254">
        <f t="shared" si="120"/>
        <v>0</v>
      </c>
      <c r="CI71" s="254">
        <f t="shared" si="120"/>
        <v>0</v>
      </c>
      <c r="CJ71" s="254">
        <f t="shared" si="120"/>
        <v>0</v>
      </c>
      <c r="CK71" s="254">
        <f t="shared" si="120"/>
        <v>0</v>
      </c>
      <c r="CL71" s="254">
        <f t="shared" si="120"/>
        <v>0</v>
      </c>
      <c r="CM71" s="254">
        <f t="shared" si="81"/>
        <v>0</v>
      </c>
      <c r="CN71" s="254">
        <f t="shared" si="82"/>
        <v>0</v>
      </c>
      <c r="CO71" s="254">
        <f t="shared" si="83"/>
        <v>0</v>
      </c>
      <c r="CP71" s="254">
        <f t="shared" si="84"/>
        <v>0</v>
      </c>
      <c r="CQ71" s="254">
        <f t="shared" si="85"/>
        <v>0</v>
      </c>
      <c r="CR71" s="254">
        <f t="shared" si="86"/>
        <v>0</v>
      </c>
      <c r="CS71" s="254">
        <f t="shared" si="87"/>
        <v>0</v>
      </c>
      <c r="CT71" s="254">
        <f t="shared" si="88"/>
        <v>0</v>
      </c>
      <c r="CU71" s="254">
        <f t="shared" si="89"/>
        <v>0</v>
      </c>
      <c r="CV71" s="254">
        <f t="shared" si="90"/>
        <v>0</v>
      </c>
      <c r="CW71" s="254">
        <f t="shared" si="91"/>
        <v>0</v>
      </c>
      <c r="CX71" s="254">
        <f t="shared" si="92"/>
        <v>0</v>
      </c>
      <c r="CY71" s="254">
        <f t="shared" si="93"/>
        <v>0</v>
      </c>
      <c r="CZ71" s="254">
        <f t="shared" si="94"/>
        <v>0</v>
      </c>
      <c r="DA71" s="254">
        <f t="shared" si="95"/>
        <v>0</v>
      </c>
      <c r="DB71" s="254">
        <f t="shared" si="96"/>
        <v>0</v>
      </c>
      <c r="DC71" s="254">
        <f t="shared" si="97"/>
        <v>0</v>
      </c>
      <c r="DD71" s="254">
        <f t="shared" si="98"/>
        <v>0</v>
      </c>
      <c r="DE71" s="254">
        <f t="shared" si="99"/>
        <v>0</v>
      </c>
      <c r="DF71" s="254">
        <f t="shared" si="100"/>
        <v>0</v>
      </c>
      <c r="DG71" s="254">
        <f t="shared" si="101"/>
        <v>0</v>
      </c>
      <c r="DH71" s="254">
        <f t="shared" si="102"/>
        <v>0</v>
      </c>
      <c r="DI71" s="254">
        <f t="shared" si="103"/>
        <v>0</v>
      </c>
      <c r="DJ71" s="254">
        <f t="shared" si="104"/>
        <v>0</v>
      </c>
      <c r="DK71" s="254">
        <f t="shared" si="105"/>
        <v>0</v>
      </c>
      <c r="DL71" s="254">
        <f t="shared" si="106"/>
        <v>0</v>
      </c>
      <c r="DM71" s="254">
        <f t="shared" si="107"/>
        <v>0</v>
      </c>
      <c r="DN71" s="254">
        <f t="shared" si="108"/>
        <v>0</v>
      </c>
      <c r="DO71" s="254">
        <f t="shared" si="109"/>
        <v>0</v>
      </c>
      <c r="DP71" s="254">
        <f t="shared" si="110"/>
        <v>0</v>
      </c>
      <c r="DQ71" s="254">
        <f t="shared" si="111"/>
        <v>0</v>
      </c>
      <c r="DR71" s="254">
        <f t="shared" si="112"/>
        <v>0</v>
      </c>
      <c r="DS71" s="254">
        <f t="shared" si="113"/>
        <v>0</v>
      </c>
      <c r="DT71" s="254">
        <f t="shared" si="114"/>
        <v>0</v>
      </c>
      <c r="DU71" s="254">
        <f t="shared" si="115"/>
        <v>0</v>
      </c>
      <c r="DV71" s="254">
        <f t="shared" si="116"/>
        <v>0</v>
      </c>
    </row>
    <row r="72" spans="1:130" ht="24" customHeight="1">
      <c r="A72" s="11" t="str">
        <f ca="1">IF(AG72&lt;&gt;"OK","",CONCATENATE(TEXT('Front Page'!$F$33,"000"),TEXT('Front Page'!$F$31,"000"),"-",LEFT('Front Page'!$R$53,5),"-",LEFT(D72,1),AJ72, "-",TEXT(B72,"000")))</f>
        <v/>
      </c>
      <c r="B72" s="12" t="str">
        <f>IFERROR(IF(E72="","",MAX(B$17:B71)+1),"")</f>
        <v/>
      </c>
      <c r="C72" s="13"/>
      <c r="D72" s="29" t="str">
        <f t="shared" si="72"/>
        <v>None</v>
      </c>
      <c r="E72" s="29" t="str">
        <f t="shared" si="17"/>
        <v/>
      </c>
      <c r="F72" s="29" t="str">
        <f t="shared" si="18"/>
        <v/>
      </c>
      <c r="G72" s="363"/>
      <c r="H72" s="364"/>
      <c r="I72" s="325" t="str">
        <f t="shared" si="73"/>
        <v>No</v>
      </c>
      <c r="J72" s="314">
        <v>0</v>
      </c>
      <c r="K72" s="312">
        <v>0</v>
      </c>
      <c r="L72" s="312">
        <v>0</v>
      </c>
      <c r="M72" s="312">
        <v>0</v>
      </c>
      <c r="N72" s="312">
        <v>0</v>
      </c>
      <c r="O72" s="312">
        <v>0</v>
      </c>
      <c r="P72" s="312">
        <v>0</v>
      </c>
      <c r="Q72" s="312">
        <v>0</v>
      </c>
      <c r="R72" s="312">
        <v>0</v>
      </c>
      <c r="S72" s="312">
        <v>0</v>
      </c>
      <c r="T72" s="312">
        <v>0</v>
      </c>
      <c r="U72" s="312">
        <v>0</v>
      </c>
      <c r="V72" s="313">
        <v>1</v>
      </c>
      <c r="W72" s="313">
        <v>1</v>
      </c>
      <c r="X72" s="312">
        <v>0</v>
      </c>
      <c r="Y72" s="312">
        <v>0</v>
      </c>
      <c r="Z72" s="312">
        <v>0</v>
      </c>
      <c r="AA72" s="14">
        <v>0</v>
      </c>
      <c r="AB72" s="317"/>
      <c r="AC72" s="15" t="str">
        <f t="shared" si="74"/>
        <v/>
      </c>
      <c r="AD72" s="15" t="str">
        <f t="shared" si="75"/>
        <v/>
      </c>
      <c r="AE72" s="16" t="str">
        <f t="shared" si="76"/>
        <v>0 - 0</v>
      </c>
      <c r="AF72" s="20" t="str">
        <f t="shared" si="77"/>
        <v>Not an offer</v>
      </c>
      <c r="AG72" s="276" t="str">
        <f t="shared" si="23"/>
        <v>Not an Offer</v>
      </c>
      <c r="AH72" s="150"/>
      <c r="AI72" s="254">
        <v>56</v>
      </c>
      <c r="AJ72" s="149" t="str">
        <f t="shared" si="24"/>
        <v>00-ICT</v>
      </c>
      <c r="AK72" s="254" t="b">
        <f t="shared" si="11"/>
        <v>0</v>
      </c>
      <c r="AL72" s="254">
        <f t="shared" si="12"/>
        <v>0</v>
      </c>
      <c r="AM72" s="254">
        <f t="shared" si="25"/>
        <v>0</v>
      </c>
      <c r="AN72" s="288">
        <f t="shared" si="78"/>
        <v>0</v>
      </c>
      <c r="AO72" s="288">
        <f>IF(AND($BU72=$BV72,BU72=AO$13),$J72&amp;$K72&amp;$L72&amp;$M72&amp;$N72&amp;$O72&amp;$P72&amp;$Q72&amp;$R72&amp;$S72&amp;$T72&amp;$U72,IFERROR(MATCH($AN72,AO$17:AO71,0),-1000))</f>
        <v>1</v>
      </c>
      <c r="AP72" s="288">
        <f>IF(AND($BU72=$BV72,BV72=AP$13),$J72&amp;$K72&amp;$L72&amp;$M72&amp;$N72&amp;$O72&amp;$P72&amp;$Q72&amp;$R72&amp;$S72&amp;$T72&amp;$U72,IFERROR(MATCH($AN72,AP$17:AP71,0),-1000))</f>
        <v>1</v>
      </c>
      <c r="AQ72" s="288">
        <f>IF(AND($BU72=$BV72,BW72=AQ$13),$J72&amp;$K72&amp;$L72&amp;$M72&amp;$N72&amp;$O72&amp;$P72&amp;$Q72&amp;$R72&amp;$S72&amp;$T72&amp;$U72,IFERROR(MATCH($AN72,AQ$17:AQ71,0),-1000))</f>
        <v>1</v>
      </c>
      <c r="AR72" s="288">
        <f>IF(AND($BU72=$BV72,BX72=AR$13),$J72&amp;$K72&amp;$L72&amp;$M72&amp;$N72&amp;$O72&amp;$P72&amp;$Q72&amp;$R72&amp;$S72&amp;$T72&amp;$U72,IFERROR(MATCH($AN72,AR$17:AR71,0),-1000))</f>
        <v>1</v>
      </c>
      <c r="AS72" s="254">
        <f t="shared" si="71"/>
        <v>0</v>
      </c>
      <c r="AT72" s="261" t="str">
        <f t="shared" si="79"/>
        <v/>
      </c>
      <c r="AU72" s="254" t="str">
        <f t="shared" si="124"/>
        <v/>
      </c>
      <c r="AV72" s="254" t="str">
        <f t="shared" si="124"/>
        <v/>
      </c>
      <c r="AW72" s="254" t="str">
        <f t="shared" si="122"/>
        <v/>
      </c>
      <c r="AX72" s="254" t="str">
        <f t="shared" si="122"/>
        <v/>
      </c>
      <c r="AY72" s="254" t="str">
        <f t="shared" si="122"/>
        <v/>
      </c>
      <c r="AZ72" s="254" t="str">
        <f t="shared" si="122"/>
        <v/>
      </c>
      <c r="BA72" s="254" t="str">
        <f t="shared" si="122"/>
        <v/>
      </c>
      <c r="BB72" s="254" t="str">
        <f t="shared" si="122"/>
        <v/>
      </c>
      <c r="BC72" s="254" t="str">
        <f t="shared" si="122"/>
        <v/>
      </c>
      <c r="BD72" s="254" t="str">
        <f t="shared" si="122"/>
        <v/>
      </c>
      <c r="BE72" s="262" t="str">
        <f t="shared" si="122"/>
        <v/>
      </c>
      <c r="BF72" s="263" t="str">
        <f t="shared" si="125"/>
        <v/>
      </c>
      <c r="BG72" s="254" t="str">
        <f t="shared" si="125"/>
        <v/>
      </c>
      <c r="BH72" s="254" t="str">
        <f t="shared" si="123"/>
        <v/>
      </c>
      <c r="BI72" s="254" t="str">
        <f t="shared" si="123"/>
        <v/>
      </c>
      <c r="BJ72" s="254" t="str">
        <f t="shared" si="123"/>
        <v/>
      </c>
      <c r="BK72" s="254" t="str">
        <f t="shared" si="123"/>
        <v/>
      </c>
      <c r="BL72" s="254" t="str">
        <f t="shared" si="123"/>
        <v/>
      </c>
      <c r="BM72" s="254" t="str">
        <f t="shared" si="123"/>
        <v/>
      </c>
      <c r="BN72" s="254" t="str">
        <f t="shared" si="123"/>
        <v/>
      </c>
      <c r="BO72" s="254" t="str">
        <f t="shared" si="123"/>
        <v/>
      </c>
      <c r="BP72" s="254" t="str">
        <f t="shared" si="123"/>
        <v/>
      </c>
      <c r="BQ72" s="264" t="str">
        <f t="shared" si="80"/>
        <v/>
      </c>
      <c r="BR72" s="261" t="str">
        <f t="shared" si="30"/>
        <v/>
      </c>
      <c r="BS72" s="254" t="str">
        <f t="shared" si="31"/>
        <v/>
      </c>
      <c r="BT72" s="254" t="str">
        <f t="shared" si="31"/>
        <v/>
      </c>
      <c r="BU72" s="265" t="str">
        <f t="shared" si="31"/>
        <v/>
      </c>
      <c r="BV72" s="263" t="str">
        <f t="shared" si="32"/>
        <v/>
      </c>
      <c r="BW72" s="254" t="str">
        <f t="shared" si="32"/>
        <v/>
      </c>
      <c r="BX72" s="254" t="str">
        <f t="shared" si="32"/>
        <v/>
      </c>
      <c r="BY72" s="264" t="str">
        <f t="shared" si="33"/>
        <v/>
      </c>
      <c r="BZ72" s="254" t="str">
        <f t="shared" si="34"/>
        <v/>
      </c>
      <c r="CA72" s="254">
        <f t="shared" si="121"/>
        <v>0</v>
      </c>
      <c r="CB72" s="254">
        <f t="shared" si="121"/>
        <v>0</v>
      </c>
      <c r="CC72" s="254">
        <f t="shared" si="121"/>
        <v>0</v>
      </c>
      <c r="CD72" s="254">
        <f t="shared" si="120"/>
        <v>0</v>
      </c>
      <c r="CE72" s="254">
        <f t="shared" si="120"/>
        <v>0</v>
      </c>
      <c r="CF72" s="254">
        <f t="shared" si="120"/>
        <v>0</v>
      </c>
      <c r="CG72" s="254">
        <f t="shared" si="120"/>
        <v>0</v>
      </c>
      <c r="CH72" s="254">
        <f t="shared" si="120"/>
        <v>0</v>
      </c>
      <c r="CI72" s="254">
        <f t="shared" si="120"/>
        <v>0</v>
      </c>
      <c r="CJ72" s="254">
        <f t="shared" si="120"/>
        <v>0</v>
      </c>
      <c r="CK72" s="254">
        <f t="shared" si="120"/>
        <v>0</v>
      </c>
      <c r="CL72" s="254">
        <f t="shared" si="120"/>
        <v>0</v>
      </c>
      <c r="CM72" s="254">
        <f t="shared" si="81"/>
        <v>0</v>
      </c>
      <c r="CN72" s="254">
        <f t="shared" si="82"/>
        <v>0</v>
      </c>
      <c r="CO72" s="254">
        <f t="shared" si="83"/>
        <v>0</v>
      </c>
      <c r="CP72" s="254">
        <f t="shared" si="84"/>
        <v>0</v>
      </c>
      <c r="CQ72" s="254">
        <f t="shared" si="85"/>
        <v>0</v>
      </c>
      <c r="CR72" s="254">
        <f t="shared" si="86"/>
        <v>0</v>
      </c>
      <c r="CS72" s="254">
        <f t="shared" si="87"/>
        <v>0</v>
      </c>
      <c r="CT72" s="254">
        <f t="shared" si="88"/>
        <v>0</v>
      </c>
      <c r="CU72" s="254">
        <f t="shared" si="89"/>
        <v>0</v>
      </c>
      <c r="CV72" s="254">
        <f t="shared" si="90"/>
        <v>0</v>
      </c>
      <c r="CW72" s="254">
        <f t="shared" si="91"/>
        <v>0</v>
      </c>
      <c r="CX72" s="254">
        <f t="shared" si="92"/>
        <v>0</v>
      </c>
      <c r="CY72" s="254">
        <f t="shared" si="93"/>
        <v>0</v>
      </c>
      <c r="CZ72" s="254">
        <f t="shared" si="94"/>
        <v>0</v>
      </c>
      <c r="DA72" s="254">
        <f t="shared" si="95"/>
        <v>0</v>
      </c>
      <c r="DB72" s="254">
        <f t="shared" si="96"/>
        <v>0</v>
      </c>
      <c r="DC72" s="254">
        <f t="shared" si="97"/>
        <v>0</v>
      </c>
      <c r="DD72" s="254">
        <f t="shared" si="98"/>
        <v>0</v>
      </c>
      <c r="DE72" s="254">
        <f t="shared" si="99"/>
        <v>0</v>
      </c>
      <c r="DF72" s="254">
        <f t="shared" si="100"/>
        <v>0</v>
      </c>
      <c r="DG72" s="254">
        <f t="shared" si="101"/>
        <v>0</v>
      </c>
      <c r="DH72" s="254">
        <f t="shared" si="102"/>
        <v>0</v>
      </c>
      <c r="DI72" s="254">
        <f t="shared" si="103"/>
        <v>0</v>
      </c>
      <c r="DJ72" s="254">
        <f t="shared" si="104"/>
        <v>0</v>
      </c>
      <c r="DK72" s="254">
        <f t="shared" si="105"/>
        <v>0</v>
      </c>
      <c r="DL72" s="254">
        <f t="shared" si="106"/>
        <v>0</v>
      </c>
      <c r="DM72" s="254">
        <f t="shared" si="107"/>
        <v>0</v>
      </c>
      <c r="DN72" s="254">
        <f t="shared" si="108"/>
        <v>0</v>
      </c>
      <c r="DO72" s="254">
        <f t="shared" si="109"/>
        <v>0</v>
      </c>
      <c r="DP72" s="254">
        <f t="shared" si="110"/>
        <v>0</v>
      </c>
      <c r="DQ72" s="254">
        <f t="shared" si="111"/>
        <v>0</v>
      </c>
      <c r="DR72" s="254">
        <f t="shared" si="112"/>
        <v>0</v>
      </c>
      <c r="DS72" s="254">
        <f t="shared" si="113"/>
        <v>0</v>
      </c>
      <c r="DT72" s="254">
        <f t="shared" si="114"/>
        <v>0</v>
      </c>
      <c r="DU72" s="254">
        <f t="shared" si="115"/>
        <v>0</v>
      </c>
      <c r="DV72" s="254">
        <f t="shared" si="116"/>
        <v>0</v>
      </c>
    </row>
    <row r="73" spans="1:130" ht="24" customHeight="1">
      <c r="A73" s="11" t="str">
        <f ca="1">IF(AG73&lt;&gt;"OK","",CONCATENATE(TEXT('Front Page'!$F$33,"000"),TEXT('Front Page'!$F$31,"000"),"-",LEFT('Front Page'!$R$53,5),"-",LEFT(D73,1),AJ73, "-",TEXT(B73,"000")))</f>
        <v/>
      </c>
      <c r="B73" s="12" t="str">
        <f>IFERROR(IF(E73="","",MAX(B$17:B72)+1),"")</f>
        <v/>
      </c>
      <c r="C73" s="13"/>
      <c r="D73" s="29" t="str">
        <f t="shared" si="72"/>
        <v>None</v>
      </c>
      <c r="E73" s="29" t="str">
        <f t="shared" si="17"/>
        <v/>
      </c>
      <c r="F73" s="29" t="str">
        <f t="shared" si="18"/>
        <v/>
      </c>
      <c r="G73" s="363"/>
      <c r="H73" s="364"/>
      <c r="I73" s="325" t="str">
        <f t="shared" si="73"/>
        <v>No</v>
      </c>
      <c r="J73" s="314">
        <v>0</v>
      </c>
      <c r="K73" s="312">
        <v>0</v>
      </c>
      <c r="L73" s="312">
        <v>0</v>
      </c>
      <c r="M73" s="312">
        <v>0</v>
      </c>
      <c r="N73" s="312">
        <v>0</v>
      </c>
      <c r="O73" s="312">
        <v>0</v>
      </c>
      <c r="P73" s="312">
        <v>0</v>
      </c>
      <c r="Q73" s="312">
        <v>0</v>
      </c>
      <c r="R73" s="312">
        <v>0</v>
      </c>
      <c r="S73" s="312">
        <v>0</v>
      </c>
      <c r="T73" s="312">
        <v>0</v>
      </c>
      <c r="U73" s="312">
        <v>0</v>
      </c>
      <c r="V73" s="313">
        <v>1</v>
      </c>
      <c r="W73" s="313">
        <v>1</v>
      </c>
      <c r="X73" s="312">
        <v>0</v>
      </c>
      <c r="Y73" s="312">
        <v>0</v>
      </c>
      <c r="Z73" s="312">
        <v>0</v>
      </c>
      <c r="AA73" s="14">
        <v>0</v>
      </c>
      <c r="AB73" s="317"/>
      <c r="AC73" s="15" t="str">
        <f t="shared" si="74"/>
        <v/>
      </c>
      <c r="AD73" s="15" t="str">
        <f t="shared" si="75"/>
        <v/>
      </c>
      <c r="AE73" s="16" t="str">
        <f t="shared" si="76"/>
        <v>0 - 0</v>
      </c>
      <c r="AF73" s="20" t="str">
        <f t="shared" si="77"/>
        <v>Not an offer</v>
      </c>
      <c r="AG73" s="276" t="str">
        <f t="shared" si="23"/>
        <v>Not an Offer</v>
      </c>
      <c r="AH73" s="150"/>
      <c r="AI73" s="254">
        <v>57</v>
      </c>
      <c r="AJ73" s="149" t="str">
        <f t="shared" si="24"/>
        <v>00-ICT</v>
      </c>
      <c r="AK73" s="254" t="b">
        <f t="shared" si="11"/>
        <v>0</v>
      </c>
      <c r="AL73" s="254">
        <f t="shared" si="12"/>
        <v>0</v>
      </c>
      <c r="AM73" s="254">
        <f t="shared" si="25"/>
        <v>0</v>
      </c>
      <c r="AN73" s="288">
        <f t="shared" si="78"/>
        <v>0</v>
      </c>
      <c r="AO73" s="288">
        <f>IF(AND($BU73=$BV73,BU73=AO$13),$J73&amp;$K73&amp;$L73&amp;$M73&amp;$N73&amp;$O73&amp;$P73&amp;$Q73&amp;$R73&amp;$S73&amp;$T73&amp;$U73,IFERROR(MATCH($AN73,AO$17:AO72,0),-1000))</f>
        <v>1</v>
      </c>
      <c r="AP73" s="288">
        <f>IF(AND($BU73=$BV73,BV73=AP$13),$J73&amp;$K73&amp;$L73&amp;$M73&amp;$N73&amp;$O73&amp;$P73&amp;$Q73&amp;$R73&amp;$S73&amp;$T73&amp;$U73,IFERROR(MATCH($AN73,AP$17:AP72,0),-1000))</f>
        <v>1</v>
      </c>
      <c r="AQ73" s="288">
        <f>IF(AND($BU73=$BV73,BW73=AQ$13),$J73&amp;$K73&amp;$L73&amp;$M73&amp;$N73&amp;$O73&amp;$P73&amp;$Q73&amp;$R73&amp;$S73&amp;$T73&amp;$U73,IFERROR(MATCH($AN73,AQ$17:AQ72,0),-1000))</f>
        <v>1</v>
      </c>
      <c r="AR73" s="288">
        <f>IF(AND($BU73=$BV73,BX73=AR$13),$J73&amp;$K73&amp;$L73&amp;$M73&amp;$N73&amp;$O73&amp;$P73&amp;$Q73&amp;$R73&amp;$S73&amp;$T73&amp;$U73,IFERROR(MATCH($AN73,AR$17:AR72,0),-1000))</f>
        <v>1</v>
      </c>
      <c r="AS73" s="254">
        <f t="shared" si="71"/>
        <v>0</v>
      </c>
      <c r="AT73" s="261" t="str">
        <f t="shared" si="79"/>
        <v/>
      </c>
      <c r="AU73" s="254" t="str">
        <f t="shared" si="124"/>
        <v/>
      </c>
      <c r="AV73" s="254" t="str">
        <f t="shared" si="124"/>
        <v/>
      </c>
      <c r="AW73" s="254" t="str">
        <f t="shared" si="122"/>
        <v/>
      </c>
      <c r="AX73" s="254" t="str">
        <f t="shared" si="122"/>
        <v/>
      </c>
      <c r="AY73" s="254" t="str">
        <f t="shared" si="122"/>
        <v/>
      </c>
      <c r="AZ73" s="254" t="str">
        <f t="shared" si="122"/>
        <v/>
      </c>
      <c r="BA73" s="254" t="str">
        <f t="shared" si="122"/>
        <v/>
      </c>
      <c r="BB73" s="254" t="str">
        <f t="shared" si="122"/>
        <v/>
      </c>
      <c r="BC73" s="254" t="str">
        <f t="shared" si="122"/>
        <v/>
      </c>
      <c r="BD73" s="254" t="str">
        <f t="shared" si="122"/>
        <v/>
      </c>
      <c r="BE73" s="262" t="str">
        <f t="shared" si="122"/>
        <v/>
      </c>
      <c r="BF73" s="263" t="str">
        <f t="shared" si="125"/>
        <v/>
      </c>
      <c r="BG73" s="254" t="str">
        <f t="shared" si="125"/>
        <v/>
      </c>
      <c r="BH73" s="254" t="str">
        <f t="shared" si="123"/>
        <v/>
      </c>
      <c r="BI73" s="254" t="str">
        <f t="shared" si="123"/>
        <v/>
      </c>
      <c r="BJ73" s="254" t="str">
        <f t="shared" si="123"/>
        <v/>
      </c>
      <c r="BK73" s="254" t="str">
        <f t="shared" si="123"/>
        <v/>
      </c>
      <c r="BL73" s="254" t="str">
        <f t="shared" si="123"/>
        <v/>
      </c>
      <c r="BM73" s="254" t="str">
        <f t="shared" si="123"/>
        <v/>
      </c>
      <c r="BN73" s="254" t="str">
        <f t="shared" si="123"/>
        <v/>
      </c>
      <c r="BO73" s="254" t="str">
        <f t="shared" si="123"/>
        <v/>
      </c>
      <c r="BP73" s="254" t="str">
        <f t="shared" si="123"/>
        <v/>
      </c>
      <c r="BQ73" s="264" t="str">
        <f t="shared" si="80"/>
        <v/>
      </c>
      <c r="BR73" s="261" t="str">
        <f t="shared" si="30"/>
        <v/>
      </c>
      <c r="BS73" s="254" t="str">
        <f t="shared" si="31"/>
        <v/>
      </c>
      <c r="BT73" s="254" t="str">
        <f t="shared" si="31"/>
        <v/>
      </c>
      <c r="BU73" s="265" t="str">
        <f t="shared" si="31"/>
        <v/>
      </c>
      <c r="BV73" s="263" t="str">
        <f t="shared" si="32"/>
        <v/>
      </c>
      <c r="BW73" s="254" t="str">
        <f t="shared" si="32"/>
        <v/>
      </c>
      <c r="BX73" s="254" t="str">
        <f t="shared" si="32"/>
        <v/>
      </c>
      <c r="BY73" s="264" t="str">
        <f t="shared" si="33"/>
        <v/>
      </c>
      <c r="BZ73" s="254" t="str">
        <f t="shared" si="34"/>
        <v/>
      </c>
      <c r="CA73" s="254">
        <f t="shared" si="121"/>
        <v>0</v>
      </c>
      <c r="CB73" s="254">
        <f t="shared" si="121"/>
        <v>0</v>
      </c>
      <c r="CC73" s="254">
        <f t="shared" si="121"/>
        <v>0</v>
      </c>
      <c r="CD73" s="254">
        <f t="shared" si="120"/>
        <v>0</v>
      </c>
      <c r="CE73" s="254">
        <f t="shared" si="120"/>
        <v>0</v>
      </c>
      <c r="CF73" s="254">
        <f t="shared" si="120"/>
        <v>0</v>
      </c>
      <c r="CG73" s="254">
        <f t="shared" si="120"/>
        <v>0</v>
      </c>
      <c r="CH73" s="254">
        <f t="shared" si="120"/>
        <v>0</v>
      </c>
      <c r="CI73" s="254">
        <f t="shared" si="120"/>
        <v>0</v>
      </c>
      <c r="CJ73" s="254">
        <f t="shared" si="120"/>
        <v>0</v>
      </c>
      <c r="CK73" s="254">
        <f t="shared" si="120"/>
        <v>0</v>
      </c>
      <c r="CL73" s="254">
        <f t="shared" si="120"/>
        <v>0</v>
      </c>
      <c r="CM73" s="254">
        <f t="shared" si="81"/>
        <v>0</v>
      </c>
      <c r="CN73" s="254">
        <f t="shared" si="82"/>
        <v>0</v>
      </c>
      <c r="CO73" s="254">
        <f t="shared" si="83"/>
        <v>0</v>
      </c>
      <c r="CP73" s="254">
        <f t="shared" si="84"/>
        <v>0</v>
      </c>
      <c r="CQ73" s="254">
        <f t="shared" si="85"/>
        <v>0</v>
      </c>
      <c r="CR73" s="254">
        <f t="shared" si="86"/>
        <v>0</v>
      </c>
      <c r="CS73" s="254">
        <f t="shared" si="87"/>
        <v>0</v>
      </c>
      <c r="CT73" s="254">
        <f t="shared" si="88"/>
        <v>0</v>
      </c>
      <c r="CU73" s="254">
        <f t="shared" si="89"/>
        <v>0</v>
      </c>
      <c r="CV73" s="254">
        <f t="shared" si="90"/>
        <v>0</v>
      </c>
      <c r="CW73" s="254">
        <f t="shared" si="91"/>
        <v>0</v>
      </c>
      <c r="CX73" s="254">
        <f t="shared" si="92"/>
        <v>0</v>
      </c>
      <c r="CY73" s="254">
        <f t="shared" si="93"/>
        <v>0</v>
      </c>
      <c r="CZ73" s="254">
        <f t="shared" si="94"/>
        <v>0</v>
      </c>
      <c r="DA73" s="254">
        <f t="shared" si="95"/>
        <v>0</v>
      </c>
      <c r="DB73" s="254">
        <f t="shared" si="96"/>
        <v>0</v>
      </c>
      <c r="DC73" s="254">
        <f t="shared" si="97"/>
        <v>0</v>
      </c>
      <c r="DD73" s="254">
        <f t="shared" si="98"/>
        <v>0</v>
      </c>
      <c r="DE73" s="254">
        <f t="shared" si="99"/>
        <v>0</v>
      </c>
      <c r="DF73" s="254">
        <f t="shared" si="100"/>
        <v>0</v>
      </c>
      <c r="DG73" s="254">
        <f t="shared" si="101"/>
        <v>0</v>
      </c>
      <c r="DH73" s="254">
        <f t="shared" si="102"/>
        <v>0</v>
      </c>
      <c r="DI73" s="254">
        <f t="shared" si="103"/>
        <v>0</v>
      </c>
      <c r="DJ73" s="254">
        <f t="shared" si="104"/>
        <v>0</v>
      </c>
      <c r="DK73" s="254">
        <f t="shared" si="105"/>
        <v>0</v>
      </c>
      <c r="DL73" s="254">
        <f t="shared" si="106"/>
        <v>0</v>
      </c>
      <c r="DM73" s="254">
        <f t="shared" si="107"/>
        <v>0</v>
      </c>
      <c r="DN73" s="254">
        <f t="shared" si="108"/>
        <v>0</v>
      </c>
      <c r="DO73" s="254">
        <f t="shared" si="109"/>
        <v>0</v>
      </c>
      <c r="DP73" s="254">
        <f t="shared" si="110"/>
        <v>0</v>
      </c>
      <c r="DQ73" s="254">
        <f t="shared" si="111"/>
        <v>0</v>
      </c>
      <c r="DR73" s="254">
        <f t="shared" si="112"/>
        <v>0</v>
      </c>
      <c r="DS73" s="254">
        <f t="shared" si="113"/>
        <v>0</v>
      </c>
      <c r="DT73" s="254">
        <f t="shared" si="114"/>
        <v>0</v>
      </c>
      <c r="DU73" s="254">
        <f t="shared" si="115"/>
        <v>0</v>
      </c>
      <c r="DV73" s="254">
        <f t="shared" si="116"/>
        <v>0</v>
      </c>
    </row>
    <row r="74" spans="1:130" ht="24" customHeight="1">
      <c r="A74" s="11" t="str">
        <f ca="1">IF(AG74&lt;&gt;"OK","",CONCATENATE(TEXT('Front Page'!$F$33,"000"),TEXT('Front Page'!$F$31,"000"),"-",LEFT('Front Page'!$R$53,5),"-",LEFT(D74,1),AJ74, "-",TEXT(B74,"000")))</f>
        <v/>
      </c>
      <c r="B74" s="12" t="str">
        <f>IFERROR(IF(E74="","",MAX(B$17:B73)+1),"")</f>
        <v/>
      </c>
      <c r="C74" s="13"/>
      <c r="D74" s="29" t="str">
        <f t="shared" si="72"/>
        <v>None</v>
      </c>
      <c r="E74" s="29" t="str">
        <f t="shared" si="17"/>
        <v/>
      </c>
      <c r="F74" s="29" t="str">
        <f t="shared" si="18"/>
        <v/>
      </c>
      <c r="G74" s="363"/>
      <c r="H74" s="364"/>
      <c r="I74" s="325" t="str">
        <f t="shared" si="73"/>
        <v>No</v>
      </c>
      <c r="J74" s="314">
        <v>0</v>
      </c>
      <c r="K74" s="312">
        <v>0</v>
      </c>
      <c r="L74" s="312">
        <v>0</v>
      </c>
      <c r="M74" s="312">
        <v>0</v>
      </c>
      <c r="N74" s="312">
        <v>0</v>
      </c>
      <c r="O74" s="312">
        <v>0</v>
      </c>
      <c r="P74" s="312">
        <v>0</v>
      </c>
      <c r="Q74" s="312">
        <v>0</v>
      </c>
      <c r="R74" s="312">
        <v>0</v>
      </c>
      <c r="S74" s="312">
        <v>0</v>
      </c>
      <c r="T74" s="312">
        <v>0</v>
      </c>
      <c r="U74" s="312">
        <v>0</v>
      </c>
      <c r="V74" s="313">
        <v>1</v>
      </c>
      <c r="W74" s="313">
        <v>1</v>
      </c>
      <c r="X74" s="312">
        <v>0</v>
      </c>
      <c r="Y74" s="312">
        <v>0</v>
      </c>
      <c r="Z74" s="312">
        <v>0</v>
      </c>
      <c r="AA74" s="14">
        <v>0</v>
      </c>
      <c r="AB74" s="317"/>
      <c r="AC74" s="15" t="str">
        <f t="shared" si="74"/>
        <v/>
      </c>
      <c r="AD74" s="15" t="str">
        <f t="shared" si="75"/>
        <v/>
      </c>
      <c r="AE74" s="16" t="str">
        <f t="shared" si="76"/>
        <v>0 - 0</v>
      </c>
      <c r="AF74" s="20" t="str">
        <f t="shared" si="77"/>
        <v>Not an offer</v>
      </c>
      <c r="AG74" s="276" t="str">
        <f t="shared" si="23"/>
        <v>Not an Offer</v>
      </c>
      <c r="AH74" s="150"/>
      <c r="AI74" s="254">
        <v>58</v>
      </c>
      <c r="AJ74" s="149" t="str">
        <f t="shared" si="24"/>
        <v>00-ICT</v>
      </c>
      <c r="AK74" s="254" t="b">
        <f t="shared" si="11"/>
        <v>0</v>
      </c>
      <c r="AL74" s="254">
        <f t="shared" si="12"/>
        <v>0</v>
      </c>
      <c r="AM74" s="254">
        <f t="shared" si="25"/>
        <v>0</v>
      </c>
      <c r="AN74" s="288">
        <f t="shared" si="78"/>
        <v>0</v>
      </c>
      <c r="AO74" s="288">
        <f>IF(AND($BU74=$BV74,BU74=AO$13),$J74&amp;$K74&amp;$L74&amp;$M74&amp;$N74&amp;$O74&amp;$P74&amp;$Q74&amp;$R74&amp;$S74&amp;$T74&amp;$U74,IFERROR(MATCH($AN74,AO$17:AO73,0),-1000))</f>
        <v>1</v>
      </c>
      <c r="AP74" s="288">
        <f>IF(AND($BU74=$BV74,BV74=AP$13),$J74&amp;$K74&amp;$L74&amp;$M74&amp;$N74&amp;$O74&amp;$P74&amp;$Q74&amp;$R74&amp;$S74&amp;$T74&amp;$U74,IFERROR(MATCH($AN74,AP$17:AP73,0),-1000))</f>
        <v>1</v>
      </c>
      <c r="AQ74" s="288">
        <f>IF(AND($BU74=$BV74,BW74=AQ$13),$J74&amp;$K74&amp;$L74&amp;$M74&amp;$N74&amp;$O74&amp;$P74&amp;$Q74&amp;$R74&amp;$S74&amp;$T74&amp;$U74,IFERROR(MATCH($AN74,AQ$17:AQ73,0),-1000))</f>
        <v>1</v>
      </c>
      <c r="AR74" s="288">
        <f>IF(AND($BU74=$BV74,BX74=AR$13),$J74&amp;$K74&amp;$L74&amp;$M74&amp;$N74&amp;$O74&amp;$P74&amp;$Q74&amp;$R74&amp;$S74&amp;$T74&amp;$U74,IFERROR(MATCH($AN74,AR$17:AR73,0),-1000))</f>
        <v>1</v>
      </c>
      <c r="AS74" s="254">
        <f t="shared" si="71"/>
        <v>0</v>
      </c>
      <c r="AT74" s="261" t="str">
        <f t="shared" si="79"/>
        <v/>
      </c>
      <c r="AU74" s="254" t="str">
        <f t="shared" si="124"/>
        <v/>
      </c>
      <c r="AV74" s="254" t="str">
        <f t="shared" si="124"/>
        <v/>
      </c>
      <c r="AW74" s="254" t="str">
        <f t="shared" si="122"/>
        <v/>
      </c>
      <c r="AX74" s="254" t="str">
        <f t="shared" si="122"/>
        <v/>
      </c>
      <c r="AY74" s="254" t="str">
        <f t="shared" si="122"/>
        <v/>
      </c>
      <c r="AZ74" s="254" t="str">
        <f t="shared" si="122"/>
        <v/>
      </c>
      <c r="BA74" s="254" t="str">
        <f t="shared" si="122"/>
        <v/>
      </c>
      <c r="BB74" s="254" t="str">
        <f t="shared" si="122"/>
        <v/>
      </c>
      <c r="BC74" s="254" t="str">
        <f t="shared" si="122"/>
        <v/>
      </c>
      <c r="BD74" s="254" t="str">
        <f t="shared" si="122"/>
        <v/>
      </c>
      <c r="BE74" s="262" t="str">
        <f t="shared" si="122"/>
        <v/>
      </c>
      <c r="BF74" s="263" t="str">
        <f t="shared" si="125"/>
        <v/>
      </c>
      <c r="BG74" s="254" t="str">
        <f t="shared" si="125"/>
        <v/>
      </c>
      <c r="BH74" s="254" t="str">
        <f t="shared" si="123"/>
        <v/>
      </c>
      <c r="BI74" s="254" t="str">
        <f t="shared" si="123"/>
        <v/>
      </c>
      <c r="BJ74" s="254" t="str">
        <f t="shared" si="123"/>
        <v/>
      </c>
      <c r="BK74" s="254" t="str">
        <f t="shared" si="123"/>
        <v/>
      </c>
      <c r="BL74" s="254" t="str">
        <f t="shared" si="123"/>
        <v/>
      </c>
      <c r="BM74" s="254" t="str">
        <f t="shared" si="123"/>
        <v/>
      </c>
      <c r="BN74" s="254" t="str">
        <f t="shared" si="123"/>
        <v/>
      </c>
      <c r="BO74" s="254" t="str">
        <f t="shared" si="123"/>
        <v/>
      </c>
      <c r="BP74" s="254" t="str">
        <f t="shared" si="123"/>
        <v/>
      </c>
      <c r="BQ74" s="264" t="str">
        <f t="shared" si="80"/>
        <v/>
      </c>
      <c r="BR74" s="261" t="str">
        <f t="shared" si="30"/>
        <v/>
      </c>
      <c r="BS74" s="254" t="str">
        <f t="shared" si="31"/>
        <v/>
      </c>
      <c r="BT74" s="254" t="str">
        <f t="shared" si="31"/>
        <v/>
      </c>
      <c r="BU74" s="265" t="str">
        <f t="shared" si="31"/>
        <v/>
      </c>
      <c r="BV74" s="263" t="str">
        <f t="shared" si="32"/>
        <v/>
      </c>
      <c r="BW74" s="254" t="str">
        <f t="shared" si="32"/>
        <v/>
      </c>
      <c r="BX74" s="254" t="str">
        <f t="shared" si="32"/>
        <v/>
      </c>
      <c r="BY74" s="264" t="str">
        <f t="shared" si="33"/>
        <v/>
      </c>
      <c r="BZ74" s="254" t="str">
        <f t="shared" si="34"/>
        <v/>
      </c>
      <c r="CA74" s="254">
        <f t="shared" si="121"/>
        <v>0</v>
      </c>
      <c r="CB74" s="254">
        <f t="shared" si="121"/>
        <v>0</v>
      </c>
      <c r="CC74" s="254">
        <f t="shared" si="121"/>
        <v>0</v>
      </c>
      <c r="CD74" s="254">
        <f t="shared" si="120"/>
        <v>0</v>
      </c>
      <c r="CE74" s="254">
        <f t="shared" si="120"/>
        <v>0</v>
      </c>
      <c r="CF74" s="254">
        <f t="shared" si="120"/>
        <v>0</v>
      </c>
      <c r="CG74" s="254">
        <f t="shared" si="120"/>
        <v>0</v>
      </c>
      <c r="CH74" s="254">
        <f t="shared" si="120"/>
        <v>0</v>
      </c>
      <c r="CI74" s="254">
        <f t="shared" si="120"/>
        <v>0</v>
      </c>
      <c r="CJ74" s="254">
        <f t="shared" si="120"/>
        <v>0</v>
      </c>
      <c r="CK74" s="254">
        <f t="shared" si="120"/>
        <v>0</v>
      </c>
      <c r="CL74" s="254">
        <f t="shared" si="120"/>
        <v>0</v>
      </c>
      <c r="CM74" s="254">
        <f t="shared" si="81"/>
        <v>0</v>
      </c>
      <c r="CN74" s="254">
        <f t="shared" si="82"/>
        <v>0</v>
      </c>
      <c r="CO74" s="254">
        <f t="shared" si="83"/>
        <v>0</v>
      </c>
      <c r="CP74" s="254">
        <f t="shared" si="84"/>
        <v>0</v>
      </c>
      <c r="CQ74" s="254">
        <f t="shared" si="85"/>
        <v>0</v>
      </c>
      <c r="CR74" s="254">
        <f t="shared" si="86"/>
        <v>0</v>
      </c>
      <c r="CS74" s="254">
        <f t="shared" si="87"/>
        <v>0</v>
      </c>
      <c r="CT74" s="254">
        <f t="shared" si="88"/>
        <v>0</v>
      </c>
      <c r="CU74" s="254">
        <f t="shared" si="89"/>
        <v>0</v>
      </c>
      <c r="CV74" s="254">
        <f t="shared" si="90"/>
        <v>0</v>
      </c>
      <c r="CW74" s="254">
        <f t="shared" si="91"/>
        <v>0</v>
      </c>
      <c r="CX74" s="254">
        <f t="shared" si="92"/>
        <v>0</v>
      </c>
      <c r="CY74" s="254">
        <f t="shared" si="93"/>
        <v>0</v>
      </c>
      <c r="CZ74" s="254">
        <f t="shared" si="94"/>
        <v>0</v>
      </c>
      <c r="DA74" s="254">
        <f t="shared" si="95"/>
        <v>0</v>
      </c>
      <c r="DB74" s="254">
        <f t="shared" si="96"/>
        <v>0</v>
      </c>
      <c r="DC74" s="254">
        <f t="shared" si="97"/>
        <v>0</v>
      </c>
      <c r="DD74" s="254">
        <f t="shared" si="98"/>
        <v>0</v>
      </c>
      <c r="DE74" s="254">
        <f t="shared" si="99"/>
        <v>0</v>
      </c>
      <c r="DF74" s="254">
        <f t="shared" si="100"/>
        <v>0</v>
      </c>
      <c r="DG74" s="254">
        <f t="shared" si="101"/>
        <v>0</v>
      </c>
      <c r="DH74" s="254">
        <f t="shared" si="102"/>
        <v>0</v>
      </c>
      <c r="DI74" s="254">
        <f t="shared" si="103"/>
        <v>0</v>
      </c>
      <c r="DJ74" s="254">
        <f t="shared" si="104"/>
        <v>0</v>
      </c>
      <c r="DK74" s="254">
        <f t="shared" si="105"/>
        <v>0</v>
      </c>
      <c r="DL74" s="254">
        <f t="shared" si="106"/>
        <v>0</v>
      </c>
      <c r="DM74" s="254">
        <f t="shared" si="107"/>
        <v>0</v>
      </c>
      <c r="DN74" s="254">
        <f t="shared" si="108"/>
        <v>0</v>
      </c>
      <c r="DO74" s="254">
        <f t="shared" si="109"/>
        <v>0</v>
      </c>
      <c r="DP74" s="254">
        <f t="shared" si="110"/>
        <v>0</v>
      </c>
      <c r="DQ74" s="254">
        <f t="shared" si="111"/>
        <v>0</v>
      </c>
      <c r="DR74" s="254">
        <f t="shared" si="112"/>
        <v>0</v>
      </c>
      <c r="DS74" s="254">
        <f t="shared" si="113"/>
        <v>0</v>
      </c>
      <c r="DT74" s="254">
        <f t="shared" si="114"/>
        <v>0</v>
      </c>
      <c r="DU74" s="254">
        <f t="shared" si="115"/>
        <v>0</v>
      </c>
      <c r="DV74" s="254">
        <f t="shared" si="116"/>
        <v>0</v>
      </c>
    </row>
    <row r="75" spans="1:130" ht="24" customHeight="1">
      <c r="A75" s="11" t="str">
        <f ca="1">IF(AG75&lt;&gt;"OK","",CONCATENATE(TEXT('Front Page'!$F$33,"000"),TEXT('Front Page'!$F$31,"000"),"-",LEFT('Front Page'!$R$53,5),"-",LEFT(D75,1),AJ75, "-",TEXT(B75,"000")))</f>
        <v/>
      </c>
      <c r="B75" s="12" t="str">
        <f>IFERROR(IF(E75="","",MAX(B$17:B74)+1),"")</f>
        <v/>
      </c>
      <c r="C75" s="13"/>
      <c r="D75" s="29" t="str">
        <f t="shared" si="72"/>
        <v>None</v>
      </c>
      <c r="E75" s="29" t="str">
        <f t="shared" si="17"/>
        <v/>
      </c>
      <c r="F75" s="29" t="str">
        <f t="shared" si="18"/>
        <v/>
      </c>
      <c r="G75" s="363"/>
      <c r="H75" s="364"/>
      <c r="I75" s="325" t="str">
        <f t="shared" si="73"/>
        <v>No</v>
      </c>
      <c r="J75" s="314">
        <v>0</v>
      </c>
      <c r="K75" s="312">
        <v>0</v>
      </c>
      <c r="L75" s="312">
        <v>0</v>
      </c>
      <c r="M75" s="312">
        <v>0</v>
      </c>
      <c r="N75" s="312">
        <v>0</v>
      </c>
      <c r="O75" s="312">
        <v>0</v>
      </c>
      <c r="P75" s="312">
        <v>0</v>
      </c>
      <c r="Q75" s="312">
        <v>0</v>
      </c>
      <c r="R75" s="312">
        <v>0</v>
      </c>
      <c r="S75" s="312">
        <v>0</v>
      </c>
      <c r="T75" s="312">
        <v>0</v>
      </c>
      <c r="U75" s="312">
        <v>0</v>
      </c>
      <c r="V75" s="313">
        <v>1</v>
      </c>
      <c r="W75" s="313">
        <v>1</v>
      </c>
      <c r="X75" s="312">
        <v>0</v>
      </c>
      <c r="Y75" s="312">
        <v>0</v>
      </c>
      <c r="Z75" s="312">
        <v>0</v>
      </c>
      <c r="AA75" s="14">
        <v>0</v>
      </c>
      <c r="AB75" s="317"/>
      <c r="AC75" s="15" t="str">
        <f t="shared" si="74"/>
        <v/>
      </c>
      <c r="AD75" s="15" t="str">
        <f t="shared" si="75"/>
        <v/>
      </c>
      <c r="AE75" s="16" t="str">
        <f t="shared" si="76"/>
        <v>0 - 0</v>
      </c>
      <c r="AF75" s="20" t="str">
        <f t="shared" si="77"/>
        <v>Not an offer</v>
      </c>
      <c r="AG75" s="276" t="str">
        <f t="shared" si="23"/>
        <v>Not an Offer</v>
      </c>
      <c r="AH75" s="150"/>
      <c r="AI75" s="254">
        <v>59</v>
      </c>
      <c r="AJ75" s="149" t="str">
        <f t="shared" si="24"/>
        <v>00-ICT</v>
      </c>
      <c r="AK75" s="254" t="b">
        <f t="shared" si="11"/>
        <v>0</v>
      </c>
      <c r="AL75" s="254">
        <f t="shared" si="12"/>
        <v>0</v>
      </c>
      <c r="AM75" s="254">
        <f t="shared" si="25"/>
        <v>0</v>
      </c>
      <c r="AN75" s="288">
        <f t="shared" si="78"/>
        <v>0</v>
      </c>
      <c r="AO75" s="288">
        <f>IF(AND($BU75=$BV75,BU75=AO$13),$J75&amp;$K75&amp;$L75&amp;$M75&amp;$N75&amp;$O75&amp;$P75&amp;$Q75&amp;$R75&amp;$S75&amp;$T75&amp;$U75,IFERROR(MATCH($AN75,AO$17:AO74,0),-1000))</f>
        <v>1</v>
      </c>
      <c r="AP75" s="288">
        <f>IF(AND($BU75=$BV75,BV75=AP$13),$J75&amp;$K75&amp;$L75&amp;$M75&amp;$N75&amp;$O75&amp;$P75&amp;$Q75&amp;$R75&amp;$S75&amp;$T75&amp;$U75,IFERROR(MATCH($AN75,AP$17:AP74,0),-1000))</f>
        <v>1</v>
      </c>
      <c r="AQ75" s="288">
        <f>IF(AND($BU75=$BV75,BW75=AQ$13),$J75&amp;$K75&amp;$L75&amp;$M75&amp;$N75&amp;$O75&amp;$P75&amp;$Q75&amp;$R75&amp;$S75&amp;$T75&amp;$U75,IFERROR(MATCH($AN75,AQ$17:AQ74,0),-1000))</f>
        <v>1</v>
      </c>
      <c r="AR75" s="288">
        <f>IF(AND($BU75=$BV75,BX75=AR$13),$J75&amp;$K75&amp;$L75&amp;$M75&amp;$N75&amp;$O75&amp;$P75&amp;$Q75&amp;$R75&amp;$S75&amp;$T75&amp;$U75,IFERROR(MATCH($AN75,AR$17:AR74,0),-1000))</f>
        <v>1</v>
      </c>
      <c r="AS75" s="254">
        <f t="shared" si="71"/>
        <v>0</v>
      </c>
      <c r="AT75" s="261" t="str">
        <f t="shared" si="79"/>
        <v/>
      </c>
      <c r="AU75" s="254" t="str">
        <f t="shared" si="124"/>
        <v/>
      </c>
      <c r="AV75" s="254" t="str">
        <f t="shared" si="124"/>
        <v/>
      </c>
      <c r="AW75" s="254" t="str">
        <f t="shared" si="122"/>
        <v/>
      </c>
      <c r="AX75" s="254" t="str">
        <f t="shared" si="122"/>
        <v/>
      </c>
      <c r="AY75" s="254" t="str">
        <f t="shared" si="122"/>
        <v/>
      </c>
      <c r="AZ75" s="254" t="str">
        <f t="shared" si="122"/>
        <v/>
      </c>
      <c r="BA75" s="254" t="str">
        <f t="shared" si="122"/>
        <v/>
      </c>
      <c r="BB75" s="254" t="str">
        <f t="shared" si="122"/>
        <v/>
      </c>
      <c r="BC75" s="254" t="str">
        <f t="shared" si="122"/>
        <v/>
      </c>
      <c r="BD75" s="254" t="str">
        <f t="shared" si="122"/>
        <v/>
      </c>
      <c r="BE75" s="262" t="str">
        <f t="shared" si="122"/>
        <v/>
      </c>
      <c r="BF75" s="263" t="str">
        <f t="shared" si="125"/>
        <v/>
      </c>
      <c r="BG75" s="254" t="str">
        <f t="shared" si="125"/>
        <v/>
      </c>
      <c r="BH75" s="254" t="str">
        <f t="shared" si="123"/>
        <v/>
      </c>
      <c r="BI75" s="254" t="str">
        <f t="shared" si="123"/>
        <v/>
      </c>
      <c r="BJ75" s="254" t="str">
        <f t="shared" si="123"/>
        <v/>
      </c>
      <c r="BK75" s="254" t="str">
        <f t="shared" si="123"/>
        <v/>
      </c>
      <c r="BL75" s="254" t="str">
        <f t="shared" si="123"/>
        <v/>
      </c>
      <c r="BM75" s="254" t="str">
        <f t="shared" si="123"/>
        <v/>
      </c>
      <c r="BN75" s="254" t="str">
        <f t="shared" si="123"/>
        <v/>
      </c>
      <c r="BO75" s="254" t="str">
        <f t="shared" si="123"/>
        <v/>
      </c>
      <c r="BP75" s="254" t="str">
        <f t="shared" si="123"/>
        <v/>
      </c>
      <c r="BQ75" s="264" t="str">
        <f t="shared" si="80"/>
        <v/>
      </c>
      <c r="BR75" s="261" t="str">
        <f t="shared" si="30"/>
        <v/>
      </c>
      <c r="BS75" s="254" t="str">
        <f t="shared" si="31"/>
        <v/>
      </c>
      <c r="BT75" s="254" t="str">
        <f t="shared" si="31"/>
        <v/>
      </c>
      <c r="BU75" s="265" t="str">
        <f t="shared" si="31"/>
        <v/>
      </c>
      <c r="BV75" s="263" t="str">
        <f t="shared" si="32"/>
        <v/>
      </c>
      <c r="BW75" s="254" t="str">
        <f t="shared" si="32"/>
        <v/>
      </c>
      <c r="BX75" s="254" t="str">
        <f t="shared" si="32"/>
        <v/>
      </c>
      <c r="BY75" s="264" t="str">
        <f t="shared" si="33"/>
        <v/>
      </c>
      <c r="BZ75" s="254" t="str">
        <f t="shared" si="34"/>
        <v/>
      </c>
      <c r="CA75" s="254">
        <f t="shared" si="121"/>
        <v>0</v>
      </c>
      <c r="CB75" s="254">
        <f t="shared" si="121"/>
        <v>0</v>
      </c>
      <c r="CC75" s="254">
        <f t="shared" si="121"/>
        <v>0</v>
      </c>
      <c r="CD75" s="254">
        <f t="shared" si="120"/>
        <v>0</v>
      </c>
      <c r="CE75" s="254">
        <f t="shared" si="120"/>
        <v>0</v>
      </c>
      <c r="CF75" s="254">
        <f t="shared" si="120"/>
        <v>0</v>
      </c>
      <c r="CG75" s="254">
        <f t="shared" si="120"/>
        <v>0</v>
      </c>
      <c r="CH75" s="254">
        <f t="shared" si="120"/>
        <v>0</v>
      </c>
      <c r="CI75" s="254">
        <f t="shared" si="120"/>
        <v>0</v>
      </c>
      <c r="CJ75" s="254">
        <f t="shared" si="120"/>
        <v>0</v>
      </c>
      <c r="CK75" s="254">
        <f t="shared" si="120"/>
        <v>0</v>
      </c>
      <c r="CL75" s="254">
        <f t="shared" si="120"/>
        <v>0</v>
      </c>
      <c r="CM75" s="254">
        <f t="shared" si="81"/>
        <v>0</v>
      </c>
      <c r="CN75" s="254">
        <f t="shared" si="82"/>
        <v>0</v>
      </c>
      <c r="CO75" s="254">
        <f t="shared" si="83"/>
        <v>0</v>
      </c>
      <c r="CP75" s="254">
        <f t="shared" si="84"/>
        <v>0</v>
      </c>
      <c r="CQ75" s="254">
        <f t="shared" si="85"/>
        <v>0</v>
      </c>
      <c r="CR75" s="254">
        <f t="shared" si="86"/>
        <v>0</v>
      </c>
      <c r="CS75" s="254">
        <f t="shared" si="87"/>
        <v>0</v>
      </c>
      <c r="CT75" s="254">
        <f t="shared" si="88"/>
        <v>0</v>
      </c>
      <c r="CU75" s="254">
        <f t="shared" si="89"/>
        <v>0</v>
      </c>
      <c r="CV75" s="254">
        <f t="shared" si="90"/>
        <v>0</v>
      </c>
      <c r="CW75" s="254">
        <f t="shared" si="91"/>
        <v>0</v>
      </c>
      <c r="CX75" s="254">
        <f t="shared" si="92"/>
        <v>0</v>
      </c>
      <c r="CY75" s="254">
        <f t="shared" si="93"/>
        <v>0</v>
      </c>
      <c r="CZ75" s="254">
        <f t="shared" si="94"/>
        <v>0</v>
      </c>
      <c r="DA75" s="254">
        <f t="shared" si="95"/>
        <v>0</v>
      </c>
      <c r="DB75" s="254">
        <f t="shared" si="96"/>
        <v>0</v>
      </c>
      <c r="DC75" s="254">
        <f t="shared" si="97"/>
        <v>0</v>
      </c>
      <c r="DD75" s="254">
        <f t="shared" si="98"/>
        <v>0</v>
      </c>
      <c r="DE75" s="254">
        <f t="shared" si="99"/>
        <v>0</v>
      </c>
      <c r="DF75" s="254">
        <f t="shared" si="100"/>
        <v>0</v>
      </c>
      <c r="DG75" s="254">
        <f t="shared" si="101"/>
        <v>0</v>
      </c>
      <c r="DH75" s="254">
        <f t="shared" si="102"/>
        <v>0</v>
      </c>
      <c r="DI75" s="254">
        <f t="shared" si="103"/>
        <v>0</v>
      </c>
      <c r="DJ75" s="254">
        <f t="shared" si="104"/>
        <v>0</v>
      </c>
      <c r="DK75" s="254">
        <f t="shared" si="105"/>
        <v>0</v>
      </c>
      <c r="DL75" s="254">
        <f t="shared" si="106"/>
        <v>0</v>
      </c>
      <c r="DM75" s="254">
        <f t="shared" si="107"/>
        <v>0</v>
      </c>
      <c r="DN75" s="254">
        <f t="shared" si="108"/>
        <v>0</v>
      </c>
      <c r="DO75" s="254">
        <f t="shared" si="109"/>
        <v>0</v>
      </c>
      <c r="DP75" s="254">
        <f t="shared" si="110"/>
        <v>0</v>
      </c>
      <c r="DQ75" s="254">
        <f t="shared" si="111"/>
        <v>0</v>
      </c>
      <c r="DR75" s="254">
        <f t="shared" si="112"/>
        <v>0</v>
      </c>
      <c r="DS75" s="254">
        <f t="shared" si="113"/>
        <v>0</v>
      </c>
      <c r="DT75" s="254">
        <f t="shared" si="114"/>
        <v>0</v>
      </c>
      <c r="DU75" s="254">
        <f t="shared" si="115"/>
        <v>0</v>
      </c>
      <c r="DV75" s="254">
        <f t="shared" si="116"/>
        <v>0</v>
      </c>
    </row>
    <row r="76" spans="1:130" ht="24" customHeight="1">
      <c r="A76" s="11" t="str">
        <f ca="1">IF(AG76&lt;&gt;"OK","",CONCATENATE(TEXT('Front Page'!$F$33,"000"),TEXT('Front Page'!$F$31,"000"),"-",LEFT('Front Page'!$R$53,5),"-",LEFT(D76,1),AJ76, "-",TEXT(B76,"000")))</f>
        <v/>
      </c>
      <c r="B76" s="12" t="str">
        <f>IFERROR(IF(E76="","",MAX(B$17:B75)+1),"")</f>
        <v/>
      </c>
      <c r="C76" s="13"/>
      <c r="D76" s="29" t="str">
        <f t="shared" si="72"/>
        <v>None</v>
      </c>
      <c r="E76" s="29" t="str">
        <f t="shared" si="17"/>
        <v/>
      </c>
      <c r="F76" s="29" t="str">
        <f t="shared" si="18"/>
        <v/>
      </c>
      <c r="G76" s="363"/>
      <c r="H76" s="364"/>
      <c r="I76" s="325" t="str">
        <f t="shared" si="73"/>
        <v>No</v>
      </c>
      <c r="J76" s="314">
        <v>0</v>
      </c>
      <c r="K76" s="312">
        <v>0</v>
      </c>
      <c r="L76" s="312">
        <v>0</v>
      </c>
      <c r="M76" s="312">
        <v>0</v>
      </c>
      <c r="N76" s="312">
        <v>0</v>
      </c>
      <c r="O76" s="312">
        <v>0</v>
      </c>
      <c r="P76" s="312">
        <v>0</v>
      </c>
      <c r="Q76" s="312">
        <v>0</v>
      </c>
      <c r="R76" s="312">
        <v>0</v>
      </c>
      <c r="S76" s="312">
        <v>0</v>
      </c>
      <c r="T76" s="312">
        <v>0</v>
      </c>
      <c r="U76" s="312">
        <v>0</v>
      </c>
      <c r="V76" s="313">
        <v>1</v>
      </c>
      <c r="W76" s="313">
        <v>1</v>
      </c>
      <c r="X76" s="312">
        <v>0</v>
      </c>
      <c r="Y76" s="312">
        <v>0</v>
      </c>
      <c r="Z76" s="312">
        <v>0</v>
      </c>
      <c r="AA76" s="14">
        <v>0</v>
      </c>
      <c r="AB76" s="317"/>
      <c r="AC76" s="15" t="str">
        <f t="shared" si="74"/>
        <v/>
      </c>
      <c r="AD76" s="15" t="str">
        <f t="shared" si="75"/>
        <v/>
      </c>
      <c r="AE76" s="16" t="str">
        <f t="shared" si="76"/>
        <v>0 - 0</v>
      </c>
      <c r="AF76" s="20" t="str">
        <f t="shared" si="77"/>
        <v>Not an offer</v>
      </c>
      <c r="AG76" s="276" t="str">
        <f t="shared" si="23"/>
        <v>Not an Offer</v>
      </c>
      <c r="AH76" s="150"/>
      <c r="AI76" s="254">
        <v>60</v>
      </c>
      <c r="AJ76" s="149" t="str">
        <f t="shared" si="24"/>
        <v>00-ICT</v>
      </c>
      <c r="AK76" s="254" t="b">
        <f t="shared" si="11"/>
        <v>0</v>
      </c>
      <c r="AL76" s="254">
        <f t="shared" si="12"/>
        <v>0</v>
      </c>
      <c r="AM76" s="254">
        <f t="shared" si="25"/>
        <v>0</v>
      </c>
      <c r="AN76" s="288">
        <f t="shared" si="78"/>
        <v>0</v>
      </c>
      <c r="AO76" s="288">
        <f>IF(AND($BU76=$BV76,BU76=AO$13),$J76&amp;$K76&amp;$L76&amp;$M76&amp;$N76&amp;$O76&amp;$P76&amp;$Q76&amp;$R76&amp;$S76&amp;$T76&amp;$U76,IFERROR(MATCH($AN76,AO$17:AO75,0),-1000))</f>
        <v>1</v>
      </c>
      <c r="AP76" s="288">
        <f>IF(AND($BU76=$BV76,BV76=AP$13),$J76&amp;$K76&amp;$L76&amp;$M76&amp;$N76&amp;$O76&amp;$P76&amp;$Q76&amp;$R76&amp;$S76&amp;$T76&amp;$U76,IFERROR(MATCH($AN76,AP$17:AP75,0),-1000))</f>
        <v>1</v>
      </c>
      <c r="AQ76" s="288">
        <f>IF(AND($BU76=$BV76,BW76=AQ$13),$J76&amp;$K76&amp;$L76&amp;$M76&amp;$N76&amp;$O76&amp;$P76&amp;$Q76&amp;$R76&amp;$S76&amp;$T76&amp;$U76,IFERROR(MATCH($AN76,AQ$17:AQ75,0),-1000))</f>
        <v>1</v>
      </c>
      <c r="AR76" s="288">
        <f>IF(AND($BU76=$BV76,BX76=AR$13),$J76&amp;$K76&amp;$L76&amp;$M76&amp;$N76&amp;$O76&amp;$P76&amp;$Q76&amp;$R76&amp;$S76&amp;$T76&amp;$U76,IFERROR(MATCH($AN76,AR$17:AR75,0),-1000))</f>
        <v>1</v>
      </c>
      <c r="AS76" s="254">
        <f t="shared" si="71"/>
        <v>0</v>
      </c>
      <c r="AT76" s="261" t="str">
        <f t="shared" si="79"/>
        <v/>
      </c>
      <c r="AU76" s="254" t="str">
        <f t="shared" si="124"/>
        <v/>
      </c>
      <c r="AV76" s="254" t="str">
        <f t="shared" si="124"/>
        <v/>
      </c>
      <c r="AW76" s="254" t="str">
        <f t="shared" si="122"/>
        <v/>
      </c>
      <c r="AX76" s="254" t="str">
        <f t="shared" si="122"/>
        <v/>
      </c>
      <c r="AY76" s="254" t="str">
        <f t="shared" si="122"/>
        <v/>
      </c>
      <c r="AZ76" s="254" t="str">
        <f t="shared" si="122"/>
        <v/>
      </c>
      <c r="BA76" s="254" t="str">
        <f t="shared" si="122"/>
        <v/>
      </c>
      <c r="BB76" s="254" t="str">
        <f t="shared" si="122"/>
        <v/>
      </c>
      <c r="BC76" s="254" t="str">
        <f t="shared" si="122"/>
        <v/>
      </c>
      <c r="BD76" s="254" t="str">
        <f t="shared" si="122"/>
        <v/>
      </c>
      <c r="BE76" s="262" t="str">
        <f t="shared" si="122"/>
        <v/>
      </c>
      <c r="BF76" s="263" t="str">
        <f t="shared" si="125"/>
        <v/>
      </c>
      <c r="BG76" s="254" t="str">
        <f t="shared" si="125"/>
        <v/>
      </c>
      <c r="BH76" s="254" t="str">
        <f t="shared" si="123"/>
        <v/>
      </c>
      <c r="BI76" s="254" t="str">
        <f t="shared" si="123"/>
        <v/>
      </c>
      <c r="BJ76" s="254" t="str">
        <f t="shared" si="123"/>
        <v/>
      </c>
      <c r="BK76" s="254" t="str">
        <f t="shared" si="123"/>
        <v/>
      </c>
      <c r="BL76" s="254" t="str">
        <f t="shared" si="123"/>
        <v/>
      </c>
      <c r="BM76" s="254" t="str">
        <f t="shared" si="123"/>
        <v/>
      </c>
      <c r="BN76" s="254" t="str">
        <f t="shared" si="123"/>
        <v/>
      </c>
      <c r="BO76" s="254" t="str">
        <f t="shared" si="123"/>
        <v/>
      </c>
      <c r="BP76" s="254" t="str">
        <f t="shared" si="123"/>
        <v/>
      </c>
      <c r="BQ76" s="264" t="str">
        <f t="shared" si="80"/>
        <v/>
      </c>
      <c r="BR76" s="261" t="str">
        <f t="shared" si="30"/>
        <v/>
      </c>
      <c r="BS76" s="254" t="str">
        <f t="shared" si="31"/>
        <v/>
      </c>
      <c r="BT76" s="254" t="str">
        <f t="shared" si="31"/>
        <v/>
      </c>
      <c r="BU76" s="265" t="str">
        <f t="shared" si="31"/>
        <v/>
      </c>
      <c r="BV76" s="263" t="str">
        <f t="shared" si="32"/>
        <v/>
      </c>
      <c r="BW76" s="254" t="str">
        <f t="shared" si="32"/>
        <v/>
      </c>
      <c r="BX76" s="254" t="str">
        <f t="shared" si="32"/>
        <v/>
      </c>
      <c r="BY76" s="264" t="str">
        <f t="shared" si="33"/>
        <v/>
      </c>
      <c r="BZ76" s="254" t="str">
        <f t="shared" si="34"/>
        <v/>
      </c>
      <c r="CA76" s="254">
        <f t="shared" si="121"/>
        <v>0</v>
      </c>
      <c r="CB76" s="254">
        <f t="shared" si="121"/>
        <v>0</v>
      </c>
      <c r="CC76" s="254">
        <f t="shared" si="121"/>
        <v>0</v>
      </c>
      <c r="CD76" s="254">
        <f t="shared" si="120"/>
        <v>0</v>
      </c>
      <c r="CE76" s="254">
        <f t="shared" si="120"/>
        <v>0</v>
      </c>
      <c r="CF76" s="254">
        <f t="shared" si="120"/>
        <v>0</v>
      </c>
      <c r="CG76" s="254">
        <f t="shared" si="120"/>
        <v>0</v>
      </c>
      <c r="CH76" s="254">
        <f t="shared" si="120"/>
        <v>0</v>
      </c>
      <c r="CI76" s="254">
        <f t="shared" si="120"/>
        <v>0</v>
      </c>
      <c r="CJ76" s="254">
        <f t="shared" si="120"/>
        <v>0</v>
      </c>
      <c r="CK76" s="254">
        <f t="shared" si="120"/>
        <v>0</v>
      </c>
      <c r="CL76" s="254">
        <f t="shared" si="120"/>
        <v>0</v>
      </c>
      <c r="CM76" s="254">
        <f t="shared" si="81"/>
        <v>0</v>
      </c>
      <c r="CN76" s="254">
        <f t="shared" si="82"/>
        <v>0</v>
      </c>
      <c r="CO76" s="254">
        <f t="shared" si="83"/>
        <v>0</v>
      </c>
      <c r="CP76" s="254">
        <f t="shared" si="84"/>
        <v>0</v>
      </c>
      <c r="CQ76" s="254">
        <f t="shared" si="85"/>
        <v>0</v>
      </c>
      <c r="CR76" s="254">
        <f t="shared" si="86"/>
        <v>0</v>
      </c>
      <c r="CS76" s="254">
        <f t="shared" si="87"/>
        <v>0</v>
      </c>
      <c r="CT76" s="254">
        <f t="shared" si="88"/>
        <v>0</v>
      </c>
      <c r="CU76" s="254">
        <f t="shared" si="89"/>
        <v>0</v>
      </c>
      <c r="CV76" s="254">
        <f t="shared" si="90"/>
        <v>0</v>
      </c>
      <c r="CW76" s="254">
        <f t="shared" si="91"/>
        <v>0</v>
      </c>
      <c r="CX76" s="254">
        <f t="shared" si="92"/>
        <v>0</v>
      </c>
      <c r="CY76" s="254">
        <f t="shared" si="93"/>
        <v>0</v>
      </c>
      <c r="CZ76" s="254">
        <f t="shared" si="94"/>
        <v>0</v>
      </c>
      <c r="DA76" s="254">
        <f t="shared" si="95"/>
        <v>0</v>
      </c>
      <c r="DB76" s="254">
        <f t="shared" si="96"/>
        <v>0</v>
      </c>
      <c r="DC76" s="254">
        <f t="shared" si="97"/>
        <v>0</v>
      </c>
      <c r="DD76" s="254">
        <f t="shared" si="98"/>
        <v>0</v>
      </c>
      <c r="DE76" s="254">
        <f t="shared" si="99"/>
        <v>0</v>
      </c>
      <c r="DF76" s="254">
        <f t="shared" si="100"/>
        <v>0</v>
      </c>
      <c r="DG76" s="254">
        <f t="shared" si="101"/>
        <v>0</v>
      </c>
      <c r="DH76" s="254">
        <f t="shared" si="102"/>
        <v>0</v>
      </c>
      <c r="DI76" s="254">
        <f t="shared" si="103"/>
        <v>0</v>
      </c>
      <c r="DJ76" s="254">
        <f t="shared" si="104"/>
        <v>0</v>
      </c>
      <c r="DK76" s="254">
        <f t="shared" si="105"/>
        <v>0</v>
      </c>
      <c r="DL76" s="254">
        <f t="shared" si="106"/>
        <v>0</v>
      </c>
      <c r="DM76" s="254">
        <f t="shared" si="107"/>
        <v>0</v>
      </c>
      <c r="DN76" s="254">
        <f t="shared" si="108"/>
        <v>0</v>
      </c>
      <c r="DO76" s="254">
        <f t="shared" si="109"/>
        <v>0</v>
      </c>
      <c r="DP76" s="254">
        <f t="shared" si="110"/>
        <v>0</v>
      </c>
      <c r="DQ76" s="254">
        <f t="shared" si="111"/>
        <v>0</v>
      </c>
      <c r="DR76" s="254">
        <f t="shared" si="112"/>
        <v>0</v>
      </c>
      <c r="DS76" s="254">
        <f t="shared" si="113"/>
        <v>0</v>
      </c>
      <c r="DT76" s="254">
        <f t="shared" si="114"/>
        <v>0</v>
      </c>
      <c r="DU76" s="254">
        <f t="shared" si="115"/>
        <v>0</v>
      </c>
      <c r="DV76" s="254">
        <f t="shared" si="116"/>
        <v>0</v>
      </c>
    </row>
    <row r="77" spans="1:130" ht="24" customHeight="1">
      <c r="A77" s="11" t="str">
        <f ca="1">IF(AG77&lt;&gt;"OK","",CONCATENATE(TEXT('Front Page'!$F$33,"000"),TEXT('Front Page'!$F$31,"000"),"-",LEFT('Front Page'!$R$53,5),"-",LEFT(D77,1),AJ77, "-",TEXT(B77,"000")))</f>
        <v/>
      </c>
      <c r="B77" s="12" t="str">
        <f>IFERROR(IF(E77="","",MAX(B$17:B76)+1),"")</f>
        <v/>
      </c>
      <c r="C77" s="13"/>
      <c r="D77" s="29" t="str">
        <f t="shared" si="72"/>
        <v>None</v>
      </c>
      <c r="E77" s="29" t="str">
        <f t="shared" si="17"/>
        <v/>
      </c>
      <c r="F77" s="29" t="str">
        <f t="shared" si="18"/>
        <v/>
      </c>
      <c r="G77" s="363"/>
      <c r="H77" s="364"/>
      <c r="I77" s="325" t="str">
        <f t="shared" si="73"/>
        <v>No</v>
      </c>
      <c r="J77" s="314">
        <v>0</v>
      </c>
      <c r="K77" s="312">
        <v>0</v>
      </c>
      <c r="L77" s="312">
        <v>0</v>
      </c>
      <c r="M77" s="312">
        <v>0</v>
      </c>
      <c r="N77" s="312">
        <v>0</v>
      </c>
      <c r="O77" s="312">
        <v>0</v>
      </c>
      <c r="P77" s="312">
        <v>0</v>
      </c>
      <c r="Q77" s="312">
        <v>0</v>
      </c>
      <c r="R77" s="312">
        <v>0</v>
      </c>
      <c r="S77" s="312">
        <v>0</v>
      </c>
      <c r="T77" s="312">
        <v>0</v>
      </c>
      <c r="U77" s="312">
        <v>0</v>
      </c>
      <c r="V77" s="313">
        <v>1</v>
      </c>
      <c r="W77" s="313">
        <v>1</v>
      </c>
      <c r="X77" s="312">
        <v>0</v>
      </c>
      <c r="Y77" s="312">
        <v>0</v>
      </c>
      <c r="Z77" s="312">
        <v>0</v>
      </c>
      <c r="AA77" s="14">
        <v>0</v>
      </c>
      <c r="AB77" s="317"/>
      <c r="AC77" s="15" t="str">
        <f t="shared" si="74"/>
        <v/>
      </c>
      <c r="AD77" s="15" t="str">
        <f t="shared" si="75"/>
        <v/>
      </c>
      <c r="AE77" s="16" t="str">
        <f t="shared" si="76"/>
        <v>0 - 0</v>
      </c>
      <c r="AF77" s="20" t="str">
        <f t="shared" si="77"/>
        <v>Not an offer</v>
      </c>
      <c r="AG77" s="276" t="str">
        <f t="shared" si="23"/>
        <v>Not an Offer</v>
      </c>
      <c r="AH77" s="150"/>
      <c r="AI77" s="254">
        <v>61</v>
      </c>
      <c r="AJ77" s="149" t="str">
        <f t="shared" si="24"/>
        <v>00-ICT</v>
      </c>
      <c r="AK77" s="254" t="b">
        <f t="shared" si="11"/>
        <v>0</v>
      </c>
      <c r="AL77" s="254">
        <f t="shared" si="12"/>
        <v>0</v>
      </c>
      <c r="AM77" s="254">
        <f t="shared" si="25"/>
        <v>0</v>
      </c>
      <c r="AN77" s="288">
        <f t="shared" si="78"/>
        <v>0</v>
      </c>
      <c r="AO77" s="288">
        <f>IF(AND($BU77=$BV77,BU77=AO$13),$J77&amp;$K77&amp;$L77&amp;$M77&amp;$N77&amp;$O77&amp;$P77&amp;$Q77&amp;$R77&amp;$S77&amp;$T77&amp;$U77,IFERROR(MATCH($AN77,AO$17:AO76,0),-1000))</f>
        <v>1</v>
      </c>
      <c r="AP77" s="288">
        <f>IF(AND($BU77=$BV77,BV77=AP$13),$J77&amp;$K77&amp;$L77&amp;$M77&amp;$N77&amp;$O77&amp;$P77&amp;$Q77&amp;$R77&amp;$S77&amp;$T77&amp;$U77,IFERROR(MATCH($AN77,AP$17:AP76,0),-1000))</f>
        <v>1</v>
      </c>
      <c r="AQ77" s="288">
        <f>IF(AND($BU77=$BV77,BW77=AQ$13),$J77&amp;$K77&amp;$L77&amp;$M77&amp;$N77&amp;$O77&amp;$P77&amp;$Q77&amp;$R77&amp;$S77&amp;$T77&amp;$U77,IFERROR(MATCH($AN77,AQ$17:AQ76,0),-1000))</f>
        <v>1</v>
      </c>
      <c r="AR77" s="288">
        <f>IF(AND($BU77=$BV77,BX77=AR$13),$J77&amp;$K77&amp;$L77&amp;$M77&amp;$N77&amp;$O77&amp;$P77&amp;$Q77&amp;$R77&amp;$S77&amp;$T77&amp;$U77,IFERROR(MATCH($AN77,AR$17:AR76,0),-1000))</f>
        <v>1</v>
      </c>
      <c r="AS77" s="254">
        <f t="shared" si="71"/>
        <v>0</v>
      </c>
      <c r="AT77" s="261" t="str">
        <f t="shared" si="79"/>
        <v/>
      </c>
      <c r="AU77" s="254" t="str">
        <f t="shared" si="124"/>
        <v/>
      </c>
      <c r="AV77" s="254" t="str">
        <f t="shared" si="124"/>
        <v/>
      </c>
      <c r="AW77" s="254" t="str">
        <f t="shared" si="122"/>
        <v/>
      </c>
      <c r="AX77" s="254" t="str">
        <f t="shared" si="122"/>
        <v/>
      </c>
      <c r="AY77" s="254" t="str">
        <f t="shared" si="122"/>
        <v/>
      </c>
      <c r="AZ77" s="254" t="str">
        <f t="shared" si="122"/>
        <v/>
      </c>
      <c r="BA77" s="254" t="str">
        <f t="shared" si="122"/>
        <v/>
      </c>
      <c r="BB77" s="254" t="str">
        <f t="shared" si="122"/>
        <v/>
      </c>
      <c r="BC77" s="254" t="str">
        <f t="shared" si="122"/>
        <v/>
      </c>
      <c r="BD77" s="254" t="str">
        <f t="shared" si="122"/>
        <v/>
      </c>
      <c r="BE77" s="262" t="str">
        <f t="shared" si="122"/>
        <v/>
      </c>
      <c r="BF77" s="263" t="str">
        <f t="shared" si="125"/>
        <v/>
      </c>
      <c r="BG77" s="254" t="str">
        <f t="shared" si="125"/>
        <v/>
      </c>
      <c r="BH77" s="254" t="str">
        <f t="shared" si="123"/>
        <v/>
      </c>
      <c r="BI77" s="254" t="str">
        <f t="shared" si="123"/>
        <v/>
      </c>
      <c r="BJ77" s="254" t="str">
        <f t="shared" si="123"/>
        <v/>
      </c>
      <c r="BK77" s="254" t="str">
        <f t="shared" si="123"/>
        <v/>
      </c>
      <c r="BL77" s="254" t="str">
        <f t="shared" si="123"/>
        <v/>
      </c>
      <c r="BM77" s="254" t="str">
        <f t="shared" si="123"/>
        <v/>
      </c>
      <c r="BN77" s="254" t="str">
        <f t="shared" si="123"/>
        <v/>
      </c>
      <c r="BO77" s="254" t="str">
        <f t="shared" si="123"/>
        <v/>
      </c>
      <c r="BP77" s="254" t="str">
        <f t="shared" si="123"/>
        <v/>
      </c>
      <c r="BQ77" s="264" t="str">
        <f t="shared" si="80"/>
        <v/>
      </c>
      <c r="BR77" s="261" t="str">
        <f t="shared" si="30"/>
        <v/>
      </c>
      <c r="BS77" s="254" t="str">
        <f t="shared" si="31"/>
        <v/>
      </c>
      <c r="BT77" s="254" t="str">
        <f t="shared" si="31"/>
        <v/>
      </c>
      <c r="BU77" s="265" t="str">
        <f t="shared" si="31"/>
        <v/>
      </c>
      <c r="BV77" s="263" t="str">
        <f t="shared" si="32"/>
        <v/>
      </c>
      <c r="BW77" s="254" t="str">
        <f t="shared" si="32"/>
        <v/>
      </c>
      <c r="BX77" s="254" t="str">
        <f t="shared" si="32"/>
        <v/>
      </c>
      <c r="BY77" s="264" t="str">
        <f t="shared" si="33"/>
        <v/>
      </c>
      <c r="BZ77" s="254" t="str">
        <f t="shared" si="34"/>
        <v/>
      </c>
      <c r="CA77" s="254">
        <f t="shared" si="121"/>
        <v>0</v>
      </c>
      <c r="CB77" s="254">
        <f t="shared" si="121"/>
        <v>0</v>
      </c>
      <c r="CC77" s="254">
        <f t="shared" si="121"/>
        <v>0</v>
      </c>
      <c r="CD77" s="254">
        <f t="shared" si="120"/>
        <v>0</v>
      </c>
      <c r="CE77" s="254">
        <f t="shared" si="120"/>
        <v>0</v>
      </c>
      <c r="CF77" s="254">
        <f t="shared" si="120"/>
        <v>0</v>
      </c>
      <c r="CG77" s="254">
        <f t="shared" si="120"/>
        <v>0</v>
      </c>
      <c r="CH77" s="254">
        <f t="shared" si="120"/>
        <v>0</v>
      </c>
      <c r="CI77" s="254">
        <f t="shared" si="120"/>
        <v>0</v>
      </c>
      <c r="CJ77" s="254">
        <f t="shared" si="120"/>
        <v>0</v>
      </c>
      <c r="CK77" s="254">
        <f t="shared" si="120"/>
        <v>0</v>
      </c>
      <c r="CL77" s="254">
        <f t="shared" si="120"/>
        <v>0</v>
      </c>
      <c r="CM77" s="254">
        <f t="shared" si="81"/>
        <v>0</v>
      </c>
      <c r="CN77" s="254">
        <f t="shared" si="82"/>
        <v>0</v>
      </c>
      <c r="CO77" s="254">
        <f t="shared" si="83"/>
        <v>0</v>
      </c>
      <c r="CP77" s="254">
        <f t="shared" si="84"/>
        <v>0</v>
      </c>
      <c r="CQ77" s="254">
        <f t="shared" si="85"/>
        <v>0</v>
      </c>
      <c r="CR77" s="254">
        <f t="shared" si="86"/>
        <v>0</v>
      </c>
      <c r="CS77" s="254">
        <f t="shared" si="87"/>
        <v>0</v>
      </c>
      <c r="CT77" s="254">
        <f t="shared" si="88"/>
        <v>0</v>
      </c>
      <c r="CU77" s="254">
        <f t="shared" si="89"/>
        <v>0</v>
      </c>
      <c r="CV77" s="254">
        <f t="shared" si="90"/>
        <v>0</v>
      </c>
      <c r="CW77" s="254">
        <f t="shared" si="91"/>
        <v>0</v>
      </c>
      <c r="CX77" s="254">
        <f t="shared" si="92"/>
        <v>0</v>
      </c>
      <c r="CY77" s="254">
        <f t="shared" si="93"/>
        <v>0</v>
      </c>
      <c r="CZ77" s="254">
        <f t="shared" si="94"/>
        <v>0</v>
      </c>
      <c r="DA77" s="254">
        <f t="shared" si="95"/>
        <v>0</v>
      </c>
      <c r="DB77" s="254">
        <f t="shared" si="96"/>
        <v>0</v>
      </c>
      <c r="DC77" s="254">
        <f t="shared" si="97"/>
        <v>0</v>
      </c>
      <c r="DD77" s="254">
        <f t="shared" si="98"/>
        <v>0</v>
      </c>
      <c r="DE77" s="254">
        <f t="shared" si="99"/>
        <v>0</v>
      </c>
      <c r="DF77" s="254">
        <f t="shared" si="100"/>
        <v>0</v>
      </c>
      <c r="DG77" s="254">
        <f t="shared" si="101"/>
        <v>0</v>
      </c>
      <c r="DH77" s="254">
        <f t="shared" si="102"/>
        <v>0</v>
      </c>
      <c r="DI77" s="254">
        <f t="shared" si="103"/>
        <v>0</v>
      </c>
      <c r="DJ77" s="254">
        <f t="shared" si="104"/>
        <v>0</v>
      </c>
      <c r="DK77" s="254">
        <f t="shared" si="105"/>
        <v>0</v>
      </c>
      <c r="DL77" s="254">
        <f t="shared" si="106"/>
        <v>0</v>
      </c>
      <c r="DM77" s="254">
        <f t="shared" si="107"/>
        <v>0</v>
      </c>
      <c r="DN77" s="254">
        <f t="shared" si="108"/>
        <v>0</v>
      </c>
      <c r="DO77" s="254">
        <f t="shared" si="109"/>
        <v>0</v>
      </c>
      <c r="DP77" s="254">
        <f t="shared" si="110"/>
        <v>0</v>
      </c>
      <c r="DQ77" s="254">
        <f t="shared" si="111"/>
        <v>0</v>
      </c>
      <c r="DR77" s="254">
        <f t="shared" si="112"/>
        <v>0</v>
      </c>
      <c r="DS77" s="254">
        <f t="shared" si="113"/>
        <v>0</v>
      </c>
      <c r="DT77" s="254">
        <f t="shared" si="114"/>
        <v>0</v>
      </c>
      <c r="DU77" s="254">
        <f t="shared" si="115"/>
        <v>0</v>
      </c>
      <c r="DV77" s="254">
        <f t="shared" si="116"/>
        <v>0</v>
      </c>
    </row>
    <row r="78" spans="1:130" ht="24" customHeight="1">
      <c r="A78" s="11" t="str">
        <f ca="1">IF(AG78&lt;&gt;"OK","",CONCATENATE(TEXT('Front Page'!$F$33,"000"),TEXT('Front Page'!$F$31,"000"),"-",LEFT('Front Page'!$R$53,5),"-",LEFT(D78,1),AJ78, "-",TEXT(B78,"000")))</f>
        <v/>
      </c>
      <c r="B78" s="12" t="str">
        <f>IFERROR(IF(E78="","",MAX(B$17:B77)+1),"")</f>
        <v/>
      </c>
      <c r="C78" s="13"/>
      <c r="D78" s="29" t="str">
        <f t="shared" si="72"/>
        <v>None</v>
      </c>
      <c r="E78" s="29" t="str">
        <f t="shared" si="17"/>
        <v/>
      </c>
      <c r="F78" s="29" t="str">
        <f t="shared" si="18"/>
        <v/>
      </c>
      <c r="G78" s="363"/>
      <c r="H78" s="364"/>
      <c r="I78" s="325" t="str">
        <f t="shared" si="73"/>
        <v>No</v>
      </c>
      <c r="J78" s="314">
        <v>0</v>
      </c>
      <c r="K78" s="312">
        <v>0</v>
      </c>
      <c r="L78" s="312">
        <v>0</v>
      </c>
      <c r="M78" s="312">
        <v>0</v>
      </c>
      <c r="N78" s="312">
        <v>0</v>
      </c>
      <c r="O78" s="312">
        <v>0</v>
      </c>
      <c r="P78" s="312">
        <v>0</v>
      </c>
      <c r="Q78" s="312">
        <v>0</v>
      </c>
      <c r="R78" s="312">
        <v>0</v>
      </c>
      <c r="S78" s="312">
        <v>0</v>
      </c>
      <c r="T78" s="312">
        <v>0</v>
      </c>
      <c r="U78" s="312">
        <v>0</v>
      </c>
      <c r="V78" s="313">
        <v>1</v>
      </c>
      <c r="W78" s="313">
        <v>1</v>
      </c>
      <c r="X78" s="312">
        <v>0</v>
      </c>
      <c r="Y78" s="312">
        <v>0</v>
      </c>
      <c r="Z78" s="312">
        <v>0</v>
      </c>
      <c r="AA78" s="14">
        <v>0</v>
      </c>
      <c r="AB78" s="317"/>
      <c r="AC78" s="15" t="str">
        <f t="shared" si="74"/>
        <v/>
      </c>
      <c r="AD78" s="15" t="str">
        <f t="shared" si="75"/>
        <v/>
      </c>
      <c r="AE78" s="16" t="str">
        <f t="shared" si="76"/>
        <v>0 - 0</v>
      </c>
      <c r="AF78" s="20" t="str">
        <f t="shared" si="77"/>
        <v>Not an offer</v>
      </c>
      <c r="AG78" s="276" t="str">
        <f t="shared" si="23"/>
        <v>Not an Offer</v>
      </c>
      <c r="AH78" s="150"/>
      <c r="AI78" s="254">
        <v>62</v>
      </c>
      <c r="AJ78" s="149" t="str">
        <f t="shared" si="24"/>
        <v>00-ICT</v>
      </c>
      <c r="AK78" s="254" t="b">
        <f t="shared" si="11"/>
        <v>0</v>
      </c>
      <c r="AL78" s="254">
        <f t="shared" si="12"/>
        <v>0</v>
      </c>
      <c r="AM78" s="254">
        <f t="shared" si="25"/>
        <v>0</v>
      </c>
      <c r="AN78" s="288">
        <f t="shared" si="78"/>
        <v>0</v>
      </c>
      <c r="AO78" s="288">
        <f>IF(AND($BU78=$BV78,BU78=AO$13),$J78&amp;$K78&amp;$L78&amp;$M78&amp;$N78&amp;$O78&amp;$P78&amp;$Q78&amp;$R78&amp;$S78&amp;$T78&amp;$U78,IFERROR(MATCH($AN78,AO$17:AO77,0),-1000))</f>
        <v>1</v>
      </c>
      <c r="AP78" s="288">
        <f>IF(AND($BU78=$BV78,BV78=AP$13),$J78&amp;$K78&amp;$L78&amp;$M78&amp;$N78&amp;$O78&amp;$P78&amp;$Q78&amp;$R78&amp;$S78&amp;$T78&amp;$U78,IFERROR(MATCH($AN78,AP$17:AP77,0),-1000))</f>
        <v>1</v>
      </c>
      <c r="AQ78" s="288">
        <f>IF(AND($BU78=$BV78,BW78=AQ$13),$J78&amp;$K78&amp;$L78&amp;$M78&amp;$N78&amp;$O78&amp;$P78&amp;$Q78&amp;$R78&amp;$S78&amp;$T78&amp;$U78,IFERROR(MATCH($AN78,AQ$17:AQ77,0),-1000))</f>
        <v>1</v>
      </c>
      <c r="AR78" s="288">
        <f>IF(AND($BU78=$BV78,BX78=AR$13),$J78&amp;$K78&amp;$L78&amp;$M78&amp;$N78&amp;$O78&amp;$P78&amp;$Q78&amp;$R78&amp;$S78&amp;$T78&amp;$U78,IFERROR(MATCH($AN78,AR$17:AR77,0),-1000))</f>
        <v>1</v>
      </c>
      <c r="AS78" s="254">
        <f t="shared" si="71"/>
        <v>0</v>
      </c>
      <c r="AT78" s="261" t="str">
        <f t="shared" si="79"/>
        <v/>
      </c>
      <c r="AU78" s="254" t="str">
        <f t="shared" si="124"/>
        <v/>
      </c>
      <c r="AV78" s="254" t="str">
        <f t="shared" si="124"/>
        <v/>
      </c>
      <c r="AW78" s="254" t="str">
        <f t="shared" si="122"/>
        <v/>
      </c>
      <c r="AX78" s="254" t="str">
        <f t="shared" si="122"/>
        <v/>
      </c>
      <c r="AY78" s="254" t="str">
        <f t="shared" si="122"/>
        <v/>
      </c>
      <c r="AZ78" s="254" t="str">
        <f t="shared" si="122"/>
        <v/>
      </c>
      <c r="BA78" s="254" t="str">
        <f t="shared" si="122"/>
        <v/>
      </c>
      <c r="BB78" s="254" t="str">
        <f t="shared" si="122"/>
        <v/>
      </c>
      <c r="BC78" s="254" t="str">
        <f t="shared" si="122"/>
        <v/>
      </c>
      <c r="BD78" s="254" t="str">
        <f t="shared" si="122"/>
        <v/>
      </c>
      <c r="BE78" s="262" t="str">
        <f t="shared" si="122"/>
        <v/>
      </c>
      <c r="BF78" s="263" t="str">
        <f t="shared" si="125"/>
        <v/>
      </c>
      <c r="BG78" s="254" t="str">
        <f t="shared" si="125"/>
        <v/>
      </c>
      <c r="BH78" s="254" t="str">
        <f t="shared" si="123"/>
        <v/>
      </c>
      <c r="BI78" s="254" t="str">
        <f t="shared" si="123"/>
        <v/>
      </c>
      <c r="BJ78" s="254" t="str">
        <f t="shared" si="123"/>
        <v/>
      </c>
      <c r="BK78" s="254" t="str">
        <f t="shared" si="123"/>
        <v/>
      </c>
      <c r="BL78" s="254" t="str">
        <f t="shared" si="123"/>
        <v/>
      </c>
      <c r="BM78" s="254" t="str">
        <f t="shared" si="123"/>
        <v/>
      </c>
      <c r="BN78" s="254" t="str">
        <f t="shared" si="123"/>
        <v/>
      </c>
      <c r="BO78" s="254" t="str">
        <f t="shared" si="123"/>
        <v/>
      </c>
      <c r="BP78" s="254" t="str">
        <f t="shared" si="123"/>
        <v/>
      </c>
      <c r="BQ78" s="264" t="str">
        <f t="shared" si="80"/>
        <v/>
      </c>
      <c r="BR78" s="261" t="str">
        <f t="shared" si="30"/>
        <v/>
      </c>
      <c r="BS78" s="254" t="str">
        <f t="shared" si="31"/>
        <v/>
      </c>
      <c r="BT78" s="254" t="str">
        <f t="shared" si="31"/>
        <v/>
      </c>
      <c r="BU78" s="265" t="str">
        <f t="shared" si="31"/>
        <v/>
      </c>
      <c r="BV78" s="263" t="str">
        <f t="shared" si="32"/>
        <v/>
      </c>
      <c r="BW78" s="254" t="str">
        <f t="shared" si="32"/>
        <v/>
      </c>
      <c r="BX78" s="254" t="str">
        <f t="shared" si="32"/>
        <v/>
      </c>
      <c r="BY78" s="264" t="str">
        <f t="shared" si="33"/>
        <v/>
      </c>
      <c r="BZ78" s="254" t="str">
        <f t="shared" si="34"/>
        <v/>
      </c>
      <c r="CA78" s="254">
        <f t="shared" si="121"/>
        <v>0</v>
      </c>
      <c r="CB78" s="254">
        <f t="shared" si="121"/>
        <v>0</v>
      </c>
      <c r="CC78" s="254">
        <f t="shared" si="121"/>
        <v>0</v>
      </c>
      <c r="CD78" s="254">
        <f t="shared" si="120"/>
        <v>0</v>
      </c>
      <c r="CE78" s="254">
        <f t="shared" si="120"/>
        <v>0</v>
      </c>
      <c r="CF78" s="254">
        <f t="shared" si="120"/>
        <v>0</v>
      </c>
      <c r="CG78" s="254">
        <f t="shared" si="120"/>
        <v>0</v>
      </c>
      <c r="CH78" s="254">
        <f t="shared" si="120"/>
        <v>0</v>
      </c>
      <c r="CI78" s="254">
        <f t="shared" si="120"/>
        <v>0</v>
      </c>
      <c r="CJ78" s="254">
        <f t="shared" si="120"/>
        <v>0</v>
      </c>
      <c r="CK78" s="254">
        <f t="shared" si="120"/>
        <v>0</v>
      </c>
      <c r="CL78" s="254">
        <f t="shared" si="120"/>
        <v>0</v>
      </c>
      <c r="CM78" s="254">
        <f t="shared" si="81"/>
        <v>0</v>
      </c>
      <c r="CN78" s="254">
        <f t="shared" si="82"/>
        <v>0</v>
      </c>
      <c r="CO78" s="254">
        <f t="shared" si="83"/>
        <v>0</v>
      </c>
      <c r="CP78" s="254">
        <f t="shared" si="84"/>
        <v>0</v>
      </c>
      <c r="CQ78" s="254">
        <f t="shared" si="85"/>
        <v>0</v>
      </c>
      <c r="CR78" s="254">
        <f t="shared" si="86"/>
        <v>0</v>
      </c>
      <c r="CS78" s="254">
        <f t="shared" si="87"/>
        <v>0</v>
      </c>
      <c r="CT78" s="254">
        <f t="shared" si="88"/>
        <v>0</v>
      </c>
      <c r="CU78" s="254">
        <f t="shared" si="89"/>
        <v>0</v>
      </c>
      <c r="CV78" s="254">
        <f t="shared" si="90"/>
        <v>0</v>
      </c>
      <c r="CW78" s="254">
        <f t="shared" si="91"/>
        <v>0</v>
      </c>
      <c r="CX78" s="254">
        <f t="shared" si="92"/>
        <v>0</v>
      </c>
      <c r="CY78" s="254">
        <f t="shared" si="93"/>
        <v>0</v>
      </c>
      <c r="CZ78" s="254">
        <f t="shared" si="94"/>
        <v>0</v>
      </c>
      <c r="DA78" s="254">
        <f t="shared" si="95"/>
        <v>0</v>
      </c>
      <c r="DB78" s="254">
        <f t="shared" si="96"/>
        <v>0</v>
      </c>
      <c r="DC78" s="254">
        <f t="shared" si="97"/>
        <v>0</v>
      </c>
      <c r="DD78" s="254">
        <f t="shared" si="98"/>
        <v>0</v>
      </c>
      <c r="DE78" s="254">
        <f t="shared" si="99"/>
        <v>0</v>
      </c>
      <c r="DF78" s="254">
        <f t="shared" si="100"/>
        <v>0</v>
      </c>
      <c r="DG78" s="254">
        <f t="shared" si="101"/>
        <v>0</v>
      </c>
      <c r="DH78" s="254">
        <f t="shared" si="102"/>
        <v>0</v>
      </c>
      <c r="DI78" s="254">
        <f t="shared" si="103"/>
        <v>0</v>
      </c>
      <c r="DJ78" s="254">
        <f t="shared" si="104"/>
        <v>0</v>
      </c>
      <c r="DK78" s="254">
        <f t="shared" si="105"/>
        <v>0</v>
      </c>
      <c r="DL78" s="254">
        <f t="shared" si="106"/>
        <v>0</v>
      </c>
      <c r="DM78" s="254">
        <f t="shared" si="107"/>
        <v>0</v>
      </c>
      <c r="DN78" s="254">
        <f t="shared" si="108"/>
        <v>0</v>
      </c>
      <c r="DO78" s="254">
        <f t="shared" si="109"/>
        <v>0</v>
      </c>
      <c r="DP78" s="254">
        <f t="shared" si="110"/>
        <v>0</v>
      </c>
      <c r="DQ78" s="254">
        <f t="shared" si="111"/>
        <v>0</v>
      </c>
      <c r="DR78" s="254">
        <f t="shared" si="112"/>
        <v>0</v>
      </c>
      <c r="DS78" s="254">
        <f t="shared" si="113"/>
        <v>0</v>
      </c>
      <c r="DT78" s="254">
        <f t="shared" si="114"/>
        <v>0</v>
      </c>
      <c r="DU78" s="254">
        <f t="shared" si="115"/>
        <v>0</v>
      </c>
      <c r="DV78" s="254">
        <f t="shared" si="116"/>
        <v>0</v>
      </c>
    </row>
    <row r="79" spans="1:130" ht="24" customHeight="1">
      <c r="A79" s="11" t="str">
        <f ca="1">IF(AG79&lt;&gt;"OK","",CONCATENATE(TEXT('Front Page'!$F$33,"000"),TEXT('Front Page'!$F$31,"000"),"-",LEFT('Front Page'!$R$53,5),"-",LEFT(D79,1),AJ79, "-",TEXT(B79,"000")))</f>
        <v/>
      </c>
      <c r="B79" s="12" t="str">
        <f>IFERROR(IF(E79="","",MAX(B$17:B78)+1),"")</f>
        <v/>
      </c>
      <c r="C79" s="13"/>
      <c r="D79" s="29" t="str">
        <f t="shared" si="72"/>
        <v>None</v>
      </c>
      <c r="E79" s="29" t="str">
        <f t="shared" si="17"/>
        <v/>
      </c>
      <c r="F79" s="29" t="str">
        <f t="shared" si="18"/>
        <v/>
      </c>
      <c r="G79" s="363"/>
      <c r="H79" s="364"/>
      <c r="I79" s="325" t="str">
        <f t="shared" si="73"/>
        <v>No</v>
      </c>
      <c r="J79" s="314">
        <v>0</v>
      </c>
      <c r="K79" s="312">
        <v>0</v>
      </c>
      <c r="L79" s="312">
        <v>0</v>
      </c>
      <c r="M79" s="312">
        <v>0</v>
      </c>
      <c r="N79" s="312">
        <v>0</v>
      </c>
      <c r="O79" s="312">
        <v>0</v>
      </c>
      <c r="P79" s="312">
        <v>0</v>
      </c>
      <c r="Q79" s="312">
        <v>0</v>
      </c>
      <c r="R79" s="312">
        <v>0</v>
      </c>
      <c r="S79" s="312">
        <v>0</v>
      </c>
      <c r="T79" s="312">
        <v>0</v>
      </c>
      <c r="U79" s="312">
        <v>0</v>
      </c>
      <c r="V79" s="313">
        <v>1</v>
      </c>
      <c r="W79" s="313">
        <v>1</v>
      </c>
      <c r="X79" s="312">
        <v>0</v>
      </c>
      <c r="Y79" s="312">
        <v>0</v>
      </c>
      <c r="Z79" s="312">
        <v>0</v>
      </c>
      <c r="AA79" s="14">
        <v>0</v>
      </c>
      <c r="AB79" s="317"/>
      <c r="AC79" s="15" t="str">
        <f t="shared" si="74"/>
        <v/>
      </c>
      <c r="AD79" s="15" t="str">
        <f t="shared" si="75"/>
        <v/>
      </c>
      <c r="AE79" s="16" t="str">
        <f t="shared" si="76"/>
        <v>0 - 0</v>
      </c>
      <c r="AF79" s="20" t="str">
        <f t="shared" si="77"/>
        <v>Not an offer</v>
      </c>
      <c r="AG79" s="276" t="str">
        <f t="shared" si="23"/>
        <v>Not an Offer</v>
      </c>
      <c r="AH79" s="150"/>
      <c r="AI79" s="254">
        <v>63</v>
      </c>
      <c r="AJ79" s="149" t="str">
        <f t="shared" si="24"/>
        <v>00-ICT</v>
      </c>
      <c r="AK79" s="254" t="b">
        <f t="shared" si="11"/>
        <v>0</v>
      </c>
      <c r="AL79" s="254">
        <f t="shared" si="12"/>
        <v>0</v>
      </c>
      <c r="AM79" s="254">
        <f t="shared" si="25"/>
        <v>0</v>
      </c>
      <c r="AN79" s="288">
        <f t="shared" si="78"/>
        <v>0</v>
      </c>
      <c r="AO79" s="288">
        <f>IF(AND($BU79=$BV79,BU79=AO$13),$J79&amp;$K79&amp;$L79&amp;$M79&amp;$N79&amp;$O79&amp;$P79&amp;$Q79&amp;$R79&amp;$S79&amp;$T79&amp;$U79,IFERROR(MATCH($AN79,AO$17:AO78,0),-1000))</f>
        <v>1</v>
      </c>
      <c r="AP79" s="288">
        <f>IF(AND($BU79=$BV79,BV79=AP$13),$J79&amp;$K79&amp;$L79&amp;$M79&amp;$N79&amp;$O79&amp;$P79&amp;$Q79&amp;$R79&amp;$S79&amp;$T79&amp;$U79,IFERROR(MATCH($AN79,AP$17:AP78,0),-1000))</f>
        <v>1</v>
      </c>
      <c r="AQ79" s="288">
        <f>IF(AND($BU79=$BV79,BW79=AQ$13),$J79&amp;$K79&amp;$L79&amp;$M79&amp;$N79&amp;$O79&amp;$P79&amp;$Q79&amp;$R79&amp;$S79&amp;$T79&amp;$U79,IFERROR(MATCH($AN79,AQ$17:AQ78,0),-1000))</f>
        <v>1</v>
      </c>
      <c r="AR79" s="288">
        <f>IF(AND($BU79=$BV79,BX79=AR$13),$J79&amp;$K79&amp;$L79&amp;$M79&amp;$N79&amp;$O79&amp;$P79&amp;$Q79&amp;$R79&amp;$S79&amp;$T79&amp;$U79,IFERROR(MATCH($AN79,AR$17:AR78,0),-1000))</f>
        <v>1</v>
      </c>
      <c r="AS79" s="254">
        <f t="shared" si="71"/>
        <v>0</v>
      </c>
      <c r="AT79" s="261" t="str">
        <f t="shared" si="79"/>
        <v/>
      </c>
      <c r="AU79" s="254" t="str">
        <f t="shared" si="124"/>
        <v/>
      </c>
      <c r="AV79" s="254" t="str">
        <f t="shared" si="124"/>
        <v/>
      </c>
      <c r="AW79" s="254" t="str">
        <f t="shared" si="122"/>
        <v/>
      </c>
      <c r="AX79" s="254" t="str">
        <f t="shared" si="122"/>
        <v/>
      </c>
      <c r="AY79" s="254" t="str">
        <f t="shared" si="122"/>
        <v/>
      </c>
      <c r="AZ79" s="254" t="str">
        <f t="shared" si="122"/>
        <v/>
      </c>
      <c r="BA79" s="254" t="str">
        <f t="shared" si="122"/>
        <v/>
      </c>
      <c r="BB79" s="254" t="str">
        <f t="shared" si="122"/>
        <v/>
      </c>
      <c r="BC79" s="254" t="str">
        <f t="shared" si="122"/>
        <v/>
      </c>
      <c r="BD79" s="254" t="str">
        <f t="shared" si="122"/>
        <v/>
      </c>
      <c r="BE79" s="262" t="str">
        <f t="shared" si="122"/>
        <v/>
      </c>
      <c r="BF79" s="263" t="str">
        <f t="shared" si="125"/>
        <v/>
      </c>
      <c r="BG79" s="254" t="str">
        <f t="shared" si="125"/>
        <v/>
      </c>
      <c r="BH79" s="254" t="str">
        <f t="shared" si="123"/>
        <v/>
      </c>
      <c r="BI79" s="254" t="str">
        <f t="shared" si="123"/>
        <v/>
      </c>
      <c r="BJ79" s="254" t="str">
        <f t="shared" si="123"/>
        <v/>
      </c>
      <c r="BK79" s="254" t="str">
        <f t="shared" si="123"/>
        <v/>
      </c>
      <c r="BL79" s="254" t="str">
        <f t="shared" si="123"/>
        <v/>
      </c>
      <c r="BM79" s="254" t="str">
        <f t="shared" si="123"/>
        <v/>
      </c>
      <c r="BN79" s="254" t="str">
        <f t="shared" si="123"/>
        <v/>
      </c>
      <c r="BO79" s="254" t="str">
        <f t="shared" si="123"/>
        <v/>
      </c>
      <c r="BP79" s="254" t="str">
        <f t="shared" si="123"/>
        <v/>
      </c>
      <c r="BQ79" s="264" t="str">
        <f t="shared" si="80"/>
        <v/>
      </c>
      <c r="BR79" s="261" t="str">
        <f t="shared" si="30"/>
        <v/>
      </c>
      <c r="BS79" s="254" t="str">
        <f t="shared" si="31"/>
        <v/>
      </c>
      <c r="BT79" s="254" t="str">
        <f t="shared" si="31"/>
        <v/>
      </c>
      <c r="BU79" s="265" t="str">
        <f t="shared" si="31"/>
        <v/>
      </c>
      <c r="BV79" s="263" t="str">
        <f t="shared" si="32"/>
        <v/>
      </c>
      <c r="BW79" s="254" t="str">
        <f t="shared" si="32"/>
        <v/>
      </c>
      <c r="BX79" s="254" t="str">
        <f t="shared" si="32"/>
        <v/>
      </c>
      <c r="BY79" s="264" t="str">
        <f t="shared" si="33"/>
        <v/>
      </c>
      <c r="BZ79" s="254" t="str">
        <f t="shared" si="34"/>
        <v/>
      </c>
      <c r="CA79" s="254">
        <f t="shared" si="121"/>
        <v>0</v>
      </c>
      <c r="CB79" s="254">
        <f t="shared" si="121"/>
        <v>0</v>
      </c>
      <c r="CC79" s="254">
        <f t="shared" si="121"/>
        <v>0</v>
      </c>
      <c r="CD79" s="254">
        <f t="shared" si="120"/>
        <v>0</v>
      </c>
      <c r="CE79" s="254">
        <f t="shared" si="120"/>
        <v>0</v>
      </c>
      <c r="CF79" s="254">
        <f t="shared" si="120"/>
        <v>0</v>
      </c>
      <c r="CG79" s="254">
        <f t="shared" si="120"/>
        <v>0</v>
      </c>
      <c r="CH79" s="254">
        <f t="shared" si="120"/>
        <v>0</v>
      </c>
      <c r="CI79" s="254">
        <f t="shared" si="120"/>
        <v>0</v>
      </c>
      <c r="CJ79" s="254">
        <f t="shared" si="120"/>
        <v>0</v>
      </c>
      <c r="CK79" s="254">
        <f t="shared" si="120"/>
        <v>0</v>
      </c>
      <c r="CL79" s="254">
        <f t="shared" si="120"/>
        <v>0</v>
      </c>
      <c r="CM79" s="254">
        <f t="shared" si="81"/>
        <v>0</v>
      </c>
      <c r="CN79" s="254">
        <f t="shared" si="82"/>
        <v>0</v>
      </c>
      <c r="CO79" s="254">
        <f t="shared" si="83"/>
        <v>0</v>
      </c>
      <c r="CP79" s="254">
        <f t="shared" si="84"/>
        <v>0</v>
      </c>
      <c r="CQ79" s="254">
        <f t="shared" si="85"/>
        <v>0</v>
      </c>
      <c r="CR79" s="254">
        <f t="shared" si="86"/>
        <v>0</v>
      </c>
      <c r="CS79" s="254">
        <f t="shared" si="87"/>
        <v>0</v>
      </c>
      <c r="CT79" s="254">
        <f t="shared" si="88"/>
        <v>0</v>
      </c>
      <c r="CU79" s="254">
        <f t="shared" si="89"/>
        <v>0</v>
      </c>
      <c r="CV79" s="254">
        <f t="shared" si="90"/>
        <v>0</v>
      </c>
      <c r="CW79" s="254">
        <f t="shared" si="91"/>
        <v>0</v>
      </c>
      <c r="CX79" s="254">
        <f t="shared" si="92"/>
        <v>0</v>
      </c>
      <c r="CY79" s="254">
        <f t="shared" si="93"/>
        <v>0</v>
      </c>
      <c r="CZ79" s="254">
        <f t="shared" si="94"/>
        <v>0</v>
      </c>
      <c r="DA79" s="254">
        <f t="shared" si="95"/>
        <v>0</v>
      </c>
      <c r="DB79" s="254">
        <f t="shared" si="96"/>
        <v>0</v>
      </c>
      <c r="DC79" s="254">
        <f t="shared" si="97"/>
        <v>0</v>
      </c>
      <c r="DD79" s="254">
        <f t="shared" si="98"/>
        <v>0</v>
      </c>
      <c r="DE79" s="254">
        <f t="shared" si="99"/>
        <v>0</v>
      </c>
      <c r="DF79" s="254">
        <f t="shared" si="100"/>
        <v>0</v>
      </c>
      <c r="DG79" s="254">
        <f t="shared" si="101"/>
        <v>0</v>
      </c>
      <c r="DH79" s="254">
        <f t="shared" si="102"/>
        <v>0</v>
      </c>
      <c r="DI79" s="254">
        <f t="shared" si="103"/>
        <v>0</v>
      </c>
      <c r="DJ79" s="254">
        <f t="shared" si="104"/>
        <v>0</v>
      </c>
      <c r="DK79" s="254">
        <f t="shared" si="105"/>
        <v>0</v>
      </c>
      <c r="DL79" s="254">
        <f t="shared" si="106"/>
        <v>0</v>
      </c>
      <c r="DM79" s="254">
        <f t="shared" si="107"/>
        <v>0</v>
      </c>
      <c r="DN79" s="254">
        <f t="shared" si="108"/>
        <v>0</v>
      </c>
      <c r="DO79" s="254">
        <f t="shared" si="109"/>
        <v>0</v>
      </c>
      <c r="DP79" s="254">
        <f t="shared" si="110"/>
        <v>0</v>
      </c>
      <c r="DQ79" s="254">
        <f t="shared" si="111"/>
        <v>0</v>
      </c>
      <c r="DR79" s="254">
        <f t="shared" si="112"/>
        <v>0</v>
      </c>
      <c r="DS79" s="254">
        <f t="shared" si="113"/>
        <v>0</v>
      </c>
      <c r="DT79" s="254">
        <f t="shared" si="114"/>
        <v>0</v>
      </c>
      <c r="DU79" s="254">
        <f t="shared" si="115"/>
        <v>0</v>
      </c>
      <c r="DV79" s="254">
        <f t="shared" si="116"/>
        <v>0</v>
      </c>
    </row>
    <row r="80" spans="1:130" ht="24" customHeight="1">
      <c r="A80" s="11" t="str">
        <f ca="1">IF(AG80&lt;&gt;"OK","",CONCATENATE(TEXT('Front Page'!$F$33,"000"),TEXT('Front Page'!$F$31,"000"),"-",LEFT('Front Page'!$R$53,5),"-",LEFT(D80,1),AJ80, "-",TEXT(B80,"000")))</f>
        <v/>
      </c>
      <c r="B80" s="12" t="str">
        <f>IFERROR(IF(E80="","",MAX(B$17:B79)+1),"")</f>
        <v/>
      </c>
      <c r="C80" s="13"/>
      <c r="D80" s="29" t="str">
        <f t="shared" si="72"/>
        <v>None</v>
      </c>
      <c r="E80" s="29" t="str">
        <f t="shared" si="17"/>
        <v/>
      </c>
      <c r="F80" s="29" t="str">
        <f t="shared" si="18"/>
        <v/>
      </c>
      <c r="G80" s="363"/>
      <c r="H80" s="364"/>
      <c r="I80" s="325" t="str">
        <f t="shared" si="73"/>
        <v>No</v>
      </c>
      <c r="J80" s="314">
        <v>0</v>
      </c>
      <c r="K80" s="312">
        <v>0</v>
      </c>
      <c r="L80" s="312">
        <v>0</v>
      </c>
      <c r="M80" s="312">
        <v>0</v>
      </c>
      <c r="N80" s="312">
        <v>0</v>
      </c>
      <c r="O80" s="312">
        <v>0</v>
      </c>
      <c r="P80" s="312">
        <v>0</v>
      </c>
      <c r="Q80" s="312">
        <v>0</v>
      </c>
      <c r="R80" s="312">
        <v>0</v>
      </c>
      <c r="S80" s="312">
        <v>0</v>
      </c>
      <c r="T80" s="312">
        <v>0</v>
      </c>
      <c r="U80" s="312">
        <v>0</v>
      </c>
      <c r="V80" s="313">
        <v>1</v>
      </c>
      <c r="W80" s="313">
        <v>1</v>
      </c>
      <c r="X80" s="312">
        <v>0</v>
      </c>
      <c r="Y80" s="312">
        <v>0</v>
      </c>
      <c r="Z80" s="312">
        <v>0</v>
      </c>
      <c r="AA80" s="14">
        <v>0</v>
      </c>
      <c r="AB80" s="317"/>
      <c r="AC80" s="15" t="str">
        <f t="shared" si="74"/>
        <v/>
      </c>
      <c r="AD80" s="15" t="str">
        <f t="shared" si="75"/>
        <v/>
      </c>
      <c r="AE80" s="16" t="str">
        <f t="shared" si="76"/>
        <v>0 - 0</v>
      </c>
      <c r="AF80" s="20" t="str">
        <f t="shared" si="77"/>
        <v>Not an offer</v>
      </c>
      <c r="AG80" s="276" t="str">
        <f t="shared" si="23"/>
        <v>Not an Offer</v>
      </c>
      <c r="AH80" s="150"/>
      <c r="AI80" s="254">
        <v>64</v>
      </c>
      <c r="AJ80" s="149" t="str">
        <f t="shared" si="24"/>
        <v>00-ICT</v>
      </c>
      <c r="AK80" s="254" t="b">
        <f t="shared" si="11"/>
        <v>0</v>
      </c>
      <c r="AL80" s="254">
        <f t="shared" si="12"/>
        <v>0</v>
      </c>
      <c r="AM80" s="254">
        <f t="shared" si="25"/>
        <v>0</v>
      </c>
      <c r="AN80" s="288">
        <f t="shared" si="78"/>
        <v>0</v>
      </c>
      <c r="AO80" s="288">
        <f>IF(AND($BU80=$BV80,BU80=AO$13),$J80&amp;$K80&amp;$L80&amp;$M80&amp;$N80&amp;$O80&amp;$P80&amp;$Q80&amp;$R80&amp;$S80&amp;$T80&amp;$U80,IFERROR(MATCH($AN80,AO$17:AO79,0),-1000))</f>
        <v>1</v>
      </c>
      <c r="AP80" s="288">
        <f>IF(AND($BU80=$BV80,BV80=AP$13),$J80&amp;$K80&amp;$L80&amp;$M80&amp;$N80&amp;$O80&amp;$P80&amp;$Q80&amp;$R80&amp;$S80&amp;$T80&amp;$U80,IFERROR(MATCH($AN80,AP$17:AP79,0),-1000))</f>
        <v>1</v>
      </c>
      <c r="AQ80" s="288">
        <f>IF(AND($BU80=$BV80,BW80=AQ$13),$J80&amp;$K80&amp;$L80&amp;$M80&amp;$N80&amp;$O80&amp;$P80&amp;$Q80&amp;$R80&amp;$S80&amp;$T80&amp;$U80,IFERROR(MATCH($AN80,AQ$17:AQ79,0),-1000))</f>
        <v>1</v>
      </c>
      <c r="AR80" s="288">
        <f>IF(AND($BU80=$BV80,BX80=AR$13),$J80&amp;$K80&amp;$L80&amp;$M80&amp;$N80&amp;$O80&amp;$P80&amp;$Q80&amp;$R80&amp;$S80&amp;$T80&amp;$U80,IFERROR(MATCH($AN80,AR$17:AR79,0),-1000))</f>
        <v>1</v>
      </c>
      <c r="AS80" s="254">
        <f t="shared" si="71"/>
        <v>0</v>
      </c>
      <c r="AT80" s="261" t="str">
        <f t="shared" si="79"/>
        <v/>
      </c>
      <c r="AU80" s="254" t="str">
        <f t="shared" si="124"/>
        <v/>
      </c>
      <c r="AV80" s="254" t="str">
        <f t="shared" si="124"/>
        <v/>
      </c>
      <c r="AW80" s="254" t="str">
        <f t="shared" si="122"/>
        <v/>
      </c>
      <c r="AX80" s="254" t="str">
        <f t="shared" si="122"/>
        <v/>
      </c>
      <c r="AY80" s="254" t="str">
        <f t="shared" si="122"/>
        <v/>
      </c>
      <c r="AZ80" s="254" t="str">
        <f t="shared" si="122"/>
        <v/>
      </c>
      <c r="BA80" s="254" t="str">
        <f t="shared" si="122"/>
        <v/>
      </c>
      <c r="BB80" s="254" t="str">
        <f t="shared" si="122"/>
        <v/>
      </c>
      <c r="BC80" s="254" t="str">
        <f t="shared" si="122"/>
        <v/>
      </c>
      <c r="BD80" s="254" t="str">
        <f t="shared" si="122"/>
        <v/>
      </c>
      <c r="BE80" s="262" t="str">
        <f t="shared" si="122"/>
        <v/>
      </c>
      <c r="BF80" s="263" t="str">
        <f t="shared" si="125"/>
        <v/>
      </c>
      <c r="BG80" s="254" t="str">
        <f t="shared" si="125"/>
        <v/>
      </c>
      <c r="BH80" s="254" t="str">
        <f t="shared" si="123"/>
        <v/>
      </c>
      <c r="BI80" s="254" t="str">
        <f t="shared" si="123"/>
        <v/>
      </c>
      <c r="BJ80" s="254" t="str">
        <f t="shared" si="123"/>
        <v/>
      </c>
      <c r="BK80" s="254" t="str">
        <f t="shared" si="123"/>
        <v/>
      </c>
      <c r="BL80" s="254" t="str">
        <f t="shared" si="123"/>
        <v/>
      </c>
      <c r="BM80" s="254" t="str">
        <f t="shared" si="123"/>
        <v/>
      </c>
      <c r="BN80" s="254" t="str">
        <f t="shared" si="123"/>
        <v/>
      </c>
      <c r="BO80" s="254" t="str">
        <f t="shared" si="123"/>
        <v/>
      </c>
      <c r="BP80" s="254" t="str">
        <f t="shared" si="123"/>
        <v/>
      </c>
      <c r="BQ80" s="264" t="str">
        <f t="shared" si="80"/>
        <v/>
      </c>
      <c r="BR80" s="261" t="str">
        <f t="shared" si="30"/>
        <v/>
      </c>
      <c r="BS80" s="254" t="str">
        <f t="shared" si="31"/>
        <v/>
      </c>
      <c r="BT80" s="254" t="str">
        <f t="shared" si="31"/>
        <v/>
      </c>
      <c r="BU80" s="265" t="str">
        <f t="shared" si="31"/>
        <v/>
      </c>
      <c r="BV80" s="263" t="str">
        <f t="shared" si="32"/>
        <v/>
      </c>
      <c r="BW80" s="254" t="str">
        <f t="shared" si="32"/>
        <v/>
      </c>
      <c r="BX80" s="254" t="str">
        <f t="shared" si="32"/>
        <v/>
      </c>
      <c r="BY80" s="264" t="str">
        <f t="shared" si="33"/>
        <v/>
      </c>
      <c r="BZ80" s="254" t="str">
        <f t="shared" si="34"/>
        <v/>
      </c>
      <c r="CA80" s="254">
        <f t="shared" si="121"/>
        <v>0</v>
      </c>
      <c r="CB80" s="254">
        <f t="shared" si="121"/>
        <v>0</v>
      </c>
      <c r="CC80" s="254">
        <f t="shared" si="121"/>
        <v>0</v>
      </c>
      <c r="CD80" s="254">
        <f t="shared" si="120"/>
        <v>0</v>
      </c>
      <c r="CE80" s="254">
        <f t="shared" si="120"/>
        <v>0</v>
      </c>
      <c r="CF80" s="254">
        <f t="shared" si="120"/>
        <v>0</v>
      </c>
      <c r="CG80" s="254">
        <f t="shared" si="120"/>
        <v>0</v>
      </c>
      <c r="CH80" s="254">
        <f t="shared" si="120"/>
        <v>0</v>
      </c>
      <c r="CI80" s="254">
        <f t="shared" si="120"/>
        <v>0</v>
      </c>
      <c r="CJ80" s="254">
        <f t="shared" si="120"/>
        <v>0</v>
      </c>
      <c r="CK80" s="254">
        <f t="shared" si="120"/>
        <v>0</v>
      </c>
      <c r="CL80" s="254">
        <f t="shared" si="120"/>
        <v>0</v>
      </c>
      <c r="CM80" s="254">
        <f t="shared" si="81"/>
        <v>0</v>
      </c>
      <c r="CN80" s="254">
        <f t="shared" si="82"/>
        <v>0</v>
      </c>
      <c r="CO80" s="254">
        <f t="shared" si="83"/>
        <v>0</v>
      </c>
      <c r="CP80" s="254">
        <f t="shared" si="84"/>
        <v>0</v>
      </c>
      <c r="CQ80" s="254">
        <f t="shared" si="85"/>
        <v>0</v>
      </c>
      <c r="CR80" s="254">
        <f t="shared" si="86"/>
        <v>0</v>
      </c>
      <c r="CS80" s="254">
        <f t="shared" si="87"/>
        <v>0</v>
      </c>
      <c r="CT80" s="254">
        <f t="shared" si="88"/>
        <v>0</v>
      </c>
      <c r="CU80" s="254">
        <f t="shared" si="89"/>
        <v>0</v>
      </c>
      <c r="CV80" s="254">
        <f t="shared" si="90"/>
        <v>0</v>
      </c>
      <c r="CW80" s="254">
        <f t="shared" si="91"/>
        <v>0</v>
      </c>
      <c r="CX80" s="254">
        <f t="shared" si="92"/>
        <v>0</v>
      </c>
      <c r="CY80" s="254">
        <f t="shared" si="93"/>
        <v>0</v>
      </c>
      <c r="CZ80" s="254">
        <f t="shared" si="94"/>
        <v>0</v>
      </c>
      <c r="DA80" s="254">
        <f t="shared" si="95"/>
        <v>0</v>
      </c>
      <c r="DB80" s="254">
        <f t="shared" si="96"/>
        <v>0</v>
      </c>
      <c r="DC80" s="254">
        <f t="shared" si="97"/>
        <v>0</v>
      </c>
      <c r="DD80" s="254">
        <f t="shared" si="98"/>
        <v>0</v>
      </c>
      <c r="DE80" s="254">
        <f t="shared" si="99"/>
        <v>0</v>
      </c>
      <c r="DF80" s="254">
        <f t="shared" si="100"/>
        <v>0</v>
      </c>
      <c r="DG80" s="254">
        <f t="shared" si="101"/>
        <v>0</v>
      </c>
      <c r="DH80" s="254">
        <f t="shared" si="102"/>
        <v>0</v>
      </c>
      <c r="DI80" s="254">
        <f t="shared" si="103"/>
        <v>0</v>
      </c>
      <c r="DJ80" s="254">
        <f t="shared" si="104"/>
        <v>0</v>
      </c>
      <c r="DK80" s="254">
        <f t="shared" si="105"/>
        <v>0</v>
      </c>
      <c r="DL80" s="254">
        <f t="shared" si="106"/>
        <v>0</v>
      </c>
      <c r="DM80" s="254">
        <f t="shared" si="107"/>
        <v>0</v>
      </c>
      <c r="DN80" s="254">
        <f t="shared" si="108"/>
        <v>0</v>
      </c>
      <c r="DO80" s="254">
        <f t="shared" si="109"/>
        <v>0</v>
      </c>
      <c r="DP80" s="254">
        <f t="shared" si="110"/>
        <v>0</v>
      </c>
      <c r="DQ80" s="254">
        <f t="shared" si="111"/>
        <v>0</v>
      </c>
      <c r="DR80" s="254">
        <f t="shared" si="112"/>
        <v>0</v>
      </c>
      <c r="DS80" s="254">
        <f t="shared" si="113"/>
        <v>0</v>
      </c>
      <c r="DT80" s="254">
        <f t="shared" si="114"/>
        <v>0</v>
      </c>
      <c r="DU80" s="254">
        <f t="shared" si="115"/>
        <v>0</v>
      </c>
      <c r="DV80" s="254">
        <f t="shared" si="116"/>
        <v>0</v>
      </c>
    </row>
    <row r="81" spans="1:126" ht="24" customHeight="1">
      <c r="A81" s="11" t="str">
        <f ca="1">IF(AG81&lt;&gt;"OK","",CONCATENATE(TEXT('Front Page'!$F$33,"000"),TEXT('Front Page'!$F$31,"000"),"-",LEFT('Front Page'!$R$53,5),"-",LEFT(D81,1),AJ81, "-",TEXT(B81,"000")))</f>
        <v/>
      </c>
      <c r="B81" s="12" t="str">
        <f>IFERROR(IF(E81="","",MAX(B$17:B80)+1),"")</f>
        <v/>
      </c>
      <c r="C81" s="13"/>
      <c r="D81" s="29" t="str">
        <f t="shared" si="72"/>
        <v>None</v>
      </c>
      <c r="E81" s="29" t="str">
        <f t="shared" si="17"/>
        <v/>
      </c>
      <c r="F81" s="29" t="str">
        <f t="shared" si="18"/>
        <v/>
      </c>
      <c r="G81" s="363"/>
      <c r="H81" s="364"/>
      <c r="I81" s="325" t="str">
        <f t="shared" si="73"/>
        <v>No</v>
      </c>
      <c r="J81" s="314">
        <v>0</v>
      </c>
      <c r="K81" s="312">
        <v>0</v>
      </c>
      <c r="L81" s="312">
        <v>0</v>
      </c>
      <c r="M81" s="312">
        <v>0</v>
      </c>
      <c r="N81" s="312">
        <v>0</v>
      </c>
      <c r="O81" s="312">
        <v>0</v>
      </c>
      <c r="P81" s="312">
        <v>0</v>
      </c>
      <c r="Q81" s="312">
        <v>0</v>
      </c>
      <c r="R81" s="312">
        <v>0</v>
      </c>
      <c r="S81" s="312">
        <v>0</v>
      </c>
      <c r="T81" s="312">
        <v>0</v>
      </c>
      <c r="U81" s="312">
        <v>0</v>
      </c>
      <c r="V81" s="313">
        <v>1</v>
      </c>
      <c r="W81" s="313">
        <v>1</v>
      </c>
      <c r="X81" s="312">
        <v>0</v>
      </c>
      <c r="Y81" s="312">
        <v>0</v>
      </c>
      <c r="Z81" s="312">
        <v>0</v>
      </c>
      <c r="AA81" s="14">
        <v>0</v>
      </c>
      <c r="AB81" s="317"/>
      <c r="AC81" s="15" t="str">
        <f t="shared" ref="AC81:AC144" si="126">IF(SUM(X81:AA81)=0,"",SUM(J81:U81)*V81*SUM(X81:AA81)/1000)</f>
        <v/>
      </c>
      <c r="AD81" s="15" t="str">
        <f t="shared" si="75"/>
        <v/>
      </c>
      <c r="AE81" s="16" t="str">
        <f t="shared" si="76"/>
        <v>0 - 0</v>
      </c>
      <c r="AF81" s="20" t="str">
        <f t="shared" si="77"/>
        <v>Not an offer</v>
      </c>
      <c r="AG81" s="276" t="str">
        <f t="shared" si="23"/>
        <v>Not an Offer</v>
      </c>
      <c r="AH81" s="150"/>
      <c r="AI81" s="254">
        <v>65</v>
      </c>
      <c r="AJ81" s="149" t="str">
        <f t="shared" si="24"/>
        <v>00-ICT</v>
      </c>
      <c r="AK81" s="254" t="b">
        <f t="shared" si="11"/>
        <v>0</v>
      </c>
      <c r="AL81" s="254">
        <f t="shared" ref="AL81:AL144" si="127">IF(B81&lt;&gt;"",IF(AG81&lt;&gt;"OK",1,0),IF(AG81="Not an Offer",0,1))</f>
        <v>0</v>
      </c>
      <c r="AM81" s="254">
        <f t="shared" si="25"/>
        <v>0</v>
      </c>
      <c r="AN81" s="288">
        <f t="shared" si="78"/>
        <v>0</v>
      </c>
      <c r="AO81" s="288">
        <f>IF(AND($BU81=$BV81,BU81=AO$13),$J81&amp;$K81&amp;$L81&amp;$M81&amp;$N81&amp;$O81&amp;$P81&amp;$Q81&amp;$R81&amp;$S81&amp;$T81&amp;$U81,IFERROR(MATCH($AN81,AO$17:AO80,0),-1000))</f>
        <v>1</v>
      </c>
      <c r="AP81" s="288">
        <f>IF(AND($BU81=$BV81,BV81=AP$13),$J81&amp;$K81&amp;$L81&amp;$M81&amp;$N81&amp;$O81&amp;$P81&amp;$Q81&amp;$R81&amp;$S81&amp;$T81&amp;$U81,IFERROR(MATCH($AN81,AP$17:AP80,0),-1000))</f>
        <v>1</v>
      </c>
      <c r="AQ81" s="288">
        <f>IF(AND($BU81=$BV81,BW81=AQ$13),$J81&amp;$K81&amp;$L81&amp;$M81&amp;$N81&amp;$O81&amp;$P81&amp;$Q81&amp;$R81&amp;$S81&amp;$T81&amp;$U81,IFERROR(MATCH($AN81,AQ$17:AQ80,0),-1000))</f>
        <v>1</v>
      </c>
      <c r="AR81" s="288">
        <f>IF(AND($BU81=$BV81,BX81=AR$13),$J81&amp;$K81&amp;$L81&amp;$M81&amp;$N81&amp;$O81&amp;$P81&amp;$Q81&amp;$R81&amp;$S81&amp;$T81&amp;$U81,IFERROR(MATCH($AN81,AR$17:AR80,0),-1000))</f>
        <v>1</v>
      </c>
      <c r="AS81" s="254">
        <f t="shared" si="71"/>
        <v>0</v>
      </c>
      <c r="AT81" s="261" t="str">
        <f t="shared" si="79"/>
        <v/>
      </c>
      <c r="AU81" s="254" t="str">
        <f t="shared" si="124"/>
        <v/>
      </c>
      <c r="AV81" s="254" t="str">
        <f t="shared" si="124"/>
        <v/>
      </c>
      <c r="AW81" s="254" t="str">
        <f t="shared" si="122"/>
        <v/>
      </c>
      <c r="AX81" s="254" t="str">
        <f t="shared" si="122"/>
        <v/>
      </c>
      <c r="AY81" s="254" t="str">
        <f t="shared" si="122"/>
        <v/>
      </c>
      <c r="AZ81" s="254" t="str">
        <f t="shared" si="122"/>
        <v/>
      </c>
      <c r="BA81" s="254" t="str">
        <f t="shared" si="122"/>
        <v/>
      </c>
      <c r="BB81" s="254" t="str">
        <f t="shared" si="122"/>
        <v/>
      </c>
      <c r="BC81" s="254" t="str">
        <f t="shared" si="122"/>
        <v/>
      </c>
      <c r="BD81" s="254" t="str">
        <f t="shared" si="122"/>
        <v/>
      </c>
      <c r="BE81" s="262" t="str">
        <f t="shared" si="122"/>
        <v/>
      </c>
      <c r="BF81" s="263" t="str">
        <f t="shared" si="125"/>
        <v/>
      </c>
      <c r="BG81" s="254" t="str">
        <f t="shared" si="125"/>
        <v/>
      </c>
      <c r="BH81" s="254" t="str">
        <f t="shared" si="123"/>
        <v/>
      </c>
      <c r="BI81" s="254" t="str">
        <f t="shared" si="123"/>
        <v/>
      </c>
      <c r="BJ81" s="254" t="str">
        <f t="shared" si="123"/>
        <v/>
      </c>
      <c r="BK81" s="254" t="str">
        <f t="shared" si="123"/>
        <v/>
      </c>
      <c r="BL81" s="254" t="str">
        <f t="shared" si="123"/>
        <v/>
      </c>
      <c r="BM81" s="254" t="str">
        <f t="shared" si="123"/>
        <v/>
      </c>
      <c r="BN81" s="254" t="str">
        <f t="shared" si="123"/>
        <v/>
      </c>
      <c r="BO81" s="254" t="str">
        <f t="shared" si="123"/>
        <v/>
      </c>
      <c r="BP81" s="254" t="str">
        <f t="shared" si="123"/>
        <v/>
      </c>
      <c r="BQ81" s="264" t="str">
        <f t="shared" si="80"/>
        <v/>
      </c>
      <c r="BR81" s="261" t="str">
        <f t="shared" si="30"/>
        <v/>
      </c>
      <c r="BS81" s="254" t="str">
        <f t="shared" si="31"/>
        <v/>
      </c>
      <c r="BT81" s="254" t="str">
        <f t="shared" si="31"/>
        <v/>
      </c>
      <c r="BU81" s="265" t="str">
        <f t="shared" si="31"/>
        <v/>
      </c>
      <c r="BV81" s="263" t="str">
        <f t="shared" si="32"/>
        <v/>
      </c>
      <c r="BW81" s="254" t="str">
        <f t="shared" si="32"/>
        <v/>
      </c>
      <c r="BX81" s="254" t="str">
        <f t="shared" si="32"/>
        <v/>
      </c>
      <c r="BY81" s="264" t="str">
        <f t="shared" si="33"/>
        <v/>
      </c>
      <c r="BZ81" s="254" t="str">
        <f t="shared" si="34"/>
        <v/>
      </c>
      <c r="CA81" s="254">
        <f t="shared" si="121"/>
        <v>0</v>
      </c>
      <c r="CB81" s="254">
        <f t="shared" si="121"/>
        <v>0</v>
      </c>
      <c r="CC81" s="254">
        <f t="shared" si="121"/>
        <v>0</v>
      </c>
      <c r="CD81" s="254">
        <f t="shared" si="120"/>
        <v>0</v>
      </c>
      <c r="CE81" s="254">
        <f t="shared" si="120"/>
        <v>0</v>
      </c>
      <c r="CF81" s="254">
        <f t="shared" si="120"/>
        <v>0</v>
      </c>
      <c r="CG81" s="254">
        <f t="shared" si="120"/>
        <v>0</v>
      </c>
      <c r="CH81" s="254">
        <f t="shared" si="120"/>
        <v>0</v>
      </c>
      <c r="CI81" s="254">
        <f t="shared" si="120"/>
        <v>0</v>
      </c>
      <c r="CJ81" s="254">
        <f t="shared" si="120"/>
        <v>0</v>
      </c>
      <c r="CK81" s="254">
        <f t="shared" si="120"/>
        <v>0</v>
      </c>
      <c r="CL81" s="254">
        <f t="shared" si="120"/>
        <v>0</v>
      </c>
      <c r="CM81" s="254">
        <f t="shared" si="81"/>
        <v>0</v>
      </c>
      <c r="CN81" s="254">
        <f t="shared" si="82"/>
        <v>0</v>
      </c>
      <c r="CO81" s="254">
        <f t="shared" si="83"/>
        <v>0</v>
      </c>
      <c r="CP81" s="254">
        <f t="shared" si="84"/>
        <v>0</v>
      </c>
      <c r="CQ81" s="254">
        <f t="shared" si="85"/>
        <v>0</v>
      </c>
      <c r="CR81" s="254">
        <f t="shared" si="86"/>
        <v>0</v>
      </c>
      <c r="CS81" s="254">
        <f t="shared" si="87"/>
        <v>0</v>
      </c>
      <c r="CT81" s="254">
        <f t="shared" si="88"/>
        <v>0</v>
      </c>
      <c r="CU81" s="254">
        <f t="shared" si="89"/>
        <v>0</v>
      </c>
      <c r="CV81" s="254">
        <f t="shared" si="90"/>
        <v>0</v>
      </c>
      <c r="CW81" s="254">
        <f t="shared" si="91"/>
        <v>0</v>
      </c>
      <c r="CX81" s="254">
        <f t="shared" si="92"/>
        <v>0</v>
      </c>
      <c r="CY81" s="254">
        <f t="shared" si="93"/>
        <v>0</v>
      </c>
      <c r="CZ81" s="254">
        <f t="shared" si="94"/>
        <v>0</v>
      </c>
      <c r="DA81" s="254">
        <f t="shared" si="95"/>
        <v>0</v>
      </c>
      <c r="DB81" s="254">
        <f t="shared" si="96"/>
        <v>0</v>
      </c>
      <c r="DC81" s="254">
        <f t="shared" si="97"/>
        <v>0</v>
      </c>
      <c r="DD81" s="254">
        <f t="shared" si="98"/>
        <v>0</v>
      </c>
      <c r="DE81" s="254">
        <f t="shared" si="99"/>
        <v>0</v>
      </c>
      <c r="DF81" s="254">
        <f t="shared" si="100"/>
        <v>0</v>
      </c>
      <c r="DG81" s="254">
        <f t="shared" si="101"/>
        <v>0</v>
      </c>
      <c r="DH81" s="254">
        <f t="shared" si="102"/>
        <v>0</v>
      </c>
      <c r="DI81" s="254">
        <f t="shared" si="103"/>
        <v>0</v>
      </c>
      <c r="DJ81" s="254">
        <f t="shared" si="104"/>
        <v>0</v>
      </c>
      <c r="DK81" s="254">
        <f t="shared" si="105"/>
        <v>0</v>
      </c>
      <c r="DL81" s="254">
        <f t="shared" si="106"/>
        <v>0</v>
      </c>
      <c r="DM81" s="254">
        <f t="shared" si="107"/>
        <v>0</v>
      </c>
      <c r="DN81" s="254">
        <f t="shared" si="108"/>
        <v>0</v>
      </c>
      <c r="DO81" s="254">
        <f t="shared" si="109"/>
        <v>0</v>
      </c>
      <c r="DP81" s="254">
        <f t="shared" si="110"/>
        <v>0</v>
      </c>
      <c r="DQ81" s="254">
        <f t="shared" si="111"/>
        <v>0</v>
      </c>
      <c r="DR81" s="254">
        <f t="shared" si="112"/>
        <v>0</v>
      </c>
      <c r="DS81" s="254">
        <f t="shared" si="113"/>
        <v>0</v>
      </c>
      <c r="DT81" s="254">
        <f t="shared" si="114"/>
        <v>0</v>
      </c>
      <c r="DU81" s="254">
        <f t="shared" si="115"/>
        <v>0</v>
      </c>
      <c r="DV81" s="254">
        <f t="shared" si="116"/>
        <v>0</v>
      </c>
    </row>
    <row r="82" spans="1:126" ht="24" customHeight="1">
      <c r="A82" s="11" t="str">
        <f ca="1">IF(AG82&lt;&gt;"OK","",CONCATENATE(TEXT('Front Page'!$F$33,"000"),TEXT('Front Page'!$F$31,"000"),"-",LEFT('Front Page'!$R$53,5),"-",LEFT(D82,1),AJ82, "-",TEXT(B82,"000")))</f>
        <v/>
      </c>
      <c r="B82" s="12" t="str">
        <f>IFERROR(IF(E82="","",MAX(B$17:B81)+1),"")</f>
        <v/>
      </c>
      <c r="C82" s="13"/>
      <c r="D82" s="29" t="str">
        <f t="shared" si="72"/>
        <v>None</v>
      </c>
      <c r="E82" s="29" t="str">
        <f t="shared" si="17"/>
        <v/>
      </c>
      <c r="F82" s="29" t="str">
        <f t="shared" si="18"/>
        <v/>
      </c>
      <c r="G82" s="363"/>
      <c r="H82" s="364"/>
      <c r="I82" s="325" t="str">
        <f t="shared" si="73"/>
        <v>No</v>
      </c>
      <c r="J82" s="314">
        <v>0</v>
      </c>
      <c r="K82" s="312">
        <v>0</v>
      </c>
      <c r="L82" s="312">
        <v>0</v>
      </c>
      <c r="M82" s="312">
        <v>0</v>
      </c>
      <c r="N82" s="312">
        <v>0</v>
      </c>
      <c r="O82" s="312">
        <v>0</v>
      </c>
      <c r="P82" s="312">
        <v>0</v>
      </c>
      <c r="Q82" s="312">
        <v>0</v>
      </c>
      <c r="R82" s="312">
        <v>0</v>
      </c>
      <c r="S82" s="312">
        <v>0</v>
      </c>
      <c r="T82" s="312">
        <v>0</v>
      </c>
      <c r="U82" s="312">
        <v>0</v>
      </c>
      <c r="V82" s="313">
        <v>1</v>
      </c>
      <c r="W82" s="313">
        <v>1</v>
      </c>
      <c r="X82" s="312">
        <v>0</v>
      </c>
      <c r="Y82" s="312">
        <v>0</v>
      </c>
      <c r="Z82" s="312">
        <v>0</v>
      </c>
      <c r="AA82" s="14">
        <v>0</v>
      </c>
      <c r="AB82" s="317"/>
      <c r="AC82" s="15" t="str">
        <f t="shared" si="126"/>
        <v/>
      </c>
      <c r="AD82" s="15" t="str">
        <f t="shared" si="75"/>
        <v/>
      </c>
      <c r="AE82" s="16" t="str">
        <f t="shared" si="76"/>
        <v>0 - 0</v>
      </c>
      <c r="AF82" s="20" t="str">
        <f t="shared" si="77"/>
        <v>Not an offer</v>
      </c>
      <c r="AG82" s="276" t="str">
        <f t="shared" ref="AG82:AG145" si="128">IF(SUM(X82:AA82)&lt;&gt;0,IF(OR(MOD(ROUND(SUM(J82:AA82),10),ROUND(SUM(J82:AA82),2))&gt;0,COUNT(J82:W82)&lt;14),"Check that entries are numbers rounded to two decimal points",IF(B82="","Enter Capacity",IF(AK82,"Capacity Price has to span the entire term, no gap years",IF(AS82=0,IF(W82&lt;V82,"Check Blocks","OK"),AS82)))),"Not an Offer")</f>
        <v>Not an Offer</v>
      </c>
      <c r="AH82" s="150"/>
      <c r="AI82" s="254">
        <v>66</v>
      </c>
      <c r="AJ82" s="149" t="str">
        <f t="shared" ref="AJ82:AJ145" si="129">IF(AND(X82&lt;&gt;0,Y82&lt;&gt;0),90,IF(X82&lt;&gt;0,19,IF(Y82&lt;&gt;0,20,"00")))&amp;"-ICT"</f>
        <v>00-ICT</v>
      </c>
      <c r="AK82" s="254" t="b">
        <f t="shared" si="11"/>
        <v>0</v>
      </c>
      <c r="AL82" s="254">
        <f t="shared" si="127"/>
        <v>0</v>
      </c>
      <c r="AM82" s="254">
        <f t="shared" ref="AM82:AM145" si="130">IF(AG82="OK",IF(ROW(B82)-16=B82,0,1),0)</f>
        <v>0</v>
      </c>
      <c r="AN82" s="288">
        <f t="shared" si="78"/>
        <v>0</v>
      </c>
      <c r="AO82" s="288">
        <f>IF(AND($BU82=$BV82,BU82=AO$13),$J82&amp;$K82&amp;$L82&amp;$M82&amp;$N82&amp;$O82&amp;$P82&amp;$Q82&amp;$R82&amp;$S82&amp;$T82&amp;$U82,IFERROR(MATCH($AN82,AO$17:AO81,0),-1000))</f>
        <v>1</v>
      </c>
      <c r="AP82" s="288">
        <f>IF(AND($BU82=$BV82,BV82=AP$13),$J82&amp;$K82&amp;$L82&amp;$M82&amp;$N82&amp;$O82&amp;$P82&amp;$Q82&amp;$R82&amp;$S82&amp;$T82&amp;$U82,IFERROR(MATCH($AN82,AP$17:AP81,0),-1000))</f>
        <v>1</v>
      </c>
      <c r="AQ82" s="288">
        <f>IF(AND($BU82=$BV82,BW82=AQ$13),$J82&amp;$K82&amp;$L82&amp;$M82&amp;$N82&amp;$O82&amp;$P82&amp;$Q82&amp;$R82&amp;$S82&amp;$T82&amp;$U82,IFERROR(MATCH($AN82,AQ$17:AQ81,0),-1000))</f>
        <v>1</v>
      </c>
      <c r="AR82" s="288">
        <f>IF(AND($BU82=$BV82,BX82=AR$13),$J82&amp;$K82&amp;$L82&amp;$M82&amp;$N82&amp;$O82&amp;$P82&amp;$Q82&amp;$R82&amp;$S82&amp;$T82&amp;$U82,IFERROR(MATCH($AN82,AR$17:AR81,0),-1000))</f>
        <v>1</v>
      </c>
      <c r="AS82" s="254">
        <f t="shared" si="71"/>
        <v>0</v>
      </c>
      <c r="AT82" s="261" t="str">
        <f t="shared" si="79"/>
        <v/>
      </c>
      <c r="AU82" s="254" t="str">
        <f t="shared" si="124"/>
        <v/>
      </c>
      <c r="AV82" s="254" t="str">
        <f t="shared" si="124"/>
        <v/>
      </c>
      <c r="AW82" s="254" t="str">
        <f t="shared" si="122"/>
        <v/>
      </c>
      <c r="AX82" s="254" t="str">
        <f t="shared" si="122"/>
        <v/>
      </c>
      <c r="AY82" s="254" t="str">
        <f t="shared" si="122"/>
        <v/>
      </c>
      <c r="AZ82" s="254" t="str">
        <f t="shared" si="122"/>
        <v/>
      </c>
      <c r="BA82" s="254" t="str">
        <f t="shared" si="122"/>
        <v/>
      </c>
      <c r="BB82" s="254" t="str">
        <f t="shared" si="122"/>
        <v/>
      </c>
      <c r="BC82" s="254" t="str">
        <f t="shared" si="122"/>
        <v/>
      </c>
      <c r="BD82" s="254" t="str">
        <f t="shared" si="122"/>
        <v/>
      </c>
      <c r="BE82" s="262" t="str">
        <f t="shared" si="122"/>
        <v/>
      </c>
      <c r="BF82" s="263" t="str">
        <f t="shared" si="125"/>
        <v/>
      </c>
      <c r="BG82" s="254" t="str">
        <f t="shared" si="125"/>
        <v/>
      </c>
      <c r="BH82" s="254" t="str">
        <f t="shared" si="123"/>
        <v/>
      </c>
      <c r="BI82" s="254" t="str">
        <f t="shared" si="123"/>
        <v/>
      </c>
      <c r="BJ82" s="254" t="str">
        <f t="shared" si="123"/>
        <v/>
      </c>
      <c r="BK82" s="254" t="str">
        <f t="shared" si="123"/>
        <v/>
      </c>
      <c r="BL82" s="254" t="str">
        <f t="shared" si="123"/>
        <v/>
      </c>
      <c r="BM82" s="254" t="str">
        <f t="shared" si="123"/>
        <v/>
      </c>
      <c r="BN82" s="254" t="str">
        <f t="shared" si="123"/>
        <v/>
      </c>
      <c r="BO82" s="254" t="str">
        <f t="shared" si="123"/>
        <v/>
      </c>
      <c r="BP82" s="254" t="str">
        <f t="shared" si="123"/>
        <v/>
      </c>
      <c r="BQ82" s="264" t="str">
        <f t="shared" si="80"/>
        <v/>
      </c>
      <c r="BR82" s="261" t="str">
        <f t="shared" si="30"/>
        <v/>
      </c>
      <c r="BS82" s="254" t="str">
        <f t="shared" si="31"/>
        <v/>
      </c>
      <c r="BT82" s="254" t="str">
        <f t="shared" si="31"/>
        <v/>
      </c>
      <c r="BU82" s="265" t="str">
        <f t="shared" si="31"/>
        <v/>
      </c>
      <c r="BV82" s="263" t="str">
        <f t="shared" si="32"/>
        <v/>
      </c>
      <c r="BW82" s="254" t="str">
        <f t="shared" si="32"/>
        <v/>
      </c>
      <c r="BX82" s="254" t="str">
        <f t="shared" si="32"/>
        <v/>
      </c>
      <c r="BY82" s="264" t="str">
        <f t="shared" si="33"/>
        <v/>
      </c>
      <c r="BZ82" s="254" t="str">
        <f t="shared" si="34"/>
        <v/>
      </c>
      <c r="CA82" s="254">
        <f t="shared" si="121"/>
        <v>0</v>
      </c>
      <c r="CB82" s="254">
        <f t="shared" si="121"/>
        <v>0</v>
      </c>
      <c r="CC82" s="254">
        <f t="shared" si="121"/>
        <v>0</v>
      </c>
      <c r="CD82" s="254">
        <f t="shared" si="120"/>
        <v>0</v>
      </c>
      <c r="CE82" s="254">
        <f t="shared" si="120"/>
        <v>0</v>
      </c>
      <c r="CF82" s="254">
        <f t="shared" si="120"/>
        <v>0</v>
      </c>
      <c r="CG82" s="254">
        <f t="shared" ref="CG82:CL124" si="131">IF($X82&gt;0,P82*$W82,0)</f>
        <v>0</v>
      </c>
      <c r="CH82" s="254">
        <f t="shared" si="131"/>
        <v>0</v>
      </c>
      <c r="CI82" s="254">
        <f t="shared" si="131"/>
        <v>0</v>
      </c>
      <c r="CJ82" s="254">
        <f t="shared" si="131"/>
        <v>0</v>
      </c>
      <c r="CK82" s="254">
        <f t="shared" si="131"/>
        <v>0</v>
      </c>
      <c r="CL82" s="254">
        <f t="shared" si="131"/>
        <v>0</v>
      </c>
      <c r="CM82" s="254">
        <f t="shared" si="81"/>
        <v>0</v>
      </c>
      <c r="CN82" s="254">
        <f t="shared" si="82"/>
        <v>0</v>
      </c>
      <c r="CO82" s="254">
        <f t="shared" si="83"/>
        <v>0</v>
      </c>
      <c r="CP82" s="254">
        <f t="shared" si="84"/>
        <v>0</v>
      </c>
      <c r="CQ82" s="254">
        <f t="shared" si="85"/>
        <v>0</v>
      </c>
      <c r="CR82" s="254">
        <f t="shared" si="86"/>
        <v>0</v>
      </c>
      <c r="CS82" s="254">
        <f t="shared" si="87"/>
        <v>0</v>
      </c>
      <c r="CT82" s="254">
        <f t="shared" si="88"/>
        <v>0</v>
      </c>
      <c r="CU82" s="254">
        <f t="shared" si="89"/>
        <v>0</v>
      </c>
      <c r="CV82" s="254">
        <f t="shared" si="90"/>
        <v>0</v>
      </c>
      <c r="CW82" s="254">
        <f t="shared" si="91"/>
        <v>0</v>
      </c>
      <c r="CX82" s="254">
        <f t="shared" si="92"/>
        <v>0</v>
      </c>
      <c r="CY82" s="254">
        <f t="shared" si="93"/>
        <v>0</v>
      </c>
      <c r="CZ82" s="254">
        <f t="shared" si="94"/>
        <v>0</v>
      </c>
      <c r="DA82" s="254">
        <f t="shared" si="95"/>
        <v>0</v>
      </c>
      <c r="DB82" s="254">
        <f t="shared" si="96"/>
        <v>0</v>
      </c>
      <c r="DC82" s="254">
        <f t="shared" si="97"/>
        <v>0</v>
      </c>
      <c r="DD82" s="254">
        <f t="shared" si="98"/>
        <v>0</v>
      </c>
      <c r="DE82" s="254">
        <f t="shared" si="99"/>
        <v>0</v>
      </c>
      <c r="DF82" s="254">
        <f t="shared" si="100"/>
        <v>0</v>
      </c>
      <c r="DG82" s="254">
        <f t="shared" si="101"/>
        <v>0</v>
      </c>
      <c r="DH82" s="254">
        <f t="shared" si="102"/>
        <v>0</v>
      </c>
      <c r="DI82" s="254">
        <f t="shared" si="103"/>
        <v>0</v>
      </c>
      <c r="DJ82" s="254">
        <f t="shared" si="104"/>
        <v>0</v>
      </c>
      <c r="DK82" s="254">
        <f t="shared" si="105"/>
        <v>0</v>
      </c>
      <c r="DL82" s="254">
        <f t="shared" si="106"/>
        <v>0</v>
      </c>
      <c r="DM82" s="254">
        <f t="shared" si="107"/>
        <v>0</v>
      </c>
      <c r="DN82" s="254">
        <f t="shared" si="108"/>
        <v>0</v>
      </c>
      <c r="DO82" s="254">
        <f t="shared" si="109"/>
        <v>0</v>
      </c>
      <c r="DP82" s="254">
        <f t="shared" si="110"/>
        <v>0</v>
      </c>
      <c r="DQ82" s="254">
        <f t="shared" si="111"/>
        <v>0</v>
      </c>
      <c r="DR82" s="254">
        <f t="shared" si="112"/>
        <v>0</v>
      </c>
      <c r="DS82" s="254">
        <f t="shared" si="113"/>
        <v>0</v>
      </c>
      <c r="DT82" s="254">
        <f t="shared" si="114"/>
        <v>0</v>
      </c>
      <c r="DU82" s="254">
        <f t="shared" si="115"/>
        <v>0</v>
      </c>
      <c r="DV82" s="254">
        <f t="shared" si="116"/>
        <v>0</v>
      </c>
    </row>
    <row r="83" spans="1:126" ht="24" customHeight="1">
      <c r="A83" s="11" t="str">
        <f ca="1">IF(AG83&lt;&gt;"OK","",CONCATENATE(TEXT('Front Page'!$F$33,"000"),TEXT('Front Page'!$F$31,"000"),"-",LEFT('Front Page'!$R$53,5),"-",LEFT(D83,1),AJ83, "-",TEXT(B83,"000")))</f>
        <v/>
      </c>
      <c r="B83" s="12" t="str">
        <f>IFERROR(IF(E83="","",MAX(B$17:B82)+1),"")</f>
        <v/>
      </c>
      <c r="C83" s="13"/>
      <c r="D83" s="29" t="str">
        <f t="shared" si="72"/>
        <v>None</v>
      </c>
      <c r="E83" s="29" t="str">
        <f t="shared" si="17"/>
        <v/>
      </c>
      <c r="F83" s="29" t="str">
        <f t="shared" si="18"/>
        <v/>
      </c>
      <c r="G83" s="363"/>
      <c r="H83" s="364"/>
      <c r="I83" s="325" t="str">
        <f t="shared" si="73"/>
        <v>No</v>
      </c>
      <c r="J83" s="314">
        <v>0</v>
      </c>
      <c r="K83" s="312">
        <v>0</v>
      </c>
      <c r="L83" s="312">
        <v>0</v>
      </c>
      <c r="M83" s="312">
        <v>0</v>
      </c>
      <c r="N83" s="312">
        <v>0</v>
      </c>
      <c r="O83" s="312">
        <v>0</v>
      </c>
      <c r="P83" s="312">
        <v>0</v>
      </c>
      <c r="Q83" s="312">
        <v>0</v>
      </c>
      <c r="R83" s="312">
        <v>0</v>
      </c>
      <c r="S83" s="312">
        <v>0</v>
      </c>
      <c r="T83" s="312">
        <v>0</v>
      </c>
      <c r="U83" s="312">
        <v>0</v>
      </c>
      <c r="V83" s="313">
        <v>1</v>
      </c>
      <c r="W83" s="313">
        <v>1</v>
      </c>
      <c r="X83" s="312">
        <v>0</v>
      </c>
      <c r="Y83" s="312">
        <v>0</v>
      </c>
      <c r="Z83" s="312">
        <v>0</v>
      </c>
      <c r="AA83" s="14">
        <v>0</v>
      </c>
      <c r="AB83" s="317"/>
      <c r="AC83" s="15" t="str">
        <f t="shared" si="126"/>
        <v/>
      </c>
      <c r="AD83" s="15" t="str">
        <f t="shared" si="75"/>
        <v/>
      </c>
      <c r="AE83" s="16" t="str">
        <f t="shared" si="76"/>
        <v>0 - 0</v>
      </c>
      <c r="AF83" s="20" t="str">
        <f t="shared" si="77"/>
        <v>Not an offer</v>
      </c>
      <c r="AG83" s="276" t="str">
        <f t="shared" si="128"/>
        <v>Not an Offer</v>
      </c>
      <c r="AH83" s="150"/>
      <c r="AI83" s="254">
        <v>67</v>
      </c>
      <c r="AJ83" s="149" t="str">
        <f t="shared" si="129"/>
        <v>00-ICT</v>
      </c>
      <c r="AK83" s="254" t="b">
        <f t="shared" si="11"/>
        <v>0</v>
      </c>
      <c r="AL83" s="254">
        <f t="shared" si="127"/>
        <v>0</v>
      </c>
      <c r="AM83" s="254">
        <f t="shared" si="130"/>
        <v>0</v>
      </c>
      <c r="AN83" s="288">
        <f t="shared" si="78"/>
        <v>0</v>
      </c>
      <c r="AO83" s="288">
        <f>IF(AND($BU83=$BV83,BU83=AO$13),$J83&amp;$K83&amp;$L83&amp;$M83&amp;$N83&amp;$O83&amp;$P83&amp;$Q83&amp;$R83&amp;$S83&amp;$T83&amp;$U83,IFERROR(MATCH($AN83,AO$17:AO82,0),-1000))</f>
        <v>1</v>
      </c>
      <c r="AP83" s="288">
        <f>IF(AND($BU83=$BV83,BV83=AP$13),$J83&amp;$K83&amp;$L83&amp;$M83&amp;$N83&amp;$O83&amp;$P83&amp;$Q83&amp;$R83&amp;$S83&amp;$T83&amp;$U83,IFERROR(MATCH($AN83,AP$17:AP82,0),-1000))</f>
        <v>1</v>
      </c>
      <c r="AQ83" s="288">
        <f>IF(AND($BU83=$BV83,BW83=AQ$13),$J83&amp;$K83&amp;$L83&amp;$M83&amp;$N83&amp;$O83&amp;$P83&amp;$Q83&amp;$R83&amp;$S83&amp;$T83&amp;$U83,IFERROR(MATCH($AN83,AQ$17:AQ82,0),-1000))</f>
        <v>1</v>
      </c>
      <c r="AR83" s="288">
        <f>IF(AND($BU83=$BV83,BX83=AR$13),$J83&amp;$K83&amp;$L83&amp;$M83&amp;$N83&amp;$O83&amp;$P83&amp;$Q83&amp;$R83&amp;$S83&amp;$T83&amp;$U83,IFERROR(MATCH($AN83,AR$17:AR82,0),-1000))</f>
        <v>1</v>
      </c>
      <c r="AS83" s="254">
        <f t="shared" si="71"/>
        <v>0</v>
      </c>
      <c r="AT83" s="261" t="str">
        <f t="shared" si="79"/>
        <v/>
      </c>
      <c r="AU83" s="254" t="str">
        <f t="shared" si="124"/>
        <v/>
      </c>
      <c r="AV83" s="254" t="str">
        <f t="shared" si="124"/>
        <v/>
      </c>
      <c r="AW83" s="254" t="str">
        <f t="shared" si="122"/>
        <v/>
      </c>
      <c r="AX83" s="254" t="str">
        <f t="shared" si="122"/>
        <v/>
      </c>
      <c r="AY83" s="254" t="str">
        <f t="shared" si="122"/>
        <v/>
      </c>
      <c r="AZ83" s="254" t="str">
        <f t="shared" si="122"/>
        <v/>
      </c>
      <c r="BA83" s="254" t="str">
        <f t="shared" si="122"/>
        <v/>
      </c>
      <c r="BB83" s="254" t="str">
        <f t="shared" si="122"/>
        <v/>
      </c>
      <c r="BC83" s="254" t="str">
        <f t="shared" si="122"/>
        <v/>
      </c>
      <c r="BD83" s="254" t="str">
        <f t="shared" si="122"/>
        <v/>
      </c>
      <c r="BE83" s="262" t="str">
        <f t="shared" si="122"/>
        <v/>
      </c>
      <c r="BF83" s="263" t="str">
        <f t="shared" si="125"/>
        <v/>
      </c>
      <c r="BG83" s="254" t="str">
        <f t="shared" si="125"/>
        <v/>
      </c>
      <c r="BH83" s="254" t="str">
        <f t="shared" si="123"/>
        <v/>
      </c>
      <c r="BI83" s="254" t="str">
        <f t="shared" si="123"/>
        <v/>
      </c>
      <c r="BJ83" s="254" t="str">
        <f t="shared" si="123"/>
        <v/>
      </c>
      <c r="BK83" s="254" t="str">
        <f t="shared" si="123"/>
        <v/>
      </c>
      <c r="BL83" s="254" t="str">
        <f t="shared" si="123"/>
        <v/>
      </c>
      <c r="BM83" s="254" t="str">
        <f t="shared" si="123"/>
        <v/>
      </c>
      <c r="BN83" s="254" t="str">
        <f t="shared" si="123"/>
        <v/>
      </c>
      <c r="BO83" s="254" t="str">
        <f t="shared" si="123"/>
        <v/>
      </c>
      <c r="BP83" s="254" t="str">
        <f t="shared" si="123"/>
        <v/>
      </c>
      <c r="BQ83" s="264" t="str">
        <f t="shared" si="80"/>
        <v/>
      </c>
      <c r="BR83" s="261" t="str">
        <f t="shared" si="30"/>
        <v/>
      </c>
      <c r="BS83" s="254" t="str">
        <f t="shared" si="31"/>
        <v/>
      </c>
      <c r="BT83" s="254" t="str">
        <f t="shared" si="31"/>
        <v/>
      </c>
      <c r="BU83" s="265" t="str">
        <f t="shared" si="31"/>
        <v/>
      </c>
      <c r="BV83" s="263" t="str">
        <f t="shared" si="32"/>
        <v/>
      </c>
      <c r="BW83" s="254" t="str">
        <f t="shared" si="32"/>
        <v/>
      </c>
      <c r="BX83" s="254" t="str">
        <f t="shared" si="32"/>
        <v/>
      </c>
      <c r="BY83" s="264" t="str">
        <f t="shared" si="33"/>
        <v/>
      </c>
      <c r="BZ83" s="254" t="str">
        <f t="shared" si="34"/>
        <v/>
      </c>
      <c r="CA83" s="254">
        <f t="shared" si="121"/>
        <v>0</v>
      </c>
      <c r="CB83" s="254">
        <f t="shared" si="121"/>
        <v>0</v>
      </c>
      <c r="CC83" s="254">
        <f t="shared" si="121"/>
        <v>0</v>
      </c>
      <c r="CD83" s="254">
        <f t="shared" si="121"/>
        <v>0</v>
      </c>
      <c r="CE83" s="254">
        <f t="shared" si="121"/>
        <v>0</v>
      </c>
      <c r="CF83" s="254">
        <f t="shared" si="121"/>
        <v>0</v>
      </c>
      <c r="CG83" s="254">
        <f t="shared" si="131"/>
        <v>0</v>
      </c>
      <c r="CH83" s="254">
        <f t="shared" si="131"/>
        <v>0</v>
      </c>
      <c r="CI83" s="254">
        <f t="shared" si="131"/>
        <v>0</v>
      </c>
      <c r="CJ83" s="254">
        <f t="shared" si="131"/>
        <v>0</v>
      </c>
      <c r="CK83" s="254">
        <f t="shared" si="131"/>
        <v>0</v>
      </c>
      <c r="CL83" s="254">
        <f t="shared" si="131"/>
        <v>0</v>
      </c>
      <c r="CM83" s="254">
        <f t="shared" si="81"/>
        <v>0</v>
      </c>
      <c r="CN83" s="254">
        <f t="shared" si="82"/>
        <v>0</v>
      </c>
      <c r="CO83" s="254">
        <f t="shared" si="83"/>
        <v>0</v>
      </c>
      <c r="CP83" s="254">
        <f t="shared" si="84"/>
        <v>0</v>
      </c>
      <c r="CQ83" s="254">
        <f t="shared" si="85"/>
        <v>0</v>
      </c>
      <c r="CR83" s="254">
        <f t="shared" si="86"/>
        <v>0</v>
      </c>
      <c r="CS83" s="254">
        <f t="shared" si="87"/>
        <v>0</v>
      </c>
      <c r="CT83" s="254">
        <f t="shared" si="88"/>
        <v>0</v>
      </c>
      <c r="CU83" s="254">
        <f t="shared" si="89"/>
        <v>0</v>
      </c>
      <c r="CV83" s="254">
        <f t="shared" si="90"/>
        <v>0</v>
      </c>
      <c r="CW83" s="254">
        <f t="shared" si="91"/>
        <v>0</v>
      </c>
      <c r="CX83" s="254">
        <f t="shared" si="92"/>
        <v>0</v>
      </c>
      <c r="CY83" s="254">
        <f t="shared" si="93"/>
        <v>0</v>
      </c>
      <c r="CZ83" s="254">
        <f t="shared" si="94"/>
        <v>0</v>
      </c>
      <c r="DA83" s="254">
        <f t="shared" si="95"/>
        <v>0</v>
      </c>
      <c r="DB83" s="254">
        <f t="shared" si="96"/>
        <v>0</v>
      </c>
      <c r="DC83" s="254">
        <f t="shared" si="97"/>
        <v>0</v>
      </c>
      <c r="DD83" s="254">
        <f t="shared" si="98"/>
        <v>0</v>
      </c>
      <c r="DE83" s="254">
        <f t="shared" si="99"/>
        <v>0</v>
      </c>
      <c r="DF83" s="254">
        <f t="shared" si="100"/>
        <v>0</v>
      </c>
      <c r="DG83" s="254">
        <f t="shared" si="101"/>
        <v>0</v>
      </c>
      <c r="DH83" s="254">
        <f t="shared" si="102"/>
        <v>0</v>
      </c>
      <c r="DI83" s="254">
        <f t="shared" si="103"/>
        <v>0</v>
      </c>
      <c r="DJ83" s="254">
        <f t="shared" si="104"/>
        <v>0</v>
      </c>
      <c r="DK83" s="254">
        <f t="shared" si="105"/>
        <v>0</v>
      </c>
      <c r="DL83" s="254">
        <f t="shared" si="106"/>
        <v>0</v>
      </c>
      <c r="DM83" s="254">
        <f t="shared" si="107"/>
        <v>0</v>
      </c>
      <c r="DN83" s="254">
        <f t="shared" si="108"/>
        <v>0</v>
      </c>
      <c r="DO83" s="254">
        <f t="shared" si="109"/>
        <v>0</v>
      </c>
      <c r="DP83" s="254">
        <f t="shared" si="110"/>
        <v>0</v>
      </c>
      <c r="DQ83" s="254">
        <f t="shared" si="111"/>
        <v>0</v>
      </c>
      <c r="DR83" s="254">
        <f t="shared" si="112"/>
        <v>0</v>
      </c>
      <c r="DS83" s="254">
        <f t="shared" si="113"/>
        <v>0</v>
      </c>
      <c r="DT83" s="254">
        <f t="shared" si="114"/>
        <v>0</v>
      </c>
      <c r="DU83" s="254">
        <f t="shared" si="115"/>
        <v>0</v>
      </c>
      <c r="DV83" s="254">
        <f t="shared" si="116"/>
        <v>0</v>
      </c>
    </row>
    <row r="84" spans="1:126" ht="24" customHeight="1">
      <c r="A84" s="11" t="str">
        <f ca="1">IF(AG84&lt;&gt;"OK","",CONCATENATE(TEXT('Front Page'!$F$33,"000"),TEXT('Front Page'!$F$31,"000"),"-",LEFT('Front Page'!$R$53,5),"-",LEFT(D84,1),AJ84, "-",TEXT(B84,"000")))</f>
        <v/>
      </c>
      <c r="B84" s="12" t="str">
        <f>IFERROR(IF(E84="","",MAX(B$17:B83)+1),"")</f>
        <v/>
      </c>
      <c r="C84" s="13"/>
      <c r="D84" s="29" t="str">
        <f t="shared" si="72"/>
        <v>None</v>
      </c>
      <c r="E84" s="29" t="str">
        <f t="shared" si="17"/>
        <v/>
      </c>
      <c r="F84" s="29" t="str">
        <f t="shared" si="18"/>
        <v/>
      </c>
      <c r="G84" s="363"/>
      <c r="H84" s="364"/>
      <c r="I84" s="325" t="str">
        <f t="shared" si="73"/>
        <v>No</v>
      </c>
      <c r="J84" s="314">
        <v>0</v>
      </c>
      <c r="K84" s="312">
        <v>0</v>
      </c>
      <c r="L84" s="312">
        <v>0</v>
      </c>
      <c r="M84" s="312">
        <v>0</v>
      </c>
      <c r="N84" s="312">
        <v>0</v>
      </c>
      <c r="O84" s="312">
        <v>0</v>
      </c>
      <c r="P84" s="312">
        <v>0</v>
      </c>
      <c r="Q84" s="312">
        <v>0</v>
      </c>
      <c r="R84" s="312">
        <v>0</v>
      </c>
      <c r="S84" s="312">
        <v>0</v>
      </c>
      <c r="T84" s="312">
        <v>0</v>
      </c>
      <c r="U84" s="312">
        <v>0</v>
      </c>
      <c r="V84" s="313">
        <v>1</v>
      </c>
      <c r="W84" s="313">
        <v>1</v>
      </c>
      <c r="X84" s="312">
        <v>0</v>
      </c>
      <c r="Y84" s="312">
        <v>0</v>
      </c>
      <c r="Z84" s="312">
        <v>0</v>
      </c>
      <c r="AA84" s="14">
        <v>0</v>
      </c>
      <c r="AB84" s="317"/>
      <c r="AC84" s="15" t="str">
        <f t="shared" si="126"/>
        <v/>
      </c>
      <c r="AD84" s="15" t="str">
        <f t="shared" si="75"/>
        <v/>
      </c>
      <c r="AE84" s="16" t="str">
        <f t="shared" si="76"/>
        <v>0 - 0</v>
      </c>
      <c r="AF84" s="20" t="str">
        <f t="shared" si="77"/>
        <v>Not an offer</v>
      </c>
      <c r="AG84" s="276" t="str">
        <f t="shared" si="128"/>
        <v>Not an Offer</v>
      </c>
      <c r="AH84" s="150"/>
      <c r="AI84" s="254">
        <v>68</v>
      </c>
      <c r="AJ84" s="149" t="str">
        <f t="shared" si="129"/>
        <v>00-ICT</v>
      </c>
      <c r="AK84" s="254" t="b">
        <f t="shared" si="11"/>
        <v>0</v>
      </c>
      <c r="AL84" s="254">
        <f t="shared" si="127"/>
        <v>0</v>
      </c>
      <c r="AM84" s="254">
        <f t="shared" si="130"/>
        <v>0</v>
      </c>
      <c r="AN84" s="288">
        <f t="shared" si="78"/>
        <v>0</v>
      </c>
      <c r="AO84" s="288">
        <f>IF(AND($BU84=$BV84,BU84=AO$13),$J84&amp;$K84&amp;$L84&amp;$M84&amp;$N84&amp;$O84&amp;$P84&amp;$Q84&amp;$R84&amp;$S84&amp;$T84&amp;$U84,IFERROR(MATCH($AN84,AO$17:AO83,0),-1000))</f>
        <v>1</v>
      </c>
      <c r="AP84" s="288">
        <f>IF(AND($BU84=$BV84,BV84=AP$13),$J84&amp;$K84&amp;$L84&amp;$M84&amp;$N84&amp;$O84&amp;$P84&amp;$Q84&amp;$R84&amp;$S84&amp;$T84&amp;$U84,IFERROR(MATCH($AN84,AP$17:AP83,0),-1000))</f>
        <v>1</v>
      </c>
      <c r="AQ84" s="288">
        <f>IF(AND($BU84=$BV84,BW84=AQ$13),$J84&amp;$K84&amp;$L84&amp;$M84&amp;$N84&amp;$O84&amp;$P84&amp;$Q84&amp;$R84&amp;$S84&amp;$T84&amp;$U84,IFERROR(MATCH($AN84,AQ$17:AQ83,0),-1000))</f>
        <v>1</v>
      </c>
      <c r="AR84" s="288">
        <f>IF(AND($BU84=$BV84,BX84=AR$13),$J84&amp;$K84&amp;$L84&amp;$M84&amp;$N84&amp;$O84&amp;$P84&amp;$Q84&amp;$R84&amp;$S84&amp;$T84&amp;$U84,IFERROR(MATCH($AN84,AR$17:AR83,0),-1000))</f>
        <v>1</v>
      </c>
      <c r="AS84" s="254">
        <f t="shared" si="71"/>
        <v>0</v>
      </c>
      <c r="AT84" s="261" t="str">
        <f t="shared" si="79"/>
        <v/>
      </c>
      <c r="AU84" s="254" t="str">
        <f t="shared" si="124"/>
        <v/>
      </c>
      <c r="AV84" s="254" t="str">
        <f t="shared" si="124"/>
        <v/>
      </c>
      <c r="AW84" s="254" t="str">
        <f t="shared" si="122"/>
        <v/>
      </c>
      <c r="AX84" s="254" t="str">
        <f t="shared" si="122"/>
        <v/>
      </c>
      <c r="AY84" s="254" t="str">
        <f t="shared" si="122"/>
        <v/>
      </c>
      <c r="AZ84" s="254" t="str">
        <f t="shared" ref="AZ84:BE126" si="132">IF(P84&lt;&gt;0,MIN(AY84,AZ$14),AY84)</f>
        <v/>
      </c>
      <c r="BA84" s="254" t="str">
        <f t="shared" si="132"/>
        <v/>
      </c>
      <c r="BB84" s="254" t="str">
        <f t="shared" si="132"/>
        <v/>
      </c>
      <c r="BC84" s="254" t="str">
        <f t="shared" si="132"/>
        <v/>
      </c>
      <c r="BD84" s="254" t="str">
        <f t="shared" si="132"/>
        <v/>
      </c>
      <c r="BE84" s="262" t="str">
        <f t="shared" si="132"/>
        <v/>
      </c>
      <c r="BF84" s="263" t="str">
        <f t="shared" si="125"/>
        <v/>
      </c>
      <c r="BG84" s="254" t="str">
        <f t="shared" si="125"/>
        <v/>
      </c>
      <c r="BH84" s="254" t="str">
        <f t="shared" si="123"/>
        <v/>
      </c>
      <c r="BI84" s="254" t="str">
        <f t="shared" si="123"/>
        <v/>
      </c>
      <c r="BJ84" s="254" t="str">
        <f t="shared" si="123"/>
        <v/>
      </c>
      <c r="BK84" s="254" t="str">
        <f t="shared" ref="BK84:BP126" si="133">IF(O84&lt;&gt;0,MAX(BL84,BK$14),BL84)</f>
        <v/>
      </c>
      <c r="BL84" s="254" t="str">
        <f t="shared" si="133"/>
        <v/>
      </c>
      <c r="BM84" s="254" t="str">
        <f t="shared" si="133"/>
        <v/>
      </c>
      <c r="BN84" s="254" t="str">
        <f t="shared" si="133"/>
        <v/>
      </c>
      <c r="BO84" s="254" t="str">
        <f t="shared" si="133"/>
        <v/>
      </c>
      <c r="BP84" s="254" t="str">
        <f t="shared" si="133"/>
        <v/>
      </c>
      <c r="BQ84" s="264" t="str">
        <f t="shared" si="80"/>
        <v/>
      </c>
      <c r="BR84" s="261" t="str">
        <f t="shared" si="30"/>
        <v/>
      </c>
      <c r="BS84" s="254" t="str">
        <f t="shared" si="31"/>
        <v/>
      </c>
      <c r="BT84" s="254" t="str">
        <f t="shared" si="31"/>
        <v/>
      </c>
      <c r="BU84" s="265" t="str">
        <f t="shared" si="31"/>
        <v/>
      </c>
      <c r="BV84" s="263" t="str">
        <f t="shared" si="32"/>
        <v/>
      </c>
      <c r="BW84" s="254" t="str">
        <f t="shared" si="32"/>
        <v/>
      </c>
      <c r="BX84" s="254" t="str">
        <f t="shared" si="32"/>
        <v/>
      </c>
      <c r="BY84" s="264" t="str">
        <f t="shared" si="33"/>
        <v/>
      </c>
      <c r="BZ84" s="254" t="str">
        <f t="shared" si="34"/>
        <v/>
      </c>
      <c r="CA84" s="254">
        <f t="shared" si="121"/>
        <v>0</v>
      </c>
      <c r="CB84" s="254">
        <f t="shared" si="121"/>
        <v>0</v>
      </c>
      <c r="CC84" s="254">
        <f t="shared" si="121"/>
        <v>0</v>
      </c>
      <c r="CD84" s="254">
        <f t="shared" si="121"/>
        <v>0</v>
      </c>
      <c r="CE84" s="254">
        <f t="shared" si="121"/>
        <v>0</v>
      </c>
      <c r="CF84" s="254">
        <f t="shared" si="121"/>
        <v>0</v>
      </c>
      <c r="CG84" s="254">
        <f t="shared" si="131"/>
        <v>0</v>
      </c>
      <c r="CH84" s="254">
        <f t="shared" si="131"/>
        <v>0</v>
      </c>
      <c r="CI84" s="254">
        <f t="shared" si="131"/>
        <v>0</v>
      </c>
      <c r="CJ84" s="254">
        <f t="shared" si="131"/>
        <v>0</v>
      </c>
      <c r="CK84" s="254">
        <f t="shared" si="131"/>
        <v>0</v>
      </c>
      <c r="CL84" s="254">
        <f t="shared" si="131"/>
        <v>0</v>
      </c>
      <c r="CM84" s="254">
        <f t="shared" si="81"/>
        <v>0</v>
      </c>
      <c r="CN84" s="254">
        <f t="shared" si="82"/>
        <v>0</v>
      </c>
      <c r="CO84" s="254">
        <f t="shared" si="83"/>
        <v>0</v>
      </c>
      <c r="CP84" s="254">
        <f t="shared" si="84"/>
        <v>0</v>
      </c>
      <c r="CQ84" s="254">
        <f t="shared" si="85"/>
        <v>0</v>
      </c>
      <c r="CR84" s="254">
        <f t="shared" si="86"/>
        <v>0</v>
      </c>
      <c r="CS84" s="254">
        <f t="shared" si="87"/>
        <v>0</v>
      </c>
      <c r="CT84" s="254">
        <f t="shared" si="88"/>
        <v>0</v>
      </c>
      <c r="CU84" s="254">
        <f t="shared" si="89"/>
        <v>0</v>
      </c>
      <c r="CV84" s="254">
        <f t="shared" si="90"/>
        <v>0</v>
      </c>
      <c r="CW84" s="254">
        <f t="shared" si="91"/>
        <v>0</v>
      </c>
      <c r="CX84" s="254">
        <f t="shared" si="92"/>
        <v>0</v>
      </c>
      <c r="CY84" s="254">
        <f t="shared" si="93"/>
        <v>0</v>
      </c>
      <c r="CZ84" s="254">
        <f t="shared" si="94"/>
        <v>0</v>
      </c>
      <c r="DA84" s="254">
        <f t="shared" si="95"/>
        <v>0</v>
      </c>
      <c r="DB84" s="254">
        <f t="shared" si="96"/>
        <v>0</v>
      </c>
      <c r="DC84" s="254">
        <f t="shared" si="97"/>
        <v>0</v>
      </c>
      <c r="DD84" s="254">
        <f t="shared" si="98"/>
        <v>0</v>
      </c>
      <c r="DE84" s="254">
        <f t="shared" si="99"/>
        <v>0</v>
      </c>
      <c r="DF84" s="254">
        <f t="shared" si="100"/>
        <v>0</v>
      </c>
      <c r="DG84" s="254">
        <f t="shared" si="101"/>
        <v>0</v>
      </c>
      <c r="DH84" s="254">
        <f t="shared" si="102"/>
        <v>0</v>
      </c>
      <c r="DI84" s="254">
        <f t="shared" si="103"/>
        <v>0</v>
      </c>
      <c r="DJ84" s="254">
        <f t="shared" si="104"/>
        <v>0</v>
      </c>
      <c r="DK84" s="254">
        <f t="shared" si="105"/>
        <v>0</v>
      </c>
      <c r="DL84" s="254">
        <f t="shared" si="106"/>
        <v>0</v>
      </c>
      <c r="DM84" s="254">
        <f t="shared" si="107"/>
        <v>0</v>
      </c>
      <c r="DN84" s="254">
        <f t="shared" si="108"/>
        <v>0</v>
      </c>
      <c r="DO84" s="254">
        <f t="shared" si="109"/>
        <v>0</v>
      </c>
      <c r="DP84" s="254">
        <f t="shared" si="110"/>
        <v>0</v>
      </c>
      <c r="DQ84" s="254">
        <f t="shared" si="111"/>
        <v>0</v>
      </c>
      <c r="DR84" s="254">
        <f t="shared" si="112"/>
        <v>0</v>
      </c>
      <c r="DS84" s="254">
        <f t="shared" si="113"/>
        <v>0</v>
      </c>
      <c r="DT84" s="254">
        <f t="shared" si="114"/>
        <v>0</v>
      </c>
      <c r="DU84" s="254">
        <f t="shared" si="115"/>
        <v>0</v>
      </c>
      <c r="DV84" s="254">
        <f t="shared" si="116"/>
        <v>0</v>
      </c>
    </row>
    <row r="85" spans="1:126" ht="24" customHeight="1">
      <c r="A85" s="11" t="str">
        <f ca="1">IF(AG85&lt;&gt;"OK","",CONCATENATE(TEXT('Front Page'!$F$33,"000"),TEXT('Front Page'!$F$31,"000"),"-",LEFT('Front Page'!$R$53,5),"-",LEFT(D85,1),AJ85, "-",TEXT(B85,"000")))</f>
        <v/>
      </c>
      <c r="B85" s="12" t="str">
        <f>IFERROR(IF(E85="","",MAX(B$17:B84)+1),"")</f>
        <v/>
      </c>
      <c r="C85" s="13"/>
      <c r="D85" s="29" t="str">
        <f t="shared" si="72"/>
        <v>None</v>
      </c>
      <c r="E85" s="29" t="str">
        <f t="shared" si="17"/>
        <v/>
      </c>
      <c r="F85" s="29" t="str">
        <f t="shared" si="18"/>
        <v/>
      </c>
      <c r="G85" s="363"/>
      <c r="H85" s="364"/>
      <c r="I85" s="325" t="str">
        <f t="shared" si="73"/>
        <v>No</v>
      </c>
      <c r="J85" s="314">
        <v>0</v>
      </c>
      <c r="K85" s="312">
        <v>0</v>
      </c>
      <c r="L85" s="312">
        <v>0</v>
      </c>
      <c r="M85" s="312">
        <v>0</v>
      </c>
      <c r="N85" s="312">
        <v>0</v>
      </c>
      <c r="O85" s="312">
        <v>0</v>
      </c>
      <c r="P85" s="312">
        <v>0</v>
      </c>
      <c r="Q85" s="312">
        <v>0</v>
      </c>
      <c r="R85" s="312">
        <v>0</v>
      </c>
      <c r="S85" s="312">
        <v>0</v>
      </c>
      <c r="T85" s="312">
        <v>0</v>
      </c>
      <c r="U85" s="312">
        <v>0</v>
      </c>
      <c r="V85" s="313">
        <v>1</v>
      </c>
      <c r="W85" s="313">
        <v>1</v>
      </c>
      <c r="X85" s="312">
        <v>0</v>
      </c>
      <c r="Y85" s="312">
        <v>0</v>
      </c>
      <c r="Z85" s="312">
        <v>0</v>
      </c>
      <c r="AA85" s="14">
        <v>0</v>
      </c>
      <c r="AB85" s="317"/>
      <c r="AC85" s="15" t="str">
        <f t="shared" si="126"/>
        <v/>
      </c>
      <c r="AD85" s="15" t="str">
        <f t="shared" si="75"/>
        <v/>
      </c>
      <c r="AE85" s="16" t="str">
        <f t="shared" si="76"/>
        <v>0 - 0</v>
      </c>
      <c r="AF85" s="20" t="str">
        <f t="shared" si="77"/>
        <v>Not an offer</v>
      </c>
      <c r="AG85" s="276" t="str">
        <f t="shared" si="128"/>
        <v>Not an Offer</v>
      </c>
      <c r="AH85" s="150"/>
      <c r="AI85" s="254">
        <v>69</v>
      </c>
      <c r="AJ85" s="149" t="str">
        <f t="shared" si="129"/>
        <v>00-ICT</v>
      </c>
      <c r="AK85" s="254" t="b">
        <f t="shared" si="11"/>
        <v>0</v>
      </c>
      <c r="AL85" s="254">
        <f t="shared" si="127"/>
        <v>0</v>
      </c>
      <c r="AM85" s="254">
        <f t="shared" si="130"/>
        <v>0</v>
      </c>
      <c r="AN85" s="288">
        <f t="shared" si="78"/>
        <v>0</v>
      </c>
      <c r="AO85" s="288">
        <f>IF(AND($BU85=$BV85,BU85=AO$13),$J85&amp;$K85&amp;$L85&amp;$M85&amp;$N85&amp;$O85&amp;$P85&amp;$Q85&amp;$R85&amp;$S85&amp;$T85&amp;$U85,IFERROR(MATCH($AN85,AO$17:AO84,0),-1000))</f>
        <v>1</v>
      </c>
      <c r="AP85" s="288">
        <f>IF(AND($BU85=$BV85,BV85=AP$13),$J85&amp;$K85&amp;$L85&amp;$M85&amp;$N85&amp;$O85&amp;$P85&amp;$Q85&amp;$R85&amp;$S85&amp;$T85&amp;$U85,IFERROR(MATCH($AN85,AP$17:AP84,0),-1000))</f>
        <v>1</v>
      </c>
      <c r="AQ85" s="288">
        <f>IF(AND($BU85=$BV85,BW85=AQ$13),$J85&amp;$K85&amp;$L85&amp;$M85&amp;$N85&amp;$O85&amp;$P85&amp;$Q85&amp;$R85&amp;$S85&amp;$T85&amp;$U85,IFERROR(MATCH($AN85,AQ$17:AQ84,0),-1000))</f>
        <v>1</v>
      </c>
      <c r="AR85" s="288">
        <f>IF(AND($BU85=$BV85,BX85=AR$13),$J85&amp;$K85&amp;$L85&amp;$M85&amp;$N85&amp;$O85&amp;$P85&amp;$Q85&amp;$R85&amp;$S85&amp;$T85&amp;$U85,IFERROR(MATCH($AN85,AR$17:AR84,0),-1000))</f>
        <v>1</v>
      </c>
      <c r="AS85" s="254">
        <f t="shared" si="71"/>
        <v>0</v>
      </c>
      <c r="AT85" s="261" t="str">
        <f t="shared" si="79"/>
        <v/>
      </c>
      <c r="AU85" s="254" t="str">
        <f t="shared" si="124"/>
        <v/>
      </c>
      <c r="AV85" s="254" t="str">
        <f t="shared" si="124"/>
        <v/>
      </c>
      <c r="AW85" s="254" t="str">
        <f t="shared" si="124"/>
        <v/>
      </c>
      <c r="AX85" s="254" t="str">
        <f t="shared" si="124"/>
        <v/>
      </c>
      <c r="AY85" s="254" t="str">
        <f t="shared" si="124"/>
        <v/>
      </c>
      <c r="AZ85" s="254" t="str">
        <f t="shared" si="132"/>
        <v/>
      </c>
      <c r="BA85" s="254" t="str">
        <f t="shared" si="132"/>
        <v/>
      </c>
      <c r="BB85" s="254" t="str">
        <f t="shared" si="132"/>
        <v/>
      </c>
      <c r="BC85" s="254" t="str">
        <f t="shared" si="132"/>
        <v/>
      </c>
      <c r="BD85" s="254" t="str">
        <f t="shared" si="132"/>
        <v/>
      </c>
      <c r="BE85" s="262" t="str">
        <f t="shared" si="132"/>
        <v/>
      </c>
      <c r="BF85" s="263" t="str">
        <f t="shared" si="125"/>
        <v/>
      </c>
      <c r="BG85" s="254" t="str">
        <f t="shared" si="125"/>
        <v/>
      </c>
      <c r="BH85" s="254" t="str">
        <f t="shared" si="125"/>
        <v/>
      </c>
      <c r="BI85" s="254" t="str">
        <f t="shared" si="125"/>
        <v/>
      </c>
      <c r="BJ85" s="254" t="str">
        <f t="shared" si="125"/>
        <v/>
      </c>
      <c r="BK85" s="254" t="str">
        <f t="shared" si="133"/>
        <v/>
      </c>
      <c r="BL85" s="254" t="str">
        <f t="shared" si="133"/>
        <v/>
      </c>
      <c r="BM85" s="254" t="str">
        <f t="shared" si="133"/>
        <v/>
      </c>
      <c r="BN85" s="254" t="str">
        <f t="shared" si="133"/>
        <v/>
      </c>
      <c r="BO85" s="254" t="str">
        <f t="shared" si="133"/>
        <v/>
      </c>
      <c r="BP85" s="254" t="str">
        <f t="shared" si="133"/>
        <v/>
      </c>
      <c r="BQ85" s="264" t="str">
        <f t="shared" si="80"/>
        <v/>
      </c>
      <c r="BR85" s="261" t="str">
        <f t="shared" si="30"/>
        <v/>
      </c>
      <c r="BS85" s="254" t="str">
        <f t="shared" si="31"/>
        <v/>
      </c>
      <c r="BT85" s="254" t="str">
        <f t="shared" si="31"/>
        <v/>
      </c>
      <c r="BU85" s="265" t="str">
        <f t="shared" si="31"/>
        <v/>
      </c>
      <c r="BV85" s="263" t="str">
        <f t="shared" si="32"/>
        <v/>
      </c>
      <c r="BW85" s="254" t="str">
        <f t="shared" si="32"/>
        <v/>
      </c>
      <c r="BX85" s="254" t="str">
        <f t="shared" si="32"/>
        <v/>
      </c>
      <c r="BY85" s="264" t="str">
        <f t="shared" si="33"/>
        <v/>
      </c>
      <c r="BZ85" s="254" t="str">
        <f t="shared" si="34"/>
        <v/>
      </c>
      <c r="CA85" s="254">
        <f t="shared" si="121"/>
        <v>0</v>
      </c>
      <c r="CB85" s="254">
        <f t="shared" si="121"/>
        <v>0</v>
      </c>
      <c r="CC85" s="254">
        <f t="shared" si="121"/>
        <v>0</v>
      </c>
      <c r="CD85" s="254">
        <f t="shared" si="121"/>
        <v>0</v>
      </c>
      <c r="CE85" s="254">
        <f t="shared" si="121"/>
        <v>0</v>
      </c>
      <c r="CF85" s="254">
        <f t="shared" si="121"/>
        <v>0</v>
      </c>
      <c r="CG85" s="254">
        <f t="shared" si="131"/>
        <v>0</v>
      </c>
      <c r="CH85" s="254">
        <f t="shared" si="131"/>
        <v>0</v>
      </c>
      <c r="CI85" s="254">
        <f t="shared" si="131"/>
        <v>0</v>
      </c>
      <c r="CJ85" s="254">
        <f t="shared" si="131"/>
        <v>0</v>
      </c>
      <c r="CK85" s="254">
        <f t="shared" si="131"/>
        <v>0</v>
      </c>
      <c r="CL85" s="254">
        <f t="shared" si="131"/>
        <v>0</v>
      </c>
      <c r="CM85" s="254">
        <f t="shared" si="81"/>
        <v>0</v>
      </c>
      <c r="CN85" s="254">
        <f t="shared" si="82"/>
        <v>0</v>
      </c>
      <c r="CO85" s="254">
        <f t="shared" si="83"/>
        <v>0</v>
      </c>
      <c r="CP85" s="254">
        <f t="shared" si="84"/>
        <v>0</v>
      </c>
      <c r="CQ85" s="254">
        <f t="shared" si="85"/>
        <v>0</v>
      </c>
      <c r="CR85" s="254">
        <f t="shared" si="86"/>
        <v>0</v>
      </c>
      <c r="CS85" s="254">
        <f t="shared" si="87"/>
        <v>0</v>
      </c>
      <c r="CT85" s="254">
        <f t="shared" si="88"/>
        <v>0</v>
      </c>
      <c r="CU85" s="254">
        <f t="shared" si="89"/>
        <v>0</v>
      </c>
      <c r="CV85" s="254">
        <f t="shared" si="90"/>
        <v>0</v>
      </c>
      <c r="CW85" s="254">
        <f t="shared" si="91"/>
        <v>0</v>
      </c>
      <c r="CX85" s="254">
        <f t="shared" si="92"/>
        <v>0</v>
      </c>
      <c r="CY85" s="254">
        <f t="shared" si="93"/>
        <v>0</v>
      </c>
      <c r="CZ85" s="254">
        <f t="shared" si="94"/>
        <v>0</v>
      </c>
      <c r="DA85" s="254">
        <f t="shared" si="95"/>
        <v>0</v>
      </c>
      <c r="DB85" s="254">
        <f t="shared" si="96"/>
        <v>0</v>
      </c>
      <c r="DC85" s="254">
        <f t="shared" si="97"/>
        <v>0</v>
      </c>
      <c r="DD85" s="254">
        <f t="shared" si="98"/>
        <v>0</v>
      </c>
      <c r="DE85" s="254">
        <f t="shared" si="99"/>
        <v>0</v>
      </c>
      <c r="DF85" s="254">
        <f t="shared" si="100"/>
        <v>0</v>
      </c>
      <c r="DG85" s="254">
        <f t="shared" si="101"/>
        <v>0</v>
      </c>
      <c r="DH85" s="254">
        <f t="shared" si="102"/>
        <v>0</v>
      </c>
      <c r="DI85" s="254">
        <f t="shared" si="103"/>
        <v>0</v>
      </c>
      <c r="DJ85" s="254">
        <f t="shared" si="104"/>
        <v>0</v>
      </c>
      <c r="DK85" s="254">
        <f t="shared" si="105"/>
        <v>0</v>
      </c>
      <c r="DL85" s="254">
        <f t="shared" si="106"/>
        <v>0</v>
      </c>
      <c r="DM85" s="254">
        <f t="shared" si="107"/>
        <v>0</v>
      </c>
      <c r="DN85" s="254">
        <f t="shared" si="108"/>
        <v>0</v>
      </c>
      <c r="DO85" s="254">
        <f t="shared" si="109"/>
        <v>0</v>
      </c>
      <c r="DP85" s="254">
        <f t="shared" si="110"/>
        <v>0</v>
      </c>
      <c r="DQ85" s="254">
        <f t="shared" si="111"/>
        <v>0</v>
      </c>
      <c r="DR85" s="254">
        <f t="shared" si="112"/>
        <v>0</v>
      </c>
      <c r="DS85" s="254">
        <f t="shared" si="113"/>
        <v>0</v>
      </c>
      <c r="DT85" s="254">
        <f t="shared" si="114"/>
        <v>0</v>
      </c>
      <c r="DU85" s="254">
        <f t="shared" si="115"/>
        <v>0</v>
      </c>
      <c r="DV85" s="254">
        <f t="shared" si="116"/>
        <v>0</v>
      </c>
    </row>
    <row r="86" spans="1:126" ht="24" customHeight="1">
      <c r="A86" s="11" t="str">
        <f ca="1">IF(AG86&lt;&gt;"OK","",CONCATENATE(TEXT('Front Page'!$F$33,"000"),TEXT('Front Page'!$F$31,"000"),"-",LEFT('Front Page'!$R$53,5),"-",LEFT(D86,1),AJ86, "-",TEXT(B86,"000")))</f>
        <v/>
      </c>
      <c r="B86" s="12" t="str">
        <f>IFERROR(IF(E86="","",MAX(B$17:B85)+1),"")</f>
        <v/>
      </c>
      <c r="C86" s="13"/>
      <c r="D86" s="29" t="str">
        <f t="shared" ref="D86:D225" si="134">IF(MIN(J86:U86)=0,IF(MAX(J86:U86)=0,"None",IF(AND(MAX(J86:O86,S86:U86)=0,MIN(P86:R86)&gt;0),"Q3",IF(AND(Q86&gt;0,MAX(J86:P86,R86:U86)=0),"Aug","Monthly"))),"YR")</f>
        <v>None</v>
      </c>
      <c r="E86" s="29" t="str">
        <f t="shared" si="17"/>
        <v/>
      </c>
      <c r="F86" s="29" t="str">
        <f t="shared" si="18"/>
        <v/>
      </c>
      <c r="G86" s="363"/>
      <c r="H86" s="364"/>
      <c r="I86" s="325" t="str">
        <f t="shared" ref="I86:I149" si="135">IF(OR(AND(D86="Q3",MIN(P86:R86)&lt;&gt;MAX(P86:R86)),AND(D86="YR",MIN(J86:U86)&lt;&gt;MAX(J86:U86)),D86="Monthly"),"Yes", "No")</f>
        <v>No</v>
      </c>
      <c r="J86" s="314">
        <v>0</v>
      </c>
      <c r="K86" s="312">
        <v>0</v>
      </c>
      <c r="L86" s="312">
        <v>0</v>
      </c>
      <c r="M86" s="312">
        <v>0</v>
      </c>
      <c r="N86" s="312">
        <v>0</v>
      </c>
      <c r="O86" s="312">
        <v>0</v>
      </c>
      <c r="P86" s="312">
        <v>0</v>
      </c>
      <c r="Q86" s="312">
        <v>0</v>
      </c>
      <c r="R86" s="312">
        <v>0</v>
      </c>
      <c r="S86" s="312">
        <v>0</v>
      </c>
      <c r="T86" s="312">
        <v>0</v>
      </c>
      <c r="U86" s="312">
        <v>0</v>
      </c>
      <c r="V86" s="313">
        <v>1</v>
      </c>
      <c r="W86" s="313">
        <v>1</v>
      </c>
      <c r="X86" s="312">
        <v>0</v>
      </c>
      <c r="Y86" s="312">
        <v>0</v>
      </c>
      <c r="Z86" s="312">
        <v>0</v>
      </c>
      <c r="AA86" s="14">
        <v>0</v>
      </c>
      <c r="AB86" s="317"/>
      <c r="AC86" s="15" t="str">
        <f t="shared" si="126"/>
        <v/>
      </c>
      <c r="AD86" s="15" t="str">
        <f t="shared" ref="AD86:AD149" si="136">IF(SUM(X86:AA86)=0,"",SUM(J86:U86)*V86*SUM(X86:AA86)/1000)</f>
        <v/>
      </c>
      <c r="AE86" s="16" t="str">
        <f t="shared" ref="AE86:AE149" si="137">ROUND(SUM($J86:$U86),0)*V86&amp;" - "&amp;ROUND(SUM($J86:$U86)*W86,0)</f>
        <v>0 - 0</v>
      </c>
      <c r="AF86" s="20" t="str">
        <f t="shared" ref="AF86:AF149" si="138">IF(AG86&lt;&gt;"OK","Not an offer",D86&amp;" offer for "&amp;BU86&amp;IF(BV86&lt;&gt;BU86,"-"&amp;BV86&amp;" ("," (")&amp;COUNTIF(X86:AA86,"&gt;0")&amp;" year(s)) with "&amp;IF(IF(D86="Q3",MIN(P86:R86)=MAX(P86:R86),MIN(J86:U86)=MAX(J86:U86)),"flat capacity","capacity variable by month")&amp;IF(V86&lt;&gt;W86," in blocks",", one block"))</f>
        <v>Not an offer</v>
      </c>
      <c r="AG86" s="276" t="str">
        <f t="shared" si="128"/>
        <v>Not an Offer</v>
      </c>
      <c r="AH86" s="150"/>
      <c r="AI86" s="254">
        <v>70</v>
      </c>
      <c r="AJ86" s="149" t="str">
        <f t="shared" si="129"/>
        <v>00-ICT</v>
      </c>
      <c r="AK86" s="254" t="b">
        <f t="shared" si="11"/>
        <v>0</v>
      </c>
      <c r="AL86" s="254">
        <f t="shared" si="127"/>
        <v>0</v>
      </c>
      <c r="AM86" s="254">
        <f t="shared" si="130"/>
        <v>0</v>
      </c>
      <c r="AN86" s="288">
        <f t="shared" ref="AN86:AN149" si="139">IF($BU86&lt;&gt;$BV86,$J86&amp;$K86&amp;$L86&amp;$M86&amp;$N86&amp;$O86&amp;$P86&amp;$Q86&amp;$R86&amp;$S86&amp;$T86&amp;$U86,0)</f>
        <v>0</v>
      </c>
      <c r="AO86" s="288">
        <f>IF(AND($BU86=$BV86,BU86=AO$13),$J86&amp;$K86&amp;$L86&amp;$M86&amp;$N86&amp;$O86&amp;$P86&amp;$Q86&amp;$R86&amp;$S86&amp;$T86&amp;$U86,IFERROR(MATCH($AN86,AO$17:AO85,0),-1000))</f>
        <v>1</v>
      </c>
      <c r="AP86" s="288">
        <f>IF(AND($BU86=$BV86,BV86=AP$13),$J86&amp;$K86&amp;$L86&amp;$M86&amp;$N86&amp;$O86&amp;$P86&amp;$Q86&amp;$R86&amp;$S86&amp;$T86&amp;$U86,IFERROR(MATCH($AN86,AP$17:AP85,0),-1000))</f>
        <v>1</v>
      </c>
      <c r="AQ86" s="288">
        <f>IF(AND($BU86=$BV86,BW86=AQ$13),$J86&amp;$K86&amp;$L86&amp;$M86&amp;$N86&amp;$O86&amp;$P86&amp;$Q86&amp;$R86&amp;$S86&amp;$T86&amp;$U86,IFERROR(MATCH($AN86,AQ$17:AQ85,0),-1000))</f>
        <v>1</v>
      </c>
      <c r="AR86" s="288">
        <f>IF(AND($BU86=$BV86,BX86=AR$13),$J86&amp;$K86&amp;$L86&amp;$M86&amp;$N86&amp;$O86&amp;$P86&amp;$Q86&amp;$R86&amp;$S86&amp;$T86&amp;$U86,IFERROR(MATCH($AN86,AR$17:AR85,0),-1000))</f>
        <v>1</v>
      </c>
      <c r="AS86" s="254">
        <f t="shared" si="71"/>
        <v>0</v>
      </c>
      <c r="AT86" s="261" t="str">
        <f t="shared" ref="AT86:AT149" si="140">IF(J86&lt;&gt;0,AT$14,"")</f>
        <v/>
      </c>
      <c r="AU86" s="254" t="str">
        <f t="shared" si="124"/>
        <v/>
      </c>
      <c r="AV86" s="254" t="str">
        <f t="shared" si="124"/>
        <v/>
      </c>
      <c r="AW86" s="254" t="str">
        <f t="shared" si="124"/>
        <v/>
      </c>
      <c r="AX86" s="254" t="str">
        <f t="shared" si="124"/>
        <v/>
      </c>
      <c r="AY86" s="254" t="str">
        <f t="shared" si="124"/>
        <v/>
      </c>
      <c r="AZ86" s="254" t="str">
        <f t="shared" si="132"/>
        <v/>
      </c>
      <c r="BA86" s="254" t="str">
        <f t="shared" si="132"/>
        <v/>
      </c>
      <c r="BB86" s="254" t="str">
        <f t="shared" si="132"/>
        <v/>
      </c>
      <c r="BC86" s="254" t="str">
        <f t="shared" si="132"/>
        <v/>
      </c>
      <c r="BD86" s="254" t="str">
        <f t="shared" si="132"/>
        <v/>
      </c>
      <c r="BE86" s="262" t="str">
        <f t="shared" si="132"/>
        <v/>
      </c>
      <c r="BF86" s="263" t="str">
        <f t="shared" si="125"/>
        <v/>
      </c>
      <c r="BG86" s="254" t="str">
        <f t="shared" si="125"/>
        <v/>
      </c>
      <c r="BH86" s="254" t="str">
        <f t="shared" si="125"/>
        <v/>
      </c>
      <c r="BI86" s="254" t="str">
        <f t="shared" si="125"/>
        <v/>
      </c>
      <c r="BJ86" s="254" t="str">
        <f t="shared" si="125"/>
        <v/>
      </c>
      <c r="BK86" s="254" t="str">
        <f t="shared" si="133"/>
        <v/>
      </c>
      <c r="BL86" s="254" t="str">
        <f t="shared" si="133"/>
        <v/>
      </c>
      <c r="BM86" s="254" t="str">
        <f t="shared" si="133"/>
        <v/>
      </c>
      <c r="BN86" s="254" t="str">
        <f t="shared" si="133"/>
        <v/>
      </c>
      <c r="BO86" s="254" t="str">
        <f t="shared" si="133"/>
        <v/>
      </c>
      <c r="BP86" s="254" t="str">
        <f t="shared" si="133"/>
        <v/>
      </c>
      <c r="BQ86" s="264" t="str">
        <f t="shared" ref="BQ86:BQ149" si="141">IF(U86&lt;&gt;0,BQ$14,"")</f>
        <v/>
      </c>
      <c r="BR86" s="261" t="str">
        <f t="shared" si="30"/>
        <v/>
      </c>
      <c r="BS86" s="254" t="str">
        <f t="shared" si="31"/>
        <v/>
      </c>
      <c r="BT86" s="254" t="str">
        <f t="shared" si="31"/>
        <v/>
      </c>
      <c r="BU86" s="265" t="str">
        <f t="shared" si="31"/>
        <v/>
      </c>
      <c r="BV86" s="263" t="str">
        <f t="shared" si="32"/>
        <v/>
      </c>
      <c r="BW86" s="254" t="str">
        <f t="shared" si="32"/>
        <v/>
      </c>
      <c r="BX86" s="254" t="str">
        <f t="shared" si="32"/>
        <v/>
      </c>
      <c r="BY86" s="264" t="str">
        <f t="shared" si="33"/>
        <v/>
      </c>
      <c r="BZ86" s="254" t="str">
        <f t="shared" si="34"/>
        <v/>
      </c>
      <c r="CA86" s="254">
        <f t="shared" si="121"/>
        <v>0</v>
      </c>
      <c r="CB86" s="254">
        <f t="shared" si="121"/>
        <v>0</v>
      </c>
      <c r="CC86" s="254">
        <f t="shared" si="121"/>
        <v>0</v>
      </c>
      <c r="CD86" s="254">
        <f t="shared" si="121"/>
        <v>0</v>
      </c>
      <c r="CE86" s="254">
        <f t="shared" si="121"/>
        <v>0</v>
      </c>
      <c r="CF86" s="254">
        <f t="shared" si="121"/>
        <v>0</v>
      </c>
      <c r="CG86" s="254">
        <f t="shared" si="131"/>
        <v>0</v>
      </c>
      <c r="CH86" s="254">
        <f t="shared" si="131"/>
        <v>0</v>
      </c>
      <c r="CI86" s="254">
        <f t="shared" si="131"/>
        <v>0</v>
      </c>
      <c r="CJ86" s="254">
        <f t="shared" si="131"/>
        <v>0</v>
      </c>
      <c r="CK86" s="254">
        <f t="shared" si="131"/>
        <v>0</v>
      </c>
      <c r="CL86" s="254">
        <f t="shared" si="131"/>
        <v>0</v>
      </c>
      <c r="CM86" s="254">
        <f t="shared" ref="CM86:CM149" si="142">IF($Y86&gt;0,$J86*$W86,0)</f>
        <v>0</v>
      </c>
      <c r="CN86" s="254">
        <f t="shared" ref="CN86:CN149" si="143">IF($Y86&gt;0,$K86*$W86,0)</f>
        <v>0</v>
      </c>
      <c r="CO86" s="254">
        <f t="shared" ref="CO86:CO149" si="144">IF($Y86&gt;0,$L86*$W86,0)</f>
        <v>0</v>
      </c>
      <c r="CP86" s="254">
        <f t="shared" ref="CP86:CP149" si="145">IF($Y86&gt;0,$M86*$W86,0)</f>
        <v>0</v>
      </c>
      <c r="CQ86" s="254">
        <f t="shared" ref="CQ86:CQ149" si="146">IF($Y86&gt;0,$N86*$W86,0)</f>
        <v>0</v>
      </c>
      <c r="CR86" s="254">
        <f t="shared" ref="CR86:CR149" si="147">IF($Y86&gt;0,$O86*$W86,0)</f>
        <v>0</v>
      </c>
      <c r="CS86" s="254">
        <f t="shared" ref="CS86:CS149" si="148">IF($Y86&gt;0,$P86*$W86,0)</f>
        <v>0</v>
      </c>
      <c r="CT86" s="254">
        <f t="shared" ref="CT86:CT149" si="149">IF($Y86&gt;0,$Q86*$W86,0)</f>
        <v>0</v>
      </c>
      <c r="CU86" s="254">
        <f t="shared" ref="CU86:CU149" si="150">IF($Y86&gt;0,$R86*$W86,0)</f>
        <v>0</v>
      </c>
      <c r="CV86" s="254">
        <f t="shared" ref="CV86:CV149" si="151">IF($Y86&gt;0,$S86*$W86,0)</f>
        <v>0</v>
      </c>
      <c r="CW86" s="254">
        <f t="shared" ref="CW86:CW149" si="152">IF($Y86&gt;0,$T86*$W86,0)</f>
        <v>0</v>
      </c>
      <c r="CX86" s="254">
        <f t="shared" ref="CX86:CX149" si="153">IF($Y86&gt;0,$U86*$W86,0)</f>
        <v>0</v>
      </c>
      <c r="CY86" s="254">
        <f t="shared" ref="CY86:CY149" si="154">IF($Z86&gt;0,$J86*$W86,0)</f>
        <v>0</v>
      </c>
      <c r="CZ86" s="254">
        <f t="shared" ref="CZ86:CZ149" si="155">IF($Z86&gt;0,$K86*$W86,0)</f>
        <v>0</v>
      </c>
      <c r="DA86" s="254">
        <f t="shared" ref="DA86:DA149" si="156">IF($Z86&gt;0,$L86*$W86,0)</f>
        <v>0</v>
      </c>
      <c r="DB86" s="254">
        <f t="shared" ref="DB86:DB149" si="157">IF($Z86&gt;0,$M86*$W86,0)</f>
        <v>0</v>
      </c>
      <c r="DC86" s="254">
        <f t="shared" ref="DC86:DC149" si="158">IF($Z86&gt;0,$N86*$W86,0)</f>
        <v>0</v>
      </c>
      <c r="DD86" s="254">
        <f t="shared" ref="DD86:DD149" si="159">IF($Z86&gt;0,$O86*$W86,0)</f>
        <v>0</v>
      </c>
      <c r="DE86" s="254">
        <f t="shared" ref="DE86:DE149" si="160">IF($Z86&gt;0,$P86*$W86,0)</f>
        <v>0</v>
      </c>
      <c r="DF86" s="254">
        <f t="shared" ref="DF86:DF149" si="161">IF($Z86&gt;0,$Q86*$W86,0)</f>
        <v>0</v>
      </c>
      <c r="DG86" s="254">
        <f t="shared" ref="DG86:DG149" si="162">IF($Z86&gt;0,$R86*$W86,0)</f>
        <v>0</v>
      </c>
      <c r="DH86" s="254">
        <f t="shared" ref="DH86:DH149" si="163">IF($Z86&gt;0,$S86*$W86,0)</f>
        <v>0</v>
      </c>
      <c r="DI86" s="254">
        <f t="shared" ref="DI86:DI149" si="164">IF($Z86&gt;0,$T86*$W86,0)</f>
        <v>0</v>
      </c>
      <c r="DJ86" s="254">
        <f t="shared" ref="DJ86:DJ149" si="165">IF($Z86&gt;0,$U86*$W86,0)</f>
        <v>0</v>
      </c>
      <c r="DK86" s="254">
        <f t="shared" ref="DK86:DK149" si="166">IF($AA86&gt;0,$J86*$W86,0)</f>
        <v>0</v>
      </c>
      <c r="DL86" s="254">
        <f t="shared" ref="DL86:DL149" si="167">IF($AA86&gt;0,$K86*$W86,0)</f>
        <v>0</v>
      </c>
      <c r="DM86" s="254">
        <f t="shared" ref="DM86:DM149" si="168">IF($AA86&gt;0,$L86*$W86,0)</f>
        <v>0</v>
      </c>
      <c r="DN86" s="254">
        <f t="shared" ref="DN86:DN149" si="169">IF($AA86&gt;0,$M86*$W86,0)</f>
        <v>0</v>
      </c>
      <c r="DO86" s="254">
        <f t="shared" ref="DO86:DO149" si="170">IF($AA86&gt;0,$N86*$W86,0)</f>
        <v>0</v>
      </c>
      <c r="DP86" s="254">
        <f t="shared" ref="DP86:DP149" si="171">IF($AA86&gt;0,$O86*$W86,0)</f>
        <v>0</v>
      </c>
      <c r="DQ86" s="254">
        <f t="shared" ref="DQ86:DQ149" si="172">IF($AA86&gt;0,$P86*$W86,0)</f>
        <v>0</v>
      </c>
      <c r="DR86" s="254">
        <f t="shared" ref="DR86:DR149" si="173">IF($AA86&gt;0,$Q86*$W86,0)</f>
        <v>0</v>
      </c>
      <c r="DS86" s="254">
        <f t="shared" ref="DS86:DS149" si="174">IF($AA86&gt;0,$R86*$W86,0)</f>
        <v>0</v>
      </c>
      <c r="DT86" s="254">
        <f t="shared" ref="DT86:DT149" si="175">IF($AA86&gt;0,$S86*$W86,0)</f>
        <v>0</v>
      </c>
      <c r="DU86" s="254">
        <f t="shared" ref="DU86:DU149" si="176">IF($AA86&gt;0,$T86*$W86,0)</f>
        <v>0</v>
      </c>
      <c r="DV86" s="254">
        <f t="shared" ref="DV86:DV149" si="177">IF($AA86&gt;0,$U86*$W86,0)</f>
        <v>0</v>
      </c>
    </row>
    <row r="87" spans="1:126" ht="24" customHeight="1">
      <c r="A87" s="11" t="str">
        <f ca="1">IF(AG87&lt;&gt;"OK","",CONCATENATE(TEXT('Front Page'!$F$33,"000"),TEXT('Front Page'!$F$31,"000"),"-",LEFT('Front Page'!$R$53,5),"-",LEFT(D87,1),AJ87, "-",TEXT(B87,"000")))</f>
        <v/>
      </c>
      <c r="B87" s="12" t="str">
        <f>IFERROR(IF(E87="","",MAX(B$17:B86)+1),"")</f>
        <v/>
      </c>
      <c r="C87" s="13"/>
      <c r="D87" s="29" t="str">
        <f t="shared" si="134"/>
        <v>None</v>
      </c>
      <c r="E87" s="29" t="str">
        <f t="shared" si="17"/>
        <v/>
      </c>
      <c r="F87" s="29" t="str">
        <f t="shared" si="18"/>
        <v/>
      </c>
      <c r="G87" s="363"/>
      <c r="H87" s="364"/>
      <c r="I87" s="325" t="str">
        <f t="shared" si="135"/>
        <v>No</v>
      </c>
      <c r="J87" s="314">
        <v>0</v>
      </c>
      <c r="K87" s="312">
        <v>0</v>
      </c>
      <c r="L87" s="312">
        <v>0</v>
      </c>
      <c r="M87" s="312">
        <v>0</v>
      </c>
      <c r="N87" s="312">
        <v>0</v>
      </c>
      <c r="O87" s="312">
        <v>0</v>
      </c>
      <c r="P87" s="312">
        <v>0</v>
      </c>
      <c r="Q87" s="312">
        <v>0</v>
      </c>
      <c r="R87" s="312">
        <v>0</v>
      </c>
      <c r="S87" s="312">
        <v>0</v>
      </c>
      <c r="T87" s="312">
        <v>0</v>
      </c>
      <c r="U87" s="312">
        <v>0</v>
      </c>
      <c r="V87" s="313">
        <v>1</v>
      </c>
      <c r="W87" s="313">
        <v>1</v>
      </c>
      <c r="X87" s="312">
        <v>0</v>
      </c>
      <c r="Y87" s="312">
        <v>0</v>
      </c>
      <c r="Z87" s="312">
        <v>0</v>
      </c>
      <c r="AA87" s="14">
        <v>0</v>
      </c>
      <c r="AB87" s="317"/>
      <c r="AC87" s="15" t="str">
        <f t="shared" si="126"/>
        <v/>
      </c>
      <c r="AD87" s="15" t="str">
        <f t="shared" si="136"/>
        <v/>
      </c>
      <c r="AE87" s="16" t="str">
        <f t="shared" si="137"/>
        <v>0 - 0</v>
      </c>
      <c r="AF87" s="20" t="str">
        <f t="shared" si="138"/>
        <v>Not an offer</v>
      </c>
      <c r="AG87" s="276" t="str">
        <f t="shared" si="128"/>
        <v>Not an Offer</v>
      </c>
      <c r="AH87" s="150"/>
      <c r="AI87" s="254">
        <v>71</v>
      </c>
      <c r="AJ87" s="149" t="str">
        <f t="shared" si="129"/>
        <v>00-ICT</v>
      </c>
      <c r="AK87" s="254" t="b">
        <f t="shared" si="11"/>
        <v>0</v>
      </c>
      <c r="AL87" s="254">
        <f t="shared" si="127"/>
        <v>0</v>
      </c>
      <c r="AM87" s="254">
        <f t="shared" si="130"/>
        <v>0</v>
      </c>
      <c r="AN87" s="288">
        <f t="shared" si="139"/>
        <v>0</v>
      </c>
      <c r="AO87" s="288">
        <f>IF(AND($BU87=$BV87,BU87=AO$13),$J87&amp;$K87&amp;$L87&amp;$M87&amp;$N87&amp;$O87&amp;$P87&amp;$Q87&amp;$R87&amp;$S87&amp;$T87&amp;$U87,IFERROR(MATCH($AN87,AO$17:AO86,0),-1000))</f>
        <v>1</v>
      </c>
      <c r="AP87" s="288">
        <f>IF(AND($BU87=$BV87,BV87=AP$13),$J87&amp;$K87&amp;$L87&amp;$M87&amp;$N87&amp;$O87&amp;$P87&amp;$Q87&amp;$R87&amp;$S87&amp;$T87&amp;$U87,IFERROR(MATCH($AN87,AP$17:AP86,0),-1000))</f>
        <v>1</v>
      </c>
      <c r="AQ87" s="288">
        <f>IF(AND($BU87=$BV87,BW87=AQ$13),$J87&amp;$K87&amp;$L87&amp;$M87&amp;$N87&amp;$O87&amp;$P87&amp;$Q87&amp;$R87&amp;$S87&amp;$T87&amp;$U87,IFERROR(MATCH($AN87,AQ$17:AQ86,0),-1000))</f>
        <v>1</v>
      </c>
      <c r="AR87" s="288">
        <f>IF(AND($BU87=$BV87,BX87=AR$13),$J87&amp;$K87&amp;$L87&amp;$M87&amp;$N87&amp;$O87&amp;$P87&amp;$Q87&amp;$R87&amp;$S87&amp;$T87&amp;$U87,IFERROR(MATCH($AN87,AR$17:AR86,0),-1000))</f>
        <v>1</v>
      </c>
      <c r="AS87" s="254">
        <f t="shared" si="71"/>
        <v>0</v>
      </c>
      <c r="AT87" s="261" t="str">
        <f t="shared" si="140"/>
        <v/>
      </c>
      <c r="AU87" s="254" t="str">
        <f t="shared" si="124"/>
        <v/>
      </c>
      <c r="AV87" s="254" t="str">
        <f t="shared" si="124"/>
        <v/>
      </c>
      <c r="AW87" s="254" t="str">
        <f t="shared" si="124"/>
        <v/>
      </c>
      <c r="AX87" s="254" t="str">
        <f t="shared" si="124"/>
        <v/>
      </c>
      <c r="AY87" s="254" t="str">
        <f t="shared" si="124"/>
        <v/>
      </c>
      <c r="AZ87" s="254" t="str">
        <f t="shared" si="132"/>
        <v/>
      </c>
      <c r="BA87" s="254" t="str">
        <f t="shared" si="132"/>
        <v/>
      </c>
      <c r="BB87" s="254" t="str">
        <f t="shared" si="132"/>
        <v/>
      </c>
      <c r="BC87" s="254" t="str">
        <f t="shared" si="132"/>
        <v/>
      </c>
      <c r="BD87" s="254" t="str">
        <f t="shared" si="132"/>
        <v/>
      </c>
      <c r="BE87" s="262" t="str">
        <f t="shared" si="132"/>
        <v/>
      </c>
      <c r="BF87" s="263" t="str">
        <f t="shared" si="125"/>
        <v/>
      </c>
      <c r="BG87" s="254" t="str">
        <f t="shared" si="125"/>
        <v/>
      </c>
      <c r="BH87" s="254" t="str">
        <f t="shared" si="125"/>
        <v/>
      </c>
      <c r="BI87" s="254" t="str">
        <f t="shared" si="125"/>
        <v/>
      </c>
      <c r="BJ87" s="254" t="str">
        <f t="shared" si="125"/>
        <v/>
      </c>
      <c r="BK87" s="254" t="str">
        <f t="shared" si="133"/>
        <v/>
      </c>
      <c r="BL87" s="254" t="str">
        <f t="shared" si="133"/>
        <v/>
      </c>
      <c r="BM87" s="254" t="str">
        <f t="shared" si="133"/>
        <v/>
      </c>
      <c r="BN87" s="254" t="str">
        <f t="shared" si="133"/>
        <v/>
      </c>
      <c r="BO87" s="254" t="str">
        <f t="shared" si="133"/>
        <v/>
      </c>
      <c r="BP87" s="254" t="str">
        <f t="shared" si="133"/>
        <v/>
      </c>
      <c r="BQ87" s="264" t="str">
        <f t="shared" si="141"/>
        <v/>
      </c>
      <c r="BR87" s="261" t="str">
        <f t="shared" si="30"/>
        <v/>
      </c>
      <c r="BS87" s="254" t="str">
        <f t="shared" si="31"/>
        <v/>
      </c>
      <c r="BT87" s="254" t="str">
        <f t="shared" si="31"/>
        <v/>
      </c>
      <c r="BU87" s="265" t="str">
        <f t="shared" si="31"/>
        <v/>
      </c>
      <c r="BV87" s="263" t="str">
        <f t="shared" si="32"/>
        <v/>
      </c>
      <c r="BW87" s="254" t="str">
        <f t="shared" si="32"/>
        <v/>
      </c>
      <c r="BX87" s="254" t="str">
        <f t="shared" si="32"/>
        <v/>
      </c>
      <c r="BY87" s="264" t="str">
        <f t="shared" si="33"/>
        <v/>
      </c>
      <c r="BZ87" s="254" t="str">
        <f t="shared" si="34"/>
        <v/>
      </c>
      <c r="CA87" s="254">
        <f t="shared" si="121"/>
        <v>0</v>
      </c>
      <c r="CB87" s="254">
        <f t="shared" si="121"/>
        <v>0</v>
      </c>
      <c r="CC87" s="254">
        <f t="shared" si="121"/>
        <v>0</v>
      </c>
      <c r="CD87" s="254">
        <f t="shared" si="121"/>
        <v>0</v>
      </c>
      <c r="CE87" s="254">
        <f t="shared" si="121"/>
        <v>0</v>
      </c>
      <c r="CF87" s="254">
        <f t="shared" si="121"/>
        <v>0</v>
      </c>
      <c r="CG87" s="254">
        <f t="shared" si="131"/>
        <v>0</v>
      </c>
      <c r="CH87" s="254">
        <f t="shared" si="131"/>
        <v>0</v>
      </c>
      <c r="CI87" s="254">
        <f t="shared" si="131"/>
        <v>0</v>
      </c>
      <c r="CJ87" s="254">
        <f t="shared" si="131"/>
        <v>0</v>
      </c>
      <c r="CK87" s="254">
        <f t="shared" si="131"/>
        <v>0</v>
      </c>
      <c r="CL87" s="254">
        <f t="shared" si="131"/>
        <v>0</v>
      </c>
      <c r="CM87" s="254">
        <f t="shared" si="142"/>
        <v>0</v>
      </c>
      <c r="CN87" s="254">
        <f t="shared" si="143"/>
        <v>0</v>
      </c>
      <c r="CO87" s="254">
        <f t="shared" si="144"/>
        <v>0</v>
      </c>
      <c r="CP87" s="254">
        <f t="shared" si="145"/>
        <v>0</v>
      </c>
      <c r="CQ87" s="254">
        <f t="shared" si="146"/>
        <v>0</v>
      </c>
      <c r="CR87" s="254">
        <f t="shared" si="147"/>
        <v>0</v>
      </c>
      <c r="CS87" s="254">
        <f t="shared" si="148"/>
        <v>0</v>
      </c>
      <c r="CT87" s="254">
        <f t="shared" si="149"/>
        <v>0</v>
      </c>
      <c r="CU87" s="254">
        <f t="shared" si="150"/>
        <v>0</v>
      </c>
      <c r="CV87" s="254">
        <f t="shared" si="151"/>
        <v>0</v>
      </c>
      <c r="CW87" s="254">
        <f t="shared" si="152"/>
        <v>0</v>
      </c>
      <c r="CX87" s="254">
        <f t="shared" si="153"/>
        <v>0</v>
      </c>
      <c r="CY87" s="254">
        <f t="shared" si="154"/>
        <v>0</v>
      </c>
      <c r="CZ87" s="254">
        <f t="shared" si="155"/>
        <v>0</v>
      </c>
      <c r="DA87" s="254">
        <f t="shared" si="156"/>
        <v>0</v>
      </c>
      <c r="DB87" s="254">
        <f t="shared" si="157"/>
        <v>0</v>
      </c>
      <c r="DC87" s="254">
        <f t="shared" si="158"/>
        <v>0</v>
      </c>
      <c r="DD87" s="254">
        <f t="shared" si="159"/>
        <v>0</v>
      </c>
      <c r="DE87" s="254">
        <f t="shared" si="160"/>
        <v>0</v>
      </c>
      <c r="DF87" s="254">
        <f t="shared" si="161"/>
        <v>0</v>
      </c>
      <c r="DG87" s="254">
        <f t="shared" si="162"/>
        <v>0</v>
      </c>
      <c r="DH87" s="254">
        <f t="shared" si="163"/>
        <v>0</v>
      </c>
      <c r="DI87" s="254">
        <f t="shared" si="164"/>
        <v>0</v>
      </c>
      <c r="DJ87" s="254">
        <f t="shared" si="165"/>
        <v>0</v>
      </c>
      <c r="DK87" s="254">
        <f t="shared" si="166"/>
        <v>0</v>
      </c>
      <c r="DL87" s="254">
        <f t="shared" si="167"/>
        <v>0</v>
      </c>
      <c r="DM87" s="254">
        <f t="shared" si="168"/>
        <v>0</v>
      </c>
      <c r="DN87" s="254">
        <f t="shared" si="169"/>
        <v>0</v>
      </c>
      <c r="DO87" s="254">
        <f t="shared" si="170"/>
        <v>0</v>
      </c>
      <c r="DP87" s="254">
        <f t="shared" si="171"/>
        <v>0</v>
      </c>
      <c r="DQ87" s="254">
        <f t="shared" si="172"/>
        <v>0</v>
      </c>
      <c r="DR87" s="254">
        <f t="shared" si="173"/>
        <v>0</v>
      </c>
      <c r="DS87" s="254">
        <f t="shared" si="174"/>
        <v>0</v>
      </c>
      <c r="DT87" s="254">
        <f t="shared" si="175"/>
        <v>0</v>
      </c>
      <c r="DU87" s="254">
        <f t="shared" si="176"/>
        <v>0</v>
      </c>
      <c r="DV87" s="254">
        <f t="shared" si="177"/>
        <v>0</v>
      </c>
    </row>
    <row r="88" spans="1:126" ht="24" customHeight="1">
      <c r="A88" s="11" t="str">
        <f ca="1">IF(AG88&lt;&gt;"OK","",CONCATENATE(TEXT('Front Page'!$F$33,"000"),TEXT('Front Page'!$F$31,"000"),"-",LEFT('Front Page'!$R$53,5),"-",LEFT(D88,1),AJ88, "-",TEXT(B88,"000")))</f>
        <v/>
      </c>
      <c r="B88" s="12" t="str">
        <f>IFERROR(IF(E88="","",MAX(B$17:B87)+1),"")</f>
        <v/>
      </c>
      <c r="C88" s="13"/>
      <c r="D88" s="29" t="str">
        <f t="shared" si="134"/>
        <v>None</v>
      </c>
      <c r="E88" s="29" t="str">
        <f t="shared" si="17"/>
        <v/>
      </c>
      <c r="F88" s="29" t="str">
        <f t="shared" si="18"/>
        <v/>
      </c>
      <c r="G88" s="363"/>
      <c r="H88" s="364"/>
      <c r="I88" s="325" t="str">
        <f t="shared" si="135"/>
        <v>No</v>
      </c>
      <c r="J88" s="314">
        <v>0</v>
      </c>
      <c r="K88" s="312">
        <v>0</v>
      </c>
      <c r="L88" s="312">
        <v>0</v>
      </c>
      <c r="M88" s="312">
        <v>0</v>
      </c>
      <c r="N88" s="312">
        <v>0</v>
      </c>
      <c r="O88" s="312">
        <v>0</v>
      </c>
      <c r="P88" s="312">
        <v>0</v>
      </c>
      <c r="Q88" s="312">
        <v>0</v>
      </c>
      <c r="R88" s="312">
        <v>0</v>
      </c>
      <c r="S88" s="312">
        <v>0</v>
      </c>
      <c r="T88" s="312">
        <v>0</v>
      </c>
      <c r="U88" s="312">
        <v>0</v>
      </c>
      <c r="V88" s="313">
        <v>1</v>
      </c>
      <c r="W88" s="313">
        <v>1</v>
      </c>
      <c r="X88" s="312">
        <v>0</v>
      </c>
      <c r="Y88" s="312">
        <v>0</v>
      </c>
      <c r="Z88" s="312">
        <v>0</v>
      </c>
      <c r="AA88" s="14">
        <v>0</v>
      </c>
      <c r="AB88" s="317"/>
      <c r="AC88" s="15" t="str">
        <f t="shared" si="126"/>
        <v/>
      </c>
      <c r="AD88" s="15" t="str">
        <f t="shared" si="136"/>
        <v/>
      </c>
      <c r="AE88" s="16" t="str">
        <f t="shared" si="137"/>
        <v>0 - 0</v>
      </c>
      <c r="AF88" s="20" t="str">
        <f t="shared" si="138"/>
        <v>Not an offer</v>
      </c>
      <c r="AG88" s="276" t="str">
        <f t="shared" si="128"/>
        <v>Not an Offer</v>
      </c>
      <c r="AH88" s="150"/>
      <c r="AI88" s="254">
        <v>72</v>
      </c>
      <c r="AJ88" s="149" t="str">
        <f t="shared" si="129"/>
        <v>00-ICT</v>
      </c>
      <c r="AK88" s="254" t="b">
        <f t="shared" si="11"/>
        <v>0</v>
      </c>
      <c r="AL88" s="254">
        <f t="shared" si="127"/>
        <v>0</v>
      </c>
      <c r="AM88" s="254">
        <f t="shared" si="130"/>
        <v>0</v>
      </c>
      <c r="AN88" s="288">
        <f t="shared" si="139"/>
        <v>0</v>
      </c>
      <c r="AO88" s="288">
        <f>IF(AND($BU88=$BV88,BU88=AO$13),$J88&amp;$K88&amp;$L88&amp;$M88&amp;$N88&amp;$O88&amp;$P88&amp;$Q88&amp;$R88&amp;$S88&amp;$T88&amp;$U88,IFERROR(MATCH($AN88,AO$17:AO87,0),-1000))</f>
        <v>1</v>
      </c>
      <c r="AP88" s="288">
        <f>IF(AND($BU88=$BV88,BV88=AP$13),$J88&amp;$K88&amp;$L88&amp;$M88&amp;$N88&amp;$O88&amp;$P88&amp;$Q88&amp;$R88&amp;$S88&amp;$T88&amp;$U88,IFERROR(MATCH($AN88,AP$17:AP87,0),-1000))</f>
        <v>1</v>
      </c>
      <c r="AQ88" s="288">
        <f>IF(AND($BU88=$BV88,BW88=AQ$13),$J88&amp;$K88&amp;$L88&amp;$M88&amp;$N88&amp;$O88&amp;$P88&amp;$Q88&amp;$R88&amp;$S88&amp;$T88&amp;$U88,IFERROR(MATCH($AN88,AQ$17:AQ87,0),-1000))</f>
        <v>1</v>
      </c>
      <c r="AR88" s="288">
        <f>IF(AND($BU88=$BV88,BX88=AR$13),$J88&amp;$K88&amp;$L88&amp;$M88&amp;$N88&amp;$O88&amp;$P88&amp;$Q88&amp;$R88&amp;$S88&amp;$T88&amp;$U88,IFERROR(MATCH($AN88,AR$17:AR87,0),-1000))</f>
        <v>1</v>
      </c>
      <c r="AS88" s="254">
        <f t="shared" si="71"/>
        <v>0</v>
      </c>
      <c r="AT88" s="261" t="str">
        <f t="shared" si="140"/>
        <v/>
      </c>
      <c r="AU88" s="254" t="str">
        <f t="shared" si="124"/>
        <v/>
      </c>
      <c r="AV88" s="254" t="str">
        <f t="shared" si="124"/>
        <v/>
      </c>
      <c r="AW88" s="254" t="str">
        <f t="shared" si="124"/>
        <v/>
      </c>
      <c r="AX88" s="254" t="str">
        <f t="shared" si="124"/>
        <v/>
      </c>
      <c r="AY88" s="254" t="str">
        <f t="shared" si="124"/>
        <v/>
      </c>
      <c r="AZ88" s="254" t="str">
        <f t="shared" si="132"/>
        <v/>
      </c>
      <c r="BA88" s="254" t="str">
        <f t="shared" si="132"/>
        <v/>
      </c>
      <c r="BB88" s="254" t="str">
        <f t="shared" si="132"/>
        <v/>
      </c>
      <c r="BC88" s="254" t="str">
        <f t="shared" si="132"/>
        <v/>
      </c>
      <c r="BD88" s="254" t="str">
        <f t="shared" si="132"/>
        <v/>
      </c>
      <c r="BE88" s="262" t="str">
        <f t="shared" si="132"/>
        <v/>
      </c>
      <c r="BF88" s="263" t="str">
        <f t="shared" si="125"/>
        <v/>
      </c>
      <c r="BG88" s="254" t="str">
        <f t="shared" si="125"/>
        <v/>
      </c>
      <c r="BH88" s="254" t="str">
        <f t="shared" si="125"/>
        <v/>
      </c>
      <c r="BI88" s="254" t="str">
        <f t="shared" si="125"/>
        <v/>
      </c>
      <c r="BJ88" s="254" t="str">
        <f t="shared" si="125"/>
        <v/>
      </c>
      <c r="BK88" s="254" t="str">
        <f t="shared" si="133"/>
        <v/>
      </c>
      <c r="BL88" s="254" t="str">
        <f t="shared" si="133"/>
        <v/>
      </c>
      <c r="BM88" s="254" t="str">
        <f t="shared" si="133"/>
        <v/>
      </c>
      <c r="BN88" s="254" t="str">
        <f t="shared" si="133"/>
        <v/>
      </c>
      <c r="BO88" s="254" t="str">
        <f t="shared" si="133"/>
        <v/>
      </c>
      <c r="BP88" s="254" t="str">
        <f t="shared" si="133"/>
        <v/>
      </c>
      <c r="BQ88" s="264" t="str">
        <f t="shared" si="141"/>
        <v/>
      </c>
      <c r="BR88" s="261" t="str">
        <f t="shared" si="30"/>
        <v/>
      </c>
      <c r="BS88" s="254" t="str">
        <f t="shared" si="31"/>
        <v/>
      </c>
      <c r="BT88" s="254" t="str">
        <f t="shared" si="31"/>
        <v/>
      </c>
      <c r="BU88" s="265" t="str">
        <f t="shared" si="31"/>
        <v/>
      </c>
      <c r="BV88" s="263" t="str">
        <f t="shared" si="32"/>
        <v/>
      </c>
      <c r="BW88" s="254" t="str">
        <f t="shared" si="32"/>
        <v/>
      </c>
      <c r="BX88" s="254" t="str">
        <f t="shared" si="32"/>
        <v/>
      </c>
      <c r="BY88" s="264" t="str">
        <f t="shared" si="33"/>
        <v/>
      </c>
      <c r="BZ88" s="254" t="str">
        <f t="shared" si="34"/>
        <v/>
      </c>
      <c r="CA88" s="254">
        <f t="shared" si="121"/>
        <v>0</v>
      </c>
      <c r="CB88" s="254">
        <f t="shared" si="121"/>
        <v>0</v>
      </c>
      <c r="CC88" s="254">
        <f t="shared" si="121"/>
        <v>0</v>
      </c>
      <c r="CD88" s="254">
        <f t="shared" si="121"/>
        <v>0</v>
      </c>
      <c r="CE88" s="254">
        <f t="shared" si="121"/>
        <v>0</v>
      </c>
      <c r="CF88" s="254">
        <f t="shared" si="121"/>
        <v>0</v>
      </c>
      <c r="CG88" s="254">
        <f t="shared" si="131"/>
        <v>0</v>
      </c>
      <c r="CH88" s="254">
        <f t="shared" si="131"/>
        <v>0</v>
      </c>
      <c r="CI88" s="254">
        <f t="shared" si="131"/>
        <v>0</v>
      </c>
      <c r="CJ88" s="254">
        <f t="shared" si="131"/>
        <v>0</v>
      </c>
      <c r="CK88" s="254">
        <f t="shared" si="131"/>
        <v>0</v>
      </c>
      <c r="CL88" s="254">
        <f t="shared" si="131"/>
        <v>0</v>
      </c>
      <c r="CM88" s="254">
        <f t="shared" si="142"/>
        <v>0</v>
      </c>
      <c r="CN88" s="254">
        <f t="shared" si="143"/>
        <v>0</v>
      </c>
      <c r="CO88" s="254">
        <f t="shared" si="144"/>
        <v>0</v>
      </c>
      <c r="CP88" s="254">
        <f t="shared" si="145"/>
        <v>0</v>
      </c>
      <c r="CQ88" s="254">
        <f t="shared" si="146"/>
        <v>0</v>
      </c>
      <c r="CR88" s="254">
        <f t="shared" si="147"/>
        <v>0</v>
      </c>
      <c r="CS88" s="254">
        <f t="shared" si="148"/>
        <v>0</v>
      </c>
      <c r="CT88" s="254">
        <f t="shared" si="149"/>
        <v>0</v>
      </c>
      <c r="CU88" s="254">
        <f t="shared" si="150"/>
        <v>0</v>
      </c>
      <c r="CV88" s="254">
        <f t="shared" si="151"/>
        <v>0</v>
      </c>
      <c r="CW88" s="254">
        <f t="shared" si="152"/>
        <v>0</v>
      </c>
      <c r="CX88" s="254">
        <f t="shared" si="153"/>
        <v>0</v>
      </c>
      <c r="CY88" s="254">
        <f t="shared" si="154"/>
        <v>0</v>
      </c>
      <c r="CZ88" s="254">
        <f t="shared" si="155"/>
        <v>0</v>
      </c>
      <c r="DA88" s="254">
        <f t="shared" si="156"/>
        <v>0</v>
      </c>
      <c r="DB88" s="254">
        <f t="shared" si="157"/>
        <v>0</v>
      </c>
      <c r="DC88" s="254">
        <f t="shared" si="158"/>
        <v>0</v>
      </c>
      <c r="DD88" s="254">
        <f t="shared" si="159"/>
        <v>0</v>
      </c>
      <c r="DE88" s="254">
        <f t="shared" si="160"/>
        <v>0</v>
      </c>
      <c r="DF88" s="254">
        <f t="shared" si="161"/>
        <v>0</v>
      </c>
      <c r="DG88" s="254">
        <f t="shared" si="162"/>
        <v>0</v>
      </c>
      <c r="DH88" s="254">
        <f t="shared" si="163"/>
        <v>0</v>
      </c>
      <c r="DI88" s="254">
        <f t="shared" si="164"/>
        <v>0</v>
      </c>
      <c r="DJ88" s="254">
        <f t="shared" si="165"/>
        <v>0</v>
      </c>
      <c r="DK88" s="254">
        <f t="shared" si="166"/>
        <v>0</v>
      </c>
      <c r="DL88" s="254">
        <f t="shared" si="167"/>
        <v>0</v>
      </c>
      <c r="DM88" s="254">
        <f t="shared" si="168"/>
        <v>0</v>
      </c>
      <c r="DN88" s="254">
        <f t="shared" si="169"/>
        <v>0</v>
      </c>
      <c r="DO88" s="254">
        <f t="shared" si="170"/>
        <v>0</v>
      </c>
      <c r="DP88" s="254">
        <f t="shared" si="171"/>
        <v>0</v>
      </c>
      <c r="DQ88" s="254">
        <f t="shared" si="172"/>
        <v>0</v>
      </c>
      <c r="DR88" s="254">
        <f t="shared" si="173"/>
        <v>0</v>
      </c>
      <c r="DS88" s="254">
        <f t="shared" si="174"/>
        <v>0</v>
      </c>
      <c r="DT88" s="254">
        <f t="shared" si="175"/>
        <v>0</v>
      </c>
      <c r="DU88" s="254">
        <f t="shared" si="176"/>
        <v>0</v>
      </c>
      <c r="DV88" s="254">
        <f t="shared" si="177"/>
        <v>0</v>
      </c>
    </row>
    <row r="89" spans="1:126" ht="24" customHeight="1">
      <c r="A89" s="11" t="str">
        <f ca="1">IF(AG89&lt;&gt;"OK","",CONCATENATE(TEXT('Front Page'!$F$33,"000"),TEXT('Front Page'!$F$31,"000"),"-",LEFT('Front Page'!$R$53,5),"-",LEFT(D89,1),AJ89, "-",TEXT(B89,"000")))</f>
        <v/>
      </c>
      <c r="B89" s="12" t="str">
        <f>IFERROR(IF(E89="","",MAX(B$17:B88)+1),"")</f>
        <v/>
      </c>
      <c r="C89" s="13"/>
      <c r="D89" s="29" t="str">
        <f t="shared" si="134"/>
        <v>None</v>
      </c>
      <c r="E89" s="29" t="str">
        <f t="shared" si="17"/>
        <v/>
      </c>
      <c r="F89" s="29" t="str">
        <f t="shared" si="18"/>
        <v/>
      </c>
      <c r="G89" s="363"/>
      <c r="H89" s="364"/>
      <c r="I89" s="325" t="str">
        <f t="shared" si="135"/>
        <v>No</v>
      </c>
      <c r="J89" s="314">
        <v>0</v>
      </c>
      <c r="K89" s="312">
        <v>0</v>
      </c>
      <c r="L89" s="312">
        <v>0</v>
      </c>
      <c r="M89" s="312">
        <v>0</v>
      </c>
      <c r="N89" s="312">
        <v>0</v>
      </c>
      <c r="O89" s="312">
        <v>0</v>
      </c>
      <c r="P89" s="312">
        <v>0</v>
      </c>
      <c r="Q89" s="312">
        <v>0</v>
      </c>
      <c r="R89" s="312">
        <v>0</v>
      </c>
      <c r="S89" s="312">
        <v>0</v>
      </c>
      <c r="T89" s="312">
        <v>0</v>
      </c>
      <c r="U89" s="312">
        <v>0</v>
      </c>
      <c r="V89" s="313">
        <v>1</v>
      </c>
      <c r="W89" s="313">
        <v>1</v>
      </c>
      <c r="X89" s="312">
        <v>0</v>
      </c>
      <c r="Y89" s="312">
        <v>0</v>
      </c>
      <c r="Z89" s="312">
        <v>0</v>
      </c>
      <c r="AA89" s="14">
        <v>0</v>
      </c>
      <c r="AB89" s="317"/>
      <c r="AC89" s="15" t="str">
        <f t="shared" si="126"/>
        <v/>
      </c>
      <c r="AD89" s="15" t="str">
        <f t="shared" si="136"/>
        <v/>
      </c>
      <c r="AE89" s="16" t="str">
        <f t="shared" si="137"/>
        <v>0 - 0</v>
      </c>
      <c r="AF89" s="20" t="str">
        <f t="shared" si="138"/>
        <v>Not an offer</v>
      </c>
      <c r="AG89" s="276" t="str">
        <f t="shared" si="128"/>
        <v>Not an Offer</v>
      </c>
      <c r="AH89" s="150"/>
      <c r="AI89" s="254">
        <v>73</v>
      </c>
      <c r="AJ89" s="149" t="str">
        <f t="shared" si="129"/>
        <v>00-ICT</v>
      </c>
      <c r="AK89" s="254" t="b">
        <f t="shared" si="11"/>
        <v>0</v>
      </c>
      <c r="AL89" s="254">
        <f t="shared" si="127"/>
        <v>0</v>
      </c>
      <c r="AM89" s="254">
        <f t="shared" si="130"/>
        <v>0</v>
      </c>
      <c r="AN89" s="288">
        <f t="shared" si="139"/>
        <v>0</v>
      </c>
      <c r="AO89" s="288">
        <f>IF(AND($BU89=$BV89,BU89=AO$13),$J89&amp;$K89&amp;$L89&amp;$M89&amp;$N89&amp;$O89&amp;$P89&amp;$Q89&amp;$R89&amp;$S89&amp;$T89&amp;$U89,IFERROR(MATCH($AN89,AO$17:AO88,0),-1000))</f>
        <v>1</v>
      </c>
      <c r="AP89" s="288">
        <f>IF(AND($BU89=$BV89,BV89=AP$13),$J89&amp;$K89&amp;$L89&amp;$M89&amp;$N89&amp;$O89&amp;$P89&amp;$Q89&amp;$R89&amp;$S89&amp;$T89&amp;$U89,IFERROR(MATCH($AN89,AP$17:AP88,0),-1000))</f>
        <v>1</v>
      </c>
      <c r="AQ89" s="288">
        <f>IF(AND($BU89=$BV89,BW89=AQ$13),$J89&amp;$K89&amp;$L89&amp;$M89&amp;$N89&amp;$O89&amp;$P89&amp;$Q89&amp;$R89&amp;$S89&amp;$T89&amp;$U89,IFERROR(MATCH($AN89,AQ$17:AQ88,0),-1000))</f>
        <v>1</v>
      </c>
      <c r="AR89" s="288">
        <f>IF(AND($BU89=$BV89,BX89=AR$13),$J89&amp;$K89&amp;$L89&amp;$M89&amp;$N89&amp;$O89&amp;$P89&amp;$Q89&amp;$R89&amp;$S89&amp;$T89&amp;$U89,IFERROR(MATCH($AN89,AR$17:AR88,0),-1000))</f>
        <v>1</v>
      </c>
      <c r="AS89" s="254">
        <f t="shared" si="71"/>
        <v>0</v>
      </c>
      <c r="AT89" s="261" t="str">
        <f t="shared" si="140"/>
        <v/>
      </c>
      <c r="AU89" s="254" t="str">
        <f t="shared" si="124"/>
        <v/>
      </c>
      <c r="AV89" s="254" t="str">
        <f t="shared" si="124"/>
        <v/>
      </c>
      <c r="AW89" s="254" t="str">
        <f t="shared" si="124"/>
        <v/>
      </c>
      <c r="AX89" s="254" t="str">
        <f t="shared" si="124"/>
        <v/>
      </c>
      <c r="AY89" s="254" t="str">
        <f t="shared" si="124"/>
        <v/>
      </c>
      <c r="AZ89" s="254" t="str">
        <f t="shared" si="132"/>
        <v/>
      </c>
      <c r="BA89" s="254" t="str">
        <f t="shared" si="132"/>
        <v/>
      </c>
      <c r="BB89" s="254" t="str">
        <f t="shared" si="132"/>
        <v/>
      </c>
      <c r="BC89" s="254" t="str">
        <f t="shared" si="132"/>
        <v/>
      </c>
      <c r="BD89" s="254" t="str">
        <f t="shared" si="132"/>
        <v/>
      </c>
      <c r="BE89" s="262" t="str">
        <f t="shared" si="132"/>
        <v/>
      </c>
      <c r="BF89" s="263" t="str">
        <f t="shared" si="125"/>
        <v/>
      </c>
      <c r="BG89" s="254" t="str">
        <f t="shared" si="125"/>
        <v/>
      </c>
      <c r="BH89" s="254" t="str">
        <f t="shared" si="125"/>
        <v/>
      </c>
      <c r="BI89" s="254" t="str">
        <f t="shared" si="125"/>
        <v/>
      </c>
      <c r="BJ89" s="254" t="str">
        <f t="shared" si="125"/>
        <v/>
      </c>
      <c r="BK89" s="254" t="str">
        <f t="shared" si="133"/>
        <v/>
      </c>
      <c r="BL89" s="254" t="str">
        <f t="shared" si="133"/>
        <v/>
      </c>
      <c r="BM89" s="254" t="str">
        <f t="shared" si="133"/>
        <v/>
      </c>
      <c r="BN89" s="254" t="str">
        <f t="shared" si="133"/>
        <v/>
      </c>
      <c r="BO89" s="254" t="str">
        <f t="shared" si="133"/>
        <v/>
      </c>
      <c r="BP89" s="254" t="str">
        <f t="shared" si="133"/>
        <v/>
      </c>
      <c r="BQ89" s="264" t="str">
        <f t="shared" si="141"/>
        <v/>
      </c>
      <c r="BR89" s="261" t="str">
        <f t="shared" si="30"/>
        <v/>
      </c>
      <c r="BS89" s="254" t="str">
        <f t="shared" si="31"/>
        <v/>
      </c>
      <c r="BT89" s="254" t="str">
        <f t="shared" si="31"/>
        <v/>
      </c>
      <c r="BU89" s="265" t="str">
        <f t="shared" si="31"/>
        <v/>
      </c>
      <c r="BV89" s="263" t="str">
        <f t="shared" si="32"/>
        <v/>
      </c>
      <c r="BW89" s="254" t="str">
        <f t="shared" si="32"/>
        <v/>
      </c>
      <c r="BX89" s="254" t="str">
        <f t="shared" si="32"/>
        <v/>
      </c>
      <c r="BY89" s="264" t="str">
        <f t="shared" si="33"/>
        <v/>
      </c>
      <c r="BZ89" s="254" t="str">
        <f t="shared" si="34"/>
        <v/>
      </c>
      <c r="CA89" s="254">
        <f t="shared" si="121"/>
        <v>0</v>
      </c>
      <c r="CB89" s="254">
        <f t="shared" si="121"/>
        <v>0</v>
      </c>
      <c r="CC89" s="254">
        <f t="shared" si="121"/>
        <v>0</v>
      </c>
      <c r="CD89" s="254">
        <f t="shared" si="121"/>
        <v>0</v>
      </c>
      <c r="CE89" s="254">
        <f t="shared" si="121"/>
        <v>0</v>
      </c>
      <c r="CF89" s="254">
        <f t="shared" si="121"/>
        <v>0</v>
      </c>
      <c r="CG89" s="254">
        <f t="shared" si="131"/>
        <v>0</v>
      </c>
      <c r="CH89" s="254">
        <f t="shared" si="131"/>
        <v>0</v>
      </c>
      <c r="CI89" s="254">
        <f t="shared" si="131"/>
        <v>0</v>
      </c>
      <c r="CJ89" s="254">
        <f t="shared" si="131"/>
        <v>0</v>
      </c>
      <c r="CK89" s="254">
        <f t="shared" si="131"/>
        <v>0</v>
      </c>
      <c r="CL89" s="254">
        <f t="shared" si="131"/>
        <v>0</v>
      </c>
      <c r="CM89" s="254">
        <f t="shared" si="142"/>
        <v>0</v>
      </c>
      <c r="CN89" s="254">
        <f t="shared" si="143"/>
        <v>0</v>
      </c>
      <c r="CO89" s="254">
        <f t="shared" si="144"/>
        <v>0</v>
      </c>
      <c r="CP89" s="254">
        <f t="shared" si="145"/>
        <v>0</v>
      </c>
      <c r="CQ89" s="254">
        <f t="shared" si="146"/>
        <v>0</v>
      </c>
      <c r="CR89" s="254">
        <f t="shared" si="147"/>
        <v>0</v>
      </c>
      <c r="CS89" s="254">
        <f t="shared" si="148"/>
        <v>0</v>
      </c>
      <c r="CT89" s="254">
        <f t="shared" si="149"/>
        <v>0</v>
      </c>
      <c r="CU89" s="254">
        <f t="shared" si="150"/>
        <v>0</v>
      </c>
      <c r="CV89" s="254">
        <f t="shared" si="151"/>
        <v>0</v>
      </c>
      <c r="CW89" s="254">
        <f t="shared" si="152"/>
        <v>0</v>
      </c>
      <c r="CX89" s="254">
        <f t="shared" si="153"/>
        <v>0</v>
      </c>
      <c r="CY89" s="254">
        <f t="shared" si="154"/>
        <v>0</v>
      </c>
      <c r="CZ89" s="254">
        <f t="shared" si="155"/>
        <v>0</v>
      </c>
      <c r="DA89" s="254">
        <f t="shared" si="156"/>
        <v>0</v>
      </c>
      <c r="DB89" s="254">
        <f t="shared" si="157"/>
        <v>0</v>
      </c>
      <c r="DC89" s="254">
        <f t="shared" si="158"/>
        <v>0</v>
      </c>
      <c r="DD89" s="254">
        <f t="shared" si="159"/>
        <v>0</v>
      </c>
      <c r="DE89" s="254">
        <f t="shared" si="160"/>
        <v>0</v>
      </c>
      <c r="DF89" s="254">
        <f t="shared" si="161"/>
        <v>0</v>
      </c>
      <c r="DG89" s="254">
        <f t="shared" si="162"/>
        <v>0</v>
      </c>
      <c r="DH89" s="254">
        <f t="shared" si="163"/>
        <v>0</v>
      </c>
      <c r="DI89" s="254">
        <f t="shared" si="164"/>
        <v>0</v>
      </c>
      <c r="DJ89" s="254">
        <f t="shared" si="165"/>
        <v>0</v>
      </c>
      <c r="DK89" s="254">
        <f t="shared" si="166"/>
        <v>0</v>
      </c>
      <c r="DL89" s="254">
        <f t="shared" si="167"/>
        <v>0</v>
      </c>
      <c r="DM89" s="254">
        <f t="shared" si="168"/>
        <v>0</v>
      </c>
      <c r="DN89" s="254">
        <f t="shared" si="169"/>
        <v>0</v>
      </c>
      <c r="DO89" s="254">
        <f t="shared" si="170"/>
        <v>0</v>
      </c>
      <c r="DP89" s="254">
        <f t="shared" si="171"/>
        <v>0</v>
      </c>
      <c r="DQ89" s="254">
        <f t="shared" si="172"/>
        <v>0</v>
      </c>
      <c r="DR89" s="254">
        <f t="shared" si="173"/>
        <v>0</v>
      </c>
      <c r="DS89" s="254">
        <f t="shared" si="174"/>
        <v>0</v>
      </c>
      <c r="DT89" s="254">
        <f t="shared" si="175"/>
        <v>0</v>
      </c>
      <c r="DU89" s="254">
        <f t="shared" si="176"/>
        <v>0</v>
      </c>
      <c r="DV89" s="254">
        <f t="shared" si="177"/>
        <v>0</v>
      </c>
    </row>
    <row r="90" spans="1:126" ht="24" customHeight="1">
      <c r="A90" s="11" t="str">
        <f ca="1">IF(AG90&lt;&gt;"OK","",CONCATENATE(TEXT('Front Page'!$F$33,"000"),TEXT('Front Page'!$F$31,"000"),"-",LEFT('Front Page'!$R$53,5),"-",LEFT(D90,1),AJ90, "-",TEXT(B90,"000")))</f>
        <v/>
      </c>
      <c r="B90" s="12" t="str">
        <f>IFERROR(IF(E90="","",MAX(B$17:B89)+1),"")</f>
        <v/>
      </c>
      <c r="C90" s="13"/>
      <c r="D90" s="29" t="str">
        <f t="shared" si="134"/>
        <v>None</v>
      </c>
      <c r="E90" s="29" t="str">
        <f t="shared" si="17"/>
        <v/>
      </c>
      <c r="F90" s="29" t="str">
        <f t="shared" si="18"/>
        <v/>
      </c>
      <c r="G90" s="363"/>
      <c r="H90" s="364"/>
      <c r="I90" s="325" t="str">
        <f t="shared" si="135"/>
        <v>No</v>
      </c>
      <c r="J90" s="314">
        <v>0</v>
      </c>
      <c r="K90" s="312">
        <v>0</v>
      </c>
      <c r="L90" s="312">
        <v>0</v>
      </c>
      <c r="M90" s="312">
        <v>0</v>
      </c>
      <c r="N90" s="312">
        <v>0</v>
      </c>
      <c r="O90" s="312">
        <v>0</v>
      </c>
      <c r="P90" s="312">
        <v>0</v>
      </c>
      <c r="Q90" s="312">
        <v>0</v>
      </c>
      <c r="R90" s="312">
        <v>0</v>
      </c>
      <c r="S90" s="312">
        <v>0</v>
      </c>
      <c r="T90" s="312">
        <v>0</v>
      </c>
      <c r="U90" s="312">
        <v>0</v>
      </c>
      <c r="V90" s="313">
        <v>1</v>
      </c>
      <c r="W90" s="313">
        <v>1</v>
      </c>
      <c r="X90" s="312">
        <v>0</v>
      </c>
      <c r="Y90" s="312">
        <v>0</v>
      </c>
      <c r="Z90" s="312">
        <v>0</v>
      </c>
      <c r="AA90" s="14">
        <v>0</v>
      </c>
      <c r="AB90" s="317"/>
      <c r="AC90" s="15" t="str">
        <f t="shared" si="126"/>
        <v/>
      </c>
      <c r="AD90" s="15" t="str">
        <f t="shared" si="136"/>
        <v/>
      </c>
      <c r="AE90" s="16" t="str">
        <f t="shared" si="137"/>
        <v>0 - 0</v>
      </c>
      <c r="AF90" s="20" t="str">
        <f t="shared" si="138"/>
        <v>Not an offer</v>
      </c>
      <c r="AG90" s="276" t="str">
        <f t="shared" si="128"/>
        <v>Not an Offer</v>
      </c>
      <c r="AH90" s="150"/>
      <c r="AI90" s="254">
        <v>74</v>
      </c>
      <c r="AJ90" s="149" t="str">
        <f t="shared" si="129"/>
        <v>00-ICT</v>
      </c>
      <c r="AK90" s="254" t="b">
        <f t="shared" si="11"/>
        <v>0</v>
      </c>
      <c r="AL90" s="254">
        <f t="shared" si="127"/>
        <v>0</v>
      </c>
      <c r="AM90" s="254">
        <f t="shared" si="130"/>
        <v>0</v>
      </c>
      <c r="AN90" s="288">
        <f t="shared" si="139"/>
        <v>0</v>
      </c>
      <c r="AO90" s="288">
        <f>IF(AND($BU90=$BV90,BU90=AO$13),$J90&amp;$K90&amp;$L90&amp;$M90&amp;$N90&amp;$O90&amp;$P90&amp;$Q90&amp;$R90&amp;$S90&amp;$T90&amp;$U90,IFERROR(MATCH($AN90,AO$17:AO89,0),-1000))</f>
        <v>1</v>
      </c>
      <c r="AP90" s="288">
        <f>IF(AND($BU90=$BV90,BV90=AP$13),$J90&amp;$K90&amp;$L90&amp;$M90&amp;$N90&amp;$O90&amp;$P90&amp;$Q90&amp;$R90&amp;$S90&amp;$T90&amp;$U90,IFERROR(MATCH($AN90,AP$17:AP89,0),-1000))</f>
        <v>1</v>
      </c>
      <c r="AQ90" s="288">
        <f>IF(AND($BU90=$BV90,BW90=AQ$13),$J90&amp;$K90&amp;$L90&amp;$M90&amp;$N90&amp;$O90&amp;$P90&amp;$Q90&amp;$R90&amp;$S90&amp;$T90&amp;$U90,IFERROR(MATCH($AN90,AQ$17:AQ89,0),-1000))</f>
        <v>1</v>
      </c>
      <c r="AR90" s="288">
        <f>IF(AND($BU90=$BV90,BX90=AR$13),$J90&amp;$K90&amp;$L90&amp;$M90&amp;$N90&amp;$O90&amp;$P90&amp;$Q90&amp;$R90&amp;$S90&amp;$T90&amp;$U90,IFERROR(MATCH($AN90,AR$17:AR89,0),-1000))</f>
        <v>1</v>
      </c>
      <c r="AS90" s="254">
        <f t="shared" si="71"/>
        <v>0</v>
      </c>
      <c r="AT90" s="261" t="str">
        <f t="shared" si="140"/>
        <v/>
      </c>
      <c r="AU90" s="254" t="str">
        <f t="shared" si="124"/>
        <v/>
      </c>
      <c r="AV90" s="254" t="str">
        <f t="shared" si="124"/>
        <v/>
      </c>
      <c r="AW90" s="254" t="str">
        <f t="shared" si="124"/>
        <v/>
      </c>
      <c r="AX90" s="254" t="str">
        <f t="shared" si="124"/>
        <v/>
      </c>
      <c r="AY90" s="254" t="str">
        <f t="shared" si="124"/>
        <v/>
      </c>
      <c r="AZ90" s="254" t="str">
        <f t="shared" si="132"/>
        <v/>
      </c>
      <c r="BA90" s="254" t="str">
        <f t="shared" si="132"/>
        <v/>
      </c>
      <c r="BB90" s="254" t="str">
        <f t="shared" si="132"/>
        <v/>
      </c>
      <c r="BC90" s="254" t="str">
        <f t="shared" si="132"/>
        <v/>
      </c>
      <c r="BD90" s="254" t="str">
        <f t="shared" si="132"/>
        <v/>
      </c>
      <c r="BE90" s="262" t="str">
        <f t="shared" si="132"/>
        <v/>
      </c>
      <c r="BF90" s="263" t="str">
        <f t="shared" si="125"/>
        <v/>
      </c>
      <c r="BG90" s="254" t="str">
        <f t="shared" si="125"/>
        <v/>
      </c>
      <c r="BH90" s="254" t="str">
        <f t="shared" si="125"/>
        <v/>
      </c>
      <c r="BI90" s="254" t="str">
        <f t="shared" si="125"/>
        <v/>
      </c>
      <c r="BJ90" s="254" t="str">
        <f t="shared" si="125"/>
        <v/>
      </c>
      <c r="BK90" s="254" t="str">
        <f t="shared" si="133"/>
        <v/>
      </c>
      <c r="BL90" s="254" t="str">
        <f t="shared" si="133"/>
        <v/>
      </c>
      <c r="BM90" s="254" t="str">
        <f t="shared" si="133"/>
        <v/>
      </c>
      <c r="BN90" s="254" t="str">
        <f t="shared" si="133"/>
        <v/>
      </c>
      <c r="BO90" s="254" t="str">
        <f t="shared" si="133"/>
        <v/>
      </c>
      <c r="BP90" s="254" t="str">
        <f t="shared" si="133"/>
        <v/>
      </c>
      <c r="BQ90" s="264" t="str">
        <f t="shared" si="141"/>
        <v/>
      </c>
      <c r="BR90" s="261" t="str">
        <f t="shared" si="30"/>
        <v/>
      </c>
      <c r="BS90" s="254" t="str">
        <f t="shared" si="31"/>
        <v/>
      </c>
      <c r="BT90" s="254" t="str">
        <f t="shared" si="31"/>
        <v/>
      </c>
      <c r="BU90" s="265" t="str">
        <f t="shared" si="31"/>
        <v/>
      </c>
      <c r="BV90" s="263" t="str">
        <f t="shared" si="32"/>
        <v/>
      </c>
      <c r="BW90" s="254" t="str">
        <f t="shared" si="32"/>
        <v/>
      </c>
      <c r="BX90" s="254" t="str">
        <f t="shared" si="32"/>
        <v/>
      </c>
      <c r="BY90" s="264" t="str">
        <f t="shared" si="33"/>
        <v/>
      </c>
      <c r="BZ90" s="254" t="str">
        <f t="shared" si="34"/>
        <v/>
      </c>
      <c r="CA90" s="254">
        <f t="shared" si="121"/>
        <v>0</v>
      </c>
      <c r="CB90" s="254">
        <f t="shared" si="121"/>
        <v>0</v>
      </c>
      <c r="CC90" s="254">
        <f t="shared" si="121"/>
        <v>0</v>
      </c>
      <c r="CD90" s="254">
        <f t="shared" si="121"/>
        <v>0</v>
      </c>
      <c r="CE90" s="254">
        <f t="shared" si="121"/>
        <v>0</v>
      </c>
      <c r="CF90" s="254">
        <f t="shared" si="121"/>
        <v>0</v>
      </c>
      <c r="CG90" s="254">
        <f t="shared" si="131"/>
        <v>0</v>
      </c>
      <c r="CH90" s="254">
        <f t="shared" si="131"/>
        <v>0</v>
      </c>
      <c r="CI90" s="254">
        <f t="shared" si="131"/>
        <v>0</v>
      </c>
      <c r="CJ90" s="254">
        <f t="shared" si="131"/>
        <v>0</v>
      </c>
      <c r="CK90" s="254">
        <f t="shared" si="131"/>
        <v>0</v>
      </c>
      <c r="CL90" s="254">
        <f t="shared" si="131"/>
        <v>0</v>
      </c>
      <c r="CM90" s="254">
        <f t="shared" si="142"/>
        <v>0</v>
      </c>
      <c r="CN90" s="254">
        <f t="shared" si="143"/>
        <v>0</v>
      </c>
      <c r="CO90" s="254">
        <f t="shared" si="144"/>
        <v>0</v>
      </c>
      <c r="CP90" s="254">
        <f t="shared" si="145"/>
        <v>0</v>
      </c>
      <c r="CQ90" s="254">
        <f t="shared" si="146"/>
        <v>0</v>
      </c>
      <c r="CR90" s="254">
        <f t="shared" si="147"/>
        <v>0</v>
      </c>
      <c r="CS90" s="254">
        <f t="shared" si="148"/>
        <v>0</v>
      </c>
      <c r="CT90" s="254">
        <f t="shared" si="149"/>
        <v>0</v>
      </c>
      <c r="CU90" s="254">
        <f t="shared" si="150"/>
        <v>0</v>
      </c>
      <c r="CV90" s="254">
        <f t="shared" si="151"/>
        <v>0</v>
      </c>
      <c r="CW90" s="254">
        <f t="shared" si="152"/>
        <v>0</v>
      </c>
      <c r="CX90" s="254">
        <f t="shared" si="153"/>
        <v>0</v>
      </c>
      <c r="CY90" s="254">
        <f t="shared" si="154"/>
        <v>0</v>
      </c>
      <c r="CZ90" s="254">
        <f t="shared" si="155"/>
        <v>0</v>
      </c>
      <c r="DA90" s="254">
        <f t="shared" si="156"/>
        <v>0</v>
      </c>
      <c r="DB90" s="254">
        <f t="shared" si="157"/>
        <v>0</v>
      </c>
      <c r="DC90" s="254">
        <f t="shared" si="158"/>
        <v>0</v>
      </c>
      <c r="DD90" s="254">
        <f t="shared" si="159"/>
        <v>0</v>
      </c>
      <c r="DE90" s="254">
        <f t="shared" si="160"/>
        <v>0</v>
      </c>
      <c r="DF90" s="254">
        <f t="shared" si="161"/>
        <v>0</v>
      </c>
      <c r="DG90" s="254">
        <f t="shared" si="162"/>
        <v>0</v>
      </c>
      <c r="DH90" s="254">
        <f t="shared" si="163"/>
        <v>0</v>
      </c>
      <c r="DI90" s="254">
        <f t="shared" si="164"/>
        <v>0</v>
      </c>
      <c r="DJ90" s="254">
        <f t="shared" si="165"/>
        <v>0</v>
      </c>
      <c r="DK90" s="254">
        <f t="shared" si="166"/>
        <v>0</v>
      </c>
      <c r="DL90" s="254">
        <f t="shared" si="167"/>
        <v>0</v>
      </c>
      <c r="DM90" s="254">
        <f t="shared" si="168"/>
        <v>0</v>
      </c>
      <c r="DN90" s="254">
        <f t="shared" si="169"/>
        <v>0</v>
      </c>
      <c r="DO90" s="254">
        <f t="shared" si="170"/>
        <v>0</v>
      </c>
      <c r="DP90" s="254">
        <f t="shared" si="171"/>
        <v>0</v>
      </c>
      <c r="DQ90" s="254">
        <f t="shared" si="172"/>
        <v>0</v>
      </c>
      <c r="DR90" s="254">
        <f t="shared" si="173"/>
        <v>0</v>
      </c>
      <c r="DS90" s="254">
        <f t="shared" si="174"/>
        <v>0</v>
      </c>
      <c r="DT90" s="254">
        <f t="shared" si="175"/>
        <v>0</v>
      </c>
      <c r="DU90" s="254">
        <f t="shared" si="176"/>
        <v>0</v>
      </c>
      <c r="DV90" s="254">
        <f t="shared" si="177"/>
        <v>0</v>
      </c>
    </row>
    <row r="91" spans="1:126" ht="24" customHeight="1">
      <c r="A91" s="11" t="str">
        <f ca="1">IF(AG91&lt;&gt;"OK","",CONCATENATE(TEXT('Front Page'!$F$33,"000"),TEXT('Front Page'!$F$31,"000"),"-",LEFT('Front Page'!$R$53,5),"-",LEFT(D91,1),AJ91, "-",TEXT(B91,"000")))</f>
        <v/>
      </c>
      <c r="B91" s="12" t="str">
        <f>IFERROR(IF(E91="","",MAX(B$17:B90)+1),"")</f>
        <v/>
      </c>
      <c r="C91" s="13"/>
      <c r="D91" s="29" t="str">
        <f t="shared" si="134"/>
        <v>None</v>
      </c>
      <c r="E91" s="29" t="str">
        <f t="shared" si="17"/>
        <v/>
      </c>
      <c r="F91" s="29" t="str">
        <f t="shared" si="18"/>
        <v/>
      </c>
      <c r="G91" s="363"/>
      <c r="H91" s="364"/>
      <c r="I91" s="325" t="str">
        <f t="shared" si="135"/>
        <v>No</v>
      </c>
      <c r="J91" s="314">
        <v>0</v>
      </c>
      <c r="K91" s="312">
        <v>0</v>
      </c>
      <c r="L91" s="312">
        <v>0</v>
      </c>
      <c r="M91" s="312">
        <v>0</v>
      </c>
      <c r="N91" s="312">
        <v>0</v>
      </c>
      <c r="O91" s="312">
        <v>0</v>
      </c>
      <c r="P91" s="312">
        <v>0</v>
      </c>
      <c r="Q91" s="312">
        <v>0</v>
      </c>
      <c r="R91" s="312">
        <v>0</v>
      </c>
      <c r="S91" s="312">
        <v>0</v>
      </c>
      <c r="T91" s="312">
        <v>0</v>
      </c>
      <c r="U91" s="312">
        <v>0</v>
      </c>
      <c r="V91" s="313">
        <v>1</v>
      </c>
      <c r="W91" s="313">
        <v>1</v>
      </c>
      <c r="X91" s="312">
        <v>0</v>
      </c>
      <c r="Y91" s="312">
        <v>0</v>
      </c>
      <c r="Z91" s="312">
        <v>0</v>
      </c>
      <c r="AA91" s="14">
        <v>0</v>
      </c>
      <c r="AB91" s="317"/>
      <c r="AC91" s="15" t="str">
        <f t="shared" si="126"/>
        <v/>
      </c>
      <c r="AD91" s="15" t="str">
        <f t="shared" si="136"/>
        <v/>
      </c>
      <c r="AE91" s="16" t="str">
        <f t="shared" si="137"/>
        <v>0 - 0</v>
      </c>
      <c r="AF91" s="20" t="str">
        <f t="shared" si="138"/>
        <v>Not an offer</v>
      </c>
      <c r="AG91" s="276" t="str">
        <f t="shared" si="128"/>
        <v>Not an Offer</v>
      </c>
      <c r="AH91" s="150"/>
      <c r="AI91" s="254">
        <v>75</v>
      </c>
      <c r="AJ91" s="149" t="str">
        <f t="shared" si="129"/>
        <v>00-ICT</v>
      </c>
      <c r="AK91" s="254" t="b">
        <f t="shared" si="11"/>
        <v>0</v>
      </c>
      <c r="AL91" s="254">
        <f t="shared" si="127"/>
        <v>0</v>
      </c>
      <c r="AM91" s="254">
        <f t="shared" si="130"/>
        <v>0</v>
      </c>
      <c r="AN91" s="288">
        <f t="shared" si="139"/>
        <v>0</v>
      </c>
      <c r="AO91" s="288">
        <f>IF(AND($BU91=$BV91,BU91=AO$13),$J91&amp;$K91&amp;$L91&amp;$M91&amp;$N91&amp;$O91&amp;$P91&amp;$Q91&amp;$R91&amp;$S91&amp;$T91&amp;$U91,IFERROR(MATCH($AN91,AO$17:AO90,0),-1000))</f>
        <v>1</v>
      </c>
      <c r="AP91" s="288">
        <f>IF(AND($BU91=$BV91,BV91=AP$13),$J91&amp;$K91&amp;$L91&amp;$M91&amp;$N91&amp;$O91&amp;$P91&amp;$Q91&amp;$R91&amp;$S91&amp;$T91&amp;$U91,IFERROR(MATCH($AN91,AP$17:AP90,0),-1000))</f>
        <v>1</v>
      </c>
      <c r="AQ91" s="288">
        <f>IF(AND($BU91=$BV91,BW91=AQ$13),$J91&amp;$K91&amp;$L91&amp;$M91&amp;$N91&amp;$O91&amp;$P91&amp;$Q91&amp;$R91&amp;$S91&amp;$T91&amp;$U91,IFERROR(MATCH($AN91,AQ$17:AQ90,0),-1000))</f>
        <v>1</v>
      </c>
      <c r="AR91" s="288">
        <f>IF(AND($BU91=$BV91,BX91=AR$13),$J91&amp;$K91&amp;$L91&amp;$M91&amp;$N91&amp;$O91&amp;$P91&amp;$Q91&amp;$R91&amp;$S91&amp;$T91&amp;$U91,IFERROR(MATCH($AN91,AR$17:AR90,0),-1000))</f>
        <v>1</v>
      </c>
      <c r="AS91" s="254">
        <f t="shared" si="71"/>
        <v>0</v>
      </c>
      <c r="AT91" s="261" t="str">
        <f t="shared" si="140"/>
        <v/>
      </c>
      <c r="AU91" s="254" t="str">
        <f t="shared" si="124"/>
        <v/>
      </c>
      <c r="AV91" s="254" t="str">
        <f t="shared" si="124"/>
        <v/>
      </c>
      <c r="AW91" s="254" t="str">
        <f t="shared" si="124"/>
        <v/>
      </c>
      <c r="AX91" s="254" t="str">
        <f t="shared" si="124"/>
        <v/>
      </c>
      <c r="AY91" s="254" t="str">
        <f t="shared" si="124"/>
        <v/>
      </c>
      <c r="AZ91" s="254" t="str">
        <f t="shared" si="132"/>
        <v/>
      </c>
      <c r="BA91" s="254" t="str">
        <f t="shared" si="132"/>
        <v/>
      </c>
      <c r="BB91" s="254" t="str">
        <f t="shared" si="132"/>
        <v/>
      </c>
      <c r="BC91" s="254" t="str">
        <f t="shared" si="132"/>
        <v/>
      </c>
      <c r="BD91" s="254" t="str">
        <f t="shared" si="132"/>
        <v/>
      </c>
      <c r="BE91" s="262" t="str">
        <f t="shared" si="132"/>
        <v/>
      </c>
      <c r="BF91" s="263" t="str">
        <f t="shared" si="125"/>
        <v/>
      </c>
      <c r="BG91" s="254" t="str">
        <f t="shared" si="125"/>
        <v/>
      </c>
      <c r="BH91" s="254" t="str">
        <f t="shared" si="125"/>
        <v/>
      </c>
      <c r="BI91" s="254" t="str">
        <f t="shared" si="125"/>
        <v/>
      </c>
      <c r="BJ91" s="254" t="str">
        <f t="shared" si="125"/>
        <v/>
      </c>
      <c r="BK91" s="254" t="str">
        <f t="shared" si="133"/>
        <v/>
      </c>
      <c r="BL91" s="254" t="str">
        <f t="shared" si="133"/>
        <v/>
      </c>
      <c r="BM91" s="254" t="str">
        <f t="shared" si="133"/>
        <v/>
      </c>
      <c r="BN91" s="254" t="str">
        <f t="shared" si="133"/>
        <v/>
      </c>
      <c r="BO91" s="254" t="str">
        <f t="shared" si="133"/>
        <v/>
      </c>
      <c r="BP91" s="254" t="str">
        <f t="shared" si="133"/>
        <v/>
      </c>
      <c r="BQ91" s="264" t="str">
        <f t="shared" si="141"/>
        <v/>
      </c>
      <c r="BR91" s="261" t="str">
        <f t="shared" si="30"/>
        <v/>
      </c>
      <c r="BS91" s="254" t="str">
        <f t="shared" si="31"/>
        <v/>
      </c>
      <c r="BT91" s="254" t="str">
        <f t="shared" si="31"/>
        <v/>
      </c>
      <c r="BU91" s="265" t="str">
        <f t="shared" si="31"/>
        <v/>
      </c>
      <c r="BV91" s="263" t="str">
        <f t="shared" si="32"/>
        <v/>
      </c>
      <c r="BW91" s="254" t="str">
        <f t="shared" si="32"/>
        <v/>
      </c>
      <c r="BX91" s="254" t="str">
        <f t="shared" si="32"/>
        <v/>
      </c>
      <c r="BY91" s="264" t="str">
        <f t="shared" si="33"/>
        <v/>
      </c>
      <c r="BZ91" s="254" t="str">
        <f t="shared" si="34"/>
        <v/>
      </c>
      <c r="CA91" s="254">
        <f t="shared" si="121"/>
        <v>0</v>
      </c>
      <c r="CB91" s="254">
        <f t="shared" si="121"/>
        <v>0</v>
      </c>
      <c r="CC91" s="254">
        <f t="shared" si="121"/>
        <v>0</v>
      </c>
      <c r="CD91" s="254">
        <f t="shared" si="121"/>
        <v>0</v>
      </c>
      <c r="CE91" s="254">
        <f t="shared" si="121"/>
        <v>0</v>
      </c>
      <c r="CF91" s="254">
        <f t="shared" si="121"/>
        <v>0</v>
      </c>
      <c r="CG91" s="254">
        <f t="shared" si="131"/>
        <v>0</v>
      </c>
      <c r="CH91" s="254">
        <f t="shared" si="131"/>
        <v>0</v>
      </c>
      <c r="CI91" s="254">
        <f t="shared" si="131"/>
        <v>0</v>
      </c>
      <c r="CJ91" s="254">
        <f t="shared" si="131"/>
        <v>0</v>
      </c>
      <c r="CK91" s="254">
        <f t="shared" si="131"/>
        <v>0</v>
      </c>
      <c r="CL91" s="254">
        <f t="shared" si="131"/>
        <v>0</v>
      </c>
      <c r="CM91" s="254">
        <f t="shared" si="142"/>
        <v>0</v>
      </c>
      <c r="CN91" s="254">
        <f t="shared" si="143"/>
        <v>0</v>
      </c>
      <c r="CO91" s="254">
        <f t="shared" si="144"/>
        <v>0</v>
      </c>
      <c r="CP91" s="254">
        <f t="shared" si="145"/>
        <v>0</v>
      </c>
      <c r="CQ91" s="254">
        <f t="shared" si="146"/>
        <v>0</v>
      </c>
      <c r="CR91" s="254">
        <f t="shared" si="147"/>
        <v>0</v>
      </c>
      <c r="CS91" s="254">
        <f t="shared" si="148"/>
        <v>0</v>
      </c>
      <c r="CT91" s="254">
        <f t="shared" si="149"/>
        <v>0</v>
      </c>
      <c r="CU91" s="254">
        <f t="shared" si="150"/>
        <v>0</v>
      </c>
      <c r="CV91" s="254">
        <f t="shared" si="151"/>
        <v>0</v>
      </c>
      <c r="CW91" s="254">
        <f t="shared" si="152"/>
        <v>0</v>
      </c>
      <c r="CX91" s="254">
        <f t="shared" si="153"/>
        <v>0</v>
      </c>
      <c r="CY91" s="254">
        <f t="shared" si="154"/>
        <v>0</v>
      </c>
      <c r="CZ91" s="254">
        <f t="shared" si="155"/>
        <v>0</v>
      </c>
      <c r="DA91" s="254">
        <f t="shared" si="156"/>
        <v>0</v>
      </c>
      <c r="DB91" s="254">
        <f t="shared" si="157"/>
        <v>0</v>
      </c>
      <c r="DC91" s="254">
        <f t="shared" si="158"/>
        <v>0</v>
      </c>
      <c r="DD91" s="254">
        <f t="shared" si="159"/>
        <v>0</v>
      </c>
      <c r="DE91" s="254">
        <f t="shared" si="160"/>
        <v>0</v>
      </c>
      <c r="DF91" s="254">
        <f t="shared" si="161"/>
        <v>0</v>
      </c>
      <c r="DG91" s="254">
        <f t="shared" si="162"/>
        <v>0</v>
      </c>
      <c r="DH91" s="254">
        <f t="shared" si="163"/>
        <v>0</v>
      </c>
      <c r="DI91" s="254">
        <f t="shared" si="164"/>
        <v>0</v>
      </c>
      <c r="DJ91" s="254">
        <f t="shared" si="165"/>
        <v>0</v>
      </c>
      <c r="DK91" s="254">
        <f t="shared" si="166"/>
        <v>0</v>
      </c>
      <c r="DL91" s="254">
        <f t="shared" si="167"/>
        <v>0</v>
      </c>
      <c r="DM91" s="254">
        <f t="shared" si="168"/>
        <v>0</v>
      </c>
      <c r="DN91" s="254">
        <f t="shared" si="169"/>
        <v>0</v>
      </c>
      <c r="DO91" s="254">
        <f t="shared" si="170"/>
        <v>0</v>
      </c>
      <c r="DP91" s="254">
        <f t="shared" si="171"/>
        <v>0</v>
      </c>
      <c r="DQ91" s="254">
        <f t="shared" si="172"/>
        <v>0</v>
      </c>
      <c r="DR91" s="254">
        <f t="shared" si="173"/>
        <v>0</v>
      </c>
      <c r="DS91" s="254">
        <f t="shared" si="174"/>
        <v>0</v>
      </c>
      <c r="DT91" s="254">
        <f t="shared" si="175"/>
        <v>0</v>
      </c>
      <c r="DU91" s="254">
        <f t="shared" si="176"/>
        <v>0</v>
      </c>
      <c r="DV91" s="254">
        <f t="shared" si="177"/>
        <v>0</v>
      </c>
    </row>
    <row r="92" spans="1:126" ht="24" customHeight="1">
      <c r="A92" s="11" t="str">
        <f ca="1">IF(AG92&lt;&gt;"OK","",CONCATENATE(TEXT('Front Page'!$F$33,"000"),TEXT('Front Page'!$F$31,"000"),"-",LEFT('Front Page'!$R$53,5),"-",LEFT(D92,1),AJ92, "-",TEXT(B92,"000")))</f>
        <v/>
      </c>
      <c r="B92" s="12" t="str">
        <f>IFERROR(IF(E92="","",MAX(B$17:B91)+1),"")</f>
        <v/>
      </c>
      <c r="C92" s="13"/>
      <c r="D92" s="29" t="str">
        <f t="shared" si="134"/>
        <v>None</v>
      </c>
      <c r="E92" s="29" t="str">
        <f t="shared" si="17"/>
        <v/>
      </c>
      <c r="F92" s="29" t="str">
        <f t="shared" si="18"/>
        <v/>
      </c>
      <c r="G92" s="363"/>
      <c r="H92" s="364"/>
      <c r="I92" s="325" t="str">
        <f t="shared" si="135"/>
        <v>No</v>
      </c>
      <c r="J92" s="314">
        <v>0</v>
      </c>
      <c r="K92" s="312">
        <v>0</v>
      </c>
      <c r="L92" s="312">
        <v>0</v>
      </c>
      <c r="M92" s="312">
        <v>0</v>
      </c>
      <c r="N92" s="312">
        <v>0</v>
      </c>
      <c r="O92" s="312">
        <v>0</v>
      </c>
      <c r="P92" s="312">
        <v>0</v>
      </c>
      <c r="Q92" s="312">
        <v>0</v>
      </c>
      <c r="R92" s="312">
        <v>0</v>
      </c>
      <c r="S92" s="312">
        <v>0</v>
      </c>
      <c r="T92" s="312">
        <v>0</v>
      </c>
      <c r="U92" s="312">
        <v>0</v>
      </c>
      <c r="V92" s="313">
        <v>1</v>
      </c>
      <c r="W92" s="313">
        <v>1</v>
      </c>
      <c r="X92" s="312">
        <v>0</v>
      </c>
      <c r="Y92" s="312">
        <v>0</v>
      </c>
      <c r="Z92" s="312">
        <v>0</v>
      </c>
      <c r="AA92" s="14">
        <v>0</v>
      </c>
      <c r="AB92" s="317"/>
      <c r="AC92" s="15" t="str">
        <f t="shared" si="126"/>
        <v/>
      </c>
      <c r="AD92" s="15" t="str">
        <f t="shared" si="136"/>
        <v/>
      </c>
      <c r="AE92" s="16" t="str">
        <f t="shared" si="137"/>
        <v>0 - 0</v>
      </c>
      <c r="AF92" s="20" t="str">
        <f t="shared" si="138"/>
        <v>Not an offer</v>
      </c>
      <c r="AG92" s="276" t="str">
        <f t="shared" si="128"/>
        <v>Not an Offer</v>
      </c>
      <c r="AH92" s="150"/>
      <c r="AI92" s="254">
        <v>76</v>
      </c>
      <c r="AJ92" s="149" t="str">
        <f t="shared" si="129"/>
        <v>00-ICT</v>
      </c>
      <c r="AK92" s="254" t="b">
        <f t="shared" si="11"/>
        <v>0</v>
      </c>
      <c r="AL92" s="254">
        <f t="shared" si="127"/>
        <v>0</v>
      </c>
      <c r="AM92" s="254">
        <f t="shared" si="130"/>
        <v>0</v>
      </c>
      <c r="AN92" s="288">
        <f t="shared" si="139"/>
        <v>0</v>
      </c>
      <c r="AO92" s="288">
        <f>IF(AND($BU92=$BV92,BU92=AO$13),$J92&amp;$K92&amp;$L92&amp;$M92&amp;$N92&amp;$O92&amp;$P92&amp;$Q92&amp;$R92&amp;$S92&amp;$T92&amp;$U92,IFERROR(MATCH($AN92,AO$17:AO91,0),-1000))</f>
        <v>1</v>
      </c>
      <c r="AP92" s="288">
        <f>IF(AND($BU92=$BV92,BV92=AP$13),$J92&amp;$K92&amp;$L92&amp;$M92&amp;$N92&amp;$O92&amp;$P92&amp;$Q92&amp;$R92&amp;$S92&amp;$T92&amp;$U92,IFERROR(MATCH($AN92,AP$17:AP91,0),-1000))</f>
        <v>1</v>
      </c>
      <c r="AQ92" s="288">
        <f>IF(AND($BU92=$BV92,BW92=AQ$13),$J92&amp;$K92&amp;$L92&amp;$M92&amp;$N92&amp;$O92&amp;$P92&amp;$Q92&amp;$R92&amp;$S92&amp;$T92&amp;$U92,IFERROR(MATCH($AN92,AQ$17:AQ91,0),-1000))</f>
        <v>1</v>
      </c>
      <c r="AR92" s="288">
        <f>IF(AND($BU92=$BV92,BX92=AR$13),$J92&amp;$K92&amp;$L92&amp;$M92&amp;$N92&amp;$O92&amp;$P92&amp;$Q92&amp;$R92&amp;$S92&amp;$T92&amp;$U92,IFERROR(MATCH($AN92,AR$17:AR91,0),-1000))</f>
        <v>1</v>
      </c>
      <c r="AS92" s="254">
        <f t="shared" si="71"/>
        <v>0</v>
      </c>
      <c r="AT92" s="261" t="str">
        <f t="shared" si="140"/>
        <v/>
      </c>
      <c r="AU92" s="254" t="str">
        <f t="shared" si="124"/>
        <v/>
      </c>
      <c r="AV92" s="254" t="str">
        <f t="shared" si="124"/>
        <v/>
      </c>
      <c r="AW92" s="254" t="str">
        <f t="shared" si="124"/>
        <v/>
      </c>
      <c r="AX92" s="254" t="str">
        <f t="shared" si="124"/>
        <v/>
      </c>
      <c r="AY92" s="254" t="str">
        <f t="shared" si="124"/>
        <v/>
      </c>
      <c r="AZ92" s="254" t="str">
        <f t="shared" si="132"/>
        <v/>
      </c>
      <c r="BA92" s="254" t="str">
        <f t="shared" si="132"/>
        <v/>
      </c>
      <c r="BB92" s="254" t="str">
        <f t="shared" si="132"/>
        <v/>
      </c>
      <c r="BC92" s="254" t="str">
        <f t="shared" si="132"/>
        <v/>
      </c>
      <c r="BD92" s="254" t="str">
        <f t="shared" si="132"/>
        <v/>
      </c>
      <c r="BE92" s="262" t="str">
        <f t="shared" si="132"/>
        <v/>
      </c>
      <c r="BF92" s="263" t="str">
        <f t="shared" si="125"/>
        <v/>
      </c>
      <c r="BG92" s="254" t="str">
        <f t="shared" si="125"/>
        <v/>
      </c>
      <c r="BH92" s="254" t="str">
        <f t="shared" si="125"/>
        <v/>
      </c>
      <c r="BI92" s="254" t="str">
        <f t="shared" si="125"/>
        <v/>
      </c>
      <c r="BJ92" s="254" t="str">
        <f t="shared" si="125"/>
        <v/>
      </c>
      <c r="BK92" s="254" t="str">
        <f t="shared" si="133"/>
        <v/>
      </c>
      <c r="BL92" s="254" t="str">
        <f t="shared" si="133"/>
        <v/>
      </c>
      <c r="BM92" s="254" t="str">
        <f t="shared" si="133"/>
        <v/>
      </c>
      <c r="BN92" s="254" t="str">
        <f t="shared" si="133"/>
        <v/>
      </c>
      <c r="BO92" s="254" t="str">
        <f t="shared" si="133"/>
        <v/>
      </c>
      <c r="BP92" s="254" t="str">
        <f t="shared" si="133"/>
        <v/>
      </c>
      <c r="BQ92" s="264" t="str">
        <f t="shared" si="141"/>
        <v/>
      </c>
      <c r="BR92" s="261" t="str">
        <f t="shared" si="30"/>
        <v/>
      </c>
      <c r="BS92" s="254" t="str">
        <f t="shared" si="31"/>
        <v/>
      </c>
      <c r="BT92" s="254" t="str">
        <f t="shared" si="31"/>
        <v/>
      </c>
      <c r="BU92" s="265" t="str">
        <f t="shared" si="31"/>
        <v/>
      </c>
      <c r="BV92" s="263" t="str">
        <f t="shared" si="32"/>
        <v/>
      </c>
      <c r="BW92" s="254" t="str">
        <f t="shared" si="32"/>
        <v/>
      </c>
      <c r="BX92" s="254" t="str">
        <f t="shared" si="32"/>
        <v/>
      </c>
      <c r="BY92" s="264" t="str">
        <f t="shared" si="33"/>
        <v/>
      </c>
      <c r="BZ92" s="254" t="str">
        <f t="shared" si="34"/>
        <v/>
      </c>
      <c r="CA92" s="254">
        <f t="shared" si="121"/>
        <v>0</v>
      </c>
      <c r="CB92" s="254">
        <f t="shared" si="121"/>
        <v>0</v>
      </c>
      <c r="CC92" s="254">
        <f t="shared" si="121"/>
        <v>0</v>
      </c>
      <c r="CD92" s="254">
        <f t="shared" si="121"/>
        <v>0</v>
      </c>
      <c r="CE92" s="254">
        <f t="shared" si="121"/>
        <v>0</v>
      </c>
      <c r="CF92" s="254">
        <f t="shared" si="121"/>
        <v>0</v>
      </c>
      <c r="CG92" s="254">
        <f t="shared" si="131"/>
        <v>0</v>
      </c>
      <c r="CH92" s="254">
        <f t="shared" si="131"/>
        <v>0</v>
      </c>
      <c r="CI92" s="254">
        <f t="shared" si="131"/>
        <v>0</v>
      </c>
      <c r="CJ92" s="254">
        <f t="shared" si="131"/>
        <v>0</v>
      </c>
      <c r="CK92" s="254">
        <f t="shared" si="131"/>
        <v>0</v>
      </c>
      <c r="CL92" s="254">
        <f t="shared" si="131"/>
        <v>0</v>
      </c>
      <c r="CM92" s="254">
        <f t="shared" si="142"/>
        <v>0</v>
      </c>
      <c r="CN92" s="254">
        <f t="shared" si="143"/>
        <v>0</v>
      </c>
      <c r="CO92" s="254">
        <f t="shared" si="144"/>
        <v>0</v>
      </c>
      <c r="CP92" s="254">
        <f t="shared" si="145"/>
        <v>0</v>
      </c>
      <c r="CQ92" s="254">
        <f t="shared" si="146"/>
        <v>0</v>
      </c>
      <c r="CR92" s="254">
        <f t="shared" si="147"/>
        <v>0</v>
      </c>
      <c r="CS92" s="254">
        <f t="shared" si="148"/>
        <v>0</v>
      </c>
      <c r="CT92" s="254">
        <f t="shared" si="149"/>
        <v>0</v>
      </c>
      <c r="CU92" s="254">
        <f t="shared" si="150"/>
        <v>0</v>
      </c>
      <c r="CV92" s="254">
        <f t="shared" si="151"/>
        <v>0</v>
      </c>
      <c r="CW92" s="254">
        <f t="shared" si="152"/>
        <v>0</v>
      </c>
      <c r="CX92" s="254">
        <f t="shared" si="153"/>
        <v>0</v>
      </c>
      <c r="CY92" s="254">
        <f t="shared" si="154"/>
        <v>0</v>
      </c>
      <c r="CZ92" s="254">
        <f t="shared" si="155"/>
        <v>0</v>
      </c>
      <c r="DA92" s="254">
        <f t="shared" si="156"/>
        <v>0</v>
      </c>
      <c r="DB92" s="254">
        <f t="shared" si="157"/>
        <v>0</v>
      </c>
      <c r="DC92" s="254">
        <f t="shared" si="158"/>
        <v>0</v>
      </c>
      <c r="DD92" s="254">
        <f t="shared" si="159"/>
        <v>0</v>
      </c>
      <c r="DE92" s="254">
        <f t="shared" si="160"/>
        <v>0</v>
      </c>
      <c r="DF92" s="254">
        <f t="shared" si="161"/>
        <v>0</v>
      </c>
      <c r="DG92" s="254">
        <f t="shared" si="162"/>
        <v>0</v>
      </c>
      <c r="DH92" s="254">
        <f t="shared" si="163"/>
        <v>0</v>
      </c>
      <c r="DI92" s="254">
        <f t="shared" si="164"/>
        <v>0</v>
      </c>
      <c r="DJ92" s="254">
        <f t="shared" si="165"/>
        <v>0</v>
      </c>
      <c r="DK92" s="254">
        <f t="shared" si="166"/>
        <v>0</v>
      </c>
      <c r="DL92" s="254">
        <f t="shared" si="167"/>
        <v>0</v>
      </c>
      <c r="DM92" s="254">
        <f t="shared" si="168"/>
        <v>0</v>
      </c>
      <c r="DN92" s="254">
        <f t="shared" si="169"/>
        <v>0</v>
      </c>
      <c r="DO92" s="254">
        <f t="shared" si="170"/>
        <v>0</v>
      </c>
      <c r="DP92" s="254">
        <f t="shared" si="171"/>
        <v>0</v>
      </c>
      <c r="DQ92" s="254">
        <f t="shared" si="172"/>
        <v>0</v>
      </c>
      <c r="DR92" s="254">
        <f t="shared" si="173"/>
        <v>0</v>
      </c>
      <c r="DS92" s="254">
        <f t="shared" si="174"/>
        <v>0</v>
      </c>
      <c r="DT92" s="254">
        <f t="shared" si="175"/>
        <v>0</v>
      </c>
      <c r="DU92" s="254">
        <f t="shared" si="176"/>
        <v>0</v>
      </c>
      <c r="DV92" s="254">
        <f t="shared" si="177"/>
        <v>0</v>
      </c>
    </row>
    <row r="93" spans="1:126" ht="24" customHeight="1">
      <c r="A93" s="11" t="str">
        <f ca="1">IF(AG93&lt;&gt;"OK","",CONCATENATE(TEXT('Front Page'!$F$33,"000"),TEXT('Front Page'!$F$31,"000"),"-",LEFT('Front Page'!$R$53,5),"-",LEFT(D93,1),AJ93, "-",TEXT(B93,"000")))</f>
        <v/>
      </c>
      <c r="B93" s="12" t="str">
        <f>IFERROR(IF(E93="","",MAX(B$17:B92)+1),"")</f>
        <v/>
      </c>
      <c r="C93" s="13"/>
      <c r="D93" s="29" t="str">
        <f t="shared" si="134"/>
        <v>None</v>
      </c>
      <c r="E93" s="29" t="str">
        <f t="shared" si="17"/>
        <v/>
      </c>
      <c r="F93" s="29" t="str">
        <f t="shared" si="18"/>
        <v/>
      </c>
      <c r="G93" s="363"/>
      <c r="H93" s="364"/>
      <c r="I93" s="325" t="str">
        <f t="shared" si="135"/>
        <v>No</v>
      </c>
      <c r="J93" s="314">
        <v>0</v>
      </c>
      <c r="K93" s="312">
        <v>0</v>
      </c>
      <c r="L93" s="312">
        <v>0</v>
      </c>
      <c r="M93" s="312">
        <v>0</v>
      </c>
      <c r="N93" s="312">
        <v>0</v>
      </c>
      <c r="O93" s="312">
        <v>0</v>
      </c>
      <c r="P93" s="312">
        <v>0</v>
      </c>
      <c r="Q93" s="312">
        <v>0</v>
      </c>
      <c r="R93" s="312">
        <v>0</v>
      </c>
      <c r="S93" s="312">
        <v>0</v>
      </c>
      <c r="T93" s="312">
        <v>0</v>
      </c>
      <c r="U93" s="312">
        <v>0</v>
      </c>
      <c r="V93" s="313">
        <v>1</v>
      </c>
      <c r="W93" s="313">
        <v>1</v>
      </c>
      <c r="X93" s="312">
        <v>0</v>
      </c>
      <c r="Y93" s="312">
        <v>0</v>
      </c>
      <c r="Z93" s="312">
        <v>0</v>
      </c>
      <c r="AA93" s="14">
        <v>0</v>
      </c>
      <c r="AB93" s="317"/>
      <c r="AC93" s="15" t="str">
        <f t="shared" si="126"/>
        <v/>
      </c>
      <c r="AD93" s="15" t="str">
        <f t="shared" si="136"/>
        <v/>
      </c>
      <c r="AE93" s="16" t="str">
        <f t="shared" si="137"/>
        <v>0 - 0</v>
      </c>
      <c r="AF93" s="20" t="str">
        <f t="shared" si="138"/>
        <v>Not an offer</v>
      </c>
      <c r="AG93" s="276" t="str">
        <f t="shared" si="128"/>
        <v>Not an Offer</v>
      </c>
      <c r="AH93" s="150"/>
      <c r="AI93" s="254">
        <v>77</v>
      </c>
      <c r="AJ93" s="149" t="str">
        <f t="shared" si="129"/>
        <v>00-ICT</v>
      </c>
      <c r="AK93" s="254" t="b">
        <f t="shared" si="11"/>
        <v>0</v>
      </c>
      <c r="AL93" s="254">
        <f t="shared" si="127"/>
        <v>0</v>
      </c>
      <c r="AM93" s="254">
        <f t="shared" si="130"/>
        <v>0</v>
      </c>
      <c r="AN93" s="288">
        <f t="shared" si="139"/>
        <v>0</v>
      </c>
      <c r="AO93" s="288">
        <f>IF(AND($BU93=$BV93,BU93=AO$13),$J93&amp;$K93&amp;$L93&amp;$M93&amp;$N93&amp;$O93&amp;$P93&amp;$Q93&amp;$R93&amp;$S93&amp;$T93&amp;$U93,IFERROR(MATCH($AN93,AO$17:AO92,0),-1000))</f>
        <v>1</v>
      </c>
      <c r="AP93" s="288">
        <f>IF(AND($BU93=$BV93,BV93=AP$13),$J93&amp;$K93&amp;$L93&amp;$M93&amp;$N93&amp;$O93&amp;$P93&amp;$Q93&amp;$R93&amp;$S93&amp;$T93&amp;$U93,IFERROR(MATCH($AN93,AP$17:AP92,0),-1000))</f>
        <v>1</v>
      </c>
      <c r="AQ93" s="288">
        <f>IF(AND($BU93=$BV93,BW93=AQ$13),$J93&amp;$K93&amp;$L93&amp;$M93&amp;$N93&amp;$O93&amp;$P93&amp;$Q93&amp;$R93&amp;$S93&amp;$T93&amp;$U93,IFERROR(MATCH($AN93,AQ$17:AQ92,0),-1000))</f>
        <v>1</v>
      </c>
      <c r="AR93" s="288">
        <f>IF(AND($BU93=$BV93,BX93=AR$13),$J93&amp;$K93&amp;$L93&amp;$M93&amp;$N93&amp;$O93&amp;$P93&amp;$Q93&amp;$R93&amp;$S93&amp;$T93&amp;$U93,IFERROR(MATCH($AN93,AR$17:AR92,0),-1000))</f>
        <v>1</v>
      </c>
      <c r="AS93" s="254">
        <f t="shared" si="71"/>
        <v>0</v>
      </c>
      <c r="AT93" s="261" t="str">
        <f t="shared" si="140"/>
        <v/>
      </c>
      <c r="AU93" s="254" t="str">
        <f t="shared" si="124"/>
        <v/>
      </c>
      <c r="AV93" s="254" t="str">
        <f t="shared" si="124"/>
        <v/>
      </c>
      <c r="AW93" s="254" t="str">
        <f t="shared" si="124"/>
        <v/>
      </c>
      <c r="AX93" s="254" t="str">
        <f t="shared" si="124"/>
        <v/>
      </c>
      <c r="AY93" s="254" t="str">
        <f t="shared" si="124"/>
        <v/>
      </c>
      <c r="AZ93" s="254" t="str">
        <f t="shared" si="132"/>
        <v/>
      </c>
      <c r="BA93" s="254" t="str">
        <f t="shared" si="132"/>
        <v/>
      </c>
      <c r="BB93" s="254" t="str">
        <f t="shared" si="132"/>
        <v/>
      </c>
      <c r="BC93" s="254" t="str">
        <f t="shared" si="132"/>
        <v/>
      </c>
      <c r="BD93" s="254" t="str">
        <f t="shared" si="132"/>
        <v/>
      </c>
      <c r="BE93" s="262" t="str">
        <f t="shared" si="132"/>
        <v/>
      </c>
      <c r="BF93" s="263" t="str">
        <f t="shared" si="125"/>
        <v/>
      </c>
      <c r="BG93" s="254" t="str">
        <f t="shared" si="125"/>
        <v/>
      </c>
      <c r="BH93" s="254" t="str">
        <f t="shared" si="125"/>
        <v/>
      </c>
      <c r="BI93" s="254" t="str">
        <f t="shared" si="125"/>
        <v/>
      </c>
      <c r="BJ93" s="254" t="str">
        <f t="shared" si="125"/>
        <v/>
      </c>
      <c r="BK93" s="254" t="str">
        <f t="shared" si="133"/>
        <v/>
      </c>
      <c r="BL93" s="254" t="str">
        <f t="shared" si="133"/>
        <v/>
      </c>
      <c r="BM93" s="254" t="str">
        <f t="shared" si="133"/>
        <v/>
      </c>
      <c r="BN93" s="254" t="str">
        <f t="shared" si="133"/>
        <v/>
      </c>
      <c r="BO93" s="254" t="str">
        <f t="shared" si="133"/>
        <v/>
      </c>
      <c r="BP93" s="254" t="str">
        <f t="shared" si="133"/>
        <v/>
      </c>
      <c r="BQ93" s="264" t="str">
        <f t="shared" si="141"/>
        <v/>
      </c>
      <c r="BR93" s="261" t="str">
        <f t="shared" si="30"/>
        <v/>
      </c>
      <c r="BS93" s="254" t="str">
        <f t="shared" si="31"/>
        <v/>
      </c>
      <c r="BT93" s="254" t="str">
        <f t="shared" si="31"/>
        <v/>
      </c>
      <c r="BU93" s="265" t="str">
        <f t="shared" si="31"/>
        <v/>
      </c>
      <c r="BV93" s="263" t="str">
        <f t="shared" si="32"/>
        <v/>
      </c>
      <c r="BW93" s="254" t="str">
        <f t="shared" si="32"/>
        <v/>
      </c>
      <c r="BX93" s="254" t="str">
        <f t="shared" si="32"/>
        <v/>
      </c>
      <c r="BY93" s="264" t="str">
        <f t="shared" si="33"/>
        <v/>
      </c>
      <c r="BZ93" s="254" t="str">
        <f t="shared" si="34"/>
        <v/>
      </c>
      <c r="CA93" s="254">
        <f t="shared" si="121"/>
        <v>0</v>
      </c>
      <c r="CB93" s="254">
        <f t="shared" si="121"/>
        <v>0</v>
      </c>
      <c r="CC93" s="254">
        <f t="shared" si="121"/>
        <v>0</v>
      </c>
      <c r="CD93" s="254">
        <f t="shared" si="121"/>
        <v>0</v>
      </c>
      <c r="CE93" s="254">
        <f t="shared" si="121"/>
        <v>0</v>
      </c>
      <c r="CF93" s="254">
        <f t="shared" si="121"/>
        <v>0</v>
      </c>
      <c r="CG93" s="254">
        <f t="shared" si="131"/>
        <v>0</v>
      </c>
      <c r="CH93" s="254">
        <f t="shared" si="131"/>
        <v>0</v>
      </c>
      <c r="CI93" s="254">
        <f t="shared" si="131"/>
        <v>0</v>
      </c>
      <c r="CJ93" s="254">
        <f t="shared" si="131"/>
        <v>0</v>
      </c>
      <c r="CK93" s="254">
        <f t="shared" si="131"/>
        <v>0</v>
      </c>
      <c r="CL93" s="254">
        <f t="shared" si="131"/>
        <v>0</v>
      </c>
      <c r="CM93" s="254">
        <f t="shared" si="142"/>
        <v>0</v>
      </c>
      <c r="CN93" s="254">
        <f t="shared" si="143"/>
        <v>0</v>
      </c>
      <c r="CO93" s="254">
        <f t="shared" si="144"/>
        <v>0</v>
      </c>
      <c r="CP93" s="254">
        <f t="shared" si="145"/>
        <v>0</v>
      </c>
      <c r="CQ93" s="254">
        <f t="shared" si="146"/>
        <v>0</v>
      </c>
      <c r="CR93" s="254">
        <f t="shared" si="147"/>
        <v>0</v>
      </c>
      <c r="CS93" s="254">
        <f t="shared" si="148"/>
        <v>0</v>
      </c>
      <c r="CT93" s="254">
        <f t="shared" si="149"/>
        <v>0</v>
      </c>
      <c r="CU93" s="254">
        <f t="shared" si="150"/>
        <v>0</v>
      </c>
      <c r="CV93" s="254">
        <f t="shared" si="151"/>
        <v>0</v>
      </c>
      <c r="CW93" s="254">
        <f t="shared" si="152"/>
        <v>0</v>
      </c>
      <c r="CX93" s="254">
        <f t="shared" si="153"/>
        <v>0</v>
      </c>
      <c r="CY93" s="254">
        <f t="shared" si="154"/>
        <v>0</v>
      </c>
      <c r="CZ93" s="254">
        <f t="shared" si="155"/>
        <v>0</v>
      </c>
      <c r="DA93" s="254">
        <f t="shared" si="156"/>
        <v>0</v>
      </c>
      <c r="DB93" s="254">
        <f t="shared" si="157"/>
        <v>0</v>
      </c>
      <c r="DC93" s="254">
        <f t="shared" si="158"/>
        <v>0</v>
      </c>
      <c r="DD93" s="254">
        <f t="shared" si="159"/>
        <v>0</v>
      </c>
      <c r="DE93" s="254">
        <f t="shared" si="160"/>
        <v>0</v>
      </c>
      <c r="DF93" s="254">
        <f t="shared" si="161"/>
        <v>0</v>
      </c>
      <c r="DG93" s="254">
        <f t="shared" si="162"/>
        <v>0</v>
      </c>
      <c r="DH93" s="254">
        <f t="shared" si="163"/>
        <v>0</v>
      </c>
      <c r="DI93" s="254">
        <f t="shared" si="164"/>
        <v>0</v>
      </c>
      <c r="DJ93" s="254">
        <f t="shared" si="165"/>
        <v>0</v>
      </c>
      <c r="DK93" s="254">
        <f t="shared" si="166"/>
        <v>0</v>
      </c>
      <c r="DL93" s="254">
        <f t="shared" si="167"/>
        <v>0</v>
      </c>
      <c r="DM93" s="254">
        <f t="shared" si="168"/>
        <v>0</v>
      </c>
      <c r="DN93" s="254">
        <f t="shared" si="169"/>
        <v>0</v>
      </c>
      <c r="DO93" s="254">
        <f t="shared" si="170"/>
        <v>0</v>
      </c>
      <c r="DP93" s="254">
        <f t="shared" si="171"/>
        <v>0</v>
      </c>
      <c r="DQ93" s="254">
        <f t="shared" si="172"/>
        <v>0</v>
      </c>
      <c r="DR93" s="254">
        <f t="shared" si="173"/>
        <v>0</v>
      </c>
      <c r="DS93" s="254">
        <f t="shared" si="174"/>
        <v>0</v>
      </c>
      <c r="DT93" s="254">
        <f t="shared" si="175"/>
        <v>0</v>
      </c>
      <c r="DU93" s="254">
        <f t="shared" si="176"/>
        <v>0</v>
      </c>
      <c r="DV93" s="254">
        <f t="shared" si="177"/>
        <v>0</v>
      </c>
    </row>
    <row r="94" spans="1:126" ht="24" customHeight="1">
      <c r="A94" s="11" t="str">
        <f ca="1">IF(AG94&lt;&gt;"OK","",CONCATENATE(TEXT('Front Page'!$F$33,"000"),TEXT('Front Page'!$F$31,"000"),"-",LEFT('Front Page'!$R$53,5),"-",LEFT(D94,1),AJ94, "-",TEXT(B94,"000")))</f>
        <v/>
      </c>
      <c r="B94" s="12" t="str">
        <f>IFERROR(IF(E94="","",MAX(B$17:B93)+1),"")</f>
        <v/>
      </c>
      <c r="C94" s="13"/>
      <c r="D94" s="29" t="str">
        <f t="shared" si="134"/>
        <v>None</v>
      </c>
      <c r="E94" s="29" t="str">
        <f t="shared" si="17"/>
        <v/>
      </c>
      <c r="F94" s="29" t="str">
        <f t="shared" si="18"/>
        <v/>
      </c>
      <c r="G94" s="363"/>
      <c r="H94" s="364"/>
      <c r="I94" s="325" t="str">
        <f t="shared" si="135"/>
        <v>No</v>
      </c>
      <c r="J94" s="314">
        <v>0</v>
      </c>
      <c r="K94" s="312">
        <v>0</v>
      </c>
      <c r="L94" s="312">
        <v>0</v>
      </c>
      <c r="M94" s="312">
        <v>0</v>
      </c>
      <c r="N94" s="312">
        <v>0</v>
      </c>
      <c r="O94" s="312">
        <v>0</v>
      </c>
      <c r="P94" s="312">
        <v>0</v>
      </c>
      <c r="Q94" s="312">
        <v>0</v>
      </c>
      <c r="R94" s="312">
        <v>0</v>
      </c>
      <c r="S94" s="312">
        <v>0</v>
      </c>
      <c r="T94" s="312">
        <v>0</v>
      </c>
      <c r="U94" s="312">
        <v>0</v>
      </c>
      <c r="V94" s="313">
        <v>1</v>
      </c>
      <c r="W94" s="313">
        <v>1</v>
      </c>
      <c r="X94" s="312">
        <v>0</v>
      </c>
      <c r="Y94" s="312">
        <v>0</v>
      </c>
      <c r="Z94" s="312">
        <v>0</v>
      </c>
      <c r="AA94" s="14">
        <v>0</v>
      </c>
      <c r="AB94" s="317"/>
      <c r="AC94" s="15" t="str">
        <f t="shared" si="126"/>
        <v/>
      </c>
      <c r="AD94" s="15" t="str">
        <f t="shared" si="136"/>
        <v/>
      </c>
      <c r="AE94" s="16" t="str">
        <f t="shared" si="137"/>
        <v>0 - 0</v>
      </c>
      <c r="AF94" s="20" t="str">
        <f t="shared" si="138"/>
        <v>Not an offer</v>
      </c>
      <c r="AG94" s="276" t="str">
        <f t="shared" si="128"/>
        <v>Not an Offer</v>
      </c>
      <c r="AH94" s="150"/>
      <c r="AI94" s="254">
        <v>78</v>
      </c>
      <c r="AJ94" s="149" t="str">
        <f t="shared" si="129"/>
        <v>00-ICT</v>
      </c>
      <c r="AK94" s="254" t="b">
        <f t="shared" si="11"/>
        <v>0</v>
      </c>
      <c r="AL94" s="254">
        <f t="shared" si="127"/>
        <v>0</v>
      </c>
      <c r="AM94" s="254">
        <f t="shared" si="130"/>
        <v>0</v>
      </c>
      <c r="AN94" s="288">
        <f t="shared" si="139"/>
        <v>0</v>
      </c>
      <c r="AO94" s="288">
        <f>IF(AND($BU94=$BV94,BU94=AO$13),$J94&amp;$K94&amp;$L94&amp;$M94&amp;$N94&amp;$O94&amp;$P94&amp;$Q94&amp;$R94&amp;$S94&amp;$T94&amp;$U94,IFERROR(MATCH($AN94,AO$17:AO93,0),-1000))</f>
        <v>1</v>
      </c>
      <c r="AP94" s="288">
        <f>IF(AND($BU94=$BV94,BV94=AP$13),$J94&amp;$K94&amp;$L94&amp;$M94&amp;$N94&amp;$O94&amp;$P94&amp;$Q94&amp;$R94&amp;$S94&amp;$T94&amp;$U94,IFERROR(MATCH($AN94,AP$17:AP93,0),-1000))</f>
        <v>1</v>
      </c>
      <c r="AQ94" s="288">
        <f>IF(AND($BU94=$BV94,BW94=AQ$13),$J94&amp;$K94&amp;$L94&amp;$M94&amp;$N94&amp;$O94&amp;$P94&amp;$Q94&amp;$R94&amp;$S94&amp;$T94&amp;$U94,IFERROR(MATCH($AN94,AQ$17:AQ93,0),-1000))</f>
        <v>1</v>
      </c>
      <c r="AR94" s="288">
        <f>IF(AND($BU94=$BV94,BX94=AR$13),$J94&amp;$K94&amp;$L94&amp;$M94&amp;$N94&amp;$O94&amp;$P94&amp;$Q94&amp;$R94&amp;$S94&amp;$T94&amp;$U94,IFERROR(MATCH($AN94,AR$17:AR93,0),-1000))</f>
        <v>1</v>
      </c>
      <c r="AS94" s="254">
        <f t="shared" si="71"/>
        <v>0</v>
      </c>
      <c r="AT94" s="261" t="str">
        <f t="shared" si="140"/>
        <v/>
      </c>
      <c r="AU94" s="254" t="str">
        <f t="shared" si="124"/>
        <v/>
      </c>
      <c r="AV94" s="254" t="str">
        <f t="shared" si="124"/>
        <v/>
      </c>
      <c r="AW94" s="254" t="str">
        <f t="shared" si="124"/>
        <v/>
      </c>
      <c r="AX94" s="254" t="str">
        <f t="shared" si="124"/>
        <v/>
      </c>
      <c r="AY94" s="254" t="str">
        <f t="shared" si="124"/>
        <v/>
      </c>
      <c r="AZ94" s="254" t="str">
        <f t="shared" si="132"/>
        <v/>
      </c>
      <c r="BA94" s="254" t="str">
        <f t="shared" si="132"/>
        <v/>
      </c>
      <c r="BB94" s="254" t="str">
        <f t="shared" si="132"/>
        <v/>
      </c>
      <c r="BC94" s="254" t="str">
        <f t="shared" si="132"/>
        <v/>
      </c>
      <c r="BD94" s="254" t="str">
        <f t="shared" si="132"/>
        <v/>
      </c>
      <c r="BE94" s="262" t="str">
        <f t="shared" si="132"/>
        <v/>
      </c>
      <c r="BF94" s="263" t="str">
        <f t="shared" si="125"/>
        <v/>
      </c>
      <c r="BG94" s="254" t="str">
        <f t="shared" si="125"/>
        <v/>
      </c>
      <c r="BH94" s="254" t="str">
        <f t="shared" si="125"/>
        <v/>
      </c>
      <c r="BI94" s="254" t="str">
        <f t="shared" si="125"/>
        <v/>
      </c>
      <c r="BJ94" s="254" t="str">
        <f t="shared" si="125"/>
        <v/>
      </c>
      <c r="BK94" s="254" t="str">
        <f t="shared" si="133"/>
        <v/>
      </c>
      <c r="BL94" s="254" t="str">
        <f t="shared" si="133"/>
        <v/>
      </c>
      <c r="BM94" s="254" t="str">
        <f t="shared" si="133"/>
        <v/>
      </c>
      <c r="BN94" s="254" t="str">
        <f t="shared" si="133"/>
        <v/>
      </c>
      <c r="BO94" s="254" t="str">
        <f t="shared" si="133"/>
        <v/>
      </c>
      <c r="BP94" s="254" t="str">
        <f t="shared" si="133"/>
        <v/>
      </c>
      <c r="BQ94" s="264" t="str">
        <f t="shared" si="141"/>
        <v/>
      </c>
      <c r="BR94" s="261" t="str">
        <f t="shared" si="30"/>
        <v/>
      </c>
      <c r="BS94" s="254" t="str">
        <f t="shared" si="31"/>
        <v/>
      </c>
      <c r="BT94" s="254" t="str">
        <f t="shared" si="31"/>
        <v/>
      </c>
      <c r="BU94" s="265" t="str">
        <f t="shared" si="31"/>
        <v/>
      </c>
      <c r="BV94" s="263" t="str">
        <f t="shared" si="32"/>
        <v/>
      </c>
      <c r="BW94" s="254" t="str">
        <f t="shared" si="32"/>
        <v/>
      </c>
      <c r="BX94" s="254" t="str">
        <f t="shared" si="32"/>
        <v/>
      </c>
      <c r="BY94" s="264" t="str">
        <f t="shared" si="33"/>
        <v/>
      </c>
      <c r="BZ94" s="254" t="str">
        <f t="shared" si="34"/>
        <v/>
      </c>
      <c r="CA94" s="254">
        <f t="shared" si="121"/>
        <v>0</v>
      </c>
      <c r="CB94" s="254">
        <f t="shared" si="121"/>
        <v>0</v>
      </c>
      <c r="CC94" s="254">
        <f t="shared" si="121"/>
        <v>0</v>
      </c>
      <c r="CD94" s="254">
        <f t="shared" si="121"/>
        <v>0</v>
      </c>
      <c r="CE94" s="254">
        <f t="shared" si="121"/>
        <v>0</v>
      </c>
      <c r="CF94" s="254">
        <f t="shared" si="121"/>
        <v>0</v>
      </c>
      <c r="CG94" s="254">
        <f t="shared" si="131"/>
        <v>0</v>
      </c>
      <c r="CH94" s="254">
        <f t="shared" si="131"/>
        <v>0</v>
      </c>
      <c r="CI94" s="254">
        <f t="shared" si="131"/>
        <v>0</v>
      </c>
      <c r="CJ94" s="254">
        <f t="shared" si="131"/>
        <v>0</v>
      </c>
      <c r="CK94" s="254">
        <f t="shared" si="131"/>
        <v>0</v>
      </c>
      <c r="CL94" s="254">
        <f t="shared" si="131"/>
        <v>0</v>
      </c>
      <c r="CM94" s="254">
        <f t="shared" si="142"/>
        <v>0</v>
      </c>
      <c r="CN94" s="254">
        <f t="shared" si="143"/>
        <v>0</v>
      </c>
      <c r="CO94" s="254">
        <f t="shared" si="144"/>
        <v>0</v>
      </c>
      <c r="CP94" s="254">
        <f t="shared" si="145"/>
        <v>0</v>
      </c>
      <c r="CQ94" s="254">
        <f t="shared" si="146"/>
        <v>0</v>
      </c>
      <c r="CR94" s="254">
        <f t="shared" si="147"/>
        <v>0</v>
      </c>
      <c r="CS94" s="254">
        <f t="shared" si="148"/>
        <v>0</v>
      </c>
      <c r="CT94" s="254">
        <f t="shared" si="149"/>
        <v>0</v>
      </c>
      <c r="CU94" s="254">
        <f t="shared" si="150"/>
        <v>0</v>
      </c>
      <c r="CV94" s="254">
        <f t="shared" si="151"/>
        <v>0</v>
      </c>
      <c r="CW94" s="254">
        <f t="shared" si="152"/>
        <v>0</v>
      </c>
      <c r="CX94" s="254">
        <f t="shared" si="153"/>
        <v>0</v>
      </c>
      <c r="CY94" s="254">
        <f t="shared" si="154"/>
        <v>0</v>
      </c>
      <c r="CZ94" s="254">
        <f t="shared" si="155"/>
        <v>0</v>
      </c>
      <c r="DA94" s="254">
        <f t="shared" si="156"/>
        <v>0</v>
      </c>
      <c r="DB94" s="254">
        <f t="shared" si="157"/>
        <v>0</v>
      </c>
      <c r="DC94" s="254">
        <f t="shared" si="158"/>
        <v>0</v>
      </c>
      <c r="DD94" s="254">
        <f t="shared" si="159"/>
        <v>0</v>
      </c>
      <c r="DE94" s="254">
        <f t="shared" si="160"/>
        <v>0</v>
      </c>
      <c r="DF94" s="254">
        <f t="shared" si="161"/>
        <v>0</v>
      </c>
      <c r="DG94" s="254">
        <f t="shared" si="162"/>
        <v>0</v>
      </c>
      <c r="DH94" s="254">
        <f t="shared" si="163"/>
        <v>0</v>
      </c>
      <c r="DI94" s="254">
        <f t="shared" si="164"/>
        <v>0</v>
      </c>
      <c r="DJ94" s="254">
        <f t="shared" si="165"/>
        <v>0</v>
      </c>
      <c r="DK94" s="254">
        <f t="shared" si="166"/>
        <v>0</v>
      </c>
      <c r="DL94" s="254">
        <f t="shared" si="167"/>
        <v>0</v>
      </c>
      <c r="DM94" s="254">
        <f t="shared" si="168"/>
        <v>0</v>
      </c>
      <c r="DN94" s="254">
        <f t="shared" si="169"/>
        <v>0</v>
      </c>
      <c r="DO94" s="254">
        <f t="shared" si="170"/>
        <v>0</v>
      </c>
      <c r="DP94" s="254">
        <f t="shared" si="171"/>
        <v>0</v>
      </c>
      <c r="DQ94" s="254">
        <f t="shared" si="172"/>
        <v>0</v>
      </c>
      <c r="DR94" s="254">
        <f t="shared" si="173"/>
        <v>0</v>
      </c>
      <c r="DS94" s="254">
        <f t="shared" si="174"/>
        <v>0</v>
      </c>
      <c r="DT94" s="254">
        <f t="shared" si="175"/>
        <v>0</v>
      </c>
      <c r="DU94" s="254">
        <f t="shared" si="176"/>
        <v>0</v>
      </c>
      <c r="DV94" s="254">
        <f t="shared" si="177"/>
        <v>0</v>
      </c>
    </row>
    <row r="95" spans="1:126" ht="24" customHeight="1">
      <c r="A95" s="11" t="str">
        <f ca="1">IF(AG95&lt;&gt;"OK","",CONCATENATE(TEXT('Front Page'!$F$33,"000"),TEXT('Front Page'!$F$31,"000"),"-",LEFT('Front Page'!$R$53,5),"-",LEFT(D95,1),AJ95, "-",TEXT(B95,"000")))</f>
        <v/>
      </c>
      <c r="B95" s="12" t="str">
        <f>IFERROR(IF(E95="","",MAX(B$17:B94)+1),"")</f>
        <v/>
      </c>
      <c r="C95" s="13"/>
      <c r="D95" s="29" t="str">
        <f t="shared" si="134"/>
        <v>None</v>
      </c>
      <c r="E95" s="29" t="str">
        <f t="shared" si="17"/>
        <v/>
      </c>
      <c r="F95" s="29" t="str">
        <f t="shared" si="18"/>
        <v/>
      </c>
      <c r="G95" s="363"/>
      <c r="H95" s="364"/>
      <c r="I95" s="325" t="str">
        <f t="shared" si="135"/>
        <v>No</v>
      </c>
      <c r="J95" s="314">
        <v>0</v>
      </c>
      <c r="K95" s="312">
        <v>0</v>
      </c>
      <c r="L95" s="312">
        <v>0</v>
      </c>
      <c r="M95" s="312">
        <v>0</v>
      </c>
      <c r="N95" s="312">
        <v>0</v>
      </c>
      <c r="O95" s="312">
        <v>0</v>
      </c>
      <c r="P95" s="312">
        <v>0</v>
      </c>
      <c r="Q95" s="312">
        <v>0</v>
      </c>
      <c r="R95" s="312">
        <v>0</v>
      </c>
      <c r="S95" s="312">
        <v>0</v>
      </c>
      <c r="T95" s="312">
        <v>0</v>
      </c>
      <c r="U95" s="312">
        <v>0</v>
      </c>
      <c r="V95" s="313">
        <v>1</v>
      </c>
      <c r="W95" s="313">
        <v>1</v>
      </c>
      <c r="X95" s="312">
        <v>0</v>
      </c>
      <c r="Y95" s="312">
        <v>0</v>
      </c>
      <c r="Z95" s="312">
        <v>0</v>
      </c>
      <c r="AA95" s="14">
        <v>0</v>
      </c>
      <c r="AB95" s="317"/>
      <c r="AC95" s="15" t="str">
        <f t="shared" si="126"/>
        <v/>
      </c>
      <c r="AD95" s="15" t="str">
        <f t="shared" si="136"/>
        <v/>
      </c>
      <c r="AE95" s="16" t="str">
        <f t="shared" si="137"/>
        <v>0 - 0</v>
      </c>
      <c r="AF95" s="20" t="str">
        <f t="shared" si="138"/>
        <v>Not an offer</v>
      </c>
      <c r="AG95" s="276" t="str">
        <f t="shared" si="128"/>
        <v>Not an Offer</v>
      </c>
      <c r="AH95" s="150"/>
      <c r="AI95" s="254">
        <v>79</v>
      </c>
      <c r="AJ95" s="149" t="str">
        <f t="shared" si="129"/>
        <v>00-ICT</v>
      </c>
      <c r="AK95" s="254" t="b">
        <f t="shared" si="11"/>
        <v>0</v>
      </c>
      <c r="AL95" s="254">
        <f t="shared" si="127"/>
        <v>0</v>
      </c>
      <c r="AM95" s="254">
        <f t="shared" si="130"/>
        <v>0</v>
      </c>
      <c r="AN95" s="288">
        <f t="shared" si="139"/>
        <v>0</v>
      </c>
      <c r="AO95" s="288">
        <f>IF(AND($BU95=$BV95,BU95=AO$13),$J95&amp;$K95&amp;$L95&amp;$M95&amp;$N95&amp;$O95&amp;$P95&amp;$Q95&amp;$R95&amp;$S95&amp;$T95&amp;$U95,IFERROR(MATCH($AN95,AO$17:AO94,0),-1000))</f>
        <v>1</v>
      </c>
      <c r="AP95" s="288">
        <f>IF(AND($BU95=$BV95,BV95=AP$13),$J95&amp;$K95&amp;$L95&amp;$M95&amp;$N95&amp;$O95&amp;$P95&amp;$Q95&amp;$R95&amp;$S95&amp;$T95&amp;$U95,IFERROR(MATCH($AN95,AP$17:AP94,0),-1000))</f>
        <v>1</v>
      </c>
      <c r="AQ95" s="288">
        <f>IF(AND($BU95=$BV95,BW95=AQ$13),$J95&amp;$K95&amp;$L95&amp;$M95&amp;$N95&amp;$O95&amp;$P95&amp;$Q95&amp;$R95&amp;$S95&amp;$T95&amp;$U95,IFERROR(MATCH($AN95,AQ$17:AQ94,0),-1000))</f>
        <v>1</v>
      </c>
      <c r="AR95" s="288">
        <f>IF(AND($BU95=$BV95,BX95=AR$13),$J95&amp;$K95&amp;$L95&amp;$M95&amp;$N95&amp;$O95&amp;$P95&amp;$Q95&amp;$R95&amp;$S95&amp;$T95&amp;$U95,IFERROR(MATCH($AN95,AR$17:AR94,0),-1000))</f>
        <v>1</v>
      </c>
      <c r="AS95" s="254">
        <f t="shared" si="71"/>
        <v>0</v>
      </c>
      <c r="AT95" s="261" t="str">
        <f t="shared" si="140"/>
        <v/>
      </c>
      <c r="AU95" s="254" t="str">
        <f t="shared" si="124"/>
        <v/>
      </c>
      <c r="AV95" s="254" t="str">
        <f t="shared" si="124"/>
        <v/>
      </c>
      <c r="AW95" s="254" t="str">
        <f t="shared" si="124"/>
        <v/>
      </c>
      <c r="AX95" s="254" t="str">
        <f t="shared" si="124"/>
        <v/>
      </c>
      <c r="AY95" s="254" t="str">
        <f t="shared" si="124"/>
        <v/>
      </c>
      <c r="AZ95" s="254" t="str">
        <f t="shared" si="132"/>
        <v/>
      </c>
      <c r="BA95" s="254" t="str">
        <f t="shared" si="132"/>
        <v/>
      </c>
      <c r="BB95" s="254" t="str">
        <f t="shared" si="132"/>
        <v/>
      </c>
      <c r="BC95" s="254" t="str">
        <f t="shared" si="132"/>
        <v/>
      </c>
      <c r="BD95" s="254" t="str">
        <f t="shared" si="132"/>
        <v/>
      </c>
      <c r="BE95" s="262" t="str">
        <f t="shared" si="132"/>
        <v/>
      </c>
      <c r="BF95" s="263" t="str">
        <f t="shared" si="125"/>
        <v/>
      </c>
      <c r="BG95" s="254" t="str">
        <f t="shared" si="125"/>
        <v/>
      </c>
      <c r="BH95" s="254" t="str">
        <f t="shared" si="125"/>
        <v/>
      </c>
      <c r="BI95" s="254" t="str">
        <f t="shared" si="125"/>
        <v/>
      </c>
      <c r="BJ95" s="254" t="str">
        <f t="shared" si="125"/>
        <v/>
      </c>
      <c r="BK95" s="254" t="str">
        <f t="shared" si="133"/>
        <v/>
      </c>
      <c r="BL95" s="254" t="str">
        <f t="shared" si="133"/>
        <v/>
      </c>
      <c r="BM95" s="254" t="str">
        <f t="shared" si="133"/>
        <v/>
      </c>
      <c r="BN95" s="254" t="str">
        <f t="shared" si="133"/>
        <v/>
      </c>
      <c r="BO95" s="254" t="str">
        <f t="shared" si="133"/>
        <v/>
      </c>
      <c r="BP95" s="254" t="str">
        <f t="shared" si="133"/>
        <v/>
      </c>
      <c r="BQ95" s="264" t="str">
        <f t="shared" si="141"/>
        <v/>
      </c>
      <c r="BR95" s="261" t="str">
        <f t="shared" si="30"/>
        <v/>
      </c>
      <c r="BS95" s="254" t="str">
        <f t="shared" si="31"/>
        <v/>
      </c>
      <c r="BT95" s="254" t="str">
        <f t="shared" si="31"/>
        <v/>
      </c>
      <c r="BU95" s="265" t="str">
        <f t="shared" si="31"/>
        <v/>
      </c>
      <c r="BV95" s="263" t="str">
        <f t="shared" si="32"/>
        <v/>
      </c>
      <c r="BW95" s="254" t="str">
        <f t="shared" si="32"/>
        <v/>
      </c>
      <c r="BX95" s="254" t="str">
        <f t="shared" si="32"/>
        <v/>
      </c>
      <c r="BY95" s="264" t="str">
        <f t="shared" si="33"/>
        <v/>
      </c>
      <c r="BZ95" s="254" t="str">
        <f t="shared" si="34"/>
        <v/>
      </c>
      <c r="CA95" s="254">
        <f t="shared" si="121"/>
        <v>0</v>
      </c>
      <c r="CB95" s="254">
        <f t="shared" si="121"/>
        <v>0</v>
      </c>
      <c r="CC95" s="254">
        <f t="shared" si="121"/>
        <v>0</v>
      </c>
      <c r="CD95" s="254">
        <f t="shared" si="121"/>
        <v>0</v>
      </c>
      <c r="CE95" s="254">
        <f t="shared" si="121"/>
        <v>0</v>
      </c>
      <c r="CF95" s="254">
        <f t="shared" si="121"/>
        <v>0</v>
      </c>
      <c r="CG95" s="254">
        <f t="shared" si="131"/>
        <v>0</v>
      </c>
      <c r="CH95" s="254">
        <f t="shared" si="131"/>
        <v>0</v>
      </c>
      <c r="CI95" s="254">
        <f t="shared" si="131"/>
        <v>0</v>
      </c>
      <c r="CJ95" s="254">
        <f t="shared" si="131"/>
        <v>0</v>
      </c>
      <c r="CK95" s="254">
        <f t="shared" si="131"/>
        <v>0</v>
      </c>
      <c r="CL95" s="254">
        <f t="shared" si="131"/>
        <v>0</v>
      </c>
      <c r="CM95" s="254">
        <f t="shared" si="142"/>
        <v>0</v>
      </c>
      <c r="CN95" s="254">
        <f t="shared" si="143"/>
        <v>0</v>
      </c>
      <c r="CO95" s="254">
        <f t="shared" si="144"/>
        <v>0</v>
      </c>
      <c r="CP95" s="254">
        <f t="shared" si="145"/>
        <v>0</v>
      </c>
      <c r="CQ95" s="254">
        <f t="shared" si="146"/>
        <v>0</v>
      </c>
      <c r="CR95" s="254">
        <f t="shared" si="147"/>
        <v>0</v>
      </c>
      <c r="CS95" s="254">
        <f t="shared" si="148"/>
        <v>0</v>
      </c>
      <c r="CT95" s="254">
        <f t="shared" si="149"/>
        <v>0</v>
      </c>
      <c r="CU95" s="254">
        <f t="shared" si="150"/>
        <v>0</v>
      </c>
      <c r="CV95" s="254">
        <f t="shared" si="151"/>
        <v>0</v>
      </c>
      <c r="CW95" s="254">
        <f t="shared" si="152"/>
        <v>0</v>
      </c>
      <c r="CX95" s="254">
        <f t="shared" si="153"/>
        <v>0</v>
      </c>
      <c r="CY95" s="254">
        <f t="shared" si="154"/>
        <v>0</v>
      </c>
      <c r="CZ95" s="254">
        <f t="shared" si="155"/>
        <v>0</v>
      </c>
      <c r="DA95" s="254">
        <f t="shared" si="156"/>
        <v>0</v>
      </c>
      <c r="DB95" s="254">
        <f t="shared" si="157"/>
        <v>0</v>
      </c>
      <c r="DC95" s="254">
        <f t="shared" si="158"/>
        <v>0</v>
      </c>
      <c r="DD95" s="254">
        <f t="shared" si="159"/>
        <v>0</v>
      </c>
      <c r="DE95" s="254">
        <f t="shared" si="160"/>
        <v>0</v>
      </c>
      <c r="DF95" s="254">
        <f t="shared" si="161"/>
        <v>0</v>
      </c>
      <c r="DG95" s="254">
        <f t="shared" si="162"/>
        <v>0</v>
      </c>
      <c r="DH95" s="254">
        <f t="shared" si="163"/>
        <v>0</v>
      </c>
      <c r="DI95" s="254">
        <f t="shared" si="164"/>
        <v>0</v>
      </c>
      <c r="DJ95" s="254">
        <f t="shared" si="165"/>
        <v>0</v>
      </c>
      <c r="DK95" s="254">
        <f t="shared" si="166"/>
        <v>0</v>
      </c>
      <c r="DL95" s="254">
        <f t="shared" si="167"/>
        <v>0</v>
      </c>
      <c r="DM95" s="254">
        <f t="shared" si="168"/>
        <v>0</v>
      </c>
      <c r="DN95" s="254">
        <f t="shared" si="169"/>
        <v>0</v>
      </c>
      <c r="DO95" s="254">
        <f t="shared" si="170"/>
        <v>0</v>
      </c>
      <c r="DP95" s="254">
        <f t="shared" si="171"/>
        <v>0</v>
      </c>
      <c r="DQ95" s="254">
        <f t="shared" si="172"/>
        <v>0</v>
      </c>
      <c r="DR95" s="254">
        <f t="shared" si="173"/>
        <v>0</v>
      </c>
      <c r="DS95" s="254">
        <f t="shared" si="174"/>
        <v>0</v>
      </c>
      <c r="DT95" s="254">
        <f t="shared" si="175"/>
        <v>0</v>
      </c>
      <c r="DU95" s="254">
        <f t="shared" si="176"/>
        <v>0</v>
      </c>
      <c r="DV95" s="254">
        <f t="shared" si="177"/>
        <v>0</v>
      </c>
    </row>
    <row r="96" spans="1:126" ht="24" customHeight="1">
      <c r="A96" s="11" t="str">
        <f ca="1">IF(AG96&lt;&gt;"OK","",CONCATENATE(TEXT('Front Page'!$F$33,"000"),TEXT('Front Page'!$F$31,"000"),"-",LEFT('Front Page'!$R$53,5),"-",LEFT(D96,1),AJ96, "-",TEXT(B96,"000")))</f>
        <v/>
      </c>
      <c r="B96" s="12" t="str">
        <f>IFERROR(IF(E96="","",MAX(B$17:B95)+1),"")</f>
        <v/>
      </c>
      <c r="C96" s="13"/>
      <c r="D96" s="29" t="str">
        <f t="shared" si="134"/>
        <v>None</v>
      </c>
      <c r="E96" s="29" t="str">
        <f t="shared" si="17"/>
        <v/>
      </c>
      <c r="F96" s="29" t="str">
        <f t="shared" si="18"/>
        <v/>
      </c>
      <c r="G96" s="363"/>
      <c r="H96" s="364"/>
      <c r="I96" s="325" t="str">
        <f t="shared" si="135"/>
        <v>No</v>
      </c>
      <c r="J96" s="314">
        <v>0</v>
      </c>
      <c r="K96" s="312">
        <v>0</v>
      </c>
      <c r="L96" s="312">
        <v>0</v>
      </c>
      <c r="M96" s="312">
        <v>0</v>
      </c>
      <c r="N96" s="312">
        <v>0</v>
      </c>
      <c r="O96" s="312">
        <v>0</v>
      </c>
      <c r="P96" s="312">
        <v>0</v>
      </c>
      <c r="Q96" s="312">
        <v>0</v>
      </c>
      <c r="R96" s="312">
        <v>0</v>
      </c>
      <c r="S96" s="312">
        <v>0</v>
      </c>
      <c r="T96" s="312">
        <v>0</v>
      </c>
      <c r="U96" s="312">
        <v>0</v>
      </c>
      <c r="V96" s="313">
        <v>1</v>
      </c>
      <c r="W96" s="313">
        <v>1</v>
      </c>
      <c r="X96" s="312">
        <v>0</v>
      </c>
      <c r="Y96" s="312">
        <v>0</v>
      </c>
      <c r="Z96" s="312">
        <v>0</v>
      </c>
      <c r="AA96" s="14">
        <v>0</v>
      </c>
      <c r="AB96" s="317"/>
      <c r="AC96" s="15" t="str">
        <f t="shared" si="126"/>
        <v/>
      </c>
      <c r="AD96" s="15" t="str">
        <f t="shared" si="136"/>
        <v/>
      </c>
      <c r="AE96" s="16" t="str">
        <f t="shared" si="137"/>
        <v>0 - 0</v>
      </c>
      <c r="AF96" s="20" t="str">
        <f t="shared" si="138"/>
        <v>Not an offer</v>
      </c>
      <c r="AG96" s="276" t="str">
        <f t="shared" si="128"/>
        <v>Not an Offer</v>
      </c>
      <c r="AH96" s="150"/>
      <c r="AI96" s="254">
        <v>80</v>
      </c>
      <c r="AJ96" s="149" t="str">
        <f t="shared" si="129"/>
        <v>00-ICT</v>
      </c>
      <c r="AK96" s="254" t="b">
        <f t="shared" si="11"/>
        <v>0</v>
      </c>
      <c r="AL96" s="254">
        <f t="shared" si="127"/>
        <v>0</v>
      </c>
      <c r="AM96" s="254">
        <f t="shared" si="130"/>
        <v>0</v>
      </c>
      <c r="AN96" s="288">
        <f t="shared" si="139"/>
        <v>0</v>
      </c>
      <c r="AO96" s="288">
        <f>IF(AND($BU96=$BV96,BU96=AO$13),$J96&amp;$K96&amp;$L96&amp;$M96&amp;$N96&amp;$O96&amp;$P96&amp;$Q96&amp;$R96&amp;$S96&amp;$T96&amp;$U96,IFERROR(MATCH($AN96,AO$17:AO95,0),-1000))</f>
        <v>1</v>
      </c>
      <c r="AP96" s="288">
        <f>IF(AND($BU96=$BV96,BV96=AP$13),$J96&amp;$K96&amp;$L96&amp;$M96&amp;$N96&amp;$O96&amp;$P96&amp;$Q96&amp;$R96&amp;$S96&amp;$T96&amp;$U96,IFERROR(MATCH($AN96,AP$17:AP95,0),-1000))</f>
        <v>1</v>
      </c>
      <c r="AQ96" s="288">
        <f>IF(AND($BU96=$BV96,BW96=AQ$13),$J96&amp;$K96&amp;$L96&amp;$M96&amp;$N96&amp;$O96&amp;$P96&amp;$Q96&amp;$R96&amp;$S96&amp;$T96&amp;$U96,IFERROR(MATCH($AN96,AQ$17:AQ95,0),-1000))</f>
        <v>1</v>
      </c>
      <c r="AR96" s="288">
        <f>IF(AND($BU96=$BV96,BX96=AR$13),$J96&amp;$K96&amp;$L96&amp;$M96&amp;$N96&amp;$O96&amp;$P96&amp;$Q96&amp;$R96&amp;$S96&amp;$T96&amp;$U96,IFERROR(MATCH($AN96,AR$17:AR95,0),-1000))</f>
        <v>1</v>
      </c>
      <c r="AS96" s="254">
        <f t="shared" si="71"/>
        <v>0</v>
      </c>
      <c r="AT96" s="261" t="str">
        <f t="shared" si="140"/>
        <v/>
      </c>
      <c r="AU96" s="254" t="str">
        <f t="shared" si="124"/>
        <v/>
      </c>
      <c r="AV96" s="254" t="str">
        <f t="shared" si="124"/>
        <v/>
      </c>
      <c r="AW96" s="254" t="str">
        <f t="shared" si="124"/>
        <v/>
      </c>
      <c r="AX96" s="254" t="str">
        <f t="shared" si="124"/>
        <v/>
      </c>
      <c r="AY96" s="254" t="str">
        <f t="shared" si="124"/>
        <v/>
      </c>
      <c r="AZ96" s="254" t="str">
        <f t="shared" si="132"/>
        <v/>
      </c>
      <c r="BA96" s="254" t="str">
        <f t="shared" si="132"/>
        <v/>
      </c>
      <c r="BB96" s="254" t="str">
        <f t="shared" si="132"/>
        <v/>
      </c>
      <c r="BC96" s="254" t="str">
        <f t="shared" si="132"/>
        <v/>
      </c>
      <c r="BD96" s="254" t="str">
        <f t="shared" si="132"/>
        <v/>
      </c>
      <c r="BE96" s="262" t="str">
        <f t="shared" si="132"/>
        <v/>
      </c>
      <c r="BF96" s="263" t="str">
        <f t="shared" si="125"/>
        <v/>
      </c>
      <c r="BG96" s="254" t="str">
        <f t="shared" si="125"/>
        <v/>
      </c>
      <c r="BH96" s="254" t="str">
        <f t="shared" si="125"/>
        <v/>
      </c>
      <c r="BI96" s="254" t="str">
        <f t="shared" si="125"/>
        <v/>
      </c>
      <c r="BJ96" s="254" t="str">
        <f t="shared" si="125"/>
        <v/>
      </c>
      <c r="BK96" s="254" t="str">
        <f t="shared" si="133"/>
        <v/>
      </c>
      <c r="BL96" s="254" t="str">
        <f t="shared" si="133"/>
        <v/>
      </c>
      <c r="BM96" s="254" t="str">
        <f t="shared" si="133"/>
        <v/>
      </c>
      <c r="BN96" s="254" t="str">
        <f t="shared" si="133"/>
        <v/>
      </c>
      <c r="BO96" s="254" t="str">
        <f t="shared" si="133"/>
        <v/>
      </c>
      <c r="BP96" s="254" t="str">
        <f t="shared" si="133"/>
        <v/>
      </c>
      <c r="BQ96" s="264" t="str">
        <f t="shared" si="141"/>
        <v/>
      </c>
      <c r="BR96" s="261" t="str">
        <f t="shared" si="30"/>
        <v/>
      </c>
      <c r="BS96" s="254" t="str">
        <f t="shared" si="31"/>
        <v/>
      </c>
      <c r="BT96" s="254" t="str">
        <f t="shared" si="31"/>
        <v/>
      </c>
      <c r="BU96" s="265" t="str">
        <f t="shared" si="31"/>
        <v/>
      </c>
      <c r="BV96" s="263" t="str">
        <f t="shared" si="32"/>
        <v/>
      </c>
      <c r="BW96" s="254" t="str">
        <f t="shared" si="32"/>
        <v/>
      </c>
      <c r="BX96" s="254" t="str">
        <f t="shared" si="32"/>
        <v/>
      </c>
      <c r="BY96" s="264" t="str">
        <f t="shared" si="33"/>
        <v/>
      </c>
      <c r="BZ96" s="254" t="str">
        <f t="shared" si="34"/>
        <v/>
      </c>
      <c r="CA96" s="254">
        <f t="shared" si="121"/>
        <v>0</v>
      </c>
      <c r="CB96" s="254">
        <f t="shared" si="121"/>
        <v>0</v>
      </c>
      <c r="CC96" s="254">
        <f t="shared" si="121"/>
        <v>0</v>
      </c>
      <c r="CD96" s="254">
        <f t="shared" si="121"/>
        <v>0</v>
      </c>
      <c r="CE96" s="254">
        <f t="shared" si="121"/>
        <v>0</v>
      </c>
      <c r="CF96" s="254">
        <f t="shared" si="121"/>
        <v>0</v>
      </c>
      <c r="CG96" s="254">
        <f t="shared" si="131"/>
        <v>0</v>
      </c>
      <c r="CH96" s="254">
        <f t="shared" si="131"/>
        <v>0</v>
      </c>
      <c r="CI96" s="254">
        <f t="shared" si="131"/>
        <v>0</v>
      </c>
      <c r="CJ96" s="254">
        <f t="shared" si="131"/>
        <v>0</v>
      </c>
      <c r="CK96" s="254">
        <f t="shared" si="131"/>
        <v>0</v>
      </c>
      <c r="CL96" s="254">
        <f t="shared" si="131"/>
        <v>0</v>
      </c>
      <c r="CM96" s="254">
        <f t="shared" si="142"/>
        <v>0</v>
      </c>
      <c r="CN96" s="254">
        <f t="shared" si="143"/>
        <v>0</v>
      </c>
      <c r="CO96" s="254">
        <f t="shared" si="144"/>
        <v>0</v>
      </c>
      <c r="CP96" s="254">
        <f t="shared" si="145"/>
        <v>0</v>
      </c>
      <c r="CQ96" s="254">
        <f t="shared" si="146"/>
        <v>0</v>
      </c>
      <c r="CR96" s="254">
        <f t="shared" si="147"/>
        <v>0</v>
      </c>
      <c r="CS96" s="254">
        <f t="shared" si="148"/>
        <v>0</v>
      </c>
      <c r="CT96" s="254">
        <f t="shared" si="149"/>
        <v>0</v>
      </c>
      <c r="CU96" s="254">
        <f t="shared" si="150"/>
        <v>0</v>
      </c>
      <c r="CV96" s="254">
        <f t="shared" si="151"/>
        <v>0</v>
      </c>
      <c r="CW96" s="254">
        <f t="shared" si="152"/>
        <v>0</v>
      </c>
      <c r="CX96" s="254">
        <f t="shared" si="153"/>
        <v>0</v>
      </c>
      <c r="CY96" s="254">
        <f t="shared" si="154"/>
        <v>0</v>
      </c>
      <c r="CZ96" s="254">
        <f t="shared" si="155"/>
        <v>0</v>
      </c>
      <c r="DA96" s="254">
        <f t="shared" si="156"/>
        <v>0</v>
      </c>
      <c r="DB96" s="254">
        <f t="shared" si="157"/>
        <v>0</v>
      </c>
      <c r="DC96" s="254">
        <f t="shared" si="158"/>
        <v>0</v>
      </c>
      <c r="DD96" s="254">
        <f t="shared" si="159"/>
        <v>0</v>
      </c>
      <c r="DE96" s="254">
        <f t="shared" si="160"/>
        <v>0</v>
      </c>
      <c r="DF96" s="254">
        <f t="shared" si="161"/>
        <v>0</v>
      </c>
      <c r="DG96" s="254">
        <f t="shared" si="162"/>
        <v>0</v>
      </c>
      <c r="DH96" s="254">
        <f t="shared" si="163"/>
        <v>0</v>
      </c>
      <c r="DI96" s="254">
        <f t="shared" si="164"/>
        <v>0</v>
      </c>
      <c r="DJ96" s="254">
        <f t="shared" si="165"/>
        <v>0</v>
      </c>
      <c r="DK96" s="254">
        <f t="shared" si="166"/>
        <v>0</v>
      </c>
      <c r="DL96" s="254">
        <f t="shared" si="167"/>
        <v>0</v>
      </c>
      <c r="DM96" s="254">
        <f t="shared" si="168"/>
        <v>0</v>
      </c>
      <c r="DN96" s="254">
        <f t="shared" si="169"/>
        <v>0</v>
      </c>
      <c r="DO96" s="254">
        <f t="shared" si="170"/>
        <v>0</v>
      </c>
      <c r="DP96" s="254">
        <f t="shared" si="171"/>
        <v>0</v>
      </c>
      <c r="DQ96" s="254">
        <f t="shared" si="172"/>
        <v>0</v>
      </c>
      <c r="DR96" s="254">
        <f t="shared" si="173"/>
        <v>0</v>
      </c>
      <c r="DS96" s="254">
        <f t="shared" si="174"/>
        <v>0</v>
      </c>
      <c r="DT96" s="254">
        <f t="shared" si="175"/>
        <v>0</v>
      </c>
      <c r="DU96" s="254">
        <f t="shared" si="176"/>
        <v>0</v>
      </c>
      <c r="DV96" s="254">
        <f t="shared" si="177"/>
        <v>0</v>
      </c>
    </row>
    <row r="97" spans="1:126" ht="24" customHeight="1">
      <c r="A97" s="11" t="str">
        <f ca="1">IF(AG97&lt;&gt;"OK","",CONCATENATE(TEXT('Front Page'!$F$33,"000"),TEXT('Front Page'!$F$31,"000"),"-",LEFT('Front Page'!$R$53,5),"-",LEFT(D97,1),AJ97, "-",TEXT(B97,"000")))</f>
        <v/>
      </c>
      <c r="B97" s="12" t="str">
        <f>IFERROR(IF(E97="","",MAX(B$17:B96)+1),"")</f>
        <v/>
      </c>
      <c r="C97" s="13"/>
      <c r="D97" s="29" t="str">
        <f t="shared" si="134"/>
        <v>None</v>
      </c>
      <c r="E97" s="29" t="str">
        <f t="shared" si="17"/>
        <v/>
      </c>
      <c r="F97" s="29" t="str">
        <f t="shared" si="18"/>
        <v/>
      </c>
      <c r="G97" s="363"/>
      <c r="H97" s="364"/>
      <c r="I97" s="325" t="str">
        <f t="shared" si="135"/>
        <v>No</v>
      </c>
      <c r="J97" s="314">
        <v>0</v>
      </c>
      <c r="K97" s="312">
        <v>0</v>
      </c>
      <c r="L97" s="312">
        <v>0</v>
      </c>
      <c r="M97" s="312">
        <v>0</v>
      </c>
      <c r="N97" s="312">
        <v>0</v>
      </c>
      <c r="O97" s="312">
        <v>0</v>
      </c>
      <c r="P97" s="312">
        <v>0</v>
      </c>
      <c r="Q97" s="312">
        <v>0</v>
      </c>
      <c r="R97" s="312">
        <v>0</v>
      </c>
      <c r="S97" s="312">
        <v>0</v>
      </c>
      <c r="T97" s="312">
        <v>0</v>
      </c>
      <c r="U97" s="312">
        <v>0</v>
      </c>
      <c r="V97" s="313">
        <v>1</v>
      </c>
      <c r="W97" s="313">
        <v>1</v>
      </c>
      <c r="X97" s="312">
        <v>0</v>
      </c>
      <c r="Y97" s="312">
        <v>0</v>
      </c>
      <c r="Z97" s="312">
        <v>0</v>
      </c>
      <c r="AA97" s="14">
        <v>0</v>
      </c>
      <c r="AB97" s="317"/>
      <c r="AC97" s="15" t="str">
        <f t="shared" si="126"/>
        <v/>
      </c>
      <c r="AD97" s="15" t="str">
        <f t="shared" si="136"/>
        <v/>
      </c>
      <c r="AE97" s="16" t="str">
        <f t="shared" si="137"/>
        <v>0 - 0</v>
      </c>
      <c r="AF97" s="20" t="str">
        <f t="shared" si="138"/>
        <v>Not an offer</v>
      </c>
      <c r="AG97" s="276" t="str">
        <f t="shared" si="128"/>
        <v>Not an Offer</v>
      </c>
      <c r="AH97" s="150"/>
      <c r="AI97" s="254">
        <v>81</v>
      </c>
      <c r="AJ97" s="149" t="str">
        <f t="shared" si="129"/>
        <v>00-ICT</v>
      </c>
      <c r="AK97" s="254" t="b">
        <f t="shared" si="11"/>
        <v>0</v>
      </c>
      <c r="AL97" s="254">
        <f t="shared" si="127"/>
        <v>0</v>
      </c>
      <c r="AM97" s="254">
        <f t="shared" si="130"/>
        <v>0</v>
      </c>
      <c r="AN97" s="288">
        <f t="shared" si="139"/>
        <v>0</v>
      </c>
      <c r="AO97" s="288">
        <f>IF(AND($BU97=$BV97,BU97=AO$13),$J97&amp;$K97&amp;$L97&amp;$M97&amp;$N97&amp;$O97&amp;$P97&amp;$Q97&amp;$R97&amp;$S97&amp;$T97&amp;$U97,IFERROR(MATCH($AN97,AO$17:AO96,0),-1000))</f>
        <v>1</v>
      </c>
      <c r="AP97" s="288">
        <f>IF(AND($BU97=$BV97,BV97=AP$13),$J97&amp;$K97&amp;$L97&amp;$M97&amp;$N97&amp;$O97&amp;$P97&amp;$Q97&amp;$R97&amp;$S97&amp;$T97&amp;$U97,IFERROR(MATCH($AN97,AP$17:AP96,0),-1000))</f>
        <v>1</v>
      </c>
      <c r="AQ97" s="288">
        <f>IF(AND($BU97=$BV97,BW97=AQ$13),$J97&amp;$K97&amp;$L97&amp;$M97&amp;$N97&amp;$O97&amp;$P97&amp;$Q97&amp;$R97&amp;$S97&amp;$T97&amp;$U97,IFERROR(MATCH($AN97,AQ$17:AQ96,0),-1000))</f>
        <v>1</v>
      </c>
      <c r="AR97" s="288">
        <f>IF(AND($BU97=$BV97,BX97=AR$13),$J97&amp;$K97&amp;$L97&amp;$M97&amp;$N97&amp;$O97&amp;$P97&amp;$Q97&amp;$R97&amp;$S97&amp;$T97&amp;$U97,IFERROR(MATCH($AN97,AR$17:AR96,0),-1000))</f>
        <v>1</v>
      </c>
      <c r="AS97" s="254">
        <f t="shared" si="71"/>
        <v>0</v>
      </c>
      <c r="AT97" s="261" t="str">
        <f t="shared" si="140"/>
        <v/>
      </c>
      <c r="AU97" s="254" t="str">
        <f t="shared" si="124"/>
        <v/>
      </c>
      <c r="AV97" s="254" t="str">
        <f t="shared" si="124"/>
        <v/>
      </c>
      <c r="AW97" s="254" t="str">
        <f t="shared" si="124"/>
        <v/>
      </c>
      <c r="AX97" s="254" t="str">
        <f t="shared" si="124"/>
        <v/>
      </c>
      <c r="AY97" s="254" t="str">
        <f t="shared" si="124"/>
        <v/>
      </c>
      <c r="AZ97" s="254" t="str">
        <f t="shared" si="132"/>
        <v/>
      </c>
      <c r="BA97" s="254" t="str">
        <f t="shared" si="132"/>
        <v/>
      </c>
      <c r="BB97" s="254" t="str">
        <f t="shared" si="132"/>
        <v/>
      </c>
      <c r="BC97" s="254" t="str">
        <f t="shared" si="132"/>
        <v/>
      </c>
      <c r="BD97" s="254" t="str">
        <f t="shared" si="132"/>
        <v/>
      </c>
      <c r="BE97" s="262" t="str">
        <f t="shared" si="132"/>
        <v/>
      </c>
      <c r="BF97" s="263" t="str">
        <f t="shared" si="125"/>
        <v/>
      </c>
      <c r="BG97" s="254" t="str">
        <f t="shared" si="125"/>
        <v/>
      </c>
      <c r="BH97" s="254" t="str">
        <f t="shared" si="125"/>
        <v/>
      </c>
      <c r="BI97" s="254" t="str">
        <f t="shared" si="125"/>
        <v/>
      </c>
      <c r="BJ97" s="254" t="str">
        <f t="shared" si="125"/>
        <v/>
      </c>
      <c r="BK97" s="254" t="str">
        <f t="shared" si="133"/>
        <v/>
      </c>
      <c r="BL97" s="254" t="str">
        <f t="shared" si="133"/>
        <v/>
      </c>
      <c r="BM97" s="254" t="str">
        <f t="shared" si="133"/>
        <v/>
      </c>
      <c r="BN97" s="254" t="str">
        <f t="shared" si="133"/>
        <v/>
      </c>
      <c r="BO97" s="254" t="str">
        <f t="shared" si="133"/>
        <v/>
      </c>
      <c r="BP97" s="254" t="str">
        <f t="shared" si="133"/>
        <v/>
      </c>
      <c r="BQ97" s="264" t="str">
        <f t="shared" si="141"/>
        <v/>
      </c>
      <c r="BR97" s="261" t="str">
        <f t="shared" si="30"/>
        <v/>
      </c>
      <c r="BS97" s="254" t="str">
        <f t="shared" si="31"/>
        <v/>
      </c>
      <c r="BT97" s="254" t="str">
        <f t="shared" si="31"/>
        <v/>
      </c>
      <c r="BU97" s="265" t="str">
        <f t="shared" si="31"/>
        <v/>
      </c>
      <c r="BV97" s="263" t="str">
        <f t="shared" si="32"/>
        <v/>
      </c>
      <c r="BW97" s="254" t="str">
        <f t="shared" si="32"/>
        <v/>
      </c>
      <c r="BX97" s="254" t="str">
        <f t="shared" si="32"/>
        <v/>
      </c>
      <c r="BY97" s="264" t="str">
        <f t="shared" si="33"/>
        <v/>
      </c>
      <c r="BZ97" s="254" t="str">
        <f t="shared" si="34"/>
        <v/>
      </c>
      <c r="CA97" s="254">
        <f t="shared" si="121"/>
        <v>0</v>
      </c>
      <c r="CB97" s="254">
        <f t="shared" si="121"/>
        <v>0</v>
      </c>
      <c r="CC97" s="254">
        <f t="shared" si="121"/>
        <v>0</v>
      </c>
      <c r="CD97" s="254">
        <f t="shared" si="121"/>
        <v>0</v>
      </c>
      <c r="CE97" s="254">
        <f t="shared" si="121"/>
        <v>0</v>
      </c>
      <c r="CF97" s="254">
        <f t="shared" si="121"/>
        <v>0</v>
      </c>
      <c r="CG97" s="254">
        <f t="shared" si="131"/>
        <v>0</v>
      </c>
      <c r="CH97" s="254">
        <f t="shared" si="131"/>
        <v>0</v>
      </c>
      <c r="CI97" s="254">
        <f t="shared" si="131"/>
        <v>0</v>
      </c>
      <c r="CJ97" s="254">
        <f t="shared" si="131"/>
        <v>0</v>
      </c>
      <c r="CK97" s="254">
        <f t="shared" si="131"/>
        <v>0</v>
      </c>
      <c r="CL97" s="254">
        <f t="shared" si="131"/>
        <v>0</v>
      </c>
      <c r="CM97" s="254">
        <f t="shared" si="142"/>
        <v>0</v>
      </c>
      <c r="CN97" s="254">
        <f t="shared" si="143"/>
        <v>0</v>
      </c>
      <c r="CO97" s="254">
        <f t="shared" si="144"/>
        <v>0</v>
      </c>
      <c r="CP97" s="254">
        <f t="shared" si="145"/>
        <v>0</v>
      </c>
      <c r="CQ97" s="254">
        <f t="shared" si="146"/>
        <v>0</v>
      </c>
      <c r="CR97" s="254">
        <f t="shared" si="147"/>
        <v>0</v>
      </c>
      <c r="CS97" s="254">
        <f t="shared" si="148"/>
        <v>0</v>
      </c>
      <c r="CT97" s="254">
        <f t="shared" si="149"/>
        <v>0</v>
      </c>
      <c r="CU97" s="254">
        <f t="shared" si="150"/>
        <v>0</v>
      </c>
      <c r="CV97" s="254">
        <f t="shared" si="151"/>
        <v>0</v>
      </c>
      <c r="CW97" s="254">
        <f t="shared" si="152"/>
        <v>0</v>
      </c>
      <c r="CX97" s="254">
        <f t="shared" si="153"/>
        <v>0</v>
      </c>
      <c r="CY97" s="254">
        <f t="shared" si="154"/>
        <v>0</v>
      </c>
      <c r="CZ97" s="254">
        <f t="shared" si="155"/>
        <v>0</v>
      </c>
      <c r="DA97" s="254">
        <f t="shared" si="156"/>
        <v>0</v>
      </c>
      <c r="DB97" s="254">
        <f t="shared" si="157"/>
        <v>0</v>
      </c>
      <c r="DC97" s="254">
        <f t="shared" si="158"/>
        <v>0</v>
      </c>
      <c r="DD97" s="254">
        <f t="shared" si="159"/>
        <v>0</v>
      </c>
      <c r="DE97" s="254">
        <f t="shared" si="160"/>
        <v>0</v>
      </c>
      <c r="DF97" s="254">
        <f t="shared" si="161"/>
        <v>0</v>
      </c>
      <c r="DG97" s="254">
        <f t="shared" si="162"/>
        <v>0</v>
      </c>
      <c r="DH97" s="254">
        <f t="shared" si="163"/>
        <v>0</v>
      </c>
      <c r="DI97" s="254">
        <f t="shared" si="164"/>
        <v>0</v>
      </c>
      <c r="DJ97" s="254">
        <f t="shared" si="165"/>
        <v>0</v>
      </c>
      <c r="DK97" s="254">
        <f t="shared" si="166"/>
        <v>0</v>
      </c>
      <c r="DL97" s="254">
        <f t="shared" si="167"/>
        <v>0</v>
      </c>
      <c r="DM97" s="254">
        <f t="shared" si="168"/>
        <v>0</v>
      </c>
      <c r="DN97" s="254">
        <f t="shared" si="169"/>
        <v>0</v>
      </c>
      <c r="DO97" s="254">
        <f t="shared" si="170"/>
        <v>0</v>
      </c>
      <c r="DP97" s="254">
        <f t="shared" si="171"/>
        <v>0</v>
      </c>
      <c r="DQ97" s="254">
        <f t="shared" si="172"/>
        <v>0</v>
      </c>
      <c r="DR97" s="254">
        <f t="shared" si="173"/>
        <v>0</v>
      </c>
      <c r="DS97" s="254">
        <f t="shared" si="174"/>
        <v>0</v>
      </c>
      <c r="DT97" s="254">
        <f t="shared" si="175"/>
        <v>0</v>
      </c>
      <c r="DU97" s="254">
        <f t="shared" si="176"/>
        <v>0</v>
      </c>
      <c r="DV97" s="254">
        <f t="shared" si="177"/>
        <v>0</v>
      </c>
    </row>
    <row r="98" spans="1:126" ht="24" customHeight="1">
      <c r="A98" s="11" t="str">
        <f ca="1">IF(AG98&lt;&gt;"OK","",CONCATENATE(TEXT('Front Page'!$F$33,"000"),TEXT('Front Page'!$F$31,"000"),"-",LEFT('Front Page'!$R$53,5),"-",LEFT(D98,1),AJ98, "-",TEXT(B98,"000")))</f>
        <v/>
      </c>
      <c r="B98" s="12" t="str">
        <f>IFERROR(IF(E98="","",MAX(B$17:B97)+1),"")</f>
        <v/>
      </c>
      <c r="C98" s="13"/>
      <c r="D98" s="29" t="str">
        <f t="shared" si="134"/>
        <v>None</v>
      </c>
      <c r="E98" s="29" t="str">
        <f t="shared" si="17"/>
        <v/>
      </c>
      <c r="F98" s="29" t="str">
        <f t="shared" si="18"/>
        <v/>
      </c>
      <c r="G98" s="363"/>
      <c r="H98" s="364"/>
      <c r="I98" s="325" t="str">
        <f t="shared" si="135"/>
        <v>No</v>
      </c>
      <c r="J98" s="314">
        <v>0</v>
      </c>
      <c r="K98" s="312">
        <v>0</v>
      </c>
      <c r="L98" s="312">
        <v>0</v>
      </c>
      <c r="M98" s="312">
        <v>0</v>
      </c>
      <c r="N98" s="312">
        <v>0</v>
      </c>
      <c r="O98" s="312">
        <v>0</v>
      </c>
      <c r="P98" s="312">
        <v>0</v>
      </c>
      <c r="Q98" s="312">
        <v>0</v>
      </c>
      <c r="R98" s="312">
        <v>0</v>
      </c>
      <c r="S98" s="312">
        <v>0</v>
      </c>
      <c r="T98" s="312">
        <v>0</v>
      </c>
      <c r="U98" s="312">
        <v>0</v>
      </c>
      <c r="V98" s="313">
        <v>1</v>
      </c>
      <c r="W98" s="313">
        <v>1</v>
      </c>
      <c r="X98" s="312">
        <v>0</v>
      </c>
      <c r="Y98" s="312">
        <v>0</v>
      </c>
      <c r="Z98" s="312">
        <v>0</v>
      </c>
      <c r="AA98" s="14">
        <v>0</v>
      </c>
      <c r="AB98" s="317"/>
      <c r="AC98" s="15" t="str">
        <f t="shared" si="126"/>
        <v/>
      </c>
      <c r="AD98" s="15" t="str">
        <f t="shared" si="136"/>
        <v/>
      </c>
      <c r="AE98" s="16" t="str">
        <f t="shared" si="137"/>
        <v>0 - 0</v>
      </c>
      <c r="AF98" s="20" t="str">
        <f t="shared" si="138"/>
        <v>Not an offer</v>
      </c>
      <c r="AG98" s="276" t="str">
        <f t="shared" si="128"/>
        <v>Not an Offer</v>
      </c>
      <c r="AH98" s="150"/>
      <c r="AI98" s="254">
        <v>82</v>
      </c>
      <c r="AJ98" s="149" t="str">
        <f t="shared" si="129"/>
        <v>00-ICT</v>
      </c>
      <c r="AK98" s="254" t="b">
        <f t="shared" si="11"/>
        <v>0</v>
      </c>
      <c r="AL98" s="254">
        <f t="shared" si="127"/>
        <v>0</v>
      </c>
      <c r="AM98" s="254">
        <f t="shared" si="130"/>
        <v>0</v>
      </c>
      <c r="AN98" s="288">
        <f t="shared" si="139"/>
        <v>0</v>
      </c>
      <c r="AO98" s="288">
        <f>IF(AND($BU98=$BV98,BU98=AO$13),$J98&amp;$K98&amp;$L98&amp;$M98&amp;$N98&amp;$O98&amp;$P98&amp;$Q98&amp;$R98&amp;$S98&amp;$T98&amp;$U98,IFERROR(MATCH($AN98,AO$17:AO97,0),-1000))</f>
        <v>1</v>
      </c>
      <c r="AP98" s="288">
        <f>IF(AND($BU98=$BV98,BV98=AP$13),$J98&amp;$K98&amp;$L98&amp;$M98&amp;$N98&amp;$O98&amp;$P98&amp;$Q98&amp;$R98&amp;$S98&amp;$T98&amp;$U98,IFERROR(MATCH($AN98,AP$17:AP97,0),-1000))</f>
        <v>1</v>
      </c>
      <c r="AQ98" s="288">
        <f>IF(AND($BU98=$BV98,BW98=AQ$13),$J98&amp;$K98&amp;$L98&amp;$M98&amp;$N98&amp;$O98&amp;$P98&amp;$Q98&amp;$R98&amp;$S98&amp;$T98&amp;$U98,IFERROR(MATCH($AN98,AQ$17:AQ97,0),-1000))</f>
        <v>1</v>
      </c>
      <c r="AR98" s="288">
        <f>IF(AND($BU98=$BV98,BX98=AR$13),$J98&amp;$K98&amp;$L98&amp;$M98&amp;$N98&amp;$O98&amp;$P98&amp;$Q98&amp;$R98&amp;$S98&amp;$T98&amp;$U98,IFERROR(MATCH($AN98,AR$17:AR97,0),-1000))</f>
        <v>1</v>
      </c>
      <c r="AS98" s="254">
        <f t="shared" si="71"/>
        <v>0</v>
      </c>
      <c r="AT98" s="261" t="str">
        <f t="shared" si="140"/>
        <v/>
      </c>
      <c r="AU98" s="254" t="str">
        <f t="shared" si="124"/>
        <v/>
      </c>
      <c r="AV98" s="254" t="str">
        <f t="shared" si="124"/>
        <v/>
      </c>
      <c r="AW98" s="254" t="str">
        <f t="shared" si="124"/>
        <v/>
      </c>
      <c r="AX98" s="254" t="str">
        <f t="shared" si="124"/>
        <v/>
      </c>
      <c r="AY98" s="254" t="str">
        <f t="shared" si="124"/>
        <v/>
      </c>
      <c r="AZ98" s="254" t="str">
        <f t="shared" si="132"/>
        <v/>
      </c>
      <c r="BA98" s="254" t="str">
        <f t="shared" si="132"/>
        <v/>
      </c>
      <c r="BB98" s="254" t="str">
        <f t="shared" si="132"/>
        <v/>
      </c>
      <c r="BC98" s="254" t="str">
        <f t="shared" si="132"/>
        <v/>
      </c>
      <c r="BD98" s="254" t="str">
        <f t="shared" si="132"/>
        <v/>
      </c>
      <c r="BE98" s="262" t="str">
        <f t="shared" si="132"/>
        <v/>
      </c>
      <c r="BF98" s="263" t="str">
        <f t="shared" si="125"/>
        <v/>
      </c>
      <c r="BG98" s="254" t="str">
        <f t="shared" si="125"/>
        <v/>
      </c>
      <c r="BH98" s="254" t="str">
        <f t="shared" si="125"/>
        <v/>
      </c>
      <c r="BI98" s="254" t="str">
        <f t="shared" si="125"/>
        <v/>
      </c>
      <c r="BJ98" s="254" t="str">
        <f t="shared" si="125"/>
        <v/>
      </c>
      <c r="BK98" s="254" t="str">
        <f t="shared" si="133"/>
        <v/>
      </c>
      <c r="BL98" s="254" t="str">
        <f t="shared" si="133"/>
        <v/>
      </c>
      <c r="BM98" s="254" t="str">
        <f t="shared" si="133"/>
        <v/>
      </c>
      <c r="BN98" s="254" t="str">
        <f t="shared" si="133"/>
        <v/>
      </c>
      <c r="BO98" s="254" t="str">
        <f t="shared" si="133"/>
        <v/>
      </c>
      <c r="BP98" s="254" t="str">
        <f t="shared" si="133"/>
        <v/>
      </c>
      <c r="BQ98" s="264" t="str">
        <f t="shared" si="141"/>
        <v/>
      </c>
      <c r="BR98" s="261" t="str">
        <f t="shared" si="30"/>
        <v/>
      </c>
      <c r="BS98" s="254" t="str">
        <f t="shared" si="31"/>
        <v/>
      </c>
      <c r="BT98" s="254" t="str">
        <f t="shared" si="31"/>
        <v/>
      </c>
      <c r="BU98" s="265" t="str">
        <f t="shared" si="31"/>
        <v/>
      </c>
      <c r="BV98" s="263" t="str">
        <f t="shared" si="32"/>
        <v/>
      </c>
      <c r="BW98" s="254" t="str">
        <f t="shared" si="32"/>
        <v/>
      </c>
      <c r="BX98" s="254" t="str">
        <f t="shared" si="32"/>
        <v/>
      </c>
      <c r="BY98" s="264" t="str">
        <f t="shared" si="33"/>
        <v/>
      </c>
      <c r="BZ98" s="254" t="str">
        <f t="shared" si="34"/>
        <v/>
      </c>
      <c r="CA98" s="254">
        <f t="shared" si="121"/>
        <v>0</v>
      </c>
      <c r="CB98" s="254">
        <f t="shared" si="121"/>
        <v>0</v>
      </c>
      <c r="CC98" s="254">
        <f t="shared" si="121"/>
        <v>0</v>
      </c>
      <c r="CD98" s="254">
        <f t="shared" si="121"/>
        <v>0</v>
      </c>
      <c r="CE98" s="254">
        <f t="shared" si="121"/>
        <v>0</v>
      </c>
      <c r="CF98" s="254">
        <f t="shared" si="121"/>
        <v>0</v>
      </c>
      <c r="CG98" s="254">
        <f t="shared" si="131"/>
        <v>0</v>
      </c>
      <c r="CH98" s="254">
        <f t="shared" si="131"/>
        <v>0</v>
      </c>
      <c r="CI98" s="254">
        <f t="shared" si="131"/>
        <v>0</v>
      </c>
      <c r="CJ98" s="254">
        <f t="shared" si="131"/>
        <v>0</v>
      </c>
      <c r="CK98" s="254">
        <f t="shared" si="131"/>
        <v>0</v>
      </c>
      <c r="CL98" s="254">
        <f t="shared" si="131"/>
        <v>0</v>
      </c>
      <c r="CM98" s="254">
        <f t="shared" si="142"/>
        <v>0</v>
      </c>
      <c r="CN98" s="254">
        <f t="shared" si="143"/>
        <v>0</v>
      </c>
      <c r="CO98" s="254">
        <f t="shared" si="144"/>
        <v>0</v>
      </c>
      <c r="CP98" s="254">
        <f t="shared" si="145"/>
        <v>0</v>
      </c>
      <c r="CQ98" s="254">
        <f t="shared" si="146"/>
        <v>0</v>
      </c>
      <c r="CR98" s="254">
        <f t="shared" si="147"/>
        <v>0</v>
      </c>
      <c r="CS98" s="254">
        <f t="shared" si="148"/>
        <v>0</v>
      </c>
      <c r="CT98" s="254">
        <f t="shared" si="149"/>
        <v>0</v>
      </c>
      <c r="CU98" s="254">
        <f t="shared" si="150"/>
        <v>0</v>
      </c>
      <c r="CV98" s="254">
        <f t="shared" si="151"/>
        <v>0</v>
      </c>
      <c r="CW98" s="254">
        <f t="shared" si="152"/>
        <v>0</v>
      </c>
      <c r="CX98" s="254">
        <f t="shared" si="153"/>
        <v>0</v>
      </c>
      <c r="CY98" s="254">
        <f t="shared" si="154"/>
        <v>0</v>
      </c>
      <c r="CZ98" s="254">
        <f t="shared" si="155"/>
        <v>0</v>
      </c>
      <c r="DA98" s="254">
        <f t="shared" si="156"/>
        <v>0</v>
      </c>
      <c r="DB98" s="254">
        <f t="shared" si="157"/>
        <v>0</v>
      </c>
      <c r="DC98" s="254">
        <f t="shared" si="158"/>
        <v>0</v>
      </c>
      <c r="DD98" s="254">
        <f t="shared" si="159"/>
        <v>0</v>
      </c>
      <c r="DE98" s="254">
        <f t="shared" si="160"/>
        <v>0</v>
      </c>
      <c r="DF98" s="254">
        <f t="shared" si="161"/>
        <v>0</v>
      </c>
      <c r="DG98" s="254">
        <f t="shared" si="162"/>
        <v>0</v>
      </c>
      <c r="DH98" s="254">
        <f t="shared" si="163"/>
        <v>0</v>
      </c>
      <c r="DI98" s="254">
        <f t="shared" si="164"/>
        <v>0</v>
      </c>
      <c r="DJ98" s="254">
        <f t="shared" si="165"/>
        <v>0</v>
      </c>
      <c r="DK98" s="254">
        <f t="shared" si="166"/>
        <v>0</v>
      </c>
      <c r="DL98" s="254">
        <f t="shared" si="167"/>
        <v>0</v>
      </c>
      <c r="DM98" s="254">
        <f t="shared" si="168"/>
        <v>0</v>
      </c>
      <c r="DN98" s="254">
        <f t="shared" si="169"/>
        <v>0</v>
      </c>
      <c r="DO98" s="254">
        <f t="shared" si="170"/>
        <v>0</v>
      </c>
      <c r="DP98" s="254">
        <f t="shared" si="171"/>
        <v>0</v>
      </c>
      <c r="DQ98" s="254">
        <f t="shared" si="172"/>
        <v>0</v>
      </c>
      <c r="DR98" s="254">
        <f t="shared" si="173"/>
        <v>0</v>
      </c>
      <c r="DS98" s="254">
        <f t="shared" si="174"/>
        <v>0</v>
      </c>
      <c r="DT98" s="254">
        <f t="shared" si="175"/>
        <v>0</v>
      </c>
      <c r="DU98" s="254">
        <f t="shared" si="176"/>
        <v>0</v>
      </c>
      <c r="DV98" s="254">
        <f t="shared" si="177"/>
        <v>0</v>
      </c>
    </row>
    <row r="99" spans="1:126" ht="24" customHeight="1">
      <c r="A99" s="11" t="str">
        <f ca="1">IF(AG99&lt;&gt;"OK","",CONCATENATE(TEXT('Front Page'!$F$33,"000"),TEXT('Front Page'!$F$31,"000"),"-",LEFT('Front Page'!$R$53,5),"-",LEFT(D99,1),AJ99, "-",TEXT(B99,"000")))</f>
        <v/>
      </c>
      <c r="B99" s="12" t="str">
        <f>IFERROR(IF(E99="","",MAX(B$17:B98)+1),"")</f>
        <v/>
      </c>
      <c r="C99" s="13"/>
      <c r="D99" s="29" t="str">
        <f t="shared" si="134"/>
        <v>None</v>
      </c>
      <c r="E99" s="29" t="str">
        <f t="shared" si="17"/>
        <v/>
      </c>
      <c r="F99" s="29" t="str">
        <f t="shared" si="18"/>
        <v/>
      </c>
      <c r="G99" s="363"/>
      <c r="H99" s="364"/>
      <c r="I99" s="325" t="str">
        <f t="shared" si="135"/>
        <v>No</v>
      </c>
      <c r="J99" s="314">
        <v>0</v>
      </c>
      <c r="K99" s="312">
        <v>0</v>
      </c>
      <c r="L99" s="312">
        <v>0</v>
      </c>
      <c r="M99" s="312">
        <v>0</v>
      </c>
      <c r="N99" s="312">
        <v>0</v>
      </c>
      <c r="O99" s="312">
        <v>0</v>
      </c>
      <c r="P99" s="312">
        <v>0</v>
      </c>
      <c r="Q99" s="312">
        <v>0</v>
      </c>
      <c r="R99" s="312">
        <v>0</v>
      </c>
      <c r="S99" s="312">
        <v>0</v>
      </c>
      <c r="T99" s="312">
        <v>0</v>
      </c>
      <c r="U99" s="312">
        <v>0</v>
      </c>
      <c r="V99" s="313">
        <v>1</v>
      </c>
      <c r="W99" s="313">
        <v>1</v>
      </c>
      <c r="X99" s="312">
        <v>0</v>
      </c>
      <c r="Y99" s="312">
        <v>0</v>
      </c>
      <c r="Z99" s="312">
        <v>0</v>
      </c>
      <c r="AA99" s="14">
        <v>0</v>
      </c>
      <c r="AB99" s="317"/>
      <c r="AC99" s="15" t="str">
        <f t="shared" si="126"/>
        <v/>
      </c>
      <c r="AD99" s="15" t="str">
        <f t="shared" si="136"/>
        <v/>
      </c>
      <c r="AE99" s="16" t="str">
        <f t="shared" si="137"/>
        <v>0 - 0</v>
      </c>
      <c r="AF99" s="20" t="str">
        <f t="shared" si="138"/>
        <v>Not an offer</v>
      </c>
      <c r="AG99" s="276" t="str">
        <f t="shared" si="128"/>
        <v>Not an Offer</v>
      </c>
      <c r="AH99" s="150"/>
      <c r="AI99" s="254">
        <v>83</v>
      </c>
      <c r="AJ99" s="149" t="str">
        <f t="shared" si="129"/>
        <v>00-ICT</v>
      </c>
      <c r="AK99" s="254" t="b">
        <f t="shared" si="11"/>
        <v>0</v>
      </c>
      <c r="AL99" s="254">
        <f t="shared" si="127"/>
        <v>0</v>
      </c>
      <c r="AM99" s="254">
        <f t="shared" si="130"/>
        <v>0</v>
      </c>
      <c r="AN99" s="288">
        <f t="shared" si="139"/>
        <v>0</v>
      </c>
      <c r="AO99" s="288">
        <f>IF(AND($BU99=$BV99,BU99=AO$13),$J99&amp;$K99&amp;$L99&amp;$M99&amp;$N99&amp;$O99&amp;$P99&amp;$Q99&amp;$R99&amp;$S99&amp;$T99&amp;$U99,IFERROR(MATCH($AN99,AO$17:AO98,0),-1000))</f>
        <v>1</v>
      </c>
      <c r="AP99" s="288">
        <f>IF(AND($BU99=$BV99,BV99=AP$13),$J99&amp;$K99&amp;$L99&amp;$M99&amp;$N99&amp;$O99&amp;$P99&amp;$Q99&amp;$R99&amp;$S99&amp;$T99&amp;$U99,IFERROR(MATCH($AN99,AP$17:AP98,0),-1000))</f>
        <v>1</v>
      </c>
      <c r="AQ99" s="288">
        <f>IF(AND($BU99=$BV99,BW99=AQ$13),$J99&amp;$K99&amp;$L99&amp;$M99&amp;$N99&amp;$O99&amp;$P99&amp;$Q99&amp;$R99&amp;$S99&amp;$T99&amp;$U99,IFERROR(MATCH($AN99,AQ$17:AQ98,0),-1000))</f>
        <v>1</v>
      </c>
      <c r="AR99" s="288">
        <f>IF(AND($BU99=$BV99,BX99=AR$13),$J99&amp;$K99&amp;$L99&amp;$M99&amp;$N99&amp;$O99&amp;$P99&amp;$Q99&amp;$R99&amp;$S99&amp;$T99&amp;$U99,IFERROR(MATCH($AN99,AR$17:AR98,0),-1000))</f>
        <v>1</v>
      </c>
      <c r="AS99" s="254">
        <f t="shared" si="71"/>
        <v>0</v>
      </c>
      <c r="AT99" s="261" t="str">
        <f t="shared" si="140"/>
        <v/>
      </c>
      <c r="AU99" s="254" t="str">
        <f t="shared" si="124"/>
        <v/>
      </c>
      <c r="AV99" s="254" t="str">
        <f t="shared" si="124"/>
        <v/>
      </c>
      <c r="AW99" s="254" t="str">
        <f t="shared" si="124"/>
        <v/>
      </c>
      <c r="AX99" s="254" t="str">
        <f t="shared" si="124"/>
        <v/>
      </c>
      <c r="AY99" s="254" t="str">
        <f t="shared" si="124"/>
        <v/>
      </c>
      <c r="AZ99" s="254" t="str">
        <f t="shared" si="132"/>
        <v/>
      </c>
      <c r="BA99" s="254" t="str">
        <f t="shared" si="132"/>
        <v/>
      </c>
      <c r="BB99" s="254" t="str">
        <f t="shared" si="132"/>
        <v/>
      </c>
      <c r="BC99" s="254" t="str">
        <f t="shared" si="132"/>
        <v/>
      </c>
      <c r="BD99" s="254" t="str">
        <f t="shared" si="132"/>
        <v/>
      </c>
      <c r="BE99" s="262" t="str">
        <f t="shared" si="132"/>
        <v/>
      </c>
      <c r="BF99" s="263" t="str">
        <f t="shared" si="125"/>
        <v/>
      </c>
      <c r="BG99" s="254" t="str">
        <f t="shared" si="125"/>
        <v/>
      </c>
      <c r="BH99" s="254" t="str">
        <f t="shared" si="125"/>
        <v/>
      </c>
      <c r="BI99" s="254" t="str">
        <f t="shared" si="125"/>
        <v/>
      </c>
      <c r="BJ99" s="254" t="str">
        <f t="shared" si="125"/>
        <v/>
      </c>
      <c r="BK99" s="254" t="str">
        <f t="shared" si="133"/>
        <v/>
      </c>
      <c r="BL99" s="254" t="str">
        <f t="shared" si="133"/>
        <v/>
      </c>
      <c r="BM99" s="254" t="str">
        <f t="shared" si="133"/>
        <v/>
      </c>
      <c r="BN99" s="254" t="str">
        <f t="shared" si="133"/>
        <v/>
      </c>
      <c r="BO99" s="254" t="str">
        <f t="shared" si="133"/>
        <v/>
      </c>
      <c r="BP99" s="254" t="str">
        <f t="shared" si="133"/>
        <v/>
      </c>
      <c r="BQ99" s="264" t="str">
        <f t="shared" si="141"/>
        <v/>
      </c>
      <c r="BR99" s="261" t="str">
        <f t="shared" si="30"/>
        <v/>
      </c>
      <c r="BS99" s="254" t="str">
        <f t="shared" si="31"/>
        <v/>
      </c>
      <c r="BT99" s="254" t="str">
        <f t="shared" si="31"/>
        <v/>
      </c>
      <c r="BU99" s="265" t="str">
        <f t="shared" si="31"/>
        <v/>
      </c>
      <c r="BV99" s="263" t="str">
        <f t="shared" si="32"/>
        <v/>
      </c>
      <c r="BW99" s="254" t="str">
        <f t="shared" si="32"/>
        <v/>
      </c>
      <c r="BX99" s="254" t="str">
        <f t="shared" si="32"/>
        <v/>
      </c>
      <c r="BY99" s="264" t="str">
        <f t="shared" si="33"/>
        <v/>
      </c>
      <c r="BZ99" s="254" t="str">
        <f t="shared" si="34"/>
        <v/>
      </c>
      <c r="CA99" s="254">
        <f t="shared" si="121"/>
        <v>0</v>
      </c>
      <c r="CB99" s="254">
        <f t="shared" si="121"/>
        <v>0</v>
      </c>
      <c r="CC99" s="254">
        <f t="shared" si="121"/>
        <v>0</v>
      </c>
      <c r="CD99" s="254">
        <f t="shared" si="121"/>
        <v>0</v>
      </c>
      <c r="CE99" s="254">
        <f t="shared" si="121"/>
        <v>0</v>
      </c>
      <c r="CF99" s="254">
        <f t="shared" si="121"/>
        <v>0</v>
      </c>
      <c r="CG99" s="254">
        <f t="shared" si="131"/>
        <v>0</v>
      </c>
      <c r="CH99" s="254">
        <f t="shared" si="131"/>
        <v>0</v>
      </c>
      <c r="CI99" s="254">
        <f t="shared" si="131"/>
        <v>0</v>
      </c>
      <c r="CJ99" s="254">
        <f t="shared" si="131"/>
        <v>0</v>
      </c>
      <c r="CK99" s="254">
        <f t="shared" si="131"/>
        <v>0</v>
      </c>
      <c r="CL99" s="254">
        <f t="shared" si="131"/>
        <v>0</v>
      </c>
      <c r="CM99" s="254">
        <f t="shared" si="142"/>
        <v>0</v>
      </c>
      <c r="CN99" s="254">
        <f t="shared" si="143"/>
        <v>0</v>
      </c>
      <c r="CO99" s="254">
        <f t="shared" si="144"/>
        <v>0</v>
      </c>
      <c r="CP99" s="254">
        <f t="shared" si="145"/>
        <v>0</v>
      </c>
      <c r="CQ99" s="254">
        <f t="shared" si="146"/>
        <v>0</v>
      </c>
      <c r="CR99" s="254">
        <f t="shared" si="147"/>
        <v>0</v>
      </c>
      <c r="CS99" s="254">
        <f t="shared" si="148"/>
        <v>0</v>
      </c>
      <c r="CT99" s="254">
        <f t="shared" si="149"/>
        <v>0</v>
      </c>
      <c r="CU99" s="254">
        <f t="shared" si="150"/>
        <v>0</v>
      </c>
      <c r="CV99" s="254">
        <f t="shared" si="151"/>
        <v>0</v>
      </c>
      <c r="CW99" s="254">
        <f t="shared" si="152"/>
        <v>0</v>
      </c>
      <c r="CX99" s="254">
        <f t="shared" si="153"/>
        <v>0</v>
      </c>
      <c r="CY99" s="254">
        <f t="shared" si="154"/>
        <v>0</v>
      </c>
      <c r="CZ99" s="254">
        <f t="shared" si="155"/>
        <v>0</v>
      </c>
      <c r="DA99" s="254">
        <f t="shared" si="156"/>
        <v>0</v>
      </c>
      <c r="DB99" s="254">
        <f t="shared" si="157"/>
        <v>0</v>
      </c>
      <c r="DC99" s="254">
        <f t="shared" si="158"/>
        <v>0</v>
      </c>
      <c r="DD99" s="254">
        <f t="shared" si="159"/>
        <v>0</v>
      </c>
      <c r="DE99" s="254">
        <f t="shared" si="160"/>
        <v>0</v>
      </c>
      <c r="DF99" s="254">
        <f t="shared" si="161"/>
        <v>0</v>
      </c>
      <c r="DG99" s="254">
        <f t="shared" si="162"/>
        <v>0</v>
      </c>
      <c r="DH99" s="254">
        <f t="shared" si="163"/>
        <v>0</v>
      </c>
      <c r="DI99" s="254">
        <f t="shared" si="164"/>
        <v>0</v>
      </c>
      <c r="DJ99" s="254">
        <f t="shared" si="165"/>
        <v>0</v>
      </c>
      <c r="DK99" s="254">
        <f t="shared" si="166"/>
        <v>0</v>
      </c>
      <c r="DL99" s="254">
        <f t="shared" si="167"/>
        <v>0</v>
      </c>
      <c r="DM99" s="254">
        <f t="shared" si="168"/>
        <v>0</v>
      </c>
      <c r="DN99" s="254">
        <f t="shared" si="169"/>
        <v>0</v>
      </c>
      <c r="DO99" s="254">
        <f t="shared" si="170"/>
        <v>0</v>
      </c>
      <c r="DP99" s="254">
        <f t="shared" si="171"/>
        <v>0</v>
      </c>
      <c r="DQ99" s="254">
        <f t="shared" si="172"/>
        <v>0</v>
      </c>
      <c r="DR99" s="254">
        <f t="shared" si="173"/>
        <v>0</v>
      </c>
      <c r="DS99" s="254">
        <f t="shared" si="174"/>
        <v>0</v>
      </c>
      <c r="DT99" s="254">
        <f t="shared" si="175"/>
        <v>0</v>
      </c>
      <c r="DU99" s="254">
        <f t="shared" si="176"/>
        <v>0</v>
      </c>
      <c r="DV99" s="254">
        <f t="shared" si="177"/>
        <v>0</v>
      </c>
    </row>
    <row r="100" spans="1:126" ht="24" customHeight="1">
      <c r="A100" s="11" t="str">
        <f ca="1">IF(AG100&lt;&gt;"OK","",CONCATENATE(TEXT('Front Page'!$F$33,"000"),TEXT('Front Page'!$F$31,"000"),"-",LEFT('Front Page'!$R$53,5),"-",LEFT(D100,1),AJ100, "-",TEXT(B100,"000")))</f>
        <v/>
      </c>
      <c r="B100" s="12" t="str">
        <f>IFERROR(IF(E100="","",MAX(B$17:B99)+1),"")</f>
        <v/>
      </c>
      <c r="C100" s="13"/>
      <c r="D100" s="29" t="str">
        <f t="shared" si="134"/>
        <v>None</v>
      </c>
      <c r="E100" s="29" t="str">
        <f t="shared" si="17"/>
        <v/>
      </c>
      <c r="F100" s="29" t="str">
        <f t="shared" si="18"/>
        <v/>
      </c>
      <c r="G100" s="363"/>
      <c r="H100" s="364"/>
      <c r="I100" s="325" t="str">
        <f t="shared" si="135"/>
        <v>No</v>
      </c>
      <c r="J100" s="314">
        <v>0</v>
      </c>
      <c r="K100" s="312">
        <v>0</v>
      </c>
      <c r="L100" s="312">
        <v>0</v>
      </c>
      <c r="M100" s="312">
        <v>0</v>
      </c>
      <c r="N100" s="312">
        <v>0</v>
      </c>
      <c r="O100" s="312">
        <v>0</v>
      </c>
      <c r="P100" s="312">
        <v>0</v>
      </c>
      <c r="Q100" s="312">
        <v>0</v>
      </c>
      <c r="R100" s="312">
        <v>0</v>
      </c>
      <c r="S100" s="312">
        <v>0</v>
      </c>
      <c r="T100" s="312">
        <v>0</v>
      </c>
      <c r="U100" s="312">
        <v>0</v>
      </c>
      <c r="V100" s="313">
        <v>1</v>
      </c>
      <c r="W100" s="313">
        <v>1</v>
      </c>
      <c r="X100" s="312">
        <v>0</v>
      </c>
      <c r="Y100" s="312">
        <v>0</v>
      </c>
      <c r="Z100" s="312">
        <v>0</v>
      </c>
      <c r="AA100" s="14">
        <v>0</v>
      </c>
      <c r="AB100" s="317"/>
      <c r="AC100" s="15" t="str">
        <f t="shared" si="126"/>
        <v/>
      </c>
      <c r="AD100" s="15" t="str">
        <f t="shared" si="136"/>
        <v/>
      </c>
      <c r="AE100" s="16" t="str">
        <f t="shared" si="137"/>
        <v>0 - 0</v>
      </c>
      <c r="AF100" s="20" t="str">
        <f t="shared" si="138"/>
        <v>Not an offer</v>
      </c>
      <c r="AG100" s="276" t="str">
        <f t="shared" si="128"/>
        <v>Not an Offer</v>
      </c>
      <c r="AH100" s="150"/>
      <c r="AI100" s="254">
        <v>84</v>
      </c>
      <c r="AJ100" s="149" t="str">
        <f t="shared" si="129"/>
        <v>00-ICT</v>
      </c>
      <c r="AK100" s="254" t="b">
        <f t="shared" si="11"/>
        <v>0</v>
      </c>
      <c r="AL100" s="254">
        <f t="shared" si="127"/>
        <v>0</v>
      </c>
      <c r="AM100" s="254">
        <f t="shared" si="130"/>
        <v>0</v>
      </c>
      <c r="AN100" s="288">
        <f t="shared" si="139"/>
        <v>0</v>
      </c>
      <c r="AO100" s="288">
        <f>IF(AND($BU100=$BV100,BU100=AO$13),$J100&amp;$K100&amp;$L100&amp;$M100&amp;$N100&amp;$O100&amp;$P100&amp;$Q100&amp;$R100&amp;$S100&amp;$T100&amp;$U100,IFERROR(MATCH($AN100,AO$17:AO99,0),-1000))</f>
        <v>1</v>
      </c>
      <c r="AP100" s="288">
        <f>IF(AND($BU100=$BV100,BV100=AP$13),$J100&amp;$K100&amp;$L100&amp;$M100&amp;$N100&amp;$O100&amp;$P100&amp;$Q100&amp;$R100&amp;$S100&amp;$T100&amp;$U100,IFERROR(MATCH($AN100,AP$17:AP99,0),-1000))</f>
        <v>1</v>
      </c>
      <c r="AQ100" s="288">
        <f>IF(AND($BU100=$BV100,BW100=AQ$13),$J100&amp;$K100&amp;$L100&amp;$M100&amp;$N100&amp;$O100&amp;$P100&amp;$Q100&amp;$R100&amp;$S100&amp;$T100&amp;$U100,IFERROR(MATCH($AN100,AQ$17:AQ99,0),-1000))</f>
        <v>1</v>
      </c>
      <c r="AR100" s="288">
        <f>IF(AND($BU100=$BV100,BX100=AR$13),$J100&amp;$K100&amp;$L100&amp;$M100&amp;$N100&amp;$O100&amp;$P100&amp;$Q100&amp;$R100&amp;$S100&amp;$T100&amp;$U100,IFERROR(MATCH($AN100,AR$17:AR99,0),-1000))</f>
        <v>1</v>
      </c>
      <c r="AS100" s="254">
        <f t="shared" si="71"/>
        <v>0</v>
      </c>
      <c r="AT100" s="261" t="str">
        <f t="shared" si="140"/>
        <v/>
      </c>
      <c r="AU100" s="254" t="str">
        <f t="shared" si="124"/>
        <v/>
      </c>
      <c r="AV100" s="254" t="str">
        <f t="shared" si="124"/>
        <v/>
      </c>
      <c r="AW100" s="254" t="str">
        <f t="shared" si="124"/>
        <v/>
      </c>
      <c r="AX100" s="254" t="str">
        <f t="shared" si="124"/>
        <v/>
      </c>
      <c r="AY100" s="254" t="str">
        <f t="shared" si="124"/>
        <v/>
      </c>
      <c r="AZ100" s="254" t="str">
        <f t="shared" si="132"/>
        <v/>
      </c>
      <c r="BA100" s="254" t="str">
        <f t="shared" si="132"/>
        <v/>
      </c>
      <c r="BB100" s="254" t="str">
        <f t="shared" si="132"/>
        <v/>
      </c>
      <c r="BC100" s="254" t="str">
        <f t="shared" si="132"/>
        <v/>
      </c>
      <c r="BD100" s="254" t="str">
        <f t="shared" si="132"/>
        <v/>
      </c>
      <c r="BE100" s="262" t="str">
        <f t="shared" si="132"/>
        <v/>
      </c>
      <c r="BF100" s="263" t="str">
        <f t="shared" si="125"/>
        <v/>
      </c>
      <c r="BG100" s="254" t="str">
        <f t="shared" si="125"/>
        <v/>
      </c>
      <c r="BH100" s="254" t="str">
        <f t="shared" si="125"/>
        <v/>
      </c>
      <c r="BI100" s="254" t="str">
        <f t="shared" si="125"/>
        <v/>
      </c>
      <c r="BJ100" s="254" t="str">
        <f t="shared" si="125"/>
        <v/>
      </c>
      <c r="BK100" s="254" t="str">
        <f t="shared" si="133"/>
        <v/>
      </c>
      <c r="BL100" s="254" t="str">
        <f t="shared" si="133"/>
        <v/>
      </c>
      <c r="BM100" s="254" t="str">
        <f t="shared" si="133"/>
        <v/>
      </c>
      <c r="BN100" s="254" t="str">
        <f t="shared" si="133"/>
        <v/>
      </c>
      <c r="BO100" s="254" t="str">
        <f t="shared" si="133"/>
        <v/>
      </c>
      <c r="BP100" s="254" t="str">
        <f t="shared" si="133"/>
        <v/>
      </c>
      <c r="BQ100" s="264" t="str">
        <f t="shared" si="141"/>
        <v/>
      </c>
      <c r="BR100" s="261" t="str">
        <f t="shared" si="30"/>
        <v/>
      </c>
      <c r="BS100" s="254" t="str">
        <f t="shared" si="31"/>
        <v/>
      </c>
      <c r="BT100" s="254" t="str">
        <f t="shared" si="31"/>
        <v/>
      </c>
      <c r="BU100" s="265" t="str">
        <f t="shared" si="31"/>
        <v/>
      </c>
      <c r="BV100" s="263" t="str">
        <f t="shared" si="32"/>
        <v/>
      </c>
      <c r="BW100" s="254" t="str">
        <f t="shared" si="32"/>
        <v/>
      </c>
      <c r="BX100" s="254" t="str">
        <f t="shared" si="32"/>
        <v/>
      </c>
      <c r="BY100" s="264" t="str">
        <f t="shared" si="33"/>
        <v/>
      </c>
      <c r="BZ100" s="254" t="str">
        <f t="shared" si="34"/>
        <v/>
      </c>
      <c r="CA100" s="254">
        <f t="shared" si="121"/>
        <v>0</v>
      </c>
      <c r="CB100" s="254">
        <f t="shared" si="121"/>
        <v>0</v>
      </c>
      <c r="CC100" s="254">
        <f t="shared" si="121"/>
        <v>0</v>
      </c>
      <c r="CD100" s="254">
        <f t="shared" si="121"/>
        <v>0</v>
      </c>
      <c r="CE100" s="254">
        <f t="shared" si="121"/>
        <v>0</v>
      </c>
      <c r="CF100" s="254">
        <f t="shared" si="121"/>
        <v>0</v>
      </c>
      <c r="CG100" s="254">
        <f t="shared" si="131"/>
        <v>0</v>
      </c>
      <c r="CH100" s="254">
        <f t="shared" si="131"/>
        <v>0</v>
      </c>
      <c r="CI100" s="254">
        <f t="shared" si="131"/>
        <v>0</v>
      </c>
      <c r="CJ100" s="254">
        <f t="shared" si="131"/>
        <v>0</v>
      </c>
      <c r="CK100" s="254">
        <f t="shared" si="131"/>
        <v>0</v>
      </c>
      <c r="CL100" s="254">
        <f t="shared" si="131"/>
        <v>0</v>
      </c>
      <c r="CM100" s="254">
        <f t="shared" si="142"/>
        <v>0</v>
      </c>
      <c r="CN100" s="254">
        <f t="shared" si="143"/>
        <v>0</v>
      </c>
      <c r="CO100" s="254">
        <f t="shared" si="144"/>
        <v>0</v>
      </c>
      <c r="CP100" s="254">
        <f t="shared" si="145"/>
        <v>0</v>
      </c>
      <c r="CQ100" s="254">
        <f t="shared" si="146"/>
        <v>0</v>
      </c>
      <c r="CR100" s="254">
        <f t="shared" si="147"/>
        <v>0</v>
      </c>
      <c r="CS100" s="254">
        <f t="shared" si="148"/>
        <v>0</v>
      </c>
      <c r="CT100" s="254">
        <f t="shared" si="149"/>
        <v>0</v>
      </c>
      <c r="CU100" s="254">
        <f t="shared" si="150"/>
        <v>0</v>
      </c>
      <c r="CV100" s="254">
        <f t="shared" si="151"/>
        <v>0</v>
      </c>
      <c r="CW100" s="254">
        <f t="shared" si="152"/>
        <v>0</v>
      </c>
      <c r="CX100" s="254">
        <f t="shared" si="153"/>
        <v>0</v>
      </c>
      <c r="CY100" s="254">
        <f t="shared" si="154"/>
        <v>0</v>
      </c>
      <c r="CZ100" s="254">
        <f t="shared" si="155"/>
        <v>0</v>
      </c>
      <c r="DA100" s="254">
        <f t="shared" si="156"/>
        <v>0</v>
      </c>
      <c r="DB100" s="254">
        <f t="shared" si="157"/>
        <v>0</v>
      </c>
      <c r="DC100" s="254">
        <f t="shared" si="158"/>
        <v>0</v>
      </c>
      <c r="DD100" s="254">
        <f t="shared" si="159"/>
        <v>0</v>
      </c>
      <c r="DE100" s="254">
        <f t="shared" si="160"/>
        <v>0</v>
      </c>
      <c r="DF100" s="254">
        <f t="shared" si="161"/>
        <v>0</v>
      </c>
      <c r="DG100" s="254">
        <f t="shared" si="162"/>
        <v>0</v>
      </c>
      <c r="DH100" s="254">
        <f t="shared" si="163"/>
        <v>0</v>
      </c>
      <c r="DI100" s="254">
        <f t="shared" si="164"/>
        <v>0</v>
      </c>
      <c r="DJ100" s="254">
        <f t="shared" si="165"/>
        <v>0</v>
      </c>
      <c r="DK100" s="254">
        <f t="shared" si="166"/>
        <v>0</v>
      </c>
      <c r="DL100" s="254">
        <f t="shared" si="167"/>
        <v>0</v>
      </c>
      <c r="DM100" s="254">
        <f t="shared" si="168"/>
        <v>0</v>
      </c>
      <c r="DN100" s="254">
        <f t="shared" si="169"/>
        <v>0</v>
      </c>
      <c r="DO100" s="254">
        <f t="shared" si="170"/>
        <v>0</v>
      </c>
      <c r="DP100" s="254">
        <f t="shared" si="171"/>
        <v>0</v>
      </c>
      <c r="DQ100" s="254">
        <f t="shared" si="172"/>
        <v>0</v>
      </c>
      <c r="DR100" s="254">
        <f t="shared" si="173"/>
        <v>0</v>
      </c>
      <c r="DS100" s="254">
        <f t="shared" si="174"/>
        <v>0</v>
      </c>
      <c r="DT100" s="254">
        <f t="shared" si="175"/>
        <v>0</v>
      </c>
      <c r="DU100" s="254">
        <f t="shared" si="176"/>
        <v>0</v>
      </c>
      <c r="DV100" s="254">
        <f t="shared" si="177"/>
        <v>0</v>
      </c>
    </row>
    <row r="101" spans="1:126" ht="24" customHeight="1">
      <c r="A101" s="11" t="str">
        <f ca="1">IF(AG101&lt;&gt;"OK","",CONCATENATE(TEXT('Front Page'!$F$33,"000"),TEXT('Front Page'!$F$31,"000"),"-",LEFT('Front Page'!$R$53,5),"-",LEFT(D101,1),AJ101, "-",TEXT(B101,"000")))</f>
        <v/>
      </c>
      <c r="B101" s="12" t="str">
        <f>IFERROR(IF(E101="","",MAX(B$17:B100)+1),"")</f>
        <v/>
      </c>
      <c r="C101" s="13"/>
      <c r="D101" s="29" t="str">
        <f t="shared" si="134"/>
        <v>None</v>
      </c>
      <c r="E101" s="29" t="str">
        <f t="shared" si="17"/>
        <v/>
      </c>
      <c r="F101" s="29" t="str">
        <f t="shared" si="18"/>
        <v/>
      </c>
      <c r="G101" s="363"/>
      <c r="H101" s="364"/>
      <c r="I101" s="325" t="str">
        <f t="shared" si="135"/>
        <v>No</v>
      </c>
      <c r="J101" s="314">
        <v>0</v>
      </c>
      <c r="K101" s="312">
        <v>0</v>
      </c>
      <c r="L101" s="312">
        <v>0</v>
      </c>
      <c r="M101" s="312">
        <v>0</v>
      </c>
      <c r="N101" s="312">
        <v>0</v>
      </c>
      <c r="O101" s="312">
        <v>0</v>
      </c>
      <c r="P101" s="312">
        <v>0</v>
      </c>
      <c r="Q101" s="312">
        <v>0</v>
      </c>
      <c r="R101" s="312">
        <v>0</v>
      </c>
      <c r="S101" s="312">
        <v>0</v>
      </c>
      <c r="T101" s="312">
        <v>0</v>
      </c>
      <c r="U101" s="312">
        <v>0</v>
      </c>
      <c r="V101" s="313">
        <v>1</v>
      </c>
      <c r="W101" s="313">
        <v>1</v>
      </c>
      <c r="X101" s="312">
        <v>0</v>
      </c>
      <c r="Y101" s="312">
        <v>0</v>
      </c>
      <c r="Z101" s="312">
        <v>0</v>
      </c>
      <c r="AA101" s="14">
        <v>0</v>
      </c>
      <c r="AB101" s="317"/>
      <c r="AC101" s="15" t="str">
        <f t="shared" si="126"/>
        <v/>
      </c>
      <c r="AD101" s="15" t="str">
        <f t="shared" si="136"/>
        <v/>
      </c>
      <c r="AE101" s="16" t="str">
        <f t="shared" si="137"/>
        <v>0 - 0</v>
      </c>
      <c r="AF101" s="20" t="str">
        <f t="shared" si="138"/>
        <v>Not an offer</v>
      </c>
      <c r="AG101" s="276" t="str">
        <f t="shared" si="128"/>
        <v>Not an Offer</v>
      </c>
      <c r="AH101" s="150"/>
      <c r="AI101" s="254">
        <v>85</v>
      </c>
      <c r="AJ101" s="149" t="str">
        <f t="shared" si="129"/>
        <v>00-ICT</v>
      </c>
      <c r="AK101" s="254" t="b">
        <f t="shared" si="11"/>
        <v>0</v>
      </c>
      <c r="AL101" s="254">
        <f t="shared" si="127"/>
        <v>0</v>
      </c>
      <c r="AM101" s="254">
        <f t="shared" si="130"/>
        <v>0</v>
      </c>
      <c r="AN101" s="288">
        <f t="shared" si="139"/>
        <v>0</v>
      </c>
      <c r="AO101" s="288">
        <f>IF(AND($BU101=$BV101,BU101=AO$13),$J101&amp;$K101&amp;$L101&amp;$M101&amp;$N101&amp;$O101&amp;$P101&amp;$Q101&amp;$R101&amp;$S101&amp;$T101&amp;$U101,IFERROR(MATCH($AN101,AO$17:AO100,0),-1000))</f>
        <v>1</v>
      </c>
      <c r="AP101" s="288">
        <f>IF(AND($BU101=$BV101,BV101=AP$13),$J101&amp;$K101&amp;$L101&amp;$M101&amp;$N101&amp;$O101&amp;$P101&amp;$Q101&amp;$R101&amp;$S101&amp;$T101&amp;$U101,IFERROR(MATCH($AN101,AP$17:AP100,0),-1000))</f>
        <v>1</v>
      </c>
      <c r="AQ101" s="288">
        <f>IF(AND($BU101=$BV101,BW101=AQ$13),$J101&amp;$K101&amp;$L101&amp;$M101&amp;$N101&amp;$O101&amp;$P101&amp;$Q101&amp;$R101&amp;$S101&amp;$T101&amp;$U101,IFERROR(MATCH($AN101,AQ$17:AQ100,0),-1000))</f>
        <v>1</v>
      </c>
      <c r="AR101" s="288">
        <f>IF(AND($BU101=$BV101,BX101=AR$13),$J101&amp;$K101&amp;$L101&amp;$M101&amp;$N101&amp;$O101&amp;$P101&amp;$Q101&amp;$R101&amp;$S101&amp;$T101&amp;$U101,IFERROR(MATCH($AN101,AR$17:AR100,0),-1000))</f>
        <v>1</v>
      </c>
      <c r="AS101" s="254">
        <f t="shared" si="71"/>
        <v>0</v>
      </c>
      <c r="AT101" s="261" t="str">
        <f t="shared" si="140"/>
        <v/>
      </c>
      <c r="AU101" s="254" t="str">
        <f t="shared" si="124"/>
        <v/>
      </c>
      <c r="AV101" s="254" t="str">
        <f t="shared" si="124"/>
        <v/>
      </c>
      <c r="AW101" s="254" t="str">
        <f t="shared" si="124"/>
        <v/>
      </c>
      <c r="AX101" s="254" t="str">
        <f t="shared" si="124"/>
        <v/>
      </c>
      <c r="AY101" s="254" t="str">
        <f t="shared" si="124"/>
        <v/>
      </c>
      <c r="AZ101" s="254" t="str">
        <f t="shared" si="132"/>
        <v/>
      </c>
      <c r="BA101" s="254" t="str">
        <f t="shared" si="132"/>
        <v/>
      </c>
      <c r="BB101" s="254" t="str">
        <f t="shared" si="132"/>
        <v/>
      </c>
      <c r="BC101" s="254" t="str">
        <f t="shared" si="132"/>
        <v/>
      </c>
      <c r="BD101" s="254" t="str">
        <f t="shared" si="132"/>
        <v/>
      </c>
      <c r="BE101" s="262" t="str">
        <f t="shared" si="132"/>
        <v/>
      </c>
      <c r="BF101" s="263" t="str">
        <f t="shared" si="125"/>
        <v/>
      </c>
      <c r="BG101" s="254" t="str">
        <f t="shared" si="125"/>
        <v/>
      </c>
      <c r="BH101" s="254" t="str">
        <f t="shared" si="125"/>
        <v/>
      </c>
      <c r="BI101" s="254" t="str">
        <f t="shared" si="125"/>
        <v/>
      </c>
      <c r="BJ101" s="254" t="str">
        <f t="shared" si="125"/>
        <v/>
      </c>
      <c r="BK101" s="254" t="str">
        <f t="shared" si="133"/>
        <v/>
      </c>
      <c r="BL101" s="254" t="str">
        <f t="shared" si="133"/>
        <v/>
      </c>
      <c r="BM101" s="254" t="str">
        <f t="shared" si="133"/>
        <v/>
      </c>
      <c r="BN101" s="254" t="str">
        <f t="shared" si="133"/>
        <v/>
      </c>
      <c r="BO101" s="254" t="str">
        <f t="shared" si="133"/>
        <v/>
      </c>
      <c r="BP101" s="254" t="str">
        <f t="shared" si="133"/>
        <v/>
      </c>
      <c r="BQ101" s="264" t="str">
        <f t="shared" si="141"/>
        <v/>
      </c>
      <c r="BR101" s="261" t="str">
        <f t="shared" si="30"/>
        <v/>
      </c>
      <c r="BS101" s="254" t="str">
        <f t="shared" si="31"/>
        <v/>
      </c>
      <c r="BT101" s="254" t="str">
        <f t="shared" si="31"/>
        <v/>
      </c>
      <c r="BU101" s="265" t="str">
        <f t="shared" si="31"/>
        <v/>
      </c>
      <c r="BV101" s="263" t="str">
        <f t="shared" si="32"/>
        <v/>
      </c>
      <c r="BW101" s="254" t="str">
        <f t="shared" si="32"/>
        <v/>
      </c>
      <c r="BX101" s="254" t="str">
        <f t="shared" si="32"/>
        <v/>
      </c>
      <c r="BY101" s="264" t="str">
        <f t="shared" si="33"/>
        <v/>
      </c>
      <c r="BZ101" s="254" t="str">
        <f t="shared" si="34"/>
        <v/>
      </c>
      <c r="CA101" s="254">
        <f t="shared" si="121"/>
        <v>0</v>
      </c>
      <c r="CB101" s="254">
        <f t="shared" si="121"/>
        <v>0</v>
      </c>
      <c r="CC101" s="254">
        <f t="shared" si="121"/>
        <v>0</v>
      </c>
      <c r="CD101" s="254">
        <f t="shared" si="121"/>
        <v>0</v>
      </c>
      <c r="CE101" s="254">
        <f t="shared" si="121"/>
        <v>0</v>
      </c>
      <c r="CF101" s="254">
        <f t="shared" si="121"/>
        <v>0</v>
      </c>
      <c r="CG101" s="254">
        <f t="shared" si="131"/>
        <v>0</v>
      </c>
      <c r="CH101" s="254">
        <f t="shared" si="131"/>
        <v>0</v>
      </c>
      <c r="CI101" s="254">
        <f t="shared" si="131"/>
        <v>0</v>
      </c>
      <c r="CJ101" s="254">
        <f t="shared" si="131"/>
        <v>0</v>
      </c>
      <c r="CK101" s="254">
        <f t="shared" si="131"/>
        <v>0</v>
      </c>
      <c r="CL101" s="254">
        <f t="shared" si="131"/>
        <v>0</v>
      </c>
      <c r="CM101" s="254">
        <f t="shared" si="142"/>
        <v>0</v>
      </c>
      <c r="CN101" s="254">
        <f t="shared" si="143"/>
        <v>0</v>
      </c>
      <c r="CO101" s="254">
        <f t="shared" si="144"/>
        <v>0</v>
      </c>
      <c r="CP101" s="254">
        <f t="shared" si="145"/>
        <v>0</v>
      </c>
      <c r="CQ101" s="254">
        <f t="shared" si="146"/>
        <v>0</v>
      </c>
      <c r="CR101" s="254">
        <f t="shared" si="147"/>
        <v>0</v>
      </c>
      <c r="CS101" s="254">
        <f t="shared" si="148"/>
        <v>0</v>
      </c>
      <c r="CT101" s="254">
        <f t="shared" si="149"/>
        <v>0</v>
      </c>
      <c r="CU101" s="254">
        <f t="shared" si="150"/>
        <v>0</v>
      </c>
      <c r="CV101" s="254">
        <f t="shared" si="151"/>
        <v>0</v>
      </c>
      <c r="CW101" s="254">
        <f t="shared" si="152"/>
        <v>0</v>
      </c>
      <c r="CX101" s="254">
        <f t="shared" si="153"/>
        <v>0</v>
      </c>
      <c r="CY101" s="254">
        <f t="shared" si="154"/>
        <v>0</v>
      </c>
      <c r="CZ101" s="254">
        <f t="shared" si="155"/>
        <v>0</v>
      </c>
      <c r="DA101" s="254">
        <f t="shared" si="156"/>
        <v>0</v>
      </c>
      <c r="DB101" s="254">
        <f t="shared" si="157"/>
        <v>0</v>
      </c>
      <c r="DC101" s="254">
        <f t="shared" si="158"/>
        <v>0</v>
      </c>
      <c r="DD101" s="254">
        <f t="shared" si="159"/>
        <v>0</v>
      </c>
      <c r="DE101" s="254">
        <f t="shared" si="160"/>
        <v>0</v>
      </c>
      <c r="DF101" s="254">
        <f t="shared" si="161"/>
        <v>0</v>
      </c>
      <c r="DG101" s="254">
        <f t="shared" si="162"/>
        <v>0</v>
      </c>
      <c r="DH101" s="254">
        <f t="shared" si="163"/>
        <v>0</v>
      </c>
      <c r="DI101" s="254">
        <f t="shared" si="164"/>
        <v>0</v>
      </c>
      <c r="DJ101" s="254">
        <f t="shared" si="165"/>
        <v>0</v>
      </c>
      <c r="DK101" s="254">
        <f t="shared" si="166"/>
        <v>0</v>
      </c>
      <c r="DL101" s="254">
        <f t="shared" si="167"/>
        <v>0</v>
      </c>
      <c r="DM101" s="254">
        <f t="shared" si="168"/>
        <v>0</v>
      </c>
      <c r="DN101" s="254">
        <f t="shared" si="169"/>
        <v>0</v>
      </c>
      <c r="DO101" s="254">
        <f t="shared" si="170"/>
        <v>0</v>
      </c>
      <c r="DP101" s="254">
        <f t="shared" si="171"/>
        <v>0</v>
      </c>
      <c r="DQ101" s="254">
        <f t="shared" si="172"/>
        <v>0</v>
      </c>
      <c r="DR101" s="254">
        <f t="shared" si="173"/>
        <v>0</v>
      </c>
      <c r="DS101" s="254">
        <f t="shared" si="174"/>
        <v>0</v>
      </c>
      <c r="DT101" s="254">
        <f t="shared" si="175"/>
        <v>0</v>
      </c>
      <c r="DU101" s="254">
        <f t="shared" si="176"/>
        <v>0</v>
      </c>
      <c r="DV101" s="254">
        <f t="shared" si="177"/>
        <v>0</v>
      </c>
    </row>
    <row r="102" spans="1:126" ht="24" customHeight="1">
      <c r="A102" s="11" t="str">
        <f ca="1">IF(AG102&lt;&gt;"OK","",CONCATENATE(TEXT('Front Page'!$F$33,"000"),TEXT('Front Page'!$F$31,"000"),"-",LEFT('Front Page'!$R$53,5),"-",LEFT(D102,1),AJ102, "-",TEXT(B102,"000")))</f>
        <v/>
      </c>
      <c r="B102" s="12" t="str">
        <f>IFERROR(IF(E102="","",MAX(B$17:B101)+1),"")</f>
        <v/>
      </c>
      <c r="C102" s="13"/>
      <c r="D102" s="29" t="str">
        <f t="shared" si="134"/>
        <v>None</v>
      </c>
      <c r="E102" s="29" t="str">
        <f t="shared" si="17"/>
        <v/>
      </c>
      <c r="F102" s="29" t="str">
        <f t="shared" si="18"/>
        <v/>
      </c>
      <c r="G102" s="363"/>
      <c r="H102" s="364"/>
      <c r="I102" s="325" t="str">
        <f t="shared" si="135"/>
        <v>No</v>
      </c>
      <c r="J102" s="314">
        <v>0</v>
      </c>
      <c r="K102" s="312">
        <v>0</v>
      </c>
      <c r="L102" s="312">
        <v>0</v>
      </c>
      <c r="M102" s="312">
        <v>0</v>
      </c>
      <c r="N102" s="312">
        <v>0</v>
      </c>
      <c r="O102" s="312">
        <v>0</v>
      </c>
      <c r="P102" s="312">
        <v>0</v>
      </c>
      <c r="Q102" s="312">
        <v>0</v>
      </c>
      <c r="R102" s="312">
        <v>0</v>
      </c>
      <c r="S102" s="312">
        <v>0</v>
      </c>
      <c r="T102" s="312">
        <v>0</v>
      </c>
      <c r="U102" s="312">
        <v>0</v>
      </c>
      <c r="V102" s="313">
        <v>1</v>
      </c>
      <c r="W102" s="313">
        <v>1</v>
      </c>
      <c r="X102" s="312">
        <v>0</v>
      </c>
      <c r="Y102" s="312">
        <v>0</v>
      </c>
      <c r="Z102" s="312">
        <v>0</v>
      </c>
      <c r="AA102" s="14">
        <v>0</v>
      </c>
      <c r="AB102" s="317"/>
      <c r="AC102" s="15" t="str">
        <f t="shared" si="126"/>
        <v/>
      </c>
      <c r="AD102" s="15" t="str">
        <f t="shared" si="136"/>
        <v/>
      </c>
      <c r="AE102" s="16" t="str">
        <f t="shared" si="137"/>
        <v>0 - 0</v>
      </c>
      <c r="AF102" s="20" t="str">
        <f t="shared" si="138"/>
        <v>Not an offer</v>
      </c>
      <c r="AG102" s="276" t="str">
        <f t="shared" si="128"/>
        <v>Not an Offer</v>
      </c>
      <c r="AH102" s="150"/>
      <c r="AI102" s="254">
        <v>86</v>
      </c>
      <c r="AJ102" s="149" t="str">
        <f t="shared" si="129"/>
        <v>00-ICT</v>
      </c>
      <c r="AK102" s="254" t="b">
        <f t="shared" si="11"/>
        <v>0</v>
      </c>
      <c r="AL102" s="254">
        <f t="shared" si="127"/>
        <v>0</v>
      </c>
      <c r="AM102" s="254">
        <f t="shared" si="130"/>
        <v>0</v>
      </c>
      <c r="AN102" s="288">
        <f t="shared" si="139"/>
        <v>0</v>
      </c>
      <c r="AO102" s="288">
        <f>IF(AND($BU102=$BV102,BU102=AO$13),$J102&amp;$K102&amp;$L102&amp;$M102&amp;$N102&amp;$O102&amp;$P102&amp;$Q102&amp;$R102&amp;$S102&amp;$T102&amp;$U102,IFERROR(MATCH($AN102,AO$17:AO101,0),-1000))</f>
        <v>1</v>
      </c>
      <c r="AP102" s="288">
        <f>IF(AND($BU102=$BV102,BV102=AP$13),$J102&amp;$K102&amp;$L102&amp;$M102&amp;$N102&amp;$O102&amp;$P102&amp;$Q102&amp;$R102&amp;$S102&amp;$T102&amp;$U102,IFERROR(MATCH($AN102,AP$17:AP101,0),-1000))</f>
        <v>1</v>
      </c>
      <c r="AQ102" s="288">
        <f>IF(AND($BU102=$BV102,BW102=AQ$13),$J102&amp;$K102&amp;$L102&amp;$M102&amp;$N102&amp;$O102&amp;$P102&amp;$Q102&amp;$R102&amp;$S102&amp;$T102&amp;$U102,IFERROR(MATCH($AN102,AQ$17:AQ101,0),-1000))</f>
        <v>1</v>
      </c>
      <c r="AR102" s="288">
        <f>IF(AND($BU102=$BV102,BX102=AR$13),$J102&amp;$K102&amp;$L102&amp;$M102&amp;$N102&amp;$O102&amp;$P102&amp;$Q102&amp;$R102&amp;$S102&amp;$T102&amp;$U102,IFERROR(MATCH($AN102,AR$17:AR101,0),-1000))</f>
        <v>1</v>
      </c>
      <c r="AS102" s="254">
        <f t="shared" si="71"/>
        <v>0</v>
      </c>
      <c r="AT102" s="261" t="str">
        <f t="shared" si="140"/>
        <v/>
      </c>
      <c r="AU102" s="254" t="str">
        <f t="shared" si="124"/>
        <v/>
      </c>
      <c r="AV102" s="254" t="str">
        <f t="shared" si="124"/>
        <v/>
      </c>
      <c r="AW102" s="254" t="str">
        <f t="shared" si="124"/>
        <v/>
      </c>
      <c r="AX102" s="254" t="str">
        <f t="shared" si="124"/>
        <v/>
      </c>
      <c r="AY102" s="254" t="str">
        <f t="shared" si="124"/>
        <v/>
      </c>
      <c r="AZ102" s="254" t="str">
        <f t="shared" si="132"/>
        <v/>
      </c>
      <c r="BA102" s="254" t="str">
        <f t="shared" si="132"/>
        <v/>
      </c>
      <c r="BB102" s="254" t="str">
        <f t="shared" si="132"/>
        <v/>
      </c>
      <c r="BC102" s="254" t="str">
        <f t="shared" si="132"/>
        <v/>
      </c>
      <c r="BD102" s="254" t="str">
        <f t="shared" si="132"/>
        <v/>
      </c>
      <c r="BE102" s="262" t="str">
        <f t="shared" si="132"/>
        <v/>
      </c>
      <c r="BF102" s="263" t="str">
        <f t="shared" si="125"/>
        <v/>
      </c>
      <c r="BG102" s="254" t="str">
        <f t="shared" si="125"/>
        <v/>
      </c>
      <c r="BH102" s="254" t="str">
        <f t="shared" si="125"/>
        <v/>
      </c>
      <c r="BI102" s="254" t="str">
        <f t="shared" si="125"/>
        <v/>
      </c>
      <c r="BJ102" s="254" t="str">
        <f t="shared" si="125"/>
        <v/>
      </c>
      <c r="BK102" s="254" t="str">
        <f t="shared" si="133"/>
        <v/>
      </c>
      <c r="BL102" s="254" t="str">
        <f t="shared" si="133"/>
        <v/>
      </c>
      <c r="BM102" s="254" t="str">
        <f t="shared" si="133"/>
        <v/>
      </c>
      <c r="BN102" s="254" t="str">
        <f t="shared" si="133"/>
        <v/>
      </c>
      <c r="BO102" s="254" t="str">
        <f t="shared" si="133"/>
        <v/>
      </c>
      <c r="BP102" s="254" t="str">
        <f t="shared" si="133"/>
        <v/>
      </c>
      <c r="BQ102" s="264" t="str">
        <f t="shared" si="141"/>
        <v/>
      </c>
      <c r="BR102" s="261" t="str">
        <f t="shared" si="30"/>
        <v/>
      </c>
      <c r="BS102" s="254" t="str">
        <f t="shared" si="31"/>
        <v/>
      </c>
      <c r="BT102" s="254" t="str">
        <f t="shared" si="31"/>
        <v/>
      </c>
      <c r="BU102" s="265" t="str">
        <f t="shared" si="31"/>
        <v/>
      </c>
      <c r="BV102" s="263" t="str">
        <f t="shared" si="32"/>
        <v/>
      </c>
      <c r="BW102" s="254" t="str">
        <f t="shared" si="32"/>
        <v/>
      </c>
      <c r="BX102" s="254" t="str">
        <f t="shared" si="32"/>
        <v/>
      </c>
      <c r="BY102" s="264" t="str">
        <f t="shared" si="33"/>
        <v/>
      </c>
      <c r="BZ102" s="254" t="str">
        <f t="shared" si="34"/>
        <v/>
      </c>
      <c r="CA102" s="254">
        <f t="shared" si="121"/>
        <v>0</v>
      </c>
      <c r="CB102" s="254">
        <f t="shared" si="121"/>
        <v>0</v>
      </c>
      <c r="CC102" s="254">
        <f t="shared" si="121"/>
        <v>0</v>
      </c>
      <c r="CD102" s="254">
        <f t="shared" si="121"/>
        <v>0</v>
      </c>
      <c r="CE102" s="254">
        <f t="shared" si="121"/>
        <v>0</v>
      </c>
      <c r="CF102" s="254">
        <f t="shared" si="121"/>
        <v>0</v>
      </c>
      <c r="CG102" s="254">
        <f t="shared" si="131"/>
        <v>0</v>
      </c>
      <c r="CH102" s="254">
        <f t="shared" si="131"/>
        <v>0</v>
      </c>
      <c r="CI102" s="254">
        <f t="shared" si="131"/>
        <v>0</v>
      </c>
      <c r="CJ102" s="254">
        <f t="shared" si="131"/>
        <v>0</v>
      </c>
      <c r="CK102" s="254">
        <f t="shared" si="131"/>
        <v>0</v>
      </c>
      <c r="CL102" s="254">
        <f t="shared" si="131"/>
        <v>0</v>
      </c>
      <c r="CM102" s="254">
        <f t="shared" si="142"/>
        <v>0</v>
      </c>
      <c r="CN102" s="254">
        <f t="shared" si="143"/>
        <v>0</v>
      </c>
      <c r="CO102" s="254">
        <f t="shared" si="144"/>
        <v>0</v>
      </c>
      <c r="CP102" s="254">
        <f t="shared" si="145"/>
        <v>0</v>
      </c>
      <c r="CQ102" s="254">
        <f t="shared" si="146"/>
        <v>0</v>
      </c>
      <c r="CR102" s="254">
        <f t="shared" si="147"/>
        <v>0</v>
      </c>
      <c r="CS102" s="254">
        <f t="shared" si="148"/>
        <v>0</v>
      </c>
      <c r="CT102" s="254">
        <f t="shared" si="149"/>
        <v>0</v>
      </c>
      <c r="CU102" s="254">
        <f t="shared" si="150"/>
        <v>0</v>
      </c>
      <c r="CV102" s="254">
        <f t="shared" si="151"/>
        <v>0</v>
      </c>
      <c r="CW102" s="254">
        <f t="shared" si="152"/>
        <v>0</v>
      </c>
      <c r="CX102" s="254">
        <f t="shared" si="153"/>
        <v>0</v>
      </c>
      <c r="CY102" s="254">
        <f t="shared" si="154"/>
        <v>0</v>
      </c>
      <c r="CZ102" s="254">
        <f t="shared" si="155"/>
        <v>0</v>
      </c>
      <c r="DA102" s="254">
        <f t="shared" si="156"/>
        <v>0</v>
      </c>
      <c r="DB102" s="254">
        <f t="shared" si="157"/>
        <v>0</v>
      </c>
      <c r="DC102" s="254">
        <f t="shared" si="158"/>
        <v>0</v>
      </c>
      <c r="DD102" s="254">
        <f t="shared" si="159"/>
        <v>0</v>
      </c>
      <c r="DE102" s="254">
        <f t="shared" si="160"/>
        <v>0</v>
      </c>
      <c r="DF102" s="254">
        <f t="shared" si="161"/>
        <v>0</v>
      </c>
      <c r="DG102" s="254">
        <f t="shared" si="162"/>
        <v>0</v>
      </c>
      <c r="DH102" s="254">
        <f t="shared" si="163"/>
        <v>0</v>
      </c>
      <c r="DI102" s="254">
        <f t="shared" si="164"/>
        <v>0</v>
      </c>
      <c r="DJ102" s="254">
        <f t="shared" si="165"/>
        <v>0</v>
      </c>
      <c r="DK102" s="254">
        <f t="shared" si="166"/>
        <v>0</v>
      </c>
      <c r="DL102" s="254">
        <f t="shared" si="167"/>
        <v>0</v>
      </c>
      <c r="DM102" s="254">
        <f t="shared" si="168"/>
        <v>0</v>
      </c>
      <c r="DN102" s="254">
        <f t="shared" si="169"/>
        <v>0</v>
      </c>
      <c r="DO102" s="254">
        <f t="shared" si="170"/>
        <v>0</v>
      </c>
      <c r="DP102" s="254">
        <f t="shared" si="171"/>
        <v>0</v>
      </c>
      <c r="DQ102" s="254">
        <f t="shared" si="172"/>
        <v>0</v>
      </c>
      <c r="DR102" s="254">
        <f t="shared" si="173"/>
        <v>0</v>
      </c>
      <c r="DS102" s="254">
        <f t="shared" si="174"/>
        <v>0</v>
      </c>
      <c r="DT102" s="254">
        <f t="shared" si="175"/>
        <v>0</v>
      </c>
      <c r="DU102" s="254">
        <f t="shared" si="176"/>
        <v>0</v>
      </c>
      <c r="DV102" s="254">
        <f t="shared" si="177"/>
        <v>0</v>
      </c>
    </row>
    <row r="103" spans="1:126" ht="24" customHeight="1">
      <c r="A103" s="11" t="str">
        <f ca="1">IF(AG103&lt;&gt;"OK","",CONCATENATE(TEXT('Front Page'!$F$33,"000"),TEXT('Front Page'!$F$31,"000"),"-",LEFT('Front Page'!$R$53,5),"-",LEFT(D103,1),AJ103, "-",TEXT(B103,"000")))</f>
        <v/>
      </c>
      <c r="B103" s="12" t="str">
        <f>IFERROR(IF(E103="","",MAX(B$17:B102)+1),"")</f>
        <v/>
      </c>
      <c r="C103" s="13"/>
      <c r="D103" s="29" t="str">
        <f t="shared" si="134"/>
        <v>None</v>
      </c>
      <c r="E103" s="29" t="str">
        <f t="shared" si="17"/>
        <v/>
      </c>
      <c r="F103" s="29" t="str">
        <f t="shared" si="18"/>
        <v/>
      </c>
      <c r="G103" s="363"/>
      <c r="H103" s="364"/>
      <c r="I103" s="325" t="str">
        <f t="shared" si="135"/>
        <v>No</v>
      </c>
      <c r="J103" s="314">
        <v>0</v>
      </c>
      <c r="K103" s="312">
        <v>0</v>
      </c>
      <c r="L103" s="312">
        <v>0</v>
      </c>
      <c r="M103" s="312">
        <v>0</v>
      </c>
      <c r="N103" s="312">
        <v>0</v>
      </c>
      <c r="O103" s="312">
        <v>0</v>
      </c>
      <c r="P103" s="312">
        <v>0</v>
      </c>
      <c r="Q103" s="312">
        <v>0</v>
      </c>
      <c r="R103" s="312">
        <v>0</v>
      </c>
      <c r="S103" s="312">
        <v>0</v>
      </c>
      <c r="T103" s="312">
        <v>0</v>
      </c>
      <c r="U103" s="312">
        <v>0</v>
      </c>
      <c r="V103" s="313">
        <v>1</v>
      </c>
      <c r="W103" s="313">
        <v>1</v>
      </c>
      <c r="X103" s="312">
        <v>0</v>
      </c>
      <c r="Y103" s="312">
        <v>0</v>
      </c>
      <c r="Z103" s="312">
        <v>0</v>
      </c>
      <c r="AA103" s="14">
        <v>0</v>
      </c>
      <c r="AB103" s="317"/>
      <c r="AC103" s="15" t="str">
        <f t="shared" si="126"/>
        <v/>
      </c>
      <c r="AD103" s="15" t="str">
        <f t="shared" si="136"/>
        <v/>
      </c>
      <c r="AE103" s="16" t="str">
        <f t="shared" si="137"/>
        <v>0 - 0</v>
      </c>
      <c r="AF103" s="20" t="str">
        <f t="shared" si="138"/>
        <v>Not an offer</v>
      </c>
      <c r="AG103" s="276" t="str">
        <f t="shared" si="128"/>
        <v>Not an Offer</v>
      </c>
      <c r="AH103" s="150"/>
      <c r="AI103" s="254">
        <v>87</v>
      </c>
      <c r="AJ103" s="149" t="str">
        <f t="shared" si="129"/>
        <v>00-ICT</v>
      </c>
      <c r="AK103" s="254" t="b">
        <f t="shared" si="11"/>
        <v>0</v>
      </c>
      <c r="AL103" s="254">
        <f t="shared" si="127"/>
        <v>0</v>
      </c>
      <c r="AM103" s="254">
        <f t="shared" si="130"/>
        <v>0</v>
      </c>
      <c r="AN103" s="288">
        <f t="shared" si="139"/>
        <v>0</v>
      </c>
      <c r="AO103" s="288">
        <f>IF(AND($BU103=$BV103,BU103=AO$13),$J103&amp;$K103&amp;$L103&amp;$M103&amp;$N103&amp;$O103&amp;$P103&amp;$Q103&amp;$R103&amp;$S103&amp;$T103&amp;$U103,IFERROR(MATCH($AN103,AO$17:AO102,0),-1000))</f>
        <v>1</v>
      </c>
      <c r="AP103" s="288">
        <f>IF(AND($BU103=$BV103,BV103=AP$13),$J103&amp;$K103&amp;$L103&amp;$M103&amp;$N103&amp;$O103&amp;$P103&amp;$Q103&amp;$R103&amp;$S103&amp;$T103&amp;$U103,IFERROR(MATCH($AN103,AP$17:AP102,0),-1000))</f>
        <v>1</v>
      </c>
      <c r="AQ103" s="288">
        <f>IF(AND($BU103=$BV103,BW103=AQ$13),$J103&amp;$K103&amp;$L103&amp;$M103&amp;$N103&amp;$O103&amp;$P103&amp;$Q103&amp;$R103&amp;$S103&amp;$T103&amp;$U103,IFERROR(MATCH($AN103,AQ$17:AQ102,0),-1000))</f>
        <v>1</v>
      </c>
      <c r="AR103" s="288">
        <f>IF(AND($BU103=$BV103,BX103=AR$13),$J103&amp;$K103&amp;$L103&amp;$M103&amp;$N103&amp;$O103&amp;$P103&amp;$Q103&amp;$R103&amp;$S103&amp;$T103&amp;$U103,IFERROR(MATCH($AN103,AR$17:AR102,0),-1000))</f>
        <v>1</v>
      </c>
      <c r="AS103" s="254">
        <f t="shared" si="71"/>
        <v>0</v>
      </c>
      <c r="AT103" s="261" t="str">
        <f t="shared" si="140"/>
        <v/>
      </c>
      <c r="AU103" s="254" t="str">
        <f t="shared" si="124"/>
        <v/>
      </c>
      <c r="AV103" s="254" t="str">
        <f t="shared" si="124"/>
        <v/>
      </c>
      <c r="AW103" s="254" t="str">
        <f t="shared" si="124"/>
        <v/>
      </c>
      <c r="AX103" s="254" t="str">
        <f t="shared" si="124"/>
        <v/>
      </c>
      <c r="AY103" s="254" t="str">
        <f t="shared" si="124"/>
        <v/>
      </c>
      <c r="AZ103" s="254" t="str">
        <f t="shared" si="132"/>
        <v/>
      </c>
      <c r="BA103" s="254" t="str">
        <f t="shared" si="132"/>
        <v/>
      </c>
      <c r="BB103" s="254" t="str">
        <f t="shared" si="132"/>
        <v/>
      </c>
      <c r="BC103" s="254" t="str">
        <f t="shared" si="132"/>
        <v/>
      </c>
      <c r="BD103" s="254" t="str">
        <f t="shared" si="132"/>
        <v/>
      </c>
      <c r="BE103" s="262" t="str">
        <f t="shared" si="132"/>
        <v/>
      </c>
      <c r="BF103" s="263" t="str">
        <f t="shared" si="125"/>
        <v/>
      </c>
      <c r="BG103" s="254" t="str">
        <f t="shared" si="125"/>
        <v/>
      </c>
      <c r="BH103" s="254" t="str">
        <f t="shared" si="125"/>
        <v/>
      </c>
      <c r="BI103" s="254" t="str">
        <f t="shared" si="125"/>
        <v/>
      </c>
      <c r="BJ103" s="254" t="str">
        <f t="shared" si="125"/>
        <v/>
      </c>
      <c r="BK103" s="254" t="str">
        <f t="shared" si="133"/>
        <v/>
      </c>
      <c r="BL103" s="254" t="str">
        <f t="shared" si="133"/>
        <v/>
      </c>
      <c r="BM103" s="254" t="str">
        <f t="shared" si="133"/>
        <v/>
      </c>
      <c r="BN103" s="254" t="str">
        <f t="shared" si="133"/>
        <v/>
      </c>
      <c r="BO103" s="254" t="str">
        <f t="shared" si="133"/>
        <v/>
      </c>
      <c r="BP103" s="254" t="str">
        <f t="shared" si="133"/>
        <v/>
      </c>
      <c r="BQ103" s="264" t="str">
        <f t="shared" si="141"/>
        <v/>
      </c>
      <c r="BR103" s="261" t="str">
        <f t="shared" si="30"/>
        <v/>
      </c>
      <c r="BS103" s="254" t="str">
        <f t="shared" si="31"/>
        <v/>
      </c>
      <c r="BT103" s="254" t="str">
        <f t="shared" si="31"/>
        <v/>
      </c>
      <c r="BU103" s="265" t="str">
        <f t="shared" ref="BU103:BU258" si="178">IF(IFERROR(AA103/1&gt;0,0),MIN(BT103,BU$14),BT103)</f>
        <v/>
      </c>
      <c r="BV103" s="263" t="str">
        <f t="shared" si="32"/>
        <v/>
      </c>
      <c r="BW103" s="254" t="str">
        <f t="shared" si="32"/>
        <v/>
      </c>
      <c r="BX103" s="254" t="str">
        <f t="shared" ref="BX103:BX258" si="179">IF(IFERROR(Z103/1&gt;0,0),MAX(BY103,BX$14),BY103)</f>
        <v/>
      </c>
      <c r="BY103" s="264" t="str">
        <f t="shared" si="33"/>
        <v/>
      </c>
      <c r="BZ103" s="254" t="str">
        <f t="shared" si="34"/>
        <v/>
      </c>
      <c r="CA103" s="254">
        <f t="shared" si="121"/>
        <v>0</v>
      </c>
      <c r="CB103" s="254">
        <f t="shared" si="121"/>
        <v>0</v>
      </c>
      <c r="CC103" s="254">
        <f t="shared" si="121"/>
        <v>0</v>
      </c>
      <c r="CD103" s="254">
        <f t="shared" si="121"/>
        <v>0</v>
      </c>
      <c r="CE103" s="254">
        <f t="shared" si="121"/>
        <v>0</v>
      </c>
      <c r="CF103" s="254">
        <f t="shared" si="121"/>
        <v>0</v>
      </c>
      <c r="CG103" s="254">
        <f t="shared" si="131"/>
        <v>0</v>
      </c>
      <c r="CH103" s="254">
        <f t="shared" si="131"/>
        <v>0</v>
      </c>
      <c r="CI103" s="254">
        <f t="shared" si="131"/>
        <v>0</v>
      </c>
      <c r="CJ103" s="254">
        <f t="shared" si="131"/>
        <v>0</v>
      </c>
      <c r="CK103" s="254">
        <f t="shared" si="131"/>
        <v>0</v>
      </c>
      <c r="CL103" s="254">
        <f t="shared" si="131"/>
        <v>0</v>
      </c>
      <c r="CM103" s="254">
        <f t="shared" si="142"/>
        <v>0</v>
      </c>
      <c r="CN103" s="254">
        <f t="shared" si="143"/>
        <v>0</v>
      </c>
      <c r="CO103" s="254">
        <f t="shared" si="144"/>
        <v>0</v>
      </c>
      <c r="CP103" s="254">
        <f t="shared" si="145"/>
        <v>0</v>
      </c>
      <c r="CQ103" s="254">
        <f t="shared" si="146"/>
        <v>0</v>
      </c>
      <c r="CR103" s="254">
        <f t="shared" si="147"/>
        <v>0</v>
      </c>
      <c r="CS103" s="254">
        <f t="shared" si="148"/>
        <v>0</v>
      </c>
      <c r="CT103" s="254">
        <f t="shared" si="149"/>
        <v>0</v>
      </c>
      <c r="CU103" s="254">
        <f t="shared" si="150"/>
        <v>0</v>
      </c>
      <c r="CV103" s="254">
        <f t="shared" si="151"/>
        <v>0</v>
      </c>
      <c r="CW103" s="254">
        <f t="shared" si="152"/>
        <v>0</v>
      </c>
      <c r="CX103" s="254">
        <f t="shared" si="153"/>
        <v>0</v>
      </c>
      <c r="CY103" s="254">
        <f t="shared" si="154"/>
        <v>0</v>
      </c>
      <c r="CZ103" s="254">
        <f t="shared" si="155"/>
        <v>0</v>
      </c>
      <c r="DA103" s="254">
        <f t="shared" si="156"/>
        <v>0</v>
      </c>
      <c r="DB103" s="254">
        <f t="shared" si="157"/>
        <v>0</v>
      </c>
      <c r="DC103" s="254">
        <f t="shared" si="158"/>
        <v>0</v>
      </c>
      <c r="DD103" s="254">
        <f t="shared" si="159"/>
        <v>0</v>
      </c>
      <c r="DE103" s="254">
        <f t="shared" si="160"/>
        <v>0</v>
      </c>
      <c r="DF103" s="254">
        <f t="shared" si="161"/>
        <v>0</v>
      </c>
      <c r="DG103" s="254">
        <f t="shared" si="162"/>
        <v>0</v>
      </c>
      <c r="DH103" s="254">
        <f t="shared" si="163"/>
        <v>0</v>
      </c>
      <c r="DI103" s="254">
        <f t="shared" si="164"/>
        <v>0</v>
      </c>
      <c r="DJ103" s="254">
        <f t="shared" si="165"/>
        <v>0</v>
      </c>
      <c r="DK103" s="254">
        <f t="shared" si="166"/>
        <v>0</v>
      </c>
      <c r="DL103" s="254">
        <f t="shared" si="167"/>
        <v>0</v>
      </c>
      <c r="DM103" s="254">
        <f t="shared" si="168"/>
        <v>0</v>
      </c>
      <c r="DN103" s="254">
        <f t="shared" si="169"/>
        <v>0</v>
      </c>
      <c r="DO103" s="254">
        <f t="shared" si="170"/>
        <v>0</v>
      </c>
      <c r="DP103" s="254">
        <f t="shared" si="171"/>
        <v>0</v>
      </c>
      <c r="DQ103" s="254">
        <f t="shared" si="172"/>
        <v>0</v>
      </c>
      <c r="DR103" s="254">
        <f t="shared" si="173"/>
        <v>0</v>
      </c>
      <c r="DS103" s="254">
        <f t="shared" si="174"/>
        <v>0</v>
      </c>
      <c r="DT103" s="254">
        <f t="shared" si="175"/>
        <v>0</v>
      </c>
      <c r="DU103" s="254">
        <f t="shared" si="176"/>
        <v>0</v>
      </c>
      <c r="DV103" s="254">
        <f t="shared" si="177"/>
        <v>0</v>
      </c>
    </row>
    <row r="104" spans="1:126" ht="24" customHeight="1">
      <c r="A104" s="11" t="str">
        <f ca="1">IF(AG104&lt;&gt;"OK","",CONCATENATE(TEXT('Front Page'!$F$33,"000"),TEXT('Front Page'!$F$31,"000"),"-",LEFT('Front Page'!$R$53,5),"-",LEFT(D104,1),AJ104, "-",TEXT(B104,"000")))</f>
        <v/>
      </c>
      <c r="B104" s="12" t="str">
        <f>IFERROR(IF(E104="","",MAX(B$17:B103)+1),"")</f>
        <v/>
      </c>
      <c r="C104" s="13"/>
      <c r="D104" s="29" t="str">
        <f t="shared" si="134"/>
        <v>None</v>
      </c>
      <c r="E104" s="29" t="str">
        <f t="shared" si="17"/>
        <v/>
      </c>
      <c r="F104" s="29" t="str">
        <f t="shared" si="18"/>
        <v/>
      </c>
      <c r="G104" s="363"/>
      <c r="H104" s="364"/>
      <c r="I104" s="325" t="str">
        <f t="shared" si="135"/>
        <v>No</v>
      </c>
      <c r="J104" s="314">
        <v>0</v>
      </c>
      <c r="K104" s="312">
        <v>0</v>
      </c>
      <c r="L104" s="312">
        <v>0</v>
      </c>
      <c r="M104" s="312">
        <v>0</v>
      </c>
      <c r="N104" s="312">
        <v>0</v>
      </c>
      <c r="O104" s="312">
        <v>0</v>
      </c>
      <c r="P104" s="312">
        <v>0</v>
      </c>
      <c r="Q104" s="312">
        <v>0</v>
      </c>
      <c r="R104" s="312">
        <v>0</v>
      </c>
      <c r="S104" s="312">
        <v>0</v>
      </c>
      <c r="T104" s="312">
        <v>0</v>
      </c>
      <c r="U104" s="312">
        <v>0</v>
      </c>
      <c r="V104" s="313">
        <v>1</v>
      </c>
      <c r="W104" s="313">
        <v>1</v>
      </c>
      <c r="X104" s="312">
        <v>0</v>
      </c>
      <c r="Y104" s="312">
        <v>0</v>
      </c>
      <c r="Z104" s="312">
        <v>0</v>
      </c>
      <c r="AA104" s="14">
        <v>0</v>
      </c>
      <c r="AB104" s="317"/>
      <c r="AC104" s="15" t="str">
        <f t="shared" si="126"/>
        <v/>
      </c>
      <c r="AD104" s="15" t="str">
        <f t="shared" si="136"/>
        <v/>
      </c>
      <c r="AE104" s="16" t="str">
        <f t="shared" si="137"/>
        <v>0 - 0</v>
      </c>
      <c r="AF104" s="20" t="str">
        <f t="shared" si="138"/>
        <v>Not an offer</v>
      </c>
      <c r="AG104" s="276" t="str">
        <f t="shared" si="128"/>
        <v>Not an Offer</v>
      </c>
      <c r="AH104" s="150"/>
      <c r="AI104" s="254">
        <v>88</v>
      </c>
      <c r="AJ104" s="149" t="str">
        <f t="shared" si="129"/>
        <v>00-ICT</v>
      </c>
      <c r="AK104" s="254" t="b">
        <f t="shared" si="11"/>
        <v>0</v>
      </c>
      <c r="AL104" s="254">
        <f t="shared" si="127"/>
        <v>0</v>
      </c>
      <c r="AM104" s="254">
        <f t="shared" si="130"/>
        <v>0</v>
      </c>
      <c r="AN104" s="288">
        <f t="shared" si="139"/>
        <v>0</v>
      </c>
      <c r="AO104" s="288">
        <f>IF(AND($BU104=$BV104,BU104=AO$13),$J104&amp;$K104&amp;$L104&amp;$M104&amp;$N104&amp;$O104&amp;$P104&amp;$Q104&amp;$R104&amp;$S104&amp;$T104&amp;$U104,IFERROR(MATCH($AN104,AO$17:AO103,0),-1000))</f>
        <v>1</v>
      </c>
      <c r="AP104" s="288">
        <f>IF(AND($BU104=$BV104,BV104=AP$13),$J104&amp;$K104&amp;$L104&amp;$M104&amp;$N104&amp;$O104&amp;$P104&amp;$Q104&amp;$R104&amp;$S104&amp;$T104&amp;$U104,IFERROR(MATCH($AN104,AP$17:AP103,0),-1000))</f>
        <v>1</v>
      </c>
      <c r="AQ104" s="288">
        <f>IF(AND($BU104=$BV104,BW104=AQ$13),$J104&amp;$K104&amp;$L104&amp;$M104&amp;$N104&amp;$O104&amp;$P104&amp;$Q104&amp;$R104&amp;$S104&amp;$T104&amp;$U104,IFERROR(MATCH($AN104,AQ$17:AQ103,0),-1000))</f>
        <v>1</v>
      </c>
      <c r="AR104" s="288">
        <f>IF(AND($BU104=$BV104,BX104=AR$13),$J104&amp;$K104&amp;$L104&amp;$M104&amp;$N104&amp;$O104&amp;$P104&amp;$Q104&amp;$R104&amp;$S104&amp;$T104&amp;$U104,IFERROR(MATCH($AN104,AR$17:AR103,0),-1000))</f>
        <v>1</v>
      </c>
      <c r="AS104" s="254">
        <f t="shared" si="71"/>
        <v>0</v>
      </c>
      <c r="AT104" s="261" t="str">
        <f t="shared" si="140"/>
        <v/>
      </c>
      <c r="AU104" s="254" t="str">
        <f t="shared" si="124"/>
        <v/>
      </c>
      <c r="AV104" s="254" t="str">
        <f t="shared" si="124"/>
        <v/>
      </c>
      <c r="AW104" s="254" t="str">
        <f t="shared" si="124"/>
        <v/>
      </c>
      <c r="AX104" s="254" t="str">
        <f t="shared" si="124"/>
        <v/>
      </c>
      <c r="AY104" s="254" t="str">
        <f t="shared" si="124"/>
        <v/>
      </c>
      <c r="AZ104" s="254" t="str">
        <f t="shared" si="132"/>
        <v/>
      </c>
      <c r="BA104" s="254" t="str">
        <f t="shared" si="132"/>
        <v/>
      </c>
      <c r="BB104" s="254" t="str">
        <f t="shared" si="132"/>
        <v/>
      </c>
      <c r="BC104" s="254" t="str">
        <f t="shared" si="132"/>
        <v/>
      </c>
      <c r="BD104" s="254" t="str">
        <f t="shared" si="132"/>
        <v/>
      </c>
      <c r="BE104" s="262" t="str">
        <f t="shared" si="132"/>
        <v/>
      </c>
      <c r="BF104" s="263" t="str">
        <f t="shared" si="125"/>
        <v/>
      </c>
      <c r="BG104" s="254" t="str">
        <f t="shared" si="125"/>
        <v/>
      </c>
      <c r="BH104" s="254" t="str">
        <f t="shared" si="125"/>
        <v/>
      </c>
      <c r="BI104" s="254" t="str">
        <f t="shared" si="125"/>
        <v/>
      </c>
      <c r="BJ104" s="254" t="str">
        <f t="shared" si="125"/>
        <v/>
      </c>
      <c r="BK104" s="254" t="str">
        <f t="shared" si="133"/>
        <v/>
      </c>
      <c r="BL104" s="254" t="str">
        <f t="shared" si="133"/>
        <v/>
      </c>
      <c r="BM104" s="254" t="str">
        <f t="shared" si="133"/>
        <v/>
      </c>
      <c r="BN104" s="254" t="str">
        <f t="shared" si="133"/>
        <v/>
      </c>
      <c r="BO104" s="254" t="str">
        <f t="shared" si="133"/>
        <v/>
      </c>
      <c r="BP104" s="254" t="str">
        <f t="shared" si="133"/>
        <v/>
      </c>
      <c r="BQ104" s="264" t="str">
        <f t="shared" si="141"/>
        <v/>
      </c>
      <c r="BR104" s="261" t="str">
        <f t="shared" si="30"/>
        <v/>
      </c>
      <c r="BS104" s="254" t="str">
        <f t="shared" ref="BS104:BT231" si="180">IF(IFERROR(Y104/1&gt;0,0),MIN(BR104,BS$14),BR104)</f>
        <v/>
      </c>
      <c r="BT104" s="254" t="str">
        <f t="shared" si="180"/>
        <v/>
      </c>
      <c r="BU104" s="265" t="str">
        <f t="shared" si="178"/>
        <v/>
      </c>
      <c r="BV104" s="263" t="str">
        <f t="shared" ref="BV104:BW231" si="181">IF(IFERROR(X104/1&gt;0,0),MAX(BW104,BV$14),BW104)</f>
        <v/>
      </c>
      <c r="BW104" s="254" t="str">
        <f t="shared" si="181"/>
        <v/>
      </c>
      <c r="BX104" s="254" t="str">
        <f t="shared" si="179"/>
        <v/>
      </c>
      <c r="BY104" s="264" t="str">
        <f t="shared" si="33"/>
        <v/>
      </c>
      <c r="BZ104" s="254" t="str">
        <f t="shared" si="34"/>
        <v/>
      </c>
      <c r="CA104" s="254">
        <f t="shared" si="121"/>
        <v>0</v>
      </c>
      <c r="CB104" s="254">
        <f t="shared" si="121"/>
        <v>0</v>
      </c>
      <c r="CC104" s="254">
        <f t="shared" si="121"/>
        <v>0</v>
      </c>
      <c r="CD104" s="254">
        <f t="shared" si="121"/>
        <v>0</v>
      </c>
      <c r="CE104" s="254">
        <f t="shared" si="121"/>
        <v>0</v>
      </c>
      <c r="CF104" s="254">
        <f t="shared" si="121"/>
        <v>0</v>
      </c>
      <c r="CG104" s="254">
        <f t="shared" si="131"/>
        <v>0</v>
      </c>
      <c r="CH104" s="254">
        <f t="shared" si="131"/>
        <v>0</v>
      </c>
      <c r="CI104" s="254">
        <f t="shared" si="131"/>
        <v>0</v>
      </c>
      <c r="CJ104" s="254">
        <f t="shared" si="131"/>
        <v>0</v>
      </c>
      <c r="CK104" s="254">
        <f t="shared" si="131"/>
        <v>0</v>
      </c>
      <c r="CL104" s="254">
        <f t="shared" si="131"/>
        <v>0</v>
      </c>
      <c r="CM104" s="254">
        <f t="shared" si="142"/>
        <v>0</v>
      </c>
      <c r="CN104" s="254">
        <f t="shared" si="143"/>
        <v>0</v>
      </c>
      <c r="CO104" s="254">
        <f t="shared" si="144"/>
        <v>0</v>
      </c>
      <c r="CP104" s="254">
        <f t="shared" si="145"/>
        <v>0</v>
      </c>
      <c r="CQ104" s="254">
        <f t="shared" si="146"/>
        <v>0</v>
      </c>
      <c r="CR104" s="254">
        <f t="shared" si="147"/>
        <v>0</v>
      </c>
      <c r="CS104" s="254">
        <f t="shared" si="148"/>
        <v>0</v>
      </c>
      <c r="CT104" s="254">
        <f t="shared" si="149"/>
        <v>0</v>
      </c>
      <c r="CU104" s="254">
        <f t="shared" si="150"/>
        <v>0</v>
      </c>
      <c r="CV104" s="254">
        <f t="shared" si="151"/>
        <v>0</v>
      </c>
      <c r="CW104" s="254">
        <f t="shared" si="152"/>
        <v>0</v>
      </c>
      <c r="CX104" s="254">
        <f t="shared" si="153"/>
        <v>0</v>
      </c>
      <c r="CY104" s="254">
        <f t="shared" si="154"/>
        <v>0</v>
      </c>
      <c r="CZ104" s="254">
        <f t="shared" si="155"/>
        <v>0</v>
      </c>
      <c r="DA104" s="254">
        <f t="shared" si="156"/>
        <v>0</v>
      </c>
      <c r="DB104" s="254">
        <f t="shared" si="157"/>
        <v>0</v>
      </c>
      <c r="DC104" s="254">
        <f t="shared" si="158"/>
        <v>0</v>
      </c>
      <c r="DD104" s="254">
        <f t="shared" si="159"/>
        <v>0</v>
      </c>
      <c r="DE104" s="254">
        <f t="shared" si="160"/>
        <v>0</v>
      </c>
      <c r="DF104" s="254">
        <f t="shared" si="161"/>
        <v>0</v>
      </c>
      <c r="DG104" s="254">
        <f t="shared" si="162"/>
        <v>0</v>
      </c>
      <c r="DH104" s="254">
        <f t="shared" si="163"/>
        <v>0</v>
      </c>
      <c r="DI104" s="254">
        <f t="shared" si="164"/>
        <v>0</v>
      </c>
      <c r="DJ104" s="254">
        <f t="shared" si="165"/>
        <v>0</v>
      </c>
      <c r="DK104" s="254">
        <f t="shared" si="166"/>
        <v>0</v>
      </c>
      <c r="DL104" s="254">
        <f t="shared" si="167"/>
        <v>0</v>
      </c>
      <c r="DM104" s="254">
        <f t="shared" si="168"/>
        <v>0</v>
      </c>
      <c r="DN104" s="254">
        <f t="shared" si="169"/>
        <v>0</v>
      </c>
      <c r="DO104" s="254">
        <f t="shared" si="170"/>
        <v>0</v>
      </c>
      <c r="DP104" s="254">
        <f t="shared" si="171"/>
        <v>0</v>
      </c>
      <c r="DQ104" s="254">
        <f t="shared" si="172"/>
        <v>0</v>
      </c>
      <c r="DR104" s="254">
        <f t="shared" si="173"/>
        <v>0</v>
      </c>
      <c r="DS104" s="254">
        <f t="shared" si="174"/>
        <v>0</v>
      </c>
      <c r="DT104" s="254">
        <f t="shared" si="175"/>
        <v>0</v>
      </c>
      <c r="DU104" s="254">
        <f t="shared" si="176"/>
        <v>0</v>
      </c>
      <c r="DV104" s="254">
        <f t="shared" si="177"/>
        <v>0</v>
      </c>
    </row>
    <row r="105" spans="1:126" ht="24" customHeight="1">
      <c r="A105" s="11" t="str">
        <f ca="1">IF(AG105&lt;&gt;"OK","",CONCATENATE(TEXT('Front Page'!$F$33,"000"),TEXT('Front Page'!$F$31,"000"),"-",LEFT('Front Page'!$R$53,5),"-",LEFT(D105,1),AJ105, "-",TEXT(B105,"000")))</f>
        <v/>
      </c>
      <c r="B105" s="12" t="str">
        <f>IFERROR(IF(E105="","",MAX(B$17:B104)+1),"")</f>
        <v/>
      </c>
      <c r="C105" s="13"/>
      <c r="D105" s="29" t="str">
        <f t="shared" si="134"/>
        <v>None</v>
      </c>
      <c r="E105" s="29" t="str">
        <f t="shared" si="17"/>
        <v/>
      </c>
      <c r="F105" s="29" t="str">
        <f t="shared" si="18"/>
        <v/>
      </c>
      <c r="G105" s="363"/>
      <c r="H105" s="364"/>
      <c r="I105" s="325" t="str">
        <f t="shared" si="135"/>
        <v>No</v>
      </c>
      <c r="J105" s="314">
        <v>0</v>
      </c>
      <c r="K105" s="312">
        <v>0</v>
      </c>
      <c r="L105" s="312">
        <v>0</v>
      </c>
      <c r="M105" s="312">
        <v>0</v>
      </c>
      <c r="N105" s="312">
        <v>0</v>
      </c>
      <c r="O105" s="312">
        <v>0</v>
      </c>
      <c r="P105" s="312">
        <v>0</v>
      </c>
      <c r="Q105" s="312">
        <v>0</v>
      </c>
      <c r="R105" s="312">
        <v>0</v>
      </c>
      <c r="S105" s="312">
        <v>0</v>
      </c>
      <c r="T105" s="312">
        <v>0</v>
      </c>
      <c r="U105" s="312">
        <v>0</v>
      </c>
      <c r="V105" s="313">
        <v>1</v>
      </c>
      <c r="W105" s="313">
        <v>1</v>
      </c>
      <c r="X105" s="312">
        <v>0</v>
      </c>
      <c r="Y105" s="312">
        <v>0</v>
      </c>
      <c r="Z105" s="312">
        <v>0</v>
      </c>
      <c r="AA105" s="14">
        <v>0</v>
      </c>
      <c r="AB105" s="317"/>
      <c r="AC105" s="15" t="str">
        <f t="shared" si="126"/>
        <v/>
      </c>
      <c r="AD105" s="15" t="str">
        <f t="shared" si="136"/>
        <v/>
      </c>
      <c r="AE105" s="16" t="str">
        <f t="shared" si="137"/>
        <v>0 - 0</v>
      </c>
      <c r="AF105" s="20" t="str">
        <f t="shared" si="138"/>
        <v>Not an offer</v>
      </c>
      <c r="AG105" s="276" t="str">
        <f t="shared" si="128"/>
        <v>Not an Offer</v>
      </c>
      <c r="AH105" s="150"/>
      <c r="AI105" s="254">
        <v>89</v>
      </c>
      <c r="AJ105" s="149" t="str">
        <f t="shared" si="129"/>
        <v>00-ICT</v>
      </c>
      <c r="AK105" s="254" t="b">
        <f t="shared" si="11"/>
        <v>0</v>
      </c>
      <c r="AL105" s="254">
        <f t="shared" si="127"/>
        <v>0</v>
      </c>
      <c r="AM105" s="254">
        <f t="shared" si="130"/>
        <v>0</v>
      </c>
      <c r="AN105" s="288">
        <f t="shared" si="139"/>
        <v>0</v>
      </c>
      <c r="AO105" s="288">
        <f>IF(AND($BU105=$BV105,BU105=AO$13),$J105&amp;$K105&amp;$L105&amp;$M105&amp;$N105&amp;$O105&amp;$P105&amp;$Q105&amp;$R105&amp;$S105&amp;$T105&amp;$U105,IFERROR(MATCH($AN105,AO$17:AO104,0),-1000))</f>
        <v>1</v>
      </c>
      <c r="AP105" s="288">
        <f>IF(AND($BU105=$BV105,BV105=AP$13),$J105&amp;$K105&amp;$L105&amp;$M105&amp;$N105&amp;$O105&amp;$P105&amp;$Q105&amp;$R105&amp;$S105&amp;$T105&amp;$U105,IFERROR(MATCH($AN105,AP$17:AP104,0),-1000))</f>
        <v>1</v>
      </c>
      <c r="AQ105" s="288">
        <f>IF(AND($BU105=$BV105,BW105=AQ$13),$J105&amp;$K105&amp;$L105&amp;$M105&amp;$N105&amp;$O105&amp;$P105&amp;$Q105&amp;$R105&amp;$S105&amp;$T105&amp;$U105,IFERROR(MATCH($AN105,AQ$17:AQ104,0),-1000))</f>
        <v>1</v>
      </c>
      <c r="AR105" s="288">
        <f>IF(AND($BU105=$BV105,BX105=AR$13),$J105&amp;$K105&amp;$L105&amp;$M105&amp;$N105&amp;$O105&amp;$P105&amp;$Q105&amp;$R105&amp;$S105&amp;$T105&amp;$U105,IFERROR(MATCH($AN105,AR$17:AR104,0),-1000))</f>
        <v>1</v>
      </c>
      <c r="AS105" s="254">
        <f t="shared" si="71"/>
        <v>0</v>
      </c>
      <c r="AT105" s="261" t="str">
        <f t="shared" si="140"/>
        <v/>
      </c>
      <c r="AU105" s="254" t="str">
        <f t="shared" si="124"/>
        <v/>
      </c>
      <c r="AV105" s="254" t="str">
        <f t="shared" si="124"/>
        <v/>
      </c>
      <c r="AW105" s="254" t="str">
        <f t="shared" si="124"/>
        <v/>
      </c>
      <c r="AX105" s="254" t="str">
        <f t="shared" si="124"/>
        <v/>
      </c>
      <c r="AY105" s="254" t="str">
        <f t="shared" si="124"/>
        <v/>
      </c>
      <c r="AZ105" s="254" t="str">
        <f t="shared" si="132"/>
        <v/>
      </c>
      <c r="BA105" s="254" t="str">
        <f t="shared" si="132"/>
        <v/>
      </c>
      <c r="BB105" s="254" t="str">
        <f t="shared" si="132"/>
        <v/>
      </c>
      <c r="BC105" s="254" t="str">
        <f t="shared" si="132"/>
        <v/>
      </c>
      <c r="BD105" s="254" t="str">
        <f t="shared" si="132"/>
        <v/>
      </c>
      <c r="BE105" s="262" t="str">
        <f t="shared" si="132"/>
        <v/>
      </c>
      <c r="BF105" s="263" t="str">
        <f t="shared" si="125"/>
        <v/>
      </c>
      <c r="BG105" s="254" t="str">
        <f t="shared" si="125"/>
        <v/>
      </c>
      <c r="BH105" s="254" t="str">
        <f t="shared" si="125"/>
        <v/>
      </c>
      <c r="BI105" s="254" t="str">
        <f t="shared" si="125"/>
        <v/>
      </c>
      <c r="BJ105" s="254" t="str">
        <f t="shared" si="125"/>
        <v/>
      </c>
      <c r="BK105" s="254" t="str">
        <f t="shared" si="133"/>
        <v/>
      </c>
      <c r="BL105" s="254" t="str">
        <f t="shared" si="133"/>
        <v/>
      </c>
      <c r="BM105" s="254" t="str">
        <f t="shared" si="133"/>
        <v/>
      </c>
      <c r="BN105" s="254" t="str">
        <f t="shared" si="133"/>
        <v/>
      </c>
      <c r="BO105" s="254" t="str">
        <f t="shared" si="133"/>
        <v/>
      </c>
      <c r="BP105" s="254" t="str">
        <f t="shared" si="133"/>
        <v/>
      </c>
      <c r="BQ105" s="264" t="str">
        <f t="shared" si="141"/>
        <v/>
      </c>
      <c r="BR105" s="261" t="str">
        <f t="shared" si="30"/>
        <v/>
      </c>
      <c r="BS105" s="254" t="str">
        <f t="shared" si="180"/>
        <v/>
      </c>
      <c r="BT105" s="254" t="str">
        <f t="shared" si="180"/>
        <v/>
      </c>
      <c r="BU105" s="265" t="str">
        <f t="shared" si="178"/>
        <v/>
      </c>
      <c r="BV105" s="263" t="str">
        <f t="shared" si="181"/>
        <v/>
      </c>
      <c r="BW105" s="254" t="str">
        <f t="shared" si="181"/>
        <v/>
      </c>
      <c r="BX105" s="254" t="str">
        <f t="shared" si="179"/>
        <v/>
      </c>
      <c r="BY105" s="264" t="str">
        <f t="shared" si="33"/>
        <v/>
      </c>
      <c r="BZ105" s="254" t="str">
        <f t="shared" si="34"/>
        <v/>
      </c>
      <c r="CA105" s="254">
        <f t="shared" si="121"/>
        <v>0</v>
      </c>
      <c r="CB105" s="254">
        <f t="shared" si="121"/>
        <v>0</v>
      </c>
      <c r="CC105" s="254">
        <f t="shared" si="121"/>
        <v>0</v>
      </c>
      <c r="CD105" s="254">
        <f t="shared" si="121"/>
        <v>0</v>
      </c>
      <c r="CE105" s="254">
        <f t="shared" si="121"/>
        <v>0</v>
      </c>
      <c r="CF105" s="254">
        <f t="shared" si="121"/>
        <v>0</v>
      </c>
      <c r="CG105" s="254">
        <f t="shared" si="131"/>
        <v>0</v>
      </c>
      <c r="CH105" s="254">
        <f t="shared" si="131"/>
        <v>0</v>
      </c>
      <c r="CI105" s="254">
        <f t="shared" si="131"/>
        <v>0</v>
      </c>
      <c r="CJ105" s="254">
        <f t="shared" si="131"/>
        <v>0</v>
      </c>
      <c r="CK105" s="254">
        <f t="shared" si="131"/>
        <v>0</v>
      </c>
      <c r="CL105" s="254">
        <f t="shared" si="131"/>
        <v>0</v>
      </c>
      <c r="CM105" s="254">
        <f t="shared" si="142"/>
        <v>0</v>
      </c>
      <c r="CN105" s="254">
        <f t="shared" si="143"/>
        <v>0</v>
      </c>
      <c r="CO105" s="254">
        <f t="shared" si="144"/>
        <v>0</v>
      </c>
      <c r="CP105" s="254">
        <f t="shared" si="145"/>
        <v>0</v>
      </c>
      <c r="CQ105" s="254">
        <f t="shared" si="146"/>
        <v>0</v>
      </c>
      <c r="CR105" s="254">
        <f t="shared" si="147"/>
        <v>0</v>
      </c>
      <c r="CS105" s="254">
        <f t="shared" si="148"/>
        <v>0</v>
      </c>
      <c r="CT105" s="254">
        <f t="shared" si="149"/>
        <v>0</v>
      </c>
      <c r="CU105" s="254">
        <f t="shared" si="150"/>
        <v>0</v>
      </c>
      <c r="CV105" s="254">
        <f t="shared" si="151"/>
        <v>0</v>
      </c>
      <c r="CW105" s="254">
        <f t="shared" si="152"/>
        <v>0</v>
      </c>
      <c r="CX105" s="254">
        <f t="shared" si="153"/>
        <v>0</v>
      </c>
      <c r="CY105" s="254">
        <f t="shared" si="154"/>
        <v>0</v>
      </c>
      <c r="CZ105" s="254">
        <f t="shared" si="155"/>
        <v>0</v>
      </c>
      <c r="DA105" s="254">
        <f t="shared" si="156"/>
        <v>0</v>
      </c>
      <c r="DB105" s="254">
        <f t="shared" si="157"/>
        <v>0</v>
      </c>
      <c r="DC105" s="254">
        <f t="shared" si="158"/>
        <v>0</v>
      </c>
      <c r="DD105" s="254">
        <f t="shared" si="159"/>
        <v>0</v>
      </c>
      <c r="DE105" s="254">
        <f t="shared" si="160"/>
        <v>0</v>
      </c>
      <c r="DF105" s="254">
        <f t="shared" si="161"/>
        <v>0</v>
      </c>
      <c r="DG105" s="254">
        <f t="shared" si="162"/>
        <v>0</v>
      </c>
      <c r="DH105" s="254">
        <f t="shared" si="163"/>
        <v>0</v>
      </c>
      <c r="DI105" s="254">
        <f t="shared" si="164"/>
        <v>0</v>
      </c>
      <c r="DJ105" s="254">
        <f t="shared" si="165"/>
        <v>0</v>
      </c>
      <c r="DK105" s="254">
        <f t="shared" si="166"/>
        <v>0</v>
      </c>
      <c r="DL105" s="254">
        <f t="shared" si="167"/>
        <v>0</v>
      </c>
      <c r="DM105" s="254">
        <f t="shared" si="168"/>
        <v>0</v>
      </c>
      <c r="DN105" s="254">
        <f t="shared" si="169"/>
        <v>0</v>
      </c>
      <c r="DO105" s="254">
        <f t="shared" si="170"/>
        <v>0</v>
      </c>
      <c r="DP105" s="254">
        <f t="shared" si="171"/>
        <v>0</v>
      </c>
      <c r="DQ105" s="254">
        <f t="shared" si="172"/>
        <v>0</v>
      </c>
      <c r="DR105" s="254">
        <f t="shared" si="173"/>
        <v>0</v>
      </c>
      <c r="DS105" s="254">
        <f t="shared" si="174"/>
        <v>0</v>
      </c>
      <c r="DT105" s="254">
        <f t="shared" si="175"/>
        <v>0</v>
      </c>
      <c r="DU105" s="254">
        <f t="shared" si="176"/>
        <v>0</v>
      </c>
      <c r="DV105" s="254">
        <f t="shared" si="177"/>
        <v>0</v>
      </c>
    </row>
    <row r="106" spans="1:126" ht="24" customHeight="1">
      <c r="A106" s="11" t="str">
        <f ca="1">IF(AG106&lt;&gt;"OK","",CONCATENATE(TEXT('Front Page'!$F$33,"000"),TEXT('Front Page'!$F$31,"000"),"-",LEFT('Front Page'!$R$53,5),"-",LEFT(D106,1),AJ106, "-",TEXT(B106,"000")))</f>
        <v/>
      </c>
      <c r="B106" s="12" t="str">
        <f>IFERROR(IF(E106="","",MAX(B$17:B105)+1),"")</f>
        <v/>
      </c>
      <c r="C106" s="13"/>
      <c r="D106" s="29" t="str">
        <f t="shared" si="134"/>
        <v>None</v>
      </c>
      <c r="E106" s="29" t="str">
        <f t="shared" si="17"/>
        <v/>
      </c>
      <c r="F106" s="29" t="str">
        <f t="shared" si="18"/>
        <v/>
      </c>
      <c r="G106" s="363"/>
      <c r="H106" s="364"/>
      <c r="I106" s="325" t="str">
        <f t="shared" si="135"/>
        <v>No</v>
      </c>
      <c r="J106" s="314">
        <v>0</v>
      </c>
      <c r="K106" s="312">
        <v>0</v>
      </c>
      <c r="L106" s="312">
        <v>0</v>
      </c>
      <c r="M106" s="312">
        <v>0</v>
      </c>
      <c r="N106" s="312">
        <v>0</v>
      </c>
      <c r="O106" s="312">
        <v>0</v>
      </c>
      <c r="P106" s="312">
        <v>0</v>
      </c>
      <c r="Q106" s="312">
        <v>0</v>
      </c>
      <c r="R106" s="312">
        <v>0</v>
      </c>
      <c r="S106" s="312">
        <v>0</v>
      </c>
      <c r="T106" s="312">
        <v>0</v>
      </c>
      <c r="U106" s="312">
        <v>0</v>
      </c>
      <c r="V106" s="313">
        <v>1</v>
      </c>
      <c r="W106" s="313">
        <v>1</v>
      </c>
      <c r="X106" s="312">
        <v>0</v>
      </c>
      <c r="Y106" s="312">
        <v>0</v>
      </c>
      <c r="Z106" s="312">
        <v>0</v>
      </c>
      <c r="AA106" s="14">
        <v>0</v>
      </c>
      <c r="AB106" s="317"/>
      <c r="AC106" s="15" t="str">
        <f t="shared" si="126"/>
        <v/>
      </c>
      <c r="AD106" s="15" t="str">
        <f t="shared" si="136"/>
        <v/>
      </c>
      <c r="AE106" s="16" t="str">
        <f t="shared" si="137"/>
        <v>0 - 0</v>
      </c>
      <c r="AF106" s="20" t="str">
        <f t="shared" si="138"/>
        <v>Not an offer</v>
      </c>
      <c r="AG106" s="276" t="str">
        <f t="shared" si="128"/>
        <v>Not an Offer</v>
      </c>
      <c r="AH106" s="150"/>
      <c r="AI106" s="254">
        <v>90</v>
      </c>
      <c r="AJ106" s="149" t="str">
        <f t="shared" si="129"/>
        <v>00-ICT</v>
      </c>
      <c r="AK106" s="254" t="b">
        <f t="shared" si="11"/>
        <v>0</v>
      </c>
      <c r="AL106" s="254">
        <f t="shared" si="127"/>
        <v>0</v>
      </c>
      <c r="AM106" s="254">
        <f t="shared" si="130"/>
        <v>0</v>
      </c>
      <c r="AN106" s="288">
        <f t="shared" si="139"/>
        <v>0</v>
      </c>
      <c r="AO106" s="288">
        <f>IF(AND($BU106=$BV106,BU106=AO$13),$J106&amp;$K106&amp;$L106&amp;$M106&amp;$N106&amp;$O106&amp;$P106&amp;$Q106&amp;$R106&amp;$S106&amp;$T106&amp;$U106,IFERROR(MATCH($AN106,AO$17:AO105,0),-1000))</f>
        <v>1</v>
      </c>
      <c r="AP106" s="288">
        <f>IF(AND($BU106=$BV106,BV106=AP$13),$J106&amp;$K106&amp;$L106&amp;$M106&amp;$N106&amp;$O106&amp;$P106&amp;$Q106&amp;$R106&amp;$S106&amp;$T106&amp;$U106,IFERROR(MATCH($AN106,AP$17:AP105,0),-1000))</f>
        <v>1</v>
      </c>
      <c r="AQ106" s="288">
        <f>IF(AND($BU106=$BV106,BW106=AQ$13),$J106&amp;$K106&amp;$L106&amp;$M106&amp;$N106&amp;$O106&amp;$P106&amp;$Q106&amp;$R106&amp;$S106&amp;$T106&amp;$U106,IFERROR(MATCH($AN106,AQ$17:AQ105,0),-1000))</f>
        <v>1</v>
      </c>
      <c r="AR106" s="288">
        <f>IF(AND($BU106=$BV106,BX106=AR$13),$J106&amp;$K106&amp;$L106&amp;$M106&amp;$N106&amp;$O106&amp;$P106&amp;$Q106&amp;$R106&amp;$S106&amp;$T106&amp;$U106,IFERROR(MATCH($AN106,AR$17:AR105,0),-1000))</f>
        <v>1</v>
      </c>
      <c r="AS106" s="254">
        <f t="shared" si="71"/>
        <v>0</v>
      </c>
      <c r="AT106" s="261" t="str">
        <f t="shared" si="140"/>
        <v/>
      </c>
      <c r="AU106" s="254" t="str">
        <f t="shared" si="124"/>
        <v/>
      </c>
      <c r="AV106" s="254" t="str">
        <f t="shared" si="124"/>
        <v/>
      </c>
      <c r="AW106" s="254" t="str">
        <f t="shared" si="124"/>
        <v/>
      </c>
      <c r="AX106" s="254" t="str">
        <f t="shared" si="124"/>
        <v/>
      </c>
      <c r="AY106" s="254" t="str">
        <f t="shared" si="124"/>
        <v/>
      </c>
      <c r="AZ106" s="254" t="str">
        <f t="shared" si="132"/>
        <v/>
      </c>
      <c r="BA106" s="254" t="str">
        <f t="shared" si="132"/>
        <v/>
      </c>
      <c r="BB106" s="254" t="str">
        <f t="shared" si="132"/>
        <v/>
      </c>
      <c r="BC106" s="254" t="str">
        <f t="shared" si="132"/>
        <v/>
      </c>
      <c r="BD106" s="254" t="str">
        <f t="shared" si="132"/>
        <v/>
      </c>
      <c r="BE106" s="262" t="str">
        <f t="shared" si="132"/>
        <v/>
      </c>
      <c r="BF106" s="263" t="str">
        <f t="shared" si="125"/>
        <v/>
      </c>
      <c r="BG106" s="254" t="str">
        <f t="shared" si="125"/>
        <v/>
      </c>
      <c r="BH106" s="254" t="str">
        <f t="shared" si="125"/>
        <v/>
      </c>
      <c r="BI106" s="254" t="str">
        <f t="shared" si="125"/>
        <v/>
      </c>
      <c r="BJ106" s="254" t="str">
        <f t="shared" si="125"/>
        <v/>
      </c>
      <c r="BK106" s="254" t="str">
        <f t="shared" si="133"/>
        <v/>
      </c>
      <c r="BL106" s="254" t="str">
        <f t="shared" si="133"/>
        <v/>
      </c>
      <c r="BM106" s="254" t="str">
        <f t="shared" si="133"/>
        <v/>
      </c>
      <c r="BN106" s="254" t="str">
        <f t="shared" si="133"/>
        <v/>
      </c>
      <c r="BO106" s="254" t="str">
        <f t="shared" si="133"/>
        <v/>
      </c>
      <c r="BP106" s="254" t="str">
        <f t="shared" si="133"/>
        <v/>
      </c>
      <c r="BQ106" s="264" t="str">
        <f t="shared" si="141"/>
        <v/>
      </c>
      <c r="BR106" s="261" t="str">
        <f t="shared" si="30"/>
        <v/>
      </c>
      <c r="BS106" s="254" t="str">
        <f t="shared" si="180"/>
        <v/>
      </c>
      <c r="BT106" s="254" t="str">
        <f t="shared" si="180"/>
        <v/>
      </c>
      <c r="BU106" s="265" t="str">
        <f t="shared" si="178"/>
        <v/>
      </c>
      <c r="BV106" s="263" t="str">
        <f t="shared" si="181"/>
        <v/>
      </c>
      <c r="BW106" s="254" t="str">
        <f t="shared" si="181"/>
        <v/>
      </c>
      <c r="BX106" s="254" t="str">
        <f t="shared" si="179"/>
        <v/>
      </c>
      <c r="BY106" s="264" t="str">
        <f t="shared" si="33"/>
        <v/>
      </c>
      <c r="BZ106" s="254" t="str">
        <f t="shared" si="34"/>
        <v/>
      </c>
      <c r="CA106" s="254">
        <f t="shared" si="121"/>
        <v>0</v>
      </c>
      <c r="CB106" s="254">
        <f t="shared" si="121"/>
        <v>0</v>
      </c>
      <c r="CC106" s="254">
        <f t="shared" si="121"/>
        <v>0</v>
      </c>
      <c r="CD106" s="254">
        <f t="shared" si="121"/>
        <v>0</v>
      </c>
      <c r="CE106" s="254">
        <f t="shared" si="121"/>
        <v>0</v>
      </c>
      <c r="CF106" s="254">
        <f t="shared" si="121"/>
        <v>0</v>
      </c>
      <c r="CG106" s="254">
        <f t="shared" si="131"/>
        <v>0</v>
      </c>
      <c r="CH106" s="254">
        <f t="shared" si="131"/>
        <v>0</v>
      </c>
      <c r="CI106" s="254">
        <f t="shared" si="131"/>
        <v>0</v>
      </c>
      <c r="CJ106" s="254">
        <f t="shared" si="131"/>
        <v>0</v>
      </c>
      <c r="CK106" s="254">
        <f t="shared" si="131"/>
        <v>0</v>
      </c>
      <c r="CL106" s="254">
        <f t="shared" si="131"/>
        <v>0</v>
      </c>
      <c r="CM106" s="254">
        <f t="shared" si="142"/>
        <v>0</v>
      </c>
      <c r="CN106" s="254">
        <f t="shared" si="143"/>
        <v>0</v>
      </c>
      <c r="CO106" s="254">
        <f t="shared" si="144"/>
        <v>0</v>
      </c>
      <c r="CP106" s="254">
        <f t="shared" si="145"/>
        <v>0</v>
      </c>
      <c r="CQ106" s="254">
        <f t="shared" si="146"/>
        <v>0</v>
      </c>
      <c r="CR106" s="254">
        <f t="shared" si="147"/>
        <v>0</v>
      </c>
      <c r="CS106" s="254">
        <f t="shared" si="148"/>
        <v>0</v>
      </c>
      <c r="CT106" s="254">
        <f t="shared" si="149"/>
        <v>0</v>
      </c>
      <c r="CU106" s="254">
        <f t="shared" si="150"/>
        <v>0</v>
      </c>
      <c r="CV106" s="254">
        <f t="shared" si="151"/>
        <v>0</v>
      </c>
      <c r="CW106" s="254">
        <f t="shared" si="152"/>
        <v>0</v>
      </c>
      <c r="CX106" s="254">
        <f t="shared" si="153"/>
        <v>0</v>
      </c>
      <c r="CY106" s="254">
        <f t="shared" si="154"/>
        <v>0</v>
      </c>
      <c r="CZ106" s="254">
        <f t="shared" si="155"/>
        <v>0</v>
      </c>
      <c r="DA106" s="254">
        <f t="shared" si="156"/>
        <v>0</v>
      </c>
      <c r="DB106" s="254">
        <f t="shared" si="157"/>
        <v>0</v>
      </c>
      <c r="DC106" s="254">
        <f t="shared" si="158"/>
        <v>0</v>
      </c>
      <c r="DD106" s="254">
        <f t="shared" si="159"/>
        <v>0</v>
      </c>
      <c r="DE106" s="254">
        <f t="shared" si="160"/>
        <v>0</v>
      </c>
      <c r="DF106" s="254">
        <f t="shared" si="161"/>
        <v>0</v>
      </c>
      <c r="DG106" s="254">
        <f t="shared" si="162"/>
        <v>0</v>
      </c>
      <c r="DH106" s="254">
        <f t="shared" si="163"/>
        <v>0</v>
      </c>
      <c r="DI106" s="254">
        <f t="shared" si="164"/>
        <v>0</v>
      </c>
      <c r="DJ106" s="254">
        <f t="shared" si="165"/>
        <v>0</v>
      </c>
      <c r="DK106" s="254">
        <f t="shared" si="166"/>
        <v>0</v>
      </c>
      <c r="DL106" s="254">
        <f t="shared" si="167"/>
        <v>0</v>
      </c>
      <c r="DM106" s="254">
        <f t="shared" si="168"/>
        <v>0</v>
      </c>
      <c r="DN106" s="254">
        <f t="shared" si="169"/>
        <v>0</v>
      </c>
      <c r="DO106" s="254">
        <f t="shared" si="170"/>
        <v>0</v>
      </c>
      <c r="DP106" s="254">
        <f t="shared" si="171"/>
        <v>0</v>
      </c>
      <c r="DQ106" s="254">
        <f t="shared" si="172"/>
        <v>0</v>
      </c>
      <c r="DR106" s="254">
        <f t="shared" si="173"/>
        <v>0</v>
      </c>
      <c r="DS106" s="254">
        <f t="shared" si="174"/>
        <v>0</v>
      </c>
      <c r="DT106" s="254">
        <f t="shared" si="175"/>
        <v>0</v>
      </c>
      <c r="DU106" s="254">
        <f t="shared" si="176"/>
        <v>0</v>
      </c>
      <c r="DV106" s="254">
        <f t="shared" si="177"/>
        <v>0</v>
      </c>
    </row>
    <row r="107" spans="1:126" ht="24" customHeight="1">
      <c r="A107" s="11" t="str">
        <f ca="1">IF(AG107&lt;&gt;"OK","",CONCATENATE(TEXT('Front Page'!$F$33,"000"),TEXT('Front Page'!$F$31,"000"),"-",LEFT('Front Page'!$R$53,5),"-",LEFT(D107,1),AJ107, "-",TEXT(B107,"000")))</f>
        <v/>
      </c>
      <c r="B107" s="12" t="str">
        <f>IFERROR(IF(E107="","",MAX(B$17:B106)+1),"")</f>
        <v/>
      </c>
      <c r="C107" s="13"/>
      <c r="D107" s="29" t="str">
        <f t="shared" si="134"/>
        <v>None</v>
      </c>
      <c r="E107" s="29" t="str">
        <f t="shared" si="17"/>
        <v/>
      </c>
      <c r="F107" s="29" t="str">
        <f t="shared" si="18"/>
        <v/>
      </c>
      <c r="G107" s="363"/>
      <c r="H107" s="364"/>
      <c r="I107" s="325" t="str">
        <f t="shared" si="135"/>
        <v>No</v>
      </c>
      <c r="J107" s="314">
        <v>0</v>
      </c>
      <c r="K107" s="312">
        <v>0</v>
      </c>
      <c r="L107" s="312">
        <v>0</v>
      </c>
      <c r="M107" s="312">
        <v>0</v>
      </c>
      <c r="N107" s="312">
        <v>0</v>
      </c>
      <c r="O107" s="312">
        <v>0</v>
      </c>
      <c r="P107" s="312">
        <v>0</v>
      </c>
      <c r="Q107" s="312">
        <v>0</v>
      </c>
      <c r="R107" s="312">
        <v>0</v>
      </c>
      <c r="S107" s="312">
        <v>0</v>
      </c>
      <c r="T107" s="312">
        <v>0</v>
      </c>
      <c r="U107" s="312">
        <v>0</v>
      </c>
      <c r="V107" s="313">
        <v>1</v>
      </c>
      <c r="W107" s="313">
        <v>1</v>
      </c>
      <c r="X107" s="312">
        <v>0</v>
      </c>
      <c r="Y107" s="312">
        <v>0</v>
      </c>
      <c r="Z107" s="312">
        <v>0</v>
      </c>
      <c r="AA107" s="14">
        <v>0</v>
      </c>
      <c r="AB107" s="317"/>
      <c r="AC107" s="15" t="str">
        <f t="shared" si="126"/>
        <v/>
      </c>
      <c r="AD107" s="15" t="str">
        <f t="shared" si="136"/>
        <v/>
      </c>
      <c r="AE107" s="16" t="str">
        <f t="shared" si="137"/>
        <v>0 - 0</v>
      </c>
      <c r="AF107" s="20" t="str">
        <f t="shared" si="138"/>
        <v>Not an offer</v>
      </c>
      <c r="AG107" s="276" t="str">
        <f t="shared" si="128"/>
        <v>Not an Offer</v>
      </c>
      <c r="AH107" s="150"/>
      <c r="AI107" s="254">
        <v>91</v>
      </c>
      <c r="AJ107" s="149" t="str">
        <f t="shared" si="129"/>
        <v>00-ICT</v>
      </c>
      <c r="AK107" s="254" t="b">
        <f t="shared" si="11"/>
        <v>0</v>
      </c>
      <c r="AL107" s="254">
        <f t="shared" si="127"/>
        <v>0</v>
      </c>
      <c r="AM107" s="254">
        <f t="shared" si="130"/>
        <v>0</v>
      </c>
      <c r="AN107" s="288">
        <f t="shared" si="139"/>
        <v>0</v>
      </c>
      <c r="AO107" s="288">
        <f>IF(AND($BU107=$BV107,BU107=AO$13),$J107&amp;$K107&amp;$L107&amp;$M107&amp;$N107&amp;$O107&amp;$P107&amp;$Q107&amp;$R107&amp;$S107&amp;$T107&amp;$U107,IFERROR(MATCH($AN107,AO$17:AO106,0),-1000))</f>
        <v>1</v>
      </c>
      <c r="AP107" s="288">
        <f>IF(AND($BU107=$BV107,BV107=AP$13),$J107&amp;$K107&amp;$L107&amp;$M107&amp;$N107&amp;$O107&amp;$P107&amp;$Q107&amp;$R107&amp;$S107&amp;$T107&amp;$U107,IFERROR(MATCH($AN107,AP$17:AP106,0),-1000))</f>
        <v>1</v>
      </c>
      <c r="AQ107" s="288">
        <f>IF(AND($BU107=$BV107,BW107=AQ$13),$J107&amp;$K107&amp;$L107&amp;$M107&amp;$N107&amp;$O107&amp;$P107&amp;$Q107&amp;$R107&amp;$S107&amp;$T107&amp;$U107,IFERROR(MATCH($AN107,AQ$17:AQ106,0),-1000))</f>
        <v>1</v>
      </c>
      <c r="AR107" s="288">
        <f>IF(AND($BU107=$BV107,BX107=AR$13),$J107&amp;$K107&amp;$L107&amp;$M107&amp;$N107&amp;$O107&amp;$P107&amp;$Q107&amp;$R107&amp;$S107&amp;$T107&amp;$U107,IFERROR(MATCH($AN107,AR$17:AR106,0),-1000))</f>
        <v>1</v>
      </c>
      <c r="AS107" s="254">
        <f t="shared" si="71"/>
        <v>0</v>
      </c>
      <c r="AT107" s="261" t="str">
        <f t="shared" si="140"/>
        <v/>
      </c>
      <c r="AU107" s="254" t="str">
        <f t="shared" si="124"/>
        <v/>
      </c>
      <c r="AV107" s="254" t="str">
        <f t="shared" si="124"/>
        <v/>
      </c>
      <c r="AW107" s="254" t="str">
        <f t="shared" si="124"/>
        <v/>
      </c>
      <c r="AX107" s="254" t="str">
        <f t="shared" si="124"/>
        <v/>
      </c>
      <c r="AY107" s="254" t="str">
        <f t="shared" si="124"/>
        <v/>
      </c>
      <c r="AZ107" s="254" t="str">
        <f t="shared" si="132"/>
        <v/>
      </c>
      <c r="BA107" s="254" t="str">
        <f t="shared" si="132"/>
        <v/>
      </c>
      <c r="BB107" s="254" t="str">
        <f t="shared" si="132"/>
        <v/>
      </c>
      <c r="BC107" s="254" t="str">
        <f t="shared" si="132"/>
        <v/>
      </c>
      <c r="BD107" s="254" t="str">
        <f t="shared" si="132"/>
        <v/>
      </c>
      <c r="BE107" s="262" t="str">
        <f t="shared" si="132"/>
        <v/>
      </c>
      <c r="BF107" s="263" t="str">
        <f t="shared" si="125"/>
        <v/>
      </c>
      <c r="BG107" s="254" t="str">
        <f t="shared" si="125"/>
        <v/>
      </c>
      <c r="BH107" s="254" t="str">
        <f t="shared" si="125"/>
        <v/>
      </c>
      <c r="BI107" s="254" t="str">
        <f t="shared" si="125"/>
        <v/>
      </c>
      <c r="BJ107" s="254" t="str">
        <f t="shared" si="125"/>
        <v/>
      </c>
      <c r="BK107" s="254" t="str">
        <f t="shared" si="133"/>
        <v/>
      </c>
      <c r="BL107" s="254" t="str">
        <f t="shared" si="133"/>
        <v/>
      </c>
      <c r="BM107" s="254" t="str">
        <f t="shared" si="133"/>
        <v/>
      </c>
      <c r="BN107" s="254" t="str">
        <f t="shared" si="133"/>
        <v/>
      </c>
      <c r="BO107" s="254" t="str">
        <f t="shared" si="133"/>
        <v/>
      </c>
      <c r="BP107" s="254" t="str">
        <f t="shared" si="133"/>
        <v/>
      </c>
      <c r="BQ107" s="264" t="str">
        <f t="shared" si="141"/>
        <v/>
      </c>
      <c r="BR107" s="261" t="str">
        <f t="shared" si="30"/>
        <v/>
      </c>
      <c r="BS107" s="254" t="str">
        <f t="shared" si="180"/>
        <v/>
      </c>
      <c r="BT107" s="254" t="str">
        <f t="shared" si="180"/>
        <v/>
      </c>
      <c r="BU107" s="265" t="str">
        <f t="shared" si="178"/>
        <v/>
      </c>
      <c r="BV107" s="263" t="str">
        <f t="shared" si="181"/>
        <v/>
      </c>
      <c r="BW107" s="254" t="str">
        <f t="shared" si="181"/>
        <v/>
      </c>
      <c r="BX107" s="254" t="str">
        <f t="shared" si="179"/>
        <v/>
      </c>
      <c r="BY107" s="264" t="str">
        <f t="shared" si="33"/>
        <v/>
      </c>
      <c r="BZ107" s="254" t="str">
        <f t="shared" si="34"/>
        <v/>
      </c>
      <c r="CA107" s="254">
        <f t="shared" si="121"/>
        <v>0</v>
      </c>
      <c r="CB107" s="254">
        <f t="shared" si="121"/>
        <v>0</v>
      </c>
      <c r="CC107" s="254">
        <f t="shared" si="121"/>
        <v>0</v>
      </c>
      <c r="CD107" s="254">
        <f t="shared" si="121"/>
        <v>0</v>
      </c>
      <c r="CE107" s="254">
        <f t="shared" si="121"/>
        <v>0</v>
      </c>
      <c r="CF107" s="254">
        <f t="shared" si="121"/>
        <v>0</v>
      </c>
      <c r="CG107" s="254">
        <f t="shared" si="131"/>
        <v>0</v>
      </c>
      <c r="CH107" s="254">
        <f t="shared" si="131"/>
        <v>0</v>
      </c>
      <c r="CI107" s="254">
        <f t="shared" si="131"/>
        <v>0</v>
      </c>
      <c r="CJ107" s="254">
        <f t="shared" si="131"/>
        <v>0</v>
      </c>
      <c r="CK107" s="254">
        <f t="shared" si="131"/>
        <v>0</v>
      </c>
      <c r="CL107" s="254">
        <f t="shared" si="131"/>
        <v>0</v>
      </c>
      <c r="CM107" s="254">
        <f t="shared" si="142"/>
        <v>0</v>
      </c>
      <c r="CN107" s="254">
        <f t="shared" si="143"/>
        <v>0</v>
      </c>
      <c r="CO107" s="254">
        <f t="shared" si="144"/>
        <v>0</v>
      </c>
      <c r="CP107" s="254">
        <f t="shared" si="145"/>
        <v>0</v>
      </c>
      <c r="CQ107" s="254">
        <f t="shared" si="146"/>
        <v>0</v>
      </c>
      <c r="CR107" s="254">
        <f t="shared" si="147"/>
        <v>0</v>
      </c>
      <c r="CS107" s="254">
        <f t="shared" si="148"/>
        <v>0</v>
      </c>
      <c r="CT107" s="254">
        <f t="shared" si="149"/>
        <v>0</v>
      </c>
      <c r="CU107" s="254">
        <f t="shared" si="150"/>
        <v>0</v>
      </c>
      <c r="CV107" s="254">
        <f t="shared" si="151"/>
        <v>0</v>
      </c>
      <c r="CW107" s="254">
        <f t="shared" si="152"/>
        <v>0</v>
      </c>
      <c r="CX107" s="254">
        <f t="shared" si="153"/>
        <v>0</v>
      </c>
      <c r="CY107" s="254">
        <f t="shared" si="154"/>
        <v>0</v>
      </c>
      <c r="CZ107" s="254">
        <f t="shared" si="155"/>
        <v>0</v>
      </c>
      <c r="DA107" s="254">
        <f t="shared" si="156"/>
        <v>0</v>
      </c>
      <c r="DB107" s="254">
        <f t="shared" si="157"/>
        <v>0</v>
      </c>
      <c r="DC107" s="254">
        <f t="shared" si="158"/>
        <v>0</v>
      </c>
      <c r="DD107" s="254">
        <f t="shared" si="159"/>
        <v>0</v>
      </c>
      <c r="DE107" s="254">
        <f t="shared" si="160"/>
        <v>0</v>
      </c>
      <c r="DF107" s="254">
        <f t="shared" si="161"/>
        <v>0</v>
      </c>
      <c r="DG107" s="254">
        <f t="shared" si="162"/>
        <v>0</v>
      </c>
      <c r="DH107" s="254">
        <f t="shared" si="163"/>
        <v>0</v>
      </c>
      <c r="DI107" s="254">
        <f t="shared" si="164"/>
        <v>0</v>
      </c>
      <c r="DJ107" s="254">
        <f t="shared" si="165"/>
        <v>0</v>
      </c>
      <c r="DK107" s="254">
        <f t="shared" si="166"/>
        <v>0</v>
      </c>
      <c r="DL107" s="254">
        <f t="shared" si="167"/>
        <v>0</v>
      </c>
      <c r="DM107" s="254">
        <f t="shared" si="168"/>
        <v>0</v>
      </c>
      <c r="DN107" s="254">
        <f t="shared" si="169"/>
        <v>0</v>
      </c>
      <c r="DO107" s="254">
        <f t="shared" si="170"/>
        <v>0</v>
      </c>
      <c r="DP107" s="254">
        <f t="shared" si="171"/>
        <v>0</v>
      </c>
      <c r="DQ107" s="254">
        <f t="shared" si="172"/>
        <v>0</v>
      </c>
      <c r="DR107" s="254">
        <f t="shared" si="173"/>
        <v>0</v>
      </c>
      <c r="DS107" s="254">
        <f t="shared" si="174"/>
        <v>0</v>
      </c>
      <c r="DT107" s="254">
        <f t="shared" si="175"/>
        <v>0</v>
      </c>
      <c r="DU107" s="254">
        <f t="shared" si="176"/>
        <v>0</v>
      </c>
      <c r="DV107" s="254">
        <f t="shared" si="177"/>
        <v>0</v>
      </c>
    </row>
    <row r="108" spans="1:126" ht="24" customHeight="1">
      <c r="A108" s="11" t="str">
        <f ca="1">IF(AG108&lt;&gt;"OK","",CONCATENATE(TEXT('Front Page'!$F$33,"000"),TEXT('Front Page'!$F$31,"000"),"-",LEFT('Front Page'!$R$53,5),"-",LEFT(D108,1),AJ108, "-",TEXT(B108,"000")))</f>
        <v/>
      </c>
      <c r="B108" s="12" t="str">
        <f>IFERROR(IF(E108="","",MAX(B$17:B107)+1),"")</f>
        <v/>
      </c>
      <c r="C108" s="13"/>
      <c r="D108" s="29" t="str">
        <f t="shared" si="134"/>
        <v>None</v>
      </c>
      <c r="E108" s="29" t="str">
        <f t="shared" si="17"/>
        <v/>
      </c>
      <c r="F108" s="29" t="str">
        <f t="shared" si="18"/>
        <v/>
      </c>
      <c r="G108" s="363"/>
      <c r="H108" s="364"/>
      <c r="I108" s="325" t="str">
        <f t="shared" si="135"/>
        <v>No</v>
      </c>
      <c r="J108" s="314">
        <v>0</v>
      </c>
      <c r="K108" s="312">
        <v>0</v>
      </c>
      <c r="L108" s="312">
        <v>0</v>
      </c>
      <c r="M108" s="312">
        <v>0</v>
      </c>
      <c r="N108" s="312">
        <v>0</v>
      </c>
      <c r="O108" s="312">
        <v>0</v>
      </c>
      <c r="P108" s="312">
        <v>0</v>
      </c>
      <c r="Q108" s="312">
        <v>0</v>
      </c>
      <c r="R108" s="312">
        <v>0</v>
      </c>
      <c r="S108" s="312">
        <v>0</v>
      </c>
      <c r="T108" s="312">
        <v>0</v>
      </c>
      <c r="U108" s="312">
        <v>0</v>
      </c>
      <c r="V108" s="313">
        <v>1</v>
      </c>
      <c r="W108" s="313">
        <v>1</v>
      </c>
      <c r="X108" s="312">
        <v>0</v>
      </c>
      <c r="Y108" s="312">
        <v>0</v>
      </c>
      <c r="Z108" s="312">
        <v>0</v>
      </c>
      <c r="AA108" s="14">
        <v>0</v>
      </c>
      <c r="AB108" s="317"/>
      <c r="AC108" s="15" t="str">
        <f t="shared" si="126"/>
        <v/>
      </c>
      <c r="AD108" s="15" t="str">
        <f t="shared" si="136"/>
        <v/>
      </c>
      <c r="AE108" s="16" t="str">
        <f t="shared" si="137"/>
        <v>0 - 0</v>
      </c>
      <c r="AF108" s="20" t="str">
        <f t="shared" si="138"/>
        <v>Not an offer</v>
      </c>
      <c r="AG108" s="276" t="str">
        <f t="shared" si="128"/>
        <v>Not an Offer</v>
      </c>
      <c r="AH108" s="150"/>
      <c r="AI108" s="254">
        <v>92</v>
      </c>
      <c r="AJ108" s="149" t="str">
        <f t="shared" si="129"/>
        <v>00-ICT</v>
      </c>
      <c r="AK108" s="254" t="b">
        <f t="shared" si="11"/>
        <v>0</v>
      </c>
      <c r="AL108" s="254">
        <f t="shared" si="127"/>
        <v>0</v>
      </c>
      <c r="AM108" s="254">
        <f t="shared" si="130"/>
        <v>0</v>
      </c>
      <c r="AN108" s="288">
        <f t="shared" si="139"/>
        <v>0</v>
      </c>
      <c r="AO108" s="288">
        <f>IF(AND($BU108=$BV108,BU108=AO$13),$J108&amp;$K108&amp;$L108&amp;$M108&amp;$N108&amp;$O108&amp;$P108&amp;$Q108&amp;$R108&amp;$S108&amp;$T108&amp;$U108,IFERROR(MATCH($AN108,AO$17:AO107,0),-1000))</f>
        <v>1</v>
      </c>
      <c r="AP108" s="288">
        <f>IF(AND($BU108=$BV108,BV108=AP$13),$J108&amp;$K108&amp;$L108&amp;$M108&amp;$N108&amp;$O108&amp;$P108&amp;$Q108&amp;$R108&amp;$S108&amp;$T108&amp;$U108,IFERROR(MATCH($AN108,AP$17:AP107,0),-1000))</f>
        <v>1</v>
      </c>
      <c r="AQ108" s="288">
        <f>IF(AND($BU108=$BV108,BW108=AQ$13),$J108&amp;$K108&amp;$L108&amp;$M108&amp;$N108&amp;$O108&amp;$P108&amp;$Q108&amp;$R108&amp;$S108&amp;$T108&amp;$U108,IFERROR(MATCH($AN108,AQ$17:AQ107,0),-1000))</f>
        <v>1</v>
      </c>
      <c r="AR108" s="288">
        <f>IF(AND($BU108=$BV108,BX108=AR$13),$J108&amp;$K108&amp;$L108&amp;$M108&amp;$N108&amp;$O108&amp;$P108&amp;$Q108&amp;$R108&amp;$S108&amp;$T108&amp;$U108,IFERROR(MATCH($AN108,AR$17:AR107,0),-1000))</f>
        <v>1</v>
      </c>
      <c r="AS108" s="254">
        <f t="shared" si="71"/>
        <v>0</v>
      </c>
      <c r="AT108" s="261" t="str">
        <f t="shared" si="140"/>
        <v/>
      </c>
      <c r="AU108" s="254" t="str">
        <f t="shared" si="124"/>
        <v/>
      </c>
      <c r="AV108" s="254" t="str">
        <f t="shared" si="124"/>
        <v/>
      </c>
      <c r="AW108" s="254" t="str">
        <f t="shared" si="124"/>
        <v/>
      </c>
      <c r="AX108" s="254" t="str">
        <f t="shared" si="124"/>
        <v/>
      </c>
      <c r="AY108" s="254" t="str">
        <f t="shared" si="124"/>
        <v/>
      </c>
      <c r="AZ108" s="254" t="str">
        <f t="shared" si="132"/>
        <v/>
      </c>
      <c r="BA108" s="254" t="str">
        <f t="shared" si="132"/>
        <v/>
      </c>
      <c r="BB108" s="254" t="str">
        <f t="shared" si="132"/>
        <v/>
      </c>
      <c r="BC108" s="254" t="str">
        <f t="shared" si="132"/>
        <v/>
      </c>
      <c r="BD108" s="254" t="str">
        <f t="shared" si="132"/>
        <v/>
      </c>
      <c r="BE108" s="262" t="str">
        <f t="shared" si="132"/>
        <v/>
      </c>
      <c r="BF108" s="263" t="str">
        <f t="shared" si="125"/>
        <v/>
      </c>
      <c r="BG108" s="254" t="str">
        <f t="shared" si="125"/>
        <v/>
      </c>
      <c r="BH108" s="254" t="str">
        <f t="shared" si="125"/>
        <v/>
      </c>
      <c r="BI108" s="254" t="str">
        <f t="shared" si="125"/>
        <v/>
      </c>
      <c r="BJ108" s="254" t="str">
        <f t="shared" si="125"/>
        <v/>
      </c>
      <c r="BK108" s="254" t="str">
        <f t="shared" si="133"/>
        <v/>
      </c>
      <c r="BL108" s="254" t="str">
        <f t="shared" si="133"/>
        <v/>
      </c>
      <c r="BM108" s="254" t="str">
        <f t="shared" si="133"/>
        <v/>
      </c>
      <c r="BN108" s="254" t="str">
        <f t="shared" si="133"/>
        <v/>
      </c>
      <c r="BO108" s="254" t="str">
        <f t="shared" si="133"/>
        <v/>
      </c>
      <c r="BP108" s="254" t="str">
        <f t="shared" si="133"/>
        <v/>
      </c>
      <c r="BQ108" s="264" t="str">
        <f t="shared" si="141"/>
        <v/>
      </c>
      <c r="BR108" s="261" t="str">
        <f t="shared" si="30"/>
        <v/>
      </c>
      <c r="BS108" s="254" t="str">
        <f t="shared" si="180"/>
        <v/>
      </c>
      <c r="BT108" s="254" t="str">
        <f t="shared" si="180"/>
        <v/>
      </c>
      <c r="BU108" s="265" t="str">
        <f t="shared" si="178"/>
        <v/>
      </c>
      <c r="BV108" s="263" t="str">
        <f t="shared" si="181"/>
        <v/>
      </c>
      <c r="BW108" s="254" t="str">
        <f t="shared" si="181"/>
        <v/>
      </c>
      <c r="BX108" s="254" t="str">
        <f t="shared" si="179"/>
        <v/>
      </c>
      <c r="BY108" s="264" t="str">
        <f t="shared" si="33"/>
        <v/>
      </c>
      <c r="BZ108" s="254" t="str">
        <f t="shared" si="34"/>
        <v/>
      </c>
      <c r="CA108" s="254">
        <f t="shared" si="121"/>
        <v>0</v>
      </c>
      <c r="CB108" s="254">
        <f t="shared" si="121"/>
        <v>0</v>
      </c>
      <c r="CC108" s="254">
        <f t="shared" si="121"/>
        <v>0</v>
      </c>
      <c r="CD108" s="254">
        <f t="shared" si="121"/>
        <v>0</v>
      </c>
      <c r="CE108" s="254">
        <f t="shared" si="121"/>
        <v>0</v>
      </c>
      <c r="CF108" s="254">
        <f t="shared" si="121"/>
        <v>0</v>
      </c>
      <c r="CG108" s="254">
        <f t="shared" si="131"/>
        <v>0</v>
      </c>
      <c r="CH108" s="254">
        <f t="shared" si="131"/>
        <v>0</v>
      </c>
      <c r="CI108" s="254">
        <f t="shared" si="131"/>
        <v>0</v>
      </c>
      <c r="CJ108" s="254">
        <f t="shared" si="131"/>
        <v>0</v>
      </c>
      <c r="CK108" s="254">
        <f t="shared" si="131"/>
        <v>0</v>
      </c>
      <c r="CL108" s="254">
        <f t="shared" si="131"/>
        <v>0</v>
      </c>
      <c r="CM108" s="254">
        <f t="shared" si="142"/>
        <v>0</v>
      </c>
      <c r="CN108" s="254">
        <f t="shared" si="143"/>
        <v>0</v>
      </c>
      <c r="CO108" s="254">
        <f t="shared" si="144"/>
        <v>0</v>
      </c>
      <c r="CP108" s="254">
        <f t="shared" si="145"/>
        <v>0</v>
      </c>
      <c r="CQ108" s="254">
        <f t="shared" si="146"/>
        <v>0</v>
      </c>
      <c r="CR108" s="254">
        <f t="shared" si="147"/>
        <v>0</v>
      </c>
      <c r="CS108" s="254">
        <f t="shared" si="148"/>
        <v>0</v>
      </c>
      <c r="CT108" s="254">
        <f t="shared" si="149"/>
        <v>0</v>
      </c>
      <c r="CU108" s="254">
        <f t="shared" si="150"/>
        <v>0</v>
      </c>
      <c r="CV108" s="254">
        <f t="shared" si="151"/>
        <v>0</v>
      </c>
      <c r="CW108" s="254">
        <f t="shared" si="152"/>
        <v>0</v>
      </c>
      <c r="CX108" s="254">
        <f t="shared" si="153"/>
        <v>0</v>
      </c>
      <c r="CY108" s="254">
        <f t="shared" si="154"/>
        <v>0</v>
      </c>
      <c r="CZ108" s="254">
        <f t="shared" si="155"/>
        <v>0</v>
      </c>
      <c r="DA108" s="254">
        <f t="shared" si="156"/>
        <v>0</v>
      </c>
      <c r="DB108" s="254">
        <f t="shared" si="157"/>
        <v>0</v>
      </c>
      <c r="DC108" s="254">
        <f t="shared" si="158"/>
        <v>0</v>
      </c>
      <c r="DD108" s="254">
        <f t="shared" si="159"/>
        <v>0</v>
      </c>
      <c r="DE108" s="254">
        <f t="shared" si="160"/>
        <v>0</v>
      </c>
      <c r="DF108" s="254">
        <f t="shared" si="161"/>
        <v>0</v>
      </c>
      <c r="DG108" s="254">
        <f t="shared" si="162"/>
        <v>0</v>
      </c>
      <c r="DH108" s="254">
        <f t="shared" si="163"/>
        <v>0</v>
      </c>
      <c r="DI108" s="254">
        <f t="shared" si="164"/>
        <v>0</v>
      </c>
      <c r="DJ108" s="254">
        <f t="shared" si="165"/>
        <v>0</v>
      </c>
      <c r="DK108" s="254">
        <f t="shared" si="166"/>
        <v>0</v>
      </c>
      <c r="DL108" s="254">
        <f t="shared" si="167"/>
        <v>0</v>
      </c>
      <c r="DM108" s="254">
        <f t="shared" si="168"/>
        <v>0</v>
      </c>
      <c r="DN108" s="254">
        <f t="shared" si="169"/>
        <v>0</v>
      </c>
      <c r="DO108" s="254">
        <f t="shared" si="170"/>
        <v>0</v>
      </c>
      <c r="DP108" s="254">
        <f t="shared" si="171"/>
        <v>0</v>
      </c>
      <c r="DQ108" s="254">
        <f t="shared" si="172"/>
        <v>0</v>
      </c>
      <c r="DR108" s="254">
        <f t="shared" si="173"/>
        <v>0</v>
      </c>
      <c r="DS108" s="254">
        <f t="shared" si="174"/>
        <v>0</v>
      </c>
      <c r="DT108" s="254">
        <f t="shared" si="175"/>
        <v>0</v>
      </c>
      <c r="DU108" s="254">
        <f t="shared" si="176"/>
        <v>0</v>
      </c>
      <c r="DV108" s="254">
        <f t="shared" si="177"/>
        <v>0</v>
      </c>
    </row>
    <row r="109" spans="1:126" ht="24" customHeight="1">
      <c r="A109" s="11" t="str">
        <f ca="1">IF(AG109&lt;&gt;"OK","",CONCATENATE(TEXT('Front Page'!$F$33,"000"),TEXT('Front Page'!$F$31,"000"),"-",LEFT('Front Page'!$R$53,5),"-",LEFT(D109,1),AJ109, "-",TEXT(B109,"000")))</f>
        <v/>
      </c>
      <c r="B109" s="12" t="str">
        <f>IFERROR(IF(E109="","",MAX(B$17:B108)+1),"")</f>
        <v/>
      </c>
      <c r="C109" s="13"/>
      <c r="D109" s="29" t="str">
        <f t="shared" si="134"/>
        <v>None</v>
      </c>
      <c r="E109" s="29" t="str">
        <f t="shared" si="17"/>
        <v/>
      </c>
      <c r="F109" s="29" t="str">
        <f t="shared" si="18"/>
        <v/>
      </c>
      <c r="G109" s="363"/>
      <c r="H109" s="364"/>
      <c r="I109" s="325" t="str">
        <f t="shared" si="135"/>
        <v>No</v>
      </c>
      <c r="J109" s="314">
        <v>0</v>
      </c>
      <c r="K109" s="312">
        <v>0</v>
      </c>
      <c r="L109" s="312">
        <v>0</v>
      </c>
      <c r="M109" s="312">
        <v>0</v>
      </c>
      <c r="N109" s="312">
        <v>0</v>
      </c>
      <c r="O109" s="312">
        <v>0</v>
      </c>
      <c r="P109" s="312">
        <v>0</v>
      </c>
      <c r="Q109" s="312">
        <v>0</v>
      </c>
      <c r="R109" s="312">
        <v>0</v>
      </c>
      <c r="S109" s="312">
        <v>0</v>
      </c>
      <c r="T109" s="312">
        <v>0</v>
      </c>
      <c r="U109" s="312">
        <v>0</v>
      </c>
      <c r="V109" s="313">
        <v>1</v>
      </c>
      <c r="W109" s="313">
        <v>1</v>
      </c>
      <c r="X109" s="312">
        <v>0</v>
      </c>
      <c r="Y109" s="312">
        <v>0</v>
      </c>
      <c r="Z109" s="312">
        <v>0</v>
      </c>
      <c r="AA109" s="14">
        <v>0</v>
      </c>
      <c r="AB109" s="317"/>
      <c r="AC109" s="15" t="str">
        <f t="shared" si="126"/>
        <v/>
      </c>
      <c r="AD109" s="15" t="str">
        <f t="shared" si="136"/>
        <v/>
      </c>
      <c r="AE109" s="16" t="str">
        <f t="shared" si="137"/>
        <v>0 - 0</v>
      </c>
      <c r="AF109" s="20" t="str">
        <f t="shared" si="138"/>
        <v>Not an offer</v>
      </c>
      <c r="AG109" s="276" t="str">
        <f t="shared" si="128"/>
        <v>Not an Offer</v>
      </c>
      <c r="AH109" s="150"/>
      <c r="AI109" s="254">
        <v>93</v>
      </c>
      <c r="AJ109" s="149" t="str">
        <f t="shared" si="129"/>
        <v>00-ICT</v>
      </c>
      <c r="AK109" s="254" t="b">
        <f t="shared" si="11"/>
        <v>0</v>
      </c>
      <c r="AL109" s="254">
        <f t="shared" si="127"/>
        <v>0</v>
      </c>
      <c r="AM109" s="254">
        <f t="shared" si="130"/>
        <v>0</v>
      </c>
      <c r="AN109" s="288">
        <f t="shared" si="139"/>
        <v>0</v>
      </c>
      <c r="AO109" s="288">
        <f>IF(AND($BU109=$BV109,BU109=AO$13),$J109&amp;$K109&amp;$L109&amp;$M109&amp;$N109&amp;$O109&amp;$P109&amp;$Q109&amp;$R109&amp;$S109&amp;$T109&amp;$U109,IFERROR(MATCH($AN109,AO$17:AO108,0),-1000))</f>
        <v>1</v>
      </c>
      <c r="AP109" s="288">
        <f>IF(AND($BU109=$BV109,BV109=AP$13),$J109&amp;$K109&amp;$L109&amp;$M109&amp;$N109&amp;$O109&amp;$P109&amp;$Q109&amp;$R109&amp;$S109&amp;$T109&amp;$U109,IFERROR(MATCH($AN109,AP$17:AP108,0),-1000))</f>
        <v>1</v>
      </c>
      <c r="AQ109" s="288">
        <f>IF(AND($BU109=$BV109,BW109=AQ$13),$J109&amp;$K109&amp;$L109&amp;$M109&amp;$N109&amp;$O109&amp;$P109&amp;$Q109&amp;$R109&amp;$S109&amp;$T109&amp;$U109,IFERROR(MATCH($AN109,AQ$17:AQ108,0),-1000))</f>
        <v>1</v>
      </c>
      <c r="AR109" s="288">
        <f>IF(AND($BU109=$BV109,BX109=AR$13),$J109&amp;$K109&amp;$L109&amp;$M109&amp;$N109&amp;$O109&amp;$P109&amp;$Q109&amp;$R109&amp;$S109&amp;$T109&amp;$U109,IFERROR(MATCH($AN109,AR$17:AR108,0),-1000))</f>
        <v>1</v>
      </c>
      <c r="AS109" s="254">
        <f t="shared" si="71"/>
        <v>0</v>
      </c>
      <c r="AT109" s="261" t="str">
        <f t="shared" si="140"/>
        <v/>
      </c>
      <c r="AU109" s="254" t="str">
        <f t="shared" si="124"/>
        <v/>
      </c>
      <c r="AV109" s="254" t="str">
        <f t="shared" si="124"/>
        <v/>
      </c>
      <c r="AW109" s="254" t="str">
        <f t="shared" si="124"/>
        <v/>
      </c>
      <c r="AX109" s="254" t="str">
        <f t="shared" si="124"/>
        <v/>
      </c>
      <c r="AY109" s="254" t="str">
        <f t="shared" si="124"/>
        <v/>
      </c>
      <c r="AZ109" s="254" t="str">
        <f t="shared" si="132"/>
        <v/>
      </c>
      <c r="BA109" s="254" t="str">
        <f t="shared" si="132"/>
        <v/>
      </c>
      <c r="BB109" s="254" t="str">
        <f t="shared" si="132"/>
        <v/>
      </c>
      <c r="BC109" s="254" t="str">
        <f t="shared" si="132"/>
        <v/>
      </c>
      <c r="BD109" s="254" t="str">
        <f t="shared" si="132"/>
        <v/>
      </c>
      <c r="BE109" s="262" t="str">
        <f t="shared" si="132"/>
        <v/>
      </c>
      <c r="BF109" s="263" t="str">
        <f t="shared" si="125"/>
        <v/>
      </c>
      <c r="BG109" s="254" t="str">
        <f t="shared" si="125"/>
        <v/>
      </c>
      <c r="BH109" s="254" t="str">
        <f t="shared" si="125"/>
        <v/>
      </c>
      <c r="BI109" s="254" t="str">
        <f t="shared" si="125"/>
        <v/>
      </c>
      <c r="BJ109" s="254" t="str">
        <f t="shared" si="125"/>
        <v/>
      </c>
      <c r="BK109" s="254" t="str">
        <f t="shared" si="133"/>
        <v/>
      </c>
      <c r="BL109" s="254" t="str">
        <f t="shared" si="133"/>
        <v/>
      </c>
      <c r="BM109" s="254" t="str">
        <f t="shared" si="133"/>
        <v/>
      </c>
      <c r="BN109" s="254" t="str">
        <f t="shared" si="133"/>
        <v/>
      </c>
      <c r="BO109" s="254" t="str">
        <f t="shared" si="133"/>
        <v/>
      </c>
      <c r="BP109" s="254" t="str">
        <f t="shared" si="133"/>
        <v/>
      </c>
      <c r="BQ109" s="264" t="str">
        <f t="shared" si="141"/>
        <v/>
      </c>
      <c r="BR109" s="261" t="str">
        <f t="shared" si="30"/>
        <v/>
      </c>
      <c r="BS109" s="254" t="str">
        <f t="shared" si="180"/>
        <v/>
      </c>
      <c r="BT109" s="254" t="str">
        <f t="shared" si="180"/>
        <v/>
      </c>
      <c r="BU109" s="265" t="str">
        <f t="shared" si="178"/>
        <v/>
      </c>
      <c r="BV109" s="263" t="str">
        <f t="shared" si="181"/>
        <v/>
      </c>
      <c r="BW109" s="254" t="str">
        <f t="shared" si="181"/>
        <v/>
      </c>
      <c r="BX109" s="254" t="str">
        <f t="shared" si="179"/>
        <v/>
      </c>
      <c r="BY109" s="264" t="str">
        <f t="shared" si="33"/>
        <v/>
      </c>
      <c r="BZ109" s="254" t="str">
        <f t="shared" si="34"/>
        <v/>
      </c>
      <c r="CA109" s="254">
        <f t="shared" si="121"/>
        <v>0</v>
      </c>
      <c r="CB109" s="254">
        <f t="shared" si="121"/>
        <v>0</v>
      </c>
      <c r="CC109" s="254">
        <f t="shared" si="121"/>
        <v>0</v>
      </c>
      <c r="CD109" s="254">
        <f t="shared" si="121"/>
        <v>0</v>
      </c>
      <c r="CE109" s="254">
        <f t="shared" si="121"/>
        <v>0</v>
      </c>
      <c r="CF109" s="254">
        <f t="shared" si="121"/>
        <v>0</v>
      </c>
      <c r="CG109" s="254">
        <f t="shared" si="131"/>
        <v>0</v>
      </c>
      <c r="CH109" s="254">
        <f t="shared" si="131"/>
        <v>0</v>
      </c>
      <c r="CI109" s="254">
        <f t="shared" si="131"/>
        <v>0</v>
      </c>
      <c r="CJ109" s="254">
        <f t="shared" si="131"/>
        <v>0</v>
      </c>
      <c r="CK109" s="254">
        <f t="shared" si="131"/>
        <v>0</v>
      </c>
      <c r="CL109" s="254">
        <f t="shared" si="131"/>
        <v>0</v>
      </c>
      <c r="CM109" s="254">
        <f t="shared" si="142"/>
        <v>0</v>
      </c>
      <c r="CN109" s="254">
        <f t="shared" si="143"/>
        <v>0</v>
      </c>
      <c r="CO109" s="254">
        <f t="shared" si="144"/>
        <v>0</v>
      </c>
      <c r="CP109" s="254">
        <f t="shared" si="145"/>
        <v>0</v>
      </c>
      <c r="CQ109" s="254">
        <f t="shared" si="146"/>
        <v>0</v>
      </c>
      <c r="CR109" s="254">
        <f t="shared" si="147"/>
        <v>0</v>
      </c>
      <c r="CS109" s="254">
        <f t="shared" si="148"/>
        <v>0</v>
      </c>
      <c r="CT109" s="254">
        <f t="shared" si="149"/>
        <v>0</v>
      </c>
      <c r="CU109" s="254">
        <f t="shared" si="150"/>
        <v>0</v>
      </c>
      <c r="CV109" s="254">
        <f t="shared" si="151"/>
        <v>0</v>
      </c>
      <c r="CW109" s="254">
        <f t="shared" si="152"/>
        <v>0</v>
      </c>
      <c r="CX109" s="254">
        <f t="shared" si="153"/>
        <v>0</v>
      </c>
      <c r="CY109" s="254">
        <f t="shared" si="154"/>
        <v>0</v>
      </c>
      <c r="CZ109" s="254">
        <f t="shared" si="155"/>
        <v>0</v>
      </c>
      <c r="DA109" s="254">
        <f t="shared" si="156"/>
        <v>0</v>
      </c>
      <c r="DB109" s="254">
        <f t="shared" si="157"/>
        <v>0</v>
      </c>
      <c r="DC109" s="254">
        <f t="shared" si="158"/>
        <v>0</v>
      </c>
      <c r="DD109" s="254">
        <f t="shared" si="159"/>
        <v>0</v>
      </c>
      <c r="DE109" s="254">
        <f t="shared" si="160"/>
        <v>0</v>
      </c>
      <c r="DF109" s="254">
        <f t="shared" si="161"/>
        <v>0</v>
      </c>
      <c r="DG109" s="254">
        <f t="shared" si="162"/>
        <v>0</v>
      </c>
      <c r="DH109" s="254">
        <f t="shared" si="163"/>
        <v>0</v>
      </c>
      <c r="DI109" s="254">
        <f t="shared" si="164"/>
        <v>0</v>
      </c>
      <c r="DJ109" s="254">
        <f t="shared" si="165"/>
        <v>0</v>
      </c>
      <c r="DK109" s="254">
        <f t="shared" si="166"/>
        <v>0</v>
      </c>
      <c r="DL109" s="254">
        <f t="shared" si="167"/>
        <v>0</v>
      </c>
      <c r="DM109" s="254">
        <f t="shared" si="168"/>
        <v>0</v>
      </c>
      <c r="DN109" s="254">
        <f t="shared" si="169"/>
        <v>0</v>
      </c>
      <c r="DO109" s="254">
        <f t="shared" si="170"/>
        <v>0</v>
      </c>
      <c r="DP109" s="254">
        <f t="shared" si="171"/>
        <v>0</v>
      </c>
      <c r="DQ109" s="254">
        <f t="shared" si="172"/>
        <v>0</v>
      </c>
      <c r="DR109" s="254">
        <f t="shared" si="173"/>
        <v>0</v>
      </c>
      <c r="DS109" s="254">
        <f t="shared" si="174"/>
        <v>0</v>
      </c>
      <c r="DT109" s="254">
        <f t="shared" si="175"/>
        <v>0</v>
      </c>
      <c r="DU109" s="254">
        <f t="shared" si="176"/>
        <v>0</v>
      </c>
      <c r="DV109" s="254">
        <f t="shared" si="177"/>
        <v>0</v>
      </c>
    </row>
    <row r="110" spans="1:126" ht="24" customHeight="1">
      <c r="A110" s="11" t="str">
        <f ca="1">IF(AG110&lt;&gt;"OK","",CONCATENATE(TEXT('Front Page'!$F$33,"000"),TEXT('Front Page'!$F$31,"000"),"-",LEFT('Front Page'!$R$53,5),"-",LEFT(D110,1),AJ110, "-",TEXT(B110,"000")))</f>
        <v/>
      </c>
      <c r="B110" s="12" t="str">
        <f>IFERROR(IF(E110="","",MAX(B$17:B109)+1),"")</f>
        <v/>
      </c>
      <c r="C110" s="13"/>
      <c r="D110" s="29" t="str">
        <f t="shared" si="134"/>
        <v>None</v>
      </c>
      <c r="E110" s="29" t="str">
        <f t="shared" si="17"/>
        <v/>
      </c>
      <c r="F110" s="29" t="str">
        <f t="shared" si="18"/>
        <v/>
      </c>
      <c r="G110" s="363"/>
      <c r="H110" s="364"/>
      <c r="I110" s="325" t="str">
        <f t="shared" si="135"/>
        <v>No</v>
      </c>
      <c r="J110" s="314">
        <v>0</v>
      </c>
      <c r="K110" s="312">
        <v>0</v>
      </c>
      <c r="L110" s="312">
        <v>0</v>
      </c>
      <c r="M110" s="312">
        <v>0</v>
      </c>
      <c r="N110" s="312">
        <v>0</v>
      </c>
      <c r="O110" s="312">
        <v>0</v>
      </c>
      <c r="P110" s="312">
        <v>0</v>
      </c>
      <c r="Q110" s="312">
        <v>0</v>
      </c>
      <c r="R110" s="312">
        <v>0</v>
      </c>
      <c r="S110" s="312">
        <v>0</v>
      </c>
      <c r="T110" s="312">
        <v>0</v>
      </c>
      <c r="U110" s="312">
        <v>0</v>
      </c>
      <c r="V110" s="313">
        <v>1</v>
      </c>
      <c r="W110" s="313">
        <v>1</v>
      </c>
      <c r="X110" s="312">
        <v>0</v>
      </c>
      <c r="Y110" s="312">
        <v>0</v>
      </c>
      <c r="Z110" s="312">
        <v>0</v>
      </c>
      <c r="AA110" s="14">
        <v>0</v>
      </c>
      <c r="AB110" s="317"/>
      <c r="AC110" s="15" t="str">
        <f t="shared" si="126"/>
        <v/>
      </c>
      <c r="AD110" s="15" t="str">
        <f t="shared" si="136"/>
        <v/>
      </c>
      <c r="AE110" s="16" t="str">
        <f t="shared" si="137"/>
        <v>0 - 0</v>
      </c>
      <c r="AF110" s="20" t="str">
        <f t="shared" si="138"/>
        <v>Not an offer</v>
      </c>
      <c r="AG110" s="276" t="str">
        <f t="shared" si="128"/>
        <v>Not an Offer</v>
      </c>
      <c r="AH110" s="150"/>
      <c r="AI110" s="254">
        <v>94</v>
      </c>
      <c r="AJ110" s="149" t="str">
        <f t="shared" si="129"/>
        <v>00-ICT</v>
      </c>
      <c r="AK110" s="254" t="b">
        <f t="shared" si="11"/>
        <v>0</v>
      </c>
      <c r="AL110" s="254">
        <f t="shared" si="127"/>
        <v>0</v>
      </c>
      <c r="AM110" s="254">
        <f t="shared" si="130"/>
        <v>0</v>
      </c>
      <c r="AN110" s="288">
        <f t="shared" si="139"/>
        <v>0</v>
      </c>
      <c r="AO110" s="288">
        <f>IF(AND($BU110=$BV110,BU110=AO$13),$J110&amp;$K110&amp;$L110&amp;$M110&amp;$N110&amp;$O110&amp;$P110&amp;$Q110&amp;$R110&amp;$S110&amp;$T110&amp;$U110,IFERROR(MATCH($AN110,AO$17:AO109,0),-1000))</f>
        <v>1</v>
      </c>
      <c r="AP110" s="288">
        <f>IF(AND($BU110=$BV110,BV110=AP$13),$J110&amp;$K110&amp;$L110&amp;$M110&amp;$N110&amp;$O110&amp;$P110&amp;$Q110&amp;$R110&amp;$S110&amp;$T110&amp;$U110,IFERROR(MATCH($AN110,AP$17:AP109,0),-1000))</f>
        <v>1</v>
      </c>
      <c r="AQ110" s="288">
        <f>IF(AND($BU110=$BV110,BW110=AQ$13),$J110&amp;$K110&amp;$L110&amp;$M110&amp;$N110&amp;$O110&amp;$P110&amp;$Q110&amp;$R110&amp;$S110&amp;$T110&amp;$U110,IFERROR(MATCH($AN110,AQ$17:AQ109,0),-1000))</f>
        <v>1</v>
      </c>
      <c r="AR110" s="288">
        <f>IF(AND($BU110=$BV110,BX110=AR$13),$J110&amp;$K110&amp;$L110&amp;$M110&amp;$N110&amp;$O110&amp;$P110&amp;$Q110&amp;$R110&amp;$S110&amp;$T110&amp;$U110,IFERROR(MATCH($AN110,AR$17:AR109,0),-1000))</f>
        <v>1</v>
      </c>
      <c r="AS110" s="254">
        <f t="shared" si="71"/>
        <v>0</v>
      </c>
      <c r="AT110" s="261" t="str">
        <f t="shared" si="140"/>
        <v/>
      </c>
      <c r="AU110" s="254" t="str">
        <f t="shared" si="124"/>
        <v/>
      </c>
      <c r="AV110" s="254" t="str">
        <f t="shared" si="124"/>
        <v/>
      </c>
      <c r="AW110" s="254" t="str">
        <f t="shared" si="124"/>
        <v/>
      </c>
      <c r="AX110" s="254" t="str">
        <f t="shared" si="124"/>
        <v/>
      </c>
      <c r="AY110" s="254" t="str">
        <f t="shared" si="124"/>
        <v/>
      </c>
      <c r="AZ110" s="254" t="str">
        <f t="shared" si="132"/>
        <v/>
      </c>
      <c r="BA110" s="254" t="str">
        <f t="shared" si="132"/>
        <v/>
      </c>
      <c r="BB110" s="254" t="str">
        <f t="shared" si="132"/>
        <v/>
      </c>
      <c r="BC110" s="254" t="str">
        <f t="shared" si="132"/>
        <v/>
      </c>
      <c r="BD110" s="254" t="str">
        <f t="shared" si="132"/>
        <v/>
      </c>
      <c r="BE110" s="262" t="str">
        <f t="shared" si="132"/>
        <v/>
      </c>
      <c r="BF110" s="263" t="str">
        <f t="shared" si="125"/>
        <v/>
      </c>
      <c r="BG110" s="254" t="str">
        <f t="shared" si="125"/>
        <v/>
      </c>
      <c r="BH110" s="254" t="str">
        <f t="shared" si="125"/>
        <v/>
      </c>
      <c r="BI110" s="254" t="str">
        <f t="shared" si="125"/>
        <v/>
      </c>
      <c r="BJ110" s="254" t="str">
        <f t="shared" si="125"/>
        <v/>
      </c>
      <c r="BK110" s="254" t="str">
        <f t="shared" si="133"/>
        <v/>
      </c>
      <c r="BL110" s="254" t="str">
        <f t="shared" si="133"/>
        <v/>
      </c>
      <c r="BM110" s="254" t="str">
        <f t="shared" si="133"/>
        <v/>
      </c>
      <c r="BN110" s="254" t="str">
        <f t="shared" si="133"/>
        <v/>
      </c>
      <c r="BO110" s="254" t="str">
        <f t="shared" si="133"/>
        <v/>
      </c>
      <c r="BP110" s="254" t="str">
        <f t="shared" si="133"/>
        <v/>
      </c>
      <c r="BQ110" s="264" t="str">
        <f t="shared" si="141"/>
        <v/>
      </c>
      <c r="BR110" s="261" t="str">
        <f t="shared" si="30"/>
        <v/>
      </c>
      <c r="BS110" s="254" t="str">
        <f t="shared" si="180"/>
        <v/>
      </c>
      <c r="BT110" s="254" t="str">
        <f t="shared" si="180"/>
        <v/>
      </c>
      <c r="BU110" s="265" t="str">
        <f t="shared" si="178"/>
        <v/>
      </c>
      <c r="BV110" s="263" t="str">
        <f t="shared" si="181"/>
        <v/>
      </c>
      <c r="BW110" s="254" t="str">
        <f t="shared" si="181"/>
        <v/>
      </c>
      <c r="BX110" s="254" t="str">
        <f t="shared" si="179"/>
        <v/>
      </c>
      <c r="BY110" s="264" t="str">
        <f t="shared" si="33"/>
        <v/>
      </c>
      <c r="BZ110" s="254" t="str">
        <f t="shared" si="34"/>
        <v/>
      </c>
      <c r="CA110" s="254">
        <f t="shared" si="121"/>
        <v>0</v>
      </c>
      <c r="CB110" s="254">
        <f t="shared" si="121"/>
        <v>0</v>
      </c>
      <c r="CC110" s="254">
        <f t="shared" si="121"/>
        <v>0</v>
      </c>
      <c r="CD110" s="254">
        <f t="shared" si="121"/>
        <v>0</v>
      </c>
      <c r="CE110" s="254">
        <f t="shared" si="121"/>
        <v>0</v>
      </c>
      <c r="CF110" s="254">
        <f t="shared" si="121"/>
        <v>0</v>
      </c>
      <c r="CG110" s="254">
        <f t="shared" si="131"/>
        <v>0</v>
      </c>
      <c r="CH110" s="254">
        <f t="shared" si="131"/>
        <v>0</v>
      </c>
      <c r="CI110" s="254">
        <f t="shared" si="131"/>
        <v>0</v>
      </c>
      <c r="CJ110" s="254">
        <f t="shared" si="131"/>
        <v>0</v>
      </c>
      <c r="CK110" s="254">
        <f t="shared" si="131"/>
        <v>0</v>
      </c>
      <c r="CL110" s="254">
        <f t="shared" si="131"/>
        <v>0</v>
      </c>
      <c r="CM110" s="254">
        <f t="shared" si="142"/>
        <v>0</v>
      </c>
      <c r="CN110" s="254">
        <f t="shared" si="143"/>
        <v>0</v>
      </c>
      <c r="CO110" s="254">
        <f t="shared" si="144"/>
        <v>0</v>
      </c>
      <c r="CP110" s="254">
        <f t="shared" si="145"/>
        <v>0</v>
      </c>
      <c r="CQ110" s="254">
        <f t="shared" si="146"/>
        <v>0</v>
      </c>
      <c r="CR110" s="254">
        <f t="shared" si="147"/>
        <v>0</v>
      </c>
      <c r="CS110" s="254">
        <f t="shared" si="148"/>
        <v>0</v>
      </c>
      <c r="CT110" s="254">
        <f t="shared" si="149"/>
        <v>0</v>
      </c>
      <c r="CU110" s="254">
        <f t="shared" si="150"/>
        <v>0</v>
      </c>
      <c r="CV110" s="254">
        <f t="shared" si="151"/>
        <v>0</v>
      </c>
      <c r="CW110" s="254">
        <f t="shared" si="152"/>
        <v>0</v>
      </c>
      <c r="CX110" s="254">
        <f t="shared" si="153"/>
        <v>0</v>
      </c>
      <c r="CY110" s="254">
        <f t="shared" si="154"/>
        <v>0</v>
      </c>
      <c r="CZ110" s="254">
        <f t="shared" si="155"/>
        <v>0</v>
      </c>
      <c r="DA110" s="254">
        <f t="shared" si="156"/>
        <v>0</v>
      </c>
      <c r="DB110" s="254">
        <f t="shared" si="157"/>
        <v>0</v>
      </c>
      <c r="DC110" s="254">
        <f t="shared" si="158"/>
        <v>0</v>
      </c>
      <c r="DD110" s="254">
        <f t="shared" si="159"/>
        <v>0</v>
      </c>
      <c r="DE110" s="254">
        <f t="shared" si="160"/>
        <v>0</v>
      </c>
      <c r="DF110" s="254">
        <f t="shared" si="161"/>
        <v>0</v>
      </c>
      <c r="DG110" s="254">
        <f t="shared" si="162"/>
        <v>0</v>
      </c>
      <c r="DH110" s="254">
        <f t="shared" si="163"/>
        <v>0</v>
      </c>
      <c r="DI110" s="254">
        <f t="shared" si="164"/>
        <v>0</v>
      </c>
      <c r="DJ110" s="254">
        <f t="shared" si="165"/>
        <v>0</v>
      </c>
      <c r="DK110" s="254">
        <f t="shared" si="166"/>
        <v>0</v>
      </c>
      <c r="DL110" s="254">
        <f t="shared" si="167"/>
        <v>0</v>
      </c>
      <c r="DM110" s="254">
        <f t="shared" si="168"/>
        <v>0</v>
      </c>
      <c r="DN110" s="254">
        <f t="shared" si="169"/>
        <v>0</v>
      </c>
      <c r="DO110" s="254">
        <f t="shared" si="170"/>
        <v>0</v>
      </c>
      <c r="DP110" s="254">
        <f t="shared" si="171"/>
        <v>0</v>
      </c>
      <c r="DQ110" s="254">
        <f t="shared" si="172"/>
        <v>0</v>
      </c>
      <c r="DR110" s="254">
        <f t="shared" si="173"/>
        <v>0</v>
      </c>
      <c r="DS110" s="254">
        <f t="shared" si="174"/>
        <v>0</v>
      </c>
      <c r="DT110" s="254">
        <f t="shared" si="175"/>
        <v>0</v>
      </c>
      <c r="DU110" s="254">
        <f t="shared" si="176"/>
        <v>0</v>
      </c>
      <c r="DV110" s="254">
        <f t="shared" si="177"/>
        <v>0</v>
      </c>
    </row>
    <row r="111" spans="1:126" ht="24" customHeight="1">
      <c r="A111" s="11" t="str">
        <f ca="1">IF(AG111&lt;&gt;"OK","",CONCATENATE(TEXT('Front Page'!$F$33,"000"),TEXT('Front Page'!$F$31,"000"),"-",LEFT('Front Page'!$R$53,5),"-",LEFT(D111,1),AJ111, "-",TEXT(B111,"000")))</f>
        <v/>
      </c>
      <c r="B111" s="12" t="str">
        <f>IFERROR(IF(E111="","",MAX(B$17:B110)+1),"")</f>
        <v/>
      </c>
      <c r="C111" s="13"/>
      <c r="D111" s="29" t="str">
        <f t="shared" si="134"/>
        <v>None</v>
      </c>
      <c r="E111" s="29" t="str">
        <f t="shared" si="17"/>
        <v/>
      </c>
      <c r="F111" s="29" t="str">
        <f t="shared" si="18"/>
        <v/>
      </c>
      <c r="G111" s="363"/>
      <c r="H111" s="364"/>
      <c r="I111" s="325" t="str">
        <f t="shared" si="135"/>
        <v>No</v>
      </c>
      <c r="J111" s="314">
        <v>0</v>
      </c>
      <c r="K111" s="312">
        <v>0</v>
      </c>
      <c r="L111" s="312">
        <v>0</v>
      </c>
      <c r="M111" s="312">
        <v>0</v>
      </c>
      <c r="N111" s="312">
        <v>0</v>
      </c>
      <c r="O111" s="312">
        <v>0</v>
      </c>
      <c r="P111" s="312">
        <v>0</v>
      </c>
      <c r="Q111" s="312">
        <v>0</v>
      </c>
      <c r="R111" s="312">
        <v>0</v>
      </c>
      <c r="S111" s="312">
        <v>0</v>
      </c>
      <c r="T111" s="312">
        <v>0</v>
      </c>
      <c r="U111" s="312">
        <v>0</v>
      </c>
      <c r="V111" s="313">
        <v>1</v>
      </c>
      <c r="W111" s="313">
        <v>1</v>
      </c>
      <c r="X111" s="312">
        <v>0</v>
      </c>
      <c r="Y111" s="312">
        <v>0</v>
      </c>
      <c r="Z111" s="312">
        <v>0</v>
      </c>
      <c r="AA111" s="14">
        <v>0</v>
      </c>
      <c r="AB111" s="317"/>
      <c r="AC111" s="15" t="str">
        <f t="shared" si="126"/>
        <v/>
      </c>
      <c r="AD111" s="15" t="str">
        <f t="shared" si="136"/>
        <v/>
      </c>
      <c r="AE111" s="16" t="str">
        <f t="shared" si="137"/>
        <v>0 - 0</v>
      </c>
      <c r="AF111" s="20" t="str">
        <f t="shared" si="138"/>
        <v>Not an offer</v>
      </c>
      <c r="AG111" s="276" t="str">
        <f t="shared" si="128"/>
        <v>Not an Offer</v>
      </c>
      <c r="AH111" s="150"/>
      <c r="AI111" s="254">
        <v>95</v>
      </c>
      <c r="AJ111" s="149" t="str">
        <f t="shared" si="129"/>
        <v>00-ICT</v>
      </c>
      <c r="AK111" s="254" t="b">
        <f t="shared" si="11"/>
        <v>0</v>
      </c>
      <c r="AL111" s="254">
        <f t="shared" si="127"/>
        <v>0</v>
      </c>
      <c r="AM111" s="254">
        <f t="shared" si="130"/>
        <v>0</v>
      </c>
      <c r="AN111" s="288">
        <f t="shared" si="139"/>
        <v>0</v>
      </c>
      <c r="AO111" s="288">
        <f>IF(AND($BU111=$BV111,BU111=AO$13),$J111&amp;$K111&amp;$L111&amp;$M111&amp;$N111&amp;$O111&amp;$P111&amp;$Q111&amp;$R111&amp;$S111&amp;$T111&amp;$U111,IFERROR(MATCH($AN111,AO$17:AO110,0),-1000))</f>
        <v>1</v>
      </c>
      <c r="AP111" s="288">
        <f>IF(AND($BU111=$BV111,BV111=AP$13),$J111&amp;$K111&amp;$L111&amp;$M111&amp;$N111&amp;$O111&amp;$P111&amp;$Q111&amp;$R111&amp;$S111&amp;$T111&amp;$U111,IFERROR(MATCH($AN111,AP$17:AP110,0),-1000))</f>
        <v>1</v>
      </c>
      <c r="AQ111" s="288">
        <f>IF(AND($BU111=$BV111,BW111=AQ$13),$J111&amp;$K111&amp;$L111&amp;$M111&amp;$N111&amp;$O111&amp;$P111&amp;$Q111&amp;$R111&amp;$S111&amp;$T111&amp;$U111,IFERROR(MATCH($AN111,AQ$17:AQ110,0),-1000))</f>
        <v>1</v>
      </c>
      <c r="AR111" s="288">
        <f>IF(AND($BU111=$BV111,BX111=AR$13),$J111&amp;$K111&amp;$L111&amp;$M111&amp;$N111&amp;$O111&amp;$P111&amp;$Q111&amp;$R111&amp;$S111&amp;$T111&amp;$U111,IFERROR(MATCH($AN111,AR$17:AR110,0),-1000))</f>
        <v>1</v>
      </c>
      <c r="AS111" s="254">
        <f t="shared" si="71"/>
        <v>0</v>
      </c>
      <c r="AT111" s="261" t="str">
        <f t="shared" si="140"/>
        <v/>
      </c>
      <c r="AU111" s="254" t="str">
        <f t="shared" si="124"/>
        <v/>
      </c>
      <c r="AV111" s="254" t="str">
        <f t="shared" si="124"/>
        <v/>
      </c>
      <c r="AW111" s="254" t="str">
        <f t="shared" si="124"/>
        <v/>
      </c>
      <c r="AX111" s="254" t="str">
        <f t="shared" si="124"/>
        <v/>
      </c>
      <c r="AY111" s="254" t="str">
        <f t="shared" si="124"/>
        <v/>
      </c>
      <c r="AZ111" s="254" t="str">
        <f t="shared" si="132"/>
        <v/>
      </c>
      <c r="BA111" s="254" t="str">
        <f t="shared" si="132"/>
        <v/>
      </c>
      <c r="BB111" s="254" t="str">
        <f t="shared" si="132"/>
        <v/>
      </c>
      <c r="BC111" s="254" t="str">
        <f t="shared" si="132"/>
        <v/>
      </c>
      <c r="BD111" s="254" t="str">
        <f t="shared" si="132"/>
        <v/>
      </c>
      <c r="BE111" s="262" t="str">
        <f t="shared" si="132"/>
        <v/>
      </c>
      <c r="BF111" s="263" t="str">
        <f t="shared" si="125"/>
        <v/>
      </c>
      <c r="BG111" s="254" t="str">
        <f t="shared" si="125"/>
        <v/>
      </c>
      <c r="BH111" s="254" t="str">
        <f t="shared" si="125"/>
        <v/>
      </c>
      <c r="BI111" s="254" t="str">
        <f t="shared" si="125"/>
        <v/>
      </c>
      <c r="BJ111" s="254" t="str">
        <f t="shared" si="125"/>
        <v/>
      </c>
      <c r="BK111" s="254" t="str">
        <f t="shared" si="133"/>
        <v/>
      </c>
      <c r="BL111" s="254" t="str">
        <f t="shared" si="133"/>
        <v/>
      </c>
      <c r="BM111" s="254" t="str">
        <f t="shared" si="133"/>
        <v/>
      </c>
      <c r="BN111" s="254" t="str">
        <f t="shared" si="133"/>
        <v/>
      </c>
      <c r="BO111" s="254" t="str">
        <f t="shared" si="133"/>
        <v/>
      </c>
      <c r="BP111" s="254" t="str">
        <f t="shared" si="133"/>
        <v/>
      </c>
      <c r="BQ111" s="264" t="str">
        <f t="shared" si="141"/>
        <v/>
      </c>
      <c r="BR111" s="261" t="str">
        <f t="shared" si="30"/>
        <v/>
      </c>
      <c r="BS111" s="254" t="str">
        <f t="shared" si="180"/>
        <v/>
      </c>
      <c r="BT111" s="254" t="str">
        <f t="shared" si="180"/>
        <v/>
      </c>
      <c r="BU111" s="265" t="str">
        <f t="shared" si="178"/>
        <v/>
      </c>
      <c r="BV111" s="263" t="str">
        <f t="shared" si="181"/>
        <v/>
      </c>
      <c r="BW111" s="254" t="str">
        <f t="shared" si="181"/>
        <v/>
      </c>
      <c r="BX111" s="254" t="str">
        <f t="shared" si="179"/>
        <v/>
      </c>
      <c r="BY111" s="264" t="str">
        <f t="shared" si="33"/>
        <v/>
      </c>
      <c r="BZ111" s="254" t="str">
        <f t="shared" si="34"/>
        <v/>
      </c>
      <c r="CA111" s="254">
        <f t="shared" si="121"/>
        <v>0</v>
      </c>
      <c r="CB111" s="254">
        <f t="shared" si="121"/>
        <v>0</v>
      </c>
      <c r="CC111" s="254">
        <f t="shared" si="121"/>
        <v>0</v>
      </c>
      <c r="CD111" s="254">
        <f t="shared" ref="CD111:CI160" si="182">IF($X111&gt;0,M111*$W111,0)</f>
        <v>0</v>
      </c>
      <c r="CE111" s="254">
        <f t="shared" si="182"/>
        <v>0</v>
      </c>
      <c r="CF111" s="254">
        <f t="shared" si="182"/>
        <v>0</v>
      </c>
      <c r="CG111" s="254">
        <f t="shared" si="131"/>
        <v>0</v>
      </c>
      <c r="CH111" s="254">
        <f t="shared" si="131"/>
        <v>0</v>
      </c>
      <c r="CI111" s="254">
        <f t="shared" si="131"/>
        <v>0</v>
      </c>
      <c r="CJ111" s="254">
        <f t="shared" si="131"/>
        <v>0</v>
      </c>
      <c r="CK111" s="254">
        <f t="shared" si="131"/>
        <v>0</v>
      </c>
      <c r="CL111" s="254">
        <f t="shared" si="131"/>
        <v>0</v>
      </c>
      <c r="CM111" s="254">
        <f t="shared" si="142"/>
        <v>0</v>
      </c>
      <c r="CN111" s="254">
        <f t="shared" si="143"/>
        <v>0</v>
      </c>
      <c r="CO111" s="254">
        <f t="shared" si="144"/>
        <v>0</v>
      </c>
      <c r="CP111" s="254">
        <f t="shared" si="145"/>
        <v>0</v>
      </c>
      <c r="CQ111" s="254">
        <f t="shared" si="146"/>
        <v>0</v>
      </c>
      <c r="CR111" s="254">
        <f t="shared" si="147"/>
        <v>0</v>
      </c>
      <c r="CS111" s="254">
        <f t="shared" si="148"/>
        <v>0</v>
      </c>
      <c r="CT111" s="254">
        <f t="shared" si="149"/>
        <v>0</v>
      </c>
      <c r="CU111" s="254">
        <f t="shared" si="150"/>
        <v>0</v>
      </c>
      <c r="CV111" s="254">
        <f t="shared" si="151"/>
        <v>0</v>
      </c>
      <c r="CW111" s="254">
        <f t="shared" si="152"/>
        <v>0</v>
      </c>
      <c r="CX111" s="254">
        <f t="shared" si="153"/>
        <v>0</v>
      </c>
      <c r="CY111" s="254">
        <f t="shared" si="154"/>
        <v>0</v>
      </c>
      <c r="CZ111" s="254">
        <f t="shared" si="155"/>
        <v>0</v>
      </c>
      <c r="DA111" s="254">
        <f t="shared" si="156"/>
        <v>0</v>
      </c>
      <c r="DB111" s="254">
        <f t="shared" si="157"/>
        <v>0</v>
      </c>
      <c r="DC111" s="254">
        <f t="shared" si="158"/>
        <v>0</v>
      </c>
      <c r="DD111" s="254">
        <f t="shared" si="159"/>
        <v>0</v>
      </c>
      <c r="DE111" s="254">
        <f t="shared" si="160"/>
        <v>0</v>
      </c>
      <c r="DF111" s="254">
        <f t="shared" si="161"/>
        <v>0</v>
      </c>
      <c r="DG111" s="254">
        <f t="shared" si="162"/>
        <v>0</v>
      </c>
      <c r="DH111" s="254">
        <f t="shared" si="163"/>
        <v>0</v>
      </c>
      <c r="DI111" s="254">
        <f t="shared" si="164"/>
        <v>0</v>
      </c>
      <c r="DJ111" s="254">
        <f t="shared" si="165"/>
        <v>0</v>
      </c>
      <c r="DK111" s="254">
        <f t="shared" si="166"/>
        <v>0</v>
      </c>
      <c r="DL111" s="254">
        <f t="shared" si="167"/>
        <v>0</v>
      </c>
      <c r="DM111" s="254">
        <f t="shared" si="168"/>
        <v>0</v>
      </c>
      <c r="DN111" s="254">
        <f t="shared" si="169"/>
        <v>0</v>
      </c>
      <c r="DO111" s="254">
        <f t="shared" si="170"/>
        <v>0</v>
      </c>
      <c r="DP111" s="254">
        <f t="shared" si="171"/>
        <v>0</v>
      </c>
      <c r="DQ111" s="254">
        <f t="shared" si="172"/>
        <v>0</v>
      </c>
      <c r="DR111" s="254">
        <f t="shared" si="173"/>
        <v>0</v>
      </c>
      <c r="DS111" s="254">
        <f t="shared" si="174"/>
        <v>0</v>
      </c>
      <c r="DT111" s="254">
        <f t="shared" si="175"/>
        <v>0</v>
      </c>
      <c r="DU111" s="254">
        <f t="shared" si="176"/>
        <v>0</v>
      </c>
      <c r="DV111" s="254">
        <f t="shared" si="177"/>
        <v>0</v>
      </c>
    </row>
    <row r="112" spans="1:126" ht="24" customHeight="1">
      <c r="A112" s="11" t="str">
        <f ca="1">IF(AG112&lt;&gt;"OK","",CONCATENATE(TEXT('Front Page'!$F$33,"000"),TEXT('Front Page'!$F$31,"000"),"-",LEFT('Front Page'!$R$53,5),"-",LEFT(D112,1),AJ112, "-",TEXT(B112,"000")))</f>
        <v/>
      </c>
      <c r="B112" s="12" t="str">
        <f>IFERROR(IF(E112="","",MAX(B$17:B111)+1),"")</f>
        <v/>
      </c>
      <c r="C112" s="13"/>
      <c r="D112" s="29" t="str">
        <f t="shared" si="134"/>
        <v>None</v>
      </c>
      <c r="E112" s="29" t="str">
        <f t="shared" si="17"/>
        <v/>
      </c>
      <c r="F112" s="29" t="str">
        <f t="shared" si="18"/>
        <v/>
      </c>
      <c r="G112" s="363"/>
      <c r="H112" s="364"/>
      <c r="I112" s="325" t="str">
        <f t="shared" si="135"/>
        <v>No</v>
      </c>
      <c r="J112" s="314">
        <v>0</v>
      </c>
      <c r="K112" s="312">
        <v>0</v>
      </c>
      <c r="L112" s="312">
        <v>0</v>
      </c>
      <c r="M112" s="312">
        <v>0</v>
      </c>
      <c r="N112" s="312">
        <v>0</v>
      </c>
      <c r="O112" s="312">
        <v>0</v>
      </c>
      <c r="P112" s="312">
        <v>0</v>
      </c>
      <c r="Q112" s="312">
        <v>0</v>
      </c>
      <c r="R112" s="312">
        <v>0</v>
      </c>
      <c r="S112" s="312">
        <v>0</v>
      </c>
      <c r="T112" s="312">
        <v>0</v>
      </c>
      <c r="U112" s="312">
        <v>0</v>
      </c>
      <c r="V112" s="313">
        <v>1</v>
      </c>
      <c r="W112" s="313">
        <v>1</v>
      </c>
      <c r="X112" s="312">
        <v>0</v>
      </c>
      <c r="Y112" s="312">
        <v>0</v>
      </c>
      <c r="Z112" s="312">
        <v>0</v>
      </c>
      <c r="AA112" s="14">
        <v>0</v>
      </c>
      <c r="AB112" s="317"/>
      <c r="AC112" s="15" t="str">
        <f t="shared" si="126"/>
        <v/>
      </c>
      <c r="AD112" s="15" t="str">
        <f t="shared" si="136"/>
        <v/>
      </c>
      <c r="AE112" s="16" t="str">
        <f t="shared" si="137"/>
        <v>0 - 0</v>
      </c>
      <c r="AF112" s="20" t="str">
        <f t="shared" si="138"/>
        <v>Not an offer</v>
      </c>
      <c r="AG112" s="276" t="str">
        <f t="shared" si="128"/>
        <v>Not an Offer</v>
      </c>
      <c r="AH112" s="150"/>
      <c r="AI112" s="254">
        <v>96</v>
      </c>
      <c r="AJ112" s="149" t="str">
        <f t="shared" si="129"/>
        <v>00-ICT</v>
      </c>
      <c r="AK112" s="254" t="b">
        <f t="shared" si="11"/>
        <v>0</v>
      </c>
      <c r="AL112" s="254">
        <f t="shared" si="127"/>
        <v>0</v>
      </c>
      <c r="AM112" s="254">
        <f t="shared" si="130"/>
        <v>0</v>
      </c>
      <c r="AN112" s="288">
        <f t="shared" si="139"/>
        <v>0</v>
      </c>
      <c r="AO112" s="288">
        <f>IF(AND($BU112=$BV112,BU112=AO$13),$J112&amp;$K112&amp;$L112&amp;$M112&amp;$N112&amp;$O112&amp;$P112&amp;$Q112&amp;$R112&amp;$S112&amp;$T112&amp;$U112,IFERROR(MATCH($AN112,AO$17:AO111,0),-1000))</f>
        <v>1</v>
      </c>
      <c r="AP112" s="288">
        <f>IF(AND($BU112=$BV112,BV112=AP$13),$J112&amp;$K112&amp;$L112&amp;$M112&amp;$N112&amp;$O112&amp;$P112&amp;$Q112&amp;$R112&amp;$S112&amp;$T112&amp;$U112,IFERROR(MATCH($AN112,AP$17:AP111,0),-1000))</f>
        <v>1</v>
      </c>
      <c r="AQ112" s="288">
        <f>IF(AND($BU112=$BV112,BW112=AQ$13),$J112&amp;$K112&amp;$L112&amp;$M112&amp;$N112&amp;$O112&amp;$P112&amp;$Q112&amp;$R112&amp;$S112&amp;$T112&amp;$U112,IFERROR(MATCH($AN112,AQ$17:AQ111,0),-1000))</f>
        <v>1</v>
      </c>
      <c r="AR112" s="288">
        <f>IF(AND($BU112=$BV112,BX112=AR$13),$J112&amp;$K112&amp;$L112&amp;$M112&amp;$N112&amp;$O112&amp;$P112&amp;$Q112&amp;$R112&amp;$S112&amp;$T112&amp;$U112,IFERROR(MATCH($AN112,AR$17:AR111,0),-1000))</f>
        <v>1</v>
      </c>
      <c r="AS112" s="254">
        <f t="shared" si="71"/>
        <v>0</v>
      </c>
      <c r="AT112" s="261" t="str">
        <f t="shared" si="140"/>
        <v/>
      </c>
      <c r="AU112" s="254" t="str">
        <f t="shared" si="124"/>
        <v/>
      </c>
      <c r="AV112" s="254" t="str">
        <f t="shared" si="124"/>
        <v/>
      </c>
      <c r="AW112" s="254" t="str">
        <f t="shared" si="124"/>
        <v/>
      </c>
      <c r="AX112" s="254" t="str">
        <f t="shared" si="124"/>
        <v/>
      </c>
      <c r="AY112" s="254" t="str">
        <f t="shared" si="124"/>
        <v/>
      </c>
      <c r="AZ112" s="254" t="str">
        <f t="shared" si="132"/>
        <v/>
      </c>
      <c r="BA112" s="254" t="str">
        <f t="shared" si="132"/>
        <v/>
      </c>
      <c r="BB112" s="254" t="str">
        <f t="shared" si="132"/>
        <v/>
      </c>
      <c r="BC112" s="254" t="str">
        <f t="shared" si="132"/>
        <v/>
      </c>
      <c r="BD112" s="254" t="str">
        <f t="shared" si="132"/>
        <v/>
      </c>
      <c r="BE112" s="262" t="str">
        <f t="shared" si="132"/>
        <v/>
      </c>
      <c r="BF112" s="263" t="str">
        <f t="shared" si="125"/>
        <v/>
      </c>
      <c r="BG112" s="254" t="str">
        <f t="shared" si="125"/>
        <v/>
      </c>
      <c r="BH112" s="254" t="str">
        <f t="shared" si="125"/>
        <v/>
      </c>
      <c r="BI112" s="254" t="str">
        <f t="shared" si="125"/>
        <v/>
      </c>
      <c r="BJ112" s="254" t="str">
        <f t="shared" si="125"/>
        <v/>
      </c>
      <c r="BK112" s="254" t="str">
        <f t="shared" si="133"/>
        <v/>
      </c>
      <c r="BL112" s="254" t="str">
        <f t="shared" si="133"/>
        <v/>
      </c>
      <c r="BM112" s="254" t="str">
        <f t="shared" si="133"/>
        <v/>
      </c>
      <c r="BN112" s="254" t="str">
        <f t="shared" si="133"/>
        <v/>
      </c>
      <c r="BO112" s="254" t="str">
        <f t="shared" si="133"/>
        <v/>
      </c>
      <c r="BP112" s="254" t="str">
        <f t="shared" si="133"/>
        <v/>
      </c>
      <c r="BQ112" s="264" t="str">
        <f t="shared" si="141"/>
        <v/>
      </c>
      <c r="BR112" s="261" t="str">
        <f t="shared" si="30"/>
        <v/>
      </c>
      <c r="BS112" s="254" t="str">
        <f t="shared" si="180"/>
        <v/>
      </c>
      <c r="BT112" s="254" t="str">
        <f t="shared" si="180"/>
        <v/>
      </c>
      <c r="BU112" s="265" t="str">
        <f t="shared" si="178"/>
        <v/>
      </c>
      <c r="BV112" s="263" t="str">
        <f t="shared" si="181"/>
        <v/>
      </c>
      <c r="BW112" s="254" t="str">
        <f t="shared" si="181"/>
        <v/>
      </c>
      <c r="BX112" s="254" t="str">
        <f t="shared" si="179"/>
        <v/>
      </c>
      <c r="BY112" s="264" t="str">
        <f t="shared" si="33"/>
        <v/>
      </c>
      <c r="BZ112" s="254" t="str">
        <f t="shared" si="34"/>
        <v/>
      </c>
      <c r="CA112" s="254">
        <f t="shared" ref="CA112:CF175" si="183">IF($X112&gt;0,J112*$W112,0)</f>
        <v>0</v>
      </c>
      <c r="CB112" s="254">
        <f t="shared" si="183"/>
        <v>0</v>
      </c>
      <c r="CC112" s="254">
        <f t="shared" si="183"/>
        <v>0</v>
      </c>
      <c r="CD112" s="254">
        <f t="shared" si="182"/>
        <v>0</v>
      </c>
      <c r="CE112" s="254">
        <f t="shared" si="182"/>
        <v>0</v>
      </c>
      <c r="CF112" s="254">
        <f t="shared" si="182"/>
        <v>0</v>
      </c>
      <c r="CG112" s="254">
        <f t="shared" si="131"/>
        <v>0</v>
      </c>
      <c r="CH112" s="254">
        <f t="shared" si="131"/>
        <v>0</v>
      </c>
      <c r="CI112" s="254">
        <f t="shared" si="131"/>
        <v>0</v>
      </c>
      <c r="CJ112" s="254">
        <f t="shared" si="131"/>
        <v>0</v>
      </c>
      <c r="CK112" s="254">
        <f t="shared" si="131"/>
        <v>0</v>
      </c>
      <c r="CL112" s="254">
        <f t="shared" si="131"/>
        <v>0</v>
      </c>
      <c r="CM112" s="254">
        <f t="shared" si="142"/>
        <v>0</v>
      </c>
      <c r="CN112" s="254">
        <f t="shared" si="143"/>
        <v>0</v>
      </c>
      <c r="CO112" s="254">
        <f t="shared" si="144"/>
        <v>0</v>
      </c>
      <c r="CP112" s="254">
        <f t="shared" si="145"/>
        <v>0</v>
      </c>
      <c r="CQ112" s="254">
        <f t="shared" si="146"/>
        <v>0</v>
      </c>
      <c r="CR112" s="254">
        <f t="shared" si="147"/>
        <v>0</v>
      </c>
      <c r="CS112" s="254">
        <f t="shared" si="148"/>
        <v>0</v>
      </c>
      <c r="CT112" s="254">
        <f t="shared" si="149"/>
        <v>0</v>
      </c>
      <c r="CU112" s="254">
        <f t="shared" si="150"/>
        <v>0</v>
      </c>
      <c r="CV112" s="254">
        <f t="shared" si="151"/>
        <v>0</v>
      </c>
      <c r="CW112" s="254">
        <f t="shared" si="152"/>
        <v>0</v>
      </c>
      <c r="CX112" s="254">
        <f t="shared" si="153"/>
        <v>0</v>
      </c>
      <c r="CY112" s="254">
        <f t="shared" si="154"/>
        <v>0</v>
      </c>
      <c r="CZ112" s="254">
        <f t="shared" si="155"/>
        <v>0</v>
      </c>
      <c r="DA112" s="254">
        <f t="shared" si="156"/>
        <v>0</v>
      </c>
      <c r="DB112" s="254">
        <f t="shared" si="157"/>
        <v>0</v>
      </c>
      <c r="DC112" s="254">
        <f t="shared" si="158"/>
        <v>0</v>
      </c>
      <c r="DD112" s="254">
        <f t="shared" si="159"/>
        <v>0</v>
      </c>
      <c r="DE112" s="254">
        <f t="shared" si="160"/>
        <v>0</v>
      </c>
      <c r="DF112" s="254">
        <f t="shared" si="161"/>
        <v>0</v>
      </c>
      <c r="DG112" s="254">
        <f t="shared" si="162"/>
        <v>0</v>
      </c>
      <c r="DH112" s="254">
        <f t="shared" si="163"/>
        <v>0</v>
      </c>
      <c r="DI112" s="254">
        <f t="shared" si="164"/>
        <v>0</v>
      </c>
      <c r="DJ112" s="254">
        <f t="shared" si="165"/>
        <v>0</v>
      </c>
      <c r="DK112" s="254">
        <f t="shared" si="166"/>
        <v>0</v>
      </c>
      <c r="DL112" s="254">
        <f t="shared" si="167"/>
        <v>0</v>
      </c>
      <c r="DM112" s="254">
        <f t="shared" si="168"/>
        <v>0</v>
      </c>
      <c r="DN112" s="254">
        <f t="shared" si="169"/>
        <v>0</v>
      </c>
      <c r="DO112" s="254">
        <f t="shared" si="170"/>
        <v>0</v>
      </c>
      <c r="DP112" s="254">
        <f t="shared" si="171"/>
        <v>0</v>
      </c>
      <c r="DQ112" s="254">
        <f t="shared" si="172"/>
        <v>0</v>
      </c>
      <c r="DR112" s="254">
        <f t="shared" si="173"/>
        <v>0</v>
      </c>
      <c r="DS112" s="254">
        <f t="shared" si="174"/>
        <v>0</v>
      </c>
      <c r="DT112" s="254">
        <f t="shared" si="175"/>
        <v>0</v>
      </c>
      <c r="DU112" s="254">
        <f t="shared" si="176"/>
        <v>0</v>
      </c>
      <c r="DV112" s="254">
        <f t="shared" si="177"/>
        <v>0</v>
      </c>
    </row>
    <row r="113" spans="1:126" ht="24" customHeight="1">
      <c r="A113" s="11" t="str">
        <f ca="1">IF(AG113&lt;&gt;"OK","",CONCATENATE(TEXT('Front Page'!$F$33,"000"),TEXT('Front Page'!$F$31,"000"),"-",LEFT('Front Page'!$R$53,5),"-",LEFT(D113,1),AJ113, "-",TEXT(B113,"000")))</f>
        <v/>
      </c>
      <c r="B113" s="12" t="str">
        <f>IFERROR(IF(E113="","",MAX(B$17:B112)+1),"")</f>
        <v/>
      </c>
      <c r="C113" s="13"/>
      <c r="D113" s="29" t="str">
        <f t="shared" si="134"/>
        <v>None</v>
      </c>
      <c r="E113" s="29" t="str">
        <f t="shared" si="17"/>
        <v/>
      </c>
      <c r="F113" s="29" t="str">
        <f t="shared" si="18"/>
        <v/>
      </c>
      <c r="G113" s="363"/>
      <c r="H113" s="364"/>
      <c r="I113" s="325" t="str">
        <f t="shared" si="135"/>
        <v>No</v>
      </c>
      <c r="J113" s="314">
        <v>0</v>
      </c>
      <c r="K113" s="312">
        <v>0</v>
      </c>
      <c r="L113" s="312">
        <v>0</v>
      </c>
      <c r="M113" s="312">
        <v>0</v>
      </c>
      <c r="N113" s="312">
        <v>0</v>
      </c>
      <c r="O113" s="312">
        <v>0</v>
      </c>
      <c r="P113" s="312">
        <v>0</v>
      </c>
      <c r="Q113" s="312">
        <v>0</v>
      </c>
      <c r="R113" s="312">
        <v>0</v>
      </c>
      <c r="S113" s="312">
        <v>0</v>
      </c>
      <c r="T113" s="312">
        <v>0</v>
      </c>
      <c r="U113" s="312">
        <v>0</v>
      </c>
      <c r="V113" s="313">
        <v>1</v>
      </c>
      <c r="W113" s="313">
        <v>1</v>
      </c>
      <c r="X113" s="312">
        <v>0</v>
      </c>
      <c r="Y113" s="312">
        <v>0</v>
      </c>
      <c r="Z113" s="312">
        <v>0</v>
      </c>
      <c r="AA113" s="14">
        <v>0</v>
      </c>
      <c r="AB113" s="317"/>
      <c r="AC113" s="15" t="str">
        <f t="shared" si="126"/>
        <v/>
      </c>
      <c r="AD113" s="15" t="str">
        <f t="shared" si="136"/>
        <v/>
      </c>
      <c r="AE113" s="16" t="str">
        <f t="shared" si="137"/>
        <v>0 - 0</v>
      </c>
      <c r="AF113" s="20" t="str">
        <f t="shared" si="138"/>
        <v>Not an offer</v>
      </c>
      <c r="AG113" s="276" t="str">
        <f t="shared" si="128"/>
        <v>Not an Offer</v>
      </c>
      <c r="AH113" s="150"/>
      <c r="AI113" s="254">
        <v>97</v>
      </c>
      <c r="AJ113" s="149" t="str">
        <f t="shared" si="129"/>
        <v>00-ICT</v>
      </c>
      <c r="AK113" s="254" t="b">
        <f t="shared" si="11"/>
        <v>0</v>
      </c>
      <c r="AL113" s="254">
        <f t="shared" si="127"/>
        <v>0</v>
      </c>
      <c r="AM113" s="254">
        <f t="shared" si="130"/>
        <v>0</v>
      </c>
      <c r="AN113" s="288">
        <f t="shared" si="139"/>
        <v>0</v>
      </c>
      <c r="AO113" s="288">
        <f>IF(AND($BU113=$BV113,BU113=AO$13),$J113&amp;$K113&amp;$L113&amp;$M113&amp;$N113&amp;$O113&amp;$P113&amp;$Q113&amp;$R113&amp;$S113&amp;$T113&amp;$U113,IFERROR(MATCH($AN113,AO$17:AO112,0),-1000))</f>
        <v>1</v>
      </c>
      <c r="AP113" s="288">
        <f>IF(AND($BU113=$BV113,BV113=AP$13),$J113&amp;$K113&amp;$L113&amp;$M113&amp;$N113&amp;$O113&amp;$P113&amp;$Q113&amp;$R113&amp;$S113&amp;$T113&amp;$U113,IFERROR(MATCH($AN113,AP$17:AP112,0),-1000))</f>
        <v>1</v>
      </c>
      <c r="AQ113" s="288">
        <f>IF(AND($BU113=$BV113,BW113=AQ$13),$J113&amp;$K113&amp;$L113&amp;$M113&amp;$N113&amp;$O113&amp;$P113&amp;$Q113&amp;$R113&amp;$S113&amp;$T113&amp;$U113,IFERROR(MATCH($AN113,AQ$17:AQ112,0),-1000))</f>
        <v>1</v>
      </c>
      <c r="AR113" s="288">
        <f>IF(AND($BU113=$BV113,BX113=AR$13),$J113&amp;$K113&amp;$L113&amp;$M113&amp;$N113&amp;$O113&amp;$P113&amp;$Q113&amp;$R113&amp;$S113&amp;$T113&amp;$U113,IFERROR(MATCH($AN113,AR$17:AR112,0),-1000))</f>
        <v>1</v>
      </c>
      <c r="AS113" s="254">
        <f t="shared" si="71"/>
        <v>0</v>
      </c>
      <c r="AT113" s="261" t="str">
        <f t="shared" si="140"/>
        <v/>
      </c>
      <c r="AU113" s="254" t="str">
        <f t="shared" si="124"/>
        <v/>
      </c>
      <c r="AV113" s="254" t="str">
        <f t="shared" si="124"/>
        <v/>
      </c>
      <c r="AW113" s="254" t="str">
        <f t="shared" si="124"/>
        <v/>
      </c>
      <c r="AX113" s="254" t="str">
        <f t="shared" si="124"/>
        <v/>
      </c>
      <c r="AY113" s="254" t="str">
        <f t="shared" si="124"/>
        <v/>
      </c>
      <c r="AZ113" s="254" t="str">
        <f t="shared" si="132"/>
        <v/>
      </c>
      <c r="BA113" s="254" t="str">
        <f t="shared" si="132"/>
        <v/>
      </c>
      <c r="BB113" s="254" t="str">
        <f t="shared" si="132"/>
        <v/>
      </c>
      <c r="BC113" s="254" t="str">
        <f t="shared" si="132"/>
        <v/>
      </c>
      <c r="BD113" s="254" t="str">
        <f t="shared" si="132"/>
        <v/>
      </c>
      <c r="BE113" s="262" t="str">
        <f t="shared" si="132"/>
        <v/>
      </c>
      <c r="BF113" s="263" t="str">
        <f t="shared" si="125"/>
        <v/>
      </c>
      <c r="BG113" s="254" t="str">
        <f t="shared" si="125"/>
        <v/>
      </c>
      <c r="BH113" s="254" t="str">
        <f t="shared" si="125"/>
        <v/>
      </c>
      <c r="BI113" s="254" t="str">
        <f t="shared" si="125"/>
        <v/>
      </c>
      <c r="BJ113" s="254" t="str">
        <f t="shared" si="125"/>
        <v/>
      </c>
      <c r="BK113" s="254" t="str">
        <f t="shared" si="133"/>
        <v/>
      </c>
      <c r="BL113" s="254" t="str">
        <f t="shared" si="133"/>
        <v/>
      </c>
      <c r="BM113" s="254" t="str">
        <f t="shared" si="133"/>
        <v/>
      </c>
      <c r="BN113" s="254" t="str">
        <f t="shared" si="133"/>
        <v/>
      </c>
      <c r="BO113" s="254" t="str">
        <f t="shared" si="133"/>
        <v/>
      </c>
      <c r="BP113" s="254" t="str">
        <f t="shared" si="133"/>
        <v/>
      </c>
      <c r="BQ113" s="264" t="str">
        <f t="shared" si="141"/>
        <v/>
      </c>
      <c r="BR113" s="261" t="str">
        <f t="shared" si="30"/>
        <v/>
      </c>
      <c r="BS113" s="254" t="str">
        <f t="shared" si="180"/>
        <v/>
      </c>
      <c r="BT113" s="254" t="str">
        <f t="shared" si="180"/>
        <v/>
      </c>
      <c r="BU113" s="265" t="str">
        <f t="shared" si="178"/>
        <v/>
      </c>
      <c r="BV113" s="263" t="str">
        <f t="shared" si="181"/>
        <v/>
      </c>
      <c r="BW113" s="254" t="str">
        <f t="shared" si="181"/>
        <v/>
      </c>
      <c r="BX113" s="254" t="str">
        <f t="shared" si="179"/>
        <v/>
      </c>
      <c r="BY113" s="264" t="str">
        <f t="shared" si="33"/>
        <v/>
      </c>
      <c r="BZ113" s="254" t="str">
        <f t="shared" si="34"/>
        <v/>
      </c>
      <c r="CA113" s="254">
        <f t="shared" si="183"/>
        <v>0</v>
      </c>
      <c r="CB113" s="254">
        <f t="shared" si="183"/>
        <v>0</v>
      </c>
      <c r="CC113" s="254">
        <f t="shared" si="183"/>
        <v>0</v>
      </c>
      <c r="CD113" s="254">
        <f t="shared" si="182"/>
        <v>0</v>
      </c>
      <c r="CE113" s="254">
        <f t="shared" si="182"/>
        <v>0</v>
      </c>
      <c r="CF113" s="254">
        <f t="shared" si="182"/>
        <v>0</v>
      </c>
      <c r="CG113" s="254">
        <f t="shared" si="131"/>
        <v>0</v>
      </c>
      <c r="CH113" s="254">
        <f t="shared" si="131"/>
        <v>0</v>
      </c>
      <c r="CI113" s="254">
        <f t="shared" si="131"/>
        <v>0</v>
      </c>
      <c r="CJ113" s="254">
        <f t="shared" si="131"/>
        <v>0</v>
      </c>
      <c r="CK113" s="254">
        <f t="shared" si="131"/>
        <v>0</v>
      </c>
      <c r="CL113" s="254">
        <f t="shared" si="131"/>
        <v>0</v>
      </c>
      <c r="CM113" s="254">
        <f t="shared" si="142"/>
        <v>0</v>
      </c>
      <c r="CN113" s="254">
        <f t="shared" si="143"/>
        <v>0</v>
      </c>
      <c r="CO113" s="254">
        <f t="shared" si="144"/>
        <v>0</v>
      </c>
      <c r="CP113" s="254">
        <f t="shared" si="145"/>
        <v>0</v>
      </c>
      <c r="CQ113" s="254">
        <f t="shared" si="146"/>
        <v>0</v>
      </c>
      <c r="CR113" s="254">
        <f t="shared" si="147"/>
        <v>0</v>
      </c>
      <c r="CS113" s="254">
        <f t="shared" si="148"/>
        <v>0</v>
      </c>
      <c r="CT113" s="254">
        <f t="shared" si="149"/>
        <v>0</v>
      </c>
      <c r="CU113" s="254">
        <f t="shared" si="150"/>
        <v>0</v>
      </c>
      <c r="CV113" s="254">
        <f t="shared" si="151"/>
        <v>0</v>
      </c>
      <c r="CW113" s="254">
        <f t="shared" si="152"/>
        <v>0</v>
      </c>
      <c r="CX113" s="254">
        <f t="shared" si="153"/>
        <v>0</v>
      </c>
      <c r="CY113" s="254">
        <f t="shared" si="154"/>
        <v>0</v>
      </c>
      <c r="CZ113" s="254">
        <f t="shared" si="155"/>
        <v>0</v>
      </c>
      <c r="DA113" s="254">
        <f t="shared" si="156"/>
        <v>0</v>
      </c>
      <c r="DB113" s="254">
        <f t="shared" si="157"/>
        <v>0</v>
      </c>
      <c r="DC113" s="254">
        <f t="shared" si="158"/>
        <v>0</v>
      </c>
      <c r="DD113" s="254">
        <f t="shared" si="159"/>
        <v>0</v>
      </c>
      <c r="DE113" s="254">
        <f t="shared" si="160"/>
        <v>0</v>
      </c>
      <c r="DF113" s="254">
        <f t="shared" si="161"/>
        <v>0</v>
      </c>
      <c r="DG113" s="254">
        <f t="shared" si="162"/>
        <v>0</v>
      </c>
      <c r="DH113" s="254">
        <f t="shared" si="163"/>
        <v>0</v>
      </c>
      <c r="DI113" s="254">
        <f t="shared" si="164"/>
        <v>0</v>
      </c>
      <c r="DJ113" s="254">
        <f t="shared" si="165"/>
        <v>0</v>
      </c>
      <c r="DK113" s="254">
        <f t="shared" si="166"/>
        <v>0</v>
      </c>
      <c r="DL113" s="254">
        <f t="shared" si="167"/>
        <v>0</v>
      </c>
      <c r="DM113" s="254">
        <f t="shared" si="168"/>
        <v>0</v>
      </c>
      <c r="DN113" s="254">
        <f t="shared" si="169"/>
        <v>0</v>
      </c>
      <c r="DO113" s="254">
        <f t="shared" si="170"/>
        <v>0</v>
      </c>
      <c r="DP113" s="254">
        <f t="shared" si="171"/>
        <v>0</v>
      </c>
      <c r="DQ113" s="254">
        <f t="shared" si="172"/>
        <v>0</v>
      </c>
      <c r="DR113" s="254">
        <f t="shared" si="173"/>
        <v>0</v>
      </c>
      <c r="DS113" s="254">
        <f t="shared" si="174"/>
        <v>0</v>
      </c>
      <c r="DT113" s="254">
        <f t="shared" si="175"/>
        <v>0</v>
      </c>
      <c r="DU113" s="254">
        <f t="shared" si="176"/>
        <v>0</v>
      </c>
      <c r="DV113" s="254">
        <f t="shared" si="177"/>
        <v>0</v>
      </c>
    </row>
    <row r="114" spans="1:126" ht="24" customHeight="1">
      <c r="A114" s="11" t="str">
        <f ca="1">IF(AG114&lt;&gt;"OK","",CONCATENATE(TEXT('Front Page'!$F$33,"000"),TEXT('Front Page'!$F$31,"000"),"-",LEFT('Front Page'!$R$53,5),"-",LEFT(D114,1),AJ114, "-",TEXT(B114,"000")))</f>
        <v/>
      </c>
      <c r="B114" s="12" t="str">
        <f>IFERROR(IF(E114="","",MAX(B$17:B113)+1),"")</f>
        <v/>
      </c>
      <c r="C114" s="13"/>
      <c r="D114" s="29" t="str">
        <f t="shared" si="134"/>
        <v>None</v>
      </c>
      <c r="E114" s="29" t="str">
        <f t="shared" si="17"/>
        <v/>
      </c>
      <c r="F114" s="29" t="str">
        <f t="shared" si="18"/>
        <v/>
      </c>
      <c r="G114" s="363"/>
      <c r="H114" s="364"/>
      <c r="I114" s="325" t="str">
        <f t="shared" si="135"/>
        <v>No</v>
      </c>
      <c r="J114" s="314">
        <v>0</v>
      </c>
      <c r="K114" s="312">
        <v>0</v>
      </c>
      <c r="L114" s="312">
        <v>0</v>
      </c>
      <c r="M114" s="312">
        <v>0</v>
      </c>
      <c r="N114" s="312">
        <v>0</v>
      </c>
      <c r="O114" s="312">
        <v>0</v>
      </c>
      <c r="P114" s="312">
        <v>0</v>
      </c>
      <c r="Q114" s="312">
        <v>0</v>
      </c>
      <c r="R114" s="312">
        <v>0</v>
      </c>
      <c r="S114" s="312">
        <v>0</v>
      </c>
      <c r="T114" s="312">
        <v>0</v>
      </c>
      <c r="U114" s="312">
        <v>0</v>
      </c>
      <c r="V114" s="313">
        <v>1</v>
      </c>
      <c r="W114" s="313">
        <v>1</v>
      </c>
      <c r="X114" s="312">
        <v>0</v>
      </c>
      <c r="Y114" s="312">
        <v>0</v>
      </c>
      <c r="Z114" s="312">
        <v>0</v>
      </c>
      <c r="AA114" s="14">
        <v>0</v>
      </c>
      <c r="AB114" s="317"/>
      <c r="AC114" s="15" t="str">
        <f t="shared" si="126"/>
        <v/>
      </c>
      <c r="AD114" s="15" t="str">
        <f t="shared" si="136"/>
        <v/>
      </c>
      <c r="AE114" s="16" t="str">
        <f t="shared" si="137"/>
        <v>0 - 0</v>
      </c>
      <c r="AF114" s="20" t="str">
        <f t="shared" si="138"/>
        <v>Not an offer</v>
      </c>
      <c r="AG114" s="276" t="str">
        <f t="shared" si="128"/>
        <v>Not an Offer</v>
      </c>
      <c r="AH114" s="150"/>
      <c r="AI114" s="254">
        <v>98</v>
      </c>
      <c r="AJ114" s="149" t="str">
        <f t="shared" si="129"/>
        <v>00-ICT</v>
      </c>
      <c r="AK114" s="254" t="b">
        <f t="shared" si="11"/>
        <v>0</v>
      </c>
      <c r="AL114" s="254">
        <f t="shared" si="127"/>
        <v>0</v>
      </c>
      <c r="AM114" s="254">
        <f t="shared" si="130"/>
        <v>0</v>
      </c>
      <c r="AN114" s="288">
        <f t="shared" si="139"/>
        <v>0</v>
      </c>
      <c r="AO114" s="288">
        <f>IF(AND($BU114=$BV114,BU114=AO$13),$J114&amp;$K114&amp;$L114&amp;$M114&amp;$N114&amp;$O114&amp;$P114&amp;$Q114&amp;$R114&amp;$S114&amp;$T114&amp;$U114,IFERROR(MATCH($AN114,AO$17:AO113,0),-1000))</f>
        <v>1</v>
      </c>
      <c r="AP114" s="288">
        <f>IF(AND($BU114=$BV114,BV114=AP$13),$J114&amp;$K114&amp;$L114&amp;$M114&amp;$N114&amp;$O114&amp;$P114&amp;$Q114&amp;$R114&amp;$S114&amp;$T114&amp;$U114,IFERROR(MATCH($AN114,AP$17:AP113,0),-1000))</f>
        <v>1</v>
      </c>
      <c r="AQ114" s="288">
        <f>IF(AND($BU114=$BV114,BW114=AQ$13),$J114&amp;$K114&amp;$L114&amp;$M114&amp;$N114&amp;$O114&amp;$P114&amp;$Q114&amp;$R114&amp;$S114&amp;$T114&amp;$U114,IFERROR(MATCH($AN114,AQ$17:AQ113,0),-1000))</f>
        <v>1</v>
      </c>
      <c r="AR114" s="288">
        <f>IF(AND($BU114=$BV114,BX114=AR$13),$J114&amp;$K114&amp;$L114&amp;$M114&amp;$N114&amp;$O114&amp;$P114&amp;$Q114&amp;$R114&amp;$S114&amp;$T114&amp;$U114,IFERROR(MATCH($AN114,AR$17:AR113,0),-1000))</f>
        <v>1</v>
      </c>
      <c r="AS114" s="254">
        <f t="shared" si="71"/>
        <v>0</v>
      </c>
      <c r="AT114" s="261" t="str">
        <f t="shared" si="140"/>
        <v/>
      </c>
      <c r="AU114" s="254" t="str">
        <f t="shared" si="124"/>
        <v/>
      </c>
      <c r="AV114" s="254" t="str">
        <f t="shared" si="124"/>
        <v/>
      </c>
      <c r="AW114" s="254" t="str">
        <f t="shared" si="124"/>
        <v/>
      </c>
      <c r="AX114" s="254" t="str">
        <f t="shared" si="124"/>
        <v/>
      </c>
      <c r="AY114" s="254" t="str">
        <f t="shared" si="124"/>
        <v/>
      </c>
      <c r="AZ114" s="254" t="str">
        <f t="shared" si="132"/>
        <v/>
      </c>
      <c r="BA114" s="254" t="str">
        <f t="shared" si="132"/>
        <v/>
      </c>
      <c r="BB114" s="254" t="str">
        <f t="shared" si="132"/>
        <v/>
      </c>
      <c r="BC114" s="254" t="str">
        <f t="shared" si="132"/>
        <v/>
      </c>
      <c r="BD114" s="254" t="str">
        <f t="shared" si="132"/>
        <v/>
      </c>
      <c r="BE114" s="262" t="str">
        <f t="shared" si="132"/>
        <v/>
      </c>
      <c r="BF114" s="263" t="str">
        <f t="shared" si="125"/>
        <v/>
      </c>
      <c r="BG114" s="254" t="str">
        <f t="shared" si="125"/>
        <v/>
      </c>
      <c r="BH114" s="254" t="str">
        <f t="shared" si="125"/>
        <v/>
      </c>
      <c r="BI114" s="254" t="str">
        <f t="shared" si="125"/>
        <v/>
      </c>
      <c r="BJ114" s="254" t="str">
        <f t="shared" si="125"/>
        <v/>
      </c>
      <c r="BK114" s="254" t="str">
        <f t="shared" si="133"/>
        <v/>
      </c>
      <c r="BL114" s="254" t="str">
        <f t="shared" si="133"/>
        <v/>
      </c>
      <c r="BM114" s="254" t="str">
        <f t="shared" si="133"/>
        <v/>
      </c>
      <c r="BN114" s="254" t="str">
        <f t="shared" si="133"/>
        <v/>
      </c>
      <c r="BO114" s="254" t="str">
        <f t="shared" si="133"/>
        <v/>
      </c>
      <c r="BP114" s="254" t="str">
        <f t="shared" si="133"/>
        <v/>
      </c>
      <c r="BQ114" s="264" t="str">
        <f t="shared" si="141"/>
        <v/>
      </c>
      <c r="BR114" s="261" t="str">
        <f t="shared" si="30"/>
        <v/>
      </c>
      <c r="BS114" s="254" t="str">
        <f t="shared" si="180"/>
        <v/>
      </c>
      <c r="BT114" s="254" t="str">
        <f t="shared" si="180"/>
        <v/>
      </c>
      <c r="BU114" s="265" t="str">
        <f t="shared" si="178"/>
        <v/>
      </c>
      <c r="BV114" s="263" t="str">
        <f t="shared" si="181"/>
        <v/>
      </c>
      <c r="BW114" s="254" t="str">
        <f t="shared" si="181"/>
        <v/>
      </c>
      <c r="BX114" s="254" t="str">
        <f t="shared" si="179"/>
        <v/>
      </c>
      <c r="BY114" s="264" t="str">
        <f t="shared" si="33"/>
        <v/>
      </c>
      <c r="BZ114" s="254" t="str">
        <f t="shared" si="34"/>
        <v/>
      </c>
      <c r="CA114" s="254">
        <f t="shared" si="183"/>
        <v>0</v>
      </c>
      <c r="CB114" s="254">
        <f t="shared" si="183"/>
        <v>0</v>
      </c>
      <c r="CC114" s="254">
        <f t="shared" si="183"/>
        <v>0</v>
      </c>
      <c r="CD114" s="254">
        <f t="shared" si="182"/>
        <v>0</v>
      </c>
      <c r="CE114" s="254">
        <f t="shared" si="182"/>
        <v>0</v>
      </c>
      <c r="CF114" s="254">
        <f t="shared" si="182"/>
        <v>0</v>
      </c>
      <c r="CG114" s="254">
        <f t="shared" si="131"/>
        <v>0</v>
      </c>
      <c r="CH114" s="254">
        <f t="shared" si="131"/>
        <v>0</v>
      </c>
      <c r="CI114" s="254">
        <f t="shared" si="131"/>
        <v>0</v>
      </c>
      <c r="CJ114" s="254">
        <f t="shared" si="131"/>
        <v>0</v>
      </c>
      <c r="CK114" s="254">
        <f t="shared" si="131"/>
        <v>0</v>
      </c>
      <c r="CL114" s="254">
        <f t="shared" si="131"/>
        <v>0</v>
      </c>
      <c r="CM114" s="254">
        <f t="shared" si="142"/>
        <v>0</v>
      </c>
      <c r="CN114" s="254">
        <f t="shared" si="143"/>
        <v>0</v>
      </c>
      <c r="CO114" s="254">
        <f t="shared" si="144"/>
        <v>0</v>
      </c>
      <c r="CP114" s="254">
        <f t="shared" si="145"/>
        <v>0</v>
      </c>
      <c r="CQ114" s="254">
        <f t="shared" si="146"/>
        <v>0</v>
      </c>
      <c r="CR114" s="254">
        <f t="shared" si="147"/>
        <v>0</v>
      </c>
      <c r="CS114" s="254">
        <f t="shared" si="148"/>
        <v>0</v>
      </c>
      <c r="CT114" s="254">
        <f t="shared" si="149"/>
        <v>0</v>
      </c>
      <c r="CU114" s="254">
        <f t="shared" si="150"/>
        <v>0</v>
      </c>
      <c r="CV114" s="254">
        <f t="shared" si="151"/>
        <v>0</v>
      </c>
      <c r="CW114" s="254">
        <f t="shared" si="152"/>
        <v>0</v>
      </c>
      <c r="CX114" s="254">
        <f t="shared" si="153"/>
        <v>0</v>
      </c>
      <c r="CY114" s="254">
        <f t="shared" si="154"/>
        <v>0</v>
      </c>
      <c r="CZ114" s="254">
        <f t="shared" si="155"/>
        <v>0</v>
      </c>
      <c r="DA114" s="254">
        <f t="shared" si="156"/>
        <v>0</v>
      </c>
      <c r="DB114" s="254">
        <f t="shared" si="157"/>
        <v>0</v>
      </c>
      <c r="DC114" s="254">
        <f t="shared" si="158"/>
        <v>0</v>
      </c>
      <c r="DD114" s="254">
        <f t="shared" si="159"/>
        <v>0</v>
      </c>
      <c r="DE114" s="254">
        <f t="shared" si="160"/>
        <v>0</v>
      </c>
      <c r="DF114" s="254">
        <f t="shared" si="161"/>
        <v>0</v>
      </c>
      <c r="DG114" s="254">
        <f t="shared" si="162"/>
        <v>0</v>
      </c>
      <c r="DH114" s="254">
        <f t="shared" si="163"/>
        <v>0</v>
      </c>
      <c r="DI114" s="254">
        <f t="shared" si="164"/>
        <v>0</v>
      </c>
      <c r="DJ114" s="254">
        <f t="shared" si="165"/>
        <v>0</v>
      </c>
      <c r="DK114" s="254">
        <f t="shared" si="166"/>
        <v>0</v>
      </c>
      <c r="DL114" s="254">
        <f t="shared" si="167"/>
        <v>0</v>
      </c>
      <c r="DM114" s="254">
        <f t="shared" si="168"/>
        <v>0</v>
      </c>
      <c r="DN114" s="254">
        <f t="shared" si="169"/>
        <v>0</v>
      </c>
      <c r="DO114" s="254">
        <f t="shared" si="170"/>
        <v>0</v>
      </c>
      <c r="DP114" s="254">
        <f t="shared" si="171"/>
        <v>0</v>
      </c>
      <c r="DQ114" s="254">
        <f t="shared" si="172"/>
        <v>0</v>
      </c>
      <c r="DR114" s="254">
        <f t="shared" si="173"/>
        <v>0</v>
      </c>
      <c r="DS114" s="254">
        <f t="shared" si="174"/>
        <v>0</v>
      </c>
      <c r="DT114" s="254">
        <f t="shared" si="175"/>
        <v>0</v>
      </c>
      <c r="DU114" s="254">
        <f t="shared" si="176"/>
        <v>0</v>
      </c>
      <c r="DV114" s="254">
        <f t="shared" si="177"/>
        <v>0</v>
      </c>
    </row>
    <row r="115" spans="1:126" ht="24" customHeight="1">
      <c r="A115" s="11" t="str">
        <f ca="1">IF(AG115&lt;&gt;"OK","",CONCATENATE(TEXT('Front Page'!$F$33,"000"),TEXT('Front Page'!$F$31,"000"),"-",LEFT('Front Page'!$R$53,5),"-",LEFT(D115,1),AJ115, "-",TEXT(B115,"000")))</f>
        <v/>
      </c>
      <c r="B115" s="12" t="str">
        <f>IFERROR(IF(E115="","",MAX(B$17:B114)+1),"")</f>
        <v/>
      </c>
      <c r="C115" s="13"/>
      <c r="D115" s="29" t="str">
        <f t="shared" si="134"/>
        <v>None</v>
      </c>
      <c r="E115" s="29" t="str">
        <f t="shared" si="17"/>
        <v/>
      </c>
      <c r="F115" s="29" t="str">
        <f t="shared" si="18"/>
        <v/>
      </c>
      <c r="G115" s="363"/>
      <c r="H115" s="364"/>
      <c r="I115" s="325" t="str">
        <f t="shared" si="135"/>
        <v>No</v>
      </c>
      <c r="J115" s="314">
        <v>0</v>
      </c>
      <c r="K115" s="312">
        <v>0</v>
      </c>
      <c r="L115" s="312">
        <v>0</v>
      </c>
      <c r="M115" s="312">
        <v>0</v>
      </c>
      <c r="N115" s="312">
        <v>0</v>
      </c>
      <c r="O115" s="312">
        <v>0</v>
      </c>
      <c r="P115" s="312">
        <v>0</v>
      </c>
      <c r="Q115" s="312">
        <v>0</v>
      </c>
      <c r="R115" s="312">
        <v>0</v>
      </c>
      <c r="S115" s="312">
        <v>0</v>
      </c>
      <c r="T115" s="312">
        <v>0</v>
      </c>
      <c r="U115" s="312">
        <v>0</v>
      </c>
      <c r="V115" s="313">
        <v>1</v>
      </c>
      <c r="W115" s="313">
        <v>1</v>
      </c>
      <c r="X115" s="312">
        <v>0</v>
      </c>
      <c r="Y115" s="312">
        <v>0</v>
      </c>
      <c r="Z115" s="312">
        <v>0</v>
      </c>
      <c r="AA115" s="14">
        <v>0</v>
      </c>
      <c r="AB115" s="317"/>
      <c r="AC115" s="15" t="str">
        <f t="shared" si="126"/>
        <v/>
      </c>
      <c r="AD115" s="15" t="str">
        <f t="shared" si="136"/>
        <v/>
      </c>
      <c r="AE115" s="16" t="str">
        <f t="shared" si="137"/>
        <v>0 - 0</v>
      </c>
      <c r="AF115" s="20" t="str">
        <f t="shared" si="138"/>
        <v>Not an offer</v>
      </c>
      <c r="AG115" s="276" t="str">
        <f t="shared" si="128"/>
        <v>Not an Offer</v>
      </c>
      <c r="AH115" s="150"/>
      <c r="AI115" s="254">
        <v>99</v>
      </c>
      <c r="AJ115" s="149" t="str">
        <f t="shared" si="129"/>
        <v>00-ICT</v>
      </c>
      <c r="AK115" s="254" t="b">
        <f t="shared" si="11"/>
        <v>0</v>
      </c>
      <c r="AL115" s="254">
        <f t="shared" si="127"/>
        <v>0</v>
      </c>
      <c r="AM115" s="254">
        <f t="shared" si="130"/>
        <v>0</v>
      </c>
      <c r="AN115" s="288">
        <f t="shared" si="139"/>
        <v>0</v>
      </c>
      <c r="AO115" s="288">
        <f>IF(AND($BU115=$BV115,BU115=AO$13),$J115&amp;$K115&amp;$L115&amp;$M115&amp;$N115&amp;$O115&amp;$P115&amp;$Q115&amp;$R115&amp;$S115&amp;$T115&amp;$U115,IFERROR(MATCH($AN115,AO$17:AO114,0),-1000))</f>
        <v>1</v>
      </c>
      <c r="AP115" s="288">
        <f>IF(AND($BU115=$BV115,BV115=AP$13),$J115&amp;$K115&amp;$L115&amp;$M115&amp;$N115&amp;$O115&amp;$P115&amp;$Q115&amp;$R115&amp;$S115&amp;$T115&amp;$U115,IFERROR(MATCH($AN115,AP$17:AP114,0),-1000))</f>
        <v>1</v>
      </c>
      <c r="AQ115" s="288">
        <f>IF(AND($BU115=$BV115,BW115=AQ$13),$J115&amp;$K115&amp;$L115&amp;$M115&amp;$N115&amp;$O115&amp;$P115&amp;$Q115&amp;$R115&amp;$S115&amp;$T115&amp;$U115,IFERROR(MATCH($AN115,AQ$17:AQ114,0),-1000))</f>
        <v>1</v>
      </c>
      <c r="AR115" s="288">
        <f>IF(AND($BU115=$BV115,BX115=AR$13),$J115&amp;$K115&amp;$L115&amp;$M115&amp;$N115&amp;$O115&amp;$P115&amp;$Q115&amp;$R115&amp;$S115&amp;$T115&amp;$U115,IFERROR(MATCH($AN115,AR$17:AR114,0),-1000))</f>
        <v>1</v>
      </c>
      <c r="AS115" s="254">
        <f t="shared" si="71"/>
        <v>0</v>
      </c>
      <c r="AT115" s="261" t="str">
        <f t="shared" si="140"/>
        <v/>
      </c>
      <c r="AU115" s="254" t="str">
        <f t="shared" si="124"/>
        <v/>
      </c>
      <c r="AV115" s="254" t="str">
        <f t="shared" si="124"/>
        <v/>
      </c>
      <c r="AW115" s="254" t="str">
        <f t="shared" si="124"/>
        <v/>
      </c>
      <c r="AX115" s="254" t="str">
        <f t="shared" si="124"/>
        <v/>
      </c>
      <c r="AY115" s="254" t="str">
        <f t="shared" si="124"/>
        <v/>
      </c>
      <c r="AZ115" s="254" t="str">
        <f t="shared" si="132"/>
        <v/>
      </c>
      <c r="BA115" s="254" t="str">
        <f t="shared" si="132"/>
        <v/>
      </c>
      <c r="BB115" s="254" t="str">
        <f t="shared" si="132"/>
        <v/>
      </c>
      <c r="BC115" s="254" t="str">
        <f t="shared" si="132"/>
        <v/>
      </c>
      <c r="BD115" s="254" t="str">
        <f t="shared" si="132"/>
        <v/>
      </c>
      <c r="BE115" s="262" t="str">
        <f t="shared" si="132"/>
        <v/>
      </c>
      <c r="BF115" s="263" t="str">
        <f t="shared" si="125"/>
        <v/>
      </c>
      <c r="BG115" s="254" t="str">
        <f t="shared" si="125"/>
        <v/>
      </c>
      <c r="BH115" s="254" t="str">
        <f t="shared" si="125"/>
        <v/>
      </c>
      <c r="BI115" s="254" t="str">
        <f t="shared" si="125"/>
        <v/>
      </c>
      <c r="BJ115" s="254" t="str">
        <f t="shared" si="125"/>
        <v/>
      </c>
      <c r="BK115" s="254" t="str">
        <f t="shared" si="133"/>
        <v/>
      </c>
      <c r="BL115" s="254" t="str">
        <f t="shared" si="133"/>
        <v/>
      </c>
      <c r="BM115" s="254" t="str">
        <f t="shared" si="133"/>
        <v/>
      </c>
      <c r="BN115" s="254" t="str">
        <f t="shared" si="133"/>
        <v/>
      </c>
      <c r="BO115" s="254" t="str">
        <f t="shared" si="133"/>
        <v/>
      </c>
      <c r="BP115" s="254" t="str">
        <f t="shared" si="133"/>
        <v/>
      </c>
      <c r="BQ115" s="264" t="str">
        <f t="shared" si="141"/>
        <v/>
      </c>
      <c r="BR115" s="261" t="str">
        <f t="shared" si="30"/>
        <v/>
      </c>
      <c r="BS115" s="254" t="str">
        <f t="shared" si="180"/>
        <v/>
      </c>
      <c r="BT115" s="254" t="str">
        <f t="shared" si="180"/>
        <v/>
      </c>
      <c r="BU115" s="265" t="str">
        <f t="shared" si="178"/>
        <v/>
      </c>
      <c r="BV115" s="263" t="str">
        <f t="shared" si="181"/>
        <v/>
      </c>
      <c r="BW115" s="254" t="str">
        <f t="shared" si="181"/>
        <v/>
      </c>
      <c r="BX115" s="254" t="str">
        <f t="shared" si="179"/>
        <v/>
      </c>
      <c r="BY115" s="264" t="str">
        <f t="shared" si="33"/>
        <v/>
      </c>
      <c r="BZ115" s="254" t="str">
        <f t="shared" si="34"/>
        <v/>
      </c>
      <c r="CA115" s="254">
        <f t="shared" si="183"/>
        <v>0</v>
      </c>
      <c r="CB115" s="254">
        <f t="shared" si="183"/>
        <v>0</v>
      </c>
      <c r="CC115" s="254">
        <f t="shared" si="183"/>
        <v>0</v>
      </c>
      <c r="CD115" s="254">
        <f t="shared" si="182"/>
        <v>0</v>
      </c>
      <c r="CE115" s="254">
        <f t="shared" si="182"/>
        <v>0</v>
      </c>
      <c r="CF115" s="254">
        <f t="shared" si="182"/>
        <v>0</v>
      </c>
      <c r="CG115" s="254">
        <f t="shared" si="131"/>
        <v>0</v>
      </c>
      <c r="CH115" s="254">
        <f t="shared" si="131"/>
        <v>0</v>
      </c>
      <c r="CI115" s="254">
        <f t="shared" si="131"/>
        <v>0</v>
      </c>
      <c r="CJ115" s="254">
        <f t="shared" si="131"/>
        <v>0</v>
      </c>
      <c r="CK115" s="254">
        <f t="shared" si="131"/>
        <v>0</v>
      </c>
      <c r="CL115" s="254">
        <f t="shared" si="131"/>
        <v>0</v>
      </c>
      <c r="CM115" s="254">
        <f t="shared" si="142"/>
        <v>0</v>
      </c>
      <c r="CN115" s="254">
        <f t="shared" si="143"/>
        <v>0</v>
      </c>
      <c r="CO115" s="254">
        <f t="shared" si="144"/>
        <v>0</v>
      </c>
      <c r="CP115" s="254">
        <f t="shared" si="145"/>
        <v>0</v>
      </c>
      <c r="CQ115" s="254">
        <f t="shared" si="146"/>
        <v>0</v>
      </c>
      <c r="CR115" s="254">
        <f t="shared" si="147"/>
        <v>0</v>
      </c>
      <c r="CS115" s="254">
        <f t="shared" si="148"/>
        <v>0</v>
      </c>
      <c r="CT115" s="254">
        <f t="shared" si="149"/>
        <v>0</v>
      </c>
      <c r="CU115" s="254">
        <f t="shared" si="150"/>
        <v>0</v>
      </c>
      <c r="CV115" s="254">
        <f t="shared" si="151"/>
        <v>0</v>
      </c>
      <c r="CW115" s="254">
        <f t="shared" si="152"/>
        <v>0</v>
      </c>
      <c r="CX115" s="254">
        <f t="shared" si="153"/>
        <v>0</v>
      </c>
      <c r="CY115" s="254">
        <f t="shared" si="154"/>
        <v>0</v>
      </c>
      <c r="CZ115" s="254">
        <f t="shared" si="155"/>
        <v>0</v>
      </c>
      <c r="DA115" s="254">
        <f t="shared" si="156"/>
        <v>0</v>
      </c>
      <c r="DB115" s="254">
        <f t="shared" si="157"/>
        <v>0</v>
      </c>
      <c r="DC115" s="254">
        <f t="shared" si="158"/>
        <v>0</v>
      </c>
      <c r="DD115" s="254">
        <f t="shared" si="159"/>
        <v>0</v>
      </c>
      <c r="DE115" s="254">
        <f t="shared" si="160"/>
        <v>0</v>
      </c>
      <c r="DF115" s="254">
        <f t="shared" si="161"/>
        <v>0</v>
      </c>
      <c r="DG115" s="254">
        <f t="shared" si="162"/>
        <v>0</v>
      </c>
      <c r="DH115" s="254">
        <f t="shared" si="163"/>
        <v>0</v>
      </c>
      <c r="DI115" s="254">
        <f t="shared" si="164"/>
        <v>0</v>
      </c>
      <c r="DJ115" s="254">
        <f t="shared" si="165"/>
        <v>0</v>
      </c>
      <c r="DK115" s="254">
        <f t="shared" si="166"/>
        <v>0</v>
      </c>
      <c r="DL115" s="254">
        <f t="shared" si="167"/>
        <v>0</v>
      </c>
      <c r="DM115" s="254">
        <f t="shared" si="168"/>
        <v>0</v>
      </c>
      <c r="DN115" s="254">
        <f t="shared" si="169"/>
        <v>0</v>
      </c>
      <c r="DO115" s="254">
        <f t="shared" si="170"/>
        <v>0</v>
      </c>
      <c r="DP115" s="254">
        <f t="shared" si="171"/>
        <v>0</v>
      </c>
      <c r="DQ115" s="254">
        <f t="shared" si="172"/>
        <v>0</v>
      </c>
      <c r="DR115" s="254">
        <f t="shared" si="173"/>
        <v>0</v>
      </c>
      <c r="DS115" s="254">
        <f t="shared" si="174"/>
        <v>0</v>
      </c>
      <c r="DT115" s="254">
        <f t="shared" si="175"/>
        <v>0</v>
      </c>
      <c r="DU115" s="254">
        <f t="shared" si="176"/>
        <v>0</v>
      </c>
      <c r="DV115" s="254">
        <f t="shared" si="177"/>
        <v>0</v>
      </c>
    </row>
    <row r="116" spans="1:126" ht="24" customHeight="1">
      <c r="A116" s="11" t="str">
        <f ca="1">IF(AG116&lt;&gt;"OK","",CONCATENATE(TEXT('Front Page'!$F$33,"000"),TEXT('Front Page'!$F$31,"000"),"-",LEFT('Front Page'!$R$53,5),"-",LEFT(D116,1),AJ116, "-",TEXT(B116,"000")))</f>
        <v/>
      </c>
      <c r="B116" s="12" t="str">
        <f>IFERROR(IF(E116="","",MAX(B$17:B115)+1),"")</f>
        <v/>
      </c>
      <c r="C116" s="13"/>
      <c r="D116" s="29" t="str">
        <f t="shared" si="134"/>
        <v>None</v>
      </c>
      <c r="E116" s="29" t="str">
        <f t="shared" si="17"/>
        <v/>
      </c>
      <c r="F116" s="29" t="str">
        <f t="shared" si="18"/>
        <v/>
      </c>
      <c r="G116" s="363"/>
      <c r="H116" s="364"/>
      <c r="I116" s="325" t="str">
        <f t="shared" si="135"/>
        <v>No</v>
      </c>
      <c r="J116" s="314">
        <v>0</v>
      </c>
      <c r="K116" s="312">
        <v>0</v>
      </c>
      <c r="L116" s="312">
        <v>0</v>
      </c>
      <c r="M116" s="312">
        <v>0</v>
      </c>
      <c r="N116" s="312">
        <v>0</v>
      </c>
      <c r="O116" s="312">
        <v>0</v>
      </c>
      <c r="P116" s="312">
        <v>0</v>
      </c>
      <c r="Q116" s="312">
        <v>0</v>
      </c>
      <c r="R116" s="312">
        <v>0</v>
      </c>
      <c r="S116" s="312">
        <v>0</v>
      </c>
      <c r="T116" s="312">
        <v>0</v>
      </c>
      <c r="U116" s="312">
        <v>0</v>
      </c>
      <c r="V116" s="313">
        <v>1</v>
      </c>
      <c r="W116" s="313">
        <v>1</v>
      </c>
      <c r="X116" s="312">
        <v>0</v>
      </c>
      <c r="Y116" s="312">
        <v>0</v>
      </c>
      <c r="Z116" s="312">
        <v>0</v>
      </c>
      <c r="AA116" s="14">
        <v>0</v>
      </c>
      <c r="AB116" s="317"/>
      <c r="AC116" s="15" t="str">
        <f t="shared" si="126"/>
        <v/>
      </c>
      <c r="AD116" s="15" t="str">
        <f t="shared" si="136"/>
        <v/>
      </c>
      <c r="AE116" s="16" t="str">
        <f t="shared" si="137"/>
        <v>0 - 0</v>
      </c>
      <c r="AF116" s="20" t="str">
        <f t="shared" si="138"/>
        <v>Not an offer</v>
      </c>
      <c r="AG116" s="276" t="str">
        <f t="shared" si="128"/>
        <v>Not an Offer</v>
      </c>
      <c r="AH116" s="150"/>
      <c r="AI116" s="254">
        <v>100</v>
      </c>
      <c r="AJ116" s="149" t="str">
        <f t="shared" si="129"/>
        <v>00-ICT</v>
      </c>
      <c r="AK116" s="254" t="b">
        <f t="shared" si="11"/>
        <v>0</v>
      </c>
      <c r="AL116" s="254">
        <f t="shared" si="127"/>
        <v>0</v>
      </c>
      <c r="AM116" s="254">
        <f t="shared" si="130"/>
        <v>0</v>
      </c>
      <c r="AN116" s="288">
        <f t="shared" si="139"/>
        <v>0</v>
      </c>
      <c r="AO116" s="288">
        <f>IF(AND($BU116=$BV116,BU116=AO$13),$J116&amp;$K116&amp;$L116&amp;$M116&amp;$N116&amp;$O116&amp;$P116&amp;$Q116&amp;$R116&amp;$S116&amp;$T116&amp;$U116,IFERROR(MATCH($AN116,AO$17:AO115,0),-1000))</f>
        <v>1</v>
      </c>
      <c r="AP116" s="288">
        <f>IF(AND($BU116=$BV116,BV116=AP$13),$J116&amp;$K116&amp;$L116&amp;$M116&amp;$N116&amp;$O116&amp;$P116&amp;$Q116&amp;$R116&amp;$S116&amp;$T116&amp;$U116,IFERROR(MATCH($AN116,AP$17:AP115,0),-1000))</f>
        <v>1</v>
      </c>
      <c r="AQ116" s="288">
        <f>IF(AND($BU116=$BV116,BW116=AQ$13),$J116&amp;$K116&amp;$L116&amp;$M116&amp;$N116&amp;$O116&amp;$P116&amp;$Q116&amp;$R116&amp;$S116&amp;$T116&amp;$U116,IFERROR(MATCH($AN116,AQ$17:AQ115,0),-1000))</f>
        <v>1</v>
      </c>
      <c r="AR116" s="288">
        <f>IF(AND($BU116=$BV116,BX116=AR$13),$J116&amp;$K116&amp;$L116&amp;$M116&amp;$N116&amp;$O116&amp;$P116&amp;$Q116&amp;$R116&amp;$S116&amp;$T116&amp;$U116,IFERROR(MATCH($AN116,AR$17:AR115,0),-1000))</f>
        <v>1</v>
      </c>
      <c r="AS116" s="254">
        <f t="shared" si="71"/>
        <v>0</v>
      </c>
      <c r="AT116" s="261" t="str">
        <f t="shared" si="140"/>
        <v/>
      </c>
      <c r="AU116" s="254" t="str">
        <f t="shared" si="124"/>
        <v/>
      </c>
      <c r="AV116" s="254" t="str">
        <f t="shared" si="124"/>
        <v/>
      </c>
      <c r="AW116" s="254" t="str">
        <f t="shared" si="124"/>
        <v/>
      </c>
      <c r="AX116" s="254" t="str">
        <f t="shared" si="124"/>
        <v/>
      </c>
      <c r="AY116" s="254" t="str">
        <f t="shared" si="124"/>
        <v/>
      </c>
      <c r="AZ116" s="254" t="str">
        <f t="shared" si="132"/>
        <v/>
      </c>
      <c r="BA116" s="254" t="str">
        <f t="shared" si="132"/>
        <v/>
      </c>
      <c r="BB116" s="254" t="str">
        <f t="shared" si="132"/>
        <v/>
      </c>
      <c r="BC116" s="254" t="str">
        <f t="shared" si="132"/>
        <v/>
      </c>
      <c r="BD116" s="254" t="str">
        <f t="shared" si="132"/>
        <v/>
      </c>
      <c r="BE116" s="262" t="str">
        <f t="shared" si="132"/>
        <v/>
      </c>
      <c r="BF116" s="263" t="str">
        <f t="shared" si="125"/>
        <v/>
      </c>
      <c r="BG116" s="254" t="str">
        <f t="shared" si="125"/>
        <v/>
      </c>
      <c r="BH116" s="254" t="str">
        <f t="shared" si="125"/>
        <v/>
      </c>
      <c r="BI116" s="254" t="str">
        <f t="shared" si="125"/>
        <v/>
      </c>
      <c r="BJ116" s="254" t="str">
        <f t="shared" si="125"/>
        <v/>
      </c>
      <c r="BK116" s="254" t="str">
        <f t="shared" si="133"/>
        <v/>
      </c>
      <c r="BL116" s="254" t="str">
        <f t="shared" si="133"/>
        <v/>
      </c>
      <c r="BM116" s="254" t="str">
        <f t="shared" si="133"/>
        <v/>
      </c>
      <c r="BN116" s="254" t="str">
        <f t="shared" si="133"/>
        <v/>
      </c>
      <c r="BO116" s="254" t="str">
        <f t="shared" si="133"/>
        <v/>
      </c>
      <c r="BP116" s="254" t="str">
        <f t="shared" si="133"/>
        <v/>
      </c>
      <c r="BQ116" s="264" t="str">
        <f t="shared" si="141"/>
        <v/>
      </c>
      <c r="BR116" s="261" t="str">
        <f t="shared" si="30"/>
        <v/>
      </c>
      <c r="BS116" s="254" t="str">
        <f t="shared" si="180"/>
        <v/>
      </c>
      <c r="BT116" s="254" t="str">
        <f t="shared" si="180"/>
        <v/>
      </c>
      <c r="BU116" s="265" t="str">
        <f t="shared" si="178"/>
        <v/>
      </c>
      <c r="BV116" s="263" t="str">
        <f t="shared" si="181"/>
        <v/>
      </c>
      <c r="BW116" s="254" t="str">
        <f t="shared" si="181"/>
        <v/>
      </c>
      <c r="BX116" s="254" t="str">
        <f t="shared" si="179"/>
        <v/>
      </c>
      <c r="BY116" s="264" t="str">
        <f t="shared" si="33"/>
        <v/>
      </c>
      <c r="BZ116" s="254" t="str">
        <f t="shared" si="34"/>
        <v/>
      </c>
      <c r="CA116" s="254">
        <f t="shared" si="183"/>
        <v>0</v>
      </c>
      <c r="CB116" s="254">
        <f t="shared" si="183"/>
        <v>0</v>
      </c>
      <c r="CC116" s="254">
        <f t="shared" si="183"/>
        <v>0</v>
      </c>
      <c r="CD116" s="254">
        <f t="shared" si="182"/>
        <v>0</v>
      </c>
      <c r="CE116" s="254">
        <f t="shared" si="182"/>
        <v>0</v>
      </c>
      <c r="CF116" s="254">
        <f t="shared" si="182"/>
        <v>0</v>
      </c>
      <c r="CG116" s="254">
        <f t="shared" si="131"/>
        <v>0</v>
      </c>
      <c r="CH116" s="254">
        <f t="shared" si="131"/>
        <v>0</v>
      </c>
      <c r="CI116" s="254">
        <f t="shared" si="131"/>
        <v>0</v>
      </c>
      <c r="CJ116" s="254">
        <f t="shared" si="131"/>
        <v>0</v>
      </c>
      <c r="CK116" s="254">
        <f t="shared" si="131"/>
        <v>0</v>
      </c>
      <c r="CL116" s="254">
        <f t="shared" si="131"/>
        <v>0</v>
      </c>
      <c r="CM116" s="254">
        <f t="shared" si="142"/>
        <v>0</v>
      </c>
      <c r="CN116" s="254">
        <f t="shared" si="143"/>
        <v>0</v>
      </c>
      <c r="CO116" s="254">
        <f t="shared" si="144"/>
        <v>0</v>
      </c>
      <c r="CP116" s="254">
        <f t="shared" si="145"/>
        <v>0</v>
      </c>
      <c r="CQ116" s="254">
        <f t="shared" si="146"/>
        <v>0</v>
      </c>
      <c r="CR116" s="254">
        <f t="shared" si="147"/>
        <v>0</v>
      </c>
      <c r="CS116" s="254">
        <f t="shared" si="148"/>
        <v>0</v>
      </c>
      <c r="CT116" s="254">
        <f t="shared" si="149"/>
        <v>0</v>
      </c>
      <c r="CU116" s="254">
        <f t="shared" si="150"/>
        <v>0</v>
      </c>
      <c r="CV116" s="254">
        <f t="shared" si="151"/>
        <v>0</v>
      </c>
      <c r="CW116" s="254">
        <f t="shared" si="152"/>
        <v>0</v>
      </c>
      <c r="CX116" s="254">
        <f t="shared" si="153"/>
        <v>0</v>
      </c>
      <c r="CY116" s="254">
        <f t="shared" si="154"/>
        <v>0</v>
      </c>
      <c r="CZ116" s="254">
        <f t="shared" si="155"/>
        <v>0</v>
      </c>
      <c r="DA116" s="254">
        <f t="shared" si="156"/>
        <v>0</v>
      </c>
      <c r="DB116" s="254">
        <f t="shared" si="157"/>
        <v>0</v>
      </c>
      <c r="DC116" s="254">
        <f t="shared" si="158"/>
        <v>0</v>
      </c>
      <c r="DD116" s="254">
        <f t="shared" si="159"/>
        <v>0</v>
      </c>
      <c r="DE116" s="254">
        <f t="shared" si="160"/>
        <v>0</v>
      </c>
      <c r="DF116" s="254">
        <f t="shared" si="161"/>
        <v>0</v>
      </c>
      <c r="DG116" s="254">
        <f t="shared" si="162"/>
        <v>0</v>
      </c>
      <c r="DH116" s="254">
        <f t="shared" si="163"/>
        <v>0</v>
      </c>
      <c r="DI116" s="254">
        <f t="shared" si="164"/>
        <v>0</v>
      </c>
      <c r="DJ116" s="254">
        <f t="shared" si="165"/>
        <v>0</v>
      </c>
      <c r="DK116" s="254">
        <f t="shared" si="166"/>
        <v>0</v>
      </c>
      <c r="DL116" s="254">
        <f t="shared" si="167"/>
        <v>0</v>
      </c>
      <c r="DM116" s="254">
        <f t="shared" si="168"/>
        <v>0</v>
      </c>
      <c r="DN116" s="254">
        <f t="shared" si="169"/>
        <v>0</v>
      </c>
      <c r="DO116" s="254">
        <f t="shared" si="170"/>
        <v>0</v>
      </c>
      <c r="DP116" s="254">
        <f t="shared" si="171"/>
        <v>0</v>
      </c>
      <c r="DQ116" s="254">
        <f t="shared" si="172"/>
        <v>0</v>
      </c>
      <c r="DR116" s="254">
        <f t="shared" si="173"/>
        <v>0</v>
      </c>
      <c r="DS116" s="254">
        <f t="shared" si="174"/>
        <v>0</v>
      </c>
      <c r="DT116" s="254">
        <f t="shared" si="175"/>
        <v>0</v>
      </c>
      <c r="DU116" s="254">
        <f t="shared" si="176"/>
        <v>0</v>
      </c>
      <c r="DV116" s="254">
        <f t="shared" si="177"/>
        <v>0</v>
      </c>
    </row>
    <row r="117" spans="1:126" ht="24" customHeight="1">
      <c r="A117" s="11" t="str">
        <f ca="1">IF(AG117&lt;&gt;"OK","",CONCATENATE(TEXT('Front Page'!$F$33,"000"),TEXT('Front Page'!$F$31,"000"),"-",LEFT('Front Page'!$R$53,5),"-",LEFT(D117,1),AJ117, "-",TEXT(B117,"000")))</f>
        <v/>
      </c>
      <c r="B117" s="12" t="str">
        <f>IFERROR(IF(E117="","",MAX(B$17:B116)+1),"")</f>
        <v/>
      </c>
      <c r="C117" s="13"/>
      <c r="D117" s="29" t="str">
        <f t="shared" si="134"/>
        <v>None</v>
      </c>
      <c r="E117" s="29" t="str">
        <f t="shared" si="17"/>
        <v/>
      </c>
      <c r="F117" s="29" t="str">
        <f t="shared" si="18"/>
        <v/>
      </c>
      <c r="G117" s="363"/>
      <c r="H117" s="364"/>
      <c r="I117" s="325" t="str">
        <f t="shared" si="135"/>
        <v>No</v>
      </c>
      <c r="J117" s="314">
        <v>0</v>
      </c>
      <c r="K117" s="312">
        <v>0</v>
      </c>
      <c r="L117" s="312">
        <v>0</v>
      </c>
      <c r="M117" s="312">
        <v>0</v>
      </c>
      <c r="N117" s="312">
        <v>0</v>
      </c>
      <c r="O117" s="312">
        <v>0</v>
      </c>
      <c r="P117" s="312">
        <v>0</v>
      </c>
      <c r="Q117" s="312">
        <v>0</v>
      </c>
      <c r="R117" s="312">
        <v>0</v>
      </c>
      <c r="S117" s="312">
        <v>0</v>
      </c>
      <c r="T117" s="312">
        <v>0</v>
      </c>
      <c r="U117" s="312">
        <v>0</v>
      </c>
      <c r="V117" s="313">
        <v>1</v>
      </c>
      <c r="W117" s="313">
        <v>1</v>
      </c>
      <c r="X117" s="312">
        <v>0</v>
      </c>
      <c r="Y117" s="312">
        <v>0</v>
      </c>
      <c r="Z117" s="312">
        <v>0</v>
      </c>
      <c r="AA117" s="14">
        <v>0</v>
      </c>
      <c r="AB117" s="317"/>
      <c r="AC117" s="15" t="str">
        <f t="shared" si="126"/>
        <v/>
      </c>
      <c r="AD117" s="15" t="str">
        <f t="shared" si="136"/>
        <v/>
      </c>
      <c r="AE117" s="16" t="str">
        <f t="shared" si="137"/>
        <v>0 - 0</v>
      </c>
      <c r="AF117" s="20" t="str">
        <f t="shared" si="138"/>
        <v>Not an offer</v>
      </c>
      <c r="AG117" s="276" t="str">
        <f t="shared" si="128"/>
        <v>Not an Offer</v>
      </c>
      <c r="AH117" s="150"/>
      <c r="AI117" s="254">
        <v>101</v>
      </c>
      <c r="AJ117" s="149" t="str">
        <f t="shared" si="129"/>
        <v>00-ICT</v>
      </c>
      <c r="AK117" s="254" t="b">
        <f t="shared" si="11"/>
        <v>0</v>
      </c>
      <c r="AL117" s="254">
        <f t="shared" si="127"/>
        <v>0</v>
      </c>
      <c r="AM117" s="254">
        <f t="shared" si="130"/>
        <v>0</v>
      </c>
      <c r="AN117" s="288">
        <f t="shared" si="139"/>
        <v>0</v>
      </c>
      <c r="AO117" s="288">
        <f>IF(AND($BU117=$BV117,BU117=AO$13),$J117&amp;$K117&amp;$L117&amp;$M117&amp;$N117&amp;$O117&amp;$P117&amp;$Q117&amp;$R117&amp;$S117&amp;$T117&amp;$U117,IFERROR(MATCH($AN117,AO$17:AO116,0),-1000))</f>
        <v>1</v>
      </c>
      <c r="AP117" s="288">
        <f>IF(AND($BU117=$BV117,BV117=AP$13),$J117&amp;$K117&amp;$L117&amp;$M117&amp;$N117&amp;$O117&amp;$P117&amp;$Q117&amp;$R117&amp;$S117&amp;$T117&amp;$U117,IFERROR(MATCH($AN117,AP$17:AP116,0),-1000))</f>
        <v>1</v>
      </c>
      <c r="AQ117" s="288">
        <f>IF(AND($BU117=$BV117,BW117=AQ$13),$J117&amp;$K117&amp;$L117&amp;$M117&amp;$N117&amp;$O117&amp;$P117&amp;$Q117&amp;$R117&amp;$S117&amp;$T117&amp;$U117,IFERROR(MATCH($AN117,AQ$17:AQ116,0),-1000))</f>
        <v>1</v>
      </c>
      <c r="AR117" s="288">
        <f>IF(AND($BU117=$BV117,BX117=AR$13),$J117&amp;$K117&amp;$L117&amp;$M117&amp;$N117&amp;$O117&amp;$P117&amp;$Q117&amp;$R117&amp;$S117&amp;$T117&amp;$U117,IFERROR(MATCH($AN117,AR$17:AR116,0),-1000))</f>
        <v>1</v>
      </c>
      <c r="AS117" s="254">
        <f t="shared" si="71"/>
        <v>0</v>
      </c>
      <c r="AT117" s="261" t="str">
        <f t="shared" si="140"/>
        <v/>
      </c>
      <c r="AU117" s="254" t="str">
        <f t="shared" si="124"/>
        <v/>
      </c>
      <c r="AV117" s="254" t="str">
        <f t="shared" si="124"/>
        <v/>
      </c>
      <c r="AW117" s="254" t="str">
        <f t="shared" si="124"/>
        <v/>
      </c>
      <c r="AX117" s="254" t="str">
        <f t="shared" si="124"/>
        <v/>
      </c>
      <c r="AY117" s="254" t="str">
        <f t="shared" si="124"/>
        <v/>
      </c>
      <c r="AZ117" s="254" t="str">
        <f t="shared" si="132"/>
        <v/>
      </c>
      <c r="BA117" s="254" t="str">
        <f t="shared" si="132"/>
        <v/>
      </c>
      <c r="BB117" s="254" t="str">
        <f t="shared" si="132"/>
        <v/>
      </c>
      <c r="BC117" s="254" t="str">
        <f t="shared" si="132"/>
        <v/>
      </c>
      <c r="BD117" s="254" t="str">
        <f t="shared" si="132"/>
        <v/>
      </c>
      <c r="BE117" s="262" t="str">
        <f t="shared" si="132"/>
        <v/>
      </c>
      <c r="BF117" s="263" t="str">
        <f t="shared" si="125"/>
        <v/>
      </c>
      <c r="BG117" s="254" t="str">
        <f t="shared" si="125"/>
        <v/>
      </c>
      <c r="BH117" s="254" t="str">
        <f t="shared" si="125"/>
        <v/>
      </c>
      <c r="BI117" s="254" t="str">
        <f t="shared" si="125"/>
        <v/>
      </c>
      <c r="BJ117" s="254" t="str">
        <f t="shared" si="125"/>
        <v/>
      </c>
      <c r="BK117" s="254" t="str">
        <f t="shared" si="133"/>
        <v/>
      </c>
      <c r="BL117" s="254" t="str">
        <f t="shared" si="133"/>
        <v/>
      </c>
      <c r="BM117" s="254" t="str">
        <f t="shared" si="133"/>
        <v/>
      </c>
      <c r="BN117" s="254" t="str">
        <f t="shared" si="133"/>
        <v/>
      </c>
      <c r="BO117" s="254" t="str">
        <f t="shared" si="133"/>
        <v/>
      </c>
      <c r="BP117" s="254" t="str">
        <f t="shared" si="133"/>
        <v/>
      </c>
      <c r="BQ117" s="264" t="str">
        <f t="shared" si="141"/>
        <v/>
      </c>
      <c r="BR117" s="261" t="str">
        <f t="shared" si="30"/>
        <v/>
      </c>
      <c r="BS117" s="254" t="str">
        <f t="shared" si="180"/>
        <v/>
      </c>
      <c r="BT117" s="254" t="str">
        <f t="shared" si="180"/>
        <v/>
      </c>
      <c r="BU117" s="265" t="str">
        <f t="shared" si="178"/>
        <v/>
      </c>
      <c r="BV117" s="263" t="str">
        <f t="shared" si="181"/>
        <v/>
      </c>
      <c r="BW117" s="254" t="str">
        <f t="shared" si="181"/>
        <v/>
      </c>
      <c r="BX117" s="254" t="str">
        <f t="shared" si="179"/>
        <v/>
      </c>
      <c r="BY117" s="264" t="str">
        <f t="shared" si="33"/>
        <v/>
      </c>
      <c r="BZ117" s="254" t="str">
        <f t="shared" si="34"/>
        <v/>
      </c>
      <c r="CA117" s="254">
        <f t="shared" si="183"/>
        <v>0</v>
      </c>
      <c r="CB117" s="254">
        <f t="shared" si="183"/>
        <v>0</v>
      </c>
      <c r="CC117" s="254">
        <f t="shared" si="183"/>
        <v>0</v>
      </c>
      <c r="CD117" s="254">
        <f t="shared" si="182"/>
        <v>0</v>
      </c>
      <c r="CE117" s="254">
        <f t="shared" si="182"/>
        <v>0</v>
      </c>
      <c r="CF117" s="254">
        <f t="shared" si="182"/>
        <v>0</v>
      </c>
      <c r="CG117" s="254">
        <f t="shared" si="131"/>
        <v>0</v>
      </c>
      <c r="CH117" s="254">
        <f t="shared" si="131"/>
        <v>0</v>
      </c>
      <c r="CI117" s="254">
        <f t="shared" si="131"/>
        <v>0</v>
      </c>
      <c r="CJ117" s="254">
        <f t="shared" si="131"/>
        <v>0</v>
      </c>
      <c r="CK117" s="254">
        <f t="shared" si="131"/>
        <v>0</v>
      </c>
      <c r="CL117" s="254">
        <f t="shared" si="131"/>
        <v>0</v>
      </c>
      <c r="CM117" s="254">
        <f t="shared" si="142"/>
        <v>0</v>
      </c>
      <c r="CN117" s="254">
        <f t="shared" si="143"/>
        <v>0</v>
      </c>
      <c r="CO117" s="254">
        <f t="shared" si="144"/>
        <v>0</v>
      </c>
      <c r="CP117" s="254">
        <f t="shared" si="145"/>
        <v>0</v>
      </c>
      <c r="CQ117" s="254">
        <f t="shared" si="146"/>
        <v>0</v>
      </c>
      <c r="CR117" s="254">
        <f t="shared" si="147"/>
        <v>0</v>
      </c>
      <c r="CS117" s="254">
        <f t="shared" si="148"/>
        <v>0</v>
      </c>
      <c r="CT117" s="254">
        <f t="shared" si="149"/>
        <v>0</v>
      </c>
      <c r="CU117" s="254">
        <f t="shared" si="150"/>
        <v>0</v>
      </c>
      <c r="CV117" s="254">
        <f t="shared" si="151"/>
        <v>0</v>
      </c>
      <c r="CW117" s="254">
        <f t="shared" si="152"/>
        <v>0</v>
      </c>
      <c r="CX117" s="254">
        <f t="shared" si="153"/>
        <v>0</v>
      </c>
      <c r="CY117" s="254">
        <f t="shared" si="154"/>
        <v>0</v>
      </c>
      <c r="CZ117" s="254">
        <f t="shared" si="155"/>
        <v>0</v>
      </c>
      <c r="DA117" s="254">
        <f t="shared" si="156"/>
        <v>0</v>
      </c>
      <c r="DB117" s="254">
        <f t="shared" si="157"/>
        <v>0</v>
      </c>
      <c r="DC117" s="254">
        <f t="shared" si="158"/>
        <v>0</v>
      </c>
      <c r="DD117" s="254">
        <f t="shared" si="159"/>
        <v>0</v>
      </c>
      <c r="DE117" s="254">
        <f t="shared" si="160"/>
        <v>0</v>
      </c>
      <c r="DF117" s="254">
        <f t="shared" si="161"/>
        <v>0</v>
      </c>
      <c r="DG117" s="254">
        <f t="shared" si="162"/>
        <v>0</v>
      </c>
      <c r="DH117" s="254">
        <f t="shared" si="163"/>
        <v>0</v>
      </c>
      <c r="DI117" s="254">
        <f t="shared" si="164"/>
        <v>0</v>
      </c>
      <c r="DJ117" s="254">
        <f t="shared" si="165"/>
        <v>0</v>
      </c>
      <c r="DK117" s="254">
        <f t="shared" si="166"/>
        <v>0</v>
      </c>
      <c r="DL117" s="254">
        <f t="shared" si="167"/>
        <v>0</v>
      </c>
      <c r="DM117" s="254">
        <f t="shared" si="168"/>
        <v>0</v>
      </c>
      <c r="DN117" s="254">
        <f t="shared" si="169"/>
        <v>0</v>
      </c>
      <c r="DO117" s="254">
        <f t="shared" si="170"/>
        <v>0</v>
      </c>
      <c r="DP117" s="254">
        <f t="shared" si="171"/>
        <v>0</v>
      </c>
      <c r="DQ117" s="254">
        <f t="shared" si="172"/>
        <v>0</v>
      </c>
      <c r="DR117" s="254">
        <f t="shared" si="173"/>
        <v>0</v>
      </c>
      <c r="DS117" s="254">
        <f t="shared" si="174"/>
        <v>0</v>
      </c>
      <c r="DT117" s="254">
        <f t="shared" si="175"/>
        <v>0</v>
      </c>
      <c r="DU117" s="254">
        <f t="shared" si="176"/>
        <v>0</v>
      </c>
      <c r="DV117" s="254">
        <f t="shared" si="177"/>
        <v>0</v>
      </c>
    </row>
    <row r="118" spans="1:126" ht="24" customHeight="1">
      <c r="A118" s="11" t="str">
        <f ca="1">IF(AG118&lt;&gt;"OK","",CONCATENATE(TEXT('Front Page'!$F$33,"000"),TEXT('Front Page'!$F$31,"000"),"-",LEFT('Front Page'!$R$53,5),"-",LEFT(D118,1),AJ118, "-",TEXT(B118,"000")))</f>
        <v/>
      </c>
      <c r="B118" s="12" t="str">
        <f>IFERROR(IF(E118="","",MAX(B$17:B117)+1),"")</f>
        <v/>
      </c>
      <c r="C118" s="13"/>
      <c r="D118" s="29" t="str">
        <f t="shared" si="134"/>
        <v>None</v>
      </c>
      <c r="E118" s="29" t="str">
        <f t="shared" si="17"/>
        <v/>
      </c>
      <c r="F118" s="29" t="str">
        <f t="shared" si="18"/>
        <v/>
      </c>
      <c r="G118" s="363"/>
      <c r="H118" s="364"/>
      <c r="I118" s="325" t="str">
        <f t="shared" si="135"/>
        <v>No</v>
      </c>
      <c r="J118" s="314">
        <v>0</v>
      </c>
      <c r="K118" s="312">
        <v>0</v>
      </c>
      <c r="L118" s="312">
        <v>0</v>
      </c>
      <c r="M118" s="312">
        <v>0</v>
      </c>
      <c r="N118" s="312">
        <v>0</v>
      </c>
      <c r="O118" s="312">
        <v>0</v>
      </c>
      <c r="P118" s="312">
        <v>0</v>
      </c>
      <c r="Q118" s="312">
        <v>0</v>
      </c>
      <c r="R118" s="312">
        <v>0</v>
      </c>
      <c r="S118" s="312">
        <v>0</v>
      </c>
      <c r="T118" s="312">
        <v>0</v>
      </c>
      <c r="U118" s="312">
        <v>0</v>
      </c>
      <c r="V118" s="313">
        <v>1</v>
      </c>
      <c r="W118" s="313">
        <v>1</v>
      </c>
      <c r="X118" s="312">
        <v>0</v>
      </c>
      <c r="Y118" s="312">
        <v>0</v>
      </c>
      <c r="Z118" s="312">
        <v>0</v>
      </c>
      <c r="AA118" s="14">
        <v>0</v>
      </c>
      <c r="AB118" s="317"/>
      <c r="AC118" s="15" t="str">
        <f t="shared" si="126"/>
        <v/>
      </c>
      <c r="AD118" s="15" t="str">
        <f t="shared" si="136"/>
        <v/>
      </c>
      <c r="AE118" s="16" t="str">
        <f t="shared" si="137"/>
        <v>0 - 0</v>
      </c>
      <c r="AF118" s="20" t="str">
        <f t="shared" si="138"/>
        <v>Not an offer</v>
      </c>
      <c r="AG118" s="276" t="str">
        <f t="shared" si="128"/>
        <v>Not an Offer</v>
      </c>
      <c r="AH118" s="150"/>
      <c r="AI118" s="254">
        <v>102</v>
      </c>
      <c r="AJ118" s="149" t="str">
        <f t="shared" si="129"/>
        <v>00-ICT</v>
      </c>
      <c r="AK118" s="254" t="b">
        <f t="shared" si="11"/>
        <v>0</v>
      </c>
      <c r="AL118" s="254">
        <f t="shared" si="127"/>
        <v>0</v>
      </c>
      <c r="AM118" s="254">
        <f t="shared" si="130"/>
        <v>0</v>
      </c>
      <c r="AN118" s="288">
        <f t="shared" si="139"/>
        <v>0</v>
      </c>
      <c r="AO118" s="288">
        <f>IF(AND($BU118=$BV118,BU118=AO$13),$J118&amp;$K118&amp;$L118&amp;$M118&amp;$N118&amp;$O118&amp;$P118&amp;$Q118&amp;$R118&amp;$S118&amp;$T118&amp;$U118,IFERROR(MATCH($AN118,AO$17:AO117,0),-1000))</f>
        <v>1</v>
      </c>
      <c r="AP118" s="288">
        <f>IF(AND($BU118=$BV118,BV118=AP$13),$J118&amp;$K118&amp;$L118&amp;$M118&amp;$N118&amp;$O118&amp;$P118&amp;$Q118&amp;$R118&amp;$S118&amp;$T118&amp;$U118,IFERROR(MATCH($AN118,AP$17:AP117,0),-1000))</f>
        <v>1</v>
      </c>
      <c r="AQ118" s="288">
        <f>IF(AND($BU118=$BV118,BW118=AQ$13),$J118&amp;$K118&amp;$L118&amp;$M118&amp;$N118&amp;$O118&amp;$P118&amp;$Q118&amp;$R118&amp;$S118&amp;$T118&amp;$U118,IFERROR(MATCH($AN118,AQ$17:AQ117,0),-1000))</f>
        <v>1</v>
      </c>
      <c r="AR118" s="288">
        <f>IF(AND($BU118=$BV118,BX118=AR$13),$J118&amp;$K118&amp;$L118&amp;$M118&amp;$N118&amp;$O118&amp;$P118&amp;$Q118&amp;$R118&amp;$S118&amp;$T118&amp;$U118,IFERROR(MATCH($AN118,AR$17:AR117,0),-1000))</f>
        <v>1</v>
      </c>
      <c r="AS118" s="254">
        <f t="shared" si="71"/>
        <v>0</v>
      </c>
      <c r="AT118" s="261" t="str">
        <f t="shared" si="140"/>
        <v/>
      </c>
      <c r="AU118" s="254" t="str">
        <f t="shared" si="124"/>
        <v/>
      </c>
      <c r="AV118" s="254" t="str">
        <f t="shared" si="124"/>
        <v/>
      </c>
      <c r="AW118" s="254" t="str">
        <f t="shared" si="124"/>
        <v/>
      </c>
      <c r="AX118" s="254" t="str">
        <f t="shared" si="124"/>
        <v/>
      </c>
      <c r="AY118" s="254" t="str">
        <f t="shared" si="124"/>
        <v/>
      </c>
      <c r="AZ118" s="254" t="str">
        <f t="shared" si="132"/>
        <v/>
      </c>
      <c r="BA118" s="254" t="str">
        <f t="shared" si="132"/>
        <v/>
      </c>
      <c r="BB118" s="254" t="str">
        <f t="shared" si="132"/>
        <v/>
      </c>
      <c r="BC118" s="254" t="str">
        <f t="shared" si="132"/>
        <v/>
      </c>
      <c r="BD118" s="254" t="str">
        <f t="shared" si="132"/>
        <v/>
      </c>
      <c r="BE118" s="262" t="str">
        <f t="shared" si="132"/>
        <v/>
      </c>
      <c r="BF118" s="263" t="str">
        <f t="shared" si="125"/>
        <v/>
      </c>
      <c r="BG118" s="254" t="str">
        <f t="shared" si="125"/>
        <v/>
      </c>
      <c r="BH118" s="254" t="str">
        <f t="shared" si="125"/>
        <v/>
      </c>
      <c r="BI118" s="254" t="str">
        <f t="shared" si="125"/>
        <v/>
      </c>
      <c r="BJ118" s="254" t="str">
        <f t="shared" si="125"/>
        <v/>
      </c>
      <c r="BK118" s="254" t="str">
        <f t="shared" si="133"/>
        <v/>
      </c>
      <c r="BL118" s="254" t="str">
        <f t="shared" si="133"/>
        <v/>
      </c>
      <c r="BM118" s="254" t="str">
        <f t="shared" si="133"/>
        <v/>
      </c>
      <c r="BN118" s="254" t="str">
        <f t="shared" si="133"/>
        <v/>
      </c>
      <c r="BO118" s="254" t="str">
        <f t="shared" si="133"/>
        <v/>
      </c>
      <c r="BP118" s="254" t="str">
        <f t="shared" si="133"/>
        <v/>
      </c>
      <c r="BQ118" s="264" t="str">
        <f t="shared" si="141"/>
        <v/>
      </c>
      <c r="BR118" s="261" t="str">
        <f t="shared" si="30"/>
        <v/>
      </c>
      <c r="BS118" s="254" t="str">
        <f t="shared" si="180"/>
        <v/>
      </c>
      <c r="BT118" s="254" t="str">
        <f t="shared" si="180"/>
        <v/>
      </c>
      <c r="BU118" s="265" t="str">
        <f t="shared" si="178"/>
        <v/>
      </c>
      <c r="BV118" s="263" t="str">
        <f t="shared" si="181"/>
        <v/>
      </c>
      <c r="BW118" s="254" t="str">
        <f t="shared" si="181"/>
        <v/>
      </c>
      <c r="BX118" s="254" t="str">
        <f t="shared" si="179"/>
        <v/>
      </c>
      <c r="BY118" s="264" t="str">
        <f t="shared" si="33"/>
        <v/>
      </c>
      <c r="BZ118" s="254" t="str">
        <f t="shared" si="34"/>
        <v/>
      </c>
      <c r="CA118" s="254">
        <f t="shared" si="183"/>
        <v>0</v>
      </c>
      <c r="CB118" s="254">
        <f t="shared" si="183"/>
        <v>0</v>
      </c>
      <c r="CC118" s="254">
        <f t="shared" si="183"/>
        <v>0</v>
      </c>
      <c r="CD118" s="254">
        <f t="shared" si="182"/>
        <v>0</v>
      </c>
      <c r="CE118" s="254">
        <f t="shared" si="182"/>
        <v>0</v>
      </c>
      <c r="CF118" s="254">
        <f t="shared" si="182"/>
        <v>0</v>
      </c>
      <c r="CG118" s="254">
        <f t="shared" si="131"/>
        <v>0</v>
      </c>
      <c r="CH118" s="254">
        <f t="shared" si="131"/>
        <v>0</v>
      </c>
      <c r="CI118" s="254">
        <f t="shared" si="131"/>
        <v>0</v>
      </c>
      <c r="CJ118" s="254">
        <f t="shared" si="131"/>
        <v>0</v>
      </c>
      <c r="CK118" s="254">
        <f t="shared" si="131"/>
        <v>0</v>
      </c>
      <c r="CL118" s="254">
        <f t="shared" si="131"/>
        <v>0</v>
      </c>
      <c r="CM118" s="254">
        <f t="shared" si="142"/>
        <v>0</v>
      </c>
      <c r="CN118" s="254">
        <f t="shared" si="143"/>
        <v>0</v>
      </c>
      <c r="CO118" s="254">
        <f t="shared" si="144"/>
        <v>0</v>
      </c>
      <c r="CP118" s="254">
        <f t="shared" si="145"/>
        <v>0</v>
      </c>
      <c r="CQ118" s="254">
        <f t="shared" si="146"/>
        <v>0</v>
      </c>
      <c r="CR118" s="254">
        <f t="shared" si="147"/>
        <v>0</v>
      </c>
      <c r="CS118" s="254">
        <f t="shared" si="148"/>
        <v>0</v>
      </c>
      <c r="CT118" s="254">
        <f t="shared" si="149"/>
        <v>0</v>
      </c>
      <c r="CU118" s="254">
        <f t="shared" si="150"/>
        <v>0</v>
      </c>
      <c r="CV118" s="254">
        <f t="shared" si="151"/>
        <v>0</v>
      </c>
      <c r="CW118" s="254">
        <f t="shared" si="152"/>
        <v>0</v>
      </c>
      <c r="CX118" s="254">
        <f t="shared" si="153"/>
        <v>0</v>
      </c>
      <c r="CY118" s="254">
        <f t="shared" si="154"/>
        <v>0</v>
      </c>
      <c r="CZ118" s="254">
        <f t="shared" si="155"/>
        <v>0</v>
      </c>
      <c r="DA118" s="254">
        <f t="shared" si="156"/>
        <v>0</v>
      </c>
      <c r="DB118" s="254">
        <f t="shared" si="157"/>
        <v>0</v>
      </c>
      <c r="DC118" s="254">
        <f t="shared" si="158"/>
        <v>0</v>
      </c>
      <c r="DD118" s="254">
        <f t="shared" si="159"/>
        <v>0</v>
      </c>
      <c r="DE118" s="254">
        <f t="shared" si="160"/>
        <v>0</v>
      </c>
      <c r="DF118" s="254">
        <f t="shared" si="161"/>
        <v>0</v>
      </c>
      <c r="DG118" s="254">
        <f t="shared" si="162"/>
        <v>0</v>
      </c>
      <c r="DH118" s="254">
        <f t="shared" si="163"/>
        <v>0</v>
      </c>
      <c r="DI118" s="254">
        <f t="shared" si="164"/>
        <v>0</v>
      </c>
      <c r="DJ118" s="254">
        <f t="shared" si="165"/>
        <v>0</v>
      </c>
      <c r="DK118" s="254">
        <f t="shared" si="166"/>
        <v>0</v>
      </c>
      <c r="DL118" s="254">
        <f t="shared" si="167"/>
        <v>0</v>
      </c>
      <c r="DM118" s="254">
        <f t="shared" si="168"/>
        <v>0</v>
      </c>
      <c r="DN118" s="254">
        <f t="shared" si="169"/>
        <v>0</v>
      </c>
      <c r="DO118" s="254">
        <f t="shared" si="170"/>
        <v>0</v>
      </c>
      <c r="DP118" s="254">
        <f t="shared" si="171"/>
        <v>0</v>
      </c>
      <c r="DQ118" s="254">
        <f t="shared" si="172"/>
        <v>0</v>
      </c>
      <c r="DR118" s="254">
        <f t="shared" si="173"/>
        <v>0</v>
      </c>
      <c r="DS118" s="254">
        <f t="shared" si="174"/>
        <v>0</v>
      </c>
      <c r="DT118" s="254">
        <f t="shared" si="175"/>
        <v>0</v>
      </c>
      <c r="DU118" s="254">
        <f t="shared" si="176"/>
        <v>0</v>
      </c>
      <c r="DV118" s="254">
        <f t="shared" si="177"/>
        <v>0</v>
      </c>
    </row>
    <row r="119" spans="1:126" ht="24" customHeight="1">
      <c r="A119" s="11" t="str">
        <f ca="1">IF(AG119&lt;&gt;"OK","",CONCATENATE(TEXT('Front Page'!$F$33,"000"),TEXT('Front Page'!$F$31,"000"),"-",LEFT('Front Page'!$R$53,5),"-",LEFT(D119,1),AJ119, "-",TEXT(B119,"000")))</f>
        <v/>
      </c>
      <c r="B119" s="12" t="str">
        <f>IFERROR(IF(E119="","",MAX(B$17:B118)+1),"")</f>
        <v/>
      </c>
      <c r="C119" s="13"/>
      <c r="D119" s="29" t="str">
        <f t="shared" si="134"/>
        <v>None</v>
      </c>
      <c r="E119" s="29" t="str">
        <f t="shared" si="17"/>
        <v/>
      </c>
      <c r="F119" s="29" t="str">
        <f t="shared" si="18"/>
        <v/>
      </c>
      <c r="G119" s="363"/>
      <c r="H119" s="364"/>
      <c r="I119" s="325" t="str">
        <f t="shared" si="135"/>
        <v>No</v>
      </c>
      <c r="J119" s="314">
        <v>0</v>
      </c>
      <c r="K119" s="312">
        <v>0</v>
      </c>
      <c r="L119" s="312">
        <v>0</v>
      </c>
      <c r="M119" s="312">
        <v>0</v>
      </c>
      <c r="N119" s="312">
        <v>0</v>
      </c>
      <c r="O119" s="312">
        <v>0</v>
      </c>
      <c r="P119" s="312">
        <v>0</v>
      </c>
      <c r="Q119" s="312">
        <v>0</v>
      </c>
      <c r="R119" s="312">
        <v>0</v>
      </c>
      <c r="S119" s="312">
        <v>0</v>
      </c>
      <c r="T119" s="312">
        <v>0</v>
      </c>
      <c r="U119" s="312">
        <v>0</v>
      </c>
      <c r="V119" s="313">
        <v>1</v>
      </c>
      <c r="W119" s="313">
        <v>1</v>
      </c>
      <c r="X119" s="312">
        <v>0</v>
      </c>
      <c r="Y119" s="312">
        <v>0</v>
      </c>
      <c r="Z119" s="312">
        <v>0</v>
      </c>
      <c r="AA119" s="14">
        <v>0</v>
      </c>
      <c r="AB119" s="317"/>
      <c r="AC119" s="15" t="str">
        <f t="shared" si="126"/>
        <v/>
      </c>
      <c r="AD119" s="15" t="str">
        <f t="shared" si="136"/>
        <v/>
      </c>
      <c r="AE119" s="16" t="str">
        <f t="shared" si="137"/>
        <v>0 - 0</v>
      </c>
      <c r="AF119" s="20" t="str">
        <f t="shared" si="138"/>
        <v>Not an offer</v>
      </c>
      <c r="AG119" s="276" t="str">
        <f t="shared" si="128"/>
        <v>Not an Offer</v>
      </c>
      <c r="AH119" s="150"/>
      <c r="AI119" s="254">
        <v>103</v>
      </c>
      <c r="AJ119" s="149" t="str">
        <f t="shared" si="129"/>
        <v>00-ICT</v>
      </c>
      <c r="AK119" s="254" t="b">
        <f t="shared" si="11"/>
        <v>0</v>
      </c>
      <c r="AL119" s="254">
        <f t="shared" si="127"/>
        <v>0</v>
      </c>
      <c r="AM119" s="254">
        <f t="shared" si="130"/>
        <v>0</v>
      </c>
      <c r="AN119" s="288">
        <f t="shared" si="139"/>
        <v>0</v>
      </c>
      <c r="AO119" s="288">
        <f>IF(AND($BU119=$BV119,BU119=AO$13),$J119&amp;$K119&amp;$L119&amp;$M119&amp;$N119&amp;$O119&amp;$P119&amp;$Q119&amp;$R119&amp;$S119&amp;$T119&amp;$U119,IFERROR(MATCH($AN119,AO$17:AO118,0),-1000))</f>
        <v>1</v>
      </c>
      <c r="AP119" s="288">
        <f>IF(AND($BU119=$BV119,BV119=AP$13),$J119&amp;$K119&amp;$L119&amp;$M119&amp;$N119&amp;$O119&amp;$P119&amp;$Q119&amp;$R119&amp;$S119&amp;$T119&amp;$U119,IFERROR(MATCH($AN119,AP$17:AP118,0),-1000))</f>
        <v>1</v>
      </c>
      <c r="AQ119" s="288">
        <f>IF(AND($BU119=$BV119,BW119=AQ$13),$J119&amp;$K119&amp;$L119&amp;$M119&amp;$N119&amp;$O119&amp;$P119&amp;$Q119&amp;$R119&amp;$S119&amp;$T119&amp;$U119,IFERROR(MATCH($AN119,AQ$17:AQ118,0),-1000))</f>
        <v>1</v>
      </c>
      <c r="AR119" s="288">
        <f>IF(AND($BU119=$BV119,BX119=AR$13),$J119&amp;$K119&amp;$L119&amp;$M119&amp;$N119&amp;$O119&amp;$P119&amp;$Q119&amp;$R119&amp;$S119&amp;$T119&amp;$U119,IFERROR(MATCH($AN119,AR$17:AR118,0),-1000))</f>
        <v>1</v>
      </c>
      <c r="AS119" s="254">
        <f t="shared" si="71"/>
        <v>0</v>
      </c>
      <c r="AT119" s="261" t="str">
        <f t="shared" si="140"/>
        <v/>
      </c>
      <c r="AU119" s="254" t="str">
        <f t="shared" si="124"/>
        <v/>
      </c>
      <c r="AV119" s="254" t="str">
        <f t="shared" si="124"/>
        <v/>
      </c>
      <c r="AW119" s="254" t="str">
        <f t="shared" si="124"/>
        <v/>
      </c>
      <c r="AX119" s="254" t="str">
        <f t="shared" si="124"/>
        <v/>
      </c>
      <c r="AY119" s="254" t="str">
        <f t="shared" si="124"/>
        <v/>
      </c>
      <c r="AZ119" s="254" t="str">
        <f t="shared" si="132"/>
        <v/>
      </c>
      <c r="BA119" s="254" t="str">
        <f t="shared" si="132"/>
        <v/>
      </c>
      <c r="BB119" s="254" t="str">
        <f t="shared" si="132"/>
        <v/>
      </c>
      <c r="BC119" s="254" t="str">
        <f t="shared" si="132"/>
        <v/>
      </c>
      <c r="BD119" s="254" t="str">
        <f t="shared" si="132"/>
        <v/>
      </c>
      <c r="BE119" s="262" t="str">
        <f t="shared" si="132"/>
        <v/>
      </c>
      <c r="BF119" s="263" t="str">
        <f t="shared" si="125"/>
        <v/>
      </c>
      <c r="BG119" s="254" t="str">
        <f t="shared" si="125"/>
        <v/>
      </c>
      <c r="BH119" s="254" t="str">
        <f t="shared" si="125"/>
        <v/>
      </c>
      <c r="BI119" s="254" t="str">
        <f t="shared" si="125"/>
        <v/>
      </c>
      <c r="BJ119" s="254" t="str">
        <f t="shared" si="125"/>
        <v/>
      </c>
      <c r="BK119" s="254" t="str">
        <f t="shared" si="133"/>
        <v/>
      </c>
      <c r="BL119" s="254" t="str">
        <f t="shared" si="133"/>
        <v/>
      </c>
      <c r="BM119" s="254" t="str">
        <f t="shared" si="133"/>
        <v/>
      </c>
      <c r="BN119" s="254" t="str">
        <f t="shared" si="133"/>
        <v/>
      </c>
      <c r="BO119" s="254" t="str">
        <f t="shared" si="133"/>
        <v/>
      </c>
      <c r="BP119" s="254" t="str">
        <f t="shared" si="133"/>
        <v/>
      </c>
      <c r="BQ119" s="264" t="str">
        <f t="shared" si="141"/>
        <v/>
      </c>
      <c r="BR119" s="261" t="str">
        <f t="shared" si="30"/>
        <v/>
      </c>
      <c r="BS119" s="254" t="str">
        <f t="shared" si="180"/>
        <v/>
      </c>
      <c r="BT119" s="254" t="str">
        <f t="shared" si="180"/>
        <v/>
      </c>
      <c r="BU119" s="265" t="str">
        <f t="shared" si="178"/>
        <v/>
      </c>
      <c r="BV119" s="263" t="str">
        <f t="shared" si="181"/>
        <v/>
      </c>
      <c r="BW119" s="254" t="str">
        <f t="shared" si="181"/>
        <v/>
      </c>
      <c r="BX119" s="254" t="str">
        <f t="shared" si="179"/>
        <v/>
      </c>
      <c r="BY119" s="264" t="str">
        <f t="shared" si="33"/>
        <v/>
      </c>
      <c r="BZ119" s="254" t="str">
        <f t="shared" si="34"/>
        <v/>
      </c>
      <c r="CA119" s="254">
        <f t="shared" si="183"/>
        <v>0</v>
      </c>
      <c r="CB119" s="254">
        <f t="shared" si="183"/>
        <v>0</v>
      </c>
      <c r="CC119" s="254">
        <f t="shared" si="183"/>
        <v>0</v>
      </c>
      <c r="CD119" s="254">
        <f t="shared" si="182"/>
        <v>0</v>
      </c>
      <c r="CE119" s="254">
        <f t="shared" si="182"/>
        <v>0</v>
      </c>
      <c r="CF119" s="254">
        <f t="shared" si="182"/>
        <v>0</v>
      </c>
      <c r="CG119" s="254">
        <f t="shared" si="131"/>
        <v>0</v>
      </c>
      <c r="CH119" s="254">
        <f t="shared" si="131"/>
        <v>0</v>
      </c>
      <c r="CI119" s="254">
        <f t="shared" si="131"/>
        <v>0</v>
      </c>
      <c r="CJ119" s="254">
        <f t="shared" si="131"/>
        <v>0</v>
      </c>
      <c r="CK119" s="254">
        <f t="shared" si="131"/>
        <v>0</v>
      </c>
      <c r="CL119" s="254">
        <f t="shared" si="131"/>
        <v>0</v>
      </c>
      <c r="CM119" s="254">
        <f t="shared" si="142"/>
        <v>0</v>
      </c>
      <c r="CN119" s="254">
        <f t="shared" si="143"/>
        <v>0</v>
      </c>
      <c r="CO119" s="254">
        <f t="shared" si="144"/>
        <v>0</v>
      </c>
      <c r="CP119" s="254">
        <f t="shared" si="145"/>
        <v>0</v>
      </c>
      <c r="CQ119" s="254">
        <f t="shared" si="146"/>
        <v>0</v>
      </c>
      <c r="CR119" s="254">
        <f t="shared" si="147"/>
        <v>0</v>
      </c>
      <c r="CS119" s="254">
        <f t="shared" si="148"/>
        <v>0</v>
      </c>
      <c r="CT119" s="254">
        <f t="shared" si="149"/>
        <v>0</v>
      </c>
      <c r="CU119" s="254">
        <f t="shared" si="150"/>
        <v>0</v>
      </c>
      <c r="CV119" s="254">
        <f t="shared" si="151"/>
        <v>0</v>
      </c>
      <c r="CW119" s="254">
        <f t="shared" si="152"/>
        <v>0</v>
      </c>
      <c r="CX119" s="254">
        <f t="shared" si="153"/>
        <v>0</v>
      </c>
      <c r="CY119" s="254">
        <f t="shared" si="154"/>
        <v>0</v>
      </c>
      <c r="CZ119" s="254">
        <f t="shared" si="155"/>
        <v>0</v>
      </c>
      <c r="DA119" s="254">
        <f t="shared" si="156"/>
        <v>0</v>
      </c>
      <c r="DB119" s="254">
        <f t="shared" si="157"/>
        <v>0</v>
      </c>
      <c r="DC119" s="254">
        <f t="shared" si="158"/>
        <v>0</v>
      </c>
      <c r="DD119" s="254">
        <f t="shared" si="159"/>
        <v>0</v>
      </c>
      <c r="DE119" s="254">
        <f t="shared" si="160"/>
        <v>0</v>
      </c>
      <c r="DF119" s="254">
        <f t="shared" si="161"/>
        <v>0</v>
      </c>
      <c r="DG119" s="254">
        <f t="shared" si="162"/>
        <v>0</v>
      </c>
      <c r="DH119" s="254">
        <f t="shared" si="163"/>
        <v>0</v>
      </c>
      <c r="DI119" s="254">
        <f t="shared" si="164"/>
        <v>0</v>
      </c>
      <c r="DJ119" s="254">
        <f t="shared" si="165"/>
        <v>0</v>
      </c>
      <c r="DK119" s="254">
        <f t="shared" si="166"/>
        <v>0</v>
      </c>
      <c r="DL119" s="254">
        <f t="shared" si="167"/>
        <v>0</v>
      </c>
      <c r="DM119" s="254">
        <f t="shared" si="168"/>
        <v>0</v>
      </c>
      <c r="DN119" s="254">
        <f t="shared" si="169"/>
        <v>0</v>
      </c>
      <c r="DO119" s="254">
        <f t="shared" si="170"/>
        <v>0</v>
      </c>
      <c r="DP119" s="254">
        <f t="shared" si="171"/>
        <v>0</v>
      </c>
      <c r="DQ119" s="254">
        <f t="shared" si="172"/>
        <v>0</v>
      </c>
      <c r="DR119" s="254">
        <f t="shared" si="173"/>
        <v>0</v>
      </c>
      <c r="DS119" s="254">
        <f t="shared" si="174"/>
        <v>0</v>
      </c>
      <c r="DT119" s="254">
        <f t="shared" si="175"/>
        <v>0</v>
      </c>
      <c r="DU119" s="254">
        <f t="shared" si="176"/>
        <v>0</v>
      </c>
      <c r="DV119" s="254">
        <f t="shared" si="177"/>
        <v>0</v>
      </c>
    </row>
    <row r="120" spans="1:126" ht="24" customHeight="1">
      <c r="A120" s="11" t="str">
        <f ca="1">IF(AG120&lt;&gt;"OK","",CONCATENATE(TEXT('Front Page'!$F$33,"000"),TEXT('Front Page'!$F$31,"000"),"-",LEFT('Front Page'!$R$53,5),"-",LEFT(D120,1),AJ120, "-",TEXT(B120,"000")))</f>
        <v/>
      </c>
      <c r="B120" s="12" t="str">
        <f>IFERROR(IF(E120="","",MAX(B$17:B119)+1),"")</f>
        <v/>
      </c>
      <c r="C120" s="13"/>
      <c r="D120" s="29" t="str">
        <f t="shared" si="134"/>
        <v>None</v>
      </c>
      <c r="E120" s="29" t="str">
        <f t="shared" si="17"/>
        <v/>
      </c>
      <c r="F120" s="29" t="str">
        <f t="shared" si="18"/>
        <v/>
      </c>
      <c r="G120" s="363"/>
      <c r="H120" s="364"/>
      <c r="I120" s="325" t="str">
        <f t="shared" si="135"/>
        <v>No</v>
      </c>
      <c r="J120" s="314">
        <v>0</v>
      </c>
      <c r="K120" s="312">
        <v>0</v>
      </c>
      <c r="L120" s="312">
        <v>0</v>
      </c>
      <c r="M120" s="312">
        <v>0</v>
      </c>
      <c r="N120" s="312">
        <v>0</v>
      </c>
      <c r="O120" s="312">
        <v>0</v>
      </c>
      <c r="P120" s="312">
        <v>0</v>
      </c>
      <c r="Q120" s="312">
        <v>0</v>
      </c>
      <c r="R120" s="312">
        <v>0</v>
      </c>
      <c r="S120" s="312">
        <v>0</v>
      </c>
      <c r="T120" s="312">
        <v>0</v>
      </c>
      <c r="U120" s="312">
        <v>0</v>
      </c>
      <c r="V120" s="313">
        <v>1</v>
      </c>
      <c r="W120" s="313">
        <v>1</v>
      </c>
      <c r="X120" s="312">
        <v>0</v>
      </c>
      <c r="Y120" s="312">
        <v>0</v>
      </c>
      <c r="Z120" s="312">
        <v>0</v>
      </c>
      <c r="AA120" s="14">
        <v>0</v>
      </c>
      <c r="AB120" s="317"/>
      <c r="AC120" s="15" t="str">
        <f t="shared" si="126"/>
        <v/>
      </c>
      <c r="AD120" s="15" t="str">
        <f t="shared" si="136"/>
        <v/>
      </c>
      <c r="AE120" s="16" t="str">
        <f t="shared" si="137"/>
        <v>0 - 0</v>
      </c>
      <c r="AF120" s="20" t="str">
        <f t="shared" si="138"/>
        <v>Not an offer</v>
      </c>
      <c r="AG120" s="276" t="str">
        <f t="shared" si="128"/>
        <v>Not an Offer</v>
      </c>
      <c r="AH120" s="150"/>
      <c r="AI120" s="254">
        <v>104</v>
      </c>
      <c r="AJ120" s="149" t="str">
        <f t="shared" si="129"/>
        <v>00-ICT</v>
      </c>
      <c r="AK120" s="254" t="b">
        <f t="shared" si="11"/>
        <v>0</v>
      </c>
      <c r="AL120" s="254">
        <f t="shared" si="127"/>
        <v>0</v>
      </c>
      <c r="AM120" s="254">
        <f t="shared" si="130"/>
        <v>0</v>
      </c>
      <c r="AN120" s="288">
        <f t="shared" si="139"/>
        <v>0</v>
      </c>
      <c r="AO120" s="288">
        <f>IF(AND($BU120=$BV120,BU120=AO$13),$J120&amp;$K120&amp;$L120&amp;$M120&amp;$N120&amp;$O120&amp;$P120&amp;$Q120&amp;$R120&amp;$S120&amp;$T120&amp;$U120,IFERROR(MATCH($AN120,AO$17:AO119,0),-1000))</f>
        <v>1</v>
      </c>
      <c r="AP120" s="288">
        <f>IF(AND($BU120=$BV120,BV120=AP$13),$J120&amp;$K120&amp;$L120&amp;$M120&amp;$N120&amp;$O120&amp;$P120&amp;$Q120&amp;$R120&amp;$S120&amp;$T120&amp;$U120,IFERROR(MATCH($AN120,AP$17:AP119,0),-1000))</f>
        <v>1</v>
      </c>
      <c r="AQ120" s="288">
        <f>IF(AND($BU120=$BV120,BW120=AQ$13),$J120&amp;$K120&amp;$L120&amp;$M120&amp;$N120&amp;$O120&amp;$P120&amp;$Q120&amp;$R120&amp;$S120&amp;$T120&amp;$U120,IFERROR(MATCH($AN120,AQ$17:AQ119,0),-1000))</f>
        <v>1</v>
      </c>
      <c r="AR120" s="288">
        <f>IF(AND($BU120=$BV120,BX120=AR$13),$J120&amp;$K120&amp;$L120&amp;$M120&amp;$N120&amp;$O120&amp;$P120&amp;$Q120&amp;$R120&amp;$S120&amp;$T120&amp;$U120,IFERROR(MATCH($AN120,AR$17:AR119,0),-1000))</f>
        <v>1</v>
      </c>
      <c r="AS120" s="254">
        <f t="shared" si="71"/>
        <v>0</v>
      </c>
      <c r="AT120" s="261" t="str">
        <f t="shared" si="140"/>
        <v/>
      </c>
      <c r="AU120" s="254" t="str">
        <f t="shared" ref="AU120:BB154" si="184">IF(K120&lt;&gt;0,MIN(AT120,AU$14),AT120)</f>
        <v/>
      </c>
      <c r="AV120" s="254" t="str">
        <f t="shared" si="184"/>
        <v/>
      </c>
      <c r="AW120" s="254" t="str">
        <f t="shared" si="184"/>
        <v/>
      </c>
      <c r="AX120" s="254" t="str">
        <f t="shared" si="184"/>
        <v/>
      </c>
      <c r="AY120" s="254" t="str">
        <f t="shared" si="184"/>
        <v/>
      </c>
      <c r="AZ120" s="254" t="str">
        <f t="shared" si="132"/>
        <v/>
      </c>
      <c r="BA120" s="254" t="str">
        <f t="shared" si="132"/>
        <v/>
      </c>
      <c r="BB120" s="254" t="str">
        <f t="shared" si="132"/>
        <v/>
      </c>
      <c r="BC120" s="254" t="str">
        <f t="shared" si="132"/>
        <v/>
      </c>
      <c r="BD120" s="254" t="str">
        <f t="shared" si="132"/>
        <v/>
      </c>
      <c r="BE120" s="262" t="str">
        <f t="shared" si="132"/>
        <v/>
      </c>
      <c r="BF120" s="263" t="str">
        <f t="shared" ref="BF120:BM154" si="185">IF(J120&lt;&gt;0,MAX(BG120,BF$14),BG120)</f>
        <v/>
      </c>
      <c r="BG120" s="254" t="str">
        <f t="shared" si="185"/>
        <v/>
      </c>
      <c r="BH120" s="254" t="str">
        <f t="shared" si="185"/>
        <v/>
      </c>
      <c r="BI120" s="254" t="str">
        <f t="shared" si="185"/>
        <v/>
      </c>
      <c r="BJ120" s="254" t="str">
        <f t="shared" si="185"/>
        <v/>
      </c>
      <c r="BK120" s="254" t="str">
        <f t="shared" si="133"/>
        <v/>
      </c>
      <c r="BL120" s="254" t="str">
        <f t="shared" si="133"/>
        <v/>
      </c>
      <c r="BM120" s="254" t="str">
        <f t="shared" si="133"/>
        <v/>
      </c>
      <c r="BN120" s="254" t="str">
        <f t="shared" si="133"/>
        <v/>
      </c>
      <c r="BO120" s="254" t="str">
        <f t="shared" si="133"/>
        <v/>
      </c>
      <c r="BP120" s="254" t="str">
        <f t="shared" si="133"/>
        <v/>
      </c>
      <c r="BQ120" s="264" t="str">
        <f t="shared" si="141"/>
        <v/>
      </c>
      <c r="BR120" s="261" t="str">
        <f t="shared" si="30"/>
        <v/>
      </c>
      <c r="BS120" s="254" t="str">
        <f t="shared" si="180"/>
        <v/>
      </c>
      <c r="BT120" s="254" t="str">
        <f t="shared" si="180"/>
        <v/>
      </c>
      <c r="BU120" s="265" t="str">
        <f t="shared" si="178"/>
        <v/>
      </c>
      <c r="BV120" s="263" t="str">
        <f t="shared" si="181"/>
        <v/>
      </c>
      <c r="BW120" s="254" t="str">
        <f t="shared" si="181"/>
        <v/>
      </c>
      <c r="BX120" s="254" t="str">
        <f t="shared" si="179"/>
        <v/>
      </c>
      <c r="BY120" s="264" t="str">
        <f t="shared" si="33"/>
        <v/>
      </c>
      <c r="BZ120" s="254" t="str">
        <f t="shared" si="34"/>
        <v/>
      </c>
      <c r="CA120" s="254">
        <f t="shared" si="183"/>
        <v>0</v>
      </c>
      <c r="CB120" s="254">
        <f t="shared" si="183"/>
        <v>0</v>
      </c>
      <c r="CC120" s="254">
        <f t="shared" si="183"/>
        <v>0</v>
      </c>
      <c r="CD120" s="254">
        <f t="shared" si="182"/>
        <v>0</v>
      </c>
      <c r="CE120" s="254">
        <f t="shared" si="182"/>
        <v>0</v>
      </c>
      <c r="CF120" s="254">
        <f t="shared" si="182"/>
        <v>0</v>
      </c>
      <c r="CG120" s="254">
        <f t="shared" si="131"/>
        <v>0</v>
      </c>
      <c r="CH120" s="254">
        <f t="shared" si="131"/>
        <v>0</v>
      </c>
      <c r="CI120" s="254">
        <f t="shared" si="131"/>
        <v>0</v>
      </c>
      <c r="CJ120" s="254">
        <f t="shared" si="131"/>
        <v>0</v>
      </c>
      <c r="CK120" s="254">
        <f t="shared" si="131"/>
        <v>0</v>
      </c>
      <c r="CL120" s="254">
        <f t="shared" si="131"/>
        <v>0</v>
      </c>
      <c r="CM120" s="254">
        <f t="shared" si="142"/>
        <v>0</v>
      </c>
      <c r="CN120" s="254">
        <f t="shared" si="143"/>
        <v>0</v>
      </c>
      <c r="CO120" s="254">
        <f t="shared" si="144"/>
        <v>0</v>
      </c>
      <c r="CP120" s="254">
        <f t="shared" si="145"/>
        <v>0</v>
      </c>
      <c r="CQ120" s="254">
        <f t="shared" si="146"/>
        <v>0</v>
      </c>
      <c r="CR120" s="254">
        <f t="shared" si="147"/>
        <v>0</v>
      </c>
      <c r="CS120" s="254">
        <f t="shared" si="148"/>
        <v>0</v>
      </c>
      <c r="CT120" s="254">
        <f t="shared" si="149"/>
        <v>0</v>
      </c>
      <c r="CU120" s="254">
        <f t="shared" si="150"/>
        <v>0</v>
      </c>
      <c r="CV120" s="254">
        <f t="shared" si="151"/>
        <v>0</v>
      </c>
      <c r="CW120" s="254">
        <f t="shared" si="152"/>
        <v>0</v>
      </c>
      <c r="CX120" s="254">
        <f t="shared" si="153"/>
        <v>0</v>
      </c>
      <c r="CY120" s="254">
        <f t="shared" si="154"/>
        <v>0</v>
      </c>
      <c r="CZ120" s="254">
        <f t="shared" si="155"/>
        <v>0</v>
      </c>
      <c r="DA120" s="254">
        <f t="shared" si="156"/>
        <v>0</v>
      </c>
      <c r="DB120" s="254">
        <f t="shared" si="157"/>
        <v>0</v>
      </c>
      <c r="DC120" s="254">
        <f t="shared" si="158"/>
        <v>0</v>
      </c>
      <c r="DD120" s="254">
        <f t="shared" si="159"/>
        <v>0</v>
      </c>
      <c r="DE120" s="254">
        <f t="shared" si="160"/>
        <v>0</v>
      </c>
      <c r="DF120" s="254">
        <f t="shared" si="161"/>
        <v>0</v>
      </c>
      <c r="DG120" s="254">
        <f t="shared" si="162"/>
        <v>0</v>
      </c>
      <c r="DH120" s="254">
        <f t="shared" si="163"/>
        <v>0</v>
      </c>
      <c r="DI120" s="254">
        <f t="shared" si="164"/>
        <v>0</v>
      </c>
      <c r="DJ120" s="254">
        <f t="shared" si="165"/>
        <v>0</v>
      </c>
      <c r="DK120" s="254">
        <f t="shared" si="166"/>
        <v>0</v>
      </c>
      <c r="DL120" s="254">
        <f t="shared" si="167"/>
        <v>0</v>
      </c>
      <c r="DM120" s="254">
        <f t="shared" si="168"/>
        <v>0</v>
      </c>
      <c r="DN120" s="254">
        <f t="shared" si="169"/>
        <v>0</v>
      </c>
      <c r="DO120" s="254">
        <f t="shared" si="170"/>
        <v>0</v>
      </c>
      <c r="DP120" s="254">
        <f t="shared" si="171"/>
        <v>0</v>
      </c>
      <c r="DQ120" s="254">
        <f t="shared" si="172"/>
        <v>0</v>
      </c>
      <c r="DR120" s="254">
        <f t="shared" si="173"/>
        <v>0</v>
      </c>
      <c r="DS120" s="254">
        <f t="shared" si="174"/>
        <v>0</v>
      </c>
      <c r="DT120" s="254">
        <f t="shared" si="175"/>
        <v>0</v>
      </c>
      <c r="DU120" s="254">
        <f t="shared" si="176"/>
        <v>0</v>
      </c>
      <c r="DV120" s="254">
        <f t="shared" si="177"/>
        <v>0</v>
      </c>
    </row>
    <row r="121" spans="1:126" ht="24" customHeight="1">
      <c r="A121" s="11" t="str">
        <f ca="1">IF(AG121&lt;&gt;"OK","",CONCATENATE(TEXT('Front Page'!$F$33,"000"),TEXT('Front Page'!$F$31,"000"),"-",LEFT('Front Page'!$R$53,5),"-",LEFT(D121,1),AJ121, "-",TEXT(B121,"000")))</f>
        <v/>
      </c>
      <c r="B121" s="12" t="str">
        <f>IFERROR(IF(E121="","",MAX(B$17:B120)+1),"")</f>
        <v/>
      </c>
      <c r="C121" s="13"/>
      <c r="D121" s="29" t="str">
        <f t="shared" si="134"/>
        <v>None</v>
      </c>
      <c r="E121" s="29" t="str">
        <f t="shared" si="17"/>
        <v/>
      </c>
      <c r="F121" s="29" t="str">
        <f t="shared" si="18"/>
        <v/>
      </c>
      <c r="G121" s="363"/>
      <c r="H121" s="364"/>
      <c r="I121" s="325" t="str">
        <f t="shared" si="135"/>
        <v>No</v>
      </c>
      <c r="J121" s="314">
        <v>0</v>
      </c>
      <c r="K121" s="312">
        <v>0</v>
      </c>
      <c r="L121" s="312">
        <v>0</v>
      </c>
      <c r="M121" s="312">
        <v>0</v>
      </c>
      <c r="N121" s="312">
        <v>0</v>
      </c>
      <c r="O121" s="312">
        <v>0</v>
      </c>
      <c r="P121" s="312">
        <v>0</v>
      </c>
      <c r="Q121" s="312">
        <v>0</v>
      </c>
      <c r="R121" s="312">
        <v>0</v>
      </c>
      <c r="S121" s="312">
        <v>0</v>
      </c>
      <c r="T121" s="312">
        <v>0</v>
      </c>
      <c r="U121" s="312">
        <v>0</v>
      </c>
      <c r="V121" s="313">
        <v>1</v>
      </c>
      <c r="W121" s="313">
        <v>1</v>
      </c>
      <c r="X121" s="312">
        <v>0</v>
      </c>
      <c r="Y121" s="312">
        <v>0</v>
      </c>
      <c r="Z121" s="312">
        <v>0</v>
      </c>
      <c r="AA121" s="14">
        <v>0</v>
      </c>
      <c r="AB121" s="317"/>
      <c r="AC121" s="15" t="str">
        <f t="shared" si="126"/>
        <v/>
      </c>
      <c r="AD121" s="15" t="str">
        <f t="shared" si="136"/>
        <v/>
      </c>
      <c r="AE121" s="16" t="str">
        <f t="shared" si="137"/>
        <v>0 - 0</v>
      </c>
      <c r="AF121" s="20" t="str">
        <f t="shared" si="138"/>
        <v>Not an offer</v>
      </c>
      <c r="AG121" s="276" t="str">
        <f t="shared" si="128"/>
        <v>Not an Offer</v>
      </c>
      <c r="AH121" s="150"/>
      <c r="AI121" s="254">
        <v>105</v>
      </c>
      <c r="AJ121" s="149" t="str">
        <f t="shared" si="129"/>
        <v>00-ICT</v>
      </c>
      <c r="AK121" s="254" t="b">
        <f t="shared" si="11"/>
        <v>0</v>
      </c>
      <c r="AL121" s="254">
        <f t="shared" si="127"/>
        <v>0</v>
      </c>
      <c r="AM121" s="254">
        <f t="shared" si="130"/>
        <v>0</v>
      </c>
      <c r="AN121" s="288">
        <f t="shared" si="139"/>
        <v>0</v>
      </c>
      <c r="AO121" s="288">
        <f>IF(AND($BU121=$BV121,BU121=AO$13),$J121&amp;$K121&amp;$L121&amp;$M121&amp;$N121&amp;$O121&amp;$P121&amp;$Q121&amp;$R121&amp;$S121&amp;$T121&amp;$U121,IFERROR(MATCH($AN121,AO$17:AO120,0),-1000))</f>
        <v>1</v>
      </c>
      <c r="AP121" s="288">
        <f>IF(AND($BU121=$BV121,BV121=AP$13),$J121&amp;$K121&amp;$L121&amp;$M121&amp;$N121&amp;$O121&amp;$P121&amp;$Q121&amp;$R121&amp;$S121&amp;$T121&amp;$U121,IFERROR(MATCH($AN121,AP$17:AP120,0),-1000))</f>
        <v>1</v>
      </c>
      <c r="AQ121" s="288">
        <f>IF(AND($BU121=$BV121,BW121=AQ$13),$J121&amp;$K121&amp;$L121&amp;$M121&amp;$N121&amp;$O121&amp;$P121&amp;$Q121&amp;$R121&amp;$S121&amp;$T121&amp;$U121,IFERROR(MATCH($AN121,AQ$17:AQ120,0),-1000))</f>
        <v>1</v>
      </c>
      <c r="AR121" s="288">
        <f>IF(AND($BU121=$BV121,BX121=AR$13),$J121&amp;$K121&amp;$L121&amp;$M121&amp;$N121&amp;$O121&amp;$P121&amp;$Q121&amp;$R121&amp;$S121&amp;$T121&amp;$U121,IFERROR(MATCH($AN121,AR$17:AR120,0),-1000))</f>
        <v>1</v>
      </c>
      <c r="AS121" s="254">
        <f t="shared" si="71"/>
        <v>0</v>
      </c>
      <c r="AT121" s="261" t="str">
        <f t="shared" si="140"/>
        <v/>
      </c>
      <c r="AU121" s="254" t="str">
        <f t="shared" si="184"/>
        <v/>
      </c>
      <c r="AV121" s="254" t="str">
        <f t="shared" si="184"/>
        <v/>
      </c>
      <c r="AW121" s="254" t="str">
        <f t="shared" si="184"/>
        <v/>
      </c>
      <c r="AX121" s="254" t="str">
        <f t="shared" si="184"/>
        <v/>
      </c>
      <c r="AY121" s="254" t="str">
        <f t="shared" si="184"/>
        <v/>
      </c>
      <c r="AZ121" s="254" t="str">
        <f t="shared" si="132"/>
        <v/>
      </c>
      <c r="BA121" s="254" t="str">
        <f t="shared" si="132"/>
        <v/>
      </c>
      <c r="BB121" s="254" t="str">
        <f t="shared" si="132"/>
        <v/>
      </c>
      <c r="BC121" s="254" t="str">
        <f t="shared" si="132"/>
        <v/>
      </c>
      <c r="BD121" s="254" t="str">
        <f t="shared" si="132"/>
        <v/>
      </c>
      <c r="BE121" s="262" t="str">
        <f t="shared" si="132"/>
        <v/>
      </c>
      <c r="BF121" s="263" t="str">
        <f t="shared" si="185"/>
        <v/>
      </c>
      <c r="BG121" s="254" t="str">
        <f t="shared" si="185"/>
        <v/>
      </c>
      <c r="BH121" s="254" t="str">
        <f t="shared" si="185"/>
        <v/>
      </c>
      <c r="BI121" s="254" t="str">
        <f t="shared" si="185"/>
        <v/>
      </c>
      <c r="BJ121" s="254" t="str">
        <f t="shared" si="185"/>
        <v/>
      </c>
      <c r="BK121" s="254" t="str">
        <f t="shared" si="133"/>
        <v/>
      </c>
      <c r="BL121" s="254" t="str">
        <f t="shared" si="133"/>
        <v/>
      </c>
      <c r="BM121" s="254" t="str">
        <f t="shared" si="133"/>
        <v/>
      </c>
      <c r="BN121" s="254" t="str">
        <f t="shared" si="133"/>
        <v/>
      </c>
      <c r="BO121" s="254" t="str">
        <f t="shared" si="133"/>
        <v/>
      </c>
      <c r="BP121" s="254" t="str">
        <f t="shared" si="133"/>
        <v/>
      </c>
      <c r="BQ121" s="264" t="str">
        <f t="shared" si="141"/>
        <v/>
      </c>
      <c r="BR121" s="261" t="str">
        <f t="shared" si="30"/>
        <v/>
      </c>
      <c r="BS121" s="254" t="str">
        <f t="shared" si="180"/>
        <v/>
      </c>
      <c r="BT121" s="254" t="str">
        <f t="shared" si="180"/>
        <v/>
      </c>
      <c r="BU121" s="265" t="str">
        <f t="shared" si="178"/>
        <v/>
      </c>
      <c r="BV121" s="263" t="str">
        <f t="shared" si="181"/>
        <v/>
      </c>
      <c r="BW121" s="254" t="str">
        <f t="shared" si="181"/>
        <v/>
      </c>
      <c r="BX121" s="254" t="str">
        <f t="shared" si="179"/>
        <v/>
      </c>
      <c r="BY121" s="264" t="str">
        <f t="shared" si="33"/>
        <v/>
      </c>
      <c r="BZ121" s="254" t="str">
        <f t="shared" si="34"/>
        <v/>
      </c>
      <c r="CA121" s="254">
        <f t="shared" si="183"/>
        <v>0</v>
      </c>
      <c r="CB121" s="254">
        <f t="shared" si="183"/>
        <v>0</v>
      </c>
      <c r="CC121" s="254">
        <f t="shared" si="183"/>
        <v>0</v>
      </c>
      <c r="CD121" s="254">
        <f t="shared" si="182"/>
        <v>0</v>
      </c>
      <c r="CE121" s="254">
        <f t="shared" si="182"/>
        <v>0</v>
      </c>
      <c r="CF121" s="254">
        <f t="shared" si="182"/>
        <v>0</v>
      </c>
      <c r="CG121" s="254">
        <f t="shared" si="131"/>
        <v>0</v>
      </c>
      <c r="CH121" s="254">
        <f t="shared" si="131"/>
        <v>0</v>
      </c>
      <c r="CI121" s="254">
        <f t="shared" si="131"/>
        <v>0</v>
      </c>
      <c r="CJ121" s="254">
        <f t="shared" si="131"/>
        <v>0</v>
      </c>
      <c r="CK121" s="254">
        <f t="shared" si="131"/>
        <v>0</v>
      </c>
      <c r="CL121" s="254">
        <f t="shared" si="131"/>
        <v>0</v>
      </c>
      <c r="CM121" s="254">
        <f t="shared" si="142"/>
        <v>0</v>
      </c>
      <c r="CN121" s="254">
        <f t="shared" si="143"/>
        <v>0</v>
      </c>
      <c r="CO121" s="254">
        <f t="shared" si="144"/>
        <v>0</v>
      </c>
      <c r="CP121" s="254">
        <f t="shared" si="145"/>
        <v>0</v>
      </c>
      <c r="CQ121" s="254">
        <f t="shared" si="146"/>
        <v>0</v>
      </c>
      <c r="CR121" s="254">
        <f t="shared" si="147"/>
        <v>0</v>
      </c>
      <c r="CS121" s="254">
        <f t="shared" si="148"/>
        <v>0</v>
      </c>
      <c r="CT121" s="254">
        <f t="shared" si="149"/>
        <v>0</v>
      </c>
      <c r="CU121" s="254">
        <f t="shared" si="150"/>
        <v>0</v>
      </c>
      <c r="CV121" s="254">
        <f t="shared" si="151"/>
        <v>0</v>
      </c>
      <c r="CW121" s="254">
        <f t="shared" si="152"/>
        <v>0</v>
      </c>
      <c r="CX121" s="254">
        <f t="shared" si="153"/>
        <v>0</v>
      </c>
      <c r="CY121" s="254">
        <f t="shared" si="154"/>
        <v>0</v>
      </c>
      <c r="CZ121" s="254">
        <f t="shared" si="155"/>
        <v>0</v>
      </c>
      <c r="DA121" s="254">
        <f t="shared" si="156"/>
        <v>0</v>
      </c>
      <c r="DB121" s="254">
        <f t="shared" si="157"/>
        <v>0</v>
      </c>
      <c r="DC121" s="254">
        <f t="shared" si="158"/>
        <v>0</v>
      </c>
      <c r="DD121" s="254">
        <f t="shared" si="159"/>
        <v>0</v>
      </c>
      <c r="DE121" s="254">
        <f t="shared" si="160"/>
        <v>0</v>
      </c>
      <c r="DF121" s="254">
        <f t="shared" si="161"/>
        <v>0</v>
      </c>
      <c r="DG121" s="254">
        <f t="shared" si="162"/>
        <v>0</v>
      </c>
      <c r="DH121" s="254">
        <f t="shared" si="163"/>
        <v>0</v>
      </c>
      <c r="DI121" s="254">
        <f t="shared" si="164"/>
        <v>0</v>
      </c>
      <c r="DJ121" s="254">
        <f t="shared" si="165"/>
        <v>0</v>
      </c>
      <c r="DK121" s="254">
        <f t="shared" si="166"/>
        <v>0</v>
      </c>
      <c r="DL121" s="254">
        <f t="shared" si="167"/>
        <v>0</v>
      </c>
      <c r="DM121" s="254">
        <f t="shared" si="168"/>
        <v>0</v>
      </c>
      <c r="DN121" s="254">
        <f t="shared" si="169"/>
        <v>0</v>
      </c>
      <c r="DO121" s="254">
        <f t="shared" si="170"/>
        <v>0</v>
      </c>
      <c r="DP121" s="254">
        <f t="shared" si="171"/>
        <v>0</v>
      </c>
      <c r="DQ121" s="254">
        <f t="shared" si="172"/>
        <v>0</v>
      </c>
      <c r="DR121" s="254">
        <f t="shared" si="173"/>
        <v>0</v>
      </c>
      <c r="DS121" s="254">
        <f t="shared" si="174"/>
        <v>0</v>
      </c>
      <c r="DT121" s="254">
        <f t="shared" si="175"/>
        <v>0</v>
      </c>
      <c r="DU121" s="254">
        <f t="shared" si="176"/>
        <v>0</v>
      </c>
      <c r="DV121" s="254">
        <f t="shared" si="177"/>
        <v>0</v>
      </c>
    </row>
    <row r="122" spans="1:126" ht="24" customHeight="1">
      <c r="A122" s="11" t="str">
        <f ca="1">IF(AG122&lt;&gt;"OK","",CONCATENATE(TEXT('Front Page'!$F$33,"000"),TEXT('Front Page'!$F$31,"000"),"-",LEFT('Front Page'!$R$53,5),"-",LEFT(D122,1),AJ122, "-",TEXT(B122,"000")))</f>
        <v/>
      </c>
      <c r="B122" s="12" t="str">
        <f>IFERROR(IF(E122="","",MAX(B$17:B121)+1),"")</f>
        <v/>
      </c>
      <c r="C122" s="13"/>
      <c r="D122" s="29" t="str">
        <f t="shared" si="134"/>
        <v>None</v>
      </c>
      <c r="E122" s="29" t="str">
        <f t="shared" si="17"/>
        <v/>
      </c>
      <c r="F122" s="29" t="str">
        <f t="shared" si="18"/>
        <v/>
      </c>
      <c r="G122" s="363"/>
      <c r="H122" s="364"/>
      <c r="I122" s="325" t="str">
        <f t="shared" si="135"/>
        <v>No</v>
      </c>
      <c r="J122" s="314">
        <v>0</v>
      </c>
      <c r="K122" s="312">
        <v>0</v>
      </c>
      <c r="L122" s="312">
        <v>0</v>
      </c>
      <c r="M122" s="312">
        <v>0</v>
      </c>
      <c r="N122" s="312">
        <v>0</v>
      </c>
      <c r="O122" s="312">
        <v>0</v>
      </c>
      <c r="P122" s="312">
        <v>0</v>
      </c>
      <c r="Q122" s="312">
        <v>0</v>
      </c>
      <c r="R122" s="312">
        <v>0</v>
      </c>
      <c r="S122" s="312">
        <v>0</v>
      </c>
      <c r="T122" s="312">
        <v>0</v>
      </c>
      <c r="U122" s="312">
        <v>0</v>
      </c>
      <c r="V122" s="313">
        <v>1</v>
      </c>
      <c r="W122" s="313">
        <v>1</v>
      </c>
      <c r="X122" s="312">
        <v>0</v>
      </c>
      <c r="Y122" s="312">
        <v>0</v>
      </c>
      <c r="Z122" s="312">
        <v>0</v>
      </c>
      <c r="AA122" s="14">
        <v>0</v>
      </c>
      <c r="AB122" s="317"/>
      <c r="AC122" s="15" t="str">
        <f t="shared" si="126"/>
        <v/>
      </c>
      <c r="AD122" s="15" t="str">
        <f t="shared" si="136"/>
        <v/>
      </c>
      <c r="AE122" s="16" t="str">
        <f t="shared" si="137"/>
        <v>0 - 0</v>
      </c>
      <c r="AF122" s="20" t="str">
        <f t="shared" si="138"/>
        <v>Not an offer</v>
      </c>
      <c r="AG122" s="276" t="str">
        <f t="shared" si="128"/>
        <v>Not an Offer</v>
      </c>
      <c r="AH122" s="150"/>
      <c r="AI122" s="254">
        <v>106</v>
      </c>
      <c r="AJ122" s="149" t="str">
        <f t="shared" si="129"/>
        <v>00-ICT</v>
      </c>
      <c r="AK122" s="254" t="b">
        <f t="shared" si="11"/>
        <v>0</v>
      </c>
      <c r="AL122" s="254">
        <f t="shared" si="127"/>
        <v>0</v>
      </c>
      <c r="AM122" s="254">
        <f t="shared" si="130"/>
        <v>0</v>
      </c>
      <c r="AN122" s="288">
        <f t="shared" si="139"/>
        <v>0</v>
      </c>
      <c r="AO122" s="288">
        <f>IF(AND($BU122=$BV122,BU122=AO$13),$J122&amp;$K122&amp;$L122&amp;$M122&amp;$N122&amp;$O122&amp;$P122&amp;$Q122&amp;$R122&amp;$S122&amp;$T122&amp;$U122,IFERROR(MATCH($AN122,AO$17:AO121,0),-1000))</f>
        <v>1</v>
      </c>
      <c r="AP122" s="288">
        <f>IF(AND($BU122=$BV122,BV122=AP$13),$J122&amp;$K122&amp;$L122&amp;$M122&amp;$N122&amp;$O122&amp;$P122&amp;$Q122&amp;$R122&amp;$S122&amp;$T122&amp;$U122,IFERROR(MATCH($AN122,AP$17:AP121,0),-1000))</f>
        <v>1</v>
      </c>
      <c r="AQ122" s="288">
        <f>IF(AND($BU122=$BV122,BW122=AQ$13),$J122&amp;$K122&amp;$L122&amp;$M122&amp;$N122&amp;$O122&amp;$P122&amp;$Q122&amp;$R122&amp;$S122&amp;$T122&amp;$U122,IFERROR(MATCH($AN122,AQ$17:AQ121,0),-1000))</f>
        <v>1</v>
      </c>
      <c r="AR122" s="288">
        <f>IF(AND($BU122=$BV122,BX122=AR$13),$J122&amp;$K122&amp;$L122&amp;$M122&amp;$N122&amp;$O122&amp;$P122&amp;$Q122&amp;$R122&amp;$S122&amp;$T122&amp;$U122,IFERROR(MATCH($AN122,AR$17:AR121,0),-1000))</f>
        <v>1</v>
      </c>
      <c r="AS122" s="254">
        <f t="shared" si="71"/>
        <v>0</v>
      </c>
      <c r="AT122" s="261" t="str">
        <f t="shared" si="140"/>
        <v/>
      </c>
      <c r="AU122" s="254" t="str">
        <f t="shared" si="184"/>
        <v/>
      </c>
      <c r="AV122" s="254" t="str">
        <f t="shared" si="184"/>
        <v/>
      </c>
      <c r="AW122" s="254" t="str">
        <f t="shared" si="184"/>
        <v/>
      </c>
      <c r="AX122" s="254" t="str">
        <f t="shared" si="184"/>
        <v/>
      </c>
      <c r="AY122" s="254" t="str">
        <f t="shared" si="184"/>
        <v/>
      </c>
      <c r="AZ122" s="254" t="str">
        <f t="shared" si="132"/>
        <v/>
      </c>
      <c r="BA122" s="254" t="str">
        <f t="shared" si="132"/>
        <v/>
      </c>
      <c r="BB122" s="254" t="str">
        <f t="shared" si="132"/>
        <v/>
      </c>
      <c r="BC122" s="254" t="str">
        <f t="shared" si="132"/>
        <v/>
      </c>
      <c r="BD122" s="254" t="str">
        <f t="shared" si="132"/>
        <v/>
      </c>
      <c r="BE122" s="262" t="str">
        <f t="shared" si="132"/>
        <v/>
      </c>
      <c r="BF122" s="263" t="str">
        <f t="shared" si="185"/>
        <v/>
      </c>
      <c r="BG122" s="254" t="str">
        <f t="shared" si="185"/>
        <v/>
      </c>
      <c r="BH122" s="254" t="str">
        <f t="shared" si="185"/>
        <v/>
      </c>
      <c r="BI122" s="254" t="str">
        <f t="shared" si="185"/>
        <v/>
      </c>
      <c r="BJ122" s="254" t="str">
        <f t="shared" si="185"/>
        <v/>
      </c>
      <c r="BK122" s="254" t="str">
        <f t="shared" si="133"/>
        <v/>
      </c>
      <c r="BL122" s="254" t="str">
        <f t="shared" si="133"/>
        <v/>
      </c>
      <c r="BM122" s="254" t="str">
        <f t="shared" si="133"/>
        <v/>
      </c>
      <c r="BN122" s="254" t="str">
        <f t="shared" si="133"/>
        <v/>
      </c>
      <c r="BO122" s="254" t="str">
        <f t="shared" si="133"/>
        <v/>
      </c>
      <c r="BP122" s="254" t="str">
        <f t="shared" si="133"/>
        <v/>
      </c>
      <c r="BQ122" s="264" t="str">
        <f t="shared" si="141"/>
        <v/>
      </c>
      <c r="BR122" s="261" t="str">
        <f t="shared" si="30"/>
        <v/>
      </c>
      <c r="BS122" s="254" t="str">
        <f t="shared" si="180"/>
        <v/>
      </c>
      <c r="BT122" s="254" t="str">
        <f t="shared" si="180"/>
        <v/>
      </c>
      <c r="BU122" s="265" t="str">
        <f t="shared" si="178"/>
        <v/>
      </c>
      <c r="BV122" s="263" t="str">
        <f t="shared" si="181"/>
        <v/>
      </c>
      <c r="BW122" s="254" t="str">
        <f t="shared" si="181"/>
        <v/>
      </c>
      <c r="BX122" s="254" t="str">
        <f t="shared" si="179"/>
        <v/>
      </c>
      <c r="BY122" s="264" t="str">
        <f t="shared" si="33"/>
        <v/>
      </c>
      <c r="BZ122" s="254" t="str">
        <f t="shared" si="34"/>
        <v/>
      </c>
      <c r="CA122" s="254">
        <f t="shared" si="183"/>
        <v>0</v>
      </c>
      <c r="CB122" s="254">
        <f t="shared" si="183"/>
        <v>0</v>
      </c>
      <c r="CC122" s="254">
        <f t="shared" si="183"/>
        <v>0</v>
      </c>
      <c r="CD122" s="254">
        <f t="shared" si="182"/>
        <v>0</v>
      </c>
      <c r="CE122" s="254">
        <f t="shared" si="182"/>
        <v>0</v>
      </c>
      <c r="CF122" s="254">
        <f t="shared" si="182"/>
        <v>0</v>
      </c>
      <c r="CG122" s="254">
        <f t="shared" si="131"/>
        <v>0</v>
      </c>
      <c r="CH122" s="254">
        <f t="shared" si="131"/>
        <v>0</v>
      </c>
      <c r="CI122" s="254">
        <f t="shared" si="131"/>
        <v>0</v>
      </c>
      <c r="CJ122" s="254">
        <f t="shared" si="131"/>
        <v>0</v>
      </c>
      <c r="CK122" s="254">
        <f t="shared" si="131"/>
        <v>0</v>
      </c>
      <c r="CL122" s="254">
        <f t="shared" si="131"/>
        <v>0</v>
      </c>
      <c r="CM122" s="254">
        <f t="shared" si="142"/>
        <v>0</v>
      </c>
      <c r="CN122" s="254">
        <f t="shared" si="143"/>
        <v>0</v>
      </c>
      <c r="CO122" s="254">
        <f t="shared" si="144"/>
        <v>0</v>
      </c>
      <c r="CP122" s="254">
        <f t="shared" si="145"/>
        <v>0</v>
      </c>
      <c r="CQ122" s="254">
        <f t="shared" si="146"/>
        <v>0</v>
      </c>
      <c r="CR122" s="254">
        <f t="shared" si="147"/>
        <v>0</v>
      </c>
      <c r="CS122" s="254">
        <f t="shared" si="148"/>
        <v>0</v>
      </c>
      <c r="CT122" s="254">
        <f t="shared" si="149"/>
        <v>0</v>
      </c>
      <c r="CU122" s="254">
        <f t="shared" si="150"/>
        <v>0</v>
      </c>
      <c r="CV122" s="254">
        <f t="shared" si="151"/>
        <v>0</v>
      </c>
      <c r="CW122" s="254">
        <f t="shared" si="152"/>
        <v>0</v>
      </c>
      <c r="CX122" s="254">
        <f t="shared" si="153"/>
        <v>0</v>
      </c>
      <c r="CY122" s="254">
        <f t="shared" si="154"/>
        <v>0</v>
      </c>
      <c r="CZ122" s="254">
        <f t="shared" si="155"/>
        <v>0</v>
      </c>
      <c r="DA122" s="254">
        <f t="shared" si="156"/>
        <v>0</v>
      </c>
      <c r="DB122" s="254">
        <f t="shared" si="157"/>
        <v>0</v>
      </c>
      <c r="DC122" s="254">
        <f t="shared" si="158"/>
        <v>0</v>
      </c>
      <c r="DD122" s="254">
        <f t="shared" si="159"/>
        <v>0</v>
      </c>
      <c r="DE122" s="254">
        <f t="shared" si="160"/>
        <v>0</v>
      </c>
      <c r="DF122" s="254">
        <f t="shared" si="161"/>
        <v>0</v>
      </c>
      <c r="DG122" s="254">
        <f t="shared" si="162"/>
        <v>0</v>
      </c>
      <c r="DH122" s="254">
        <f t="shared" si="163"/>
        <v>0</v>
      </c>
      <c r="DI122" s="254">
        <f t="shared" si="164"/>
        <v>0</v>
      </c>
      <c r="DJ122" s="254">
        <f t="shared" si="165"/>
        <v>0</v>
      </c>
      <c r="DK122" s="254">
        <f t="shared" si="166"/>
        <v>0</v>
      </c>
      <c r="DL122" s="254">
        <f t="shared" si="167"/>
        <v>0</v>
      </c>
      <c r="DM122" s="254">
        <f t="shared" si="168"/>
        <v>0</v>
      </c>
      <c r="DN122" s="254">
        <f t="shared" si="169"/>
        <v>0</v>
      </c>
      <c r="DO122" s="254">
        <f t="shared" si="170"/>
        <v>0</v>
      </c>
      <c r="DP122" s="254">
        <f t="shared" si="171"/>
        <v>0</v>
      </c>
      <c r="DQ122" s="254">
        <f t="shared" si="172"/>
        <v>0</v>
      </c>
      <c r="DR122" s="254">
        <f t="shared" si="173"/>
        <v>0</v>
      </c>
      <c r="DS122" s="254">
        <f t="shared" si="174"/>
        <v>0</v>
      </c>
      <c r="DT122" s="254">
        <f t="shared" si="175"/>
        <v>0</v>
      </c>
      <c r="DU122" s="254">
        <f t="shared" si="176"/>
        <v>0</v>
      </c>
      <c r="DV122" s="254">
        <f t="shared" si="177"/>
        <v>0</v>
      </c>
    </row>
    <row r="123" spans="1:126" ht="24" customHeight="1">
      <c r="A123" s="11" t="str">
        <f ca="1">IF(AG123&lt;&gt;"OK","",CONCATENATE(TEXT('Front Page'!$F$33,"000"),TEXT('Front Page'!$F$31,"000"),"-",LEFT('Front Page'!$R$53,5),"-",LEFT(D123,1),AJ123, "-",TEXT(B123,"000")))</f>
        <v/>
      </c>
      <c r="B123" s="12" t="str">
        <f>IFERROR(IF(E123="","",MAX(B$17:B122)+1),"")</f>
        <v/>
      </c>
      <c r="C123" s="13"/>
      <c r="D123" s="29" t="str">
        <f t="shared" si="134"/>
        <v>None</v>
      </c>
      <c r="E123" s="29" t="str">
        <f t="shared" si="17"/>
        <v/>
      </c>
      <c r="F123" s="29" t="str">
        <f t="shared" si="18"/>
        <v/>
      </c>
      <c r="G123" s="363"/>
      <c r="H123" s="364"/>
      <c r="I123" s="325" t="str">
        <f t="shared" si="135"/>
        <v>No</v>
      </c>
      <c r="J123" s="314">
        <v>0</v>
      </c>
      <c r="K123" s="312">
        <v>0</v>
      </c>
      <c r="L123" s="312">
        <v>0</v>
      </c>
      <c r="M123" s="312">
        <v>0</v>
      </c>
      <c r="N123" s="312">
        <v>0</v>
      </c>
      <c r="O123" s="312">
        <v>0</v>
      </c>
      <c r="P123" s="312">
        <v>0</v>
      </c>
      <c r="Q123" s="312">
        <v>0</v>
      </c>
      <c r="R123" s="312">
        <v>0</v>
      </c>
      <c r="S123" s="312">
        <v>0</v>
      </c>
      <c r="T123" s="312">
        <v>0</v>
      </c>
      <c r="U123" s="312">
        <v>0</v>
      </c>
      <c r="V123" s="313">
        <v>1</v>
      </c>
      <c r="W123" s="313">
        <v>1</v>
      </c>
      <c r="X123" s="312">
        <v>0</v>
      </c>
      <c r="Y123" s="312">
        <v>0</v>
      </c>
      <c r="Z123" s="312">
        <v>0</v>
      </c>
      <c r="AA123" s="14">
        <v>0</v>
      </c>
      <c r="AB123" s="317"/>
      <c r="AC123" s="15" t="str">
        <f t="shared" si="126"/>
        <v/>
      </c>
      <c r="AD123" s="15" t="str">
        <f t="shared" si="136"/>
        <v/>
      </c>
      <c r="AE123" s="16" t="str">
        <f t="shared" si="137"/>
        <v>0 - 0</v>
      </c>
      <c r="AF123" s="20" t="str">
        <f t="shared" si="138"/>
        <v>Not an offer</v>
      </c>
      <c r="AG123" s="276" t="str">
        <f t="shared" si="128"/>
        <v>Not an Offer</v>
      </c>
      <c r="AH123" s="150"/>
      <c r="AI123" s="254">
        <v>107</v>
      </c>
      <c r="AJ123" s="149" t="str">
        <f t="shared" si="129"/>
        <v>00-ICT</v>
      </c>
      <c r="AK123" s="254" t="b">
        <f t="shared" si="11"/>
        <v>0</v>
      </c>
      <c r="AL123" s="254">
        <f t="shared" si="127"/>
        <v>0</v>
      </c>
      <c r="AM123" s="254">
        <f t="shared" si="130"/>
        <v>0</v>
      </c>
      <c r="AN123" s="288">
        <f t="shared" si="139"/>
        <v>0</v>
      </c>
      <c r="AO123" s="288">
        <f>IF(AND($BU123=$BV123,BU123=AO$13),$J123&amp;$K123&amp;$L123&amp;$M123&amp;$N123&amp;$O123&amp;$P123&amp;$Q123&amp;$R123&amp;$S123&amp;$T123&amp;$U123,IFERROR(MATCH($AN123,AO$17:AO122,0),-1000))</f>
        <v>1</v>
      </c>
      <c r="AP123" s="288">
        <f>IF(AND($BU123=$BV123,BV123=AP$13),$J123&amp;$K123&amp;$L123&amp;$M123&amp;$N123&amp;$O123&amp;$P123&amp;$Q123&amp;$R123&amp;$S123&amp;$T123&amp;$U123,IFERROR(MATCH($AN123,AP$17:AP122,0),-1000))</f>
        <v>1</v>
      </c>
      <c r="AQ123" s="288">
        <f>IF(AND($BU123=$BV123,BW123=AQ$13),$J123&amp;$K123&amp;$L123&amp;$M123&amp;$N123&amp;$O123&amp;$P123&amp;$Q123&amp;$R123&amp;$S123&amp;$T123&amp;$U123,IFERROR(MATCH($AN123,AQ$17:AQ122,0),-1000))</f>
        <v>1</v>
      </c>
      <c r="AR123" s="288">
        <f>IF(AND($BU123=$BV123,BX123=AR$13),$J123&amp;$K123&amp;$L123&amp;$M123&amp;$N123&amp;$O123&amp;$P123&amp;$Q123&amp;$R123&amp;$S123&amp;$T123&amp;$U123,IFERROR(MATCH($AN123,AR$17:AR122,0),-1000))</f>
        <v>1</v>
      </c>
      <c r="AS123" s="254">
        <f t="shared" si="71"/>
        <v>0</v>
      </c>
      <c r="AT123" s="261" t="str">
        <f t="shared" si="140"/>
        <v/>
      </c>
      <c r="AU123" s="254" t="str">
        <f t="shared" si="184"/>
        <v/>
      </c>
      <c r="AV123" s="254" t="str">
        <f t="shared" si="184"/>
        <v/>
      </c>
      <c r="AW123" s="254" t="str">
        <f t="shared" si="184"/>
        <v/>
      </c>
      <c r="AX123" s="254" t="str">
        <f t="shared" si="184"/>
        <v/>
      </c>
      <c r="AY123" s="254" t="str">
        <f t="shared" si="184"/>
        <v/>
      </c>
      <c r="AZ123" s="254" t="str">
        <f t="shared" si="132"/>
        <v/>
      </c>
      <c r="BA123" s="254" t="str">
        <f t="shared" si="132"/>
        <v/>
      </c>
      <c r="BB123" s="254" t="str">
        <f t="shared" si="132"/>
        <v/>
      </c>
      <c r="BC123" s="254" t="str">
        <f t="shared" si="132"/>
        <v/>
      </c>
      <c r="BD123" s="254" t="str">
        <f t="shared" si="132"/>
        <v/>
      </c>
      <c r="BE123" s="262" t="str">
        <f t="shared" si="132"/>
        <v/>
      </c>
      <c r="BF123" s="263" t="str">
        <f t="shared" si="185"/>
        <v/>
      </c>
      <c r="BG123" s="254" t="str">
        <f t="shared" si="185"/>
        <v/>
      </c>
      <c r="BH123" s="254" t="str">
        <f t="shared" si="185"/>
        <v/>
      </c>
      <c r="BI123" s="254" t="str">
        <f t="shared" si="185"/>
        <v/>
      </c>
      <c r="BJ123" s="254" t="str">
        <f t="shared" si="185"/>
        <v/>
      </c>
      <c r="BK123" s="254" t="str">
        <f t="shared" si="133"/>
        <v/>
      </c>
      <c r="BL123" s="254" t="str">
        <f t="shared" si="133"/>
        <v/>
      </c>
      <c r="BM123" s="254" t="str">
        <f t="shared" si="133"/>
        <v/>
      </c>
      <c r="BN123" s="254" t="str">
        <f t="shared" si="133"/>
        <v/>
      </c>
      <c r="BO123" s="254" t="str">
        <f t="shared" si="133"/>
        <v/>
      </c>
      <c r="BP123" s="254" t="str">
        <f t="shared" si="133"/>
        <v/>
      </c>
      <c r="BQ123" s="264" t="str">
        <f t="shared" si="141"/>
        <v/>
      </c>
      <c r="BR123" s="261" t="str">
        <f t="shared" si="30"/>
        <v/>
      </c>
      <c r="BS123" s="254" t="str">
        <f t="shared" si="180"/>
        <v/>
      </c>
      <c r="BT123" s="254" t="str">
        <f t="shared" si="180"/>
        <v/>
      </c>
      <c r="BU123" s="265" t="str">
        <f t="shared" si="178"/>
        <v/>
      </c>
      <c r="BV123" s="263" t="str">
        <f t="shared" si="181"/>
        <v/>
      </c>
      <c r="BW123" s="254" t="str">
        <f t="shared" si="181"/>
        <v/>
      </c>
      <c r="BX123" s="254" t="str">
        <f t="shared" si="179"/>
        <v/>
      </c>
      <c r="BY123" s="264" t="str">
        <f t="shared" si="33"/>
        <v/>
      </c>
      <c r="BZ123" s="254" t="str">
        <f t="shared" si="34"/>
        <v/>
      </c>
      <c r="CA123" s="254">
        <f t="shared" si="183"/>
        <v>0</v>
      </c>
      <c r="CB123" s="254">
        <f t="shared" si="183"/>
        <v>0</v>
      </c>
      <c r="CC123" s="254">
        <f t="shared" si="183"/>
        <v>0</v>
      </c>
      <c r="CD123" s="254">
        <f t="shared" si="182"/>
        <v>0</v>
      </c>
      <c r="CE123" s="254">
        <f t="shared" si="182"/>
        <v>0</v>
      </c>
      <c r="CF123" s="254">
        <f t="shared" si="182"/>
        <v>0</v>
      </c>
      <c r="CG123" s="254">
        <f t="shared" si="131"/>
        <v>0</v>
      </c>
      <c r="CH123" s="254">
        <f t="shared" si="131"/>
        <v>0</v>
      </c>
      <c r="CI123" s="254">
        <f t="shared" si="131"/>
        <v>0</v>
      </c>
      <c r="CJ123" s="254">
        <f t="shared" si="131"/>
        <v>0</v>
      </c>
      <c r="CK123" s="254">
        <f t="shared" si="131"/>
        <v>0</v>
      </c>
      <c r="CL123" s="254">
        <f t="shared" si="131"/>
        <v>0</v>
      </c>
      <c r="CM123" s="254">
        <f t="shared" si="142"/>
        <v>0</v>
      </c>
      <c r="CN123" s="254">
        <f t="shared" si="143"/>
        <v>0</v>
      </c>
      <c r="CO123" s="254">
        <f t="shared" si="144"/>
        <v>0</v>
      </c>
      <c r="CP123" s="254">
        <f t="shared" si="145"/>
        <v>0</v>
      </c>
      <c r="CQ123" s="254">
        <f t="shared" si="146"/>
        <v>0</v>
      </c>
      <c r="CR123" s="254">
        <f t="shared" si="147"/>
        <v>0</v>
      </c>
      <c r="CS123" s="254">
        <f t="shared" si="148"/>
        <v>0</v>
      </c>
      <c r="CT123" s="254">
        <f t="shared" si="149"/>
        <v>0</v>
      </c>
      <c r="CU123" s="254">
        <f t="shared" si="150"/>
        <v>0</v>
      </c>
      <c r="CV123" s="254">
        <f t="shared" si="151"/>
        <v>0</v>
      </c>
      <c r="CW123" s="254">
        <f t="shared" si="152"/>
        <v>0</v>
      </c>
      <c r="CX123" s="254">
        <f t="shared" si="153"/>
        <v>0</v>
      </c>
      <c r="CY123" s="254">
        <f t="shared" si="154"/>
        <v>0</v>
      </c>
      <c r="CZ123" s="254">
        <f t="shared" si="155"/>
        <v>0</v>
      </c>
      <c r="DA123" s="254">
        <f t="shared" si="156"/>
        <v>0</v>
      </c>
      <c r="DB123" s="254">
        <f t="shared" si="157"/>
        <v>0</v>
      </c>
      <c r="DC123" s="254">
        <f t="shared" si="158"/>
        <v>0</v>
      </c>
      <c r="DD123" s="254">
        <f t="shared" si="159"/>
        <v>0</v>
      </c>
      <c r="DE123" s="254">
        <f t="shared" si="160"/>
        <v>0</v>
      </c>
      <c r="DF123" s="254">
        <f t="shared" si="161"/>
        <v>0</v>
      </c>
      <c r="DG123" s="254">
        <f t="shared" si="162"/>
        <v>0</v>
      </c>
      <c r="DH123" s="254">
        <f t="shared" si="163"/>
        <v>0</v>
      </c>
      <c r="DI123" s="254">
        <f t="shared" si="164"/>
        <v>0</v>
      </c>
      <c r="DJ123" s="254">
        <f t="shared" si="165"/>
        <v>0</v>
      </c>
      <c r="DK123" s="254">
        <f t="shared" si="166"/>
        <v>0</v>
      </c>
      <c r="DL123" s="254">
        <f t="shared" si="167"/>
        <v>0</v>
      </c>
      <c r="DM123" s="254">
        <f t="shared" si="168"/>
        <v>0</v>
      </c>
      <c r="DN123" s="254">
        <f t="shared" si="169"/>
        <v>0</v>
      </c>
      <c r="DO123" s="254">
        <f t="shared" si="170"/>
        <v>0</v>
      </c>
      <c r="DP123" s="254">
        <f t="shared" si="171"/>
        <v>0</v>
      </c>
      <c r="DQ123" s="254">
        <f t="shared" si="172"/>
        <v>0</v>
      </c>
      <c r="DR123" s="254">
        <f t="shared" si="173"/>
        <v>0</v>
      </c>
      <c r="DS123" s="254">
        <f t="shared" si="174"/>
        <v>0</v>
      </c>
      <c r="DT123" s="254">
        <f t="shared" si="175"/>
        <v>0</v>
      </c>
      <c r="DU123" s="254">
        <f t="shared" si="176"/>
        <v>0</v>
      </c>
      <c r="DV123" s="254">
        <f t="shared" si="177"/>
        <v>0</v>
      </c>
    </row>
    <row r="124" spans="1:126" ht="24" customHeight="1">
      <c r="A124" s="11" t="str">
        <f ca="1">IF(AG124&lt;&gt;"OK","",CONCATENATE(TEXT('Front Page'!$F$33,"000"),TEXT('Front Page'!$F$31,"000"),"-",LEFT('Front Page'!$R$53,5),"-",LEFT(D124,1),AJ124, "-",TEXT(B124,"000")))</f>
        <v/>
      </c>
      <c r="B124" s="12" t="str">
        <f>IFERROR(IF(E124="","",MAX(B$17:B123)+1),"")</f>
        <v/>
      </c>
      <c r="C124" s="13"/>
      <c r="D124" s="29" t="str">
        <f t="shared" si="134"/>
        <v>None</v>
      </c>
      <c r="E124" s="29" t="str">
        <f t="shared" si="17"/>
        <v/>
      </c>
      <c r="F124" s="29" t="str">
        <f t="shared" si="18"/>
        <v/>
      </c>
      <c r="G124" s="363"/>
      <c r="H124" s="364"/>
      <c r="I124" s="325" t="str">
        <f t="shared" si="135"/>
        <v>No</v>
      </c>
      <c r="J124" s="314">
        <v>0</v>
      </c>
      <c r="K124" s="312">
        <v>0</v>
      </c>
      <c r="L124" s="312">
        <v>0</v>
      </c>
      <c r="M124" s="312">
        <v>0</v>
      </c>
      <c r="N124" s="312">
        <v>0</v>
      </c>
      <c r="O124" s="312">
        <v>0</v>
      </c>
      <c r="P124" s="312">
        <v>0</v>
      </c>
      <c r="Q124" s="312">
        <v>0</v>
      </c>
      <c r="R124" s="312">
        <v>0</v>
      </c>
      <c r="S124" s="312">
        <v>0</v>
      </c>
      <c r="T124" s="312">
        <v>0</v>
      </c>
      <c r="U124" s="312">
        <v>0</v>
      </c>
      <c r="V124" s="313">
        <v>1</v>
      </c>
      <c r="W124" s="313">
        <v>1</v>
      </c>
      <c r="X124" s="312">
        <v>0</v>
      </c>
      <c r="Y124" s="312">
        <v>0</v>
      </c>
      <c r="Z124" s="312">
        <v>0</v>
      </c>
      <c r="AA124" s="14">
        <v>0</v>
      </c>
      <c r="AB124" s="317"/>
      <c r="AC124" s="15" t="str">
        <f t="shared" si="126"/>
        <v/>
      </c>
      <c r="AD124" s="15" t="str">
        <f t="shared" si="136"/>
        <v/>
      </c>
      <c r="AE124" s="16" t="str">
        <f t="shared" si="137"/>
        <v>0 - 0</v>
      </c>
      <c r="AF124" s="20" t="str">
        <f t="shared" si="138"/>
        <v>Not an offer</v>
      </c>
      <c r="AG124" s="276" t="str">
        <f t="shared" si="128"/>
        <v>Not an Offer</v>
      </c>
      <c r="AH124" s="150"/>
      <c r="AI124" s="254">
        <v>108</v>
      </c>
      <c r="AJ124" s="149" t="str">
        <f t="shared" si="129"/>
        <v>00-ICT</v>
      </c>
      <c r="AK124" s="254" t="b">
        <f t="shared" si="11"/>
        <v>0</v>
      </c>
      <c r="AL124" s="254">
        <f t="shared" si="127"/>
        <v>0</v>
      </c>
      <c r="AM124" s="254">
        <f t="shared" si="130"/>
        <v>0</v>
      </c>
      <c r="AN124" s="288">
        <f t="shared" si="139"/>
        <v>0</v>
      </c>
      <c r="AO124" s="288">
        <f>IF(AND($BU124=$BV124,BU124=AO$13),$J124&amp;$K124&amp;$L124&amp;$M124&amp;$N124&amp;$O124&amp;$P124&amp;$Q124&amp;$R124&amp;$S124&amp;$T124&amp;$U124,IFERROR(MATCH($AN124,AO$17:AO123,0),-1000))</f>
        <v>1</v>
      </c>
      <c r="AP124" s="288">
        <f>IF(AND($BU124=$BV124,BV124=AP$13),$J124&amp;$K124&amp;$L124&amp;$M124&amp;$N124&amp;$O124&amp;$P124&amp;$Q124&amp;$R124&amp;$S124&amp;$T124&amp;$U124,IFERROR(MATCH($AN124,AP$17:AP123,0),-1000))</f>
        <v>1</v>
      </c>
      <c r="AQ124" s="288">
        <f>IF(AND($BU124=$BV124,BW124=AQ$13),$J124&amp;$K124&amp;$L124&amp;$M124&amp;$N124&amp;$O124&amp;$P124&amp;$Q124&amp;$R124&amp;$S124&amp;$T124&amp;$U124,IFERROR(MATCH($AN124,AQ$17:AQ123,0),-1000))</f>
        <v>1</v>
      </c>
      <c r="AR124" s="288">
        <f>IF(AND($BU124=$BV124,BX124=AR$13),$J124&amp;$K124&amp;$L124&amp;$M124&amp;$N124&amp;$O124&amp;$P124&amp;$Q124&amp;$R124&amp;$S124&amp;$T124&amp;$U124,IFERROR(MATCH($AN124,AR$17:AR123,0),-1000))</f>
        <v>1</v>
      </c>
      <c r="AS124" s="254">
        <f t="shared" si="71"/>
        <v>0</v>
      </c>
      <c r="AT124" s="261" t="str">
        <f t="shared" si="140"/>
        <v/>
      </c>
      <c r="AU124" s="254" t="str">
        <f t="shared" si="184"/>
        <v/>
      </c>
      <c r="AV124" s="254" t="str">
        <f t="shared" si="184"/>
        <v/>
      </c>
      <c r="AW124" s="254" t="str">
        <f t="shared" si="184"/>
        <v/>
      </c>
      <c r="AX124" s="254" t="str">
        <f t="shared" si="184"/>
        <v/>
      </c>
      <c r="AY124" s="254" t="str">
        <f t="shared" si="184"/>
        <v/>
      </c>
      <c r="AZ124" s="254" t="str">
        <f t="shared" si="132"/>
        <v/>
      </c>
      <c r="BA124" s="254" t="str">
        <f t="shared" si="132"/>
        <v/>
      </c>
      <c r="BB124" s="254" t="str">
        <f t="shared" si="132"/>
        <v/>
      </c>
      <c r="BC124" s="254" t="str">
        <f t="shared" si="132"/>
        <v/>
      </c>
      <c r="BD124" s="254" t="str">
        <f t="shared" si="132"/>
        <v/>
      </c>
      <c r="BE124" s="262" t="str">
        <f t="shared" si="132"/>
        <v/>
      </c>
      <c r="BF124" s="263" t="str">
        <f t="shared" si="185"/>
        <v/>
      </c>
      <c r="BG124" s="254" t="str">
        <f t="shared" si="185"/>
        <v/>
      </c>
      <c r="BH124" s="254" t="str">
        <f t="shared" si="185"/>
        <v/>
      </c>
      <c r="BI124" s="254" t="str">
        <f t="shared" si="185"/>
        <v/>
      </c>
      <c r="BJ124" s="254" t="str">
        <f t="shared" si="185"/>
        <v/>
      </c>
      <c r="BK124" s="254" t="str">
        <f t="shared" si="133"/>
        <v/>
      </c>
      <c r="BL124" s="254" t="str">
        <f t="shared" si="133"/>
        <v/>
      </c>
      <c r="BM124" s="254" t="str">
        <f t="shared" si="133"/>
        <v/>
      </c>
      <c r="BN124" s="254" t="str">
        <f t="shared" si="133"/>
        <v/>
      </c>
      <c r="BO124" s="254" t="str">
        <f t="shared" si="133"/>
        <v/>
      </c>
      <c r="BP124" s="254" t="str">
        <f t="shared" si="133"/>
        <v/>
      </c>
      <c r="BQ124" s="264" t="str">
        <f t="shared" si="141"/>
        <v/>
      </c>
      <c r="BR124" s="261" t="str">
        <f t="shared" si="30"/>
        <v/>
      </c>
      <c r="BS124" s="254" t="str">
        <f t="shared" si="180"/>
        <v/>
      </c>
      <c r="BT124" s="254" t="str">
        <f t="shared" si="180"/>
        <v/>
      </c>
      <c r="BU124" s="265" t="str">
        <f t="shared" si="178"/>
        <v/>
      </c>
      <c r="BV124" s="263" t="str">
        <f t="shared" si="181"/>
        <v/>
      </c>
      <c r="BW124" s="254" t="str">
        <f t="shared" si="181"/>
        <v/>
      </c>
      <c r="BX124" s="254" t="str">
        <f t="shared" si="179"/>
        <v/>
      </c>
      <c r="BY124" s="264" t="str">
        <f t="shared" si="33"/>
        <v/>
      </c>
      <c r="BZ124" s="254" t="str">
        <f t="shared" si="34"/>
        <v/>
      </c>
      <c r="CA124" s="254">
        <f t="shared" si="183"/>
        <v>0</v>
      </c>
      <c r="CB124" s="254">
        <f t="shared" si="183"/>
        <v>0</v>
      </c>
      <c r="CC124" s="254">
        <f t="shared" si="183"/>
        <v>0</v>
      </c>
      <c r="CD124" s="254">
        <f t="shared" si="182"/>
        <v>0</v>
      </c>
      <c r="CE124" s="254">
        <f t="shared" si="182"/>
        <v>0</v>
      </c>
      <c r="CF124" s="254">
        <f t="shared" si="182"/>
        <v>0</v>
      </c>
      <c r="CG124" s="254">
        <f t="shared" si="131"/>
        <v>0</v>
      </c>
      <c r="CH124" s="254">
        <f t="shared" si="131"/>
        <v>0</v>
      </c>
      <c r="CI124" s="254">
        <f t="shared" si="131"/>
        <v>0</v>
      </c>
      <c r="CJ124" s="254">
        <f t="shared" ref="CJ124:CL187" si="186">IF($X124&gt;0,S124*$W124,0)</f>
        <v>0</v>
      </c>
      <c r="CK124" s="254">
        <f t="shared" si="186"/>
        <v>0</v>
      </c>
      <c r="CL124" s="254">
        <f t="shared" si="186"/>
        <v>0</v>
      </c>
      <c r="CM124" s="254">
        <f t="shared" si="142"/>
        <v>0</v>
      </c>
      <c r="CN124" s="254">
        <f t="shared" si="143"/>
        <v>0</v>
      </c>
      <c r="CO124" s="254">
        <f t="shared" si="144"/>
        <v>0</v>
      </c>
      <c r="CP124" s="254">
        <f t="shared" si="145"/>
        <v>0</v>
      </c>
      <c r="CQ124" s="254">
        <f t="shared" si="146"/>
        <v>0</v>
      </c>
      <c r="CR124" s="254">
        <f t="shared" si="147"/>
        <v>0</v>
      </c>
      <c r="CS124" s="254">
        <f t="shared" si="148"/>
        <v>0</v>
      </c>
      <c r="CT124" s="254">
        <f t="shared" si="149"/>
        <v>0</v>
      </c>
      <c r="CU124" s="254">
        <f t="shared" si="150"/>
        <v>0</v>
      </c>
      <c r="CV124" s="254">
        <f t="shared" si="151"/>
        <v>0</v>
      </c>
      <c r="CW124" s="254">
        <f t="shared" si="152"/>
        <v>0</v>
      </c>
      <c r="CX124" s="254">
        <f t="shared" si="153"/>
        <v>0</v>
      </c>
      <c r="CY124" s="254">
        <f t="shared" si="154"/>
        <v>0</v>
      </c>
      <c r="CZ124" s="254">
        <f t="shared" si="155"/>
        <v>0</v>
      </c>
      <c r="DA124" s="254">
        <f t="shared" si="156"/>
        <v>0</v>
      </c>
      <c r="DB124" s="254">
        <f t="shared" si="157"/>
        <v>0</v>
      </c>
      <c r="DC124" s="254">
        <f t="shared" si="158"/>
        <v>0</v>
      </c>
      <c r="DD124" s="254">
        <f t="shared" si="159"/>
        <v>0</v>
      </c>
      <c r="DE124" s="254">
        <f t="shared" si="160"/>
        <v>0</v>
      </c>
      <c r="DF124" s="254">
        <f t="shared" si="161"/>
        <v>0</v>
      </c>
      <c r="DG124" s="254">
        <f t="shared" si="162"/>
        <v>0</v>
      </c>
      <c r="DH124" s="254">
        <f t="shared" si="163"/>
        <v>0</v>
      </c>
      <c r="DI124" s="254">
        <f t="shared" si="164"/>
        <v>0</v>
      </c>
      <c r="DJ124" s="254">
        <f t="shared" si="165"/>
        <v>0</v>
      </c>
      <c r="DK124" s="254">
        <f t="shared" si="166"/>
        <v>0</v>
      </c>
      <c r="DL124" s="254">
        <f t="shared" si="167"/>
        <v>0</v>
      </c>
      <c r="DM124" s="254">
        <f t="shared" si="168"/>
        <v>0</v>
      </c>
      <c r="DN124" s="254">
        <f t="shared" si="169"/>
        <v>0</v>
      </c>
      <c r="DO124" s="254">
        <f t="shared" si="170"/>
        <v>0</v>
      </c>
      <c r="DP124" s="254">
        <f t="shared" si="171"/>
        <v>0</v>
      </c>
      <c r="DQ124" s="254">
        <f t="shared" si="172"/>
        <v>0</v>
      </c>
      <c r="DR124" s="254">
        <f t="shared" si="173"/>
        <v>0</v>
      </c>
      <c r="DS124" s="254">
        <f t="shared" si="174"/>
        <v>0</v>
      </c>
      <c r="DT124" s="254">
        <f t="shared" si="175"/>
        <v>0</v>
      </c>
      <c r="DU124" s="254">
        <f t="shared" si="176"/>
        <v>0</v>
      </c>
      <c r="DV124" s="254">
        <f t="shared" si="177"/>
        <v>0</v>
      </c>
    </row>
    <row r="125" spans="1:126" ht="24" customHeight="1">
      <c r="A125" s="11" t="str">
        <f ca="1">IF(AG125&lt;&gt;"OK","",CONCATENATE(TEXT('Front Page'!$F$33,"000"),TEXT('Front Page'!$F$31,"000"),"-",LEFT('Front Page'!$R$53,5),"-",LEFT(D125,1),AJ125, "-",TEXT(B125,"000")))</f>
        <v/>
      </c>
      <c r="B125" s="12" t="str">
        <f>IFERROR(IF(E125="","",MAX(B$17:B124)+1),"")</f>
        <v/>
      </c>
      <c r="C125" s="13"/>
      <c r="D125" s="29" t="str">
        <f t="shared" si="134"/>
        <v>None</v>
      </c>
      <c r="E125" s="29" t="str">
        <f t="shared" si="17"/>
        <v/>
      </c>
      <c r="F125" s="29" t="str">
        <f t="shared" si="18"/>
        <v/>
      </c>
      <c r="G125" s="363"/>
      <c r="H125" s="364"/>
      <c r="I125" s="325" t="str">
        <f t="shared" si="135"/>
        <v>No</v>
      </c>
      <c r="J125" s="314">
        <v>0</v>
      </c>
      <c r="K125" s="312">
        <v>0</v>
      </c>
      <c r="L125" s="312">
        <v>0</v>
      </c>
      <c r="M125" s="312">
        <v>0</v>
      </c>
      <c r="N125" s="312">
        <v>0</v>
      </c>
      <c r="O125" s="312">
        <v>0</v>
      </c>
      <c r="P125" s="312">
        <v>0</v>
      </c>
      <c r="Q125" s="312">
        <v>0</v>
      </c>
      <c r="R125" s="312">
        <v>0</v>
      </c>
      <c r="S125" s="312">
        <v>0</v>
      </c>
      <c r="T125" s="312">
        <v>0</v>
      </c>
      <c r="U125" s="312">
        <v>0</v>
      </c>
      <c r="V125" s="313">
        <v>1</v>
      </c>
      <c r="W125" s="313">
        <v>1</v>
      </c>
      <c r="X125" s="312">
        <v>0</v>
      </c>
      <c r="Y125" s="312">
        <v>0</v>
      </c>
      <c r="Z125" s="312">
        <v>0</v>
      </c>
      <c r="AA125" s="14">
        <v>0</v>
      </c>
      <c r="AB125" s="317"/>
      <c r="AC125" s="15" t="str">
        <f t="shared" si="126"/>
        <v/>
      </c>
      <c r="AD125" s="15" t="str">
        <f t="shared" si="136"/>
        <v/>
      </c>
      <c r="AE125" s="16" t="str">
        <f t="shared" si="137"/>
        <v>0 - 0</v>
      </c>
      <c r="AF125" s="20" t="str">
        <f t="shared" si="138"/>
        <v>Not an offer</v>
      </c>
      <c r="AG125" s="276" t="str">
        <f t="shared" si="128"/>
        <v>Not an Offer</v>
      </c>
      <c r="AH125" s="150"/>
      <c r="AI125" s="254">
        <v>109</v>
      </c>
      <c r="AJ125" s="149" t="str">
        <f t="shared" si="129"/>
        <v>00-ICT</v>
      </c>
      <c r="AK125" s="254" t="b">
        <f t="shared" si="11"/>
        <v>0</v>
      </c>
      <c r="AL125" s="254">
        <f t="shared" si="127"/>
        <v>0</v>
      </c>
      <c r="AM125" s="254">
        <f t="shared" si="130"/>
        <v>0</v>
      </c>
      <c r="AN125" s="288">
        <f t="shared" si="139"/>
        <v>0</v>
      </c>
      <c r="AO125" s="288">
        <f>IF(AND($BU125=$BV125,BU125=AO$13),$J125&amp;$K125&amp;$L125&amp;$M125&amp;$N125&amp;$O125&amp;$P125&amp;$Q125&amp;$R125&amp;$S125&amp;$T125&amp;$U125,IFERROR(MATCH($AN125,AO$17:AO124,0),-1000))</f>
        <v>1</v>
      </c>
      <c r="AP125" s="288">
        <f>IF(AND($BU125=$BV125,BV125=AP$13),$J125&amp;$K125&amp;$L125&amp;$M125&amp;$N125&amp;$O125&amp;$P125&amp;$Q125&amp;$R125&amp;$S125&amp;$T125&amp;$U125,IFERROR(MATCH($AN125,AP$17:AP124,0),-1000))</f>
        <v>1</v>
      </c>
      <c r="AQ125" s="288">
        <f>IF(AND($BU125=$BV125,BW125=AQ$13),$J125&amp;$K125&amp;$L125&amp;$M125&amp;$N125&amp;$O125&amp;$P125&amp;$Q125&amp;$R125&amp;$S125&amp;$T125&amp;$U125,IFERROR(MATCH($AN125,AQ$17:AQ124,0),-1000))</f>
        <v>1</v>
      </c>
      <c r="AR125" s="288">
        <f>IF(AND($BU125=$BV125,BX125=AR$13),$J125&amp;$K125&amp;$L125&amp;$M125&amp;$N125&amp;$O125&amp;$P125&amp;$Q125&amp;$R125&amp;$S125&amp;$T125&amp;$U125,IFERROR(MATCH($AN125,AR$17:AR124,0),-1000))</f>
        <v>1</v>
      </c>
      <c r="AS125" s="254">
        <f t="shared" si="71"/>
        <v>0</v>
      </c>
      <c r="AT125" s="261" t="str">
        <f t="shared" si="140"/>
        <v/>
      </c>
      <c r="AU125" s="254" t="str">
        <f t="shared" si="184"/>
        <v/>
      </c>
      <c r="AV125" s="254" t="str">
        <f t="shared" si="184"/>
        <v/>
      </c>
      <c r="AW125" s="254" t="str">
        <f t="shared" si="184"/>
        <v/>
      </c>
      <c r="AX125" s="254" t="str">
        <f t="shared" si="184"/>
        <v/>
      </c>
      <c r="AY125" s="254" t="str">
        <f t="shared" si="184"/>
        <v/>
      </c>
      <c r="AZ125" s="254" t="str">
        <f t="shared" si="132"/>
        <v/>
      </c>
      <c r="BA125" s="254" t="str">
        <f t="shared" si="132"/>
        <v/>
      </c>
      <c r="BB125" s="254" t="str">
        <f t="shared" si="132"/>
        <v/>
      </c>
      <c r="BC125" s="254" t="str">
        <f t="shared" si="132"/>
        <v/>
      </c>
      <c r="BD125" s="254" t="str">
        <f t="shared" si="132"/>
        <v/>
      </c>
      <c r="BE125" s="262" t="str">
        <f t="shared" si="132"/>
        <v/>
      </c>
      <c r="BF125" s="263" t="str">
        <f t="shared" si="185"/>
        <v/>
      </c>
      <c r="BG125" s="254" t="str">
        <f t="shared" si="185"/>
        <v/>
      </c>
      <c r="BH125" s="254" t="str">
        <f t="shared" si="185"/>
        <v/>
      </c>
      <c r="BI125" s="254" t="str">
        <f t="shared" si="185"/>
        <v/>
      </c>
      <c r="BJ125" s="254" t="str">
        <f t="shared" si="185"/>
        <v/>
      </c>
      <c r="BK125" s="254" t="str">
        <f t="shared" si="133"/>
        <v/>
      </c>
      <c r="BL125" s="254" t="str">
        <f t="shared" si="133"/>
        <v/>
      </c>
      <c r="BM125" s="254" t="str">
        <f t="shared" si="133"/>
        <v/>
      </c>
      <c r="BN125" s="254" t="str">
        <f t="shared" si="133"/>
        <v/>
      </c>
      <c r="BO125" s="254" t="str">
        <f t="shared" si="133"/>
        <v/>
      </c>
      <c r="BP125" s="254" t="str">
        <f t="shared" si="133"/>
        <v/>
      </c>
      <c r="BQ125" s="264" t="str">
        <f t="shared" si="141"/>
        <v/>
      </c>
      <c r="BR125" s="261" t="str">
        <f t="shared" si="30"/>
        <v/>
      </c>
      <c r="BS125" s="254" t="str">
        <f t="shared" si="180"/>
        <v/>
      </c>
      <c r="BT125" s="254" t="str">
        <f t="shared" si="180"/>
        <v/>
      </c>
      <c r="BU125" s="265" t="str">
        <f t="shared" si="178"/>
        <v/>
      </c>
      <c r="BV125" s="263" t="str">
        <f t="shared" si="181"/>
        <v/>
      </c>
      <c r="BW125" s="254" t="str">
        <f t="shared" si="181"/>
        <v/>
      </c>
      <c r="BX125" s="254" t="str">
        <f t="shared" si="179"/>
        <v/>
      </c>
      <c r="BY125" s="264" t="str">
        <f t="shared" si="33"/>
        <v/>
      </c>
      <c r="BZ125" s="254" t="str">
        <f t="shared" si="34"/>
        <v/>
      </c>
      <c r="CA125" s="254">
        <f t="shared" si="183"/>
        <v>0</v>
      </c>
      <c r="CB125" s="254">
        <f t="shared" si="183"/>
        <v>0</v>
      </c>
      <c r="CC125" s="254">
        <f t="shared" si="183"/>
        <v>0</v>
      </c>
      <c r="CD125" s="254">
        <f t="shared" si="182"/>
        <v>0</v>
      </c>
      <c r="CE125" s="254">
        <f t="shared" si="182"/>
        <v>0</v>
      </c>
      <c r="CF125" s="254">
        <f t="shared" si="182"/>
        <v>0</v>
      </c>
      <c r="CG125" s="254">
        <f t="shared" si="182"/>
        <v>0</v>
      </c>
      <c r="CH125" s="254">
        <f t="shared" si="182"/>
        <v>0</v>
      </c>
      <c r="CI125" s="254">
        <f t="shared" si="182"/>
        <v>0</v>
      </c>
      <c r="CJ125" s="254">
        <f t="shared" si="186"/>
        <v>0</v>
      </c>
      <c r="CK125" s="254">
        <f t="shared" si="186"/>
        <v>0</v>
      </c>
      <c r="CL125" s="254">
        <f t="shared" si="186"/>
        <v>0</v>
      </c>
      <c r="CM125" s="254">
        <f t="shared" si="142"/>
        <v>0</v>
      </c>
      <c r="CN125" s="254">
        <f t="shared" si="143"/>
        <v>0</v>
      </c>
      <c r="CO125" s="254">
        <f t="shared" si="144"/>
        <v>0</v>
      </c>
      <c r="CP125" s="254">
        <f t="shared" si="145"/>
        <v>0</v>
      </c>
      <c r="CQ125" s="254">
        <f t="shared" si="146"/>
        <v>0</v>
      </c>
      <c r="CR125" s="254">
        <f t="shared" si="147"/>
        <v>0</v>
      </c>
      <c r="CS125" s="254">
        <f t="shared" si="148"/>
        <v>0</v>
      </c>
      <c r="CT125" s="254">
        <f t="shared" si="149"/>
        <v>0</v>
      </c>
      <c r="CU125" s="254">
        <f t="shared" si="150"/>
        <v>0</v>
      </c>
      <c r="CV125" s="254">
        <f t="shared" si="151"/>
        <v>0</v>
      </c>
      <c r="CW125" s="254">
        <f t="shared" si="152"/>
        <v>0</v>
      </c>
      <c r="CX125" s="254">
        <f t="shared" si="153"/>
        <v>0</v>
      </c>
      <c r="CY125" s="254">
        <f t="shared" si="154"/>
        <v>0</v>
      </c>
      <c r="CZ125" s="254">
        <f t="shared" si="155"/>
        <v>0</v>
      </c>
      <c r="DA125" s="254">
        <f t="shared" si="156"/>
        <v>0</v>
      </c>
      <c r="DB125" s="254">
        <f t="shared" si="157"/>
        <v>0</v>
      </c>
      <c r="DC125" s="254">
        <f t="shared" si="158"/>
        <v>0</v>
      </c>
      <c r="DD125" s="254">
        <f t="shared" si="159"/>
        <v>0</v>
      </c>
      <c r="DE125" s="254">
        <f t="shared" si="160"/>
        <v>0</v>
      </c>
      <c r="DF125" s="254">
        <f t="shared" si="161"/>
        <v>0</v>
      </c>
      <c r="DG125" s="254">
        <f t="shared" si="162"/>
        <v>0</v>
      </c>
      <c r="DH125" s="254">
        <f t="shared" si="163"/>
        <v>0</v>
      </c>
      <c r="DI125" s="254">
        <f t="shared" si="164"/>
        <v>0</v>
      </c>
      <c r="DJ125" s="254">
        <f t="shared" si="165"/>
        <v>0</v>
      </c>
      <c r="DK125" s="254">
        <f t="shared" si="166"/>
        <v>0</v>
      </c>
      <c r="DL125" s="254">
        <f t="shared" si="167"/>
        <v>0</v>
      </c>
      <c r="DM125" s="254">
        <f t="shared" si="168"/>
        <v>0</v>
      </c>
      <c r="DN125" s="254">
        <f t="shared" si="169"/>
        <v>0</v>
      </c>
      <c r="DO125" s="254">
        <f t="shared" si="170"/>
        <v>0</v>
      </c>
      <c r="DP125" s="254">
        <f t="shared" si="171"/>
        <v>0</v>
      </c>
      <c r="DQ125" s="254">
        <f t="shared" si="172"/>
        <v>0</v>
      </c>
      <c r="DR125" s="254">
        <f t="shared" si="173"/>
        <v>0</v>
      </c>
      <c r="DS125" s="254">
        <f t="shared" si="174"/>
        <v>0</v>
      </c>
      <c r="DT125" s="254">
        <f t="shared" si="175"/>
        <v>0</v>
      </c>
      <c r="DU125" s="254">
        <f t="shared" si="176"/>
        <v>0</v>
      </c>
      <c r="DV125" s="254">
        <f t="shared" si="177"/>
        <v>0</v>
      </c>
    </row>
    <row r="126" spans="1:126" ht="24" customHeight="1">
      <c r="A126" s="11" t="str">
        <f ca="1">IF(AG126&lt;&gt;"OK","",CONCATENATE(TEXT('Front Page'!$F$33,"000"),TEXT('Front Page'!$F$31,"000"),"-",LEFT('Front Page'!$R$53,5),"-",LEFT(D126,1),AJ126, "-",TEXT(B126,"000")))</f>
        <v/>
      </c>
      <c r="B126" s="12" t="str">
        <f>IFERROR(IF(E126="","",MAX(B$17:B125)+1),"")</f>
        <v/>
      </c>
      <c r="C126" s="13"/>
      <c r="D126" s="29" t="str">
        <f t="shared" si="134"/>
        <v>None</v>
      </c>
      <c r="E126" s="29" t="str">
        <f t="shared" si="17"/>
        <v/>
      </c>
      <c r="F126" s="29" t="str">
        <f t="shared" si="18"/>
        <v/>
      </c>
      <c r="G126" s="363"/>
      <c r="H126" s="364"/>
      <c r="I126" s="325" t="str">
        <f t="shared" si="135"/>
        <v>No</v>
      </c>
      <c r="J126" s="314">
        <v>0</v>
      </c>
      <c r="K126" s="312">
        <v>0</v>
      </c>
      <c r="L126" s="312">
        <v>0</v>
      </c>
      <c r="M126" s="312">
        <v>0</v>
      </c>
      <c r="N126" s="312">
        <v>0</v>
      </c>
      <c r="O126" s="312">
        <v>0</v>
      </c>
      <c r="P126" s="312">
        <v>0</v>
      </c>
      <c r="Q126" s="312">
        <v>0</v>
      </c>
      <c r="R126" s="312">
        <v>0</v>
      </c>
      <c r="S126" s="312">
        <v>0</v>
      </c>
      <c r="T126" s="312">
        <v>0</v>
      </c>
      <c r="U126" s="312">
        <v>0</v>
      </c>
      <c r="V126" s="313">
        <v>1</v>
      </c>
      <c r="W126" s="313">
        <v>1</v>
      </c>
      <c r="X126" s="312">
        <v>0</v>
      </c>
      <c r="Y126" s="312">
        <v>0</v>
      </c>
      <c r="Z126" s="312">
        <v>0</v>
      </c>
      <c r="AA126" s="14">
        <v>0</v>
      </c>
      <c r="AB126" s="317"/>
      <c r="AC126" s="15" t="str">
        <f t="shared" si="126"/>
        <v/>
      </c>
      <c r="AD126" s="15" t="str">
        <f t="shared" si="136"/>
        <v/>
      </c>
      <c r="AE126" s="16" t="str">
        <f t="shared" si="137"/>
        <v>0 - 0</v>
      </c>
      <c r="AF126" s="20" t="str">
        <f t="shared" si="138"/>
        <v>Not an offer</v>
      </c>
      <c r="AG126" s="276" t="str">
        <f t="shared" si="128"/>
        <v>Not an Offer</v>
      </c>
      <c r="AH126" s="150"/>
      <c r="AI126" s="254">
        <v>110</v>
      </c>
      <c r="AJ126" s="149" t="str">
        <f t="shared" si="129"/>
        <v>00-ICT</v>
      </c>
      <c r="AK126" s="254" t="b">
        <f t="shared" si="11"/>
        <v>0</v>
      </c>
      <c r="AL126" s="254">
        <f t="shared" si="127"/>
        <v>0</v>
      </c>
      <c r="AM126" s="254">
        <f t="shared" si="130"/>
        <v>0</v>
      </c>
      <c r="AN126" s="288">
        <f t="shared" si="139"/>
        <v>0</v>
      </c>
      <c r="AO126" s="288">
        <f>IF(AND($BU126=$BV126,BU126=AO$13),$J126&amp;$K126&amp;$L126&amp;$M126&amp;$N126&amp;$O126&amp;$P126&amp;$Q126&amp;$R126&amp;$S126&amp;$T126&amp;$U126,IFERROR(MATCH($AN126,AO$17:AO125,0),-1000))</f>
        <v>1</v>
      </c>
      <c r="AP126" s="288">
        <f>IF(AND($BU126=$BV126,BV126=AP$13),$J126&amp;$K126&amp;$L126&amp;$M126&amp;$N126&amp;$O126&amp;$P126&amp;$Q126&amp;$R126&amp;$S126&amp;$T126&amp;$U126,IFERROR(MATCH($AN126,AP$17:AP125,0),-1000))</f>
        <v>1</v>
      </c>
      <c r="AQ126" s="288">
        <f>IF(AND($BU126=$BV126,BW126=AQ$13),$J126&amp;$K126&amp;$L126&amp;$M126&amp;$N126&amp;$O126&amp;$P126&amp;$Q126&amp;$R126&amp;$S126&amp;$T126&amp;$U126,IFERROR(MATCH($AN126,AQ$17:AQ125,0),-1000))</f>
        <v>1</v>
      </c>
      <c r="AR126" s="288">
        <f>IF(AND($BU126=$BV126,BX126=AR$13),$J126&amp;$K126&amp;$L126&amp;$M126&amp;$N126&amp;$O126&amp;$P126&amp;$Q126&amp;$R126&amp;$S126&amp;$T126&amp;$U126,IFERROR(MATCH($AN126,AR$17:AR125,0),-1000))</f>
        <v>1</v>
      </c>
      <c r="AS126" s="254">
        <f t="shared" si="71"/>
        <v>0</v>
      </c>
      <c r="AT126" s="261" t="str">
        <f t="shared" si="140"/>
        <v/>
      </c>
      <c r="AU126" s="254" t="str">
        <f t="shared" si="184"/>
        <v/>
      </c>
      <c r="AV126" s="254" t="str">
        <f t="shared" si="184"/>
        <v/>
      </c>
      <c r="AW126" s="254" t="str">
        <f t="shared" si="184"/>
        <v/>
      </c>
      <c r="AX126" s="254" t="str">
        <f t="shared" si="184"/>
        <v/>
      </c>
      <c r="AY126" s="254" t="str">
        <f t="shared" si="184"/>
        <v/>
      </c>
      <c r="AZ126" s="254" t="str">
        <f t="shared" si="132"/>
        <v/>
      </c>
      <c r="BA126" s="254" t="str">
        <f t="shared" si="132"/>
        <v/>
      </c>
      <c r="BB126" s="254" t="str">
        <f t="shared" si="132"/>
        <v/>
      </c>
      <c r="BC126" s="254" t="str">
        <f t="shared" ref="BC126:BE189" si="187">IF(S126&lt;&gt;0,MIN(BB126,BC$14),BB126)</f>
        <v/>
      </c>
      <c r="BD126" s="254" t="str">
        <f t="shared" si="187"/>
        <v/>
      </c>
      <c r="BE126" s="262" t="str">
        <f t="shared" si="187"/>
        <v/>
      </c>
      <c r="BF126" s="263" t="str">
        <f t="shared" si="185"/>
        <v/>
      </c>
      <c r="BG126" s="254" t="str">
        <f t="shared" si="185"/>
        <v/>
      </c>
      <c r="BH126" s="254" t="str">
        <f t="shared" si="185"/>
        <v/>
      </c>
      <c r="BI126" s="254" t="str">
        <f t="shared" si="185"/>
        <v/>
      </c>
      <c r="BJ126" s="254" t="str">
        <f t="shared" si="185"/>
        <v/>
      </c>
      <c r="BK126" s="254" t="str">
        <f t="shared" si="133"/>
        <v/>
      </c>
      <c r="BL126" s="254" t="str">
        <f t="shared" si="133"/>
        <v/>
      </c>
      <c r="BM126" s="254" t="str">
        <f t="shared" si="133"/>
        <v/>
      </c>
      <c r="BN126" s="254" t="str">
        <f t="shared" ref="BN126:BP189" si="188">IF(R126&lt;&gt;0,MAX(BO126,BN$14),BO126)</f>
        <v/>
      </c>
      <c r="BO126" s="254" t="str">
        <f t="shared" si="188"/>
        <v/>
      </c>
      <c r="BP126" s="254" t="str">
        <f t="shared" si="188"/>
        <v/>
      </c>
      <c r="BQ126" s="264" t="str">
        <f t="shared" si="141"/>
        <v/>
      </c>
      <c r="BR126" s="261" t="str">
        <f t="shared" si="30"/>
        <v/>
      </c>
      <c r="BS126" s="254" t="str">
        <f t="shared" si="180"/>
        <v/>
      </c>
      <c r="BT126" s="254" t="str">
        <f t="shared" si="180"/>
        <v/>
      </c>
      <c r="BU126" s="265" t="str">
        <f t="shared" si="178"/>
        <v/>
      </c>
      <c r="BV126" s="263" t="str">
        <f t="shared" si="181"/>
        <v/>
      </c>
      <c r="BW126" s="254" t="str">
        <f t="shared" si="181"/>
        <v/>
      </c>
      <c r="BX126" s="254" t="str">
        <f t="shared" si="179"/>
        <v/>
      </c>
      <c r="BY126" s="264" t="str">
        <f t="shared" si="33"/>
        <v/>
      </c>
      <c r="BZ126" s="254" t="str">
        <f t="shared" si="34"/>
        <v/>
      </c>
      <c r="CA126" s="254">
        <f t="shared" si="183"/>
        <v>0</v>
      </c>
      <c r="CB126" s="254">
        <f t="shared" si="183"/>
        <v>0</v>
      </c>
      <c r="CC126" s="254">
        <f t="shared" si="183"/>
        <v>0</v>
      </c>
      <c r="CD126" s="254">
        <f t="shared" si="182"/>
        <v>0</v>
      </c>
      <c r="CE126" s="254">
        <f t="shared" si="182"/>
        <v>0</v>
      </c>
      <c r="CF126" s="254">
        <f t="shared" si="182"/>
        <v>0</v>
      </c>
      <c r="CG126" s="254">
        <f t="shared" si="182"/>
        <v>0</v>
      </c>
      <c r="CH126" s="254">
        <f t="shared" si="182"/>
        <v>0</v>
      </c>
      <c r="CI126" s="254">
        <f t="shared" si="182"/>
        <v>0</v>
      </c>
      <c r="CJ126" s="254">
        <f t="shared" si="186"/>
        <v>0</v>
      </c>
      <c r="CK126" s="254">
        <f t="shared" si="186"/>
        <v>0</v>
      </c>
      <c r="CL126" s="254">
        <f t="shared" si="186"/>
        <v>0</v>
      </c>
      <c r="CM126" s="254">
        <f t="shared" si="142"/>
        <v>0</v>
      </c>
      <c r="CN126" s="254">
        <f t="shared" si="143"/>
        <v>0</v>
      </c>
      <c r="CO126" s="254">
        <f t="shared" si="144"/>
        <v>0</v>
      </c>
      <c r="CP126" s="254">
        <f t="shared" si="145"/>
        <v>0</v>
      </c>
      <c r="CQ126" s="254">
        <f t="shared" si="146"/>
        <v>0</v>
      </c>
      <c r="CR126" s="254">
        <f t="shared" si="147"/>
        <v>0</v>
      </c>
      <c r="CS126" s="254">
        <f t="shared" si="148"/>
        <v>0</v>
      </c>
      <c r="CT126" s="254">
        <f t="shared" si="149"/>
        <v>0</v>
      </c>
      <c r="CU126" s="254">
        <f t="shared" si="150"/>
        <v>0</v>
      </c>
      <c r="CV126" s="254">
        <f t="shared" si="151"/>
        <v>0</v>
      </c>
      <c r="CW126" s="254">
        <f t="shared" si="152"/>
        <v>0</v>
      </c>
      <c r="CX126" s="254">
        <f t="shared" si="153"/>
        <v>0</v>
      </c>
      <c r="CY126" s="254">
        <f t="shared" si="154"/>
        <v>0</v>
      </c>
      <c r="CZ126" s="254">
        <f t="shared" si="155"/>
        <v>0</v>
      </c>
      <c r="DA126" s="254">
        <f t="shared" si="156"/>
        <v>0</v>
      </c>
      <c r="DB126" s="254">
        <f t="shared" si="157"/>
        <v>0</v>
      </c>
      <c r="DC126" s="254">
        <f t="shared" si="158"/>
        <v>0</v>
      </c>
      <c r="DD126" s="254">
        <f t="shared" si="159"/>
        <v>0</v>
      </c>
      <c r="DE126" s="254">
        <f t="shared" si="160"/>
        <v>0</v>
      </c>
      <c r="DF126" s="254">
        <f t="shared" si="161"/>
        <v>0</v>
      </c>
      <c r="DG126" s="254">
        <f t="shared" si="162"/>
        <v>0</v>
      </c>
      <c r="DH126" s="254">
        <f t="shared" si="163"/>
        <v>0</v>
      </c>
      <c r="DI126" s="254">
        <f t="shared" si="164"/>
        <v>0</v>
      </c>
      <c r="DJ126" s="254">
        <f t="shared" si="165"/>
        <v>0</v>
      </c>
      <c r="DK126" s="254">
        <f t="shared" si="166"/>
        <v>0</v>
      </c>
      <c r="DL126" s="254">
        <f t="shared" si="167"/>
        <v>0</v>
      </c>
      <c r="DM126" s="254">
        <f t="shared" si="168"/>
        <v>0</v>
      </c>
      <c r="DN126" s="254">
        <f t="shared" si="169"/>
        <v>0</v>
      </c>
      <c r="DO126" s="254">
        <f t="shared" si="170"/>
        <v>0</v>
      </c>
      <c r="DP126" s="254">
        <f t="shared" si="171"/>
        <v>0</v>
      </c>
      <c r="DQ126" s="254">
        <f t="shared" si="172"/>
        <v>0</v>
      </c>
      <c r="DR126" s="254">
        <f t="shared" si="173"/>
        <v>0</v>
      </c>
      <c r="DS126" s="254">
        <f t="shared" si="174"/>
        <v>0</v>
      </c>
      <c r="DT126" s="254">
        <f t="shared" si="175"/>
        <v>0</v>
      </c>
      <c r="DU126" s="254">
        <f t="shared" si="176"/>
        <v>0</v>
      </c>
      <c r="DV126" s="254">
        <f t="shared" si="177"/>
        <v>0</v>
      </c>
    </row>
    <row r="127" spans="1:126" ht="24" customHeight="1">
      <c r="A127" s="11" t="str">
        <f ca="1">IF(AG127&lt;&gt;"OK","",CONCATENATE(TEXT('Front Page'!$F$33,"000"),TEXT('Front Page'!$F$31,"000"),"-",LEFT('Front Page'!$R$53,5),"-",LEFT(D127,1),AJ127, "-",TEXT(B127,"000")))</f>
        <v/>
      </c>
      <c r="B127" s="12" t="str">
        <f>IFERROR(IF(E127="","",MAX(B$17:B126)+1),"")</f>
        <v/>
      </c>
      <c r="C127" s="13"/>
      <c r="D127" s="29" t="str">
        <f t="shared" si="134"/>
        <v>None</v>
      </c>
      <c r="E127" s="29" t="str">
        <f t="shared" si="17"/>
        <v/>
      </c>
      <c r="F127" s="29" t="str">
        <f t="shared" si="18"/>
        <v/>
      </c>
      <c r="G127" s="363"/>
      <c r="H127" s="364"/>
      <c r="I127" s="325" t="str">
        <f t="shared" si="135"/>
        <v>No</v>
      </c>
      <c r="J127" s="314">
        <v>0</v>
      </c>
      <c r="K127" s="312">
        <v>0</v>
      </c>
      <c r="L127" s="312">
        <v>0</v>
      </c>
      <c r="M127" s="312">
        <v>0</v>
      </c>
      <c r="N127" s="312">
        <v>0</v>
      </c>
      <c r="O127" s="312">
        <v>0</v>
      </c>
      <c r="P127" s="312">
        <v>0</v>
      </c>
      <c r="Q127" s="312">
        <v>0</v>
      </c>
      <c r="R127" s="312">
        <v>0</v>
      </c>
      <c r="S127" s="312">
        <v>0</v>
      </c>
      <c r="T127" s="312">
        <v>0</v>
      </c>
      <c r="U127" s="312">
        <v>0</v>
      </c>
      <c r="V127" s="313">
        <v>1</v>
      </c>
      <c r="W127" s="313">
        <v>1</v>
      </c>
      <c r="X127" s="312">
        <v>0</v>
      </c>
      <c r="Y127" s="312">
        <v>0</v>
      </c>
      <c r="Z127" s="312">
        <v>0</v>
      </c>
      <c r="AA127" s="14">
        <v>0</v>
      </c>
      <c r="AB127" s="317"/>
      <c r="AC127" s="15" t="str">
        <f t="shared" si="126"/>
        <v/>
      </c>
      <c r="AD127" s="15" t="str">
        <f t="shared" si="136"/>
        <v/>
      </c>
      <c r="AE127" s="16" t="str">
        <f t="shared" si="137"/>
        <v>0 - 0</v>
      </c>
      <c r="AF127" s="20" t="str">
        <f t="shared" si="138"/>
        <v>Not an offer</v>
      </c>
      <c r="AG127" s="276" t="str">
        <f t="shared" si="128"/>
        <v>Not an Offer</v>
      </c>
      <c r="AH127" s="150"/>
      <c r="AI127" s="254">
        <v>111</v>
      </c>
      <c r="AJ127" s="149" t="str">
        <f t="shared" si="129"/>
        <v>00-ICT</v>
      </c>
      <c r="AK127" s="254" t="b">
        <f t="shared" si="11"/>
        <v>0</v>
      </c>
      <c r="AL127" s="254">
        <f t="shared" si="127"/>
        <v>0</v>
      </c>
      <c r="AM127" s="254">
        <f t="shared" si="130"/>
        <v>0</v>
      </c>
      <c r="AN127" s="288">
        <f t="shared" si="139"/>
        <v>0</v>
      </c>
      <c r="AO127" s="288">
        <f>IF(AND($BU127=$BV127,BU127=AO$13),$J127&amp;$K127&amp;$L127&amp;$M127&amp;$N127&amp;$O127&amp;$P127&amp;$Q127&amp;$R127&amp;$S127&amp;$T127&amp;$U127,IFERROR(MATCH($AN127,AO$17:AO126,0),-1000))</f>
        <v>1</v>
      </c>
      <c r="AP127" s="288">
        <f>IF(AND($BU127=$BV127,BV127=AP$13),$J127&amp;$K127&amp;$L127&amp;$M127&amp;$N127&amp;$O127&amp;$P127&amp;$Q127&amp;$R127&amp;$S127&amp;$T127&amp;$U127,IFERROR(MATCH($AN127,AP$17:AP126,0),-1000))</f>
        <v>1</v>
      </c>
      <c r="AQ127" s="288">
        <f>IF(AND($BU127=$BV127,BW127=AQ$13),$J127&amp;$K127&amp;$L127&amp;$M127&amp;$N127&amp;$O127&amp;$P127&amp;$Q127&amp;$R127&amp;$S127&amp;$T127&amp;$U127,IFERROR(MATCH($AN127,AQ$17:AQ126,0),-1000))</f>
        <v>1</v>
      </c>
      <c r="AR127" s="288">
        <f>IF(AND($BU127=$BV127,BX127=AR$13),$J127&amp;$K127&amp;$L127&amp;$M127&amp;$N127&amp;$O127&amp;$P127&amp;$Q127&amp;$R127&amp;$S127&amp;$T127&amp;$U127,IFERROR(MATCH($AN127,AR$17:AR126,0),-1000))</f>
        <v>1</v>
      </c>
      <c r="AS127" s="254">
        <f t="shared" si="71"/>
        <v>0</v>
      </c>
      <c r="AT127" s="261" t="str">
        <f t="shared" si="140"/>
        <v/>
      </c>
      <c r="AU127" s="254" t="str">
        <f t="shared" si="184"/>
        <v/>
      </c>
      <c r="AV127" s="254" t="str">
        <f t="shared" si="184"/>
        <v/>
      </c>
      <c r="AW127" s="254" t="str">
        <f t="shared" si="184"/>
        <v/>
      </c>
      <c r="AX127" s="254" t="str">
        <f t="shared" si="184"/>
        <v/>
      </c>
      <c r="AY127" s="254" t="str">
        <f t="shared" si="184"/>
        <v/>
      </c>
      <c r="AZ127" s="254" t="str">
        <f t="shared" si="184"/>
        <v/>
      </c>
      <c r="BA127" s="254" t="str">
        <f t="shared" si="184"/>
        <v/>
      </c>
      <c r="BB127" s="254" t="str">
        <f t="shared" si="184"/>
        <v/>
      </c>
      <c r="BC127" s="254" t="str">
        <f t="shared" si="187"/>
        <v/>
      </c>
      <c r="BD127" s="254" t="str">
        <f t="shared" si="187"/>
        <v/>
      </c>
      <c r="BE127" s="262" t="str">
        <f t="shared" si="187"/>
        <v/>
      </c>
      <c r="BF127" s="263" t="str">
        <f t="shared" si="185"/>
        <v/>
      </c>
      <c r="BG127" s="254" t="str">
        <f t="shared" si="185"/>
        <v/>
      </c>
      <c r="BH127" s="254" t="str">
        <f t="shared" si="185"/>
        <v/>
      </c>
      <c r="BI127" s="254" t="str">
        <f t="shared" si="185"/>
        <v/>
      </c>
      <c r="BJ127" s="254" t="str">
        <f t="shared" si="185"/>
        <v/>
      </c>
      <c r="BK127" s="254" t="str">
        <f t="shared" si="185"/>
        <v/>
      </c>
      <c r="BL127" s="254" t="str">
        <f t="shared" si="185"/>
        <v/>
      </c>
      <c r="BM127" s="254" t="str">
        <f t="shared" si="185"/>
        <v/>
      </c>
      <c r="BN127" s="254" t="str">
        <f t="shared" si="188"/>
        <v/>
      </c>
      <c r="BO127" s="254" t="str">
        <f t="shared" si="188"/>
        <v/>
      </c>
      <c r="BP127" s="254" t="str">
        <f t="shared" si="188"/>
        <v/>
      </c>
      <c r="BQ127" s="264" t="str">
        <f t="shared" si="141"/>
        <v/>
      </c>
      <c r="BR127" s="261" t="str">
        <f t="shared" si="30"/>
        <v/>
      </c>
      <c r="BS127" s="254" t="str">
        <f t="shared" si="180"/>
        <v/>
      </c>
      <c r="BT127" s="254" t="str">
        <f t="shared" si="180"/>
        <v/>
      </c>
      <c r="BU127" s="265" t="str">
        <f t="shared" si="178"/>
        <v/>
      </c>
      <c r="BV127" s="263" t="str">
        <f t="shared" si="181"/>
        <v/>
      </c>
      <c r="BW127" s="254" t="str">
        <f t="shared" si="181"/>
        <v/>
      </c>
      <c r="BX127" s="254" t="str">
        <f t="shared" si="179"/>
        <v/>
      </c>
      <c r="BY127" s="264" t="str">
        <f t="shared" si="33"/>
        <v/>
      </c>
      <c r="BZ127" s="254" t="str">
        <f t="shared" si="34"/>
        <v/>
      </c>
      <c r="CA127" s="254">
        <f t="shared" si="183"/>
        <v>0</v>
      </c>
      <c r="CB127" s="254">
        <f t="shared" si="183"/>
        <v>0</v>
      </c>
      <c r="CC127" s="254">
        <f t="shared" si="183"/>
        <v>0</v>
      </c>
      <c r="CD127" s="254">
        <f t="shared" si="182"/>
        <v>0</v>
      </c>
      <c r="CE127" s="254">
        <f t="shared" si="182"/>
        <v>0</v>
      </c>
      <c r="CF127" s="254">
        <f t="shared" si="182"/>
        <v>0</v>
      </c>
      <c r="CG127" s="254">
        <f t="shared" si="182"/>
        <v>0</v>
      </c>
      <c r="CH127" s="254">
        <f t="shared" si="182"/>
        <v>0</v>
      </c>
      <c r="CI127" s="254">
        <f t="shared" si="182"/>
        <v>0</v>
      </c>
      <c r="CJ127" s="254">
        <f t="shared" si="186"/>
        <v>0</v>
      </c>
      <c r="CK127" s="254">
        <f t="shared" si="186"/>
        <v>0</v>
      </c>
      <c r="CL127" s="254">
        <f t="shared" si="186"/>
        <v>0</v>
      </c>
      <c r="CM127" s="254">
        <f t="shared" si="142"/>
        <v>0</v>
      </c>
      <c r="CN127" s="254">
        <f t="shared" si="143"/>
        <v>0</v>
      </c>
      <c r="CO127" s="254">
        <f t="shared" si="144"/>
        <v>0</v>
      </c>
      <c r="CP127" s="254">
        <f t="shared" si="145"/>
        <v>0</v>
      </c>
      <c r="CQ127" s="254">
        <f t="shared" si="146"/>
        <v>0</v>
      </c>
      <c r="CR127" s="254">
        <f t="shared" si="147"/>
        <v>0</v>
      </c>
      <c r="CS127" s="254">
        <f t="shared" si="148"/>
        <v>0</v>
      </c>
      <c r="CT127" s="254">
        <f t="shared" si="149"/>
        <v>0</v>
      </c>
      <c r="CU127" s="254">
        <f t="shared" si="150"/>
        <v>0</v>
      </c>
      <c r="CV127" s="254">
        <f t="shared" si="151"/>
        <v>0</v>
      </c>
      <c r="CW127" s="254">
        <f t="shared" si="152"/>
        <v>0</v>
      </c>
      <c r="CX127" s="254">
        <f t="shared" si="153"/>
        <v>0</v>
      </c>
      <c r="CY127" s="254">
        <f t="shared" si="154"/>
        <v>0</v>
      </c>
      <c r="CZ127" s="254">
        <f t="shared" si="155"/>
        <v>0</v>
      </c>
      <c r="DA127" s="254">
        <f t="shared" si="156"/>
        <v>0</v>
      </c>
      <c r="DB127" s="254">
        <f t="shared" si="157"/>
        <v>0</v>
      </c>
      <c r="DC127" s="254">
        <f t="shared" si="158"/>
        <v>0</v>
      </c>
      <c r="DD127" s="254">
        <f t="shared" si="159"/>
        <v>0</v>
      </c>
      <c r="DE127" s="254">
        <f t="shared" si="160"/>
        <v>0</v>
      </c>
      <c r="DF127" s="254">
        <f t="shared" si="161"/>
        <v>0</v>
      </c>
      <c r="DG127" s="254">
        <f t="shared" si="162"/>
        <v>0</v>
      </c>
      <c r="DH127" s="254">
        <f t="shared" si="163"/>
        <v>0</v>
      </c>
      <c r="DI127" s="254">
        <f t="shared" si="164"/>
        <v>0</v>
      </c>
      <c r="DJ127" s="254">
        <f t="shared" si="165"/>
        <v>0</v>
      </c>
      <c r="DK127" s="254">
        <f t="shared" si="166"/>
        <v>0</v>
      </c>
      <c r="DL127" s="254">
        <f t="shared" si="167"/>
        <v>0</v>
      </c>
      <c r="DM127" s="254">
        <f t="shared" si="168"/>
        <v>0</v>
      </c>
      <c r="DN127" s="254">
        <f t="shared" si="169"/>
        <v>0</v>
      </c>
      <c r="DO127" s="254">
        <f t="shared" si="170"/>
        <v>0</v>
      </c>
      <c r="DP127" s="254">
        <f t="shared" si="171"/>
        <v>0</v>
      </c>
      <c r="DQ127" s="254">
        <f t="shared" si="172"/>
        <v>0</v>
      </c>
      <c r="DR127" s="254">
        <f t="shared" si="173"/>
        <v>0</v>
      </c>
      <c r="DS127" s="254">
        <f t="shared" si="174"/>
        <v>0</v>
      </c>
      <c r="DT127" s="254">
        <f t="shared" si="175"/>
        <v>0</v>
      </c>
      <c r="DU127" s="254">
        <f t="shared" si="176"/>
        <v>0</v>
      </c>
      <c r="DV127" s="254">
        <f t="shared" si="177"/>
        <v>0</v>
      </c>
    </row>
    <row r="128" spans="1:126" ht="24" customHeight="1">
      <c r="A128" s="11" t="str">
        <f ca="1">IF(AG128&lt;&gt;"OK","",CONCATENATE(TEXT('Front Page'!$F$33,"000"),TEXT('Front Page'!$F$31,"000"),"-",LEFT('Front Page'!$R$53,5),"-",LEFT(D128,1),AJ128, "-",TEXT(B128,"000")))</f>
        <v/>
      </c>
      <c r="B128" s="12" t="str">
        <f>IFERROR(IF(E128="","",MAX(B$17:B127)+1),"")</f>
        <v/>
      </c>
      <c r="C128" s="13"/>
      <c r="D128" s="29" t="str">
        <f t="shared" si="134"/>
        <v>None</v>
      </c>
      <c r="E128" s="29" t="str">
        <f t="shared" si="17"/>
        <v/>
      </c>
      <c r="F128" s="29" t="str">
        <f t="shared" si="18"/>
        <v/>
      </c>
      <c r="G128" s="363"/>
      <c r="H128" s="364"/>
      <c r="I128" s="325" t="str">
        <f t="shared" si="135"/>
        <v>No</v>
      </c>
      <c r="J128" s="314">
        <v>0</v>
      </c>
      <c r="K128" s="312">
        <v>0</v>
      </c>
      <c r="L128" s="312">
        <v>0</v>
      </c>
      <c r="M128" s="312">
        <v>0</v>
      </c>
      <c r="N128" s="312">
        <v>0</v>
      </c>
      <c r="O128" s="312">
        <v>0</v>
      </c>
      <c r="P128" s="312">
        <v>0</v>
      </c>
      <c r="Q128" s="312">
        <v>0</v>
      </c>
      <c r="R128" s="312">
        <v>0</v>
      </c>
      <c r="S128" s="312">
        <v>0</v>
      </c>
      <c r="T128" s="312">
        <v>0</v>
      </c>
      <c r="U128" s="312">
        <v>0</v>
      </c>
      <c r="V128" s="313">
        <v>1</v>
      </c>
      <c r="W128" s="313">
        <v>1</v>
      </c>
      <c r="X128" s="312">
        <v>0</v>
      </c>
      <c r="Y128" s="312">
        <v>0</v>
      </c>
      <c r="Z128" s="312">
        <v>0</v>
      </c>
      <c r="AA128" s="14">
        <v>0</v>
      </c>
      <c r="AB128" s="317"/>
      <c r="AC128" s="15" t="str">
        <f t="shared" si="126"/>
        <v/>
      </c>
      <c r="AD128" s="15" t="str">
        <f t="shared" si="136"/>
        <v/>
      </c>
      <c r="AE128" s="16" t="str">
        <f t="shared" si="137"/>
        <v>0 - 0</v>
      </c>
      <c r="AF128" s="20" t="str">
        <f t="shared" si="138"/>
        <v>Not an offer</v>
      </c>
      <c r="AG128" s="276" t="str">
        <f t="shared" si="128"/>
        <v>Not an Offer</v>
      </c>
      <c r="AH128" s="150"/>
      <c r="AI128" s="254">
        <v>112</v>
      </c>
      <c r="AJ128" s="149" t="str">
        <f t="shared" si="129"/>
        <v>00-ICT</v>
      </c>
      <c r="AK128" s="254" t="b">
        <f t="shared" si="11"/>
        <v>0</v>
      </c>
      <c r="AL128" s="254">
        <f t="shared" si="127"/>
        <v>0</v>
      </c>
      <c r="AM128" s="254">
        <f t="shared" si="130"/>
        <v>0</v>
      </c>
      <c r="AN128" s="288">
        <f t="shared" si="139"/>
        <v>0</v>
      </c>
      <c r="AO128" s="288">
        <f>IF(AND($BU128=$BV128,BU128=AO$13),$J128&amp;$K128&amp;$L128&amp;$M128&amp;$N128&amp;$O128&amp;$P128&amp;$Q128&amp;$R128&amp;$S128&amp;$T128&amp;$U128,IFERROR(MATCH($AN128,AO$17:AO127,0),-1000))</f>
        <v>1</v>
      </c>
      <c r="AP128" s="288">
        <f>IF(AND($BU128=$BV128,BV128=AP$13),$J128&amp;$K128&amp;$L128&amp;$M128&amp;$N128&amp;$O128&amp;$P128&amp;$Q128&amp;$R128&amp;$S128&amp;$T128&amp;$U128,IFERROR(MATCH($AN128,AP$17:AP127,0),-1000))</f>
        <v>1</v>
      </c>
      <c r="AQ128" s="288">
        <f>IF(AND($BU128=$BV128,BW128=AQ$13),$J128&amp;$K128&amp;$L128&amp;$M128&amp;$N128&amp;$O128&amp;$P128&amp;$Q128&amp;$R128&amp;$S128&amp;$T128&amp;$U128,IFERROR(MATCH($AN128,AQ$17:AQ127,0),-1000))</f>
        <v>1</v>
      </c>
      <c r="AR128" s="288">
        <f>IF(AND($BU128=$BV128,BX128=AR$13),$J128&amp;$K128&amp;$L128&amp;$M128&amp;$N128&amp;$O128&amp;$P128&amp;$Q128&amp;$R128&amp;$S128&amp;$T128&amp;$U128,IFERROR(MATCH($AN128,AR$17:AR127,0),-1000))</f>
        <v>1</v>
      </c>
      <c r="AS128" s="254">
        <f t="shared" si="71"/>
        <v>0</v>
      </c>
      <c r="AT128" s="261" t="str">
        <f t="shared" si="140"/>
        <v/>
      </c>
      <c r="AU128" s="254" t="str">
        <f t="shared" si="184"/>
        <v/>
      </c>
      <c r="AV128" s="254" t="str">
        <f t="shared" si="184"/>
        <v/>
      </c>
      <c r="AW128" s="254" t="str">
        <f t="shared" si="184"/>
        <v/>
      </c>
      <c r="AX128" s="254" t="str">
        <f t="shared" si="184"/>
        <v/>
      </c>
      <c r="AY128" s="254" t="str">
        <f t="shared" si="184"/>
        <v/>
      </c>
      <c r="AZ128" s="254" t="str">
        <f t="shared" si="184"/>
        <v/>
      </c>
      <c r="BA128" s="254" t="str">
        <f t="shared" si="184"/>
        <v/>
      </c>
      <c r="BB128" s="254" t="str">
        <f t="shared" si="184"/>
        <v/>
      </c>
      <c r="BC128" s="254" t="str">
        <f t="shared" si="187"/>
        <v/>
      </c>
      <c r="BD128" s="254" t="str">
        <f t="shared" si="187"/>
        <v/>
      </c>
      <c r="BE128" s="262" t="str">
        <f t="shared" si="187"/>
        <v/>
      </c>
      <c r="BF128" s="263" t="str">
        <f t="shared" si="185"/>
        <v/>
      </c>
      <c r="BG128" s="254" t="str">
        <f t="shared" si="185"/>
        <v/>
      </c>
      <c r="BH128" s="254" t="str">
        <f t="shared" si="185"/>
        <v/>
      </c>
      <c r="BI128" s="254" t="str">
        <f t="shared" si="185"/>
        <v/>
      </c>
      <c r="BJ128" s="254" t="str">
        <f t="shared" si="185"/>
        <v/>
      </c>
      <c r="BK128" s="254" t="str">
        <f t="shared" si="185"/>
        <v/>
      </c>
      <c r="BL128" s="254" t="str">
        <f t="shared" si="185"/>
        <v/>
      </c>
      <c r="BM128" s="254" t="str">
        <f t="shared" si="185"/>
        <v/>
      </c>
      <c r="BN128" s="254" t="str">
        <f t="shared" si="188"/>
        <v/>
      </c>
      <c r="BO128" s="254" t="str">
        <f t="shared" si="188"/>
        <v/>
      </c>
      <c r="BP128" s="254" t="str">
        <f t="shared" si="188"/>
        <v/>
      </c>
      <c r="BQ128" s="264" t="str">
        <f t="shared" si="141"/>
        <v/>
      </c>
      <c r="BR128" s="261" t="str">
        <f t="shared" si="30"/>
        <v/>
      </c>
      <c r="BS128" s="254" t="str">
        <f t="shared" si="180"/>
        <v/>
      </c>
      <c r="BT128" s="254" t="str">
        <f t="shared" si="180"/>
        <v/>
      </c>
      <c r="BU128" s="265" t="str">
        <f t="shared" si="178"/>
        <v/>
      </c>
      <c r="BV128" s="263" t="str">
        <f t="shared" si="181"/>
        <v/>
      </c>
      <c r="BW128" s="254" t="str">
        <f t="shared" si="181"/>
        <v/>
      </c>
      <c r="BX128" s="254" t="str">
        <f t="shared" si="179"/>
        <v/>
      </c>
      <c r="BY128" s="264" t="str">
        <f t="shared" si="33"/>
        <v/>
      </c>
      <c r="BZ128" s="254" t="str">
        <f t="shared" si="34"/>
        <v/>
      </c>
      <c r="CA128" s="254">
        <f t="shared" si="183"/>
        <v>0</v>
      </c>
      <c r="CB128" s="254">
        <f t="shared" si="183"/>
        <v>0</v>
      </c>
      <c r="CC128" s="254">
        <f t="shared" si="183"/>
        <v>0</v>
      </c>
      <c r="CD128" s="254">
        <f t="shared" si="182"/>
        <v>0</v>
      </c>
      <c r="CE128" s="254">
        <f t="shared" si="182"/>
        <v>0</v>
      </c>
      <c r="CF128" s="254">
        <f t="shared" si="182"/>
        <v>0</v>
      </c>
      <c r="CG128" s="254">
        <f t="shared" si="182"/>
        <v>0</v>
      </c>
      <c r="CH128" s="254">
        <f t="shared" si="182"/>
        <v>0</v>
      </c>
      <c r="CI128" s="254">
        <f t="shared" si="182"/>
        <v>0</v>
      </c>
      <c r="CJ128" s="254">
        <f t="shared" si="186"/>
        <v>0</v>
      </c>
      <c r="CK128" s="254">
        <f t="shared" si="186"/>
        <v>0</v>
      </c>
      <c r="CL128" s="254">
        <f t="shared" si="186"/>
        <v>0</v>
      </c>
      <c r="CM128" s="254">
        <f t="shared" si="142"/>
        <v>0</v>
      </c>
      <c r="CN128" s="254">
        <f t="shared" si="143"/>
        <v>0</v>
      </c>
      <c r="CO128" s="254">
        <f t="shared" si="144"/>
        <v>0</v>
      </c>
      <c r="CP128" s="254">
        <f t="shared" si="145"/>
        <v>0</v>
      </c>
      <c r="CQ128" s="254">
        <f t="shared" si="146"/>
        <v>0</v>
      </c>
      <c r="CR128" s="254">
        <f t="shared" si="147"/>
        <v>0</v>
      </c>
      <c r="CS128" s="254">
        <f t="shared" si="148"/>
        <v>0</v>
      </c>
      <c r="CT128" s="254">
        <f t="shared" si="149"/>
        <v>0</v>
      </c>
      <c r="CU128" s="254">
        <f t="shared" si="150"/>
        <v>0</v>
      </c>
      <c r="CV128" s="254">
        <f t="shared" si="151"/>
        <v>0</v>
      </c>
      <c r="CW128" s="254">
        <f t="shared" si="152"/>
        <v>0</v>
      </c>
      <c r="CX128" s="254">
        <f t="shared" si="153"/>
        <v>0</v>
      </c>
      <c r="CY128" s="254">
        <f t="shared" si="154"/>
        <v>0</v>
      </c>
      <c r="CZ128" s="254">
        <f t="shared" si="155"/>
        <v>0</v>
      </c>
      <c r="DA128" s="254">
        <f t="shared" si="156"/>
        <v>0</v>
      </c>
      <c r="DB128" s="254">
        <f t="shared" si="157"/>
        <v>0</v>
      </c>
      <c r="DC128" s="254">
        <f t="shared" si="158"/>
        <v>0</v>
      </c>
      <c r="DD128" s="254">
        <f t="shared" si="159"/>
        <v>0</v>
      </c>
      <c r="DE128" s="254">
        <f t="shared" si="160"/>
        <v>0</v>
      </c>
      <c r="DF128" s="254">
        <f t="shared" si="161"/>
        <v>0</v>
      </c>
      <c r="DG128" s="254">
        <f t="shared" si="162"/>
        <v>0</v>
      </c>
      <c r="DH128" s="254">
        <f t="shared" si="163"/>
        <v>0</v>
      </c>
      <c r="DI128" s="254">
        <f t="shared" si="164"/>
        <v>0</v>
      </c>
      <c r="DJ128" s="254">
        <f t="shared" si="165"/>
        <v>0</v>
      </c>
      <c r="DK128" s="254">
        <f t="shared" si="166"/>
        <v>0</v>
      </c>
      <c r="DL128" s="254">
        <f t="shared" si="167"/>
        <v>0</v>
      </c>
      <c r="DM128" s="254">
        <f t="shared" si="168"/>
        <v>0</v>
      </c>
      <c r="DN128" s="254">
        <f t="shared" si="169"/>
        <v>0</v>
      </c>
      <c r="DO128" s="254">
        <f t="shared" si="170"/>
        <v>0</v>
      </c>
      <c r="DP128" s="254">
        <f t="shared" si="171"/>
        <v>0</v>
      </c>
      <c r="DQ128" s="254">
        <f t="shared" si="172"/>
        <v>0</v>
      </c>
      <c r="DR128" s="254">
        <f t="shared" si="173"/>
        <v>0</v>
      </c>
      <c r="DS128" s="254">
        <f t="shared" si="174"/>
        <v>0</v>
      </c>
      <c r="DT128" s="254">
        <f t="shared" si="175"/>
        <v>0</v>
      </c>
      <c r="DU128" s="254">
        <f t="shared" si="176"/>
        <v>0</v>
      </c>
      <c r="DV128" s="254">
        <f t="shared" si="177"/>
        <v>0</v>
      </c>
    </row>
    <row r="129" spans="1:126" ht="24" customHeight="1">
      <c r="A129" s="11" t="str">
        <f ca="1">IF(AG129&lt;&gt;"OK","",CONCATENATE(TEXT('Front Page'!$F$33,"000"),TEXT('Front Page'!$F$31,"000"),"-",LEFT('Front Page'!$R$53,5),"-",LEFT(D129,1),AJ129, "-",TEXT(B129,"000")))</f>
        <v/>
      </c>
      <c r="B129" s="12" t="str">
        <f>IFERROR(IF(E129="","",MAX(B$17:B128)+1),"")</f>
        <v/>
      </c>
      <c r="C129" s="13"/>
      <c r="D129" s="29" t="str">
        <f t="shared" si="134"/>
        <v>None</v>
      </c>
      <c r="E129" s="29" t="str">
        <f t="shared" si="17"/>
        <v/>
      </c>
      <c r="F129" s="29" t="str">
        <f t="shared" si="18"/>
        <v/>
      </c>
      <c r="G129" s="363"/>
      <c r="H129" s="364"/>
      <c r="I129" s="325" t="str">
        <f t="shared" si="135"/>
        <v>No</v>
      </c>
      <c r="J129" s="314">
        <v>0</v>
      </c>
      <c r="K129" s="312">
        <v>0</v>
      </c>
      <c r="L129" s="312">
        <v>0</v>
      </c>
      <c r="M129" s="312">
        <v>0</v>
      </c>
      <c r="N129" s="312">
        <v>0</v>
      </c>
      <c r="O129" s="312">
        <v>0</v>
      </c>
      <c r="P129" s="312">
        <v>0</v>
      </c>
      <c r="Q129" s="312">
        <v>0</v>
      </c>
      <c r="R129" s="312">
        <v>0</v>
      </c>
      <c r="S129" s="312">
        <v>0</v>
      </c>
      <c r="T129" s="312">
        <v>0</v>
      </c>
      <c r="U129" s="312">
        <v>0</v>
      </c>
      <c r="V129" s="313">
        <v>1</v>
      </c>
      <c r="W129" s="313">
        <v>1</v>
      </c>
      <c r="X129" s="312">
        <v>0</v>
      </c>
      <c r="Y129" s="312">
        <v>0</v>
      </c>
      <c r="Z129" s="312">
        <v>0</v>
      </c>
      <c r="AA129" s="14">
        <v>0</v>
      </c>
      <c r="AB129" s="317"/>
      <c r="AC129" s="15" t="str">
        <f t="shared" si="126"/>
        <v/>
      </c>
      <c r="AD129" s="15" t="str">
        <f t="shared" si="136"/>
        <v/>
      </c>
      <c r="AE129" s="16" t="str">
        <f t="shared" si="137"/>
        <v>0 - 0</v>
      </c>
      <c r="AF129" s="20" t="str">
        <f t="shared" si="138"/>
        <v>Not an offer</v>
      </c>
      <c r="AG129" s="276" t="str">
        <f t="shared" si="128"/>
        <v>Not an Offer</v>
      </c>
      <c r="AH129" s="150"/>
      <c r="AI129" s="254">
        <v>113</v>
      </c>
      <c r="AJ129" s="149" t="str">
        <f t="shared" si="129"/>
        <v>00-ICT</v>
      </c>
      <c r="AK129" s="254" t="b">
        <f t="shared" si="11"/>
        <v>0</v>
      </c>
      <c r="AL129" s="254">
        <f t="shared" si="127"/>
        <v>0</v>
      </c>
      <c r="AM129" s="254">
        <f t="shared" si="130"/>
        <v>0</v>
      </c>
      <c r="AN129" s="288">
        <f t="shared" si="139"/>
        <v>0</v>
      </c>
      <c r="AO129" s="288">
        <f>IF(AND($BU129=$BV129,BU129=AO$13),$J129&amp;$K129&amp;$L129&amp;$M129&amp;$N129&amp;$O129&amp;$P129&amp;$Q129&amp;$R129&amp;$S129&amp;$T129&amp;$U129,IFERROR(MATCH($AN129,AO$17:AO128,0),-1000))</f>
        <v>1</v>
      </c>
      <c r="AP129" s="288">
        <f>IF(AND($BU129=$BV129,BV129=AP$13),$J129&amp;$K129&amp;$L129&amp;$M129&amp;$N129&amp;$O129&amp;$P129&amp;$Q129&amp;$R129&amp;$S129&amp;$T129&amp;$U129,IFERROR(MATCH($AN129,AP$17:AP128,0),-1000))</f>
        <v>1</v>
      </c>
      <c r="AQ129" s="288">
        <f>IF(AND($BU129=$BV129,BW129=AQ$13),$J129&amp;$K129&amp;$L129&amp;$M129&amp;$N129&amp;$O129&amp;$P129&amp;$Q129&amp;$R129&amp;$S129&amp;$T129&amp;$U129,IFERROR(MATCH($AN129,AQ$17:AQ128,0),-1000))</f>
        <v>1</v>
      </c>
      <c r="AR129" s="288">
        <f>IF(AND($BU129=$BV129,BX129=AR$13),$J129&amp;$K129&amp;$L129&amp;$M129&amp;$N129&amp;$O129&amp;$P129&amp;$Q129&amp;$R129&amp;$S129&amp;$T129&amp;$U129,IFERROR(MATCH($AN129,AR$17:AR128,0),-1000))</f>
        <v>1</v>
      </c>
      <c r="AS129" s="254">
        <f t="shared" si="71"/>
        <v>0</v>
      </c>
      <c r="AT129" s="261" t="str">
        <f t="shared" si="140"/>
        <v/>
      </c>
      <c r="AU129" s="254" t="str">
        <f t="shared" si="184"/>
        <v/>
      </c>
      <c r="AV129" s="254" t="str">
        <f t="shared" si="184"/>
        <v/>
      </c>
      <c r="AW129" s="254" t="str">
        <f t="shared" si="184"/>
        <v/>
      </c>
      <c r="AX129" s="254" t="str">
        <f t="shared" si="184"/>
        <v/>
      </c>
      <c r="AY129" s="254" t="str">
        <f t="shared" si="184"/>
        <v/>
      </c>
      <c r="AZ129" s="254" t="str">
        <f t="shared" si="184"/>
        <v/>
      </c>
      <c r="BA129" s="254" t="str">
        <f t="shared" si="184"/>
        <v/>
      </c>
      <c r="BB129" s="254" t="str">
        <f t="shared" si="184"/>
        <v/>
      </c>
      <c r="BC129" s="254" t="str">
        <f t="shared" si="187"/>
        <v/>
      </c>
      <c r="BD129" s="254" t="str">
        <f t="shared" si="187"/>
        <v/>
      </c>
      <c r="BE129" s="262" t="str">
        <f t="shared" si="187"/>
        <v/>
      </c>
      <c r="BF129" s="263" t="str">
        <f t="shared" si="185"/>
        <v/>
      </c>
      <c r="BG129" s="254" t="str">
        <f t="shared" si="185"/>
        <v/>
      </c>
      <c r="BH129" s="254" t="str">
        <f t="shared" si="185"/>
        <v/>
      </c>
      <c r="BI129" s="254" t="str">
        <f t="shared" si="185"/>
        <v/>
      </c>
      <c r="BJ129" s="254" t="str">
        <f t="shared" si="185"/>
        <v/>
      </c>
      <c r="BK129" s="254" t="str">
        <f t="shared" si="185"/>
        <v/>
      </c>
      <c r="BL129" s="254" t="str">
        <f t="shared" si="185"/>
        <v/>
      </c>
      <c r="BM129" s="254" t="str">
        <f t="shared" si="185"/>
        <v/>
      </c>
      <c r="BN129" s="254" t="str">
        <f t="shared" si="188"/>
        <v/>
      </c>
      <c r="BO129" s="254" t="str">
        <f t="shared" si="188"/>
        <v/>
      </c>
      <c r="BP129" s="254" t="str">
        <f t="shared" si="188"/>
        <v/>
      </c>
      <c r="BQ129" s="264" t="str">
        <f t="shared" si="141"/>
        <v/>
      </c>
      <c r="BR129" s="261" t="str">
        <f t="shared" si="30"/>
        <v/>
      </c>
      <c r="BS129" s="254" t="str">
        <f t="shared" si="180"/>
        <v/>
      </c>
      <c r="BT129" s="254" t="str">
        <f t="shared" si="180"/>
        <v/>
      </c>
      <c r="BU129" s="265" t="str">
        <f t="shared" si="178"/>
        <v/>
      </c>
      <c r="BV129" s="263" t="str">
        <f t="shared" si="181"/>
        <v/>
      </c>
      <c r="BW129" s="254" t="str">
        <f t="shared" si="181"/>
        <v/>
      </c>
      <c r="BX129" s="254" t="str">
        <f t="shared" si="179"/>
        <v/>
      </c>
      <c r="BY129" s="264" t="str">
        <f t="shared" si="33"/>
        <v/>
      </c>
      <c r="BZ129" s="254" t="str">
        <f t="shared" si="34"/>
        <v/>
      </c>
      <c r="CA129" s="254">
        <f t="shared" si="183"/>
        <v>0</v>
      </c>
      <c r="CB129" s="254">
        <f t="shared" si="183"/>
        <v>0</v>
      </c>
      <c r="CC129" s="254">
        <f t="shared" si="183"/>
        <v>0</v>
      </c>
      <c r="CD129" s="254">
        <f t="shared" si="182"/>
        <v>0</v>
      </c>
      <c r="CE129" s="254">
        <f t="shared" si="182"/>
        <v>0</v>
      </c>
      <c r="CF129" s="254">
        <f t="shared" si="182"/>
        <v>0</v>
      </c>
      <c r="CG129" s="254">
        <f t="shared" si="182"/>
        <v>0</v>
      </c>
      <c r="CH129" s="254">
        <f t="shared" si="182"/>
        <v>0</v>
      </c>
      <c r="CI129" s="254">
        <f t="shared" si="182"/>
        <v>0</v>
      </c>
      <c r="CJ129" s="254">
        <f t="shared" si="186"/>
        <v>0</v>
      </c>
      <c r="CK129" s="254">
        <f t="shared" si="186"/>
        <v>0</v>
      </c>
      <c r="CL129" s="254">
        <f t="shared" si="186"/>
        <v>0</v>
      </c>
      <c r="CM129" s="254">
        <f t="shared" si="142"/>
        <v>0</v>
      </c>
      <c r="CN129" s="254">
        <f t="shared" si="143"/>
        <v>0</v>
      </c>
      <c r="CO129" s="254">
        <f t="shared" si="144"/>
        <v>0</v>
      </c>
      <c r="CP129" s="254">
        <f t="shared" si="145"/>
        <v>0</v>
      </c>
      <c r="CQ129" s="254">
        <f t="shared" si="146"/>
        <v>0</v>
      </c>
      <c r="CR129" s="254">
        <f t="shared" si="147"/>
        <v>0</v>
      </c>
      <c r="CS129" s="254">
        <f t="shared" si="148"/>
        <v>0</v>
      </c>
      <c r="CT129" s="254">
        <f t="shared" si="149"/>
        <v>0</v>
      </c>
      <c r="CU129" s="254">
        <f t="shared" si="150"/>
        <v>0</v>
      </c>
      <c r="CV129" s="254">
        <f t="shared" si="151"/>
        <v>0</v>
      </c>
      <c r="CW129" s="254">
        <f t="shared" si="152"/>
        <v>0</v>
      </c>
      <c r="CX129" s="254">
        <f t="shared" si="153"/>
        <v>0</v>
      </c>
      <c r="CY129" s="254">
        <f t="shared" si="154"/>
        <v>0</v>
      </c>
      <c r="CZ129" s="254">
        <f t="shared" si="155"/>
        <v>0</v>
      </c>
      <c r="DA129" s="254">
        <f t="shared" si="156"/>
        <v>0</v>
      </c>
      <c r="DB129" s="254">
        <f t="shared" si="157"/>
        <v>0</v>
      </c>
      <c r="DC129" s="254">
        <f t="shared" si="158"/>
        <v>0</v>
      </c>
      <c r="DD129" s="254">
        <f t="shared" si="159"/>
        <v>0</v>
      </c>
      <c r="DE129" s="254">
        <f t="shared" si="160"/>
        <v>0</v>
      </c>
      <c r="DF129" s="254">
        <f t="shared" si="161"/>
        <v>0</v>
      </c>
      <c r="DG129" s="254">
        <f t="shared" si="162"/>
        <v>0</v>
      </c>
      <c r="DH129" s="254">
        <f t="shared" si="163"/>
        <v>0</v>
      </c>
      <c r="DI129" s="254">
        <f t="shared" si="164"/>
        <v>0</v>
      </c>
      <c r="DJ129" s="254">
        <f t="shared" si="165"/>
        <v>0</v>
      </c>
      <c r="DK129" s="254">
        <f t="shared" si="166"/>
        <v>0</v>
      </c>
      <c r="DL129" s="254">
        <f t="shared" si="167"/>
        <v>0</v>
      </c>
      <c r="DM129" s="254">
        <f t="shared" si="168"/>
        <v>0</v>
      </c>
      <c r="DN129" s="254">
        <f t="shared" si="169"/>
        <v>0</v>
      </c>
      <c r="DO129" s="254">
        <f t="shared" si="170"/>
        <v>0</v>
      </c>
      <c r="DP129" s="254">
        <f t="shared" si="171"/>
        <v>0</v>
      </c>
      <c r="DQ129" s="254">
        <f t="shared" si="172"/>
        <v>0</v>
      </c>
      <c r="DR129" s="254">
        <f t="shared" si="173"/>
        <v>0</v>
      </c>
      <c r="DS129" s="254">
        <f t="shared" si="174"/>
        <v>0</v>
      </c>
      <c r="DT129" s="254">
        <f t="shared" si="175"/>
        <v>0</v>
      </c>
      <c r="DU129" s="254">
        <f t="shared" si="176"/>
        <v>0</v>
      </c>
      <c r="DV129" s="254">
        <f t="shared" si="177"/>
        <v>0</v>
      </c>
    </row>
    <row r="130" spans="1:126" ht="24" customHeight="1">
      <c r="A130" s="11" t="str">
        <f ca="1">IF(AG130&lt;&gt;"OK","",CONCATENATE(TEXT('Front Page'!$F$33,"000"),TEXT('Front Page'!$F$31,"000"),"-",LEFT('Front Page'!$R$53,5),"-",LEFT(D130,1),AJ130, "-",TEXT(B130,"000")))</f>
        <v/>
      </c>
      <c r="B130" s="12" t="str">
        <f>IFERROR(IF(E130="","",MAX(B$17:B129)+1),"")</f>
        <v/>
      </c>
      <c r="C130" s="13"/>
      <c r="D130" s="29" t="str">
        <f t="shared" si="134"/>
        <v>None</v>
      </c>
      <c r="E130" s="29" t="str">
        <f t="shared" si="17"/>
        <v/>
      </c>
      <c r="F130" s="29" t="str">
        <f t="shared" si="18"/>
        <v/>
      </c>
      <c r="G130" s="363"/>
      <c r="H130" s="364"/>
      <c r="I130" s="325" t="str">
        <f t="shared" si="135"/>
        <v>No</v>
      </c>
      <c r="J130" s="314">
        <v>0</v>
      </c>
      <c r="K130" s="312">
        <v>0</v>
      </c>
      <c r="L130" s="312">
        <v>0</v>
      </c>
      <c r="M130" s="312">
        <v>0</v>
      </c>
      <c r="N130" s="312">
        <v>0</v>
      </c>
      <c r="O130" s="312">
        <v>0</v>
      </c>
      <c r="P130" s="312">
        <v>0</v>
      </c>
      <c r="Q130" s="312">
        <v>0</v>
      </c>
      <c r="R130" s="312">
        <v>0</v>
      </c>
      <c r="S130" s="312">
        <v>0</v>
      </c>
      <c r="T130" s="312">
        <v>0</v>
      </c>
      <c r="U130" s="312">
        <v>0</v>
      </c>
      <c r="V130" s="313">
        <v>1</v>
      </c>
      <c r="W130" s="313">
        <v>1</v>
      </c>
      <c r="X130" s="312">
        <v>0</v>
      </c>
      <c r="Y130" s="312">
        <v>0</v>
      </c>
      <c r="Z130" s="312">
        <v>0</v>
      </c>
      <c r="AA130" s="14">
        <v>0</v>
      </c>
      <c r="AB130" s="317"/>
      <c r="AC130" s="15" t="str">
        <f t="shared" si="126"/>
        <v/>
      </c>
      <c r="AD130" s="15" t="str">
        <f t="shared" si="136"/>
        <v/>
      </c>
      <c r="AE130" s="16" t="str">
        <f t="shared" si="137"/>
        <v>0 - 0</v>
      </c>
      <c r="AF130" s="20" t="str">
        <f t="shared" si="138"/>
        <v>Not an offer</v>
      </c>
      <c r="AG130" s="276" t="str">
        <f t="shared" si="128"/>
        <v>Not an Offer</v>
      </c>
      <c r="AH130" s="150"/>
      <c r="AI130" s="254">
        <v>114</v>
      </c>
      <c r="AJ130" s="149" t="str">
        <f t="shared" si="129"/>
        <v>00-ICT</v>
      </c>
      <c r="AK130" s="254" t="b">
        <f t="shared" si="11"/>
        <v>0</v>
      </c>
      <c r="AL130" s="254">
        <f t="shared" si="127"/>
        <v>0</v>
      </c>
      <c r="AM130" s="254">
        <f t="shared" si="130"/>
        <v>0</v>
      </c>
      <c r="AN130" s="288">
        <f t="shared" si="139"/>
        <v>0</v>
      </c>
      <c r="AO130" s="288">
        <f>IF(AND($BU130=$BV130,BU130=AO$13),$J130&amp;$K130&amp;$L130&amp;$M130&amp;$N130&amp;$O130&amp;$P130&amp;$Q130&amp;$R130&amp;$S130&amp;$T130&amp;$U130,IFERROR(MATCH($AN130,AO$17:AO129,0),-1000))</f>
        <v>1</v>
      </c>
      <c r="AP130" s="288">
        <f>IF(AND($BU130=$BV130,BV130=AP$13),$J130&amp;$K130&amp;$L130&amp;$M130&amp;$N130&amp;$O130&amp;$P130&amp;$Q130&amp;$R130&amp;$S130&amp;$T130&amp;$U130,IFERROR(MATCH($AN130,AP$17:AP129,0),-1000))</f>
        <v>1</v>
      </c>
      <c r="AQ130" s="288">
        <f>IF(AND($BU130=$BV130,BW130=AQ$13),$J130&amp;$K130&amp;$L130&amp;$M130&amp;$N130&amp;$O130&amp;$P130&amp;$Q130&amp;$R130&amp;$S130&amp;$T130&amp;$U130,IFERROR(MATCH($AN130,AQ$17:AQ129,0),-1000))</f>
        <v>1</v>
      </c>
      <c r="AR130" s="288">
        <f>IF(AND($BU130=$BV130,BX130=AR$13),$J130&amp;$K130&amp;$L130&amp;$M130&amp;$N130&amp;$O130&amp;$P130&amp;$Q130&amp;$R130&amp;$S130&amp;$T130&amp;$U130,IFERROR(MATCH($AN130,AR$17:AR129,0),-1000))</f>
        <v>1</v>
      </c>
      <c r="AS130" s="254">
        <f t="shared" si="71"/>
        <v>0</v>
      </c>
      <c r="AT130" s="261" t="str">
        <f t="shared" si="140"/>
        <v/>
      </c>
      <c r="AU130" s="254" t="str">
        <f t="shared" si="184"/>
        <v/>
      </c>
      <c r="AV130" s="254" t="str">
        <f t="shared" si="184"/>
        <v/>
      </c>
      <c r="AW130" s="254" t="str">
        <f t="shared" si="184"/>
        <v/>
      </c>
      <c r="AX130" s="254" t="str">
        <f t="shared" si="184"/>
        <v/>
      </c>
      <c r="AY130" s="254" t="str">
        <f t="shared" si="184"/>
        <v/>
      </c>
      <c r="AZ130" s="254" t="str">
        <f t="shared" si="184"/>
        <v/>
      </c>
      <c r="BA130" s="254" t="str">
        <f t="shared" si="184"/>
        <v/>
      </c>
      <c r="BB130" s="254" t="str">
        <f t="shared" si="184"/>
        <v/>
      </c>
      <c r="BC130" s="254" t="str">
        <f t="shared" si="187"/>
        <v/>
      </c>
      <c r="BD130" s="254" t="str">
        <f t="shared" si="187"/>
        <v/>
      </c>
      <c r="BE130" s="262" t="str">
        <f t="shared" si="187"/>
        <v/>
      </c>
      <c r="BF130" s="263" t="str">
        <f t="shared" si="185"/>
        <v/>
      </c>
      <c r="BG130" s="254" t="str">
        <f t="shared" si="185"/>
        <v/>
      </c>
      <c r="BH130" s="254" t="str">
        <f t="shared" si="185"/>
        <v/>
      </c>
      <c r="BI130" s="254" t="str">
        <f t="shared" si="185"/>
        <v/>
      </c>
      <c r="BJ130" s="254" t="str">
        <f t="shared" si="185"/>
        <v/>
      </c>
      <c r="BK130" s="254" t="str">
        <f t="shared" si="185"/>
        <v/>
      </c>
      <c r="BL130" s="254" t="str">
        <f t="shared" si="185"/>
        <v/>
      </c>
      <c r="BM130" s="254" t="str">
        <f t="shared" si="185"/>
        <v/>
      </c>
      <c r="BN130" s="254" t="str">
        <f t="shared" si="188"/>
        <v/>
      </c>
      <c r="BO130" s="254" t="str">
        <f t="shared" si="188"/>
        <v/>
      </c>
      <c r="BP130" s="254" t="str">
        <f t="shared" si="188"/>
        <v/>
      </c>
      <c r="BQ130" s="264" t="str">
        <f t="shared" si="141"/>
        <v/>
      </c>
      <c r="BR130" s="261" t="str">
        <f t="shared" si="30"/>
        <v/>
      </c>
      <c r="BS130" s="254" t="str">
        <f t="shared" si="180"/>
        <v/>
      </c>
      <c r="BT130" s="254" t="str">
        <f t="shared" si="180"/>
        <v/>
      </c>
      <c r="BU130" s="265" t="str">
        <f t="shared" si="178"/>
        <v/>
      </c>
      <c r="BV130" s="263" t="str">
        <f t="shared" si="181"/>
        <v/>
      </c>
      <c r="BW130" s="254" t="str">
        <f t="shared" si="181"/>
        <v/>
      </c>
      <c r="BX130" s="254" t="str">
        <f t="shared" si="179"/>
        <v/>
      </c>
      <c r="BY130" s="264" t="str">
        <f t="shared" si="33"/>
        <v/>
      </c>
      <c r="BZ130" s="254" t="str">
        <f t="shared" si="34"/>
        <v/>
      </c>
      <c r="CA130" s="254">
        <f t="shared" si="183"/>
        <v>0</v>
      </c>
      <c r="CB130" s="254">
        <f t="shared" si="183"/>
        <v>0</v>
      </c>
      <c r="CC130" s="254">
        <f t="shared" si="183"/>
        <v>0</v>
      </c>
      <c r="CD130" s="254">
        <f t="shared" si="182"/>
        <v>0</v>
      </c>
      <c r="CE130" s="254">
        <f t="shared" si="182"/>
        <v>0</v>
      </c>
      <c r="CF130" s="254">
        <f t="shared" si="182"/>
        <v>0</v>
      </c>
      <c r="CG130" s="254">
        <f t="shared" si="182"/>
        <v>0</v>
      </c>
      <c r="CH130" s="254">
        <f t="shared" si="182"/>
        <v>0</v>
      </c>
      <c r="CI130" s="254">
        <f t="shared" si="182"/>
        <v>0</v>
      </c>
      <c r="CJ130" s="254">
        <f t="shared" si="186"/>
        <v>0</v>
      </c>
      <c r="CK130" s="254">
        <f t="shared" si="186"/>
        <v>0</v>
      </c>
      <c r="CL130" s="254">
        <f t="shared" si="186"/>
        <v>0</v>
      </c>
      <c r="CM130" s="254">
        <f t="shared" si="142"/>
        <v>0</v>
      </c>
      <c r="CN130" s="254">
        <f t="shared" si="143"/>
        <v>0</v>
      </c>
      <c r="CO130" s="254">
        <f t="shared" si="144"/>
        <v>0</v>
      </c>
      <c r="CP130" s="254">
        <f t="shared" si="145"/>
        <v>0</v>
      </c>
      <c r="CQ130" s="254">
        <f t="shared" si="146"/>
        <v>0</v>
      </c>
      <c r="CR130" s="254">
        <f t="shared" si="147"/>
        <v>0</v>
      </c>
      <c r="CS130" s="254">
        <f t="shared" si="148"/>
        <v>0</v>
      </c>
      <c r="CT130" s="254">
        <f t="shared" si="149"/>
        <v>0</v>
      </c>
      <c r="CU130" s="254">
        <f t="shared" si="150"/>
        <v>0</v>
      </c>
      <c r="CV130" s="254">
        <f t="shared" si="151"/>
        <v>0</v>
      </c>
      <c r="CW130" s="254">
        <f t="shared" si="152"/>
        <v>0</v>
      </c>
      <c r="CX130" s="254">
        <f t="shared" si="153"/>
        <v>0</v>
      </c>
      <c r="CY130" s="254">
        <f t="shared" si="154"/>
        <v>0</v>
      </c>
      <c r="CZ130" s="254">
        <f t="shared" si="155"/>
        <v>0</v>
      </c>
      <c r="DA130" s="254">
        <f t="shared" si="156"/>
        <v>0</v>
      </c>
      <c r="DB130" s="254">
        <f t="shared" si="157"/>
        <v>0</v>
      </c>
      <c r="DC130" s="254">
        <f t="shared" si="158"/>
        <v>0</v>
      </c>
      <c r="DD130" s="254">
        <f t="shared" si="159"/>
        <v>0</v>
      </c>
      <c r="DE130" s="254">
        <f t="shared" si="160"/>
        <v>0</v>
      </c>
      <c r="DF130" s="254">
        <f t="shared" si="161"/>
        <v>0</v>
      </c>
      <c r="DG130" s="254">
        <f t="shared" si="162"/>
        <v>0</v>
      </c>
      <c r="DH130" s="254">
        <f t="shared" si="163"/>
        <v>0</v>
      </c>
      <c r="DI130" s="254">
        <f t="shared" si="164"/>
        <v>0</v>
      </c>
      <c r="DJ130" s="254">
        <f t="shared" si="165"/>
        <v>0</v>
      </c>
      <c r="DK130" s="254">
        <f t="shared" si="166"/>
        <v>0</v>
      </c>
      <c r="DL130" s="254">
        <f t="shared" si="167"/>
        <v>0</v>
      </c>
      <c r="DM130" s="254">
        <f t="shared" si="168"/>
        <v>0</v>
      </c>
      <c r="DN130" s="254">
        <f t="shared" si="169"/>
        <v>0</v>
      </c>
      <c r="DO130" s="254">
        <f t="shared" si="170"/>
        <v>0</v>
      </c>
      <c r="DP130" s="254">
        <f t="shared" si="171"/>
        <v>0</v>
      </c>
      <c r="DQ130" s="254">
        <f t="shared" si="172"/>
        <v>0</v>
      </c>
      <c r="DR130" s="254">
        <f t="shared" si="173"/>
        <v>0</v>
      </c>
      <c r="DS130" s="254">
        <f t="shared" si="174"/>
        <v>0</v>
      </c>
      <c r="DT130" s="254">
        <f t="shared" si="175"/>
        <v>0</v>
      </c>
      <c r="DU130" s="254">
        <f t="shared" si="176"/>
        <v>0</v>
      </c>
      <c r="DV130" s="254">
        <f t="shared" si="177"/>
        <v>0</v>
      </c>
    </row>
    <row r="131" spans="1:126" ht="24" customHeight="1">
      <c r="A131" s="11" t="str">
        <f ca="1">IF(AG131&lt;&gt;"OK","",CONCATENATE(TEXT('Front Page'!$F$33,"000"),TEXT('Front Page'!$F$31,"000"),"-",LEFT('Front Page'!$R$53,5),"-",LEFT(D131,1),AJ131, "-",TEXT(B131,"000")))</f>
        <v/>
      </c>
      <c r="B131" s="12" t="str">
        <f>IFERROR(IF(E131="","",MAX(B$17:B130)+1),"")</f>
        <v/>
      </c>
      <c r="C131" s="13"/>
      <c r="D131" s="29" t="str">
        <f t="shared" si="134"/>
        <v>None</v>
      </c>
      <c r="E131" s="29" t="str">
        <f t="shared" si="17"/>
        <v/>
      </c>
      <c r="F131" s="29" t="str">
        <f t="shared" si="18"/>
        <v/>
      </c>
      <c r="G131" s="363"/>
      <c r="H131" s="364"/>
      <c r="I131" s="325" t="str">
        <f t="shared" si="135"/>
        <v>No</v>
      </c>
      <c r="J131" s="314">
        <v>0</v>
      </c>
      <c r="K131" s="312">
        <v>0</v>
      </c>
      <c r="L131" s="312">
        <v>0</v>
      </c>
      <c r="M131" s="312">
        <v>0</v>
      </c>
      <c r="N131" s="312">
        <v>0</v>
      </c>
      <c r="O131" s="312">
        <v>0</v>
      </c>
      <c r="P131" s="312">
        <v>0</v>
      </c>
      <c r="Q131" s="312">
        <v>0</v>
      </c>
      <c r="R131" s="312">
        <v>0</v>
      </c>
      <c r="S131" s="312">
        <v>0</v>
      </c>
      <c r="T131" s="312">
        <v>0</v>
      </c>
      <c r="U131" s="312">
        <v>0</v>
      </c>
      <c r="V131" s="313">
        <v>1</v>
      </c>
      <c r="W131" s="313">
        <v>1</v>
      </c>
      <c r="X131" s="312">
        <v>0</v>
      </c>
      <c r="Y131" s="312">
        <v>0</v>
      </c>
      <c r="Z131" s="312">
        <v>0</v>
      </c>
      <c r="AA131" s="14">
        <v>0</v>
      </c>
      <c r="AB131" s="317"/>
      <c r="AC131" s="15" t="str">
        <f t="shared" si="126"/>
        <v/>
      </c>
      <c r="AD131" s="15" t="str">
        <f t="shared" si="136"/>
        <v/>
      </c>
      <c r="AE131" s="16" t="str">
        <f t="shared" si="137"/>
        <v>0 - 0</v>
      </c>
      <c r="AF131" s="20" t="str">
        <f t="shared" si="138"/>
        <v>Not an offer</v>
      </c>
      <c r="AG131" s="276" t="str">
        <f t="shared" si="128"/>
        <v>Not an Offer</v>
      </c>
      <c r="AH131" s="150"/>
      <c r="AI131" s="254">
        <v>115</v>
      </c>
      <c r="AJ131" s="149" t="str">
        <f t="shared" si="129"/>
        <v>00-ICT</v>
      </c>
      <c r="AK131" s="254" t="b">
        <f t="shared" si="11"/>
        <v>0</v>
      </c>
      <c r="AL131" s="254">
        <f t="shared" si="127"/>
        <v>0</v>
      </c>
      <c r="AM131" s="254">
        <f t="shared" si="130"/>
        <v>0</v>
      </c>
      <c r="AN131" s="288">
        <f t="shared" si="139"/>
        <v>0</v>
      </c>
      <c r="AO131" s="288">
        <f>IF(AND($BU131=$BV131,BU131=AO$13),$J131&amp;$K131&amp;$L131&amp;$M131&amp;$N131&amp;$O131&amp;$P131&amp;$Q131&amp;$R131&amp;$S131&amp;$T131&amp;$U131,IFERROR(MATCH($AN131,AO$17:AO130,0),-1000))</f>
        <v>1</v>
      </c>
      <c r="AP131" s="288">
        <f>IF(AND($BU131=$BV131,BV131=AP$13),$J131&amp;$K131&amp;$L131&amp;$M131&amp;$N131&amp;$O131&amp;$P131&amp;$Q131&amp;$R131&amp;$S131&amp;$T131&amp;$U131,IFERROR(MATCH($AN131,AP$17:AP130,0),-1000))</f>
        <v>1</v>
      </c>
      <c r="AQ131" s="288">
        <f>IF(AND($BU131=$BV131,BW131=AQ$13),$J131&amp;$K131&amp;$L131&amp;$M131&amp;$N131&amp;$O131&amp;$P131&amp;$Q131&amp;$R131&amp;$S131&amp;$T131&amp;$U131,IFERROR(MATCH($AN131,AQ$17:AQ130,0),-1000))</f>
        <v>1</v>
      </c>
      <c r="AR131" s="288">
        <f>IF(AND($BU131=$BV131,BX131=AR$13),$J131&amp;$K131&amp;$L131&amp;$M131&amp;$N131&amp;$O131&amp;$P131&amp;$Q131&amp;$R131&amp;$S131&amp;$T131&amp;$U131,IFERROR(MATCH($AN131,AR$17:AR130,0),-1000))</f>
        <v>1</v>
      </c>
      <c r="AS131" s="254">
        <f t="shared" si="71"/>
        <v>0</v>
      </c>
      <c r="AT131" s="261" t="str">
        <f t="shared" si="140"/>
        <v/>
      </c>
      <c r="AU131" s="254" t="str">
        <f t="shared" si="184"/>
        <v/>
      </c>
      <c r="AV131" s="254" t="str">
        <f t="shared" si="184"/>
        <v/>
      </c>
      <c r="AW131" s="254" t="str">
        <f t="shared" si="184"/>
        <v/>
      </c>
      <c r="AX131" s="254" t="str">
        <f t="shared" si="184"/>
        <v/>
      </c>
      <c r="AY131" s="254" t="str">
        <f t="shared" si="184"/>
        <v/>
      </c>
      <c r="AZ131" s="254" t="str">
        <f t="shared" si="184"/>
        <v/>
      </c>
      <c r="BA131" s="254" t="str">
        <f t="shared" si="184"/>
        <v/>
      </c>
      <c r="BB131" s="254" t="str">
        <f t="shared" si="184"/>
        <v/>
      </c>
      <c r="BC131" s="254" t="str">
        <f t="shared" si="187"/>
        <v/>
      </c>
      <c r="BD131" s="254" t="str">
        <f t="shared" si="187"/>
        <v/>
      </c>
      <c r="BE131" s="262" t="str">
        <f t="shared" si="187"/>
        <v/>
      </c>
      <c r="BF131" s="263" t="str">
        <f t="shared" si="185"/>
        <v/>
      </c>
      <c r="BG131" s="254" t="str">
        <f t="shared" si="185"/>
        <v/>
      </c>
      <c r="BH131" s="254" t="str">
        <f t="shared" si="185"/>
        <v/>
      </c>
      <c r="BI131" s="254" t="str">
        <f t="shared" si="185"/>
        <v/>
      </c>
      <c r="BJ131" s="254" t="str">
        <f t="shared" si="185"/>
        <v/>
      </c>
      <c r="BK131" s="254" t="str">
        <f t="shared" si="185"/>
        <v/>
      </c>
      <c r="BL131" s="254" t="str">
        <f t="shared" si="185"/>
        <v/>
      </c>
      <c r="BM131" s="254" t="str">
        <f t="shared" si="185"/>
        <v/>
      </c>
      <c r="BN131" s="254" t="str">
        <f t="shared" si="188"/>
        <v/>
      </c>
      <c r="BO131" s="254" t="str">
        <f t="shared" si="188"/>
        <v/>
      </c>
      <c r="BP131" s="254" t="str">
        <f t="shared" si="188"/>
        <v/>
      </c>
      <c r="BQ131" s="264" t="str">
        <f t="shared" si="141"/>
        <v/>
      </c>
      <c r="BR131" s="261" t="str">
        <f t="shared" si="30"/>
        <v/>
      </c>
      <c r="BS131" s="254" t="str">
        <f t="shared" si="180"/>
        <v/>
      </c>
      <c r="BT131" s="254" t="str">
        <f t="shared" si="180"/>
        <v/>
      </c>
      <c r="BU131" s="265" t="str">
        <f t="shared" si="178"/>
        <v/>
      </c>
      <c r="BV131" s="263" t="str">
        <f t="shared" si="181"/>
        <v/>
      </c>
      <c r="BW131" s="254" t="str">
        <f t="shared" si="181"/>
        <v/>
      </c>
      <c r="BX131" s="254" t="str">
        <f t="shared" si="179"/>
        <v/>
      </c>
      <c r="BY131" s="264" t="str">
        <f t="shared" si="33"/>
        <v/>
      </c>
      <c r="BZ131" s="254" t="str">
        <f t="shared" si="34"/>
        <v/>
      </c>
      <c r="CA131" s="254">
        <f t="shared" si="183"/>
        <v>0</v>
      </c>
      <c r="CB131" s="254">
        <f t="shared" si="183"/>
        <v>0</v>
      </c>
      <c r="CC131" s="254">
        <f t="shared" si="183"/>
        <v>0</v>
      </c>
      <c r="CD131" s="254">
        <f t="shared" si="182"/>
        <v>0</v>
      </c>
      <c r="CE131" s="254">
        <f t="shared" si="182"/>
        <v>0</v>
      </c>
      <c r="CF131" s="254">
        <f t="shared" si="182"/>
        <v>0</v>
      </c>
      <c r="CG131" s="254">
        <f t="shared" si="182"/>
        <v>0</v>
      </c>
      <c r="CH131" s="254">
        <f t="shared" si="182"/>
        <v>0</v>
      </c>
      <c r="CI131" s="254">
        <f t="shared" si="182"/>
        <v>0</v>
      </c>
      <c r="CJ131" s="254">
        <f t="shared" si="186"/>
        <v>0</v>
      </c>
      <c r="CK131" s="254">
        <f t="shared" si="186"/>
        <v>0</v>
      </c>
      <c r="CL131" s="254">
        <f t="shared" si="186"/>
        <v>0</v>
      </c>
      <c r="CM131" s="254">
        <f t="shared" si="142"/>
        <v>0</v>
      </c>
      <c r="CN131" s="254">
        <f t="shared" si="143"/>
        <v>0</v>
      </c>
      <c r="CO131" s="254">
        <f t="shared" si="144"/>
        <v>0</v>
      </c>
      <c r="CP131" s="254">
        <f t="shared" si="145"/>
        <v>0</v>
      </c>
      <c r="CQ131" s="254">
        <f t="shared" si="146"/>
        <v>0</v>
      </c>
      <c r="CR131" s="254">
        <f t="shared" si="147"/>
        <v>0</v>
      </c>
      <c r="CS131" s="254">
        <f t="shared" si="148"/>
        <v>0</v>
      </c>
      <c r="CT131" s="254">
        <f t="shared" si="149"/>
        <v>0</v>
      </c>
      <c r="CU131" s="254">
        <f t="shared" si="150"/>
        <v>0</v>
      </c>
      <c r="CV131" s="254">
        <f t="shared" si="151"/>
        <v>0</v>
      </c>
      <c r="CW131" s="254">
        <f t="shared" si="152"/>
        <v>0</v>
      </c>
      <c r="CX131" s="254">
        <f t="shared" si="153"/>
        <v>0</v>
      </c>
      <c r="CY131" s="254">
        <f t="shared" si="154"/>
        <v>0</v>
      </c>
      <c r="CZ131" s="254">
        <f t="shared" si="155"/>
        <v>0</v>
      </c>
      <c r="DA131" s="254">
        <f t="shared" si="156"/>
        <v>0</v>
      </c>
      <c r="DB131" s="254">
        <f t="shared" si="157"/>
        <v>0</v>
      </c>
      <c r="DC131" s="254">
        <f t="shared" si="158"/>
        <v>0</v>
      </c>
      <c r="DD131" s="254">
        <f t="shared" si="159"/>
        <v>0</v>
      </c>
      <c r="DE131" s="254">
        <f t="shared" si="160"/>
        <v>0</v>
      </c>
      <c r="DF131" s="254">
        <f t="shared" si="161"/>
        <v>0</v>
      </c>
      <c r="DG131" s="254">
        <f t="shared" si="162"/>
        <v>0</v>
      </c>
      <c r="DH131" s="254">
        <f t="shared" si="163"/>
        <v>0</v>
      </c>
      <c r="DI131" s="254">
        <f t="shared" si="164"/>
        <v>0</v>
      </c>
      <c r="DJ131" s="254">
        <f t="shared" si="165"/>
        <v>0</v>
      </c>
      <c r="DK131" s="254">
        <f t="shared" si="166"/>
        <v>0</v>
      </c>
      <c r="DL131" s="254">
        <f t="shared" si="167"/>
        <v>0</v>
      </c>
      <c r="DM131" s="254">
        <f t="shared" si="168"/>
        <v>0</v>
      </c>
      <c r="DN131" s="254">
        <f t="shared" si="169"/>
        <v>0</v>
      </c>
      <c r="DO131" s="254">
        <f t="shared" si="170"/>
        <v>0</v>
      </c>
      <c r="DP131" s="254">
        <f t="shared" si="171"/>
        <v>0</v>
      </c>
      <c r="DQ131" s="254">
        <f t="shared" si="172"/>
        <v>0</v>
      </c>
      <c r="DR131" s="254">
        <f t="shared" si="173"/>
        <v>0</v>
      </c>
      <c r="DS131" s="254">
        <f t="shared" si="174"/>
        <v>0</v>
      </c>
      <c r="DT131" s="254">
        <f t="shared" si="175"/>
        <v>0</v>
      </c>
      <c r="DU131" s="254">
        <f t="shared" si="176"/>
        <v>0</v>
      </c>
      <c r="DV131" s="254">
        <f t="shared" si="177"/>
        <v>0</v>
      </c>
    </row>
    <row r="132" spans="1:126" ht="24" customHeight="1">
      <c r="A132" s="11" t="str">
        <f ca="1">IF(AG132&lt;&gt;"OK","",CONCATENATE(TEXT('Front Page'!$F$33,"000"),TEXT('Front Page'!$F$31,"000"),"-",LEFT('Front Page'!$R$53,5),"-",LEFT(D132,1),AJ132, "-",TEXT(B132,"000")))</f>
        <v/>
      </c>
      <c r="B132" s="12" t="str">
        <f>IFERROR(IF(E132="","",MAX(B$17:B131)+1),"")</f>
        <v/>
      </c>
      <c r="C132" s="13"/>
      <c r="D132" s="29" t="str">
        <f t="shared" si="134"/>
        <v>None</v>
      </c>
      <c r="E132" s="29" t="str">
        <f t="shared" si="17"/>
        <v/>
      </c>
      <c r="F132" s="29" t="str">
        <f t="shared" si="18"/>
        <v/>
      </c>
      <c r="G132" s="363"/>
      <c r="H132" s="364"/>
      <c r="I132" s="325" t="str">
        <f t="shared" si="135"/>
        <v>No</v>
      </c>
      <c r="J132" s="314">
        <v>0</v>
      </c>
      <c r="K132" s="312">
        <v>0</v>
      </c>
      <c r="L132" s="312">
        <v>0</v>
      </c>
      <c r="M132" s="312">
        <v>0</v>
      </c>
      <c r="N132" s="312">
        <v>0</v>
      </c>
      <c r="O132" s="312">
        <v>0</v>
      </c>
      <c r="P132" s="312">
        <v>0</v>
      </c>
      <c r="Q132" s="312">
        <v>0</v>
      </c>
      <c r="R132" s="312">
        <v>0</v>
      </c>
      <c r="S132" s="312">
        <v>0</v>
      </c>
      <c r="T132" s="312">
        <v>0</v>
      </c>
      <c r="U132" s="312">
        <v>0</v>
      </c>
      <c r="V132" s="313">
        <v>1</v>
      </c>
      <c r="W132" s="313">
        <v>1</v>
      </c>
      <c r="X132" s="312">
        <v>0</v>
      </c>
      <c r="Y132" s="312">
        <v>0</v>
      </c>
      <c r="Z132" s="312">
        <v>0</v>
      </c>
      <c r="AA132" s="14">
        <v>0</v>
      </c>
      <c r="AB132" s="317"/>
      <c r="AC132" s="15" t="str">
        <f t="shared" si="126"/>
        <v/>
      </c>
      <c r="AD132" s="15" t="str">
        <f t="shared" si="136"/>
        <v/>
      </c>
      <c r="AE132" s="16" t="str">
        <f t="shared" si="137"/>
        <v>0 - 0</v>
      </c>
      <c r="AF132" s="20" t="str">
        <f t="shared" si="138"/>
        <v>Not an offer</v>
      </c>
      <c r="AG132" s="276" t="str">
        <f t="shared" si="128"/>
        <v>Not an Offer</v>
      </c>
      <c r="AH132" s="150"/>
      <c r="AI132" s="254">
        <v>116</v>
      </c>
      <c r="AJ132" s="149" t="str">
        <f t="shared" si="129"/>
        <v>00-ICT</v>
      </c>
      <c r="AK132" s="254" t="b">
        <f t="shared" si="11"/>
        <v>0</v>
      </c>
      <c r="AL132" s="254">
        <f t="shared" si="127"/>
        <v>0</v>
      </c>
      <c r="AM132" s="254">
        <f t="shared" si="130"/>
        <v>0</v>
      </c>
      <c r="AN132" s="288">
        <f t="shared" si="139"/>
        <v>0</v>
      </c>
      <c r="AO132" s="288">
        <f>IF(AND($BU132=$BV132,BU132=AO$13),$J132&amp;$K132&amp;$L132&amp;$M132&amp;$N132&amp;$O132&amp;$P132&amp;$Q132&amp;$R132&amp;$S132&amp;$T132&amp;$U132,IFERROR(MATCH($AN132,AO$17:AO131,0),-1000))</f>
        <v>1</v>
      </c>
      <c r="AP132" s="288">
        <f>IF(AND($BU132=$BV132,BV132=AP$13),$J132&amp;$K132&amp;$L132&amp;$M132&amp;$N132&amp;$O132&amp;$P132&amp;$Q132&amp;$R132&amp;$S132&amp;$T132&amp;$U132,IFERROR(MATCH($AN132,AP$17:AP131,0),-1000))</f>
        <v>1</v>
      </c>
      <c r="AQ132" s="288">
        <f>IF(AND($BU132=$BV132,BW132=AQ$13),$J132&amp;$K132&amp;$L132&amp;$M132&amp;$N132&amp;$O132&amp;$P132&amp;$Q132&amp;$R132&amp;$S132&amp;$T132&amp;$U132,IFERROR(MATCH($AN132,AQ$17:AQ131,0),-1000))</f>
        <v>1</v>
      </c>
      <c r="AR132" s="288">
        <f>IF(AND($BU132=$BV132,BX132=AR$13),$J132&amp;$K132&amp;$L132&amp;$M132&amp;$N132&amp;$O132&amp;$P132&amp;$Q132&amp;$R132&amp;$S132&amp;$T132&amp;$U132,IFERROR(MATCH($AN132,AR$17:AR131,0),-1000))</f>
        <v>1</v>
      </c>
      <c r="AS132" s="254">
        <f t="shared" si="71"/>
        <v>0</v>
      </c>
      <c r="AT132" s="261" t="str">
        <f t="shared" si="140"/>
        <v/>
      </c>
      <c r="AU132" s="254" t="str">
        <f t="shared" si="184"/>
        <v/>
      </c>
      <c r="AV132" s="254" t="str">
        <f t="shared" si="184"/>
        <v/>
      </c>
      <c r="AW132" s="254" t="str">
        <f t="shared" si="184"/>
        <v/>
      </c>
      <c r="AX132" s="254" t="str">
        <f t="shared" si="184"/>
        <v/>
      </c>
      <c r="AY132" s="254" t="str">
        <f t="shared" si="184"/>
        <v/>
      </c>
      <c r="AZ132" s="254" t="str">
        <f t="shared" si="184"/>
        <v/>
      </c>
      <c r="BA132" s="254" t="str">
        <f t="shared" si="184"/>
        <v/>
      </c>
      <c r="BB132" s="254" t="str">
        <f t="shared" si="184"/>
        <v/>
      </c>
      <c r="BC132" s="254" t="str">
        <f t="shared" si="187"/>
        <v/>
      </c>
      <c r="BD132" s="254" t="str">
        <f t="shared" si="187"/>
        <v/>
      </c>
      <c r="BE132" s="262" t="str">
        <f t="shared" si="187"/>
        <v/>
      </c>
      <c r="BF132" s="263" t="str">
        <f t="shared" si="185"/>
        <v/>
      </c>
      <c r="BG132" s="254" t="str">
        <f t="shared" si="185"/>
        <v/>
      </c>
      <c r="BH132" s="254" t="str">
        <f t="shared" si="185"/>
        <v/>
      </c>
      <c r="BI132" s="254" t="str">
        <f t="shared" si="185"/>
        <v/>
      </c>
      <c r="BJ132" s="254" t="str">
        <f t="shared" si="185"/>
        <v/>
      </c>
      <c r="BK132" s="254" t="str">
        <f t="shared" si="185"/>
        <v/>
      </c>
      <c r="BL132" s="254" t="str">
        <f t="shared" si="185"/>
        <v/>
      </c>
      <c r="BM132" s="254" t="str">
        <f t="shared" si="185"/>
        <v/>
      </c>
      <c r="BN132" s="254" t="str">
        <f t="shared" si="188"/>
        <v/>
      </c>
      <c r="BO132" s="254" t="str">
        <f t="shared" si="188"/>
        <v/>
      </c>
      <c r="BP132" s="254" t="str">
        <f t="shared" si="188"/>
        <v/>
      </c>
      <c r="BQ132" s="264" t="str">
        <f t="shared" si="141"/>
        <v/>
      </c>
      <c r="BR132" s="261" t="str">
        <f t="shared" si="30"/>
        <v/>
      </c>
      <c r="BS132" s="254" t="str">
        <f t="shared" si="180"/>
        <v/>
      </c>
      <c r="BT132" s="254" t="str">
        <f t="shared" si="180"/>
        <v/>
      </c>
      <c r="BU132" s="265" t="str">
        <f t="shared" si="178"/>
        <v/>
      </c>
      <c r="BV132" s="263" t="str">
        <f t="shared" si="181"/>
        <v/>
      </c>
      <c r="BW132" s="254" t="str">
        <f t="shared" si="181"/>
        <v/>
      </c>
      <c r="BX132" s="254" t="str">
        <f t="shared" si="179"/>
        <v/>
      </c>
      <c r="BY132" s="264" t="str">
        <f t="shared" si="33"/>
        <v/>
      </c>
      <c r="BZ132" s="254" t="str">
        <f t="shared" si="34"/>
        <v/>
      </c>
      <c r="CA132" s="254">
        <f t="shared" si="183"/>
        <v>0</v>
      </c>
      <c r="CB132" s="254">
        <f t="shared" si="183"/>
        <v>0</v>
      </c>
      <c r="CC132" s="254">
        <f t="shared" si="183"/>
        <v>0</v>
      </c>
      <c r="CD132" s="254">
        <f t="shared" si="182"/>
        <v>0</v>
      </c>
      <c r="CE132" s="254">
        <f t="shared" si="182"/>
        <v>0</v>
      </c>
      <c r="CF132" s="254">
        <f t="shared" si="182"/>
        <v>0</v>
      </c>
      <c r="CG132" s="254">
        <f t="shared" si="182"/>
        <v>0</v>
      </c>
      <c r="CH132" s="254">
        <f t="shared" si="182"/>
        <v>0</v>
      </c>
      <c r="CI132" s="254">
        <f t="shared" si="182"/>
        <v>0</v>
      </c>
      <c r="CJ132" s="254">
        <f t="shared" si="186"/>
        <v>0</v>
      </c>
      <c r="CK132" s="254">
        <f t="shared" si="186"/>
        <v>0</v>
      </c>
      <c r="CL132" s="254">
        <f t="shared" si="186"/>
        <v>0</v>
      </c>
      <c r="CM132" s="254">
        <f t="shared" si="142"/>
        <v>0</v>
      </c>
      <c r="CN132" s="254">
        <f t="shared" si="143"/>
        <v>0</v>
      </c>
      <c r="CO132" s="254">
        <f t="shared" si="144"/>
        <v>0</v>
      </c>
      <c r="CP132" s="254">
        <f t="shared" si="145"/>
        <v>0</v>
      </c>
      <c r="CQ132" s="254">
        <f t="shared" si="146"/>
        <v>0</v>
      </c>
      <c r="CR132" s="254">
        <f t="shared" si="147"/>
        <v>0</v>
      </c>
      <c r="CS132" s="254">
        <f t="shared" si="148"/>
        <v>0</v>
      </c>
      <c r="CT132" s="254">
        <f t="shared" si="149"/>
        <v>0</v>
      </c>
      <c r="CU132" s="254">
        <f t="shared" si="150"/>
        <v>0</v>
      </c>
      <c r="CV132" s="254">
        <f t="shared" si="151"/>
        <v>0</v>
      </c>
      <c r="CW132" s="254">
        <f t="shared" si="152"/>
        <v>0</v>
      </c>
      <c r="CX132" s="254">
        <f t="shared" si="153"/>
        <v>0</v>
      </c>
      <c r="CY132" s="254">
        <f t="shared" si="154"/>
        <v>0</v>
      </c>
      <c r="CZ132" s="254">
        <f t="shared" si="155"/>
        <v>0</v>
      </c>
      <c r="DA132" s="254">
        <f t="shared" si="156"/>
        <v>0</v>
      </c>
      <c r="DB132" s="254">
        <f t="shared" si="157"/>
        <v>0</v>
      </c>
      <c r="DC132" s="254">
        <f t="shared" si="158"/>
        <v>0</v>
      </c>
      <c r="DD132" s="254">
        <f t="shared" si="159"/>
        <v>0</v>
      </c>
      <c r="DE132" s="254">
        <f t="shared" si="160"/>
        <v>0</v>
      </c>
      <c r="DF132" s="254">
        <f t="shared" si="161"/>
        <v>0</v>
      </c>
      <c r="DG132" s="254">
        <f t="shared" si="162"/>
        <v>0</v>
      </c>
      <c r="DH132" s="254">
        <f t="shared" si="163"/>
        <v>0</v>
      </c>
      <c r="DI132" s="254">
        <f t="shared" si="164"/>
        <v>0</v>
      </c>
      <c r="DJ132" s="254">
        <f t="shared" si="165"/>
        <v>0</v>
      </c>
      <c r="DK132" s="254">
        <f t="shared" si="166"/>
        <v>0</v>
      </c>
      <c r="DL132" s="254">
        <f t="shared" si="167"/>
        <v>0</v>
      </c>
      <c r="DM132" s="254">
        <f t="shared" si="168"/>
        <v>0</v>
      </c>
      <c r="DN132" s="254">
        <f t="shared" si="169"/>
        <v>0</v>
      </c>
      <c r="DO132" s="254">
        <f t="shared" si="170"/>
        <v>0</v>
      </c>
      <c r="DP132" s="254">
        <f t="shared" si="171"/>
        <v>0</v>
      </c>
      <c r="DQ132" s="254">
        <f t="shared" si="172"/>
        <v>0</v>
      </c>
      <c r="DR132" s="254">
        <f t="shared" si="173"/>
        <v>0</v>
      </c>
      <c r="DS132" s="254">
        <f t="shared" si="174"/>
        <v>0</v>
      </c>
      <c r="DT132" s="254">
        <f t="shared" si="175"/>
        <v>0</v>
      </c>
      <c r="DU132" s="254">
        <f t="shared" si="176"/>
        <v>0</v>
      </c>
      <c r="DV132" s="254">
        <f t="shared" si="177"/>
        <v>0</v>
      </c>
    </row>
    <row r="133" spans="1:126" ht="24" customHeight="1">
      <c r="A133" s="11" t="str">
        <f ca="1">IF(AG133&lt;&gt;"OK","",CONCATENATE(TEXT('Front Page'!$F$33,"000"),TEXT('Front Page'!$F$31,"000"),"-",LEFT('Front Page'!$R$53,5),"-",LEFT(D133,1),AJ133, "-",TEXT(B133,"000")))</f>
        <v/>
      </c>
      <c r="B133" s="12" t="str">
        <f>IFERROR(IF(E133="","",MAX(B$17:B132)+1),"")</f>
        <v/>
      </c>
      <c r="C133" s="13"/>
      <c r="D133" s="29" t="str">
        <f t="shared" si="134"/>
        <v>None</v>
      </c>
      <c r="E133" s="29" t="str">
        <f t="shared" si="17"/>
        <v/>
      </c>
      <c r="F133" s="29" t="str">
        <f t="shared" si="18"/>
        <v/>
      </c>
      <c r="G133" s="363"/>
      <c r="H133" s="364"/>
      <c r="I133" s="325" t="str">
        <f t="shared" si="135"/>
        <v>No</v>
      </c>
      <c r="J133" s="314">
        <v>0</v>
      </c>
      <c r="K133" s="312">
        <v>0</v>
      </c>
      <c r="L133" s="312">
        <v>0</v>
      </c>
      <c r="M133" s="312">
        <v>0</v>
      </c>
      <c r="N133" s="312">
        <v>0</v>
      </c>
      <c r="O133" s="312">
        <v>0</v>
      </c>
      <c r="P133" s="312">
        <v>0</v>
      </c>
      <c r="Q133" s="312">
        <v>0</v>
      </c>
      <c r="R133" s="312">
        <v>0</v>
      </c>
      <c r="S133" s="312">
        <v>0</v>
      </c>
      <c r="T133" s="312">
        <v>0</v>
      </c>
      <c r="U133" s="312">
        <v>0</v>
      </c>
      <c r="V133" s="313">
        <v>1</v>
      </c>
      <c r="W133" s="313">
        <v>1</v>
      </c>
      <c r="X133" s="312">
        <v>0</v>
      </c>
      <c r="Y133" s="312">
        <v>0</v>
      </c>
      <c r="Z133" s="312">
        <v>0</v>
      </c>
      <c r="AA133" s="14">
        <v>0</v>
      </c>
      <c r="AB133" s="317"/>
      <c r="AC133" s="15" t="str">
        <f t="shared" si="126"/>
        <v/>
      </c>
      <c r="AD133" s="15" t="str">
        <f t="shared" si="136"/>
        <v/>
      </c>
      <c r="AE133" s="16" t="str">
        <f t="shared" si="137"/>
        <v>0 - 0</v>
      </c>
      <c r="AF133" s="20" t="str">
        <f t="shared" si="138"/>
        <v>Not an offer</v>
      </c>
      <c r="AG133" s="276" t="str">
        <f t="shared" si="128"/>
        <v>Not an Offer</v>
      </c>
      <c r="AH133" s="150"/>
      <c r="AI133" s="254">
        <v>117</v>
      </c>
      <c r="AJ133" s="149" t="str">
        <f t="shared" si="129"/>
        <v>00-ICT</v>
      </c>
      <c r="AK133" s="254" t="b">
        <f t="shared" si="11"/>
        <v>0</v>
      </c>
      <c r="AL133" s="254">
        <f t="shared" si="127"/>
        <v>0</v>
      </c>
      <c r="AM133" s="254">
        <f t="shared" si="130"/>
        <v>0</v>
      </c>
      <c r="AN133" s="288">
        <f t="shared" si="139"/>
        <v>0</v>
      </c>
      <c r="AO133" s="288">
        <f>IF(AND($BU133=$BV133,BU133=AO$13),$J133&amp;$K133&amp;$L133&amp;$M133&amp;$N133&amp;$O133&amp;$P133&amp;$Q133&amp;$R133&amp;$S133&amp;$T133&amp;$U133,IFERROR(MATCH($AN133,AO$17:AO132,0),-1000))</f>
        <v>1</v>
      </c>
      <c r="AP133" s="288">
        <f>IF(AND($BU133=$BV133,BV133=AP$13),$J133&amp;$K133&amp;$L133&amp;$M133&amp;$N133&amp;$O133&amp;$P133&amp;$Q133&amp;$R133&amp;$S133&amp;$T133&amp;$U133,IFERROR(MATCH($AN133,AP$17:AP132,0),-1000))</f>
        <v>1</v>
      </c>
      <c r="AQ133" s="288">
        <f>IF(AND($BU133=$BV133,BW133=AQ$13),$J133&amp;$K133&amp;$L133&amp;$M133&amp;$N133&amp;$O133&amp;$P133&amp;$Q133&amp;$R133&amp;$S133&amp;$T133&amp;$U133,IFERROR(MATCH($AN133,AQ$17:AQ132,0),-1000))</f>
        <v>1</v>
      </c>
      <c r="AR133" s="288">
        <f>IF(AND($BU133=$BV133,BX133=AR$13),$J133&amp;$K133&amp;$L133&amp;$M133&amp;$N133&amp;$O133&amp;$P133&amp;$Q133&amp;$R133&amp;$S133&amp;$T133&amp;$U133,IFERROR(MATCH($AN133,AR$17:AR132,0),-1000))</f>
        <v>1</v>
      </c>
      <c r="AS133" s="254">
        <f t="shared" si="71"/>
        <v>0</v>
      </c>
      <c r="AT133" s="261" t="str">
        <f t="shared" si="140"/>
        <v/>
      </c>
      <c r="AU133" s="254" t="str">
        <f t="shared" si="184"/>
        <v/>
      </c>
      <c r="AV133" s="254" t="str">
        <f t="shared" si="184"/>
        <v/>
      </c>
      <c r="AW133" s="254" t="str">
        <f t="shared" si="184"/>
        <v/>
      </c>
      <c r="AX133" s="254" t="str">
        <f t="shared" si="184"/>
        <v/>
      </c>
      <c r="AY133" s="254" t="str">
        <f t="shared" si="184"/>
        <v/>
      </c>
      <c r="AZ133" s="254" t="str">
        <f t="shared" si="184"/>
        <v/>
      </c>
      <c r="BA133" s="254" t="str">
        <f t="shared" si="184"/>
        <v/>
      </c>
      <c r="BB133" s="254" t="str">
        <f t="shared" si="184"/>
        <v/>
      </c>
      <c r="BC133" s="254" t="str">
        <f t="shared" si="187"/>
        <v/>
      </c>
      <c r="BD133" s="254" t="str">
        <f t="shared" si="187"/>
        <v/>
      </c>
      <c r="BE133" s="262" t="str">
        <f t="shared" si="187"/>
        <v/>
      </c>
      <c r="BF133" s="263" t="str">
        <f t="shared" si="185"/>
        <v/>
      </c>
      <c r="BG133" s="254" t="str">
        <f t="shared" si="185"/>
        <v/>
      </c>
      <c r="BH133" s="254" t="str">
        <f t="shared" si="185"/>
        <v/>
      </c>
      <c r="BI133" s="254" t="str">
        <f t="shared" si="185"/>
        <v/>
      </c>
      <c r="BJ133" s="254" t="str">
        <f t="shared" si="185"/>
        <v/>
      </c>
      <c r="BK133" s="254" t="str">
        <f t="shared" si="185"/>
        <v/>
      </c>
      <c r="BL133" s="254" t="str">
        <f t="shared" si="185"/>
        <v/>
      </c>
      <c r="BM133" s="254" t="str">
        <f t="shared" si="185"/>
        <v/>
      </c>
      <c r="BN133" s="254" t="str">
        <f t="shared" si="188"/>
        <v/>
      </c>
      <c r="BO133" s="254" t="str">
        <f t="shared" si="188"/>
        <v/>
      </c>
      <c r="BP133" s="254" t="str">
        <f t="shared" si="188"/>
        <v/>
      </c>
      <c r="BQ133" s="264" t="str">
        <f t="shared" si="141"/>
        <v/>
      </c>
      <c r="BR133" s="261" t="str">
        <f t="shared" si="30"/>
        <v/>
      </c>
      <c r="BS133" s="254" t="str">
        <f t="shared" si="180"/>
        <v/>
      </c>
      <c r="BT133" s="254" t="str">
        <f t="shared" si="180"/>
        <v/>
      </c>
      <c r="BU133" s="265" t="str">
        <f t="shared" si="178"/>
        <v/>
      </c>
      <c r="BV133" s="263" t="str">
        <f t="shared" si="181"/>
        <v/>
      </c>
      <c r="BW133" s="254" t="str">
        <f t="shared" si="181"/>
        <v/>
      </c>
      <c r="BX133" s="254" t="str">
        <f t="shared" si="179"/>
        <v/>
      </c>
      <c r="BY133" s="264" t="str">
        <f t="shared" si="33"/>
        <v/>
      </c>
      <c r="BZ133" s="254" t="str">
        <f t="shared" si="34"/>
        <v/>
      </c>
      <c r="CA133" s="254">
        <f t="shared" si="183"/>
        <v>0</v>
      </c>
      <c r="CB133" s="254">
        <f t="shared" si="183"/>
        <v>0</v>
      </c>
      <c r="CC133" s="254">
        <f t="shared" si="183"/>
        <v>0</v>
      </c>
      <c r="CD133" s="254">
        <f t="shared" si="182"/>
        <v>0</v>
      </c>
      <c r="CE133" s="254">
        <f t="shared" si="182"/>
        <v>0</v>
      </c>
      <c r="CF133" s="254">
        <f t="shared" si="182"/>
        <v>0</v>
      </c>
      <c r="CG133" s="254">
        <f t="shared" si="182"/>
        <v>0</v>
      </c>
      <c r="CH133" s="254">
        <f t="shared" si="182"/>
        <v>0</v>
      </c>
      <c r="CI133" s="254">
        <f t="shared" si="182"/>
        <v>0</v>
      </c>
      <c r="CJ133" s="254">
        <f t="shared" si="186"/>
        <v>0</v>
      </c>
      <c r="CK133" s="254">
        <f t="shared" si="186"/>
        <v>0</v>
      </c>
      <c r="CL133" s="254">
        <f t="shared" si="186"/>
        <v>0</v>
      </c>
      <c r="CM133" s="254">
        <f t="shared" si="142"/>
        <v>0</v>
      </c>
      <c r="CN133" s="254">
        <f t="shared" si="143"/>
        <v>0</v>
      </c>
      <c r="CO133" s="254">
        <f t="shared" si="144"/>
        <v>0</v>
      </c>
      <c r="CP133" s="254">
        <f t="shared" si="145"/>
        <v>0</v>
      </c>
      <c r="CQ133" s="254">
        <f t="shared" si="146"/>
        <v>0</v>
      </c>
      <c r="CR133" s="254">
        <f t="shared" si="147"/>
        <v>0</v>
      </c>
      <c r="CS133" s="254">
        <f t="shared" si="148"/>
        <v>0</v>
      </c>
      <c r="CT133" s="254">
        <f t="shared" si="149"/>
        <v>0</v>
      </c>
      <c r="CU133" s="254">
        <f t="shared" si="150"/>
        <v>0</v>
      </c>
      <c r="CV133" s="254">
        <f t="shared" si="151"/>
        <v>0</v>
      </c>
      <c r="CW133" s="254">
        <f t="shared" si="152"/>
        <v>0</v>
      </c>
      <c r="CX133" s="254">
        <f t="shared" si="153"/>
        <v>0</v>
      </c>
      <c r="CY133" s="254">
        <f t="shared" si="154"/>
        <v>0</v>
      </c>
      <c r="CZ133" s="254">
        <f t="shared" si="155"/>
        <v>0</v>
      </c>
      <c r="DA133" s="254">
        <f t="shared" si="156"/>
        <v>0</v>
      </c>
      <c r="DB133" s="254">
        <f t="shared" si="157"/>
        <v>0</v>
      </c>
      <c r="DC133" s="254">
        <f t="shared" si="158"/>
        <v>0</v>
      </c>
      <c r="DD133" s="254">
        <f t="shared" si="159"/>
        <v>0</v>
      </c>
      <c r="DE133" s="254">
        <f t="shared" si="160"/>
        <v>0</v>
      </c>
      <c r="DF133" s="254">
        <f t="shared" si="161"/>
        <v>0</v>
      </c>
      <c r="DG133" s="254">
        <f t="shared" si="162"/>
        <v>0</v>
      </c>
      <c r="DH133" s="254">
        <f t="shared" si="163"/>
        <v>0</v>
      </c>
      <c r="DI133" s="254">
        <f t="shared" si="164"/>
        <v>0</v>
      </c>
      <c r="DJ133" s="254">
        <f t="shared" si="165"/>
        <v>0</v>
      </c>
      <c r="DK133" s="254">
        <f t="shared" si="166"/>
        <v>0</v>
      </c>
      <c r="DL133" s="254">
        <f t="shared" si="167"/>
        <v>0</v>
      </c>
      <c r="DM133" s="254">
        <f t="shared" si="168"/>
        <v>0</v>
      </c>
      <c r="DN133" s="254">
        <f t="shared" si="169"/>
        <v>0</v>
      </c>
      <c r="DO133" s="254">
        <f t="shared" si="170"/>
        <v>0</v>
      </c>
      <c r="DP133" s="254">
        <f t="shared" si="171"/>
        <v>0</v>
      </c>
      <c r="DQ133" s="254">
        <f t="shared" si="172"/>
        <v>0</v>
      </c>
      <c r="DR133" s="254">
        <f t="shared" si="173"/>
        <v>0</v>
      </c>
      <c r="DS133" s="254">
        <f t="shared" si="174"/>
        <v>0</v>
      </c>
      <c r="DT133" s="254">
        <f t="shared" si="175"/>
        <v>0</v>
      </c>
      <c r="DU133" s="254">
        <f t="shared" si="176"/>
        <v>0</v>
      </c>
      <c r="DV133" s="254">
        <f t="shared" si="177"/>
        <v>0</v>
      </c>
    </row>
    <row r="134" spans="1:126" ht="24" customHeight="1">
      <c r="A134" s="11" t="str">
        <f ca="1">IF(AG134&lt;&gt;"OK","",CONCATENATE(TEXT('Front Page'!$F$33,"000"),TEXT('Front Page'!$F$31,"000"),"-",LEFT('Front Page'!$R$53,5),"-",LEFT(D134,1),AJ134, "-",TEXT(B134,"000")))</f>
        <v/>
      </c>
      <c r="B134" s="12" t="str">
        <f>IFERROR(IF(E134="","",MAX(B$17:B133)+1),"")</f>
        <v/>
      </c>
      <c r="C134" s="13"/>
      <c r="D134" s="29" t="str">
        <f t="shared" si="134"/>
        <v>None</v>
      </c>
      <c r="E134" s="29" t="str">
        <f t="shared" si="17"/>
        <v/>
      </c>
      <c r="F134" s="29" t="str">
        <f t="shared" si="18"/>
        <v/>
      </c>
      <c r="G134" s="363"/>
      <c r="H134" s="364"/>
      <c r="I134" s="325" t="str">
        <f t="shared" si="135"/>
        <v>No</v>
      </c>
      <c r="J134" s="314">
        <v>0</v>
      </c>
      <c r="K134" s="312">
        <v>0</v>
      </c>
      <c r="L134" s="312">
        <v>0</v>
      </c>
      <c r="M134" s="312">
        <v>0</v>
      </c>
      <c r="N134" s="312">
        <v>0</v>
      </c>
      <c r="O134" s="312">
        <v>0</v>
      </c>
      <c r="P134" s="312">
        <v>0</v>
      </c>
      <c r="Q134" s="312">
        <v>0</v>
      </c>
      <c r="R134" s="312">
        <v>0</v>
      </c>
      <c r="S134" s="312">
        <v>0</v>
      </c>
      <c r="T134" s="312">
        <v>0</v>
      </c>
      <c r="U134" s="312">
        <v>0</v>
      </c>
      <c r="V134" s="313">
        <v>1</v>
      </c>
      <c r="W134" s="313">
        <v>1</v>
      </c>
      <c r="X134" s="312">
        <v>0</v>
      </c>
      <c r="Y134" s="312">
        <v>0</v>
      </c>
      <c r="Z134" s="312">
        <v>0</v>
      </c>
      <c r="AA134" s="14">
        <v>0</v>
      </c>
      <c r="AB134" s="317"/>
      <c r="AC134" s="15" t="str">
        <f t="shared" si="126"/>
        <v/>
      </c>
      <c r="AD134" s="15" t="str">
        <f t="shared" si="136"/>
        <v/>
      </c>
      <c r="AE134" s="16" t="str">
        <f t="shared" si="137"/>
        <v>0 - 0</v>
      </c>
      <c r="AF134" s="20" t="str">
        <f t="shared" si="138"/>
        <v>Not an offer</v>
      </c>
      <c r="AG134" s="276" t="str">
        <f t="shared" si="128"/>
        <v>Not an Offer</v>
      </c>
      <c r="AH134" s="150"/>
      <c r="AI134" s="254">
        <v>118</v>
      </c>
      <c r="AJ134" s="149" t="str">
        <f t="shared" si="129"/>
        <v>00-ICT</v>
      </c>
      <c r="AK134" s="254" t="b">
        <f t="shared" si="11"/>
        <v>0</v>
      </c>
      <c r="AL134" s="254">
        <f t="shared" si="127"/>
        <v>0</v>
      </c>
      <c r="AM134" s="254">
        <f t="shared" si="130"/>
        <v>0</v>
      </c>
      <c r="AN134" s="288">
        <f t="shared" si="139"/>
        <v>0</v>
      </c>
      <c r="AO134" s="288">
        <f>IF(AND($BU134=$BV134,BU134=AO$13),$J134&amp;$K134&amp;$L134&amp;$M134&amp;$N134&amp;$O134&amp;$P134&amp;$Q134&amp;$R134&amp;$S134&amp;$T134&amp;$U134,IFERROR(MATCH($AN134,AO$17:AO133,0),-1000))</f>
        <v>1</v>
      </c>
      <c r="AP134" s="288">
        <f>IF(AND($BU134=$BV134,BV134=AP$13),$J134&amp;$K134&amp;$L134&amp;$M134&amp;$N134&amp;$O134&amp;$P134&amp;$Q134&amp;$R134&amp;$S134&amp;$T134&amp;$U134,IFERROR(MATCH($AN134,AP$17:AP133,0),-1000))</f>
        <v>1</v>
      </c>
      <c r="AQ134" s="288">
        <f>IF(AND($BU134=$BV134,BW134=AQ$13),$J134&amp;$K134&amp;$L134&amp;$M134&amp;$N134&amp;$O134&amp;$P134&amp;$Q134&amp;$R134&amp;$S134&amp;$T134&amp;$U134,IFERROR(MATCH($AN134,AQ$17:AQ133,0),-1000))</f>
        <v>1</v>
      </c>
      <c r="AR134" s="288">
        <f>IF(AND($BU134=$BV134,BX134=AR$13),$J134&amp;$K134&amp;$L134&amp;$M134&amp;$N134&amp;$O134&amp;$P134&amp;$Q134&amp;$R134&amp;$S134&amp;$T134&amp;$U134,IFERROR(MATCH($AN134,AR$17:AR133,0),-1000))</f>
        <v>1</v>
      </c>
      <c r="AS134" s="254">
        <f t="shared" si="71"/>
        <v>0</v>
      </c>
      <c r="AT134" s="261" t="str">
        <f t="shared" si="140"/>
        <v/>
      </c>
      <c r="AU134" s="254" t="str">
        <f t="shared" si="184"/>
        <v/>
      </c>
      <c r="AV134" s="254" t="str">
        <f t="shared" si="184"/>
        <v/>
      </c>
      <c r="AW134" s="254" t="str">
        <f t="shared" si="184"/>
        <v/>
      </c>
      <c r="AX134" s="254" t="str">
        <f t="shared" si="184"/>
        <v/>
      </c>
      <c r="AY134" s="254" t="str">
        <f t="shared" si="184"/>
        <v/>
      </c>
      <c r="AZ134" s="254" t="str">
        <f t="shared" si="184"/>
        <v/>
      </c>
      <c r="BA134" s="254" t="str">
        <f t="shared" si="184"/>
        <v/>
      </c>
      <c r="BB134" s="254" t="str">
        <f t="shared" si="184"/>
        <v/>
      </c>
      <c r="BC134" s="254" t="str">
        <f t="shared" si="187"/>
        <v/>
      </c>
      <c r="BD134" s="254" t="str">
        <f t="shared" si="187"/>
        <v/>
      </c>
      <c r="BE134" s="262" t="str">
        <f t="shared" si="187"/>
        <v/>
      </c>
      <c r="BF134" s="263" t="str">
        <f t="shared" si="185"/>
        <v/>
      </c>
      <c r="BG134" s="254" t="str">
        <f t="shared" si="185"/>
        <v/>
      </c>
      <c r="BH134" s="254" t="str">
        <f t="shared" si="185"/>
        <v/>
      </c>
      <c r="BI134" s="254" t="str">
        <f t="shared" si="185"/>
        <v/>
      </c>
      <c r="BJ134" s="254" t="str">
        <f t="shared" si="185"/>
        <v/>
      </c>
      <c r="BK134" s="254" t="str">
        <f t="shared" si="185"/>
        <v/>
      </c>
      <c r="BL134" s="254" t="str">
        <f t="shared" si="185"/>
        <v/>
      </c>
      <c r="BM134" s="254" t="str">
        <f t="shared" si="185"/>
        <v/>
      </c>
      <c r="BN134" s="254" t="str">
        <f t="shared" si="188"/>
        <v/>
      </c>
      <c r="BO134" s="254" t="str">
        <f t="shared" si="188"/>
        <v/>
      </c>
      <c r="BP134" s="254" t="str">
        <f t="shared" si="188"/>
        <v/>
      </c>
      <c r="BQ134" s="264" t="str">
        <f t="shared" si="141"/>
        <v/>
      </c>
      <c r="BR134" s="261" t="str">
        <f t="shared" si="30"/>
        <v/>
      </c>
      <c r="BS134" s="254" t="str">
        <f t="shared" si="180"/>
        <v/>
      </c>
      <c r="BT134" s="254" t="str">
        <f t="shared" si="180"/>
        <v/>
      </c>
      <c r="BU134" s="265" t="str">
        <f t="shared" si="178"/>
        <v/>
      </c>
      <c r="BV134" s="263" t="str">
        <f t="shared" si="181"/>
        <v/>
      </c>
      <c r="BW134" s="254" t="str">
        <f t="shared" si="181"/>
        <v/>
      </c>
      <c r="BX134" s="254" t="str">
        <f t="shared" si="179"/>
        <v/>
      </c>
      <c r="BY134" s="264" t="str">
        <f t="shared" si="33"/>
        <v/>
      </c>
      <c r="BZ134" s="254" t="str">
        <f t="shared" si="34"/>
        <v/>
      </c>
      <c r="CA134" s="254">
        <f t="shared" si="183"/>
        <v>0</v>
      </c>
      <c r="CB134" s="254">
        <f t="shared" si="183"/>
        <v>0</v>
      </c>
      <c r="CC134" s="254">
        <f t="shared" si="183"/>
        <v>0</v>
      </c>
      <c r="CD134" s="254">
        <f t="shared" si="182"/>
        <v>0</v>
      </c>
      <c r="CE134" s="254">
        <f t="shared" si="182"/>
        <v>0</v>
      </c>
      <c r="CF134" s="254">
        <f t="shared" si="182"/>
        <v>0</v>
      </c>
      <c r="CG134" s="254">
        <f t="shared" si="182"/>
        <v>0</v>
      </c>
      <c r="CH134" s="254">
        <f t="shared" si="182"/>
        <v>0</v>
      </c>
      <c r="CI134" s="254">
        <f t="shared" si="182"/>
        <v>0</v>
      </c>
      <c r="CJ134" s="254">
        <f t="shared" si="186"/>
        <v>0</v>
      </c>
      <c r="CK134" s="254">
        <f t="shared" si="186"/>
        <v>0</v>
      </c>
      <c r="CL134" s="254">
        <f t="shared" si="186"/>
        <v>0</v>
      </c>
      <c r="CM134" s="254">
        <f t="shared" si="142"/>
        <v>0</v>
      </c>
      <c r="CN134" s="254">
        <f t="shared" si="143"/>
        <v>0</v>
      </c>
      <c r="CO134" s="254">
        <f t="shared" si="144"/>
        <v>0</v>
      </c>
      <c r="CP134" s="254">
        <f t="shared" si="145"/>
        <v>0</v>
      </c>
      <c r="CQ134" s="254">
        <f t="shared" si="146"/>
        <v>0</v>
      </c>
      <c r="CR134" s="254">
        <f t="shared" si="147"/>
        <v>0</v>
      </c>
      <c r="CS134" s="254">
        <f t="shared" si="148"/>
        <v>0</v>
      </c>
      <c r="CT134" s="254">
        <f t="shared" si="149"/>
        <v>0</v>
      </c>
      <c r="CU134" s="254">
        <f t="shared" si="150"/>
        <v>0</v>
      </c>
      <c r="CV134" s="254">
        <f t="shared" si="151"/>
        <v>0</v>
      </c>
      <c r="CW134" s="254">
        <f t="shared" si="152"/>
        <v>0</v>
      </c>
      <c r="CX134" s="254">
        <f t="shared" si="153"/>
        <v>0</v>
      </c>
      <c r="CY134" s="254">
        <f t="shared" si="154"/>
        <v>0</v>
      </c>
      <c r="CZ134" s="254">
        <f t="shared" si="155"/>
        <v>0</v>
      </c>
      <c r="DA134" s="254">
        <f t="shared" si="156"/>
        <v>0</v>
      </c>
      <c r="DB134" s="254">
        <f t="shared" si="157"/>
        <v>0</v>
      </c>
      <c r="DC134" s="254">
        <f t="shared" si="158"/>
        <v>0</v>
      </c>
      <c r="DD134" s="254">
        <f t="shared" si="159"/>
        <v>0</v>
      </c>
      <c r="DE134" s="254">
        <f t="shared" si="160"/>
        <v>0</v>
      </c>
      <c r="DF134" s="254">
        <f t="shared" si="161"/>
        <v>0</v>
      </c>
      <c r="DG134" s="254">
        <f t="shared" si="162"/>
        <v>0</v>
      </c>
      <c r="DH134" s="254">
        <f t="shared" si="163"/>
        <v>0</v>
      </c>
      <c r="DI134" s="254">
        <f t="shared" si="164"/>
        <v>0</v>
      </c>
      <c r="DJ134" s="254">
        <f t="shared" si="165"/>
        <v>0</v>
      </c>
      <c r="DK134" s="254">
        <f t="shared" si="166"/>
        <v>0</v>
      </c>
      <c r="DL134" s="254">
        <f t="shared" si="167"/>
        <v>0</v>
      </c>
      <c r="DM134" s="254">
        <f t="shared" si="168"/>
        <v>0</v>
      </c>
      <c r="DN134" s="254">
        <f t="shared" si="169"/>
        <v>0</v>
      </c>
      <c r="DO134" s="254">
        <f t="shared" si="170"/>
        <v>0</v>
      </c>
      <c r="DP134" s="254">
        <f t="shared" si="171"/>
        <v>0</v>
      </c>
      <c r="DQ134" s="254">
        <f t="shared" si="172"/>
        <v>0</v>
      </c>
      <c r="DR134" s="254">
        <f t="shared" si="173"/>
        <v>0</v>
      </c>
      <c r="DS134" s="254">
        <f t="shared" si="174"/>
        <v>0</v>
      </c>
      <c r="DT134" s="254">
        <f t="shared" si="175"/>
        <v>0</v>
      </c>
      <c r="DU134" s="254">
        <f t="shared" si="176"/>
        <v>0</v>
      </c>
      <c r="DV134" s="254">
        <f t="shared" si="177"/>
        <v>0</v>
      </c>
    </row>
    <row r="135" spans="1:126" ht="24" customHeight="1">
      <c r="A135" s="11" t="str">
        <f ca="1">IF(AG135&lt;&gt;"OK","",CONCATENATE(TEXT('Front Page'!$F$33,"000"),TEXT('Front Page'!$F$31,"000"),"-",LEFT('Front Page'!$R$53,5),"-",LEFT(D135,1),AJ135, "-",TEXT(B135,"000")))</f>
        <v/>
      </c>
      <c r="B135" s="12" t="str">
        <f>IFERROR(IF(E135="","",MAX(B$17:B134)+1),"")</f>
        <v/>
      </c>
      <c r="C135" s="13"/>
      <c r="D135" s="29" t="str">
        <f t="shared" si="134"/>
        <v>None</v>
      </c>
      <c r="E135" s="29" t="str">
        <f t="shared" si="17"/>
        <v/>
      </c>
      <c r="F135" s="29" t="str">
        <f t="shared" si="18"/>
        <v/>
      </c>
      <c r="G135" s="363"/>
      <c r="H135" s="364"/>
      <c r="I135" s="325" t="str">
        <f t="shared" si="135"/>
        <v>No</v>
      </c>
      <c r="J135" s="314">
        <v>0</v>
      </c>
      <c r="K135" s="312">
        <v>0</v>
      </c>
      <c r="L135" s="312">
        <v>0</v>
      </c>
      <c r="M135" s="312">
        <v>0</v>
      </c>
      <c r="N135" s="312">
        <v>0</v>
      </c>
      <c r="O135" s="312">
        <v>0</v>
      </c>
      <c r="P135" s="312">
        <v>0</v>
      </c>
      <c r="Q135" s="312">
        <v>0</v>
      </c>
      <c r="R135" s="312">
        <v>0</v>
      </c>
      <c r="S135" s="312">
        <v>0</v>
      </c>
      <c r="T135" s="312">
        <v>0</v>
      </c>
      <c r="U135" s="312">
        <v>0</v>
      </c>
      <c r="V135" s="313">
        <v>1</v>
      </c>
      <c r="W135" s="313">
        <v>1</v>
      </c>
      <c r="X135" s="312">
        <v>0</v>
      </c>
      <c r="Y135" s="312">
        <v>0</v>
      </c>
      <c r="Z135" s="312">
        <v>0</v>
      </c>
      <c r="AA135" s="14">
        <v>0</v>
      </c>
      <c r="AB135" s="317"/>
      <c r="AC135" s="15" t="str">
        <f t="shared" si="126"/>
        <v/>
      </c>
      <c r="AD135" s="15" t="str">
        <f t="shared" si="136"/>
        <v/>
      </c>
      <c r="AE135" s="16" t="str">
        <f t="shared" si="137"/>
        <v>0 - 0</v>
      </c>
      <c r="AF135" s="20" t="str">
        <f t="shared" si="138"/>
        <v>Not an offer</v>
      </c>
      <c r="AG135" s="276" t="str">
        <f t="shared" si="128"/>
        <v>Not an Offer</v>
      </c>
      <c r="AH135" s="150"/>
      <c r="AI135" s="254">
        <v>119</v>
      </c>
      <c r="AJ135" s="149" t="str">
        <f t="shared" si="129"/>
        <v>00-ICT</v>
      </c>
      <c r="AK135" s="254" t="b">
        <f t="shared" si="11"/>
        <v>0</v>
      </c>
      <c r="AL135" s="254">
        <f t="shared" si="127"/>
        <v>0</v>
      </c>
      <c r="AM135" s="254">
        <f t="shared" si="130"/>
        <v>0</v>
      </c>
      <c r="AN135" s="288">
        <f t="shared" si="139"/>
        <v>0</v>
      </c>
      <c r="AO135" s="288">
        <f>IF(AND($BU135=$BV135,BU135=AO$13),$J135&amp;$K135&amp;$L135&amp;$M135&amp;$N135&amp;$O135&amp;$P135&amp;$Q135&amp;$R135&amp;$S135&amp;$T135&amp;$U135,IFERROR(MATCH($AN135,AO$17:AO134,0),-1000))</f>
        <v>1</v>
      </c>
      <c r="AP135" s="288">
        <f>IF(AND($BU135=$BV135,BV135=AP$13),$J135&amp;$K135&amp;$L135&amp;$M135&amp;$N135&amp;$O135&amp;$P135&amp;$Q135&amp;$R135&amp;$S135&amp;$T135&amp;$U135,IFERROR(MATCH($AN135,AP$17:AP134,0),-1000))</f>
        <v>1</v>
      </c>
      <c r="AQ135" s="288">
        <f>IF(AND($BU135=$BV135,BW135=AQ$13),$J135&amp;$K135&amp;$L135&amp;$M135&amp;$N135&amp;$O135&amp;$P135&amp;$Q135&amp;$R135&amp;$S135&amp;$T135&amp;$U135,IFERROR(MATCH($AN135,AQ$17:AQ134,0),-1000))</f>
        <v>1</v>
      </c>
      <c r="AR135" s="288">
        <f>IF(AND($BU135=$BV135,BX135=AR$13),$J135&amp;$K135&amp;$L135&amp;$M135&amp;$N135&amp;$O135&amp;$P135&amp;$Q135&amp;$R135&amp;$S135&amp;$T135&amp;$U135,IFERROR(MATCH($AN135,AR$17:AR134,0),-1000))</f>
        <v>1</v>
      </c>
      <c r="AS135" s="254">
        <f t="shared" si="71"/>
        <v>0</v>
      </c>
      <c r="AT135" s="261" t="str">
        <f t="shared" si="140"/>
        <v/>
      </c>
      <c r="AU135" s="254" t="str">
        <f t="shared" si="184"/>
        <v/>
      </c>
      <c r="AV135" s="254" t="str">
        <f t="shared" si="184"/>
        <v/>
      </c>
      <c r="AW135" s="254" t="str">
        <f t="shared" si="184"/>
        <v/>
      </c>
      <c r="AX135" s="254" t="str">
        <f t="shared" si="184"/>
        <v/>
      </c>
      <c r="AY135" s="254" t="str">
        <f t="shared" si="184"/>
        <v/>
      </c>
      <c r="AZ135" s="254" t="str">
        <f t="shared" si="184"/>
        <v/>
      </c>
      <c r="BA135" s="254" t="str">
        <f t="shared" si="184"/>
        <v/>
      </c>
      <c r="BB135" s="254" t="str">
        <f t="shared" si="184"/>
        <v/>
      </c>
      <c r="BC135" s="254" t="str">
        <f t="shared" si="187"/>
        <v/>
      </c>
      <c r="BD135" s="254" t="str">
        <f t="shared" si="187"/>
        <v/>
      </c>
      <c r="BE135" s="262" t="str">
        <f t="shared" si="187"/>
        <v/>
      </c>
      <c r="BF135" s="263" t="str">
        <f t="shared" si="185"/>
        <v/>
      </c>
      <c r="BG135" s="254" t="str">
        <f t="shared" si="185"/>
        <v/>
      </c>
      <c r="BH135" s="254" t="str">
        <f t="shared" si="185"/>
        <v/>
      </c>
      <c r="BI135" s="254" t="str">
        <f t="shared" si="185"/>
        <v/>
      </c>
      <c r="BJ135" s="254" t="str">
        <f t="shared" si="185"/>
        <v/>
      </c>
      <c r="BK135" s="254" t="str">
        <f t="shared" si="185"/>
        <v/>
      </c>
      <c r="BL135" s="254" t="str">
        <f t="shared" si="185"/>
        <v/>
      </c>
      <c r="BM135" s="254" t="str">
        <f t="shared" si="185"/>
        <v/>
      </c>
      <c r="BN135" s="254" t="str">
        <f t="shared" si="188"/>
        <v/>
      </c>
      <c r="BO135" s="254" t="str">
        <f t="shared" si="188"/>
        <v/>
      </c>
      <c r="BP135" s="254" t="str">
        <f t="shared" si="188"/>
        <v/>
      </c>
      <c r="BQ135" s="264" t="str">
        <f t="shared" si="141"/>
        <v/>
      </c>
      <c r="BR135" s="261" t="str">
        <f t="shared" si="30"/>
        <v/>
      </c>
      <c r="BS135" s="254" t="str">
        <f t="shared" si="180"/>
        <v/>
      </c>
      <c r="BT135" s="254" t="str">
        <f t="shared" si="180"/>
        <v/>
      </c>
      <c r="BU135" s="265" t="str">
        <f t="shared" si="178"/>
        <v/>
      </c>
      <c r="BV135" s="263" t="str">
        <f t="shared" si="181"/>
        <v/>
      </c>
      <c r="BW135" s="254" t="str">
        <f t="shared" si="181"/>
        <v/>
      </c>
      <c r="BX135" s="254" t="str">
        <f t="shared" si="179"/>
        <v/>
      </c>
      <c r="BY135" s="264" t="str">
        <f t="shared" si="33"/>
        <v/>
      </c>
      <c r="BZ135" s="254" t="str">
        <f t="shared" si="34"/>
        <v/>
      </c>
      <c r="CA135" s="254">
        <f t="shared" si="183"/>
        <v>0</v>
      </c>
      <c r="CB135" s="254">
        <f t="shared" si="183"/>
        <v>0</v>
      </c>
      <c r="CC135" s="254">
        <f t="shared" si="183"/>
        <v>0</v>
      </c>
      <c r="CD135" s="254">
        <f t="shared" si="182"/>
        <v>0</v>
      </c>
      <c r="CE135" s="254">
        <f t="shared" si="182"/>
        <v>0</v>
      </c>
      <c r="CF135" s="254">
        <f t="shared" si="182"/>
        <v>0</v>
      </c>
      <c r="CG135" s="254">
        <f t="shared" si="182"/>
        <v>0</v>
      </c>
      <c r="CH135" s="254">
        <f t="shared" si="182"/>
        <v>0</v>
      </c>
      <c r="CI135" s="254">
        <f t="shared" si="182"/>
        <v>0</v>
      </c>
      <c r="CJ135" s="254">
        <f t="shared" si="186"/>
        <v>0</v>
      </c>
      <c r="CK135" s="254">
        <f t="shared" si="186"/>
        <v>0</v>
      </c>
      <c r="CL135" s="254">
        <f t="shared" si="186"/>
        <v>0</v>
      </c>
      <c r="CM135" s="254">
        <f t="shared" si="142"/>
        <v>0</v>
      </c>
      <c r="CN135" s="254">
        <f t="shared" si="143"/>
        <v>0</v>
      </c>
      <c r="CO135" s="254">
        <f t="shared" si="144"/>
        <v>0</v>
      </c>
      <c r="CP135" s="254">
        <f t="shared" si="145"/>
        <v>0</v>
      </c>
      <c r="CQ135" s="254">
        <f t="shared" si="146"/>
        <v>0</v>
      </c>
      <c r="CR135" s="254">
        <f t="shared" si="147"/>
        <v>0</v>
      </c>
      <c r="CS135" s="254">
        <f t="shared" si="148"/>
        <v>0</v>
      </c>
      <c r="CT135" s="254">
        <f t="shared" si="149"/>
        <v>0</v>
      </c>
      <c r="CU135" s="254">
        <f t="shared" si="150"/>
        <v>0</v>
      </c>
      <c r="CV135" s="254">
        <f t="shared" si="151"/>
        <v>0</v>
      </c>
      <c r="CW135" s="254">
        <f t="shared" si="152"/>
        <v>0</v>
      </c>
      <c r="CX135" s="254">
        <f t="shared" si="153"/>
        <v>0</v>
      </c>
      <c r="CY135" s="254">
        <f t="shared" si="154"/>
        <v>0</v>
      </c>
      <c r="CZ135" s="254">
        <f t="shared" si="155"/>
        <v>0</v>
      </c>
      <c r="DA135" s="254">
        <f t="shared" si="156"/>
        <v>0</v>
      </c>
      <c r="DB135" s="254">
        <f t="shared" si="157"/>
        <v>0</v>
      </c>
      <c r="DC135" s="254">
        <f t="shared" si="158"/>
        <v>0</v>
      </c>
      <c r="DD135" s="254">
        <f t="shared" si="159"/>
        <v>0</v>
      </c>
      <c r="DE135" s="254">
        <f t="shared" si="160"/>
        <v>0</v>
      </c>
      <c r="DF135" s="254">
        <f t="shared" si="161"/>
        <v>0</v>
      </c>
      <c r="DG135" s="254">
        <f t="shared" si="162"/>
        <v>0</v>
      </c>
      <c r="DH135" s="254">
        <f t="shared" si="163"/>
        <v>0</v>
      </c>
      <c r="DI135" s="254">
        <f t="shared" si="164"/>
        <v>0</v>
      </c>
      <c r="DJ135" s="254">
        <f t="shared" si="165"/>
        <v>0</v>
      </c>
      <c r="DK135" s="254">
        <f t="shared" si="166"/>
        <v>0</v>
      </c>
      <c r="DL135" s="254">
        <f t="shared" si="167"/>
        <v>0</v>
      </c>
      <c r="DM135" s="254">
        <f t="shared" si="168"/>
        <v>0</v>
      </c>
      <c r="DN135" s="254">
        <f t="shared" si="169"/>
        <v>0</v>
      </c>
      <c r="DO135" s="254">
        <f t="shared" si="170"/>
        <v>0</v>
      </c>
      <c r="DP135" s="254">
        <f t="shared" si="171"/>
        <v>0</v>
      </c>
      <c r="DQ135" s="254">
        <f t="shared" si="172"/>
        <v>0</v>
      </c>
      <c r="DR135" s="254">
        <f t="shared" si="173"/>
        <v>0</v>
      </c>
      <c r="DS135" s="254">
        <f t="shared" si="174"/>
        <v>0</v>
      </c>
      <c r="DT135" s="254">
        <f t="shared" si="175"/>
        <v>0</v>
      </c>
      <c r="DU135" s="254">
        <f t="shared" si="176"/>
        <v>0</v>
      </c>
      <c r="DV135" s="254">
        <f t="shared" si="177"/>
        <v>0</v>
      </c>
    </row>
    <row r="136" spans="1:126" ht="24" customHeight="1">
      <c r="A136" s="11" t="str">
        <f ca="1">IF(AG136&lt;&gt;"OK","",CONCATENATE(TEXT('Front Page'!$F$33,"000"),TEXT('Front Page'!$F$31,"000"),"-",LEFT('Front Page'!$R$53,5),"-",LEFT(D136,1),AJ136, "-",TEXT(B136,"000")))</f>
        <v/>
      </c>
      <c r="B136" s="12" t="str">
        <f>IFERROR(IF(E136="","",MAX(B$17:B135)+1),"")</f>
        <v/>
      </c>
      <c r="C136" s="13"/>
      <c r="D136" s="29" t="str">
        <f t="shared" si="134"/>
        <v>None</v>
      </c>
      <c r="E136" s="29" t="str">
        <f t="shared" si="17"/>
        <v/>
      </c>
      <c r="F136" s="29" t="str">
        <f t="shared" si="18"/>
        <v/>
      </c>
      <c r="G136" s="363"/>
      <c r="H136" s="364"/>
      <c r="I136" s="325" t="str">
        <f t="shared" si="135"/>
        <v>No</v>
      </c>
      <c r="J136" s="314">
        <v>0</v>
      </c>
      <c r="K136" s="312">
        <v>0</v>
      </c>
      <c r="L136" s="312">
        <v>0</v>
      </c>
      <c r="M136" s="312">
        <v>0</v>
      </c>
      <c r="N136" s="312">
        <v>0</v>
      </c>
      <c r="O136" s="312">
        <v>0</v>
      </c>
      <c r="P136" s="312">
        <v>0</v>
      </c>
      <c r="Q136" s="312">
        <v>0</v>
      </c>
      <c r="R136" s="312">
        <v>0</v>
      </c>
      <c r="S136" s="312">
        <v>0</v>
      </c>
      <c r="T136" s="312">
        <v>0</v>
      </c>
      <c r="U136" s="312">
        <v>0</v>
      </c>
      <c r="V136" s="313">
        <v>1</v>
      </c>
      <c r="W136" s="313">
        <v>1</v>
      </c>
      <c r="X136" s="312">
        <v>0</v>
      </c>
      <c r="Y136" s="312">
        <v>0</v>
      </c>
      <c r="Z136" s="312">
        <v>0</v>
      </c>
      <c r="AA136" s="14">
        <v>0</v>
      </c>
      <c r="AB136" s="317"/>
      <c r="AC136" s="15" t="str">
        <f t="shared" si="126"/>
        <v/>
      </c>
      <c r="AD136" s="15" t="str">
        <f t="shared" si="136"/>
        <v/>
      </c>
      <c r="AE136" s="16" t="str">
        <f t="shared" si="137"/>
        <v>0 - 0</v>
      </c>
      <c r="AF136" s="20" t="str">
        <f t="shared" si="138"/>
        <v>Not an offer</v>
      </c>
      <c r="AG136" s="276" t="str">
        <f t="shared" si="128"/>
        <v>Not an Offer</v>
      </c>
      <c r="AH136" s="150"/>
      <c r="AI136" s="254">
        <v>120</v>
      </c>
      <c r="AJ136" s="149" t="str">
        <f t="shared" si="129"/>
        <v>00-ICT</v>
      </c>
      <c r="AK136" s="254" t="b">
        <f t="shared" si="11"/>
        <v>0</v>
      </c>
      <c r="AL136" s="254">
        <f t="shared" si="127"/>
        <v>0</v>
      </c>
      <c r="AM136" s="254">
        <f t="shared" si="130"/>
        <v>0</v>
      </c>
      <c r="AN136" s="288">
        <f t="shared" si="139"/>
        <v>0</v>
      </c>
      <c r="AO136" s="288">
        <f>IF(AND($BU136=$BV136,BU136=AO$13),$J136&amp;$K136&amp;$L136&amp;$M136&amp;$N136&amp;$O136&amp;$P136&amp;$Q136&amp;$R136&amp;$S136&amp;$T136&amp;$U136,IFERROR(MATCH($AN136,AO$17:AO135,0),-1000))</f>
        <v>1</v>
      </c>
      <c r="AP136" s="288">
        <f>IF(AND($BU136=$BV136,BV136=AP$13),$J136&amp;$K136&amp;$L136&amp;$M136&amp;$N136&amp;$O136&amp;$P136&amp;$Q136&amp;$R136&amp;$S136&amp;$T136&amp;$U136,IFERROR(MATCH($AN136,AP$17:AP135,0),-1000))</f>
        <v>1</v>
      </c>
      <c r="AQ136" s="288">
        <f>IF(AND($BU136=$BV136,BW136=AQ$13),$J136&amp;$K136&amp;$L136&amp;$M136&amp;$N136&amp;$O136&amp;$P136&amp;$Q136&amp;$R136&amp;$S136&amp;$T136&amp;$U136,IFERROR(MATCH($AN136,AQ$17:AQ135,0),-1000))</f>
        <v>1</v>
      </c>
      <c r="AR136" s="288">
        <f>IF(AND($BU136=$BV136,BX136=AR$13),$J136&amp;$K136&amp;$L136&amp;$M136&amp;$N136&amp;$O136&amp;$P136&amp;$Q136&amp;$R136&amp;$S136&amp;$T136&amp;$U136,IFERROR(MATCH($AN136,AR$17:AR135,0),-1000))</f>
        <v>1</v>
      </c>
      <c r="AS136" s="254">
        <f t="shared" si="71"/>
        <v>0</v>
      </c>
      <c r="AT136" s="261" t="str">
        <f t="shared" si="140"/>
        <v/>
      </c>
      <c r="AU136" s="254" t="str">
        <f t="shared" si="184"/>
        <v/>
      </c>
      <c r="AV136" s="254" t="str">
        <f t="shared" si="184"/>
        <v/>
      </c>
      <c r="AW136" s="254" t="str">
        <f t="shared" si="184"/>
        <v/>
      </c>
      <c r="AX136" s="254" t="str">
        <f t="shared" si="184"/>
        <v/>
      </c>
      <c r="AY136" s="254" t="str">
        <f t="shared" si="184"/>
        <v/>
      </c>
      <c r="AZ136" s="254" t="str">
        <f t="shared" si="184"/>
        <v/>
      </c>
      <c r="BA136" s="254" t="str">
        <f t="shared" si="184"/>
        <v/>
      </c>
      <c r="BB136" s="254" t="str">
        <f t="shared" si="184"/>
        <v/>
      </c>
      <c r="BC136" s="254" t="str">
        <f t="shared" si="187"/>
        <v/>
      </c>
      <c r="BD136" s="254" t="str">
        <f t="shared" si="187"/>
        <v/>
      </c>
      <c r="BE136" s="262" t="str">
        <f t="shared" si="187"/>
        <v/>
      </c>
      <c r="BF136" s="263" t="str">
        <f t="shared" si="185"/>
        <v/>
      </c>
      <c r="BG136" s="254" t="str">
        <f t="shared" si="185"/>
        <v/>
      </c>
      <c r="BH136" s="254" t="str">
        <f t="shared" si="185"/>
        <v/>
      </c>
      <c r="BI136" s="254" t="str">
        <f t="shared" si="185"/>
        <v/>
      </c>
      <c r="BJ136" s="254" t="str">
        <f t="shared" si="185"/>
        <v/>
      </c>
      <c r="BK136" s="254" t="str">
        <f t="shared" si="185"/>
        <v/>
      </c>
      <c r="BL136" s="254" t="str">
        <f t="shared" si="185"/>
        <v/>
      </c>
      <c r="BM136" s="254" t="str">
        <f t="shared" si="185"/>
        <v/>
      </c>
      <c r="BN136" s="254" t="str">
        <f t="shared" si="188"/>
        <v/>
      </c>
      <c r="BO136" s="254" t="str">
        <f t="shared" si="188"/>
        <v/>
      </c>
      <c r="BP136" s="254" t="str">
        <f t="shared" si="188"/>
        <v/>
      </c>
      <c r="BQ136" s="264" t="str">
        <f t="shared" si="141"/>
        <v/>
      </c>
      <c r="BR136" s="261" t="str">
        <f t="shared" si="30"/>
        <v/>
      </c>
      <c r="BS136" s="254" t="str">
        <f t="shared" si="180"/>
        <v/>
      </c>
      <c r="BT136" s="254" t="str">
        <f t="shared" si="180"/>
        <v/>
      </c>
      <c r="BU136" s="265" t="str">
        <f t="shared" si="178"/>
        <v/>
      </c>
      <c r="BV136" s="263" t="str">
        <f t="shared" si="181"/>
        <v/>
      </c>
      <c r="BW136" s="254" t="str">
        <f t="shared" si="181"/>
        <v/>
      </c>
      <c r="BX136" s="254" t="str">
        <f t="shared" si="179"/>
        <v/>
      </c>
      <c r="BY136" s="264" t="str">
        <f t="shared" si="33"/>
        <v/>
      </c>
      <c r="BZ136" s="254" t="str">
        <f t="shared" si="34"/>
        <v/>
      </c>
      <c r="CA136" s="254">
        <f t="shared" si="183"/>
        <v>0</v>
      </c>
      <c r="CB136" s="254">
        <f t="shared" si="183"/>
        <v>0</v>
      </c>
      <c r="CC136" s="254">
        <f t="shared" si="183"/>
        <v>0</v>
      </c>
      <c r="CD136" s="254">
        <f t="shared" si="182"/>
        <v>0</v>
      </c>
      <c r="CE136" s="254">
        <f t="shared" si="182"/>
        <v>0</v>
      </c>
      <c r="CF136" s="254">
        <f t="shared" si="182"/>
        <v>0</v>
      </c>
      <c r="CG136" s="254">
        <f t="shared" si="182"/>
        <v>0</v>
      </c>
      <c r="CH136" s="254">
        <f t="shared" si="182"/>
        <v>0</v>
      </c>
      <c r="CI136" s="254">
        <f t="shared" si="182"/>
        <v>0</v>
      </c>
      <c r="CJ136" s="254">
        <f t="shared" si="186"/>
        <v>0</v>
      </c>
      <c r="CK136" s="254">
        <f t="shared" si="186"/>
        <v>0</v>
      </c>
      <c r="CL136" s="254">
        <f t="shared" si="186"/>
        <v>0</v>
      </c>
      <c r="CM136" s="254">
        <f t="shared" si="142"/>
        <v>0</v>
      </c>
      <c r="CN136" s="254">
        <f t="shared" si="143"/>
        <v>0</v>
      </c>
      <c r="CO136" s="254">
        <f t="shared" si="144"/>
        <v>0</v>
      </c>
      <c r="CP136" s="254">
        <f t="shared" si="145"/>
        <v>0</v>
      </c>
      <c r="CQ136" s="254">
        <f t="shared" si="146"/>
        <v>0</v>
      </c>
      <c r="CR136" s="254">
        <f t="shared" si="147"/>
        <v>0</v>
      </c>
      <c r="CS136" s="254">
        <f t="shared" si="148"/>
        <v>0</v>
      </c>
      <c r="CT136" s="254">
        <f t="shared" si="149"/>
        <v>0</v>
      </c>
      <c r="CU136" s="254">
        <f t="shared" si="150"/>
        <v>0</v>
      </c>
      <c r="CV136" s="254">
        <f t="shared" si="151"/>
        <v>0</v>
      </c>
      <c r="CW136" s="254">
        <f t="shared" si="152"/>
        <v>0</v>
      </c>
      <c r="CX136" s="254">
        <f t="shared" si="153"/>
        <v>0</v>
      </c>
      <c r="CY136" s="254">
        <f t="shared" si="154"/>
        <v>0</v>
      </c>
      <c r="CZ136" s="254">
        <f t="shared" si="155"/>
        <v>0</v>
      </c>
      <c r="DA136" s="254">
        <f t="shared" si="156"/>
        <v>0</v>
      </c>
      <c r="DB136" s="254">
        <f t="shared" si="157"/>
        <v>0</v>
      </c>
      <c r="DC136" s="254">
        <f t="shared" si="158"/>
        <v>0</v>
      </c>
      <c r="DD136" s="254">
        <f t="shared" si="159"/>
        <v>0</v>
      </c>
      <c r="DE136" s="254">
        <f t="shared" si="160"/>
        <v>0</v>
      </c>
      <c r="DF136" s="254">
        <f t="shared" si="161"/>
        <v>0</v>
      </c>
      <c r="DG136" s="254">
        <f t="shared" si="162"/>
        <v>0</v>
      </c>
      <c r="DH136" s="254">
        <f t="shared" si="163"/>
        <v>0</v>
      </c>
      <c r="DI136" s="254">
        <f t="shared" si="164"/>
        <v>0</v>
      </c>
      <c r="DJ136" s="254">
        <f t="shared" si="165"/>
        <v>0</v>
      </c>
      <c r="DK136" s="254">
        <f t="shared" si="166"/>
        <v>0</v>
      </c>
      <c r="DL136" s="254">
        <f t="shared" si="167"/>
        <v>0</v>
      </c>
      <c r="DM136" s="254">
        <f t="shared" si="168"/>
        <v>0</v>
      </c>
      <c r="DN136" s="254">
        <f t="shared" si="169"/>
        <v>0</v>
      </c>
      <c r="DO136" s="254">
        <f t="shared" si="170"/>
        <v>0</v>
      </c>
      <c r="DP136" s="254">
        <f t="shared" si="171"/>
        <v>0</v>
      </c>
      <c r="DQ136" s="254">
        <f t="shared" si="172"/>
        <v>0</v>
      </c>
      <c r="DR136" s="254">
        <f t="shared" si="173"/>
        <v>0</v>
      </c>
      <c r="DS136" s="254">
        <f t="shared" si="174"/>
        <v>0</v>
      </c>
      <c r="DT136" s="254">
        <f t="shared" si="175"/>
        <v>0</v>
      </c>
      <c r="DU136" s="254">
        <f t="shared" si="176"/>
        <v>0</v>
      </c>
      <c r="DV136" s="254">
        <f t="shared" si="177"/>
        <v>0</v>
      </c>
    </row>
    <row r="137" spans="1:126" ht="24" customHeight="1">
      <c r="A137" s="11" t="str">
        <f ca="1">IF(AG137&lt;&gt;"OK","",CONCATENATE(TEXT('Front Page'!$F$33,"000"),TEXT('Front Page'!$F$31,"000"),"-",LEFT('Front Page'!$R$53,5),"-",LEFT(D137,1),AJ137, "-",TEXT(B137,"000")))</f>
        <v/>
      </c>
      <c r="B137" s="12" t="str">
        <f>IFERROR(IF(E137="","",MAX(B$17:B136)+1),"")</f>
        <v/>
      </c>
      <c r="C137" s="13"/>
      <c r="D137" s="29" t="str">
        <f t="shared" si="134"/>
        <v>None</v>
      </c>
      <c r="E137" s="29" t="str">
        <f t="shared" si="17"/>
        <v/>
      </c>
      <c r="F137" s="29" t="str">
        <f t="shared" si="18"/>
        <v/>
      </c>
      <c r="G137" s="363"/>
      <c r="H137" s="364"/>
      <c r="I137" s="325" t="str">
        <f t="shared" si="135"/>
        <v>No</v>
      </c>
      <c r="J137" s="314">
        <v>0</v>
      </c>
      <c r="K137" s="312">
        <v>0</v>
      </c>
      <c r="L137" s="312">
        <v>0</v>
      </c>
      <c r="M137" s="312">
        <v>0</v>
      </c>
      <c r="N137" s="312">
        <v>0</v>
      </c>
      <c r="O137" s="312">
        <v>0</v>
      </c>
      <c r="P137" s="312">
        <v>0</v>
      </c>
      <c r="Q137" s="312">
        <v>0</v>
      </c>
      <c r="R137" s="312">
        <v>0</v>
      </c>
      <c r="S137" s="312">
        <v>0</v>
      </c>
      <c r="T137" s="312">
        <v>0</v>
      </c>
      <c r="U137" s="312">
        <v>0</v>
      </c>
      <c r="V137" s="313">
        <v>1</v>
      </c>
      <c r="W137" s="313">
        <v>1</v>
      </c>
      <c r="X137" s="312">
        <v>0</v>
      </c>
      <c r="Y137" s="312">
        <v>0</v>
      </c>
      <c r="Z137" s="312">
        <v>0</v>
      </c>
      <c r="AA137" s="14">
        <v>0</v>
      </c>
      <c r="AB137" s="317"/>
      <c r="AC137" s="15" t="str">
        <f t="shared" si="126"/>
        <v/>
      </c>
      <c r="AD137" s="15" t="str">
        <f t="shared" si="136"/>
        <v/>
      </c>
      <c r="AE137" s="16" t="str">
        <f t="shared" si="137"/>
        <v>0 - 0</v>
      </c>
      <c r="AF137" s="20" t="str">
        <f t="shared" si="138"/>
        <v>Not an offer</v>
      </c>
      <c r="AG137" s="276" t="str">
        <f t="shared" si="128"/>
        <v>Not an Offer</v>
      </c>
      <c r="AH137" s="150"/>
      <c r="AI137" s="254">
        <v>121</v>
      </c>
      <c r="AJ137" s="149" t="str">
        <f t="shared" si="129"/>
        <v>00-ICT</v>
      </c>
      <c r="AK137" s="254" t="b">
        <f t="shared" si="11"/>
        <v>0</v>
      </c>
      <c r="AL137" s="254">
        <f t="shared" si="127"/>
        <v>0</v>
      </c>
      <c r="AM137" s="254">
        <f t="shared" si="130"/>
        <v>0</v>
      </c>
      <c r="AN137" s="288">
        <f t="shared" si="139"/>
        <v>0</v>
      </c>
      <c r="AO137" s="288">
        <f>IF(AND($BU137=$BV137,BU137=AO$13),$J137&amp;$K137&amp;$L137&amp;$M137&amp;$N137&amp;$O137&amp;$P137&amp;$Q137&amp;$R137&amp;$S137&amp;$T137&amp;$U137,IFERROR(MATCH($AN137,AO$17:AO136,0),-1000))</f>
        <v>1</v>
      </c>
      <c r="AP137" s="288">
        <f>IF(AND($BU137=$BV137,BV137=AP$13),$J137&amp;$K137&amp;$L137&amp;$M137&amp;$N137&amp;$O137&amp;$P137&amp;$Q137&amp;$R137&amp;$S137&amp;$T137&amp;$U137,IFERROR(MATCH($AN137,AP$17:AP136,0),-1000))</f>
        <v>1</v>
      </c>
      <c r="AQ137" s="288">
        <f>IF(AND($BU137=$BV137,BW137=AQ$13),$J137&amp;$K137&amp;$L137&amp;$M137&amp;$N137&amp;$O137&amp;$P137&amp;$Q137&amp;$R137&amp;$S137&amp;$T137&amp;$U137,IFERROR(MATCH($AN137,AQ$17:AQ136,0),-1000))</f>
        <v>1</v>
      </c>
      <c r="AR137" s="288">
        <f>IF(AND($BU137=$BV137,BX137=AR$13),$J137&amp;$K137&amp;$L137&amp;$M137&amp;$N137&amp;$O137&amp;$P137&amp;$Q137&amp;$R137&amp;$S137&amp;$T137&amp;$U137,IFERROR(MATCH($AN137,AR$17:AR136,0),-1000))</f>
        <v>1</v>
      </c>
      <c r="AS137" s="254">
        <f t="shared" si="71"/>
        <v>0</v>
      </c>
      <c r="AT137" s="261" t="str">
        <f t="shared" si="140"/>
        <v/>
      </c>
      <c r="AU137" s="254" t="str">
        <f t="shared" si="184"/>
        <v/>
      </c>
      <c r="AV137" s="254" t="str">
        <f t="shared" si="184"/>
        <v/>
      </c>
      <c r="AW137" s="254" t="str">
        <f t="shared" si="184"/>
        <v/>
      </c>
      <c r="AX137" s="254" t="str">
        <f t="shared" si="184"/>
        <v/>
      </c>
      <c r="AY137" s="254" t="str">
        <f t="shared" si="184"/>
        <v/>
      </c>
      <c r="AZ137" s="254" t="str">
        <f t="shared" si="184"/>
        <v/>
      </c>
      <c r="BA137" s="254" t="str">
        <f t="shared" si="184"/>
        <v/>
      </c>
      <c r="BB137" s="254" t="str">
        <f t="shared" si="184"/>
        <v/>
      </c>
      <c r="BC137" s="254" t="str">
        <f t="shared" si="187"/>
        <v/>
      </c>
      <c r="BD137" s="254" t="str">
        <f t="shared" si="187"/>
        <v/>
      </c>
      <c r="BE137" s="262" t="str">
        <f t="shared" si="187"/>
        <v/>
      </c>
      <c r="BF137" s="263" t="str">
        <f t="shared" si="185"/>
        <v/>
      </c>
      <c r="BG137" s="254" t="str">
        <f t="shared" si="185"/>
        <v/>
      </c>
      <c r="BH137" s="254" t="str">
        <f t="shared" si="185"/>
        <v/>
      </c>
      <c r="BI137" s="254" t="str">
        <f t="shared" si="185"/>
        <v/>
      </c>
      <c r="BJ137" s="254" t="str">
        <f t="shared" si="185"/>
        <v/>
      </c>
      <c r="BK137" s="254" t="str">
        <f t="shared" si="185"/>
        <v/>
      </c>
      <c r="BL137" s="254" t="str">
        <f t="shared" si="185"/>
        <v/>
      </c>
      <c r="BM137" s="254" t="str">
        <f t="shared" si="185"/>
        <v/>
      </c>
      <c r="BN137" s="254" t="str">
        <f t="shared" si="188"/>
        <v/>
      </c>
      <c r="BO137" s="254" t="str">
        <f t="shared" si="188"/>
        <v/>
      </c>
      <c r="BP137" s="254" t="str">
        <f t="shared" si="188"/>
        <v/>
      </c>
      <c r="BQ137" s="264" t="str">
        <f t="shared" si="141"/>
        <v/>
      </c>
      <c r="BR137" s="261" t="str">
        <f t="shared" si="30"/>
        <v/>
      </c>
      <c r="BS137" s="254" t="str">
        <f t="shared" si="180"/>
        <v/>
      </c>
      <c r="BT137" s="254" t="str">
        <f t="shared" si="180"/>
        <v/>
      </c>
      <c r="BU137" s="265" t="str">
        <f t="shared" si="178"/>
        <v/>
      </c>
      <c r="BV137" s="263" t="str">
        <f t="shared" si="181"/>
        <v/>
      </c>
      <c r="BW137" s="254" t="str">
        <f t="shared" si="181"/>
        <v/>
      </c>
      <c r="BX137" s="254" t="str">
        <f t="shared" si="179"/>
        <v/>
      </c>
      <c r="BY137" s="264" t="str">
        <f t="shared" si="33"/>
        <v/>
      </c>
      <c r="BZ137" s="254" t="str">
        <f t="shared" si="34"/>
        <v/>
      </c>
      <c r="CA137" s="254">
        <f t="shared" si="183"/>
        <v>0</v>
      </c>
      <c r="CB137" s="254">
        <f t="shared" si="183"/>
        <v>0</v>
      </c>
      <c r="CC137" s="254">
        <f t="shared" si="183"/>
        <v>0</v>
      </c>
      <c r="CD137" s="254">
        <f t="shared" si="182"/>
        <v>0</v>
      </c>
      <c r="CE137" s="254">
        <f t="shared" si="182"/>
        <v>0</v>
      </c>
      <c r="CF137" s="254">
        <f t="shared" si="182"/>
        <v>0</v>
      </c>
      <c r="CG137" s="254">
        <f t="shared" si="182"/>
        <v>0</v>
      </c>
      <c r="CH137" s="254">
        <f t="shared" si="182"/>
        <v>0</v>
      </c>
      <c r="CI137" s="254">
        <f t="shared" si="182"/>
        <v>0</v>
      </c>
      <c r="CJ137" s="254">
        <f t="shared" si="186"/>
        <v>0</v>
      </c>
      <c r="CK137" s="254">
        <f t="shared" si="186"/>
        <v>0</v>
      </c>
      <c r="CL137" s="254">
        <f t="shared" si="186"/>
        <v>0</v>
      </c>
      <c r="CM137" s="254">
        <f t="shared" si="142"/>
        <v>0</v>
      </c>
      <c r="CN137" s="254">
        <f t="shared" si="143"/>
        <v>0</v>
      </c>
      <c r="CO137" s="254">
        <f t="shared" si="144"/>
        <v>0</v>
      </c>
      <c r="CP137" s="254">
        <f t="shared" si="145"/>
        <v>0</v>
      </c>
      <c r="CQ137" s="254">
        <f t="shared" si="146"/>
        <v>0</v>
      </c>
      <c r="CR137" s="254">
        <f t="shared" si="147"/>
        <v>0</v>
      </c>
      <c r="CS137" s="254">
        <f t="shared" si="148"/>
        <v>0</v>
      </c>
      <c r="CT137" s="254">
        <f t="shared" si="149"/>
        <v>0</v>
      </c>
      <c r="CU137" s="254">
        <f t="shared" si="150"/>
        <v>0</v>
      </c>
      <c r="CV137" s="254">
        <f t="shared" si="151"/>
        <v>0</v>
      </c>
      <c r="CW137" s="254">
        <f t="shared" si="152"/>
        <v>0</v>
      </c>
      <c r="CX137" s="254">
        <f t="shared" si="153"/>
        <v>0</v>
      </c>
      <c r="CY137" s="254">
        <f t="shared" si="154"/>
        <v>0</v>
      </c>
      <c r="CZ137" s="254">
        <f t="shared" si="155"/>
        <v>0</v>
      </c>
      <c r="DA137" s="254">
        <f t="shared" si="156"/>
        <v>0</v>
      </c>
      <c r="DB137" s="254">
        <f t="shared" si="157"/>
        <v>0</v>
      </c>
      <c r="DC137" s="254">
        <f t="shared" si="158"/>
        <v>0</v>
      </c>
      <c r="DD137" s="254">
        <f t="shared" si="159"/>
        <v>0</v>
      </c>
      <c r="DE137" s="254">
        <f t="shared" si="160"/>
        <v>0</v>
      </c>
      <c r="DF137" s="254">
        <f t="shared" si="161"/>
        <v>0</v>
      </c>
      <c r="DG137" s="254">
        <f t="shared" si="162"/>
        <v>0</v>
      </c>
      <c r="DH137" s="254">
        <f t="shared" si="163"/>
        <v>0</v>
      </c>
      <c r="DI137" s="254">
        <f t="shared" si="164"/>
        <v>0</v>
      </c>
      <c r="DJ137" s="254">
        <f t="shared" si="165"/>
        <v>0</v>
      </c>
      <c r="DK137" s="254">
        <f t="shared" si="166"/>
        <v>0</v>
      </c>
      <c r="DL137" s="254">
        <f t="shared" si="167"/>
        <v>0</v>
      </c>
      <c r="DM137" s="254">
        <f t="shared" si="168"/>
        <v>0</v>
      </c>
      <c r="DN137" s="254">
        <f t="shared" si="169"/>
        <v>0</v>
      </c>
      <c r="DO137" s="254">
        <f t="shared" si="170"/>
        <v>0</v>
      </c>
      <c r="DP137" s="254">
        <f t="shared" si="171"/>
        <v>0</v>
      </c>
      <c r="DQ137" s="254">
        <f t="shared" si="172"/>
        <v>0</v>
      </c>
      <c r="DR137" s="254">
        <f t="shared" si="173"/>
        <v>0</v>
      </c>
      <c r="DS137" s="254">
        <f t="shared" si="174"/>
        <v>0</v>
      </c>
      <c r="DT137" s="254">
        <f t="shared" si="175"/>
        <v>0</v>
      </c>
      <c r="DU137" s="254">
        <f t="shared" si="176"/>
        <v>0</v>
      </c>
      <c r="DV137" s="254">
        <f t="shared" si="177"/>
        <v>0</v>
      </c>
    </row>
    <row r="138" spans="1:126" ht="24" customHeight="1">
      <c r="A138" s="11" t="str">
        <f ca="1">IF(AG138&lt;&gt;"OK","",CONCATENATE(TEXT('Front Page'!$F$33,"000"),TEXT('Front Page'!$F$31,"000"),"-",LEFT('Front Page'!$R$53,5),"-",LEFT(D138,1),AJ138, "-",TEXT(B138,"000")))</f>
        <v/>
      </c>
      <c r="B138" s="12" t="str">
        <f>IFERROR(IF(E138="","",MAX(B$17:B137)+1),"")</f>
        <v/>
      </c>
      <c r="C138" s="13"/>
      <c r="D138" s="29" t="str">
        <f t="shared" si="134"/>
        <v>None</v>
      </c>
      <c r="E138" s="29" t="str">
        <f t="shared" si="17"/>
        <v/>
      </c>
      <c r="F138" s="29" t="str">
        <f t="shared" si="18"/>
        <v/>
      </c>
      <c r="G138" s="363"/>
      <c r="H138" s="364"/>
      <c r="I138" s="325" t="str">
        <f t="shared" si="135"/>
        <v>No</v>
      </c>
      <c r="J138" s="314">
        <v>0</v>
      </c>
      <c r="K138" s="312">
        <v>0</v>
      </c>
      <c r="L138" s="312">
        <v>0</v>
      </c>
      <c r="M138" s="312">
        <v>0</v>
      </c>
      <c r="N138" s="312">
        <v>0</v>
      </c>
      <c r="O138" s="312">
        <v>0</v>
      </c>
      <c r="P138" s="312">
        <v>0</v>
      </c>
      <c r="Q138" s="312">
        <v>0</v>
      </c>
      <c r="R138" s="312">
        <v>0</v>
      </c>
      <c r="S138" s="312">
        <v>0</v>
      </c>
      <c r="T138" s="312">
        <v>0</v>
      </c>
      <c r="U138" s="312">
        <v>0</v>
      </c>
      <c r="V138" s="313">
        <v>1</v>
      </c>
      <c r="W138" s="313">
        <v>1</v>
      </c>
      <c r="X138" s="312">
        <v>0</v>
      </c>
      <c r="Y138" s="312">
        <v>0</v>
      </c>
      <c r="Z138" s="312">
        <v>0</v>
      </c>
      <c r="AA138" s="14">
        <v>0</v>
      </c>
      <c r="AB138" s="317"/>
      <c r="AC138" s="15" t="str">
        <f t="shared" si="126"/>
        <v/>
      </c>
      <c r="AD138" s="15" t="str">
        <f t="shared" si="136"/>
        <v/>
      </c>
      <c r="AE138" s="16" t="str">
        <f t="shared" si="137"/>
        <v>0 - 0</v>
      </c>
      <c r="AF138" s="20" t="str">
        <f t="shared" si="138"/>
        <v>Not an offer</v>
      </c>
      <c r="AG138" s="276" t="str">
        <f t="shared" si="128"/>
        <v>Not an Offer</v>
      </c>
      <c r="AH138" s="150"/>
      <c r="AI138" s="254">
        <v>122</v>
      </c>
      <c r="AJ138" s="149" t="str">
        <f t="shared" si="129"/>
        <v>00-ICT</v>
      </c>
      <c r="AK138" s="254" t="b">
        <f t="shared" si="11"/>
        <v>0</v>
      </c>
      <c r="AL138" s="254">
        <f t="shared" si="127"/>
        <v>0</v>
      </c>
      <c r="AM138" s="254">
        <f t="shared" si="130"/>
        <v>0</v>
      </c>
      <c r="AN138" s="288">
        <f t="shared" si="139"/>
        <v>0</v>
      </c>
      <c r="AO138" s="288">
        <f>IF(AND($BU138=$BV138,BU138=AO$13),$J138&amp;$K138&amp;$L138&amp;$M138&amp;$N138&amp;$O138&amp;$P138&amp;$Q138&amp;$R138&amp;$S138&amp;$T138&amp;$U138,IFERROR(MATCH($AN138,AO$17:AO137,0),-1000))</f>
        <v>1</v>
      </c>
      <c r="AP138" s="288">
        <f>IF(AND($BU138=$BV138,BV138=AP$13),$J138&amp;$K138&amp;$L138&amp;$M138&amp;$N138&amp;$O138&amp;$P138&amp;$Q138&amp;$R138&amp;$S138&amp;$T138&amp;$U138,IFERROR(MATCH($AN138,AP$17:AP137,0),-1000))</f>
        <v>1</v>
      </c>
      <c r="AQ138" s="288">
        <f>IF(AND($BU138=$BV138,BW138=AQ$13),$J138&amp;$K138&amp;$L138&amp;$M138&amp;$N138&amp;$O138&amp;$P138&amp;$Q138&amp;$R138&amp;$S138&amp;$T138&amp;$U138,IFERROR(MATCH($AN138,AQ$17:AQ137,0),-1000))</f>
        <v>1</v>
      </c>
      <c r="AR138" s="288">
        <f>IF(AND($BU138=$BV138,BX138=AR$13),$J138&amp;$K138&amp;$L138&amp;$M138&amp;$N138&amp;$O138&amp;$P138&amp;$Q138&amp;$R138&amp;$S138&amp;$T138&amp;$U138,IFERROR(MATCH($AN138,AR$17:AR137,0),-1000))</f>
        <v>1</v>
      </c>
      <c r="AS138" s="254">
        <f t="shared" si="71"/>
        <v>0</v>
      </c>
      <c r="AT138" s="261" t="str">
        <f t="shared" si="140"/>
        <v/>
      </c>
      <c r="AU138" s="254" t="str">
        <f t="shared" si="184"/>
        <v/>
      </c>
      <c r="AV138" s="254" t="str">
        <f t="shared" si="184"/>
        <v/>
      </c>
      <c r="AW138" s="254" t="str">
        <f t="shared" si="184"/>
        <v/>
      </c>
      <c r="AX138" s="254" t="str">
        <f t="shared" si="184"/>
        <v/>
      </c>
      <c r="AY138" s="254" t="str">
        <f t="shared" si="184"/>
        <v/>
      </c>
      <c r="AZ138" s="254" t="str">
        <f t="shared" si="184"/>
        <v/>
      </c>
      <c r="BA138" s="254" t="str">
        <f t="shared" si="184"/>
        <v/>
      </c>
      <c r="BB138" s="254" t="str">
        <f t="shared" si="184"/>
        <v/>
      </c>
      <c r="BC138" s="254" t="str">
        <f t="shared" si="187"/>
        <v/>
      </c>
      <c r="BD138" s="254" t="str">
        <f t="shared" si="187"/>
        <v/>
      </c>
      <c r="BE138" s="262" t="str">
        <f t="shared" si="187"/>
        <v/>
      </c>
      <c r="BF138" s="263" t="str">
        <f t="shared" si="185"/>
        <v/>
      </c>
      <c r="BG138" s="254" t="str">
        <f t="shared" si="185"/>
        <v/>
      </c>
      <c r="BH138" s="254" t="str">
        <f t="shared" si="185"/>
        <v/>
      </c>
      <c r="BI138" s="254" t="str">
        <f t="shared" si="185"/>
        <v/>
      </c>
      <c r="BJ138" s="254" t="str">
        <f t="shared" si="185"/>
        <v/>
      </c>
      <c r="BK138" s="254" t="str">
        <f t="shared" si="185"/>
        <v/>
      </c>
      <c r="BL138" s="254" t="str">
        <f t="shared" si="185"/>
        <v/>
      </c>
      <c r="BM138" s="254" t="str">
        <f t="shared" si="185"/>
        <v/>
      </c>
      <c r="BN138" s="254" t="str">
        <f t="shared" si="188"/>
        <v/>
      </c>
      <c r="BO138" s="254" t="str">
        <f t="shared" si="188"/>
        <v/>
      </c>
      <c r="BP138" s="254" t="str">
        <f t="shared" si="188"/>
        <v/>
      </c>
      <c r="BQ138" s="264" t="str">
        <f t="shared" si="141"/>
        <v/>
      </c>
      <c r="BR138" s="261" t="str">
        <f t="shared" si="30"/>
        <v/>
      </c>
      <c r="BS138" s="254" t="str">
        <f t="shared" si="180"/>
        <v/>
      </c>
      <c r="BT138" s="254" t="str">
        <f t="shared" si="180"/>
        <v/>
      </c>
      <c r="BU138" s="265" t="str">
        <f t="shared" si="178"/>
        <v/>
      </c>
      <c r="BV138" s="263" t="str">
        <f t="shared" si="181"/>
        <v/>
      </c>
      <c r="BW138" s="254" t="str">
        <f t="shared" si="181"/>
        <v/>
      </c>
      <c r="BX138" s="254" t="str">
        <f t="shared" si="179"/>
        <v/>
      </c>
      <c r="BY138" s="264" t="str">
        <f t="shared" si="33"/>
        <v/>
      </c>
      <c r="BZ138" s="254" t="str">
        <f t="shared" si="34"/>
        <v/>
      </c>
      <c r="CA138" s="254">
        <f t="shared" si="183"/>
        <v>0</v>
      </c>
      <c r="CB138" s="254">
        <f t="shared" si="183"/>
        <v>0</v>
      </c>
      <c r="CC138" s="254">
        <f t="shared" si="183"/>
        <v>0</v>
      </c>
      <c r="CD138" s="254">
        <f t="shared" si="182"/>
        <v>0</v>
      </c>
      <c r="CE138" s="254">
        <f t="shared" si="182"/>
        <v>0</v>
      </c>
      <c r="CF138" s="254">
        <f t="shared" si="182"/>
        <v>0</v>
      </c>
      <c r="CG138" s="254">
        <f t="shared" si="182"/>
        <v>0</v>
      </c>
      <c r="CH138" s="254">
        <f t="shared" si="182"/>
        <v>0</v>
      </c>
      <c r="CI138" s="254">
        <f t="shared" si="182"/>
        <v>0</v>
      </c>
      <c r="CJ138" s="254">
        <f t="shared" si="186"/>
        <v>0</v>
      </c>
      <c r="CK138" s="254">
        <f t="shared" si="186"/>
        <v>0</v>
      </c>
      <c r="CL138" s="254">
        <f t="shared" si="186"/>
        <v>0</v>
      </c>
      <c r="CM138" s="254">
        <f t="shared" si="142"/>
        <v>0</v>
      </c>
      <c r="CN138" s="254">
        <f t="shared" si="143"/>
        <v>0</v>
      </c>
      <c r="CO138" s="254">
        <f t="shared" si="144"/>
        <v>0</v>
      </c>
      <c r="CP138" s="254">
        <f t="shared" si="145"/>
        <v>0</v>
      </c>
      <c r="CQ138" s="254">
        <f t="shared" si="146"/>
        <v>0</v>
      </c>
      <c r="CR138" s="254">
        <f t="shared" si="147"/>
        <v>0</v>
      </c>
      <c r="CS138" s="254">
        <f t="shared" si="148"/>
        <v>0</v>
      </c>
      <c r="CT138" s="254">
        <f t="shared" si="149"/>
        <v>0</v>
      </c>
      <c r="CU138" s="254">
        <f t="shared" si="150"/>
        <v>0</v>
      </c>
      <c r="CV138" s="254">
        <f t="shared" si="151"/>
        <v>0</v>
      </c>
      <c r="CW138" s="254">
        <f t="shared" si="152"/>
        <v>0</v>
      </c>
      <c r="CX138" s="254">
        <f t="shared" si="153"/>
        <v>0</v>
      </c>
      <c r="CY138" s="254">
        <f t="shared" si="154"/>
        <v>0</v>
      </c>
      <c r="CZ138" s="254">
        <f t="shared" si="155"/>
        <v>0</v>
      </c>
      <c r="DA138" s="254">
        <f t="shared" si="156"/>
        <v>0</v>
      </c>
      <c r="DB138" s="254">
        <f t="shared" si="157"/>
        <v>0</v>
      </c>
      <c r="DC138" s="254">
        <f t="shared" si="158"/>
        <v>0</v>
      </c>
      <c r="DD138" s="254">
        <f t="shared" si="159"/>
        <v>0</v>
      </c>
      <c r="DE138" s="254">
        <f t="shared" si="160"/>
        <v>0</v>
      </c>
      <c r="DF138" s="254">
        <f t="shared" si="161"/>
        <v>0</v>
      </c>
      <c r="DG138" s="254">
        <f t="shared" si="162"/>
        <v>0</v>
      </c>
      <c r="DH138" s="254">
        <f t="shared" si="163"/>
        <v>0</v>
      </c>
      <c r="DI138" s="254">
        <f t="shared" si="164"/>
        <v>0</v>
      </c>
      <c r="DJ138" s="254">
        <f t="shared" si="165"/>
        <v>0</v>
      </c>
      <c r="DK138" s="254">
        <f t="shared" si="166"/>
        <v>0</v>
      </c>
      <c r="DL138" s="254">
        <f t="shared" si="167"/>
        <v>0</v>
      </c>
      <c r="DM138" s="254">
        <f t="shared" si="168"/>
        <v>0</v>
      </c>
      <c r="DN138" s="254">
        <f t="shared" si="169"/>
        <v>0</v>
      </c>
      <c r="DO138" s="254">
        <f t="shared" si="170"/>
        <v>0</v>
      </c>
      <c r="DP138" s="254">
        <f t="shared" si="171"/>
        <v>0</v>
      </c>
      <c r="DQ138" s="254">
        <f t="shared" si="172"/>
        <v>0</v>
      </c>
      <c r="DR138" s="254">
        <f t="shared" si="173"/>
        <v>0</v>
      </c>
      <c r="DS138" s="254">
        <f t="shared" si="174"/>
        <v>0</v>
      </c>
      <c r="DT138" s="254">
        <f t="shared" si="175"/>
        <v>0</v>
      </c>
      <c r="DU138" s="254">
        <f t="shared" si="176"/>
        <v>0</v>
      </c>
      <c r="DV138" s="254">
        <f t="shared" si="177"/>
        <v>0</v>
      </c>
    </row>
    <row r="139" spans="1:126" ht="24" customHeight="1">
      <c r="A139" s="11" t="str">
        <f ca="1">IF(AG139&lt;&gt;"OK","",CONCATENATE(TEXT('Front Page'!$F$33,"000"),TEXT('Front Page'!$F$31,"000"),"-",LEFT('Front Page'!$R$53,5),"-",LEFT(D139,1),AJ139, "-",TEXT(B139,"000")))</f>
        <v/>
      </c>
      <c r="B139" s="12" t="str">
        <f>IFERROR(IF(E139="","",MAX(B$17:B138)+1),"")</f>
        <v/>
      </c>
      <c r="C139" s="13"/>
      <c r="D139" s="29" t="str">
        <f t="shared" si="134"/>
        <v>None</v>
      </c>
      <c r="E139" s="29" t="str">
        <f t="shared" si="17"/>
        <v/>
      </c>
      <c r="F139" s="29" t="str">
        <f t="shared" si="18"/>
        <v/>
      </c>
      <c r="G139" s="363"/>
      <c r="H139" s="364"/>
      <c r="I139" s="325" t="str">
        <f t="shared" si="135"/>
        <v>No</v>
      </c>
      <c r="J139" s="314">
        <v>0</v>
      </c>
      <c r="K139" s="312">
        <v>0</v>
      </c>
      <c r="L139" s="312">
        <v>0</v>
      </c>
      <c r="M139" s="312">
        <v>0</v>
      </c>
      <c r="N139" s="312">
        <v>0</v>
      </c>
      <c r="O139" s="312">
        <v>0</v>
      </c>
      <c r="P139" s="312">
        <v>0</v>
      </c>
      <c r="Q139" s="312">
        <v>0</v>
      </c>
      <c r="R139" s="312">
        <v>0</v>
      </c>
      <c r="S139" s="312">
        <v>0</v>
      </c>
      <c r="T139" s="312">
        <v>0</v>
      </c>
      <c r="U139" s="312">
        <v>0</v>
      </c>
      <c r="V139" s="313">
        <v>1</v>
      </c>
      <c r="W139" s="313">
        <v>1</v>
      </c>
      <c r="X139" s="312">
        <v>0</v>
      </c>
      <c r="Y139" s="312">
        <v>0</v>
      </c>
      <c r="Z139" s="312">
        <v>0</v>
      </c>
      <c r="AA139" s="14">
        <v>0</v>
      </c>
      <c r="AB139" s="317"/>
      <c r="AC139" s="15" t="str">
        <f t="shared" si="126"/>
        <v/>
      </c>
      <c r="AD139" s="15" t="str">
        <f t="shared" si="136"/>
        <v/>
      </c>
      <c r="AE139" s="16" t="str">
        <f t="shared" si="137"/>
        <v>0 - 0</v>
      </c>
      <c r="AF139" s="20" t="str">
        <f t="shared" si="138"/>
        <v>Not an offer</v>
      </c>
      <c r="AG139" s="276" t="str">
        <f t="shared" si="128"/>
        <v>Not an Offer</v>
      </c>
      <c r="AH139" s="150"/>
      <c r="AI139" s="254">
        <v>123</v>
      </c>
      <c r="AJ139" s="149" t="str">
        <f t="shared" si="129"/>
        <v>00-ICT</v>
      </c>
      <c r="AK139" s="254" t="b">
        <f t="shared" si="11"/>
        <v>0</v>
      </c>
      <c r="AL139" s="254">
        <f t="shared" si="127"/>
        <v>0</v>
      </c>
      <c r="AM139" s="254">
        <f t="shared" si="130"/>
        <v>0</v>
      </c>
      <c r="AN139" s="288">
        <f t="shared" si="139"/>
        <v>0</v>
      </c>
      <c r="AO139" s="288">
        <f>IF(AND($BU139=$BV139,BU139=AO$13),$J139&amp;$K139&amp;$L139&amp;$M139&amp;$N139&amp;$O139&amp;$P139&amp;$Q139&amp;$R139&amp;$S139&amp;$T139&amp;$U139,IFERROR(MATCH($AN139,AO$17:AO138,0),-1000))</f>
        <v>1</v>
      </c>
      <c r="AP139" s="288">
        <f>IF(AND($BU139=$BV139,BV139=AP$13),$J139&amp;$K139&amp;$L139&amp;$M139&amp;$N139&amp;$O139&amp;$P139&amp;$Q139&amp;$R139&amp;$S139&amp;$T139&amp;$U139,IFERROR(MATCH($AN139,AP$17:AP138,0),-1000))</f>
        <v>1</v>
      </c>
      <c r="AQ139" s="288">
        <f>IF(AND($BU139=$BV139,BW139=AQ$13),$J139&amp;$K139&amp;$L139&amp;$M139&amp;$N139&amp;$O139&amp;$P139&amp;$Q139&amp;$R139&amp;$S139&amp;$T139&amp;$U139,IFERROR(MATCH($AN139,AQ$17:AQ138,0),-1000))</f>
        <v>1</v>
      </c>
      <c r="AR139" s="288">
        <f>IF(AND($BU139=$BV139,BX139=AR$13),$J139&amp;$K139&amp;$L139&amp;$M139&amp;$N139&amp;$O139&amp;$P139&amp;$Q139&amp;$R139&amp;$S139&amp;$T139&amp;$U139,IFERROR(MATCH($AN139,AR$17:AR138,0),-1000))</f>
        <v>1</v>
      </c>
      <c r="AS139" s="254">
        <f t="shared" si="71"/>
        <v>0</v>
      </c>
      <c r="AT139" s="261" t="str">
        <f t="shared" si="140"/>
        <v/>
      </c>
      <c r="AU139" s="254" t="str">
        <f t="shared" si="184"/>
        <v/>
      </c>
      <c r="AV139" s="254" t="str">
        <f t="shared" si="184"/>
        <v/>
      </c>
      <c r="AW139" s="254" t="str">
        <f t="shared" si="184"/>
        <v/>
      </c>
      <c r="AX139" s="254" t="str">
        <f t="shared" si="184"/>
        <v/>
      </c>
      <c r="AY139" s="254" t="str">
        <f t="shared" si="184"/>
        <v/>
      </c>
      <c r="AZ139" s="254" t="str">
        <f t="shared" si="184"/>
        <v/>
      </c>
      <c r="BA139" s="254" t="str">
        <f t="shared" si="184"/>
        <v/>
      </c>
      <c r="BB139" s="254" t="str">
        <f t="shared" si="184"/>
        <v/>
      </c>
      <c r="BC139" s="254" t="str">
        <f t="shared" si="187"/>
        <v/>
      </c>
      <c r="BD139" s="254" t="str">
        <f t="shared" si="187"/>
        <v/>
      </c>
      <c r="BE139" s="262" t="str">
        <f t="shared" si="187"/>
        <v/>
      </c>
      <c r="BF139" s="263" t="str">
        <f t="shared" si="185"/>
        <v/>
      </c>
      <c r="BG139" s="254" t="str">
        <f t="shared" si="185"/>
        <v/>
      </c>
      <c r="BH139" s="254" t="str">
        <f t="shared" si="185"/>
        <v/>
      </c>
      <c r="BI139" s="254" t="str">
        <f t="shared" si="185"/>
        <v/>
      </c>
      <c r="BJ139" s="254" t="str">
        <f t="shared" si="185"/>
        <v/>
      </c>
      <c r="BK139" s="254" t="str">
        <f t="shared" si="185"/>
        <v/>
      </c>
      <c r="BL139" s="254" t="str">
        <f t="shared" si="185"/>
        <v/>
      </c>
      <c r="BM139" s="254" t="str">
        <f t="shared" si="185"/>
        <v/>
      </c>
      <c r="BN139" s="254" t="str">
        <f t="shared" si="188"/>
        <v/>
      </c>
      <c r="BO139" s="254" t="str">
        <f t="shared" si="188"/>
        <v/>
      </c>
      <c r="BP139" s="254" t="str">
        <f t="shared" si="188"/>
        <v/>
      </c>
      <c r="BQ139" s="264" t="str">
        <f t="shared" si="141"/>
        <v/>
      </c>
      <c r="BR139" s="261" t="str">
        <f t="shared" si="30"/>
        <v/>
      </c>
      <c r="BS139" s="254" t="str">
        <f t="shared" si="180"/>
        <v/>
      </c>
      <c r="BT139" s="254" t="str">
        <f t="shared" si="180"/>
        <v/>
      </c>
      <c r="BU139" s="265" t="str">
        <f t="shared" si="178"/>
        <v/>
      </c>
      <c r="BV139" s="263" t="str">
        <f t="shared" si="181"/>
        <v/>
      </c>
      <c r="BW139" s="254" t="str">
        <f t="shared" si="181"/>
        <v/>
      </c>
      <c r="BX139" s="254" t="str">
        <f t="shared" si="179"/>
        <v/>
      </c>
      <c r="BY139" s="264" t="str">
        <f t="shared" si="33"/>
        <v/>
      </c>
      <c r="BZ139" s="254" t="str">
        <f t="shared" si="34"/>
        <v/>
      </c>
      <c r="CA139" s="254">
        <f t="shared" si="183"/>
        <v>0</v>
      </c>
      <c r="CB139" s="254">
        <f t="shared" si="183"/>
        <v>0</v>
      </c>
      <c r="CC139" s="254">
        <f t="shared" si="183"/>
        <v>0</v>
      </c>
      <c r="CD139" s="254">
        <f t="shared" si="182"/>
        <v>0</v>
      </c>
      <c r="CE139" s="254">
        <f t="shared" si="182"/>
        <v>0</v>
      </c>
      <c r="CF139" s="254">
        <f t="shared" si="182"/>
        <v>0</v>
      </c>
      <c r="CG139" s="254">
        <f t="shared" si="182"/>
        <v>0</v>
      </c>
      <c r="CH139" s="254">
        <f t="shared" si="182"/>
        <v>0</v>
      </c>
      <c r="CI139" s="254">
        <f t="shared" si="182"/>
        <v>0</v>
      </c>
      <c r="CJ139" s="254">
        <f t="shared" si="186"/>
        <v>0</v>
      </c>
      <c r="CK139" s="254">
        <f t="shared" si="186"/>
        <v>0</v>
      </c>
      <c r="CL139" s="254">
        <f t="shared" si="186"/>
        <v>0</v>
      </c>
      <c r="CM139" s="254">
        <f t="shared" si="142"/>
        <v>0</v>
      </c>
      <c r="CN139" s="254">
        <f t="shared" si="143"/>
        <v>0</v>
      </c>
      <c r="CO139" s="254">
        <f t="shared" si="144"/>
        <v>0</v>
      </c>
      <c r="CP139" s="254">
        <f t="shared" si="145"/>
        <v>0</v>
      </c>
      <c r="CQ139" s="254">
        <f t="shared" si="146"/>
        <v>0</v>
      </c>
      <c r="CR139" s="254">
        <f t="shared" si="147"/>
        <v>0</v>
      </c>
      <c r="CS139" s="254">
        <f t="shared" si="148"/>
        <v>0</v>
      </c>
      <c r="CT139" s="254">
        <f t="shared" si="149"/>
        <v>0</v>
      </c>
      <c r="CU139" s="254">
        <f t="shared" si="150"/>
        <v>0</v>
      </c>
      <c r="CV139" s="254">
        <f t="shared" si="151"/>
        <v>0</v>
      </c>
      <c r="CW139" s="254">
        <f t="shared" si="152"/>
        <v>0</v>
      </c>
      <c r="CX139" s="254">
        <f t="shared" si="153"/>
        <v>0</v>
      </c>
      <c r="CY139" s="254">
        <f t="shared" si="154"/>
        <v>0</v>
      </c>
      <c r="CZ139" s="254">
        <f t="shared" si="155"/>
        <v>0</v>
      </c>
      <c r="DA139" s="254">
        <f t="shared" si="156"/>
        <v>0</v>
      </c>
      <c r="DB139" s="254">
        <f t="shared" si="157"/>
        <v>0</v>
      </c>
      <c r="DC139" s="254">
        <f t="shared" si="158"/>
        <v>0</v>
      </c>
      <c r="DD139" s="254">
        <f t="shared" si="159"/>
        <v>0</v>
      </c>
      <c r="DE139" s="254">
        <f t="shared" si="160"/>
        <v>0</v>
      </c>
      <c r="DF139" s="254">
        <f t="shared" si="161"/>
        <v>0</v>
      </c>
      <c r="DG139" s="254">
        <f t="shared" si="162"/>
        <v>0</v>
      </c>
      <c r="DH139" s="254">
        <f t="shared" si="163"/>
        <v>0</v>
      </c>
      <c r="DI139" s="254">
        <f t="shared" si="164"/>
        <v>0</v>
      </c>
      <c r="DJ139" s="254">
        <f t="shared" si="165"/>
        <v>0</v>
      </c>
      <c r="DK139" s="254">
        <f t="shared" si="166"/>
        <v>0</v>
      </c>
      <c r="DL139" s="254">
        <f t="shared" si="167"/>
        <v>0</v>
      </c>
      <c r="DM139" s="254">
        <f t="shared" si="168"/>
        <v>0</v>
      </c>
      <c r="DN139" s="254">
        <f t="shared" si="169"/>
        <v>0</v>
      </c>
      <c r="DO139" s="254">
        <f t="shared" si="170"/>
        <v>0</v>
      </c>
      <c r="DP139" s="254">
        <f t="shared" si="171"/>
        <v>0</v>
      </c>
      <c r="DQ139" s="254">
        <f t="shared" si="172"/>
        <v>0</v>
      </c>
      <c r="DR139" s="254">
        <f t="shared" si="173"/>
        <v>0</v>
      </c>
      <c r="DS139" s="254">
        <f t="shared" si="174"/>
        <v>0</v>
      </c>
      <c r="DT139" s="254">
        <f t="shared" si="175"/>
        <v>0</v>
      </c>
      <c r="DU139" s="254">
        <f t="shared" si="176"/>
        <v>0</v>
      </c>
      <c r="DV139" s="254">
        <f t="shared" si="177"/>
        <v>0</v>
      </c>
    </row>
    <row r="140" spans="1:126" ht="24" customHeight="1">
      <c r="A140" s="11" t="str">
        <f ca="1">IF(AG140&lt;&gt;"OK","",CONCATENATE(TEXT('Front Page'!$F$33,"000"),TEXT('Front Page'!$F$31,"000"),"-",LEFT('Front Page'!$R$53,5),"-",LEFT(D140,1),AJ140, "-",TEXT(B140,"000")))</f>
        <v/>
      </c>
      <c r="B140" s="12" t="str">
        <f>IFERROR(IF(E140="","",MAX(B$17:B139)+1),"")</f>
        <v/>
      </c>
      <c r="C140" s="13"/>
      <c r="D140" s="29" t="str">
        <f t="shared" si="134"/>
        <v>None</v>
      </c>
      <c r="E140" s="29" t="str">
        <f t="shared" si="17"/>
        <v/>
      </c>
      <c r="F140" s="29" t="str">
        <f t="shared" si="18"/>
        <v/>
      </c>
      <c r="G140" s="363"/>
      <c r="H140" s="364"/>
      <c r="I140" s="325" t="str">
        <f t="shared" si="135"/>
        <v>No</v>
      </c>
      <c r="J140" s="314">
        <v>0</v>
      </c>
      <c r="K140" s="312">
        <v>0</v>
      </c>
      <c r="L140" s="312">
        <v>0</v>
      </c>
      <c r="M140" s="312">
        <v>0</v>
      </c>
      <c r="N140" s="312">
        <v>0</v>
      </c>
      <c r="O140" s="312">
        <v>0</v>
      </c>
      <c r="P140" s="312">
        <v>0</v>
      </c>
      <c r="Q140" s="312">
        <v>0</v>
      </c>
      <c r="R140" s="312">
        <v>0</v>
      </c>
      <c r="S140" s="312">
        <v>0</v>
      </c>
      <c r="T140" s="312">
        <v>0</v>
      </c>
      <c r="U140" s="312">
        <v>0</v>
      </c>
      <c r="V140" s="313">
        <v>1</v>
      </c>
      <c r="W140" s="313">
        <v>1</v>
      </c>
      <c r="X140" s="312">
        <v>0</v>
      </c>
      <c r="Y140" s="312">
        <v>0</v>
      </c>
      <c r="Z140" s="312">
        <v>0</v>
      </c>
      <c r="AA140" s="14">
        <v>0</v>
      </c>
      <c r="AB140" s="317"/>
      <c r="AC140" s="15" t="str">
        <f t="shared" si="126"/>
        <v/>
      </c>
      <c r="AD140" s="15" t="str">
        <f t="shared" si="136"/>
        <v/>
      </c>
      <c r="AE140" s="16" t="str">
        <f t="shared" si="137"/>
        <v>0 - 0</v>
      </c>
      <c r="AF140" s="20" t="str">
        <f t="shared" si="138"/>
        <v>Not an offer</v>
      </c>
      <c r="AG140" s="276" t="str">
        <f t="shared" si="128"/>
        <v>Not an Offer</v>
      </c>
      <c r="AH140" s="150"/>
      <c r="AI140" s="254">
        <v>124</v>
      </c>
      <c r="AJ140" s="149" t="str">
        <f t="shared" si="129"/>
        <v>00-ICT</v>
      </c>
      <c r="AK140" s="254" t="b">
        <f t="shared" si="11"/>
        <v>0</v>
      </c>
      <c r="AL140" s="254">
        <f t="shared" si="127"/>
        <v>0</v>
      </c>
      <c r="AM140" s="254">
        <f t="shared" si="130"/>
        <v>0</v>
      </c>
      <c r="AN140" s="288">
        <f t="shared" si="139"/>
        <v>0</v>
      </c>
      <c r="AO140" s="288">
        <f>IF(AND($BU140=$BV140,BU140=AO$13),$J140&amp;$K140&amp;$L140&amp;$M140&amp;$N140&amp;$O140&amp;$P140&amp;$Q140&amp;$R140&amp;$S140&amp;$T140&amp;$U140,IFERROR(MATCH($AN140,AO$17:AO139,0),-1000))</f>
        <v>1</v>
      </c>
      <c r="AP140" s="288">
        <f>IF(AND($BU140=$BV140,BV140=AP$13),$J140&amp;$K140&amp;$L140&amp;$M140&amp;$N140&amp;$O140&amp;$P140&amp;$Q140&amp;$R140&amp;$S140&amp;$T140&amp;$U140,IFERROR(MATCH($AN140,AP$17:AP139,0),-1000))</f>
        <v>1</v>
      </c>
      <c r="AQ140" s="288">
        <f>IF(AND($BU140=$BV140,BW140=AQ$13),$J140&amp;$K140&amp;$L140&amp;$M140&amp;$N140&amp;$O140&amp;$P140&amp;$Q140&amp;$R140&amp;$S140&amp;$T140&amp;$U140,IFERROR(MATCH($AN140,AQ$17:AQ139,0),-1000))</f>
        <v>1</v>
      </c>
      <c r="AR140" s="288">
        <f>IF(AND($BU140=$BV140,BX140=AR$13),$J140&amp;$K140&amp;$L140&amp;$M140&amp;$N140&amp;$O140&amp;$P140&amp;$Q140&amp;$R140&amp;$S140&amp;$T140&amp;$U140,IFERROR(MATCH($AN140,AR$17:AR139,0),-1000))</f>
        <v>1</v>
      </c>
      <c r="AS140" s="254">
        <f t="shared" si="71"/>
        <v>0</v>
      </c>
      <c r="AT140" s="261" t="str">
        <f t="shared" si="140"/>
        <v/>
      </c>
      <c r="AU140" s="254" t="str">
        <f t="shared" si="184"/>
        <v/>
      </c>
      <c r="AV140" s="254" t="str">
        <f t="shared" si="184"/>
        <v/>
      </c>
      <c r="AW140" s="254" t="str">
        <f t="shared" si="184"/>
        <v/>
      </c>
      <c r="AX140" s="254" t="str">
        <f t="shared" si="184"/>
        <v/>
      </c>
      <c r="AY140" s="254" t="str">
        <f t="shared" si="184"/>
        <v/>
      </c>
      <c r="AZ140" s="254" t="str">
        <f t="shared" si="184"/>
        <v/>
      </c>
      <c r="BA140" s="254" t="str">
        <f t="shared" si="184"/>
        <v/>
      </c>
      <c r="BB140" s="254" t="str">
        <f t="shared" si="184"/>
        <v/>
      </c>
      <c r="BC140" s="254" t="str">
        <f t="shared" si="187"/>
        <v/>
      </c>
      <c r="BD140" s="254" t="str">
        <f t="shared" si="187"/>
        <v/>
      </c>
      <c r="BE140" s="262" t="str">
        <f t="shared" si="187"/>
        <v/>
      </c>
      <c r="BF140" s="263" t="str">
        <f t="shared" si="185"/>
        <v/>
      </c>
      <c r="BG140" s="254" t="str">
        <f t="shared" si="185"/>
        <v/>
      </c>
      <c r="BH140" s="254" t="str">
        <f t="shared" si="185"/>
        <v/>
      </c>
      <c r="BI140" s="254" t="str">
        <f t="shared" si="185"/>
        <v/>
      </c>
      <c r="BJ140" s="254" t="str">
        <f t="shared" si="185"/>
        <v/>
      </c>
      <c r="BK140" s="254" t="str">
        <f t="shared" si="185"/>
        <v/>
      </c>
      <c r="BL140" s="254" t="str">
        <f t="shared" si="185"/>
        <v/>
      </c>
      <c r="BM140" s="254" t="str">
        <f t="shared" si="185"/>
        <v/>
      </c>
      <c r="BN140" s="254" t="str">
        <f t="shared" si="188"/>
        <v/>
      </c>
      <c r="BO140" s="254" t="str">
        <f t="shared" si="188"/>
        <v/>
      </c>
      <c r="BP140" s="254" t="str">
        <f t="shared" si="188"/>
        <v/>
      </c>
      <c r="BQ140" s="264" t="str">
        <f t="shared" si="141"/>
        <v/>
      </c>
      <c r="BR140" s="261" t="str">
        <f t="shared" si="30"/>
        <v/>
      </c>
      <c r="BS140" s="254" t="str">
        <f t="shared" si="180"/>
        <v/>
      </c>
      <c r="BT140" s="254" t="str">
        <f t="shared" si="180"/>
        <v/>
      </c>
      <c r="BU140" s="265" t="str">
        <f t="shared" si="178"/>
        <v/>
      </c>
      <c r="BV140" s="263" t="str">
        <f t="shared" si="181"/>
        <v/>
      </c>
      <c r="BW140" s="254" t="str">
        <f t="shared" si="181"/>
        <v/>
      </c>
      <c r="BX140" s="254" t="str">
        <f t="shared" si="179"/>
        <v/>
      </c>
      <c r="BY140" s="264" t="str">
        <f t="shared" si="33"/>
        <v/>
      </c>
      <c r="BZ140" s="254" t="str">
        <f t="shared" si="34"/>
        <v/>
      </c>
      <c r="CA140" s="254">
        <f t="shared" si="183"/>
        <v>0</v>
      </c>
      <c r="CB140" s="254">
        <f t="shared" si="183"/>
        <v>0</v>
      </c>
      <c r="CC140" s="254">
        <f t="shared" si="183"/>
        <v>0</v>
      </c>
      <c r="CD140" s="254">
        <f t="shared" si="182"/>
        <v>0</v>
      </c>
      <c r="CE140" s="254">
        <f t="shared" si="182"/>
        <v>0</v>
      </c>
      <c r="CF140" s="254">
        <f t="shared" si="182"/>
        <v>0</v>
      </c>
      <c r="CG140" s="254">
        <f t="shared" si="182"/>
        <v>0</v>
      </c>
      <c r="CH140" s="254">
        <f t="shared" si="182"/>
        <v>0</v>
      </c>
      <c r="CI140" s="254">
        <f t="shared" si="182"/>
        <v>0</v>
      </c>
      <c r="CJ140" s="254">
        <f t="shared" si="186"/>
        <v>0</v>
      </c>
      <c r="CK140" s="254">
        <f t="shared" si="186"/>
        <v>0</v>
      </c>
      <c r="CL140" s="254">
        <f t="shared" si="186"/>
        <v>0</v>
      </c>
      <c r="CM140" s="254">
        <f t="shared" si="142"/>
        <v>0</v>
      </c>
      <c r="CN140" s="254">
        <f t="shared" si="143"/>
        <v>0</v>
      </c>
      <c r="CO140" s="254">
        <f t="shared" si="144"/>
        <v>0</v>
      </c>
      <c r="CP140" s="254">
        <f t="shared" si="145"/>
        <v>0</v>
      </c>
      <c r="CQ140" s="254">
        <f t="shared" si="146"/>
        <v>0</v>
      </c>
      <c r="CR140" s="254">
        <f t="shared" si="147"/>
        <v>0</v>
      </c>
      <c r="CS140" s="254">
        <f t="shared" si="148"/>
        <v>0</v>
      </c>
      <c r="CT140" s="254">
        <f t="shared" si="149"/>
        <v>0</v>
      </c>
      <c r="CU140" s="254">
        <f t="shared" si="150"/>
        <v>0</v>
      </c>
      <c r="CV140" s="254">
        <f t="shared" si="151"/>
        <v>0</v>
      </c>
      <c r="CW140" s="254">
        <f t="shared" si="152"/>
        <v>0</v>
      </c>
      <c r="CX140" s="254">
        <f t="shared" si="153"/>
        <v>0</v>
      </c>
      <c r="CY140" s="254">
        <f t="shared" si="154"/>
        <v>0</v>
      </c>
      <c r="CZ140" s="254">
        <f t="shared" si="155"/>
        <v>0</v>
      </c>
      <c r="DA140" s="254">
        <f t="shared" si="156"/>
        <v>0</v>
      </c>
      <c r="DB140" s="254">
        <f t="shared" si="157"/>
        <v>0</v>
      </c>
      <c r="DC140" s="254">
        <f t="shared" si="158"/>
        <v>0</v>
      </c>
      <c r="DD140" s="254">
        <f t="shared" si="159"/>
        <v>0</v>
      </c>
      <c r="DE140" s="254">
        <f t="shared" si="160"/>
        <v>0</v>
      </c>
      <c r="DF140" s="254">
        <f t="shared" si="161"/>
        <v>0</v>
      </c>
      <c r="DG140" s="254">
        <f t="shared" si="162"/>
        <v>0</v>
      </c>
      <c r="DH140" s="254">
        <f t="shared" si="163"/>
        <v>0</v>
      </c>
      <c r="DI140" s="254">
        <f t="shared" si="164"/>
        <v>0</v>
      </c>
      <c r="DJ140" s="254">
        <f t="shared" si="165"/>
        <v>0</v>
      </c>
      <c r="DK140" s="254">
        <f t="shared" si="166"/>
        <v>0</v>
      </c>
      <c r="DL140" s="254">
        <f t="shared" si="167"/>
        <v>0</v>
      </c>
      <c r="DM140" s="254">
        <f t="shared" si="168"/>
        <v>0</v>
      </c>
      <c r="DN140" s="254">
        <f t="shared" si="169"/>
        <v>0</v>
      </c>
      <c r="DO140" s="254">
        <f t="shared" si="170"/>
        <v>0</v>
      </c>
      <c r="DP140" s="254">
        <f t="shared" si="171"/>
        <v>0</v>
      </c>
      <c r="DQ140" s="254">
        <f t="shared" si="172"/>
        <v>0</v>
      </c>
      <c r="DR140" s="254">
        <f t="shared" si="173"/>
        <v>0</v>
      </c>
      <c r="DS140" s="254">
        <f t="shared" si="174"/>
        <v>0</v>
      </c>
      <c r="DT140" s="254">
        <f t="shared" si="175"/>
        <v>0</v>
      </c>
      <c r="DU140" s="254">
        <f t="shared" si="176"/>
        <v>0</v>
      </c>
      <c r="DV140" s="254">
        <f t="shared" si="177"/>
        <v>0</v>
      </c>
    </row>
    <row r="141" spans="1:126" ht="24" customHeight="1">
      <c r="A141" s="11" t="str">
        <f ca="1">IF(AG141&lt;&gt;"OK","",CONCATENATE(TEXT('Front Page'!$F$33,"000"),TEXT('Front Page'!$F$31,"000"),"-",LEFT('Front Page'!$R$53,5),"-",LEFT(D141,1),AJ141, "-",TEXT(B141,"000")))</f>
        <v/>
      </c>
      <c r="B141" s="12" t="str">
        <f>IFERROR(IF(E141="","",MAX(B$17:B140)+1),"")</f>
        <v/>
      </c>
      <c r="C141" s="13"/>
      <c r="D141" s="29" t="str">
        <f t="shared" si="134"/>
        <v>None</v>
      </c>
      <c r="E141" s="29" t="str">
        <f t="shared" si="17"/>
        <v/>
      </c>
      <c r="F141" s="29" t="str">
        <f t="shared" si="18"/>
        <v/>
      </c>
      <c r="G141" s="363"/>
      <c r="H141" s="364"/>
      <c r="I141" s="325" t="str">
        <f t="shared" si="135"/>
        <v>No</v>
      </c>
      <c r="J141" s="314">
        <v>0</v>
      </c>
      <c r="K141" s="312">
        <v>0</v>
      </c>
      <c r="L141" s="312">
        <v>0</v>
      </c>
      <c r="M141" s="312">
        <v>0</v>
      </c>
      <c r="N141" s="312">
        <v>0</v>
      </c>
      <c r="O141" s="312">
        <v>0</v>
      </c>
      <c r="P141" s="312">
        <v>0</v>
      </c>
      <c r="Q141" s="312">
        <v>0</v>
      </c>
      <c r="R141" s="312">
        <v>0</v>
      </c>
      <c r="S141" s="312">
        <v>0</v>
      </c>
      <c r="T141" s="312">
        <v>0</v>
      </c>
      <c r="U141" s="312">
        <v>0</v>
      </c>
      <c r="V141" s="313">
        <v>1</v>
      </c>
      <c r="W141" s="313">
        <v>1</v>
      </c>
      <c r="X141" s="312">
        <v>0</v>
      </c>
      <c r="Y141" s="312">
        <v>0</v>
      </c>
      <c r="Z141" s="312">
        <v>0</v>
      </c>
      <c r="AA141" s="14">
        <v>0</v>
      </c>
      <c r="AB141" s="317"/>
      <c r="AC141" s="15" t="str">
        <f t="shared" si="126"/>
        <v/>
      </c>
      <c r="AD141" s="15" t="str">
        <f t="shared" si="136"/>
        <v/>
      </c>
      <c r="AE141" s="16" t="str">
        <f t="shared" si="137"/>
        <v>0 - 0</v>
      </c>
      <c r="AF141" s="20" t="str">
        <f t="shared" si="138"/>
        <v>Not an offer</v>
      </c>
      <c r="AG141" s="276" t="str">
        <f t="shared" si="128"/>
        <v>Not an Offer</v>
      </c>
      <c r="AH141" s="150"/>
      <c r="AI141" s="254">
        <v>125</v>
      </c>
      <c r="AJ141" s="149" t="str">
        <f t="shared" si="129"/>
        <v>00-ICT</v>
      </c>
      <c r="AK141" s="254" t="b">
        <f t="shared" si="11"/>
        <v>0</v>
      </c>
      <c r="AL141" s="254">
        <f t="shared" si="127"/>
        <v>0</v>
      </c>
      <c r="AM141" s="254">
        <f t="shared" si="130"/>
        <v>0</v>
      </c>
      <c r="AN141" s="288">
        <f t="shared" si="139"/>
        <v>0</v>
      </c>
      <c r="AO141" s="288">
        <f>IF(AND($BU141=$BV141,BU141=AO$13),$J141&amp;$K141&amp;$L141&amp;$M141&amp;$N141&amp;$O141&amp;$P141&amp;$Q141&amp;$R141&amp;$S141&amp;$T141&amp;$U141,IFERROR(MATCH($AN141,AO$17:AO140,0),-1000))</f>
        <v>1</v>
      </c>
      <c r="AP141" s="288">
        <f>IF(AND($BU141=$BV141,BV141=AP$13),$J141&amp;$K141&amp;$L141&amp;$M141&amp;$N141&amp;$O141&amp;$P141&amp;$Q141&amp;$R141&amp;$S141&amp;$T141&amp;$U141,IFERROR(MATCH($AN141,AP$17:AP140,0),-1000))</f>
        <v>1</v>
      </c>
      <c r="AQ141" s="288">
        <f>IF(AND($BU141=$BV141,BW141=AQ$13),$J141&amp;$K141&amp;$L141&amp;$M141&amp;$N141&amp;$O141&amp;$P141&amp;$Q141&amp;$R141&amp;$S141&amp;$T141&amp;$U141,IFERROR(MATCH($AN141,AQ$17:AQ140,0),-1000))</f>
        <v>1</v>
      </c>
      <c r="AR141" s="288">
        <f>IF(AND($BU141=$BV141,BX141=AR$13),$J141&amp;$K141&amp;$L141&amp;$M141&amp;$N141&amp;$O141&amp;$P141&amp;$Q141&amp;$R141&amp;$S141&amp;$T141&amp;$U141,IFERROR(MATCH($AN141,AR$17:AR140,0),-1000))</f>
        <v>1</v>
      </c>
      <c r="AS141" s="254">
        <f t="shared" si="71"/>
        <v>0</v>
      </c>
      <c r="AT141" s="261" t="str">
        <f t="shared" si="140"/>
        <v/>
      </c>
      <c r="AU141" s="254" t="str">
        <f t="shared" si="184"/>
        <v/>
      </c>
      <c r="AV141" s="254" t="str">
        <f t="shared" si="184"/>
        <v/>
      </c>
      <c r="AW141" s="254" t="str">
        <f t="shared" si="184"/>
        <v/>
      </c>
      <c r="AX141" s="254" t="str">
        <f t="shared" si="184"/>
        <v/>
      </c>
      <c r="AY141" s="254" t="str">
        <f t="shared" si="184"/>
        <v/>
      </c>
      <c r="AZ141" s="254" t="str">
        <f t="shared" si="184"/>
        <v/>
      </c>
      <c r="BA141" s="254" t="str">
        <f t="shared" si="184"/>
        <v/>
      </c>
      <c r="BB141" s="254" t="str">
        <f t="shared" si="184"/>
        <v/>
      </c>
      <c r="BC141" s="254" t="str">
        <f t="shared" si="187"/>
        <v/>
      </c>
      <c r="BD141" s="254" t="str">
        <f t="shared" si="187"/>
        <v/>
      </c>
      <c r="BE141" s="262" t="str">
        <f t="shared" si="187"/>
        <v/>
      </c>
      <c r="BF141" s="263" t="str">
        <f t="shared" si="185"/>
        <v/>
      </c>
      <c r="BG141" s="254" t="str">
        <f t="shared" si="185"/>
        <v/>
      </c>
      <c r="BH141" s="254" t="str">
        <f t="shared" si="185"/>
        <v/>
      </c>
      <c r="BI141" s="254" t="str">
        <f t="shared" si="185"/>
        <v/>
      </c>
      <c r="BJ141" s="254" t="str">
        <f t="shared" si="185"/>
        <v/>
      </c>
      <c r="BK141" s="254" t="str">
        <f t="shared" si="185"/>
        <v/>
      </c>
      <c r="BL141" s="254" t="str">
        <f t="shared" si="185"/>
        <v/>
      </c>
      <c r="BM141" s="254" t="str">
        <f t="shared" si="185"/>
        <v/>
      </c>
      <c r="BN141" s="254" t="str">
        <f t="shared" si="188"/>
        <v/>
      </c>
      <c r="BO141" s="254" t="str">
        <f t="shared" si="188"/>
        <v/>
      </c>
      <c r="BP141" s="254" t="str">
        <f t="shared" si="188"/>
        <v/>
      </c>
      <c r="BQ141" s="264" t="str">
        <f t="shared" si="141"/>
        <v/>
      </c>
      <c r="BR141" s="261" t="str">
        <f t="shared" si="30"/>
        <v/>
      </c>
      <c r="BS141" s="254" t="str">
        <f t="shared" si="180"/>
        <v/>
      </c>
      <c r="BT141" s="254" t="str">
        <f t="shared" si="180"/>
        <v/>
      </c>
      <c r="BU141" s="265" t="str">
        <f t="shared" si="178"/>
        <v/>
      </c>
      <c r="BV141" s="263" t="str">
        <f t="shared" si="181"/>
        <v/>
      </c>
      <c r="BW141" s="254" t="str">
        <f t="shared" si="181"/>
        <v/>
      </c>
      <c r="BX141" s="254" t="str">
        <f t="shared" si="179"/>
        <v/>
      </c>
      <c r="BY141" s="264" t="str">
        <f t="shared" si="33"/>
        <v/>
      </c>
      <c r="BZ141" s="254" t="str">
        <f t="shared" si="34"/>
        <v/>
      </c>
      <c r="CA141" s="254">
        <f t="shared" si="183"/>
        <v>0</v>
      </c>
      <c r="CB141" s="254">
        <f t="shared" si="183"/>
        <v>0</v>
      </c>
      <c r="CC141" s="254">
        <f t="shared" si="183"/>
        <v>0</v>
      </c>
      <c r="CD141" s="254">
        <f t="shared" si="182"/>
        <v>0</v>
      </c>
      <c r="CE141" s="254">
        <f t="shared" si="182"/>
        <v>0</v>
      </c>
      <c r="CF141" s="254">
        <f t="shared" si="182"/>
        <v>0</v>
      </c>
      <c r="CG141" s="254">
        <f t="shared" si="182"/>
        <v>0</v>
      </c>
      <c r="CH141" s="254">
        <f t="shared" si="182"/>
        <v>0</v>
      </c>
      <c r="CI141" s="254">
        <f t="shared" si="182"/>
        <v>0</v>
      </c>
      <c r="CJ141" s="254">
        <f t="shared" si="186"/>
        <v>0</v>
      </c>
      <c r="CK141" s="254">
        <f t="shared" si="186"/>
        <v>0</v>
      </c>
      <c r="CL141" s="254">
        <f t="shared" si="186"/>
        <v>0</v>
      </c>
      <c r="CM141" s="254">
        <f t="shared" si="142"/>
        <v>0</v>
      </c>
      <c r="CN141" s="254">
        <f t="shared" si="143"/>
        <v>0</v>
      </c>
      <c r="CO141" s="254">
        <f t="shared" si="144"/>
        <v>0</v>
      </c>
      <c r="CP141" s="254">
        <f t="shared" si="145"/>
        <v>0</v>
      </c>
      <c r="CQ141" s="254">
        <f t="shared" si="146"/>
        <v>0</v>
      </c>
      <c r="CR141" s="254">
        <f t="shared" si="147"/>
        <v>0</v>
      </c>
      <c r="CS141" s="254">
        <f t="shared" si="148"/>
        <v>0</v>
      </c>
      <c r="CT141" s="254">
        <f t="shared" si="149"/>
        <v>0</v>
      </c>
      <c r="CU141" s="254">
        <f t="shared" si="150"/>
        <v>0</v>
      </c>
      <c r="CV141" s="254">
        <f t="shared" si="151"/>
        <v>0</v>
      </c>
      <c r="CW141" s="254">
        <f t="shared" si="152"/>
        <v>0</v>
      </c>
      <c r="CX141" s="254">
        <f t="shared" si="153"/>
        <v>0</v>
      </c>
      <c r="CY141" s="254">
        <f t="shared" si="154"/>
        <v>0</v>
      </c>
      <c r="CZ141" s="254">
        <f t="shared" si="155"/>
        <v>0</v>
      </c>
      <c r="DA141" s="254">
        <f t="shared" si="156"/>
        <v>0</v>
      </c>
      <c r="DB141" s="254">
        <f t="shared" si="157"/>
        <v>0</v>
      </c>
      <c r="DC141" s="254">
        <f t="shared" si="158"/>
        <v>0</v>
      </c>
      <c r="DD141" s="254">
        <f t="shared" si="159"/>
        <v>0</v>
      </c>
      <c r="DE141" s="254">
        <f t="shared" si="160"/>
        <v>0</v>
      </c>
      <c r="DF141" s="254">
        <f t="shared" si="161"/>
        <v>0</v>
      </c>
      <c r="DG141" s="254">
        <f t="shared" si="162"/>
        <v>0</v>
      </c>
      <c r="DH141" s="254">
        <f t="shared" si="163"/>
        <v>0</v>
      </c>
      <c r="DI141" s="254">
        <f t="shared" si="164"/>
        <v>0</v>
      </c>
      <c r="DJ141" s="254">
        <f t="shared" si="165"/>
        <v>0</v>
      </c>
      <c r="DK141" s="254">
        <f t="shared" si="166"/>
        <v>0</v>
      </c>
      <c r="DL141" s="254">
        <f t="shared" si="167"/>
        <v>0</v>
      </c>
      <c r="DM141" s="254">
        <f t="shared" si="168"/>
        <v>0</v>
      </c>
      <c r="DN141" s="254">
        <f t="shared" si="169"/>
        <v>0</v>
      </c>
      <c r="DO141" s="254">
        <f t="shared" si="170"/>
        <v>0</v>
      </c>
      <c r="DP141" s="254">
        <f t="shared" si="171"/>
        <v>0</v>
      </c>
      <c r="DQ141" s="254">
        <f t="shared" si="172"/>
        <v>0</v>
      </c>
      <c r="DR141" s="254">
        <f t="shared" si="173"/>
        <v>0</v>
      </c>
      <c r="DS141" s="254">
        <f t="shared" si="174"/>
        <v>0</v>
      </c>
      <c r="DT141" s="254">
        <f t="shared" si="175"/>
        <v>0</v>
      </c>
      <c r="DU141" s="254">
        <f t="shared" si="176"/>
        <v>0</v>
      </c>
      <c r="DV141" s="254">
        <f t="shared" si="177"/>
        <v>0</v>
      </c>
    </row>
    <row r="142" spans="1:126" ht="24" customHeight="1">
      <c r="A142" s="11" t="str">
        <f ca="1">IF(AG142&lt;&gt;"OK","",CONCATENATE(TEXT('Front Page'!$F$33,"000"),TEXT('Front Page'!$F$31,"000"),"-",LEFT('Front Page'!$R$53,5),"-",LEFT(D142,1),AJ142, "-",TEXT(B142,"000")))</f>
        <v/>
      </c>
      <c r="B142" s="12" t="str">
        <f>IFERROR(IF(E142="","",MAX(B$17:B141)+1),"")</f>
        <v/>
      </c>
      <c r="C142" s="13"/>
      <c r="D142" s="29" t="str">
        <f t="shared" si="134"/>
        <v>None</v>
      </c>
      <c r="E142" s="29" t="str">
        <f t="shared" si="17"/>
        <v/>
      </c>
      <c r="F142" s="29" t="str">
        <f t="shared" si="18"/>
        <v/>
      </c>
      <c r="G142" s="363"/>
      <c r="H142" s="364"/>
      <c r="I142" s="325" t="str">
        <f t="shared" si="135"/>
        <v>No</v>
      </c>
      <c r="J142" s="314">
        <v>0</v>
      </c>
      <c r="K142" s="312">
        <v>0</v>
      </c>
      <c r="L142" s="312">
        <v>0</v>
      </c>
      <c r="M142" s="312">
        <v>0</v>
      </c>
      <c r="N142" s="312">
        <v>0</v>
      </c>
      <c r="O142" s="312">
        <v>0</v>
      </c>
      <c r="P142" s="312">
        <v>0</v>
      </c>
      <c r="Q142" s="312">
        <v>0</v>
      </c>
      <c r="R142" s="312">
        <v>0</v>
      </c>
      <c r="S142" s="312">
        <v>0</v>
      </c>
      <c r="T142" s="312">
        <v>0</v>
      </c>
      <c r="U142" s="312">
        <v>0</v>
      </c>
      <c r="V142" s="313">
        <v>1</v>
      </c>
      <c r="W142" s="313">
        <v>1</v>
      </c>
      <c r="X142" s="312">
        <v>0</v>
      </c>
      <c r="Y142" s="312">
        <v>0</v>
      </c>
      <c r="Z142" s="312">
        <v>0</v>
      </c>
      <c r="AA142" s="14">
        <v>0</v>
      </c>
      <c r="AB142" s="317"/>
      <c r="AC142" s="15" t="str">
        <f t="shared" si="126"/>
        <v/>
      </c>
      <c r="AD142" s="15" t="str">
        <f t="shared" si="136"/>
        <v/>
      </c>
      <c r="AE142" s="16" t="str">
        <f t="shared" si="137"/>
        <v>0 - 0</v>
      </c>
      <c r="AF142" s="20" t="str">
        <f t="shared" si="138"/>
        <v>Not an offer</v>
      </c>
      <c r="AG142" s="276" t="str">
        <f t="shared" si="128"/>
        <v>Not an Offer</v>
      </c>
      <c r="AH142" s="150"/>
      <c r="AI142" s="254">
        <v>126</v>
      </c>
      <c r="AJ142" s="149" t="str">
        <f t="shared" si="129"/>
        <v>00-ICT</v>
      </c>
      <c r="AK142" s="254" t="b">
        <f t="shared" si="11"/>
        <v>0</v>
      </c>
      <c r="AL142" s="254">
        <f t="shared" si="127"/>
        <v>0</v>
      </c>
      <c r="AM142" s="254">
        <f t="shared" si="130"/>
        <v>0</v>
      </c>
      <c r="AN142" s="288">
        <f t="shared" si="139"/>
        <v>0</v>
      </c>
      <c r="AO142" s="288">
        <f>IF(AND($BU142=$BV142,BU142=AO$13),$J142&amp;$K142&amp;$L142&amp;$M142&amp;$N142&amp;$O142&amp;$P142&amp;$Q142&amp;$R142&amp;$S142&amp;$T142&amp;$U142,IFERROR(MATCH($AN142,AO$17:AO141,0),-1000))</f>
        <v>1</v>
      </c>
      <c r="AP142" s="288">
        <f>IF(AND($BU142=$BV142,BV142=AP$13),$J142&amp;$K142&amp;$L142&amp;$M142&amp;$N142&amp;$O142&amp;$P142&amp;$Q142&amp;$R142&amp;$S142&amp;$T142&amp;$U142,IFERROR(MATCH($AN142,AP$17:AP141,0),-1000))</f>
        <v>1</v>
      </c>
      <c r="AQ142" s="288">
        <f>IF(AND($BU142=$BV142,BW142=AQ$13),$J142&amp;$K142&amp;$L142&amp;$M142&amp;$N142&amp;$O142&amp;$P142&amp;$Q142&amp;$R142&amp;$S142&amp;$T142&amp;$U142,IFERROR(MATCH($AN142,AQ$17:AQ141,0),-1000))</f>
        <v>1</v>
      </c>
      <c r="AR142" s="288">
        <f>IF(AND($BU142=$BV142,BX142=AR$13),$J142&amp;$K142&amp;$L142&amp;$M142&amp;$N142&amp;$O142&amp;$P142&amp;$Q142&amp;$R142&amp;$S142&amp;$T142&amp;$U142,IFERROR(MATCH($AN142,AR$17:AR141,0),-1000))</f>
        <v>1</v>
      </c>
      <c r="AS142" s="254">
        <f t="shared" si="71"/>
        <v>0</v>
      </c>
      <c r="AT142" s="261" t="str">
        <f t="shared" si="140"/>
        <v/>
      </c>
      <c r="AU142" s="254" t="str">
        <f t="shared" si="184"/>
        <v/>
      </c>
      <c r="AV142" s="254" t="str">
        <f t="shared" si="184"/>
        <v/>
      </c>
      <c r="AW142" s="254" t="str">
        <f t="shared" si="184"/>
        <v/>
      </c>
      <c r="AX142" s="254" t="str">
        <f t="shared" si="184"/>
        <v/>
      </c>
      <c r="AY142" s="254" t="str">
        <f t="shared" si="184"/>
        <v/>
      </c>
      <c r="AZ142" s="254" t="str">
        <f t="shared" si="184"/>
        <v/>
      </c>
      <c r="BA142" s="254" t="str">
        <f t="shared" si="184"/>
        <v/>
      </c>
      <c r="BB142" s="254" t="str">
        <f t="shared" si="184"/>
        <v/>
      </c>
      <c r="BC142" s="254" t="str">
        <f t="shared" si="187"/>
        <v/>
      </c>
      <c r="BD142" s="254" t="str">
        <f t="shared" si="187"/>
        <v/>
      </c>
      <c r="BE142" s="262" t="str">
        <f t="shared" si="187"/>
        <v/>
      </c>
      <c r="BF142" s="263" t="str">
        <f t="shared" si="185"/>
        <v/>
      </c>
      <c r="BG142" s="254" t="str">
        <f t="shared" si="185"/>
        <v/>
      </c>
      <c r="BH142" s="254" t="str">
        <f t="shared" si="185"/>
        <v/>
      </c>
      <c r="BI142" s="254" t="str">
        <f t="shared" si="185"/>
        <v/>
      </c>
      <c r="BJ142" s="254" t="str">
        <f t="shared" si="185"/>
        <v/>
      </c>
      <c r="BK142" s="254" t="str">
        <f t="shared" si="185"/>
        <v/>
      </c>
      <c r="BL142" s="254" t="str">
        <f t="shared" si="185"/>
        <v/>
      </c>
      <c r="BM142" s="254" t="str">
        <f t="shared" si="185"/>
        <v/>
      </c>
      <c r="BN142" s="254" t="str">
        <f t="shared" si="188"/>
        <v/>
      </c>
      <c r="BO142" s="254" t="str">
        <f t="shared" si="188"/>
        <v/>
      </c>
      <c r="BP142" s="254" t="str">
        <f t="shared" si="188"/>
        <v/>
      </c>
      <c r="BQ142" s="264" t="str">
        <f t="shared" si="141"/>
        <v/>
      </c>
      <c r="BR142" s="261" t="str">
        <f t="shared" si="30"/>
        <v/>
      </c>
      <c r="BS142" s="254" t="str">
        <f t="shared" si="180"/>
        <v/>
      </c>
      <c r="BT142" s="254" t="str">
        <f t="shared" si="180"/>
        <v/>
      </c>
      <c r="BU142" s="265" t="str">
        <f t="shared" si="178"/>
        <v/>
      </c>
      <c r="BV142" s="263" t="str">
        <f t="shared" si="181"/>
        <v/>
      </c>
      <c r="BW142" s="254" t="str">
        <f t="shared" si="181"/>
        <v/>
      </c>
      <c r="BX142" s="254" t="str">
        <f t="shared" si="179"/>
        <v/>
      </c>
      <c r="BY142" s="264" t="str">
        <f t="shared" si="33"/>
        <v/>
      </c>
      <c r="BZ142" s="254" t="str">
        <f t="shared" si="34"/>
        <v/>
      </c>
      <c r="CA142" s="254">
        <f t="shared" si="183"/>
        <v>0</v>
      </c>
      <c r="CB142" s="254">
        <f t="shared" si="183"/>
        <v>0</v>
      </c>
      <c r="CC142" s="254">
        <f t="shared" si="183"/>
        <v>0</v>
      </c>
      <c r="CD142" s="254">
        <f t="shared" si="182"/>
        <v>0</v>
      </c>
      <c r="CE142" s="254">
        <f t="shared" si="182"/>
        <v>0</v>
      </c>
      <c r="CF142" s="254">
        <f t="shared" si="182"/>
        <v>0</v>
      </c>
      <c r="CG142" s="254">
        <f t="shared" si="182"/>
        <v>0</v>
      </c>
      <c r="CH142" s="254">
        <f t="shared" si="182"/>
        <v>0</v>
      </c>
      <c r="CI142" s="254">
        <f t="shared" si="182"/>
        <v>0</v>
      </c>
      <c r="CJ142" s="254">
        <f t="shared" si="186"/>
        <v>0</v>
      </c>
      <c r="CK142" s="254">
        <f t="shared" si="186"/>
        <v>0</v>
      </c>
      <c r="CL142" s="254">
        <f t="shared" si="186"/>
        <v>0</v>
      </c>
      <c r="CM142" s="254">
        <f t="shared" si="142"/>
        <v>0</v>
      </c>
      <c r="CN142" s="254">
        <f t="shared" si="143"/>
        <v>0</v>
      </c>
      <c r="CO142" s="254">
        <f t="shared" si="144"/>
        <v>0</v>
      </c>
      <c r="CP142" s="254">
        <f t="shared" si="145"/>
        <v>0</v>
      </c>
      <c r="CQ142" s="254">
        <f t="shared" si="146"/>
        <v>0</v>
      </c>
      <c r="CR142" s="254">
        <f t="shared" si="147"/>
        <v>0</v>
      </c>
      <c r="CS142" s="254">
        <f t="shared" si="148"/>
        <v>0</v>
      </c>
      <c r="CT142" s="254">
        <f t="shared" si="149"/>
        <v>0</v>
      </c>
      <c r="CU142" s="254">
        <f t="shared" si="150"/>
        <v>0</v>
      </c>
      <c r="CV142" s="254">
        <f t="shared" si="151"/>
        <v>0</v>
      </c>
      <c r="CW142" s="254">
        <f t="shared" si="152"/>
        <v>0</v>
      </c>
      <c r="CX142" s="254">
        <f t="shared" si="153"/>
        <v>0</v>
      </c>
      <c r="CY142" s="254">
        <f t="shared" si="154"/>
        <v>0</v>
      </c>
      <c r="CZ142" s="254">
        <f t="shared" si="155"/>
        <v>0</v>
      </c>
      <c r="DA142" s="254">
        <f t="shared" si="156"/>
        <v>0</v>
      </c>
      <c r="DB142" s="254">
        <f t="shared" si="157"/>
        <v>0</v>
      </c>
      <c r="DC142" s="254">
        <f t="shared" si="158"/>
        <v>0</v>
      </c>
      <c r="DD142" s="254">
        <f t="shared" si="159"/>
        <v>0</v>
      </c>
      <c r="DE142" s="254">
        <f t="shared" si="160"/>
        <v>0</v>
      </c>
      <c r="DF142" s="254">
        <f t="shared" si="161"/>
        <v>0</v>
      </c>
      <c r="DG142" s="254">
        <f t="shared" si="162"/>
        <v>0</v>
      </c>
      <c r="DH142" s="254">
        <f t="shared" si="163"/>
        <v>0</v>
      </c>
      <c r="DI142" s="254">
        <f t="shared" si="164"/>
        <v>0</v>
      </c>
      <c r="DJ142" s="254">
        <f t="shared" si="165"/>
        <v>0</v>
      </c>
      <c r="DK142" s="254">
        <f t="shared" si="166"/>
        <v>0</v>
      </c>
      <c r="DL142" s="254">
        <f t="shared" si="167"/>
        <v>0</v>
      </c>
      <c r="DM142" s="254">
        <f t="shared" si="168"/>
        <v>0</v>
      </c>
      <c r="DN142" s="254">
        <f t="shared" si="169"/>
        <v>0</v>
      </c>
      <c r="DO142" s="254">
        <f t="shared" si="170"/>
        <v>0</v>
      </c>
      <c r="DP142" s="254">
        <f t="shared" si="171"/>
        <v>0</v>
      </c>
      <c r="DQ142" s="254">
        <f t="shared" si="172"/>
        <v>0</v>
      </c>
      <c r="DR142" s="254">
        <f t="shared" si="173"/>
        <v>0</v>
      </c>
      <c r="DS142" s="254">
        <f t="shared" si="174"/>
        <v>0</v>
      </c>
      <c r="DT142" s="254">
        <f t="shared" si="175"/>
        <v>0</v>
      </c>
      <c r="DU142" s="254">
        <f t="shared" si="176"/>
        <v>0</v>
      </c>
      <c r="DV142" s="254">
        <f t="shared" si="177"/>
        <v>0</v>
      </c>
    </row>
    <row r="143" spans="1:126" ht="24" customHeight="1">
      <c r="A143" s="11" t="str">
        <f ca="1">IF(AG143&lt;&gt;"OK","",CONCATENATE(TEXT('Front Page'!$F$33,"000"),TEXT('Front Page'!$F$31,"000"),"-",LEFT('Front Page'!$R$53,5),"-",LEFT(D143,1),AJ143, "-",TEXT(B143,"000")))</f>
        <v/>
      </c>
      <c r="B143" s="12" t="str">
        <f>IFERROR(IF(E143="","",MAX(B$17:B142)+1),"")</f>
        <v/>
      </c>
      <c r="C143" s="13"/>
      <c r="D143" s="29" t="str">
        <f t="shared" si="134"/>
        <v>None</v>
      </c>
      <c r="E143" s="29" t="str">
        <f t="shared" si="17"/>
        <v/>
      </c>
      <c r="F143" s="29" t="str">
        <f t="shared" si="18"/>
        <v/>
      </c>
      <c r="G143" s="363"/>
      <c r="H143" s="364"/>
      <c r="I143" s="325" t="str">
        <f t="shared" si="135"/>
        <v>No</v>
      </c>
      <c r="J143" s="314">
        <v>0</v>
      </c>
      <c r="K143" s="312">
        <v>0</v>
      </c>
      <c r="L143" s="312">
        <v>0</v>
      </c>
      <c r="M143" s="312">
        <v>0</v>
      </c>
      <c r="N143" s="312">
        <v>0</v>
      </c>
      <c r="O143" s="312">
        <v>0</v>
      </c>
      <c r="P143" s="312">
        <v>0</v>
      </c>
      <c r="Q143" s="312">
        <v>0</v>
      </c>
      <c r="R143" s="312">
        <v>0</v>
      </c>
      <c r="S143" s="312">
        <v>0</v>
      </c>
      <c r="T143" s="312">
        <v>0</v>
      </c>
      <c r="U143" s="312">
        <v>0</v>
      </c>
      <c r="V143" s="313">
        <v>1</v>
      </c>
      <c r="W143" s="313">
        <v>1</v>
      </c>
      <c r="X143" s="312">
        <v>0</v>
      </c>
      <c r="Y143" s="312">
        <v>0</v>
      </c>
      <c r="Z143" s="312">
        <v>0</v>
      </c>
      <c r="AA143" s="14">
        <v>0</v>
      </c>
      <c r="AB143" s="317"/>
      <c r="AC143" s="15" t="str">
        <f t="shared" si="126"/>
        <v/>
      </c>
      <c r="AD143" s="15" t="str">
        <f t="shared" si="136"/>
        <v/>
      </c>
      <c r="AE143" s="16" t="str">
        <f t="shared" si="137"/>
        <v>0 - 0</v>
      </c>
      <c r="AF143" s="20" t="str">
        <f t="shared" si="138"/>
        <v>Not an offer</v>
      </c>
      <c r="AG143" s="276" t="str">
        <f t="shared" si="128"/>
        <v>Not an Offer</v>
      </c>
      <c r="AH143" s="150"/>
      <c r="AI143" s="254">
        <v>127</v>
      </c>
      <c r="AJ143" s="149" t="str">
        <f t="shared" si="129"/>
        <v>00-ICT</v>
      </c>
      <c r="AK143" s="254" t="b">
        <f t="shared" si="11"/>
        <v>0</v>
      </c>
      <c r="AL143" s="254">
        <f t="shared" si="127"/>
        <v>0</v>
      </c>
      <c r="AM143" s="254">
        <f t="shared" si="130"/>
        <v>0</v>
      </c>
      <c r="AN143" s="288">
        <f t="shared" si="139"/>
        <v>0</v>
      </c>
      <c r="AO143" s="288">
        <f>IF(AND($BU143=$BV143,BU143=AO$13),$J143&amp;$K143&amp;$L143&amp;$M143&amp;$N143&amp;$O143&amp;$P143&amp;$Q143&amp;$R143&amp;$S143&amp;$T143&amp;$U143,IFERROR(MATCH($AN143,AO$17:AO142,0),-1000))</f>
        <v>1</v>
      </c>
      <c r="AP143" s="288">
        <f>IF(AND($BU143=$BV143,BV143=AP$13),$J143&amp;$K143&amp;$L143&amp;$M143&amp;$N143&amp;$O143&amp;$P143&amp;$Q143&amp;$R143&amp;$S143&amp;$T143&amp;$U143,IFERROR(MATCH($AN143,AP$17:AP142,0),-1000))</f>
        <v>1</v>
      </c>
      <c r="AQ143" s="288">
        <f>IF(AND($BU143=$BV143,BW143=AQ$13),$J143&amp;$K143&amp;$L143&amp;$M143&amp;$N143&amp;$O143&amp;$P143&amp;$Q143&amp;$R143&amp;$S143&amp;$T143&amp;$U143,IFERROR(MATCH($AN143,AQ$17:AQ142,0),-1000))</f>
        <v>1</v>
      </c>
      <c r="AR143" s="288">
        <f>IF(AND($BU143=$BV143,BX143=AR$13),$J143&amp;$K143&amp;$L143&amp;$M143&amp;$N143&amp;$O143&amp;$P143&amp;$Q143&amp;$R143&amp;$S143&amp;$T143&amp;$U143,IFERROR(MATCH($AN143,AR$17:AR142,0),-1000))</f>
        <v>1</v>
      </c>
      <c r="AS143" s="254">
        <f t="shared" si="71"/>
        <v>0</v>
      </c>
      <c r="AT143" s="261" t="str">
        <f t="shared" si="140"/>
        <v/>
      </c>
      <c r="AU143" s="254" t="str">
        <f t="shared" si="184"/>
        <v/>
      </c>
      <c r="AV143" s="254" t="str">
        <f t="shared" si="184"/>
        <v/>
      </c>
      <c r="AW143" s="254" t="str">
        <f t="shared" si="184"/>
        <v/>
      </c>
      <c r="AX143" s="254" t="str">
        <f t="shared" si="184"/>
        <v/>
      </c>
      <c r="AY143" s="254" t="str">
        <f t="shared" si="184"/>
        <v/>
      </c>
      <c r="AZ143" s="254" t="str">
        <f t="shared" si="184"/>
        <v/>
      </c>
      <c r="BA143" s="254" t="str">
        <f t="shared" si="184"/>
        <v/>
      </c>
      <c r="BB143" s="254" t="str">
        <f t="shared" si="184"/>
        <v/>
      </c>
      <c r="BC143" s="254" t="str">
        <f t="shared" si="187"/>
        <v/>
      </c>
      <c r="BD143" s="254" t="str">
        <f t="shared" si="187"/>
        <v/>
      </c>
      <c r="BE143" s="262" t="str">
        <f t="shared" si="187"/>
        <v/>
      </c>
      <c r="BF143" s="263" t="str">
        <f t="shared" si="185"/>
        <v/>
      </c>
      <c r="BG143" s="254" t="str">
        <f t="shared" si="185"/>
        <v/>
      </c>
      <c r="BH143" s="254" t="str">
        <f t="shared" si="185"/>
        <v/>
      </c>
      <c r="BI143" s="254" t="str">
        <f t="shared" si="185"/>
        <v/>
      </c>
      <c r="BJ143" s="254" t="str">
        <f t="shared" si="185"/>
        <v/>
      </c>
      <c r="BK143" s="254" t="str">
        <f t="shared" si="185"/>
        <v/>
      </c>
      <c r="BL143" s="254" t="str">
        <f t="shared" si="185"/>
        <v/>
      </c>
      <c r="BM143" s="254" t="str">
        <f t="shared" si="185"/>
        <v/>
      </c>
      <c r="BN143" s="254" t="str">
        <f t="shared" si="188"/>
        <v/>
      </c>
      <c r="BO143" s="254" t="str">
        <f t="shared" si="188"/>
        <v/>
      </c>
      <c r="BP143" s="254" t="str">
        <f t="shared" si="188"/>
        <v/>
      </c>
      <c r="BQ143" s="264" t="str">
        <f t="shared" si="141"/>
        <v/>
      </c>
      <c r="BR143" s="261" t="str">
        <f t="shared" si="30"/>
        <v/>
      </c>
      <c r="BS143" s="254" t="str">
        <f t="shared" si="180"/>
        <v/>
      </c>
      <c r="BT143" s="254" t="str">
        <f t="shared" si="180"/>
        <v/>
      </c>
      <c r="BU143" s="265" t="str">
        <f t="shared" si="178"/>
        <v/>
      </c>
      <c r="BV143" s="263" t="str">
        <f t="shared" si="181"/>
        <v/>
      </c>
      <c r="BW143" s="254" t="str">
        <f t="shared" si="181"/>
        <v/>
      </c>
      <c r="BX143" s="254" t="str">
        <f t="shared" si="179"/>
        <v/>
      </c>
      <c r="BY143" s="264" t="str">
        <f t="shared" si="33"/>
        <v/>
      </c>
      <c r="BZ143" s="254" t="str">
        <f t="shared" si="34"/>
        <v/>
      </c>
      <c r="CA143" s="254">
        <f t="shared" si="183"/>
        <v>0</v>
      </c>
      <c r="CB143" s="254">
        <f t="shared" si="183"/>
        <v>0</v>
      </c>
      <c r="CC143" s="254">
        <f t="shared" si="183"/>
        <v>0</v>
      </c>
      <c r="CD143" s="254">
        <f t="shared" si="182"/>
        <v>0</v>
      </c>
      <c r="CE143" s="254">
        <f t="shared" si="182"/>
        <v>0</v>
      </c>
      <c r="CF143" s="254">
        <f t="shared" si="182"/>
        <v>0</v>
      </c>
      <c r="CG143" s="254">
        <f t="shared" si="182"/>
        <v>0</v>
      </c>
      <c r="CH143" s="254">
        <f t="shared" si="182"/>
        <v>0</v>
      </c>
      <c r="CI143" s="254">
        <f t="shared" si="182"/>
        <v>0</v>
      </c>
      <c r="CJ143" s="254">
        <f t="shared" si="186"/>
        <v>0</v>
      </c>
      <c r="CK143" s="254">
        <f t="shared" si="186"/>
        <v>0</v>
      </c>
      <c r="CL143" s="254">
        <f t="shared" si="186"/>
        <v>0</v>
      </c>
      <c r="CM143" s="254">
        <f t="shared" si="142"/>
        <v>0</v>
      </c>
      <c r="CN143" s="254">
        <f t="shared" si="143"/>
        <v>0</v>
      </c>
      <c r="CO143" s="254">
        <f t="shared" si="144"/>
        <v>0</v>
      </c>
      <c r="CP143" s="254">
        <f t="shared" si="145"/>
        <v>0</v>
      </c>
      <c r="CQ143" s="254">
        <f t="shared" si="146"/>
        <v>0</v>
      </c>
      <c r="CR143" s="254">
        <f t="shared" si="147"/>
        <v>0</v>
      </c>
      <c r="CS143" s="254">
        <f t="shared" si="148"/>
        <v>0</v>
      </c>
      <c r="CT143" s="254">
        <f t="shared" si="149"/>
        <v>0</v>
      </c>
      <c r="CU143" s="254">
        <f t="shared" si="150"/>
        <v>0</v>
      </c>
      <c r="CV143" s="254">
        <f t="shared" si="151"/>
        <v>0</v>
      </c>
      <c r="CW143" s="254">
        <f t="shared" si="152"/>
        <v>0</v>
      </c>
      <c r="CX143" s="254">
        <f t="shared" si="153"/>
        <v>0</v>
      </c>
      <c r="CY143" s="254">
        <f t="shared" si="154"/>
        <v>0</v>
      </c>
      <c r="CZ143" s="254">
        <f t="shared" si="155"/>
        <v>0</v>
      </c>
      <c r="DA143" s="254">
        <f t="shared" si="156"/>
        <v>0</v>
      </c>
      <c r="DB143" s="254">
        <f t="shared" si="157"/>
        <v>0</v>
      </c>
      <c r="DC143" s="254">
        <f t="shared" si="158"/>
        <v>0</v>
      </c>
      <c r="DD143" s="254">
        <f t="shared" si="159"/>
        <v>0</v>
      </c>
      <c r="DE143" s="254">
        <f t="shared" si="160"/>
        <v>0</v>
      </c>
      <c r="DF143" s="254">
        <f t="shared" si="161"/>
        <v>0</v>
      </c>
      <c r="DG143" s="254">
        <f t="shared" si="162"/>
        <v>0</v>
      </c>
      <c r="DH143" s="254">
        <f t="shared" si="163"/>
        <v>0</v>
      </c>
      <c r="DI143" s="254">
        <f t="shared" si="164"/>
        <v>0</v>
      </c>
      <c r="DJ143" s="254">
        <f t="shared" si="165"/>
        <v>0</v>
      </c>
      <c r="DK143" s="254">
        <f t="shared" si="166"/>
        <v>0</v>
      </c>
      <c r="DL143" s="254">
        <f t="shared" si="167"/>
        <v>0</v>
      </c>
      <c r="DM143" s="254">
        <f t="shared" si="168"/>
        <v>0</v>
      </c>
      <c r="DN143" s="254">
        <f t="shared" si="169"/>
        <v>0</v>
      </c>
      <c r="DO143" s="254">
        <f t="shared" si="170"/>
        <v>0</v>
      </c>
      <c r="DP143" s="254">
        <f t="shared" si="171"/>
        <v>0</v>
      </c>
      <c r="DQ143" s="254">
        <f t="shared" si="172"/>
        <v>0</v>
      </c>
      <c r="DR143" s="254">
        <f t="shared" si="173"/>
        <v>0</v>
      </c>
      <c r="DS143" s="254">
        <f t="shared" si="174"/>
        <v>0</v>
      </c>
      <c r="DT143" s="254">
        <f t="shared" si="175"/>
        <v>0</v>
      </c>
      <c r="DU143" s="254">
        <f t="shared" si="176"/>
        <v>0</v>
      </c>
      <c r="DV143" s="254">
        <f t="shared" si="177"/>
        <v>0</v>
      </c>
    </row>
    <row r="144" spans="1:126" ht="24" customHeight="1">
      <c r="A144" s="11" t="str">
        <f ca="1">IF(AG144&lt;&gt;"OK","",CONCATENATE(TEXT('Front Page'!$F$33,"000"),TEXT('Front Page'!$F$31,"000"),"-",LEFT('Front Page'!$R$53,5),"-",LEFT(D144,1),AJ144, "-",TEXT(B144,"000")))</f>
        <v/>
      </c>
      <c r="B144" s="12" t="str">
        <f>IFERROR(IF(E144="","",MAX(B$17:B143)+1),"")</f>
        <v/>
      </c>
      <c r="C144" s="13"/>
      <c r="D144" s="29" t="str">
        <f t="shared" si="134"/>
        <v>None</v>
      </c>
      <c r="E144" s="29" t="str">
        <f t="shared" si="17"/>
        <v/>
      </c>
      <c r="F144" s="29" t="str">
        <f t="shared" si="18"/>
        <v/>
      </c>
      <c r="G144" s="363"/>
      <c r="H144" s="364"/>
      <c r="I144" s="325" t="str">
        <f t="shared" si="135"/>
        <v>No</v>
      </c>
      <c r="J144" s="314">
        <v>0</v>
      </c>
      <c r="K144" s="312">
        <v>0</v>
      </c>
      <c r="L144" s="312">
        <v>0</v>
      </c>
      <c r="M144" s="312">
        <v>0</v>
      </c>
      <c r="N144" s="312">
        <v>0</v>
      </c>
      <c r="O144" s="312">
        <v>0</v>
      </c>
      <c r="P144" s="312">
        <v>0</v>
      </c>
      <c r="Q144" s="312">
        <v>0</v>
      </c>
      <c r="R144" s="312">
        <v>0</v>
      </c>
      <c r="S144" s="312">
        <v>0</v>
      </c>
      <c r="T144" s="312">
        <v>0</v>
      </c>
      <c r="U144" s="312">
        <v>0</v>
      </c>
      <c r="V144" s="313">
        <v>1</v>
      </c>
      <c r="W144" s="313">
        <v>1</v>
      </c>
      <c r="X144" s="312">
        <v>0</v>
      </c>
      <c r="Y144" s="312">
        <v>0</v>
      </c>
      <c r="Z144" s="312">
        <v>0</v>
      </c>
      <c r="AA144" s="14">
        <v>0</v>
      </c>
      <c r="AB144" s="317"/>
      <c r="AC144" s="15" t="str">
        <f t="shared" si="126"/>
        <v/>
      </c>
      <c r="AD144" s="15" t="str">
        <f t="shared" si="136"/>
        <v/>
      </c>
      <c r="AE144" s="16" t="str">
        <f t="shared" si="137"/>
        <v>0 - 0</v>
      </c>
      <c r="AF144" s="20" t="str">
        <f t="shared" si="138"/>
        <v>Not an offer</v>
      </c>
      <c r="AG144" s="276" t="str">
        <f t="shared" si="128"/>
        <v>Not an Offer</v>
      </c>
      <c r="AH144" s="150"/>
      <c r="AI144" s="254">
        <v>128</v>
      </c>
      <c r="AJ144" s="149" t="str">
        <f t="shared" si="129"/>
        <v>00-ICT</v>
      </c>
      <c r="AK144" s="254" t="b">
        <f t="shared" si="11"/>
        <v>0</v>
      </c>
      <c r="AL144" s="254">
        <f t="shared" si="127"/>
        <v>0</v>
      </c>
      <c r="AM144" s="254">
        <f t="shared" si="130"/>
        <v>0</v>
      </c>
      <c r="AN144" s="288">
        <f t="shared" si="139"/>
        <v>0</v>
      </c>
      <c r="AO144" s="288">
        <f>IF(AND($BU144=$BV144,BU144=AO$13),$J144&amp;$K144&amp;$L144&amp;$M144&amp;$N144&amp;$O144&amp;$P144&amp;$Q144&amp;$R144&amp;$S144&amp;$T144&amp;$U144,IFERROR(MATCH($AN144,AO$17:AO143,0),-1000))</f>
        <v>1</v>
      </c>
      <c r="AP144" s="288">
        <f>IF(AND($BU144=$BV144,BV144=AP$13),$J144&amp;$K144&amp;$L144&amp;$M144&amp;$N144&amp;$O144&amp;$P144&amp;$Q144&amp;$R144&amp;$S144&amp;$T144&amp;$U144,IFERROR(MATCH($AN144,AP$17:AP143,0),-1000))</f>
        <v>1</v>
      </c>
      <c r="AQ144" s="288">
        <f>IF(AND($BU144=$BV144,BW144=AQ$13),$J144&amp;$K144&amp;$L144&amp;$M144&amp;$N144&amp;$O144&amp;$P144&amp;$Q144&amp;$R144&amp;$S144&amp;$T144&amp;$U144,IFERROR(MATCH($AN144,AQ$17:AQ143,0),-1000))</f>
        <v>1</v>
      </c>
      <c r="AR144" s="288">
        <f>IF(AND($BU144=$BV144,BX144=AR$13),$J144&amp;$K144&amp;$L144&amp;$M144&amp;$N144&amp;$O144&amp;$P144&amp;$Q144&amp;$R144&amp;$S144&amp;$T144&amp;$U144,IFERROR(MATCH($AN144,AR$17:AR143,0),-1000))</f>
        <v>1</v>
      </c>
      <c r="AS144" s="254">
        <f t="shared" si="71"/>
        <v>0</v>
      </c>
      <c r="AT144" s="261" t="str">
        <f t="shared" si="140"/>
        <v/>
      </c>
      <c r="AU144" s="254" t="str">
        <f t="shared" si="184"/>
        <v/>
      </c>
      <c r="AV144" s="254" t="str">
        <f t="shared" si="184"/>
        <v/>
      </c>
      <c r="AW144" s="254" t="str">
        <f t="shared" si="184"/>
        <v/>
      </c>
      <c r="AX144" s="254" t="str">
        <f t="shared" si="184"/>
        <v/>
      </c>
      <c r="AY144" s="254" t="str">
        <f t="shared" si="184"/>
        <v/>
      </c>
      <c r="AZ144" s="254" t="str">
        <f t="shared" si="184"/>
        <v/>
      </c>
      <c r="BA144" s="254" t="str">
        <f t="shared" si="184"/>
        <v/>
      </c>
      <c r="BB144" s="254" t="str">
        <f t="shared" si="184"/>
        <v/>
      </c>
      <c r="BC144" s="254" t="str">
        <f t="shared" si="187"/>
        <v/>
      </c>
      <c r="BD144" s="254" t="str">
        <f t="shared" si="187"/>
        <v/>
      </c>
      <c r="BE144" s="262" t="str">
        <f t="shared" si="187"/>
        <v/>
      </c>
      <c r="BF144" s="263" t="str">
        <f t="shared" si="185"/>
        <v/>
      </c>
      <c r="BG144" s="254" t="str">
        <f t="shared" si="185"/>
        <v/>
      </c>
      <c r="BH144" s="254" t="str">
        <f t="shared" si="185"/>
        <v/>
      </c>
      <c r="BI144" s="254" t="str">
        <f t="shared" si="185"/>
        <v/>
      </c>
      <c r="BJ144" s="254" t="str">
        <f t="shared" si="185"/>
        <v/>
      </c>
      <c r="BK144" s="254" t="str">
        <f t="shared" si="185"/>
        <v/>
      </c>
      <c r="BL144" s="254" t="str">
        <f t="shared" si="185"/>
        <v/>
      </c>
      <c r="BM144" s="254" t="str">
        <f t="shared" si="185"/>
        <v/>
      </c>
      <c r="BN144" s="254" t="str">
        <f t="shared" si="188"/>
        <v/>
      </c>
      <c r="BO144" s="254" t="str">
        <f t="shared" si="188"/>
        <v/>
      </c>
      <c r="BP144" s="254" t="str">
        <f t="shared" si="188"/>
        <v/>
      </c>
      <c r="BQ144" s="264" t="str">
        <f t="shared" si="141"/>
        <v/>
      </c>
      <c r="BR144" s="261" t="str">
        <f t="shared" si="30"/>
        <v/>
      </c>
      <c r="BS144" s="254" t="str">
        <f t="shared" si="180"/>
        <v/>
      </c>
      <c r="BT144" s="254" t="str">
        <f t="shared" si="180"/>
        <v/>
      </c>
      <c r="BU144" s="265" t="str">
        <f t="shared" si="178"/>
        <v/>
      </c>
      <c r="BV144" s="263" t="str">
        <f t="shared" si="181"/>
        <v/>
      </c>
      <c r="BW144" s="254" t="str">
        <f t="shared" si="181"/>
        <v/>
      </c>
      <c r="BX144" s="254" t="str">
        <f t="shared" si="179"/>
        <v/>
      </c>
      <c r="BY144" s="264" t="str">
        <f t="shared" si="33"/>
        <v/>
      </c>
      <c r="BZ144" s="254" t="str">
        <f t="shared" si="34"/>
        <v/>
      </c>
      <c r="CA144" s="254">
        <f t="shared" si="183"/>
        <v>0</v>
      </c>
      <c r="CB144" s="254">
        <f t="shared" si="183"/>
        <v>0</v>
      </c>
      <c r="CC144" s="254">
        <f t="shared" si="183"/>
        <v>0</v>
      </c>
      <c r="CD144" s="254">
        <f t="shared" si="182"/>
        <v>0</v>
      </c>
      <c r="CE144" s="254">
        <f t="shared" si="182"/>
        <v>0</v>
      </c>
      <c r="CF144" s="254">
        <f t="shared" si="182"/>
        <v>0</v>
      </c>
      <c r="CG144" s="254">
        <f t="shared" si="182"/>
        <v>0</v>
      </c>
      <c r="CH144" s="254">
        <f t="shared" si="182"/>
        <v>0</v>
      </c>
      <c r="CI144" s="254">
        <f t="shared" si="182"/>
        <v>0</v>
      </c>
      <c r="CJ144" s="254">
        <f t="shared" si="186"/>
        <v>0</v>
      </c>
      <c r="CK144" s="254">
        <f t="shared" si="186"/>
        <v>0</v>
      </c>
      <c r="CL144" s="254">
        <f t="shared" si="186"/>
        <v>0</v>
      </c>
      <c r="CM144" s="254">
        <f t="shared" si="142"/>
        <v>0</v>
      </c>
      <c r="CN144" s="254">
        <f t="shared" si="143"/>
        <v>0</v>
      </c>
      <c r="CO144" s="254">
        <f t="shared" si="144"/>
        <v>0</v>
      </c>
      <c r="CP144" s="254">
        <f t="shared" si="145"/>
        <v>0</v>
      </c>
      <c r="CQ144" s="254">
        <f t="shared" si="146"/>
        <v>0</v>
      </c>
      <c r="CR144" s="254">
        <f t="shared" si="147"/>
        <v>0</v>
      </c>
      <c r="CS144" s="254">
        <f t="shared" si="148"/>
        <v>0</v>
      </c>
      <c r="CT144" s="254">
        <f t="shared" si="149"/>
        <v>0</v>
      </c>
      <c r="CU144" s="254">
        <f t="shared" si="150"/>
        <v>0</v>
      </c>
      <c r="CV144" s="254">
        <f t="shared" si="151"/>
        <v>0</v>
      </c>
      <c r="CW144" s="254">
        <f t="shared" si="152"/>
        <v>0</v>
      </c>
      <c r="CX144" s="254">
        <f t="shared" si="153"/>
        <v>0</v>
      </c>
      <c r="CY144" s="254">
        <f t="shared" si="154"/>
        <v>0</v>
      </c>
      <c r="CZ144" s="254">
        <f t="shared" si="155"/>
        <v>0</v>
      </c>
      <c r="DA144" s="254">
        <f t="shared" si="156"/>
        <v>0</v>
      </c>
      <c r="DB144" s="254">
        <f t="shared" si="157"/>
        <v>0</v>
      </c>
      <c r="DC144" s="254">
        <f t="shared" si="158"/>
        <v>0</v>
      </c>
      <c r="DD144" s="254">
        <f t="shared" si="159"/>
        <v>0</v>
      </c>
      <c r="DE144" s="254">
        <f t="shared" si="160"/>
        <v>0</v>
      </c>
      <c r="DF144" s="254">
        <f t="shared" si="161"/>
        <v>0</v>
      </c>
      <c r="DG144" s="254">
        <f t="shared" si="162"/>
        <v>0</v>
      </c>
      <c r="DH144" s="254">
        <f t="shared" si="163"/>
        <v>0</v>
      </c>
      <c r="DI144" s="254">
        <f t="shared" si="164"/>
        <v>0</v>
      </c>
      <c r="DJ144" s="254">
        <f t="shared" si="165"/>
        <v>0</v>
      </c>
      <c r="DK144" s="254">
        <f t="shared" si="166"/>
        <v>0</v>
      </c>
      <c r="DL144" s="254">
        <f t="shared" si="167"/>
        <v>0</v>
      </c>
      <c r="DM144" s="254">
        <f t="shared" si="168"/>
        <v>0</v>
      </c>
      <c r="DN144" s="254">
        <f t="shared" si="169"/>
        <v>0</v>
      </c>
      <c r="DO144" s="254">
        <f t="shared" si="170"/>
        <v>0</v>
      </c>
      <c r="DP144" s="254">
        <f t="shared" si="171"/>
        <v>0</v>
      </c>
      <c r="DQ144" s="254">
        <f t="shared" si="172"/>
        <v>0</v>
      </c>
      <c r="DR144" s="254">
        <f t="shared" si="173"/>
        <v>0</v>
      </c>
      <c r="DS144" s="254">
        <f t="shared" si="174"/>
        <v>0</v>
      </c>
      <c r="DT144" s="254">
        <f t="shared" si="175"/>
        <v>0</v>
      </c>
      <c r="DU144" s="254">
        <f t="shared" si="176"/>
        <v>0</v>
      </c>
      <c r="DV144" s="254">
        <f t="shared" si="177"/>
        <v>0</v>
      </c>
    </row>
    <row r="145" spans="1:126" ht="24" customHeight="1">
      <c r="A145" s="11" t="str">
        <f ca="1">IF(AG145&lt;&gt;"OK","",CONCATENATE(TEXT('Front Page'!$F$33,"000"),TEXT('Front Page'!$F$31,"000"),"-",LEFT('Front Page'!$R$53,5),"-",LEFT(D145,1),AJ145, "-",TEXT(B145,"000")))</f>
        <v/>
      </c>
      <c r="B145" s="12" t="str">
        <f>IFERROR(IF(E145="","",MAX(B$17:B144)+1),"")</f>
        <v/>
      </c>
      <c r="C145" s="13"/>
      <c r="D145" s="29" t="str">
        <f t="shared" si="134"/>
        <v>None</v>
      </c>
      <c r="E145" s="29" t="str">
        <f t="shared" si="17"/>
        <v/>
      </c>
      <c r="F145" s="29" t="str">
        <f t="shared" si="18"/>
        <v/>
      </c>
      <c r="G145" s="363"/>
      <c r="H145" s="364"/>
      <c r="I145" s="325" t="str">
        <f t="shared" si="135"/>
        <v>No</v>
      </c>
      <c r="J145" s="314">
        <v>0</v>
      </c>
      <c r="K145" s="312">
        <v>0</v>
      </c>
      <c r="L145" s="312">
        <v>0</v>
      </c>
      <c r="M145" s="312">
        <v>0</v>
      </c>
      <c r="N145" s="312">
        <v>0</v>
      </c>
      <c r="O145" s="312">
        <v>0</v>
      </c>
      <c r="P145" s="312">
        <v>0</v>
      </c>
      <c r="Q145" s="312">
        <v>0</v>
      </c>
      <c r="R145" s="312">
        <v>0</v>
      </c>
      <c r="S145" s="312">
        <v>0</v>
      </c>
      <c r="T145" s="312">
        <v>0</v>
      </c>
      <c r="U145" s="312">
        <v>0</v>
      </c>
      <c r="V145" s="313">
        <v>1</v>
      </c>
      <c r="W145" s="313">
        <v>1</v>
      </c>
      <c r="X145" s="312">
        <v>0</v>
      </c>
      <c r="Y145" s="312">
        <v>0</v>
      </c>
      <c r="Z145" s="312">
        <v>0</v>
      </c>
      <c r="AA145" s="14">
        <v>0</v>
      </c>
      <c r="AB145" s="317"/>
      <c r="AC145" s="15" t="str">
        <f t="shared" ref="AC145:AC208" si="189">IF(SUM(X145:AA145)=0,"",SUM(J145:U145)*V145*SUM(X145:AA145)/1000)</f>
        <v/>
      </c>
      <c r="AD145" s="15" t="str">
        <f t="shared" si="136"/>
        <v/>
      </c>
      <c r="AE145" s="16" t="str">
        <f t="shared" si="137"/>
        <v>0 - 0</v>
      </c>
      <c r="AF145" s="20" t="str">
        <f t="shared" si="138"/>
        <v>Not an offer</v>
      </c>
      <c r="AG145" s="276" t="str">
        <f t="shared" si="128"/>
        <v>Not an Offer</v>
      </c>
      <c r="AH145" s="150"/>
      <c r="AI145" s="254">
        <v>129</v>
      </c>
      <c r="AJ145" s="149" t="str">
        <f t="shared" si="129"/>
        <v>00-ICT</v>
      </c>
      <c r="AK145" s="254" t="b">
        <f t="shared" si="11"/>
        <v>0</v>
      </c>
      <c r="AL145" s="254">
        <f t="shared" ref="AL145:AL208" si="190">IF(B145&lt;&gt;"",IF(AG145&lt;&gt;"OK",1,0),IF(AG145="Not an Offer",0,1))</f>
        <v>0</v>
      </c>
      <c r="AM145" s="254">
        <f t="shared" si="130"/>
        <v>0</v>
      </c>
      <c r="AN145" s="288">
        <f t="shared" si="139"/>
        <v>0</v>
      </c>
      <c r="AO145" s="288">
        <f>IF(AND($BU145=$BV145,BU145=AO$13),$J145&amp;$K145&amp;$L145&amp;$M145&amp;$N145&amp;$O145&amp;$P145&amp;$Q145&amp;$R145&amp;$S145&amp;$T145&amp;$U145,IFERROR(MATCH($AN145,AO$17:AO144,0),-1000))</f>
        <v>1</v>
      </c>
      <c r="AP145" s="288">
        <f>IF(AND($BU145=$BV145,BV145=AP$13),$J145&amp;$K145&amp;$L145&amp;$M145&amp;$N145&amp;$O145&amp;$P145&amp;$Q145&amp;$R145&amp;$S145&amp;$T145&amp;$U145,IFERROR(MATCH($AN145,AP$17:AP144,0),-1000))</f>
        <v>1</v>
      </c>
      <c r="AQ145" s="288">
        <f>IF(AND($BU145=$BV145,BW145=AQ$13),$J145&amp;$K145&amp;$L145&amp;$M145&amp;$N145&amp;$O145&amp;$P145&amp;$Q145&amp;$R145&amp;$S145&amp;$T145&amp;$U145,IFERROR(MATCH($AN145,AQ$17:AQ144,0),-1000))</f>
        <v>1</v>
      </c>
      <c r="AR145" s="288">
        <f>IF(AND($BU145=$BV145,BX145=AR$13),$J145&amp;$K145&amp;$L145&amp;$M145&amp;$N145&amp;$O145&amp;$P145&amp;$Q145&amp;$R145&amp;$S145&amp;$T145&amp;$U145,IFERROR(MATCH($AN145,AR$17:AR144,0),-1000))</f>
        <v>1</v>
      </c>
      <c r="AS145" s="254">
        <f t="shared" si="71"/>
        <v>0</v>
      </c>
      <c r="AT145" s="261" t="str">
        <f t="shared" si="140"/>
        <v/>
      </c>
      <c r="AU145" s="254" t="str">
        <f t="shared" si="184"/>
        <v/>
      </c>
      <c r="AV145" s="254" t="str">
        <f t="shared" si="184"/>
        <v/>
      </c>
      <c r="AW145" s="254" t="str">
        <f t="shared" si="184"/>
        <v/>
      </c>
      <c r="AX145" s="254" t="str">
        <f t="shared" si="184"/>
        <v/>
      </c>
      <c r="AY145" s="254" t="str">
        <f t="shared" si="184"/>
        <v/>
      </c>
      <c r="AZ145" s="254" t="str">
        <f t="shared" si="184"/>
        <v/>
      </c>
      <c r="BA145" s="254" t="str">
        <f t="shared" si="184"/>
        <v/>
      </c>
      <c r="BB145" s="254" t="str">
        <f t="shared" si="184"/>
        <v/>
      </c>
      <c r="BC145" s="254" t="str">
        <f t="shared" si="187"/>
        <v/>
      </c>
      <c r="BD145" s="254" t="str">
        <f t="shared" si="187"/>
        <v/>
      </c>
      <c r="BE145" s="262" t="str">
        <f t="shared" si="187"/>
        <v/>
      </c>
      <c r="BF145" s="263" t="str">
        <f t="shared" si="185"/>
        <v/>
      </c>
      <c r="BG145" s="254" t="str">
        <f t="shared" si="185"/>
        <v/>
      </c>
      <c r="BH145" s="254" t="str">
        <f t="shared" si="185"/>
        <v/>
      </c>
      <c r="BI145" s="254" t="str">
        <f t="shared" si="185"/>
        <v/>
      </c>
      <c r="BJ145" s="254" t="str">
        <f t="shared" si="185"/>
        <v/>
      </c>
      <c r="BK145" s="254" t="str">
        <f t="shared" si="185"/>
        <v/>
      </c>
      <c r="BL145" s="254" t="str">
        <f t="shared" si="185"/>
        <v/>
      </c>
      <c r="BM145" s="254" t="str">
        <f t="shared" si="185"/>
        <v/>
      </c>
      <c r="BN145" s="254" t="str">
        <f t="shared" si="188"/>
        <v/>
      </c>
      <c r="BO145" s="254" t="str">
        <f t="shared" si="188"/>
        <v/>
      </c>
      <c r="BP145" s="254" t="str">
        <f t="shared" si="188"/>
        <v/>
      </c>
      <c r="BQ145" s="264" t="str">
        <f t="shared" si="141"/>
        <v/>
      </c>
      <c r="BR145" s="261" t="str">
        <f t="shared" si="30"/>
        <v/>
      </c>
      <c r="BS145" s="254" t="str">
        <f t="shared" si="180"/>
        <v/>
      </c>
      <c r="BT145" s="254" t="str">
        <f t="shared" si="180"/>
        <v/>
      </c>
      <c r="BU145" s="265" t="str">
        <f t="shared" si="178"/>
        <v/>
      </c>
      <c r="BV145" s="263" t="str">
        <f t="shared" si="181"/>
        <v/>
      </c>
      <c r="BW145" s="254" t="str">
        <f t="shared" si="181"/>
        <v/>
      </c>
      <c r="BX145" s="254" t="str">
        <f t="shared" si="179"/>
        <v/>
      </c>
      <c r="BY145" s="264" t="str">
        <f t="shared" si="33"/>
        <v/>
      </c>
      <c r="BZ145" s="254" t="str">
        <f t="shared" si="34"/>
        <v/>
      </c>
      <c r="CA145" s="254">
        <f t="shared" si="183"/>
        <v>0</v>
      </c>
      <c r="CB145" s="254">
        <f t="shared" si="183"/>
        <v>0</v>
      </c>
      <c r="CC145" s="254">
        <f t="shared" si="183"/>
        <v>0</v>
      </c>
      <c r="CD145" s="254">
        <f t="shared" si="182"/>
        <v>0</v>
      </c>
      <c r="CE145" s="254">
        <f t="shared" si="182"/>
        <v>0</v>
      </c>
      <c r="CF145" s="254">
        <f t="shared" si="182"/>
        <v>0</v>
      </c>
      <c r="CG145" s="254">
        <f t="shared" si="182"/>
        <v>0</v>
      </c>
      <c r="CH145" s="254">
        <f t="shared" si="182"/>
        <v>0</v>
      </c>
      <c r="CI145" s="254">
        <f t="shared" si="182"/>
        <v>0</v>
      </c>
      <c r="CJ145" s="254">
        <f t="shared" si="186"/>
        <v>0</v>
      </c>
      <c r="CK145" s="254">
        <f t="shared" si="186"/>
        <v>0</v>
      </c>
      <c r="CL145" s="254">
        <f t="shared" si="186"/>
        <v>0</v>
      </c>
      <c r="CM145" s="254">
        <f t="shared" si="142"/>
        <v>0</v>
      </c>
      <c r="CN145" s="254">
        <f t="shared" si="143"/>
        <v>0</v>
      </c>
      <c r="CO145" s="254">
        <f t="shared" si="144"/>
        <v>0</v>
      </c>
      <c r="CP145" s="254">
        <f t="shared" si="145"/>
        <v>0</v>
      </c>
      <c r="CQ145" s="254">
        <f t="shared" si="146"/>
        <v>0</v>
      </c>
      <c r="CR145" s="254">
        <f t="shared" si="147"/>
        <v>0</v>
      </c>
      <c r="CS145" s="254">
        <f t="shared" si="148"/>
        <v>0</v>
      </c>
      <c r="CT145" s="254">
        <f t="shared" si="149"/>
        <v>0</v>
      </c>
      <c r="CU145" s="254">
        <f t="shared" si="150"/>
        <v>0</v>
      </c>
      <c r="CV145" s="254">
        <f t="shared" si="151"/>
        <v>0</v>
      </c>
      <c r="CW145" s="254">
        <f t="shared" si="152"/>
        <v>0</v>
      </c>
      <c r="CX145" s="254">
        <f t="shared" si="153"/>
        <v>0</v>
      </c>
      <c r="CY145" s="254">
        <f t="shared" si="154"/>
        <v>0</v>
      </c>
      <c r="CZ145" s="254">
        <f t="shared" si="155"/>
        <v>0</v>
      </c>
      <c r="DA145" s="254">
        <f t="shared" si="156"/>
        <v>0</v>
      </c>
      <c r="DB145" s="254">
        <f t="shared" si="157"/>
        <v>0</v>
      </c>
      <c r="DC145" s="254">
        <f t="shared" si="158"/>
        <v>0</v>
      </c>
      <c r="DD145" s="254">
        <f t="shared" si="159"/>
        <v>0</v>
      </c>
      <c r="DE145" s="254">
        <f t="shared" si="160"/>
        <v>0</v>
      </c>
      <c r="DF145" s="254">
        <f t="shared" si="161"/>
        <v>0</v>
      </c>
      <c r="DG145" s="254">
        <f t="shared" si="162"/>
        <v>0</v>
      </c>
      <c r="DH145" s="254">
        <f t="shared" si="163"/>
        <v>0</v>
      </c>
      <c r="DI145" s="254">
        <f t="shared" si="164"/>
        <v>0</v>
      </c>
      <c r="DJ145" s="254">
        <f t="shared" si="165"/>
        <v>0</v>
      </c>
      <c r="DK145" s="254">
        <f t="shared" si="166"/>
        <v>0</v>
      </c>
      <c r="DL145" s="254">
        <f t="shared" si="167"/>
        <v>0</v>
      </c>
      <c r="DM145" s="254">
        <f t="shared" si="168"/>
        <v>0</v>
      </c>
      <c r="DN145" s="254">
        <f t="shared" si="169"/>
        <v>0</v>
      </c>
      <c r="DO145" s="254">
        <f t="shared" si="170"/>
        <v>0</v>
      </c>
      <c r="DP145" s="254">
        <f t="shared" si="171"/>
        <v>0</v>
      </c>
      <c r="DQ145" s="254">
        <f t="shared" si="172"/>
        <v>0</v>
      </c>
      <c r="DR145" s="254">
        <f t="shared" si="173"/>
        <v>0</v>
      </c>
      <c r="DS145" s="254">
        <f t="shared" si="174"/>
        <v>0</v>
      </c>
      <c r="DT145" s="254">
        <f t="shared" si="175"/>
        <v>0</v>
      </c>
      <c r="DU145" s="254">
        <f t="shared" si="176"/>
        <v>0</v>
      </c>
      <c r="DV145" s="254">
        <f t="shared" si="177"/>
        <v>0</v>
      </c>
    </row>
    <row r="146" spans="1:126" ht="24" customHeight="1">
      <c r="A146" s="11" t="str">
        <f ca="1">IF(AG146&lt;&gt;"OK","",CONCATENATE(TEXT('Front Page'!$F$33,"000"),TEXT('Front Page'!$F$31,"000"),"-",LEFT('Front Page'!$R$53,5),"-",LEFT(D146,1),AJ146, "-",TEXT(B146,"000")))</f>
        <v/>
      </c>
      <c r="B146" s="12" t="str">
        <f>IFERROR(IF(E146="","",MAX(B$17:B145)+1),"")</f>
        <v/>
      </c>
      <c r="C146" s="13"/>
      <c r="D146" s="29" t="str">
        <f t="shared" si="134"/>
        <v>None</v>
      </c>
      <c r="E146" s="29" t="str">
        <f t="shared" si="17"/>
        <v/>
      </c>
      <c r="F146" s="29" t="str">
        <f t="shared" si="18"/>
        <v/>
      </c>
      <c r="G146" s="363"/>
      <c r="H146" s="364"/>
      <c r="I146" s="325" t="str">
        <f t="shared" si="135"/>
        <v>No</v>
      </c>
      <c r="J146" s="314">
        <v>0</v>
      </c>
      <c r="K146" s="312">
        <v>0</v>
      </c>
      <c r="L146" s="312">
        <v>0</v>
      </c>
      <c r="M146" s="312">
        <v>0</v>
      </c>
      <c r="N146" s="312">
        <v>0</v>
      </c>
      <c r="O146" s="312">
        <v>0</v>
      </c>
      <c r="P146" s="312">
        <v>0</v>
      </c>
      <c r="Q146" s="312">
        <v>0</v>
      </c>
      <c r="R146" s="312">
        <v>0</v>
      </c>
      <c r="S146" s="312">
        <v>0</v>
      </c>
      <c r="T146" s="312">
        <v>0</v>
      </c>
      <c r="U146" s="312">
        <v>0</v>
      </c>
      <c r="V146" s="313">
        <v>1</v>
      </c>
      <c r="W146" s="313">
        <v>1</v>
      </c>
      <c r="X146" s="312">
        <v>0</v>
      </c>
      <c r="Y146" s="312">
        <v>0</v>
      </c>
      <c r="Z146" s="312">
        <v>0</v>
      </c>
      <c r="AA146" s="14">
        <v>0</v>
      </c>
      <c r="AB146" s="317"/>
      <c r="AC146" s="15" t="str">
        <f t="shared" si="189"/>
        <v/>
      </c>
      <c r="AD146" s="15" t="str">
        <f t="shared" si="136"/>
        <v/>
      </c>
      <c r="AE146" s="16" t="str">
        <f t="shared" si="137"/>
        <v>0 - 0</v>
      </c>
      <c r="AF146" s="20" t="str">
        <f t="shared" si="138"/>
        <v>Not an offer</v>
      </c>
      <c r="AG146" s="276" t="str">
        <f t="shared" ref="AG146:AG209" si="191">IF(SUM(X146:AA146)&lt;&gt;0,IF(OR(MOD(ROUND(SUM(J146:AA146),10),ROUND(SUM(J146:AA146),2))&gt;0,COUNT(J146:W146)&lt;14),"Check that entries are numbers rounded to two decimal points",IF(B146="","Enter Capacity",IF(AK146,"Capacity Price has to span the entire term, no gap years",IF(AS146=0,IF(W146&lt;V146,"Check Blocks","OK"),AS146)))),"Not an Offer")</f>
        <v>Not an Offer</v>
      </c>
      <c r="AH146" s="150"/>
      <c r="AI146" s="254">
        <v>130</v>
      </c>
      <c r="AJ146" s="149" t="str">
        <f t="shared" ref="AJ146:AJ209" si="192">IF(AND(X146&lt;&gt;0,Y146&lt;&gt;0),90,IF(X146&lt;&gt;0,19,IF(Y146&lt;&gt;0,20,"00")))&amp;"-ICT"</f>
        <v>00-ICT</v>
      </c>
      <c r="AK146" s="254" t="b">
        <f t="shared" si="11"/>
        <v>0</v>
      </c>
      <c r="AL146" s="254">
        <f t="shared" si="190"/>
        <v>0</v>
      </c>
      <c r="AM146" s="254">
        <f t="shared" ref="AM146:AM209" si="193">IF(AG146="OK",IF(ROW(B146)-16=B146,0,1),0)</f>
        <v>0</v>
      </c>
      <c r="AN146" s="288">
        <f t="shared" si="139"/>
        <v>0</v>
      </c>
      <c r="AO146" s="288">
        <f>IF(AND($BU146=$BV146,BU146=AO$13),$J146&amp;$K146&amp;$L146&amp;$M146&amp;$N146&amp;$O146&amp;$P146&amp;$Q146&amp;$R146&amp;$S146&amp;$T146&amp;$U146,IFERROR(MATCH($AN146,AO$17:AO145,0),-1000))</f>
        <v>1</v>
      </c>
      <c r="AP146" s="288">
        <f>IF(AND($BU146=$BV146,BV146=AP$13),$J146&amp;$K146&amp;$L146&amp;$M146&amp;$N146&amp;$O146&amp;$P146&amp;$Q146&amp;$R146&amp;$S146&amp;$T146&amp;$U146,IFERROR(MATCH($AN146,AP$17:AP145,0),-1000))</f>
        <v>1</v>
      </c>
      <c r="AQ146" s="288">
        <f>IF(AND($BU146=$BV146,BW146=AQ$13),$J146&amp;$K146&amp;$L146&amp;$M146&amp;$N146&amp;$O146&amp;$P146&amp;$Q146&amp;$R146&amp;$S146&amp;$T146&amp;$U146,IFERROR(MATCH($AN146,AQ$17:AQ145,0),-1000))</f>
        <v>1</v>
      </c>
      <c r="AR146" s="288">
        <f>IF(AND($BU146=$BV146,BX146=AR$13),$J146&amp;$K146&amp;$L146&amp;$M146&amp;$N146&amp;$O146&amp;$P146&amp;$Q146&amp;$R146&amp;$S146&amp;$T146&amp;$U146,IFERROR(MATCH($AN146,AR$17:AR145,0),-1000))</f>
        <v>1</v>
      </c>
      <c r="AS146" s="254">
        <f t="shared" si="71"/>
        <v>0</v>
      </c>
      <c r="AT146" s="261" t="str">
        <f t="shared" si="140"/>
        <v/>
      </c>
      <c r="AU146" s="254" t="str">
        <f t="shared" si="184"/>
        <v/>
      </c>
      <c r="AV146" s="254" t="str">
        <f t="shared" si="184"/>
        <v/>
      </c>
      <c r="AW146" s="254" t="str">
        <f t="shared" si="184"/>
        <v/>
      </c>
      <c r="AX146" s="254" t="str">
        <f t="shared" si="184"/>
        <v/>
      </c>
      <c r="AY146" s="254" t="str">
        <f t="shared" si="184"/>
        <v/>
      </c>
      <c r="AZ146" s="254" t="str">
        <f t="shared" si="184"/>
        <v/>
      </c>
      <c r="BA146" s="254" t="str">
        <f t="shared" si="184"/>
        <v/>
      </c>
      <c r="BB146" s="254" t="str">
        <f t="shared" si="184"/>
        <v/>
      </c>
      <c r="BC146" s="254" t="str">
        <f t="shared" si="187"/>
        <v/>
      </c>
      <c r="BD146" s="254" t="str">
        <f t="shared" si="187"/>
        <v/>
      </c>
      <c r="BE146" s="262" t="str">
        <f t="shared" si="187"/>
        <v/>
      </c>
      <c r="BF146" s="263" t="str">
        <f t="shared" si="185"/>
        <v/>
      </c>
      <c r="BG146" s="254" t="str">
        <f t="shared" si="185"/>
        <v/>
      </c>
      <c r="BH146" s="254" t="str">
        <f t="shared" si="185"/>
        <v/>
      </c>
      <c r="BI146" s="254" t="str">
        <f t="shared" si="185"/>
        <v/>
      </c>
      <c r="BJ146" s="254" t="str">
        <f t="shared" si="185"/>
        <v/>
      </c>
      <c r="BK146" s="254" t="str">
        <f t="shared" si="185"/>
        <v/>
      </c>
      <c r="BL146" s="254" t="str">
        <f t="shared" si="185"/>
        <v/>
      </c>
      <c r="BM146" s="254" t="str">
        <f t="shared" si="185"/>
        <v/>
      </c>
      <c r="BN146" s="254" t="str">
        <f t="shared" si="188"/>
        <v/>
      </c>
      <c r="BO146" s="254" t="str">
        <f t="shared" si="188"/>
        <v/>
      </c>
      <c r="BP146" s="254" t="str">
        <f t="shared" si="188"/>
        <v/>
      </c>
      <c r="BQ146" s="264" t="str">
        <f t="shared" si="141"/>
        <v/>
      </c>
      <c r="BR146" s="261" t="str">
        <f t="shared" si="30"/>
        <v/>
      </c>
      <c r="BS146" s="254" t="str">
        <f t="shared" si="180"/>
        <v/>
      </c>
      <c r="BT146" s="254" t="str">
        <f t="shared" si="180"/>
        <v/>
      </c>
      <c r="BU146" s="265" t="str">
        <f t="shared" si="178"/>
        <v/>
      </c>
      <c r="BV146" s="263" t="str">
        <f t="shared" si="181"/>
        <v/>
      </c>
      <c r="BW146" s="254" t="str">
        <f t="shared" si="181"/>
        <v/>
      </c>
      <c r="BX146" s="254" t="str">
        <f t="shared" si="179"/>
        <v/>
      </c>
      <c r="BY146" s="264" t="str">
        <f t="shared" si="33"/>
        <v/>
      </c>
      <c r="BZ146" s="254" t="str">
        <f t="shared" si="34"/>
        <v/>
      </c>
      <c r="CA146" s="254">
        <f t="shared" si="183"/>
        <v>0</v>
      </c>
      <c r="CB146" s="254">
        <f t="shared" si="183"/>
        <v>0</v>
      </c>
      <c r="CC146" s="254">
        <f t="shared" si="183"/>
        <v>0</v>
      </c>
      <c r="CD146" s="254">
        <f t="shared" si="182"/>
        <v>0</v>
      </c>
      <c r="CE146" s="254">
        <f t="shared" si="182"/>
        <v>0</v>
      </c>
      <c r="CF146" s="254">
        <f t="shared" si="182"/>
        <v>0</v>
      </c>
      <c r="CG146" s="254">
        <f t="shared" si="182"/>
        <v>0</v>
      </c>
      <c r="CH146" s="254">
        <f t="shared" si="182"/>
        <v>0</v>
      </c>
      <c r="CI146" s="254">
        <f t="shared" si="182"/>
        <v>0</v>
      </c>
      <c r="CJ146" s="254">
        <f t="shared" si="186"/>
        <v>0</v>
      </c>
      <c r="CK146" s="254">
        <f t="shared" si="186"/>
        <v>0</v>
      </c>
      <c r="CL146" s="254">
        <f t="shared" si="186"/>
        <v>0</v>
      </c>
      <c r="CM146" s="254">
        <f t="shared" si="142"/>
        <v>0</v>
      </c>
      <c r="CN146" s="254">
        <f t="shared" si="143"/>
        <v>0</v>
      </c>
      <c r="CO146" s="254">
        <f t="shared" si="144"/>
        <v>0</v>
      </c>
      <c r="CP146" s="254">
        <f t="shared" si="145"/>
        <v>0</v>
      </c>
      <c r="CQ146" s="254">
        <f t="shared" si="146"/>
        <v>0</v>
      </c>
      <c r="CR146" s="254">
        <f t="shared" si="147"/>
        <v>0</v>
      </c>
      <c r="CS146" s="254">
        <f t="shared" si="148"/>
        <v>0</v>
      </c>
      <c r="CT146" s="254">
        <f t="shared" si="149"/>
        <v>0</v>
      </c>
      <c r="CU146" s="254">
        <f t="shared" si="150"/>
        <v>0</v>
      </c>
      <c r="CV146" s="254">
        <f t="shared" si="151"/>
        <v>0</v>
      </c>
      <c r="CW146" s="254">
        <f t="shared" si="152"/>
        <v>0</v>
      </c>
      <c r="CX146" s="254">
        <f t="shared" si="153"/>
        <v>0</v>
      </c>
      <c r="CY146" s="254">
        <f t="shared" si="154"/>
        <v>0</v>
      </c>
      <c r="CZ146" s="254">
        <f t="shared" si="155"/>
        <v>0</v>
      </c>
      <c r="DA146" s="254">
        <f t="shared" si="156"/>
        <v>0</v>
      </c>
      <c r="DB146" s="254">
        <f t="shared" si="157"/>
        <v>0</v>
      </c>
      <c r="DC146" s="254">
        <f t="shared" si="158"/>
        <v>0</v>
      </c>
      <c r="DD146" s="254">
        <f t="shared" si="159"/>
        <v>0</v>
      </c>
      <c r="DE146" s="254">
        <f t="shared" si="160"/>
        <v>0</v>
      </c>
      <c r="DF146" s="254">
        <f t="shared" si="161"/>
        <v>0</v>
      </c>
      <c r="DG146" s="254">
        <f t="shared" si="162"/>
        <v>0</v>
      </c>
      <c r="DH146" s="254">
        <f t="shared" si="163"/>
        <v>0</v>
      </c>
      <c r="DI146" s="254">
        <f t="shared" si="164"/>
        <v>0</v>
      </c>
      <c r="DJ146" s="254">
        <f t="shared" si="165"/>
        <v>0</v>
      </c>
      <c r="DK146" s="254">
        <f t="shared" si="166"/>
        <v>0</v>
      </c>
      <c r="DL146" s="254">
        <f t="shared" si="167"/>
        <v>0</v>
      </c>
      <c r="DM146" s="254">
        <f t="shared" si="168"/>
        <v>0</v>
      </c>
      <c r="DN146" s="254">
        <f t="shared" si="169"/>
        <v>0</v>
      </c>
      <c r="DO146" s="254">
        <f t="shared" si="170"/>
        <v>0</v>
      </c>
      <c r="DP146" s="254">
        <f t="shared" si="171"/>
        <v>0</v>
      </c>
      <c r="DQ146" s="254">
        <f t="shared" si="172"/>
        <v>0</v>
      </c>
      <c r="DR146" s="254">
        <f t="shared" si="173"/>
        <v>0</v>
      </c>
      <c r="DS146" s="254">
        <f t="shared" si="174"/>
        <v>0</v>
      </c>
      <c r="DT146" s="254">
        <f t="shared" si="175"/>
        <v>0</v>
      </c>
      <c r="DU146" s="254">
        <f t="shared" si="176"/>
        <v>0</v>
      </c>
      <c r="DV146" s="254">
        <f t="shared" si="177"/>
        <v>0</v>
      </c>
    </row>
    <row r="147" spans="1:126" ht="24" customHeight="1">
      <c r="A147" s="11" t="str">
        <f ca="1">IF(AG147&lt;&gt;"OK","",CONCATENATE(TEXT('Front Page'!$F$33,"000"),TEXT('Front Page'!$F$31,"000"),"-",LEFT('Front Page'!$R$53,5),"-",LEFT(D147,1),AJ147, "-",TEXT(B147,"000")))</f>
        <v/>
      </c>
      <c r="B147" s="12" t="str">
        <f>IFERROR(IF(E147="","",MAX(B$17:B146)+1),"")</f>
        <v/>
      </c>
      <c r="C147" s="13"/>
      <c r="D147" s="29" t="str">
        <f t="shared" si="134"/>
        <v>None</v>
      </c>
      <c r="E147" s="29" t="str">
        <f t="shared" si="17"/>
        <v/>
      </c>
      <c r="F147" s="29" t="str">
        <f t="shared" si="18"/>
        <v/>
      </c>
      <c r="G147" s="363"/>
      <c r="H147" s="364"/>
      <c r="I147" s="325" t="str">
        <f t="shared" si="135"/>
        <v>No</v>
      </c>
      <c r="J147" s="314">
        <v>0</v>
      </c>
      <c r="K147" s="312">
        <v>0</v>
      </c>
      <c r="L147" s="312">
        <v>0</v>
      </c>
      <c r="M147" s="312">
        <v>0</v>
      </c>
      <c r="N147" s="312">
        <v>0</v>
      </c>
      <c r="O147" s="312">
        <v>0</v>
      </c>
      <c r="P147" s="312">
        <v>0</v>
      </c>
      <c r="Q147" s="312">
        <v>0</v>
      </c>
      <c r="R147" s="312">
        <v>0</v>
      </c>
      <c r="S147" s="312">
        <v>0</v>
      </c>
      <c r="T147" s="312">
        <v>0</v>
      </c>
      <c r="U147" s="312">
        <v>0</v>
      </c>
      <c r="V147" s="313">
        <v>1</v>
      </c>
      <c r="W147" s="313">
        <v>1</v>
      </c>
      <c r="X147" s="312">
        <v>0</v>
      </c>
      <c r="Y147" s="312">
        <v>0</v>
      </c>
      <c r="Z147" s="312">
        <v>0</v>
      </c>
      <c r="AA147" s="14">
        <v>0</v>
      </c>
      <c r="AB147" s="317"/>
      <c r="AC147" s="15" t="str">
        <f t="shared" si="189"/>
        <v/>
      </c>
      <c r="AD147" s="15" t="str">
        <f t="shared" si="136"/>
        <v/>
      </c>
      <c r="AE147" s="16" t="str">
        <f t="shared" si="137"/>
        <v>0 - 0</v>
      </c>
      <c r="AF147" s="20" t="str">
        <f t="shared" si="138"/>
        <v>Not an offer</v>
      </c>
      <c r="AG147" s="276" t="str">
        <f t="shared" si="191"/>
        <v>Not an Offer</v>
      </c>
      <c r="AH147" s="150"/>
      <c r="AI147" s="254">
        <v>131</v>
      </c>
      <c r="AJ147" s="149" t="str">
        <f t="shared" si="192"/>
        <v>00-ICT</v>
      </c>
      <c r="AK147" s="254" t="b">
        <f t="shared" si="11"/>
        <v>0</v>
      </c>
      <c r="AL147" s="254">
        <f t="shared" si="190"/>
        <v>0</v>
      </c>
      <c r="AM147" s="254">
        <f t="shared" si="193"/>
        <v>0</v>
      </c>
      <c r="AN147" s="288">
        <f t="shared" si="139"/>
        <v>0</v>
      </c>
      <c r="AO147" s="288">
        <f>IF(AND($BU147=$BV147,BU147=AO$13),$J147&amp;$K147&amp;$L147&amp;$M147&amp;$N147&amp;$O147&amp;$P147&amp;$Q147&amp;$R147&amp;$S147&amp;$T147&amp;$U147,IFERROR(MATCH($AN147,AO$17:AO146,0),-1000))</f>
        <v>1</v>
      </c>
      <c r="AP147" s="288">
        <f>IF(AND($BU147=$BV147,BV147=AP$13),$J147&amp;$K147&amp;$L147&amp;$M147&amp;$N147&amp;$O147&amp;$P147&amp;$Q147&amp;$R147&amp;$S147&amp;$T147&amp;$U147,IFERROR(MATCH($AN147,AP$17:AP146,0),-1000))</f>
        <v>1</v>
      </c>
      <c r="AQ147" s="288">
        <f>IF(AND($BU147=$BV147,BW147=AQ$13),$J147&amp;$K147&amp;$L147&amp;$M147&amp;$N147&amp;$O147&amp;$P147&amp;$Q147&amp;$R147&amp;$S147&amp;$T147&amp;$U147,IFERROR(MATCH($AN147,AQ$17:AQ146,0),-1000))</f>
        <v>1</v>
      </c>
      <c r="AR147" s="288">
        <f>IF(AND($BU147=$BV147,BX147=AR$13),$J147&amp;$K147&amp;$L147&amp;$M147&amp;$N147&amp;$O147&amp;$P147&amp;$Q147&amp;$R147&amp;$S147&amp;$T147&amp;$U147,IFERROR(MATCH($AN147,AR$17:AR146,0),-1000))</f>
        <v>1</v>
      </c>
      <c r="AS147" s="254">
        <f t="shared" si="71"/>
        <v>0</v>
      </c>
      <c r="AT147" s="261" t="str">
        <f t="shared" si="140"/>
        <v/>
      </c>
      <c r="AU147" s="254" t="str">
        <f t="shared" si="184"/>
        <v/>
      </c>
      <c r="AV147" s="254" t="str">
        <f t="shared" si="184"/>
        <v/>
      </c>
      <c r="AW147" s="254" t="str">
        <f t="shared" si="184"/>
        <v/>
      </c>
      <c r="AX147" s="254" t="str">
        <f t="shared" si="184"/>
        <v/>
      </c>
      <c r="AY147" s="254" t="str">
        <f t="shared" si="184"/>
        <v/>
      </c>
      <c r="AZ147" s="254" t="str">
        <f t="shared" si="184"/>
        <v/>
      </c>
      <c r="BA147" s="254" t="str">
        <f t="shared" si="184"/>
        <v/>
      </c>
      <c r="BB147" s="254" t="str">
        <f t="shared" si="184"/>
        <v/>
      </c>
      <c r="BC147" s="254" t="str">
        <f t="shared" si="187"/>
        <v/>
      </c>
      <c r="BD147" s="254" t="str">
        <f t="shared" si="187"/>
        <v/>
      </c>
      <c r="BE147" s="262" t="str">
        <f t="shared" si="187"/>
        <v/>
      </c>
      <c r="BF147" s="263" t="str">
        <f t="shared" si="185"/>
        <v/>
      </c>
      <c r="BG147" s="254" t="str">
        <f t="shared" si="185"/>
        <v/>
      </c>
      <c r="BH147" s="254" t="str">
        <f t="shared" si="185"/>
        <v/>
      </c>
      <c r="BI147" s="254" t="str">
        <f t="shared" si="185"/>
        <v/>
      </c>
      <c r="BJ147" s="254" t="str">
        <f t="shared" si="185"/>
        <v/>
      </c>
      <c r="BK147" s="254" t="str">
        <f t="shared" si="185"/>
        <v/>
      </c>
      <c r="BL147" s="254" t="str">
        <f t="shared" si="185"/>
        <v/>
      </c>
      <c r="BM147" s="254" t="str">
        <f t="shared" si="185"/>
        <v/>
      </c>
      <c r="BN147" s="254" t="str">
        <f t="shared" si="188"/>
        <v/>
      </c>
      <c r="BO147" s="254" t="str">
        <f t="shared" si="188"/>
        <v/>
      </c>
      <c r="BP147" s="254" t="str">
        <f t="shared" si="188"/>
        <v/>
      </c>
      <c r="BQ147" s="264" t="str">
        <f t="shared" si="141"/>
        <v/>
      </c>
      <c r="BR147" s="261" t="str">
        <f t="shared" si="30"/>
        <v/>
      </c>
      <c r="BS147" s="254" t="str">
        <f t="shared" si="180"/>
        <v/>
      </c>
      <c r="BT147" s="254" t="str">
        <f t="shared" si="180"/>
        <v/>
      </c>
      <c r="BU147" s="265" t="str">
        <f t="shared" si="178"/>
        <v/>
      </c>
      <c r="BV147" s="263" t="str">
        <f t="shared" si="181"/>
        <v/>
      </c>
      <c r="BW147" s="254" t="str">
        <f t="shared" si="181"/>
        <v/>
      </c>
      <c r="BX147" s="254" t="str">
        <f t="shared" si="179"/>
        <v/>
      </c>
      <c r="BY147" s="264" t="str">
        <f t="shared" si="33"/>
        <v/>
      </c>
      <c r="BZ147" s="254" t="str">
        <f t="shared" si="34"/>
        <v/>
      </c>
      <c r="CA147" s="254">
        <f t="shared" si="183"/>
        <v>0</v>
      </c>
      <c r="CB147" s="254">
        <f t="shared" si="183"/>
        <v>0</v>
      </c>
      <c r="CC147" s="254">
        <f t="shared" si="183"/>
        <v>0</v>
      </c>
      <c r="CD147" s="254">
        <f t="shared" si="182"/>
        <v>0</v>
      </c>
      <c r="CE147" s="254">
        <f t="shared" si="182"/>
        <v>0</v>
      </c>
      <c r="CF147" s="254">
        <f t="shared" si="182"/>
        <v>0</v>
      </c>
      <c r="CG147" s="254">
        <f t="shared" si="182"/>
        <v>0</v>
      </c>
      <c r="CH147" s="254">
        <f t="shared" si="182"/>
        <v>0</v>
      </c>
      <c r="CI147" s="254">
        <f t="shared" si="182"/>
        <v>0</v>
      </c>
      <c r="CJ147" s="254">
        <f t="shared" si="186"/>
        <v>0</v>
      </c>
      <c r="CK147" s="254">
        <f t="shared" si="186"/>
        <v>0</v>
      </c>
      <c r="CL147" s="254">
        <f t="shared" si="186"/>
        <v>0</v>
      </c>
      <c r="CM147" s="254">
        <f t="shared" si="142"/>
        <v>0</v>
      </c>
      <c r="CN147" s="254">
        <f t="shared" si="143"/>
        <v>0</v>
      </c>
      <c r="CO147" s="254">
        <f t="shared" si="144"/>
        <v>0</v>
      </c>
      <c r="CP147" s="254">
        <f t="shared" si="145"/>
        <v>0</v>
      </c>
      <c r="CQ147" s="254">
        <f t="shared" si="146"/>
        <v>0</v>
      </c>
      <c r="CR147" s="254">
        <f t="shared" si="147"/>
        <v>0</v>
      </c>
      <c r="CS147" s="254">
        <f t="shared" si="148"/>
        <v>0</v>
      </c>
      <c r="CT147" s="254">
        <f t="shared" si="149"/>
        <v>0</v>
      </c>
      <c r="CU147" s="254">
        <f t="shared" si="150"/>
        <v>0</v>
      </c>
      <c r="CV147" s="254">
        <f t="shared" si="151"/>
        <v>0</v>
      </c>
      <c r="CW147" s="254">
        <f t="shared" si="152"/>
        <v>0</v>
      </c>
      <c r="CX147" s="254">
        <f t="shared" si="153"/>
        <v>0</v>
      </c>
      <c r="CY147" s="254">
        <f t="shared" si="154"/>
        <v>0</v>
      </c>
      <c r="CZ147" s="254">
        <f t="shared" si="155"/>
        <v>0</v>
      </c>
      <c r="DA147" s="254">
        <f t="shared" si="156"/>
        <v>0</v>
      </c>
      <c r="DB147" s="254">
        <f t="shared" si="157"/>
        <v>0</v>
      </c>
      <c r="DC147" s="254">
        <f t="shared" si="158"/>
        <v>0</v>
      </c>
      <c r="DD147" s="254">
        <f t="shared" si="159"/>
        <v>0</v>
      </c>
      <c r="DE147" s="254">
        <f t="shared" si="160"/>
        <v>0</v>
      </c>
      <c r="DF147" s="254">
        <f t="shared" si="161"/>
        <v>0</v>
      </c>
      <c r="DG147" s="254">
        <f t="shared" si="162"/>
        <v>0</v>
      </c>
      <c r="DH147" s="254">
        <f t="shared" si="163"/>
        <v>0</v>
      </c>
      <c r="DI147" s="254">
        <f t="shared" si="164"/>
        <v>0</v>
      </c>
      <c r="DJ147" s="254">
        <f t="shared" si="165"/>
        <v>0</v>
      </c>
      <c r="DK147" s="254">
        <f t="shared" si="166"/>
        <v>0</v>
      </c>
      <c r="DL147" s="254">
        <f t="shared" si="167"/>
        <v>0</v>
      </c>
      <c r="DM147" s="254">
        <f t="shared" si="168"/>
        <v>0</v>
      </c>
      <c r="DN147" s="254">
        <f t="shared" si="169"/>
        <v>0</v>
      </c>
      <c r="DO147" s="254">
        <f t="shared" si="170"/>
        <v>0</v>
      </c>
      <c r="DP147" s="254">
        <f t="shared" si="171"/>
        <v>0</v>
      </c>
      <c r="DQ147" s="254">
        <f t="shared" si="172"/>
        <v>0</v>
      </c>
      <c r="DR147" s="254">
        <f t="shared" si="173"/>
        <v>0</v>
      </c>
      <c r="DS147" s="254">
        <f t="shared" si="174"/>
        <v>0</v>
      </c>
      <c r="DT147" s="254">
        <f t="shared" si="175"/>
        <v>0</v>
      </c>
      <c r="DU147" s="254">
        <f t="shared" si="176"/>
        <v>0</v>
      </c>
      <c r="DV147" s="254">
        <f t="shared" si="177"/>
        <v>0</v>
      </c>
    </row>
    <row r="148" spans="1:126" ht="24" customHeight="1">
      <c r="A148" s="11" t="str">
        <f ca="1">IF(AG148&lt;&gt;"OK","",CONCATENATE(TEXT('Front Page'!$F$33,"000"),TEXT('Front Page'!$F$31,"000"),"-",LEFT('Front Page'!$R$53,5),"-",LEFT(D148,1),AJ148, "-",TEXT(B148,"000")))</f>
        <v/>
      </c>
      <c r="B148" s="12" t="str">
        <f>IFERROR(IF(E148="","",MAX(B$17:B147)+1),"")</f>
        <v/>
      </c>
      <c r="C148" s="13"/>
      <c r="D148" s="29" t="str">
        <f t="shared" si="134"/>
        <v>None</v>
      </c>
      <c r="E148" s="29" t="str">
        <f t="shared" si="17"/>
        <v/>
      </c>
      <c r="F148" s="29" t="str">
        <f t="shared" si="18"/>
        <v/>
      </c>
      <c r="G148" s="363"/>
      <c r="H148" s="364"/>
      <c r="I148" s="325" t="str">
        <f t="shared" si="135"/>
        <v>No</v>
      </c>
      <c r="J148" s="314">
        <v>0</v>
      </c>
      <c r="K148" s="312">
        <v>0</v>
      </c>
      <c r="L148" s="312">
        <v>0</v>
      </c>
      <c r="M148" s="312">
        <v>0</v>
      </c>
      <c r="N148" s="312">
        <v>0</v>
      </c>
      <c r="O148" s="312">
        <v>0</v>
      </c>
      <c r="P148" s="312">
        <v>0</v>
      </c>
      <c r="Q148" s="312">
        <v>0</v>
      </c>
      <c r="R148" s="312">
        <v>0</v>
      </c>
      <c r="S148" s="312">
        <v>0</v>
      </c>
      <c r="T148" s="312">
        <v>0</v>
      </c>
      <c r="U148" s="312">
        <v>0</v>
      </c>
      <c r="V148" s="313">
        <v>1</v>
      </c>
      <c r="W148" s="313">
        <v>1</v>
      </c>
      <c r="X148" s="312">
        <v>0</v>
      </c>
      <c r="Y148" s="312">
        <v>0</v>
      </c>
      <c r="Z148" s="312">
        <v>0</v>
      </c>
      <c r="AA148" s="14">
        <v>0</v>
      </c>
      <c r="AB148" s="317"/>
      <c r="AC148" s="15" t="str">
        <f t="shared" si="189"/>
        <v/>
      </c>
      <c r="AD148" s="15" t="str">
        <f t="shared" si="136"/>
        <v/>
      </c>
      <c r="AE148" s="16" t="str">
        <f t="shared" si="137"/>
        <v>0 - 0</v>
      </c>
      <c r="AF148" s="20" t="str">
        <f t="shared" si="138"/>
        <v>Not an offer</v>
      </c>
      <c r="AG148" s="276" t="str">
        <f t="shared" si="191"/>
        <v>Not an Offer</v>
      </c>
      <c r="AH148" s="150"/>
      <c r="AI148" s="254">
        <v>132</v>
      </c>
      <c r="AJ148" s="149" t="str">
        <f t="shared" si="192"/>
        <v>00-ICT</v>
      </c>
      <c r="AK148" s="254" t="b">
        <f t="shared" si="11"/>
        <v>0</v>
      </c>
      <c r="AL148" s="254">
        <f t="shared" si="190"/>
        <v>0</v>
      </c>
      <c r="AM148" s="254">
        <f t="shared" si="193"/>
        <v>0</v>
      </c>
      <c r="AN148" s="288">
        <f t="shared" si="139"/>
        <v>0</v>
      </c>
      <c r="AO148" s="288">
        <f>IF(AND($BU148=$BV148,BU148=AO$13),$J148&amp;$K148&amp;$L148&amp;$M148&amp;$N148&amp;$O148&amp;$P148&amp;$Q148&amp;$R148&amp;$S148&amp;$T148&amp;$U148,IFERROR(MATCH($AN148,AO$17:AO147,0),-1000))</f>
        <v>1</v>
      </c>
      <c r="AP148" s="288">
        <f>IF(AND($BU148=$BV148,BV148=AP$13),$J148&amp;$K148&amp;$L148&amp;$M148&amp;$N148&amp;$O148&amp;$P148&amp;$Q148&amp;$R148&amp;$S148&amp;$T148&amp;$U148,IFERROR(MATCH($AN148,AP$17:AP147,0),-1000))</f>
        <v>1</v>
      </c>
      <c r="AQ148" s="288">
        <f>IF(AND($BU148=$BV148,BW148=AQ$13),$J148&amp;$K148&amp;$L148&amp;$M148&amp;$N148&amp;$O148&amp;$P148&amp;$Q148&amp;$R148&amp;$S148&amp;$T148&amp;$U148,IFERROR(MATCH($AN148,AQ$17:AQ147,0),-1000))</f>
        <v>1</v>
      </c>
      <c r="AR148" s="288">
        <f>IF(AND($BU148=$BV148,BX148=AR$13),$J148&amp;$K148&amp;$L148&amp;$M148&amp;$N148&amp;$O148&amp;$P148&amp;$Q148&amp;$R148&amp;$S148&amp;$T148&amp;$U148,IFERROR(MATCH($AN148,AR$17:AR147,0),-1000))</f>
        <v>1</v>
      </c>
      <c r="AS148" s="254">
        <f t="shared" si="71"/>
        <v>0</v>
      </c>
      <c r="AT148" s="261" t="str">
        <f t="shared" si="140"/>
        <v/>
      </c>
      <c r="AU148" s="254" t="str">
        <f t="shared" si="184"/>
        <v/>
      </c>
      <c r="AV148" s="254" t="str">
        <f t="shared" si="184"/>
        <v/>
      </c>
      <c r="AW148" s="254" t="str">
        <f t="shared" si="184"/>
        <v/>
      </c>
      <c r="AX148" s="254" t="str">
        <f t="shared" si="184"/>
        <v/>
      </c>
      <c r="AY148" s="254" t="str">
        <f t="shared" si="184"/>
        <v/>
      </c>
      <c r="AZ148" s="254" t="str">
        <f t="shared" si="184"/>
        <v/>
      </c>
      <c r="BA148" s="254" t="str">
        <f t="shared" si="184"/>
        <v/>
      </c>
      <c r="BB148" s="254" t="str">
        <f t="shared" si="184"/>
        <v/>
      </c>
      <c r="BC148" s="254" t="str">
        <f t="shared" si="187"/>
        <v/>
      </c>
      <c r="BD148" s="254" t="str">
        <f t="shared" si="187"/>
        <v/>
      </c>
      <c r="BE148" s="262" t="str">
        <f t="shared" si="187"/>
        <v/>
      </c>
      <c r="BF148" s="263" t="str">
        <f t="shared" si="185"/>
        <v/>
      </c>
      <c r="BG148" s="254" t="str">
        <f t="shared" si="185"/>
        <v/>
      </c>
      <c r="BH148" s="254" t="str">
        <f t="shared" si="185"/>
        <v/>
      </c>
      <c r="BI148" s="254" t="str">
        <f t="shared" si="185"/>
        <v/>
      </c>
      <c r="BJ148" s="254" t="str">
        <f t="shared" si="185"/>
        <v/>
      </c>
      <c r="BK148" s="254" t="str">
        <f t="shared" si="185"/>
        <v/>
      </c>
      <c r="BL148" s="254" t="str">
        <f t="shared" si="185"/>
        <v/>
      </c>
      <c r="BM148" s="254" t="str">
        <f t="shared" si="185"/>
        <v/>
      </c>
      <c r="BN148" s="254" t="str">
        <f t="shared" si="188"/>
        <v/>
      </c>
      <c r="BO148" s="254" t="str">
        <f t="shared" si="188"/>
        <v/>
      </c>
      <c r="BP148" s="254" t="str">
        <f t="shared" si="188"/>
        <v/>
      </c>
      <c r="BQ148" s="264" t="str">
        <f t="shared" si="141"/>
        <v/>
      </c>
      <c r="BR148" s="261" t="str">
        <f t="shared" si="30"/>
        <v/>
      </c>
      <c r="BS148" s="254" t="str">
        <f t="shared" si="180"/>
        <v/>
      </c>
      <c r="BT148" s="254" t="str">
        <f t="shared" si="180"/>
        <v/>
      </c>
      <c r="BU148" s="265" t="str">
        <f t="shared" si="178"/>
        <v/>
      </c>
      <c r="BV148" s="263" t="str">
        <f t="shared" si="181"/>
        <v/>
      </c>
      <c r="BW148" s="254" t="str">
        <f t="shared" si="181"/>
        <v/>
      </c>
      <c r="BX148" s="254" t="str">
        <f t="shared" si="179"/>
        <v/>
      </c>
      <c r="BY148" s="264" t="str">
        <f t="shared" si="33"/>
        <v/>
      </c>
      <c r="BZ148" s="254" t="str">
        <f t="shared" si="34"/>
        <v/>
      </c>
      <c r="CA148" s="254">
        <f t="shared" si="183"/>
        <v>0</v>
      </c>
      <c r="CB148" s="254">
        <f t="shared" si="183"/>
        <v>0</v>
      </c>
      <c r="CC148" s="254">
        <f t="shared" si="183"/>
        <v>0</v>
      </c>
      <c r="CD148" s="254">
        <f t="shared" si="182"/>
        <v>0</v>
      </c>
      <c r="CE148" s="254">
        <f t="shared" si="182"/>
        <v>0</v>
      </c>
      <c r="CF148" s="254">
        <f t="shared" si="182"/>
        <v>0</v>
      </c>
      <c r="CG148" s="254">
        <f t="shared" si="182"/>
        <v>0</v>
      </c>
      <c r="CH148" s="254">
        <f t="shared" si="182"/>
        <v>0</v>
      </c>
      <c r="CI148" s="254">
        <f t="shared" si="182"/>
        <v>0</v>
      </c>
      <c r="CJ148" s="254">
        <f t="shared" si="186"/>
        <v>0</v>
      </c>
      <c r="CK148" s="254">
        <f t="shared" si="186"/>
        <v>0</v>
      </c>
      <c r="CL148" s="254">
        <f t="shared" si="186"/>
        <v>0</v>
      </c>
      <c r="CM148" s="254">
        <f t="shared" si="142"/>
        <v>0</v>
      </c>
      <c r="CN148" s="254">
        <f t="shared" si="143"/>
        <v>0</v>
      </c>
      <c r="CO148" s="254">
        <f t="shared" si="144"/>
        <v>0</v>
      </c>
      <c r="CP148" s="254">
        <f t="shared" si="145"/>
        <v>0</v>
      </c>
      <c r="CQ148" s="254">
        <f t="shared" si="146"/>
        <v>0</v>
      </c>
      <c r="CR148" s="254">
        <f t="shared" si="147"/>
        <v>0</v>
      </c>
      <c r="CS148" s="254">
        <f t="shared" si="148"/>
        <v>0</v>
      </c>
      <c r="CT148" s="254">
        <f t="shared" si="149"/>
        <v>0</v>
      </c>
      <c r="CU148" s="254">
        <f t="shared" si="150"/>
        <v>0</v>
      </c>
      <c r="CV148" s="254">
        <f t="shared" si="151"/>
        <v>0</v>
      </c>
      <c r="CW148" s="254">
        <f t="shared" si="152"/>
        <v>0</v>
      </c>
      <c r="CX148" s="254">
        <f t="shared" si="153"/>
        <v>0</v>
      </c>
      <c r="CY148" s="254">
        <f t="shared" si="154"/>
        <v>0</v>
      </c>
      <c r="CZ148" s="254">
        <f t="shared" si="155"/>
        <v>0</v>
      </c>
      <c r="DA148" s="254">
        <f t="shared" si="156"/>
        <v>0</v>
      </c>
      <c r="DB148" s="254">
        <f t="shared" si="157"/>
        <v>0</v>
      </c>
      <c r="DC148" s="254">
        <f t="shared" si="158"/>
        <v>0</v>
      </c>
      <c r="DD148" s="254">
        <f t="shared" si="159"/>
        <v>0</v>
      </c>
      <c r="DE148" s="254">
        <f t="shared" si="160"/>
        <v>0</v>
      </c>
      <c r="DF148" s="254">
        <f t="shared" si="161"/>
        <v>0</v>
      </c>
      <c r="DG148" s="254">
        <f t="shared" si="162"/>
        <v>0</v>
      </c>
      <c r="DH148" s="254">
        <f t="shared" si="163"/>
        <v>0</v>
      </c>
      <c r="DI148" s="254">
        <f t="shared" si="164"/>
        <v>0</v>
      </c>
      <c r="DJ148" s="254">
        <f t="shared" si="165"/>
        <v>0</v>
      </c>
      <c r="DK148" s="254">
        <f t="shared" si="166"/>
        <v>0</v>
      </c>
      <c r="DL148" s="254">
        <f t="shared" si="167"/>
        <v>0</v>
      </c>
      <c r="DM148" s="254">
        <f t="shared" si="168"/>
        <v>0</v>
      </c>
      <c r="DN148" s="254">
        <f t="shared" si="169"/>
        <v>0</v>
      </c>
      <c r="DO148" s="254">
        <f t="shared" si="170"/>
        <v>0</v>
      </c>
      <c r="DP148" s="254">
        <f t="shared" si="171"/>
        <v>0</v>
      </c>
      <c r="DQ148" s="254">
        <f t="shared" si="172"/>
        <v>0</v>
      </c>
      <c r="DR148" s="254">
        <f t="shared" si="173"/>
        <v>0</v>
      </c>
      <c r="DS148" s="254">
        <f t="shared" si="174"/>
        <v>0</v>
      </c>
      <c r="DT148" s="254">
        <f t="shared" si="175"/>
        <v>0</v>
      </c>
      <c r="DU148" s="254">
        <f t="shared" si="176"/>
        <v>0</v>
      </c>
      <c r="DV148" s="254">
        <f t="shared" si="177"/>
        <v>0</v>
      </c>
    </row>
    <row r="149" spans="1:126" ht="24" customHeight="1">
      <c r="A149" s="11" t="str">
        <f ca="1">IF(AG149&lt;&gt;"OK","",CONCATENATE(TEXT('Front Page'!$F$33,"000"),TEXT('Front Page'!$F$31,"000"),"-",LEFT('Front Page'!$R$53,5),"-",LEFT(D149,1),AJ149, "-",TEXT(B149,"000")))</f>
        <v/>
      </c>
      <c r="B149" s="12" t="str">
        <f>IFERROR(IF(E149="","",MAX(B$17:B148)+1),"")</f>
        <v/>
      </c>
      <c r="C149" s="13"/>
      <c r="D149" s="29" t="str">
        <f t="shared" si="134"/>
        <v>None</v>
      </c>
      <c r="E149" s="29" t="str">
        <f t="shared" si="17"/>
        <v/>
      </c>
      <c r="F149" s="29" t="str">
        <f t="shared" si="18"/>
        <v/>
      </c>
      <c r="G149" s="363"/>
      <c r="H149" s="364"/>
      <c r="I149" s="325" t="str">
        <f t="shared" si="135"/>
        <v>No</v>
      </c>
      <c r="J149" s="314">
        <v>0</v>
      </c>
      <c r="K149" s="312">
        <v>0</v>
      </c>
      <c r="L149" s="312">
        <v>0</v>
      </c>
      <c r="M149" s="312">
        <v>0</v>
      </c>
      <c r="N149" s="312">
        <v>0</v>
      </c>
      <c r="O149" s="312">
        <v>0</v>
      </c>
      <c r="P149" s="312">
        <v>0</v>
      </c>
      <c r="Q149" s="312">
        <v>0</v>
      </c>
      <c r="R149" s="312">
        <v>0</v>
      </c>
      <c r="S149" s="312">
        <v>0</v>
      </c>
      <c r="T149" s="312">
        <v>0</v>
      </c>
      <c r="U149" s="312">
        <v>0</v>
      </c>
      <c r="V149" s="313">
        <v>1</v>
      </c>
      <c r="W149" s="313">
        <v>1</v>
      </c>
      <c r="X149" s="312">
        <v>0</v>
      </c>
      <c r="Y149" s="312">
        <v>0</v>
      </c>
      <c r="Z149" s="312">
        <v>0</v>
      </c>
      <c r="AA149" s="14">
        <v>0</v>
      </c>
      <c r="AB149" s="317"/>
      <c r="AC149" s="15" t="str">
        <f t="shared" si="189"/>
        <v/>
      </c>
      <c r="AD149" s="15" t="str">
        <f t="shared" si="136"/>
        <v/>
      </c>
      <c r="AE149" s="16" t="str">
        <f t="shared" si="137"/>
        <v>0 - 0</v>
      </c>
      <c r="AF149" s="20" t="str">
        <f t="shared" si="138"/>
        <v>Not an offer</v>
      </c>
      <c r="AG149" s="276" t="str">
        <f t="shared" si="191"/>
        <v>Not an Offer</v>
      </c>
      <c r="AH149" s="150"/>
      <c r="AI149" s="254">
        <v>133</v>
      </c>
      <c r="AJ149" s="149" t="str">
        <f t="shared" si="192"/>
        <v>00-ICT</v>
      </c>
      <c r="AK149" s="254" t="b">
        <f t="shared" si="11"/>
        <v>0</v>
      </c>
      <c r="AL149" s="254">
        <f t="shared" si="190"/>
        <v>0</v>
      </c>
      <c r="AM149" s="254">
        <f t="shared" si="193"/>
        <v>0</v>
      </c>
      <c r="AN149" s="288">
        <f t="shared" si="139"/>
        <v>0</v>
      </c>
      <c r="AO149" s="288">
        <f>IF(AND($BU149=$BV149,BU149=AO$13),$J149&amp;$K149&amp;$L149&amp;$M149&amp;$N149&amp;$O149&amp;$P149&amp;$Q149&amp;$R149&amp;$S149&amp;$T149&amp;$U149,IFERROR(MATCH($AN149,AO$17:AO148,0),-1000))</f>
        <v>1</v>
      </c>
      <c r="AP149" s="288">
        <f>IF(AND($BU149=$BV149,BV149=AP$13),$J149&amp;$K149&amp;$L149&amp;$M149&amp;$N149&amp;$O149&amp;$P149&amp;$Q149&amp;$R149&amp;$S149&amp;$T149&amp;$U149,IFERROR(MATCH($AN149,AP$17:AP148,0),-1000))</f>
        <v>1</v>
      </c>
      <c r="AQ149" s="288">
        <f>IF(AND($BU149=$BV149,BW149=AQ$13),$J149&amp;$K149&amp;$L149&amp;$M149&amp;$N149&amp;$O149&amp;$P149&amp;$Q149&amp;$R149&amp;$S149&amp;$T149&amp;$U149,IFERROR(MATCH($AN149,AQ$17:AQ148,0),-1000))</f>
        <v>1</v>
      </c>
      <c r="AR149" s="288">
        <f>IF(AND($BU149=$BV149,BX149=AR$13),$J149&amp;$K149&amp;$L149&amp;$M149&amp;$N149&amp;$O149&amp;$P149&amp;$Q149&amp;$R149&amp;$S149&amp;$T149&amp;$U149,IFERROR(MATCH($AN149,AR$17:AR148,0),-1000))</f>
        <v>1</v>
      </c>
      <c r="AS149" s="254">
        <f t="shared" si="71"/>
        <v>0</v>
      </c>
      <c r="AT149" s="261" t="str">
        <f t="shared" si="140"/>
        <v/>
      </c>
      <c r="AU149" s="254" t="str">
        <f t="shared" si="184"/>
        <v/>
      </c>
      <c r="AV149" s="254" t="str">
        <f t="shared" si="184"/>
        <v/>
      </c>
      <c r="AW149" s="254" t="str">
        <f t="shared" si="184"/>
        <v/>
      </c>
      <c r="AX149" s="254" t="str">
        <f t="shared" si="184"/>
        <v/>
      </c>
      <c r="AY149" s="254" t="str">
        <f t="shared" si="184"/>
        <v/>
      </c>
      <c r="AZ149" s="254" t="str">
        <f t="shared" si="184"/>
        <v/>
      </c>
      <c r="BA149" s="254" t="str">
        <f t="shared" si="184"/>
        <v/>
      </c>
      <c r="BB149" s="254" t="str">
        <f t="shared" si="184"/>
        <v/>
      </c>
      <c r="BC149" s="254" t="str">
        <f t="shared" si="187"/>
        <v/>
      </c>
      <c r="BD149" s="254" t="str">
        <f t="shared" si="187"/>
        <v/>
      </c>
      <c r="BE149" s="262" t="str">
        <f t="shared" si="187"/>
        <v/>
      </c>
      <c r="BF149" s="263" t="str">
        <f t="shared" si="185"/>
        <v/>
      </c>
      <c r="BG149" s="254" t="str">
        <f t="shared" si="185"/>
        <v/>
      </c>
      <c r="BH149" s="254" t="str">
        <f t="shared" si="185"/>
        <v/>
      </c>
      <c r="BI149" s="254" t="str">
        <f t="shared" si="185"/>
        <v/>
      </c>
      <c r="BJ149" s="254" t="str">
        <f t="shared" si="185"/>
        <v/>
      </c>
      <c r="BK149" s="254" t="str">
        <f t="shared" si="185"/>
        <v/>
      </c>
      <c r="BL149" s="254" t="str">
        <f t="shared" si="185"/>
        <v/>
      </c>
      <c r="BM149" s="254" t="str">
        <f t="shared" si="185"/>
        <v/>
      </c>
      <c r="BN149" s="254" t="str">
        <f t="shared" si="188"/>
        <v/>
      </c>
      <c r="BO149" s="254" t="str">
        <f t="shared" si="188"/>
        <v/>
      </c>
      <c r="BP149" s="254" t="str">
        <f t="shared" si="188"/>
        <v/>
      </c>
      <c r="BQ149" s="264" t="str">
        <f t="shared" si="141"/>
        <v/>
      </c>
      <c r="BR149" s="261" t="str">
        <f t="shared" si="30"/>
        <v/>
      </c>
      <c r="BS149" s="254" t="str">
        <f t="shared" si="180"/>
        <v/>
      </c>
      <c r="BT149" s="254" t="str">
        <f t="shared" si="180"/>
        <v/>
      </c>
      <c r="BU149" s="265" t="str">
        <f t="shared" si="178"/>
        <v/>
      </c>
      <c r="BV149" s="263" t="str">
        <f t="shared" si="181"/>
        <v/>
      </c>
      <c r="BW149" s="254" t="str">
        <f t="shared" si="181"/>
        <v/>
      </c>
      <c r="BX149" s="254" t="str">
        <f t="shared" si="179"/>
        <v/>
      </c>
      <c r="BY149" s="264" t="str">
        <f t="shared" si="33"/>
        <v/>
      </c>
      <c r="BZ149" s="254" t="str">
        <f t="shared" si="34"/>
        <v/>
      </c>
      <c r="CA149" s="254">
        <f t="shared" si="183"/>
        <v>0</v>
      </c>
      <c r="CB149" s="254">
        <f t="shared" si="183"/>
        <v>0</v>
      </c>
      <c r="CC149" s="254">
        <f t="shared" si="183"/>
        <v>0</v>
      </c>
      <c r="CD149" s="254">
        <f t="shared" si="182"/>
        <v>0</v>
      </c>
      <c r="CE149" s="254">
        <f t="shared" si="182"/>
        <v>0</v>
      </c>
      <c r="CF149" s="254">
        <f t="shared" si="182"/>
        <v>0</v>
      </c>
      <c r="CG149" s="254">
        <f t="shared" si="182"/>
        <v>0</v>
      </c>
      <c r="CH149" s="254">
        <f t="shared" si="182"/>
        <v>0</v>
      </c>
      <c r="CI149" s="254">
        <f t="shared" si="182"/>
        <v>0</v>
      </c>
      <c r="CJ149" s="254">
        <f t="shared" si="186"/>
        <v>0</v>
      </c>
      <c r="CK149" s="254">
        <f t="shared" si="186"/>
        <v>0</v>
      </c>
      <c r="CL149" s="254">
        <f t="shared" si="186"/>
        <v>0</v>
      </c>
      <c r="CM149" s="254">
        <f t="shared" si="142"/>
        <v>0</v>
      </c>
      <c r="CN149" s="254">
        <f t="shared" si="143"/>
        <v>0</v>
      </c>
      <c r="CO149" s="254">
        <f t="shared" si="144"/>
        <v>0</v>
      </c>
      <c r="CP149" s="254">
        <f t="shared" si="145"/>
        <v>0</v>
      </c>
      <c r="CQ149" s="254">
        <f t="shared" si="146"/>
        <v>0</v>
      </c>
      <c r="CR149" s="254">
        <f t="shared" si="147"/>
        <v>0</v>
      </c>
      <c r="CS149" s="254">
        <f t="shared" si="148"/>
        <v>0</v>
      </c>
      <c r="CT149" s="254">
        <f t="shared" si="149"/>
        <v>0</v>
      </c>
      <c r="CU149" s="254">
        <f t="shared" si="150"/>
        <v>0</v>
      </c>
      <c r="CV149" s="254">
        <f t="shared" si="151"/>
        <v>0</v>
      </c>
      <c r="CW149" s="254">
        <f t="shared" si="152"/>
        <v>0</v>
      </c>
      <c r="CX149" s="254">
        <f t="shared" si="153"/>
        <v>0</v>
      </c>
      <c r="CY149" s="254">
        <f t="shared" si="154"/>
        <v>0</v>
      </c>
      <c r="CZ149" s="254">
        <f t="shared" si="155"/>
        <v>0</v>
      </c>
      <c r="DA149" s="254">
        <f t="shared" si="156"/>
        <v>0</v>
      </c>
      <c r="DB149" s="254">
        <f t="shared" si="157"/>
        <v>0</v>
      </c>
      <c r="DC149" s="254">
        <f t="shared" si="158"/>
        <v>0</v>
      </c>
      <c r="DD149" s="254">
        <f t="shared" si="159"/>
        <v>0</v>
      </c>
      <c r="DE149" s="254">
        <f t="shared" si="160"/>
        <v>0</v>
      </c>
      <c r="DF149" s="254">
        <f t="shared" si="161"/>
        <v>0</v>
      </c>
      <c r="DG149" s="254">
        <f t="shared" si="162"/>
        <v>0</v>
      </c>
      <c r="DH149" s="254">
        <f t="shared" si="163"/>
        <v>0</v>
      </c>
      <c r="DI149" s="254">
        <f t="shared" si="164"/>
        <v>0</v>
      </c>
      <c r="DJ149" s="254">
        <f t="shared" si="165"/>
        <v>0</v>
      </c>
      <c r="DK149" s="254">
        <f t="shared" si="166"/>
        <v>0</v>
      </c>
      <c r="DL149" s="254">
        <f t="shared" si="167"/>
        <v>0</v>
      </c>
      <c r="DM149" s="254">
        <f t="shared" si="168"/>
        <v>0</v>
      </c>
      <c r="DN149" s="254">
        <f t="shared" si="169"/>
        <v>0</v>
      </c>
      <c r="DO149" s="254">
        <f t="shared" si="170"/>
        <v>0</v>
      </c>
      <c r="DP149" s="254">
        <f t="shared" si="171"/>
        <v>0</v>
      </c>
      <c r="DQ149" s="254">
        <f t="shared" si="172"/>
        <v>0</v>
      </c>
      <c r="DR149" s="254">
        <f t="shared" si="173"/>
        <v>0</v>
      </c>
      <c r="DS149" s="254">
        <f t="shared" si="174"/>
        <v>0</v>
      </c>
      <c r="DT149" s="254">
        <f t="shared" si="175"/>
        <v>0</v>
      </c>
      <c r="DU149" s="254">
        <f t="shared" si="176"/>
        <v>0</v>
      </c>
      <c r="DV149" s="254">
        <f t="shared" si="177"/>
        <v>0</v>
      </c>
    </row>
    <row r="150" spans="1:126" ht="24" customHeight="1">
      <c r="A150" s="11" t="str">
        <f ca="1">IF(AG150&lt;&gt;"OK","",CONCATENATE(TEXT('Front Page'!$F$33,"000"),TEXT('Front Page'!$F$31,"000"),"-",LEFT('Front Page'!$R$53,5),"-",LEFT(D150,1),AJ150, "-",TEXT(B150,"000")))</f>
        <v/>
      </c>
      <c r="B150" s="12" t="str">
        <f>IFERROR(IF(E150="","",MAX(B$17:B149)+1),"")</f>
        <v/>
      </c>
      <c r="C150" s="13"/>
      <c r="D150" s="29" t="str">
        <f t="shared" si="134"/>
        <v>None</v>
      </c>
      <c r="E150" s="29" t="str">
        <f t="shared" si="17"/>
        <v/>
      </c>
      <c r="F150" s="29" t="str">
        <f t="shared" si="18"/>
        <v/>
      </c>
      <c r="G150" s="363"/>
      <c r="H150" s="364"/>
      <c r="I150" s="325" t="str">
        <f t="shared" ref="I150:I213" si="194">IF(OR(AND(D150="Q3",MIN(P150:R150)&lt;&gt;MAX(P150:R150)),AND(D150="YR",MIN(J150:U150)&lt;&gt;MAX(J150:U150)),D150="Monthly"),"Yes", "No")</f>
        <v>No</v>
      </c>
      <c r="J150" s="314">
        <v>0</v>
      </c>
      <c r="K150" s="312">
        <v>0</v>
      </c>
      <c r="L150" s="312">
        <v>0</v>
      </c>
      <c r="M150" s="312">
        <v>0</v>
      </c>
      <c r="N150" s="312">
        <v>0</v>
      </c>
      <c r="O150" s="312">
        <v>0</v>
      </c>
      <c r="P150" s="312">
        <v>0</v>
      </c>
      <c r="Q150" s="312">
        <v>0</v>
      </c>
      <c r="R150" s="312">
        <v>0</v>
      </c>
      <c r="S150" s="312">
        <v>0</v>
      </c>
      <c r="T150" s="312">
        <v>0</v>
      </c>
      <c r="U150" s="312">
        <v>0</v>
      </c>
      <c r="V150" s="313">
        <v>1</v>
      </c>
      <c r="W150" s="313">
        <v>1</v>
      </c>
      <c r="X150" s="312">
        <v>0</v>
      </c>
      <c r="Y150" s="312">
        <v>0</v>
      </c>
      <c r="Z150" s="312">
        <v>0</v>
      </c>
      <c r="AA150" s="14">
        <v>0</v>
      </c>
      <c r="AB150" s="317"/>
      <c r="AC150" s="15" t="str">
        <f t="shared" si="189"/>
        <v/>
      </c>
      <c r="AD150" s="15" t="str">
        <f t="shared" ref="AD150:AD213" si="195">IF(SUM(X150:AA150)=0,"",SUM(J150:U150)*V150*SUM(X150:AA150)/1000)</f>
        <v/>
      </c>
      <c r="AE150" s="16" t="str">
        <f t="shared" ref="AE150:AE213" si="196">ROUND(SUM($J150:$U150),0)*V150&amp;" - "&amp;ROUND(SUM($J150:$U150)*W150,0)</f>
        <v>0 - 0</v>
      </c>
      <c r="AF150" s="20" t="str">
        <f t="shared" ref="AF150:AF213" si="197">IF(AG150&lt;&gt;"OK","Not an offer",D150&amp;" offer for "&amp;BU150&amp;IF(BV150&lt;&gt;BU150,"-"&amp;BV150&amp;" ("," (")&amp;COUNTIF(X150:AA150,"&gt;0")&amp;" year(s)) with "&amp;IF(IF(D150="Q3",MIN(P150:R150)=MAX(P150:R150),MIN(J150:U150)=MAX(J150:U150)),"flat capacity","capacity variable by month")&amp;IF(V150&lt;&gt;W150," in blocks",", one block"))</f>
        <v>Not an offer</v>
      </c>
      <c r="AG150" s="276" t="str">
        <f t="shared" si="191"/>
        <v>Not an Offer</v>
      </c>
      <c r="AH150" s="150"/>
      <c r="AI150" s="254">
        <v>134</v>
      </c>
      <c r="AJ150" s="149" t="str">
        <f t="shared" si="192"/>
        <v>00-ICT</v>
      </c>
      <c r="AK150" s="254" t="b">
        <f t="shared" si="11"/>
        <v>0</v>
      </c>
      <c r="AL150" s="254">
        <f t="shared" si="190"/>
        <v>0</v>
      </c>
      <c r="AM150" s="254">
        <f t="shared" si="193"/>
        <v>0</v>
      </c>
      <c r="AN150" s="288">
        <f t="shared" ref="AN150:AN213" si="198">IF($BU150&lt;&gt;$BV150,$J150&amp;$K150&amp;$L150&amp;$M150&amp;$N150&amp;$O150&amp;$P150&amp;$Q150&amp;$R150&amp;$S150&amp;$T150&amp;$U150,0)</f>
        <v>0</v>
      </c>
      <c r="AO150" s="288">
        <f>IF(AND($BU150=$BV150,BU150=AO$13),$J150&amp;$K150&amp;$L150&amp;$M150&amp;$N150&amp;$O150&amp;$P150&amp;$Q150&amp;$R150&amp;$S150&amp;$T150&amp;$U150,IFERROR(MATCH($AN150,AO$17:AO149,0),-1000))</f>
        <v>1</v>
      </c>
      <c r="AP150" s="288">
        <f>IF(AND($BU150=$BV150,BV150=AP$13),$J150&amp;$K150&amp;$L150&amp;$M150&amp;$N150&amp;$O150&amp;$P150&amp;$Q150&amp;$R150&amp;$S150&amp;$T150&amp;$U150,IFERROR(MATCH($AN150,AP$17:AP149,0),-1000))</f>
        <v>1</v>
      </c>
      <c r="AQ150" s="288">
        <f>IF(AND($BU150=$BV150,BW150=AQ$13),$J150&amp;$K150&amp;$L150&amp;$M150&amp;$N150&amp;$O150&amp;$P150&amp;$Q150&amp;$R150&amp;$S150&amp;$T150&amp;$U150,IFERROR(MATCH($AN150,AQ$17:AQ149,0),-1000))</f>
        <v>1</v>
      </c>
      <c r="AR150" s="288">
        <f>IF(AND($BU150=$BV150,BX150=AR$13),$J150&amp;$K150&amp;$L150&amp;$M150&amp;$N150&amp;$O150&amp;$P150&amp;$Q150&amp;$R150&amp;$S150&amp;$T150&amp;$U150,IFERROR(MATCH($AN150,AR$17:AR149,0),-1000))</f>
        <v>1</v>
      </c>
      <c r="AS150" s="254">
        <f t="shared" si="71"/>
        <v>0</v>
      </c>
      <c r="AT150" s="261" t="str">
        <f t="shared" ref="AT150:AT213" si="199">IF(J150&lt;&gt;0,AT$14,"")</f>
        <v/>
      </c>
      <c r="AU150" s="254" t="str">
        <f t="shared" si="184"/>
        <v/>
      </c>
      <c r="AV150" s="254" t="str">
        <f t="shared" si="184"/>
        <v/>
      </c>
      <c r="AW150" s="254" t="str">
        <f t="shared" si="184"/>
        <v/>
      </c>
      <c r="AX150" s="254" t="str">
        <f t="shared" si="184"/>
        <v/>
      </c>
      <c r="AY150" s="254" t="str">
        <f t="shared" si="184"/>
        <v/>
      </c>
      <c r="AZ150" s="254" t="str">
        <f t="shared" si="184"/>
        <v/>
      </c>
      <c r="BA150" s="254" t="str">
        <f t="shared" si="184"/>
        <v/>
      </c>
      <c r="BB150" s="254" t="str">
        <f t="shared" si="184"/>
        <v/>
      </c>
      <c r="BC150" s="254" t="str">
        <f t="shared" si="187"/>
        <v/>
      </c>
      <c r="BD150" s="254" t="str">
        <f t="shared" si="187"/>
        <v/>
      </c>
      <c r="BE150" s="262" t="str">
        <f t="shared" si="187"/>
        <v/>
      </c>
      <c r="BF150" s="263" t="str">
        <f t="shared" si="185"/>
        <v/>
      </c>
      <c r="BG150" s="254" t="str">
        <f t="shared" si="185"/>
        <v/>
      </c>
      <c r="BH150" s="254" t="str">
        <f t="shared" si="185"/>
        <v/>
      </c>
      <c r="BI150" s="254" t="str">
        <f t="shared" si="185"/>
        <v/>
      </c>
      <c r="BJ150" s="254" t="str">
        <f t="shared" si="185"/>
        <v/>
      </c>
      <c r="BK150" s="254" t="str">
        <f t="shared" si="185"/>
        <v/>
      </c>
      <c r="BL150" s="254" t="str">
        <f t="shared" si="185"/>
        <v/>
      </c>
      <c r="BM150" s="254" t="str">
        <f t="shared" si="185"/>
        <v/>
      </c>
      <c r="BN150" s="254" t="str">
        <f t="shared" si="188"/>
        <v/>
      </c>
      <c r="BO150" s="254" t="str">
        <f t="shared" si="188"/>
        <v/>
      </c>
      <c r="BP150" s="254" t="str">
        <f t="shared" si="188"/>
        <v/>
      </c>
      <c r="BQ150" s="264" t="str">
        <f t="shared" ref="BQ150:BQ213" si="200">IF(U150&lt;&gt;0,BQ$14,"")</f>
        <v/>
      </c>
      <c r="BR150" s="261" t="str">
        <f t="shared" si="30"/>
        <v/>
      </c>
      <c r="BS150" s="254" t="str">
        <f t="shared" si="180"/>
        <v/>
      </c>
      <c r="BT150" s="254" t="str">
        <f t="shared" si="180"/>
        <v/>
      </c>
      <c r="BU150" s="265" t="str">
        <f t="shared" si="178"/>
        <v/>
      </c>
      <c r="BV150" s="263" t="str">
        <f t="shared" si="181"/>
        <v/>
      </c>
      <c r="BW150" s="254" t="str">
        <f t="shared" si="181"/>
        <v/>
      </c>
      <c r="BX150" s="254" t="str">
        <f t="shared" si="179"/>
        <v/>
      </c>
      <c r="BY150" s="264" t="str">
        <f t="shared" si="33"/>
        <v/>
      </c>
      <c r="BZ150" s="254" t="str">
        <f t="shared" si="34"/>
        <v/>
      </c>
      <c r="CA150" s="254">
        <f t="shared" si="183"/>
        <v>0</v>
      </c>
      <c r="CB150" s="254">
        <f t="shared" si="183"/>
        <v>0</v>
      </c>
      <c r="CC150" s="254">
        <f t="shared" si="183"/>
        <v>0</v>
      </c>
      <c r="CD150" s="254">
        <f t="shared" si="182"/>
        <v>0</v>
      </c>
      <c r="CE150" s="254">
        <f t="shared" si="182"/>
        <v>0</v>
      </c>
      <c r="CF150" s="254">
        <f t="shared" si="182"/>
        <v>0</v>
      </c>
      <c r="CG150" s="254">
        <f t="shared" si="182"/>
        <v>0</v>
      </c>
      <c r="CH150" s="254">
        <f t="shared" si="182"/>
        <v>0</v>
      </c>
      <c r="CI150" s="254">
        <f t="shared" si="182"/>
        <v>0</v>
      </c>
      <c r="CJ150" s="254">
        <f t="shared" si="186"/>
        <v>0</v>
      </c>
      <c r="CK150" s="254">
        <f t="shared" si="186"/>
        <v>0</v>
      </c>
      <c r="CL150" s="254">
        <f t="shared" si="186"/>
        <v>0</v>
      </c>
      <c r="CM150" s="254">
        <f t="shared" ref="CM150:CM213" si="201">IF($Y150&gt;0,$J150*$W150,0)</f>
        <v>0</v>
      </c>
      <c r="CN150" s="254">
        <f t="shared" ref="CN150:CN213" si="202">IF($Y150&gt;0,$K150*$W150,0)</f>
        <v>0</v>
      </c>
      <c r="CO150" s="254">
        <f t="shared" ref="CO150:CO213" si="203">IF($Y150&gt;0,$L150*$W150,0)</f>
        <v>0</v>
      </c>
      <c r="CP150" s="254">
        <f t="shared" ref="CP150:CP213" si="204">IF($Y150&gt;0,$M150*$W150,0)</f>
        <v>0</v>
      </c>
      <c r="CQ150" s="254">
        <f t="shared" ref="CQ150:CQ213" si="205">IF($Y150&gt;0,$N150*$W150,0)</f>
        <v>0</v>
      </c>
      <c r="CR150" s="254">
        <f t="shared" ref="CR150:CR213" si="206">IF($Y150&gt;0,$O150*$W150,0)</f>
        <v>0</v>
      </c>
      <c r="CS150" s="254">
        <f t="shared" ref="CS150:CS213" si="207">IF($Y150&gt;0,$P150*$W150,0)</f>
        <v>0</v>
      </c>
      <c r="CT150" s="254">
        <f t="shared" ref="CT150:CT213" si="208">IF($Y150&gt;0,$Q150*$W150,0)</f>
        <v>0</v>
      </c>
      <c r="CU150" s="254">
        <f t="shared" ref="CU150:CU213" si="209">IF($Y150&gt;0,$R150*$W150,0)</f>
        <v>0</v>
      </c>
      <c r="CV150" s="254">
        <f t="shared" ref="CV150:CV213" si="210">IF($Y150&gt;0,$S150*$W150,0)</f>
        <v>0</v>
      </c>
      <c r="CW150" s="254">
        <f t="shared" ref="CW150:CW213" si="211">IF($Y150&gt;0,$T150*$W150,0)</f>
        <v>0</v>
      </c>
      <c r="CX150" s="254">
        <f t="shared" ref="CX150:CX213" si="212">IF($Y150&gt;0,$U150*$W150,0)</f>
        <v>0</v>
      </c>
      <c r="CY150" s="254">
        <f t="shared" ref="CY150:CY213" si="213">IF($Z150&gt;0,$J150*$W150,0)</f>
        <v>0</v>
      </c>
      <c r="CZ150" s="254">
        <f t="shared" ref="CZ150:CZ213" si="214">IF($Z150&gt;0,$K150*$W150,0)</f>
        <v>0</v>
      </c>
      <c r="DA150" s="254">
        <f t="shared" ref="DA150:DA213" si="215">IF($Z150&gt;0,$L150*$W150,0)</f>
        <v>0</v>
      </c>
      <c r="DB150" s="254">
        <f t="shared" ref="DB150:DB213" si="216">IF($Z150&gt;0,$M150*$W150,0)</f>
        <v>0</v>
      </c>
      <c r="DC150" s="254">
        <f t="shared" ref="DC150:DC213" si="217">IF($Z150&gt;0,$N150*$W150,0)</f>
        <v>0</v>
      </c>
      <c r="DD150" s="254">
        <f t="shared" ref="DD150:DD213" si="218">IF($Z150&gt;0,$O150*$W150,0)</f>
        <v>0</v>
      </c>
      <c r="DE150" s="254">
        <f t="shared" ref="DE150:DE213" si="219">IF($Z150&gt;0,$P150*$W150,0)</f>
        <v>0</v>
      </c>
      <c r="DF150" s="254">
        <f t="shared" ref="DF150:DF213" si="220">IF($Z150&gt;0,$Q150*$W150,0)</f>
        <v>0</v>
      </c>
      <c r="DG150" s="254">
        <f t="shared" ref="DG150:DG213" si="221">IF($Z150&gt;0,$R150*$W150,0)</f>
        <v>0</v>
      </c>
      <c r="DH150" s="254">
        <f t="shared" ref="DH150:DH213" si="222">IF($Z150&gt;0,$S150*$W150,0)</f>
        <v>0</v>
      </c>
      <c r="DI150" s="254">
        <f t="shared" ref="DI150:DI213" si="223">IF($Z150&gt;0,$T150*$W150,0)</f>
        <v>0</v>
      </c>
      <c r="DJ150" s="254">
        <f t="shared" ref="DJ150:DJ213" si="224">IF($Z150&gt;0,$U150*$W150,0)</f>
        <v>0</v>
      </c>
      <c r="DK150" s="254">
        <f t="shared" ref="DK150:DK213" si="225">IF($AA150&gt;0,$J150*$W150,0)</f>
        <v>0</v>
      </c>
      <c r="DL150" s="254">
        <f t="shared" ref="DL150:DL213" si="226">IF($AA150&gt;0,$K150*$W150,0)</f>
        <v>0</v>
      </c>
      <c r="DM150" s="254">
        <f t="shared" ref="DM150:DM213" si="227">IF($AA150&gt;0,$L150*$W150,0)</f>
        <v>0</v>
      </c>
      <c r="DN150" s="254">
        <f t="shared" ref="DN150:DN213" si="228">IF($AA150&gt;0,$M150*$W150,0)</f>
        <v>0</v>
      </c>
      <c r="DO150" s="254">
        <f t="shared" ref="DO150:DO213" si="229">IF($AA150&gt;0,$N150*$W150,0)</f>
        <v>0</v>
      </c>
      <c r="DP150" s="254">
        <f t="shared" ref="DP150:DP213" si="230">IF($AA150&gt;0,$O150*$W150,0)</f>
        <v>0</v>
      </c>
      <c r="DQ150" s="254">
        <f t="shared" ref="DQ150:DQ213" si="231">IF($AA150&gt;0,$P150*$W150,0)</f>
        <v>0</v>
      </c>
      <c r="DR150" s="254">
        <f t="shared" ref="DR150:DR213" si="232">IF($AA150&gt;0,$Q150*$W150,0)</f>
        <v>0</v>
      </c>
      <c r="DS150" s="254">
        <f t="shared" ref="DS150:DS213" si="233">IF($AA150&gt;0,$R150*$W150,0)</f>
        <v>0</v>
      </c>
      <c r="DT150" s="254">
        <f t="shared" ref="DT150:DT213" si="234">IF($AA150&gt;0,$S150*$W150,0)</f>
        <v>0</v>
      </c>
      <c r="DU150" s="254">
        <f t="shared" ref="DU150:DU213" si="235">IF($AA150&gt;0,$T150*$W150,0)</f>
        <v>0</v>
      </c>
      <c r="DV150" s="254">
        <f t="shared" ref="DV150:DV213" si="236">IF($AA150&gt;0,$U150*$W150,0)</f>
        <v>0</v>
      </c>
    </row>
    <row r="151" spans="1:126" ht="24" customHeight="1">
      <c r="A151" s="11" t="str">
        <f ca="1">IF(AG151&lt;&gt;"OK","",CONCATENATE(TEXT('Front Page'!$F$33,"000"),TEXT('Front Page'!$F$31,"000"),"-",LEFT('Front Page'!$R$53,5),"-",LEFT(D151,1),AJ151, "-",TEXT(B151,"000")))</f>
        <v/>
      </c>
      <c r="B151" s="12" t="str">
        <f>IFERROR(IF(E151="","",MAX(B$17:B150)+1),"")</f>
        <v/>
      </c>
      <c r="C151" s="13"/>
      <c r="D151" s="29" t="str">
        <f t="shared" si="134"/>
        <v>None</v>
      </c>
      <c r="E151" s="29" t="str">
        <f t="shared" si="17"/>
        <v/>
      </c>
      <c r="F151" s="29" t="str">
        <f t="shared" si="18"/>
        <v/>
      </c>
      <c r="G151" s="363"/>
      <c r="H151" s="364"/>
      <c r="I151" s="325" t="str">
        <f t="shared" si="194"/>
        <v>No</v>
      </c>
      <c r="J151" s="314">
        <v>0</v>
      </c>
      <c r="K151" s="312">
        <v>0</v>
      </c>
      <c r="L151" s="312">
        <v>0</v>
      </c>
      <c r="M151" s="312">
        <v>0</v>
      </c>
      <c r="N151" s="312">
        <v>0</v>
      </c>
      <c r="O151" s="312">
        <v>0</v>
      </c>
      <c r="P151" s="312">
        <v>0</v>
      </c>
      <c r="Q151" s="312">
        <v>0</v>
      </c>
      <c r="R151" s="312">
        <v>0</v>
      </c>
      <c r="S151" s="312">
        <v>0</v>
      </c>
      <c r="T151" s="312">
        <v>0</v>
      </c>
      <c r="U151" s="312">
        <v>0</v>
      </c>
      <c r="V151" s="313">
        <v>1</v>
      </c>
      <c r="W151" s="313">
        <v>1</v>
      </c>
      <c r="X151" s="312">
        <v>0</v>
      </c>
      <c r="Y151" s="312">
        <v>0</v>
      </c>
      <c r="Z151" s="312">
        <v>0</v>
      </c>
      <c r="AA151" s="14">
        <v>0</v>
      </c>
      <c r="AB151" s="317"/>
      <c r="AC151" s="15" t="str">
        <f t="shared" si="189"/>
        <v/>
      </c>
      <c r="AD151" s="15" t="str">
        <f t="shared" si="195"/>
        <v/>
      </c>
      <c r="AE151" s="16" t="str">
        <f t="shared" si="196"/>
        <v>0 - 0</v>
      </c>
      <c r="AF151" s="20" t="str">
        <f t="shared" si="197"/>
        <v>Not an offer</v>
      </c>
      <c r="AG151" s="276" t="str">
        <f t="shared" si="191"/>
        <v>Not an Offer</v>
      </c>
      <c r="AH151" s="150"/>
      <c r="AI151" s="254">
        <v>135</v>
      </c>
      <c r="AJ151" s="149" t="str">
        <f t="shared" si="192"/>
        <v>00-ICT</v>
      </c>
      <c r="AK151" s="254" t="b">
        <f t="shared" si="11"/>
        <v>0</v>
      </c>
      <c r="AL151" s="254">
        <f t="shared" si="190"/>
        <v>0</v>
      </c>
      <c r="AM151" s="254">
        <f t="shared" si="193"/>
        <v>0</v>
      </c>
      <c r="AN151" s="288">
        <f t="shared" si="198"/>
        <v>0</v>
      </c>
      <c r="AO151" s="288">
        <f>IF(AND($BU151=$BV151,BU151=AO$13),$J151&amp;$K151&amp;$L151&amp;$M151&amp;$N151&amp;$O151&amp;$P151&amp;$Q151&amp;$R151&amp;$S151&amp;$T151&amp;$U151,IFERROR(MATCH($AN151,AO$17:AO150,0),-1000))</f>
        <v>1</v>
      </c>
      <c r="AP151" s="288">
        <f>IF(AND($BU151=$BV151,BV151=AP$13),$J151&amp;$K151&amp;$L151&amp;$M151&amp;$N151&amp;$O151&amp;$P151&amp;$Q151&amp;$R151&amp;$S151&amp;$T151&amp;$U151,IFERROR(MATCH($AN151,AP$17:AP150,0),-1000))</f>
        <v>1</v>
      </c>
      <c r="AQ151" s="288">
        <f>IF(AND($BU151=$BV151,BW151=AQ$13),$J151&amp;$K151&amp;$L151&amp;$M151&amp;$N151&amp;$O151&amp;$P151&amp;$Q151&amp;$R151&amp;$S151&amp;$T151&amp;$U151,IFERROR(MATCH($AN151,AQ$17:AQ150,0),-1000))</f>
        <v>1</v>
      </c>
      <c r="AR151" s="288">
        <f>IF(AND($BU151=$BV151,BX151=AR$13),$J151&amp;$K151&amp;$L151&amp;$M151&amp;$N151&amp;$O151&amp;$P151&amp;$Q151&amp;$R151&amp;$S151&amp;$T151&amp;$U151,IFERROR(MATCH($AN151,AR$17:AR150,0),-1000))</f>
        <v>1</v>
      </c>
      <c r="AS151" s="254">
        <f t="shared" si="71"/>
        <v>0</v>
      </c>
      <c r="AT151" s="261" t="str">
        <f t="shared" si="199"/>
        <v/>
      </c>
      <c r="AU151" s="254" t="str">
        <f t="shared" si="184"/>
        <v/>
      </c>
      <c r="AV151" s="254" t="str">
        <f t="shared" si="184"/>
        <v/>
      </c>
      <c r="AW151" s="254" t="str">
        <f t="shared" si="184"/>
        <v/>
      </c>
      <c r="AX151" s="254" t="str">
        <f t="shared" si="184"/>
        <v/>
      </c>
      <c r="AY151" s="254" t="str">
        <f t="shared" si="184"/>
        <v/>
      </c>
      <c r="AZ151" s="254" t="str">
        <f t="shared" si="184"/>
        <v/>
      </c>
      <c r="BA151" s="254" t="str">
        <f t="shared" si="184"/>
        <v/>
      </c>
      <c r="BB151" s="254" t="str">
        <f t="shared" si="184"/>
        <v/>
      </c>
      <c r="BC151" s="254" t="str">
        <f t="shared" si="187"/>
        <v/>
      </c>
      <c r="BD151" s="254" t="str">
        <f t="shared" si="187"/>
        <v/>
      </c>
      <c r="BE151" s="262" t="str">
        <f t="shared" si="187"/>
        <v/>
      </c>
      <c r="BF151" s="263" t="str">
        <f t="shared" si="185"/>
        <v/>
      </c>
      <c r="BG151" s="254" t="str">
        <f t="shared" si="185"/>
        <v/>
      </c>
      <c r="BH151" s="254" t="str">
        <f t="shared" si="185"/>
        <v/>
      </c>
      <c r="BI151" s="254" t="str">
        <f t="shared" si="185"/>
        <v/>
      </c>
      <c r="BJ151" s="254" t="str">
        <f t="shared" si="185"/>
        <v/>
      </c>
      <c r="BK151" s="254" t="str">
        <f t="shared" si="185"/>
        <v/>
      </c>
      <c r="BL151" s="254" t="str">
        <f t="shared" si="185"/>
        <v/>
      </c>
      <c r="BM151" s="254" t="str">
        <f t="shared" si="185"/>
        <v/>
      </c>
      <c r="BN151" s="254" t="str">
        <f t="shared" si="188"/>
        <v/>
      </c>
      <c r="BO151" s="254" t="str">
        <f t="shared" si="188"/>
        <v/>
      </c>
      <c r="BP151" s="254" t="str">
        <f t="shared" si="188"/>
        <v/>
      </c>
      <c r="BQ151" s="264" t="str">
        <f t="shared" si="200"/>
        <v/>
      </c>
      <c r="BR151" s="261" t="str">
        <f t="shared" si="30"/>
        <v/>
      </c>
      <c r="BS151" s="254" t="str">
        <f t="shared" si="180"/>
        <v/>
      </c>
      <c r="BT151" s="254" t="str">
        <f t="shared" si="180"/>
        <v/>
      </c>
      <c r="BU151" s="265" t="str">
        <f t="shared" si="178"/>
        <v/>
      </c>
      <c r="BV151" s="263" t="str">
        <f t="shared" si="181"/>
        <v/>
      </c>
      <c r="BW151" s="254" t="str">
        <f t="shared" si="181"/>
        <v/>
      </c>
      <c r="BX151" s="254" t="str">
        <f t="shared" si="179"/>
        <v/>
      </c>
      <c r="BY151" s="264" t="str">
        <f t="shared" si="33"/>
        <v/>
      </c>
      <c r="BZ151" s="254" t="str">
        <f t="shared" si="34"/>
        <v/>
      </c>
      <c r="CA151" s="254">
        <f t="shared" si="183"/>
        <v>0</v>
      </c>
      <c r="CB151" s="254">
        <f t="shared" si="183"/>
        <v>0</v>
      </c>
      <c r="CC151" s="254">
        <f t="shared" si="183"/>
        <v>0</v>
      </c>
      <c r="CD151" s="254">
        <f t="shared" si="182"/>
        <v>0</v>
      </c>
      <c r="CE151" s="254">
        <f t="shared" si="182"/>
        <v>0</v>
      </c>
      <c r="CF151" s="254">
        <f t="shared" si="182"/>
        <v>0</v>
      </c>
      <c r="CG151" s="254">
        <f t="shared" si="182"/>
        <v>0</v>
      </c>
      <c r="CH151" s="254">
        <f t="shared" si="182"/>
        <v>0</v>
      </c>
      <c r="CI151" s="254">
        <f t="shared" si="182"/>
        <v>0</v>
      </c>
      <c r="CJ151" s="254">
        <f t="shared" si="186"/>
        <v>0</v>
      </c>
      <c r="CK151" s="254">
        <f t="shared" si="186"/>
        <v>0</v>
      </c>
      <c r="CL151" s="254">
        <f t="shared" si="186"/>
        <v>0</v>
      </c>
      <c r="CM151" s="254">
        <f t="shared" si="201"/>
        <v>0</v>
      </c>
      <c r="CN151" s="254">
        <f t="shared" si="202"/>
        <v>0</v>
      </c>
      <c r="CO151" s="254">
        <f t="shared" si="203"/>
        <v>0</v>
      </c>
      <c r="CP151" s="254">
        <f t="shared" si="204"/>
        <v>0</v>
      </c>
      <c r="CQ151" s="254">
        <f t="shared" si="205"/>
        <v>0</v>
      </c>
      <c r="CR151" s="254">
        <f t="shared" si="206"/>
        <v>0</v>
      </c>
      <c r="CS151" s="254">
        <f t="shared" si="207"/>
        <v>0</v>
      </c>
      <c r="CT151" s="254">
        <f t="shared" si="208"/>
        <v>0</v>
      </c>
      <c r="CU151" s="254">
        <f t="shared" si="209"/>
        <v>0</v>
      </c>
      <c r="CV151" s="254">
        <f t="shared" si="210"/>
        <v>0</v>
      </c>
      <c r="CW151" s="254">
        <f t="shared" si="211"/>
        <v>0</v>
      </c>
      <c r="CX151" s="254">
        <f t="shared" si="212"/>
        <v>0</v>
      </c>
      <c r="CY151" s="254">
        <f t="shared" si="213"/>
        <v>0</v>
      </c>
      <c r="CZ151" s="254">
        <f t="shared" si="214"/>
        <v>0</v>
      </c>
      <c r="DA151" s="254">
        <f t="shared" si="215"/>
        <v>0</v>
      </c>
      <c r="DB151" s="254">
        <f t="shared" si="216"/>
        <v>0</v>
      </c>
      <c r="DC151" s="254">
        <f t="shared" si="217"/>
        <v>0</v>
      </c>
      <c r="DD151" s="254">
        <f t="shared" si="218"/>
        <v>0</v>
      </c>
      <c r="DE151" s="254">
        <f t="shared" si="219"/>
        <v>0</v>
      </c>
      <c r="DF151" s="254">
        <f t="shared" si="220"/>
        <v>0</v>
      </c>
      <c r="DG151" s="254">
        <f t="shared" si="221"/>
        <v>0</v>
      </c>
      <c r="DH151" s="254">
        <f t="shared" si="222"/>
        <v>0</v>
      </c>
      <c r="DI151" s="254">
        <f t="shared" si="223"/>
        <v>0</v>
      </c>
      <c r="DJ151" s="254">
        <f t="shared" si="224"/>
        <v>0</v>
      </c>
      <c r="DK151" s="254">
        <f t="shared" si="225"/>
        <v>0</v>
      </c>
      <c r="DL151" s="254">
        <f t="shared" si="226"/>
        <v>0</v>
      </c>
      <c r="DM151" s="254">
        <f t="shared" si="227"/>
        <v>0</v>
      </c>
      <c r="DN151" s="254">
        <f t="shared" si="228"/>
        <v>0</v>
      </c>
      <c r="DO151" s="254">
        <f t="shared" si="229"/>
        <v>0</v>
      </c>
      <c r="DP151" s="254">
        <f t="shared" si="230"/>
        <v>0</v>
      </c>
      <c r="DQ151" s="254">
        <f t="shared" si="231"/>
        <v>0</v>
      </c>
      <c r="DR151" s="254">
        <f t="shared" si="232"/>
        <v>0</v>
      </c>
      <c r="DS151" s="254">
        <f t="shared" si="233"/>
        <v>0</v>
      </c>
      <c r="DT151" s="254">
        <f t="shared" si="234"/>
        <v>0</v>
      </c>
      <c r="DU151" s="254">
        <f t="shared" si="235"/>
        <v>0</v>
      </c>
      <c r="DV151" s="254">
        <f t="shared" si="236"/>
        <v>0</v>
      </c>
    </row>
    <row r="152" spans="1:126" ht="24" customHeight="1">
      <c r="A152" s="11" t="str">
        <f ca="1">IF(AG152&lt;&gt;"OK","",CONCATENATE(TEXT('Front Page'!$F$33,"000"),TEXT('Front Page'!$F$31,"000"),"-",LEFT('Front Page'!$R$53,5),"-",LEFT(D152,1),AJ152, "-",TEXT(B152,"000")))</f>
        <v/>
      </c>
      <c r="B152" s="12" t="str">
        <f>IFERROR(IF(E152="","",MAX(B$17:B151)+1),"")</f>
        <v/>
      </c>
      <c r="C152" s="13"/>
      <c r="D152" s="29" t="str">
        <f t="shared" si="134"/>
        <v>None</v>
      </c>
      <c r="E152" s="29" t="str">
        <f t="shared" si="17"/>
        <v/>
      </c>
      <c r="F152" s="29" t="str">
        <f t="shared" si="18"/>
        <v/>
      </c>
      <c r="G152" s="363"/>
      <c r="H152" s="364"/>
      <c r="I152" s="325" t="str">
        <f t="shared" si="194"/>
        <v>No</v>
      </c>
      <c r="J152" s="314">
        <v>0</v>
      </c>
      <c r="K152" s="312">
        <v>0</v>
      </c>
      <c r="L152" s="312">
        <v>0</v>
      </c>
      <c r="M152" s="312">
        <v>0</v>
      </c>
      <c r="N152" s="312">
        <v>0</v>
      </c>
      <c r="O152" s="312">
        <v>0</v>
      </c>
      <c r="P152" s="312">
        <v>0</v>
      </c>
      <c r="Q152" s="312">
        <v>0</v>
      </c>
      <c r="R152" s="312">
        <v>0</v>
      </c>
      <c r="S152" s="312">
        <v>0</v>
      </c>
      <c r="T152" s="312">
        <v>0</v>
      </c>
      <c r="U152" s="312">
        <v>0</v>
      </c>
      <c r="V152" s="313">
        <v>1</v>
      </c>
      <c r="W152" s="313">
        <v>1</v>
      </c>
      <c r="X152" s="312">
        <v>0</v>
      </c>
      <c r="Y152" s="312">
        <v>0</v>
      </c>
      <c r="Z152" s="312">
        <v>0</v>
      </c>
      <c r="AA152" s="14">
        <v>0</v>
      </c>
      <c r="AB152" s="317"/>
      <c r="AC152" s="15" t="str">
        <f t="shared" si="189"/>
        <v/>
      </c>
      <c r="AD152" s="15" t="str">
        <f t="shared" si="195"/>
        <v/>
      </c>
      <c r="AE152" s="16" t="str">
        <f t="shared" si="196"/>
        <v>0 - 0</v>
      </c>
      <c r="AF152" s="20" t="str">
        <f t="shared" si="197"/>
        <v>Not an offer</v>
      </c>
      <c r="AG152" s="276" t="str">
        <f t="shared" si="191"/>
        <v>Not an Offer</v>
      </c>
      <c r="AH152" s="150"/>
      <c r="AI152" s="254">
        <v>136</v>
      </c>
      <c r="AJ152" s="149" t="str">
        <f t="shared" si="192"/>
        <v>00-ICT</v>
      </c>
      <c r="AK152" s="254" t="b">
        <f t="shared" si="11"/>
        <v>0</v>
      </c>
      <c r="AL152" s="254">
        <f t="shared" si="190"/>
        <v>0</v>
      </c>
      <c r="AM152" s="254">
        <f t="shared" si="193"/>
        <v>0</v>
      </c>
      <c r="AN152" s="288">
        <f t="shared" si="198"/>
        <v>0</v>
      </c>
      <c r="AO152" s="288">
        <f>IF(AND($BU152=$BV152,BU152=AO$13),$J152&amp;$K152&amp;$L152&amp;$M152&amp;$N152&amp;$O152&amp;$P152&amp;$Q152&amp;$R152&amp;$S152&amp;$T152&amp;$U152,IFERROR(MATCH($AN152,AO$17:AO151,0),-1000))</f>
        <v>1</v>
      </c>
      <c r="AP152" s="288">
        <f>IF(AND($BU152=$BV152,BV152=AP$13),$J152&amp;$K152&amp;$L152&amp;$M152&amp;$N152&amp;$O152&amp;$P152&amp;$Q152&amp;$R152&amp;$S152&amp;$T152&amp;$U152,IFERROR(MATCH($AN152,AP$17:AP151,0),-1000))</f>
        <v>1</v>
      </c>
      <c r="AQ152" s="288">
        <f>IF(AND($BU152=$BV152,BW152=AQ$13),$J152&amp;$K152&amp;$L152&amp;$M152&amp;$N152&amp;$O152&amp;$P152&amp;$Q152&amp;$R152&amp;$S152&amp;$T152&amp;$U152,IFERROR(MATCH($AN152,AQ$17:AQ151,0),-1000))</f>
        <v>1</v>
      </c>
      <c r="AR152" s="288">
        <f>IF(AND($BU152=$BV152,BX152=AR$13),$J152&amp;$K152&amp;$L152&amp;$M152&amp;$N152&amp;$O152&amp;$P152&amp;$Q152&amp;$R152&amp;$S152&amp;$T152&amp;$U152,IFERROR(MATCH($AN152,AR$17:AR151,0),-1000))</f>
        <v>1</v>
      </c>
      <c r="AS152" s="254">
        <f t="shared" si="71"/>
        <v>0</v>
      </c>
      <c r="AT152" s="261" t="str">
        <f t="shared" si="199"/>
        <v/>
      </c>
      <c r="AU152" s="254" t="str">
        <f t="shared" si="184"/>
        <v/>
      </c>
      <c r="AV152" s="254" t="str">
        <f t="shared" si="184"/>
        <v/>
      </c>
      <c r="AW152" s="254" t="str">
        <f t="shared" si="184"/>
        <v/>
      </c>
      <c r="AX152" s="254" t="str">
        <f t="shared" si="184"/>
        <v/>
      </c>
      <c r="AY152" s="254" t="str">
        <f t="shared" si="184"/>
        <v/>
      </c>
      <c r="AZ152" s="254" t="str">
        <f t="shared" si="184"/>
        <v/>
      </c>
      <c r="BA152" s="254" t="str">
        <f t="shared" si="184"/>
        <v/>
      </c>
      <c r="BB152" s="254" t="str">
        <f t="shared" si="184"/>
        <v/>
      </c>
      <c r="BC152" s="254" t="str">
        <f t="shared" si="187"/>
        <v/>
      </c>
      <c r="BD152" s="254" t="str">
        <f t="shared" si="187"/>
        <v/>
      </c>
      <c r="BE152" s="262" t="str">
        <f t="shared" si="187"/>
        <v/>
      </c>
      <c r="BF152" s="263" t="str">
        <f t="shared" si="185"/>
        <v/>
      </c>
      <c r="BG152" s="254" t="str">
        <f t="shared" si="185"/>
        <v/>
      </c>
      <c r="BH152" s="254" t="str">
        <f t="shared" si="185"/>
        <v/>
      </c>
      <c r="BI152" s="254" t="str">
        <f t="shared" si="185"/>
        <v/>
      </c>
      <c r="BJ152" s="254" t="str">
        <f t="shared" si="185"/>
        <v/>
      </c>
      <c r="BK152" s="254" t="str">
        <f t="shared" si="185"/>
        <v/>
      </c>
      <c r="BL152" s="254" t="str">
        <f t="shared" si="185"/>
        <v/>
      </c>
      <c r="BM152" s="254" t="str">
        <f t="shared" si="185"/>
        <v/>
      </c>
      <c r="BN152" s="254" t="str">
        <f t="shared" si="188"/>
        <v/>
      </c>
      <c r="BO152" s="254" t="str">
        <f t="shared" si="188"/>
        <v/>
      </c>
      <c r="BP152" s="254" t="str">
        <f t="shared" si="188"/>
        <v/>
      </c>
      <c r="BQ152" s="264" t="str">
        <f t="shared" si="200"/>
        <v/>
      </c>
      <c r="BR152" s="261" t="str">
        <f t="shared" si="30"/>
        <v/>
      </c>
      <c r="BS152" s="254" t="str">
        <f t="shared" si="180"/>
        <v/>
      </c>
      <c r="BT152" s="254" t="str">
        <f t="shared" si="180"/>
        <v/>
      </c>
      <c r="BU152" s="265" t="str">
        <f t="shared" si="178"/>
        <v/>
      </c>
      <c r="BV152" s="263" t="str">
        <f t="shared" si="181"/>
        <v/>
      </c>
      <c r="BW152" s="254" t="str">
        <f t="shared" si="181"/>
        <v/>
      </c>
      <c r="BX152" s="254" t="str">
        <f t="shared" si="179"/>
        <v/>
      </c>
      <c r="BY152" s="264" t="str">
        <f t="shared" si="33"/>
        <v/>
      </c>
      <c r="BZ152" s="254" t="str">
        <f t="shared" si="34"/>
        <v/>
      </c>
      <c r="CA152" s="254">
        <f t="shared" si="183"/>
        <v>0</v>
      </c>
      <c r="CB152" s="254">
        <f t="shared" si="183"/>
        <v>0</v>
      </c>
      <c r="CC152" s="254">
        <f t="shared" si="183"/>
        <v>0</v>
      </c>
      <c r="CD152" s="254">
        <f t="shared" si="182"/>
        <v>0</v>
      </c>
      <c r="CE152" s="254">
        <f t="shared" si="182"/>
        <v>0</v>
      </c>
      <c r="CF152" s="254">
        <f t="shared" si="182"/>
        <v>0</v>
      </c>
      <c r="CG152" s="254">
        <f t="shared" si="182"/>
        <v>0</v>
      </c>
      <c r="CH152" s="254">
        <f t="shared" si="182"/>
        <v>0</v>
      </c>
      <c r="CI152" s="254">
        <f t="shared" si="182"/>
        <v>0</v>
      </c>
      <c r="CJ152" s="254">
        <f t="shared" si="186"/>
        <v>0</v>
      </c>
      <c r="CK152" s="254">
        <f t="shared" si="186"/>
        <v>0</v>
      </c>
      <c r="CL152" s="254">
        <f t="shared" si="186"/>
        <v>0</v>
      </c>
      <c r="CM152" s="254">
        <f t="shared" si="201"/>
        <v>0</v>
      </c>
      <c r="CN152" s="254">
        <f t="shared" si="202"/>
        <v>0</v>
      </c>
      <c r="CO152" s="254">
        <f t="shared" si="203"/>
        <v>0</v>
      </c>
      <c r="CP152" s="254">
        <f t="shared" si="204"/>
        <v>0</v>
      </c>
      <c r="CQ152" s="254">
        <f t="shared" si="205"/>
        <v>0</v>
      </c>
      <c r="CR152" s="254">
        <f t="shared" si="206"/>
        <v>0</v>
      </c>
      <c r="CS152" s="254">
        <f t="shared" si="207"/>
        <v>0</v>
      </c>
      <c r="CT152" s="254">
        <f t="shared" si="208"/>
        <v>0</v>
      </c>
      <c r="CU152" s="254">
        <f t="shared" si="209"/>
        <v>0</v>
      </c>
      <c r="CV152" s="254">
        <f t="shared" si="210"/>
        <v>0</v>
      </c>
      <c r="CW152" s="254">
        <f t="shared" si="211"/>
        <v>0</v>
      </c>
      <c r="CX152" s="254">
        <f t="shared" si="212"/>
        <v>0</v>
      </c>
      <c r="CY152" s="254">
        <f t="shared" si="213"/>
        <v>0</v>
      </c>
      <c r="CZ152" s="254">
        <f t="shared" si="214"/>
        <v>0</v>
      </c>
      <c r="DA152" s="254">
        <f t="shared" si="215"/>
        <v>0</v>
      </c>
      <c r="DB152" s="254">
        <f t="shared" si="216"/>
        <v>0</v>
      </c>
      <c r="DC152" s="254">
        <f t="shared" si="217"/>
        <v>0</v>
      </c>
      <c r="DD152" s="254">
        <f t="shared" si="218"/>
        <v>0</v>
      </c>
      <c r="DE152" s="254">
        <f t="shared" si="219"/>
        <v>0</v>
      </c>
      <c r="DF152" s="254">
        <f t="shared" si="220"/>
        <v>0</v>
      </c>
      <c r="DG152" s="254">
        <f t="shared" si="221"/>
        <v>0</v>
      </c>
      <c r="DH152" s="254">
        <f t="shared" si="222"/>
        <v>0</v>
      </c>
      <c r="DI152" s="254">
        <f t="shared" si="223"/>
        <v>0</v>
      </c>
      <c r="DJ152" s="254">
        <f t="shared" si="224"/>
        <v>0</v>
      </c>
      <c r="DK152" s="254">
        <f t="shared" si="225"/>
        <v>0</v>
      </c>
      <c r="DL152" s="254">
        <f t="shared" si="226"/>
        <v>0</v>
      </c>
      <c r="DM152" s="254">
        <f t="shared" si="227"/>
        <v>0</v>
      </c>
      <c r="DN152" s="254">
        <f t="shared" si="228"/>
        <v>0</v>
      </c>
      <c r="DO152" s="254">
        <f t="shared" si="229"/>
        <v>0</v>
      </c>
      <c r="DP152" s="254">
        <f t="shared" si="230"/>
        <v>0</v>
      </c>
      <c r="DQ152" s="254">
        <f t="shared" si="231"/>
        <v>0</v>
      </c>
      <c r="DR152" s="254">
        <f t="shared" si="232"/>
        <v>0</v>
      </c>
      <c r="DS152" s="254">
        <f t="shared" si="233"/>
        <v>0</v>
      </c>
      <c r="DT152" s="254">
        <f t="shared" si="234"/>
        <v>0</v>
      </c>
      <c r="DU152" s="254">
        <f t="shared" si="235"/>
        <v>0</v>
      </c>
      <c r="DV152" s="254">
        <f t="shared" si="236"/>
        <v>0</v>
      </c>
    </row>
    <row r="153" spans="1:126" ht="24" customHeight="1">
      <c r="A153" s="11" t="str">
        <f ca="1">IF(AG153&lt;&gt;"OK","",CONCATENATE(TEXT('Front Page'!$F$33,"000"),TEXT('Front Page'!$F$31,"000"),"-",LEFT('Front Page'!$R$53,5),"-",LEFT(D153,1),AJ153, "-",TEXT(B153,"000")))</f>
        <v/>
      </c>
      <c r="B153" s="12" t="str">
        <f>IFERROR(IF(E153="","",MAX(B$17:B152)+1),"")</f>
        <v/>
      </c>
      <c r="C153" s="13"/>
      <c r="D153" s="29" t="str">
        <f t="shared" si="134"/>
        <v>None</v>
      </c>
      <c r="E153" s="29" t="str">
        <f t="shared" si="17"/>
        <v/>
      </c>
      <c r="F153" s="29" t="str">
        <f t="shared" si="18"/>
        <v/>
      </c>
      <c r="G153" s="363"/>
      <c r="H153" s="364"/>
      <c r="I153" s="325" t="str">
        <f t="shared" si="194"/>
        <v>No</v>
      </c>
      <c r="J153" s="314">
        <v>0</v>
      </c>
      <c r="K153" s="312">
        <v>0</v>
      </c>
      <c r="L153" s="312">
        <v>0</v>
      </c>
      <c r="M153" s="312">
        <v>0</v>
      </c>
      <c r="N153" s="312">
        <v>0</v>
      </c>
      <c r="O153" s="312">
        <v>0</v>
      </c>
      <c r="P153" s="312">
        <v>0</v>
      </c>
      <c r="Q153" s="312">
        <v>0</v>
      </c>
      <c r="R153" s="312">
        <v>0</v>
      </c>
      <c r="S153" s="312">
        <v>0</v>
      </c>
      <c r="T153" s="312">
        <v>0</v>
      </c>
      <c r="U153" s="312">
        <v>0</v>
      </c>
      <c r="V153" s="313">
        <v>1</v>
      </c>
      <c r="W153" s="313">
        <v>1</v>
      </c>
      <c r="X153" s="312">
        <v>0</v>
      </c>
      <c r="Y153" s="312">
        <v>0</v>
      </c>
      <c r="Z153" s="312">
        <v>0</v>
      </c>
      <c r="AA153" s="14">
        <v>0</v>
      </c>
      <c r="AB153" s="317"/>
      <c r="AC153" s="15" t="str">
        <f t="shared" si="189"/>
        <v/>
      </c>
      <c r="AD153" s="15" t="str">
        <f t="shared" si="195"/>
        <v/>
      </c>
      <c r="AE153" s="16" t="str">
        <f t="shared" si="196"/>
        <v>0 - 0</v>
      </c>
      <c r="AF153" s="20" t="str">
        <f t="shared" si="197"/>
        <v>Not an offer</v>
      </c>
      <c r="AG153" s="276" t="str">
        <f t="shared" si="191"/>
        <v>Not an Offer</v>
      </c>
      <c r="AH153" s="150"/>
      <c r="AI153" s="254">
        <v>137</v>
      </c>
      <c r="AJ153" s="149" t="str">
        <f t="shared" si="192"/>
        <v>00-ICT</v>
      </c>
      <c r="AK153" s="254" t="b">
        <f t="shared" si="11"/>
        <v>0</v>
      </c>
      <c r="AL153" s="254">
        <f t="shared" si="190"/>
        <v>0</v>
      </c>
      <c r="AM153" s="254">
        <f t="shared" si="193"/>
        <v>0</v>
      </c>
      <c r="AN153" s="288">
        <f t="shared" si="198"/>
        <v>0</v>
      </c>
      <c r="AO153" s="288">
        <f>IF(AND($BU153=$BV153,BU153=AO$13),$J153&amp;$K153&amp;$L153&amp;$M153&amp;$N153&amp;$O153&amp;$P153&amp;$Q153&amp;$R153&amp;$S153&amp;$T153&amp;$U153,IFERROR(MATCH($AN153,AO$17:AO152,0),-1000))</f>
        <v>1</v>
      </c>
      <c r="AP153" s="288">
        <f>IF(AND($BU153=$BV153,BV153=AP$13),$J153&amp;$K153&amp;$L153&amp;$M153&amp;$N153&amp;$O153&amp;$P153&amp;$Q153&amp;$R153&amp;$S153&amp;$T153&amp;$U153,IFERROR(MATCH($AN153,AP$17:AP152,0),-1000))</f>
        <v>1</v>
      </c>
      <c r="AQ153" s="288">
        <f>IF(AND($BU153=$BV153,BW153=AQ$13),$J153&amp;$K153&amp;$L153&amp;$M153&amp;$N153&amp;$O153&amp;$P153&amp;$Q153&amp;$R153&amp;$S153&amp;$T153&amp;$U153,IFERROR(MATCH($AN153,AQ$17:AQ152,0),-1000))</f>
        <v>1</v>
      </c>
      <c r="AR153" s="288">
        <f>IF(AND($BU153=$BV153,BX153=AR$13),$J153&amp;$K153&amp;$L153&amp;$M153&amp;$N153&amp;$O153&amp;$P153&amp;$Q153&amp;$R153&amp;$S153&amp;$T153&amp;$U153,IFERROR(MATCH($AN153,AR$17:AR152,0),-1000))</f>
        <v>1</v>
      </c>
      <c r="AS153" s="254">
        <f t="shared" si="71"/>
        <v>0</v>
      </c>
      <c r="AT153" s="261" t="str">
        <f t="shared" si="199"/>
        <v/>
      </c>
      <c r="AU153" s="254" t="str">
        <f t="shared" si="184"/>
        <v/>
      </c>
      <c r="AV153" s="254" t="str">
        <f t="shared" si="184"/>
        <v/>
      </c>
      <c r="AW153" s="254" t="str">
        <f t="shared" si="184"/>
        <v/>
      </c>
      <c r="AX153" s="254" t="str">
        <f t="shared" si="184"/>
        <v/>
      </c>
      <c r="AY153" s="254" t="str">
        <f t="shared" si="184"/>
        <v/>
      </c>
      <c r="AZ153" s="254" t="str">
        <f t="shared" si="184"/>
        <v/>
      </c>
      <c r="BA153" s="254" t="str">
        <f t="shared" si="184"/>
        <v/>
      </c>
      <c r="BB153" s="254" t="str">
        <f t="shared" si="184"/>
        <v/>
      </c>
      <c r="BC153" s="254" t="str">
        <f t="shared" si="187"/>
        <v/>
      </c>
      <c r="BD153" s="254" t="str">
        <f t="shared" si="187"/>
        <v/>
      </c>
      <c r="BE153" s="262" t="str">
        <f t="shared" si="187"/>
        <v/>
      </c>
      <c r="BF153" s="263" t="str">
        <f t="shared" si="185"/>
        <v/>
      </c>
      <c r="BG153" s="254" t="str">
        <f t="shared" si="185"/>
        <v/>
      </c>
      <c r="BH153" s="254" t="str">
        <f t="shared" si="185"/>
        <v/>
      </c>
      <c r="BI153" s="254" t="str">
        <f t="shared" si="185"/>
        <v/>
      </c>
      <c r="BJ153" s="254" t="str">
        <f t="shared" si="185"/>
        <v/>
      </c>
      <c r="BK153" s="254" t="str">
        <f t="shared" si="185"/>
        <v/>
      </c>
      <c r="BL153" s="254" t="str">
        <f t="shared" si="185"/>
        <v/>
      </c>
      <c r="BM153" s="254" t="str">
        <f t="shared" si="185"/>
        <v/>
      </c>
      <c r="BN153" s="254" t="str">
        <f t="shared" si="188"/>
        <v/>
      </c>
      <c r="BO153" s="254" t="str">
        <f t="shared" si="188"/>
        <v/>
      </c>
      <c r="BP153" s="254" t="str">
        <f t="shared" si="188"/>
        <v/>
      </c>
      <c r="BQ153" s="264" t="str">
        <f t="shared" si="200"/>
        <v/>
      </c>
      <c r="BR153" s="261" t="str">
        <f t="shared" si="30"/>
        <v/>
      </c>
      <c r="BS153" s="254" t="str">
        <f t="shared" si="180"/>
        <v/>
      </c>
      <c r="BT153" s="254" t="str">
        <f t="shared" si="180"/>
        <v/>
      </c>
      <c r="BU153" s="265" t="str">
        <f t="shared" si="178"/>
        <v/>
      </c>
      <c r="BV153" s="263" t="str">
        <f t="shared" si="181"/>
        <v/>
      </c>
      <c r="BW153" s="254" t="str">
        <f t="shared" si="181"/>
        <v/>
      </c>
      <c r="BX153" s="254" t="str">
        <f t="shared" si="179"/>
        <v/>
      </c>
      <c r="BY153" s="264" t="str">
        <f t="shared" si="33"/>
        <v/>
      </c>
      <c r="BZ153" s="254" t="str">
        <f t="shared" si="34"/>
        <v/>
      </c>
      <c r="CA153" s="254">
        <f t="shared" si="183"/>
        <v>0</v>
      </c>
      <c r="CB153" s="254">
        <f t="shared" si="183"/>
        <v>0</v>
      </c>
      <c r="CC153" s="254">
        <f t="shared" si="183"/>
        <v>0</v>
      </c>
      <c r="CD153" s="254">
        <f t="shared" si="182"/>
        <v>0</v>
      </c>
      <c r="CE153" s="254">
        <f t="shared" si="182"/>
        <v>0</v>
      </c>
      <c r="CF153" s="254">
        <f t="shared" si="182"/>
        <v>0</v>
      </c>
      <c r="CG153" s="254">
        <f t="shared" si="182"/>
        <v>0</v>
      </c>
      <c r="CH153" s="254">
        <f t="shared" si="182"/>
        <v>0</v>
      </c>
      <c r="CI153" s="254">
        <f t="shared" si="182"/>
        <v>0</v>
      </c>
      <c r="CJ153" s="254">
        <f t="shared" si="186"/>
        <v>0</v>
      </c>
      <c r="CK153" s="254">
        <f t="shared" si="186"/>
        <v>0</v>
      </c>
      <c r="CL153" s="254">
        <f t="shared" si="186"/>
        <v>0</v>
      </c>
      <c r="CM153" s="254">
        <f t="shared" si="201"/>
        <v>0</v>
      </c>
      <c r="CN153" s="254">
        <f t="shared" si="202"/>
        <v>0</v>
      </c>
      <c r="CO153" s="254">
        <f t="shared" si="203"/>
        <v>0</v>
      </c>
      <c r="CP153" s="254">
        <f t="shared" si="204"/>
        <v>0</v>
      </c>
      <c r="CQ153" s="254">
        <f t="shared" si="205"/>
        <v>0</v>
      </c>
      <c r="CR153" s="254">
        <f t="shared" si="206"/>
        <v>0</v>
      </c>
      <c r="CS153" s="254">
        <f t="shared" si="207"/>
        <v>0</v>
      </c>
      <c r="CT153" s="254">
        <f t="shared" si="208"/>
        <v>0</v>
      </c>
      <c r="CU153" s="254">
        <f t="shared" si="209"/>
        <v>0</v>
      </c>
      <c r="CV153" s="254">
        <f t="shared" si="210"/>
        <v>0</v>
      </c>
      <c r="CW153" s="254">
        <f t="shared" si="211"/>
        <v>0</v>
      </c>
      <c r="CX153" s="254">
        <f t="shared" si="212"/>
        <v>0</v>
      </c>
      <c r="CY153" s="254">
        <f t="shared" si="213"/>
        <v>0</v>
      </c>
      <c r="CZ153" s="254">
        <f t="shared" si="214"/>
        <v>0</v>
      </c>
      <c r="DA153" s="254">
        <f t="shared" si="215"/>
        <v>0</v>
      </c>
      <c r="DB153" s="254">
        <f t="shared" si="216"/>
        <v>0</v>
      </c>
      <c r="DC153" s="254">
        <f t="shared" si="217"/>
        <v>0</v>
      </c>
      <c r="DD153" s="254">
        <f t="shared" si="218"/>
        <v>0</v>
      </c>
      <c r="DE153" s="254">
        <f t="shared" si="219"/>
        <v>0</v>
      </c>
      <c r="DF153" s="254">
        <f t="shared" si="220"/>
        <v>0</v>
      </c>
      <c r="DG153" s="254">
        <f t="shared" si="221"/>
        <v>0</v>
      </c>
      <c r="DH153" s="254">
        <f t="shared" si="222"/>
        <v>0</v>
      </c>
      <c r="DI153" s="254">
        <f t="shared" si="223"/>
        <v>0</v>
      </c>
      <c r="DJ153" s="254">
        <f t="shared" si="224"/>
        <v>0</v>
      </c>
      <c r="DK153" s="254">
        <f t="shared" si="225"/>
        <v>0</v>
      </c>
      <c r="DL153" s="254">
        <f t="shared" si="226"/>
        <v>0</v>
      </c>
      <c r="DM153" s="254">
        <f t="shared" si="227"/>
        <v>0</v>
      </c>
      <c r="DN153" s="254">
        <f t="shared" si="228"/>
        <v>0</v>
      </c>
      <c r="DO153" s="254">
        <f t="shared" si="229"/>
        <v>0</v>
      </c>
      <c r="DP153" s="254">
        <f t="shared" si="230"/>
        <v>0</v>
      </c>
      <c r="DQ153" s="254">
        <f t="shared" si="231"/>
        <v>0</v>
      </c>
      <c r="DR153" s="254">
        <f t="shared" si="232"/>
        <v>0</v>
      </c>
      <c r="DS153" s="254">
        <f t="shared" si="233"/>
        <v>0</v>
      </c>
      <c r="DT153" s="254">
        <f t="shared" si="234"/>
        <v>0</v>
      </c>
      <c r="DU153" s="254">
        <f t="shared" si="235"/>
        <v>0</v>
      </c>
      <c r="DV153" s="254">
        <f t="shared" si="236"/>
        <v>0</v>
      </c>
    </row>
    <row r="154" spans="1:126" ht="24" customHeight="1">
      <c r="A154" s="11" t="str">
        <f ca="1">IF(AG154&lt;&gt;"OK","",CONCATENATE(TEXT('Front Page'!$F$33,"000"),TEXT('Front Page'!$F$31,"000"),"-",LEFT('Front Page'!$R$53,5),"-",LEFT(D154,1),AJ154, "-",TEXT(B154,"000")))</f>
        <v/>
      </c>
      <c r="B154" s="12" t="str">
        <f>IFERROR(IF(E154="","",MAX(B$17:B153)+1),"")</f>
        <v/>
      </c>
      <c r="C154" s="13"/>
      <c r="D154" s="29" t="str">
        <f t="shared" si="134"/>
        <v>None</v>
      </c>
      <c r="E154" s="29" t="str">
        <f t="shared" si="17"/>
        <v/>
      </c>
      <c r="F154" s="29" t="str">
        <f t="shared" si="18"/>
        <v/>
      </c>
      <c r="G154" s="363"/>
      <c r="H154" s="364"/>
      <c r="I154" s="325" t="str">
        <f t="shared" si="194"/>
        <v>No</v>
      </c>
      <c r="J154" s="314">
        <v>0</v>
      </c>
      <c r="K154" s="312">
        <v>0</v>
      </c>
      <c r="L154" s="312">
        <v>0</v>
      </c>
      <c r="M154" s="312">
        <v>0</v>
      </c>
      <c r="N154" s="312">
        <v>0</v>
      </c>
      <c r="O154" s="312">
        <v>0</v>
      </c>
      <c r="P154" s="312">
        <v>0</v>
      </c>
      <c r="Q154" s="312">
        <v>0</v>
      </c>
      <c r="R154" s="312">
        <v>0</v>
      </c>
      <c r="S154" s="312">
        <v>0</v>
      </c>
      <c r="T154" s="312">
        <v>0</v>
      </c>
      <c r="U154" s="312">
        <v>0</v>
      </c>
      <c r="V154" s="313">
        <v>1</v>
      </c>
      <c r="W154" s="313">
        <v>1</v>
      </c>
      <c r="X154" s="312">
        <v>0</v>
      </c>
      <c r="Y154" s="312">
        <v>0</v>
      </c>
      <c r="Z154" s="312">
        <v>0</v>
      </c>
      <c r="AA154" s="14">
        <v>0</v>
      </c>
      <c r="AB154" s="317"/>
      <c r="AC154" s="15" t="str">
        <f t="shared" si="189"/>
        <v/>
      </c>
      <c r="AD154" s="15" t="str">
        <f t="shared" si="195"/>
        <v/>
      </c>
      <c r="AE154" s="16" t="str">
        <f t="shared" si="196"/>
        <v>0 - 0</v>
      </c>
      <c r="AF154" s="20" t="str">
        <f t="shared" si="197"/>
        <v>Not an offer</v>
      </c>
      <c r="AG154" s="276" t="str">
        <f t="shared" si="191"/>
        <v>Not an Offer</v>
      </c>
      <c r="AH154" s="150"/>
      <c r="AI154" s="254">
        <v>138</v>
      </c>
      <c r="AJ154" s="149" t="str">
        <f t="shared" si="192"/>
        <v>00-ICT</v>
      </c>
      <c r="AK154" s="254" t="b">
        <f t="shared" si="11"/>
        <v>0</v>
      </c>
      <c r="AL154" s="254">
        <f t="shared" si="190"/>
        <v>0</v>
      </c>
      <c r="AM154" s="254">
        <f t="shared" si="193"/>
        <v>0</v>
      </c>
      <c r="AN154" s="288">
        <f t="shared" si="198"/>
        <v>0</v>
      </c>
      <c r="AO154" s="288">
        <f>IF(AND($BU154=$BV154,BU154=AO$13),$J154&amp;$K154&amp;$L154&amp;$M154&amp;$N154&amp;$O154&amp;$P154&amp;$Q154&amp;$R154&amp;$S154&amp;$T154&amp;$U154,IFERROR(MATCH($AN154,AO$17:AO153,0),-1000))</f>
        <v>1</v>
      </c>
      <c r="AP154" s="288">
        <f>IF(AND($BU154=$BV154,BV154=AP$13),$J154&amp;$K154&amp;$L154&amp;$M154&amp;$N154&amp;$O154&amp;$P154&amp;$Q154&amp;$R154&amp;$S154&amp;$T154&amp;$U154,IFERROR(MATCH($AN154,AP$17:AP153,0),-1000))</f>
        <v>1</v>
      </c>
      <c r="AQ154" s="288">
        <f>IF(AND($BU154=$BV154,BW154=AQ$13),$J154&amp;$K154&amp;$L154&amp;$M154&amp;$N154&amp;$O154&amp;$P154&amp;$Q154&amp;$R154&amp;$S154&amp;$T154&amp;$U154,IFERROR(MATCH($AN154,AQ$17:AQ153,0),-1000))</f>
        <v>1</v>
      </c>
      <c r="AR154" s="288">
        <f>IF(AND($BU154=$BV154,BX154=AR$13),$J154&amp;$K154&amp;$L154&amp;$M154&amp;$N154&amp;$O154&amp;$P154&amp;$Q154&amp;$R154&amp;$S154&amp;$T154&amp;$U154,IFERROR(MATCH($AN154,AR$17:AR153,0),-1000))</f>
        <v>1</v>
      </c>
      <c r="AS154" s="254">
        <f t="shared" si="71"/>
        <v>0</v>
      </c>
      <c r="AT154" s="261" t="str">
        <f t="shared" si="199"/>
        <v/>
      </c>
      <c r="AU154" s="254" t="str">
        <f t="shared" si="184"/>
        <v/>
      </c>
      <c r="AV154" s="254" t="str">
        <f t="shared" si="184"/>
        <v/>
      </c>
      <c r="AW154" s="254" t="str">
        <f t="shared" si="184"/>
        <v/>
      </c>
      <c r="AX154" s="254" t="str">
        <f t="shared" si="184"/>
        <v/>
      </c>
      <c r="AY154" s="254" t="str">
        <f t="shared" ref="AY154:BE205" si="237">IF(O154&lt;&gt;0,MIN(AX154,AY$14),AX154)</f>
        <v/>
      </c>
      <c r="AZ154" s="254" t="str">
        <f t="shared" si="237"/>
        <v/>
      </c>
      <c r="BA154" s="254" t="str">
        <f t="shared" si="237"/>
        <v/>
      </c>
      <c r="BB154" s="254" t="str">
        <f t="shared" si="237"/>
        <v/>
      </c>
      <c r="BC154" s="254" t="str">
        <f t="shared" si="187"/>
        <v/>
      </c>
      <c r="BD154" s="254" t="str">
        <f t="shared" si="187"/>
        <v/>
      </c>
      <c r="BE154" s="262" t="str">
        <f t="shared" si="187"/>
        <v/>
      </c>
      <c r="BF154" s="263" t="str">
        <f t="shared" si="185"/>
        <v/>
      </c>
      <c r="BG154" s="254" t="str">
        <f t="shared" si="185"/>
        <v/>
      </c>
      <c r="BH154" s="254" t="str">
        <f t="shared" si="185"/>
        <v/>
      </c>
      <c r="BI154" s="254" t="str">
        <f t="shared" si="185"/>
        <v/>
      </c>
      <c r="BJ154" s="254" t="str">
        <f t="shared" ref="BJ154:BP205" si="238">IF(N154&lt;&gt;0,MAX(BK154,BJ$14),BK154)</f>
        <v/>
      </c>
      <c r="BK154" s="254" t="str">
        <f t="shared" si="238"/>
        <v/>
      </c>
      <c r="BL154" s="254" t="str">
        <f t="shared" si="238"/>
        <v/>
      </c>
      <c r="BM154" s="254" t="str">
        <f t="shared" si="238"/>
        <v/>
      </c>
      <c r="BN154" s="254" t="str">
        <f t="shared" si="188"/>
        <v/>
      </c>
      <c r="BO154" s="254" t="str">
        <f t="shared" si="188"/>
        <v/>
      </c>
      <c r="BP154" s="254" t="str">
        <f t="shared" si="188"/>
        <v/>
      </c>
      <c r="BQ154" s="264" t="str">
        <f t="shared" si="200"/>
        <v/>
      </c>
      <c r="BR154" s="261" t="str">
        <f t="shared" si="30"/>
        <v/>
      </c>
      <c r="BS154" s="254" t="str">
        <f t="shared" si="180"/>
        <v/>
      </c>
      <c r="BT154" s="254" t="str">
        <f t="shared" si="180"/>
        <v/>
      </c>
      <c r="BU154" s="265" t="str">
        <f t="shared" si="178"/>
        <v/>
      </c>
      <c r="BV154" s="263" t="str">
        <f t="shared" si="181"/>
        <v/>
      </c>
      <c r="BW154" s="254" t="str">
        <f t="shared" si="181"/>
        <v/>
      </c>
      <c r="BX154" s="254" t="str">
        <f t="shared" si="179"/>
        <v/>
      </c>
      <c r="BY154" s="264" t="str">
        <f t="shared" si="33"/>
        <v/>
      </c>
      <c r="BZ154" s="254" t="str">
        <f t="shared" si="34"/>
        <v/>
      </c>
      <c r="CA154" s="254">
        <f t="shared" si="183"/>
        <v>0</v>
      </c>
      <c r="CB154" s="254">
        <f t="shared" si="183"/>
        <v>0</v>
      </c>
      <c r="CC154" s="254">
        <f t="shared" si="183"/>
        <v>0</v>
      </c>
      <c r="CD154" s="254">
        <f t="shared" si="182"/>
        <v>0</v>
      </c>
      <c r="CE154" s="254">
        <f t="shared" si="182"/>
        <v>0</v>
      </c>
      <c r="CF154" s="254">
        <f t="shared" si="182"/>
        <v>0</v>
      </c>
      <c r="CG154" s="254">
        <f t="shared" si="182"/>
        <v>0</v>
      </c>
      <c r="CH154" s="254">
        <f t="shared" si="182"/>
        <v>0</v>
      </c>
      <c r="CI154" s="254">
        <f t="shared" si="182"/>
        <v>0</v>
      </c>
      <c r="CJ154" s="254">
        <f t="shared" si="186"/>
        <v>0</v>
      </c>
      <c r="CK154" s="254">
        <f t="shared" si="186"/>
        <v>0</v>
      </c>
      <c r="CL154" s="254">
        <f t="shared" si="186"/>
        <v>0</v>
      </c>
      <c r="CM154" s="254">
        <f t="shared" si="201"/>
        <v>0</v>
      </c>
      <c r="CN154" s="254">
        <f t="shared" si="202"/>
        <v>0</v>
      </c>
      <c r="CO154" s="254">
        <f t="shared" si="203"/>
        <v>0</v>
      </c>
      <c r="CP154" s="254">
        <f t="shared" si="204"/>
        <v>0</v>
      </c>
      <c r="CQ154" s="254">
        <f t="shared" si="205"/>
        <v>0</v>
      </c>
      <c r="CR154" s="254">
        <f t="shared" si="206"/>
        <v>0</v>
      </c>
      <c r="CS154" s="254">
        <f t="shared" si="207"/>
        <v>0</v>
      </c>
      <c r="CT154" s="254">
        <f t="shared" si="208"/>
        <v>0</v>
      </c>
      <c r="CU154" s="254">
        <f t="shared" si="209"/>
        <v>0</v>
      </c>
      <c r="CV154" s="254">
        <f t="shared" si="210"/>
        <v>0</v>
      </c>
      <c r="CW154" s="254">
        <f t="shared" si="211"/>
        <v>0</v>
      </c>
      <c r="CX154" s="254">
        <f t="shared" si="212"/>
        <v>0</v>
      </c>
      <c r="CY154" s="254">
        <f t="shared" si="213"/>
        <v>0</v>
      </c>
      <c r="CZ154" s="254">
        <f t="shared" si="214"/>
        <v>0</v>
      </c>
      <c r="DA154" s="254">
        <f t="shared" si="215"/>
        <v>0</v>
      </c>
      <c r="DB154" s="254">
        <f t="shared" si="216"/>
        <v>0</v>
      </c>
      <c r="DC154" s="254">
        <f t="shared" si="217"/>
        <v>0</v>
      </c>
      <c r="DD154" s="254">
        <f t="shared" si="218"/>
        <v>0</v>
      </c>
      <c r="DE154" s="254">
        <f t="shared" si="219"/>
        <v>0</v>
      </c>
      <c r="DF154" s="254">
        <f t="shared" si="220"/>
        <v>0</v>
      </c>
      <c r="DG154" s="254">
        <f t="shared" si="221"/>
        <v>0</v>
      </c>
      <c r="DH154" s="254">
        <f t="shared" si="222"/>
        <v>0</v>
      </c>
      <c r="DI154" s="254">
        <f t="shared" si="223"/>
        <v>0</v>
      </c>
      <c r="DJ154" s="254">
        <f t="shared" si="224"/>
        <v>0</v>
      </c>
      <c r="DK154" s="254">
        <f t="shared" si="225"/>
        <v>0</v>
      </c>
      <c r="DL154" s="254">
        <f t="shared" si="226"/>
        <v>0</v>
      </c>
      <c r="DM154" s="254">
        <f t="shared" si="227"/>
        <v>0</v>
      </c>
      <c r="DN154" s="254">
        <f t="shared" si="228"/>
        <v>0</v>
      </c>
      <c r="DO154" s="254">
        <f t="shared" si="229"/>
        <v>0</v>
      </c>
      <c r="DP154" s="254">
        <f t="shared" si="230"/>
        <v>0</v>
      </c>
      <c r="DQ154" s="254">
        <f t="shared" si="231"/>
        <v>0</v>
      </c>
      <c r="DR154" s="254">
        <f t="shared" si="232"/>
        <v>0</v>
      </c>
      <c r="DS154" s="254">
        <f t="shared" si="233"/>
        <v>0</v>
      </c>
      <c r="DT154" s="254">
        <f t="shared" si="234"/>
        <v>0</v>
      </c>
      <c r="DU154" s="254">
        <f t="shared" si="235"/>
        <v>0</v>
      </c>
      <c r="DV154" s="254">
        <f t="shared" si="236"/>
        <v>0</v>
      </c>
    </row>
    <row r="155" spans="1:126" ht="24" customHeight="1">
      <c r="A155" s="11" t="str">
        <f ca="1">IF(AG155&lt;&gt;"OK","",CONCATENATE(TEXT('Front Page'!$F$33,"000"),TEXT('Front Page'!$F$31,"000"),"-",LEFT('Front Page'!$R$53,5),"-",LEFT(D155,1),AJ155, "-",TEXT(B155,"000")))</f>
        <v/>
      </c>
      <c r="B155" s="12" t="str">
        <f>IFERROR(IF(E155="","",MAX(B$17:B154)+1),"")</f>
        <v/>
      </c>
      <c r="C155" s="13"/>
      <c r="D155" s="29" t="str">
        <f t="shared" si="134"/>
        <v>None</v>
      </c>
      <c r="E155" s="29" t="str">
        <f t="shared" si="17"/>
        <v/>
      </c>
      <c r="F155" s="29" t="str">
        <f t="shared" si="18"/>
        <v/>
      </c>
      <c r="G155" s="363"/>
      <c r="H155" s="364"/>
      <c r="I155" s="325" t="str">
        <f t="shared" si="194"/>
        <v>No</v>
      </c>
      <c r="J155" s="314">
        <v>0</v>
      </c>
      <c r="K155" s="312">
        <v>0</v>
      </c>
      <c r="L155" s="312">
        <v>0</v>
      </c>
      <c r="M155" s="312">
        <v>0</v>
      </c>
      <c r="N155" s="312">
        <v>0</v>
      </c>
      <c r="O155" s="312">
        <v>0</v>
      </c>
      <c r="P155" s="312">
        <v>0</v>
      </c>
      <c r="Q155" s="312">
        <v>0</v>
      </c>
      <c r="R155" s="312">
        <v>0</v>
      </c>
      <c r="S155" s="312">
        <v>0</v>
      </c>
      <c r="T155" s="312">
        <v>0</v>
      </c>
      <c r="U155" s="312">
        <v>0</v>
      </c>
      <c r="V155" s="313">
        <v>1</v>
      </c>
      <c r="W155" s="313">
        <v>1</v>
      </c>
      <c r="X155" s="312">
        <v>0</v>
      </c>
      <c r="Y155" s="312">
        <v>0</v>
      </c>
      <c r="Z155" s="312">
        <v>0</v>
      </c>
      <c r="AA155" s="14">
        <v>0</v>
      </c>
      <c r="AB155" s="317"/>
      <c r="AC155" s="15" t="str">
        <f t="shared" si="189"/>
        <v/>
      </c>
      <c r="AD155" s="15" t="str">
        <f t="shared" si="195"/>
        <v/>
      </c>
      <c r="AE155" s="16" t="str">
        <f t="shared" si="196"/>
        <v>0 - 0</v>
      </c>
      <c r="AF155" s="20" t="str">
        <f t="shared" si="197"/>
        <v>Not an offer</v>
      </c>
      <c r="AG155" s="276" t="str">
        <f t="shared" si="191"/>
        <v>Not an Offer</v>
      </c>
      <c r="AH155" s="150"/>
      <c r="AI155" s="254">
        <v>139</v>
      </c>
      <c r="AJ155" s="149" t="str">
        <f t="shared" si="192"/>
        <v>00-ICT</v>
      </c>
      <c r="AK155" s="254" t="b">
        <f t="shared" si="11"/>
        <v>0</v>
      </c>
      <c r="AL155" s="254">
        <f t="shared" si="190"/>
        <v>0</v>
      </c>
      <c r="AM155" s="254">
        <f t="shared" si="193"/>
        <v>0</v>
      </c>
      <c r="AN155" s="288">
        <f t="shared" si="198"/>
        <v>0</v>
      </c>
      <c r="AO155" s="288">
        <f>IF(AND($BU155=$BV155,BU155=AO$13),$J155&amp;$K155&amp;$L155&amp;$M155&amp;$N155&amp;$O155&amp;$P155&amp;$Q155&amp;$R155&amp;$S155&amp;$T155&amp;$U155,IFERROR(MATCH($AN155,AO$17:AO154,0),-1000))</f>
        <v>1</v>
      </c>
      <c r="AP155" s="288">
        <f>IF(AND($BU155=$BV155,BV155=AP$13),$J155&amp;$K155&amp;$L155&amp;$M155&amp;$N155&amp;$O155&amp;$P155&amp;$Q155&amp;$R155&amp;$S155&amp;$T155&amp;$U155,IFERROR(MATCH($AN155,AP$17:AP154,0),-1000))</f>
        <v>1</v>
      </c>
      <c r="AQ155" s="288">
        <f>IF(AND($BU155=$BV155,BW155=AQ$13),$J155&amp;$K155&amp;$L155&amp;$M155&amp;$N155&amp;$O155&amp;$P155&amp;$Q155&amp;$R155&amp;$S155&amp;$T155&amp;$U155,IFERROR(MATCH($AN155,AQ$17:AQ154,0),-1000))</f>
        <v>1</v>
      </c>
      <c r="AR155" s="288">
        <f>IF(AND($BU155=$BV155,BX155=AR$13),$J155&amp;$K155&amp;$L155&amp;$M155&amp;$N155&amp;$O155&amp;$P155&amp;$Q155&amp;$R155&amp;$S155&amp;$T155&amp;$U155,IFERROR(MATCH($AN155,AR$17:AR154,0),-1000))</f>
        <v>1</v>
      </c>
      <c r="AS155" s="254">
        <f t="shared" si="71"/>
        <v>0</v>
      </c>
      <c r="AT155" s="261" t="str">
        <f t="shared" si="199"/>
        <v/>
      </c>
      <c r="AU155" s="254" t="str">
        <f t="shared" ref="AU155:BD211" si="239">IF(K155&lt;&gt;0,MIN(AT155,AU$14),AT155)</f>
        <v/>
      </c>
      <c r="AV155" s="254" t="str">
        <f t="shared" si="239"/>
        <v/>
      </c>
      <c r="AW155" s="254" t="str">
        <f t="shared" si="239"/>
        <v/>
      </c>
      <c r="AX155" s="254" t="str">
        <f t="shared" si="239"/>
        <v/>
      </c>
      <c r="AY155" s="254" t="str">
        <f t="shared" si="237"/>
        <v/>
      </c>
      <c r="AZ155" s="254" t="str">
        <f t="shared" si="237"/>
        <v/>
      </c>
      <c r="BA155" s="254" t="str">
        <f t="shared" si="237"/>
        <v/>
      </c>
      <c r="BB155" s="254" t="str">
        <f t="shared" si="237"/>
        <v/>
      </c>
      <c r="BC155" s="254" t="str">
        <f t="shared" si="187"/>
        <v/>
      </c>
      <c r="BD155" s="254" t="str">
        <f t="shared" si="187"/>
        <v/>
      </c>
      <c r="BE155" s="262" t="str">
        <f t="shared" si="187"/>
        <v/>
      </c>
      <c r="BF155" s="263" t="str">
        <f t="shared" ref="BF155:BO211" si="240">IF(J155&lt;&gt;0,MAX(BG155,BF$14),BG155)</f>
        <v/>
      </c>
      <c r="BG155" s="254" t="str">
        <f t="shared" si="240"/>
        <v/>
      </c>
      <c r="BH155" s="254" t="str">
        <f t="shared" si="240"/>
        <v/>
      </c>
      <c r="BI155" s="254" t="str">
        <f t="shared" si="240"/>
        <v/>
      </c>
      <c r="BJ155" s="254" t="str">
        <f t="shared" si="238"/>
        <v/>
      </c>
      <c r="BK155" s="254" t="str">
        <f t="shared" si="238"/>
        <v/>
      </c>
      <c r="BL155" s="254" t="str">
        <f t="shared" si="238"/>
        <v/>
      </c>
      <c r="BM155" s="254" t="str">
        <f t="shared" si="238"/>
        <v/>
      </c>
      <c r="BN155" s="254" t="str">
        <f t="shared" si="188"/>
        <v/>
      </c>
      <c r="BO155" s="254" t="str">
        <f t="shared" si="188"/>
        <v/>
      </c>
      <c r="BP155" s="254" t="str">
        <f t="shared" si="188"/>
        <v/>
      </c>
      <c r="BQ155" s="264" t="str">
        <f t="shared" si="200"/>
        <v/>
      </c>
      <c r="BR155" s="261" t="str">
        <f t="shared" si="30"/>
        <v/>
      </c>
      <c r="BS155" s="254" t="str">
        <f t="shared" si="180"/>
        <v/>
      </c>
      <c r="BT155" s="254" t="str">
        <f t="shared" si="180"/>
        <v/>
      </c>
      <c r="BU155" s="265" t="str">
        <f t="shared" si="178"/>
        <v/>
      </c>
      <c r="BV155" s="263" t="str">
        <f t="shared" si="181"/>
        <v/>
      </c>
      <c r="BW155" s="254" t="str">
        <f t="shared" si="181"/>
        <v/>
      </c>
      <c r="BX155" s="254" t="str">
        <f t="shared" si="179"/>
        <v/>
      </c>
      <c r="BY155" s="264" t="str">
        <f t="shared" si="33"/>
        <v/>
      </c>
      <c r="BZ155" s="254" t="str">
        <f t="shared" si="34"/>
        <v/>
      </c>
      <c r="CA155" s="254">
        <f t="shared" si="183"/>
        <v>0</v>
      </c>
      <c r="CB155" s="254">
        <f t="shared" si="183"/>
        <v>0</v>
      </c>
      <c r="CC155" s="254">
        <f t="shared" si="183"/>
        <v>0</v>
      </c>
      <c r="CD155" s="254">
        <f t="shared" si="182"/>
        <v>0</v>
      </c>
      <c r="CE155" s="254">
        <f t="shared" si="182"/>
        <v>0</v>
      </c>
      <c r="CF155" s="254">
        <f t="shared" si="182"/>
        <v>0</v>
      </c>
      <c r="CG155" s="254">
        <f t="shared" si="182"/>
        <v>0</v>
      </c>
      <c r="CH155" s="254">
        <f t="shared" si="182"/>
        <v>0</v>
      </c>
      <c r="CI155" s="254">
        <f t="shared" si="182"/>
        <v>0</v>
      </c>
      <c r="CJ155" s="254">
        <f t="shared" si="186"/>
        <v>0</v>
      </c>
      <c r="CK155" s="254">
        <f t="shared" si="186"/>
        <v>0</v>
      </c>
      <c r="CL155" s="254">
        <f t="shared" si="186"/>
        <v>0</v>
      </c>
      <c r="CM155" s="254">
        <f t="shared" si="201"/>
        <v>0</v>
      </c>
      <c r="CN155" s="254">
        <f t="shared" si="202"/>
        <v>0</v>
      </c>
      <c r="CO155" s="254">
        <f t="shared" si="203"/>
        <v>0</v>
      </c>
      <c r="CP155" s="254">
        <f t="shared" si="204"/>
        <v>0</v>
      </c>
      <c r="CQ155" s="254">
        <f t="shared" si="205"/>
        <v>0</v>
      </c>
      <c r="CR155" s="254">
        <f t="shared" si="206"/>
        <v>0</v>
      </c>
      <c r="CS155" s="254">
        <f t="shared" si="207"/>
        <v>0</v>
      </c>
      <c r="CT155" s="254">
        <f t="shared" si="208"/>
        <v>0</v>
      </c>
      <c r="CU155" s="254">
        <f t="shared" si="209"/>
        <v>0</v>
      </c>
      <c r="CV155" s="254">
        <f t="shared" si="210"/>
        <v>0</v>
      </c>
      <c r="CW155" s="254">
        <f t="shared" si="211"/>
        <v>0</v>
      </c>
      <c r="CX155" s="254">
        <f t="shared" si="212"/>
        <v>0</v>
      </c>
      <c r="CY155" s="254">
        <f t="shared" si="213"/>
        <v>0</v>
      </c>
      <c r="CZ155" s="254">
        <f t="shared" si="214"/>
        <v>0</v>
      </c>
      <c r="DA155" s="254">
        <f t="shared" si="215"/>
        <v>0</v>
      </c>
      <c r="DB155" s="254">
        <f t="shared" si="216"/>
        <v>0</v>
      </c>
      <c r="DC155" s="254">
        <f t="shared" si="217"/>
        <v>0</v>
      </c>
      <c r="DD155" s="254">
        <f t="shared" si="218"/>
        <v>0</v>
      </c>
      <c r="DE155" s="254">
        <f t="shared" si="219"/>
        <v>0</v>
      </c>
      <c r="DF155" s="254">
        <f t="shared" si="220"/>
        <v>0</v>
      </c>
      <c r="DG155" s="254">
        <f t="shared" si="221"/>
        <v>0</v>
      </c>
      <c r="DH155" s="254">
        <f t="shared" si="222"/>
        <v>0</v>
      </c>
      <c r="DI155" s="254">
        <f t="shared" si="223"/>
        <v>0</v>
      </c>
      <c r="DJ155" s="254">
        <f t="shared" si="224"/>
        <v>0</v>
      </c>
      <c r="DK155" s="254">
        <f t="shared" si="225"/>
        <v>0</v>
      </c>
      <c r="DL155" s="254">
        <f t="shared" si="226"/>
        <v>0</v>
      </c>
      <c r="DM155" s="254">
        <f t="shared" si="227"/>
        <v>0</v>
      </c>
      <c r="DN155" s="254">
        <f t="shared" si="228"/>
        <v>0</v>
      </c>
      <c r="DO155" s="254">
        <f t="shared" si="229"/>
        <v>0</v>
      </c>
      <c r="DP155" s="254">
        <f t="shared" si="230"/>
        <v>0</v>
      </c>
      <c r="DQ155" s="254">
        <f t="shared" si="231"/>
        <v>0</v>
      </c>
      <c r="DR155" s="254">
        <f t="shared" si="232"/>
        <v>0</v>
      </c>
      <c r="DS155" s="254">
        <f t="shared" si="233"/>
        <v>0</v>
      </c>
      <c r="DT155" s="254">
        <f t="shared" si="234"/>
        <v>0</v>
      </c>
      <c r="DU155" s="254">
        <f t="shared" si="235"/>
        <v>0</v>
      </c>
      <c r="DV155" s="254">
        <f t="shared" si="236"/>
        <v>0</v>
      </c>
    </row>
    <row r="156" spans="1:126" ht="24" customHeight="1">
      <c r="A156" s="11" t="str">
        <f ca="1">IF(AG156&lt;&gt;"OK","",CONCATENATE(TEXT('Front Page'!$F$33,"000"),TEXT('Front Page'!$F$31,"000"),"-",LEFT('Front Page'!$R$53,5),"-",LEFT(D156,1),AJ156, "-",TEXT(B156,"000")))</f>
        <v/>
      </c>
      <c r="B156" s="12" t="str">
        <f>IFERROR(IF(E156="","",MAX(B$17:B155)+1),"")</f>
        <v/>
      </c>
      <c r="C156" s="13"/>
      <c r="D156" s="29" t="str">
        <f t="shared" si="134"/>
        <v>None</v>
      </c>
      <c r="E156" s="29" t="str">
        <f t="shared" si="17"/>
        <v/>
      </c>
      <c r="F156" s="29" t="str">
        <f t="shared" si="18"/>
        <v/>
      </c>
      <c r="G156" s="363"/>
      <c r="H156" s="364"/>
      <c r="I156" s="325" t="str">
        <f t="shared" si="194"/>
        <v>No</v>
      </c>
      <c r="J156" s="314">
        <v>0</v>
      </c>
      <c r="K156" s="312">
        <v>0</v>
      </c>
      <c r="L156" s="312">
        <v>0</v>
      </c>
      <c r="M156" s="312">
        <v>0</v>
      </c>
      <c r="N156" s="312">
        <v>0</v>
      </c>
      <c r="O156" s="312">
        <v>0</v>
      </c>
      <c r="P156" s="312">
        <v>0</v>
      </c>
      <c r="Q156" s="312">
        <v>0</v>
      </c>
      <c r="R156" s="312">
        <v>0</v>
      </c>
      <c r="S156" s="312">
        <v>0</v>
      </c>
      <c r="T156" s="312">
        <v>0</v>
      </c>
      <c r="U156" s="312">
        <v>0</v>
      </c>
      <c r="V156" s="313">
        <v>1</v>
      </c>
      <c r="W156" s="313">
        <v>1</v>
      </c>
      <c r="X156" s="312">
        <v>0</v>
      </c>
      <c r="Y156" s="312">
        <v>0</v>
      </c>
      <c r="Z156" s="312">
        <v>0</v>
      </c>
      <c r="AA156" s="14">
        <v>0</v>
      </c>
      <c r="AB156" s="317"/>
      <c r="AC156" s="15" t="str">
        <f t="shared" si="189"/>
        <v/>
      </c>
      <c r="AD156" s="15" t="str">
        <f t="shared" si="195"/>
        <v/>
      </c>
      <c r="AE156" s="16" t="str">
        <f t="shared" si="196"/>
        <v>0 - 0</v>
      </c>
      <c r="AF156" s="20" t="str">
        <f t="shared" si="197"/>
        <v>Not an offer</v>
      </c>
      <c r="AG156" s="276" t="str">
        <f t="shared" si="191"/>
        <v>Not an Offer</v>
      </c>
      <c r="AH156" s="150"/>
      <c r="AI156" s="254">
        <v>140</v>
      </c>
      <c r="AJ156" s="149" t="str">
        <f t="shared" si="192"/>
        <v>00-ICT</v>
      </c>
      <c r="AK156" s="254" t="b">
        <f t="shared" si="11"/>
        <v>0</v>
      </c>
      <c r="AL156" s="254">
        <f t="shared" si="190"/>
        <v>0</v>
      </c>
      <c r="AM156" s="254">
        <f t="shared" si="193"/>
        <v>0</v>
      </c>
      <c r="AN156" s="288">
        <f t="shared" si="198"/>
        <v>0</v>
      </c>
      <c r="AO156" s="288">
        <f>IF(AND($BU156=$BV156,BU156=AO$13),$J156&amp;$K156&amp;$L156&amp;$M156&amp;$N156&amp;$O156&amp;$P156&amp;$Q156&amp;$R156&amp;$S156&amp;$T156&amp;$U156,IFERROR(MATCH($AN156,AO$17:AO155,0),-1000))</f>
        <v>1</v>
      </c>
      <c r="AP156" s="288">
        <f>IF(AND($BU156=$BV156,BV156=AP$13),$J156&amp;$K156&amp;$L156&amp;$M156&amp;$N156&amp;$O156&amp;$P156&amp;$Q156&amp;$R156&amp;$S156&amp;$T156&amp;$U156,IFERROR(MATCH($AN156,AP$17:AP155,0),-1000))</f>
        <v>1</v>
      </c>
      <c r="AQ156" s="288">
        <f>IF(AND($BU156=$BV156,BW156=AQ$13),$J156&amp;$K156&amp;$L156&amp;$M156&amp;$N156&amp;$O156&amp;$P156&amp;$Q156&amp;$R156&amp;$S156&amp;$T156&amp;$U156,IFERROR(MATCH($AN156,AQ$17:AQ155,0),-1000))</f>
        <v>1</v>
      </c>
      <c r="AR156" s="288">
        <f>IF(AND($BU156=$BV156,BX156=AR$13),$J156&amp;$K156&amp;$L156&amp;$M156&amp;$N156&amp;$O156&amp;$P156&amp;$Q156&amp;$R156&amp;$S156&amp;$T156&amp;$U156,IFERROR(MATCH($AN156,AR$17:AR155,0),-1000))</f>
        <v>1</v>
      </c>
      <c r="AS156" s="254">
        <f t="shared" si="71"/>
        <v>0</v>
      </c>
      <c r="AT156" s="261" t="str">
        <f t="shared" si="199"/>
        <v/>
      </c>
      <c r="AU156" s="254" t="str">
        <f t="shared" si="239"/>
        <v/>
      </c>
      <c r="AV156" s="254" t="str">
        <f t="shared" si="239"/>
        <v/>
      </c>
      <c r="AW156" s="254" t="str">
        <f t="shared" si="239"/>
        <v/>
      </c>
      <c r="AX156" s="254" t="str">
        <f t="shared" si="239"/>
        <v/>
      </c>
      <c r="AY156" s="254" t="str">
        <f t="shared" si="237"/>
        <v/>
      </c>
      <c r="AZ156" s="254" t="str">
        <f t="shared" si="237"/>
        <v/>
      </c>
      <c r="BA156" s="254" t="str">
        <f t="shared" si="237"/>
        <v/>
      </c>
      <c r="BB156" s="254" t="str">
        <f t="shared" si="237"/>
        <v/>
      </c>
      <c r="BC156" s="254" t="str">
        <f t="shared" si="187"/>
        <v/>
      </c>
      <c r="BD156" s="254" t="str">
        <f t="shared" si="187"/>
        <v/>
      </c>
      <c r="BE156" s="262" t="str">
        <f t="shared" si="187"/>
        <v/>
      </c>
      <c r="BF156" s="263" t="str">
        <f t="shared" si="240"/>
        <v/>
      </c>
      <c r="BG156" s="254" t="str">
        <f t="shared" si="240"/>
        <v/>
      </c>
      <c r="BH156" s="254" t="str">
        <f t="shared" si="240"/>
        <v/>
      </c>
      <c r="BI156" s="254" t="str">
        <f t="shared" si="240"/>
        <v/>
      </c>
      <c r="BJ156" s="254" t="str">
        <f t="shared" si="238"/>
        <v/>
      </c>
      <c r="BK156" s="254" t="str">
        <f t="shared" si="238"/>
        <v/>
      </c>
      <c r="BL156" s="254" t="str">
        <f t="shared" si="238"/>
        <v/>
      </c>
      <c r="BM156" s="254" t="str">
        <f t="shared" si="238"/>
        <v/>
      </c>
      <c r="BN156" s="254" t="str">
        <f t="shared" si="188"/>
        <v/>
      </c>
      <c r="BO156" s="254" t="str">
        <f t="shared" si="188"/>
        <v/>
      </c>
      <c r="BP156" s="254" t="str">
        <f t="shared" si="188"/>
        <v/>
      </c>
      <c r="BQ156" s="264" t="str">
        <f t="shared" si="200"/>
        <v/>
      </c>
      <c r="BR156" s="261" t="str">
        <f t="shared" si="30"/>
        <v/>
      </c>
      <c r="BS156" s="254" t="str">
        <f t="shared" si="180"/>
        <v/>
      </c>
      <c r="BT156" s="254" t="str">
        <f t="shared" si="180"/>
        <v/>
      </c>
      <c r="BU156" s="265" t="str">
        <f t="shared" si="178"/>
        <v/>
      </c>
      <c r="BV156" s="263" t="str">
        <f t="shared" si="181"/>
        <v/>
      </c>
      <c r="BW156" s="254" t="str">
        <f t="shared" si="181"/>
        <v/>
      </c>
      <c r="BX156" s="254" t="str">
        <f t="shared" si="179"/>
        <v/>
      </c>
      <c r="BY156" s="264" t="str">
        <f t="shared" si="33"/>
        <v/>
      </c>
      <c r="BZ156" s="254" t="str">
        <f t="shared" si="34"/>
        <v/>
      </c>
      <c r="CA156" s="254">
        <f t="shared" si="183"/>
        <v>0</v>
      </c>
      <c r="CB156" s="254">
        <f t="shared" si="183"/>
        <v>0</v>
      </c>
      <c r="CC156" s="254">
        <f t="shared" si="183"/>
        <v>0</v>
      </c>
      <c r="CD156" s="254">
        <f t="shared" si="182"/>
        <v>0</v>
      </c>
      <c r="CE156" s="254">
        <f t="shared" si="182"/>
        <v>0</v>
      </c>
      <c r="CF156" s="254">
        <f t="shared" si="182"/>
        <v>0</v>
      </c>
      <c r="CG156" s="254">
        <f t="shared" si="182"/>
        <v>0</v>
      </c>
      <c r="CH156" s="254">
        <f t="shared" si="182"/>
        <v>0</v>
      </c>
      <c r="CI156" s="254">
        <f t="shared" si="182"/>
        <v>0</v>
      </c>
      <c r="CJ156" s="254">
        <f t="shared" si="186"/>
        <v>0</v>
      </c>
      <c r="CK156" s="254">
        <f t="shared" si="186"/>
        <v>0</v>
      </c>
      <c r="CL156" s="254">
        <f t="shared" si="186"/>
        <v>0</v>
      </c>
      <c r="CM156" s="254">
        <f t="shared" si="201"/>
        <v>0</v>
      </c>
      <c r="CN156" s="254">
        <f t="shared" si="202"/>
        <v>0</v>
      </c>
      <c r="CO156" s="254">
        <f t="shared" si="203"/>
        <v>0</v>
      </c>
      <c r="CP156" s="254">
        <f t="shared" si="204"/>
        <v>0</v>
      </c>
      <c r="CQ156" s="254">
        <f t="shared" si="205"/>
        <v>0</v>
      </c>
      <c r="CR156" s="254">
        <f t="shared" si="206"/>
        <v>0</v>
      </c>
      <c r="CS156" s="254">
        <f t="shared" si="207"/>
        <v>0</v>
      </c>
      <c r="CT156" s="254">
        <f t="shared" si="208"/>
        <v>0</v>
      </c>
      <c r="CU156" s="254">
        <f t="shared" si="209"/>
        <v>0</v>
      </c>
      <c r="CV156" s="254">
        <f t="shared" si="210"/>
        <v>0</v>
      </c>
      <c r="CW156" s="254">
        <f t="shared" si="211"/>
        <v>0</v>
      </c>
      <c r="CX156" s="254">
        <f t="shared" si="212"/>
        <v>0</v>
      </c>
      <c r="CY156" s="254">
        <f t="shared" si="213"/>
        <v>0</v>
      </c>
      <c r="CZ156" s="254">
        <f t="shared" si="214"/>
        <v>0</v>
      </c>
      <c r="DA156" s="254">
        <f t="shared" si="215"/>
        <v>0</v>
      </c>
      <c r="DB156" s="254">
        <f t="shared" si="216"/>
        <v>0</v>
      </c>
      <c r="DC156" s="254">
        <f t="shared" si="217"/>
        <v>0</v>
      </c>
      <c r="DD156" s="254">
        <f t="shared" si="218"/>
        <v>0</v>
      </c>
      <c r="DE156" s="254">
        <f t="shared" si="219"/>
        <v>0</v>
      </c>
      <c r="DF156" s="254">
        <f t="shared" si="220"/>
        <v>0</v>
      </c>
      <c r="DG156" s="254">
        <f t="shared" si="221"/>
        <v>0</v>
      </c>
      <c r="DH156" s="254">
        <f t="shared" si="222"/>
        <v>0</v>
      </c>
      <c r="DI156" s="254">
        <f t="shared" si="223"/>
        <v>0</v>
      </c>
      <c r="DJ156" s="254">
        <f t="shared" si="224"/>
        <v>0</v>
      </c>
      <c r="DK156" s="254">
        <f t="shared" si="225"/>
        <v>0</v>
      </c>
      <c r="DL156" s="254">
        <f t="shared" si="226"/>
        <v>0</v>
      </c>
      <c r="DM156" s="254">
        <f t="shared" si="227"/>
        <v>0</v>
      </c>
      <c r="DN156" s="254">
        <f t="shared" si="228"/>
        <v>0</v>
      </c>
      <c r="DO156" s="254">
        <f t="shared" si="229"/>
        <v>0</v>
      </c>
      <c r="DP156" s="254">
        <f t="shared" si="230"/>
        <v>0</v>
      </c>
      <c r="DQ156" s="254">
        <f t="shared" si="231"/>
        <v>0</v>
      </c>
      <c r="DR156" s="254">
        <f t="shared" si="232"/>
        <v>0</v>
      </c>
      <c r="DS156" s="254">
        <f t="shared" si="233"/>
        <v>0</v>
      </c>
      <c r="DT156" s="254">
        <f t="shared" si="234"/>
        <v>0</v>
      </c>
      <c r="DU156" s="254">
        <f t="shared" si="235"/>
        <v>0</v>
      </c>
      <c r="DV156" s="254">
        <f t="shared" si="236"/>
        <v>0</v>
      </c>
    </row>
    <row r="157" spans="1:126" ht="24" customHeight="1">
      <c r="A157" s="11" t="str">
        <f ca="1">IF(AG157&lt;&gt;"OK","",CONCATENATE(TEXT('Front Page'!$F$33,"000"),TEXT('Front Page'!$F$31,"000"),"-",LEFT('Front Page'!$R$53,5),"-",LEFT(D157,1),AJ157, "-",TEXT(B157,"000")))</f>
        <v/>
      </c>
      <c r="B157" s="12" t="str">
        <f>IFERROR(IF(E157="","",MAX(B$17:B156)+1),"")</f>
        <v/>
      </c>
      <c r="C157" s="13"/>
      <c r="D157" s="29" t="str">
        <f t="shared" si="134"/>
        <v>None</v>
      </c>
      <c r="E157" s="29" t="str">
        <f t="shared" si="17"/>
        <v/>
      </c>
      <c r="F157" s="29" t="str">
        <f t="shared" si="18"/>
        <v/>
      </c>
      <c r="G157" s="363"/>
      <c r="H157" s="364"/>
      <c r="I157" s="325" t="str">
        <f t="shared" si="194"/>
        <v>No</v>
      </c>
      <c r="J157" s="314">
        <v>0</v>
      </c>
      <c r="K157" s="312">
        <v>0</v>
      </c>
      <c r="L157" s="312">
        <v>0</v>
      </c>
      <c r="M157" s="312">
        <v>0</v>
      </c>
      <c r="N157" s="312">
        <v>0</v>
      </c>
      <c r="O157" s="312">
        <v>0</v>
      </c>
      <c r="P157" s="312">
        <v>0</v>
      </c>
      <c r="Q157" s="312">
        <v>0</v>
      </c>
      <c r="R157" s="312">
        <v>0</v>
      </c>
      <c r="S157" s="312">
        <v>0</v>
      </c>
      <c r="T157" s="312">
        <v>0</v>
      </c>
      <c r="U157" s="312">
        <v>0</v>
      </c>
      <c r="V157" s="313">
        <v>1</v>
      </c>
      <c r="W157" s="313">
        <v>1</v>
      </c>
      <c r="X157" s="312">
        <v>0</v>
      </c>
      <c r="Y157" s="312">
        <v>0</v>
      </c>
      <c r="Z157" s="312">
        <v>0</v>
      </c>
      <c r="AA157" s="14">
        <v>0</v>
      </c>
      <c r="AB157" s="317"/>
      <c r="AC157" s="15" t="str">
        <f t="shared" si="189"/>
        <v/>
      </c>
      <c r="AD157" s="15" t="str">
        <f t="shared" si="195"/>
        <v/>
      </c>
      <c r="AE157" s="16" t="str">
        <f t="shared" si="196"/>
        <v>0 - 0</v>
      </c>
      <c r="AF157" s="20" t="str">
        <f t="shared" si="197"/>
        <v>Not an offer</v>
      </c>
      <c r="AG157" s="276" t="str">
        <f t="shared" si="191"/>
        <v>Not an Offer</v>
      </c>
      <c r="AH157" s="150"/>
      <c r="AI157" s="254">
        <v>141</v>
      </c>
      <c r="AJ157" s="149" t="str">
        <f t="shared" si="192"/>
        <v>00-ICT</v>
      </c>
      <c r="AK157" s="254" t="b">
        <f t="shared" si="11"/>
        <v>0</v>
      </c>
      <c r="AL157" s="254">
        <f t="shared" si="190"/>
        <v>0</v>
      </c>
      <c r="AM157" s="254">
        <f t="shared" si="193"/>
        <v>0</v>
      </c>
      <c r="AN157" s="288">
        <f t="shared" si="198"/>
        <v>0</v>
      </c>
      <c r="AO157" s="288">
        <f>IF(AND($BU157=$BV157,BU157=AO$13),$J157&amp;$K157&amp;$L157&amp;$M157&amp;$N157&amp;$O157&amp;$P157&amp;$Q157&amp;$R157&amp;$S157&amp;$T157&amp;$U157,IFERROR(MATCH($AN157,AO$17:AO156,0),-1000))</f>
        <v>1</v>
      </c>
      <c r="AP157" s="288">
        <f>IF(AND($BU157=$BV157,BV157=AP$13),$J157&amp;$K157&amp;$L157&amp;$M157&amp;$N157&amp;$O157&amp;$P157&amp;$Q157&amp;$R157&amp;$S157&amp;$T157&amp;$U157,IFERROR(MATCH($AN157,AP$17:AP156,0),-1000))</f>
        <v>1</v>
      </c>
      <c r="AQ157" s="288">
        <f>IF(AND($BU157=$BV157,BW157=AQ$13),$J157&amp;$K157&amp;$L157&amp;$M157&amp;$N157&amp;$O157&amp;$P157&amp;$Q157&amp;$R157&amp;$S157&amp;$T157&amp;$U157,IFERROR(MATCH($AN157,AQ$17:AQ156,0),-1000))</f>
        <v>1</v>
      </c>
      <c r="AR157" s="288">
        <f>IF(AND($BU157=$BV157,BX157=AR$13),$J157&amp;$K157&amp;$L157&amp;$M157&amp;$N157&amp;$O157&amp;$P157&amp;$Q157&amp;$R157&amp;$S157&amp;$T157&amp;$U157,IFERROR(MATCH($AN157,AR$17:AR156,0),-1000))</f>
        <v>1</v>
      </c>
      <c r="AS157" s="254">
        <f t="shared" si="71"/>
        <v>0</v>
      </c>
      <c r="AT157" s="261" t="str">
        <f t="shared" si="199"/>
        <v/>
      </c>
      <c r="AU157" s="254" t="str">
        <f t="shared" si="239"/>
        <v/>
      </c>
      <c r="AV157" s="254" t="str">
        <f t="shared" si="239"/>
        <v/>
      </c>
      <c r="AW157" s="254" t="str">
        <f t="shared" si="239"/>
        <v/>
      </c>
      <c r="AX157" s="254" t="str">
        <f t="shared" si="239"/>
        <v/>
      </c>
      <c r="AY157" s="254" t="str">
        <f t="shared" si="237"/>
        <v/>
      </c>
      <c r="AZ157" s="254" t="str">
        <f t="shared" si="237"/>
        <v/>
      </c>
      <c r="BA157" s="254" t="str">
        <f t="shared" si="237"/>
        <v/>
      </c>
      <c r="BB157" s="254" t="str">
        <f t="shared" si="237"/>
        <v/>
      </c>
      <c r="BC157" s="254" t="str">
        <f t="shared" si="187"/>
        <v/>
      </c>
      <c r="BD157" s="254" t="str">
        <f t="shared" si="187"/>
        <v/>
      </c>
      <c r="BE157" s="262" t="str">
        <f t="shared" si="187"/>
        <v/>
      </c>
      <c r="BF157" s="263" t="str">
        <f t="shared" si="240"/>
        <v/>
      </c>
      <c r="BG157" s="254" t="str">
        <f t="shared" si="240"/>
        <v/>
      </c>
      <c r="BH157" s="254" t="str">
        <f t="shared" si="240"/>
        <v/>
      </c>
      <c r="BI157" s="254" t="str">
        <f t="shared" si="240"/>
        <v/>
      </c>
      <c r="BJ157" s="254" t="str">
        <f t="shared" si="238"/>
        <v/>
      </c>
      <c r="BK157" s="254" t="str">
        <f t="shared" si="238"/>
        <v/>
      </c>
      <c r="BL157" s="254" t="str">
        <f t="shared" si="238"/>
        <v/>
      </c>
      <c r="BM157" s="254" t="str">
        <f t="shared" si="238"/>
        <v/>
      </c>
      <c r="BN157" s="254" t="str">
        <f t="shared" si="188"/>
        <v/>
      </c>
      <c r="BO157" s="254" t="str">
        <f t="shared" si="188"/>
        <v/>
      </c>
      <c r="BP157" s="254" t="str">
        <f t="shared" si="188"/>
        <v/>
      </c>
      <c r="BQ157" s="264" t="str">
        <f t="shared" si="200"/>
        <v/>
      </c>
      <c r="BR157" s="261" t="str">
        <f t="shared" si="30"/>
        <v/>
      </c>
      <c r="BS157" s="254" t="str">
        <f t="shared" si="180"/>
        <v/>
      </c>
      <c r="BT157" s="254" t="str">
        <f t="shared" si="180"/>
        <v/>
      </c>
      <c r="BU157" s="265" t="str">
        <f t="shared" si="178"/>
        <v/>
      </c>
      <c r="BV157" s="263" t="str">
        <f t="shared" si="181"/>
        <v/>
      </c>
      <c r="BW157" s="254" t="str">
        <f t="shared" si="181"/>
        <v/>
      </c>
      <c r="BX157" s="254" t="str">
        <f t="shared" si="179"/>
        <v/>
      </c>
      <c r="BY157" s="264" t="str">
        <f t="shared" si="33"/>
        <v/>
      </c>
      <c r="BZ157" s="254" t="str">
        <f t="shared" si="34"/>
        <v/>
      </c>
      <c r="CA157" s="254">
        <f t="shared" si="183"/>
        <v>0</v>
      </c>
      <c r="CB157" s="254">
        <f t="shared" si="183"/>
        <v>0</v>
      </c>
      <c r="CC157" s="254">
        <f t="shared" si="183"/>
        <v>0</v>
      </c>
      <c r="CD157" s="254">
        <f t="shared" si="182"/>
        <v>0</v>
      </c>
      <c r="CE157" s="254">
        <f t="shared" si="182"/>
        <v>0</v>
      </c>
      <c r="CF157" s="254">
        <f t="shared" si="182"/>
        <v>0</v>
      </c>
      <c r="CG157" s="254">
        <f t="shared" si="182"/>
        <v>0</v>
      </c>
      <c r="CH157" s="254">
        <f t="shared" si="182"/>
        <v>0</v>
      </c>
      <c r="CI157" s="254">
        <f t="shared" si="182"/>
        <v>0</v>
      </c>
      <c r="CJ157" s="254">
        <f t="shared" si="186"/>
        <v>0</v>
      </c>
      <c r="CK157" s="254">
        <f t="shared" si="186"/>
        <v>0</v>
      </c>
      <c r="CL157" s="254">
        <f t="shared" si="186"/>
        <v>0</v>
      </c>
      <c r="CM157" s="254">
        <f t="shared" si="201"/>
        <v>0</v>
      </c>
      <c r="CN157" s="254">
        <f t="shared" si="202"/>
        <v>0</v>
      </c>
      <c r="CO157" s="254">
        <f t="shared" si="203"/>
        <v>0</v>
      </c>
      <c r="CP157" s="254">
        <f t="shared" si="204"/>
        <v>0</v>
      </c>
      <c r="CQ157" s="254">
        <f t="shared" si="205"/>
        <v>0</v>
      </c>
      <c r="CR157" s="254">
        <f t="shared" si="206"/>
        <v>0</v>
      </c>
      <c r="CS157" s="254">
        <f t="shared" si="207"/>
        <v>0</v>
      </c>
      <c r="CT157" s="254">
        <f t="shared" si="208"/>
        <v>0</v>
      </c>
      <c r="CU157" s="254">
        <f t="shared" si="209"/>
        <v>0</v>
      </c>
      <c r="CV157" s="254">
        <f t="shared" si="210"/>
        <v>0</v>
      </c>
      <c r="CW157" s="254">
        <f t="shared" si="211"/>
        <v>0</v>
      </c>
      <c r="CX157" s="254">
        <f t="shared" si="212"/>
        <v>0</v>
      </c>
      <c r="CY157" s="254">
        <f t="shared" si="213"/>
        <v>0</v>
      </c>
      <c r="CZ157" s="254">
        <f t="shared" si="214"/>
        <v>0</v>
      </c>
      <c r="DA157" s="254">
        <f t="shared" si="215"/>
        <v>0</v>
      </c>
      <c r="DB157" s="254">
        <f t="shared" si="216"/>
        <v>0</v>
      </c>
      <c r="DC157" s="254">
        <f t="shared" si="217"/>
        <v>0</v>
      </c>
      <c r="DD157" s="254">
        <f t="shared" si="218"/>
        <v>0</v>
      </c>
      <c r="DE157" s="254">
        <f t="shared" si="219"/>
        <v>0</v>
      </c>
      <c r="DF157" s="254">
        <f t="shared" si="220"/>
        <v>0</v>
      </c>
      <c r="DG157" s="254">
        <f t="shared" si="221"/>
        <v>0</v>
      </c>
      <c r="DH157" s="254">
        <f t="shared" si="222"/>
        <v>0</v>
      </c>
      <c r="DI157" s="254">
        <f t="shared" si="223"/>
        <v>0</v>
      </c>
      <c r="DJ157" s="254">
        <f t="shared" si="224"/>
        <v>0</v>
      </c>
      <c r="DK157" s="254">
        <f t="shared" si="225"/>
        <v>0</v>
      </c>
      <c r="DL157" s="254">
        <f t="shared" si="226"/>
        <v>0</v>
      </c>
      <c r="DM157" s="254">
        <f t="shared" si="227"/>
        <v>0</v>
      </c>
      <c r="DN157" s="254">
        <f t="shared" si="228"/>
        <v>0</v>
      </c>
      <c r="DO157" s="254">
        <f t="shared" si="229"/>
        <v>0</v>
      </c>
      <c r="DP157" s="254">
        <f t="shared" si="230"/>
        <v>0</v>
      </c>
      <c r="DQ157" s="254">
        <f t="shared" si="231"/>
        <v>0</v>
      </c>
      <c r="DR157" s="254">
        <f t="shared" si="232"/>
        <v>0</v>
      </c>
      <c r="DS157" s="254">
        <f t="shared" si="233"/>
        <v>0</v>
      </c>
      <c r="DT157" s="254">
        <f t="shared" si="234"/>
        <v>0</v>
      </c>
      <c r="DU157" s="254">
        <f t="shared" si="235"/>
        <v>0</v>
      </c>
      <c r="DV157" s="254">
        <f t="shared" si="236"/>
        <v>0</v>
      </c>
    </row>
    <row r="158" spans="1:126" ht="24" customHeight="1">
      <c r="A158" s="11" t="str">
        <f ca="1">IF(AG158&lt;&gt;"OK","",CONCATENATE(TEXT('Front Page'!$F$33,"000"),TEXT('Front Page'!$F$31,"000"),"-",LEFT('Front Page'!$R$53,5),"-",LEFT(D158,1),AJ158, "-",TEXT(B158,"000")))</f>
        <v/>
      </c>
      <c r="B158" s="12" t="str">
        <f>IFERROR(IF(E158="","",MAX(B$17:B157)+1),"")</f>
        <v/>
      </c>
      <c r="C158" s="13"/>
      <c r="D158" s="29" t="str">
        <f t="shared" si="134"/>
        <v>None</v>
      </c>
      <c r="E158" s="29" t="str">
        <f t="shared" si="17"/>
        <v/>
      </c>
      <c r="F158" s="29" t="str">
        <f t="shared" si="18"/>
        <v/>
      </c>
      <c r="G158" s="363"/>
      <c r="H158" s="364"/>
      <c r="I158" s="325" t="str">
        <f t="shared" si="194"/>
        <v>No</v>
      </c>
      <c r="J158" s="314">
        <v>0</v>
      </c>
      <c r="K158" s="312">
        <v>0</v>
      </c>
      <c r="L158" s="312">
        <v>0</v>
      </c>
      <c r="M158" s="312">
        <v>0</v>
      </c>
      <c r="N158" s="312">
        <v>0</v>
      </c>
      <c r="O158" s="312">
        <v>0</v>
      </c>
      <c r="P158" s="312">
        <v>0</v>
      </c>
      <c r="Q158" s="312">
        <v>0</v>
      </c>
      <c r="R158" s="312">
        <v>0</v>
      </c>
      <c r="S158" s="312">
        <v>0</v>
      </c>
      <c r="T158" s="312">
        <v>0</v>
      </c>
      <c r="U158" s="312">
        <v>0</v>
      </c>
      <c r="V158" s="313">
        <v>1</v>
      </c>
      <c r="W158" s="313">
        <v>1</v>
      </c>
      <c r="X158" s="312">
        <v>0</v>
      </c>
      <c r="Y158" s="312">
        <v>0</v>
      </c>
      <c r="Z158" s="312">
        <v>0</v>
      </c>
      <c r="AA158" s="14">
        <v>0</v>
      </c>
      <c r="AB158" s="317"/>
      <c r="AC158" s="15" t="str">
        <f t="shared" si="189"/>
        <v/>
      </c>
      <c r="AD158" s="15" t="str">
        <f t="shared" si="195"/>
        <v/>
      </c>
      <c r="AE158" s="16" t="str">
        <f t="shared" si="196"/>
        <v>0 - 0</v>
      </c>
      <c r="AF158" s="20" t="str">
        <f t="shared" si="197"/>
        <v>Not an offer</v>
      </c>
      <c r="AG158" s="276" t="str">
        <f t="shared" si="191"/>
        <v>Not an Offer</v>
      </c>
      <c r="AH158" s="150"/>
      <c r="AI158" s="254">
        <v>142</v>
      </c>
      <c r="AJ158" s="149" t="str">
        <f t="shared" si="192"/>
        <v>00-ICT</v>
      </c>
      <c r="AK158" s="254" t="b">
        <f t="shared" si="11"/>
        <v>0</v>
      </c>
      <c r="AL158" s="254">
        <f t="shared" si="190"/>
        <v>0</v>
      </c>
      <c r="AM158" s="254">
        <f t="shared" si="193"/>
        <v>0</v>
      </c>
      <c r="AN158" s="288">
        <f t="shared" si="198"/>
        <v>0</v>
      </c>
      <c r="AO158" s="288">
        <f>IF(AND($BU158=$BV158,BU158=AO$13),$J158&amp;$K158&amp;$L158&amp;$M158&amp;$N158&amp;$O158&amp;$P158&amp;$Q158&amp;$R158&amp;$S158&amp;$T158&amp;$U158,IFERROR(MATCH($AN158,AO$17:AO157,0),-1000))</f>
        <v>1</v>
      </c>
      <c r="AP158" s="288">
        <f>IF(AND($BU158=$BV158,BV158=AP$13),$J158&amp;$K158&amp;$L158&amp;$M158&amp;$N158&amp;$O158&amp;$P158&amp;$Q158&amp;$R158&amp;$S158&amp;$T158&amp;$U158,IFERROR(MATCH($AN158,AP$17:AP157,0),-1000))</f>
        <v>1</v>
      </c>
      <c r="AQ158" s="288">
        <f>IF(AND($BU158=$BV158,BW158=AQ$13),$J158&amp;$K158&amp;$L158&amp;$M158&amp;$N158&amp;$O158&amp;$P158&amp;$Q158&amp;$R158&amp;$S158&amp;$T158&amp;$U158,IFERROR(MATCH($AN158,AQ$17:AQ157,0),-1000))</f>
        <v>1</v>
      </c>
      <c r="AR158" s="288">
        <f>IF(AND($BU158=$BV158,BX158=AR$13),$J158&amp;$K158&amp;$L158&amp;$M158&amp;$N158&amp;$O158&amp;$P158&amp;$Q158&amp;$R158&amp;$S158&amp;$T158&amp;$U158,IFERROR(MATCH($AN158,AR$17:AR157,0),-1000))</f>
        <v>1</v>
      </c>
      <c r="AS158" s="254">
        <f t="shared" si="71"/>
        <v>0</v>
      </c>
      <c r="AT158" s="261" t="str">
        <f t="shared" si="199"/>
        <v/>
      </c>
      <c r="AU158" s="254" t="str">
        <f t="shared" si="239"/>
        <v/>
      </c>
      <c r="AV158" s="254" t="str">
        <f t="shared" si="239"/>
        <v/>
      </c>
      <c r="AW158" s="254" t="str">
        <f t="shared" si="239"/>
        <v/>
      </c>
      <c r="AX158" s="254" t="str">
        <f t="shared" si="239"/>
        <v/>
      </c>
      <c r="AY158" s="254" t="str">
        <f t="shared" si="237"/>
        <v/>
      </c>
      <c r="AZ158" s="254" t="str">
        <f t="shared" si="237"/>
        <v/>
      </c>
      <c r="BA158" s="254" t="str">
        <f t="shared" si="237"/>
        <v/>
      </c>
      <c r="BB158" s="254" t="str">
        <f t="shared" si="237"/>
        <v/>
      </c>
      <c r="BC158" s="254" t="str">
        <f t="shared" si="187"/>
        <v/>
      </c>
      <c r="BD158" s="254" t="str">
        <f t="shared" si="187"/>
        <v/>
      </c>
      <c r="BE158" s="262" t="str">
        <f t="shared" si="187"/>
        <v/>
      </c>
      <c r="BF158" s="263" t="str">
        <f t="shared" si="240"/>
        <v/>
      </c>
      <c r="BG158" s="254" t="str">
        <f t="shared" si="240"/>
        <v/>
      </c>
      <c r="BH158" s="254" t="str">
        <f t="shared" si="240"/>
        <v/>
      </c>
      <c r="BI158" s="254" t="str">
        <f t="shared" si="240"/>
        <v/>
      </c>
      <c r="BJ158" s="254" t="str">
        <f t="shared" si="238"/>
        <v/>
      </c>
      <c r="BK158" s="254" t="str">
        <f t="shared" si="238"/>
        <v/>
      </c>
      <c r="BL158" s="254" t="str">
        <f t="shared" si="238"/>
        <v/>
      </c>
      <c r="BM158" s="254" t="str">
        <f t="shared" si="238"/>
        <v/>
      </c>
      <c r="BN158" s="254" t="str">
        <f t="shared" si="188"/>
        <v/>
      </c>
      <c r="BO158" s="254" t="str">
        <f t="shared" si="188"/>
        <v/>
      </c>
      <c r="BP158" s="254" t="str">
        <f t="shared" si="188"/>
        <v/>
      </c>
      <c r="BQ158" s="264" t="str">
        <f t="shared" si="200"/>
        <v/>
      </c>
      <c r="BR158" s="261" t="str">
        <f t="shared" si="30"/>
        <v/>
      </c>
      <c r="BS158" s="254" t="str">
        <f t="shared" si="180"/>
        <v/>
      </c>
      <c r="BT158" s="254" t="str">
        <f t="shared" si="180"/>
        <v/>
      </c>
      <c r="BU158" s="265" t="str">
        <f t="shared" si="178"/>
        <v/>
      </c>
      <c r="BV158" s="263" t="str">
        <f t="shared" si="181"/>
        <v/>
      </c>
      <c r="BW158" s="254" t="str">
        <f t="shared" si="181"/>
        <v/>
      </c>
      <c r="BX158" s="254" t="str">
        <f t="shared" si="179"/>
        <v/>
      </c>
      <c r="BY158" s="264" t="str">
        <f t="shared" si="33"/>
        <v/>
      </c>
      <c r="BZ158" s="254" t="str">
        <f t="shared" si="34"/>
        <v/>
      </c>
      <c r="CA158" s="254">
        <f t="shared" si="183"/>
        <v>0</v>
      </c>
      <c r="CB158" s="254">
        <f t="shared" si="183"/>
        <v>0</v>
      </c>
      <c r="CC158" s="254">
        <f t="shared" si="183"/>
        <v>0</v>
      </c>
      <c r="CD158" s="254">
        <f t="shared" si="182"/>
        <v>0</v>
      </c>
      <c r="CE158" s="254">
        <f t="shared" si="182"/>
        <v>0</v>
      </c>
      <c r="CF158" s="254">
        <f t="shared" si="182"/>
        <v>0</v>
      </c>
      <c r="CG158" s="254">
        <f t="shared" si="182"/>
        <v>0</v>
      </c>
      <c r="CH158" s="254">
        <f t="shared" si="182"/>
        <v>0</v>
      </c>
      <c r="CI158" s="254">
        <f t="shared" si="182"/>
        <v>0</v>
      </c>
      <c r="CJ158" s="254">
        <f t="shared" si="186"/>
        <v>0</v>
      </c>
      <c r="CK158" s="254">
        <f t="shared" si="186"/>
        <v>0</v>
      </c>
      <c r="CL158" s="254">
        <f t="shared" si="186"/>
        <v>0</v>
      </c>
      <c r="CM158" s="254">
        <f t="shared" si="201"/>
        <v>0</v>
      </c>
      <c r="CN158" s="254">
        <f t="shared" si="202"/>
        <v>0</v>
      </c>
      <c r="CO158" s="254">
        <f t="shared" si="203"/>
        <v>0</v>
      </c>
      <c r="CP158" s="254">
        <f t="shared" si="204"/>
        <v>0</v>
      </c>
      <c r="CQ158" s="254">
        <f t="shared" si="205"/>
        <v>0</v>
      </c>
      <c r="CR158" s="254">
        <f t="shared" si="206"/>
        <v>0</v>
      </c>
      <c r="CS158" s="254">
        <f t="shared" si="207"/>
        <v>0</v>
      </c>
      <c r="CT158" s="254">
        <f t="shared" si="208"/>
        <v>0</v>
      </c>
      <c r="CU158" s="254">
        <f t="shared" si="209"/>
        <v>0</v>
      </c>
      <c r="CV158" s="254">
        <f t="shared" si="210"/>
        <v>0</v>
      </c>
      <c r="CW158" s="254">
        <f t="shared" si="211"/>
        <v>0</v>
      </c>
      <c r="CX158" s="254">
        <f t="shared" si="212"/>
        <v>0</v>
      </c>
      <c r="CY158" s="254">
        <f t="shared" si="213"/>
        <v>0</v>
      </c>
      <c r="CZ158" s="254">
        <f t="shared" si="214"/>
        <v>0</v>
      </c>
      <c r="DA158" s="254">
        <f t="shared" si="215"/>
        <v>0</v>
      </c>
      <c r="DB158" s="254">
        <f t="shared" si="216"/>
        <v>0</v>
      </c>
      <c r="DC158" s="254">
        <f t="shared" si="217"/>
        <v>0</v>
      </c>
      <c r="DD158" s="254">
        <f t="shared" si="218"/>
        <v>0</v>
      </c>
      <c r="DE158" s="254">
        <f t="shared" si="219"/>
        <v>0</v>
      </c>
      <c r="DF158" s="254">
        <f t="shared" si="220"/>
        <v>0</v>
      </c>
      <c r="DG158" s="254">
        <f t="shared" si="221"/>
        <v>0</v>
      </c>
      <c r="DH158" s="254">
        <f t="shared" si="222"/>
        <v>0</v>
      </c>
      <c r="DI158" s="254">
        <f t="shared" si="223"/>
        <v>0</v>
      </c>
      <c r="DJ158" s="254">
        <f t="shared" si="224"/>
        <v>0</v>
      </c>
      <c r="DK158" s="254">
        <f t="shared" si="225"/>
        <v>0</v>
      </c>
      <c r="DL158" s="254">
        <f t="shared" si="226"/>
        <v>0</v>
      </c>
      <c r="DM158" s="254">
        <f t="shared" si="227"/>
        <v>0</v>
      </c>
      <c r="DN158" s="254">
        <f t="shared" si="228"/>
        <v>0</v>
      </c>
      <c r="DO158" s="254">
        <f t="shared" si="229"/>
        <v>0</v>
      </c>
      <c r="DP158" s="254">
        <f t="shared" si="230"/>
        <v>0</v>
      </c>
      <c r="DQ158" s="254">
        <f t="shared" si="231"/>
        <v>0</v>
      </c>
      <c r="DR158" s="254">
        <f t="shared" si="232"/>
        <v>0</v>
      </c>
      <c r="DS158" s="254">
        <f t="shared" si="233"/>
        <v>0</v>
      </c>
      <c r="DT158" s="254">
        <f t="shared" si="234"/>
        <v>0</v>
      </c>
      <c r="DU158" s="254">
        <f t="shared" si="235"/>
        <v>0</v>
      </c>
      <c r="DV158" s="254">
        <f t="shared" si="236"/>
        <v>0</v>
      </c>
    </row>
    <row r="159" spans="1:126" ht="24" customHeight="1">
      <c r="A159" s="11" t="str">
        <f ca="1">IF(AG159&lt;&gt;"OK","",CONCATENATE(TEXT('Front Page'!$F$33,"000"),TEXT('Front Page'!$F$31,"000"),"-",LEFT('Front Page'!$R$53,5),"-",LEFT(D159,1),AJ159, "-",TEXT(B159,"000")))</f>
        <v/>
      </c>
      <c r="B159" s="12" t="str">
        <f>IFERROR(IF(E159="","",MAX(B$17:B158)+1),"")</f>
        <v/>
      </c>
      <c r="C159" s="13"/>
      <c r="D159" s="29" t="str">
        <f t="shared" si="134"/>
        <v>None</v>
      </c>
      <c r="E159" s="29" t="str">
        <f t="shared" si="17"/>
        <v/>
      </c>
      <c r="F159" s="29" t="str">
        <f t="shared" si="18"/>
        <v/>
      </c>
      <c r="G159" s="363"/>
      <c r="H159" s="364"/>
      <c r="I159" s="325" t="str">
        <f t="shared" si="194"/>
        <v>No</v>
      </c>
      <c r="J159" s="314">
        <v>0</v>
      </c>
      <c r="K159" s="312">
        <v>0</v>
      </c>
      <c r="L159" s="312">
        <v>0</v>
      </c>
      <c r="M159" s="312">
        <v>0</v>
      </c>
      <c r="N159" s="312">
        <v>0</v>
      </c>
      <c r="O159" s="312">
        <v>0</v>
      </c>
      <c r="P159" s="312">
        <v>0</v>
      </c>
      <c r="Q159" s="312">
        <v>0</v>
      </c>
      <c r="R159" s="312">
        <v>0</v>
      </c>
      <c r="S159" s="312">
        <v>0</v>
      </c>
      <c r="T159" s="312">
        <v>0</v>
      </c>
      <c r="U159" s="312">
        <v>0</v>
      </c>
      <c r="V159" s="313">
        <v>1</v>
      </c>
      <c r="W159" s="313">
        <v>1</v>
      </c>
      <c r="X159" s="312">
        <v>0</v>
      </c>
      <c r="Y159" s="312">
        <v>0</v>
      </c>
      <c r="Z159" s="312">
        <v>0</v>
      </c>
      <c r="AA159" s="14">
        <v>0</v>
      </c>
      <c r="AB159" s="317"/>
      <c r="AC159" s="15" t="str">
        <f t="shared" si="189"/>
        <v/>
      </c>
      <c r="AD159" s="15" t="str">
        <f t="shared" si="195"/>
        <v/>
      </c>
      <c r="AE159" s="16" t="str">
        <f t="shared" si="196"/>
        <v>0 - 0</v>
      </c>
      <c r="AF159" s="20" t="str">
        <f t="shared" si="197"/>
        <v>Not an offer</v>
      </c>
      <c r="AG159" s="276" t="str">
        <f t="shared" si="191"/>
        <v>Not an Offer</v>
      </c>
      <c r="AH159" s="150"/>
      <c r="AI159" s="254">
        <v>143</v>
      </c>
      <c r="AJ159" s="149" t="str">
        <f t="shared" si="192"/>
        <v>00-ICT</v>
      </c>
      <c r="AK159" s="254" t="b">
        <f t="shared" si="11"/>
        <v>0</v>
      </c>
      <c r="AL159" s="254">
        <f t="shared" si="190"/>
        <v>0</v>
      </c>
      <c r="AM159" s="254">
        <f t="shared" si="193"/>
        <v>0</v>
      </c>
      <c r="AN159" s="288">
        <f t="shared" si="198"/>
        <v>0</v>
      </c>
      <c r="AO159" s="288">
        <f>IF(AND($BU159=$BV159,BU159=AO$13),$J159&amp;$K159&amp;$L159&amp;$M159&amp;$N159&amp;$O159&amp;$P159&amp;$Q159&amp;$R159&amp;$S159&amp;$T159&amp;$U159,IFERROR(MATCH($AN159,AO$17:AO158,0),-1000))</f>
        <v>1</v>
      </c>
      <c r="AP159" s="288">
        <f>IF(AND($BU159=$BV159,BV159=AP$13),$J159&amp;$K159&amp;$L159&amp;$M159&amp;$N159&amp;$O159&amp;$P159&amp;$Q159&amp;$R159&amp;$S159&amp;$T159&amp;$U159,IFERROR(MATCH($AN159,AP$17:AP158,0),-1000))</f>
        <v>1</v>
      </c>
      <c r="AQ159" s="288">
        <f>IF(AND($BU159=$BV159,BW159=AQ$13),$J159&amp;$K159&amp;$L159&amp;$M159&amp;$N159&amp;$O159&amp;$P159&amp;$Q159&amp;$R159&amp;$S159&amp;$T159&amp;$U159,IFERROR(MATCH($AN159,AQ$17:AQ158,0),-1000))</f>
        <v>1</v>
      </c>
      <c r="AR159" s="288">
        <f>IF(AND($BU159=$BV159,BX159=AR$13),$J159&amp;$K159&amp;$L159&amp;$M159&amp;$N159&amp;$O159&amp;$P159&amp;$Q159&amp;$R159&amp;$S159&amp;$T159&amp;$U159,IFERROR(MATCH($AN159,AR$17:AR158,0),-1000))</f>
        <v>1</v>
      </c>
      <c r="AS159" s="254">
        <f t="shared" si="71"/>
        <v>0</v>
      </c>
      <c r="AT159" s="261" t="str">
        <f t="shared" si="199"/>
        <v/>
      </c>
      <c r="AU159" s="254" t="str">
        <f t="shared" si="239"/>
        <v/>
      </c>
      <c r="AV159" s="254" t="str">
        <f t="shared" si="239"/>
        <v/>
      </c>
      <c r="AW159" s="254" t="str">
        <f t="shared" si="239"/>
        <v/>
      </c>
      <c r="AX159" s="254" t="str">
        <f t="shared" si="239"/>
        <v/>
      </c>
      <c r="AY159" s="254" t="str">
        <f t="shared" si="237"/>
        <v/>
      </c>
      <c r="AZ159" s="254" t="str">
        <f t="shared" si="237"/>
        <v/>
      </c>
      <c r="BA159" s="254" t="str">
        <f t="shared" si="237"/>
        <v/>
      </c>
      <c r="BB159" s="254" t="str">
        <f t="shared" si="237"/>
        <v/>
      </c>
      <c r="BC159" s="254" t="str">
        <f t="shared" si="187"/>
        <v/>
      </c>
      <c r="BD159" s="254" t="str">
        <f t="shared" si="187"/>
        <v/>
      </c>
      <c r="BE159" s="262" t="str">
        <f t="shared" si="187"/>
        <v/>
      </c>
      <c r="BF159" s="263" t="str">
        <f t="shared" si="240"/>
        <v/>
      </c>
      <c r="BG159" s="254" t="str">
        <f t="shared" si="240"/>
        <v/>
      </c>
      <c r="BH159" s="254" t="str">
        <f t="shared" si="240"/>
        <v/>
      </c>
      <c r="BI159" s="254" t="str">
        <f t="shared" si="240"/>
        <v/>
      </c>
      <c r="BJ159" s="254" t="str">
        <f t="shared" si="238"/>
        <v/>
      </c>
      <c r="BK159" s="254" t="str">
        <f t="shared" si="238"/>
        <v/>
      </c>
      <c r="BL159" s="254" t="str">
        <f t="shared" si="238"/>
        <v/>
      </c>
      <c r="BM159" s="254" t="str">
        <f t="shared" si="238"/>
        <v/>
      </c>
      <c r="BN159" s="254" t="str">
        <f t="shared" si="188"/>
        <v/>
      </c>
      <c r="BO159" s="254" t="str">
        <f t="shared" si="188"/>
        <v/>
      </c>
      <c r="BP159" s="254" t="str">
        <f t="shared" si="188"/>
        <v/>
      </c>
      <c r="BQ159" s="264" t="str">
        <f t="shared" si="200"/>
        <v/>
      </c>
      <c r="BR159" s="261" t="str">
        <f t="shared" si="30"/>
        <v/>
      </c>
      <c r="BS159" s="254" t="str">
        <f t="shared" si="180"/>
        <v/>
      </c>
      <c r="BT159" s="254" t="str">
        <f t="shared" si="180"/>
        <v/>
      </c>
      <c r="BU159" s="265" t="str">
        <f t="shared" si="178"/>
        <v/>
      </c>
      <c r="BV159" s="263" t="str">
        <f t="shared" si="181"/>
        <v/>
      </c>
      <c r="BW159" s="254" t="str">
        <f t="shared" si="181"/>
        <v/>
      </c>
      <c r="BX159" s="254" t="str">
        <f t="shared" si="179"/>
        <v/>
      </c>
      <c r="BY159" s="264" t="str">
        <f t="shared" si="33"/>
        <v/>
      </c>
      <c r="BZ159" s="254" t="str">
        <f t="shared" si="34"/>
        <v/>
      </c>
      <c r="CA159" s="254">
        <f t="shared" si="183"/>
        <v>0</v>
      </c>
      <c r="CB159" s="254">
        <f t="shared" si="183"/>
        <v>0</v>
      </c>
      <c r="CC159" s="254">
        <f t="shared" si="183"/>
        <v>0</v>
      </c>
      <c r="CD159" s="254">
        <f t="shared" si="182"/>
        <v>0</v>
      </c>
      <c r="CE159" s="254">
        <f t="shared" si="182"/>
        <v>0</v>
      </c>
      <c r="CF159" s="254">
        <f t="shared" si="182"/>
        <v>0</v>
      </c>
      <c r="CG159" s="254">
        <f t="shared" si="182"/>
        <v>0</v>
      </c>
      <c r="CH159" s="254">
        <f t="shared" si="182"/>
        <v>0</v>
      </c>
      <c r="CI159" s="254">
        <f t="shared" si="182"/>
        <v>0</v>
      </c>
      <c r="CJ159" s="254">
        <f t="shared" si="186"/>
        <v>0</v>
      </c>
      <c r="CK159" s="254">
        <f t="shared" si="186"/>
        <v>0</v>
      </c>
      <c r="CL159" s="254">
        <f t="shared" si="186"/>
        <v>0</v>
      </c>
      <c r="CM159" s="254">
        <f t="shared" si="201"/>
        <v>0</v>
      </c>
      <c r="CN159" s="254">
        <f t="shared" si="202"/>
        <v>0</v>
      </c>
      <c r="CO159" s="254">
        <f t="shared" si="203"/>
        <v>0</v>
      </c>
      <c r="CP159" s="254">
        <f t="shared" si="204"/>
        <v>0</v>
      </c>
      <c r="CQ159" s="254">
        <f t="shared" si="205"/>
        <v>0</v>
      </c>
      <c r="CR159" s="254">
        <f t="shared" si="206"/>
        <v>0</v>
      </c>
      <c r="CS159" s="254">
        <f t="shared" si="207"/>
        <v>0</v>
      </c>
      <c r="CT159" s="254">
        <f t="shared" si="208"/>
        <v>0</v>
      </c>
      <c r="CU159" s="254">
        <f t="shared" si="209"/>
        <v>0</v>
      </c>
      <c r="CV159" s="254">
        <f t="shared" si="210"/>
        <v>0</v>
      </c>
      <c r="CW159" s="254">
        <f t="shared" si="211"/>
        <v>0</v>
      </c>
      <c r="CX159" s="254">
        <f t="shared" si="212"/>
        <v>0</v>
      </c>
      <c r="CY159" s="254">
        <f t="shared" si="213"/>
        <v>0</v>
      </c>
      <c r="CZ159" s="254">
        <f t="shared" si="214"/>
        <v>0</v>
      </c>
      <c r="DA159" s="254">
        <f t="shared" si="215"/>
        <v>0</v>
      </c>
      <c r="DB159" s="254">
        <f t="shared" si="216"/>
        <v>0</v>
      </c>
      <c r="DC159" s="254">
        <f t="shared" si="217"/>
        <v>0</v>
      </c>
      <c r="DD159" s="254">
        <f t="shared" si="218"/>
        <v>0</v>
      </c>
      <c r="DE159" s="254">
        <f t="shared" si="219"/>
        <v>0</v>
      </c>
      <c r="DF159" s="254">
        <f t="shared" si="220"/>
        <v>0</v>
      </c>
      <c r="DG159" s="254">
        <f t="shared" si="221"/>
        <v>0</v>
      </c>
      <c r="DH159" s="254">
        <f t="shared" si="222"/>
        <v>0</v>
      </c>
      <c r="DI159" s="254">
        <f t="shared" si="223"/>
        <v>0</v>
      </c>
      <c r="DJ159" s="254">
        <f t="shared" si="224"/>
        <v>0</v>
      </c>
      <c r="DK159" s="254">
        <f t="shared" si="225"/>
        <v>0</v>
      </c>
      <c r="DL159" s="254">
        <f t="shared" si="226"/>
        <v>0</v>
      </c>
      <c r="DM159" s="254">
        <f t="shared" si="227"/>
        <v>0</v>
      </c>
      <c r="DN159" s="254">
        <f t="shared" si="228"/>
        <v>0</v>
      </c>
      <c r="DO159" s="254">
        <f t="shared" si="229"/>
        <v>0</v>
      </c>
      <c r="DP159" s="254">
        <f t="shared" si="230"/>
        <v>0</v>
      </c>
      <c r="DQ159" s="254">
        <f t="shared" si="231"/>
        <v>0</v>
      </c>
      <c r="DR159" s="254">
        <f t="shared" si="232"/>
        <v>0</v>
      </c>
      <c r="DS159" s="254">
        <f t="shared" si="233"/>
        <v>0</v>
      </c>
      <c r="DT159" s="254">
        <f t="shared" si="234"/>
        <v>0</v>
      </c>
      <c r="DU159" s="254">
        <f t="shared" si="235"/>
        <v>0</v>
      </c>
      <c r="DV159" s="254">
        <f t="shared" si="236"/>
        <v>0</v>
      </c>
    </row>
    <row r="160" spans="1:126" ht="24" customHeight="1">
      <c r="A160" s="11" t="str">
        <f ca="1">IF(AG160&lt;&gt;"OK","",CONCATENATE(TEXT('Front Page'!$F$33,"000"),TEXT('Front Page'!$F$31,"000"),"-",LEFT('Front Page'!$R$53,5),"-",LEFT(D160,1),AJ160, "-",TEXT(B160,"000")))</f>
        <v/>
      </c>
      <c r="B160" s="12" t="str">
        <f>IFERROR(IF(E160="","",MAX(B$17:B159)+1),"")</f>
        <v/>
      </c>
      <c r="C160" s="13"/>
      <c r="D160" s="29" t="str">
        <f t="shared" si="134"/>
        <v>None</v>
      </c>
      <c r="E160" s="29" t="str">
        <f t="shared" si="17"/>
        <v/>
      </c>
      <c r="F160" s="29" t="str">
        <f t="shared" si="18"/>
        <v/>
      </c>
      <c r="G160" s="363"/>
      <c r="H160" s="364"/>
      <c r="I160" s="325" t="str">
        <f t="shared" si="194"/>
        <v>No</v>
      </c>
      <c r="J160" s="314">
        <v>0</v>
      </c>
      <c r="K160" s="312">
        <v>0</v>
      </c>
      <c r="L160" s="312">
        <v>0</v>
      </c>
      <c r="M160" s="312">
        <v>0</v>
      </c>
      <c r="N160" s="312">
        <v>0</v>
      </c>
      <c r="O160" s="312">
        <v>0</v>
      </c>
      <c r="P160" s="312">
        <v>0</v>
      </c>
      <c r="Q160" s="312">
        <v>0</v>
      </c>
      <c r="R160" s="312">
        <v>0</v>
      </c>
      <c r="S160" s="312">
        <v>0</v>
      </c>
      <c r="T160" s="312">
        <v>0</v>
      </c>
      <c r="U160" s="312">
        <v>0</v>
      </c>
      <c r="V160" s="313">
        <v>1</v>
      </c>
      <c r="W160" s="313">
        <v>1</v>
      </c>
      <c r="X160" s="312">
        <v>0</v>
      </c>
      <c r="Y160" s="312">
        <v>0</v>
      </c>
      <c r="Z160" s="312">
        <v>0</v>
      </c>
      <c r="AA160" s="14">
        <v>0</v>
      </c>
      <c r="AB160" s="317"/>
      <c r="AC160" s="15" t="str">
        <f t="shared" si="189"/>
        <v/>
      </c>
      <c r="AD160" s="15" t="str">
        <f t="shared" si="195"/>
        <v/>
      </c>
      <c r="AE160" s="16" t="str">
        <f t="shared" si="196"/>
        <v>0 - 0</v>
      </c>
      <c r="AF160" s="20" t="str">
        <f t="shared" si="197"/>
        <v>Not an offer</v>
      </c>
      <c r="AG160" s="276" t="str">
        <f t="shared" si="191"/>
        <v>Not an Offer</v>
      </c>
      <c r="AH160" s="150"/>
      <c r="AI160" s="254">
        <v>144</v>
      </c>
      <c r="AJ160" s="149" t="str">
        <f t="shared" si="192"/>
        <v>00-ICT</v>
      </c>
      <c r="AK160" s="254" t="b">
        <f t="shared" si="11"/>
        <v>0</v>
      </c>
      <c r="AL160" s="254">
        <f t="shared" si="190"/>
        <v>0</v>
      </c>
      <c r="AM160" s="254">
        <f t="shared" si="193"/>
        <v>0</v>
      </c>
      <c r="AN160" s="288">
        <f t="shared" si="198"/>
        <v>0</v>
      </c>
      <c r="AO160" s="288">
        <f>IF(AND($BU160=$BV160,BU160=AO$13),$J160&amp;$K160&amp;$L160&amp;$M160&amp;$N160&amp;$O160&amp;$P160&amp;$Q160&amp;$R160&amp;$S160&amp;$T160&amp;$U160,IFERROR(MATCH($AN160,AO$17:AO159,0),-1000))</f>
        <v>1</v>
      </c>
      <c r="AP160" s="288">
        <f>IF(AND($BU160=$BV160,BV160=AP$13),$J160&amp;$K160&amp;$L160&amp;$M160&amp;$N160&amp;$O160&amp;$P160&amp;$Q160&amp;$R160&amp;$S160&amp;$T160&amp;$U160,IFERROR(MATCH($AN160,AP$17:AP159,0),-1000))</f>
        <v>1</v>
      </c>
      <c r="AQ160" s="288">
        <f>IF(AND($BU160=$BV160,BW160=AQ$13),$J160&amp;$K160&amp;$L160&amp;$M160&amp;$N160&amp;$O160&amp;$P160&amp;$Q160&amp;$R160&amp;$S160&amp;$T160&amp;$U160,IFERROR(MATCH($AN160,AQ$17:AQ159,0),-1000))</f>
        <v>1</v>
      </c>
      <c r="AR160" s="288">
        <f>IF(AND($BU160=$BV160,BX160=AR$13),$J160&amp;$K160&amp;$L160&amp;$M160&amp;$N160&amp;$O160&amp;$P160&amp;$Q160&amp;$R160&amp;$S160&amp;$T160&amp;$U160,IFERROR(MATCH($AN160,AR$17:AR159,0),-1000))</f>
        <v>1</v>
      </c>
      <c r="AS160" s="254">
        <f t="shared" si="71"/>
        <v>0</v>
      </c>
      <c r="AT160" s="261" t="str">
        <f t="shared" si="199"/>
        <v/>
      </c>
      <c r="AU160" s="254" t="str">
        <f t="shared" si="239"/>
        <v/>
      </c>
      <c r="AV160" s="254" t="str">
        <f t="shared" si="239"/>
        <v/>
      </c>
      <c r="AW160" s="254" t="str">
        <f t="shared" si="239"/>
        <v/>
      </c>
      <c r="AX160" s="254" t="str">
        <f t="shared" si="239"/>
        <v/>
      </c>
      <c r="AY160" s="254" t="str">
        <f t="shared" si="237"/>
        <v/>
      </c>
      <c r="AZ160" s="254" t="str">
        <f t="shared" si="237"/>
        <v/>
      </c>
      <c r="BA160" s="254" t="str">
        <f t="shared" si="237"/>
        <v/>
      </c>
      <c r="BB160" s="254" t="str">
        <f t="shared" si="237"/>
        <v/>
      </c>
      <c r="BC160" s="254" t="str">
        <f t="shared" si="187"/>
        <v/>
      </c>
      <c r="BD160" s="254" t="str">
        <f t="shared" si="187"/>
        <v/>
      </c>
      <c r="BE160" s="262" t="str">
        <f t="shared" si="187"/>
        <v/>
      </c>
      <c r="BF160" s="263" t="str">
        <f t="shared" si="240"/>
        <v/>
      </c>
      <c r="BG160" s="254" t="str">
        <f t="shared" si="240"/>
        <v/>
      </c>
      <c r="BH160" s="254" t="str">
        <f t="shared" si="240"/>
        <v/>
      </c>
      <c r="BI160" s="254" t="str">
        <f t="shared" si="240"/>
        <v/>
      </c>
      <c r="BJ160" s="254" t="str">
        <f t="shared" si="238"/>
        <v/>
      </c>
      <c r="BK160" s="254" t="str">
        <f t="shared" si="238"/>
        <v/>
      </c>
      <c r="BL160" s="254" t="str">
        <f t="shared" si="238"/>
        <v/>
      </c>
      <c r="BM160" s="254" t="str">
        <f t="shared" si="238"/>
        <v/>
      </c>
      <c r="BN160" s="254" t="str">
        <f t="shared" si="188"/>
        <v/>
      </c>
      <c r="BO160" s="254" t="str">
        <f t="shared" si="188"/>
        <v/>
      </c>
      <c r="BP160" s="254" t="str">
        <f t="shared" si="188"/>
        <v/>
      </c>
      <c r="BQ160" s="264" t="str">
        <f t="shared" si="200"/>
        <v/>
      </c>
      <c r="BR160" s="261" t="str">
        <f t="shared" si="30"/>
        <v/>
      </c>
      <c r="BS160" s="254" t="str">
        <f t="shared" si="180"/>
        <v/>
      </c>
      <c r="BT160" s="254" t="str">
        <f t="shared" si="180"/>
        <v/>
      </c>
      <c r="BU160" s="265" t="str">
        <f t="shared" si="178"/>
        <v/>
      </c>
      <c r="BV160" s="263" t="str">
        <f t="shared" si="181"/>
        <v/>
      </c>
      <c r="BW160" s="254" t="str">
        <f t="shared" si="181"/>
        <v/>
      </c>
      <c r="BX160" s="254" t="str">
        <f t="shared" si="179"/>
        <v/>
      </c>
      <c r="BY160" s="264" t="str">
        <f t="shared" si="33"/>
        <v/>
      </c>
      <c r="BZ160" s="254" t="str">
        <f t="shared" si="34"/>
        <v/>
      </c>
      <c r="CA160" s="254">
        <f t="shared" si="183"/>
        <v>0</v>
      </c>
      <c r="CB160" s="254">
        <f t="shared" si="183"/>
        <v>0</v>
      </c>
      <c r="CC160" s="254">
        <f t="shared" si="183"/>
        <v>0</v>
      </c>
      <c r="CD160" s="254">
        <f t="shared" si="182"/>
        <v>0</v>
      </c>
      <c r="CE160" s="254">
        <f t="shared" si="182"/>
        <v>0</v>
      </c>
      <c r="CF160" s="254">
        <f t="shared" si="182"/>
        <v>0</v>
      </c>
      <c r="CG160" s="254">
        <f t="shared" ref="CG160:CL216" si="241">IF($X160&gt;0,P160*$W160,0)</f>
        <v>0</v>
      </c>
      <c r="CH160" s="254">
        <f t="shared" si="241"/>
        <v>0</v>
      </c>
      <c r="CI160" s="254">
        <f t="shared" si="241"/>
        <v>0</v>
      </c>
      <c r="CJ160" s="254">
        <f t="shared" si="186"/>
        <v>0</v>
      </c>
      <c r="CK160" s="254">
        <f t="shared" si="186"/>
        <v>0</v>
      </c>
      <c r="CL160" s="254">
        <f t="shared" si="186"/>
        <v>0</v>
      </c>
      <c r="CM160" s="254">
        <f t="shared" si="201"/>
        <v>0</v>
      </c>
      <c r="CN160" s="254">
        <f t="shared" si="202"/>
        <v>0</v>
      </c>
      <c r="CO160" s="254">
        <f t="shared" si="203"/>
        <v>0</v>
      </c>
      <c r="CP160" s="254">
        <f t="shared" si="204"/>
        <v>0</v>
      </c>
      <c r="CQ160" s="254">
        <f t="shared" si="205"/>
        <v>0</v>
      </c>
      <c r="CR160" s="254">
        <f t="shared" si="206"/>
        <v>0</v>
      </c>
      <c r="CS160" s="254">
        <f t="shared" si="207"/>
        <v>0</v>
      </c>
      <c r="CT160" s="254">
        <f t="shared" si="208"/>
        <v>0</v>
      </c>
      <c r="CU160" s="254">
        <f t="shared" si="209"/>
        <v>0</v>
      </c>
      <c r="CV160" s="254">
        <f t="shared" si="210"/>
        <v>0</v>
      </c>
      <c r="CW160" s="254">
        <f t="shared" si="211"/>
        <v>0</v>
      </c>
      <c r="CX160" s="254">
        <f t="shared" si="212"/>
        <v>0</v>
      </c>
      <c r="CY160" s="254">
        <f t="shared" si="213"/>
        <v>0</v>
      </c>
      <c r="CZ160" s="254">
        <f t="shared" si="214"/>
        <v>0</v>
      </c>
      <c r="DA160" s="254">
        <f t="shared" si="215"/>
        <v>0</v>
      </c>
      <c r="DB160" s="254">
        <f t="shared" si="216"/>
        <v>0</v>
      </c>
      <c r="DC160" s="254">
        <f t="shared" si="217"/>
        <v>0</v>
      </c>
      <c r="DD160" s="254">
        <f t="shared" si="218"/>
        <v>0</v>
      </c>
      <c r="DE160" s="254">
        <f t="shared" si="219"/>
        <v>0</v>
      </c>
      <c r="DF160" s="254">
        <f t="shared" si="220"/>
        <v>0</v>
      </c>
      <c r="DG160" s="254">
        <f t="shared" si="221"/>
        <v>0</v>
      </c>
      <c r="DH160" s="254">
        <f t="shared" si="222"/>
        <v>0</v>
      </c>
      <c r="DI160" s="254">
        <f t="shared" si="223"/>
        <v>0</v>
      </c>
      <c r="DJ160" s="254">
        <f t="shared" si="224"/>
        <v>0</v>
      </c>
      <c r="DK160" s="254">
        <f t="shared" si="225"/>
        <v>0</v>
      </c>
      <c r="DL160" s="254">
        <f t="shared" si="226"/>
        <v>0</v>
      </c>
      <c r="DM160" s="254">
        <f t="shared" si="227"/>
        <v>0</v>
      </c>
      <c r="DN160" s="254">
        <f t="shared" si="228"/>
        <v>0</v>
      </c>
      <c r="DO160" s="254">
        <f t="shared" si="229"/>
        <v>0</v>
      </c>
      <c r="DP160" s="254">
        <f t="shared" si="230"/>
        <v>0</v>
      </c>
      <c r="DQ160" s="254">
        <f t="shared" si="231"/>
        <v>0</v>
      </c>
      <c r="DR160" s="254">
        <f t="shared" si="232"/>
        <v>0</v>
      </c>
      <c r="DS160" s="254">
        <f t="shared" si="233"/>
        <v>0</v>
      </c>
      <c r="DT160" s="254">
        <f t="shared" si="234"/>
        <v>0</v>
      </c>
      <c r="DU160" s="254">
        <f t="shared" si="235"/>
        <v>0</v>
      </c>
      <c r="DV160" s="254">
        <f t="shared" si="236"/>
        <v>0</v>
      </c>
    </row>
    <row r="161" spans="1:126" ht="24" customHeight="1">
      <c r="A161" s="11" t="str">
        <f ca="1">IF(AG161&lt;&gt;"OK","",CONCATENATE(TEXT('Front Page'!$F$33,"000"),TEXT('Front Page'!$F$31,"000"),"-",LEFT('Front Page'!$R$53,5),"-",LEFT(D161,1),AJ161, "-",TEXT(B161,"000")))</f>
        <v/>
      </c>
      <c r="B161" s="12" t="str">
        <f>IFERROR(IF(E161="","",MAX(B$17:B160)+1),"")</f>
        <v/>
      </c>
      <c r="C161" s="13"/>
      <c r="D161" s="29" t="str">
        <f t="shared" si="134"/>
        <v>None</v>
      </c>
      <c r="E161" s="29" t="str">
        <f t="shared" si="17"/>
        <v/>
      </c>
      <c r="F161" s="29" t="str">
        <f t="shared" si="18"/>
        <v/>
      </c>
      <c r="G161" s="363"/>
      <c r="H161" s="364"/>
      <c r="I161" s="325" t="str">
        <f t="shared" si="194"/>
        <v>No</v>
      </c>
      <c r="J161" s="314">
        <v>0</v>
      </c>
      <c r="K161" s="312">
        <v>0</v>
      </c>
      <c r="L161" s="312">
        <v>0</v>
      </c>
      <c r="M161" s="312">
        <v>0</v>
      </c>
      <c r="N161" s="312">
        <v>0</v>
      </c>
      <c r="O161" s="312">
        <v>0</v>
      </c>
      <c r="P161" s="312">
        <v>0</v>
      </c>
      <c r="Q161" s="312">
        <v>0</v>
      </c>
      <c r="R161" s="312">
        <v>0</v>
      </c>
      <c r="S161" s="312">
        <v>0</v>
      </c>
      <c r="T161" s="312">
        <v>0</v>
      </c>
      <c r="U161" s="312">
        <v>0</v>
      </c>
      <c r="V161" s="313">
        <v>1</v>
      </c>
      <c r="W161" s="313">
        <v>1</v>
      </c>
      <c r="X161" s="312">
        <v>0</v>
      </c>
      <c r="Y161" s="312">
        <v>0</v>
      </c>
      <c r="Z161" s="312">
        <v>0</v>
      </c>
      <c r="AA161" s="14">
        <v>0</v>
      </c>
      <c r="AB161" s="317"/>
      <c r="AC161" s="15" t="str">
        <f t="shared" si="189"/>
        <v/>
      </c>
      <c r="AD161" s="15" t="str">
        <f t="shared" si="195"/>
        <v/>
      </c>
      <c r="AE161" s="16" t="str">
        <f t="shared" si="196"/>
        <v>0 - 0</v>
      </c>
      <c r="AF161" s="20" t="str">
        <f t="shared" si="197"/>
        <v>Not an offer</v>
      </c>
      <c r="AG161" s="276" t="str">
        <f t="shared" si="191"/>
        <v>Not an Offer</v>
      </c>
      <c r="AH161" s="150"/>
      <c r="AI161" s="254">
        <v>145</v>
      </c>
      <c r="AJ161" s="149" t="str">
        <f t="shared" si="192"/>
        <v>00-ICT</v>
      </c>
      <c r="AK161" s="254" t="b">
        <f t="shared" si="11"/>
        <v>0</v>
      </c>
      <c r="AL161" s="254">
        <f t="shared" si="190"/>
        <v>0</v>
      </c>
      <c r="AM161" s="254">
        <f t="shared" si="193"/>
        <v>0</v>
      </c>
      <c r="AN161" s="288">
        <f t="shared" si="198"/>
        <v>0</v>
      </c>
      <c r="AO161" s="288">
        <f>IF(AND($BU161=$BV161,BU161=AO$13),$J161&amp;$K161&amp;$L161&amp;$M161&amp;$N161&amp;$O161&amp;$P161&amp;$Q161&amp;$R161&amp;$S161&amp;$T161&amp;$U161,IFERROR(MATCH($AN161,AO$17:AO160,0),-1000))</f>
        <v>1</v>
      </c>
      <c r="AP161" s="288">
        <f>IF(AND($BU161=$BV161,BV161=AP$13),$J161&amp;$K161&amp;$L161&amp;$M161&amp;$N161&amp;$O161&amp;$P161&amp;$Q161&amp;$R161&amp;$S161&amp;$T161&amp;$U161,IFERROR(MATCH($AN161,AP$17:AP160,0),-1000))</f>
        <v>1</v>
      </c>
      <c r="AQ161" s="288">
        <f>IF(AND($BU161=$BV161,BW161=AQ$13),$J161&amp;$K161&amp;$L161&amp;$M161&amp;$N161&amp;$O161&amp;$P161&amp;$Q161&amp;$R161&amp;$S161&amp;$T161&amp;$U161,IFERROR(MATCH($AN161,AQ$17:AQ160,0),-1000))</f>
        <v>1</v>
      </c>
      <c r="AR161" s="288">
        <f>IF(AND($BU161=$BV161,BX161=AR$13),$J161&amp;$K161&amp;$L161&amp;$M161&amp;$N161&amp;$O161&amp;$P161&amp;$Q161&amp;$R161&amp;$S161&amp;$T161&amp;$U161,IFERROR(MATCH($AN161,AR$17:AR160,0),-1000))</f>
        <v>1</v>
      </c>
      <c r="AS161" s="254">
        <f t="shared" si="71"/>
        <v>0</v>
      </c>
      <c r="AT161" s="261" t="str">
        <f t="shared" si="199"/>
        <v/>
      </c>
      <c r="AU161" s="254" t="str">
        <f t="shared" si="239"/>
        <v/>
      </c>
      <c r="AV161" s="254" t="str">
        <f t="shared" si="239"/>
        <v/>
      </c>
      <c r="AW161" s="254" t="str">
        <f t="shared" si="239"/>
        <v/>
      </c>
      <c r="AX161" s="254" t="str">
        <f t="shared" si="239"/>
        <v/>
      </c>
      <c r="AY161" s="254" t="str">
        <f t="shared" si="237"/>
        <v/>
      </c>
      <c r="AZ161" s="254" t="str">
        <f t="shared" si="237"/>
        <v/>
      </c>
      <c r="BA161" s="254" t="str">
        <f t="shared" si="237"/>
        <v/>
      </c>
      <c r="BB161" s="254" t="str">
        <f t="shared" si="237"/>
        <v/>
      </c>
      <c r="BC161" s="254" t="str">
        <f t="shared" si="187"/>
        <v/>
      </c>
      <c r="BD161" s="254" t="str">
        <f t="shared" si="187"/>
        <v/>
      </c>
      <c r="BE161" s="262" t="str">
        <f t="shared" si="187"/>
        <v/>
      </c>
      <c r="BF161" s="263" t="str">
        <f t="shared" si="240"/>
        <v/>
      </c>
      <c r="BG161" s="254" t="str">
        <f t="shared" si="240"/>
        <v/>
      </c>
      <c r="BH161" s="254" t="str">
        <f t="shared" si="240"/>
        <v/>
      </c>
      <c r="BI161" s="254" t="str">
        <f t="shared" si="240"/>
        <v/>
      </c>
      <c r="BJ161" s="254" t="str">
        <f t="shared" si="238"/>
        <v/>
      </c>
      <c r="BK161" s="254" t="str">
        <f t="shared" si="238"/>
        <v/>
      </c>
      <c r="BL161" s="254" t="str">
        <f t="shared" si="238"/>
        <v/>
      </c>
      <c r="BM161" s="254" t="str">
        <f t="shared" si="238"/>
        <v/>
      </c>
      <c r="BN161" s="254" t="str">
        <f t="shared" si="188"/>
        <v/>
      </c>
      <c r="BO161" s="254" t="str">
        <f t="shared" si="188"/>
        <v/>
      </c>
      <c r="BP161" s="254" t="str">
        <f t="shared" si="188"/>
        <v/>
      </c>
      <c r="BQ161" s="264" t="str">
        <f t="shared" si="200"/>
        <v/>
      </c>
      <c r="BR161" s="261" t="str">
        <f t="shared" si="30"/>
        <v/>
      </c>
      <c r="BS161" s="254" t="str">
        <f t="shared" si="180"/>
        <v/>
      </c>
      <c r="BT161" s="254" t="str">
        <f t="shared" si="180"/>
        <v/>
      </c>
      <c r="BU161" s="265" t="str">
        <f t="shared" si="178"/>
        <v/>
      </c>
      <c r="BV161" s="263" t="str">
        <f t="shared" si="181"/>
        <v/>
      </c>
      <c r="BW161" s="254" t="str">
        <f t="shared" si="181"/>
        <v/>
      </c>
      <c r="BX161" s="254" t="str">
        <f t="shared" si="179"/>
        <v/>
      </c>
      <c r="BY161" s="264" t="str">
        <f t="shared" si="33"/>
        <v/>
      </c>
      <c r="BZ161" s="254" t="str">
        <f t="shared" si="34"/>
        <v/>
      </c>
      <c r="CA161" s="254">
        <f t="shared" si="183"/>
        <v>0</v>
      </c>
      <c r="CB161" s="254">
        <f t="shared" si="183"/>
        <v>0</v>
      </c>
      <c r="CC161" s="254">
        <f t="shared" si="183"/>
        <v>0</v>
      </c>
      <c r="CD161" s="254">
        <f t="shared" si="183"/>
        <v>0</v>
      </c>
      <c r="CE161" s="254">
        <f t="shared" si="183"/>
        <v>0</v>
      </c>
      <c r="CF161" s="254">
        <f t="shared" si="183"/>
        <v>0</v>
      </c>
      <c r="CG161" s="254">
        <f t="shared" si="241"/>
        <v>0</v>
      </c>
      <c r="CH161" s="254">
        <f t="shared" si="241"/>
        <v>0</v>
      </c>
      <c r="CI161" s="254">
        <f t="shared" si="241"/>
        <v>0</v>
      </c>
      <c r="CJ161" s="254">
        <f t="shared" si="186"/>
        <v>0</v>
      </c>
      <c r="CK161" s="254">
        <f t="shared" si="186"/>
        <v>0</v>
      </c>
      <c r="CL161" s="254">
        <f t="shared" si="186"/>
        <v>0</v>
      </c>
      <c r="CM161" s="254">
        <f t="shared" si="201"/>
        <v>0</v>
      </c>
      <c r="CN161" s="254">
        <f t="shared" si="202"/>
        <v>0</v>
      </c>
      <c r="CO161" s="254">
        <f t="shared" si="203"/>
        <v>0</v>
      </c>
      <c r="CP161" s="254">
        <f t="shared" si="204"/>
        <v>0</v>
      </c>
      <c r="CQ161" s="254">
        <f t="shared" si="205"/>
        <v>0</v>
      </c>
      <c r="CR161" s="254">
        <f t="shared" si="206"/>
        <v>0</v>
      </c>
      <c r="CS161" s="254">
        <f t="shared" si="207"/>
        <v>0</v>
      </c>
      <c r="CT161" s="254">
        <f t="shared" si="208"/>
        <v>0</v>
      </c>
      <c r="CU161" s="254">
        <f t="shared" si="209"/>
        <v>0</v>
      </c>
      <c r="CV161" s="254">
        <f t="shared" si="210"/>
        <v>0</v>
      </c>
      <c r="CW161" s="254">
        <f t="shared" si="211"/>
        <v>0</v>
      </c>
      <c r="CX161" s="254">
        <f t="shared" si="212"/>
        <v>0</v>
      </c>
      <c r="CY161" s="254">
        <f t="shared" si="213"/>
        <v>0</v>
      </c>
      <c r="CZ161" s="254">
        <f t="shared" si="214"/>
        <v>0</v>
      </c>
      <c r="DA161" s="254">
        <f t="shared" si="215"/>
        <v>0</v>
      </c>
      <c r="DB161" s="254">
        <f t="shared" si="216"/>
        <v>0</v>
      </c>
      <c r="DC161" s="254">
        <f t="shared" si="217"/>
        <v>0</v>
      </c>
      <c r="DD161" s="254">
        <f t="shared" si="218"/>
        <v>0</v>
      </c>
      <c r="DE161" s="254">
        <f t="shared" si="219"/>
        <v>0</v>
      </c>
      <c r="DF161" s="254">
        <f t="shared" si="220"/>
        <v>0</v>
      </c>
      <c r="DG161" s="254">
        <f t="shared" si="221"/>
        <v>0</v>
      </c>
      <c r="DH161" s="254">
        <f t="shared" si="222"/>
        <v>0</v>
      </c>
      <c r="DI161" s="254">
        <f t="shared" si="223"/>
        <v>0</v>
      </c>
      <c r="DJ161" s="254">
        <f t="shared" si="224"/>
        <v>0</v>
      </c>
      <c r="DK161" s="254">
        <f t="shared" si="225"/>
        <v>0</v>
      </c>
      <c r="DL161" s="254">
        <f t="shared" si="226"/>
        <v>0</v>
      </c>
      <c r="DM161" s="254">
        <f t="shared" si="227"/>
        <v>0</v>
      </c>
      <c r="DN161" s="254">
        <f t="shared" si="228"/>
        <v>0</v>
      </c>
      <c r="DO161" s="254">
        <f t="shared" si="229"/>
        <v>0</v>
      </c>
      <c r="DP161" s="254">
        <f t="shared" si="230"/>
        <v>0</v>
      </c>
      <c r="DQ161" s="254">
        <f t="shared" si="231"/>
        <v>0</v>
      </c>
      <c r="DR161" s="254">
        <f t="shared" si="232"/>
        <v>0</v>
      </c>
      <c r="DS161" s="254">
        <f t="shared" si="233"/>
        <v>0</v>
      </c>
      <c r="DT161" s="254">
        <f t="shared" si="234"/>
        <v>0</v>
      </c>
      <c r="DU161" s="254">
        <f t="shared" si="235"/>
        <v>0</v>
      </c>
      <c r="DV161" s="254">
        <f t="shared" si="236"/>
        <v>0</v>
      </c>
    </row>
    <row r="162" spans="1:126" ht="24" customHeight="1">
      <c r="A162" s="11" t="str">
        <f ca="1">IF(AG162&lt;&gt;"OK","",CONCATENATE(TEXT('Front Page'!$F$33,"000"),TEXT('Front Page'!$F$31,"000"),"-",LEFT('Front Page'!$R$53,5),"-",LEFT(D162,1),AJ162, "-",TEXT(B162,"000")))</f>
        <v/>
      </c>
      <c r="B162" s="12" t="str">
        <f>IFERROR(IF(E162="","",MAX(B$17:B161)+1),"")</f>
        <v/>
      </c>
      <c r="C162" s="13"/>
      <c r="D162" s="29" t="str">
        <f t="shared" si="134"/>
        <v>None</v>
      </c>
      <c r="E162" s="29" t="str">
        <f t="shared" si="17"/>
        <v/>
      </c>
      <c r="F162" s="29" t="str">
        <f t="shared" si="18"/>
        <v/>
      </c>
      <c r="G162" s="363"/>
      <c r="H162" s="364"/>
      <c r="I162" s="325" t="str">
        <f t="shared" si="194"/>
        <v>No</v>
      </c>
      <c r="J162" s="314">
        <v>0</v>
      </c>
      <c r="K162" s="312">
        <v>0</v>
      </c>
      <c r="L162" s="312">
        <v>0</v>
      </c>
      <c r="M162" s="312">
        <v>0</v>
      </c>
      <c r="N162" s="312">
        <v>0</v>
      </c>
      <c r="O162" s="312">
        <v>0</v>
      </c>
      <c r="P162" s="312">
        <v>0</v>
      </c>
      <c r="Q162" s="312">
        <v>0</v>
      </c>
      <c r="R162" s="312">
        <v>0</v>
      </c>
      <c r="S162" s="312">
        <v>0</v>
      </c>
      <c r="T162" s="312">
        <v>0</v>
      </c>
      <c r="U162" s="312">
        <v>0</v>
      </c>
      <c r="V162" s="313">
        <v>1</v>
      </c>
      <c r="W162" s="313">
        <v>1</v>
      </c>
      <c r="X162" s="312">
        <v>0</v>
      </c>
      <c r="Y162" s="312">
        <v>0</v>
      </c>
      <c r="Z162" s="312">
        <v>0</v>
      </c>
      <c r="AA162" s="14">
        <v>0</v>
      </c>
      <c r="AB162" s="317"/>
      <c r="AC162" s="15" t="str">
        <f t="shared" si="189"/>
        <v/>
      </c>
      <c r="AD162" s="15" t="str">
        <f t="shared" si="195"/>
        <v/>
      </c>
      <c r="AE162" s="16" t="str">
        <f t="shared" si="196"/>
        <v>0 - 0</v>
      </c>
      <c r="AF162" s="20" t="str">
        <f t="shared" si="197"/>
        <v>Not an offer</v>
      </c>
      <c r="AG162" s="276" t="str">
        <f t="shared" si="191"/>
        <v>Not an Offer</v>
      </c>
      <c r="AH162" s="150"/>
      <c r="AI162" s="254">
        <v>146</v>
      </c>
      <c r="AJ162" s="149" t="str">
        <f t="shared" si="192"/>
        <v>00-ICT</v>
      </c>
      <c r="AK162" s="254" t="b">
        <f t="shared" si="11"/>
        <v>0</v>
      </c>
      <c r="AL162" s="254">
        <f t="shared" si="190"/>
        <v>0</v>
      </c>
      <c r="AM162" s="254">
        <f t="shared" si="193"/>
        <v>0</v>
      </c>
      <c r="AN162" s="288">
        <f t="shared" si="198"/>
        <v>0</v>
      </c>
      <c r="AO162" s="288">
        <f>IF(AND($BU162=$BV162,BU162=AO$13),$J162&amp;$K162&amp;$L162&amp;$M162&amp;$N162&amp;$O162&amp;$P162&amp;$Q162&amp;$R162&amp;$S162&amp;$T162&amp;$U162,IFERROR(MATCH($AN162,AO$17:AO161,0),-1000))</f>
        <v>1</v>
      </c>
      <c r="AP162" s="288">
        <f>IF(AND($BU162=$BV162,BV162=AP$13),$J162&amp;$K162&amp;$L162&amp;$M162&amp;$N162&amp;$O162&amp;$P162&amp;$Q162&amp;$R162&amp;$S162&amp;$T162&amp;$U162,IFERROR(MATCH($AN162,AP$17:AP161,0),-1000))</f>
        <v>1</v>
      </c>
      <c r="AQ162" s="288">
        <f>IF(AND($BU162=$BV162,BW162=AQ$13),$J162&amp;$K162&amp;$L162&amp;$M162&amp;$N162&amp;$O162&amp;$P162&amp;$Q162&amp;$R162&amp;$S162&amp;$T162&amp;$U162,IFERROR(MATCH($AN162,AQ$17:AQ161,0),-1000))</f>
        <v>1</v>
      </c>
      <c r="AR162" s="288">
        <f>IF(AND($BU162=$BV162,BX162=AR$13),$J162&amp;$K162&amp;$L162&amp;$M162&amp;$N162&amp;$O162&amp;$P162&amp;$Q162&amp;$R162&amp;$S162&amp;$T162&amp;$U162,IFERROR(MATCH($AN162,AR$17:AR161,0),-1000))</f>
        <v>1</v>
      </c>
      <c r="AS162" s="254">
        <f t="shared" si="71"/>
        <v>0</v>
      </c>
      <c r="AT162" s="261" t="str">
        <f t="shared" si="199"/>
        <v/>
      </c>
      <c r="AU162" s="254" t="str">
        <f t="shared" si="239"/>
        <v/>
      </c>
      <c r="AV162" s="254" t="str">
        <f t="shared" si="239"/>
        <v/>
      </c>
      <c r="AW162" s="254" t="str">
        <f t="shared" si="239"/>
        <v/>
      </c>
      <c r="AX162" s="254" t="str">
        <f t="shared" si="239"/>
        <v/>
      </c>
      <c r="AY162" s="254" t="str">
        <f t="shared" si="237"/>
        <v/>
      </c>
      <c r="AZ162" s="254" t="str">
        <f t="shared" si="237"/>
        <v/>
      </c>
      <c r="BA162" s="254" t="str">
        <f t="shared" si="237"/>
        <v/>
      </c>
      <c r="BB162" s="254" t="str">
        <f t="shared" si="237"/>
        <v/>
      </c>
      <c r="BC162" s="254" t="str">
        <f t="shared" si="187"/>
        <v/>
      </c>
      <c r="BD162" s="254" t="str">
        <f t="shared" si="187"/>
        <v/>
      </c>
      <c r="BE162" s="262" t="str">
        <f t="shared" si="187"/>
        <v/>
      </c>
      <c r="BF162" s="263" t="str">
        <f t="shared" si="240"/>
        <v/>
      </c>
      <c r="BG162" s="254" t="str">
        <f t="shared" si="240"/>
        <v/>
      </c>
      <c r="BH162" s="254" t="str">
        <f t="shared" si="240"/>
        <v/>
      </c>
      <c r="BI162" s="254" t="str">
        <f t="shared" si="240"/>
        <v/>
      </c>
      <c r="BJ162" s="254" t="str">
        <f t="shared" si="238"/>
        <v/>
      </c>
      <c r="BK162" s="254" t="str">
        <f t="shared" si="238"/>
        <v/>
      </c>
      <c r="BL162" s="254" t="str">
        <f t="shared" si="238"/>
        <v/>
      </c>
      <c r="BM162" s="254" t="str">
        <f t="shared" si="238"/>
        <v/>
      </c>
      <c r="BN162" s="254" t="str">
        <f t="shared" si="188"/>
        <v/>
      </c>
      <c r="BO162" s="254" t="str">
        <f t="shared" si="188"/>
        <v/>
      </c>
      <c r="BP162" s="254" t="str">
        <f t="shared" si="188"/>
        <v/>
      </c>
      <c r="BQ162" s="264" t="str">
        <f t="shared" si="200"/>
        <v/>
      </c>
      <c r="BR162" s="261" t="str">
        <f t="shared" si="30"/>
        <v/>
      </c>
      <c r="BS162" s="254" t="str">
        <f t="shared" si="180"/>
        <v/>
      </c>
      <c r="BT162" s="254" t="str">
        <f t="shared" si="180"/>
        <v/>
      </c>
      <c r="BU162" s="265" t="str">
        <f t="shared" si="178"/>
        <v/>
      </c>
      <c r="BV162" s="263" t="str">
        <f t="shared" si="181"/>
        <v/>
      </c>
      <c r="BW162" s="254" t="str">
        <f t="shared" si="181"/>
        <v/>
      </c>
      <c r="BX162" s="254" t="str">
        <f t="shared" si="179"/>
        <v/>
      </c>
      <c r="BY162" s="264" t="str">
        <f t="shared" si="33"/>
        <v/>
      </c>
      <c r="BZ162" s="254" t="str">
        <f t="shared" si="34"/>
        <v/>
      </c>
      <c r="CA162" s="254">
        <f t="shared" si="183"/>
        <v>0</v>
      </c>
      <c r="CB162" s="254">
        <f t="shared" si="183"/>
        <v>0</v>
      </c>
      <c r="CC162" s="254">
        <f t="shared" si="183"/>
        <v>0</v>
      </c>
      <c r="CD162" s="254">
        <f t="shared" si="183"/>
        <v>0</v>
      </c>
      <c r="CE162" s="254">
        <f t="shared" si="183"/>
        <v>0</v>
      </c>
      <c r="CF162" s="254">
        <f t="shared" si="183"/>
        <v>0</v>
      </c>
      <c r="CG162" s="254">
        <f t="shared" si="241"/>
        <v>0</v>
      </c>
      <c r="CH162" s="254">
        <f t="shared" si="241"/>
        <v>0</v>
      </c>
      <c r="CI162" s="254">
        <f t="shared" si="241"/>
        <v>0</v>
      </c>
      <c r="CJ162" s="254">
        <f t="shared" si="186"/>
        <v>0</v>
      </c>
      <c r="CK162" s="254">
        <f t="shared" si="186"/>
        <v>0</v>
      </c>
      <c r="CL162" s="254">
        <f t="shared" si="186"/>
        <v>0</v>
      </c>
      <c r="CM162" s="254">
        <f t="shared" si="201"/>
        <v>0</v>
      </c>
      <c r="CN162" s="254">
        <f t="shared" si="202"/>
        <v>0</v>
      </c>
      <c r="CO162" s="254">
        <f t="shared" si="203"/>
        <v>0</v>
      </c>
      <c r="CP162" s="254">
        <f t="shared" si="204"/>
        <v>0</v>
      </c>
      <c r="CQ162" s="254">
        <f t="shared" si="205"/>
        <v>0</v>
      </c>
      <c r="CR162" s="254">
        <f t="shared" si="206"/>
        <v>0</v>
      </c>
      <c r="CS162" s="254">
        <f t="shared" si="207"/>
        <v>0</v>
      </c>
      <c r="CT162" s="254">
        <f t="shared" si="208"/>
        <v>0</v>
      </c>
      <c r="CU162" s="254">
        <f t="shared" si="209"/>
        <v>0</v>
      </c>
      <c r="CV162" s="254">
        <f t="shared" si="210"/>
        <v>0</v>
      </c>
      <c r="CW162" s="254">
        <f t="shared" si="211"/>
        <v>0</v>
      </c>
      <c r="CX162" s="254">
        <f t="shared" si="212"/>
        <v>0</v>
      </c>
      <c r="CY162" s="254">
        <f t="shared" si="213"/>
        <v>0</v>
      </c>
      <c r="CZ162" s="254">
        <f t="shared" si="214"/>
        <v>0</v>
      </c>
      <c r="DA162" s="254">
        <f t="shared" si="215"/>
        <v>0</v>
      </c>
      <c r="DB162" s="254">
        <f t="shared" si="216"/>
        <v>0</v>
      </c>
      <c r="DC162" s="254">
        <f t="shared" si="217"/>
        <v>0</v>
      </c>
      <c r="DD162" s="254">
        <f t="shared" si="218"/>
        <v>0</v>
      </c>
      <c r="DE162" s="254">
        <f t="shared" si="219"/>
        <v>0</v>
      </c>
      <c r="DF162" s="254">
        <f t="shared" si="220"/>
        <v>0</v>
      </c>
      <c r="DG162" s="254">
        <f t="shared" si="221"/>
        <v>0</v>
      </c>
      <c r="DH162" s="254">
        <f t="shared" si="222"/>
        <v>0</v>
      </c>
      <c r="DI162" s="254">
        <f t="shared" si="223"/>
        <v>0</v>
      </c>
      <c r="DJ162" s="254">
        <f t="shared" si="224"/>
        <v>0</v>
      </c>
      <c r="DK162" s="254">
        <f t="shared" si="225"/>
        <v>0</v>
      </c>
      <c r="DL162" s="254">
        <f t="shared" si="226"/>
        <v>0</v>
      </c>
      <c r="DM162" s="254">
        <f t="shared" si="227"/>
        <v>0</v>
      </c>
      <c r="DN162" s="254">
        <f t="shared" si="228"/>
        <v>0</v>
      </c>
      <c r="DO162" s="254">
        <f t="shared" si="229"/>
        <v>0</v>
      </c>
      <c r="DP162" s="254">
        <f t="shared" si="230"/>
        <v>0</v>
      </c>
      <c r="DQ162" s="254">
        <f t="shared" si="231"/>
        <v>0</v>
      </c>
      <c r="DR162" s="254">
        <f t="shared" si="232"/>
        <v>0</v>
      </c>
      <c r="DS162" s="254">
        <f t="shared" si="233"/>
        <v>0</v>
      </c>
      <c r="DT162" s="254">
        <f t="shared" si="234"/>
        <v>0</v>
      </c>
      <c r="DU162" s="254">
        <f t="shared" si="235"/>
        <v>0</v>
      </c>
      <c r="DV162" s="254">
        <f t="shared" si="236"/>
        <v>0</v>
      </c>
    </row>
    <row r="163" spans="1:126" ht="24" customHeight="1">
      <c r="A163" s="11" t="str">
        <f ca="1">IF(AG163&lt;&gt;"OK","",CONCATENATE(TEXT('Front Page'!$F$33,"000"),TEXT('Front Page'!$F$31,"000"),"-",LEFT('Front Page'!$R$53,5),"-",LEFT(D163,1),AJ163, "-",TEXT(B163,"000")))</f>
        <v/>
      </c>
      <c r="B163" s="12" t="str">
        <f>IFERROR(IF(E163="","",MAX(B$17:B162)+1),"")</f>
        <v/>
      </c>
      <c r="C163" s="13"/>
      <c r="D163" s="29" t="str">
        <f t="shared" si="134"/>
        <v>None</v>
      </c>
      <c r="E163" s="29" t="str">
        <f t="shared" si="17"/>
        <v/>
      </c>
      <c r="F163" s="29" t="str">
        <f t="shared" si="18"/>
        <v/>
      </c>
      <c r="G163" s="363"/>
      <c r="H163" s="364"/>
      <c r="I163" s="325" t="str">
        <f t="shared" si="194"/>
        <v>No</v>
      </c>
      <c r="J163" s="314">
        <v>0</v>
      </c>
      <c r="K163" s="312">
        <v>0</v>
      </c>
      <c r="L163" s="312">
        <v>0</v>
      </c>
      <c r="M163" s="312">
        <v>0</v>
      </c>
      <c r="N163" s="312">
        <v>0</v>
      </c>
      <c r="O163" s="312">
        <v>0</v>
      </c>
      <c r="P163" s="312">
        <v>0</v>
      </c>
      <c r="Q163" s="312">
        <v>0</v>
      </c>
      <c r="R163" s="312">
        <v>0</v>
      </c>
      <c r="S163" s="312">
        <v>0</v>
      </c>
      <c r="T163" s="312">
        <v>0</v>
      </c>
      <c r="U163" s="312">
        <v>0</v>
      </c>
      <c r="V163" s="313">
        <v>1</v>
      </c>
      <c r="W163" s="313">
        <v>1</v>
      </c>
      <c r="X163" s="312">
        <v>0</v>
      </c>
      <c r="Y163" s="312">
        <v>0</v>
      </c>
      <c r="Z163" s="312">
        <v>0</v>
      </c>
      <c r="AA163" s="14">
        <v>0</v>
      </c>
      <c r="AB163" s="317"/>
      <c r="AC163" s="15" t="str">
        <f t="shared" si="189"/>
        <v/>
      </c>
      <c r="AD163" s="15" t="str">
        <f t="shared" si="195"/>
        <v/>
      </c>
      <c r="AE163" s="16" t="str">
        <f t="shared" si="196"/>
        <v>0 - 0</v>
      </c>
      <c r="AF163" s="20" t="str">
        <f t="shared" si="197"/>
        <v>Not an offer</v>
      </c>
      <c r="AG163" s="276" t="str">
        <f t="shared" si="191"/>
        <v>Not an Offer</v>
      </c>
      <c r="AH163" s="150"/>
      <c r="AI163" s="254">
        <v>147</v>
      </c>
      <c r="AJ163" s="149" t="str">
        <f t="shared" si="192"/>
        <v>00-ICT</v>
      </c>
      <c r="AK163" s="254" t="b">
        <f t="shared" si="11"/>
        <v>0</v>
      </c>
      <c r="AL163" s="254">
        <f t="shared" si="190"/>
        <v>0</v>
      </c>
      <c r="AM163" s="254">
        <f t="shared" si="193"/>
        <v>0</v>
      </c>
      <c r="AN163" s="288">
        <f t="shared" si="198"/>
        <v>0</v>
      </c>
      <c r="AO163" s="288">
        <f>IF(AND($BU163=$BV163,BU163=AO$13),$J163&amp;$K163&amp;$L163&amp;$M163&amp;$N163&amp;$O163&amp;$P163&amp;$Q163&amp;$R163&amp;$S163&amp;$T163&amp;$U163,IFERROR(MATCH($AN163,AO$17:AO162,0),-1000))</f>
        <v>1</v>
      </c>
      <c r="AP163" s="288">
        <f>IF(AND($BU163=$BV163,BV163=AP$13),$J163&amp;$K163&amp;$L163&amp;$M163&amp;$N163&amp;$O163&amp;$P163&amp;$Q163&amp;$R163&amp;$S163&amp;$T163&amp;$U163,IFERROR(MATCH($AN163,AP$17:AP162,0),-1000))</f>
        <v>1</v>
      </c>
      <c r="AQ163" s="288">
        <f>IF(AND($BU163=$BV163,BW163=AQ$13),$J163&amp;$K163&amp;$L163&amp;$M163&amp;$N163&amp;$O163&amp;$P163&amp;$Q163&amp;$R163&amp;$S163&amp;$T163&amp;$U163,IFERROR(MATCH($AN163,AQ$17:AQ162,0),-1000))</f>
        <v>1</v>
      </c>
      <c r="AR163" s="288">
        <f>IF(AND($BU163=$BV163,BX163=AR$13),$J163&amp;$K163&amp;$L163&amp;$M163&amp;$N163&amp;$O163&amp;$P163&amp;$Q163&amp;$R163&amp;$S163&amp;$T163&amp;$U163,IFERROR(MATCH($AN163,AR$17:AR162,0),-1000))</f>
        <v>1</v>
      </c>
      <c r="AS163" s="254">
        <f t="shared" si="71"/>
        <v>0</v>
      </c>
      <c r="AT163" s="261" t="str">
        <f t="shared" si="199"/>
        <v/>
      </c>
      <c r="AU163" s="254" t="str">
        <f t="shared" si="239"/>
        <v/>
      </c>
      <c r="AV163" s="254" t="str">
        <f t="shared" si="239"/>
        <v/>
      </c>
      <c r="AW163" s="254" t="str">
        <f t="shared" si="239"/>
        <v/>
      </c>
      <c r="AX163" s="254" t="str">
        <f t="shared" si="239"/>
        <v/>
      </c>
      <c r="AY163" s="254" t="str">
        <f t="shared" si="237"/>
        <v/>
      </c>
      <c r="AZ163" s="254" t="str">
        <f t="shared" si="237"/>
        <v/>
      </c>
      <c r="BA163" s="254" t="str">
        <f t="shared" si="237"/>
        <v/>
      </c>
      <c r="BB163" s="254" t="str">
        <f t="shared" si="237"/>
        <v/>
      </c>
      <c r="BC163" s="254" t="str">
        <f t="shared" si="187"/>
        <v/>
      </c>
      <c r="BD163" s="254" t="str">
        <f t="shared" si="187"/>
        <v/>
      </c>
      <c r="BE163" s="262" t="str">
        <f t="shared" si="187"/>
        <v/>
      </c>
      <c r="BF163" s="263" t="str">
        <f t="shared" si="240"/>
        <v/>
      </c>
      <c r="BG163" s="254" t="str">
        <f t="shared" si="240"/>
        <v/>
      </c>
      <c r="BH163" s="254" t="str">
        <f t="shared" si="240"/>
        <v/>
      </c>
      <c r="BI163" s="254" t="str">
        <f t="shared" si="240"/>
        <v/>
      </c>
      <c r="BJ163" s="254" t="str">
        <f t="shared" si="238"/>
        <v/>
      </c>
      <c r="BK163" s="254" t="str">
        <f t="shared" si="238"/>
        <v/>
      </c>
      <c r="BL163" s="254" t="str">
        <f t="shared" si="238"/>
        <v/>
      </c>
      <c r="BM163" s="254" t="str">
        <f t="shared" si="238"/>
        <v/>
      </c>
      <c r="BN163" s="254" t="str">
        <f t="shared" si="188"/>
        <v/>
      </c>
      <c r="BO163" s="254" t="str">
        <f t="shared" si="188"/>
        <v/>
      </c>
      <c r="BP163" s="254" t="str">
        <f t="shared" si="188"/>
        <v/>
      </c>
      <c r="BQ163" s="264" t="str">
        <f t="shared" si="200"/>
        <v/>
      </c>
      <c r="BR163" s="261" t="str">
        <f t="shared" si="30"/>
        <v/>
      </c>
      <c r="BS163" s="254" t="str">
        <f t="shared" si="180"/>
        <v/>
      </c>
      <c r="BT163" s="254" t="str">
        <f t="shared" si="180"/>
        <v/>
      </c>
      <c r="BU163" s="265" t="str">
        <f t="shared" si="178"/>
        <v/>
      </c>
      <c r="BV163" s="263" t="str">
        <f t="shared" si="181"/>
        <v/>
      </c>
      <c r="BW163" s="254" t="str">
        <f t="shared" si="181"/>
        <v/>
      </c>
      <c r="BX163" s="254" t="str">
        <f t="shared" si="179"/>
        <v/>
      </c>
      <c r="BY163" s="264" t="str">
        <f t="shared" si="33"/>
        <v/>
      </c>
      <c r="BZ163" s="254" t="str">
        <f t="shared" si="34"/>
        <v/>
      </c>
      <c r="CA163" s="254">
        <f t="shared" si="183"/>
        <v>0</v>
      </c>
      <c r="CB163" s="254">
        <f t="shared" si="183"/>
        <v>0</v>
      </c>
      <c r="CC163" s="254">
        <f t="shared" si="183"/>
        <v>0</v>
      </c>
      <c r="CD163" s="254">
        <f t="shared" si="183"/>
        <v>0</v>
      </c>
      <c r="CE163" s="254">
        <f t="shared" si="183"/>
        <v>0</v>
      </c>
      <c r="CF163" s="254">
        <f t="shared" si="183"/>
        <v>0</v>
      </c>
      <c r="CG163" s="254">
        <f t="shared" si="241"/>
        <v>0</v>
      </c>
      <c r="CH163" s="254">
        <f t="shared" si="241"/>
        <v>0</v>
      </c>
      <c r="CI163" s="254">
        <f t="shared" si="241"/>
        <v>0</v>
      </c>
      <c r="CJ163" s="254">
        <f t="shared" si="186"/>
        <v>0</v>
      </c>
      <c r="CK163" s="254">
        <f t="shared" si="186"/>
        <v>0</v>
      </c>
      <c r="CL163" s="254">
        <f t="shared" si="186"/>
        <v>0</v>
      </c>
      <c r="CM163" s="254">
        <f t="shared" si="201"/>
        <v>0</v>
      </c>
      <c r="CN163" s="254">
        <f t="shared" si="202"/>
        <v>0</v>
      </c>
      <c r="CO163" s="254">
        <f t="shared" si="203"/>
        <v>0</v>
      </c>
      <c r="CP163" s="254">
        <f t="shared" si="204"/>
        <v>0</v>
      </c>
      <c r="CQ163" s="254">
        <f t="shared" si="205"/>
        <v>0</v>
      </c>
      <c r="CR163" s="254">
        <f t="shared" si="206"/>
        <v>0</v>
      </c>
      <c r="CS163" s="254">
        <f t="shared" si="207"/>
        <v>0</v>
      </c>
      <c r="CT163" s="254">
        <f t="shared" si="208"/>
        <v>0</v>
      </c>
      <c r="CU163" s="254">
        <f t="shared" si="209"/>
        <v>0</v>
      </c>
      <c r="CV163" s="254">
        <f t="shared" si="210"/>
        <v>0</v>
      </c>
      <c r="CW163" s="254">
        <f t="shared" si="211"/>
        <v>0</v>
      </c>
      <c r="CX163" s="254">
        <f t="shared" si="212"/>
        <v>0</v>
      </c>
      <c r="CY163" s="254">
        <f t="shared" si="213"/>
        <v>0</v>
      </c>
      <c r="CZ163" s="254">
        <f t="shared" si="214"/>
        <v>0</v>
      </c>
      <c r="DA163" s="254">
        <f t="shared" si="215"/>
        <v>0</v>
      </c>
      <c r="DB163" s="254">
        <f t="shared" si="216"/>
        <v>0</v>
      </c>
      <c r="DC163" s="254">
        <f t="shared" si="217"/>
        <v>0</v>
      </c>
      <c r="DD163" s="254">
        <f t="shared" si="218"/>
        <v>0</v>
      </c>
      <c r="DE163" s="254">
        <f t="shared" si="219"/>
        <v>0</v>
      </c>
      <c r="DF163" s="254">
        <f t="shared" si="220"/>
        <v>0</v>
      </c>
      <c r="DG163" s="254">
        <f t="shared" si="221"/>
        <v>0</v>
      </c>
      <c r="DH163" s="254">
        <f t="shared" si="222"/>
        <v>0</v>
      </c>
      <c r="DI163" s="254">
        <f t="shared" si="223"/>
        <v>0</v>
      </c>
      <c r="DJ163" s="254">
        <f t="shared" si="224"/>
        <v>0</v>
      </c>
      <c r="DK163" s="254">
        <f t="shared" si="225"/>
        <v>0</v>
      </c>
      <c r="DL163" s="254">
        <f t="shared" si="226"/>
        <v>0</v>
      </c>
      <c r="DM163" s="254">
        <f t="shared" si="227"/>
        <v>0</v>
      </c>
      <c r="DN163" s="254">
        <f t="shared" si="228"/>
        <v>0</v>
      </c>
      <c r="DO163" s="254">
        <f t="shared" si="229"/>
        <v>0</v>
      </c>
      <c r="DP163" s="254">
        <f t="shared" si="230"/>
        <v>0</v>
      </c>
      <c r="DQ163" s="254">
        <f t="shared" si="231"/>
        <v>0</v>
      </c>
      <c r="DR163" s="254">
        <f t="shared" si="232"/>
        <v>0</v>
      </c>
      <c r="DS163" s="254">
        <f t="shared" si="233"/>
        <v>0</v>
      </c>
      <c r="DT163" s="254">
        <f t="shared" si="234"/>
        <v>0</v>
      </c>
      <c r="DU163" s="254">
        <f t="shared" si="235"/>
        <v>0</v>
      </c>
      <c r="DV163" s="254">
        <f t="shared" si="236"/>
        <v>0</v>
      </c>
    </row>
    <row r="164" spans="1:126" ht="24" customHeight="1">
      <c r="A164" s="11" t="str">
        <f ca="1">IF(AG164&lt;&gt;"OK","",CONCATENATE(TEXT('Front Page'!$F$33,"000"),TEXT('Front Page'!$F$31,"000"),"-",LEFT('Front Page'!$R$53,5),"-",LEFT(D164,1),AJ164, "-",TEXT(B164,"000")))</f>
        <v/>
      </c>
      <c r="B164" s="12" t="str">
        <f>IFERROR(IF(E164="","",MAX(B$17:B163)+1),"")</f>
        <v/>
      </c>
      <c r="C164" s="13"/>
      <c r="D164" s="29" t="str">
        <f t="shared" si="134"/>
        <v>None</v>
      </c>
      <c r="E164" s="29" t="str">
        <f t="shared" si="17"/>
        <v/>
      </c>
      <c r="F164" s="29" t="str">
        <f t="shared" si="18"/>
        <v/>
      </c>
      <c r="G164" s="363"/>
      <c r="H164" s="364"/>
      <c r="I164" s="325" t="str">
        <f t="shared" si="194"/>
        <v>No</v>
      </c>
      <c r="J164" s="314">
        <v>0</v>
      </c>
      <c r="K164" s="312">
        <v>0</v>
      </c>
      <c r="L164" s="312">
        <v>0</v>
      </c>
      <c r="M164" s="312">
        <v>0</v>
      </c>
      <c r="N164" s="312">
        <v>0</v>
      </c>
      <c r="O164" s="312">
        <v>0</v>
      </c>
      <c r="P164" s="312">
        <v>0</v>
      </c>
      <c r="Q164" s="312">
        <v>0</v>
      </c>
      <c r="R164" s="312">
        <v>0</v>
      </c>
      <c r="S164" s="312">
        <v>0</v>
      </c>
      <c r="T164" s="312">
        <v>0</v>
      </c>
      <c r="U164" s="312">
        <v>0</v>
      </c>
      <c r="V164" s="313">
        <v>1</v>
      </c>
      <c r="W164" s="313">
        <v>1</v>
      </c>
      <c r="X164" s="312">
        <v>0</v>
      </c>
      <c r="Y164" s="312">
        <v>0</v>
      </c>
      <c r="Z164" s="312">
        <v>0</v>
      </c>
      <c r="AA164" s="14">
        <v>0</v>
      </c>
      <c r="AB164" s="317"/>
      <c r="AC164" s="15" t="str">
        <f t="shared" si="189"/>
        <v/>
      </c>
      <c r="AD164" s="15" t="str">
        <f t="shared" si="195"/>
        <v/>
      </c>
      <c r="AE164" s="16" t="str">
        <f t="shared" si="196"/>
        <v>0 - 0</v>
      </c>
      <c r="AF164" s="20" t="str">
        <f t="shared" si="197"/>
        <v>Not an offer</v>
      </c>
      <c r="AG164" s="276" t="str">
        <f t="shared" si="191"/>
        <v>Not an Offer</v>
      </c>
      <c r="AH164" s="150"/>
      <c r="AI164" s="254">
        <v>148</v>
      </c>
      <c r="AJ164" s="149" t="str">
        <f t="shared" si="192"/>
        <v>00-ICT</v>
      </c>
      <c r="AK164" s="254" t="b">
        <f t="shared" si="11"/>
        <v>0</v>
      </c>
      <c r="AL164" s="254">
        <f t="shared" si="190"/>
        <v>0</v>
      </c>
      <c r="AM164" s="254">
        <f t="shared" si="193"/>
        <v>0</v>
      </c>
      <c r="AN164" s="288">
        <f t="shared" si="198"/>
        <v>0</v>
      </c>
      <c r="AO164" s="288">
        <f>IF(AND($BU164=$BV164,BU164=AO$13),$J164&amp;$K164&amp;$L164&amp;$M164&amp;$N164&amp;$O164&amp;$P164&amp;$Q164&amp;$R164&amp;$S164&amp;$T164&amp;$U164,IFERROR(MATCH($AN164,AO$17:AO163,0),-1000))</f>
        <v>1</v>
      </c>
      <c r="AP164" s="288">
        <f>IF(AND($BU164=$BV164,BV164=AP$13),$J164&amp;$K164&amp;$L164&amp;$M164&amp;$N164&amp;$O164&amp;$P164&amp;$Q164&amp;$R164&amp;$S164&amp;$T164&amp;$U164,IFERROR(MATCH($AN164,AP$17:AP163,0),-1000))</f>
        <v>1</v>
      </c>
      <c r="AQ164" s="288">
        <f>IF(AND($BU164=$BV164,BW164=AQ$13),$J164&amp;$K164&amp;$L164&amp;$M164&amp;$N164&amp;$O164&amp;$P164&amp;$Q164&amp;$R164&amp;$S164&amp;$T164&amp;$U164,IFERROR(MATCH($AN164,AQ$17:AQ163,0),-1000))</f>
        <v>1</v>
      </c>
      <c r="AR164" s="288">
        <f>IF(AND($BU164=$BV164,BX164=AR$13),$J164&amp;$K164&amp;$L164&amp;$M164&amp;$N164&amp;$O164&amp;$P164&amp;$Q164&amp;$R164&amp;$S164&amp;$T164&amp;$U164,IFERROR(MATCH($AN164,AR$17:AR163,0),-1000))</f>
        <v>1</v>
      </c>
      <c r="AS164" s="254">
        <f t="shared" si="71"/>
        <v>0</v>
      </c>
      <c r="AT164" s="261" t="str">
        <f t="shared" si="199"/>
        <v/>
      </c>
      <c r="AU164" s="254" t="str">
        <f t="shared" si="239"/>
        <v/>
      </c>
      <c r="AV164" s="254" t="str">
        <f t="shared" si="239"/>
        <v/>
      </c>
      <c r="AW164" s="254" t="str">
        <f t="shared" si="239"/>
        <v/>
      </c>
      <c r="AX164" s="254" t="str">
        <f t="shared" si="239"/>
        <v/>
      </c>
      <c r="AY164" s="254" t="str">
        <f t="shared" si="237"/>
        <v/>
      </c>
      <c r="AZ164" s="254" t="str">
        <f t="shared" si="237"/>
        <v/>
      </c>
      <c r="BA164" s="254" t="str">
        <f t="shared" si="237"/>
        <v/>
      </c>
      <c r="BB164" s="254" t="str">
        <f t="shared" si="237"/>
        <v/>
      </c>
      <c r="BC164" s="254" t="str">
        <f t="shared" si="187"/>
        <v/>
      </c>
      <c r="BD164" s="254" t="str">
        <f t="shared" si="187"/>
        <v/>
      </c>
      <c r="BE164" s="262" t="str">
        <f t="shared" si="187"/>
        <v/>
      </c>
      <c r="BF164" s="263" t="str">
        <f t="shared" si="240"/>
        <v/>
      </c>
      <c r="BG164" s="254" t="str">
        <f t="shared" si="240"/>
        <v/>
      </c>
      <c r="BH164" s="254" t="str">
        <f t="shared" si="240"/>
        <v/>
      </c>
      <c r="BI164" s="254" t="str">
        <f t="shared" si="240"/>
        <v/>
      </c>
      <c r="BJ164" s="254" t="str">
        <f t="shared" si="238"/>
        <v/>
      </c>
      <c r="BK164" s="254" t="str">
        <f t="shared" si="238"/>
        <v/>
      </c>
      <c r="BL164" s="254" t="str">
        <f t="shared" si="238"/>
        <v/>
      </c>
      <c r="BM164" s="254" t="str">
        <f t="shared" si="238"/>
        <v/>
      </c>
      <c r="BN164" s="254" t="str">
        <f t="shared" si="188"/>
        <v/>
      </c>
      <c r="BO164" s="254" t="str">
        <f t="shared" si="188"/>
        <v/>
      </c>
      <c r="BP164" s="254" t="str">
        <f t="shared" si="188"/>
        <v/>
      </c>
      <c r="BQ164" s="264" t="str">
        <f t="shared" si="200"/>
        <v/>
      </c>
      <c r="BR164" s="261" t="str">
        <f t="shared" si="30"/>
        <v/>
      </c>
      <c r="BS164" s="254" t="str">
        <f t="shared" si="180"/>
        <v/>
      </c>
      <c r="BT164" s="254" t="str">
        <f t="shared" si="180"/>
        <v/>
      </c>
      <c r="BU164" s="265" t="str">
        <f t="shared" si="178"/>
        <v/>
      </c>
      <c r="BV164" s="263" t="str">
        <f t="shared" si="181"/>
        <v/>
      </c>
      <c r="BW164" s="254" t="str">
        <f t="shared" si="181"/>
        <v/>
      </c>
      <c r="BX164" s="254" t="str">
        <f t="shared" si="179"/>
        <v/>
      </c>
      <c r="BY164" s="264" t="str">
        <f t="shared" si="33"/>
        <v/>
      </c>
      <c r="BZ164" s="254" t="str">
        <f t="shared" si="34"/>
        <v/>
      </c>
      <c r="CA164" s="254">
        <f t="shared" si="183"/>
        <v>0</v>
      </c>
      <c r="CB164" s="254">
        <f t="shared" si="183"/>
        <v>0</v>
      </c>
      <c r="CC164" s="254">
        <f t="shared" si="183"/>
        <v>0</v>
      </c>
      <c r="CD164" s="254">
        <f t="shared" si="183"/>
        <v>0</v>
      </c>
      <c r="CE164" s="254">
        <f t="shared" si="183"/>
        <v>0</v>
      </c>
      <c r="CF164" s="254">
        <f t="shared" si="183"/>
        <v>0</v>
      </c>
      <c r="CG164" s="254">
        <f t="shared" si="241"/>
        <v>0</v>
      </c>
      <c r="CH164" s="254">
        <f t="shared" si="241"/>
        <v>0</v>
      </c>
      <c r="CI164" s="254">
        <f t="shared" si="241"/>
        <v>0</v>
      </c>
      <c r="CJ164" s="254">
        <f t="shared" si="186"/>
        <v>0</v>
      </c>
      <c r="CK164" s="254">
        <f t="shared" si="186"/>
        <v>0</v>
      </c>
      <c r="CL164" s="254">
        <f t="shared" si="186"/>
        <v>0</v>
      </c>
      <c r="CM164" s="254">
        <f t="shared" si="201"/>
        <v>0</v>
      </c>
      <c r="CN164" s="254">
        <f t="shared" si="202"/>
        <v>0</v>
      </c>
      <c r="CO164" s="254">
        <f t="shared" si="203"/>
        <v>0</v>
      </c>
      <c r="CP164" s="254">
        <f t="shared" si="204"/>
        <v>0</v>
      </c>
      <c r="CQ164" s="254">
        <f t="shared" si="205"/>
        <v>0</v>
      </c>
      <c r="CR164" s="254">
        <f t="shared" si="206"/>
        <v>0</v>
      </c>
      <c r="CS164" s="254">
        <f t="shared" si="207"/>
        <v>0</v>
      </c>
      <c r="CT164" s="254">
        <f t="shared" si="208"/>
        <v>0</v>
      </c>
      <c r="CU164" s="254">
        <f t="shared" si="209"/>
        <v>0</v>
      </c>
      <c r="CV164" s="254">
        <f t="shared" si="210"/>
        <v>0</v>
      </c>
      <c r="CW164" s="254">
        <f t="shared" si="211"/>
        <v>0</v>
      </c>
      <c r="CX164" s="254">
        <f t="shared" si="212"/>
        <v>0</v>
      </c>
      <c r="CY164" s="254">
        <f t="shared" si="213"/>
        <v>0</v>
      </c>
      <c r="CZ164" s="254">
        <f t="shared" si="214"/>
        <v>0</v>
      </c>
      <c r="DA164" s="254">
        <f t="shared" si="215"/>
        <v>0</v>
      </c>
      <c r="DB164" s="254">
        <f t="shared" si="216"/>
        <v>0</v>
      </c>
      <c r="DC164" s="254">
        <f t="shared" si="217"/>
        <v>0</v>
      </c>
      <c r="DD164" s="254">
        <f t="shared" si="218"/>
        <v>0</v>
      </c>
      <c r="DE164" s="254">
        <f t="shared" si="219"/>
        <v>0</v>
      </c>
      <c r="DF164" s="254">
        <f t="shared" si="220"/>
        <v>0</v>
      </c>
      <c r="DG164" s="254">
        <f t="shared" si="221"/>
        <v>0</v>
      </c>
      <c r="DH164" s="254">
        <f t="shared" si="222"/>
        <v>0</v>
      </c>
      <c r="DI164" s="254">
        <f t="shared" si="223"/>
        <v>0</v>
      </c>
      <c r="DJ164" s="254">
        <f t="shared" si="224"/>
        <v>0</v>
      </c>
      <c r="DK164" s="254">
        <f t="shared" si="225"/>
        <v>0</v>
      </c>
      <c r="DL164" s="254">
        <f t="shared" si="226"/>
        <v>0</v>
      </c>
      <c r="DM164" s="254">
        <f t="shared" si="227"/>
        <v>0</v>
      </c>
      <c r="DN164" s="254">
        <f t="shared" si="228"/>
        <v>0</v>
      </c>
      <c r="DO164" s="254">
        <f t="shared" si="229"/>
        <v>0</v>
      </c>
      <c r="DP164" s="254">
        <f t="shared" si="230"/>
        <v>0</v>
      </c>
      <c r="DQ164" s="254">
        <f t="shared" si="231"/>
        <v>0</v>
      </c>
      <c r="DR164" s="254">
        <f t="shared" si="232"/>
        <v>0</v>
      </c>
      <c r="DS164" s="254">
        <f t="shared" si="233"/>
        <v>0</v>
      </c>
      <c r="DT164" s="254">
        <f t="shared" si="234"/>
        <v>0</v>
      </c>
      <c r="DU164" s="254">
        <f t="shared" si="235"/>
        <v>0</v>
      </c>
      <c r="DV164" s="254">
        <f t="shared" si="236"/>
        <v>0</v>
      </c>
    </row>
    <row r="165" spans="1:126" ht="24" customHeight="1">
      <c r="A165" s="11" t="str">
        <f ca="1">IF(AG165&lt;&gt;"OK","",CONCATENATE(TEXT('Front Page'!$F$33,"000"),TEXT('Front Page'!$F$31,"000"),"-",LEFT('Front Page'!$R$53,5),"-",LEFT(D165,1),AJ165, "-",TEXT(B165,"000")))</f>
        <v/>
      </c>
      <c r="B165" s="12" t="str">
        <f>IFERROR(IF(E165="","",MAX(B$17:B164)+1),"")</f>
        <v/>
      </c>
      <c r="C165" s="13"/>
      <c r="D165" s="29" t="str">
        <f t="shared" si="134"/>
        <v>None</v>
      </c>
      <c r="E165" s="29" t="str">
        <f t="shared" si="17"/>
        <v/>
      </c>
      <c r="F165" s="29" t="str">
        <f t="shared" si="18"/>
        <v/>
      </c>
      <c r="G165" s="363"/>
      <c r="H165" s="364"/>
      <c r="I165" s="325" t="str">
        <f t="shared" si="194"/>
        <v>No</v>
      </c>
      <c r="J165" s="314">
        <v>0</v>
      </c>
      <c r="K165" s="312">
        <v>0</v>
      </c>
      <c r="L165" s="312">
        <v>0</v>
      </c>
      <c r="M165" s="312">
        <v>0</v>
      </c>
      <c r="N165" s="312">
        <v>0</v>
      </c>
      <c r="O165" s="312">
        <v>0</v>
      </c>
      <c r="P165" s="312">
        <v>0</v>
      </c>
      <c r="Q165" s="312">
        <v>0</v>
      </c>
      <c r="R165" s="312">
        <v>0</v>
      </c>
      <c r="S165" s="312">
        <v>0</v>
      </c>
      <c r="T165" s="312">
        <v>0</v>
      </c>
      <c r="U165" s="312">
        <v>0</v>
      </c>
      <c r="V165" s="313">
        <v>1</v>
      </c>
      <c r="W165" s="313">
        <v>1</v>
      </c>
      <c r="X165" s="312">
        <v>0</v>
      </c>
      <c r="Y165" s="312">
        <v>0</v>
      </c>
      <c r="Z165" s="312">
        <v>0</v>
      </c>
      <c r="AA165" s="14">
        <v>0</v>
      </c>
      <c r="AB165" s="317"/>
      <c r="AC165" s="15" t="str">
        <f t="shared" si="189"/>
        <v/>
      </c>
      <c r="AD165" s="15" t="str">
        <f t="shared" si="195"/>
        <v/>
      </c>
      <c r="AE165" s="16" t="str">
        <f t="shared" si="196"/>
        <v>0 - 0</v>
      </c>
      <c r="AF165" s="20" t="str">
        <f t="shared" si="197"/>
        <v>Not an offer</v>
      </c>
      <c r="AG165" s="276" t="str">
        <f t="shared" si="191"/>
        <v>Not an Offer</v>
      </c>
      <c r="AH165" s="150"/>
      <c r="AI165" s="254">
        <v>149</v>
      </c>
      <c r="AJ165" s="149" t="str">
        <f t="shared" si="192"/>
        <v>00-ICT</v>
      </c>
      <c r="AK165" s="254" t="b">
        <f t="shared" si="11"/>
        <v>0</v>
      </c>
      <c r="AL165" s="254">
        <f t="shared" si="190"/>
        <v>0</v>
      </c>
      <c r="AM165" s="254">
        <f t="shared" si="193"/>
        <v>0</v>
      </c>
      <c r="AN165" s="288">
        <f t="shared" si="198"/>
        <v>0</v>
      </c>
      <c r="AO165" s="288">
        <f>IF(AND($BU165=$BV165,BU165=AO$13),$J165&amp;$K165&amp;$L165&amp;$M165&amp;$N165&amp;$O165&amp;$P165&amp;$Q165&amp;$R165&amp;$S165&amp;$T165&amp;$U165,IFERROR(MATCH($AN165,AO$17:AO164,0),-1000))</f>
        <v>1</v>
      </c>
      <c r="AP165" s="288">
        <f>IF(AND($BU165=$BV165,BV165=AP$13),$J165&amp;$K165&amp;$L165&amp;$M165&amp;$N165&amp;$O165&amp;$P165&amp;$Q165&amp;$R165&amp;$S165&amp;$T165&amp;$U165,IFERROR(MATCH($AN165,AP$17:AP164,0),-1000))</f>
        <v>1</v>
      </c>
      <c r="AQ165" s="288">
        <f>IF(AND($BU165=$BV165,BW165=AQ$13),$J165&amp;$K165&amp;$L165&amp;$M165&amp;$N165&amp;$O165&amp;$P165&amp;$Q165&amp;$R165&amp;$S165&amp;$T165&amp;$U165,IFERROR(MATCH($AN165,AQ$17:AQ164,0),-1000))</f>
        <v>1</v>
      </c>
      <c r="AR165" s="288">
        <f>IF(AND($BU165=$BV165,BX165=AR$13),$J165&amp;$K165&amp;$L165&amp;$M165&amp;$N165&amp;$O165&amp;$P165&amp;$Q165&amp;$R165&amp;$S165&amp;$T165&amp;$U165,IFERROR(MATCH($AN165,AR$17:AR164,0),-1000))</f>
        <v>1</v>
      </c>
      <c r="AS165" s="254">
        <f t="shared" si="71"/>
        <v>0</v>
      </c>
      <c r="AT165" s="261" t="str">
        <f t="shared" si="199"/>
        <v/>
      </c>
      <c r="AU165" s="254" t="str">
        <f t="shared" si="239"/>
        <v/>
      </c>
      <c r="AV165" s="254" t="str">
        <f t="shared" si="239"/>
        <v/>
      </c>
      <c r="AW165" s="254" t="str">
        <f t="shared" si="239"/>
        <v/>
      </c>
      <c r="AX165" s="254" t="str">
        <f t="shared" si="239"/>
        <v/>
      </c>
      <c r="AY165" s="254" t="str">
        <f t="shared" si="237"/>
        <v/>
      </c>
      <c r="AZ165" s="254" t="str">
        <f t="shared" si="237"/>
        <v/>
      </c>
      <c r="BA165" s="254" t="str">
        <f t="shared" si="237"/>
        <v/>
      </c>
      <c r="BB165" s="254" t="str">
        <f t="shared" si="237"/>
        <v/>
      </c>
      <c r="BC165" s="254" t="str">
        <f t="shared" si="187"/>
        <v/>
      </c>
      <c r="BD165" s="254" t="str">
        <f t="shared" si="187"/>
        <v/>
      </c>
      <c r="BE165" s="262" t="str">
        <f t="shared" si="187"/>
        <v/>
      </c>
      <c r="BF165" s="263" t="str">
        <f t="shared" si="240"/>
        <v/>
      </c>
      <c r="BG165" s="254" t="str">
        <f t="shared" si="240"/>
        <v/>
      </c>
      <c r="BH165" s="254" t="str">
        <f t="shared" si="240"/>
        <v/>
      </c>
      <c r="BI165" s="254" t="str">
        <f t="shared" si="240"/>
        <v/>
      </c>
      <c r="BJ165" s="254" t="str">
        <f t="shared" si="238"/>
        <v/>
      </c>
      <c r="BK165" s="254" t="str">
        <f t="shared" si="238"/>
        <v/>
      </c>
      <c r="BL165" s="254" t="str">
        <f t="shared" si="238"/>
        <v/>
      </c>
      <c r="BM165" s="254" t="str">
        <f t="shared" si="238"/>
        <v/>
      </c>
      <c r="BN165" s="254" t="str">
        <f t="shared" si="188"/>
        <v/>
      </c>
      <c r="BO165" s="254" t="str">
        <f t="shared" si="188"/>
        <v/>
      </c>
      <c r="BP165" s="254" t="str">
        <f t="shared" si="188"/>
        <v/>
      </c>
      <c r="BQ165" s="264" t="str">
        <f t="shared" si="200"/>
        <v/>
      </c>
      <c r="BR165" s="261" t="str">
        <f t="shared" si="30"/>
        <v/>
      </c>
      <c r="BS165" s="254" t="str">
        <f t="shared" si="180"/>
        <v/>
      </c>
      <c r="BT165" s="254" t="str">
        <f t="shared" si="180"/>
        <v/>
      </c>
      <c r="BU165" s="265" t="str">
        <f t="shared" si="178"/>
        <v/>
      </c>
      <c r="BV165" s="263" t="str">
        <f t="shared" si="181"/>
        <v/>
      </c>
      <c r="BW165" s="254" t="str">
        <f t="shared" si="181"/>
        <v/>
      </c>
      <c r="BX165" s="254" t="str">
        <f t="shared" si="179"/>
        <v/>
      </c>
      <c r="BY165" s="264" t="str">
        <f t="shared" si="33"/>
        <v/>
      </c>
      <c r="BZ165" s="254" t="str">
        <f t="shared" si="34"/>
        <v/>
      </c>
      <c r="CA165" s="254">
        <f t="shared" si="183"/>
        <v>0</v>
      </c>
      <c r="CB165" s="254">
        <f t="shared" si="183"/>
        <v>0</v>
      </c>
      <c r="CC165" s="254">
        <f t="shared" si="183"/>
        <v>0</v>
      </c>
      <c r="CD165" s="254">
        <f t="shared" si="183"/>
        <v>0</v>
      </c>
      <c r="CE165" s="254">
        <f t="shared" si="183"/>
        <v>0</v>
      </c>
      <c r="CF165" s="254">
        <f t="shared" si="183"/>
        <v>0</v>
      </c>
      <c r="CG165" s="254">
        <f t="shared" si="241"/>
        <v>0</v>
      </c>
      <c r="CH165" s="254">
        <f t="shared" si="241"/>
        <v>0</v>
      </c>
      <c r="CI165" s="254">
        <f t="shared" si="241"/>
        <v>0</v>
      </c>
      <c r="CJ165" s="254">
        <f t="shared" si="186"/>
        <v>0</v>
      </c>
      <c r="CK165" s="254">
        <f t="shared" si="186"/>
        <v>0</v>
      </c>
      <c r="CL165" s="254">
        <f t="shared" si="186"/>
        <v>0</v>
      </c>
      <c r="CM165" s="254">
        <f t="shared" si="201"/>
        <v>0</v>
      </c>
      <c r="CN165" s="254">
        <f t="shared" si="202"/>
        <v>0</v>
      </c>
      <c r="CO165" s="254">
        <f t="shared" si="203"/>
        <v>0</v>
      </c>
      <c r="CP165" s="254">
        <f t="shared" si="204"/>
        <v>0</v>
      </c>
      <c r="CQ165" s="254">
        <f t="shared" si="205"/>
        <v>0</v>
      </c>
      <c r="CR165" s="254">
        <f t="shared" si="206"/>
        <v>0</v>
      </c>
      <c r="CS165" s="254">
        <f t="shared" si="207"/>
        <v>0</v>
      </c>
      <c r="CT165" s="254">
        <f t="shared" si="208"/>
        <v>0</v>
      </c>
      <c r="CU165" s="254">
        <f t="shared" si="209"/>
        <v>0</v>
      </c>
      <c r="CV165" s="254">
        <f t="shared" si="210"/>
        <v>0</v>
      </c>
      <c r="CW165" s="254">
        <f t="shared" si="211"/>
        <v>0</v>
      </c>
      <c r="CX165" s="254">
        <f t="shared" si="212"/>
        <v>0</v>
      </c>
      <c r="CY165" s="254">
        <f t="shared" si="213"/>
        <v>0</v>
      </c>
      <c r="CZ165" s="254">
        <f t="shared" si="214"/>
        <v>0</v>
      </c>
      <c r="DA165" s="254">
        <f t="shared" si="215"/>
        <v>0</v>
      </c>
      <c r="DB165" s="254">
        <f t="shared" si="216"/>
        <v>0</v>
      </c>
      <c r="DC165" s="254">
        <f t="shared" si="217"/>
        <v>0</v>
      </c>
      <c r="DD165" s="254">
        <f t="shared" si="218"/>
        <v>0</v>
      </c>
      <c r="DE165" s="254">
        <f t="shared" si="219"/>
        <v>0</v>
      </c>
      <c r="DF165" s="254">
        <f t="shared" si="220"/>
        <v>0</v>
      </c>
      <c r="DG165" s="254">
        <f t="shared" si="221"/>
        <v>0</v>
      </c>
      <c r="DH165" s="254">
        <f t="shared" si="222"/>
        <v>0</v>
      </c>
      <c r="DI165" s="254">
        <f t="shared" si="223"/>
        <v>0</v>
      </c>
      <c r="DJ165" s="254">
        <f t="shared" si="224"/>
        <v>0</v>
      </c>
      <c r="DK165" s="254">
        <f t="shared" si="225"/>
        <v>0</v>
      </c>
      <c r="DL165" s="254">
        <f t="shared" si="226"/>
        <v>0</v>
      </c>
      <c r="DM165" s="254">
        <f t="shared" si="227"/>
        <v>0</v>
      </c>
      <c r="DN165" s="254">
        <f t="shared" si="228"/>
        <v>0</v>
      </c>
      <c r="DO165" s="254">
        <f t="shared" si="229"/>
        <v>0</v>
      </c>
      <c r="DP165" s="254">
        <f t="shared" si="230"/>
        <v>0</v>
      </c>
      <c r="DQ165" s="254">
        <f t="shared" si="231"/>
        <v>0</v>
      </c>
      <c r="DR165" s="254">
        <f t="shared" si="232"/>
        <v>0</v>
      </c>
      <c r="DS165" s="254">
        <f t="shared" si="233"/>
        <v>0</v>
      </c>
      <c r="DT165" s="254">
        <f t="shared" si="234"/>
        <v>0</v>
      </c>
      <c r="DU165" s="254">
        <f t="shared" si="235"/>
        <v>0</v>
      </c>
      <c r="DV165" s="254">
        <f t="shared" si="236"/>
        <v>0</v>
      </c>
    </row>
    <row r="166" spans="1:126" ht="24" customHeight="1">
      <c r="A166" s="11" t="str">
        <f ca="1">IF(AG166&lt;&gt;"OK","",CONCATENATE(TEXT('Front Page'!$F$33,"000"),TEXT('Front Page'!$F$31,"000"),"-",LEFT('Front Page'!$R$53,5),"-",LEFT(D166,1),AJ166, "-",TEXT(B166,"000")))</f>
        <v/>
      </c>
      <c r="B166" s="12" t="str">
        <f>IFERROR(IF(E166="","",MAX(B$17:B165)+1),"")</f>
        <v/>
      </c>
      <c r="C166" s="13"/>
      <c r="D166" s="29" t="str">
        <f t="shared" si="134"/>
        <v>None</v>
      </c>
      <c r="E166" s="29" t="str">
        <f t="shared" si="17"/>
        <v/>
      </c>
      <c r="F166" s="29" t="str">
        <f t="shared" si="18"/>
        <v/>
      </c>
      <c r="G166" s="363"/>
      <c r="H166" s="364"/>
      <c r="I166" s="325" t="str">
        <f t="shared" si="194"/>
        <v>No</v>
      </c>
      <c r="J166" s="314">
        <v>0</v>
      </c>
      <c r="K166" s="312">
        <v>0</v>
      </c>
      <c r="L166" s="312">
        <v>0</v>
      </c>
      <c r="M166" s="312">
        <v>0</v>
      </c>
      <c r="N166" s="312">
        <v>0</v>
      </c>
      <c r="O166" s="312">
        <v>0</v>
      </c>
      <c r="P166" s="312">
        <v>0</v>
      </c>
      <c r="Q166" s="312">
        <v>0</v>
      </c>
      <c r="R166" s="312">
        <v>0</v>
      </c>
      <c r="S166" s="312">
        <v>0</v>
      </c>
      <c r="T166" s="312">
        <v>0</v>
      </c>
      <c r="U166" s="312">
        <v>0</v>
      </c>
      <c r="V166" s="313">
        <v>1</v>
      </c>
      <c r="W166" s="313">
        <v>1</v>
      </c>
      <c r="X166" s="312">
        <v>0</v>
      </c>
      <c r="Y166" s="312">
        <v>0</v>
      </c>
      <c r="Z166" s="312">
        <v>0</v>
      </c>
      <c r="AA166" s="14">
        <v>0</v>
      </c>
      <c r="AB166" s="317"/>
      <c r="AC166" s="15" t="str">
        <f t="shared" si="189"/>
        <v/>
      </c>
      <c r="AD166" s="15" t="str">
        <f t="shared" si="195"/>
        <v/>
      </c>
      <c r="AE166" s="16" t="str">
        <f t="shared" si="196"/>
        <v>0 - 0</v>
      </c>
      <c r="AF166" s="20" t="str">
        <f t="shared" si="197"/>
        <v>Not an offer</v>
      </c>
      <c r="AG166" s="276" t="str">
        <f t="shared" si="191"/>
        <v>Not an Offer</v>
      </c>
      <c r="AH166" s="150"/>
      <c r="AI166" s="254">
        <v>150</v>
      </c>
      <c r="AJ166" s="149" t="str">
        <f t="shared" si="192"/>
        <v>00-ICT</v>
      </c>
      <c r="AK166" s="254" t="b">
        <f t="shared" si="11"/>
        <v>0</v>
      </c>
      <c r="AL166" s="254">
        <f t="shared" si="190"/>
        <v>0</v>
      </c>
      <c r="AM166" s="254">
        <f t="shared" si="193"/>
        <v>0</v>
      </c>
      <c r="AN166" s="288">
        <f t="shared" si="198"/>
        <v>0</v>
      </c>
      <c r="AO166" s="288">
        <f>IF(AND($BU166=$BV166,BU166=AO$13),$J166&amp;$K166&amp;$L166&amp;$M166&amp;$N166&amp;$O166&amp;$P166&amp;$Q166&amp;$R166&amp;$S166&amp;$T166&amp;$U166,IFERROR(MATCH($AN166,AO$17:AO165,0),-1000))</f>
        <v>1</v>
      </c>
      <c r="AP166" s="288">
        <f>IF(AND($BU166=$BV166,BV166=AP$13),$J166&amp;$K166&amp;$L166&amp;$M166&amp;$N166&amp;$O166&amp;$P166&amp;$Q166&amp;$R166&amp;$S166&amp;$T166&amp;$U166,IFERROR(MATCH($AN166,AP$17:AP165,0),-1000))</f>
        <v>1</v>
      </c>
      <c r="AQ166" s="288">
        <f>IF(AND($BU166=$BV166,BW166=AQ$13),$J166&amp;$K166&amp;$L166&amp;$M166&amp;$N166&amp;$O166&amp;$P166&amp;$Q166&amp;$R166&amp;$S166&amp;$T166&amp;$U166,IFERROR(MATCH($AN166,AQ$17:AQ165,0),-1000))</f>
        <v>1</v>
      </c>
      <c r="AR166" s="288">
        <f>IF(AND($BU166=$BV166,BX166=AR$13),$J166&amp;$K166&amp;$L166&amp;$M166&amp;$N166&amp;$O166&amp;$P166&amp;$Q166&amp;$R166&amp;$S166&amp;$T166&amp;$U166,IFERROR(MATCH($AN166,AR$17:AR165,0),-1000))</f>
        <v>1</v>
      </c>
      <c r="AS166" s="254">
        <f t="shared" si="71"/>
        <v>0</v>
      </c>
      <c r="AT166" s="261" t="str">
        <f t="shared" si="199"/>
        <v/>
      </c>
      <c r="AU166" s="254" t="str">
        <f t="shared" si="239"/>
        <v/>
      </c>
      <c r="AV166" s="254" t="str">
        <f t="shared" si="239"/>
        <v/>
      </c>
      <c r="AW166" s="254" t="str">
        <f t="shared" si="239"/>
        <v/>
      </c>
      <c r="AX166" s="254" t="str">
        <f t="shared" si="239"/>
        <v/>
      </c>
      <c r="AY166" s="254" t="str">
        <f t="shared" si="237"/>
        <v/>
      </c>
      <c r="AZ166" s="254" t="str">
        <f t="shared" si="237"/>
        <v/>
      </c>
      <c r="BA166" s="254" t="str">
        <f t="shared" si="237"/>
        <v/>
      </c>
      <c r="BB166" s="254" t="str">
        <f t="shared" si="237"/>
        <v/>
      </c>
      <c r="BC166" s="254" t="str">
        <f t="shared" si="187"/>
        <v/>
      </c>
      <c r="BD166" s="254" t="str">
        <f t="shared" si="187"/>
        <v/>
      </c>
      <c r="BE166" s="262" t="str">
        <f t="shared" si="187"/>
        <v/>
      </c>
      <c r="BF166" s="263" t="str">
        <f t="shared" si="240"/>
        <v/>
      </c>
      <c r="BG166" s="254" t="str">
        <f t="shared" si="240"/>
        <v/>
      </c>
      <c r="BH166" s="254" t="str">
        <f t="shared" si="240"/>
        <v/>
      </c>
      <c r="BI166" s="254" t="str">
        <f t="shared" si="240"/>
        <v/>
      </c>
      <c r="BJ166" s="254" t="str">
        <f t="shared" si="238"/>
        <v/>
      </c>
      <c r="BK166" s="254" t="str">
        <f t="shared" si="238"/>
        <v/>
      </c>
      <c r="BL166" s="254" t="str">
        <f t="shared" si="238"/>
        <v/>
      </c>
      <c r="BM166" s="254" t="str">
        <f t="shared" si="238"/>
        <v/>
      </c>
      <c r="BN166" s="254" t="str">
        <f t="shared" si="188"/>
        <v/>
      </c>
      <c r="BO166" s="254" t="str">
        <f t="shared" si="188"/>
        <v/>
      </c>
      <c r="BP166" s="254" t="str">
        <f t="shared" si="188"/>
        <v/>
      </c>
      <c r="BQ166" s="264" t="str">
        <f t="shared" si="200"/>
        <v/>
      </c>
      <c r="BR166" s="261" t="str">
        <f t="shared" si="30"/>
        <v/>
      </c>
      <c r="BS166" s="254" t="str">
        <f t="shared" si="180"/>
        <v/>
      </c>
      <c r="BT166" s="254" t="str">
        <f t="shared" si="180"/>
        <v/>
      </c>
      <c r="BU166" s="265" t="str">
        <f t="shared" si="178"/>
        <v/>
      </c>
      <c r="BV166" s="263" t="str">
        <f t="shared" si="181"/>
        <v/>
      </c>
      <c r="BW166" s="254" t="str">
        <f t="shared" si="181"/>
        <v/>
      </c>
      <c r="BX166" s="254" t="str">
        <f t="shared" si="179"/>
        <v/>
      </c>
      <c r="BY166" s="264" t="str">
        <f t="shared" si="33"/>
        <v/>
      </c>
      <c r="BZ166" s="254" t="str">
        <f t="shared" si="34"/>
        <v/>
      </c>
      <c r="CA166" s="254">
        <f t="shared" si="183"/>
        <v>0</v>
      </c>
      <c r="CB166" s="254">
        <f t="shared" si="183"/>
        <v>0</v>
      </c>
      <c r="CC166" s="254">
        <f t="shared" si="183"/>
        <v>0</v>
      </c>
      <c r="CD166" s="254">
        <f t="shared" si="183"/>
        <v>0</v>
      </c>
      <c r="CE166" s="254">
        <f t="shared" si="183"/>
        <v>0</v>
      </c>
      <c r="CF166" s="254">
        <f t="shared" si="183"/>
        <v>0</v>
      </c>
      <c r="CG166" s="254">
        <f t="shared" si="241"/>
        <v>0</v>
      </c>
      <c r="CH166" s="254">
        <f t="shared" si="241"/>
        <v>0</v>
      </c>
      <c r="CI166" s="254">
        <f t="shared" si="241"/>
        <v>0</v>
      </c>
      <c r="CJ166" s="254">
        <f t="shared" si="186"/>
        <v>0</v>
      </c>
      <c r="CK166" s="254">
        <f t="shared" si="186"/>
        <v>0</v>
      </c>
      <c r="CL166" s="254">
        <f t="shared" si="186"/>
        <v>0</v>
      </c>
      <c r="CM166" s="254">
        <f t="shared" si="201"/>
        <v>0</v>
      </c>
      <c r="CN166" s="254">
        <f t="shared" si="202"/>
        <v>0</v>
      </c>
      <c r="CO166" s="254">
        <f t="shared" si="203"/>
        <v>0</v>
      </c>
      <c r="CP166" s="254">
        <f t="shared" si="204"/>
        <v>0</v>
      </c>
      <c r="CQ166" s="254">
        <f t="shared" si="205"/>
        <v>0</v>
      </c>
      <c r="CR166" s="254">
        <f t="shared" si="206"/>
        <v>0</v>
      </c>
      <c r="CS166" s="254">
        <f t="shared" si="207"/>
        <v>0</v>
      </c>
      <c r="CT166" s="254">
        <f t="shared" si="208"/>
        <v>0</v>
      </c>
      <c r="CU166" s="254">
        <f t="shared" si="209"/>
        <v>0</v>
      </c>
      <c r="CV166" s="254">
        <f t="shared" si="210"/>
        <v>0</v>
      </c>
      <c r="CW166" s="254">
        <f t="shared" si="211"/>
        <v>0</v>
      </c>
      <c r="CX166" s="254">
        <f t="shared" si="212"/>
        <v>0</v>
      </c>
      <c r="CY166" s="254">
        <f t="shared" si="213"/>
        <v>0</v>
      </c>
      <c r="CZ166" s="254">
        <f t="shared" si="214"/>
        <v>0</v>
      </c>
      <c r="DA166" s="254">
        <f t="shared" si="215"/>
        <v>0</v>
      </c>
      <c r="DB166" s="254">
        <f t="shared" si="216"/>
        <v>0</v>
      </c>
      <c r="DC166" s="254">
        <f t="shared" si="217"/>
        <v>0</v>
      </c>
      <c r="DD166" s="254">
        <f t="shared" si="218"/>
        <v>0</v>
      </c>
      <c r="DE166" s="254">
        <f t="shared" si="219"/>
        <v>0</v>
      </c>
      <c r="DF166" s="254">
        <f t="shared" si="220"/>
        <v>0</v>
      </c>
      <c r="DG166" s="254">
        <f t="shared" si="221"/>
        <v>0</v>
      </c>
      <c r="DH166" s="254">
        <f t="shared" si="222"/>
        <v>0</v>
      </c>
      <c r="DI166" s="254">
        <f t="shared" si="223"/>
        <v>0</v>
      </c>
      <c r="DJ166" s="254">
        <f t="shared" si="224"/>
        <v>0</v>
      </c>
      <c r="DK166" s="254">
        <f t="shared" si="225"/>
        <v>0</v>
      </c>
      <c r="DL166" s="254">
        <f t="shared" si="226"/>
        <v>0</v>
      </c>
      <c r="DM166" s="254">
        <f t="shared" si="227"/>
        <v>0</v>
      </c>
      <c r="DN166" s="254">
        <f t="shared" si="228"/>
        <v>0</v>
      </c>
      <c r="DO166" s="254">
        <f t="shared" si="229"/>
        <v>0</v>
      </c>
      <c r="DP166" s="254">
        <f t="shared" si="230"/>
        <v>0</v>
      </c>
      <c r="DQ166" s="254">
        <f t="shared" si="231"/>
        <v>0</v>
      </c>
      <c r="DR166" s="254">
        <f t="shared" si="232"/>
        <v>0</v>
      </c>
      <c r="DS166" s="254">
        <f t="shared" si="233"/>
        <v>0</v>
      </c>
      <c r="DT166" s="254">
        <f t="shared" si="234"/>
        <v>0</v>
      </c>
      <c r="DU166" s="254">
        <f t="shared" si="235"/>
        <v>0</v>
      </c>
      <c r="DV166" s="254">
        <f t="shared" si="236"/>
        <v>0</v>
      </c>
    </row>
    <row r="167" spans="1:126" ht="24" customHeight="1">
      <c r="A167" s="11" t="str">
        <f ca="1">IF(AG167&lt;&gt;"OK","",CONCATENATE(TEXT('Front Page'!$F$33,"000"),TEXT('Front Page'!$F$31,"000"),"-",LEFT('Front Page'!$R$53,5),"-",LEFT(D167,1),AJ167, "-",TEXT(B167,"000")))</f>
        <v/>
      </c>
      <c r="B167" s="12" t="str">
        <f>IFERROR(IF(E167="","",MAX(B$17:B166)+1),"")</f>
        <v/>
      </c>
      <c r="C167" s="13"/>
      <c r="D167" s="29" t="str">
        <f t="shared" si="134"/>
        <v>None</v>
      </c>
      <c r="E167" s="29" t="str">
        <f t="shared" si="17"/>
        <v/>
      </c>
      <c r="F167" s="29" t="str">
        <f t="shared" si="18"/>
        <v/>
      </c>
      <c r="G167" s="363"/>
      <c r="H167" s="364"/>
      <c r="I167" s="325" t="str">
        <f t="shared" si="194"/>
        <v>No</v>
      </c>
      <c r="J167" s="314">
        <v>0</v>
      </c>
      <c r="K167" s="312">
        <v>0</v>
      </c>
      <c r="L167" s="312">
        <v>0</v>
      </c>
      <c r="M167" s="312">
        <v>0</v>
      </c>
      <c r="N167" s="312">
        <v>0</v>
      </c>
      <c r="O167" s="312">
        <v>0</v>
      </c>
      <c r="P167" s="312">
        <v>0</v>
      </c>
      <c r="Q167" s="312">
        <v>0</v>
      </c>
      <c r="R167" s="312">
        <v>0</v>
      </c>
      <c r="S167" s="312">
        <v>0</v>
      </c>
      <c r="T167" s="312">
        <v>0</v>
      </c>
      <c r="U167" s="312">
        <v>0</v>
      </c>
      <c r="V167" s="313">
        <v>1</v>
      </c>
      <c r="W167" s="313">
        <v>1</v>
      </c>
      <c r="X167" s="312">
        <v>0</v>
      </c>
      <c r="Y167" s="312">
        <v>0</v>
      </c>
      <c r="Z167" s="312">
        <v>0</v>
      </c>
      <c r="AA167" s="14">
        <v>0</v>
      </c>
      <c r="AB167" s="317"/>
      <c r="AC167" s="15" t="str">
        <f t="shared" si="189"/>
        <v/>
      </c>
      <c r="AD167" s="15" t="str">
        <f t="shared" si="195"/>
        <v/>
      </c>
      <c r="AE167" s="16" t="str">
        <f t="shared" si="196"/>
        <v>0 - 0</v>
      </c>
      <c r="AF167" s="20" t="str">
        <f t="shared" si="197"/>
        <v>Not an offer</v>
      </c>
      <c r="AG167" s="276" t="str">
        <f t="shared" si="191"/>
        <v>Not an Offer</v>
      </c>
      <c r="AH167" s="150"/>
      <c r="AI167" s="254">
        <v>151</v>
      </c>
      <c r="AJ167" s="149" t="str">
        <f t="shared" si="192"/>
        <v>00-ICT</v>
      </c>
      <c r="AK167" s="254" t="b">
        <f t="shared" si="11"/>
        <v>0</v>
      </c>
      <c r="AL167" s="254">
        <f t="shared" si="190"/>
        <v>0</v>
      </c>
      <c r="AM167" s="254">
        <f t="shared" si="193"/>
        <v>0</v>
      </c>
      <c r="AN167" s="288">
        <f t="shared" si="198"/>
        <v>0</v>
      </c>
      <c r="AO167" s="288">
        <f>IF(AND($BU167=$BV167,BU167=AO$13),$J167&amp;$K167&amp;$L167&amp;$M167&amp;$N167&amp;$O167&amp;$P167&amp;$Q167&amp;$R167&amp;$S167&amp;$T167&amp;$U167,IFERROR(MATCH($AN167,AO$17:AO166,0),-1000))</f>
        <v>1</v>
      </c>
      <c r="AP167" s="288">
        <f>IF(AND($BU167=$BV167,BV167=AP$13),$J167&amp;$K167&amp;$L167&amp;$M167&amp;$N167&amp;$O167&amp;$P167&amp;$Q167&amp;$R167&amp;$S167&amp;$T167&amp;$U167,IFERROR(MATCH($AN167,AP$17:AP166,0),-1000))</f>
        <v>1</v>
      </c>
      <c r="AQ167" s="288">
        <f>IF(AND($BU167=$BV167,BW167=AQ$13),$J167&amp;$K167&amp;$L167&amp;$M167&amp;$N167&amp;$O167&amp;$P167&amp;$Q167&amp;$R167&amp;$S167&amp;$T167&amp;$U167,IFERROR(MATCH($AN167,AQ$17:AQ166,0),-1000))</f>
        <v>1</v>
      </c>
      <c r="AR167" s="288">
        <f>IF(AND($BU167=$BV167,BX167=AR$13),$J167&amp;$K167&amp;$L167&amp;$M167&amp;$N167&amp;$O167&amp;$P167&amp;$Q167&amp;$R167&amp;$S167&amp;$T167&amp;$U167,IFERROR(MATCH($AN167,AR$17:AR166,0),-1000))</f>
        <v>1</v>
      </c>
      <c r="AS167" s="254">
        <f t="shared" si="71"/>
        <v>0</v>
      </c>
      <c r="AT167" s="261" t="str">
        <f t="shared" si="199"/>
        <v/>
      </c>
      <c r="AU167" s="254" t="str">
        <f t="shared" si="239"/>
        <v/>
      </c>
      <c r="AV167" s="254" t="str">
        <f t="shared" si="239"/>
        <v/>
      </c>
      <c r="AW167" s="254" t="str">
        <f t="shared" si="239"/>
        <v/>
      </c>
      <c r="AX167" s="254" t="str">
        <f t="shared" si="239"/>
        <v/>
      </c>
      <c r="AY167" s="254" t="str">
        <f t="shared" si="237"/>
        <v/>
      </c>
      <c r="AZ167" s="254" t="str">
        <f t="shared" si="237"/>
        <v/>
      </c>
      <c r="BA167" s="254" t="str">
        <f t="shared" si="237"/>
        <v/>
      </c>
      <c r="BB167" s="254" t="str">
        <f t="shared" si="237"/>
        <v/>
      </c>
      <c r="BC167" s="254" t="str">
        <f t="shared" si="187"/>
        <v/>
      </c>
      <c r="BD167" s="254" t="str">
        <f t="shared" si="187"/>
        <v/>
      </c>
      <c r="BE167" s="262" t="str">
        <f t="shared" si="187"/>
        <v/>
      </c>
      <c r="BF167" s="263" t="str">
        <f t="shared" si="240"/>
        <v/>
      </c>
      <c r="BG167" s="254" t="str">
        <f t="shared" si="240"/>
        <v/>
      </c>
      <c r="BH167" s="254" t="str">
        <f t="shared" si="240"/>
        <v/>
      </c>
      <c r="BI167" s="254" t="str">
        <f t="shared" si="240"/>
        <v/>
      </c>
      <c r="BJ167" s="254" t="str">
        <f t="shared" si="238"/>
        <v/>
      </c>
      <c r="BK167" s="254" t="str">
        <f t="shared" si="238"/>
        <v/>
      </c>
      <c r="BL167" s="254" t="str">
        <f t="shared" si="238"/>
        <v/>
      </c>
      <c r="BM167" s="254" t="str">
        <f t="shared" si="238"/>
        <v/>
      </c>
      <c r="BN167" s="254" t="str">
        <f t="shared" si="188"/>
        <v/>
      </c>
      <c r="BO167" s="254" t="str">
        <f t="shared" si="188"/>
        <v/>
      </c>
      <c r="BP167" s="254" t="str">
        <f t="shared" si="188"/>
        <v/>
      </c>
      <c r="BQ167" s="264" t="str">
        <f t="shared" si="200"/>
        <v/>
      </c>
      <c r="BR167" s="261" t="str">
        <f t="shared" si="30"/>
        <v/>
      </c>
      <c r="BS167" s="254" t="str">
        <f t="shared" si="180"/>
        <v/>
      </c>
      <c r="BT167" s="254" t="str">
        <f t="shared" si="180"/>
        <v/>
      </c>
      <c r="BU167" s="265" t="str">
        <f t="shared" si="178"/>
        <v/>
      </c>
      <c r="BV167" s="263" t="str">
        <f t="shared" si="181"/>
        <v/>
      </c>
      <c r="BW167" s="254" t="str">
        <f t="shared" si="181"/>
        <v/>
      </c>
      <c r="BX167" s="254" t="str">
        <f t="shared" si="179"/>
        <v/>
      </c>
      <c r="BY167" s="264" t="str">
        <f t="shared" si="33"/>
        <v/>
      </c>
      <c r="BZ167" s="254" t="str">
        <f t="shared" si="34"/>
        <v/>
      </c>
      <c r="CA167" s="254">
        <f t="shared" si="183"/>
        <v>0</v>
      </c>
      <c r="CB167" s="254">
        <f t="shared" si="183"/>
        <v>0</v>
      </c>
      <c r="CC167" s="254">
        <f t="shared" si="183"/>
        <v>0</v>
      </c>
      <c r="CD167" s="254">
        <f t="shared" si="183"/>
        <v>0</v>
      </c>
      <c r="CE167" s="254">
        <f t="shared" si="183"/>
        <v>0</v>
      </c>
      <c r="CF167" s="254">
        <f t="shared" si="183"/>
        <v>0</v>
      </c>
      <c r="CG167" s="254">
        <f t="shared" si="241"/>
        <v>0</v>
      </c>
      <c r="CH167" s="254">
        <f t="shared" si="241"/>
        <v>0</v>
      </c>
      <c r="CI167" s="254">
        <f t="shared" si="241"/>
        <v>0</v>
      </c>
      <c r="CJ167" s="254">
        <f t="shared" si="186"/>
        <v>0</v>
      </c>
      <c r="CK167" s="254">
        <f t="shared" si="186"/>
        <v>0</v>
      </c>
      <c r="CL167" s="254">
        <f t="shared" si="186"/>
        <v>0</v>
      </c>
      <c r="CM167" s="254">
        <f t="shared" si="201"/>
        <v>0</v>
      </c>
      <c r="CN167" s="254">
        <f t="shared" si="202"/>
        <v>0</v>
      </c>
      <c r="CO167" s="254">
        <f t="shared" si="203"/>
        <v>0</v>
      </c>
      <c r="CP167" s="254">
        <f t="shared" si="204"/>
        <v>0</v>
      </c>
      <c r="CQ167" s="254">
        <f t="shared" si="205"/>
        <v>0</v>
      </c>
      <c r="CR167" s="254">
        <f t="shared" si="206"/>
        <v>0</v>
      </c>
      <c r="CS167" s="254">
        <f t="shared" si="207"/>
        <v>0</v>
      </c>
      <c r="CT167" s="254">
        <f t="shared" si="208"/>
        <v>0</v>
      </c>
      <c r="CU167" s="254">
        <f t="shared" si="209"/>
        <v>0</v>
      </c>
      <c r="CV167" s="254">
        <f t="shared" si="210"/>
        <v>0</v>
      </c>
      <c r="CW167" s="254">
        <f t="shared" si="211"/>
        <v>0</v>
      </c>
      <c r="CX167" s="254">
        <f t="shared" si="212"/>
        <v>0</v>
      </c>
      <c r="CY167" s="254">
        <f t="shared" si="213"/>
        <v>0</v>
      </c>
      <c r="CZ167" s="254">
        <f t="shared" si="214"/>
        <v>0</v>
      </c>
      <c r="DA167" s="254">
        <f t="shared" si="215"/>
        <v>0</v>
      </c>
      <c r="DB167" s="254">
        <f t="shared" si="216"/>
        <v>0</v>
      </c>
      <c r="DC167" s="254">
        <f t="shared" si="217"/>
        <v>0</v>
      </c>
      <c r="DD167" s="254">
        <f t="shared" si="218"/>
        <v>0</v>
      </c>
      <c r="DE167" s="254">
        <f t="shared" si="219"/>
        <v>0</v>
      </c>
      <c r="DF167" s="254">
        <f t="shared" si="220"/>
        <v>0</v>
      </c>
      <c r="DG167" s="254">
        <f t="shared" si="221"/>
        <v>0</v>
      </c>
      <c r="DH167" s="254">
        <f t="shared" si="222"/>
        <v>0</v>
      </c>
      <c r="DI167" s="254">
        <f t="shared" si="223"/>
        <v>0</v>
      </c>
      <c r="DJ167" s="254">
        <f t="shared" si="224"/>
        <v>0</v>
      </c>
      <c r="DK167" s="254">
        <f t="shared" si="225"/>
        <v>0</v>
      </c>
      <c r="DL167" s="254">
        <f t="shared" si="226"/>
        <v>0</v>
      </c>
      <c r="DM167" s="254">
        <f t="shared" si="227"/>
        <v>0</v>
      </c>
      <c r="DN167" s="254">
        <f t="shared" si="228"/>
        <v>0</v>
      </c>
      <c r="DO167" s="254">
        <f t="shared" si="229"/>
        <v>0</v>
      </c>
      <c r="DP167" s="254">
        <f t="shared" si="230"/>
        <v>0</v>
      </c>
      <c r="DQ167" s="254">
        <f t="shared" si="231"/>
        <v>0</v>
      </c>
      <c r="DR167" s="254">
        <f t="shared" si="232"/>
        <v>0</v>
      </c>
      <c r="DS167" s="254">
        <f t="shared" si="233"/>
        <v>0</v>
      </c>
      <c r="DT167" s="254">
        <f t="shared" si="234"/>
        <v>0</v>
      </c>
      <c r="DU167" s="254">
        <f t="shared" si="235"/>
        <v>0</v>
      </c>
      <c r="DV167" s="254">
        <f t="shared" si="236"/>
        <v>0</v>
      </c>
    </row>
    <row r="168" spans="1:126" ht="24" customHeight="1">
      <c r="A168" s="11" t="str">
        <f ca="1">IF(AG168&lt;&gt;"OK","",CONCATENATE(TEXT('Front Page'!$F$33,"000"),TEXT('Front Page'!$F$31,"000"),"-",LEFT('Front Page'!$R$53,5),"-",LEFT(D168,1),AJ168, "-",TEXT(B168,"000")))</f>
        <v/>
      </c>
      <c r="B168" s="12" t="str">
        <f>IFERROR(IF(E168="","",MAX(B$17:B167)+1),"")</f>
        <v/>
      </c>
      <c r="C168" s="13"/>
      <c r="D168" s="29" t="str">
        <f t="shared" si="134"/>
        <v>None</v>
      </c>
      <c r="E168" s="29" t="str">
        <f t="shared" si="17"/>
        <v/>
      </c>
      <c r="F168" s="29" t="str">
        <f t="shared" si="18"/>
        <v/>
      </c>
      <c r="G168" s="363"/>
      <c r="H168" s="364"/>
      <c r="I168" s="325" t="str">
        <f t="shared" si="194"/>
        <v>No</v>
      </c>
      <c r="J168" s="314">
        <v>0</v>
      </c>
      <c r="K168" s="312">
        <v>0</v>
      </c>
      <c r="L168" s="312">
        <v>0</v>
      </c>
      <c r="M168" s="312">
        <v>0</v>
      </c>
      <c r="N168" s="312">
        <v>0</v>
      </c>
      <c r="O168" s="312">
        <v>0</v>
      </c>
      <c r="P168" s="312">
        <v>0</v>
      </c>
      <c r="Q168" s="312">
        <v>0</v>
      </c>
      <c r="R168" s="312">
        <v>0</v>
      </c>
      <c r="S168" s="312">
        <v>0</v>
      </c>
      <c r="T168" s="312">
        <v>0</v>
      </c>
      <c r="U168" s="312">
        <v>0</v>
      </c>
      <c r="V168" s="313">
        <v>1</v>
      </c>
      <c r="W168" s="313">
        <v>1</v>
      </c>
      <c r="X168" s="312">
        <v>0</v>
      </c>
      <c r="Y168" s="312">
        <v>0</v>
      </c>
      <c r="Z168" s="312">
        <v>0</v>
      </c>
      <c r="AA168" s="14">
        <v>0</v>
      </c>
      <c r="AB168" s="317"/>
      <c r="AC168" s="15" t="str">
        <f t="shared" si="189"/>
        <v/>
      </c>
      <c r="AD168" s="15" t="str">
        <f t="shared" si="195"/>
        <v/>
      </c>
      <c r="AE168" s="16" t="str">
        <f t="shared" si="196"/>
        <v>0 - 0</v>
      </c>
      <c r="AF168" s="20" t="str">
        <f t="shared" si="197"/>
        <v>Not an offer</v>
      </c>
      <c r="AG168" s="276" t="str">
        <f t="shared" si="191"/>
        <v>Not an Offer</v>
      </c>
      <c r="AH168" s="150"/>
      <c r="AI168" s="254">
        <v>152</v>
      </c>
      <c r="AJ168" s="149" t="str">
        <f t="shared" si="192"/>
        <v>00-ICT</v>
      </c>
      <c r="AK168" s="254" t="b">
        <f t="shared" si="11"/>
        <v>0</v>
      </c>
      <c r="AL168" s="254">
        <f t="shared" si="190"/>
        <v>0</v>
      </c>
      <c r="AM168" s="254">
        <f t="shared" si="193"/>
        <v>0</v>
      </c>
      <c r="AN168" s="288">
        <f t="shared" si="198"/>
        <v>0</v>
      </c>
      <c r="AO168" s="288">
        <f>IF(AND($BU168=$BV168,BU168=AO$13),$J168&amp;$K168&amp;$L168&amp;$M168&amp;$N168&amp;$O168&amp;$P168&amp;$Q168&amp;$R168&amp;$S168&amp;$T168&amp;$U168,IFERROR(MATCH($AN168,AO$17:AO167,0),-1000))</f>
        <v>1</v>
      </c>
      <c r="AP168" s="288">
        <f>IF(AND($BU168=$BV168,BV168=AP$13),$J168&amp;$K168&amp;$L168&amp;$M168&amp;$N168&amp;$O168&amp;$P168&amp;$Q168&amp;$R168&amp;$S168&amp;$T168&amp;$U168,IFERROR(MATCH($AN168,AP$17:AP167,0),-1000))</f>
        <v>1</v>
      </c>
      <c r="AQ168" s="288">
        <f>IF(AND($BU168=$BV168,BW168=AQ$13),$J168&amp;$K168&amp;$L168&amp;$M168&amp;$N168&amp;$O168&amp;$P168&amp;$Q168&amp;$R168&amp;$S168&amp;$T168&amp;$U168,IFERROR(MATCH($AN168,AQ$17:AQ167,0),-1000))</f>
        <v>1</v>
      </c>
      <c r="AR168" s="288">
        <f>IF(AND($BU168=$BV168,BX168=AR$13),$J168&amp;$K168&amp;$L168&amp;$M168&amp;$N168&amp;$O168&amp;$P168&amp;$Q168&amp;$R168&amp;$S168&amp;$T168&amp;$U168,IFERROR(MATCH($AN168,AR$17:AR167,0),-1000))</f>
        <v>1</v>
      </c>
      <c r="AS168" s="254">
        <f t="shared" si="71"/>
        <v>0</v>
      </c>
      <c r="AT168" s="261" t="str">
        <f t="shared" si="199"/>
        <v/>
      </c>
      <c r="AU168" s="254" t="str">
        <f t="shared" si="239"/>
        <v/>
      </c>
      <c r="AV168" s="254" t="str">
        <f t="shared" si="239"/>
        <v/>
      </c>
      <c r="AW168" s="254" t="str">
        <f t="shared" si="239"/>
        <v/>
      </c>
      <c r="AX168" s="254" t="str">
        <f t="shared" si="239"/>
        <v/>
      </c>
      <c r="AY168" s="254" t="str">
        <f t="shared" si="237"/>
        <v/>
      </c>
      <c r="AZ168" s="254" t="str">
        <f t="shared" si="237"/>
        <v/>
      </c>
      <c r="BA168" s="254" t="str">
        <f t="shared" si="237"/>
        <v/>
      </c>
      <c r="BB168" s="254" t="str">
        <f t="shared" si="237"/>
        <v/>
      </c>
      <c r="BC168" s="254" t="str">
        <f t="shared" si="187"/>
        <v/>
      </c>
      <c r="BD168" s="254" t="str">
        <f t="shared" si="187"/>
        <v/>
      </c>
      <c r="BE168" s="262" t="str">
        <f t="shared" si="187"/>
        <v/>
      </c>
      <c r="BF168" s="263" t="str">
        <f t="shared" si="240"/>
        <v/>
      </c>
      <c r="BG168" s="254" t="str">
        <f t="shared" si="240"/>
        <v/>
      </c>
      <c r="BH168" s="254" t="str">
        <f t="shared" si="240"/>
        <v/>
      </c>
      <c r="BI168" s="254" t="str">
        <f t="shared" si="240"/>
        <v/>
      </c>
      <c r="BJ168" s="254" t="str">
        <f t="shared" si="238"/>
        <v/>
      </c>
      <c r="BK168" s="254" t="str">
        <f t="shared" si="238"/>
        <v/>
      </c>
      <c r="BL168" s="254" t="str">
        <f t="shared" si="238"/>
        <v/>
      </c>
      <c r="BM168" s="254" t="str">
        <f t="shared" si="238"/>
        <v/>
      </c>
      <c r="BN168" s="254" t="str">
        <f t="shared" si="188"/>
        <v/>
      </c>
      <c r="BO168" s="254" t="str">
        <f t="shared" si="188"/>
        <v/>
      </c>
      <c r="BP168" s="254" t="str">
        <f t="shared" si="188"/>
        <v/>
      </c>
      <c r="BQ168" s="264" t="str">
        <f t="shared" si="200"/>
        <v/>
      </c>
      <c r="BR168" s="261" t="str">
        <f t="shared" si="30"/>
        <v/>
      </c>
      <c r="BS168" s="254" t="str">
        <f t="shared" si="180"/>
        <v/>
      </c>
      <c r="BT168" s="254" t="str">
        <f t="shared" si="180"/>
        <v/>
      </c>
      <c r="BU168" s="265" t="str">
        <f t="shared" si="178"/>
        <v/>
      </c>
      <c r="BV168" s="263" t="str">
        <f t="shared" si="181"/>
        <v/>
      </c>
      <c r="BW168" s="254" t="str">
        <f t="shared" si="181"/>
        <v/>
      </c>
      <c r="BX168" s="254" t="str">
        <f t="shared" si="179"/>
        <v/>
      </c>
      <c r="BY168" s="264" t="str">
        <f t="shared" si="33"/>
        <v/>
      </c>
      <c r="BZ168" s="254" t="str">
        <f t="shared" si="34"/>
        <v/>
      </c>
      <c r="CA168" s="254">
        <f t="shared" si="183"/>
        <v>0</v>
      </c>
      <c r="CB168" s="254">
        <f t="shared" si="183"/>
        <v>0</v>
      </c>
      <c r="CC168" s="254">
        <f t="shared" si="183"/>
        <v>0</v>
      </c>
      <c r="CD168" s="254">
        <f t="shared" si="183"/>
        <v>0</v>
      </c>
      <c r="CE168" s="254">
        <f t="shared" si="183"/>
        <v>0</v>
      </c>
      <c r="CF168" s="254">
        <f t="shared" si="183"/>
        <v>0</v>
      </c>
      <c r="CG168" s="254">
        <f t="shared" si="241"/>
        <v>0</v>
      </c>
      <c r="CH168" s="254">
        <f t="shared" si="241"/>
        <v>0</v>
      </c>
      <c r="CI168" s="254">
        <f t="shared" si="241"/>
        <v>0</v>
      </c>
      <c r="CJ168" s="254">
        <f t="shared" si="186"/>
        <v>0</v>
      </c>
      <c r="CK168" s="254">
        <f t="shared" si="186"/>
        <v>0</v>
      </c>
      <c r="CL168" s="254">
        <f t="shared" si="186"/>
        <v>0</v>
      </c>
      <c r="CM168" s="254">
        <f t="shared" si="201"/>
        <v>0</v>
      </c>
      <c r="CN168" s="254">
        <f t="shared" si="202"/>
        <v>0</v>
      </c>
      <c r="CO168" s="254">
        <f t="shared" si="203"/>
        <v>0</v>
      </c>
      <c r="CP168" s="254">
        <f t="shared" si="204"/>
        <v>0</v>
      </c>
      <c r="CQ168" s="254">
        <f t="shared" si="205"/>
        <v>0</v>
      </c>
      <c r="CR168" s="254">
        <f t="shared" si="206"/>
        <v>0</v>
      </c>
      <c r="CS168" s="254">
        <f t="shared" si="207"/>
        <v>0</v>
      </c>
      <c r="CT168" s="254">
        <f t="shared" si="208"/>
        <v>0</v>
      </c>
      <c r="CU168" s="254">
        <f t="shared" si="209"/>
        <v>0</v>
      </c>
      <c r="CV168" s="254">
        <f t="shared" si="210"/>
        <v>0</v>
      </c>
      <c r="CW168" s="254">
        <f t="shared" si="211"/>
        <v>0</v>
      </c>
      <c r="CX168" s="254">
        <f t="shared" si="212"/>
        <v>0</v>
      </c>
      <c r="CY168" s="254">
        <f t="shared" si="213"/>
        <v>0</v>
      </c>
      <c r="CZ168" s="254">
        <f t="shared" si="214"/>
        <v>0</v>
      </c>
      <c r="DA168" s="254">
        <f t="shared" si="215"/>
        <v>0</v>
      </c>
      <c r="DB168" s="254">
        <f t="shared" si="216"/>
        <v>0</v>
      </c>
      <c r="DC168" s="254">
        <f t="shared" si="217"/>
        <v>0</v>
      </c>
      <c r="DD168" s="254">
        <f t="shared" si="218"/>
        <v>0</v>
      </c>
      <c r="DE168" s="254">
        <f t="shared" si="219"/>
        <v>0</v>
      </c>
      <c r="DF168" s="254">
        <f t="shared" si="220"/>
        <v>0</v>
      </c>
      <c r="DG168" s="254">
        <f t="shared" si="221"/>
        <v>0</v>
      </c>
      <c r="DH168" s="254">
        <f t="shared" si="222"/>
        <v>0</v>
      </c>
      <c r="DI168" s="254">
        <f t="shared" si="223"/>
        <v>0</v>
      </c>
      <c r="DJ168" s="254">
        <f t="shared" si="224"/>
        <v>0</v>
      </c>
      <c r="DK168" s="254">
        <f t="shared" si="225"/>
        <v>0</v>
      </c>
      <c r="DL168" s="254">
        <f t="shared" si="226"/>
        <v>0</v>
      </c>
      <c r="DM168" s="254">
        <f t="shared" si="227"/>
        <v>0</v>
      </c>
      <c r="DN168" s="254">
        <f t="shared" si="228"/>
        <v>0</v>
      </c>
      <c r="DO168" s="254">
        <f t="shared" si="229"/>
        <v>0</v>
      </c>
      <c r="DP168" s="254">
        <f t="shared" si="230"/>
        <v>0</v>
      </c>
      <c r="DQ168" s="254">
        <f t="shared" si="231"/>
        <v>0</v>
      </c>
      <c r="DR168" s="254">
        <f t="shared" si="232"/>
        <v>0</v>
      </c>
      <c r="DS168" s="254">
        <f t="shared" si="233"/>
        <v>0</v>
      </c>
      <c r="DT168" s="254">
        <f t="shared" si="234"/>
        <v>0</v>
      </c>
      <c r="DU168" s="254">
        <f t="shared" si="235"/>
        <v>0</v>
      </c>
      <c r="DV168" s="254">
        <f t="shared" si="236"/>
        <v>0</v>
      </c>
    </row>
    <row r="169" spans="1:126" ht="24" customHeight="1">
      <c r="A169" s="11" t="str">
        <f ca="1">IF(AG169&lt;&gt;"OK","",CONCATENATE(TEXT('Front Page'!$F$33,"000"),TEXT('Front Page'!$F$31,"000"),"-",LEFT('Front Page'!$R$53,5),"-",LEFT(D169,1),AJ169, "-",TEXT(B169,"000")))</f>
        <v/>
      </c>
      <c r="B169" s="12" t="str">
        <f>IFERROR(IF(E169="","",MAX(B$17:B168)+1),"")</f>
        <v/>
      </c>
      <c r="C169" s="13"/>
      <c r="D169" s="29" t="str">
        <f t="shared" si="134"/>
        <v>None</v>
      </c>
      <c r="E169" s="29" t="str">
        <f t="shared" si="17"/>
        <v/>
      </c>
      <c r="F169" s="29" t="str">
        <f t="shared" si="18"/>
        <v/>
      </c>
      <c r="G169" s="363"/>
      <c r="H169" s="364"/>
      <c r="I169" s="325" t="str">
        <f t="shared" si="194"/>
        <v>No</v>
      </c>
      <c r="J169" s="314">
        <v>0</v>
      </c>
      <c r="K169" s="312">
        <v>0</v>
      </c>
      <c r="L169" s="312">
        <v>0</v>
      </c>
      <c r="M169" s="312">
        <v>0</v>
      </c>
      <c r="N169" s="312">
        <v>0</v>
      </c>
      <c r="O169" s="312">
        <v>0</v>
      </c>
      <c r="P169" s="312">
        <v>0</v>
      </c>
      <c r="Q169" s="312">
        <v>0</v>
      </c>
      <c r="R169" s="312">
        <v>0</v>
      </c>
      <c r="S169" s="312">
        <v>0</v>
      </c>
      <c r="T169" s="312">
        <v>0</v>
      </c>
      <c r="U169" s="312">
        <v>0</v>
      </c>
      <c r="V169" s="313">
        <v>1</v>
      </c>
      <c r="W169" s="313">
        <v>1</v>
      </c>
      <c r="X169" s="312">
        <v>0</v>
      </c>
      <c r="Y169" s="312">
        <v>0</v>
      </c>
      <c r="Z169" s="312">
        <v>0</v>
      </c>
      <c r="AA169" s="14">
        <v>0</v>
      </c>
      <c r="AB169" s="317"/>
      <c r="AC169" s="15" t="str">
        <f t="shared" si="189"/>
        <v/>
      </c>
      <c r="AD169" s="15" t="str">
        <f t="shared" si="195"/>
        <v/>
      </c>
      <c r="AE169" s="16" t="str">
        <f t="shared" si="196"/>
        <v>0 - 0</v>
      </c>
      <c r="AF169" s="20" t="str">
        <f t="shared" si="197"/>
        <v>Not an offer</v>
      </c>
      <c r="AG169" s="276" t="str">
        <f t="shared" si="191"/>
        <v>Not an Offer</v>
      </c>
      <c r="AH169" s="150"/>
      <c r="AI169" s="254">
        <v>153</v>
      </c>
      <c r="AJ169" s="149" t="str">
        <f t="shared" si="192"/>
        <v>00-ICT</v>
      </c>
      <c r="AK169" s="254" t="b">
        <f t="shared" si="11"/>
        <v>0</v>
      </c>
      <c r="AL169" s="254">
        <f t="shared" si="190"/>
        <v>0</v>
      </c>
      <c r="AM169" s="254">
        <f t="shared" si="193"/>
        <v>0</v>
      </c>
      <c r="AN169" s="288">
        <f t="shared" si="198"/>
        <v>0</v>
      </c>
      <c r="AO169" s="288">
        <f>IF(AND($BU169=$BV169,BU169=AO$13),$J169&amp;$K169&amp;$L169&amp;$M169&amp;$N169&amp;$O169&amp;$P169&amp;$Q169&amp;$R169&amp;$S169&amp;$T169&amp;$U169,IFERROR(MATCH($AN169,AO$17:AO168,0),-1000))</f>
        <v>1</v>
      </c>
      <c r="AP169" s="288">
        <f>IF(AND($BU169=$BV169,BV169=AP$13),$J169&amp;$K169&amp;$L169&amp;$M169&amp;$N169&amp;$O169&amp;$P169&amp;$Q169&amp;$R169&amp;$S169&amp;$T169&amp;$U169,IFERROR(MATCH($AN169,AP$17:AP168,0),-1000))</f>
        <v>1</v>
      </c>
      <c r="AQ169" s="288">
        <f>IF(AND($BU169=$BV169,BW169=AQ$13),$J169&amp;$K169&amp;$L169&amp;$M169&amp;$N169&amp;$O169&amp;$P169&amp;$Q169&amp;$R169&amp;$S169&amp;$T169&amp;$U169,IFERROR(MATCH($AN169,AQ$17:AQ168,0),-1000))</f>
        <v>1</v>
      </c>
      <c r="AR169" s="288">
        <f>IF(AND($BU169=$BV169,BX169=AR$13),$J169&amp;$K169&amp;$L169&amp;$M169&amp;$N169&amp;$O169&amp;$P169&amp;$Q169&amp;$R169&amp;$S169&amp;$T169&amp;$U169,IFERROR(MATCH($AN169,AR$17:AR168,0),-1000))</f>
        <v>1</v>
      </c>
      <c r="AS169" s="254">
        <f t="shared" si="71"/>
        <v>0</v>
      </c>
      <c r="AT169" s="261" t="str">
        <f t="shared" si="199"/>
        <v/>
      </c>
      <c r="AU169" s="254" t="str">
        <f t="shared" si="239"/>
        <v/>
      </c>
      <c r="AV169" s="254" t="str">
        <f t="shared" si="239"/>
        <v/>
      </c>
      <c r="AW169" s="254" t="str">
        <f t="shared" si="239"/>
        <v/>
      </c>
      <c r="AX169" s="254" t="str">
        <f t="shared" si="239"/>
        <v/>
      </c>
      <c r="AY169" s="254" t="str">
        <f t="shared" si="237"/>
        <v/>
      </c>
      <c r="AZ169" s="254" t="str">
        <f t="shared" si="237"/>
        <v/>
      </c>
      <c r="BA169" s="254" t="str">
        <f t="shared" si="237"/>
        <v/>
      </c>
      <c r="BB169" s="254" t="str">
        <f t="shared" si="237"/>
        <v/>
      </c>
      <c r="BC169" s="254" t="str">
        <f t="shared" si="187"/>
        <v/>
      </c>
      <c r="BD169" s="254" t="str">
        <f t="shared" si="187"/>
        <v/>
      </c>
      <c r="BE169" s="262" t="str">
        <f t="shared" si="187"/>
        <v/>
      </c>
      <c r="BF169" s="263" t="str">
        <f t="shared" si="240"/>
        <v/>
      </c>
      <c r="BG169" s="254" t="str">
        <f t="shared" si="240"/>
        <v/>
      </c>
      <c r="BH169" s="254" t="str">
        <f t="shared" si="240"/>
        <v/>
      </c>
      <c r="BI169" s="254" t="str">
        <f t="shared" si="240"/>
        <v/>
      </c>
      <c r="BJ169" s="254" t="str">
        <f t="shared" si="238"/>
        <v/>
      </c>
      <c r="BK169" s="254" t="str">
        <f t="shared" si="238"/>
        <v/>
      </c>
      <c r="BL169" s="254" t="str">
        <f t="shared" si="238"/>
        <v/>
      </c>
      <c r="BM169" s="254" t="str">
        <f t="shared" si="238"/>
        <v/>
      </c>
      <c r="BN169" s="254" t="str">
        <f t="shared" si="188"/>
        <v/>
      </c>
      <c r="BO169" s="254" t="str">
        <f t="shared" si="188"/>
        <v/>
      </c>
      <c r="BP169" s="254" t="str">
        <f t="shared" si="188"/>
        <v/>
      </c>
      <c r="BQ169" s="264" t="str">
        <f t="shared" si="200"/>
        <v/>
      </c>
      <c r="BR169" s="261" t="str">
        <f t="shared" si="30"/>
        <v/>
      </c>
      <c r="BS169" s="254" t="str">
        <f t="shared" si="180"/>
        <v/>
      </c>
      <c r="BT169" s="254" t="str">
        <f t="shared" si="180"/>
        <v/>
      </c>
      <c r="BU169" s="265" t="str">
        <f t="shared" si="178"/>
        <v/>
      </c>
      <c r="BV169" s="263" t="str">
        <f t="shared" si="181"/>
        <v/>
      </c>
      <c r="BW169" s="254" t="str">
        <f t="shared" si="181"/>
        <v/>
      </c>
      <c r="BX169" s="254" t="str">
        <f t="shared" si="179"/>
        <v/>
      </c>
      <c r="BY169" s="264" t="str">
        <f t="shared" si="33"/>
        <v/>
      </c>
      <c r="BZ169" s="254" t="str">
        <f t="shared" si="34"/>
        <v/>
      </c>
      <c r="CA169" s="254">
        <f t="shared" si="183"/>
        <v>0</v>
      </c>
      <c r="CB169" s="254">
        <f t="shared" si="183"/>
        <v>0</v>
      </c>
      <c r="CC169" s="254">
        <f t="shared" si="183"/>
        <v>0</v>
      </c>
      <c r="CD169" s="254">
        <f t="shared" si="183"/>
        <v>0</v>
      </c>
      <c r="CE169" s="254">
        <f t="shared" si="183"/>
        <v>0</v>
      </c>
      <c r="CF169" s="254">
        <f t="shared" si="183"/>
        <v>0</v>
      </c>
      <c r="CG169" s="254">
        <f t="shared" si="241"/>
        <v>0</v>
      </c>
      <c r="CH169" s="254">
        <f t="shared" si="241"/>
        <v>0</v>
      </c>
      <c r="CI169" s="254">
        <f t="shared" si="241"/>
        <v>0</v>
      </c>
      <c r="CJ169" s="254">
        <f t="shared" si="186"/>
        <v>0</v>
      </c>
      <c r="CK169" s="254">
        <f t="shared" si="186"/>
        <v>0</v>
      </c>
      <c r="CL169" s="254">
        <f t="shared" si="186"/>
        <v>0</v>
      </c>
      <c r="CM169" s="254">
        <f t="shared" si="201"/>
        <v>0</v>
      </c>
      <c r="CN169" s="254">
        <f t="shared" si="202"/>
        <v>0</v>
      </c>
      <c r="CO169" s="254">
        <f t="shared" si="203"/>
        <v>0</v>
      </c>
      <c r="CP169" s="254">
        <f t="shared" si="204"/>
        <v>0</v>
      </c>
      <c r="CQ169" s="254">
        <f t="shared" si="205"/>
        <v>0</v>
      </c>
      <c r="CR169" s="254">
        <f t="shared" si="206"/>
        <v>0</v>
      </c>
      <c r="CS169" s="254">
        <f t="shared" si="207"/>
        <v>0</v>
      </c>
      <c r="CT169" s="254">
        <f t="shared" si="208"/>
        <v>0</v>
      </c>
      <c r="CU169" s="254">
        <f t="shared" si="209"/>
        <v>0</v>
      </c>
      <c r="CV169" s="254">
        <f t="shared" si="210"/>
        <v>0</v>
      </c>
      <c r="CW169" s="254">
        <f t="shared" si="211"/>
        <v>0</v>
      </c>
      <c r="CX169" s="254">
        <f t="shared" si="212"/>
        <v>0</v>
      </c>
      <c r="CY169" s="254">
        <f t="shared" si="213"/>
        <v>0</v>
      </c>
      <c r="CZ169" s="254">
        <f t="shared" si="214"/>
        <v>0</v>
      </c>
      <c r="DA169" s="254">
        <f t="shared" si="215"/>
        <v>0</v>
      </c>
      <c r="DB169" s="254">
        <f t="shared" si="216"/>
        <v>0</v>
      </c>
      <c r="DC169" s="254">
        <f t="shared" si="217"/>
        <v>0</v>
      </c>
      <c r="DD169" s="254">
        <f t="shared" si="218"/>
        <v>0</v>
      </c>
      <c r="DE169" s="254">
        <f t="shared" si="219"/>
        <v>0</v>
      </c>
      <c r="DF169" s="254">
        <f t="shared" si="220"/>
        <v>0</v>
      </c>
      <c r="DG169" s="254">
        <f t="shared" si="221"/>
        <v>0</v>
      </c>
      <c r="DH169" s="254">
        <f t="shared" si="222"/>
        <v>0</v>
      </c>
      <c r="DI169" s="254">
        <f t="shared" si="223"/>
        <v>0</v>
      </c>
      <c r="DJ169" s="254">
        <f t="shared" si="224"/>
        <v>0</v>
      </c>
      <c r="DK169" s="254">
        <f t="shared" si="225"/>
        <v>0</v>
      </c>
      <c r="DL169" s="254">
        <f t="shared" si="226"/>
        <v>0</v>
      </c>
      <c r="DM169" s="254">
        <f t="shared" si="227"/>
        <v>0</v>
      </c>
      <c r="DN169" s="254">
        <f t="shared" si="228"/>
        <v>0</v>
      </c>
      <c r="DO169" s="254">
        <f t="shared" si="229"/>
        <v>0</v>
      </c>
      <c r="DP169" s="254">
        <f t="shared" si="230"/>
        <v>0</v>
      </c>
      <c r="DQ169" s="254">
        <f t="shared" si="231"/>
        <v>0</v>
      </c>
      <c r="DR169" s="254">
        <f t="shared" si="232"/>
        <v>0</v>
      </c>
      <c r="DS169" s="254">
        <f t="shared" si="233"/>
        <v>0</v>
      </c>
      <c r="DT169" s="254">
        <f t="shared" si="234"/>
        <v>0</v>
      </c>
      <c r="DU169" s="254">
        <f t="shared" si="235"/>
        <v>0</v>
      </c>
      <c r="DV169" s="254">
        <f t="shared" si="236"/>
        <v>0</v>
      </c>
    </row>
    <row r="170" spans="1:126" ht="24" customHeight="1">
      <c r="A170" s="11" t="str">
        <f ca="1">IF(AG170&lt;&gt;"OK","",CONCATENATE(TEXT('Front Page'!$F$33,"000"),TEXT('Front Page'!$F$31,"000"),"-",LEFT('Front Page'!$R$53,5),"-",LEFT(D170,1),AJ170, "-",TEXT(B170,"000")))</f>
        <v/>
      </c>
      <c r="B170" s="12" t="str">
        <f>IFERROR(IF(E170="","",MAX(B$17:B169)+1),"")</f>
        <v/>
      </c>
      <c r="C170" s="13"/>
      <c r="D170" s="29" t="str">
        <f t="shared" si="134"/>
        <v>None</v>
      </c>
      <c r="E170" s="29" t="str">
        <f t="shared" si="17"/>
        <v/>
      </c>
      <c r="F170" s="29" t="str">
        <f t="shared" si="18"/>
        <v/>
      </c>
      <c r="G170" s="363"/>
      <c r="H170" s="364"/>
      <c r="I170" s="325" t="str">
        <f t="shared" si="194"/>
        <v>No</v>
      </c>
      <c r="J170" s="314">
        <v>0</v>
      </c>
      <c r="K170" s="312">
        <v>0</v>
      </c>
      <c r="L170" s="312">
        <v>0</v>
      </c>
      <c r="M170" s="312">
        <v>0</v>
      </c>
      <c r="N170" s="312">
        <v>0</v>
      </c>
      <c r="O170" s="312">
        <v>0</v>
      </c>
      <c r="P170" s="312">
        <v>0</v>
      </c>
      <c r="Q170" s="312">
        <v>0</v>
      </c>
      <c r="R170" s="312">
        <v>0</v>
      </c>
      <c r="S170" s="312">
        <v>0</v>
      </c>
      <c r="T170" s="312">
        <v>0</v>
      </c>
      <c r="U170" s="312">
        <v>0</v>
      </c>
      <c r="V170" s="313">
        <v>1</v>
      </c>
      <c r="W170" s="313">
        <v>1</v>
      </c>
      <c r="X170" s="312">
        <v>0</v>
      </c>
      <c r="Y170" s="312">
        <v>0</v>
      </c>
      <c r="Z170" s="312">
        <v>0</v>
      </c>
      <c r="AA170" s="14">
        <v>0</v>
      </c>
      <c r="AB170" s="317"/>
      <c r="AC170" s="15" t="str">
        <f t="shared" si="189"/>
        <v/>
      </c>
      <c r="AD170" s="15" t="str">
        <f t="shared" si="195"/>
        <v/>
      </c>
      <c r="AE170" s="16" t="str">
        <f t="shared" si="196"/>
        <v>0 - 0</v>
      </c>
      <c r="AF170" s="20" t="str">
        <f t="shared" si="197"/>
        <v>Not an offer</v>
      </c>
      <c r="AG170" s="276" t="str">
        <f t="shared" si="191"/>
        <v>Not an Offer</v>
      </c>
      <c r="AH170" s="150"/>
      <c r="AI170" s="254">
        <v>154</v>
      </c>
      <c r="AJ170" s="149" t="str">
        <f t="shared" si="192"/>
        <v>00-ICT</v>
      </c>
      <c r="AK170" s="254" t="b">
        <f t="shared" si="11"/>
        <v>0</v>
      </c>
      <c r="AL170" s="254">
        <f t="shared" si="190"/>
        <v>0</v>
      </c>
      <c r="AM170" s="254">
        <f t="shared" si="193"/>
        <v>0</v>
      </c>
      <c r="AN170" s="288">
        <f t="shared" si="198"/>
        <v>0</v>
      </c>
      <c r="AO170" s="288">
        <f>IF(AND($BU170=$BV170,BU170=AO$13),$J170&amp;$K170&amp;$L170&amp;$M170&amp;$N170&amp;$O170&amp;$P170&amp;$Q170&amp;$R170&amp;$S170&amp;$T170&amp;$U170,IFERROR(MATCH($AN170,AO$17:AO169,0),-1000))</f>
        <v>1</v>
      </c>
      <c r="AP170" s="288">
        <f>IF(AND($BU170=$BV170,BV170=AP$13),$J170&amp;$K170&amp;$L170&amp;$M170&amp;$N170&amp;$O170&amp;$P170&amp;$Q170&amp;$R170&amp;$S170&amp;$T170&amp;$U170,IFERROR(MATCH($AN170,AP$17:AP169,0),-1000))</f>
        <v>1</v>
      </c>
      <c r="AQ170" s="288">
        <f>IF(AND($BU170=$BV170,BW170=AQ$13),$J170&amp;$K170&amp;$L170&amp;$M170&amp;$N170&amp;$O170&amp;$P170&amp;$Q170&amp;$R170&amp;$S170&amp;$T170&amp;$U170,IFERROR(MATCH($AN170,AQ$17:AQ169,0),-1000))</f>
        <v>1</v>
      </c>
      <c r="AR170" s="288">
        <f>IF(AND($BU170=$BV170,BX170=AR$13),$J170&amp;$K170&amp;$L170&amp;$M170&amp;$N170&amp;$O170&amp;$P170&amp;$Q170&amp;$R170&amp;$S170&amp;$T170&amp;$U170,IFERROR(MATCH($AN170,AR$17:AR169,0),-1000))</f>
        <v>1</v>
      </c>
      <c r="AS170" s="254">
        <f t="shared" si="71"/>
        <v>0</v>
      </c>
      <c r="AT170" s="261" t="str">
        <f t="shared" si="199"/>
        <v/>
      </c>
      <c r="AU170" s="254" t="str">
        <f t="shared" si="239"/>
        <v/>
      </c>
      <c r="AV170" s="254" t="str">
        <f t="shared" si="239"/>
        <v/>
      </c>
      <c r="AW170" s="254" t="str">
        <f t="shared" si="239"/>
        <v/>
      </c>
      <c r="AX170" s="254" t="str">
        <f t="shared" si="239"/>
        <v/>
      </c>
      <c r="AY170" s="254" t="str">
        <f t="shared" si="237"/>
        <v/>
      </c>
      <c r="AZ170" s="254" t="str">
        <f t="shared" si="237"/>
        <v/>
      </c>
      <c r="BA170" s="254" t="str">
        <f t="shared" si="237"/>
        <v/>
      </c>
      <c r="BB170" s="254" t="str">
        <f t="shared" si="237"/>
        <v/>
      </c>
      <c r="BC170" s="254" t="str">
        <f t="shared" si="187"/>
        <v/>
      </c>
      <c r="BD170" s="254" t="str">
        <f t="shared" si="187"/>
        <v/>
      </c>
      <c r="BE170" s="262" t="str">
        <f t="shared" si="187"/>
        <v/>
      </c>
      <c r="BF170" s="263" t="str">
        <f t="shared" si="240"/>
        <v/>
      </c>
      <c r="BG170" s="254" t="str">
        <f t="shared" si="240"/>
        <v/>
      </c>
      <c r="BH170" s="254" t="str">
        <f t="shared" si="240"/>
        <v/>
      </c>
      <c r="BI170" s="254" t="str">
        <f t="shared" si="240"/>
        <v/>
      </c>
      <c r="BJ170" s="254" t="str">
        <f t="shared" si="238"/>
        <v/>
      </c>
      <c r="BK170" s="254" t="str">
        <f t="shared" si="238"/>
        <v/>
      </c>
      <c r="BL170" s="254" t="str">
        <f t="shared" si="238"/>
        <v/>
      </c>
      <c r="BM170" s="254" t="str">
        <f t="shared" si="238"/>
        <v/>
      </c>
      <c r="BN170" s="254" t="str">
        <f t="shared" si="188"/>
        <v/>
      </c>
      <c r="BO170" s="254" t="str">
        <f t="shared" si="188"/>
        <v/>
      </c>
      <c r="BP170" s="254" t="str">
        <f t="shared" si="188"/>
        <v/>
      </c>
      <c r="BQ170" s="264" t="str">
        <f t="shared" si="200"/>
        <v/>
      </c>
      <c r="BR170" s="261" t="str">
        <f t="shared" si="30"/>
        <v/>
      </c>
      <c r="BS170" s="254" t="str">
        <f t="shared" si="180"/>
        <v/>
      </c>
      <c r="BT170" s="254" t="str">
        <f t="shared" si="180"/>
        <v/>
      </c>
      <c r="BU170" s="265" t="str">
        <f t="shared" si="178"/>
        <v/>
      </c>
      <c r="BV170" s="263" t="str">
        <f t="shared" si="181"/>
        <v/>
      </c>
      <c r="BW170" s="254" t="str">
        <f t="shared" si="181"/>
        <v/>
      </c>
      <c r="BX170" s="254" t="str">
        <f t="shared" si="179"/>
        <v/>
      </c>
      <c r="BY170" s="264" t="str">
        <f t="shared" si="33"/>
        <v/>
      </c>
      <c r="BZ170" s="254" t="str">
        <f t="shared" si="34"/>
        <v/>
      </c>
      <c r="CA170" s="254">
        <f t="shared" si="183"/>
        <v>0</v>
      </c>
      <c r="CB170" s="254">
        <f t="shared" si="183"/>
        <v>0</v>
      </c>
      <c r="CC170" s="254">
        <f t="shared" si="183"/>
        <v>0</v>
      </c>
      <c r="CD170" s="254">
        <f t="shared" si="183"/>
        <v>0</v>
      </c>
      <c r="CE170" s="254">
        <f t="shared" si="183"/>
        <v>0</v>
      </c>
      <c r="CF170" s="254">
        <f t="shared" si="183"/>
        <v>0</v>
      </c>
      <c r="CG170" s="254">
        <f t="shared" si="241"/>
        <v>0</v>
      </c>
      <c r="CH170" s="254">
        <f t="shared" si="241"/>
        <v>0</v>
      </c>
      <c r="CI170" s="254">
        <f t="shared" si="241"/>
        <v>0</v>
      </c>
      <c r="CJ170" s="254">
        <f t="shared" si="186"/>
        <v>0</v>
      </c>
      <c r="CK170" s="254">
        <f t="shared" si="186"/>
        <v>0</v>
      </c>
      <c r="CL170" s="254">
        <f t="shared" si="186"/>
        <v>0</v>
      </c>
      <c r="CM170" s="254">
        <f t="shared" si="201"/>
        <v>0</v>
      </c>
      <c r="CN170" s="254">
        <f t="shared" si="202"/>
        <v>0</v>
      </c>
      <c r="CO170" s="254">
        <f t="shared" si="203"/>
        <v>0</v>
      </c>
      <c r="CP170" s="254">
        <f t="shared" si="204"/>
        <v>0</v>
      </c>
      <c r="CQ170" s="254">
        <f t="shared" si="205"/>
        <v>0</v>
      </c>
      <c r="CR170" s="254">
        <f t="shared" si="206"/>
        <v>0</v>
      </c>
      <c r="CS170" s="254">
        <f t="shared" si="207"/>
        <v>0</v>
      </c>
      <c r="CT170" s="254">
        <f t="shared" si="208"/>
        <v>0</v>
      </c>
      <c r="CU170" s="254">
        <f t="shared" si="209"/>
        <v>0</v>
      </c>
      <c r="CV170" s="254">
        <f t="shared" si="210"/>
        <v>0</v>
      </c>
      <c r="CW170" s="254">
        <f t="shared" si="211"/>
        <v>0</v>
      </c>
      <c r="CX170" s="254">
        <f t="shared" si="212"/>
        <v>0</v>
      </c>
      <c r="CY170" s="254">
        <f t="shared" si="213"/>
        <v>0</v>
      </c>
      <c r="CZ170" s="254">
        <f t="shared" si="214"/>
        <v>0</v>
      </c>
      <c r="DA170" s="254">
        <f t="shared" si="215"/>
        <v>0</v>
      </c>
      <c r="DB170" s="254">
        <f t="shared" si="216"/>
        <v>0</v>
      </c>
      <c r="DC170" s="254">
        <f t="shared" si="217"/>
        <v>0</v>
      </c>
      <c r="DD170" s="254">
        <f t="shared" si="218"/>
        <v>0</v>
      </c>
      <c r="DE170" s="254">
        <f t="shared" si="219"/>
        <v>0</v>
      </c>
      <c r="DF170" s="254">
        <f t="shared" si="220"/>
        <v>0</v>
      </c>
      <c r="DG170" s="254">
        <f t="shared" si="221"/>
        <v>0</v>
      </c>
      <c r="DH170" s="254">
        <f t="shared" si="222"/>
        <v>0</v>
      </c>
      <c r="DI170" s="254">
        <f t="shared" si="223"/>
        <v>0</v>
      </c>
      <c r="DJ170" s="254">
        <f t="shared" si="224"/>
        <v>0</v>
      </c>
      <c r="DK170" s="254">
        <f t="shared" si="225"/>
        <v>0</v>
      </c>
      <c r="DL170" s="254">
        <f t="shared" si="226"/>
        <v>0</v>
      </c>
      <c r="DM170" s="254">
        <f t="shared" si="227"/>
        <v>0</v>
      </c>
      <c r="DN170" s="254">
        <f t="shared" si="228"/>
        <v>0</v>
      </c>
      <c r="DO170" s="254">
        <f t="shared" si="229"/>
        <v>0</v>
      </c>
      <c r="DP170" s="254">
        <f t="shared" si="230"/>
        <v>0</v>
      </c>
      <c r="DQ170" s="254">
        <f t="shared" si="231"/>
        <v>0</v>
      </c>
      <c r="DR170" s="254">
        <f t="shared" si="232"/>
        <v>0</v>
      </c>
      <c r="DS170" s="254">
        <f t="shared" si="233"/>
        <v>0</v>
      </c>
      <c r="DT170" s="254">
        <f t="shared" si="234"/>
        <v>0</v>
      </c>
      <c r="DU170" s="254">
        <f t="shared" si="235"/>
        <v>0</v>
      </c>
      <c r="DV170" s="254">
        <f t="shared" si="236"/>
        <v>0</v>
      </c>
    </row>
    <row r="171" spans="1:126" ht="24" customHeight="1">
      <c r="A171" s="11" t="str">
        <f ca="1">IF(AG171&lt;&gt;"OK","",CONCATENATE(TEXT('Front Page'!$F$33,"000"),TEXT('Front Page'!$F$31,"000"),"-",LEFT('Front Page'!$R$53,5),"-",LEFT(D171,1),AJ171, "-",TEXT(B171,"000")))</f>
        <v/>
      </c>
      <c r="B171" s="12" t="str">
        <f>IFERROR(IF(E171="","",MAX(B$17:B170)+1),"")</f>
        <v/>
      </c>
      <c r="C171" s="13"/>
      <c r="D171" s="29" t="str">
        <f t="shared" si="134"/>
        <v>None</v>
      </c>
      <c r="E171" s="29" t="str">
        <f t="shared" si="17"/>
        <v/>
      </c>
      <c r="F171" s="29" t="str">
        <f t="shared" si="18"/>
        <v/>
      </c>
      <c r="G171" s="363"/>
      <c r="H171" s="364"/>
      <c r="I171" s="325" t="str">
        <f t="shared" si="194"/>
        <v>No</v>
      </c>
      <c r="J171" s="314">
        <v>0</v>
      </c>
      <c r="K171" s="312">
        <v>0</v>
      </c>
      <c r="L171" s="312">
        <v>0</v>
      </c>
      <c r="M171" s="312">
        <v>0</v>
      </c>
      <c r="N171" s="312">
        <v>0</v>
      </c>
      <c r="O171" s="312">
        <v>0</v>
      </c>
      <c r="P171" s="312">
        <v>0</v>
      </c>
      <c r="Q171" s="312">
        <v>0</v>
      </c>
      <c r="R171" s="312">
        <v>0</v>
      </c>
      <c r="S171" s="312">
        <v>0</v>
      </c>
      <c r="T171" s="312">
        <v>0</v>
      </c>
      <c r="U171" s="312">
        <v>0</v>
      </c>
      <c r="V171" s="313">
        <v>1</v>
      </c>
      <c r="W171" s="313">
        <v>1</v>
      </c>
      <c r="X171" s="312">
        <v>0</v>
      </c>
      <c r="Y171" s="312">
        <v>0</v>
      </c>
      <c r="Z171" s="312">
        <v>0</v>
      </c>
      <c r="AA171" s="14">
        <v>0</v>
      </c>
      <c r="AB171" s="317"/>
      <c r="AC171" s="15" t="str">
        <f t="shared" si="189"/>
        <v/>
      </c>
      <c r="AD171" s="15" t="str">
        <f t="shared" si="195"/>
        <v/>
      </c>
      <c r="AE171" s="16" t="str">
        <f t="shared" si="196"/>
        <v>0 - 0</v>
      </c>
      <c r="AF171" s="20" t="str">
        <f t="shared" si="197"/>
        <v>Not an offer</v>
      </c>
      <c r="AG171" s="276" t="str">
        <f t="shared" si="191"/>
        <v>Not an Offer</v>
      </c>
      <c r="AH171" s="150"/>
      <c r="AI171" s="254">
        <v>155</v>
      </c>
      <c r="AJ171" s="149" t="str">
        <f t="shared" si="192"/>
        <v>00-ICT</v>
      </c>
      <c r="AK171" s="254" t="b">
        <f t="shared" si="11"/>
        <v>0</v>
      </c>
      <c r="AL171" s="254">
        <f t="shared" si="190"/>
        <v>0</v>
      </c>
      <c r="AM171" s="254">
        <f t="shared" si="193"/>
        <v>0</v>
      </c>
      <c r="AN171" s="288">
        <f t="shared" si="198"/>
        <v>0</v>
      </c>
      <c r="AO171" s="288">
        <f>IF(AND($BU171=$BV171,BU171=AO$13),$J171&amp;$K171&amp;$L171&amp;$M171&amp;$N171&amp;$O171&amp;$P171&amp;$Q171&amp;$R171&amp;$S171&amp;$T171&amp;$U171,IFERROR(MATCH($AN171,AO$17:AO170,0),-1000))</f>
        <v>1</v>
      </c>
      <c r="AP171" s="288">
        <f>IF(AND($BU171=$BV171,BV171=AP$13),$J171&amp;$K171&amp;$L171&amp;$M171&amp;$N171&amp;$O171&amp;$P171&amp;$Q171&amp;$R171&amp;$S171&amp;$T171&amp;$U171,IFERROR(MATCH($AN171,AP$17:AP170,0),-1000))</f>
        <v>1</v>
      </c>
      <c r="AQ171" s="288">
        <f>IF(AND($BU171=$BV171,BW171=AQ$13),$J171&amp;$K171&amp;$L171&amp;$M171&amp;$N171&amp;$O171&amp;$P171&amp;$Q171&amp;$R171&amp;$S171&amp;$T171&amp;$U171,IFERROR(MATCH($AN171,AQ$17:AQ170,0),-1000))</f>
        <v>1</v>
      </c>
      <c r="AR171" s="288">
        <f>IF(AND($BU171=$BV171,BX171=AR$13),$J171&amp;$K171&amp;$L171&amp;$M171&amp;$N171&amp;$O171&amp;$P171&amp;$Q171&amp;$R171&amp;$S171&amp;$T171&amp;$U171,IFERROR(MATCH($AN171,AR$17:AR170,0),-1000))</f>
        <v>1</v>
      </c>
      <c r="AS171" s="254">
        <f t="shared" si="71"/>
        <v>0</v>
      </c>
      <c r="AT171" s="261" t="str">
        <f t="shared" si="199"/>
        <v/>
      </c>
      <c r="AU171" s="254" t="str">
        <f t="shared" si="239"/>
        <v/>
      </c>
      <c r="AV171" s="254" t="str">
        <f t="shared" si="239"/>
        <v/>
      </c>
      <c r="AW171" s="254" t="str">
        <f t="shared" si="239"/>
        <v/>
      </c>
      <c r="AX171" s="254" t="str">
        <f t="shared" si="239"/>
        <v/>
      </c>
      <c r="AY171" s="254" t="str">
        <f t="shared" si="237"/>
        <v/>
      </c>
      <c r="AZ171" s="254" t="str">
        <f t="shared" si="237"/>
        <v/>
      </c>
      <c r="BA171" s="254" t="str">
        <f t="shared" si="237"/>
        <v/>
      </c>
      <c r="BB171" s="254" t="str">
        <f t="shared" si="237"/>
        <v/>
      </c>
      <c r="BC171" s="254" t="str">
        <f t="shared" si="187"/>
        <v/>
      </c>
      <c r="BD171" s="254" t="str">
        <f t="shared" si="187"/>
        <v/>
      </c>
      <c r="BE171" s="262" t="str">
        <f t="shared" si="187"/>
        <v/>
      </c>
      <c r="BF171" s="263" t="str">
        <f t="shared" si="240"/>
        <v/>
      </c>
      <c r="BG171" s="254" t="str">
        <f t="shared" si="240"/>
        <v/>
      </c>
      <c r="BH171" s="254" t="str">
        <f t="shared" si="240"/>
        <v/>
      </c>
      <c r="BI171" s="254" t="str">
        <f t="shared" si="240"/>
        <v/>
      </c>
      <c r="BJ171" s="254" t="str">
        <f t="shared" si="238"/>
        <v/>
      </c>
      <c r="BK171" s="254" t="str">
        <f t="shared" si="238"/>
        <v/>
      </c>
      <c r="BL171" s="254" t="str">
        <f t="shared" si="238"/>
        <v/>
      </c>
      <c r="BM171" s="254" t="str">
        <f t="shared" si="238"/>
        <v/>
      </c>
      <c r="BN171" s="254" t="str">
        <f t="shared" si="188"/>
        <v/>
      </c>
      <c r="BO171" s="254" t="str">
        <f t="shared" si="188"/>
        <v/>
      </c>
      <c r="BP171" s="254" t="str">
        <f t="shared" si="188"/>
        <v/>
      </c>
      <c r="BQ171" s="264" t="str">
        <f t="shared" si="200"/>
        <v/>
      </c>
      <c r="BR171" s="261" t="str">
        <f t="shared" si="30"/>
        <v/>
      </c>
      <c r="BS171" s="254" t="str">
        <f t="shared" si="180"/>
        <v/>
      </c>
      <c r="BT171" s="254" t="str">
        <f t="shared" si="180"/>
        <v/>
      </c>
      <c r="BU171" s="265" t="str">
        <f t="shared" si="178"/>
        <v/>
      </c>
      <c r="BV171" s="263" t="str">
        <f t="shared" si="181"/>
        <v/>
      </c>
      <c r="BW171" s="254" t="str">
        <f t="shared" si="181"/>
        <v/>
      </c>
      <c r="BX171" s="254" t="str">
        <f t="shared" si="179"/>
        <v/>
      </c>
      <c r="BY171" s="264" t="str">
        <f t="shared" si="33"/>
        <v/>
      </c>
      <c r="BZ171" s="254" t="str">
        <f t="shared" si="34"/>
        <v/>
      </c>
      <c r="CA171" s="254">
        <f t="shared" si="183"/>
        <v>0</v>
      </c>
      <c r="CB171" s="254">
        <f t="shared" si="183"/>
        <v>0</v>
      </c>
      <c r="CC171" s="254">
        <f t="shared" si="183"/>
        <v>0</v>
      </c>
      <c r="CD171" s="254">
        <f t="shared" si="183"/>
        <v>0</v>
      </c>
      <c r="CE171" s="254">
        <f t="shared" si="183"/>
        <v>0</v>
      </c>
      <c r="CF171" s="254">
        <f t="shared" si="183"/>
        <v>0</v>
      </c>
      <c r="CG171" s="254">
        <f t="shared" si="241"/>
        <v>0</v>
      </c>
      <c r="CH171" s="254">
        <f t="shared" si="241"/>
        <v>0</v>
      </c>
      <c r="CI171" s="254">
        <f t="shared" si="241"/>
        <v>0</v>
      </c>
      <c r="CJ171" s="254">
        <f t="shared" si="186"/>
        <v>0</v>
      </c>
      <c r="CK171" s="254">
        <f t="shared" si="186"/>
        <v>0</v>
      </c>
      <c r="CL171" s="254">
        <f t="shared" si="186"/>
        <v>0</v>
      </c>
      <c r="CM171" s="254">
        <f t="shared" si="201"/>
        <v>0</v>
      </c>
      <c r="CN171" s="254">
        <f t="shared" si="202"/>
        <v>0</v>
      </c>
      <c r="CO171" s="254">
        <f t="shared" si="203"/>
        <v>0</v>
      </c>
      <c r="CP171" s="254">
        <f t="shared" si="204"/>
        <v>0</v>
      </c>
      <c r="CQ171" s="254">
        <f t="shared" si="205"/>
        <v>0</v>
      </c>
      <c r="CR171" s="254">
        <f t="shared" si="206"/>
        <v>0</v>
      </c>
      <c r="CS171" s="254">
        <f t="shared" si="207"/>
        <v>0</v>
      </c>
      <c r="CT171" s="254">
        <f t="shared" si="208"/>
        <v>0</v>
      </c>
      <c r="CU171" s="254">
        <f t="shared" si="209"/>
        <v>0</v>
      </c>
      <c r="CV171" s="254">
        <f t="shared" si="210"/>
        <v>0</v>
      </c>
      <c r="CW171" s="254">
        <f t="shared" si="211"/>
        <v>0</v>
      </c>
      <c r="CX171" s="254">
        <f t="shared" si="212"/>
        <v>0</v>
      </c>
      <c r="CY171" s="254">
        <f t="shared" si="213"/>
        <v>0</v>
      </c>
      <c r="CZ171" s="254">
        <f t="shared" si="214"/>
        <v>0</v>
      </c>
      <c r="DA171" s="254">
        <f t="shared" si="215"/>
        <v>0</v>
      </c>
      <c r="DB171" s="254">
        <f t="shared" si="216"/>
        <v>0</v>
      </c>
      <c r="DC171" s="254">
        <f t="shared" si="217"/>
        <v>0</v>
      </c>
      <c r="DD171" s="254">
        <f t="shared" si="218"/>
        <v>0</v>
      </c>
      <c r="DE171" s="254">
        <f t="shared" si="219"/>
        <v>0</v>
      </c>
      <c r="DF171" s="254">
        <f t="shared" si="220"/>
        <v>0</v>
      </c>
      <c r="DG171" s="254">
        <f t="shared" si="221"/>
        <v>0</v>
      </c>
      <c r="DH171" s="254">
        <f t="shared" si="222"/>
        <v>0</v>
      </c>
      <c r="DI171" s="254">
        <f t="shared" si="223"/>
        <v>0</v>
      </c>
      <c r="DJ171" s="254">
        <f t="shared" si="224"/>
        <v>0</v>
      </c>
      <c r="DK171" s="254">
        <f t="shared" si="225"/>
        <v>0</v>
      </c>
      <c r="DL171" s="254">
        <f t="shared" si="226"/>
        <v>0</v>
      </c>
      <c r="DM171" s="254">
        <f t="shared" si="227"/>
        <v>0</v>
      </c>
      <c r="DN171" s="254">
        <f t="shared" si="228"/>
        <v>0</v>
      </c>
      <c r="DO171" s="254">
        <f t="shared" si="229"/>
        <v>0</v>
      </c>
      <c r="DP171" s="254">
        <f t="shared" si="230"/>
        <v>0</v>
      </c>
      <c r="DQ171" s="254">
        <f t="shared" si="231"/>
        <v>0</v>
      </c>
      <c r="DR171" s="254">
        <f t="shared" si="232"/>
        <v>0</v>
      </c>
      <c r="DS171" s="254">
        <f t="shared" si="233"/>
        <v>0</v>
      </c>
      <c r="DT171" s="254">
        <f t="shared" si="234"/>
        <v>0</v>
      </c>
      <c r="DU171" s="254">
        <f t="shared" si="235"/>
        <v>0</v>
      </c>
      <c r="DV171" s="254">
        <f t="shared" si="236"/>
        <v>0</v>
      </c>
    </row>
    <row r="172" spans="1:126" ht="24" customHeight="1">
      <c r="A172" s="11" t="str">
        <f ca="1">IF(AG172&lt;&gt;"OK","",CONCATENATE(TEXT('Front Page'!$F$33,"000"),TEXT('Front Page'!$F$31,"000"),"-",LEFT('Front Page'!$R$53,5),"-",LEFT(D172,1),AJ172, "-",TEXT(B172,"000")))</f>
        <v/>
      </c>
      <c r="B172" s="12" t="str">
        <f>IFERROR(IF(E172="","",MAX(B$17:B171)+1),"")</f>
        <v/>
      </c>
      <c r="C172" s="13"/>
      <c r="D172" s="29" t="str">
        <f t="shared" si="134"/>
        <v>None</v>
      </c>
      <c r="E172" s="29" t="str">
        <f t="shared" si="17"/>
        <v/>
      </c>
      <c r="F172" s="29" t="str">
        <f t="shared" si="18"/>
        <v/>
      </c>
      <c r="G172" s="363"/>
      <c r="H172" s="364"/>
      <c r="I172" s="325" t="str">
        <f t="shared" si="194"/>
        <v>No</v>
      </c>
      <c r="J172" s="314">
        <v>0</v>
      </c>
      <c r="K172" s="312">
        <v>0</v>
      </c>
      <c r="L172" s="312">
        <v>0</v>
      </c>
      <c r="M172" s="312">
        <v>0</v>
      </c>
      <c r="N172" s="312">
        <v>0</v>
      </c>
      <c r="O172" s="312">
        <v>0</v>
      </c>
      <c r="P172" s="312">
        <v>0</v>
      </c>
      <c r="Q172" s="312">
        <v>0</v>
      </c>
      <c r="R172" s="312">
        <v>0</v>
      </c>
      <c r="S172" s="312">
        <v>0</v>
      </c>
      <c r="T172" s="312">
        <v>0</v>
      </c>
      <c r="U172" s="312">
        <v>0</v>
      </c>
      <c r="V172" s="313">
        <v>1</v>
      </c>
      <c r="W172" s="313">
        <v>1</v>
      </c>
      <c r="X172" s="312">
        <v>0</v>
      </c>
      <c r="Y172" s="312">
        <v>0</v>
      </c>
      <c r="Z172" s="312">
        <v>0</v>
      </c>
      <c r="AA172" s="14">
        <v>0</v>
      </c>
      <c r="AB172" s="317"/>
      <c r="AC172" s="15" t="str">
        <f t="shared" si="189"/>
        <v/>
      </c>
      <c r="AD172" s="15" t="str">
        <f t="shared" si="195"/>
        <v/>
      </c>
      <c r="AE172" s="16" t="str">
        <f t="shared" si="196"/>
        <v>0 - 0</v>
      </c>
      <c r="AF172" s="20" t="str">
        <f t="shared" si="197"/>
        <v>Not an offer</v>
      </c>
      <c r="AG172" s="276" t="str">
        <f t="shared" si="191"/>
        <v>Not an Offer</v>
      </c>
      <c r="AH172" s="150"/>
      <c r="AI172" s="254">
        <v>156</v>
      </c>
      <c r="AJ172" s="149" t="str">
        <f t="shared" si="192"/>
        <v>00-ICT</v>
      </c>
      <c r="AK172" s="254" t="b">
        <f t="shared" si="11"/>
        <v>0</v>
      </c>
      <c r="AL172" s="254">
        <f t="shared" si="190"/>
        <v>0</v>
      </c>
      <c r="AM172" s="254">
        <f t="shared" si="193"/>
        <v>0</v>
      </c>
      <c r="AN172" s="288">
        <f t="shared" si="198"/>
        <v>0</v>
      </c>
      <c r="AO172" s="288">
        <f>IF(AND($BU172=$BV172,BU172=AO$13),$J172&amp;$K172&amp;$L172&amp;$M172&amp;$N172&amp;$O172&amp;$P172&amp;$Q172&amp;$R172&amp;$S172&amp;$T172&amp;$U172,IFERROR(MATCH($AN172,AO$17:AO171,0),-1000))</f>
        <v>1</v>
      </c>
      <c r="AP172" s="288">
        <f>IF(AND($BU172=$BV172,BV172=AP$13),$J172&amp;$K172&amp;$L172&amp;$M172&amp;$N172&amp;$O172&amp;$P172&amp;$Q172&amp;$R172&amp;$S172&amp;$T172&amp;$U172,IFERROR(MATCH($AN172,AP$17:AP171,0),-1000))</f>
        <v>1</v>
      </c>
      <c r="AQ172" s="288">
        <f>IF(AND($BU172=$BV172,BW172=AQ$13),$J172&amp;$K172&amp;$L172&amp;$M172&amp;$N172&amp;$O172&amp;$P172&amp;$Q172&amp;$R172&amp;$S172&amp;$T172&amp;$U172,IFERROR(MATCH($AN172,AQ$17:AQ171,0),-1000))</f>
        <v>1</v>
      </c>
      <c r="AR172" s="288">
        <f>IF(AND($BU172=$BV172,BX172=AR$13),$J172&amp;$K172&amp;$L172&amp;$M172&amp;$N172&amp;$O172&amp;$P172&amp;$Q172&amp;$R172&amp;$S172&amp;$T172&amp;$U172,IFERROR(MATCH($AN172,AR$17:AR171,0),-1000))</f>
        <v>1</v>
      </c>
      <c r="AS172" s="254">
        <f t="shared" si="71"/>
        <v>0</v>
      </c>
      <c r="AT172" s="261" t="str">
        <f t="shared" si="199"/>
        <v/>
      </c>
      <c r="AU172" s="254" t="str">
        <f t="shared" si="239"/>
        <v/>
      </c>
      <c r="AV172" s="254" t="str">
        <f t="shared" si="239"/>
        <v/>
      </c>
      <c r="AW172" s="254" t="str">
        <f t="shared" si="239"/>
        <v/>
      </c>
      <c r="AX172" s="254" t="str">
        <f t="shared" si="239"/>
        <v/>
      </c>
      <c r="AY172" s="254" t="str">
        <f t="shared" si="237"/>
        <v/>
      </c>
      <c r="AZ172" s="254" t="str">
        <f t="shared" si="237"/>
        <v/>
      </c>
      <c r="BA172" s="254" t="str">
        <f t="shared" si="237"/>
        <v/>
      </c>
      <c r="BB172" s="254" t="str">
        <f t="shared" si="237"/>
        <v/>
      </c>
      <c r="BC172" s="254" t="str">
        <f t="shared" si="187"/>
        <v/>
      </c>
      <c r="BD172" s="254" t="str">
        <f t="shared" si="187"/>
        <v/>
      </c>
      <c r="BE172" s="262" t="str">
        <f t="shared" si="187"/>
        <v/>
      </c>
      <c r="BF172" s="263" t="str">
        <f t="shared" si="240"/>
        <v/>
      </c>
      <c r="BG172" s="254" t="str">
        <f t="shared" si="240"/>
        <v/>
      </c>
      <c r="BH172" s="254" t="str">
        <f t="shared" si="240"/>
        <v/>
      </c>
      <c r="BI172" s="254" t="str">
        <f t="shared" si="240"/>
        <v/>
      </c>
      <c r="BJ172" s="254" t="str">
        <f t="shared" si="238"/>
        <v/>
      </c>
      <c r="BK172" s="254" t="str">
        <f t="shared" si="238"/>
        <v/>
      </c>
      <c r="BL172" s="254" t="str">
        <f t="shared" si="238"/>
        <v/>
      </c>
      <c r="BM172" s="254" t="str">
        <f t="shared" si="238"/>
        <v/>
      </c>
      <c r="BN172" s="254" t="str">
        <f t="shared" si="188"/>
        <v/>
      </c>
      <c r="BO172" s="254" t="str">
        <f t="shared" si="188"/>
        <v/>
      </c>
      <c r="BP172" s="254" t="str">
        <f t="shared" si="188"/>
        <v/>
      </c>
      <c r="BQ172" s="264" t="str">
        <f t="shared" si="200"/>
        <v/>
      </c>
      <c r="BR172" s="261" t="str">
        <f t="shared" si="30"/>
        <v/>
      </c>
      <c r="BS172" s="254" t="str">
        <f t="shared" si="180"/>
        <v/>
      </c>
      <c r="BT172" s="254" t="str">
        <f t="shared" si="180"/>
        <v/>
      </c>
      <c r="BU172" s="265" t="str">
        <f t="shared" si="178"/>
        <v/>
      </c>
      <c r="BV172" s="263" t="str">
        <f t="shared" si="181"/>
        <v/>
      </c>
      <c r="BW172" s="254" t="str">
        <f t="shared" si="181"/>
        <v/>
      </c>
      <c r="BX172" s="254" t="str">
        <f t="shared" si="179"/>
        <v/>
      </c>
      <c r="BY172" s="264" t="str">
        <f t="shared" si="33"/>
        <v/>
      </c>
      <c r="BZ172" s="254" t="str">
        <f t="shared" si="34"/>
        <v/>
      </c>
      <c r="CA172" s="254">
        <f t="shared" si="183"/>
        <v>0</v>
      </c>
      <c r="CB172" s="254">
        <f t="shared" si="183"/>
        <v>0</v>
      </c>
      <c r="CC172" s="254">
        <f t="shared" si="183"/>
        <v>0</v>
      </c>
      <c r="CD172" s="254">
        <f t="shared" si="183"/>
        <v>0</v>
      </c>
      <c r="CE172" s="254">
        <f t="shared" si="183"/>
        <v>0</v>
      </c>
      <c r="CF172" s="254">
        <f t="shared" si="183"/>
        <v>0</v>
      </c>
      <c r="CG172" s="254">
        <f t="shared" si="241"/>
        <v>0</v>
      </c>
      <c r="CH172" s="254">
        <f t="shared" si="241"/>
        <v>0</v>
      </c>
      <c r="CI172" s="254">
        <f t="shared" si="241"/>
        <v>0</v>
      </c>
      <c r="CJ172" s="254">
        <f t="shared" si="186"/>
        <v>0</v>
      </c>
      <c r="CK172" s="254">
        <f t="shared" si="186"/>
        <v>0</v>
      </c>
      <c r="CL172" s="254">
        <f t="shared" si="186"/>
        <v>0</v>
      </c>
      <c r="CM172" s="254">
        <f t="shared" si="201"/>
        <v>0</v>
      </c>
      <c r="CN172" s="254">
        <f t="shared" si="202"/>
        <v>0</v>
      </c>
      <c r="CO172" s="254">
        <f t="shared" si="203"/>
        <v>0</v>
      </c>
      <c r="CP172" s="254">
        <f t="shared" si="204"/>
        <v>0</v>
      </c>
      <c r="CQ172" s="254">
        <f t="shared" si="205"/>
        <v>0</v>
      </c>
      <c r="CR172" s="254">
        <f t="shared" si="206"/>
        <v>0</v>
      </c>
      <c r="CS172" s="254">
        <f t="shared" si="207"/>
        <v>0</v>
      </c>
      <c r="CT172" s="254">
        <f t="shared" si="208"/>
        <v>0</v>
      </c>
      <c r="CU172" s="254">
        <f t="shared" si="209"/>
        <v>0</v>
      </c>
      <c r="CV172" s="254">
        <f t="shared" si="210"/>
        <v>0</v>
      </c>
      <c r="CW172" s="254">
        <f t="shared" si="211"/>
        <v>0</v>
      </c>
      <c r="CX172" s="254">
        <f t="shared" si="212"/>
        <v>0</v>
      </c>
      <c r="CY172" s="254">
        <f t="shared" si="213"/>
        <v>0</v>
      </c>
      <c r="CZ172" s="254">
        <f t="shared" si="214"/>
        <v>0</v>
      </c>
      <c r="DA172" s="254">
        <f t="shared" si="215"/>
        <v>0</v>
      </c>
      <c r="DB172" s="254">
        <f t="shared" si="216"/>
        <v>0</v>
      </c>
      <c r="DC172" s="254">
        <f t="shared" si="217"/>
        <v>0</v>
      </c>
      <c r="DD172" s="254">
        <f t="shared" si="218"/>
        <v>0</v>
      </c>
      <c r="DE172" s="254">
        <f t="shared" si="219"/>
        <v>0</v>
      </c>
      <c r="DF172" s="254">
        <f t="shared" si="220"/>
        <v>0</v>
      </c>
      <c r="DG172" s="254">
        <f t="shared" si="221"/>
        <v>0</v>
      </c>
      <c r="DH172" s="254">
        <f t="shared" si="222"/>
        <v>0</v>
      </c>
      <c r="DI172" s="254">
        <f t="shared" si="223"/>
        <v>0</v>
      </c>
      <c r="DJ172" s="254">
        <f t="shared" si="224"/>
        <v>0</v>
      </c>
      <c r="DK172" s="254">
        <f t="shared" si="225"/>
        <v>0</v>
      </c>
      <c r="DL172" s="254">
        <f t="shared" si="226"/>
        <v>0</v>
      </c>
      <c r="DM172" s="254">
        <f t="shared" si="227"/>
        <v>0</v>
      </c>
      <c r="DN172" s="254">
        <f t="shared" si="228"/>
        <v>0</v>
      </c>
      <c r="DO172" s="254">
        <f t="shared" si="229"/>
        <v>0</v>
      </c>
      <c r="DP172" s="254">
        <f t="shared" si="230"/>
        <v>0</v>
      </c>
      <c r="DQ172" s="254">
        <f t="shared" si="231"/>
        <v>0</v>
      </c>
      <c r="DR172" s="254">
        <f t="shared" si="232"/>
        <v>0</v>
      </c>
      <c r="DS172" s="254">
        <f t="shared" si="233"/>
        <v>0</v>
      </c>
      <c r="DT172" s="254">
        <f t="shared" si="234"/>
        <v>0</v>
      </c>
      <c r="DU172" s="254">
        <f t="shared" si="235"/>
        <v>0</v>
      </c>
      <c r="DV172" s="254">
        <f t="shared" si="236"/>
        <v>0</v>
      </c>
    </row>
    <row r="173" spans="1:126" ht="24" customHeight="1">
      <c r="A173" s="11" t="str">
        <f ca="1">IF(AG173&lt;&gt;"OK","",CONCATENATE(TEXT('Front Page'!$F$33,"000"),TEXT('Front Page'!$F$31,"000"),"-",LEFT('Front Page'!$R$53,5),"-",LEFT(D173,1),AJ173, "-",TEXT(B173,"000")))</f>
        <v/>
      </c>
      <c r="B173" s="12" t="str">
        <f>IFERROR(IF(E173="","",MAX(B$17:B172)+1),"")</f>
        <v/>
      </c>
      <c r="C173" s="13"/>
      <c r="D173" s="29" t="str">
        <f t="shared" si="134"/>
        <v>None</v>
      </c>
      <c r="E173" s="29" t="str">
        <f t="shared" si="17"/>
        <v/>
      </c>
      <c r="F173" s="29" t="str">
        <f t="shared" si="18"/>
        <v/>
      </c>
      <c r="G173" s="363"/>
      <c r="H173" s="364"/>
      <c r="I173" s="325" t="str">
        <f t="shared" si="194"/>
        <v>No</v>
      </c>
      <c r="J173" s="314">
        <v>0</v>
      </c>
      <c r="K173" s="312">
        <v>0</v>
      </c>
      <c r="L173" s="312">
        <v>0</v>
      </c>
      <c r="M173" s="312">
        <v>0</v>
      </c>
      <c r="N173" s="312">
        <v>0</v>
      </c>
      <c r="O173" s="312">
        <v>0</v>
      </c>
      <c r="P173" s="312">
        <v>0</v>
      </c>
      <c r="Q173" s="312">
        <v>0</v>
      </c>
      <c r="R173" s="312">
        <v>0</v>
      </c>
      <c r="S173" s="312">
        <v>0</v>
      </c>
      <c r="T173" s="312">
        <v>0</v>
      </c>
      <c r="U173" s="312">
        <v>0</v>
      </c>
      <c r="V173" s="313">
        <v>1</v>
      </c>
      <c r="W173" s="313">
        <v>1</v>
      </c>
      <c r="X173" s="312">
        <v>0</v>
      </c>
      <c r="Y173" s="312">
        <v>0</v>
      </c>
      <c r="Z173" s="312">
        <v>0</v>
      </c>
      <c r="AA173" s="14">
        <v>0</v>
      </c>
      <c r="AB173" s="317"/>
      <c r="AC173" s="15" t="str">
        <f t="shared" si="189"/>
        <v/>
      </c>
      <c r="AD173" s="15" t="str">
        <f t="shared" si="195"/>
        <v/>
      </c>
      <c r="AE173" s="16" t="str">
        <f t="shared" si="196"/>
        <v>0 - 0</v>
      </c>
      <c r="AF173" s="20" t="str">
        <f t="shared" si="197"/>
        <v>Not an offer</v>
      </c>
      <c r="AG173" s="276" t="str">
        <f t="shared" si="191"/>
        <v>Not an Offer</v>
      </c>
      <c r="AH173" s="150"/>
      <c r="AI173" s="254">
        <v>157</v>
      </c>
      <c r="AJ173" s="149" t="str">
        <f t="shared" si="192"/>
        <v>00-ICT</v>
      </c>
      <c r="AK173" s="254" t="b">
        <f t="shared" si="11"/>
        <v>0</v>
      </c>
      <c r="AL173" s="254">
        <f t="shared" si="190"/>
        <v>0</v>
      </c>
      <c r="AM173" s="254">
        <f t="shared" si="193"/>
        <v>0</v>
      </c>
      <c r="AN173" s="288">
        <f t="shared" si="198"/>
        <v>0</v>
      </c>
      <c r="AO173" s="288">
        <f>IF(AND($BU173=$BV173,BU173=AO$13),$J173&amp;$K173&amp;$L173&amp;$M173&amp;$N173&amp;$O173&amp;$P173&amp;$Q173&amp;$R173&amp;$S173&amp;$T173&amp;$U173,IFERROR(MATCH($AN173,AO$17:AO172,0),-1000))</f>
        <v>1</v>
      </c>
      <c r="AP173" s="288">
        <f>IF(AND($BU173=$BV173,BV173=AP$13),$J173&amp;$K173&amp;$L173&amp;$M173&amp;$N173&amp;$O173&amp;$P173&amp;$Q173&amp;$R173&amp;$S173&amp;$T173&amp;$U173,IFERROR(MATCH($AN173,AP$17:AP172,0),-1000))</f>
        <v>1</v>
      </c>
      <c r="AQ173" s="288">
        <f>IF(AND($BU173=$BV173,BW173=AQ$13),$J173&amp;$K173&amp;$L173&amp;$M173&amp;$N173&amp;$O173&amp;$P173&amp;$Q173&amp;$R173&amp;$S173&amp;$T173&amp;$U173,IFERROR(MATCH($AN173,AQ$17:AQ172,0),-1000))</f>
        <v>1</v>
      </c>
      <c r="AR173" s="288">
        <f>IF(AND($BU173=$BV173,BX173=AR$13),$J173&amp;$K173&amp;$L173&amp;$M173&amp;$N173&amp;$O173&amp;$P173&amp;$Q173&amp;$R173&amp;$S173&amp;$T173&amp;$U173,IFERROR(MATCH($AN173,AR$17:AR172,0),-1000))</f>
        <v>1</v>
      </c>
      <c r="AS173" s="254">
        <f t="shared" si="71"/>
        <v>0</v>
      </c>
      <c r="AT173" s="261" t="str">
        <f t="shared" si="199"/>
        <v/>
      </c>
      <c r="AU173" s="254" t="str">
        <f t="shared" si="239"/>
        <v/>
      </c>
      <c r="AV173" s="254" t="str">
        <f t="shared" si="239"/>
        <v/>
      </c>
      <c r="AW173" s="254" t="str">
        <f t="shared" si="239"/>
        <v/>
      </c>
      <c r="AX173" s="254" t="str">
        <f t="shared" si="239"/>
        <v/>
      </c>
      <c r="AY173" s="254" t="str">
        <f t="shared" si="237"/>
        <v/>
      </c>
      <c r="AZ173" s="254" t="str">
        <f t="shared" si="237"/>
        <v/>
      </c>
      <c r="BA173" s="254" t="str">
        <f t="shared" si="237"/>
        <v/>
      </c>
      <c r="BB173" s="254" t="str">
        <f t="shared" si="237"/>
        <v/>
      </c>
      <c r="BC173" s="254" t="str">
        <f t="shared" si="187"/>
        <v/>
      </c>
      <c r="BD173" s="254" t="str">
        <f t="shared" si="187"/>
        <v/>
      </c>
      <c r="BE173" s="262" t="str">
        <f t="shared" si="187"/>
        <v/>
      </c>
      <c r="BF173" s="263" t="str">
        <f t="shared" si="240"/>
        <v/>
      </c>
      <c r="BG173" s="254" t="str">
        <f t="shared" si="240"/>
        <v/>
      </c>
      <c r="BH173" s="254" t="str">
        <f t="shared" si="240"/>
        <v/>
      </c>
      <c r="BI173" s="254" t="str">
        <f t="shared" si="240"/>
        <v/>
      </c>
      <c r="BJ173" s="254" t="str">
        <f t="shared" si="238"/>
        <v/>
      </c>
      <c r="BK173" s="254" t="str">
        <f t="shared" si="238"/>
        <v/>
      </c>
      <c r="BL173" s="254" t="str">
        <f t="shared" si="238"/>
        <v/>
      </c>
      <c r="BM173" s="254" t="str">
        <f t="shared" si="238"/>
        <v/>
      </c>
      <c r="BN173" s="254" t="str">
        <f t="shared" si="188"/>
        <v/>
      </c>
      <c r="BO173" s="254" t="str">
        <f t="shared" si="188"/>
        <v/>
      </c>
      <c r="BP173" s="254" t="str">
        <f t="shared" si="188"/>
        <v/>
      </c>
      <c r="BQ173" s="264" t="str">
        <f t="shared" si="200"/>
        <v/>
      </c>
      <c r="BR173" s="261" t="str">
        <f t="shared" si="30"/>
        <v/>
      </c>
      <c r="BS173" s="254" t="str">
        <f t="shared" si="180"/>
        <v/>
      </c>
      <c r="BT173" s="254" t="str">
        <f t="shared" si="180"/>
        <v/>
      </c>
      <c r="BU173" s="265" t="str">
        <f t="shared" si="178"/>
        <v/>
      </c>
      <c r="BV173" s="263" t="str">
        <f t="shared" si="181"/>
        <v/>
      </c>
      <c r="BW173" s="254" t="str">
        <f t="shared" si="181"/>
        <v/>
      </c>
      <c r="BX173" s="254" t="str">
        <f t="shared" si="179"/>
        <v/>
      </c>
      <c r="BY173" s="264" t="str">
        <f t="shared" si="33"/>
        <v/>
      </c>
      <c r="BZ173" s="254" t="str">
        <f t="shared" si="34"/>
        <v/>
      </c>
      <c r="CA173" s="254">
        <f t="shared" si="183"/>
        <v>0</v>
      </c>
      <c r="CB173" s="254">
        <f t="shared" si="183"/>
        <v>0</v>
      </c>
      <c r="CC173" s="254">
        <f t="shared" si="183"/>
        <v>0</v>
      </c>
      <c r="CD173" s="254">
        <f t="shared" si="183"/>
        <v>0</v>
      </c>
      <c r="CE173" s="254">
        <f t="shared" si="183"/>
        <v>0</v>
      </c>
      <c r="CF173" s="254">
        <f t="shared" si="183"/>
        <v>0</v>
      </c>
      <c r="CG173" s="254">
        <f t="shared" si="241"/>
        <v>0</v>
      </c>
      <c r="CH173" s="254">
        <f t="shared" si="241"/>
        <v>0</v>
      </c>
      <c r="CI173" s="254">
        <f t="shared" si="241"/>
        <v>0</v>
      </c>
      <c r="CJ173" s="254">
        <f t="shared" si="186"/>
        <v>0</v>
      </c>
      <c r="CK173" s="254">
        <f t="shared" si="186"/>
        <v>0</v>
      </c>
      <c r="CL173" s="254">
        <f t="shared" si="186"/>
        <v>0</v>
      </c>
      <c r="CM173" s="254">
        <f t="shared" si="201"/>
        <v>0</v>
      </c>
      <c r="CN173" s="254">
        <f t="shared" si="202"/>
        <v>0</v>
      </c>
      <c r="CO173" s="254">
        <f t="shared" si="203"/>
        <v>0</v>
      </c>
      <c r="CP173" s="254">
        <f t="shared" si="204"/>
        <v>0</v>
      </c>
      <c r="CQ173" s="254">
        <f t="shared" si="205"/>
        <v>0</v>
      </c>
      <c r="CR173" s="254">
        <f t="shared" si="206"/>
        <v>0</v>
      </c>
      <c r="CS173" s="254">
        <f t="shared" si="207"/>
        <v>0</v>
      </c>
      <c r="CT173" s="254">
        <f t="shared" si="208"/>
        <v>0</v>
      </c>
      <c r="CU173" s="254">
        <f t="shared" si="209"/>
        <v>0</v>
      </c>
      <c r="CV173" s="254">
        <f t="shared" si="210"/>
        <v>0</v>
      </c>
      <c r="CW173" s="254">
        <f t="shared" si="211"/>
        <v>0</v>
      </c>
      <c r="CX173" s="254">
        <f t="shared" si="212"/>
        <v>0</v>
      </c>
      <c r="CY173" s="254">
        <f t="shared" si="213"/>
        <v>0</v>
      </c>
      <c r="CZ173" s="254">
        <f t="shared" si="214"/>
        <v>0</v>
      </c>
      <c r="DA173" s="254">
        <f t="shared" si="215"/>
        <v>0</v>
      </c>
      <c r="DB173" s="254">
        <f t="shared" si="216"/>
        <v>0</v>
      </c>
      <c r="DC173" s="254">
        <f t="shared" si="217"/>
        <v>0</v>
      </c>
      <c r="DD173" s="254">
        <f t="shared" si="218"/>
        <v>0</v>
      </c>
      <c r="DE173" s="254">
        <f t="shared" si="219"/>
        <v>0</v>
      </c>
      <c r="DF173" s="254">
        <f t="shared" si="220"/>
        <v>0</v>
      </c>
      <c r="DG173" s="254">
        <f t="shared" si="221"/>
        <v>0</v>
      </c>
      <c r="DH173" s="254">
        <f t="shared" si="222"/>
        <v>0</v>
      </c>
      <c r="DI173" s="254">
        <f t="shared" si="223"/>
        <v>0</v>
      </c>
      <c r="DJ173" s="254">
        <f t="shared" si="224"/>
        <v>0</v>
      </c>
      <c r="DK173" s="254">
        <f t="shared" si="225"/>
        <v>0</v>
      </c>
      <c r="DL173" s="254">
        <f t="shared" si="226"/>
        <v>0</v>
      </c>
      <c r="DM173" s="254">
        <f t="shared" si="227"/>
        <v>0</v>
      </c>
      <c r="DN173" s="254">
        <f t="shared" si="228"/>
        <v>0</v>
      </c>
      <c r="DO173" s="254">
        <f t="shared" si="229"/>
        <v>0</v>
      </c>
      <c r="DP173" s="254">
        <f t="shared" si="230"/>
        <v>0</v>
      </c>
      <c r="DQ173" s="254">
        <f t="shared" si="231"/>
        <v>0</v>
      </c>
      <c r="DR173" s="254">
        <f t="shared" si="232"/>
        <v>0</v>
      </c>
      <c r="DS173" s="254">
        <f t="shared" si="233"/>
        <v>0</v>
      </c>
      <c r="DT173" s="254">
        <f t="shared" si="234"/>
        <v>0</v>
      </c>
      <c r="DU173" s="254">
        <f t="shared" si="235"/>
        <v>0</v>
      </c>
      <c r="DV173" s="254">
        <f t="shared" si="236"/>
        <v>0</v>
      </c>
    </row>
    <row r="174" spans="1:126" ht="24" customHeight="1">
      <c r="A174" s="11" t="str">
        <f ca="1">IF(AG174&lt;&gt;"OK","",CONCATENATE(TEXT('Front Page'!$F$33,"000"),TEXT('Front Page'!$F$31,"000"),"-",LEFT('Front Page'!$R$53,5),"-",LEFT(D174,1),AJ174, "-",TEXT(B174,"000")))</f>
        <v/>
      </c>
      <c r="B174" s="12" t="str">
        <f>IFERROR(IF(E174="","",MAX(B$17:B173)+1),"")</f>
        <v/>
      </c>
      <c r="C174" s="13"/>
      <c r="D174" s="29" t="str">
        <f t="shared" si="134"/>
        <v>None</v>
      </c>
      <c r="E174" s="29" t="str">
        <f t="shared" si="17"/>
        <v/>
      </c>
      <c r="F174" s="29" t="str">
        <f t="shared" si="18"/>
        <v/>
      </c>
      <c r="G174" s="363"/>
      <c r="H174" s="364"/>
      <c r="I174" s="325" t="str">
        <f t="shared" si="194"/>
        <v>No</v>
      </c>
      <c r="J174" s="314">
        <v>0</v>
      </c>
      <c r="K174" s="312">
        <v>0</v>
      </c>
      <c r="L174" s="312">
        <v>0</v>
      </c>
      <c r="M174" s="312">
        <v>0</v>
      </c>
      <c r="N174" s="312">
        <v>0</v>
      </c>
      <c r="O174" s="312">
        <v>0</v>
      </c>
      <c r="P174" s="312">
        <v>0</v>
      </c>
      <c r="Q174" s="312">
        <v>0</v>
      </c>
      <c r="R174" s="312">
        <v>0</v>
      </c>
      <c r="S174" s="312">
        <v>0</v>
      </c>
      <c r="T174" s="312">
        <v>0</v>
      </c>
      <c r="U174" s="312">
        <v>0</v>
      </c>
      <c r="V174" s="313">
        <v>1</v>
      </c>
      <c r="W174" s="313">
        <v>1</v>
      </c>
      <c r="X174" s="312">
        <v>0</v>
      </c>
      <c r="Y174" s="312">
        <v>0</v>
      </c>
      <c r="Z174" s="312">
        <v>0</v>
      </c>
      <c r="AA174" s="14">
        <v>0</v>
      </c>
      <c r="AB174" s="317"/>
      <c r="AC174" s="15" t="str">
        <f t="shared" si="189"/>
        <v/>
      </c>
      <c r="AD174" s="15" t="str">
        <f t="shared" si="195"/>
        <v/>
      </c>
      <c r="AE174" s="16" t="str">
        <f t="shared" si="196"/>
        <v>0 - 0</v>
      </c>
      <c r="AF174" s="20" t="str">
        <f t="shared" si="197"/>
        <v>Not an offer</v>
      </c>
      <c r="AG174" s="276" t="str">
        <f t="shared" si="191"/>
        <v>Not an Offer</v>
      </c>
      <c r="AH174" s="150"/>
      <c r="AI174" s="254">
        <v>158</v>
      </c>
      <c r="AJ174" s="149" t="str">
        <f t="shared" si="192"/>
        <v>00-ICT</v>
      </c>
      <c r="AK174" s="254" t="b">
        <f t="shared" si="11"/>
        <v>0</v>
      </c>
      <c r="AL174" s="254">
        <f t="shared" si="190"/>
        <v>0</v>
      </c>
      <c r="AM174" s="254">
        <f t="shared" si="193"/>
        <v>0</v>
      </c>
      <c r="AN174" s="288">
        <f t="shared" si="198"/>
        <v>0</v>
      </c>
      <c r="AO174" s="288">
        <f>IF(AND($BU174=$BV174,BU174=AO$13),$J174&amp;$K174&amp;$L174&amp;$M174&amp;$N174&amp;$O174&amp;$P174&amp;$Q174&amp;$R174&amp;$S174&amp;$T174&amp;$U174,IFERROR(MATCH($AN174,AO$17:AO173,0),-1000))</f>
        <v>1</v>
      </c>
      <c r="AP174" s="288">
        <f>IF(AND($BU174=$BV174,BV174=AP$13),$J174&amp;$K174&amp;$L174&amp;$M174&amp;$N174&amp;$O174&amp;$P174&amp;$Q174&amp;$R174&amp;$S174&amp;$T174&amp;$U174,IFERROR(MATCH($AN174,AP$17:AP173,0),-1000))</f>
        <v>1</v>
      </c>
      <c r="AQ174" s="288">
        <f>IF(AND($BU174=$BV174,BW174=AQ$13),$J174&amp;$K174&amp;$L174&amp;$M174&amp;$N174&amp;$O174&amp;$P174&amp;$Q174&amp;$R174&amp;$S174&amp;$T174&amp;$U174,IFERROR(MATCH($AN174,AQ$17:AQ173,0),-1000))</f>
        <v>1</v>
      </c>
      <c r="AR174" s="288">
        <f>IF(AND($BU174=$BV174,BX174=AR$13),$J174&amp;$K174&amp;$L174&amp;$M174&amp;$N174&amp;$O174&amp;$P174&amp;$Q174&amp;$R174&amp;$S174&amp;$T174&amp;$U174,IFERROR(MATCH($AN174,AR$17:AR173,0),-1000))</f>
        <v>1</v>
      </c>
      <c r="AS174" s="254">
        <f t="shared" si="71"/>
        <v>0</v>
      </c>
      <c r="AT174" s="261" t="str">
        <f t="shared" si="199"/>
        <v/>
      </c>
      <c r="AU174" s="254" t="str">
        <f t="shared" si="239"/>
        <v/>
      </c>
      <c r="AV174" s="254" t="str">
        <f t="shared" si="239"/>
        <v/>
      </c>
      <c r="AW174" s="254" t="str">
        <f t="shared" si="239"/>
        <v/>
      </c>
      <c r="AX174" s="254" t="str">
        <f t="shared" si="239"/>
        <v/>
      </c>
      <c r="AY174" s="254" t="str">
        <f t="shared" si="237"/>
        <v/>
      </c>
      <c r="AZ174" s="254" t="str">
        <f t="shared" si="237"/>
        <v/>
      </c>
      <c r="BA174" s="254" t="str">
        <f t="shared" si="237"/>
        <v/>
      </c>
      <c r="BB174" s="254" t="str">
        <f t="shared" si="237"/>
        <v/>
      </c>
      <c r="BC174" s="254" t="str">
        <f t="shared" si="187"/>
        <v/>
      </c>
      <c r="BD174" s="254" t="str">
        <f t="shared" si="187"/>
        <v/>
      </c>
      <c r="BE174" s="262" t="str">
        <f t="shared" si="187"/>
        <v/>
      </c>
      <c r="BF174" s="263" t="str">
        <f t="shared" si="240"/>
        <v/>
      </c>
      <c r="BG174" s="254" t="str">
        <f t="shared" si="240"/>
        <v/>
      </c>
      <c r="BH174" s="254" t="str">
        <f t="shared" si="240"/>
        <v/>
      </c>
      <c r="BI174" s="254" t="str">
        <f t="shared" si="240"/>
        <v/>
      </c>
      <c r="BJ174" s="254" t="str">
        <f t="shared" si="238"/>
        <v/>
      </c>
      <c r="BK174" s="254" t="str">
        <f t="shared" si="238"/>
        <v/>
      </c>
      <c r="BL174" s="254" t="str">
        <f t="shared" si="238"/>
        <v/>
      </c>
      <c r="BM174" s="254" t="str">
        <f t="shared" si="238"/>
        <v/>
      </c>
      <c r="BN174" s="254" t="str">
        <f t="shared" si="188"/>
        <v/>
      </c>
      <c r="BO174" s="254" t="str">
        <f t="shared" si="188"/>
        <v/>
      </c>
      <c r="BP174" s="254" t="str">
        <f t="shared" si="188"/>
        <v/>
      </c>
      <c r="BQ174" s="264" t="str">
        <f t="shared" si="200"/>
        <v/>
      </c>
      <c r="BR174" s="261" t="str">
        <f t="shared" si="30"/>
        <v/>
      </c>
      <c r="BS174" s="254" t="str">
        <f t="shared" si="180"/>
        <v/>
      </c>
      <c r="BT174" s="254" t="str">
        <f t="shared" si="180"/>
        <v/>
      </c>
      <c r="BU174" s="265" t="str">
        <f t="shared" si="178"/>
        <v/>
      </c>
      <c r="BV174" s="263" t="str">
        <f t="shared" si="181"/>
        <v/>
      </c>
      <c r="BW174" s="254" t="str">
        <f t="shared" si="181"/>
        <v/>
      </c>
      <c r="BX174" s="254" t="str">
        <f t="shared" si="179"/>
        <v/>
      </c>
      <c r="BY174" s="264" t="str">
        <f t="shared" si="33"/>
        <v/>
      </c>
      <c r="BZ174" s="254" t="str">
        <f t="shared" si="34"/>
        <v/>
      </c>
      <c r="CA174" s="254">
        <f t="shared" si="183"/>
        <v>0</v>
      </c>
      <c r="CB174" s="254">
        <f t="shared" si="183"/>
        <v>0</v>
      </c>
      <c r="CC174" s="254">
        <f t="shared" si="183"/>
        <v>0</v>
      </c>
      <c r="CD174" s="254">
        <f t="shared" si="183"/>
        <v>0</v>
      </c>
      <c r="CE174" s="254">
        <f t="shared" si="183"/>
        <v>0</v>
      </c>
      <c r="CF174" s="254">
        <f t="shared" si="183"/>
        <v>0</v>
      </c>
      <c r="CG174" s="254">
        <f t="shared" si="241"/>
        <v>0</v>
      </c>
      <c r="CH174" s="254">
        <f t="shared" si="241"/>
        <v>0</v>
      </c>
      <c r="CI174" s="254">
        <f t="shared" si="241"/>
        <v>0</v>
      </c>
      <c r="CJ174" s="254">
        <f t="shared" si="186"/>
        <v>0</v>
      </c>
      <c r="CK174" s="254">
        <f t="shared" si="186"/>
        <v>0</v>
      </c>
      <c r="CL174" s="254">
        <f t="shared" si="186"/>
        <v>0</v>
      </c>
      <c r="CM174" s="254">
        <f t="shared" si="201"/>
        <v>0</v>
      </c>
      <c r="CN174" s="254">
        <f t="shared" si="202"/>
        <v>0</v>
      </c>
      <c r="CO174" s="254">
        <f t="shared" si="203"/>
        <v>0</v>
      </c>
      <c r="CP174" s="254">
        <f t="shared" si="204"/>
        <v>0</v>
      </c>
      <c r="CQ174" s="254">
        <f t="shared" si="205"/>
        <v>0</v>
      </c>
      <c r="CR174" s="254">
        <f t="shared" si="206"/>
        <v>0</v>
      </c>
      <c r="CS174" s="254">
        <f t="shared" si="207"/>
        <v>0</v>
      </c>
      <c r="CT174" s="254">
        <f t="shared" si="208"/>
        <v>0</v>
      </c>
      <c r="CU174" s="254">
        <f t="shared" si="209"/>
        <v>0</v>
      </c>
      <c r="CV174" s="254">
        <f t="shared" si="210"/>
        <v>0</v>
      </c>
      <c r="CW174" s="254">
        <f t="shared" si="211"/>
        <v>0</v>
      </c>
      <c r="CX174" s="254">
        <f t="shared" si="212"/>
        <v>0</v>
      </c>
      <c r="CY174" s="254">
        <f t="shared" si="213"/>
        <v>0</v>
      </c>
      <c r="CZ174" s="254">
        <f t="shared" si="214"/>
        <v>0</v>
      </c>
      <c r="DA174" s="254">
        <f t="shared" si="215"/>
        <v>0</v>
      </c>
      <c r="DB174" s="254">
        <f t="shared" si="216"/>
        <v>0</v>
      </c>
      <c r="DC174" s="254">
        <f t="shared" si="217"/>
        <v>0</v>
      </c>
      <c r="DD174" s="254">
        <f t="shared" si="218"/>
        <v>0</v>
      </c>
      <c r="DE174" s="254">
        <f t="shared" si="219"/>
        <v>0</v>
      </c>
      <c r="DF174" s="254">
        <f t="shared" si="220"/>
        <v>0</v>
      </c>
      <c r="DG174" s="254">
        <f t="shared" si="221"/>
        <v>0</v>
      </c>
      <c r="DH174" s="254">
        <f t="shared" si="222"/>
        <v>0</v>
      </c>
      <c r="DI174" s="254">
        <f t="shared" si="223"/>
        <v>0</v>
      </c>
      <c r="DJ174" s="254">
        <f t="shared" si="224"/>
        <v>0</v>
      </c>
      <c r="DK174" s="254">
        <f t="shared" si="225"/>
        <v>0</v>
      </c>
      <c r="DL174" s="254">
        <f t="shared" si="226"/>
        <v>0</v>
      </c>
      <c r="DM174" s="254">
        <f t="shared" si="227"/>
        <v>0</v>
      </c>
      <c r="DN174" s="254">
        <f t="shared" si="228"/>
        <v>0</v>
      </c>
      <c r="DO174" s="254">
        <f t="shared" si="229"/>
        <v>0</v>
      </c>
      <c r="DP174" s="254">
        <f t="shared" si="230"/>
        <v>0</v>
      </c>
      <c r="DQ174" s="254">
        <f t="shared" si="231"/>
        <v>0</v>
      </c>
      <c r="DR174" s="254">
        <f t="shared" si="232"/>
        <v>0</v>
      </c>
      <c r="DS174" s="254">
        <f t="shared" si="233"/>
        <v>0</v>
      </c>
      <c r="DT174" s="254">
        <f t="shared" si="234"/>
        <v>0</v>
      </c>
      <c r="DU174" s="254">
        <f t="shared" si="235"/>
        <v>0</v>
      </c>
      <c r="DV174" s="254">
        <f t="shared" si="236"/>
        <v>0</v>
      </c>
    </row>
    <row r="175" spans="1:126" ht="24" customHeight="1">
      <c r="A175" s="11" t="str">
        <f ca="1">IF(AG175&lt;&gt;"OK","",CONCATENATE(TEXT('Front Page'!$F$33,"000"),TEXT('Front Page'!$F$31,"000"),"-",LEFT('Front Page'!$R$53,5),"-",LEFT(D175,1),AJ175, "-",TEXT(B175,"000")))</f>
        <v/>
      </c>
      <c r="B175" s="12" t="str">
        <f>IFERROR(IF(E175="","",MAX(B$17:B174)+1),"")</f>
        <v/>
      </c>
      <c r="C175" s="13"/>
      <c r="D175" s="29" t="str">
        <f t="shared" si="134"/>
        <v>None</v>
      </c>
      <c r="E175" s="29" t="str">
        <f t="shared" si="17"/>
        <v/>
      </c>
      <c r="F175" s="29" t="str">
        <f t="shared" si="18"/>
        <v/>
      </c>
      <c r="G175" s="363"/>
      <c r="H175" s="364"/>
      <c r="I175" s="325" t="str">
        <f t="shared" si="194"/>
        <v>No</v>
      </c>
      <c r="J175" s="314">
        <v>0</v>
      </c>
      <c r="K175" s="312">
        <v>0</v>
      </c>
      <c r="L175" s="312">
        <v>0</v>
      </c>
      <c r="M175" s="312">
        <v>0</v>
      </c>
      <c r="N175" s="312">
        <v>0</v>
      </c>
      <c r="O175" s="312">
        <v>0</v>
      </c>
      <c r="P175" s="312">
        <v>0</v>
      </c>
      <c r="Q175" s="312">
        <v>0</v>
      </c>
      <c r="R175" s="312">
        <v>0</v>
      </c>
      <c r="S175" s="312">
        <v>0</v>
      </c>
      <c r="T175" s="312">
        <v>0</v>
      </c>
      <c r="U175" s="312">
        <v>0</v>
      </c>
      <c r="V175" s="313">
        <v>1</v>
      </c>
      <c r="W175" s="313">
        <v>1</v>
      </c>
      <c r="X175" s="312">
        <v>0</v>
      </c>
      <c r="Y175" s="312">
        <v>0</v>
      </c>
      <c r="Z175" s="312">
        <v>0</v>
      </c>
      <c r="AA175" s="14">
        <v>0</v>
      </c>
      <c r="AB175" s="317"/>
      <c r="AC175" s="15" t="str">
        <f t="shared" si="189"/>
        <v/>
      </c>
      <c r="AD175" s="15" t="str">
        <f t="shared" si="195"/>
        <v/>
      </c>
      <c r="AE175" s="16" t="str">
        <f t="shared" si="196"/>
        <v>0 - 0</v>
      </c>
      <c r="AF175" s="20" t="str">
        <f t="shared" si="197"/>
        <v>Not an offer</v>
      </c>
      <c r="AG175" s="276" t="str">
        <f t="shared" si="191"/>
        <v>Not an Offer</v>
      </c>
      <c r="AH175" s="150"/>
      <c r="AI175" s="254">
        <v>159</v>
      </c>
      <c r="AJ175" s="149" t="str">
        <f t="shared" si="192"/>
        <v>00-ICT</v>
      </c>
      <c r="AK175" s="254" t="b">
        <f t="shared" si="11"/>
        <v>0</v>
      </c>
      <c r="AL175" s="254">
        <f t="shared" si="190"/>
        <v>0</v>
      </c>
      <c r="AM175" s="254">
        <f t="shared" si="193"/>
        <v>0</v>
      </c>
      <c r="AN175" s="288">
        <f t="shared" si="198"/>
        <v>0</v>
      </c>
      <c r="AO175" s="288">
        <f>IF(AND($BU175=$BV175,BU175=AO$13),$J175&amp;$K175&amp;$L175&amp;$M175&amp;$N175&amp;$O175&amp;$P175&amp;$Q175&amp;$R175&amp;$S175&amp;$T175&amp;$U175,IFERROR(MATCH($AN175,AO$17:AO174,0),-1000))</f>
        <v>1</v>
      </c>
      <c r="AP175" s="288">
        <f>IF(AND($BU175=$BV175,BV175=AP$13),$J175&amp;$K175&amp;$L175&amp;$M175&amp;$N175&amp;$O175&amp;$P175&amp;$Q175&amp;$R175&amp;$S175&amp;$T175&amp;$U175,IFERROR(MATCH($AN175,AP$17:AP174,0),-1000))</f>
        <v>1</v>
      </c>
      <c r="AQ175" s="288">
        <f>IF(AND($BU175=$BV175,BW175=AQ$13),$J175&amp;$K175&amp;$L175&amp;$M175&amp;$N175&amp;$O175&amp;$P175&amp;$Q175&amp;$R175&amp;$S175&amp;$T175&amp;$U175,IFERROR(MATCH($AN175,AQ$17:AQ174,0),-1000))</f>
        <v>1</v>
      </c>
      <c r="AR175" s="288">
        <f>IF(AND($BU175=$BV175,BX175=AR$13),$J175&amp;$K175&amp;$L175&amp;$M175&amp;$N175&amp;$O175&amp;$P175&amp;$Q175&amp;$R175&amp;$S175&amp;$T175&amp;$U175,IFERROR(MATCH($AN175,AR$17:AR174,0),-1000))</f>
        <v>1</v>
      </c>
      <c r="AS175" s="254">
        <f t="shared" ref="AS175:AS316" si="242">IF(AN175&lt;&gt;0,IF(SUMIF($X175:$AA175,"&gt;0",$AO175:$AR175)&lt;0,"Enter discrete year offers first",0),0)</f>
        <v>0</v>
      </c>
      <c r="AT175" s="261" t="str">
        <f t="shared" si="199"/>
        <v/>
      </c>
      <c r="AU175" s="254" t="str">
        <f t="shared" si="239"/>
        <v/>
      </c>
      <c r="AV175" s="254" t="str">
        <f t="shared" si="239"/>
        <v/>
      </c>
      <c r="AW175" s="254" t="str">
        <f t="shared" si="239"/>
        <v/>
      </c>
      <c r="AX175" s="254" t="str">
        <f t="shared" si="239"/>
        <v/>
      </c>
      <c r="AY175" s="254" t="str">
        <f t="shared" si="237"/>
        <v/>
      </c>
      <c r="AZ175" s="254" t="str">
        <f t="shared" si="237"/>
        <v/>
      </c>
      <c r="BA175" s="254" t="str">
        <f t="shared" si="237"/>
        <v/>
      </c>
      <c r="BB175" s="254" t="str">
        <f t="shared" si="237"/>
        <v/>
      </c>
      <c r="BC175" s="254" t="str">
        <f t="shared" si="187"/>
        <v/>
      </c>
      <c r="BD175" s="254" t="str">
        <f t="shared" si="187"/>
        <v/>
      </c>
      <c r="BE175" s="262" t="str">
        <f t="shared" si="187"/>
        <v/>
      </c>
      <c r="BF175" s="263" t="str">
        <f t="shared" si="240"/>
        <v/>
      </c>
      <c r="BG175" s="254" t="str">
        <f t="shared" si="240"/>
        <v/>
      </c>
      <c r="BH175" s="254" t="str">
        <f t="shared" si="240"/>
        <v/>
      </c>
      <c r="BI175" s="254" t="str">
        <f t="shared" si="240"/>
        <v/>
      </c>
      <c r="BJ175" s="254" t="str">
        <f t="shared" si="238"/>
        <v/>
      </c>
      <c r="BK175" s="254" t="str">
        <f t="shared" si="238"/>
        <v/>
      </c>
      <c r="BL175" s="254" t="str">
        <f t="shared" si="238"/>
        <v/>
      </c>
      <c r="BM175" s="254" t="str">
        <f t="shared" si="238"/>
        <v/>
      </c>
      <c r="BN175" s="254" t="str">
        <f t="shared" si="188"/>
        <v/>
      </c>
      <c r="BO175" s="254" t="str">
        <f t="shared" si="188"/>
        <v/>
      </c>
      <c r="BP175" s="254" t="str">
        <f t="shared" si="188"/>
        <v/>
      </c>
      <c r="BQ175" s="264" t="str">
        <f t="shared" si="200"/>
        <v/>
      </c>
      <c r="BR175" s="261" t="str">
        <f t="shared" si="30"/>
        <v/>
      </c>
      <c r="BS175" s="254" t="str">
        <f t="shared" si="180"/>
        <v/>
      </c>
      <c r="BT175" s="254" t="str">
        <f t="shared" si="180"/>
        <v/>
      </c>
      <c r="BU175" s="265" t="str">
        <f t="shared" si="178"/>
        <v/>
      </c>
      <c r="BV175" s="263" t="str">
        <f t="shared" si="181"/>
        <v/>
      </c>
      <c r="BW175" s="254" t="str">
        <f t="shared" si="181"/>
        <v/>
      </c>
      <c r="BX175" s="254" t="str">
        <f t="shared" si="179"/>
        <v/>
      </c>
      <c r="BY175" s="264" t="str">
        <f t="shared" si="33"/>
        <v/>
      </c>
      <c r="BZ175" s="254" t="str">
        <f t="shared" si="34"/>
        <v/>
      </c>
      <c r="CA175" s="254">
        <f t="shared" si="183"/>
        <v>0</v>
      </c>
      <c r="CB175" s="254">
        <f t="shared" si="183"/>
        <v>0</v>
      </c>
      <c r="CC175" s="254">
        <f t="shared" si="183"/>
        <v>0</v>
      </c>
      <c r="CD175" s="254">
        <f t="shared" si="183"/>
        <v>0</v>
      </c>
      <c r="CE175" s="254">
        <f t="shared" si="183"/>
        <v>0</v>
      </c>
      <c r="CF175" s="254">
        <f t="shared" si="183"/>
        <v>0</v>
      </c>
      <c r="CG175" s="254">
        <f t="shared" si="241"/>
        <v>0</v>
      </c>
      <c r="CH175" s="254">
        <f t="shared" si="241"/>
        <v>0</v>
      </c>
      <c r="CI175" s="254">
        <f t="shared" si="241"/>
        <v>0</v>
      </c>
      <c r="CJ175" s="254">
        <f t="shared" si="186"/>
        <v>0</v>
      </c>
      <c r="CK175" s="254">
        <f t="shared" si="186"/>
        <v>0</v>
      </c>
      <c r="CL175" s="254">
        <f t="shared" si="186"/>
        <v>0</v>
      </c>
      <c r="CM175" s="254">
        <f t="shared" si="201"/>
        <v>0</v>
      </c>
      <c r="CN175" s="254">
        <f t="shared" si="202"/>
        <v>0</v>
      </c>
      <c r="CO175" s="254">
        <f t="shared" si="203"/>
        <v>0</v>
      </c>
      <c r="CP175" s="254">
        <f t="shared" si="204"/>
        <v>0</v>
      </c>
      <c r="CQ175" s="254">
        <f t="shared" si="205"/>
        <v>0</v>
      </c>
      <c r="CR175" s="254">
        <f t="shared" si="206"/>
        <v>0</v>
      </c>
      <c r="CS175" s="254">
        <f t="shared" si="207"/>
        <v>0</v>
      </c>
      <c r="CT175" s="254">
        <f t="shared" si="208"/>
        <v>0</v>
      </c>
      <c r="CU175" s="254">
        <f t="shared" si="209"/>
        <v>0</v>
      </c>
      <c r="CV175" s="254">
        <f t="shared" si="210"/>
        <v>0</v>
      </c>
      <c r="CW175" s="254">
        <f t="shared" si="211"/>
        <v>0</v>
      </c>
      <c r="CX175" s="254">
        <f t="shared" si="212"/>
        <v>0</v>
      </c>
      <c r="CY175" s="254">
        <f t="shared" si="213"/>
        <v>0</v>
      </c>
      <c r="CZ175" s="254">
        <f t="shared" si="214"/>
        <v>0</v>
      </c>
      <c r="DA175" s="254">
        <f t="shared" si="215"/>
        <v>0</v>
      </c>
      <c r="DB175" s="254">
        <f t="shared" si="216"/>
        <v>0</v>
      </c>
      <c r="DC175" s="254">
        <f t="shared" si="217"/>
        <v>0</v>
      </c>
      <c r="DD175" s="254">
        <f t="shared" si="218"/>
        <v>0</v>
      </c>
      <c r="DE175" s="254">
        <f t="shared" si="219"/>
        <v>0</v>
      </c>
      <c r="DF175" s="254">
        <f t="shared" si="220"/>
        <v>0</v>
      </c>
      <c r="DG175" s="254">
        <f t="shared" si="221"/>
        <v>0</v>
      </c>
      <c r="DH175" s="254">
        <f t="shared" si="222"/>
        <v>0</v>
      </c>
      <c r="DI175" s="254">
        <f t="shared" si="223"/>
        <v>0</v>
      </c>
      <c r="DJ175" s="254">
        <f t="shared" si="224"/>
        <v>0</v>
      </c>
      <c r="DK175" s="254">
        <f t="shared" si="225"/>
        <v>0</v>
      </c>
      <c r="DL175" s="254">
        <f t="shared" si="226"/>
        <v>0</v>
      </c>
      <c r="DM175" s="254">
        <f t="shared" si="227"/>
        <v>0</v>
      </c>
      <c r="DN175" s="254">
        <f t="shared" si="228"/>
        <v>0</v>
      </c>
      <c r="DO175" s="254">
        <f t="shared" si="229"/>
        <v>0</v>
      </c>
      <c r="DP175" s="254">
        <f t="shared" si="230"/>
        <v>0</v>
      </c>
      <c r="DQ175" s="254">
        <f t="shared" si="231"/>
        <v>0</v>
      </c>
      <c r="DR175" s="254">
        <f t="shared" si="232"/>
        <v>0</v>
      </c>
      <c r="DS175" s="254">
        <f t="shared" si="233"/>
        <v>0</v>
      </c>
      <c r="DT175" s="254">
        <f t="shared" si="234"/>
        <v>0</v>
      </c>
      <c r="DU175" s="254">
        <f t="shared" si="235"/>
        <v>0</v>
      </c>
      <c r="DV175" s="254">
        <f t="shared" si="236"/>
        <v>0</v>
      </c>
    </row>
    <row r="176" spans="1:126" ht="24" customHeight="1">
      <c r="A176" s="11" t="str">
        <f ca="1">IF(AG176&lt;&gt;"OK","",CONCATENATE(TEXT('Front Page'!$F$33,"000"),TEXT('Front Page'!$F$31,"000"),"-",LEFT('Front Page'!$R$53,5),"-",LEFT(D176,1),AJ176, "-",TEXT(B176,"000")))</f>
        <v/>
      </c>
      <c r="B176" s="12" t="str">
        <f>IFERROR(IF(E176="","",MAX(B$17:B175)+1),"")</f>
        <v/>
      </c>
      <c r="C176" s="13"/>
      <c r="D176" s="29" t="str">
        <f t="shared" si="134"/>
        <v>None</v>
      </c>
      <c r="E176" s="29" t="str">
        <f t="shared" si="17"/>
        <v/>
      </c>
      <c r="F176" s="29" t="str">
        <f t="shared" si="18"/>
        <v/>
      </c>
      <c r="G176" s="363"/>
      <c r="H176" s="364"/>
      <c r="I176" s="325" t="str">
        <f t="shared" si="194"/>
        <v>No</v>
      </c>
      <c r="J176" s="314">
        <v>0</v>
      </c>
      <c r="K176" s="312">
        <v>0</v>
      </c>
      <c r="L176" s="312">
        <v>0</v>
      </c>
      <c r="M176" s="312">
        <v>0</v>
      </c>
      <c r="N176" s="312">
        <v>0</v>
      </c>
      <c r="O176" s="312">
        <v>0</v>
      </c>
      <c r="P176" s="312">
        <v>0</v>
      </c>
      <c r="Q176" s="312">
        <v>0</v>
      </c>
      <c r="R176" s="312">
        <v>0</v>
      </c>
      <c r="S176" s="312">
        <v>0</v>
      </c>
      <c r="T176" s="312">
        <v>0</v>
      </c>
      <c r="U176" s="312">
        <v>0</v>
      </c>
      <c r="V176" s="313">
        <v>1</v>
      </c>
      <c r="W176" s="313">
        <v>1</v>
      </c>
      <c r="X176" s="312">
        <v>0</v>
      </c>
      <c r="Y176" s="312">
        <v>0</v>
      </c>
      <c r="Z176" s="312">
        <v>0</v>
      </c>
      <c r="AA176" s="14">
        <v>0</v>
      </c>
      <c r="AB176" s="317"/>
      <c r="AC176" s="15" t="str">
        <f t="shared" si="189"/>
        <v/>
      </c>
      <c r="AD176" s="15" t="str">
        <f t="shared" si="195"/>
        <v/>
      </c>
      <c r="AE176" s="16" t="str">
        <f t="shared" si="196"/>
        <v>0 - 0</v>
      </c>
      <c r="AF176" s="20" t="str">
        <f t="shared" si="197"/>
        <v>Not an offer</v>
      </c>
      <c r="AG176" s="276" t="str">
        <f t="shared" si="191"/>
        <v>Not an Offer</v>
      </c>
      <c r="AH176" s="150"/>
      <c r="AI176" s="254">
        <v>160</v>
      </c>
      <c r="AJ176" s="149" t="str">
        <f t="shared" si="192"/>
        <v>00-ICT</v>
      </c>
      <c r="AK176" s="254" t="b">
        <f t="shared" si="11"/>
        <v>0</v>
      </c>
      <c r="AL176" s="254">
        <f t="shared" si="190"/>
        <v>0</v>
      </c>
      <c r="AM176" s="254">
        <f t="shared" si="193"/>
        <v>0</v>
      </c>
      <c r="AN176" s="288">
        <f t="shared" si="198"/>
        <v>0</v>
      </c>
      <c r="AO176" s="288">
        <f>IF(AND($BU176=$BV176,BU176=AO$13),$J176&amp;$K176&amp;$L176&amp;$M176&amp;$N176&amp;$O176&amp;$P176&amp;$Q176&amp;$R176&amp;$S176&amp;$T176&amp;$U176,IFERROR(MATCH($AN176,AO$17:AO175,0),-1000))</f>
        <v>1</v>
      </c>
      <c r="AP176" s="288">
        <f>IF(AND($BU176=$BV176,BV176=AP$13),$J176&amp;$K176&amp;$L176&amp;$M176&amp;$N176&amp;$O176&amp;$P176&amp;$Q176&amp;$R176&amp;$S176&amp;$T176&amp;$U176,IFERROR(MATCH($AN176,AP$17:AP175,0),-1000))</f>
        <v>1</v>
      </c>
      <c r="AQ176" s="288">
        <f>IF(AND($BU176=$BV176,BW176=AQ$13),$J176&amp;$K176&amp;$L176&amp;$M176&amp;$N176&amp;$O176&amp;$P176&amp;$Q176&amp;$R176&amp;$S176&amp;$T176&amp;$U176,IFERROR(MATCH($AN176,AQ$17:AQ175,0),-1000))</f>
        <v>1</v>
      </c>
      <c r="AR176" s="288">
        <f>IF(AND($BU176=$BV176,BX176=AR$13),$J176&amp;$K176&amp;$L176&amp;$M176&amp;$N176&amp;$O176&amp;$P176&amp;$Q176&amp;$R176&amp;$S176&amp;$T176&amp;$U176,IFERROR(MATCH($AN176,AR$17:AR175,0),-1000))</f>
        <v>1</v>
      </c>
      <c r="AS176" s="254">
        <f t="shared" si="242"/>
        <v>0</v>
      </c>
      <c r="AT176" s="261" t="str">
        <f t="shared" si="199"/>
        <v/>
      </c>
      <c r="AU176" s="254" t="str">
        <f t="shared" si="239"/>
        <v/>
      </c>
      <c r="AV176" s="254" t="str">
        <f t="shared" si="239"/>
        <v/>
      </c>
      <c r="AW176" s="254" t="str">
        <f t="shared" si="239"/>
        <v/>
      </c>
      <c r="AX176" s="254" t="str">
        <f t="shared" si="239"/>
        <v/>
      </c>
      <c r="AY176" s="254" t="str">
        <f t="shared" si="237"/>
        <v/>
      </c>
      <c r="AZ176" s="254" t="str">
        <f t="shared" si="237"/>
        <v/>
      </c>
      <c r="BA176" s="254" t="str">
        <f t="shared" si="237"/>
        <v/>
      </c>
      <c r="BB176" s="254" t="str">
        <f t="shared" si="237"/>
        <v/>
      </c>
      <c r="BC176" s="254" t="str">
        <f t="shared" si="187"/>
        <v/>
      </c>
      <c r="BD176" s="254" t="str">
        <f t="shared" si="187"/>
        <v/>
      </c>
      <c r="BE176" s="262" t="str">
        <f t="shared" si="187"/>
        <v/>
      </c>
      <c r="BF176" s="263" t="str">
        <f t="shared" si="240"/>
        <v/>
      </c>
      <c r="BG176" s="254" t="str">
        <f t="shared" si="240"/>
        <v/>
      </c>
      <c r="BH176" s="254" t="str">
        <f t="shared" si="240"/>
        <v/>
      </c>
      <c r="BI176" s="254" t="str">
        <f t="shared" si="240"/>
        <v/>
      </c>
      <c r="BJ176" s="254" t="str">
        <f t="shared" si="238"/>
        <v/>
      </c>
      <c r="BK176" s="254" t="str">
        <f t="shared" si="238"/>
        <v/>
      </c>
      <c r="BL176" s="254" t="str">
        <f t="shared" si="238"/>
        <v/>
      </c>
      <c r="BM176" s="254" t="str">
        <f t="shared" si="238"/>
        <v/>
      </c>
      <c r="BN176" s="254" t="str">
        <f t="shared" si="188"/>
        <v/>
      </c>
      <c r="BO176" s="254" t="str">
        <f t="shared" si="188"/>
        <v/>
      </c>
      <c r="BP176" s="254" t="str">
        <f t="shared" si="188"/>
        <v/>
      </c>
      <c r="BQ176" s="264" t="str">
        <f t="shared" si="200"/>
        <v/>
      </c>
      <c r="BR176" s="261" t="str">
        <f t="shared" si="30"/>
        <v/>
      </c>
      <c r="BS176" s="254" t="str">
        <f t="shared" si="180"/>
        <v/>
      </c>
      <c r="BT176" s="254" t="str">
        <f t="shared" si="180"/>
        <v/>
      </c>
      <c r="BU176" s="265" t="str">
        <f t="shared" si="178"/>
        <v/>
      </c>
      <c r="BV176" s="263" t="str">
        <f t="shared" si="181"/>
        <v/>
      </c>
      <c r="BW176" s="254" t="str">
        <f t="shared" si="181"/>
        <v/>
      </c>
      <c r="BX176" s="254" t="str">
        <f t="shared" si="179"/>
        <v/>
      </c>
      <c r="BY176" s="264" t="str">
        <f t="shared" si="33"/>
        <v/>
      </c>
      <c r="BZ176" s="254" t="str">
        <f t="shared" si="34"/>
        <v/>
      </c>
      <c r="CA176" s="254">
        <f t="shared" ref="CA176:CI217" si="243">IF($X176&gt;0,J176*$W176,0)</f>
        <v>0</v>
      </c>
      <c r="CB176" s="254">
        <f t="shared" si="243"/>
        <v>0</v>
      </c>
      <c r="CC176" s="254">
        <f t="shared" si="243"/>
        <v>0</v>
      </c>
      <c r="CD176" s="254">
        <f t="shared" si="243"/>
        <v>0</v>
      </c>
      <c r="CE176" s="254">
        <f t="shared" si="243"/>
        <v>0</v>
      </c>
      <c r="CF176" s="254">
        <f t="shared" si="243"/>
        <v>0</v>
      </c>
      <c r="CG176" s="254">
        <f t="shared" si="241"/>
        <v>0</v>
      </c>
      <c r="CH176" s="254">
        <f t="shared" si="241"/>
        <v>0</v>
      </c>
      <c r="CI176" s="254">
        <f t="shared" si="241"/>
        <v>0</v>
      </c>
      <c r="CJ176" s="254">
        <f t="shared" si="186"/>
        <v>0</v>
      </c>
      <c r="CK176" s="254">
        <f t="shared" si="186"/>
        <v>0</v>
      </c>
      <c r="CL176" s="254">
        <f t="shared" si="186"/>
        <v>0</v>
      </c>
      <c r="CM176" s="254">
        <f t="shared" si="201"/>
        <v>0</v>
      </c>
      <c r="CN176" s="254">
        <f t="shared" si="202"/>
        <v>0</v>
      </c>
      <c r="CO176" s="254">
        <f t="shared" si="203"/>
        <v>0</v>
      </c>
      <c r="CP176" s="254">
        <f t="shared" si="204"/>
        <v>0</v>
      </c>
      <c r="CQ176" s="254">
        <f t="shared" si="205"/>
        <v>0</v>
      </c>
      <c r="CR176" s="254">
        <f t="shared" si="206"/>
        <v>0</v>
      </c>
      <c r="CS176" s="254">
        <f t="shared" si="207"/>
        <v>0</v>
      </c>
      <c r="CT176" s="254">
        <f t="shared" si="208"/>
        <v>0</v>
      </c>
      <c r="CU176" s="254">
        <f t="shared" si="209"/>
        <v>0</v>
      </c>
      <c r="CV176" s="254">
        <f t="shared" si="210"/>
        <v>0</v>
      </c>
      <c r="CW176" s="254">
        <f t="shared" si="211"/>
        <v>0</v>
      </c>
      <c r="CX176" s="254">
        <f t="shared" si="212"/>
        <v>0</v>
      </c>
      <c r="CY176" s="254">
        <f t="shared" si="213"/>
        <v>0</v>
      </c>
      <c r="CZ176" s="254">
        <f t="shared" si="214"/>
        <v>0</v>
      </c>
      <c r="DA176" s="254">
        <f t="shared" si="215"/>
        <v>0</v>
      </c>
      <c r="DB176" s="254">
        <f t="shared" si="216"/>
        <v>0</v>
      </c>
      <c r="DC176" s="254">
        <f t="shared" si="217"/>
        <v>0</v>
      </c>
      <c r="DD176" s="254">
        <f t="shared" si="218"/>
        <v>0</v>
      </c>
      <c r="DE176" s="254">
        <f t="shared" si="219"/>
        <v>0</v>
      </c>
      <c r="DF176" s="254">
        <f t="shared" si="220"/>
        <v>0</v>
      </c>
      <c r="DG176" s="254">
        <f t="shared" si="221"/>
        <v>0</v>
      </c>
      <c r="DH176" s="254">
        <f t="shared" si="222"/>
        <v>0</v>
      </c>
      <c r="DI176" s="254">
        <f t="shared" si="223"/>
        <v>0</v>
      </c>
      <c r="DJ176" s="254">
        <f t="shared" si="224"/>
        <v>0</v>
      </c>
      <c r="DK176" s="254">
        <f t="shared" si="225"/>
        <v>0</v>
      </c>
      <c r="DL176" s="254">
        <f t="shared" si="226"/>
        <v>0</v>
      </c>
      <c r="DM176" s="254">
        <f t="shared" si="227"/>
        <v>0</v>
      </c>
      <c r="DN176" s="254">
        <f t="shared" si="228"/>
        <v>0</v>
      </c>
      <c r="DO176" s="254">
        <f t="shared" si="229"/>
        <v>0</v>
      </c>
      <c r="DP176" s="254">
        <f t="shared" si="230"/>
        <v>0</v>
      </c>
      <c r="DQ176" s="254">
        <f t="shared" si="231"/>
        <v>0</v>
      </c>
      <c r="DR176" s="254">
        <f t="shared" si="232"/>
        <v>0</v>
      </c>
      <c r="DS176" s="254">
        <f t="shared" si="233"/>
        <v>0</v>
      </c>
      <c r="DT176" s="254">
        <f t="shared" si="234"/>
        <v>0</v>
      </c>
      <c r="DU176" s="254">
        <f t="shared" si="235"/>
        <v>0</v>
      </c>
      <c r="DV176" s="254">
        <f t="shared" si="236"/>
        <v>0</v>
      </c>
    </row>
    <row r="177" spans="1:126" ht="24" customHeight="1">
      <c r="A177" s="11" t="str">
        <f ca="1">IF(AG177&lt;&gt;"OK","",CONCATENATE(TEXT('Front Page'!$F$33,"000"),TEXT('Front Page'!$F$31,"000"),"-",LEFT('Front Page'!$R$53,5),"-",LEFT(D177,1),AJ177, "-",TEXT(B177,"000")))</f>
        <v/>
      </c>
      <c r="B177" s="12" t="str">
        <f>IFERROR(IF(E177="","",MAX(B$17:B176)+1),"")</f>
        <v/>
      </c>
      <c r="C177" s="13"/>
      <c r="D177" s="29" t="str">
        <f t="shared" si="134"/>
        <v>None</v>
      </c>
      <c r="E177" s="29" t="str">
        <f t="shared" si="17"/>
        <v/>
      </c>
      <c r="F177" s="29" t="str">
        <f t="shared" si="18"/>
        <v/>
      </c>
      <c r="G177" s="363"/>
      <c r="H177" s="364"/>
      <c r="I177" s="325" t="str">
        <f t="shared" si="194"/>
        <v>No</v>
      </c>
      <c r="J177" s="314">
        <v>0</v>
      </c>
      <c r="K177" s="312">
        <v>0</v>
      </c>
      <c r="L177" s="312">
        <v>0</v>
      </c>
      <c r="M177" s="312">
        <v>0</v>
      </c>
      <c r="N177" s="312">
        <v>0</v>
      </c>
      <c r="O177" s="312">
        <v>0</v>
      </c>
      <c r="P177" s="312">
        <v>0</v>
      </c>
      <c r="Q177" s="312">
        <v>0</v>
      </c>
      <c r="R177" s="312">
        <v>0</v>
      </c>
      <c r="S177" s="312">
        <v>0</v>
      </c>
      <c r="T177" s="312">
        <v>0</v>
      </c>
      <c r="U177" s="312">
        <v>0</v>
      </c>
      <c r="V177" s="313">
        <v>1</v>
      </c>
      <c r="W177" s="313">
        <v>1</v>
      </c>
      <c r="X177" s="312">
        <v>0</v>
      </c>
      <c r="Y177" s="312">
        <v>0</v>
      </c>
      <c r="Z177" s="312">
        <v>0</v>
      </c>
      <c r="AA177" s="14">
        <v>0</v>
      </c>
      <c r="AB177" s="317"/>
      <c r="AC177" s="15" t="str">
        <f t="shared" si="189"/>
        <v/>
      </c>
      <c r="AD177" s="15" t="str">
        <f t="shared" si="195"/>
        <v/>
      </c>
      <c r="AE177" s="16" t="str">
        <f t="shared" si="196"/>
        <v>0 - 0</v>
      </c>
      <c r="AF177" s="20" t="str">
        <f t="shared" si="197"/>
        <v>Not an offer</v>
      </c>
      <c r="AG177" s="276" t="str">
        <f t="shared" si="191"/>
        <v>Not an Offer</v>
      </c>
      <c r="AH177" s="150"/>
      <c r="AI177" s="254">
        <v>161</v>
      </c>
      <c r="AJ177" s="149" t="str">
        <f t="shared" si="192"/>
        <v>00-ICT</v>
      </c>
      <c r="AK177" s="254" t="b">
        <f t="shared" si="11"/>
        <v>0</v>
      </c>
      <c r="AL177" s="254">
        <f t="shared" si="190"/>
        <v>0</v>
      </c>
      <c r="AM177" s="254">
        <f t="shared" si="193"/>
        <v>0</v>
      </c>
      <c r="AN177" s="288">
        <f t="shared" si="198"/>
        <v>0</v>
      </c>
      <c r="AO177" s="288">
        <f>IF(AND($BU177=$BV177,BU177=AO$13),$J177&amp;$K177&amp;$L177&amp;$M177&amp;$N177&amp;$O177&amp;$P177&amp;$Q177&amp;$R177&amp;$S177&amp;$T177&amp;$U177,IFERROR(MATCH($AN177,AO$17:AO176,0),-1000))</f>
        <v>1</v>
      </c>
      <c r="AP177" s="288">
        <f>IF(AND($BU177=$BV177,BV177=AP$13),$J177&amp;$K177&amp;$L177&amp;$M177&amp;$N177&amp;$O177&amp;$P177&amp;$Q177&amp;$R177&amp;$S177&amp;$T177&amp;$U177,IFERROR(MATCH($AN177,AP$17:AP176,0),-1000))</f>
        <v>1</v>
      </c>
      <c r="AQ177" s="288">
        <f>IF(AND($BU177=$BV177,BW177=AQ$13),$J177&amp;$K177&amp;$L177&amp;$M177&amp;$N177&amp;$O177&amp;$P177&amp;$Q177&amp;$R177&amp;$S177&amp;$T177&amp;$U177,IFERROR(MATCH($AN177,AQ$17:AQ176,0),-1000))</f>
        <v>1</v>
      </c>
      <c r="AR177" s="288">
        <f>IF(AND($BU177=$BV177,BX177=AR$13),$J177&amp;$K177&amp;$L177&amp;$M177&amp;$N177&amp;$O177&amp;$P177&amp;$Q177&amp;$R177&amp;$S177&amp;$T177&amp;$U177,IFERROR(MATCH($AN177,AR$17:AR176,0),-1000))</f>
        <v>1</v>
      </c>
      <c r="AS177" s="254">
        <f t="shared" si="242"/>
        <v>0</v>
      </c>
      <c r="AT177" s="261" t="str">
        <f t="shared" si="199"/>
        <v/>
      </c>
      <c r="AU177" s="254" t="str">
        <f t="shared" si="239"/>
        <v/>
      </c>
      <c r="AV177" s="254" t="str">
        <f t="shared" si="239"/>
        <v/>
      </c>
      <c r="AW177" s="254" t="str">
        <f t="shared" si="239"/>
        <v/>
      </c>
      <c r="AX177" s="254" t="str">
        <f t="shared" si="239"/>
        <v/>
      </c>
      <c r="AY177" s="254" t="str">
        <f t="shared" si="237"/>
        <v/>
      </c>
      <c r="AZ177" s="254" t="str">
        <f t="shared" si="237"/>
        <v/>
      </c>
      <c r="BA177" s="254" t="str">
        <f t="shared" si="237"/>
        <v/>
      </c>
      <c r="BB177" s="254" t="str">
        <f t="shared" si="237"/>
        <v/>
      </c>
      <c r="BC177" s="254" t="str">
        <f t="shared" si="187"/>
        <v/>
      </c>
      <c r="BD177" s="254" t="str">
        <f t="shared" si="187"/>
        <v/>
      </c>
      <c r="BE177" s="262" t="str">
        <f t="shared" si="187"/>
        <v/>
      </c>
      <c r="BF177" s="263" t="str">
        <f t="shared" si="240"/>
        <v/>
      </c>
      <c r="BG177" s="254" t="str">
        <f t="shared" si="240"/>
        <v/>
      </c>
      <c r="BH177" s="254" t="str">
        <f t="shared" si="240"/>
        <v/>
      </c>
      <c r="BI177" s="254" t="str">
        <f t="shared" si="240"/>
        <v/>
      </c>
      <c r="BJ177" s="254" t="str">
        <f t="shared" si="238"/>
        <v/>
      </c>
      <c r="BK177" s="254" t="str">
        <f t="shared" si="238"/>
        <v/>
      </c>
      <c r="BL177" s="254" t="str">
        <f t="shared" si="238"/>
        <v/>
      </c>
      <c r="BM177" s="254" t="str">
        <f t="shared" si="238"/>
        <v/>
      </c>
      <c r="BN177" s="254" t="str">
        <f t="shared" si="188"/>
        <v/>
      </c>
      <c r="BO177" s="254" t="str">
        <f t="shared" si="188"/>
        <v/>
      </c>
      <c r="BP177" s="254" t="str">
        <f t="shared" si="188"/>
        <v/>
      </c>
      <c r="BQ177" s="264" t="str">
        <f t="shared" si="200"/>
        <v/>
      </c>
      <c r="BR177" s="261" t="str">
        <f t="shared" si="30"/>
        <v/>
      </c>
      <c r="BS177" s="254" t="str">
        <f t="shared" si="180"/>
        <v/>
      </c>
      <c r="BT177" s="254" t="str">
        <f t="shared" si="180"/>
        <v/>
      </c>
      <c r="BU177" s="265" t="str">
        <f t="shared" si="178"/>
        <v/>
      </c>
      <c r="BV177" s="263" t="str">
        <f t="shared" si="181"/>
        <v/>
      </c>
      <c r="BW177" s="254" t="str">
        <f t="shared" si="181"/>
        <v/>
      </c>
      <c r="BX177" s="254" t="str">
        <f t="shared" si="179"/>
        <v/>
      </c>
      <c r="BY177" s="264" t="str">
        <f t="shared" si="33"/>
        <v/>
      </c>
      <c r="BZ177" s="254" t="str">
        <f t="shared" si="34"/>
        <v/>
      </c>
      <c r="CA177" s="254">
        <f t="shared" si="243"/>
        <v>0</v>
      </c>
      <c r="CB177" s="254">
        <f t="shared" si="243"/>
        <v>0</v>
      </c>
      <c r="CC177" s="254">
        <f t="shared" si="243"/>
        <v>0</v>
      </c>
      <c r="CD177" s="254">
        <f t="shared" si="243"/>
        <v>0</v>
      </c>
      <c r="CE177" s="254">
        <f t="shared" si="243"/>
        <v>0</v>
      </c>
      <c r="CF177" s="254">
        <f t="shared" si="243"/>
        <v>0</v>
      </c>
      <c r="CG177" s="254">
        <f t="shared" si="241"/>
        <v>0</v>
      </c>
      <c r="CH177" s="254">
        <f t="shared" si="241"/>
        <v>0</v>
      </c>
      <c r="CI177" s="254">
        <f t="shared" si="241"/>
        <v>0</v>
      </c>
      <c r="CJ177" s="254">
        <f t="shared" si="186"/>
        <v>0</v>
      </c>
      <c r="CK177" s="254">
        <f t="shared" si="186"/>
        <v>0</v>
      </c>
      <c r="CL177" s="254">
        <f t="shared" si="186"/>
        <v>0</v>
      </c>
      <c r="CM177" s="254">
        <f t="shared" si="201"/>
        <v>0</v>
      </c>
      <c r="CN177" s="254">
        <f t="shared" si="202"/>
        <v>0</v>
      </c>
      <c r="CO177" s="254">
        <f t="shared" si="203"/>
        <v>0</v>
      </c>
      <c r="CP177" s="254">
        <f t="shared" si="204"/>
        <v>0</v>
      </c>
      <c r="CQ177" s="254">
        <f t="shared" si="205"/>
        <v>0</v>
      </c>
      <c r="CR177" s="254">
        <f t="shared" si="206"/>
        <v>0</v>
      </c>
      <c r="CS177" s="254">
        <f t="shared" si="207"/>
        <v>0</v>
      </c>
      <c r="CT177" s="254">
        <f t="shared" si="208"/>
        <v>0</v>
      </c>
      <c r="CU177" s="254">
        <f t="shared" si="209"/>
        <v>0</v>
      </c>
      <c r="CV177" s="254">
        <f t="shared" si="210"/>
        <v>0</v>
      </c>
      <c r="CW177" s="254">
        <f t="shared" si="211"/>
        <v>0</v>
      </c>
      <c r="CX177" s="254">
        <f t="shared" si="212"/>
        <v>0</v>
      </c>
      <c r="CY177" s="254">
        <f t="shared" si="213"/>
        <v>0</v>
      </c>
      <c r="CZ177" s="254">
        <f t="shared" si="214"/>
        <v>0</v>
      </c>
      <c r="DA177" s="254">
        <f t="shared" si="215"/>
        <v>0</v>
      </c>
      <c r="DB177" s="254">
        <f t="shared" si="216"/>
        <v>0</v>
      </c>
      <c r="DC177" s="254">
        <f t="shared" si="217"/>
        <v>0</v>
      </c>
      <c r="DD177" s="254">
        <f t="shared" si="218"/>
        <v>0</v>
      </c>
      <c r="DE177" s="254">
        <f t="shared" si="219"/>
        <v>0</v>
      </c>
      <c r="DF177" s="254">
        <f t="shared" si="220"/>
        <v>0</v>
      </c>
      <c r="DG177" s="254">
        <f t="shared" si="221"/>
        <v>0</v>
      </c>
      <c r="DH177" s="254">
        <f t="shared" si="222"/>
        <v>0</v>
      </c>
      <c r="DI177" s="254">
        <f t="shared" si="223"/>
        <v>0</v>
      </c>
      <c r="DJ177" s="254">
        <f t="shared" si="224"/>
        <v>0</v>
      </c>
      <c r="DK177" s="254">
        <f t="shared" si="225"/>
        <v>0</v>
      </c>
      <c r="DL177" s="254">
        <f t="shared" si="226"/>
        <v>0</v>
      </c>
      <c r="DM177" s="254">
        <f t="shared" si="227"/>
        <v>0</v>
      </c>
      <c r="DN177" s="254">
        <f t="shared" si="228"/>
        <v>0</v>
      </c>
      <c r="DO177" s="254">
        <f t="shared" si="229"/>
        <v>0</v>
      </c>
      <c r="DP177" s="254">
        <f t="shared" si="230"/>
        <v>0</v>
      </c>
      <c r="DQ177" s="254">
        <f t="shared" si="231"/>
        <v>0</v>
      </c>
      <c r="DR177" s="254">
        <f t="shared" si="232"/>
        <v>0</v>
      </c>
      <c r="DS177" s="254">
        <f t="shared" si="233"/>
        <v>0</v>
      </c>
      <c r="DT177" s="254">
        <f t="shared" si="234"/>
        <v>0</v>
      </c>
      <c r="DU177" s="254">
        <f t="shared" si="235"/>
        <v>0</v>
      </c>
      <c r="DV177" s="254">
        <f t="shared" si="236"/>
        <v>0</v>
      </c>
    </row>
    <row r="178" spans="1:126" ht="24" customHeight="1">
      <c r="A178" s="11" t="str">
        <f ca="1">IF(AG178&lt;&gt;"OK","",CONCATENATE(TEXT('Front Page'!$F$33,"000"),TEXT('Front Page'!$F$31,"000"),"-",LEFT('Front Page'!$R$53,5),"-",LEFT(D178,1),AJ178, "-",TEXT(B178,"000")))</f>
        <v/>
      </c>
      <c r="B178" s="12" t="str">
        <f>IFERROR(IF(E178="","",MAX(B$17:B177)+1),"")</f>
        <v/>
      </c>
      <c r="C178" s="13"/>
      <c r="D178" s="29" t="str">
        <f t="shared" si="134"/>
        <v>None</v>
      </c>
      <c r="E178" s="29" t="str">
        <f t="shared" si="17"/>
        <v/>
      </c>
      <c r="F178" s="29" t="str">
        <f t="shared" si="18"/>
        <v/>
      </c>
      <c r="G178" s="363"/>
      <c r="H178" s="364"/>
      <c r="I178" s="325" t="str">
        <f t="shared" si="194"/>
        <v>No</v>
      </c>
      <c r="J178" s="314">
        <v>0</v>
      </c>
      <c r="K178" s="312">
        <v>0</v>
      </c>
      <c r="L178" s="312">
        <v>0</v>
      </c>
      <c r="M178" s="312">
        <v>0</v>
      </c>
      <c r="N178" s="312">
        <v>0</v>
      </c>
      <c r="O178" s="312">
        <v>0</v>
      </c>
      <c r="P178" s="312">
        <v>0</v>
      </c>
      <c r="Q178" s="312">
        <v>0</v>
      </c>
      <c r="R178" s="312">
        <v>0</v>
      </c>
      <c r="S178" s="312">
        <v>0</v>
      </c>
      <c r="T178" s="312">
        <v>0</v>
      </c>
      <c r="U178" s="312">
        <v>0</v>
      </c>
      <c r="V178" s="313">
        <v>1</v>
      </c>
      <c r="W178" s="313">
        <v>1</v>
      </c>
      <c r="X178" s="312">
        <v>0</v>
      </c>
      <c r="Y178" s="312">
        <v>0</v>
      </c>
      <c r="Z178" s="312">
        <v>0</v>
      </c>
      <c r="AA178" s="14">
        <v>0</v>
      </c>
      <c r="AB178" s="317"/>
      <c r="AC178" s="15" t="str">
        <f t="shared" si="189"/>
        <v/>
      </c>
      <c r="AD178" s="15" t="str">
        <f t="shared" si="195"/>
        <v/>
      </c>
      <c r="AE178" s="16" t="str">
        <f t="shared" si="196"/>
        <v>0 - 0</v>
      </c>
      <c r="AF178" s="20" t="str">
        <f t="shared" si="197"/>
        <v>Not an offer</v>
      </c>
      <c r="AG178" s="276" t="str">
        <f t="shared" si="191"/>
        <v>Not an Offer</v>
      </c>
      <c r="AH178" s="150"/>
      <c r="AI178" s="254">
        <v>162</v>
      </c>
      <c r="AJ178" s="149" t="str">
        <f t="shared" si="192"/>
        <v>00-ICT</v>
      </c>
      <c r="AK178" s="254" t="b">
        <f t="shared" si="11"/>
        <v>0</v>
      </c>
      <c r="AL178" s="254">
        <f t="shared" si="190"/>
        <v>0</v>
      </c>
      <c r="AM178" s="254">
        <f t="shared" si="193"/>
        <v>0</v>
      </c>
      <c r="AN178" s="288">
        <f t="shared" si="198"/>
        <v>0</v>
      </c>
      <c r="AO178" s="288">
        <f>IF(AND($BU178=$BV178,BU178=AO$13),$J178&amp;$K178&amp;$L178&amp;$M178&amp;$N178&amp;$O178&amp;$P178&amp;$Q178&amp;$R178&amp;$S178&amp;$T178&amp;$U178,IFERROR(MATCH($AN178,AO$17:AO177,0),-1000))</f>
        <v>1</v>
      </c>
      <c r="AP178" s="288">
        <f>IF(AND($BU178=$BV178,BV178=AP$13),$J178&amp;$K178&amp;$L178&amp;$M178&amp;$N178&amp;$O178&amp;$P178&amp;$Q178&amp;$R178&amp;$S178&amp;$T178&amp;$U178,IFERROR(MATCH($AN178,AP$17:AP177,0),-1000))</f>
        <v>1</v>
      </c>
      <c r="AQ178" s="288">
        <f>IF(AND($BU178=$BV178,BW178=AQ$13),$J178&amp;$K178&amp;$L178&amp;$M178&amp;$N178&amp;$O178&amp;$P178&amp;$Q178&amp;$R178&amp;$S178&amp;$T178&amp;$U178,IFERROR(MATCH($AN178,AQ$17:AQ177,0),-1000))</f>
        <v>1</v>
      </c>
      <c r="AR178" s="288">
        <f>IF(AND($BU178=$BV178,BX178=AR$13),$J178&amp;$K178&amp;$L178&amp;$M178&amp;$N178&amp;$O178&amp;$P178&amp;$Q178&amp;$R178&amp;$S178&amp;$T178&amp;$U178,IFERROR(MATCH($AN178,AR$17:AR177,0),-1000))</f>
        <v>1</v>
      </c>
      <c r="AS178" s="254">
        <f t="shared" si="242"/>
        <v>0</v>
      </c>
      <c r="AT178" s="261" t="str">
        <f t="shared" si="199"/>
        <v/>
      </c>
      <c r="AU178" s="254" t="str">
        <f t="shared" si="239"/>
        <v/>
      </c>
      <c r="AV178" s="254" t="str">
        <f t="shared" si="239"/>
        <v/>
      </c>
      <c r="AW178" s="254" t="str">
        <f t="shared" si="239"/>
        <v/>
      </c>
      <c r="AX178" s="254" t="str">
        <f t="shared" si="239"/>
        <v/>
      </c>
      <c r="AY178" s="254" t="str">
        <f t="shared" si="237"/>
        <v/>
      </c>
      <c r="AZ178" s="254" t="str">
        <f t="shared" si="237"/>
        <v/>
      </c>
      <c r="BA178" s="254" t="str">
        <f t="shared" si="237"/>
        <v/>
      </c>
      <c r="BB178" s="254" t="str">
        <f t="shared" si="237"/>
        <v/>
      </c>
      <c r="BC178" s="254" t="str">
        <f t="shared" si="187"/>
        <v/>
      </c>
      <c r="BD178" s="254" t="str">
        <f t="shared" si="187"/>
        <v/>
      </c>
      <c r="BE178" s="262" t="str">
        <f t="shared" si="187"/>
        <v/>
      </c>
      <c r="BF178" s="263" t="str">
        <f t="shared" si="240"/>
        <v/>
      </c>
      <c r="BG178" s="254" t="str">
        <f t="shared" si="240"/>
        <v/>
      </c>
      <c r="BH178" s="254" t="str">
        <f t="shared" si="240"/>
        <v/>
      </c>
      <c r="BI178" s="254" t="str">
        <f t="shared" si="240"/>
        <v/>
      </c>
      <c r="BJ178" s="254" t="str">
        <f t="shared" si="238"/>
        <v/>
      </c>
      <c r="BK178" s="254" t="str">
        <f t="shared" si="238"/>
        <v/>
      </c>
      <c r="BL178" s="254" t="str">
        <f t="shared" si="238"/>
        <v/>
      </c>
      <c r="BM178" s="254" t="str">
        <f t="shared" si="238"/>
        <v/>
      </c>
      <c r="BN178" s="254" t="str">
        <f t="shared" si="188"/>
        <v/>
      </c>
      <c r="BO178" s="254" t="str">
        <f t="shared" si="188"/>
        <v/>
      </c>
      <c r="BP178" s="254" t="str">
        <f t="shared" si="188"/>
        <v/>
      </c>
      <c r="BQ178" s="264" t="str">
        <f t="shared" si="200"/>
        <v/>
      </c>
      <c r="BR178" s="261" t="str">
        <f t="shared" si="30"/>
        <v/>
      </c>
      <c r="BS178" s="254" t="str">
        <f t="shared" si="180"/>
        <v/>
      </c>
      <c r="BT178" s="254" t="str">
        <f t="shared" si="180"/>
        <v/>
      </c>
      <c r="BU178" s="265" t="str">
        <f t="shared" si="178"/>
        <v/>
      </c>
      <c r="BV178" s="263" t="str">
        <f t="shared" si="181"/>
        <v/>
      </c>
      <c r="BW178" s="254" t="str">
        <f t="shared" si="181"/>
        <v/>
      </c>
      <c r="BX178" s="254" t="str">
        <f t="shared" si="179"/>
        <v/>
      </c>
      <c r="BY178" s="264" t="str">
        <f t="shared" si="33"/>
        <v/>
      </c>
      <c r="BZ178" s="254" t="str">
        <f t="shared" si="34"/>
        <v/>
      </c>
      <c r="CA178" s="254">
        <f t="shared" si="243"/>
        <v>0</v>
      </c>
      <c r="CB178" s="254">
        <f t="shared" si="243"/>
        <v>0</v>
      </c>
      <c r="CC178" s="254">
        <f t="shared" si="243"/>
        <v>0</v>
      </c>
      <c r="CD178" s="254">
        <f t="shared" si="243"/>
        <v>0</v>
      </c>
      <c r="CE178" s="254">
        <f t="shared" si="243"/>
        <v>0</v>
      </c>
      <c r="CF178" s="254">
        <f t="shared" si="243"/>
        <v>0</v>
      </c>
      <c r="CG178" s="254">
        <f t="shared" si="241"/>
        <v>0</v>
      </c>
      <c r="CH178" s="254">
        <f t="shared" si="241"/>
        <v>0</v>
      </c>
      <c r="CI178" s="254">
        <f t="shared" si="241"/>
        <v>0</v>
      </c>
      <c r="CJ178" s="254">
        <f t="shared" si="186"/>
        <v>0</v>
      </c>
      <c r="CK178" s="254">
        <f t="shared" si="186"/>
        <v>0</v>
      </c>
      <c r="CL178" s="254">
        <f t="shared" si="186"/>
        <v>0</v>
      </c>
      <c r="CM178" s="254">
        <f t="shared" si="201"/>
        <v>0</v>
      </c>
      <c r="CN178" s="254">
        <f t="shared" si="202"/>
        <v>0</v>
      </c>
      <c r="CO178" s="254">
        <f t="shared" si="203"/>
        <v>0</v>
      </c>
      <c r="CP178" s="254">
        <f t="shared" si="204"/>
        <v>0</v>
      </c>
      <c r="CQ178" s="254">
        <f t="shared" si="205"/>
        <v>0</v>
      </c>
      <c r="CR178" s="254">
        <f t="shared" si="206"/>
        <v>0</v>
      </c>
      <c r="CS178" s="254">
        <f t="shared" si="207"/>
        <v>0</v>
      </c>
      <c r="CT178" s="254">
        <f t="shared" si="208"/>
        <v>0</v>
      </c>
      <c r="CU178" s="254">
        <f t="shared" si="209"/>
        <v>0</v>
      </c>
      <c r="CV178" s="254">
        <f t="shared" si="210"/>
        <v>0</v>
      </c>
      <c r="CW178" s="254">
        <f t="shared" si="211"/>
        <v>0</v>
      </c>
      <c r="CX178" s="254">
        <f t="shared" si="212"/>
        <v>0</v>
      </c>
      <c r="CY178" s="254">
        <f t="shared" si="213"/>
        <v>0</v>
      </c>
      <c r="CZ178" s="254">
        <f t="shared" si="214"/>
        <v>0</v>
      </c>
      <c r="DA178" s="254">
        <f t="shared" si="215"/>
        <v>0</v>
      </c>
      <c r="DB178" s="254">
        <f t="shared" si="216"/>
        <v>0</v>
      </c>
      <c r="DC178" s="254">
        <f t="shared" si="217"/>
        <v>0</v>
      </c>
      <c r="DD178" s="254">
        <f t="shared" si="218"/>
        <v>0</v>
      </c>
      <c r="DE178" s="254">
        <f t="shared" si="219"/>
        <v>0</v>
      </c>
      <c r="DF178" s="254">
        <f t="shared" si="220"/>
        <v>0</v>
      </c>
      <c r="DG178" s="254">
        <f t="shared" si="221"/>
        <v>0</v>
      </c>
      <c r="DH178" s="254">
        <f t="shared" si="222"/>
        <v>0</v>
      </c>
      <c r="DI178" s="254">
        <f t="shared" si="223"/>
        <v>0</v>
      </c>
      <c r="DJ178" s="254">
        <f t="shared" si="224"/>
        <v>0</v>
      </c>
      <c r="DK178" s="254">
        <f t="shared" si="225"/>
        <v>0</v>
      </c>
      <c r="DL178" s="254">
        <f t="shared" si="226"/>
        <v>0</v>
      </c>
      <c r="DM178" s="254">
        <f t="shared" si="227"/>
        <v>0</v>
      </c>
      <c r="DN178" s="254">
        <f t="shared" si="228"/>
        <v>0</v>
      </c>
      <c r="DO178" s="254">
        <f t="shared" si="229"/>
        <v>0</v>
      </c>
      <c r="DP178" s="254">
        <f t="shared" si="230"/>
        <v>0</v>
      </c>
      <c r="DQ178" s="254">
        <f t="shared" si="231"/>
        <v>0</v>
      </c>
      <c r="DR178" s="254">
        <f t="shared" si="232"/>
        <v>0</v>
      </c>
      <c r="DS178" s="254">
        <f t="shared" si="233"/>
        <v>0</v>
      </c>
      <c r="DT178" s="254">
        <f t="shared" si="234"/>
        <v>0</v>
      </c>
      <c r="DU178" s="254">
        <f t="shared" si="235"/>
        <v>0</v>
      </c>
      <c r="DV178" s="254">
        <f t="shared" si="236"/>
        <v>0</v>
      </c>
    </row>
    <row r="179" spans="1:126" ht="24" customHeight="1">
      <c r="A179" s="11" t="str">
        <f ca="1">IF(AG179&lt;&gt;"OK","",CONCATENATE(TEXT('Front Page'!$F$33,"000"),TEXT('Front Page'!$F$31,"000"),"-",LEFT('Front Page'!$R$53,5),"-",LEFT(D179,1),AJ179, "-",TEXT(B179,"000")))</f>
        <v/>
      </c>
      <c r="B179" s="12" t="str">
        <f>IFERROR(IF(E179="","",MAX(B$17:B178)+1),"")</f>
        <v/>
      </c>
      <c r="C179" s="13"/>
      <c r="D179" s="29" t="str">
        <f t="shared" si="134"/>
        <v>None</v>
      </c>
      <c r="E179" s="29" t="str">
        <f t="shared" si="17"/>
        <v/>
      </c>
      <c r="F179" s="29" t="str">
        <f t="shared" si="18"/>
        <v/>
      </c>
      <c r="G179" s="363"/>
      <c r="H179" s="364"/>
      <c r="I179" s="325" t="str">
        <f t="shared" si="194"/>
        <v>No</v>
      </c>
      <c r="J179" s="314">
        <v>0</v>
      </c>
      <c r="K179" s="312">
        <v>0</v>
      </c>
      <c r="L179" s="312">
        <v>0</v>
      </c>
      <c r="M179" s="312">
        <v>0</v>
      </c>
      <c r="N179" s="312">
        <v>0</v>
      </c>
      <c r="O179" s="312">
        <v>0</v>
      </c>
      <c r="P179" s="312">
        <v>0</v>
      </c>
      <c r="Q179" s="312">
        <v>0</v>
      </c>
      <c r="R179" s="312">
        <v>0</v>
      </c>
      <c r="S179" s="312">
        <v>0</v>
      </c>
      <c r="T179" s="312">
        <v>0</v>
      </c>
      <c r="U179" s="312">
        <v>0</v>
      </c>
      <c r="V179" s="313">
        <v>1</v>
      </c>
      <c r="W179" s="313">
        <v>1</v>
      </c>
      <c r="X179" s="312">
        <v>0</v>
      </c>
      <c r="Y179" s="312">
        <v>0</v>
      </c>
      <c r="Z179" s="312">
        <v>0</v>
      </c>
      <c r="AA179" s="14">
        <v>0</v>
      </c>
      <c r="AB179" s="317"/>
      <c r="AC179" s="15" t="str">
        <f t="shared" si="189"/>
        <v/>
      </c>
      <c r="AD179" s="15" t="str">
        <f t="shared" si="195"/>
        <v/>
      </c>
      <c r="AE179" s="16" t="str">
        <f t="shared" si="196"/>
        <v>0 - 0</v>
      </c>
      <c r="AF179" s="20" t="str">
        <f t="shared" si="197"/>
        <v>Not an offer</v>
      </c>
      <c r="AG179" s="276" t="str">
        <f t="shared" si="191"/>
        <v>Not an Offer</v>
      </c>
      <c r="AH179" s="150"/>
      <c r="AI179" s="254">
        <v>163</v>
      </c>
      <c r="AJ179" s="149" t="str">
        <f t="shared" si="192"/>
        <v>00-ICT</v>
      </c>
      <c r="AK179" s="254" t="b">
        <f t="shared" si="11"/>
        <v>0</v>
      </c>
      <c r="AL179" s="254">
        <f t="shared" si="190"/>
        <v>0</v>
      </c>
      <c r="AM179" s="254">
        <f t="shared" si="193"/>
        <v>0</v>
      </c>
      <c r="AN179" s="288">
        <f t="shared" si="198"/>
        <v>0</v>
      </c>
      <c r="AO179" s="288">
        <f>IF(AND($BU179=$BV179,BU179=AO$13),$J179&amp;$K179&amp;$L179&amp;$M179&amp;$N179&amp;$O179&amp;$P179&amp;$Q179&amp;$R179&amp;$S179&amp;$T179&amp;$U179,IFERROR(MATCH($AN179,AO$17:AO178,0),-1000))</f>
        <v>1</v>
      </c>
      <c r="AP179" s="288">
        <f>IF(AND($BU179=$BV179,BV179=AP$13),$J179&amp;$K179&amp;$L179&amp;$M179&amp;$N179&amp;$O179&amp;$P179&amp;$Q179&amp;$R179&amp;$S179&amp;$T179&amp;$U179,IFERROR(MATCH($AN179,AP$17:AP178,0),-1000))</f>
        <v>1</v>
      </c>
      <c r="AQ179" s="288">
        <f>IF(AND($BU179=$BV179,BW179=AQ$13),$J179&amp;$K179&amp;$L179&amp;$M179&amp;$N179&amp;$O179&amp;$P179&amp;$Q179&amp;$R179&amp;$S179&amp;$T179&amp;$U179,IFERROR(MATCH($AN179,AQ$17:AQ178,0),-1000))</f>
        <v>1</v>
      </c>
      <c r="AR179" s="288">
        <f>IF(AND($BU179=$BV179,BX179=AR$13),$J179&amp;$K179&amp;$L179&amp;$M179&amp;$N179&amp;$O179&amp;$P179&amp;$Q179&amp;$R179&amp;$S179&amp;$T179&amp;$U179,IFERROR(MATCH($AN179,AR$17:AR178,0),-1000))</f>
        <v>1</v>
      </c>
      <c r="AS179" s="254">
        <f t="shared" si="242"/>
        <v>0</v>
      </c>
      <c r="AT179" s="261" t="str">
        <f t="shared" si="199"/>
        <v/>
      </c>
      <c r="AU179" s="254" t="str">
        <f t="shared" si="239"/>
        <v/>
      </c>
      <c r="AV179" s="254" t="str">
        <f t="shared" si="239"/>
        <v/>
      </c>
      <c r="AW179" s="254" t="str">
        <f t="shared" si="239"/>
        <v/>
      </c>
      <c r="AX179" s="254" t="str">
        <f t="shared" si="239"/>
        <v/>
      </c>
      <c r="AY179" s="254" t="str">
        <f t="shared" si="237"/>
        <v/>
      </c>
      <c r="AZ179" s="254" t="str">
        <f t="shared" si="237"/>
        <v/>
      </c>
      <c r="BA179" s="254" t="str">
        <f t="shared" si="237"/>
        <v/>
      </c>
      <c r="BB179" s="254" t="str">
        <f t="shared" si="237"/>
        <v/>
      </c>
      <c r="BC179" s="254" t="str">
        <f t="shared" si="187"/>
        <v/>
      </c>
      <c r="BD179" s="254" t="str">
        <f t="shared" si="187"/>
        <v/>
      </c>
      <c r="BE179" s="262" t="str">
        <f t="shared" si="187"/>
        <v/>
      </c>
      <c r="BF179" s="263" t="str">
        <f t="shared" si="240"/>
        <v/>
      </c>
      <c r="BG179" s="254" t="str">
        <f t="shared" si="240"/>
        <v/>
      </c>
      <c r="BH179" s="254" t="str">
        <f t="shared" si="240"/>
        <v/>
      </c>
      <c r="BI179" s="254" t="str">
        <f t="shared" si="240"/>
        <v/>
      </c>
      <c r="BJ179" s="254" t="str">
        <f t="shared" si="238"/>
        <v/>
      </c>
      <c r="BK179" s="254" t="str">
        <f t="shared" si="238"/>
        <v/>
      </c>
      <c r="BL179" s="254" t="str">
        <f t="shared" si="238"/>
        <v/>
      </c>
      <c r="BM179" s="254" t="str">
        <f t="shared" si="238"/>
        <v/>
      </c>
      <c r="BN179" s="254" t="str">
        <f t="shared" si="188"/>
        <v/>
      </c>
      <c r="BO179" s="254" t="str">
        <f t="shared" si="188"/>
        <v/>
      </c>
      <c r="BP179" s="254" t="str">
        <f t="shared" si="188"/>
        <v/>
      </c>
      <c r="BQ179" s="264" t="str">
        <f t="shared" si="200"/>
        <v/>
      </c>
      <c r="BR179" s="261" t="str">
        <f t="shared" si="30"/>
        <v/>
      </c>
      <c r="BS179" s="254" t="str">
        <f t="shared" si="180"/>
        <v/>
      </c>
      <c r="BT179" s="254" t="str">
        <f t="shared" si="180"/>
        <v/>
      </c>
      <c r="BU179" s="265" t="str">
        <f t="shared" si="178"/>
        <v/>
      </c>
      <c r="BV179" s="263" t="str">
        <f t="shared" si="181"/>
        <v/>
      </c>
      <c r="BW179" s="254" t="str">
        <f t="shared" si="181"/>
        <v/>
      </c>
      <c r="BX179" s="254" t="str">
        <f t="shared" si="179"/>
        <v/>
      </c>
      <c r="BY179" s="264" t="str">
        <f t="shared" si="33"/>
        <v/>
      </c>
      <c r="BZ179" s="254" t="str">
        <f t="shared" si="34"/>
        <v/>
      </c>
      <c r="CA179" s="254">
        <f t="shared" si="243"/>
        <v>0</v>
      </c>
      <c r="CB179" s="254">
        <f t="shared" si="243"/>
        <v>0</v>
      </c>
      <c r="CC179" s="254">
        <f t="shared" si="243"/>
        <v>0</v>
      </c>
      <c r="CD179" s="254">
        <f t="shared" si="243"/>
        <v>0</v>
      </c>
      <c r="CE179" s="254">
        <f t="shared" si="243"/>
        <v>0</v>
      </c>
      <c r="CF179" s="254">
        <f t="shared" si="243"/>
        <v>0</v>
      </c>
      <c r="CG179" s="254">
        <f t="shared" si="241"/>
        <v>0</v>
      </c>
      <c r="CH179" s="254">
        <f t="shared" si="241"/>
        <v>0</v>
      </c>
      <c r="CI179" s="254">
        <f t="shared" si="241"/>
        <v>0</v>
      </c>
      <c r="CJ179" s="254">
        <f t="shared" si="186"/>
        <v>0</v>
      </c>
      <c r="CK179" s="254">
        <f t="shared" si="186"/>
        <v>0</v>
      </c>
      <c r="CL179" s="254">
        <f t="shared" si="186"/>
        <v>0</v>
      </c>
      <c r="CM179" s="254">
        <f t="shared" si="201"/>
        <v>0</v>
      </c>
      <c r="CN179" s="254">
        <f t="shared" si="202"/>
        <v>0</v>
      </c>
      <c r="CO179" s="254">
        <f t="shared" si="203"/>
        <v>0</v>
      </c>
      <c r="CP179" s="254">
        <f t="shared" si="204"/>
        <v>0</v>
      </c>
      <c r="CQ179" s="254">
        <f t="shared" si="205"/>
        <v>0</v>
      </c>
      <c r="CR179" s="254">
        <f t="shared" si="206"/>
        <v>0</v>
      </c>
      <c r="CS179" s="254">
        <f t="shared" si="207"/>
        <v>0</v>
      </c>
      <c r="CT179" s="254">
        <f t="shared" si="208"/>
        <v>0</v>
      </c>
      <c r="CU179" s="254">
        <f t="shared" si="209"/>
        <v>0</v>
      </c>
      <c r="CV179" s="254">
        <f t="shared" si="210"/>
        <v>0</v>
      </c>
      <c r="CW179" s="254">
        <f t="shared" si="211"/>
        <v>0</v>
      </c>
      <c r="CX179" s="254">
        <f t="shared" si="212"/>
        <v>0</v>
      </c>
      <c r="CY179" s="254">
        <f t="shared" si="213"/>
        <v>0</v>
      </c>
      <c r="CZ179" s="254">
        <f t="shared" si="214"/>
        <v>0</v>
      </c>
      <c r="DA179" s="254">
        <f t="shared" si="215"/>
        <v>0</v>
      </c>
      <c r="DB179" s="254">
        <f t="shared" si="216"/>
        <v>0</v>
      </c>
      <c r="DC179" s="254">
        <f t="shared" si="217"/>
        <v>0</v>
      </c>
      <c r="DD179" s="254">
        <f t="shared" si="218"/>
        <v>0</v>
      </c>
      <c r="DE179" s="254">
        <f t="shared" si="219"/>
        <v>0</v>
      </c>
      <c r="DF179" s="254">
        <f t="shared" si="220"/>
        <v>0</v>
      </c>
      <c r="DG179" s="254">
        <f t="shared" si="221"/>
        <v>0</v>
      </c>
      <c r="DH179" s="254">
        <f t="shared" si="222"/>
        <v>0</v>
      </c>
      <c r="DI179" s="254">
        <f t="shared" si="223"/>
        <v>0</v>
      </c>
      <c r="DJ179" s="254">
        <f t="shared" si="224"/>
        <v>0</v>
      </c>
      <c r="DK179" s="254">
        <f t="shared" si="225"/>
        <v>0</v>
      </c>
      <c r="DL179" s="254">
        <f t="shared" si="226"/>
        <v>0</v>
      </c>
      <c r="DM179" s="254">
        <f t="shared" si="227"/>
        <v>0</v>
      </c>
      <c r="DN179" s="254">
        <f t="shared" si="228"/>
        <v>0</v>
      </c>
      <c r="DO179" s="254">
        <f t="shared" si="229"/>
        <v>0</v>
      </c>
      <c r="DP179" s="254">
        <f t="shared" si="230"/>
        <v>0</v>
      </c>
      <c r="DQ179" s="254">
        <f t="shared" si="231"/>
        <v>0</v>
      </c>
      <c r="DR179" s="254">
        <f t="shared" si="232"/>
        <v>0</v>
      </c>
      <c r="DS179" s="254">
        <f t="shared" si="233"/>
        <v>0</v>
      </c>
      <c r="DT179" s="254">
        <f t="shared" si="234"/>
        <v>0</v>
      </c>
      <c r="DU179" s="254">
        <f t="shared" si="235"/>
        <v>0</v>
      </c>
      <c r="DV179" s="254">
        <f t="shared" si="236"/>
        <v>0</v>
      </c>
    </row>
    <row r="180" spans="1:126" ht="24" customHeight="1">
      <c r="A180" s="11" t="str">
        <f ca="1">IF(AG180&lt;&gt;"OK","",CONCATENATE(TEXT('Front Page'!$F$33,"000"),TEXT('Front Page'!$F$31,"000"),"-",LEFT('Front Page'!$R$53,5),"-",LEFT(D180,1),AJ180, "-",TEXT(B180,"000")))</f>
        <v/>
      </c>
      <c r="B180" s="12" t="str">
        <f>IFERROR(IF(E180="","",MAX(B$17:B179)+1),"")</f>
        <v/>
      </c>
      <c r="C180" s="13"/>
      <c r="D180" s="29" t="str">
        <f t="shared" si="134"/>
        <v>None</v>
      </c>
      <c r="E180" s="29" t="str">
        <f t="shared" si="17"/>
        <v/>
      </c>
      <c r="F180" s="29" t="str">
        <f t="shared" si="18"/>
        <v/>
      </c>
      <c r="G180" s="363"/>
      <c r="H180" s="364"/>
      <c r="I180" s="325" t="str">
        <f t="shared" si="194"/>
        <v>No</v>
      </c>
      <c r="J180" s="314">
        <v>0</v>
      </c>
      <c r="K180" s="312">
        <v>0</v>
      </c>
      <c r="L180" s="312">
        <v>0</v>
      </c>
      <c r="M180" s="312">
        <v>0</v>
      </c>
      <c r="N180" s="312">
        <v>0</v>
      </c>
      <c r="O180" s="312">
        <v>0</v>
      </c>
      <c r="P180" s="312">
        <v>0</v>
      </c>
      <c r="Q180" s="312">
        <v>0</v>
      </c>
      <c r="R180" s="312">
        <v>0</v>
      </c>
      <c r="S180" s="312">
        <v>0</v>
      </c>
      <c r="T180" s="312">
        <v>0</v>
      </c>
      <c r="U180" s="312">
        <v>0</v>
      </c>
      <c r="V180" s="313">
        <v>1</v>
      </c>
      <c r="W180" s="313">
        <v>1</v>
      </c>
      <c r="X180" s="312">
        <v>0</v>
      </c>
      <c r="Y180" s="312">
        <v>0</v>
      </c>
      <c r="Z180" s="312">
        <v>0</v>
      </c>
      <c r="AA180" s="14">
        <v>0</v>
      </c>
      <c r="AB180" s="317"/>
      <c r="AC180" s="15" t="str">
        <f t="shared" si="189"/>
        <v/>
      </c>
      <c r="AD180" s="15" t="str">
        <f t="shared" si="195"/>
        <v/>
      </c>
      <c r="AE180" s="16" t="str">
        <f t="shared" si="196"/>
        <v>0 - 0</v>
      </c>
      <c r="AF180" s="20" t="str">
        <f t="shared" si="197"/>
        <v>Not an offer</v>
      </c>
      <c r="AG180" s="276" t="str">
        <f t="shared" si="191"/>
        <v>Not an Offer</v>
      </c>
      <c r="AH180" s="150"/>
      <c r="AI180" s="254">
        <v>164</v>
      </c>
      <c r="AJ180" s="149" t="str">
        <f t="shared" si="192"/>
        <v>00-ICT</v>
      </c>
      <c r="AK180" s="254" t="b">
        <f t="shared" si="11"/>
        <v>0</v>
      </c>
      <c r="AL180" s="254">
        <f t="shared" si="190"/>
        <v>0</v>
      </c>
      <c r="AM180" s="254">
        <f t="shared" si="193"/>
        <v>0</v>
      </c>
      <c r="AN180" s="288">
        <f t="shared" si="198"/>
        <v>0</v>
      </c>
      <c r="AO180" s="288">
        <f>IF(AND($BU180=$BV180,BU180=AO$13),$J180&amp;$K180&amp;$L180&amp;$M180&amp;$N180&amp;$O180&amp;$P180&amp;$Q180&amp;$R180&amp;$S180&amp;$T180&amp;$U180,IFERROR(MATCH($AN180,AO$17:AO179,0),-1000))</f>
        <v>1</v>
      </c>
      <c r="AP180" s="288">
        <f>IF(AND($BU180=$BV180,BV180=AP$13),$J180&amp;$K180&amp;$L180&amp;$M180&amp;$N180&amp;$O180&amp;$P180&amp;$Q180&amp;$R180&amp;$S180&amp;$T180&amp;$U180,IFERROR(MATCH($AN180,AP$17:AP179,0),-1000))</f>
        <v>1</v>
      </c>
      <c r="AQ180" s="288">
        <f>IF(AND($BU180=$BV180,BW180=AQ$13),$J180&amp;$K180&amp;$L180&amp;$M180&amp;$N180&amp;$O180&amp;$P180&amp;$Q180&amp;$R180&amp;$S180&amp;$T180&amp;$U180,IFERROR(MATCH($AN180,AQ$17:AQ179,0),-1000))</f>
        <v>1</v>
      </c>
      <c r="AR180" s="288">
        <f>IF(AND($BU180=$BV180,BX180=AR$13),$J180&amp;$K180&amp;$L180&amp;$M180&amp;$N180&amp;$O180&amp;$P180&amp;$Q180&amp;$R180&amp;$S180&amp;$T180&amp;$U180,IFERROR(MATCH($AN180,AR$17:AR179,0),-1000))</f>
        <v>1</v>
      </c>
      <c r="AS180" s="254">
        <f t="shared" si="242"/>
        <v>0</v>
      </c>
      <c r="AT180" s="261" t="str">
        <f t="shared" si="199"/>
        <v/>
      </c>
      <c r="AU180" s="254" t="str">
        <f t="shared" si="239"/>
        <v/>
      </c>
      <c r="AV180" s="254" t="str">
        <f t="shared" si="239"/>
        <v/>
      </c>
      <c r="AW180" s="254" t="str">
        <f t="shared" si="239"/>
        <v/>
      </c>
      <c r="AX180" s="254" t="str">
        <f t="shared" si="239"/>
        <v/>
      </c>
      <c r="AY180" s="254" t="str">
        <f t="shared" si="237"/>
        <v/>
      </c>
      <c r="AZ180" s="254" t="str">
        <f t="shared" si="237"/>
        <v/>
      </c>
      <c r="BA180" s="254" t="str">
        <f t="shared" si="237"/>
        <v/>
      </c>
      <c r="BB180" s="254" t="str">
        <f t="shared" si="237"/>
        <v/>
      </c>
      <c r="BC180" s="254" t="str">
        <f t="shared" si="187"/>
        <v/>
      </c>
      <c r="BD180" s="254" t="str">
        <f t="shared" si="187"/>
        <v/>
      </c>
      <c r="BE180" s="262" t="str">
        <f t="shared" si="187"/>
        <v/>
      </c>
      <c r="BF180" s="263" t="str">
        <f t="shared" si="240"/>
        <v/>
      </c>
      <c r="BG180" s="254" t="str">
        <f t="shared" si="240"/>
        <v/>
      </c>
      <c r="BH180" s="254" t="str">
        <f t="shared" si="240"/>
        <v/>
      </c>
      <c r="BI180" s="254" t="str">
        <f t="shared" si="240"/>
        <v/>
      </c>
      <c r="BJ180" s="254" t="str">
        <f t="shared" si="238"/>
        <v/>
      </c>
      <c r="BK180" s="254" t="str">
        <f t="shared" si="238"/>
        <v/>
      </c>
      <c r="BL180" s="254" t="str">
        <f t="shared" si="238"/>
        <v/>
      </c>
      <c r="BM180" s="254" t="str">
        <f t="shared" si="238"/>
        <v/>
      </c>
      <c r="BN180" s="254" t="str">
        <f t="shared" si="188"/>
        <v/>
      </c>
      <c r="BO180" s="254" t="str">
        <f t="shared" si="188"/>
        <v/>
      </c>
      <c r="BP180" s="254" t="str">
        <f t="shared" si="188"/>
        <v/>
      </c>
      <c r="BQ180" s="264" t="str">
        <f t="shared" si="200"/>
        <v/>
      </c>
      <c r="BR180" s="261" t="str">
        <f t="shared" si="30"/>
        <v/>
      </c>
      <c r="BS180" s="254" t="str">
        <f t="shared" si="180"/>
        <v/>
      </c>
      <c r="BT180" s="254" t="str">
        <f t="shared" si="180"/>
        <v/>
      </c>
      <c r="BU180" s="265" t="str">
        <f t="shared" si="178"/>
        <v/>
      </c>
      <c r="BV180" s="263" t="str">
        <f t="shared" si="181"/>
        <v/>
      </c>
      <c r="BW180" s="254" t="str">
        <f t="shared" si="181"/>
        <v/>
      </c>
      <c r="BX180" s="254" t="str">
        <f t="shared" si="179"/>
        <v/>
      </c>
      <c r="BY180" s="264" t="str">
        <f t="shared" si="33"/>
        <v/>
      </c>
      <c r="BZ180" s="254" t="str">
        <f t="shared" si="34"/>
        <v/>
      </c>
      <c r="CA180" s="254">
        <f t="shared" si="243"/>
        <v>0</v>
      </c>
      <c r="CB180" s="254">
        <f t="shared" si="243"/>
        <v>0</v>
      </c>
      <c r="CC180" s="254">
        <f t="shared" si="243"/>
        <v>0</v>
      </c>
      <c r="CD180" s="254">
        <f t="shared" si="243"/>
        <v>0</v>
      </c>
      <c r="CE180" s="254">
        <f t="shared" si="243"/>
        <v>0</v>
      </c>
      <c r="CF180" s="254">
        <f t="shared" si="243"/>
        <v>0</v>
      </c>
      <c r="CG180" s="254">
        <f t="shared" si="241"/>
        <v>0</v>
      </c>
      <c r="CH180" s="254">
        <f t="shared" si="241"/>
        <v>0</v>
      </c>
      <c r="CI180" s="254">
        <f t="shared" si="241"/>
        <v>0</v>
      </c>
      <c r="CJ180" s="254">
        <f t="shared" si="186"/>
        <v>0</v>
      </c>
      <c r="CK180" s="254">
        <f t="shared" si="186"/>
        <v>0</v>
      </c>
      <c r="CL180" s="254">
        <f t="shared" si="186"/>
        <v>0</v>
      </c>
      <c r="CM180" s="254">
        <f t="shared" si="201"/>
        <v>0</v>
      </c>
      <c r="CN180" s="254">
        <f t="shared" si="202"/>
        <v>0</v>
      </c>
      <c r="CO180" s="254">
        <f t="shared" si="203"/>
        <v>0</v>
      </c>
      <c r="CP180" s="254">
        <f t="shared" si="204"/>
        <v>0</v>
      </c>
      <c r="CQ180" s="254">
        <f t="shared" si="205"/>
        <v>0</v>
      </c>
      <c r="CR180" s="254">
        <f t="shared" si="206"/>
        <v>0</v>
      </c>
      <c r="CS180" s="254">
        <f t="shared" si="207"/>
        <v>0</v>
      </c>
      <c r="CT180" s="254">
        <f t="shared" si="208"/>
        <v>0</v>
      </c>
      <c r="CU180" s="254">
        <f t="shared" si="209"/>
        <v>0</v>
      </c>
      <c r="CV180" s="254">
        <f t="shared" si="210"/>
        <v>0</v>
      </c>
      <c r="CW180" s="254">
        <f t="shared" si="211"/>
        <v>0</v>
      </c>
      <c r="CX180" s="254">
        <f t="shared" si="212"/>
        <v>0</v>
      </c>
      <c r="CY180" s="254">
        <f t="shared" si="213"/>
        <v>0</v>
      </c>
      <c r="CZ180" s="254">
        <f t="shared" si="214"/>
        <v>0</v>
      </c>
      <c r="DA180" s="254">
        <f t="shared" si="215"/>
        <v>0</v>
      </c>
      <c r="DB180" s="254">
        <f t="shared" si="216"/>
        <v>0</v>
      </c>
      <c r="DC180" s="254">
        <f t="shared" si="217"/>
        <v>0</v>
      </c>
      <c r="DD180" s="254">
        <f t="shared" si="218"/>
        <v>0</v>
      </c>
      <c r="DE180" s="254">
        <f t="shared" si="219"/>
        <v>0</v>
      </c>
      <c r="DF180" s="254">
        <f t="shared" si="220"/>
        <v>0</v>
      </c>
      <c r="DG180" s="254">
        <f t="shared" si="221"/>
        <v>0</v>
      </c>
      <c r="DH180" s="254">
        <f t="shared" si="222"/>
        <v>0</v>
      </c>
      <c r="DI180" s="254">
        <f t="shared" si="223"/>
        <v>0</v>
      </c>
      <c r="DJ180" s="254">
        <f t="shared" si="224"/>
        <v>0</v>
      </c>
      <c r="DK180" s="254">
        <f t="shared" si="225"/>
        <v>0</v>
      </c>
      <c r="DL180" s="254">
        <f t="shared" si="226"/>
        <v>0</v>
      </c>
      <c r="DM180" s="254">
        <f t="shared" si="227"/>
        <v>0</v>
      </c>
      <c r="DN180" s="254">
        <f t="shared" si="228"/>
        <v>0</v>
      </c>
      <c r="DO180" s="254">
        <f t="shared" si="229"/>
        <v>0</v>
      </c>
      <c r="DP180" s="254">
        <f t="shared" si="230"/>
        <v>0</v>
      </c>
      <c r="DQ180" s="254">
        <f t="shared" si="231"/>
        <v>0</v>
      </c>
      <c r="DR180" s="254">
        <f t="shared" si="232"/>
        <v>0</v>
      </c>
      <c r="DS180" s="254">
        <f t="shared" si="233"/>
        <v>0</v>
      </c>
      <c r="DT180" s="254">
        <f t="shared" si="234"/>
        <v>0</v>
      </c>
      <c r="DU180" s="254">
        <f t="shared" si="235"/>
        <v>0</v>
      </c>
      <c r="DV180" s="254">
        <f t="shared" si="236"/>
        <v>0</v>
      </c>
    </row>
    <row r="181" spans="1:126" ht="24" customHeight="1">
      <c r="A181" s="11" t="str">
        <f ca="1">IF(AG181&lt;&gt;"OK","",CONCATENATE(TEXT('Front Page'!$F$33,"000"),TEXT('Front Page'!$F$31,"000"),"-",LEFT('Front Page'!$R$53,5),"-",LEFT(D181,1),AJ181, "-",TEXT(B181,"000")))</f>
        <v/>
      </c>
      <c r="B181" s="12" t="str">
        <f>IFERROR(IF(E181="","",MAX(B$17:B180)+1),"")</f>
        <v/>
      </c>
      <c r="C181" s="13"/>
      <c r="D181" s="29" t="str">
        <f t="shared" si="134"/>
        <v>None</v>
      </c>
      <c r="E181" s="29" t="str">
        <f t="shared" si="17"/>
        <v/>
      </c>
      <c r="F181" s="29" t="str">
        <f t="shared" si="18"/>
        <v/>
      </c>
      <c r="G181" s="363"/>
      <c r="H181" s="364"/>
      <c r="I181" s="325" t="str">
        <f t="shared" si="194"/>
        <v>No</v>
      </c>
      <c r="J181" s="314">
        <v>0</v>
      </c>
      <c r="K181" s="312">
        <v>0</v>
      </c>
      <c r="L181" s="312">
        <v>0</v>
      </c>
      <c r="M181" s="312">
        <v>0</v>
      </c>
      <c r="N181" s="312">
        <v>0</v>
      </c>
      <c r="O181" s="312">
        <v>0</v>
      </c>
      <c r="P181" s="312">
        <v>0</v>
      </c>
      <c r="Q181" s="312">
        <v>0</v>
      </c>
      <c r="R181" s="312">
        <v>0</v>
      </c>
      <c r="S181" s="312">
        <v>0</v>
      </c>
      <c r="T181" s="312">
        <v>0</v>
      </c>
      <c r="U181" s="312">
        <v>0</v>
      </c>
      <c r="V181" s="313">
        <v>1</v>
      </c>
      <c r="W181" s="313">
        <v>1</v>
      </c>
      <c r="X181" s="312">
        <v>0</v>
      </c>
      <c r="Y181" s="312">
        <v>0</v>
      </c>
      <c r="Z181" s="312">
        <v>0</v>
      </c>
      <c r="AA181" s="14">
        <v>0</v>
      </c>
      <c r="AB181" s="317"/>
      <c r="AC181" s="15" t="str">
        <f t="shared" si="189"/>
        <v/>
      </c>
      <c r="AD181" s="15" t="str">
        <f t="shared" si="195"/>
        <v/>
      </c>
      <c r="AE181" s="16" t="str">
        <f t="shared" si="196"/>
        <v>0 - 0</v>
      </c>
      <c r="AF181" s="20" t="str">
        <f t="shared" si="197"/>
        <v>Not an offer</v>
      </c>
      <c r="AG181" s="276" t="str">
        <f t="shared" si="191"/>
        <v>Not an Offer</v>
      </c>
      <c r="AH181" s="150"/>
      <c r="AI181" s="254">
        <v>165</v>
      </c>
      <c r="AJ181" s="149" t="str">
        <f t="shared" si="192"/>
        <v>00-ICT</v>
      </c>
      <c r="AK181" s="254" t="b">
        <f t="shared" si="11"/>
        <v>0</v>
      </c>
      <c r="AL181" s="254">
        <f t="shared" si="190"/>
        <v>0</v>
      </c>
      <c r="AM181" s="254">
        <f t="shared" si="193"/>
        <v>0</v>
      </c>
      <c r="AN181" s="288">
        <f t="shared" si="198"/>
        <v>0</v>
      </c>
      <c r="AO181" s="288">
        <f>IF(AND($BU181=$BV181,BU181=AO$13),$J181&amp;$K181&amp;$L181&amp;$M181&amp;$N181&amp;$O181&amp;$P181&amp;$Q181&amp;$R181&amp;$S181&amp;$T181&amp;$U181,IFERROR(MATCH($AN181,AO$17:AO180,0),-1000))</f>
        <v>1</v>
      </c>
      <c r="AP181" s="288">
        <f>IF(AND($BU181=$BV181,BV181=AP$13),$J181&amp;$K181&amp;$L181&amp;$M181&amp;$N181&amp;$O181&amp;$P181&amp;$Q181&amp;$R181&amp;$S181&amp;$T181&amp;$U181,IFERROR(MATCH($AN181,AP$17:AP180,0),-1000))</f>
        <v>1</v>
      </c>
      <c r="AQ181" s="288">
        <f>IF(AND($BU181=$BV181,BW181=AQ$13),$J181&amp;$K181&amp;$L181&amp;$M181&amp;$N181&amp;$O181&amp;$P181&amp;$Q181&amp;$R181&amp;$S181&amp;$T181&amp;$U181,IFERROR(MATCH($AN181,AQ$17:AQ180,0),-1000))</f>
        <v>1</v>
      </c>
      <c r="AR181" s="288">
        <f>IF(AND($BU181=$BV181,BX181=AR$13),$J181&amp;$K181&amp;$L181&amp;$M181&amp;$N181&amp;$O181&amp;$P181&amp;$Q181&amp;$R181&amp;$S181&amp;$T181&amp;$U181,IFERROR(MATCH($AN181,AR$17:AR180,0),-1000))</f>
        <v>1</v>
      </c>
      <c r="AS181" s="254">
        <f t="shared" si="242"/>
        <v>0</v>
      </c>
      <c r="AT181" s="261" t="str">
        <f t="shared" si="199"/>
        <v/>
      </c>
      <c r="AU181" s="254" t="str">
        <f t="shared" si="239"/>
        <v/>
      </c>
      <c r="AV181" s="254" t="str">
        <f t="shared" si="239"/>
        <v/>
      </c>
      <c r="AW181" s="254" t="str">
        <f t="shared" si="239"/>
        <v/>
      </c>
      <c r="AX181" s="254" t="str">
        <f t="shared" si="239"/>
        <v/>
      </c>
      <c r="AY181" s="254" t="str">
        <f t="shared" si="237"/>
        <v/>
      </c>
      <c r="AZ181" s="254" t="str">
        <f t="shared" si="237"/>
        <v/>
      </c>
      <c r="BA181" s="254" t="str">
        <f t="shared" si="237"/>
        <v/>
      </c>
      <c r="BB181" s="254" t="str">
        <f t="shared" si="237"/>
        <v/>
      </c>
      <c r="BC181" s="254" t="str">
        <f t="shared" si="187"/>
        <v/>
      </c>
      <c r="BD181" s="254" t="str">
        <f t="shared" si="187"/>
        <v/>
      </c>
      <c r="BE181" s="262" t="str">
        <f t="shared" si="187"/>
        <v/>
      </c>
      <c r="BF181" s="263" t="str">
        <f t="shared" si="240"/>
        <v/>
      </c>
      <c r="BG181" s="254" t="str">
        <f t="shared" si="240"/>
        <v/>
      </c>
      <c r="BH181" s="254" t="str">
        <f t="shared" si="240"/>
        <v/>
      </c>
      <c r="BI181" s="254" t="str">
        <f t="shared" si="240"/>
        <v/>
      </c>
      <c r="BJ181" s="254" t="str">
        <f t="shared" si="238"/>
        <v/>
      </c>
      <c r="BK181" s="254" t="str">
        <f t="shared" si="238"/>
        <v/>
      </c>
      <c r="BL181" s="254" t="str">
        <f t="shared" si="238"/>
        <v/>
      </c>
      <c r="BM181" s="254" t="str">
        <f t="shared" si="238"/>
        <v/>
      </c>
      <c r="BN181" s="254" t="str">
        <f t="shared" si="188"/>
        <v/>
      </c>
      <c r="BO181" s="254" t="str">
        <f t="shared" si="188"/>
        <v/>
      </c>
      <c r="BP181" s="254" t="str">
        <f t="shared" si="188"/>
        <v/>
      </c>
      <c r="BQ181" s="264" t="str">
        <f t="shared" si="200"/>
        <v/>
      </c>
      <c r="BR181" s="261" t="str">
        <f t="shared" si="30"/>
        <v/>
      </c>
      <c r="BS181" s="254" t="str">
        <f t="shared" si="180"/>
        <v/>
      </c>
      <c r="BT181" s="254" t="str">
        <f t="shared" si="180"/>
        <v/>
      </c>
      <c r="BU181" s="265" t="str">
        <f t="shared" si="178"/>
        <v/>
      </c>
      <c r="BV181" s="263" t="str">
        <f t="shared" si="181"/>
        <v/>
      </c>
      <c r="BW181" s="254" t="str">
        <f t="shared" si="181"/>
        <v/>
      </c>
      <c r="BX181" s="254" t="str">
        <f t="shared" si="179"/>
        <v/>
      </c>
      <c r="BY181" s="264" t="str">
        <f t="shared" si="33"/>
        <v/>
      </c>
      <c r="BZ181" s="254" t="str">
        <f t="shared" si="34"/>
        <v/>
      </c>
      <c r="CA181" s="254">
        <f t="shared" si="243"/>
        <v>0</v>
      </c>
      <c r="CB181" s="254">
        <f t="shared" si="243"/>
        <v>0</v>
      </c>
      <c r="CC181" s="254">
        <f t="shared" si="243"/>
        <v>0</v>
      </c>
      <c r="CD181" s="254">
        <f t="shared" si="243"/>
        <v>0</v>
      </c>
      <c r="CE181" s="254">
        <f t="shared" si="243"/>
        <v>0</v>
      </c>
      <c r="CF181" s="254">
        <f t="shared" si="243"/>
        <v>0</v>
      </c>
      <c r="CG181" s="254">
        <f t="shared" si="241"/>
        <v>0</v>
      </c>
      <c r="CH181" s="254">
        <f t="shared" si="241"/>
        <v>0</v>
      </c>
      <c r="CI181" s="254">
        <f t="shared" si="241"/>
        <v>0</v>
      </c>
      <c r="CJ181" s="254">
        <f t="shared" si="186"/>
        <v>0</v>
      </c>
      <c r="CK181" s="254">
        <f t="shared" si="186"/>
        <v>0</v>
      </c>
      <c r="CL181" s="254">
        <f t="shared" si="186"/>
        <v>0</v>
      </c>
      <c r="CM181" s="254">
        <f t="shared" si="201"/>
        <v>0</v>
      </c>
      <c r="CN181" s="254">
        <f t="shared" si="202"/>
        <v>0</v>
      </c>
      <c r="CO181" s="254">
        <f t="shared" si="203"/>
        <v>0</v>
      </c>
      <c r="CP181" s="254">
        <f t="shared" si="204"/>
        <v>0</v>
      </c>
      <c r="CQ181" s="254">
        <f t="shared" si="205"/>
        <v>0</v>
      </c>
      <c r="CR181" s="254">
        <f t="shared" si="206"/>
        <v>0</v>
      </c>
      <c r="CS181" s="254">
        <f t="shared" si="207"/>
        <v>0</v>
      </c>
      <c r="CT181" s="254">
        <f t="shared" si="208"/>
        <v>0</v>
      </c>
      <c r="CU181" s="254">
        <f t="shared" si="209"/>
        <v>0</v>
      </c>
      <c r="CV181" s="254">
        <f t="shared" si="210"/>
        <v>0</v>
      </c>
      <c r="CW181" s="254">
        <f t="shared" si="211"/>
        <v>0</v>
      </c>
      <c r="CX181" s="254">
        <f t="shared" si="212"/>
        <v>0</v>
      </c>
      <c r="CY181" s="254">
        <f t="shared" si="213"/>
        <v>0</v>
      </c>
      <c r="CZ181" s="254">
        <f t="shared" si="214"/>
        <v>0</v>
      </c>
      <c r="DA181" s="254">
        <f t="shared" si="215"/>
        <v>0</v>
      </c>
      <c r="DB181" s="254">
        <f t="shared" si="216"/>
        <v>0</v>
      </c>
      <c r="DC181" s="254">
        <f t="shared" si="217"/>
        <v>0</v>
      </c>
      <c r="DD181" s="254">
        <f t="shared" si="218"/>
        <v>0</v>
      </c>
      <c r="DE181" s="254">
        <f t="shared" si="219"/>
        <v>0</v>
      </c>
      <c r="DF181" s="254">
        <f t="shared" si="220"/>
        <v>0</v>
      </c>
      <c r="DG181" s="254">
        <f t="shared" si="221"/>
        <v>0</v>
      </c>
      <c r="DH181" s="254">
        <f t="shared" si="222"/>
        <v>0</v>
      </c>
      <c r="DI181" s="254">
        <f t="shared" si="223"/>
        <v>0</v>
      </c>
      <c r="DJ181" s="254">
        <f t="shared" si="224"/>
        <v>0</v>
      </c>
      <c r="DK181" s="254">
        <f t="shared" si="225"/>
        <v>0</v>
      </c>
      <c r="DL181" s="254">
        <f t="shared" si="226"/>
        <v>0</v>
      </c>
      <c r="DM181" s="254">
        <f t="shared" si="227"/>
        <v>0</v>
      </c>
      <c r="DN181" s="254">
        <f t="shared" si="228"/>
        <v>0</v>
      </c>
      <c r="DO181" s="254">
        <f t="shared" si="229"/>
        <v>0</v>
      </c>
      <c r="DP181" s="254">
        <f t="shared" si="230"/>
        <v>0</v>
      </c>
      <c r="DQ181" s="254">
        <f t="shared" si="231"/>
        <v>0</v>
      </c>
      <c r="DR181" s="254">
        <f t="shared" si="232"/>
        <v>0</v>
      </c>
      <c r="DS181" s="254">
        <f t="shared" si="233"/>
        <v>0</v>
      </c>
      <c r="DT181" s="254">
        <f t="shared" si="234"/>
        <v>0</v>
      </c>
      <c r="DU181" s="254">
        <f t="shared" si="235"/>
        <v>0</v>
      </c>
      <c r="DV181" s="254">
        <f t="shared" si="236"/>
        <v>0</v>
      </c>
    </row>
    <row r="182" spans="1:126" ht="24" customHeight="1">
      <c r="A182" s="11" t="str">
        <f ca="1">IF(AG182&lt;&gt;"OK","",CONCATENATE(TEXT('Front Page'!$F$33,"000"),TEXT('Front Page'!$F$31,"000"),"-",LEFT('Front Page'!$R$53,5),"-",LEFT(D182,1),AJ182, "-",TEXT(B182,"000")))</f>
        <v/>
      </c>
      <c r="B182" s="12" t="str">
        <f>IFERROR(IF(E182="","",MAX(B$17:B181)+1),"")</f>
        <v/>
      </c>
      <c r="C182" s="13"/>
      <c r="D182" s="29" t="str">
        <f t="shared" si="134"/>
        <v>None</v>
      </c>
      <c r="E182" s="29" t="str">
        <f t="shared" si="17"/>
        <v/>
      </c>
      <c r="F182" s="29" t="str">
        <f t="shared" si="18"/>
        <v/>
      </c>
      <c r="G182" s="363"/>
      <c r="H182" s="364"/>
      <c r="I182" s="325" t="str">
        <f t="shared" si="194"/>
        <v>No</v>
      </c>
      <c r="J182" s="314">
        <v>0</v>
      </c>
      <c r="K182" s="312">
        <v>0</v>
      </c>
      <c r="L182" s="312">
        <v>0</v>
      </c>
      <c r="M182" s="312">
        <v>0</v>
      </c>
      <c r="N182" s="312">
        <v>0</v>
      </c>
      <c r="O182" s="312">
        <v>0</v>
      </c>
      <c r="P182" s="312">
        <v>0</v>
      </c>
      <c r="Q182" s="312">
        <v>0</v>
      </c>
      <c r="R182" s="312">
        <v>0</v>
      </c>
      <c r="S182" s="312">
        <v>0</v>
      </c>
      <c r="T182" s="312">
        <v>0</v>
      </c>
      <c r="U182" s="312">
        <v>0</v>
      </c>
      <c r="V182" s="313">
        <v>1</v>
      </c>
      <c r="W182" s="313">
        <v>1</v>
      </c>
      <c r="X182" s="312">
        <v>0</v>
      </c>
      <c r="Y182" s="312">
        <v>0</v>
      </c>
      <c r="Z182" s="312">
        <v>0</v>
      </c>
      <c r="AA182" s="14">
        <v>0</v>
      </c>
      <c r="AB182" s="317"/>
      <c r="AC182" s="15" t="str">
        <f t="shared" si="189"/>
        <v/>
      </c>
      <c r="AD182" s="15" t="str">
        <f t="shared" si="195"/>
        <v/>
      </c>
      <c r="AE182" s="16" t="str">
        <f t="shared" si="196"/>
        <v>0 - 0</v>
      </c>
      <c r="AF182" s="20" t="str">
        <f t="shared" si="197"/>
        <v>Not an offer</v>
      </c>
      <c r="AG182" s="276" t="str">
        <f t="shared" si="191"/>
        <v>Not an Offer</v>
      </c>
      <c r="AH182" s="150"/>
      <c r="AI182" s="254">
        <v>166</v>
      </c>
      <c r="AJ182" s="149" t="str">
        <f t="shared" si="192"/>
        <v>00-ICT</v>
      </c>
      <c r="AK182" s="254" t="b">
        <f t="shared" si="11"/>
        <v>0</v>
      </c>
      <c r="AL182" s="254">
        <f t="shared" si="190"/>
        <v>0</v>
      </c>
      <c r="AM182" s="254">
        <f t="shared" si="193"/>
        <v>0</v>
      </c>
      <c r="AN182" s="288">
        <f t="shared" si="198"/>
        <v>0</v>
      </c>
      <c r="AO182" s="288">
        <f>IF(AND($BU182=$BV182,BU182=AO$13),$J182&amp;$K182&amp;$L182&amp;$M182&amp;$N182&amp;$O182&amp;$P182&amp;$Q182&amp;$R182&amp;$S182&amp;$T182&amp;$U182,IFERROR(MATCH($AN182,AO$17:AO181,0),-1000))</f>
        <v>1</v>
      </c>
      <c r="AP182" s="288">
        <f>IF(AND($BU182=$BV182,BV182=AP$13),$J182&amp;$K182&amp;$L182&amp;$M182&amp;$N182&amp;$O182&amp;$P182&amp;$Q182&amp;$R182&amp;$S182&amp;$T182&amp;$U182,IFERROR(MATCH($AN182,AP$17:AP181,0),-1000))</f>
        <v>1</v>
      </c>
      <c r="AQ182" s="288">
        <f>IF(AND($BU182=$BV182,BW182=AQ$13),$J182&amp;$K182&amp;$L182&amp;$M182&amp;$N182&amp;$O182&amp;$P182&amp;$Q182&amp;$R182&amp;$S182&amp;$T182&amp;$U182,IFERROR(MATCH($AN182,AQ$17:AQ181,0),-1000))</f>
        <v>1</v>
      </c>
      <c r="AR182" s="288">
        <f>IF(AND($BU182=$BV182,BX182=AR$13),$J182&amp;$K182&amp;$L182&amp;$M182&amp;$N182&amp;$O182&amp;$P182&amp;$Q182&amp;$R182&amp;$S182&amp;$T182&amp;$U182,IFERROR(MATCH($AN182,AR$17:AR181,0),-1000))</f>
        <v>1</v>
      </c>
      <c r="AS182" s="254">
        <f t="shared" si="242"/>
        <v>0</v>
      </c>
      <c r="AT182" s="261" t="str">
        <f t="shared" si="199"/>
        <v/>
      </c>
      <c r="AU182" s="254" t="str">
        <f t="shared" si="239"/>
        <v/>
      </c>
      <c r="AV182" s="254" t="str">
        <f t="shared" si="239"/>
        <v/>
      </c>
      <c r="AW182" s="254" t="str">
        <f t="shared" si="239"/>
        <v/>
      </c>
      <c r="AX182" s="254" t="str">
        <f t="shared" si="239"/>
        <v/>
      </c>
      <c r="AY182" s="254" t="str">
        <f t="shared" si="237"/>
        <v/>
      </c>
      <c r="AZ182" s="254" t="str">
        <f t="shared" si="237"/>
        <v/>
      </c>
      <c r="BA182" s="254" t="str">
        <f t="shared" si="237"/>
        <v/>
      </c>
      <c r="BB182" s="254" t="str">
        <f t="shared" si="237"/>
        <v/>
      </c>
      <c r="BC182" s="254" t="str">
        <f t="shared" si="187"/>
        <v/>
      </c>
      <c r="BD182" s="254" t="str">
        <f t="shared" si="187"/>
        <v/>
      </c>
      <c r="BE182" s="262" t="str">
        <f t="shared" si="187"/>
        <v/>
      </c>
      <c r="BF182" s="263" t="str">
        <f t="shared" si="240"/>
        <v/>
      </c>
      <c r="BG182" s="254" t="str">
        <f t="shared" si="240"/>
        <v/>
      </c>
      <c r="BH182" s="254" t="str">
        <f t="shared" si="240"/>
        <v/>
      </c>
      <c r="BI182" s="254" t="str">
        <f t="shared" si="240"/>
        <v/>
      </c>
      <c r="BJ182" s="254" t="str">
        <f t="shared" si="238"/>
        <v/>
      </c>
      <c r="BK182" s="254" t="str">
        <f t="shared" si="238"/>
        <v/>
      </c>
      <c r="BL182" s="254" t="str">
        <f t="shared" si="238"/>
        <v/>
      </c>
      <c r="BM182" s="254" t="str">
        <f t="shared" si="238"/>
        <v/>
      </c>
      <c r="BN182" s="254" t="str">
        <f t="shared" si="188"/>
        <v/>
      </c>
      <c r="BO182" s="254" t="str">
        <f t="shared" si="188"/>
        <v/>
      </c>
      <c r="BP182" s="254" t="str">
        <f t="shared" si="188"/>
        <v/>
      </c>
      <c r="BQ182" s="264" t="str">
        <f t="shared" si="200"/>
        <v/>
      </c>
      <c r="BR182" s="261" t="str">
        <f t="shared" si="30"/>
        <v/>
      </c>
      <c r="BS182" s="254" t="str">
        <f t="shared" si="180"/>
        <v/>
      </c>
      <c r="BT182" s="254" t="str">
        <f t="shared" si="180"/>
        <v/>
      </c>
      <c r="BU182" s="265" t="str">
        <f t="shared" si="178"/>
        <v/>
      </c>
      <c r="BV182" s="263" t="str">
        <f t="shared" si="181"/>
        <v/>
      </c>
      <c r="BW182" s="254" t="str">
        <f t="shared" si="181"/>
        <v/>
      </c>
      <c r="BX182" s="254" t="str">
        <f t="shared" si="179"/>
        <v/>
      </c>
      <c r="BY182" s="264" t="str">
        <f t="shared" si="33"/>
        <v/>
      </c>
      <c r="BZ182" s="254" t="str">
        <f t="shared" si="34"/>
        <v/>
      </c>
      <c r="CA182" s="254">
        <f t="shared" si="243"/>
        <v>0</v>
      </c>
      <c r="CB182" s="254">
        <f t="shared" si="243"/>
        <v>0</v>
      </c>
      <c r="CC182" s="254">
        <f t="shared" si="243"/>
        <v>0</v>
      </c>
      <c r="CD182" s="254">
        <f t="shared" si="243"/>
        <v>0</v>
      </c>
      <c r="CE182" s="254">
        <f t="shared" si="243"/>
        <v>0</v>
      </c>
      <c r="CF182" s="254">
        <f t="shared" si="243"/>
        <v>0</v>
      </c>
      <c r="CG182" s="254">
        <f t="shared" si="241"/>
        <v>0</v>
      </c>
      <c r="CH182" s="254">
        <f t="shared" si="241"/>
        <v>0</v>
      </c>
      <c r="CI182" s="254">
        <f t="shared" si="241"/>
        <v>0</v>
      </c>
      <c r="CJ182" s="254">
        <f t="shared" si="186"/>
        <v>0</v>
      </c>
      <c r="CK182" s="254">
        <f t="shared" si="186"/>
        <v>0</v>
      </c>
      <c r="CL182" s="254">
        <f t="shared" si="186"/>
        <v>0</v>
      </c>
      <c r="CM182" s="254">
        <f t="shared" si="201"/>
        <v>0</v>
      </c>
      <c r="CN182" s="254">
        <f t="shared" si="202"/>
        <v>0</v>
      </c>
      <c r="CO182" s="254">
        <f t="shared" si="203"/>
        <v>0</v>
      </c>
      <c r="CP182" s="254">
        <f t="shared" si="204"/>
        <v>0</v>
      </c>
      <c r="CQ182" s="254">
        <f t="shared" si="205"/>
        <v>0</v>
      </c>
      <c r="CR182" s="254">
        <f t="shared" si="206"/>
        <v>0</v>
      </c>
      <c r="CS182" s="254">
        <f t="shared" si="207"/>
        <v>0</v>
      </c>
      <c r="CT182" s="254">
        <f t="shared" si="208"/>
        <v>0</v>
      </c>
      <c r="CU182" s="254">
        <f t="shared" si="209"/>
        <v>0</v>
      </c>
      <c r="CV182" s="254">
        <f t="shared" si="210"/>
        <v>0</v>
      </c>
      <c r="CW182" s="254">
        <f t="shared" si="211"/>
        <v>0</v>
      </c>
      <c r="CX182" s="254">
        <f t="shared" si="212"/>
        <v>0</v>
      </c>
      <c r="CY182" s="254">
        <f t="shared" si="213"/>
        <v>0</v>
      </c>
      <c r="CZ182" s="254">
        <f t="shared" si="214"/>
        <v>0</v>
      </c>
      <c r="DA182" s="254">
        <f t="shared" si="215"/>
        <v>0</v>
      </c>
      <c r="DB182" s="254">
        <f t="shared" si="216"/>
        <v>0</v>
      </c>
      <c r="DC182" s="254">
        <f t="shared" si="217"/>
        <v>0</v>
      </c>
      <c r="DD182" s="254">
        <f t="shared" si="218"/>
        <v>0</v>
      </c>
      <c r="DE182" s="254">
        <f t="shared" si="219"/>
        <v>0</v>
      </c>
      <c r="DF182" s="254">
        <f t="shared" si="220"/>
        <v>0</v>
      </c>
      <c r="DG182" s="254">
        <f t="shared" si="221"/>
        <v>0</v>
      </c>
      <c r="DH182" s="254">
        <f t="shared" si="222"/>
        <v>0</v>
      </c>
      <c r="DI182" s="254">
        <f t="shared" si="223"/>
        <v>0</v>
      </c>
      <c r="DJ182" s="254">
        <f t="shared" si="224"/>
        <v>0</v>
      </c>
      <c r="DK182" s="254">
        <f t="shared" si="225"/>
        <v>0</v>
      </c>
      <c r="DL182" s="254">
        <f t="shared" si="226"/>
        <v>0</v>
      </c>
      <c r="DM182" s="254">
        <f t="shared" si="227"/>
        <v>0</v>
      </c>
      <c r="DN182" s="254">
        <f t="shared" si="228"/>
        <v>0</v>
      </c>
      <c r="DO182" s="254">
        <f t="shared" si="229"/>
        <v>0</v>
      </c>
      <c r="DP182" s="254">
        <f t="shared" si="230"/>
        <v>0</v>
      </c>
      <c r="DQ182" s="254">
        <f t="shared" si="231"/>
        <v>0</v>
      </c>
      <c r="DR182" s="254">
        <f t="shared" si="232"/>
        <v>0</v>
      </c>
      <c r="DS182" s="254">
        <f t="shared" si="233"/>
        <v>0</v>
      </c>
      <c r="DT182" s="254">
        <f t="shared" si="234"/>
        <v>0</v>
      </c>
      <c r="DU182" s="254">
        <f t="shared" si="235"/>
        <v>0</v>
      </c>
      <c r="DV182" s="254">
        <f t="shared" si="236"/>
        <v>0</v>
      </c>
    </row>
    <row r="183" spans="1:126" ht="24" customHeight="1">
      <c r="A183" s="11" t="str">
        <f ca="1">IF(AG183&lt;&gt;"OK","",CONCATENATE(TEXT('Front Page'!$F$33,"000"),TEXT('Front Page'!$F$31,"000"),"-",LEFT('Front Page'!$R$53,5),"-",LEFT(D183,1),AJ183, "-",TEXT(B183,"000")))</f>
        <v/>
      </c>
      <c r="B183" s="12" t="str">
        <f>IFERROR(IF(E183="","",MAX(B$17:B182)+1),"")</f>
        <v/>
      </c>
      <c r="C183" s="13"/>
      <c r="D183" s="29" t="str">
        <f t="shared" si="134"/>
        <v>None</v>
      </c>
      <c r="E183" s="29" t="str">
        <f t="shared" si="17"/>
        <v/>
      </c>
      <c r="F183" s="29" t="str">
        <f t="shared" si="18"/>
        <v/>
      </c>
      <c r="G183" s="363"/>
      <c r="H183" s="364"/>
      <c r="I183" s="325" t="str">
        <f t="shared" si="194"/>
        <v>No</v>
      </c>
      <c r="J183" s="314">
        <v>0</v>
      </c>
      <c r="K183" s="312">
        <v>0</v>
      </c>
      <c r="L183" s="312">
        <v>0</v>
      </c>
      <c r="M183" s="312">
        <v>0</v>
      </c>
      <c r="N183" s="312">
        <v>0</v>
      </c>
      <c r="O183" s="312">
        <v>0</v>
      </c>
      <c r="P183" s="312">
        <v>0</v>
      </c>
      <c r="Q183" s="312">
        <v>0</v>
      </c>
      <c r="R183" s="312">
        <v>0</v>
      </c>
      <c r="S183" s="312">
        <v>0</v>
      </c>
      <c r="T183" s="312">
        <v>0</v>
      </c>
      <c r="U183" s="312">
        <v>0</v>
      </c>
      <c r="V183" s="313">
        <v>1</v>
      </c>
      <c r="W183" s="313">
        <v>1</v>
      </c>
      <c r="X183" s="312">
        <v>0</v>
      </c>
      <c r="Y183" s="312">
        <v>0</v>
      </c>
      <c r="Z183" s="312">
        <v>0</v>
      </c>
      <c r="AA183" s="14">
        <v>0</v>
      </c>
      <c r="AB183" s="317"/>
      <c r="AC183" s="15" t="str">
        <f t="shared" si="189"/>
        <v/>
      </c>
      <c r="AD183" s="15" t="str">
        <f t="shared" si="195"/>
        <v/>
      </c>
      <c r="AE183" s="16" t="str">
        <f t="shared" si="196"/>
        <v>0 - 0</v>
      </c>
      <c r="AF183" s="20" t="str">
        <f t="shared" si="197"/>
        <v>Not an offer</v>
      </c>
      <c r="AG183" s="276" t="str">
        <f t="shared" si="191"/>
        <v>Not an Offer</v>
      </c>
      <c r="AH183" s="150"/>
      <c r="AI183" s="254">
        <v>167</v>
      </c>
      <c r="AJ183" s="149" t="str">
        <f t="shared" si="192"/>
        <v>00-ICT</v>
      </c>
      <c r="AK183" s="254" t="b">
        <f t="shared" si="11"/>
        <v>0</v>
      </c>
      <c r="AL183" s="254">
        <f t="shared" si="190"/>
        <v>0</v>
      </c>
      <c r="AM183" s="254">
        <f t="shared" si="193"/>
        <v>0</v>
      </c>
      <c r="AN183" s="288">
        <f t="shared" si="198"/>
        <v>0</v>
      </c>
      <c r="AO183" s="288">
        <f>IF(AND($BU183=$BV183,BU183=AO$13),$J183&amp;$K183&amp;$L183&amp;$M183&amp;$N183&amp;$O183&amp;$P183&amp;$Q183&amp;$R183&amp;$S183&amp;$T183&amp;$U183,IFERROR(MATCH($AN183,AO$17:AO182,0),-1000))</f>
        <v>1</v>
      </c>
      <c r="AP183" s="288">
        <f>IF(AND($BU183=$BV183,BV183=AP$13),$J183&amp;$K183&amp;$L183&amp;$M183&amp;$N183&amp;$O183&amp;$P183&amp;$Q183&amp;$R183&amp;$S183&amp;$T183&amp;$U183,IFERROR(MATCH($AN183,AP$17:AP182,0),-1000))</f>
        <v>1</v>
      </c>
      <c r="AQ183" s="288">
        <f>IF(AND($BU183=$BV183,BW183=AQ$13),$J183&amp;$K183&amp;$L183&amp;$M183&amp;$N183&amp;$O183&amp;$P183&amp;$Q183&amp;$R183&amp;$S183&amp;$T183&amp;$U183,IFERROR(MATCH($AN183,AQ$17:AQ182,0),-1000))</f>
        <v>1</v>
      </c>
      <c r="AR183" s="288">
        <f>IF(AND($BU183=$BV183,BX183=AR$13),$J183&amp;$K183&amp;$L183&amp;$M183&amp;$N183&amp;$O183&amp;$P183&amp;$Q183&amp;$R183&amp;$S183&amp;$T183&amp;$U183,IFERROR(MATCH($AN183,AR$17:AR182,0),-1000))</f>
        <v>1</v>
      </c>
      <c r="AS183" s="254">
        <f t="shared" si="242"/>
        <v>0</v>
      </c>
      <c r="AT183" s="261" t="str">
        <f t="shared" si="199"/>
        <v/>
      </c>
      <c r="AU183" s="254" t="str">
        <f t="shared" si="239"/>
        <v/>
      </c>
      <c r="AV183" s="254" t="str">
        <f t="shared" si="239"/>
        <v/>
      </c>
      <c r="AW183" s="254" t="str">
        <f t="shared" si="239"/>
        <v/>
      </c>
      <c r="AX183" s="254" t="str">
        <f t="shared" si="239"/>
        <v/>
      </c>
      <c r="AY183" s="254" t="str">
        <f t="shared" si="237"/>
        <v/>
      </c>
      <c r="AZ183" s="254" t="str">
        <f t="shared" si="237"/>
        <v/>
      </c>
      <c r="BA183" s="254" t="str">
        <f t="shared" si="237"/>
        <v/>
      </c>
      <c r="BB183" s="254" t="str">
        <f t="shared" si="237"/>
        <v/>
      </c>
      <c r="BC183" s="254" t="str">
        <f t="shared" si="187"/>
        <v/>
      </c>
      <c r="BD183" s="254" t="str">
        <f t="shared" si="187"/>
        <v/>
      </c>
      <c r="BE183" s="262" t="str">
        <f t="shared" si="187"/>
        <v/>
      </c>
      <c r="BF183" s="263" t="str">
        <f t="shared" si="240"/>
        <v/>
      </c>
      <c r="BG183" s="254" t="str">
        <f t="shared" si="240"/>
        <v/>
      </c>
      <c r="BH183" s="254" t="str">
        <f t="shared" si="240"/>
        <v/>
      </c>
      <c r="BI183" s="254" t="str">
        <f t="shared" si="240"/>
        <v/>
      </c>
      <c r="BJ183" s="254" t="str">
        <f t="shared" si="238"/>
        <v/>
      </c>
      <c r="BK183" s="254" t="str">
        <f t="shared" si="238"/>
        <v/>
      </c>
      <c r="BL183" s="254" t="str">
        <f t="shared" si="238"/>
        <v/>
      </c>
      <c r="BM183" s="254" t="str">
        <f t="shared" si="238"/>
        <v/>
      </c>
      <c r="BN183" s="254" t="str">
        <f t="shared" si="188"/>
        <v/>
      </c>
      <c r="BO183" s="254" t="str">
        <f t="shared" si="188"/>
        <v/>
      </c>
      <c r="BP183" s="254" t="str">
        <f t="shared" si="188"/>
        <v/>
      </c>
      <c r="BQ183" s="264" t="str">
        <f t="shared" si="200"/>
        <v/>
      </c>
      <c r="BR183" s="261" t="str">
        <f t="shared" si="30"/>
        <v/>
      </c>
      <c r="BS183" s="254" t="str">
        <f t="shared" si="180"/>
        <v/>
      </c>
      <c r="BT183" s="254" t="str">
        <f t="shared" si="180"/>
        <v/>
      </c>
      <c r="BU183" s="265" t="str">
        <f t="shared" si="178"/>
        <v/>
      </c>
      <c r="BV183" s="263" t="str">
        <f t="shared" si="181"/>
        <v/>
      </c>
      <c r="BW183" s="254" t="str">
        <f t="shared" si="181"/>
        <v/>
      </c>
      <c r="BX183" s="254" t="str">
        <f t="shared" si="179"/>
        <v/>
      </c>
      <c r="BY183" s="264" t="str">
        <f t="shared" si="33"/>
        <v/>
      </c>
      <c r="BZ183" s="254" t="str">
        <f t="shared" si="34"/>
        <v/>
      </c>
      <c r="CA183" s="254">
        <f t="shared" si="243"/>
        <v>0</v>
      </c>
      <c r="CB183" s="254">
        <f t="shared" si="243"/>
        <v>0</v>
      </c>
      <c r="CC183" s="254">
        <f t="shared" si="243"/>
        <v>0</v>
      </c>
      <c r="CD183" s="254">
        <f t="shared" si="243"/>
        <v>0</v>
      </c>
      <c r="CE183" s="254">
        <f t="shared" si="243"/>
        <v>0</v>
      </c>
      <c r="CF183" s="254">
        <f t="shared" si="243"/>
        <v>0</v>
      </c>
      <c r="CG183" s="254">
        <f t="shared" si="241"/>
        <v>0</v>
      </c>
      <c r="CH183" s="254">
        <f t="shared" si="241"/>
        <v>0</v>
      </c>
      <c r="CI183" s="254">
        <f t="shared" si="241"/>
        <v>0</v>
      </c>
      <c r="CJ183" s="254">
        <f t="shared" si="186"/>
        <v>0</v>
      </c>
      <c r="CK183" s="254">
        <f t="shared" si="186"/>
        <v>0</v>
      </c>
      <c r="CL183" s="254">
        <f t="shared" si="186"/>
        <v>0</v>
      </c>
      <c r="CM183" s="254">
        <f t="shared" si="201"/>
        <v>0</v>
      </c>
      <c r="CN183" s="254">
        <f t="shared" si="202"/>
        <v>0</v>
      </c>
      <c r="CO183" s="254">
        <f t="shared" si="203"/>
        <v>0</v>
      </c>
      <c r="CP183" s="254">
        <f t="shared" si="204"/>
        <v>0</v>
      </c>
      <c r="CQ183" s="254">
        <f t="shared" si="205"/>
        <v>0</v>
      </c>
      <c r="CR183" s="254">
        <f t="shared" si="206"/>
        <v>0</v>
      </c>
      <c r="CS183" s="254">
        <f t="shared" si="207"/>
        <v>0</v>
      </c>
      <c r="CT183" s="254">
        <f t="shared" si="208"/>
        <v>0</v>
      </c>
      <c r="CU183" s="254">
        <f t="shared" si="209"/>
        <v>0</v>
      </c>
      <c r="CV183" s="254">
        <f t="shared" si="210"/>
        <v>0</v>
      </c>
      <c r="CW183" s="254">
        <f t="shared" si="211"/>
        <v>0</v>
      </c>
      <c r="CX183" s="254">
        <f t="shared" si="212"/>
        <v>0</v>
      </c>
      <c r="CY183" s="254">
        <f t="shared" si="213"/>
        <v>0</v>
      </c>
      <c r="CZ183" s="254">
        <f t="shared" si="214"/>
        <v>0</v>
      </c>
      <c r="DA183" s="254">
        <f t="shared" si="215"/>
        <v>0</v>
      </c>
      <c r="DB183" s="254">
        <f t="shared" si="216"/>
        <v>0</v>
      </c>
      <c r="DC183" s="254">
        <f t="shared" si="217"/>
        <v>0</v>
      </c>
      <c r="DD183" s="254">
        <f t="shared" si="218"/>
        <v>0</v>
      </c>
      <c r="DE183" s="254">
        <f t="shared" si="219"/>
        <v>0</v>
      </c>
      <c r="DF183" s="254">
        <f t="shared" si="220"/>
        <v>0</v>
      </c>
      <c r="DG183" s="254">
        <f t="shared" si="221"/>
        <v>0</v>
      </c>
      <c r="DH183" s="254">
        <f t="shared" si="222"/>
        <v>0</v>
      </c>
      <c r="DI183" s="254">
        <f t="shared" si="223"/>
        <v>0</v>
      </c>
      <c r="DJ183" s="254">
        <f t="shared" si="224"/>
        <v>0</v>
      </c>
      <c r="DK183" s="254">
        <f t="shared" si="225"/>
        <v>0</v>
      </c>
      <c r="DL183" s="254">
        <f t="shared" si="226"/>
        <v>0</v>
      </c>
      <c r="DM183" s="254">
        <f t="shared" si="227"/>
        <v>0</v>
      </c>
      <c r="DN183" s="254">
        <f t="shared" si="228"/>
        <v>0</v>
      </c>
      <c r="DO183" s="254">
        <f t="shared" si="229"/>
        <v>0</v>
      </c>
      <c r="DP183" s="254">
        <f t="shared" si="230"/>
        <v>0</v>
      </c>
      <c r="DQ183" s="254">
        <f t="shared" si="231"/>
        <v>0</v>
      </c>
      <c r="DR183" s="254">
        <f t="shared" si="232"/>
        <v>0</v>
      </c>
      <c r="DS183" s="254">
        <f t="shared" si="233"/>
        <v>0</v>
      </c>
      <c r="DT183" s="254">
        <f t="shared" si="234"/>
        <v>0</v>
      </c>
      <c r="DU183" s="254">
        <f t="shared" si="235"/>
        <v>0</v>
      </c>
      <c r="DV183" s="254">
        <f t="shared" si="236"/>
        <v>0</v>
      </c>
    </row>
    <row r="184" spans="1:126" ht="24" customHeight="1">
      <c r="A184" s="11" t="str">
        <f ca="1">IF(AG184&lt;&gt;"OK","",CONCATENATE(TEXT('Front Page'!$F$33,"000"),TEXT('Front Page'!$F$31,"000"),"-",LEFT('Front Page'!$R$53,5),"-",LEFT(D184,1),AJ184, "-",TEXT(B184,"000")))</f>
        <v/>
      </c>
      <c r="B184" s="12" t="str">
        <f>IFERROR(IF(E184="","",MAX(B$17:B183)+1),"")</f>
        <v/>
      </c>
      <c r="C184" s="13"/>
      <c r="D184" s="29" t="str">
        <f t="shared" si="134"/>
        <v>None</v>
      </c>
      <c r="E184" s="29" t="str">
        <f t="shared" si="17"/>
        <v/>
      </c>
      <c r="F184" s="29" t="str">
        <f t="shared" si="18"/>
        <v/>
      </c>
      <c r="G184" s="363"/>
      <c r="H184" s="364"/>
      <c r="I184" s="325" t="str">
        <f t="shared" si="194"/>
        <v>No</v>
      </c>
      <c r="J184" s="314">
        <v>0</v>
      </c>
      <c r="K184" s="312">
        <v>0</v>
      </c>
      <c r="L184" s="312">
        <v>0</v>
      </c>
      <c r="M184" s="312">
        <v>0</v>
      </c>
      <c r="N184" s="312">
        <v>0</v>
      </c>
      <c r="O184" s="312">
        <v>0</v>
      </c>
      <c r="P184" s="312">
        <v>0</v>
      </c>
      <c r="Q184" s="312">
        <v>0</v>
      </c>
      <c r="R184" s="312">
        <v>0</v>
      </c>
      <c r="S184" s="312">
        <v>0</v>
      </c>
      <c r="T184" s="312">
        <v>0</v>
      </c>
      <c r="U184" s="312">
        <v>0</v>
      </c>
      <c r="V184" s="313">
        <v>1</v>
      </c>
      <c r="W184" s="313">
        <v>1</v>
      </c>
      <c r="X184" s="312">
        <v>0</v>
      </c>
      <c r="Y184" s="312">
        <v>0</v>
      </c>
      <c r="Z184" s="312">
        <v>0</v>
      </c>
      <c r="AA184" s="14">
        <v>0</v>
      </c>
      <c r="AB184" s="317"/>
      <c r="AC184" s="15" t="str">
        <f t="shared" si="189"/>
        <v/>
      </c>
      <c r="AD184" s="15" t="str">
        <f t="shared" si="195"/>
        <v/>
      </c>
      <c r="AE184" s="16" t="str">
        <f t="shared" si="196"/>
        <v>0 - 0</v>
      </c>
      <c r="AF184" s="20" t="str">
        <f t="shared" si="197"/>
        <v>Not an offer</v>
      </c>
      <c r="AG184" s="276" t="str">
        <f t="shared" si="191"/>
        <v>Not an Offer</v>
      </c>
      <c r="AH184" s="150"/>
      <c r="AI184" s="254">
        <v>168</v>
      </c>
      <c r="AJ184" s="149" t="str">
        <f t="shared" si="192"/>
        <v>00-ICT</v>
      </c>
      <c r="AK184" s="254" t="b">
        <f t="shared" si="11"/>
        <v>0</v>
      </c>
      <c r="AL184" s="254">
        <f t="shared" si="190"/>
        <v>0</v>
      </c>
      <c r="AM184" s="254">
        <f t="shared" si="193"/>
        <v>0</v>
      </c>
      <c r="AN184" s="288">
        <f t="shared" si="198"/>
        <v>0</v>
      </c>
      <c r="AO184" s="288">
        <f>IF(AND($BU184=$BV184,BU184=AO$13),$J184&amp;$K184&amp;$L184&amp;$M184&amp;$N184&amp;$O184&amp;$P184&amp;$Q184&amp;$R184&amp;$S184&amp;$T184&amp;$U184,IFERROR(MATCH($AN184,AO$17:AO183,0),-1000))</f>
        <v>1</v>
      </c>
      <c r="AP184" s="288">
        <f>IF(AND($BU184=$BV184,BV184=AP$13),$J184&amp;$K184&amp;$L184&amp;$M184&amp;$N184&amp;$O184&amp;$P184&amp;$Q184&amp;$R184&amp;$S184&amp;$T184&amp;$U184,IFERROR(MATCH($AN184,AP$17:AP183,0),-1000))</f>
        <v>1</v>
      </c>
      <c r="AQ184" s="288">
        <f>IF(AND($BU184=$BV184,BW184=AQ$13),$J184&amp;$K184&amp;$L184&amp;$M184&amp;$N184&amp;$O184&amp;$P184&amp;$Q184&amp;$R184&amp;$S184&amp;$T184&amp;$U184,IFERROR(MATCH($AN184,AQ$17:AQ183,0),-1000))</f>
        <v>1</v>
      </c>
      <c r="AR184" s="288">
        <f>IF(AND($BU184=$BV184,BX184=AR$13),$J184&amp;$K184&amp;$L184&amp;$M184&amp;$N184&amp;$O184&amp;$P184&amp;$Q184&amp;$R184&amp;$S184&amp;$T184&amp;$U184,IFERROR(MATCH($AN184,AR$17:AR183,0),-1000))</f>
        <v>1</v>
      </c>
      <c r="AS184" s="254">
        <f t="shared" si="242"/>
        <v>0</v>
      </c>
      <c r="AT184" s="261" t="str">
        <f t="shared" si="199"/>
        <v/>
      </c>
      <c r="AU184" s="254" t="str">
        <f t="shared" si="239"/>
        <v/>
      </c>
      <c r="AV184" s="254" t="str">
        <f t="shared" si="239"/>
        <v/>
      </c>
      <c r="AW184" s="254" t="str">
        <f t="shared" si="239"/>
        <v/>
      </c>
      <c r="AX184" s="254" t="str">
        <f t="shared" si="239"/>
        <v/>
      </c>
      <c r="AY184" s="254" t="str">
        <f t="shared" si="237"/>
        <v/>
      </c>
      <c r="AZ184" s="254" t="str">
        <f t="shared" si="237"/>
        <v/>
      </c>
      <c r="BA184" s="254" t="str">
        <f t="shared" si="237"/>
        <v/>
      </c>
      <c r="BB184" s="254" t="str">
        <f t="shared" si="237"/>
        <v/>
      </c>
      <c r="BC184" s="254" t="str">
        <f t="shared" si="187"/>
        <v/>
      </c>
      <c r="BD184" s="254" t="str">
        <f t="shared" si="187"/>
        <v/>
      </c>
      <c r="BE184" s="262" t="str">
        <f t="shared" si="187"/>
        <v/>
      </c>
      <c r="BF184" s="263" t="str">
        <f t="shared" si="240"/>
        <v/>
      </c>
      <c r="BG184" s="254" t="str">
        <f t="shared" si="240"/>
        <v/>
      </c>
      <c r="BH184" s="254" t="str">
        <f t="shared" si="240"/>
        <v/>
      </c>
      <c r="BI184" s="254" t="str">
        <f t="shared" si="240"/>
        <v/>
      </c>
      <c r="BJ184" s="254" t="str">
        <f t="shared" si="238"/>
        <v/>
      </c>
      <c r="BK184" s="254" t="str">
        <f t="shared" si="238"/>
        <v/>
      </c>
      <c r="BL184" s="254" t="str">
        <f t="shared" si="238"/>
        <v/>
      </c>
      <c r="BM184" s="254" t="str">
        <f t="shared" si="238"/>
        <v/>
      </c>
      <c r="BN184" s="254" t="str">
        <f t="shared" si="188"/>
        <v/>
      </c>
      <c r="BO184" s="254" t="str">
        <f t="shared" si="188"/>
        <v/>
      </c>
      <c r="BP184" s="254" t="str">
        <f t="shared" si="188"/>
        <v/>
      </c>
      <c r="BQ184" s="264" t="str">
        <f t="shared" si="200"/>
        <v/>
      </c>
      <c r="BR184" s="261" t="str">
        <f t="shared" si="30"/>
        <v/>
      </c>
      <c r="BS184" s="254" t="str">
        <f t="shared" si="180"/>
        <v/>
      </c>
      <c r="BT184" s="254" t="str">
        <f t="shared" si="180"/>
        <v/>
      </c>
      <c r="BU184" s="265" t="str">
        <f t="shared" si="178"/>
        <v/>
      </c>
      <c r="BV184" s="263" t="str">
        <f t="shared" si="181"/>
        <v/>
      </c>
      <c r="BW184" s="254" t="str">
        <f t="shared" si="181"/>
        <v/>
      </c>
      <c r="BX184" s="254" t="str">
        <f t="shared" si="179"/>
        <v/>
      </c>
      <c r="BY184" s="264" t="str">
        <f t="shared" si="33"/>
        <v/>
      </c>
      <c r="BZ184" s="254" t="str">
        <f t="shared" si="34"/>
        <v/>
      </c>
      <c r="CA184" s="254">
        <f t="shared" si="243"/>
        <v>0</v>
      </c>
      <c r="CB184" s="254">
        <f t="shared" si="243"/>
        <v>0</v>
      </c>
      <c r="CC184" s="254">
        <f t="shared" si="243"/>
        <v>0</v>
      </c>
      <c r="CD184" s="254">
        <f t="shared" si="243"/>
        <v>0</v>
      </c>
      <c r="CE184" s="254">
        <f t="shared" si="243"/>
        <v>0</v>
      </c>
      <c r="CF184" s="254">
        <f t="shared" si="243"/>
        <v>0</v>
      </c>
      <c r="CG184" s="254">
        <f t="shared" si="241"/>
        <v>0</v>
      </c>
      <c r="CH184" s="254">
        <f t="shared" si="241"/>
        <v>0</v>
      </c>
      <c r="CI184" s="254">
        <f t="shared" si="241"/>
        <v>0</v>
      </c>
      <c r="CJ184" s="254">
        <f t="shared" si="186"/>
        <v>0</v>
      </c>
      <c r="CK184" s="254">
        <f t="shared" si="186"/>
        <v>0</v>
      </c>
      <c r="CL184" s="254">
        <f t="shared" si="186"/>
        <v>0</v>
      </c>
      <c r="CM184" s="254">
        <f t="shared" si="201"/>
        <v>0</v>
      </c>
      <c r="CN184" s="254">
        <f t="shared" si="202"/>
        <v>0</v>
      </c>
      <c r="CO184" s="254">
        <f t="shared" si="203"/>
        <v>0</v>
      </c>
      <c r="CP184" s="254">
        <f t="shared" si="204"/>
        <v>0</v>
      </c>
      <c r="CQ184" s="254">
        <f t="shared" si="205"/>
        <v>0</v>
      </c>
      <c r="CR184" s="254">
        <f t="shared" si="206"/>
        <v>0</v>
      </c>
      <c r="CS184" s="254">
        <f t="shared" si="207"/>
        <v>0</v>
      </c>
      <c r="CT184" s="254">
        <f t="shared" si="208"/>
        <v>0</v>
      </c>
      <c r="CU184" s="254">
        <f t="shared" si="209"/>
        <v>0</v>
      </c>
      <c r="CV184" s="254">
        <f t="shared" si="210"/>
        <v>0</v>
      </c>
      <c r="CW184" s="254">
        <f t="shared" si="211"/>
        <v>0</v>
      </c>
      <c r="CX184" s="254">
        <f t="shared" si="212"/>
        <v>0</v>
      </c>
      <c r="CY184" s="254">
        <f t="shared" si="213"/>
        <v>0</v>
      </c>
      <c r="CZ184" s="254">
        <f t="shared" si="214"/>
        <v>0</v>
      </c>
      <c r="DA184" s="254">
        <f t="shared" si="215"/>
        <v>0</v>
      </c>
      <c r="DB184" s="254">
        <f t="shared" si="216"/>
        <v>0</v>
      </c>
      <c r="DC184" s="254">
        <f t="shared" si="217"/>
        <v>0</v>
      </c>
      <c r="DD184" s="254">
        <f t="shared" si="218"/>
        <v>0</v>
      </c>
      <c r="DE184" s="254">
        <f t="shared" si="219"/>
        <v>0</v>
      </c>
      <c r="DF184" s="254">
        <f t="shared" si="220"/>
        <v>0</v>
      </c>
      <c r="DG184" s="254">
        <f t="shared" si="221"/>
        <v>0</v>
      </c>
      <c r="DH184" s="254">
        <f t="shared" si="222"/>
        <v>0</v>
      </c>
      <c r="DI184" s="254">
        <f t="shared" si="223"/>
        <v>0</v>
      </c>
      <c r="DJ184" s="254">
        <f t="shared" si="224"/>
        <v>0</v>
      </c>
      <c r="DK184" s="254">
        <f t="shared" si="225"/>
        <v>0</v>
      </c>
      <c r="DL184" s="254">
        <f t="shared" si="226"/>
        <v>0</v>
      </c>
      <c r="DM184" s="254">
        <f t="shared" si="227"/>
        <v>0</v>
      </c>
      <c r="DN184" s="254">
        <f t="shared" si="228"/>
        <v>0</v>
      </c>
      <c r="DO184" s="254">
        <f t="shared" si="229"/>
        <v>0</v>
      </c>
      <c r="DP184" s="254">
        <f t="shared" si="230"/>
        <v>0</v>
      </c>
      <c r="DQ184" s="254">
        <f t="shared" si="231"/>
        <v>0</v>
      </c>
      <c r="DR184" s="254">
        <f t="shared" si="232"/>
        <v>0</v>
      </c>
      <c r="DS184" s="254">
        <f t="shared" si="233"/>
        <v>0</v>
      </c>
      <c r="DT184" s="254">
        <f t="shared" si="234"/>
        <v>0</v>
      </c>
      <c r="DU184" s="254">
        <f t="shared" si="235"/>
        <v>0</v>
      </c>
      <c r="DV184" s="254">
        <f t="shared" si="236"/>
        <v>0</v>
      </c>
    </row>
    <row r="185" spans="1:126" ht="24" customHeight="1">
      <c r="A185" s="11" t="str">
        <f ca="1">IF(AG185&lt;&gt;"OK","",CONCATENATE(TEXT('Front Page'!$F$33,"000"),TEXT('Front Page'!$F$31,"000"),"-",LEFT('Front Page'!$R$53,5),"-",LEFT(D185,1),AJ185, "-",TEXT(B185,"000")))</f>
        <v/>
      </c>
      <c r="B185" s="12" t="str">
        <f>IFERROR(IF(E185="","",MAX(B$17:B184)+1),"")</f>
        <v/>
      </c>
      <c r="C185" s="13"/>
      <c r="D185" s="29" t="str">
        <f t="shared" si="134"/>
        <v>None</v>
      </c>
      <c r="E185" s="29" t="str">
        <f t="shared" si="17"/>
        <v/>
      </c>
      <c r="F185" s="29" t="str">
        <f t="shared" si="18"/>
        <v/>
      </c>
      <c r="G185" s="363"/>
      <c r="H185" s="364"/>
      <c r="I185" s="325" t="str">
        <f t="shared" si="194"/>
        <v>No</v>
      </c>
      <c r="J185" s="314">
        <v>0</v>
      </c>
      <c r="K185" s="312">
        <v>0</v>
      </c>
      <c r="L185" s="312">
        <v>0</v>
      </c>
      <c r="M185" s="312">
        <v>0</v>
      </c>
      <c r="N185" s="312">
        <v>0</v>
      </c>
      <c r="O185" s="312">
        <v>0</v>
      </c>
      <c r="P185" s="312">
        <v>0</v>
      </c>
      <c r="Q185" s="312">
        <v>0</v>
      </c>
      <c r="R185" s="312">
        <v>0</v>
      </c>
      <c r="S185" s="312">
        <v>0</v>
      </c>
      <c r="T185" s="312">
        <v>0</v>
      </c>
      <c r="U185" s="312">
        <v>0</v>
      </c>
      <c r="V185" s="313">
        <v>1</v>
      </c>
      <c r="W185" s="313">
        <v>1</v>
      </c>
      <c r="X185" s="312">
        <v>0</v>
      </c>
      <c r="Y185" s="312">
        <v>0</v>
      </c>
      <c r="Z185" s="312">
        <v>0</v>
      </c>
      <c r="AA185" s="14">
        <v>0</v>
      </c>
      <c r="AB185" s="317"/>
      <c r="AC185" s="15" t="str">
        <f t="shared" si="189"/>
        <v/>
      </c>
      <c r="AD185" s="15" t="str">
        <f t="shared" si="195"/>
        <v/>
      </c>
      <c r="AE185" s="16" t="str">
        <f t="shared" si="196"/>
        <v>0 - 0</v>
      </c>
      <c r="AF185" s="20" t="str">
        <f t="shared" si="197"/>
        <v>Not an offer</v>
      </c>
      <c r="AG185" s="276" t="str">
        <f t="shared" si="191"/>
        <v>Not an Offer</v>
      </c>
      <c r="AH185" s="150"/>
      <c r="AI185" s="254">
        <v>169</v>
      </c>
      <c r="AJ185" s="149" t="str">
        <f t="shared" si="192"/>
        <v>00-ICT</v>
      </c>
      <c r="AK185" s="254" t="b">
        <f t="shared" si="11"/>
        <v>0</v>
      </c>
      <c r="AL185" s="254">
        <f t="shared" si="190"/>
        <v>0</v>
      </c>
      <c r="AM185" s="254">
        <f t="shared" si="193"/>
        <v>0</v>
      </c>
      <c r="AN185" s="288">
        <f t="shared" si="198"/>
        <v>0</v>
      </c>
      <c r="AO185" s="288">
        <f>IF(AND($BU185=$BV185,BU185=AO$13),$J185&amp;$K185&amp;$L185&amp;$M185&amp;$N185&amp;$O185&amp;$P185&amp;$Q185&amp;$R185&amp;$S185&amp;$T185&amp;$U185,IFERROR(MATCH($AN185,AO$17:AO184,0),-1000))</f>
        <v>1</v>
      </c>
      <c r="AP185" s="288">
        <f>IF(AND($BU185=$BV185,BV185=AP$13),$J185&amp;$K185&amp;$L185&amp;$M185&amp;$N185&amp;$O185&amp;$P185&amp;$Q185&amp;$R185&amp;$S185&amp;$T185&amp;$U185,IFERROR(MATCH($AN185,AP$17:AP184,0),-1000))</f>
        <v>1</v>
      </c>
      <c r="AQ185" s="288">
        <f>IF(AND($BU185=$BV185,BW185=AQ$13),$J185&amp;$K185&amp;$L185&amp;$M185&amp;$N185&amp;$O185&amp;$P185&amp;$Q185&amp;$R185&amp;$S185&amp;$T185&amp;$U185,IFERROR(MATCH($AN185,AQ$17:AQ184,0),-1000))</f>
        <v>1</v>
      </c>
      <c r="AR185" s="288">
        <f>IF(AND($BU185=$BV185,BX185=AR$13),$J185&amp;$K185&amp;$L185&amp;$M185&amp;$N185&amp;$O185&amp;$P185&amp;$Q185&amp;$R185&amp;$S185&amp;$T185&amp;$U185,IFERROR(MATCH($AN185,AR$17:AR184,0),-1000))</f>
        <v>1</v>
      </c>
      <c r="AS185" s="254">
        <f t="shared" si="242"/>
        <v>0</v>
      </c>
      <c r="AT185" s="261" t="str">
        <f t="shared" si="199"/>
        <v/>
      </c>
      <c r="AU185" s="254" t="str">
        <f t="shared" si="239"/>
        <v/>
      </c>
      <c r="AV185" s="254" t="str">
        <f t="shared" si="239"/>
        <v/>
      </c>
      <c r="AW185" s="254" t="str">
        <f t="shared" si="239"/>
        <v/>
      </c>
      <c r="AX185" s="254" t="str">
        <f t="shared" si="239"/>
        <v/>
      </c>
      <c r="AY185" s="254" t="str">
        <f t="shared" si="237"/>
        <v/>
      </c>
      <c r="AZ185" s="254" t="str">
        <f t="shared" si="237"/>
        <v/>
      </c>
      <c r="BA185" s="254" t="str">
        <f t="shared" si="237"/>
        <v/>
      </c>
      <c r="BB185" s="254" t="str">
        <f t="shared" si="237"/>
        <v/>
      </c>
      <c r="BC185" s="254" t="str">
        <f t="shared" si="187"/>
        <v/>
      </c>
      <c r="BD185" s="254" t="str">
        <f t="shared" si="187"/>
        <v/>
      </c>
      <c r="BE185" s="262" t="str">
        <f t="shared" si="187"/>
        <v/>
      </c>
      <c r="BF185" s="263" t="str">
        <f t="shared" si="240"/>
        <v/>
      </c>
      <c r="BG185" s="254" t="str">
        <f t="shared" si="240"/>
        <v/>
      </c>
      <c r="BH185" s="254" t="str">
        <f t="shared" si="240"/>
        <v/>
      </c>
      <c r="BI185" s="254" t="str">
        <f t="shared" si="240"/>
        <v/>
      </c>
      <c r="BJ185" s="254" t="str">
        <f t="shared" si="238"/>
        <v/>
      </c>
      <c r="BK185" s="254" t="str">
        <f t="shared" si="238"/>
        <v/>
      </c>
      <c r="BL185" s="254" t="str">
        <f t="shared" si="238"/>
        <v/>
      </c>
      <c r="BM185" s="254" t="str">
        <f t="shared" si="238"/>
        <v/>
      </c>
      <c r="BN185" s="254" t="str">
        <f t="shared" si="188"/>
        <v/>
      </c>
      <c r="BO185" s="254" t="str">
        <f t="shared" si="188"/>
        <v/>
      </c>
      <c r="BP185" s="254" t="str">
        <f t="shared" si="188"/>
        <v/>
      </c>
      <c r="BQ185" s="264" t="str">
        <f t="shared" si="200"/>
        <v/>
      </c>
      <c r="BR185" s="261" t="str">
        <f t="shared" si="30"/>
        <v/>
      </c>
      <c r="BS185" s="254" t="str">
        <f t="shared" si="180"/>
        <v/>
      </c>
      <c r="BT185" s="254" t="str">
        <f t="shared" si="180"/>
        <v/>
      </c>
      <c r="BU185" s="265" t="str">
        <f t="shared" si="178"/>
        <v/>
      </c>
      <c r="BV185" s="263" t="str">
        <f t="shared" si="181"/>
        <v/>
      </c>
      <c r="BW185" s="254" t="str">
        <f t="shared" si="181"/>
        <v/>
      </c>
      <c r="BX185" s="254" t="str">
        <f t="shared" si="179"/>
        <v/>
      </c>
      <c r="BY185" s="264" t="str">
        <f t="shared" si="33"/>
        <v/>
      </c>
      <c r="BZ185" s="254" t="str">
        <f t="shared" si="34"/>
        <v/>
      </c>
      <c r="CA185" s="254">
        <f t="shared" si="243"/>
        <v>0</v>
      </c>
      <c r="CB185" s="254">
        <f t="shared" si="243"/>
        <v>0</v>
      </c>
      <c r="CC185" s="254">
        <f t="shared" si="243"/>
        <v>0</v>
      </c>
      <c r="CD185" s="254">
        <f t="shared" si="243"/>
        <v>0</v>
      </c>
      <c r="CE185" s="254">
        <f t="shared" si="243"/>
        <v>0</v>
      </c>
      <c r="CF185" s="254">
        <f t="shared" si="243"/>
        <v>0</v>
      </c>
      <c r="CG185" s="254">
        <f t="shared" si="241"/>
        <v>0</v>
      </c>
      <c r="CH185" s="254">
        <f t="shared" si="241"/>
        <v>0</v>
      </c>
      <c r="CI185" s="254">
        <f t="shared" si="241"/>
        <v>0</v>
      </c>
      <c r="CJ185" s="254">
        <f t="shared" si="186"/>
        <v>0</v>
      </c>
      <c r="CK185" s="254">
        <f t="shared" si="186"/>
        <v>0</v>
      </c>
      <c r="CL185" s="254">
        <f t="shared" si="186"/>
        <v>0</v>
      </c>
      <c r="CM185" s="254">
        <f t="shared" si="201"/>
        <v>0</v>
      </c>
      <c r="CN185" s="254">
        <f t="shared" si="202"/>
        <v>0</v>
      </c>
      <c r="CO185" s="254">
        <f t="shared" si="203"/>
        <v>0</v>
      </c>
      <c r="CP185" s="254">
        <f t="shared" si="204"/>
        <v>0</v>
      </c>
      <c r="CQ185" s="254">
        <f t="shared" si="205"/>
        <v>0</v>
      </c>
      <c r="CR185" s="254">
        <f t="shared" si="206"/>
        <v>0</v>
      </c>
      <c r="CS185" s="254">
        <f t="shared" si="207"/>
        <v>0</v>
      </c>
      <c r="CT185" s="254">
        <f t="shared" si="208"/>
        <v>0</v>
      </c>
      <c r="CU185" s="254">
        <f t="shared" si="209"/>
        <v>0</v>
      </c>
      <c r="CV185" s="254">
        <f t="shared" si="210"/>
        <v>0</v>
      </c>
      <c r="CW185" s="254">
        <f t="shared" si="211"/>
        <v>0</v>
      </c>
      <c r="CX185" s="254">
        <f t="shared" si="212"/>
        <v>0</v>
      </c>
      <c r="CY185" s="254">
        <f t="shared" si="213"/>
        <v>0</v>
      </c>
      <c r="CZ185" s="254">
        <f t="shared" si="214"/>
        <v>0</v>
      </c>
      <c r="DA185" s="254">
        <f t="shared" si="215"/>
        <v>0</v>
      </c>
      <c r="DB185" s="254">
        <f t="shared" si="216"/>
        <v>0</v>
      </c>
      <c r="DC185" s="254">
        <f t="shared" si="217"/>
        <v>0</v>
      </c>
      <c r="DD185" s="254">
        <f t="shared" si="218"/>
        <v>0</v>
      </c>
      <c r="DE185" s="254">
        <f t="shared" si="219"/>
        <v>0</v>
      </c>
      <c r="DF185" s="254">
        <f t="shared" si="220"/>
        <v>0</v>
      </c>
      <c r="DG185" s="254">
        <f t="shared" si="221"/>
        <v>0</v>
      </c>
      <c r="DH185" s="254">
        <f t="shared" si="222"/>
        <v>0</v>
      </c>
      <c r="DI185" s="254">
        <f t="shared" si="223"/>
        <v>0</v>
      </c>
      <c r="DJ185" s="254">
        <f t="shared" si="224"/>
        <v>0</v>
      </c>
      <c r="DK185" s="254">
        <f t="shared" si="225"/>
        <v>0</v>
      </c>
      <c r="DL185" s="254">
        <f t="shared" si="226"/>
        <v>0</v>
      </c>
      <c r="DM185" s="254">
        <f t="shared" si="227"/>
        <v>0</v>
      </c>
      <c r="DN185" s="254">
        <f t="shared" si="228"/>
        <v>0</v>
      </c>
      <c r="DO185" s="254">
        <f t="shared" si="229"/>
        <v>0</v>
      </c>
      <c r="DP185" s="254">
        <f t="shared" si="230"/>
        <v>0</v>
      </c>
      <c r="DQ185" s="254">
        <f t="shared" si="231"/>
        <v>0</v>
      </c>
      <c r="DR185" s="254">
        <f t="shared" si="232"/>
        <v>0</v>
      </c>
      <c r="DS185" s="254">
        <f t="shared" si="233"/>
        <v>0</v>
      </c>
      <c r="DT185" s="254">
        <f t="shared" si="234"/>
        <v>0</v>
      </c>
      <c r="DU185" s="254">
        <f t="shared" si="235"/>
        <v>0</v>
      </c>
      <c r="DV185" s="254">
        <f t="shared" si="236"/>
        <v>0</v>
      </c>
    </row>
    <row r="186" spans="1:126" ht="24" customHeight="1">
      <c r="A186" s="11" t="str">
        <f ca="1">IF(AG186&lt;&gt;"OK","",CONCATENATE(TEXT('Front Page'!$F$33,"000"),TEXT('Front Page'!$F$31,"000"),"-",LEFT('Front Page'!$R$53,5),"-",LEFT(D186,1),AJ186, "-",TEXT(B186,"000")))</f>
        <v/>
      </c>
      <c r="B186" s="12" t="str">
        <f>IFERROR(IF(E186="","",MAX(B$17:B185)+1),"")</f>
        <v/>
      </c>
      <c r="C186" s="13"/>
      <c r="D186" s="29" t="str">
        <f t="shared" si="134"/>
        <v>None</v>
      </c>
      <c r="E186" s="29" t="str">
        <f t="shared" si="17"/>
        <v/>
      </c>
      <c r="F186" s="29" t="str">
        <f t="shared" si="18"/>
        <v/>
      </c>
      <c r="G186" s="363"/>
      <c r="H186" s="364"/>
      <c r="I186" s="325" t="str">
        <f t="shared" si="194"/>
        <v>No</v>
      </c>
      <c r="J186" s="314">
        <v>0</v>
      </c>
      <c r="K186" s="312">
        <v>0</v>
      </c>
      <c r="L186" s="312">
        <v>0</v>
      </c>
      <c r="M186" s="312">
        <v>0</v>
      </c>
      <c r="N186" s="312">
        <v>0</v>
      </c>
      <c r="O186" s="312">
        <v>0</v>
      </c>
      <c r="P186" s="312">
        <v>0</v>
      </c>
      <c r="Q186" s="312">
        <v>0</v>
      </c>
      <c r="R186" s="312">
        <v>0</v>
      </c>
      <c r="S186" s="312">
        <v>0</v>
      </c>
      <c r="T186" s="312">
        <v>0</v>
      </c>
      <c r="U186" s="312">
        <v>0</v>
      </c>
      <c r="V186" s="313">
        <v>1</v>
      </c>
      <c r="W186" s="313">
        <v>1</v>
      </c>
      <c r="X186" s="312">
        <v>0</v>
      </c>
      <c r="Y186" s="312">
        <v>0</v>
      </c>
      <c r="Z186" s="312">
        <v>0</v>
      </c>
      <c r="AA186" s="14">
        <v>0</v>
      </c>
      <c r="AB186" s="317"/>
      <c r="AC186" s="15" t="str">
        <f t="shared" si="189"/>
        <v/>
      </c>
      <c r="AD186" s="15" t="str">
        <f t="shared" si="195"/>
        <v/>
      </c>
      <c r="AE186" s="16" t="str">
        <f t="shared" si="196"/>
        <v>0 - 0</v>
      </c>
      <c r="AF186" s="20" t="str">
        <f t="shared" si="197"/>
        <v>Not an offer</v>
      </c>
      <c r="AG186" s="276" t="str">
        <f t="shared" si="191"/>
        <v>Not an Offer</v>
      </c>
      <c r="AH186" s="150"/>
      <c r="AI186" s="254">
        <v>170</v>
      </c>
      <c r="AJ186" s="149" t="str">
        <f t="shared" si="192"/>
        <v>00-ICT</v>
      </c>
      <c r="AK186" s="254" t="b">
        <f t="shared" si="11"/>
        <v>0</v>
      </c>
      <c r="AL186" s="254">
        <f t="shared" si="190"/>
        <v>0</v>
      </c>
      <c r="AM186" s="254">
        <f t="shared" si="193"/>
        <v>0</v>
      </c>
      <c r="AN186" s="288">
        <f t="shared" si="198"/>
        <v>0</v>
      </c>
      <c r="AO186" s="288">
        <f>IF(AND($BU186=$BV186,BU186=AO$13),$J186&amp;$K186&amp;$L186&amp;$M186&amp;$N186&amp;$O186&amp;$P186&amp;$Q186&amp;$R186&amp;$S186&amp;$T186&amp;$U186,IFERROR(MATCH($AN186,AO$17:AO185,0),-1000))</f>
        <v>1</v>
      </c>
      <c r="AP186" s="288">
        <f>IF(AND($BU186=$BV186,BV186=AP$13),$J186&amp;$K186&amp;$L186&amp;$M186&amp;$N186&amp;$O186&amp;$P186&amp;$Q186&amp;$R186&amp;$S186&amp;$T186&amp;$U186,IFERROR(MATCH($AN186,AP$17:AP185,0),-1000))</f>
        <v>1</v>
      </c>
      <c r="AQ186" s="288">
        <f>IF(AND($BU186=$BV186,BW186=AQ$13),$J186&amp;$K186&amp;$L186&amp;$M186&amp;$N186&amp;$O186&amp;$P186&amp;$Q186&amp;$R186&amp;$S186&amp;$T186&amp;$U186,IFERROR(MATCH($AN186,AQ$17:AQ185,0),-1000))</f>
        <v>1</v>
      </c>
      <c r="AR186" s="288">
        <f>IF(AND($BU186=$BV186,BX186=AR$13),$J186&amp;$K186&amp;$L186&amp;$M186&amp;$N186&amp;$O186&amp;$P186&amp;$Q186&amp;$R186&amp;$S186&amp;$T186&amp;$U186,IFERROR(MATCH($AN186,AR$17:AR185,0),-1000))</f>
        <v>1</v>
      </c>
      <c r="AS186" s="254">
        <f t="shared" si="242"/>
        <v>0</v>
      </c>
      <c r="AT186" s="261" t="str">
        <f t="shared" si="199"/>
        <v/>
      </c>
      <c r="AU186" s="254" t="str">
        <f t="shared" si="239"/>
        <v/>
      </c>
      <c r="AV186" s="254" t="str">
        <f t="shared" si="239"/>
        <v/>
      </c>
      <c r="AW186" s="254" t="str">
        <f t="shared" si="239"/>
        <v/>
      </c>
      <c r="AX186" s="254" t="str">
        <f t="shared" si="239"/>
        <v/>
      </c>
      <c r="AY186" s="254" t="str">
        <f t="shared" si="237"/>
        <v/>
      </c>
      <c r="AZ186" s="254" t="str">
        <f t="shared" si="237"/>
        <v/>
      </c>
      <c r="BA186" s="254" t="str">
        <f t="shared" si="237"/>
        <v/>
      </c>
      <c r="BB186" s="254" t="str">
        <f t="shared" si="237"/>
        <v/>
      </c>
      <c r="BC186" s="254" t="str">
        <f t="shared" si="187"/>
        <v/>
      </c>
      <c r="BD186" s="254" t="str">
        <f t="shared" si="187"/>
        <v/>
      </c>
      <c r="BE186" s="262" t="str">
        <f t="shared" si="187"/>
        <v/>
      </c>
      <c r="BF186" s="263" t="str">
        <f t="shared" si="240"/>
        <v/>
      </c>
      <c r="BG186" s="254" t="str">
        <f t="shared" si="240"/>
        <v/>
      </c>
      <c r="BH186" s="254" t="str">
        <f t="shared" si="240"/>
        <v/>
      </c>
      <c r="BI186" s="254" t="str">
        <f t="shared" si="240"/>
        <v/>
      </c>
      <c r="BJ186" s="254" t="str">
        <f t="shared" si="238"/>
        <v/>
      </c>
      <c r="BK186" s="254" t="str">
        <f t="shared" si="238"/>
        <v/>
      </c>
      <c r="BL186" s="254" t="str">
        <f t="shared" si="238"/>
        <v/>
      </c>
      <c r="BM186" s="254" t="str">
        <f t="shared" si="238"/>
        <v/>
      </c>
      <c r="BN186" s="254" t="str">
        <f t="shared" si="188"/>
        <v/>
      </c>
      <c r="BO186" s="254" t="str">
        <f t="shared" si="188"/>
        <v/>
      </c>
      <c r="BP186" s="254" t="str">
        <f t="shared" si="188"/>
        <v/>
      </c>
      <c r="BQ186" s="264" t="str">
        <f t="shared" si="200"/>
        <v/>
      </c>
      <c r="BR186" s="261" t="str">
        <f t="shared" si="30"/>
        <v/>
      </c>
      <c r="BS186" s="254" t="str">
        <f t="shared" si="180"/>
        <v/>
      </c>
      <c r="BT186" s="254" t="str">
        <f t="shared" si="180"/>
        <v/>
      </c>
      <c r="BU186" s="265" t="str">
        <f t="shared" si="178"/>
        <v/>
      </c>
      <c r="BV186" s="263" t="str">
        <f t="shared" si="181"/>
        <v/>
      </c>
      <c r="BW186" s="254" t="str">
        <f t="shared" si="181"/>
        <v/>
      </c>
      <c r="BX186" s="254" t="str">
        <f t="shared" si="179"/>
        <v/>
      </c>
      <c r="BY186" s="264" t="str">
        <f t="shared" si="33"/>
        <v/>
      </c>
      <c r="BZ186" s="254" t="str">
        <f t="shared" si="34"/>
        <v/>
      </c>
      <c r="CA186" s="254">
        <f t="shared" si="243"/>
        <v>0</v>
      </c>
      <c r="CB186" s="254">
        <f t="shared" si="243"/>
        <v>0</v>
      </c>
      <c r="CC186" s="254">
        <f t="shared" si="243"/>
        <v>0</v>
      </c>
      <c r="CD186" s="254">
        <f t="shared" si="243"/>
        <v>0</v>
      </c>
      <c r="CE186" s="254">
        <f t="shared" si="243"/>
        <v>0</v>
      </c>
      <c r="CF186" s="254">
        <f t="shared" si="243"/>
        <v>0</v>
      </c>
      <c r="CG186" s="254">
        <f t="shared" si="241"/>
        <v>0</v>
      </c>
      <c r="CH186" s="254">
        <f t="shared" si="241"/>
        <v>0</v>
      </c>
      <c r="CI186" s="254">
        <f t="shared" si="241"/>
        <v>0</v>
      </c>
      <c r="CJ186" s="254">
        <f t="shared" si="186"/>
        <v>0</v>
      </c>
      <c r="CK186" s="254">
        <f t="shared" si="186"/>
        <v>0</v>
      </c>
      <c r="CL186" s="254">
        <f t="shared" si="186"/>
        <v>0</v>
      </c>
      <c r="CM186" s="254">
        <f t="shared" si="201"/>
        <v>0</v>
      </c>
      <c r="CN186" s="254">
        <f t="shared" si="202"/>
        <v>0</v>
      </c>
      <c r="CO186" s="254">
        <f t="shared" si="203"/>
        <v>0</v>
      </c>
      <c r="CP186" s="254">
        <f t="shared" si="204"/>
        <v>0</v>
      </c>
      <c r="CQ186" s="254">
        <f t="shared" si="205"/>
        <v>0</v>
      </c>
      <c r="CR186" s="254">
        <f t="shared" si="206"/>
        <v>0</v>
      </c>
      <c r="CS186" s="254">
        <f t="shared" si="207"/>
        <v>0</v>
      </c>
      <c r="CT186" s="254">
        <f t="shared" si="208"/>
        <v>0</v>
      </c>
      <c r="CU186" s="254">
        <f t="shared" si="209"/>
        <v>0</v>
      </c>
      <c r="CV186" s="254">
        <f t="shared" si="210"/>
        <v>0</v>
      </c>
      <c r="CW186" s="254">
        <f t="shared" si="211"/>
        <v>0</v>
      </c>
      <c r="CX186" s="254">
        <f t="shared" si="212"/>
        <v>0</v>
      </c>
      <c r="CY186" s="254">
        <f t="shared" si="213"/>
        <v>0</v>
      </c>
      <c r="CZ186" s="254">
        <f t="shared" si="214"/>
        <v>0</v>
      </c>
      <c r="DA186" s="254">
        <f t="shared" si="215"/>
        <v>0</v>
      </c>
      <c r="DB186" s="254">
        <f t="shared" si="216"/>
        <v>0</v>
      </c>
      <c r="DC186" s="254">
        <f t="shared" si="217"/>
        <v>0</v>
      </c>
      <c r="DD186" s="254">
        <f t="shared" si="218"/>
        <v>0</v>
      </c>
      <c r="DE186" s="254">
        <f t="shared" si="219"/>
        <v>0</v>
      </c>
      <c r="DF186" s="254">
        <f t="shared" si="220"/>
        <v>0</v>
      </c>
      <c r="DG186" s="254">
        <f t="shared" si="221"/>
        <v>0</v>
      </c>
      <c r="DH186" s="254">
        <f t="shared" si="222"/>
        <v>0</v>
      </c>
      <c r="DI186" s="254">
        <f t="shared" si="223"/>
        <v>0</v>
      </c>
      <c r="DJ186" s="254">
        <f t="shared" si="224"/>
        <v>0</v>
      </c>
      <c r="DK186" s="254">
        <f t="shared" si="225"/>
        <v>0</v>
      </c>
      <c r="DL186" s="254">
        <f t="shared" si="226"/>
        <v>0</v>
      </c>
      <c r="DM186" s="254">
        <f t="shared" si="227"/>
        <v>0</v>
      </c>
      <c r="DN186" s="254">
        <f t="shared" si="228"/>
        <v>0</v>
      </c>
      <c r="DO186" s="254">
        <f t="shared" si="229"/>
        <v>0</v>
      </c>
      <c r="DP186" s="254">
        <f t="shared" si="230"/>
        <v>0</v>
      </c>
      <c r="DQ186" s="254">
        <f t="shared" si="231"/>
        <v>0</v>
      </c>
      <c r="DR186" s="254">
        <f t="shared" si="232"/>
        <v>0</v>
      </c>
      <c r="DS186" s="254">
        <f t="shared" si="233"/>
        <v>0</v>
      </c>
      <c r="DT186" s="254">
        <f t="shared" si="234"/>
        <v>0</v>
      </c>
      <c r="DU186" s="254">
        <f t="shared" si="235"/>
        <v>0</v>
      </c>
      <c r="DV186" s="254">
        <f t="shared" si="236"/>
        <v>0</v>
      </c>
    </row>
    <row r="187" spans="1:126" ht="24" customHeight="1">
      <c r="A187" s="11" t="str">
        <f ca="1">IF(AG187&lt;&gt;"OK","",CONCATENATE(TEXT('Front Page'!$F$33,"000"),TEXT('Front Page'!$F$31,"000"),"-",LEFT('Front Page'!$R$53,5),"-",LEFT(D187,1),AJ187, "-",TEXT(B187,"000")))</f>
        <v/>
      </c>
      <c r="B187" s="12" t="str">
        <f>IFERROR(IF(E187="","",MAX(B$17:B186)+1),"")</f>
        <v/>
      </c>
      <c r="C187" s="13"/>
      <c r="D187" s="29" t="str">
        <f t="shared" si="134"/>
        <v>None</v>
      </c>
      <c r="E187" s="29" t="str">
        <f t="shared" si="17"/>
        <v/>
      </c>
      <c r="F187" s="29" t="str">
        <f t="shared" si="18"/>
        <v/>
      </c>
      <c r="G187" s="363"/>
      <c r="H187" s="364"/>
      <c r="I187" s="325" t="str">
        <f t="shared" si="194"/>
        <v>No</v>
      </c>
      <c r="J187" s="314">
        <v>0</v>
      </c>
      <c r="K187" s="312">
        <v>0</v>
      </c>
      <c r="L187" s="312">
        <v>0</v>
      </c>
      <c r="M187" s="312">
        <v>0</v>
      </c>
      <c r="N187" s="312">
        <v>0</v>
      </c>
      <c r="O187" s="312">
        <v>0</v>
      </c>
      <c r="P187" s="312">
        <v>0</v>
      </c>
      <c r="Q187" s="312">
        <v>0</v>
      </c>
      <c r="R187" s="312">
        <v>0</v>
      </c>
      <c r="S187" s="312">
        <v>0</v>
      </c>
      <c r="T187" s="312">
        <v>0</v>
      </c>
      <c r="U187" s="312">
        <v>0</v>
      </c>
      <c r="V187" s="313">
        <v>1</v>
      </c>
      <c r="W187" s="313">
        <v>1</v>
      </c>
      <c r="X187" s="312">
        <v>0</v>
      </c>
      <c r="Y187" s="312">
        <v>0</v>
      </c>
      <c r="Z187" s="312">
        <v>0</v>
      </c>
      <c r="AA187" s="14">
        <v>0</v>
      </c>
      <c r="AB187" s="317"/>
      <c r="AC187" s="15" t="str">
        <f t="shared" si="189"/>
        <v/>
      </c>
      <c r="AD187" s="15" t="str">
        <f t="shared" si="195"/>
        <v/>
      </c>
      <c r="AE187" s="16" t="str">
        <f t="shared" si="196"/>
        <v>0 - 0</v>
      </c>
      <c r="AF187" s="20" t="str">
        <f t="shared" si="197"/>
        <v>Not an offer</v>
      </c>
      <c r="AG187" s="276" t="str">
        <f t="shared" si="191"/>
        <v>Not an Offer</v>
      </c>
      <c r="AH187" s="150"/>
      <c r="AI187" s="254">
        <v>171</v>
      </c>
      <c r="AJ187" s="149" t="str">
        <f t="shared" si="192"/>
        <v>00-ICT</v>
      </c>
      <c r="AK187" s="254" t="b">
        <f t="shared" si="11"/>
        <v>0</v>
      </c>
      <c r="AL187" s="254">
        <f t="shared" si="190"/>
        <v>0</v>
      </c>
      <c r="AM187" s="254">
        <f t="shared" si="193"/>
        <v>0</v>
      </c>
      <c r="AN187" s="288">
        <f t="shared" si="198"/>
        <v>0</v>
      </c>
      <c r="AO187" s="288">
        <f>IF(AND($BU187=$BV187,BU187=AO$13),$J187&amp;$K187&amp;$L187&amp;$M187&amp;$N187&amp;$O187&amp;$P187&amp;$Q187&amp;$R187&amp;$S187&amp;$T187&amp;$U187,IFERROR(MATCH($AN187,AO$17:AO186,0),-1000))</f>
        <v>1</v>
      </c>
      <c r="AP187" s="288">
        <f>IF(AND($BU187=$BV187,BV187=AP$13),$J187&amp;$K187&amp;$L187&amp;$M187&amp;$N187&amp;$O187&amp;$P187&amp;$Q187&amp;$R187&amp;$S187&amp;$T187&amp;$U187,IFERROR(MATCH($AN187,AP$17:AP186,0),-1000))</f>
        <v>1</v>
      </c>
      <c r="AQ187" s="288">
        <f>IF(AND($BU187=$BV187,BW187=AQ$13),$J187&amp;$K187&amp;$L187&amp;$M187&amp;$N187&amp;$O187&amp;$P187&amp;$Q187&amp;$R187&amp;$S187&amp;$T187&amp;$U187,IFERROR(MATCH($AN187,AQ$17:AQ186,0),-1000))</f>
        <v>1</v>
      </c>
      <c r="AR187" s="288">
        <f>IF(AND($BU187=$BV187,BX187=AR$13),$J187&amp;$K187&amp;$L187&amp;$M187&amp;$N187&amp;$O187&amp;$P187&amp;$Q187&amp;$R187&amp;$S187&amp;$T187&amp;$U187,IFERROR(MATCH($AN187,AR$17:AR186,0),-1000))</f>
        <v>1</v>
      </c>
      <c r="AS187" s="254">
        <f t="shared" si="242"/>
        <v>0</v>
      </c>
      <c r="AT187" s="261" t="str">
        <f t="shared" si="199"/>
        <v/>
      </c>
      <c r="AU187" s="254" t="str">
        <f t="shared" si="239"/>
        <v/>
      </c>
      <c r="AV187" s="254" t="str">
        <f t="shared" si="239"/>
        <v/>
      </c>
      <c r="AW187" s="254" t="str">
        <f t="shared" si="239"/>
        <v/>
      </c>
      <c r="AX187" s="254" t="str">
        <f t="shared" si="239"/>
        <v/>
      </c>
      <c r="AY187" s="254" t="str">
        <f t="shared" si="237"/>
        <v/>
      </c>
      <c r="AZ187" s="254" t="str">
        <f t="shared" si="237"/>
        <v/>
      </c>
      <c r="BA187" s="254" t="str">
        <f t="shared" si="237"/>
        <v/>
      </c>
      <c r="BB187" s="254" t="str">
        <f t="shared" si="237"/>
        <v/>
      </c>
      <c r="BC187" s="254" t="str">
        <f t="shared" si="187"/>
        <v/>
      </c>
      <c r="BD187" s="254" t="str">
        <f t="shared" si="187"/>
        <v/>
      </c>
      <c r="BE187" s="262" t="str">
        <f t="shared" si="187"/>
        <v/>
      </c>
      <c r="BF187" s="263" t="str">
        <f t="shared" si="240"/>
        <v/>
      </c>
      <c r="BG187" s="254" t="str">
        <f t="shared" si="240"/>
        <v/>
      </c>
      <c r="BH187" s="254" t="str">
        <f t="shared" si="240"/>
        <v/>
      </c>
      <c r="BI187" s="254" t="str">
        <f t="shared" si="240"/>
        <v/>
      </c>
      <c r="BJ187" s="254" t="str">
        <f t="shared" si="238"/>
        <v/>
      </c>
      <c r="BK187" s="254" t="str">
        <f t="shared" si="238"/>
        <v/>
      </c>
      <c r="BL187" s="254" t="str">
        <f t="shared" si="238"/>
        <v/>
      </c>
      <c r="BM187" s="254" t="str">
        <f t="shared" si="238"/>
        <v/>
      </c>
      <c r="BN187" s="254" t="str">
        <f t="shared" si="188"/>
        <v/>
      </c>
      <c r="BO187" s="254" t="str">
        <f t="shared" si="188"/>
        <v/>
      </c>
      <c r="BP187" s="254" t="str">
        <f t="shared" si="188"/>
        <v/>
      </c>
      <c r="BQ187" s="264" t="str">
        <f t="shared" si="200"/>
        <v/>
      </c>
      <c r="BR187" s="261" t="str">
        <f t="shared" si="30"/>
        <v/>
      </c>
      <c r="BS187" s="254" t="str">
        <f t="shared" si="180"/>
        <v/>
      </c>
      <c r="BT187" s="254" t="str">
        <f t="shared" si="180"/>
        <v/>
      </c>
      <c r="BU187" s="265" t="str">
        <f t="shared" si="178"/>
        <v/>
      </c>
      <c r="BV187" s="263" t="str">
        <f t="shared" si="181"/>
        <v/>
      </c>
      <c r="BW187" s="254" t="str">
        <f t="shared" si="181"/>
        <v/>
      </c>
      <c r="BX187" s="254" t="str">
        <f t="shared" si="179"/>
        <v/>
      </c>
      <c r="BY187" s="264" t="str">
        <f t="shared" si="33"/>
        <v/>
      </c>
      <c r="BZ187" s="254" t="str">
        <f t="shared" si="34"/>
        <v/>
      </c>
      <c r="CA187" s="254">
        <f t="shared" si="243"/>
        <v>0</v>
      </c>
      <c r="CB187" s="254">
        <f t="shared" si="243"/>
        <v>0</v>
      </c>
      <c r="CC187" s="254">
        <f t="shared" si="243"/>
        <v>0</v>
      </c>
      <c r="CD187" s="254">
        <f t="shared" si="243"/>
        <v>0</v>
      </c>
      <c r="CE187" s="254">
        <f t="shared" si="243"/>
        <v>0</v>
      </c>
      <c r="CF187" s="254">
        <f t="shared" si="243"/>
        <v>0</v>
      </c>
      <c r="CG187" s="254">
        <f t="shared" si="241"/>
        <v>0</v>
      </c>
      <c r="CH187" s="254">
        <f t="shared" si="241"/>
        <v>0</v>
      </c>
      <c r="CI187" s="254">
        <f t="shared" si="241"/>
        <v>0</v>
      </c>
      <c r="CJ187" s="254">
        <f t="shared" si="186"/>
        <v>0</v>
      </c>
      <c r="CK187" s="254">
        <f t="shared" si="186"/>
        <v>0</v>
      </c>
      <c r="CL187" s="254">
        <f t="shared" si="186"/>
        <v>0</v>
      </c>
      <c r="CM187" s="254">
        <f t="shared" si="201"/>
        <v>0</v>
      </c>
      <c r="CN187" s="254">
        <f t="shared" si="202"/>
        <v>0</v>
      </c>
      <c r="CO187" s="254">
        <f t="shared" si="203"/>
        <v>0</v>
      </c>
      <c r="CP187" s="254">
        <f t="shared" si="204"/>
        <v>0</v>
      </c>
      <c r="CQ187" s="254">
        <f t="shared" si="205"/>
        <v>0</v>
      </c>
      <c r="CR187" s="254">
        <f t="shared" si="206"/>
        <v>0</v>
      </c>
      <c r="CS187" s="254">
        <f t="shared" si="207"/>
        <v>0</v>
      </c>
      <c r="CT187" s="254">
        <f t="shared" si="208"/>
        <v>0</v>
      </c>
      <c r="CU187" s="254">
        <f t="shared" si="209"/>
        <v>0</v>
      </c>
      <c r="CV187" s="254">
        <f t="shared" si="210"/>
        <v>0</v>
      </c>
      <c r="CW187" s="254">
        <f t="shared" si="211"/>
        <v>0</v>
      </c>
      <c r="CX187" s="254">
        <f t="shared" si="212"/>
        <v>0</v>
      </c>
      <c r="CY187" s="254">
        <f t="shared" si="213"/>
        <v>0</v>
      </c>
      <c r="CZ187" s="254">
        <f t="shared" si="214"/>
        <v>0</v>
      </c>
      <c r="DA187" s="254">
        <f t="shared" si="215"/>
        <v>0</v>
      </c>
      <c r="DB187" s="254">
        <f t="shared" si="216"/>
        <v>0</v>
      </c>
      <c r="DC187" s="254">
        <f t="shared" si="217"/>
        <v>0</v>
      </c>
      <c r="DD187" s="254">
        <f t="shared" si="218"/>
        <v>0</v>
      </c>
      <c r="DE187" s="254">
        <f t="shared" si="219"/>
        <v>0</v>
      </c>
      <c r="DF187" s="254">
        <f t="shared" si="220"/>
        <v>0</v>
      </c>
      <c r="DG187" s="254">
        <f t="shared" si="221"/>
        <v>0</v>
      </c>
      <c r="DH187" s="254">
        <f t="shared" si="222"/>
        <v>0</v>
      </c>
      <c r="DI187" s="254">
        <f t="shared" si="223"/>
        <v>0</v>
      </c>
      <c r="DJ187" s="254">
        <f t="shared" si="224"/>
        <v>0</v>
      </c>
      <c r="DK187" s="254">
        <f t="shared" si="225"/>
        <v>0</v>
      </c>
      <c r="DL187" s="254">
        <f t="shared" si="226"/>
        <v>0</v>
      </c>
      <c r="DM187" s="254">
        <f t="shared" si="227"/>
        <v>0</v>
      </c>
      <c r="DN187" s="254">
        <f t="shared" si="228"/>
        <v>0</v>
      </c>
      <c r="DO187" s="254">
        <f t="shared" si="229"/>
        <v>0</v>
      </c>
      <c r="DP187" s="254">
        <f t="shared" si="230"/>
        <v>0</v>
      </c>
      <c r="DQ187" s="254">
        <f t="shared" si="231"/>
        <v>0</v>
      </c>
      <c r="DR187" s="254">
        <f t="shared" si="232"/>
        <v>0</v>
      </c>
      <c r="DS187" s="254">
        <f t="shared" si="233"/>
        <v>0</v>
      </c>
      <c r="DT187" s="254">
        <f t="shared" si="234"/>
        <v>0</v>
      </c>
      <c r="DU187" s="254">
        <f t="shared" si="235"/>
        <v>0</v>
      </c>
      <c r="DV187" s="254">
        <f t="shared" si="236"/>
        <v>0</v>
      </c>
    </row>
    <row r="188" spans="1:126" ht="24" customHeight="1">
      <c r="A188" s="11" t="str">
        <f ca="1">IF(AG188&lt;&gt;"OK","",CONCATENATE(TEXT('Front Page'!$F$33,"000"),TEXT('Front Page'!$F$31,"000"),"-",LEFT('Front Page'!$R$53,5),"-",LEFT(D188,1),AJ188, "-",TEXT(B188,"000")))</f>
        <v/>
      </c>
      <c r="B188" s="12" t="str">
        <f>IFERROR(IF(E188="","",MAX(B$17:B187)+1),"")</f>
        <v/>
      </c>
      <c r="C188" s="13"/>
      <c r="D188" s="29" t="str">
        <f t="shared" si="134"/>
        <v>None</v>
      </c>
      <c r="E188" s="29" t="str">
        <f t="shared" si="17"/>
        <v/>
      </c>
      <c r="F188" s="29" t="str">
        <f t="shared" si="18"/>
        <v/>
      </c>
      <c r="G188" s="363"/>
      <c r="H188" s="364"/>
      <c r="I188" s="325" t="str">
        <f t="shared" si="194"/>
        <v>No</v>
      </c>
      <c r="J188" s="314">
        <v>0</v>
      </c>
      <c r="K188" s="312">
        <v>0</v>
      </c>
      <c r="L188" s="312">
        <v>0</v>
      </c>
      <c r="M188" s="312">
        <v>0</v>
      </c>
      <c r="N188" s="312">
        <v>0</v>
      </c>
      <c r="O188" s="312">
        <v>0</v>
      </c>
      <c r="P188" s="312">
        <v>0</v>
      </c>
      <c r="Q188" s="312">
        <v>0</v>
      </c>
      <c r="R188" s="312">
        <v>0</v>
      </c>
      <c r="S188" s="312">
        <v>0</v>
      </c>
      <c r="T188" s="312">
        <v>0</v>
      </c>
      <c r="U188" s="312">
        <v>0</v>
      </c>
      <c r="V188" s="313">
        <v>1</v>
      </c>
      <c r="W188" s="313">
        <v>1</v>
      </c>
      <c r="X188" s="312">
        <v>0</v>
      </c>
      <c r="Y188" s="312">
        <v>0</v>
      </c>
      <c r="Z188" s="312">
        <v>0</v>
      </c>
      <c r="AA188" s="14">
        <v>0</v>
      </c>
      <c r="AB188" s="317"/>
      <c r="AC188" s="15" t="str">
        <f t="shared" si="189"/>
        <v/>
      </c>
      <c r="AD188" s="15" t="str">
        <f t="shared" si="195"/>
        <v/>
      </c>
      <c r="AE188" s="16" t="str">
        <f t="shared" si="196"/>
        <v>0 - 0</v>
      </c>
      <c r="AF188" s="20" t="str">
        <f t="shared" si="197"/>
        <v>Not an offer</v>
      </c>
      <c r="AG188" s="276" t="str">
        <f t="shared" si="191"/>
        <v>Not an Offer</v>
      </c>
      <c r="AH188" s="150"/>
      <c r="AI188" s="254">
        <v>172</v>
      </c>
      <c r="AJ188" s="149" t="str">
        <f t="shared" si="192"/>
        <v>00-ICT</v>
      </c>
      <c r="AK188" s="254" t="b">
        <f t="shared" si="11"/>
        <v>0</v>
      </c>
      <c r="AL188" s="254">
        <f t="shared" si="190"/>
        <v>0</v>
      </c>
      <c r="AM188" s="254">
        <f t="shared" si="193"/>
        <v>0</v>
      </c>
      <c r="AN188" s="288">
        <f t="shared" si="198"/>
        <v>0</v>
      </c>
      <c r="AO188" s="288">
        <f>IF(AND($BU188=$BV188,BU188=AO$13),$J188&amp;$K188&amp;$L188&amp;$M188&amp;$N188&amp;$O188&amp;$P188&amp;$Q188&amp;$R188&amp;$S188&amp;$T188&amp;$U188,IFERROR(MATCH($AN188,AO$17:AO187,0),-1000))</f>
        <v>1</v>
      </c>
      <c r="AP188" s="288">
        <f>IF(AND($BU188=$BV188,BV188=AP$13),$J188&amp;$K188&amp;$L188&amp;$M188&amp;$N188&amp;$O188&amp;$P188&amp;$Q188&amp;$R188&amp;$S188&amp;$T188&amp;$U188,IFERROR(MATCH($AN188,AP$17:AP187,0),-1000))</f>
        <v>1</v>
      </c>
      <c r="AQ188" s="288">
        <f>IF(AND($BU188=$BV188,BW188=AQ$13),$J188&amp;$K188&amp;$L188&amp;$M188&amp;$N188&amp;$O188&amp;$P188&amp;$Q188&amp;$R188&amp;$S188&amp;$T188&amp;$U188,IFERROR(MATCH($AN188,AQ$17:AQ187,0),-1000))</f>
        <v>1</v>
      </c>
      <c r="AR188" s="288">
        <f>IF(AND($BU188=$BV188,BX188=AR$13),$J188&amp;$K188&amp;$L188&amp;$M188&amp;$N188&amp;$O188&amp;$P188&amp;$Q188&amp;$R188&amp;$S188&amp;$T188&amp;$U188,IFERROR(MATCH($AN188,AR$17:AR187,0),-1000))</f>
        <v>1</v>
      </c>
      <c r="AS188" s="254">
        <f t="shared" si="242"/>
        <v>0</v>
      </c>
      <c r="AT188" s="261" t="str">
        <f t="shared" si="199"/>
        <v/>
      </c>
      <c r="AU188" s="254" t="str">
        <f t="shared" si="239"/>
        <v/>
      </c>
      <c r="AV188" s="254" t="str">
        <f t="shared" si="239"/>
        <v/>
      </c>
      <c r="AW188" s="254" t="str">
        <f t="shared" si="239"/>
        <v/>
      </c>
      <c r="AX188" s="254" t="str">
        <f t="shared" si="239"/>
        <v/>
      </c>
      <c r="AY188" s="254" t="str">
        <f t="shared" si="237"/>
        <v/>
      </c>
      <c r="AZ188" s="254" t="str">
        <f t="shared" si="237"/>
        <v/>
      </c>
      <c r="BA188" s="254" t="str">
        <f t="shared" si="237"/>
        <v/>
      </c>
      <c r="BB188" s="254" t="str">
        <f t="shared" si="237"/>
        <v/>
      </c>
      <c r="BC188" s="254" t="str">
        <f t="shared" si="187"/>
        <v/>
      </c>
      <c r="BD188" s="254" t="str">
        <f t="shared" si="187"/>
        <v/>
      </c>
      <c r="BE188" s="262" t="str">
        <f t="shared" si="187"/>
        <v/>
      </c>
      <c r="BF188" s="263" t="str">
        <f t="shared" si="240"/>
        <v/>
      </c>
      <c r="BG188" s="254" t="str">
        <f t="shared" si="240"/>
        <v/>
      </c>
      <c r="BH188" s="254" t="str">
        <f t="shared" si="240"/>
        <v/>
      </c>
      <c r="BI188" s="254" t="str">
        <f t="shared" si="240"/>
        <v/>
      </c>
      <c r="BJ188" s="254" t="str">
        <f t="shared" si="238"/>
        <v/>
      </c>
      <c r="BK188" s="254" t="str">
        <f t="shared" si="238"/>
        <v/>
      </c>
      <c r="BL188" s="254" t="str">
        <f t="shared" si="238"/>
        <v/>
      </c>
      <c r="BM188" s="254" t="str">
        <f t="shared" si="238"/>
        <v/>
      </c>
      <c r="BN188" s="254" t="str">
        <f t="shared" si="188"/>
        <v/>
      </c>
      <c r="BO188" s="254" t="str">
        <f t="shared" si="188"/>
        <v/>
      </c>
      <c r="BP188" s="254" t="str">
        <f t="shared" si="188"/>
        <v/>
      </c>
      <c r="BQ188" s="264" t="str">
        <f t="shared" si="200"/>
        <v/>
      </c>
      <c r="BR188" s="261" t="str">
        <f t="shared" si="30"/>
        <v/>
      </c>
      <c r="BS188" s="254" t="str">
        <f t="shared" si="180"/>
        <v/>
      </c>
      <c r="BT188" s="254" t="str">
        <f t="shared" si="180"/>
        <v/>
      </c>
      <c r="BU188" s="265" t="str">
        <f t="shared" si="178"/>
        <v/>
      </c>
      <c r="BV188" s="263" t="str">
        <f t="shared" si="181"/>
        <v/>
      </c>
      <c r="BW188" s="254" t="str">
        <f t="shared" si="181"/>
        <v/>
      </c>
      <c r="BX188" s="254" t="str">
        <f t="shared" si="179"/>
        <v/>
      </c>
      <c r="BY188" s="264" t="str">
        <f t="shared" si="33"/>
        <v/>
      </c>
      <c r="BZ188" s="254" t="str">
        <f t="shared" si="34"/>
        <v/>
      </c>
      <c r="CA188" s="254">
        <f t="shared" si="243"/>
        <v>0</v>
      </c>
      <c r="CB188" s="254">
        <f t="shared" si="243"/>
        <v>0</v>
      </c>
      <c r="CC188" s="254">
        <f t="shared" si="243"/>
        <v>0</v>
      </c>
      <c r="CD188" s="254">
        <f t="shared" si="243"/>
        <v>0</v>
      </c>
      <c r="CE188" s="254">
        <f t="shared" si="243"/>
        <v>0</v>
      </c>
      <c r="CF188" s="254">
        <f t="shared" si="243"/>
        <v>0</v>
      </c>
      <c r="CG188" s="254">
        <f t="shared" si="241"/>
        <v>0</v>
      </c>
      <c r="CH188" s="254">
        <f t="shared" si="241"/>
        <v>0</v>
      </c>
      <c r="CI188" s="254">
        <f t="shared" si="241"/>
        <v>0</v>
      </c>
      <c r="CJ188" s="254">
        <f t="shared" si="241"/>
        <v>0</v>
      </c>
      <c r="CK188" s="254">
        <f t="shared" si="241"/>
        <v>0</v>
      </c>
      <c r="CL188" s="254">
        <f t="shared" si="241"/>
        <v>0</v>
      </c>
      <c r="CM188" s="254">
        <f t="shared" si="201"/>
        <v>0</v>
      </c>
      <c r="CN188" s="254">
        <f t="shared" si="202"/>
        <v>0</v>
      </c>
      <c r="CO188" s="254">
        <f t="shared" si="203"/>
        <v>0</v>
      </c>
      <c r="CP188" s="254">
        <f t="shared" si="204"/>
        <v>0</v>
      </c>
      <c r="CQ188" s="254">
        <f t="shared" si="205"/>
        <v>0</v>
      </c>
      <c r="CR188" s="254">
        <f t="shared" si="206"/>
        <v>0</v>
      </c>
      <c r="CS188" s="254">
        <f t="shared" si="207"/>
        <v>0</v>
      </c>
      <c r="CT188" s="254">
        <f t="shared" si="208"/>
        <v>0</v>
      </c>
      <c r="CU188" s="254">
        <f t="shared" si="209"/>
        <v>0</v>
      </c>
      <c r="CV188" s="254">
        <f t="shared" si="210"/>
        <v>0</v>
      </c>
      <c r="CW188" s="254">
        <f t="shared" si="211"/>
        <v>0</v>
      </c>
      <c r="CX188" s="254">
        <f t="shared" si="212"/>
        <v>0</v>
      </c>
      <c r="CY188" s="254">
        <f t="shared" si="213"/>
        <v>0</v>
      </c>
      <c r="CZ188" s="254">
        <f t="shared" si="214"/>
        <v>0</v>
      </c>
      <c r="DA188" s="254">
        <f t="shared" si="215"/>
        <v>0</v>
      </c>
      <c r="DB188" s="254">
        <f t="shared" si="216"/>
        <v>0</v>
      </c>
      <c r="DC188" s="254">
        <f t="shared" si="217"/>
        <v>0</v>
      </c>
      <c r="DD188" s="254">
        <f t="shared" si="218"/>
        <v>0</v>
      </c>
      <c r="DE188" s="254">
        <f t="shared" si="219"/>
        <v>0</v>
      </c>
      <c r="DF188" s="254">
        <f t="shared" si="220"/>
        <v>0</v>
      </c>
      <c r="DG188" s="254">
        <f t="shared" si="221"/>
        <v>0</v>
      </c>
      <c r="DH188" s="254">
        <f t="shared" si="222"/>
        <v>0</v>
      </c>
      <c r="DI188" s="254">
        <f t="shared" si="223"/>
        <v>0</v>
      </c>
      <c r="DJ188" s="254">
        <f t="shared" si="224"/>
        <v>0</v>
      </c>
      <c r="DK188" s="254">
        <f t="shared" si="225"/>
        <v>0</v>
      </c>
      <c r="DL188" s="254">
        <f t="shared" si="226"/>
        <v>0</v>
      </c>
      <c r="DM188" s="254">
        <f t="shared" si="227"/>
        <v>0</v>
      </c>
      <c r="DN188" s="254">
        <f t="shared" si="228"/>
        <v>0</v>
      </c>
      <c r="DO188" s="254">
        <f t="shared" si="229"/>
        <v>0</v>
      </c>
      <c r="DP188" s="254">
        <f t="shared" si="230"/>
        <v>0</v>
      </c>
      <c r="DQ188" s="254">
        <f t="shared" si="231"/>
        <v>0</v>
      </c>
      <c r="DR188" s="254">
        <f t="shared" si="232"/>
        <v>0</v>
      </c>
      <c r="DS188" s="254">
        <f t="shared" si="233"/>
        <v>0</v>
      </c>
      <c r="DT188" s="254">
        <f t="shared" si="234"/>
        <v>0</v>
      </c>
      <c r="DU188" s="254">
        <f t="shared" si="235"/>
        <v>0</v>
      </c>
      <c r="DV188" s="254">
        <f t="shared" si="236"/>
        <v>0</v>
      </c>
    </row>
    <row r="189" spans="1:126" ht="24" customHeight="1">
      <c r="A189" s="11" t="str">
        <f ca="1">IF(AG189&lt;&gt;"OK","",CONCATENATE(TEXT('Front Page'!$F$33,"000"),TEXT('Front Page'!$F$31,"000"),"-",LEFT('Front Page'!$R$53,5),"-",LEFT(D189,1),AJ189, "-",TEXT(B189,"000")))</f>
        <v/>
      </c>
      <c r="B189" s="12" t="str">
        <f>IFERROR(IF(E189="","",MAX(B$17:B188)+1),"")</f>
        <v/>
      </c>
      <c r="C189" s="13"/>
      <c r="D189" s="29" t="str">
        <f t="shared" si="134"/>
        <v>None</v>
      </c>
      <c r="E189" s="29" t="str">
        <f t="shared" si="17"/>
        <v/>
      </c>
      <c r="F189" s="29" t="str">
        <f t="shared" si="18"/>
        <v/>
      </c>
      <c r="G189" s="363"/>
      <c r="H189" s="364"/>
      <c r="I189" s="325" t="str">
        <f t="shared" si="194"/>
        <v>No</v>
      </c>
      <c r="J189" s="314">
        <v>0</v>
      </c>
      <c r="K189" s="312">
        <v>0</v>
      </c>
      <c r="L189" s="312">
        <v>0</v>
      </c>
      <c r="M189" s="312">
        <v>0</v>
      </c>
      <c r="N189" s="312">
        <v>0</v>
      </c>
      <c r="O189" s="312">
        <v>0</v>
      </c>
      <c r="P189" s="312">
        <v>0</v>
      </c>
      <c r="Q189" s="312">
        <v>0</v>
      </c>
      <c r="R189" s="312">
        <v>0</v>
      </c>
      <c r="S189" s="312">
        <v>0</v>
      </c>
      <c r="T189" s="312">
        <v>0</v>
      </c>
      <c r="U189" s="312">
        <v>0</v>
      </c>
      <c r="V189" s="313">
        <v>1</v>
      </c>
      <c r="W189" s="313">
        <v>1</v>
      </c>
      <c r="X189" s="312">
        <v>0</v>
      </c>
      <c r="Y189" s="312">
        <v>0</v>
      </c>
      <c r="Z189" s="312">
        <v>0</v>
      </c>
      <c r="AA189" s="14">
        <v>0</v>
      </c>
      <c r="AB189" s="317"/>
      <c r="AC189" s="15" t="str">
        <f t="shared" si="189"/>
        <v/>
      </c>
      <c r="AD189" s="15" t="str">
        <f t="shared" si="195"/>
        <v/>
      </c>
      <c r="AE189" s="16" t="str">
        <f t="shared" si="196"/>
        <v>0 - 0</v>
      </c>
      <c r="AF189" s="20" t="str">
        <f t="shared" si="197"/>
        <v>Not an offer</v>
      </c>
      <c r="AG189" s="276" t="str">
        <f t="shared" si="191"/>
        <v>Not an Offer</v>
      </c>
      <c r="AH189" s="150"/>
      <c r="AI189" s="254">
        <v>173</v>
      </c>
      <c r="AJ189" s="149" t="str">
        <f t="shared" si="192"/>
        <v>00-ICT</v>
      </c>
      <c r="AK189" s="254" t="b">
        <f t="shared" si="11"/>
        <v>0</v>
      </c>
      <c r="AL189" s="254">
        <f t="shared" si="190"/>
        <v>0</v>
      </c>
      <c r="AM189" s="254">
        <f t="shared" si="193"/>
        <v>0</v>
      </c>
      <c r="AN189" s="288">
        <f t="shared" si="198"/>
        <v>0</v>
      </c>
      <c r="AO189" s="288">
        <f>IF(AND($BU189=$BV189,BU189=AO$13),$J189&amp;$K189&amp;$L189&amp;$M189&amp;$N189&amp;$O189&amp;$P189&amp;$Q189&amp;$R189&amp;$S189&amp;$T189&amp;$U189,IFERROR(MATCH($AN189,AO$17:AO188,0),-1000))</f>
        <v>1</v>
      </c>
      <c r="AP189" s="288">
        <f>IF(AND($BU189=$BV189,BV189=AP$13),$J189&amp;$K189&amp;$L189&amp;$M189&amp;$N189&amp;$O189&amp;$P189&amp;$Q189&amp;$R189&amp;$S189&amp;$T189&amp;$U189,IFERROR(MATCH($AN189,AP$17:AP188,0),-1000))</f>
        <v>1</v>
      </c>
      <c r="AQ189" s="288">
        <f>IF(AND($BU189=$BV189,BW189=AQ$13),$J189&amp;$K189&amp;$L189&amp;$M189&amp;$N189&amp;$O189&amp;$P189&amp;$Q189&amp;$R189&amp;$S189&amp;$T189&amp;$U189,IFERROR(MATCH($AN189,AQ$17:AQ188,0),-1000))</f>
        <v>1</v>
      </c>
      <c r="AR189" s="288">
        <f>IF(AND($BU189=$BV189,BX189=AR$13),$J189&amp;$K189&amp;$L189&amp;$M189&amp;$N189&amp;$O189&amp;$P189&amp;$Q189&amp;$R189&amp;$S189&amp;$T189&amp;$U189,IFERROR(MATCH($AN189,AR$17:AR188,0),-1000))</f>
        <v>1</v>
      </c>
      <c r="AS189" s="254">
        <f t="shared" si="242"/>
        <v>0</v>
      </c>
      <c r="AT189" s="261" t="str">
        <f t="shared" si="199"/>
        <v/>
      </c>
      <c r="AU189" s="254" t="str">
        <f t="shared" si="239"/>
        <v/>
      </c>
      <c r="AV189" s="254" t="str">
        <f t="shared" si="239"/>
        <v/>
      </c>
      <c r="AW189" s="254" t="str">
        <f t="shared" si="239"/>
        <v/>
      </c>
      <c r="AX189" s="254" t="str">
        <f t="shared" si="239"/>
        <v/>
      </c>
      <c r="AY189" s="254" t="str">
        <f t="shared" si="237"/>
        <v/>
      </c>
      <c r="AZ189" s="254" t="str">
        <f t="shared" si="237"/>
        <v/>
      </c>
      <c r="BA189" s="254" t="str">
        <f t="shared" si="237"/>
        <v/>
      </c>
      <c r="BB189" s="254" t="str">
        <f t="shared" si="237"/>
        <v/>
      </c>
      <c r="BC189" s="254" t="str">
        <f t="shared" si="187"/>
        <v/>
      </c>
      <c r="BD189" s="254" t="str">
        <f t="shared" si="187"/>
        <v/>
      </c>
      <c r="BE189" s="262" t="str">
        <f t="shared" si="187"/>
        <v/>
      </c>
      <c r="BF189" s="263" t="str">
        <f t="shared" si="240"/>
        <v/>
      </c>
      <c r="BG189" s="254" t="str">
        <f t="shared" si="240"/>
        <v/>
      </c>
      <c r="BH189" s="254" t="str">
        <f t="shared" si="240"/>
        <v/>
      </c>
      <c r="BI189" s="254" t="str">
        <f t="shared" si="240"/>
        <v/>
      </c>
      <c r="BJ189" s="254" t="str">
        <f t="shared" si="238"/>
        <v/>
      </c>
      <c r="BK189" s="254" t="str">
        <f t="shared" si="238"/>
        <v/>
      </c>
      <c r="BL189" s="254" t="str">
        <f t="shared" si="238"/>
        <v/>
      </c>
      <c r="BM189" s="254" t="str">
        <f t="shared" si="238"/>
        <v/>
      </c>
      <c r="BN189" s="254" t="str">
        <f t="shared" si="188"/>
        <v/>
      </c>
      <c r="BO189" s="254" t="str">
        <f t="shared" si="188"/>
        <v/>
      </c>
      <c r="BP189" s="254" t="str">
        <f t="shared" si="188"/>
        <v/>
      </c>
      <c r="BQ189" s="264" t="str">
        <f t="shared" si="200"/>
        <v/>
      </c>
      <c r="BR189" s="261" t="str">
        <f t="shared" si="30"/>
        <v/>
      </c>
      <c r="BS189" s="254" t="str">
        <f t="shared" si="180"/>
        <v/>
      </c>
      <c r="BT189" s="254" t="str">
        <f t="shared" si="180"/>
        <v/>
      </c>
      <c r="BU189" s="265" t="str">
        <f t="shared" si="178"/>
        <v/>
      </c>
      <c r="BV189" s="263" t="str">
        <f t="shared" si="181"/>
        <v/>
      </c>
      <c r="BW189" s="254" t="str">
        <f t="shared" si="181"/>
        <v/>
      </c>
      <c r="BX189" s="254" t="str">
        <f t="shared" si="179"/>
        <v/>
      </c>
      <c r="BY189" s="264" t="str">
        <f t="shared" si="33"/>
        <v/>
      </c>
      <c r="BZ189" s="254" t="str">
        <f t="shared" si="34"/>
        <v/>
      </c>
      <c r="CA189" s="254">
        <f t="shared" si="243"/>
        <v>0</v>
      </c>
      <c r="CB189" s="254">
        <f t="shared" si="243"/>
        <v>0</v>
      </c>
      <c r="CC189" s="254">
        <f t="shared" si="243"/>
        <v>0</v>
      </c>
      <c r="CD189" s="254">
        <f t="shared" si="243"/>
        <v>0</v>
      </c>
      <c r="CE189" s="254">
        <f t="shared" si="243"/>
        <v>0</v>
      </c>
      <c r="CF189" s="254">
        <f t="shared" si="243"/>
        <v>0</v>
      </c>
      <c r="CG189" s="254">
        <f t="shared" si="241"/>
        <v>0</v>
      </c>
      <c r="CH189" s="254">
        <f t="shared" si="241"/>
        <v>0</v>
      </c>
      <c r="CI189" s="254">
        <f t="shared" si="241"/>
        <v>0</v>
      </c>
      <c r="CJ189" s="254">
        <f t="shared" si="241"/>
        <v>0</v>
      </c>
      <c r="CK189" s="254">
        <f t="shared" si="241"/>
        <v>0</v>
      </c>
      <c r="CL189" s="254">
        <f t="shared" si="241"/>
        <v>0</v>
      </c>
      <c r="CM189" s="254">
        <f t="shared" si="201"/>
        <v>0</v>
      </c>
      <c r="CN189" s="254">
        <f t="shared" si="202"/>
        <v>0</v>
      </c>
      <c r="CO189" s="254">
        <f t="shared" si="203"/>
        <v>0</v>
      </c>
      <c r="CP189" s="254">
        <f t="shared" si="204"/>
        <v>0</v>
      </c>
      <c r="CQ189" s="254">
        <f t="shared" si="205"/>
        <v>0</v>
      </c>
      <c r="CR189" s="254">
        <f t="shared" si="206"/>
        <v>0</v>
      </c>
      <c r="CS189" s="254">
        <f t="shared" si="207"/>
        <v>0</v>
      </c>
      <c r="CT189" s="254">
        <f t="shared" si="208"/>
        <v>0</v>
      </c>
      <c r="CU189" s="254">
        <f t="shared" si="209"/>
        <v>0</v>
      </c>
      <c r="CV189" s="254">
        <f t="shared" si="210"/>
        <v>0</v>
      </c>
      <c r="CW189" s="254">
        <f t="shared" si="211"/>
        <v>0</v>
      </c>
      <c r="CX189" s="254">
        <f t="shared" si="212"/>
        <v>0</v>
      </c>
      <c r="CY189" s="254">
        <f t="shared" si="213"/>
        <v>0</v>
      </c>
      <c r="CZ189" s="254">
        <f t="shared" si="214"/>
        <v>0</v>
      </c>
      <c r="DA189" s="254">
        <f t="shared" si="215"/>
        <v>0</v>
      </c>
      <c r="DB189" s="254">
        <f t="shared" si="216"/>
        <v>0</v>
      </c>
      <c r="DC189" s="254">
        <f t="shared" si="217"/>
        <v>0</v>
      </c>
      <c r="DD189" s="254">
        <f t="shared" si="218"/>
        <v>0</v>
      </c>
      <c r="DE189" s="254">
        <f t="shared" si="219"/>
        <v>0</v>
      </c>
      <c r="DF189" s="254">
        <f t="shared" si="220"/>
        <v>0</v>
      </c>
      <c r="DG189" s="254">
        <f t="shared" si="221"/>
        <v>0</v>
      </c>
      <c r="DH189" s="254">
        <f t="shared" si="222"/>
        <v>0</v>
      </c>
      <c r="DI189" s="254">
        <f t="shared" si="223"/>
        <v>0</v>
      </c>
      <c r="DJ189" s="254">
        <f t="shared" si="224"/>
        <v>0</v>
      </c>
      <c r="DK189" s="254">
        <f t="shared" si="225"/>
        <v>0</v>
      </c>
      <c r="DL189" s="254">
        <f t="shared" si="226"/>
        <v>0</v>
      </c>
      <c r="DM189" s="254">
        <f t="shared" si="227"/>
        <v>0</v>
      </c>
      <c r="DN189" s="254">
        <f t="shared" si="228"/>
        <v>0</v>
      </c>
      <c r="DO189" s="254">
        <f t="shared" si="229"/>
        <v>0</v>
      </c>
      <c r="DP189" s="254">
        <f t="shared" si="230"/>
        <v>0</v>
      </c>
      <c r="DQ189" s="254">
        <f t="shared" si="231"/>
        <v>0</v>
      </c>
      <c r="DR189" s="254">
        <f t="shared" si="232"/>
        <v>0</v>
      </c>
      <c r="DS189" s="254">
        <f t="shared" si="233"/>
        <v>0</v>
      </c>
      <c r="DT189" s="254">
        <f t="shared" si="234"/>
        <v>0</v>
      </c>
      <c r="DU189" s="254">
        <f t="shared" si="235"/>
        <v>0</v>
      </c>
      <c r="DV189" s="254">
        <f t="shared" si="236"/>
        <v>0</v>
      </c>
    </row>
    <row r="190" spans="1:126" ht="24" customHeight="1">
      <c r="A190" s="11" t="str">
        <f ca="1">IF(AG190&lt;&gt;"OK","",CONCATENATE(TEXT('Front Page'!$F$33,"000"),TEXT('Front Page'!$F$31,"000"),"-",LEFT('Front Page'!$R$53,5),"-",LEFT(D190,1),AJ190, "-",TEXT(B190,"000")))</f>
        <v/>
      </c>
      <c r="B190" s="12" t="str">
        <f>IFERROR(IF(E190="","",MAX(B$17:B189)+1),"")</f>
        <v/>
      </c>
      <c r="C190" s="13"/>
      <c r="D190" s="29" t="str">
        <f t="shared" si="134"/>
        <v>None</v>
      </c>
      <c r="E190" s="29" t="str">
        <f t="shared" si="17"/>
        <v/>
      </c>
      <c r="F190" s="29" t="str">
        <f t="shared" si="18"/>
        <v/>
      </c>
      <c r="G190" s="363"/>
      <c r="H190" s="364"/>
      <c r="I190" s="325" t="str">
        <f t="shared" si="194"/>
        <v>No</v>
      </c>
      <c r="J190" s="314">
        <v>0</v>
      </c>
      <c r="K190" s="312">
        <v>0</v>
      </c>
      <c r="L190" s="312">
        <v>0</v>
      </c>
      <c r="M190" s="312">
        <v>0</v>
      </c>
      <c r="N190" s="312">
        <v>0</v>
      </c>
      <c r="O190" s="312">
        <v>0</v>
      </c>
      <c r="P190" s="312">
        <v>0</v>
      </c>
      <c r="Q190" s="312">
        <v>0</v>
      </c>
      <c r="R190" s="312">
        <v>0</v>
      </c>
      <c r="S190" s="312">
        <v>0</v>
      </c>
      <c r="T190" s="312">
        <v>0</v>
      </c>
      <c r="U190" s="312">
        <v>0</v>
      </c>
      <c r="V190" s="313">
        <v>1</v>
      </c>
      <c r="W190" s="313">
        <v>1</v>
      </c>
      <c r="X190" s="312">
        <v>0</v>
      </c>
      <c r="Y190" s="312">
        <v>0</v>
      </c>
      <c r="Z190" s="312">
        <v>0</v>
      </c>
      <c r="AA190" s="14">
        <v>0</v>
      </c>
      <c r="AB190" s="317"/>
      <c r="AC190" s="15" t="str">
        <f t="shared" si="189"/>
        <v/>
      </c>
      <c r="AD190" s="15" t="str">
        <f t="shared" si="195"/>
        <v/>
      </c>
      <c r="AE190" s="16" t="str">
        <f t="shared" si="196"/>
        <v>0 - 0</v>
      </c>
      <c r="AF190" s="20" t="str">
        <f t="shared" si="197"/>
        <v>Not an offer</v>
      </c>
      <c r="AG190" s="276" t="str">
        <f t="shared" si="191"/>
        <v>Not an Offer</v>
      </c>
      <c r="AH190" s="150"/>
      <c r="AI190" s="254">
        <v>174</v>
      </c>
      <c r="AJ190" s="149" t="str">
        <f t="shared" si="192"/>
        <v>00-ICT</v>
      </c>
      <c r="AK190" s="254" t="b">
        <f t="shared" si="11"/>
        <v>0</v>
      </c>
      <c r="AL190" s="254">
        <f t="shared" si="190"/>
        <v>0</v>
      </c>
      <c r="AM190" s="254">
        <f t="shared" si="193"/>
        <v>0</v>
      </c>
      <c r="AN190" s="288">
        <f t="shared" si="198"/>
        <v>0</v>
      </c>
      <c r="AO190" s="288">
        <f>IF(AND($BU190=$BV190,BU190=AO$13),$J190&amp;$K190&amp;$L190&amp;$M190&amp;$N190&amp;$O190&amp;$P190&amp;$Q190&amp;$R190&amp;$S190&amp;$T190&amp;$U190,IFERROR(MATCH($AN190,AO$17:AO189,0),-1000))</f>
        <v>1</v>
      </c>
      <c r="AP190" s="288">
        <f>IF(AND($BU190=$BV190,BV190=AP$13),$J190&amp;$K190&amp;$L190&amp;$M190&amp;$N190&amp;$O190&amp;$P190&amp;$Q190&amp;$R190&amp;$S190&amp;$T190&amp;$U190,IFERROR(MATCH($AN190,AP$17:AP189,0),-1000))</f>
        <v>1</v>
      </c>
      <c r="AQ190" s="288">
        <f>IF(AND($BU190=$BV190,BW190=AQ$13),$J190&amp;$K190&amp;$L190&amp;$M190&amp;$N190&amp;$O190&amp;$P190&amp;$Q190&amp;$R190&amp;$S190&amp;$T190&amp;$U190,IFERROR(MATCH($AN190,AQ$17:AQ189,0),-1000))</f>
        <v>1</v>
      </c>
      <c r="AR190" s="288">
        <f>IF(AND($BU190=$BV190,BX190=AR$13),$J190&amp;$K190&amp;$L190&amp;$M190&amp;$N190&amp;$O190&amp;$P190&amp;$Q190&amp;$R190&amp;$S190&amp;$T190&amp;$U190,IFERROR(MATCH($AN190,AR$17:AR189,0),-1000))</f>
        <v>1</v>
      </c>
      <c r="AS190" s="254">
        <f t="shared" si="242"/>
        <v>0</v>
      </c>
      <c r="AT190" s="261" t="str">
        <f t="shared" si="199"/>
        <v/>
      </c>
      <c r="AU190" s="254" t="str">
        <f t="shared" si="239"/>
        <v/>
      </c>
      <c r="AV190" s="254" t="str">
        <f t="shared" si="239"/>
        <v/>
      </c>
      <c r="AW190" s="254" t="str">
        <f t="shared" si="239"/>
        <v/>
      </c>
      <c r="AX190" s="254" t="str">
        <f t="shared" si="239"/>
        <v/>
      </c>
      <c r="AY190" s="254" t="str">
        <f t="shared" si="237"/>
        <v/>
      </c>
      <c r="AZ190" s="254" t="str">
        <f t="shared" si="237"/>
        <v/>
      </c>
      <c r="BA190" s="254" t="str">
        <f t="shared" si="237"/>
        <v/>
      </c>
      <c r="BB190" s="254" t="str">
        <f t="shared" si="237"/>
        <v/>
      </c>
      <c r="BC190" s="254" t="str">
        <f t="shared" si="237"/>
        <v/>
      </c>
      <c r="BD190" s="254" t="str">
        <f t="shared" si="237"/>
        <v/>
      </c>
      <c r="BE190" s="262" t="str">
        <f t="shared" si="237"/>
        <v/>
      </c>
      <c r="BF190" s="263" t="str">
        <f t="shared" si="240"/>
        <v/>
      </c>
      <c r="BG190" s="254" t="str">
        <f t="shared" si="240"/>
        <v/>
      </c>
      <c r="BH190" s="254" t="str">
        <f t="shared" si="240"/>
        <v/>
      </c>
      <c r="BI190" s="254" t="str">
        <f t="shared" si="240"/>
        <v/>
      </c>
      <c r="BJ190" s="254" t="str">
        <f t="shared" si="238"/>
        <v/>
      </c>
      <c r="BK190" s="254" t="str">
        <f t="shared" si="238"/>
        <v/>
      </c>
      <c r="BL190" s="254" t="str">
        <f t="shared" si="238"/>
        <v/>
      </c>
      <c r="BM190" s="254" t="str">
        <f t="shared" si="238"/>
        <v/>
      </c>
      <c r="BN190" s="254" t="str">
        <f t="shared" si="238"/>
        <v/>
      </c>
      <c r="BO190" s="254" t="str">
        <f t="shared" si="238"/>
        <v/>
      </c>
      <c r="BP190" s="254" t="str">
        <f t="shared" si="238"/>
        <v/>
      </c>
      <c r="BQ190" s="264" t="str">
        <f t="shared" si="200"/>
        <v/>
      </c>
      <c r="BR190" s="261" t="str">
        <f t="shared" si="30"/>
        <v/>
      </c>
      <c r="BS190" s="254" t="str">
        <f t="shared" si="180"/>
        <v/>
      </c>
      <c r="BT190" s="254" t="str">
        <f t="shared" si="180"/>
        <v/>
      </c>
      <c r="BU190" s="265" t="str">
        <f t="shared" si="178"/>
        <v/>
      </c>
      <c r="BV190" s="263" t="str">
        <f t="shared" si="181"/>
        <v/>
      </c>
      <c r="BW190" s="254" t="str">
        <f t="shared" si="181"/>
        <v/>
      </c>
      <c r="BX190" s="254" t="str">
        <f t="shared" si="179"/>
        <v/>
      </c>
      <c r="BY190" s="264" t="str">
        <f t="shared" si="33"/>
        <v/>
      </c>
      <c r="BZ190" s="254" t="str">
        <f t="shared" si="34"/>
        <v/>
      </c>
      <c r="CA190" s="254">
        <f t="shared" si="243"/>
        <v>0</v>
      </c>
      <c r="CB190" s="254">
        <f t="shared" si="243"/>
        <v>0</v>
      </c>
      <c r="CC190" s="254">
        <f t="shared" si="243"/>
        <v>0</v>
      </c>
      <c r="CD190" s="254">
        <f t="shared" si="243"/>
        <v>0</v>
      </c>
      <c r="CE190" s="254">
        <f t="shared" si="243"/>
        <v>0</v>
      </c>
      <c r="CF190" s="254">
        <f t="shared" si="243"/>
        <v>0</v>
      </c>
      <c r="CG190" s="254">
        <f t="shared" si="241"/>
        <v>0</v>
      </c>
      <c r="CH190" s="254">
        <f t="shared" si="241"/>
        <v>0</v>
      </c>
      <c r="CI190" s="254">
        <f t="shared" si="241"/>
        <v>0</v>
      </c>
      <c r="CJ190" s="254">
        <f t="shared" si="241"/>
        <v>0</v>
      </c>
      <c r="CK190" s="254">
        <f t="shared" si="241"/>
        <v>0</v>
      </c>
      <c r="CL190" s="254">
        <f t="shared" si="241"/>
        <v>0</v>
      </c>
      <c r="CM190" s="254">
        <f t="shared" si="201"/>
        <v>0</v>
      </c>
      <c r="CN190" s="254">
        <f t="shared" si="202"/>
        <v>0</v>
      </c>
      <c r="CO190" s="254">
        <f t="shared" si="203"/>
        <v>0</v>
      </c>
      <c r="CP190" s="254">
        <f t="shared" si="204"/>
        <v>0</v>
      </c>
      <c r="CQ190" s="254">
        <f t="shared" si="205"/>
        <v>0</v>
      </c>
      <c r="CR190" s="254">
        <f t="shared" si="206"/>
        <v>0</v>
      </c>
      <c r="CS190" s="254">
        <f t="shared" si="207"/>
        <v>0</v>
      </c>
      <c r="CT190" s="254">
        <f t="shared" si="208"/>
        <v>0</v>
      </c>
      <c r="CU190" s="254">
        <f t="shared" si="209"/>
        <v>0</v>
      </c>
      <c r="CV190" s="254">
        <f t="shared" si="210"/>
        <v>0</v>
      </c>
      <c r="CW190" s="254">
        <f t="shared" si="211"/>
        <v>0</v>
      </c>
      <c r="CX190" s="254">
        <f t="shared" si="212"/>
        <v>0</v>
      </c>
      <c r="CY190" s="254">
        <f t="shared" si="213"/>
        <v>0</v>
      </c>
      <c r="CZ190" s="254">
        <f t="shared" si="214"/>
        <v>0</v>
      </c>
      <c r="DA190" s="254">
        <f t="shared" si="215"/>
        <v>0</v>
      </c>
      <c r="DB190" s="254">
        <f t="shared" si="216"/>
        <v>0</v>
      </c>
      <c r="DC190" s="254">
        <f t="shared" si="217"/>
        <v>0</v>
      </c>
      <c r="DD190" s="254">
        <f t="shared" si="218"/>
        <v>0</v>
      </c>
      <c r="DE190" s="254">
        <f t="shared" si="219"/>
        <v>0</v>
      </c>
      <c r="DF190" s="254">
        <f t="shared" si="220"/>
        <v>0</v>
      </c>
      <c r="DG190" s="254">
        <f t="shared" si="221"/>
        <v>0</v>
      </c>
      <c r="DH190" s="254">
        <f t="shared" si="222"/>
        <v>0</v>
      </c>
      <c r="DI190" s="254">
        <f t="shared" si="223"/>
        <v>0</v>
      </c>
      <c r="DJ190" s="254">
        <f t="shared" si="224"/>
        <v>0</v>
      </c>
      <c r="DK190" s="254">
        <f t="shared" si="225"/>
        <v>0</v>
      </c>
      <c r="DL190" s="254">
        <f t="shared" si="226"/>
        <v>0</v>
      </c>
      <c r="DM190" s="254">
        <f t="shared" si="227"/>
        <v>0</v>
      </c>
      <c r="DN190" s="254">
        <f t="shared" si="228"/>
        <v>0</v>
      </c>
      <c r="DO190" s="254">
        <f t="shared" si="229"/>
        <v>0</v>
      </c>
      <c r="DP190" s="254">
        <f t="shared" si="230"/>
        <v>0</v>
      </c>
      <c r="DQ190" s="254">
        <f t="shared" si="231"/>
        <v>0</v>
      </c>
      <c r="DR190" s="254">
        <f t="shared" si="232"/>
        <v>0</v>
      </c>
      <c r="DS190" s="254">
        <f t="shared" si="233"/>
        <v>0</v>
      </c>
      <c r="DT190" s="254">
        <f t="shared" si="234"/>
        <v>0</v>
      </c>
      <c r="DU190" s="254">
        <f t="shared" si="235"/>
        <v>0</v>
      </c>
      <c r="DV190" s="254">
        <f t="shared" si="236"/>
        <v>0</v>
      </c>
    </row>
    <row r="191" spans="1:126" ht="24" customHeight="1">
      <c r="A191" s="11" t="str">
        <f ca="1">IF(AG191&lt;&gt;"OK","",CONCATENATE(TEXT('Front Page'!$F$33,"000"),TEXT('Front Page'!$F$31,"000"),"-",LEFT('Front Page'!$R$53,5),"-",LEFT(D191,1),AJ191, "-",TEXT(B191,"000")))</f>
        <v/>
      </c>
      <c r="B191" s="12" t="str">
        <f>IFERROR(IF(E191="","",MAX(B$17:B190)+1),"")</f>
        <v/>
      </c>
      <c r="C191" s="13"/>
      <c r="D191" s="29" t="str">
        <f t="shared" si="134"/>
        <v>None</v>
      </c>
      <c r="E191" s="29" t="str">
        <f t="shared" si="17"/>
        <v/>
      </c>
      <c r="F191" s="29" t="str">
        <f t="shared" si="18"/>
        <v/>
      </c>
      <c r="G191" s="363"/>
      <c r="H191" s="364"/>
      <c r="I191" s="325" t="str">
        <f t="shared" si="194"/>
        <v>No</v>
      </c>
      <c r="J191" s="314">
        <v>0</v>
      </c>
      <c r="K191" s="312">
        <v>0</v>
      </c>
      <c r="L191" s="312">
        <v>0</v>
      </c>
      <c r="M191" s="312">
        <v>0</v>
      </c>
      <c r="N191" s="312">
        <v>0</v>
      </c>
      <c r="O191" s="312">
        <v>0</v>
      </c>
      <c r="P191" s="312">
        <v>0</v>
      </c>
      <c r="Q191" s="312">
        <v>0</v>
      </c>
      <c r="R191" s="312">
        <v>0</v>
      </c>
      <c r="S191" s="312">
        <v>0</v>
      </c>
      <c r="T191" s="312">
        <v>0</v>
      </c>
      <c r="U191" s="312">
        <v>0</v>
      </c>
      <c r="V191" s="313">
        <v>1</v>
      </c>
      <c r="W191" s="313">
        <v>1</v>
      </c>
      <c r="X191" s="312">
        <v>0</v>
      </c>
      <c r="Y191" s="312">
        <v>0</v>
      </c>
      <c r="Z191" s="312">
        <v>0</v>
      </c>
      <c r="AA191" s="14">
        <v>0</v>
      </c>
      <c r="AB191" s="317"/>
      <c r="AC191" s="15" t="str">
        <f t="shared" si="189"/>
        <v/>
      </c>
      <c r="AD191" s="15" t="str">
        <f t="shared" si="195"/>
        <v/>
      </c>
      <c r="AE191" s="16" t="str">
        <f t="shared" si="196"/>
        <v>0 - 0</v>
      </c>
      <c r="AF191" s="20" t="str">
        <f t="shared" si="197"/>
        <v>Not an offer</v>
      </c>
      <c r="AG191" s="276" t="str">
        <f t="shared" si="191"/>
        <v>Not an Offer</v>
      </c>
      <c r="AH191" s="150"/>
      <c r="AI191" s="254">
        <v>175</v>
      </c>
      <c r="AJ191" s="149" t="str">
        <f t="shared" si="192"/>
        <v>00-ICT</v>
      </c>
      <c r="AK191" s="254" t="b">
        <f t="shared" si="11"/>
        <v>0</v>
      </c>
      <c r="AL191" s="254">
        <f t="shared" si="190"/>
        <v>0</v>
      </c>
      <c r="AM191" s="254">
        <f t="shared" si="193"/>
        <v>0</v>
      </c>
      <c r="AN191" s="288">
        <f t="shared" si="198"/>
        <v>0</v>
      </c>
      <c r="AO191" s="288">
        <f>IF(AND($BU191=$BV191,BU191=AO$13),$J191&amp;$K191&amp;$L191&amp;$M191&amp;$N191&amp;$O191&amp;$P191&amp;$Q191&amp;$R191&amp;$S191&amp;$T191&amp;$U191,IFERROR(MATCH($AN191,AO$17:AO190,0),-1000))</f>
        <v>1</v>
      </c>
      <c r="AP191" s="288">
        <f>IF(AND($BU191=$BV191,BV191=AP$13),$J191&amp;$K191&amp;$L191&amp;$M191&amp;$N191&amp;$O191&amp;$P191&amp;$Q191&amp;$R191&amp;$S191&amp;$T191&amp;$U191,IFERROR(MATCH($AN191,AP$17:AP190,0),-1000))</f>
        <v>1</v>
      </c>
      <c r="AQ191" s="288">
        <f>IF(AND($BU191=$BV191,BW191=AQ$13),$J191&amp;$K191&amp;$L191&amp;$M191&amp;$N191&amp;$O191&amp;$P191&amp;$Q191&amp;$R191&amp;$S191&amp;$T191&amp;$U191,IFERROR(MATCH($AN191,AQ$17:AQ190,0),-1000))</f>
        <v>1</v>
      </c>
      <c r="AR191" s="288">
        <f>IF(AND($BU191=$BV191,BX191=AR$13),$J191&amp;$K191&amp;$L191&amp;$M191&amp;$N191&amp;$O191&amp;$P191&amp;$Q191&amp;$R191&amp;$S191&amp;$T191&amp;$U191,IFERROR(MATCH($AN191,AR$17:AR190,0),-1000))</f>
        <v>1</v>
      </c>
      <c r="AS191" s="254">
        <f t="shared" si="242"/>
        <v>0</v>
      </c>
      <c r="AT191" s="261" t="str">
        <f t="shared" si="199"/>
        <v/>
      </c>
      <c r="AU191" s="254" t="str">
        <f t="shared" si="239"/>
        <v/>
      </c>
      <c r="AV191" s="254" t="str">
        <f t="shared" si="239"/>
        <v/>
      </c>
      <c r="AW191" s="254" t="str">
        <f t="shared" si="239"/>
        <v/>
      </c>
      <c r="AX191" s="254" t="str">
        <f t="shared" si="239"/>
        <v/>
      </c>
      <c r="AY191" s="254" t="str">
        <f t="shared" si="237"/>
        <v/>
      </c>
      <c r="AZ191" s="254" t="str">
        <f t="shared" si="237"/>
        <v/>
      </c>
      <c r="BA191" s="254" t="str">
        <f t="shared" si="237"/>
        <v/>
      </c>
      <c r="BB191" s="254" t="str">
        <f t="shared" si="237"/>
        <v/>
      </c>
      <c r="BC191" s="254" t="str">
        <f t="shared" si="237"/>
        <v/>
      </c>
      <c r="BD191" s="254" t="str">
        <f t="shared" si="237"/>
        <v/>
      </c>
      <c r="BE191" s="262" t="str">
        <f t="shared" si="237"/>
        <v/>
      </c>
      <c r="BF191" s="263" t="str">
        <f t="shared" si="240"/>
        <v/>
      </c>
      <c r="BG191" s="254" t="str">
        <f t="shared" si="240"/>
        <v/>
      </c>
      <c r="BH191" s="254" t="str">
        <f t="shared" si="240"/>
        <v/>
      </c>
      <c r="BI191" s="254" t="str">
        <f t="shared" si="240"/>
        <v/>
      </c>
      <c r="BJ191" s="254" t="str">
        <f t="shared" si="238"/>
        <v/>
      </c>
      <c r="BK191" s="254" t="str">
        <f t="shared" si="238"/>
        <v/>
      </c>
      <c r="BL191" s="254" t="str">
        <f t="shared" si="238"/>
        <v/>
      </c>
      <c r="BM191" s="254" t="str">
        <f t="shared" si="238"/>
        <v/>
      </c>
      <c r="BN191" s="254" t="str">
        <f t="shared" si="238"/>
        <v/>
      </c>
      <c r="BO191" s="254" t="str">
        <f t="shared" si="238"/>
        <v/>
      </c>
      <c r="BP191" s="254" t="str">
        <f t="shared" si="238"/>
        <v/>
      </c>
      <c r="BQ191" s="264" t="str">
        <f t="shared" si="200"/>
        <v/>
      </c>
      <c r="BR191" s="261" t="str">
        <f t="shared" si="30"/>
        <v/>
      </c>
      <c r="BS191" s="254" t="str">
        <f t="shared" si="180"/>
        <v/>
      </c>
      <c r="BT191" s="254" t="str">
        <f t="shared" si="180"/>
        <v/>
      </c>
      <c r="BU191" s="265" t="str">
        <f t="shared" si="178"/>
        <v/>
      </c>
      <c r="BV191" s="263" t="str">
        <f t="shared" si="181"/>
        <v/>
      </c>
      <c r="BW191" s="254" t="str">
        <f t="shared" si="181"/>
        <v/>
      </c>
      <c r="BX191" s="254" t="str">
        <f t="shared" si="179"/>
        <v/>
      </c>
      <c r="BY191" s="264" t="str">
        <f t="shared" si="33"/>
        <v/>
      </c>
      <c r="BZ191" s="254" t="str">
        <f t="shared" si="34"/>
        <v/>
      </c>
      <c r="CA191" s="254">
        <f t="shared" si="243"/>
        <v>0</v>
      </c>
      <c r="CB191" s="254">
        <f t="shared" si="243"/>
        <v>0</v>
      </c>
      <c r="CC191" s="254">
        <f t="shared" si="243"/>
        <v>0</v>
      </c>
      <c r="CD191" s="254">
        <f t="shared" si="243"/>
        <v>0</v>
      </c>
      <c r="CE191" s="254">
        <f t="shared" si="243"/>
        <v>0</v>
      </c>
      <c r="CF191" s="254">
        <f t="shared" si="243"/>
        <v>0</v>
      </c>
      <c r="CG191" s="254">
        <f t="shared" si="241"/>
        <v>0</v>
      </c>
      <c r="CH191" s="254">
        <f t="shared" si="241"/>
        <v>0</v>
      </c>
      <c r="CI191" s="254">
        <f t="shared" si="241"/>
        <v>0</v>
      </c>
      <c r="CJ191" s="254">
        <f t="shared" si="241"/>
        <v>0</v>
      </c>
      <c r="CK191" s="254">
        <f t="shared" si="241"/>
        <v>0</v>
      </c>
      <c r="CL191" s="254">
        <f t="shared" si="241"/>
        <v>0</v>
      </c>
      <c r="CM191" s="254">
        <f t="shared" si="201"/>
        <v>0</v>
      </c>
      <c r="CN191" s="254">
        <f t="shared" si="202"/>
        <v>0</v>
      </c>
      <c r="CO191" s="254">
        <f t="shared" si="203"/>
        <v>0</v>
      </c>
      <c r="CP191" s="254">
        <f t="shared" si="204"/>
        <v>0</v>
      </c>
      <c r="CQ191" s="254">
        <f t="shared" si="205"/>
        <v>0</v>
      </c>
      <c r="CR191" s="254">
        <f t="shared" si="206"/>
        <v>0</v>
      </c>
      <c r="CS191" s="254">
        <f t="shared" si="207"/>
        <v>0</v>
      </c>
      <c r="CT191" s="254">
        <f t="shared" si="208"/>
        <v>0</v>
      </c>
      <c r="CU191" s="254">
        <f t="shared" si="209"/>
        <v>0</v>
      </c>
      <c r="CV191" s="254">
        <f t="shared" si="210"/>
        <v>0</v>
      </c>
      <c r="CW191" s="254">
        <f t="shared" si="211"/>
        <v>0</v>
      </c>
      <c r="CX191" s="254">
        <f t="shared" si="212"/>
        <v>0</v>
      </c>
      <c r="CY191" s="254">
        <f t="shared" si="213"/>
        <v>0</v>
      </c>
      <c r="CZ191" s="254">
        <f t="shared" si="214"/>
        <v>0</v>
      </c>
      <c r="DA191" s="254">
        <f t="shared" si="215"/>
        <v>0</v>
      </c>
      <c r="DB191" s="254">
        <f t="shared" si="216"/>
        <v>0</v>
      </c>
      <c r="DC191" s="254">
        <f t="shared" si="217"/>
        <v>0</v>
      </c>
      <c r="DD191" s="254">
        <f t="shared" si="218"/>
        <v>0</v>
      </c>
      <c r="DE191" s="254">
        <f t="shared" si="219"/>
        <v>0</v>
      </c>
      <c r="DF191" s="254">
        <f t="shared" si="220"/>
        <v>0</v>
      </c>
      <c r="DG191" s="254">
        <f t="shared" si="221"/>
        <v>0</v>
      </c>
      <c r="DH191" s="254">
        <f t="shared" si="222"/>
        <v>0</v>
      </c>
      <c r="DI191" s="254">
        <f t="shared" si="223"/>
        <v>0</v>
      </c>
      <c r="DJ191" s="254">
        <f t="shared" si="224"/>
        <v>0</v>
      </c>
      <c r="DK191" s="254">
        <f t="shared" si="225"/>
        <v>0</v>
      </c>
      <c r="DL191" s="254">
        <f t="shared" si="226"/>
        <v>0</v>
      </c>
      <c r="DM191" s="254">
        <f t="shared" si="227"/>
        <v>0</v>
      </c>
      <c r="DN191" s="254">
        <f t="shared" si="228"/>
        <v>0</v>
      </c>
      <c r="DO191" s="254">
        <f t="shared" si="229"/>
        <v>0</v>
      </c>
      <c r="DP191" s="254">
        <f t="shared" si="230"/>
        <v>0</v>
      </c>
      <c r="DQ191" s="254">
        <f t="shared" si="231"/>
        <v>0</v>
      </c>
      <c r="DR191" s="254">
        <f t="shared" si="232"/>
        <v>0</v>
      </c>
      <c r="DS191" s="254">
        <f t="shared" si="233"/>
        <v>0</v>
      </c>
      <c r="DT191" s="254">
        <f t="shared" si="234"/>
        <v>0</v>
      </c>
      <c r="DU191" s="254">
        <f t="shared" si="235"/>
        <v>0</v>
      </c>
      <c r="DV191" s="254">
        <f t="shared" si="236"/>
        <v>0</v>
      </c>
    </row>
    <row r="192" spans="1:126" ht="24" customHeight="1">
      <c r="A192" s="11" t="str">
        <f ca="1">IF(AG192&lt;&gt;"OK","",CONCATENATE(TEXT('Front Page'!$F$33,"000"),TEXT('Front Page'!$F$31,"000"),"-",LEFT('Front Page'!$R$53,5),"-",LEFT(D192,1),AJ192, "-",TEXT(B192,"000")))</f>
        <v/>
      </c>
      <c r="B192" s="12" t="str">
        <f>IFERROR(IF(E192="","",MAX(B$17:B191)+1),"")</f>
        <v/>
      </c>
      <c r="C192" s="13"/>
      <c r="D192" s="29" t="str">
        <f t="shared" si="134"/>
        <v>None</v>
      </c>
      <c r="E192" s="29" t="str">
        <f t="shared" si="17"/>
        <v/>
      </c>
      <c r="F192" s="29" t="str">
        <f t="shared" si="18"/>
        <v/>
      </c>
      <c r="G192" s="363"/>
      <c r="H192" s="364"/>
      <c r="I192" s="325" t="str">
        <f t="shared" si="194"/>
        <v>No</v>
      </c>
      <c r="J192" s="314">
        <v>0</v>
      </c>
      <c r="K192" s="312">
        <v>0</v>
      </c>
      <c r="L192" s="312">
        <v>0</v>
      </c>
      <c r="M192" s="312">
        <v>0</v>
      </c>
      <c r="N192" s="312">
        <v>0</v>
      </c>
      <c r="O192" s="312">
        <v>0</v>
      </c>
      <c r="P192" s="312">
        <v>0</v>
      </c>
      <c r="Q192" s="312">
        <v>0</v>
      </c>
      <c r="R192" s="312">
        <v>0</v>
      </c>
      <c r="S192" s="312">
        <v>0</v>
      </c>
      <c r="T192" s="312">
        <v>0</v>
      </c>
      <c r="U192" s="312">
        <v>0</v>
      </c>
      <c r="V192" s="313">
        <v>1</v>
      </c>
      <c r="W192" s="313">
        <v>1</v>
      </c>
      <c r="X192" s="312">
        <v>0</v>
      </c>
      <c r="Y192" s="312">
        <v>0</v>
      </c>
      <c r="Z192" s="312">
        <v>0</v>
      </c>
      <c r="AA192" s="14">
        <v>0</v>
      </c>
      <c r="AB192" s="317"/>
      <c r="AC192" s="15" t="str">
        <f t="shared" si="189"/>
        <v/>
      </c>
      <c r="AD192" s="15" t="str">
        <f t="shared" si="195"/>
        <v/>
      </c>
      <c r="AE192" s="16" t="str">
        <f t="shared" si="196"/>
        <v>0 - 0</v>
      </c>
      <c r="AF192" s="20" t="str">
        <f t="shared" si="197"/>
        <v>Not an offer</v>
      </c>
      <c r="AG192" s="276" t="str">
        <f t="shared" si="191"/>
        <v>Not an Offer</v>
      </c>
      <c r="AH192" s="150"/>
      <c r="AI192" s="254">
        <v>176</v>
      </c>
      <c r="AJ192" s="149" t="str">
        <f t="shared" si="192"/>
        <v>00-ICT</v>
      </c>
      <c r="AK192" s="254" t="b">
        <f t="shared" si="11"/>
        <v>0</v>
      </c>
      <c r="AL192" s="254">
        <f t="shared" si="190"/>
        <v>0</v>
      </c>
      <c r="AM192" s="254">
        <f t="shared" si="193"/>
        <v>0</v>
      </c>
      <c r="AN192" s="288">
        <f t="shared" si="198"/>
        <v>0</v>
      </c>
      <c r="AO192" s="288">
        <f>IF(AND($BU192=$BV192,BU192=AO$13),$J192&amp;$K192&amp;$L192&amp;$M192&amp;$N192&amp;$O192&amp;$P192&amp;$Q192&amp;$R192&amp;$S192&amp;$T192&amp;$U192,IFERROR(MATCH($AN192,AO$17:AO191,0),-1000))</f>
        <v>1</v>
      </c>
      <c r="AP192" s="288">
        <f>IF(AND($BU192=$BV192,BV192=AP$13),$J192&amp;$K192&amp;$L192&amp;$M192&amp;$N192&amp;$O192&amp;$P192&amp;$Q192&amp;$R192&amp;$S192&amp;$T192&amp;$U192,IFERROR(MATCH($AN192,AP$17:AP191,0),-1000))</f>
        <v>1</v>
      </c>
      <c r="AQ192" s="288">
        <f>IF(AND($BU192=$BV192,BW192=AQ$13),$J192&amp;$K192&amp;$L192&amp;$M192&amp;$N192&amp;$O192&amp;$P192&amp;$Q192&amp;$R192&amp;$S192&amp;$T192&amp;$U192,IFERROR(MATCH($AN192,AQ$17:AQ191,0),-1000))</f>
        <v>1</v>
      </c>
      <c r="AR192" s="288">
        <f>IF(AND($BU192=$BV192,BX192=AR$13),$J192&amp;$K192&amp;$L192&amp;$M192&amp;$N192&amp;$O192&amp;$P192&amp;$Q192&amp;$R192&amp;$S192&amp;$T192&amp;$U192,IFERROR(MATCH($AN192,AR$17:AR191,0),-1000))</f>
        <v>1</v>
      </c>
      <c r="AS192" s="254">
        <f t="shared" si="242"/>
        <v>0</v>
      </c>
      <c r="AT192" s="261" t="str">
        <f t="shared" si="199"/>
        <v/>
      </c>
      <c r="AU192" s="254" t="str">
        <f t="shared" si="239"/>
        <v/>
      </c>
      <c r="AV192" s="254" t="str">
        <f t="shared" si="239"/>
        <v/>
      </c>
      <c r="AW192" s="254" t="str">
        <f t="shared" si="239"/>
        <v/>
      </c>
      <c r="AX192" s="254" t="str">
        <f t="shared" si="239"/>
        <v/>
      </c>
      <c r="AY192" s="254" t="str">
        <f t="shared" si="237"/>
        <v/>
      </c>
      <c r="AZ192" s="254" t="str">
        <f t="shared" si="237"/>
        <v/>
      </c>
      <c r="BA192" s="254" t="str">
        <f t="shared" si="237"/>
        <v/>
      </c>
      <c r="BB192" s="254" t="str">
        <f t="shared" si="237"/>
        <v/>
      </c>
      <c r="BC192" s="254" t="str">
        <f t="shared" si="237"/>
        <v/>
      </c>
      <c r="BD192" s="254" t="str">
        <f t="shared" si="237"/>
        <v/>
      </c>
      <c r="BE192" s="262" t="str">
        <f t="shared" si="237"/>
        <v/>
      </c>
      <c r="BF192" s="263" t="str">
        <f t="shared" si="240"/>
        <v/>
      </c>
      <c r="BG192" s="254" t="str">
        <f t="shared" si="240"/>
        <v/>
      </c>
      <c r="BH192" s="254" t="str">
        <f t="shared" si="240"/>
        <v/>
      </c>
      <c r="BI192" s="254" t="str">
        <f t="shared" si="240"/>
        <v/>
      </c>
      <c r="BJ192" s="254" t="str">
        <f t="shared" si="238"/>
        <v/>
      </c>
      <c r="BK192" s="254" t="str">
        <f t="shared" si="238"/>
        <v/>
      </c>
      <c r="BL192" s="254" t="str">
        <f t="shared" si="238"/>
        <v/>
      </c>
      <c r="BM192" s="254" t="str">
        <f t="shared" si="238"/>
        <v/>
      </c>
      <c r="BN192" s="254" t="str">
        <f t="shared" si="238"/>
        <v/>
      </c>
      <c r="BO192" s="254" t="str">
        <f t="shared" si="238"/>
        <v/>
      </c>
      <c r="BP192" s="254" t="str">
        <f t="shared" si="238"/>
        <v/>
      </c>
      <c r="BQ192" s="264" t="str">
        <f t="shared" si="200"/>
        <v/>
      </c>
      <c r="BR192" s="261" t="str">
        <f t="shared" si="30"/>
        <v/>
      </c>
      <c r="BS192" s="254" t="str">
        <f t="shared" si="180"/>
        <v/>
      </c>
      <c r="BT192" s="254" t="str">
        <f t="shared" si="180"/>
        <v/>
      </c>
      <c r="BU192" s="265" t="str">
        <f t="shared" si="178"/>
        <v/>
      </c>
      <c r="BV192" s="263" t="str">
        <f t="shared" si="181"/>
        <v/>
      </c>
      <c r="BW192" s="254" t="str">
        <f t="shared" si="181"/>
        <v/>
      </c>
      <c r="BX192" s="254" t="str">
        <f t="shared" si="179"/>
        <v/>
      </c>
      <c r="BY192" s="264" t="str">
        <f t="shared" si="33"/>
        <v/>
      </c>
      <c r="BZ192" s="254" t="str">
        <f t="shared" si="34"/>
        <v/>
      </c>
      <c r="CA192" s="254">
        <f t="shared" si="243"/>
        <v>0</v>
      </c>
      <c r="CB192" s="254">
        <f t="shared" si="243"/>
        <v>0</v>
      </c>
      <c r="CC192" s="254">
        <f t="shared" si="243"/>
        <v>0</v>
      </c>
      <c r="CD192" s="254">
        <f t="shared" si="243"/>
        <v>0</v>
      </c>
      <c r="CE192" s="254">
        <f t="shared" si="243"/>
        <v>0</v>
      </c>
      <c r="CF192" s="254">
        <f t="shared" si="243"/>
        <v>0</v>
      </c>
      <c r="CG192" s="254">
        <f t="shared" si="241"/>
        <v>0</v>
      </c>
      <c r="CH192" s="254">
        <f t="shared" si="241"/>
        <v>0</v>
      </c>
      <c r="CI192" s="254">
        <f t="shared" si="241"/>
        <v>0</v>
      </c>
      <c r="CJ192" s="254">
        <f t="shared" si="241"/>
        <v>0</v>
      </c>
      <c r="CK192" s="254">
        <f t="shared" si="241"/>
        <v>0</v>
      </c>
      <c r="CL192" s="254">
        <f t="shared" si="241"/>
        <v>0</v>
      </c>
      <c r="CM192" s="254">
        <f t="shared" si="201"/>
        <v>0</v>
      </c>
      <c r="CN192" s="254">
        <f t="shared" si="202"/>
        <v>0</v>
      </c>
      <c r="CO192" s="254">
        <f t="shared" si="203"/>
        <v>0</v>
      </c>
      <c r="CP192" s="254">
        <f t="shared" si="204"/>
        <v>0</v>
      </c>
      <c r="CQ192" s="254">
        <f t="shared" si="205"/>
        <v>0</v>
      </c>
      <c r="CR192" s="254">
        <f t="shared" si="206"/>
        <v>0</v>
      </c>
      <c r="CS192" s="254">
        <f t="shared" si="207"/>
        <v>0</v>
      </c>
      <c r="CT192" s="254">
        <f t="shared" si="208"/>
        <v>0</v>
      </c>
      <c r="CU192" s="254">
        <f t="shared" si="209"/>
        <v>0</v>
      </c>
      <c r="CV192" s="254">
        <f t="shared" si="210"/>
        <v>0</v>
      </c>
      <c r="CW192" s="254">
        <f t="shared" si="211"/>
        <v>0</v>
      </c>
      <c r="CX192" s="254">
        <f t="shared" si="212"/>
        <v>0</v>
      </c>
      <c r="CY192" s="254">
        <f t="shared" si="213"/>
        <v>0</v>
      </c>
      <c r="CZ192" s="254">
        <f t="shared" si="214"/>
        <v>0</v>
      </c>
      <c r="DA192" s="254">
        <f t="shared" si="215"/>
        <v>0</v>
      </c>
      <c r="DB192" s="254">
        <f t="shared" si="216"/>
        <v>0</v>
      </c>
      <c r="DC192" s="254">
        <f t="shared" si="217"/>
        <v>0</v>
      </c>
      <c r="DD192" s="254">
        <f t="shared" si="218"/>
        <v>0</v>
      </c>
      <c r="DE192" s="254">
        <f t="shared" si="219"/>
        <v>0</v>
      </c>
      <c r="DF192" s="254">
        <f t="shared" si="220"/>
        <v>0</v>
      </c>
      <c r="DG192" s="254">
        <f t="shared" si="221"/>
        <v>0</v>
      </c>
      <c r="DH192" s="254">
        <f t="shared" si="222"/>
        <v>0</v>
      </c>
      <c r="DI192" s="254">
        <f t="shared" si="223"/>
        <v>0</v>
      </c>
      <c r="DJ192" s="254">
        <f t="shared" si="224"/>
        <v>0</v>
      </c>
      <c r="DK192" s="254">
        <f t="shared" si="225"/>
        <v>0</v>
      </c>
      <c r="DL192" s="254">
        <f t="shared" si="226"/>
        <v>0</v>
      </c>
      <c r="DM192" s="254">
        <f t="shared" si="227"/>
        <v>0</v>
      </c>
      <c r="DN192" s="254">
        <f t="shared" si="228"/>
        <v>0</v>
      </c>
      <c r="DO192" s="254">
        <f t="shared" si="229"/>
        <v>0</v>
      </c>
      <c r="DP192" s="254">
        <f t="shared" si="230"/>
        <v>0</v>
      </c>
      <c r="DQ192" s="254">
        <f t="shared" si="231"/>
        <v>0</v>
      </c>
      <c r="DR192" s="254">
        <f t="shared" si="232"/>
        <v>0</v>
      </c>
      <c r="DS192" s="254">
        <f t="shared" si="233"/>
        <v>0</v>
      </c>
      <c r="DT192" s="254">
        <f t="shared" si="234"/>
        <v>0</v>
      </c>
      <c r="DU192" s="254">
        <f t="shared" si="235"/>
        <v>0</v>
      </c>
      <c r="DV192" s="254">
        <f t="shared" si="236"/>
        <v>0</v>
      </c>
    </row>
    <row r="193" spans="1:126" ht="24" customHeight="1">
      <c r="A193" s="11" t="str">
        <f ca="1">IF(AG193&lt;&gt;"OK","",CONCATENATE(TEXT('Front Page'!$F$33,"000"),TEXT('Front Page'!$F$31,"000"),"-",LEFT('Front Page'!$R$53,5),"-",LEFT(D193,1),AJ193, "-",TEXT(B193,"000")))</f>
        <v/>
      </c>
      <c r="B193" s="12" t="str">
        <f>IFERROR(IF(E193="","",MAX(B$17:B192)+1),"")</f>
        <v/>
      </c>
      <c r="C193" s="13"/>
      <c r="D193" s="29" t="str">
        <f t="shared" si="134"/>
        <v>None</v>
      </c>
      <c r="E193" s="29" t="str">
        <f t="shared" si="17"/>
        <v/>
      </c>
      <c r="F193" s="29" t="str">
        <f t="shared" si="18"/>
        <v/>
      </c>
      <c r="G193" s="363"/>
      <c r="H193" s="364"/>
      <c r="I193" s="325" t="str">
        <f t="shared" si="194"/>
        <v>No</v>
      </c>
      <c r="J193" s="314">
        <v>0</v>
      </c>
      <c r="K193" s="312">
        <v>0</v>
      </c>
      <c r="L193" s="312">
        <v>0</v>
      </c>
      <c r="M193" s="312">
        <v>0</v>
      </c>
      <c r="N193" s="312">
        <v>0</v>
      </c>
      <c r="O193" s="312">
        <v>0</v>
      </c>
      <c r="P193" s="312">
        <v>0</v>
      </c>
      <c r="Q193" s="312">
        <v>0</v>
      </c>
      <c r="R193" s="312">
        <v>0</v>
      </c>
      <c r="S193" s="312">
        <v>0</v>
      </c>
      <c r="T193" s="312">
        <v>0</v>
      </c>
      <c r="U193" s="312">
        <v>0</v>
      </c>
      <c r="V193" s="313">
        <v>1</v>
      </c>
      <c r="W193" s="313">
        <v>1</v>
      </c>
      <c r="X193" s="312">
        <v>0</v>
      </c>
      <c r="Y193" s="312">
        <v>0</v>
      </c>
      <c r="Z193" s="312">
        <v>0</v>
      </c>
      <c r="AA193" s="14">
        <v>0</v>
      </c>
      <c r="AB193" s="317"/>
      <c r="AC193" s="15" t="str">
        <f t="shared" si="189"/>
        <v/>
      </c>
      <c r="AD193" s="15" t="str">
        <f t="shared" si="195"/>
        <v/>
      </c>
      <c r="AE193" s="16" t="str">
        <f t="shared" si="196"/>
        <v>0 - 0</v>
      </c>
      <c r="AF193" s="20" t="str">
        <f t="shared" si="197"/>
        <v>Not an offer</v>
      </c>
      <c r="AG193" s="276" t="str">
        <f t="shared" si="191"/>
        <v>Not an Offer</v>
      </c>
      <c r="AH193" s="150"/>
      <c r="AI193" s="254">
        <v>177</v>
      </c>
      <c r="AJ193" s="149" t="str">
        <f t="shared" si="192"/>
        <v>00-ICT</v>
      </c>
      <c r="AK193" s="254" t="b">
        <f t="shared" si="11"/>
        <v>0</v>
      </c>
      <c r="AL193" s="254">
        <f t="shared" si="190"/>
        <v>0</v>
      </c>
      <c r="AM193" s="254">
        <f t="shared" si="193"/>
        <v>0</v>
      </c>
      <c r="AN193" s="288">
        <f t="shared" si="198"/>
        <v>0</v>
      </c>
      <c r="AO193" s="288">
        <f>IF(AND($BU193=$BV193,BU193=AO$13),$J193&amp;$K193&amp;$L193&amp;$M193&amp;$N193&amp;$O193&amp;$P193&amp;$Q193&amp;$R193&amp;$S193&amp;$T193&amp;$U193,IFERROR(MATCH($AN193,AO$17:AO192,0),-1000))</f>
        <v>1</v>
      </c>
      <c r="AP193" s="288">
        <f>IF(AND($BU193=$BV193,BV193=AP$13),$J193&amp;$K193&amp;$L193&amp;$M193&amp;$N193&amp;$O193&amp;$P193&amp;$Q193&amp;$R193&amp;$S193&amp;$T193&amp;$U193,IFERROR(MATCH($AN193,AP$17:AP192,0),-1000))</f>
        <v>1</v>
      </c>
      <c r="AQ193" s="288">
        <f>IF(AND($BU193=$BV193,BW193=AQ$13),$J193&amp;$K193&amp;$L193&amp;$M193&amp;$N193&amp;$O193&amp;$P193&amp;$Q193&amp;$R193&amp;$S193&amp;$T193&amp;$U193,IFERROR(MATCH($AN193,AQ$17:AQ192,0),-1000))</f>
        <v>1</v>
      </c>
      <c r="AR193" s="288">
        <f>IF(AND($BU193=$BV193,BX193=AR$13),$J193&amp;$K193&amp;$L193&amp;$M193&amp;$N193&amp;$O193&amp;$P193&amp;$Q193&amp;$R193&amp;$S193&amp;$T193&amp;$U193,IFERROR(MATCH($AN193,AR$17:AR192,0),-1000))</f>
        <v>1</v>
      </c>
      <c r="AS193" s="254">
        <f t="shared" si="242"/>
        <v>0</v>
      </c>
      <c r="AT193" s="261" t="str">
        <f t="shared" si="199"/>
        <v/>
      </c>
      <c r="AU193" s="254" t="str">
        <f t="shared" si="239"/>
        <v/>
      </c>
      <c r="AV193" s="254" t="str">
        <f t="shared" si="239"/>
        <v/>
      </c>
      <c r="AW193" s="254" t="str">
        <f t="shared" si="239"/>
        <v/>
      </c>
      <c r="AX193" s="254" t="str">
        <f t="shared" si="239"/>
        <v/>
      </c>
      <c r="AY193" s="254" t="str">
        <f t="shared" si="237"/>
        <v/>
      </c>
      <c r="AZ193" s="254" t="str">
        <f t="shared" si="237"/>
        <v/>
      </c>
      <c r="BA193" s="254" t="str">
        <f t="shared" si="237"/>
        <v/>
      </c>
      <c r="BB193" s="254" t="str">
        <f t="shared" si="237"/>
        <v/>
      </c>
      <c r="BC193" s="254" t="str">
        <f t="shared" si="237"/>
        <v/>
      </c>
      <c r="BD193" s="254" t="str">
        <f t="shared" si="237"/>
        <v/>
      </c>
      <c r="BE193" s="262" t="str">
        <f t="shared" si="237"/>
        <v/>
      </c>
      <c r="BF193" s="263" t="str">
        <f t="shared" si="240"/>
        <v/>
      </c>
      <c r="BG193" s="254" t="str">
        <f t="shared" si="240"/>
        <v/>
      </c>
      <c r="BH193" s="254" t="str">
        <f t="shared" si="240"/>
        <v/>
      </c>
      <c r="BI193" s="254" t="str">
        <f t="shared" si="240"/>
        <v/>
      </c>
      <c r="BJ193" s="254" t="str">
        <f t="shared" si="238"/>
        <v/>
      </c>
      <c r="BK193" s="254" t="str">
        <f t="shared" si="238"/>
        <v/>
      </c>
      <c r="BL193" s="254" t="str">
        <f t="shared" si="238"/>
        <v/>
      </c>
      <c r="BM193" s="254" t="str">
        <f t="shared" si="238"/>
        <v/>
      </c>
      <c r="BN193" s="254" t="str">
        <f t="shared" si="238"/>
        <v/>
      </c>
      <c r="BO193" s="254" t="str">
        <f t="shared" si="238"/>
        <v/>
      </c>
      <c r="BP193" s="254" t="str">
        <f t="shared" si="238"/>
        <v/>
      </c>
      <c r="BQ193" s="264" t="str">
        <f t="shared" si="200"/>
        <v/>
      </c>
      <c r="BR193" s="261" t="str">
        <f t="shared" si="30"/>
        <v/>
      </c>
      <c r="BS193" s="254" t="str">
        <f t="shared" si="180"/>
        <v/>
      </c>
      <c r="BT193" s="254" t="str">
        <f t="shared" si="180"/>
        <v/>
      </c>
      <c r="BU193" s="265" t="str">
        <f t="shared" si="178"/>
        <v/>
      </c>
      <c r="BV193" s="263" t="str">
        <f t="shared" si="181"/>
        <v/>
      </c>
      <c r="BW193" s="254" t="str">
        <f t="shared" si="181"/>
        <v/>
      </c>
      <c r="BX193" s="254" t="str">
        <f t="shared" si="179"/>
        <v/>
      </c>
      <c r="BY193" s="264" t="str">
        <f t="shared" si="33"/>
        <v/>
      </c>
      <c r="BZ193" s="254" t="str">
        <f t="shared" si="34"/>
        <v/>
      </c>
      <c r="CA193" s="254">
        <f t="shared" si="243"/>
        <v>0</v>
      </c>
      <c r="CB193" s="254">
        <f t="shared" si="243"/>
        <v>0</v>
      </c>
      <c r="CC193" s="254">
        <f t="shared" si="243"/>
        <v>0</v>
      </c>
      <c r="CD193" s="254">
        <f t="shared" si="243"/>
        <v>0</v>
      </c>
      <c r="CE193" s="254">
        <f t="shared" si="243"/>
        <v>0</v>
      </c>
      <c r="CF193" s="254">
        <f t="shared" si="243"/>
        <v>0</v>
      </c>
      <c r="CG193" s="254">
        <f t="shared" si="241"/>
        <v>0</v>
      </c>
      <c r="CH193" s="254">
        <f t="shared" si="241"/>
        <v>0</v>
      </c>
      <c r="CI193" s="254">
        <f t="shared" si="241"/>
        <v>0</v>
      </c>
      <c r="CJ193" s="254">
        <f t="shared" si="241"/>
        <v>0</v>
      </c>
      <c r="CK193" s="254">
        <f t="shared" si="241"/>
        <v>0</v>
      </c>
      <c r="CL193" s="254">
        <f t="shared" si="241"/>
        <v>0</v>
      </c>
      <c r="CM193" s="254">
        <f t="shared" si="201"/>
        <v>0</v>
      </c>
      <c r="CN193" s="254">
        <f t="shared" si="202"/>
        <v>0</v>
      </c>
      <c r="CO193" s="254">
        <f t="shared" si="203"/>
        <v>0</v>
      </c>
      <c r="CP193" s="254">
        <f t="shared" si="204"/>
        <v>0</v>
      </c>
      <c r="CQ193" s="254">
        <f t="shared" si="205"/>
        <v>0</v>
      </c>
      <c r="CR193" s="254">
        <f t="shared" si="206"/>
        <v>0</v>
      </c>
      <c r="CS193" s="254">
        <f t="shared" si="207"/>
        <v>0</v>
      </c>
      <c r="CT193" s="254">
        <f t="shared" si="208"/>
        <v>0</v>
      </c>
      <c r="CU193" s="254">
        <f t="shared" si="209"/>
        <v>0</v>
      </c>
      <c r="CV193" s="254">
        <f t="shared" si="210"/>
        <v>0</v>
      </c>
      <c r="CW193" s="254">
        <f t="shared" si="211"/>
        <v>0</v>
      </c>
      <c r="CX193" s="254">
        <f t="shared" si="212"/>
        <v>0</v>
      </c>
      <c r="CY193" s="254">
        <f t="shared" si="213"/>
        <v>0</v>
      </c>
      <c r="CZ193" s="254">
        <f t="shared" si="214"/>
        <v>0</v>
      </c>
      <c r="DA193" s="254">
        <f t="shared" si="215"/>
        <v>0</v>
      </c>
      <c r="DB193" s="254">
        <f t="shared" si="216"/>
        <v>0</v>
      </c>
      <c r="DC193" s="254">
        <f t="shared" si="217"/>
        <v>0</v>
      </c>
      <c r="DD193" s="254">
        <f t="shared" si="218"/>
        <v>0</v>
      </c>
      <c r="DE193" s="254">
        <f t="shared" si="219"/>
        <v>0</v>
      </c>
      <c r="DF193" s="254">
        <f t="shared" si="220"/>
        <v>0</v>
      </c>
      <c r="DG193" s="254">
        <f t="shared" si="221"/>
        <v>0</v>
      </c>
      <c r="DH193" s="254">
        <f t="shared" si="222"/>
        <v>0</v>
      </c>
      <c r="DI193" s="254">
        <f t="shared" si="223"/>
        <v>0</v>
      </c>
      <c r="DJ193" s="254">
        <f t="shared" si="224"/>
        <v>0</v>
      </c>
      <c r="DK193" s="254">
        <f t="shared" si="225"/>
        <v>0</v>
      </c>
      <c r="DL193" s="254">
        <f t="shared" si="226"/>
        <v>0</v>
      </c>
      <c r="DM193" s="254">
        <f t="shared" si="227"/>
        <v>0</v>
      </c>
      <c r="DN193" s="254">
        <f t="shared" si="228"/>
        <v>0</v>
      </c>
      <c r="DO193" s="254">
        <f t="shared" si="229"/>
        <v>0</v>
      </c>
      <c r="DP193" s="254">
        <f t="shared" si="230"/>
        <v>0</v>
      </c>
      <c r="DQ193" s="254">
        <f t="shared" si="231"/>
        <v>0</v>
      </c>
      <c r="DR193" s="254">
        <f t="shared" si="232"/>
        <v>0</v>
      </c>
      <c r="DS193" s="254">
        <f t="shared" si="233"/>
        <v>0</v>
      </c>
      <c r="DT193" s="254">
        <f t="shared" si="234"/>
        <v>0</v>
      </c>
      <c r="DU193" s="254">
        <f t="shared" si="235"/>
        <v>0</v>
      </c>
      <c r="DV193" s="254">
        <f t="shared" si="236"/>
        <v>0</v>
      </c>
    </row>
    <row r="194" spans="1:126" ht="24" customHeight="1">
      <c r="A194" s="11" t="str">
        <f ca="1">IF(AG194&lt;&gt;"OK","",CONCATENATE(TEXT('Front Page'!$F$33,"000"),TEXT('Front Page'!$F$31,"000"),"-",LEFT('Front Page'!$R$53,5),"-",LEFT(D194,1),AJ194, "-",TEXT(B194,"000")))</f>
        <v/>
      </c>
      <c r="B194" s="12" t="str">
        <f>IFERROR(IF(E194="","",MAX(B$17:B193)+1),"")</f>
        <v/>
      </c>
      <c r="C194" s="13"/>
      <c r="D194" s="29" t="str">
        <f t="shared" si="134"/>
        <v>None</v>
      </c>
      <c r="E194" s="29" t="str">
        <f t="shared" si="17"/>
        <v/>
      </c>
      <c r="F194" s="29" t="str">
        <f t="shared" si="18"/>
        <v/>
      </c>
      <c r="G194" s="363"/>
      <c r="H194" s="364"/>
      <c r="I194" s="325" t="str">
        <f t="shared" si="194"/>
        <v>No</v>
      </c>
      <c r="J194" s="314">
        <v>0</v>
      </c>
      <c r="K194" s="312">
        <v>0</v>
      </c>
      <c r="L194" s="312">
        <v>0</v>
      </c>
      <c r="M194" s="312">
        <v>0</v>
      </c>
      <c r="N194" s="312">
        <v>0</v>
      </c>
      <c r="O194" s="312">
        <v>0</v>
      </c>
      <c r="P194" s="312">
        <v>0</v>
      </c>
      <c r="Q194" s="312">
        <v>0</v>
      </c>
      <c r="R194" s="312">
        <v>0</v>
      </c>
      <c r="S194" s="312">
        <v>0</v>
      </c>
      <c r="T194" s="312">
        <v>0</v>
      </c>
      <c r="U194" s="312">
        <v>0</v>
      </c>
      <c r="V194" s="313">
        <v>1</v>
      </c>
      <c r="W194" s="313">
        <v>1</v>
      </c>
      <c r="X194" s="312">
        <v>0</v>
      </c>
      <c r="Y194" s="312">
        <v>0</v>
      </c>
      <c r="Z194" s="312">
        <v>0</v>
      </c>
      <c r="AA194" s="14">
        <v>0</v>
      </c>
      <c r="AB194" s="317"/>
      <c r="AC194" s="15" t="str">
        <f t="shared" si="189"/>
        <v/>
      </c>
      <c r="AD194" s="15" t="str">
        <f t="shared" si="195"/>
        <v/>
      </c>
      <c r="AE194" s="16" t="str">
        <f t="shared" si="196"/>
        <v>0 - 0</v>
      </c>
      <c r="AF194" s="20" t="str">
        <f t="shared" si="197"/>
        <v>Not an offer</v>
      </c>
      <c r="AG194" s="276" t="str">
        <f t="shared" si="191"/>
        <v>Not an Offer</v>
      </c>
      <c r="AH194" s="150"/>
      <c r="AI194" s="254">
        <v>178</v>
      </c>
      <c r="AJ194" s="149" t="str">
        <f t="shared" si="192"/>
        <v>00-ICT</v>
      </c>
      <c r="AK194" s="254" t="b">
        <f t="shared" si="11"/>
        <v>0</v>
      </c>
      <c r="AL194" s="254">
        <f t="shared" si="190"/>
        <v>0</v>
      </c>
      <c r="AM194" s="254">
        <f t="shared" si="193"/>
        <v>0</v>
      </c>
      <c r="AN194" s="288">
        <f t="shared" si="198"/>
        <v>0</v>
      </c>
      <c r="AO194" s="288">
        <f>IF(AND($BU194=$BV194,BU194=AO$13),$J194&amp;$K194&amp;$L194&amp;$M194&amp;$N194&amp;$O194&amp;$P194&amp;$Q194&amp;$R194&amp;$S194&amp;$T194&amp;$U194,IFERROR(MATCH($AN194,AO$17:AO193,0),-1000))</f>
        <v>1</v>
      </c>
      <c r="AP194" s="288">
        <f>IF(AND($BU194=$BV194,BV194=AP$13),$J194&amp;$K194&amp;$L194&amp;$M194&amp;$N194&amp;$O194&amp;$P194&amp;$Q194&amp;$R194&amp;$S194&amp;$T194&amp;$U194,IFERROR(MATCH($AN194,AP$17:AP193,0),-1000))</f>
        <v>1</v>
      </c>
      <c r="AQ194" s="288">
        <f>IF(AND($BU194=$BV194,BW194=AQ$13),$J194&amp;$K194&amp;$L194&amp;$M194&amp;$N194&amp;$O194&amp;$P194&amp;$Q194&amp;$R194&amp;$S194&amp;$T194&amp;$U194,IFERROR(MATCH($AN194,AQ$17:AQ193,0),-1000))</f>
        <v>1</v>
      </c>
      <c r="AR194" s="288">
        <f>IF(AND($BU194=$BV194,BX194=AR$13),$J194&amp;$K194&amp;$L194&amp;$M194&amp;$N194&amp;$O194&amp;$P194&amp;$Q194&amp;$R194&amp;$S194&amp;$T194&amp;$U194,IFERROR(MATCH($AN194,AR$17:AR193,0),-1000))</f>
        <v>1</v>
      </c>
      <c r="AS194" s="254">
        <f t="shared" si="242"/>
        <v>0</v>
      </c>
      <c r="AT194" s="261" t="str">
        <f t="shared" si="199"/>
        <v/>
      </c>
      <c r="AU194" s="254" t="str">
        <f t="shared" si="239"/>
        <v/>
      </c>
      <c r="AV194" s="254" t="str">
        <f t="shared" si="239"/>
        <v/>
      </c>
      <c r="AW194" s="254" t="str">
        <f t="shared" si="239"/>
        <v/>
      </c>
      <c r="AX194" s="254" t="str">
        <f t="shared" si="239"/>
        <v/>
      </c>
      <c r="AY194" s="254" t="str">
        <f t="shared" si="237"/>
        <v/>
      </c>
      <c r="AZ194" s="254" t="str">
        <f t="shared" si="237"/>
        <v/>
      </c>
      <c r="BA194" s="254" t="str">
        <f t="shared" si="237"/>
        <v/>
      </c>
      <c r="BB194" s="254" t="str">
        <f t="shared" si="237"/>
        <v/>
      </c>
      <c r="BC194" s="254" t="str">
        <f t="shared" si="237"/>
        <v/>
      </c>
      <c r="BD194" s="254" t="str">
        <f t="shared" si="237"/>
        <v/>
      </c>
      <c r="BE194" s="262" t="str">
        <f t="shared" si="237"/>
        <v/>
      </c>
      <c r="BF194" s="263" t="str">
        <f t="shared" si="240"/>
        <v/>
      </c>
      <c r="BG194" s="254" t="str">
        <f t="shared" si="240"/>
        <v/>
      </c>
      <c r="BH194" s="254" t="str">
        <f t="shared" si="240"/>
        <v/>
      </c>
      <c r="BI194" s="254" t="str">
        <f t="shared" si="240"/>
        <v/>
      </c>
      <c r="BJ194" s="254" t="str">
        <f t="shared" si="238"/>
        <v/>
      </c>
      <c r="BK194" s="254" t="str">
        <f t="shared" si="238"/>
        <v/>
      </c>
      <c r="BL194" s="254" t="str">
        <f t="shared" si="238"/>
        <v/>
      </c>
      <c r="BM194" s="254" t="str">
        <f t="shared" si="238"/>
        <v/>
      </c>
      <c r="BN194" s="254" t="str">
        <f t="shared" si="238"/>
        <v/>
      </c>
      <c r="BO194" s="254" t="str">
        <f t="shared" si="238"/>
        <v/>
      </c>
      <c r="BP194" s="254" t="str">
        <f t="shared" si="238"/>
        <v/>
      </c>
      <c r="BQ194" s="264" t="str">
        <f t="shared" si="200"/>
        <v/>
      </c>
      <c r="BR194" s="261" t="str">
        <f t="shared" si="30"/>
        <v/>
      </c>
      <c r="BS194" s="254" t="str">
        <f t="shared" si="180"/>
        <v/>
      </c>
      <c r="BT194" s="254" t="str">
        <f t="shared" si="180"/>
        <v/>
      </c>
      <c r="BU194" s="265" t="str">
        <f t="shared" si="178"/>
        <v/>
      </c>
      <c r="BV194" s="263" t="str">
        <f t="shared" si="181"/>
        <v/>
      </c>
      <c r="BW194" s="254" t="str">
        <f t="shared" si="181"/>
        <v/>
      </c>
      <c r="BX194" s="254" t="str">
        <f t="shared" si="179"/>
        <v/>
      </c>
      <c r="BY194" s="264" t="str">
        <f t="shared" si="33"/>
        <v/>
      </c>
      <c r="BZ194" s="254" t="str">
        <f t="shared" si="34"/>
        <v/>
      </c>
      <c r="CA194" s="254">
        <f t="shared" si="243"/>
        <v>0</v>
      </c>
      <c r="CB194" s="254">
        <f t="shared" si="243"/>
        <v>0</v>
      </c>
      <c r="CC194" s="254">
        <f t="shared" si="243"/>
        <v>0</v>
      </c>
      <c r="CD194" s="254">
        <f t="shared" si="243"/>
        <v>0</v>
      </c>
      <c r="CE194" s="254">
        <f t="shared" si="243"/>
        <v>0</v>
      </c>
      <c r="CF194" s="254">
        <f t="shared" si="243"/>
        <v>0</v>
      </c>
      <c r="CG194" s="254">
        <f t="shared" si="241"/>
        <v>0</v>
      </c>
      <c r="CH194" s="254">
        <f t="shared" si="241"/>
        <v>0</v>
      </c>
      <c r="CI194" s="254">
        <f t="shared" si="241"/>
        <v>0</v>
      </c>
      <c r="CJ194" s="254">
        <f t="shared" si="241"/>
        <v>0</v>
      </c>
      <c r="CK194" s="254">
        <f t="shared" si="241"/>
        <v>0</v>
      </c>
      <c r="CL194" s="254">
        <f t="shared" si="241"/>
        <v>0</v>
      </c>
      <c r="CM194" s="254">
        <f t="shared" si="201"/>
        <v>0</v>
      </c>
      <c r="CN194" s="254">
        <f t="shared" si="202"/>
        <v>0</v>
      </c>
      <c r="CO194" s="254">
        <f t="shared" si="203"/>
        <v>0</v>
      </c>
      <c r="CP194" s="254">
        <f t="shared" si="204"/>
        <v>0</v>
      </c>
      <c r="CQ194" s="254">
        <f t="shared" si="205"/>
        <v>0</v>
      </c>
      <c r="CR194" s="254">
        <f t="shared" si="206"/>
        <v>0</v>
      </c>
      <c r="CS194" s="254">
        <f t="shared" si="207"/>
        <v>0</v>
      </c>
      <c r="CT194" s="254">
        <f t="shared" si="208"/>
        <v>0</v>
      </c>
      <c r="CU194" s="254">
        <f t="shared" si="209"/>
        <v>0</v>
      </c>
      <c r="CV194" s="254">
        <f t="shared" si="210"/>
        <v>0</v>
      </c>
      <c r="CW194" s="254">
        <f t="shared" si="211"/>
        <v>0</v>
      </c>
      <c r="CX194" s="254">
        <f t="shared" si="212"/>
        <v>0</v>
      </c>
      <c r="CY194" s="254">
        <f t="shared" si="213"/>
        <v>0</v>
      </c>
      <c r="CZ194" s="254">
        <f t="shared" si="214"/>
        <v>0</v>
      </c>
      <c r="DA194" s="254">
        <f t="shared" si="215"/>
        <v>0</v>
      </c>
      <c r="DB194" s="254">
        <f t="shared" si="216"/>
        <v>0</v>
      </c>
      <c r="DC194" s="254">
        <f t="shared" si="217"/>
        <v>0</v>
      </c>
      <c r="DD194" s="254">
        <f t="shared" si="218"/>
        <v>0</v>
      </c>
      <c r="DE194" s="254">
        <f t="shared" si="219"/>
        <v>0</v>
      </c>
      <c r="DF194" s="254">
        <f t="shared" si="220"/>
        <v>0</v>
      </c>
      <c r="DG194" s="254">
        <f t="shared" si="221"/>
        <v>0</v>
      </c>
      <c r="DH194" s="254">
        <f t="shared" si="222"/>
        <v>0</v>
      </c>
      <c r="DI194" s="254">
        <f t="shared" si="223"/>
        <v>0</v>
      </c>
      <c r="DJ194" s="254">
        <f t="shared" si="224"/>
        <v>0</v>
      </c>
      <c r="DK194" s="254">
        <f t="shared" si="225"/>
        <v>0</v>
      </c>
      <c r="DL194" s="254">
        <f t="shared" si="226"/>
        <v>0</v>
      </c>
      <c r="DM194" s="254">
        <f t="shared" si="227"/>
        <v>0</v>
      </c>
      <c r="DN194" s="254">
        <f t="shared" si="228"/>
        <v>0</v>
      </c>
      <c r="DO194" s="254">
        <f t="shared" si="229"/>
        <v>0</v>
      </c>
      <c r="DP194" s="254">
        <f t="shared" si="230"/>
        <v>0</v>
      </c>
      <c r="DQ194" s="254">
        <f t="shared" si="231"/>
        <v>0</v>
      </c>
      <c r="DR194" s="254">
        <f t="shared" si="232"/>
        <v>0</v>
      </c>
      <c r="DS194" s="254">
        <f t="shared" si="233"/>
        <v>0</v>
      </c>
      <c r="DT194" s="254">
        <f t="shared" si="234"/>
        <v>0</v>
      </c>
      <c r="DU194" s="254">
        <f t="shared" si="235"/>
        <v>0</v>
      </c>
      <c r="DV194" s="254">
        <f t="shared" si="236"/>
        <v>0</v>
      </c>
    </row>
    <row r="195" spans="1:126" ht="24" customHeight="1">
      <c r="A195" s="11" t="str">
        <f ca="1">IF(AG195&lt;&gt;"OK","",CONCATENATE(TEXT('Front Page'!$F$33,"000"),TEXT('Front Page'!$F$31,"000"),"-",LEFT('Front Page'!$R$53,5),"-",LEFT(D195,1),AJ195, "-",TEXT(B195,"000")))</f>
        <v/>
      </c>
      <c r="B195" s="12" t="str">
        <f>IFERROR(IF(E195="","",MAX(B$17:B194)+1),"")</f>
        <v/>
      </c>
      <c r="C195" s="13"/>
      <c r="D195" s="29" t="str">
        <f t="shared" si="134"/>
        <v>None</v>
      </c>
      <c r="E195" s="29" t="str">
        <f t="shared" si="17"/>
        <v/>
      </c>
      <c r="F195" s="29" t="str">
        <f t="shared" si="18"/>
        <v/>
      </c>
      <c r="G195" s="363"/>
      <c r="H195" s="364"/>
      <c r="I195" s="325" t="str">
        <f t="shared" si="194"/>
        <v>No</v>
      </c>
      <c r="J195" s="314">
        <v>0</v>
      </c>
      <c r="K195" s="312">
        <v>0</v>
      </c>
      <c r="L195" s="312">
        <v>0</v>
      </c>
      <c r="M195" s="312">
        <v>0</v>
      </c>
      <c r="N195" s="312">
        <v>0</v>
      </c>
      <c r="O195" s="312">
        <v>0</v>
      </c>
      <c r="P195" s="312">
        <v>0</v>
      </c>
      <c r="Q195" s="312">
        <v>0</v>
      </c>
      <c r="R195" s="312">
        <v>0</v>
      </c>
      <c r="S195" s="312">
        <v>0</v>
      </c>
      <c r="T195" s="312">
        <v>0</v>
      </c>
      <c r="U195" s="312">
        <v>0</v>
      </c>
      <c r="V195" s="313">
        <v>1</v>
      </c>
      <c r="W195" s="313">
        <v>1</v>
      </c>
      <c r="X195" s="312">
        <v>0</v>
      </c>
      <c r="Y195" s="312">
        <v>0</v>
      </c>
      <c r="Z195" s="312">
        <v>0</v>
      </c>
      <c r="AA195" s="14">
        <v>0</v>
      </c>
      <c r="AB195" s="317"/>
      <c r="AC195" s="15" t="str">
        <f t="shared" si="189"/>
        <v/>
      </c>
      <c r="AD195" s="15" t="str">
        <f t="shared" si="195"/>
        <v/>
      </c>
      <c r="AE195" s="16" t="str">
        <f t="shared" si="196"/>
        <v>0 - 0</v>
      </c>
      <c r="AF195" s="20" t="str">
        <f t="shared" si="197"/>
        <v>Not an offer</v>
      </c>
      <c r="AG195" s="276" t="str">
        <f t="shared" si="191"/>
        <v>Not an Offer</v>
      </c>
      <c r="AH195" s="150"/>
      <c r="AI195" s="254">
        <v>179</v>
      </c>
      <c r="AJ195" s="149" t="str">
        <f t="shared" si="192"/>
        <v>00-ICT</v>
      </c>
      <c r="AK195" s="254" t="b">
        <f t="shared" si="11"/>
        <v>0</v>
      </c>
      <c r="AL195" s="254">
        <f t="shared" si="190"/>
        <v>0</v>
      </c>
      <c r="AM195" s="254">
        <f t="shared" si="193"/>
        <v>0</v>
      </c>
      <c r="AN195" s="288">
        <f t="shared" si="198"/>
        <v>0</v>
      </c>
      <c r="AO195" s="288">
        <f>IF(AND($BU195=$BV195,BU195=AO$13),$J195&amp;$K195&amp;$L195&amp;$M195&amp;$N195&amp;$O195&amp;$P195&amp;$Q195&amp;$R195&amp;$S195&amp;$T195&amp;$U195,IFERROR(MATCH($AN195,AO$17:AO194,0),-1000))</f>
        <v>1</v>
      </c>
      <c r="AP195" s="288">
        <f>IF(AND($BU195=$BV195,BV195=AP$13),$J195&amp;$K195&amp;$L195&amp;$M195&amp;$N195&amp;$O195&amp;$P195&amp;$Q195&amp;$R195&amp;$S195&amp;$T195&amp;$U195,IFERROR(MATCH($AN195,AP$17:AP194,0),-1000))</f>
        <v>1</v>
      </c>
      <c r="AQ195" s="288">
        <f>IF(AND($BU195=$BV195,BW195=AQ$13),$J195&amp;$K195&amp;$L195&amp;$M195&amp;$N195&amp;$O195&amp;$P195&amp;$Q195&amp;$R195&amp;$S195&amp;$T195&amp;$U195,IFERROR(MATCH($AN195,AQ$17:AQ194,0),-1000))</f>
        <v>1</v>
      </c>
      <c r="AR195" s="288">
        <f>IF(AND($BU195=$BV195,BX195=AR$13),$J195&amp;$K195&amp;$L195&amp;$M195&amp;$N195&amp;$O195&amp;$P195&amp;$Q195&amp;$R195&amp;$S195&amp;$T195&amp;$U195,IFERROR(MATCH($AN195,AR$17:AR194,0),-1000))</f>
        <v>1</v>
      </c>
      <c r="AS195" s="254">
        <f t="shared" si="242"/>
        <v>0</v>
      </c>
      <c r="AT195" s="261" t="str">
        <f t="shared" si="199"/>
        <v/>
      </c>
      <c r="AU195" s="254" t="str">
        <f t="shared" si="239"/>
        <v/>
      </c>
      <c r="AV195" s="254" t="str">
        <f t="shared" si="239"/>
        <v/>
      </c>
      <c r="AW195" s="254" t="str">
        <f t="shared" si="239"/>
        <v/>
      </c>
      <c r="AX195" s="254" t="str">
        <f t="shared" si="239"/>
        <v/>
      </c>
      <c r="AY195" s="254" t="str">
        <f t="shared" si="237"/>
        <v/>
      </c>
      <c r="AZ195" s="254" t="str">
        <f t="shared" si="237"/>
        <v/>
      </c>
      <c r="BA195" s="254" t="str">
        <f t="shared" si="237"/>
        <v/>
      </c>
      <c r="BB195" s="254" t="str">
        <f t="shared" si="237"/>
        <v/>
      </c>
      <c r="BC195" s="254" t="str">
        <f t="shared" si="237"/>
        <v/>
      </c>
      <c r="BD195" s="254" t="str">
        <f t="shared" si="237"/>
        <v/>
      </c>
      <c r="BE195" s="262" t="str">
        <f t="shared" si="237"/>
        <v/>
      </c>
      <c r="BF195" s="263" t="str">
        <f t="shared" si="240"/>
        <v/>
      </c>
      <c r="BG195" s="254" t="str">
        <f t="shared" si="240"/>
        <v/>
      </c>
      <c r="BH195" s="254" t="str">
        <f t="shared" si="240"/>
        <v/>
      </c>
      <c r="BI195" s="254" t="str">
        <f t="shared" si="240"/>
        <v/>
      </c>
      <c r="BJ195" s="254" t="str">
        <f t="shared" si="238"/>
        <v/>
      </c>
      <c r="BK195" s="254" t="str">
        <f t="shared" si="238"/>
        <v/>
      </c>
      <c r="BL195" s="254" t="str">
        <f t="shared" si="238"/>
        <v/>
      </c>
      <c r="BM195" s="254" t="str">
        <f t="shared" si="238"/>
        <v/>
      </c>
      <c r="BN195" s="254" t="str">
        <f t="shared" si="238"/>
        <v/>
      </c>
      <c r="BO195" s="254" t="str">
        <f t="shared" si="238"/>
        <v/>
      </c>
      <c r="BP195" s="254" t="str">
        <f t="shared" si="238"/>
        <v/>
      </c>
      <c r="BQ195" s="264" t="str">
        <f t="shared" si="200"/>
        <v/>
      </c>
      <c r="BR195" s="261" t="str">
        <f t="shared" si="30"/>
        <v/>
      </c>
      <c r="BS195" s="254" t="str">
        <f t="shared" si="180"/>
        <v/>
      </c>
      <c r="BT195" s="254" t="str">
        <f t="shared" si="180"/>
        <v/>
      </c>
      <c r="BU195" s="265" t="str">
        <f t="shared" si="178"/>
        <v/>
      </c>
      <c r="BV195" s="263" t="str">
        <f t="shared" si="181"/>
        <v/>
      </c>
      <c r="BW195" s="254" t="str">
        <f t="shared" si="181"/>
        <v/>
      </c>
      <c r="BX195" s="254" t="str">
        <f t="shared" si="179"/>
        <v/>
      </c>
      <c r="BY195" s="264" t="str">
        <f t="shared" si="33"/>
        <v/>
      </c>
      <c r="BZ195" s="254" t="str">
        <f t="shared" si="34"/>
        <v/>
      </c>
      <c r="CA195" s="254">
        <f t="shared" si="243"/>
        <v>0</v>
      </c>
      <c r="CB195" s="254">
        <f t="shared" si="243"/>
        <v>0</v>
      </c>
      <c r="CC195" s="254">
        <f t="shared" si="243"/>
        <v>0</v>
      </c>
      <c r="CD195" s="254">
        <f t="shared" si="243"/>
        <v>0</v>
      </c>
      <c r="CE195" s="254">
        <f t="shared" si="243"/>
        <v>0</v>
      </c>
      <c r="CF195" s="254">
        <f t="shared" si="243"/>
        <v>0</v>
      </c>
      <c r="CG195" s="254">
        <f t="shared" si="241"/>
        <v>0</v>
      </c>
      <c r="CH195" s="254">
        <f t="shared" si="241"/>
        <v>0</v>
      </c>
      <c r="CI195" s="254">
        <f t="shared" si="241"/>
        <v>0</v>
      </c>
      <c r="CJ195" s="254">
        <f t="shared" si="241"/>
        <v>0</v>
      </c>
      <c r="CK195" s="254">
        <f t="shared" si="241"/>
        <v>0</v>
      </c>
      <c r="CL195" s="254">
        <f t="shared" si="241"/>
        <v>0</v>
      </c>
      <c r="CM195" s="254">
        <f t="shared" si="201"/>
        <v>0</v>
      </c>
      <c r="CN195" s="254">
        <f t="shared" si="202"/>
        <v>0</v>
      </c>
      <c r="CO195" s="254">
        <f t="shared" si="203"/>
        <v>0</v>
      </c>
      <c r="CP195" s="254">
        <f t="shared" si="204"/>
        <v>0</v>
      </c>
      <c r="CQ195" s="254">
        <f t="shared" si="205"/>
        <v>0</v>
      </c>
      <c r="CR195" s="254">
        <f t="shared" si="206"/>
        <v>0</v>
      </c>
      <c r="CS195" s="254">
        <f t="shared" si="207"/>
        <v>0</v>
      </c>
      <c r="CT195" s="254">
        <f t="shared" si="208"/>
        <v>0</v>
      </c>
      <c r="CU195" s="254">
        <f t="shared" si="209"/>
        <v>0</v>
      </c>
      <c r="CV195" s="254">
        <f t="shared" si="210"/>
        <v>0</v>
      </c>
      <c r="CW195" s="254">
        <f t="shared" si="211"/>
        <v>0</v>
      </c>
      <c r="CX195" s="254">
        <f t="shared" si="212"/>
        <v>0</v>
      </c>
      <c r="CY195" s="254">
        <f t="shared" si="213"/>
        <v>0</v>
      </c>
      <c r="CZ195" s="254">
        <f t="shared" si="214"/>
        <v>0</v>
      </c>
      <c r="DA195" s="254">
        <f t="shared" si="215"/>
        <v>0</v>
      </c>
      <c r="DB195" s="254">
        <f t="shared" si="216"/>
        <v>0</v>
      </c>
      <c r="DC195" s="254">
        <f t="shared" si="217"/>
        <v>0</v>
      </c>
      <c r="DD195" s="254">
        <f t="shared" si="218"/>
        <v>0</v>
      </c>
      <c r="DE195" s="254">
        <f t="shared" si="219"/>
        <v>0</v>
      </c>
      <c r="DF195" s="254">
        <f t="shared" si="220"/>
        <v>0</v>
      </c>
      <c r="DG195" s="254">
        <f t="shared" si="221"/>
        <v>0</v>
      </c>
      <c r="DH195" s="254">
        <f t="shared" si="222"/>
        <v>0</v>
      </c>
      <c r="DI195" s="254">
        <f t="shared" si="223"/>
        <v>0</v>
      </c>
      <c r="DJ195" s="254">
        <f t="shared" si="224"/>
        <v>0</v>
      </c>
      <c r="DK195" s="254">
        <f t="shared" si="225"/>
        <v>0</v>
      </c>
      <c r="DL195" s="254">
        <f t="shared" si="226"/>
        <v>0</v>
      </c>
      <c r="DM195" s="254">
        <f t="shared" si="227"/>
        <v>0</v>
      </c>
      <c r="DN195" s="254">
        <f t="shared" si="228"/>
        <v>0</v>
      </c>
      <c r="DO195" s="254">
        <f t="shared" si="229"/>
        <v>0</v>
      </c>
      <c r="DP195" s="254">
        <f t="shared" si="230"/>
        <v>0</v>
      </c>
      <c r="DQ195" s="254">
        <f t="shared" si="231"/>
        <v>0</v>
      </c>
      <c r="DR195" s="254">
        <f t="shared" si="232"/>
        <v>0</v>
      </c>
      <c r="DS195" s="254">
        <f t="shared" si="233"/>
        <v>0</v>
      </c>
      <c r="DT195" s="254">
        <f t="shared" si="234"/>
        <v>0</v>
      </c>
      <c r="DU195" s="254">
        <f t="shared" si="235"/>
        <v>0</v>
      </c>
      <c r="DV195" s="254">
        <f t="shared" si="236"/>
        <v>0</v>
      </c>
    </row>
    <row r="196" spans="1:126" ht="24" customHeight="1">
      <c r="A196" s="11" t="str">
        <f ca="1">IF(AG196&lt;&gt;"OK","",CONCATENATE(TEXT('Front Page'!$F$33,"000"),TEXT('Front Page'!$F$31,"000"),"-",LEFT('Front Page'!$R$53,5),"-",LEFT(D196,1),AJ196, "-",TEXT(B196,"000")))</f>
        <v/>
      </c>
      <c r="B196" s="12" t="str">
        <f>IFERROR(IF(E196="","",MAX(B$17:B195)+1),"")</f>
        <v/>
      </c>
      <c r="C196" s="13"/>
      <c r="D196" s="29" t="str">
        <f t="shared" si="134"/>
        <v>None</v>
      </c>
      <c r="E196" s="29" t="str">
        <f t="shared" si="17"/>
        <v/>
      </c>
      <c r="F196" s="29" t="str">
        <f t="shared" si="18"/>
        <v/>
      </c>
      <c r="G196" s="363"/>
      <c r="H196" s="364"/>
      <c r="I196" s="325" t="str">
        <f t="shared" si="194"/>
        <v>No</v>
      </c>
      <c r="J196" s="314">
        <v>0</v>
      </c>
      <c r="K196" s="312">
        <v>0</v>
      </c>
      <c r="L196" s="312">
        <v>0</v>
      </c>
      <c r="M196" s="312">
        <v>0</v>
      </c>
      <c r="N196" s="312">
        <v>0</v>
      </c>
      <c r="O196" s="312">
        <v>0</v>
      </c>
      <c r="P196" s="312">
        <v>0</v>
      </c>
      <c r="Q196" s="312">
        <v>0</v>
      </c>
      <c r="R196" s="312">
        <v>0</v>
      </c>
      <c r="S196" s="312">
        <v>0</v>
      </c>
      <c r="T196" s="312">
        <v>0</v>
      </c>
      <c r="U196" s="312">
        <v>0</v>
      </c>
      <c r="V196" s="313">
        <v>1</v>
      </c>
      <c r="W196" s="313">
        <v>1</v>
      </c>
      <c r="X196" s="312">
        <v>0</v>
      </c>
      <c r="Y196" s="312">
        <v>0</v>
      </c>
      <c r="Z196" s="312">
        <v>0</v>
      </c>
      <c r="AA196" s="14">
        <v>0</v>
      </c>
      <c r="AB196" s="317"/>
      <c r="AC196" s="15" t="str">
        <f t="shared" si="189"/>
        <v/>
      </c>
      <c r="AD196" s="15" t="str">
        <f t="shared" si="195"/>
        <v/>
      </c>
      <c r="AE196" s="16" t="str">
        <f t="shared" si="196"/>
        <v>0 - 0</v>
      </c>
      <c r="AF196" s="20" t="str">
        <f t="shared" si="197"/>
        <v>Not an offer</v>
      </c>
      <c r="AG196" s="276" t="str">
        <f t="shared" si="191"/>
        <v>Not an Offer</v>
      </c>
      <c r="AH196" s="150"/>
      <c r="AI196" s="254">
        <v>180</v>
      </c>
      <c r="AJ196" s="149" t="str">
        <f t="shared" si="192"/>
        <v>00-ICT</v>
      </c>
      <c r="AK196" s="254" t="b">
        <f t="shared" si="11"/>
        <v>0</v>
      </c>
      <c r="AL196" s="254">
        <f t="shared" si="190"/>
        <v>0</v>
      </c>
      <c r="AM196" s="254">
        <f t="shared" si="193"/>
        <v>0</v>
      </c>
      <c r="AN196" s="288">
        <f t="shared" si="198"/>
        <v>0</v>
      </c>
      <c r="AO196" s="288">
        <f>IF(AND($BU196=$BV196,BU196=AO$13),$J196&amp;$K196&amp;$L196&amp;$M196&amp;$N196&amp;$O196&amp;$P196&amp;$Q196&amp;$R196&amp;$S196&amp;$T196&amp;$U196,IFERROR(MATCH($AN196,AO$17:AO195,0),-1000))</f>
        <v>1</v>
      </c>
      <c r="AP196" s="288">
        <f>IF(AND($BU196=$BV196,BV196=AP$13),$J196&amp;$K196&amp;$L196&amp;$M196&amp;$N196&amp;$O196&amp;$P196&amp;$Q196&amp;$R196&amp;$S196&amp;$T196&amp;$U196,IFERROR(MATCH($AN196,AP$17:AP195,0),-1000))</f>
        <v>1</v>
      </c>
      <c r="AQ196" s="288">
        <f>IF(AND($BU196=$BV196,BW196=AQ$13),$J196&amp;$K196&amp;$L196&amp;$M196&amp;$N196&amp;$O196&amp;$P196&amp;$Q196&amp;$R196&amp;$S196&amp;$T196&amp;$U196,IFERROR(MATCH($AN196,AQ$17:AQ195,0),-1000))</f>
        <v>1</v>
      </c>
      <c r="AR196" s="288">
        <f>IF(AND($BU196=$BV196,BX196=AR$13),$J196&amp;$K196&amp;$L196&amp;$M196&amp;$N196&amp;$O196&amp;$P196&amp;$Q196&amp;$R196&amp;$S196&amp;$T196&amp;$U196,IFERROR(MATCH($AN196,AR$17:AR195,0),-1000))</f>
        <v>1</v>
      </c>
      <c r="AS196" s="254">
        <f t="shared" si="242"/>
        <v>0</v>
      </c>
      <c r="AT196" s="261" t="str">
        <f t="shared" si="199"/>
        <v/>
      </c>
      <c r="AU196" s="254" t="str">
        <f t="shared" si="239"/>
        <v/>
      </c>
      <c r="AV196" s="254" t="str">
        <f t="shared" si="239"/>
        <v/>
      </c>
      <c r="AW196" s="254" t="str">
        <f t="shared" si="239"/>
        <v/>
      </c>
      <c r="AX196" s="254" t="str">
        <f t="shared" si="239"/>
        <v/>
      </c>
      <c r="AY196" s="254" t="str">
        <f t="shared" si="237"/>
        <v/>
      </c>
      <c r="AZ196" s="254" t="str">
        <f t="shared" si="237"/>
        <v/>
      </c>
      <c r="BA196" s="254" t="str">
        <f t="shared" si="237"/>
        <v/>
      </c>
      <c r="BB196" s="254" t="str">
        <f t="shared" si="237"/>
        <v/>
      </c>
      <c r="BC196" s="254" t="str">
        <f t="shared" si="237"/>
        <v/>
      </c>
      <c r="BD196" s="254" t="str">
        <f t="shared" si="237"/>
        <v/>
      </c>
      <c r="BE196" s="262" t="str">
        <f t="shared" si="237"/>
        <v/>
      </c>
      <c r="BF196" s="263" t="str">
        <f t="shared" si="240"/>
        <v/>
      </c>
      <c r="BG196" s="254" t="str">
        <f t="shared" si="240"/>
        <v/>
      </c>
      <c r="BH196" s="254" t="str">
        <f t="shared" si="240"/>
        <v/>
      </c>
      <c r="BI196" s="254" t="str">
        <f t="shared" si="240"/>
        <v/>
      </c>
      <c r="BJ196" s="254" t="str">
        <f t="shared" si="238"/>
        <v/>
      </c>
      <c r="BK196" s="254" t="str">
        <f t="shared" si="238"/>
        <v/>
      </c>
      <c r="BL196" s="254" t="str">
        <f t="shared" si="238"/>
        <v/>
      </c>
      <c r="BM196" s="254" t="str">
        <f t="shared" si="238"/>
        <v/>
      </c>
      <c r="BN196" s="254" t="str">
        <f t="shared" si="238"/>
        <v/>
      </c>
      <c r="BO196" s="254" t="str">
        <f t="shared" si="238"/>
        <v/>
      </c>
      <c r="BP196" s="254" t="str">
        <f t="shared" si="238"/>
        <v/>
      </c>
      <c r="BQ196" s="264" t="str">
        <f t="shared" si="200"/>
        <v/>
      </c>
      <c r="BR196" s="261" t="str">
        <f t="shared" si="30"/>
        <v/>
      </c>
      <c r="BS196" s="254" t="str">
        <f t="shared" si="180"/>
        <v/>
      </c>
      <c r="BT196" s="254" t="str">
        <f t="shared" si="180"/>
        <v/>
      </c>
      <c r="BU196" s="265" t="str">
        <f t="shared" si="178"/>
        <v/>
      </c>
      <c r="BV196" s="263" t="str">
        <f t="shared" si="181"/>
        <v/>
      </c>
      <c r="BW196" s="254" t="str">
        <f t="shared" si="181"/>
        <v/>
      </c>
      <c r="BX196" s="254" t="str">
        <f t="shared" si="179"/>
        <v/>
      </c>
      <c r="BY196" s="264" t="str">
        <f t="shared" si="33"/>
        <v/>
      </c>
      <c r="BZ196" s="254" t="str">
        <f t="shared" si="34"/>
        <v/>
      </c>
      <c r="CA196" s="254">
        <f t="shared" si="243"/>
        <v>0</v>
      </c>
      <c r="CB196" s="254">
        <f t="shared" si="243"/>
        <v>0</v>
      </c>
      <c r="CC196" s="254">
        <f t="shared" si="243"/>
        <v>0</v>
      </c>
      <c r="CD196" s="254">
        <f t="shared" si="243"/>
        <v>0</v>
      </c>
      <c r="CE196" s="254">
        <f t="shared" si="243"/>
        <v>0</v>
      </c>
      <c r="CF196" s="254">
        <f t="shared" si="243"/>
        <v>0</v>
      </c>
      <c r="CG196" s="254">
        <f t="shared" si="241"/>
        <v>0</v>
      </c>
      <c r="CH196" s="254">
        <f t="shared" si="241"/>
        <v>0</v>
      </c>
      <c r="CI196" s="254">
        <f t="shared" si="241"/>
        <v>0</v>
      </c>
      <c r="CJ196" s="254">
        <f t="shared" si="241"/>
        <v>0</v>
      </c>
      <c r="CK196" s="254">
        <f t="shared" si="241"/>
        <v>0</v>
      </c>
      <c r="CL196" s="254">
        <f t="shared" si="241"/>
        <v>0</v>
      </c>
      <c r="CM196" s="254">
        <f t="shared" si="201"/>
        <v>0</v>
      </c>
      <c r="CN196" s="254">
        <f t="shared" si="202"/>
        <v>0</v>
      </c>
      <c r="CO196" s="254">
        <f t="shared" si="203"/>
        <v>0</v>
      </c>
      <c r="CP196" s="254">
        <f t="shared" si="204"/>
        <v>0</v>
      </c>
      <c r="CQ196" s="254">
        <f t="shared" si="205"/>
        <v>0</v>
      </c>
      <c r="CR196" s="254">
        <f t="shared" si="206"/>
        <v>0</v>
      </c>
      <c r="CS196" s="254">
        <f t="shared" si="207"/>
        <v>0</v>
      </c>
      <c r="CT196" s="254">
        <f t="shared" si="208"/>
        <v>0</v>
      </c>
      <c r="CU196" s="254">
        <f t="shared" si="209"/>
        <v>0</v>
      </c>
      <c r="CV196" s="254">
        <f t="shared" si="210"/>
        <v>0</v>
      </c>
      <c r="CW196" s="254">
        <f t="shared" si="211"/>
        <v>0</v>
      </c>
      <c r="CX196" s="254">
        <f t="shared" si="212"/>
        <v>0</v>
      </c>
      <c r="CY196" s="254">
        <f t="shared" si="213"/>
        <v>0</v>
      </c>
      <c r="CZ196" s="254">
        <f t="shared" si="214"/>
        <v>0</v>
      </c>
      <c r="DA196" s="254">
        <f t="shared" si="215"/>
        <v>0</v>
      </c>
      <c r="DB196" s="254">
        <f t="shared" si="216"/>
        <v>0</v>
      </c>
      <c r="DC196" s="254">
        <f t="shared" si="217"/>
        <v>0</v>
      </c>
      <c r="DD196" s="254">
        <f t="shared" si="218"/>
        <v>0</v>
      </c>
      <c r="DE196" s="254">
        <f t="shared" si="219"/>
        <v>0</v>
      </c>
      <c r="DF196" s="254">
        <f t="shared" si="220"/>
        <v>0</v>
      </c>
      <c r="DG196" s="254">
        <f t="shared" si="221"/>
        <v>0</v>
      </c>
      <c r="DH196" s="254">
        <f t="shared" si="222"/>
        <v>0</v>
      </c>
      <c r="DI196" s="254">
        <f t="shared" si="223"/>
        <v>0</v>
      </c>
      <c r="DJ196" s="254">
        <f t="shared" si="224"/>
        <v>0</v>
      </c>
      <c r="DK196" s="254">
        <f t="shared" si="225"/>
        <v>0</v>
      </c>
      <c r="DL196" s="254">
        <f t="shared" si="226"/>
        <v>0</v>
      </c>
      <c r="DM196" s="254">
        <f t="shared" si="227"/>
        <v>0</v>
      </c>
      <c r="DN196" s="254">
        <f t="shared" si="228"/>
        <v>0</v>
      </c>
      <c r="DO196" s="254">
        <f t="shared" si="229"/>
        <v>0</v>
      </c>
      <c r="DP196" s="254">
        <f t="shared" si="230"/>
        <v>0</v>
      </c>
      <c r="DQ196" s="254">
        <f t="shared" si="231"/>
        <v>0</v>
      </c>
      <c r="DR196" s="254">
        <f t="shared" si="232"/>
        <v>0</v>
      </c>
      <c r="DS196" s="254">
        <f t="shared" si="233"/>
        <v>0</v>
      </c>
      <c r="DT196" s="254">
        <f t="shared" si="234"/>
        <v>0</v>
      </c>
      <c r="DU196" s="254">
        <f t="shared" si="235"/>
        <v>0</v>
      </c>
      <c r="DV196" s="254">
        <f t="shared" si="236"/>
        <v>0</v>
      </c>
    </row>
    <row r="197" spans="1:126" ht="24" customHeight="1">
      <c r="A197" s="11" t="str">
        <f ca="1">IF(AG197&lt;&gt;"OK","",CONCATENATE(TEXT('Front Page'!$F$33,"000"),TEXT('Front Page'!$F$31,"000"),"-",LEFT('Front Page'!$R$53,5),"-",LEFT(D197,1),AJ197, "-",TEXT(B197,"000")))</f>
        <v/>
      </c>
      <c r="B197" s="12" t="str">
        <f>IFERROR(IF(E197="","",MAX(B$17:B196)+1),"")</f>
        <v/>
      </c>
      <c r="C197" s="13"/>
      <c r="D197" s="29" t="str">
        <f t="shared" si="134"/>
        <v>None</v>
      </c>
      <c r="E197" s="29" t="str">
        <f t="shared" si="17"/>
        <v/>
      </c>
      <c r="F197" s="29" t="str">
        <f t="shared" si="18"/>
        <v/>
      </c>
      <c r="G197" s="363"/>
      <c r="H197" s="364"/>
      <c r="I197" s="325" t="str">
        <f t="shared" si="194"/>
        <v>No</v>
      </c>
      <c r="J197" s="314">
        <v>0</v>
      </c>
      <c r="K197" s="312">
        <v>0</v>
      </c>
      <c r="L197" s="312">
        <v>0</v>
      </c>
      <c r="M197" s="312">
        <v>0</v>
      </c>
      <c r="N197" s="312">
        <v>0</v>
      </c>
      <c r="O197" s="312">
        <v>0</v>
      </c>
      <c r="P197" s="312">
        <v>0</v>
      </c>
      <c r="Q197" s="312">
        <v>0</v>
      </c>
      <c r="R197" s="312">
        <v>0</v>
      </c>
      <c r="S197" s="312">
        <v>0</v>
      </c>
      <c r="T197" s="312">
        <v>0</v>
      </c>
      <c r="U197" s="312">
        <v>0</v>
      </c>
      <c r="V197" s="313">
        <v>1</v>
      </c>
      <c r="W197" s="313">
        <v>1</v>
      </c>
      <c r="X197" s="312">
        <v>0</v>
      </c>
      <c r="Y197" s="312">
        <v>0</v>
      </c>
      <c r="Z197" s="312">
        <v>0</v>
      </c>
      <c r="AA197" s="14">
        <v>0</v>
      </c>
      <c r="AB197" s="317"/>
      <c r="AC197" s="15" t="str">
        <f t="shared" si="189"/>
        <v/>
      </c>
      <c r="AD197" s="15" t="str">
        <f t="shared" si="195"/>
        <v/>
      </c>
      <c r="AE197" s="16" t="str">
        <f t="shared" si="196"/>
        <v>0 - 0</v>
      </c>
      <c r="AF197" s="20" t="str">
        <f t="shared" si="197"/>
        <v>Not an offer</v>
      </c>
      <c r="AG197" s="276" t="str">
        <f t="shared" si="191"/>
        <v>Not an Offer</v>
      </c>
      <c r="AH197" s="150"/>
      <c r="AI197" s="254">
        <v>181</v>
      </c>
      <c r="AJ197" s="149" t="str">
        <f t="shared" si="192"/>
        <v>00-ICT</v>
      </c>
      <c r="AK197" s="254" t="b">
        <f t="shared" si="11"/>
        <v>0</v>
      </c>
      <c r="AL197" s="254">
        <f t="shared" si="190"/>
        <v>0</v>
      </c>
      <c r="AM197" s="254">
        <f t="shared" si="193"/>
        <v>0</v>
      </c>
      <c r="AN197" s="288">
        <f t="shared" si="198"/>
        <v>0</v>
      </c>
      <c r="AO197" s="288">
        <f>IF(AND($BU197=$BV197,BU197=AO$13),$J197&amp;$K197&amp;$L197&amp;$M197&amp;$N197&amp;$O197&amp;$P197&amp;$Q197&amp;$R197&amp;$S197&amp;$T197&amp;$U197,IFERROR(MATCH($AN197,AO$17:AO196,0),-1000))</f>
        <v>1</v>
      </c>
      <c r="AP197" s="288">
        <f>IF(AND($BU197=$BV197,BV197=AP$13),$J197&amp;$K197&amp;$L197&amp;$M197&amp;$N197&amp;$O197&amp;$P197&amp;$Q197&amp;$R197&amp;$S197&amp;$T197&amp;$U197,IFERROR(MATCH($AN197,AP$17:AP196,0),-1000))</f>
        <v>1</v>
      </c>
      <c r="AQ197" s="288">
        <f>IF(AND($BU197=$BV197,BW197=AQ$13),$J197&amp;$K197&amp;$L197&amp;$M197&amp;$N197&amp;$O197&amp;$P197&amp;$Q197&amp;$R197&amp;$S197&amp;$T197&amp;$U197,IFERROR(MATCH($AN197,AQ$17:AQ196,0),-1000))</f>
        <v>1</v>
      </c>
      <c r="AR197" s="288">
        <f>IF(AND($BU197=$BV197,BX197=AR$13),$J197&amp;$K197&amp;$L197&amp;$M197&amp;$N197&amp;$O197&amp;$P197&amp;$Q197&amp;$R197&amp;$S197&amp;$T197&amp;$U197,IFERROR(MATCH($AN197,AR$17:AR196,0),-1000))</f>
        <v>1</v>
      </c>
      <c r="AS197" s="254">
        <f t="shared" si="242"/>
        <v>0</v>
      </c>
      <c r="AT197" s="261" t="str">
        <f t="shared" si="199"/>
        <v/>
      </c>
      <c r="AU197" s="254" t="str">
        <f t="shared" si="239"/>
        <v/>
      </c>
      <c r="AV197" s="254" t="str">
        <f t="shared" si="239"/>
        <v/>
      </c>
      <c r="AW197" s="254" t="str">
        <f t="shared" si="239"/>
        <v/>
      </c>
      <c r="AX197" s="254" t="str">
        <f t="shared" si="239"/>
        <v/>
      </c>
      <c r="AY197" s="254" t="str">
        <f t="shared" si="237"/>
        <v/>
      </c>
      <c r="AZ197" s="254" t="str">
        <f t="shared" si="237"/>
        <v/>
      </c>
      <c r="BA197" s="254" t="str">
        <f t="shared" si="237"/>
        <v/>
      </c>
      <c r="BB197" s="254" t="str">
        <f t="shared" si="237"/>
        <v/>
      </c>
      <c r="BC197" s="254" t="str">
        <f t="shared" si="237"/>
        <v/>
      </c>
      <c r="BD197" s="254" t="str">
        <f t="shared" si="237"/>
        <v/>
      </c>
      <c r="BE197" s="262" t="str">
        <f t="shared" si="237"/>
        <v/>
      </c>
      <c r="BF197" s="263" t="str">
        <f t="shared" si="240"/>
        <v/>
      </c>
      <c r="BG197" s="254" t="str">
        <f t="shared" si="240"/>
        <v/>
      </c>
      <c r="BH197" s="254" t="str">
        <f t="shared" si="240"/>
        <v/>
      </c>
      <c r="BI197" s="254" t="str">
        <f t="shared" si="240"/>
        <v/>
      </c>
      <c r="BJ197" s="254" t="str">
        <f t="shared" si="238"/>
        <v/>
      </c>
      <c r="BK197" s="254" t="str">
        <f t="shared" si="238"/>
        <v/>
      </c>
      <c r="BL197" s="254" t="str">
        <f t="shared" si="238"/>
        <v/>
      </c>
      <c r="BM197" s="254" t="str">
        <f t="shared" si="238"/>
        <v/>
      </c>
      <c r="BN197" s="254" t="str">
        <f t="shared" si="238"/>
        <v/>
      </c>
      <c r="BO197" s="254" t="str">
        <f t="shared" si="238"/>
        <v/>
      </c>
      <c r="BP197" s="254" t="str">
        <f t="shared" si="238"/>
        <v/>
      </c>
      <c r="BQ197" s="264" t="str">
        <f t="shared" si="200"/>
        <v/>
      </c>
      <c r="BR197" s="261" t="str">
        <f t="shared" si="30"/>
        <v/>
      </c>
      <c r="BS197" s="254" t="str">
        <f t="shared" si="180"/>
        <v/>
      </c>
      <c r="BT197" s="254" t="str">
        <f t="shared" si="180"/>
        <v/>
      </c>
      <c r="BU197" s="265" t="str">
        <f t="shared" si="178"/>
        <v/>
      </c>
      <c r="BV197" s="263" t="str">
        <f t="shared" si="181"/>
        <v/>
      </c>
      <c r="BW197" s="254" t="str">
        <f t="shared" si="181"/>
        <v/>
      </c>
      <c r="BX197" s="254" t="str">
        <f t="shared" si="179"/>
        <v/>
      </c>
      <c r="BY197" s="264" t="str">
        <f t="shared" si="33"/>
        <v/>
      </c>
      <c r="BZ197" s="254" t="str">
        <f t="shared" si="34"/>
        <v/>
      </c>
      <c r="CA197" s="254">
        <f t="shared" si="243"/>
        <v>0</v>
      </c>
      <c r="CB197" s="254">
        <f t="shared" si="243"/>
        <v>0</v>
      </c>
      <c r="CC197" s="254">
        <f t="shared" si="243"/>
        <v>0</v>
      </c>
      <c r="CD197" s="254">
        <f t="shared" si="243"/>
        <v>0</v>
      </c>
      <c r="CE197" s="254">
        <f t="shared" si="243"/>
        <v>0</v>
      </c>
      <c r="CF197" s="254">
        <f t="shared" si="243"/>
        <v>0</v>
      </c>
      <c r="CG197" s="254">
        <f t="shared" si="241"/>
        <v>0</v>
      </c>
      <c r="CH197" s="254">
        <f t="shared" si="241"/>
        <v>0</v>
      </c>
      <c r="CI197" s="254">
        <f t="shared" si="241"/>
        <v>0</v>
      </c>
      <c r="CJ197" s="254">
        <f t="shared" si="241"/>
        <v>0</v>
      </c>
      <c r="CK197" s="254">
        <f t="shared" si="241"/>
        <v>0</v>
      </c>
      <c r="CL197" s="254">
        <f t="shared" si="241"/>
        <v>0</v>
      </c>
      <c r="CM197" s="254">
        <f t="shared" si="201"/>
        <v>0</v>
      </c>
      <c r="CN197" s="254">
        <f t="shared" si="202"/>
        <v>0</v>
      </c>
      <c r="CO197" s="254">
        <f t="shared" si="203"/>
        <v>0</v>
      </c>
      <c r="CP197" s="254">
        <f t="shared" si="204"/>
        <v>0</v>
      </c>
      <c r="CQ197" s="254">
        <f t="shared" si="205"/>
        <v>0</v>
      </c>
      <c r="CR197" s="254">
        <f t="shared" si="206"/>
        <v>0</v>
      </c>
      <c r="CS197" s="254">
        <f t="shared" si="207"/>
        <v>0</v>
      </c>
      <c r="CT197" s="254">
        <f t="shared" si="208"/>
        <v>0</v>
      </c>
      <c r="CU197" s="254">
        <f t="shared" si="209"/>
        <v>0</v>
      </c>
      <c r="CV197" s="254">
        <f t="shared" si="210"/>
        <v>0</v>
      </c>
      <c r="CW197" s="254">
        <f t="shared" si="211"/>
        <v>0</v>
      </c>
      <c r="CX197" s="254">
        <f t="shared" si="212"/>
        <v>0</v>
      </c>
      <c r="CY197" s="254">
        <f t="shared" si="213"/>
        <v>0</v>
      </c>
      <c r="CZ197" s="254">
        <f t="shared" si="214"/>
        <v>0</v>
      </c>
      <c r="DA197" s="254">
        <f t="shared" si="215"/>
        <v>0</v>
      </c>
      <c r="DB197" s="254">
        <f t="shared" si="216"/>
        <v>0</v>
      </c>
      <c r="DC197" s="254">
        <f t="shared" si="217"/>
        <v>0</v>
      </c>
      <c r="DD197" s="254">
        <f t="shared" si="218"/>
        <v>0</v>
      </c>
      <c r="DE197" s="254">
        <f t="shared" si="219"/>
        <v>0</v>
      </c>
      <c r="DF197" s="254">
        <f t="shared" si="220"/>
        <v>0</v>
      </c>
      <c r="DG197" s="254">
        <f t="shared" si="221"/>
        <v>0</v>
      </c>
      <c r="DH197" s="254">
        <f t="shared" si="222"/>
        <v>0</v>
      </c>
      <c r="DI197" s="254">
        <f t="shared" si="223"/>
        <v>0</v>
      </c>
      <c r="DJ197" s="254">
        <f t="shared" si="224"/>
        <v>0</v>
      </c>
      <c r="DK197" s="254">
        <f t="shared" si="225"/>
        <v>0</v>
      </c>
      <c r="DL197" s="254">
        <f t="shared" si="226"/>
        <v>0</v>
      </c>
      <c r="DM197" s="254">
        <f t="shared" si="227"/>
        <v>0</v>
      </c>
      <c r="DN197" s="254">
        <f t="shared" si="228"/>
        <v>0</v>
      </c>
      <c r="DO197" s="254">
        <f t="shared" si="229"/>
        <v>0</v>
      </c>
      <c r="DP197" s="254">
        <f t="shared" si="230"/>
        <v>0</v>
      </c>
      <c r="DQ197" s="254">
        <f t="shared" si="231"/>
        <v>0</v>
      </c>
      <c r="DR197" s="254">
        <f t="shared" si="232"/>
        <v>0</v>
      </c>
      <c r="DS197" s="254">
        <f t="shared" si="233"/>
        <v>0</v>
      </c>
      <c r="DT197" s="254">
        <f t="shared" si="234"/>
        <v>0</v>
      </c>
      <c r="DU197" s="254">
        <f t="shared" si="235"/>
        <v>0</v>
      </c>
      <c r="DV197" s="254">
        <f t="shared" si="236"/>
        <v>0</v>
      </c>
    </row>
    <row r="198" spans="1:126" ht="24" customHeight="1">
      <c r="A198" s="11" t="str">
        <f ca="1">IF(AG198&lt;&gt;"OK","",CONCATENATE(TEXT('Front Page'!$F$33,"000"),TEXT('Front Page'!$F$31,"000"),"-",LEFT('Front Page'!$R$53,5),"-",LEFT(D198,1),AJ198, "-",TEXT(B198,"000")))</f>
        <v/>
      </c>
      <c r="B198" s="12" t="str">
        <f>IFERROR(IF(E198="","",MAX(B$17:B197)+1),"")</f>
        <v/>
      </c>
      <c r="C198" s="13"/>
      <c r="D198" s="29" t="str">
        <f t="shared" si="134"/>
        <v>None</v>
      </c>
      <c r="E198" s="29" t="str">
        <f t="shared" si="17"/>
        <v/>
      </c>
      <c r="F198" s="29" t="str">
        <f t="shared" si="18"/>
        <v/>
      </c>
      <c r="G198" s="363"/>
      <c r="H198" s="364"/>
      <c r="I198" s="325" t="str">
        <f t="shared" si="194"/>
        <v>No</v>
      </c>
      <c r="J198" s="314">
        <v>0</v>
      </c>
      <c r="K198" s="312">
        <v>0</v>
      </c>
      <c r="L198" s="312">
        <v>0</v>
      </c>
      <c r="M198" s="312">
        <v>0</v>
      </c>
      <c r="N198" s="312">
        <v>0</v>
      </c>
      <c r="O198" s="312">
        <v>0</v>
      </c>
      <c r="P198" s="312">
        <v>0</v>
      </c>
      <c r="Q198" s="312">
        <v>0</v>
      </c>
      <c r="R198" s="312">
        <v>0</v>
      </c>
      <c r="S198" s="312">
        <v>0</v>
      </c>
      <c r="T198" s="312">
        <v>0</v>
      </c>
      <c r="U198" s="312">
        <v>0</v>
      </c>
      <c r="V198" s="313">
        <v>1</v>
      </c>
      <c r="W198" s="313">
        <v>1</v>
      </c>
      <c r="X198" s="312">
        <v>0</v>
      </c>
      <c r="Y198" s="312">
        <v>0</v>
      </c>
      <c r="Z198" s="312">
        <v>0</v>
      </c>
      <c r="AA198" s="14">
        <v>0</v>
      </c>
      <c r="AB198" s="317"/>
      <c r="AC198" s="15" t="str">
        <f t="shared" si="189"/>
        <v/>
      </c>
      <c r="AD198" s="15" t="str">
        <f t="shared" si="195"/>
        <v/>
      </c>
      <c r="AE198" s="16" t="str">
        <f t="shared" si="196"/>
        <v>0 - 0</v>
      </c>
      <c r="AF198" s="20" t="str">
        <f t="shared" si="197"/>
        <v>Not an offer</v>
      </c>
      <c r="AG198" s="276" t="str">
        <f t="shared" si="191"/>
        <v>Not an Offer</v>
      </c>
      <c r="AH198" s="150"/>
      <c r="AI198" s="254">
        <v>182</v>
      </c>
      <c r="AJ198" s="149" t="str">
        <f t="shared" si="192"/>
        <v>00-ICT</v>
      </c>
      <c r="AK198" s="254" t="b">
        <f t="shared" si="11"/>
        <v>0</v>
      </c>
      <c r="AL198" s="254">
        <f t="shared" si="190"/>
        <v>0</v>
      </c>
      <c r="AM198" s="254">
        <f t="shared" si="193"/>
        <v>0</v>
      </c>
      <c r="AN198" s="288">
        <f t="shared" si="198"/>
        <v>0</v>
      </c>
      <c r="AO198" s="288">
        <f>IF(AND($BU198=$BV198,BU198=AO$13),$J198&amp;$K198&amp;$L198&amp;$M198&amp;$N198&amp;$O198&amp;$P198&amp;$Q198&amp;$R198&amp;$S198&amp;$T198&amp;$U198,IFERROR(MATCH($AN198,AO$17:AO197,0),-1000))</f>
        <v>1</v>
      </c>
      <c r="AP198" s="288">
        <f>IF(AND($BU198=$BV198,BV198=AP$13),$J198&amp;$K198&amp;$L198&amp;$M198&amp;$N198&amp;$O198&amp;$P198&amp;$Q198&amp;$R198&amp;$S198&amp;$T198&amp;$U198,IFERROR(MATCH($AN198,AP$17:AP197,0),-1000))</f>
        <v>1</v>
      </c>
      <c r="AQ198" s="288">
        <f>IF(AND($BU198=$BV198,BW198=AQ$13),$J198&amp;$K198&amp;$L198&amp;$M198&amp;$N198&amp;$O198&amp;$P198&amp;$Q198&amp;$R198&amp;$S198&amp;$T198&amp;$U198,IFERROR(MATCH($AN198,AQ$17:AQ197,0),-1000))</f>
        <v>1</v>
      </c>
      <c r="AR198" s="288">
        <f>IF(AND($BU198=$BV198,BX198=AR$13),$J198&amp;$K198&amp;$L198&amp;$M198&amp;$N198&amp;$O198&amp;$P198&amp;$Q198&amp;$R198&amp;$S198&amp;$T198&amp;$U198,IFERROR(MATCH($AN198,AR$17:AR197,0),-1000))</f>
        <v>1</v>
      </c>
      <c r="AS198" s="254">
        <f t="shared" si="242"/>
        <v>0</v>
      </c>
      <c r="AT198" s="261" t="str">
        <f t="shared" si="199"/>
        <v/>
      </c>
      <c r="AU198" s="254" t="str">
        <f t="shared" si="239"/>
        <v/>
      </c>
      <c r="AV198" s="254" t="str">
        <f t="shared" si="239"/>
        <v/>
      </c>
      <c r="AW198" s="254" t="str">
        <f t="shared" si="239"/>
        <v/>
      </c>
      <c r="AX198" s="254" t="str">
        <f t="shared" si="239"/>
        <v/>
      </c>
      <c r="AY198" s="254" t="str">
        <f t="shared" si="237"/>
        <v/>
      </c>
      <c r="AZ198" s="254" t="str">
        <f t="shared" si="237"/>
        <v/>
      </c>
      <c r="BA198" s="254" t="str">
        <f t="shared" si="237"/>
        <v/>
      </c>
      <c r="BB198" s="254" t="str">
        <f t="shared" si="237"/>
        <v/>
      </c>
      <c r="BC198" s="254" t="str">
        <f t="shared" si="237"/>
        <v/>
      </c>
      <c r="BD198" s="254" t="str">
        <f t="shared" si="237"/>
        <v/>
      </c>
      <c r="BE198" s="262" t="str">
        <f t="shared" si="237"/>
        <v/>
      </c>
      <c r="BF198" s="263" t="str">
        <f t="shared" si="240"/>
        <v/>
      </c>
      <c r="BG198" s="254" t="str">
        <f t="shared" si="240"/>
        <v/>
      </c>
      <c r="BH198" s="254" t="str">
        <f t="shared" si="240"/>
        <v/>
      </c>
      <c r="BI198" s="254" t="str">
        <f t="shared" si="240"/>
        <v/>
      </c>
      <c r="BJ198" s="254" t="str">
        <f t="shared" si="238"/>
        <v/>
      </c>
      <c r="BK198" s="254" t="str">
        <f t="shared" si="238"/>
        <v/>
      </c>
      <c r="BL198" s="254" t="str">
        <f t="shared" si="238"/>
        <v/>
      </c>
      <c r="BM198" s="254" t="str">
        <f t="shared" si="238"/>
        <v/>
      </c>
      <c r="BN198" s="254" t="str">
        <f t="shared" si="238"/>
        <v/>
      </c>
      <c r="BO198" s="254" t="str">
        <f t="shared" si="238"/>
        <v/>
      </c>
      <c r="BP198" s="254" t="str">
        <f t="shared" si="238"/>
        <v/>
      </c>
      <c r="BQ198" s="264" t="str">
        <f t="shared" si="200"/>
        <v/>
      </c>
      <c r="BR198" s="261" t="str">
        <f t="shared" si="30"/>
        <v/>
      </c>
      <c r="BS198" s="254" t="str">
        <f t="shared" si="180"/>
        <v/>
      </c>
      <c r="BT198" s="254" t="str">
        <f t="shared" si="180"/>
        <v/>
      </c>
      <c r="BU198" s="265" t="str">
        <f t="shared" si="178"/>
        <v/>
      </c>
      <c r="BV198" s="263" t="str">
        <f t="shared" si="181"/>
        <v/>
      </c>
      <c r="BW198" s="254" t="str">
        <f t="shared" si="181"/>
        <v/>
      </c>
      <c r="BX198" s="254" t="str">
        <f t="shared" si="179"/>
        <v/>
      </c>
      <c r="BY198" s="264" t="str">
        <f t="shared" si="33"/>
        <v/>
      </c>
      <c r="BZ198" s="254" t="str">
        <f t="shared" si="34"/>
        <v/>
      </c>
      <c r="CA198" s="254">
        <f t="shared" si="243"/>
        <v>0</v>
      </c>
      <c r="CB198" s="254">
        <f t="shared" si="243"/>
        <v>0</v>
      </c>
      <c r="CC198" s="254">
        <f t="shared" si="243"/>
        <v>0</v>
      </c>
      <c r="CD198" s="254">
        <f t="shared" si="243"/>
        <v>0</v>
      </c>
      <c r="CE198" s="254">
        <f t="shared" si="243"/>
        <v>0</v>
      </c>
      <c r="CF198" s="254">
        <f t="shared" si="243"/>
        <v>0</v>
      </c>
      <c r="CG198" s="254">
        <f t="shared" si="241"/>
        <v>0</v>
      </c>
      <c r="CH198" s="254">
        <f t="shared" si="241"/>
        <v>0</v>
      </c>
      <c r="CI198" s="254">
        <f t="shared" si="241"/>
        <v>0</v>
      </c>
      <c r="CJ198" s="254">
        <f t="shared" si="241"/>
        <v>0</v>
      </c>
      <c r="CK198" s="254">
        <f t="shared" si="241"/>
        <v>0</v>
      </c>
      <c r="CL198" s="254">
        <f t="shared" si="241"/>
        <v>0</v>
      </c>
      <c r="CM198" s="254">
        <f t="shared" si="201"/>
        <v>0</v>
      </c>
      <c r="CN198" s="254">
        <f t="shared" si="202"/>
        <v>0</v>
      </c>
      <c r="CO198" s="254">
        <f t="shared" si="203"/>
        <v>0</v>
      </c>
      <c r="CP198" s="254">
        <f t="shared" si="204"/>
        <v>0</v>
      </c>
      <c r="CQ198" s="254">
        <f t="shared" si="205"/>
        <v>0</v>
      </c>
      <c r="CR198" s="254">
        <f t="shared" si="206"/>
        <v>0</v>
      </c>
      <c r="CS198" s="254">
        <f t="shared" si="207"/>
        <v>0</v>
      </c>
      <c r="CT198" s="254">
        <f t="shared" si="208"/>
        <v>0</v>
      </c>
      <c r="CU198" s="254">
        <f t="shared" si="209"/>
        <v>0</v>
      </c>
      <c r="CV198" s="254">
        <f t="shared" si="210"/>
        <v>0</v>
      </c>
      <c r="CW198" s="254">
        <f t="shared" si="211"/>
        <v>0</v>
      </c>
      <c r="CX198" s="254">
        <f t="shared" si="212"/>
        <v>0</v>
      </c>
      <c r="CY198" s="254">
        <f t="shared" si="213"/>
        <v>0</v>
      </c>
      <c r="CZ198" s="254">
        <f t="shared" si="214"/>
        <v>0</v>
      </c>
      <c r="DA198" s="254">
        <f t="shared" si="215"/>
        <v>0</v>
      </c>
      <c r="DB198" s="254">
        <f t="shared" si="216"/>
        <v>0</v>
      </c>
      <c r="DC198" s="254">
        <f t="shared" si="217"/>
        <v>0</v>
      </c>
      <c r="DD198" s="254">
        <f t="shared" si="218"/>
        <v>0</v>
      </c>
      <c r="DE198" s="254">
        <f t="shared" si="219"/>
        <v>0</v>
      </c>
      <c r="DF198" s="254">
        <f t="shared" si="220"/>
        <v>0</v>
      </c>
      <c r="DG198" s="254">
        <f t="shared" si="221"/>
        <v>0</v>
      </c>
      <c r="DH198" s="254">
        <f t="shared" si="222"/>
        <v>0</v>
      </c>
      <c r="DI198" s="254">
        <f t="shared" si="223"/>
        <v>0</v>
      </c>
      <c r="DJ198" s="254">
        <f t="shared" si="224"/>
        <v>0</v>
      </c>
      <c r="DK198" s="254">
        <f t="shared" si="225"/>
        <v>0</v>
      </c>
      <c r="DL198" s="254">
        <f t="shared" si="226"/>
        <v>0</v>
      </c>
      <c r="DM198" s="254">
        <f t="shared" si="227"/>
        <v>0</v>
      </c>
      <c r="DN198" s="254">
        <f t="shared" si="228"/>
        <v>0</v>
      </c>
      <c r="DO198" s="254">
        <f t="shared" si="229"/>
        <v>0</v>
      </c>
      <c r="DP198" s="254">
        <f t="shared" si="230"/>
        <v>0</v>
      </c>
      <c r="DQ198" s="254">
        <f t="shared" si="231"/>
        <v>0</v>
      </c>
      <c r="DR198" s="254">
        <f t="shared" si="232"/>
        <v>0</v>
      </c>
      <c r="DS198" s="254">
        <f t="shared" si="233"/>
        <v>0</v>
      </c>
      <c r="DT198" s="254">
        <f t="shared" si="234"/>
        <v>0</v>
      </c>
      <c r="DU198" s="254">
        <f t="shared" si="235"/>
        <v>0</v>
      </c>
      <c r="DV198" s="254">
        <f t="shared" si="236"/>
        <v>0</v>
      </c>
    </row>
    <row r="199" spans="1:126" ht="24" customHeight="1">
      <c r="A199" s="11" t="str">
        <f ca="1">IF(AG199&lt;&gt;"OK","",CONCATENATE(TEXT('Front Page'!$F$33,"000"),TEXT('Front Page'!$F$31,"000"),"-",LEFT('Front Page'!$R$53,5),"-",LEFT(D199,1),AJ199, "-",TEXT(B199,"000")))</f>
        <v/>
      </c>
      <c r="B199" s="12" t="str">
        <f>IFERROR(IF(E199="","",MAX(B$17:B198)+1),"")</f>
        <v/>
      </c>
      <c r="C199" s="13"/>
      <c r="D199" s="29" t="str">
        <f t="shared" si="134"/>
        <v>None</v>
      </c>
      <c r="E199" s="29" t="str">
        <f t="shared" si="17"/>
        <v/>
      </c>
      <c r="F199" s="29" t="str">
        <f t="shared" si="18"/>
        <v/>
      </c>
      <c r="G199" s="363"/>
      <c r="H199" s="364"/>
      <c r="I199" s="325" t="str">
        <f t="shared" si="194"/>
        <v>No</v>
      </c>
      <c r="J199" s="314">
        <v>0</v>
      </c>
      <c r="K199" s="312">
        <v>0</v>
      </c>
      <c r="L199" s="312">
        <v>0</v>
      </c>
      <c r="M199" s="312">
        <v>0</v>
      </c>
      <c r="N199" s="312">
        <v>0</v>
      </c>
      <c r="O199" s="312">
        <v>0</v>
      </c>
      <c r="P199" s="312">
        <v>0</v>
      </c>
      <c r="Q199" s="312">
        <v>0</v>
      </c>
      <c r="R199" s="312">
        <v>0</v>
      </c>
      <c r="S199" s="312">
        <v>0</v>
      </c>
      <c r="T199" s="312">
        <v>0</v>
      </c>
      <c r="U199" s="312">
        <v>0</v>
      </c>
      <c r="V199" s="313">
        <v>1</v>
      </c>
      <c r="W199" s="313">
        <v>1</v>
      </c>
      <c r="X199" s="312">
        <v>0</v>
      </c>
      <c r="Y199" s="312">
        <v>0</v>
      </c>
      <c r="Z199" s="312">
        <v>0</v>
      </c>
      <c r="AA199" s="14">
        <v>0</v>
      </c>
      <c r="AB199" s="317"/>
      <c r="AC199" s="15" t="str">
        <f t="shared" si="189"/>
        <v/>
      </c>
      <c r="AD199" s="15" t="str">
        <f t="shared" si="195"/>
        <v/>
      </c>
      <c r="AE199" s="16" t="str">
        <f t="shared" si="196"/>
        <v>0 - 0</v>
      </c>
      <c r="AF199" s="20" t="str">
        <f t="shared" si="197"/>
        <v>Not an offer</v>
      </c>
      <c r="AG199" s="276" t="str">
        <f t="shared" si="191"/>
        <v>Not an Offer</v>
      </c>
      <c r="AH199" s="150"/>
      <c r="AI199" s="254">
        <v>183</v>
      </c>
      <c r="AJ199" s="149" t="str">
        <f t="shared" si="192"/>
        <v>00-ICT</v>
      </c>
      <c r="AK199" s="254" t="b">
        <f t="shared" si="11"/>
        <v>0</v>
      </c>
      <c r="AL199" s="254">
        <f t="shared" si="190"/>
        <v>0</v>
      </c>
      <c r="AM199" s="254">
        <f t="shared" si="193"/>
        <v>0</v>
      </c>
      <c r="AN199" s="288">
        <f t="shared" si="198"/>
        <v>0</v>
      </c>
      <c r="AO199" s="288">
        <f>IF(AND($BU199=$BV199,BU199=AO$13),$J199&amp;$K199&amp;$L199&amp;$M199&amp;$N199&amp;$O199&amp;$P199&amp;$Q199&amp;$R199&amp;$S199&amp;$T199&amp;$U199,IFERROR(MATCH($AN199,AO$17:AO198,0),-1000))</f>
        <v>1</v>
      </c>
      <c r="AP199" s="288">
        <f>IF(AND($BU199=$BV199,BV199=AP$13),$J199&amp;$K199&amp;$L199&amp;$M199&amp;$N199&amp;$O199&amp;$P199&amp;$Q199&amp;$R199&amp;$S199&amp;$T199&amp;$U199,IFERROR(MATCH($AN199,AP$17:AP198,0),-1000))</f>
        <v>1</v>
      </c>
      <c r="AQ199" s="288">
        <f>IF(AND($BU199=$BV199,BW199=AQ$13),$J199&amp;$K199&amp;$L199&amp;$M199&amp;$N199&amp;$O199&amp;$P199&amp;$Q199&amp;$R199&amp;$S199&amp;$T199&amp;$U199,IFERROR(MATCH($AN199,AQ$17:AQ198,0),-1000))</f>
        <v>1</v>
      </c>
      <c r="AR199" s="288">
        <f>IF(AND($BU199=$BV199,BX199=AR$13),$J199&amp;$K199&amp;$L199&amp;$M199&amp;$N199&amp;$O199&amp;$P199&amp;$Q199&amp;$R199&amp;$S199&amp;$T199&amp;$U199,IFERROR(MATCH($AN199,AR$17:AR198,0),-1000))</f>
        <v>1</v>
      </c>
      <c r="AS199" s="254">
        <f t="shared" si="242"/>
        <v>0</v>
      </c>
      <c r="AT199" s="261" t="str">
        <f t="shared" si="199"/>
        <v/>
      </c>
      <c r="AU199" s="254" t="str">
        <f t="shared" si="239"/>
        <v/>
      </c>
      <c r="AV199" s="254" t="str">
        <f t="shared" si="239"/>
        <v/>
      </c>
      <c r="AW199" s="254" t="str">
        <f t="shared" si="239"/>
        <v/>
      </c>
      <c r="AX199" s="254" t="str">
        <f t="shared" si="239"/>
        <v/>
      </c>
      <c r="AY199" s="254" t="str">
        <f t="shared" si="237"/>
        <v/>
      </c>
      <c r="AZ199" s="254" t="str">
        <f t="shared" si="237"/>
        <v/>
      </c>
      <c r="BA199" s="254" t="str">
        <f t="shared" si="237"/>
        <v/>
      </c>
      <c r="BB199" s="254" t="str">
        <f t="shared" si="237"/>
        <v/>
      </c>
      <c r="BC199" s="254" t="str">
        <f t="shared" si="237"/>
        <v/>
      </c>
      <c r="BD199" s="254" t="str">
        <f t="shared" si="237"/>
        <v/>
      </c>
      <c r="BE199" s="262" t="str">
        <f t="shared" si="237"/>
        <v/>
      </c>
      <c r="BF199" s="263" t="str">
        <f t="shared" si="240"/>
        <v/>
      </c>
      <c r="BG199" s="254" t="str">
        <f t="shared" si="240"/>
        <v/>
      </c>
      <c r="BH199" s="254" t="str">
        <f t="shared" si="240"/>
        <v/>
      </c>
      <c r="BI199" s="254" t="str">
        <f t="shared" si="240"/>
        <v/>
      </c>
      <c r="BJ199" s="254" t="str">
        <f t="shared" si="238"/>
        <v/>
      </c>
      <c r="BK199" s="254" t="str">
        <f t="shared" si="238"/>
        <v/>
      </c>
      <c r="BL199" s="254" t="str">
        <f t="shared" si="238"/>
        <v/>
      </c>
      <c r="BM199" s="254" t="str">
        <f t="shared" si="238"/>
        <v/>
      </c>
      <c r="BN199" s="254" t="str">
        <f t="shared" si="238"/>
        <v/>
      </c>
      <c r="BO199" s="254" t="str">
        <f t="shared" si="238"/>
        <v/>
      </c>
      <c r="BP199" s="254" t="str">
        <f t="shared" si="238"/>
        <v/>
      </c>
      <c r="BQ199" s="264" t="str">
        <f t="shared" si="200"/>
        <v/>
      </c>
      <c r="BR199" s="261" t="str">
        <f t="shared" si="30"/>
        <v/>
      </c>
      <c r="BS199" s="254" t="str">
        <f t="shared" si="180"/>
        <v/>
      </c>
      <c r="BT199" s="254" t="str">
        <f t="shared" si="180"/>
        <v/>
      </c>
      <c r="BU199" s="265" t="str">
        <f t="shared" si="178"/>
        <v/>
      </c>
      <c r="BV199" s="263" t="str">
        <f t="shared" si="181"/>
        <v/>
      </c>
      <c r="BW199" s="254" t="str">
        <f t="shared" si="181"/>
        <v/>
      </c>
      <c r="BX199" s="254" t="str">
        <f t="shared" si="179"/>
        <v/>
      </c>
      <c r="BY199" s="264" t="str">
        <f t="shared" si="33"/>
        <v/>
      </c>
      <c r="BZ199" s="254" t="str">
        <f t="shared" si="34"/>
        <v/>
      </c>
      <c r="CA199" s="254">
        <f t="shared" si="243"/>
        <v>0</v>
      </c>
      <c r="CB199" s="254">
        <f t="shared" si="243"/>
        <v>0</v>
      </c>
      <c r="CC199" s="254">
        <f t="shared" si="243"/>
        <v>0</v>
      </c>
      <c r="CD199" s="254">
        <f t="shared" si="243"/>
        <v>0</v>
      </c>
      <c r="CE199" s="254">
        <f t="shared" si="243"/>
        <v>0</v>
      </c>
      <c r="CF199" s="254">
        <f t="shared" si="243"/>
        <v>0</v>
      </c>
      <c r="CG199" s="254">
        <f t="shared" si="241"/>
        <v>0</v>
      </c>
      <c r="CH199" s="254">
        <f t="shared" si="241"/>
        <v>0</v>
      </c>
      <c r="CI199" s="254">
        <f t="shared" si="241"/>
        <v>0</v>
      </c>
      <c r="CJ199" s="254">
        <f t="shared" si="241"/>
        <v>0</v>
      </c>
      <c r="CK199" s="254">
        <f t="shared" si="241"/>
        <v>0</v>
      </c>
      <c r="CL199" s="254">
        <f t="shared" si="241"/>
        <v>0</v>
      </c>
      <c r="CM199" s="254">
        <f t="shared" si="201"/>
        <v>0</v>
      </c>
      <c r="CN199" s="254">
        <f t="shared" si="202"/>
        <v>0</v>
      </c>
      <c r="CO199" s="254">
        <f t="shared" si="203"/>
        <v>0</v>
      </c>
      <c r="CP199" s="254">
        <f t="shared" si="204"/>
        <v>0</v>
      </c>
      <c r="CQ199" s="254">
        <f t="shared" si="205"/>
        <v>0</v>
      </c>
      <c r="CR199" s="254">
        <f t="shared" si="206"/>
        <v>0</v>
      </c>
      <c r="CS199" s="254">
        <f t="shared" si="207"/>
        <v>0</v>
      </c>
      <c r="CT199" s="254">
        <f t="shared" si="208"/>
        <v>0</v>
      </c>
      <c r="CU199" s="254">
        <f t="shared" si="209"/>
        <v>0</v>
      </c>
      <c r="CV199" s="254">
        <f t="shared" si="210"/>
        <v>0</v>
      </c>
      <c r="CW199" s="254">
        <f t="shared" si="211"/>
        <v>0</v>
      </c>
      <c r="CX199" s="254">
        <f t="shared" si="212"/>
        <v>0</v>
      </c>
      <c r="CY199" s="254">
        <f t="shared" si="213"/>
        <v>0</v>
      </c>
      <c r="CZ199" s="254">
        <f t="shared" si="214"/>
        <v>0</v>
      </c>
      <c r="DA199" s="254">
        <f t="shared" si="215"/>
        <v>0</v>
      </c>
      <c r="DB199" s="254">
        <f t="shared" si="216"/>
        <v>0</v>
      </c>
      <c r="DC199" s="254">
        <f t="shared" si="217"/>
        <v>0</v>
      </c>
      <c r="DD199" s="254">
        <f t="shared" si="218"/>
        <v>0</v>
      </c>
      <c r="DE199" s="254">
        <f t="shared" si="219"/>
        <v>0</v>
      </c>
      <c r="DF199" s="254">
        <f t="shared" si="220"/>
        <v>0</v>
      </c>
      <c r="DG199" s="254">
        <f t="shared" si="221"/>
        <v>0</v>
      </c>
      <c r="DH199" s="254">
        <f t="shared" si="222"/>
        <v>0</v>
      </c>
      <c r="DI199" s="254">
        <f t="shared" si="223"/>
        <v>0</v>
      </c>
      <c r="DJ199" s="254">
        <f t="shared" si="224"/>
        <v>0</v>
      </c>
      <c r="DK199" s="254">
        <f t="shared" si="225"/>
        <v>0</v>
      </c>
      <c r="DL199" s="254">
        <f t="shared" si="226"/>
        <v>0</v>
      </c>
      <c r="DM199" s="254">
        <f t="shared" si="227"/>
        <v>0</v>
      </c>
      <c r="DN199" s="254">
        <f t="shared" si="228"/>
        <v>0</v>
      </c>
      <c r="DO199" s="254">
        <f t="shared" si="229"/>
        <v>0</v>
      </c>
      <c r="DP199" s="254">
        <f t="shared" si="230"/>
        <v>0</v>
      </c>
      <c r="DQ199" s="254">
        <f t="shared" si="231"/>
        <v>0</v>
      </c>
      <c r="DR199" s="254">
        <f t="shared" si="232"/>
        <v>0</v>
      </c>
      <c r="DS199" s="254">
        <f t="shared" si="233"/>
        <v>0</v>
      </c>
      <c r="DT199" s="254">
        <f t="shared" si="234"/>
        <v>0</v>
      </c>
      <c r="DU199" s="254">
        <f t="shared" si="235"/>
        <v>0</v>
      </c>
      <c r="DV199" s="254">
        <f t="shared" si="236"/>
        <v>0</v>
      </c>
    </row>
    <row r="200" spans="1:126" ht="24" customHeight="1">
      <c r="A200" s="11" t="str">
        <f ca="1">IF(AG200&lt;&gt;"OK","",CONCATENATE(TEXT('Front Page'!$F$33,"000"),TEXT('Front Page'!$F$31,"000"),"-",LEFT('Front Page'!$R$53,5),"-",LEFT(D200,1),AJ200, "-",TEXT(B200,"000")))</f>
        <v/>
      </c>
      <c r="B200" s="12" t="str">
        <f>IFERROR(IF(E200="","",MAX(B$17:B199)+1),"")</f>
        <v/>
      </c>
      <c r="C200" s="13"/>
      <c r="D200" s="29" t="str">
        <f t="shared" si="134"/>
        <v>None</v>
      </c>
      <c r="E200" s="29" t="str">
        <f t="shared" si="17"/>
        <v/>
      </c>
      <c r="F200" s="29" t="str">
        <f t="shared" si="18"/>
        <v/>
      </c>
      <c r="G200" s="363"/>
      <c r="H200" s="364"/>
      <c r="I200" s="325" t="str">
        <f t="shared" si="194"/>
        <v>No</v>
      </c>
      <c r="J200" s="314">
        <v>0</v>
      </c>
      <c r="K200" s="312">
        <v>0</v>
      </c>
      <c r="L200" s="312">
        <v>0</v>
      </c>
      <c r="M200" s="312">
        <v>0</v>
      </c>
      <c r="N200" s="312">
        <v>0</v>
      </c>
      <c r="O200" s="312">
        <v>0</v>
      </c>
      <c r="P200" s="312">
        <v>0</v>
      </c>
      <c r="Q200" s="312">
        <v>0</v>
      </c>
      <c r="R200" s="312">
        <v>0</v>
      </c>
      <c r="S200" s="312">
        <v>0</v>
      </c>
      <c r="T200" s="312">
        <v>0</v>
      </c>
      <c r="U200" s="312">
        <v>0</v>
      </c>
      <c r="V200" s="313">
        <v>1</v>
      </c>
      <c r="W200" s="313">
        <v>1</v>
      </c>
      <c r="X200" s="312">
        <v>0</v>
      </c>
      <c r="Y200" s="312">
        <v>0</v>
      </c>
      <c r="Z200" s="312">
        <v>0</v>
      </c>
      <c r="AA200" s="14">
        <v>0</v>
      </c>
      <c r="AB200" s="317"/>
      <c r="AC200" s="15" t="str">
        <f t="shared" si="189"/>
        <v/>
      </c>
      <c r="AD200" s="15" t="str">
        <f t="shared" si="195"/>
        <v/>
      </c>
      <c r="AE200" s="16" t="str">
        <f t="shared" si="196"/>
        <v>0 - 0</v>
      </c>
      <c r="AF200" s="20" t="str">
        <f t="shared" si="197"/>
        <v>Not an offer</v>
      </c>
      <c r="AG200" s="276" t="str">
        <f t="shared" si="191"/>
        <v>Not an Offer</v>
      </c>
      <c r="AH200" s="150"/>
      <c r="AI200" s="254">
        <v>184</v>
      </c>
      <c r="AJ200" s="149" t="str">
        <f t="shared" si="192"/>
        <v>00-ICT</v>
      </c>
      <c r="AK200" s="254" t="b">
        <f t="shared" si="11"/>
        <v>0</v>
      </c>
      <c r="AL200" s="254">
        <f t="shared" si="190"/>
        <v>0</v>
      </c>
      <c r="AM200" s="254">
        <f t="shared" si="193"/>
        <v>0</v>
      </c>
      <c r="AN200" s="288">
        <f t="shared" si="198"/>
        <v>0</v>
      </c>
      <c r="AO200" s="288">
        <f>IF(AND($BU200=$BV200,BU200=AO$13),$J200&amp;$K200&amp;$L200&amp;$M200&amp;$N200&amp;$O200&amp;$P200&amp;$Q200&amp;$R200&amp;$S200&amp;$T200&amp;$U200,IFERROR(MATCH($AN200,AO$17:AO199,0),-1000))</f>
        <v>1</v>
      </c>
      <c r="AP200" s="288">
        <f>IF(AND($BU200=$BV200,BV200=AP$13),$J200&amp;$K200&amp;$L200&amp;$M200&amp;$N200&amp;$O200&amp;$P200&amp;$Q200&amp;$R200&amp;$S200&amp;$T200&amp;$U200,IFERROR(MATCH($AN200,AP$17:AP199,0),-1000))</f>
        <v>1</v>
      </c>
      <c r="AQ200" s="288">
        <f>IF(AND($BU200=$BV200,BW200=AQ$13),$J200&amp;$K200&amp;$L200&amp;$M200&amp;$N200&amp;$O200&amp;$P200&amp;$Q200&amp;$R200&amp;$S200&amp;$T200&amp;$U200,IFERROR(MATCH($AN200,AQ$17:AQ199,0),-1000))</f>
        <v>1</v>
      </c>
      <c r="AR200" s="288">
        <f>IF(AND($BU200=$BV200,BX200=AR$13),$J200&amp;$K200&amp;$L200&amp;$M200&amp;$N200&amp;$O200&amp;$P200&amp;$Q200&amp;$R200&amp;$S200&amp;$T200&amp;$U200,IFERROR(MATCH($AN200,AR$17:AR199,0),-1000))</f>
        <v>1</v>
      </c>
      <c r="AS200" s="254">
        <f t="shared" si="242"/>
        <v>0</v>
      </c>
      <c r="AT200" s="261" t="str">
        <f t="shared" si="199"/>
        <v/>
      </c>
      <c r="AU200" s="254" t="str">
        <f t="shared" si="239"/>
        <v/>
      </c>
      <c r="AV200" s="254" t="str">
        <f t="shared" si="239"/>
        <v/>
      </c>
      <c r="AW200" s="254" t="str">
        <f t="shared" si="239"/>
        <v/>
      </c>
      <c r="AX200" s="254" t="str">
        <f t="shared" si="239"/>
        <v/>
      </c>
      <c r="AY200" s="254" t="str">
        <f t="shared" si="237"/>
        <v/>
      </c>
      <c r="AZ200" s="254" t="str">
        <f t="shared" si="237"/>
        <v/>
      </c>
      <c r="BA200" s="254" t="str">
        <f t="shared" si="237"/>
        <v/>
      </c>
      <c r="BB200" s="254" t="str">
        <f t="shared" si="237"/>
        <v/>
      </c>
      <c r="BC200" s="254" t="str">
        <f t="shared" si="237"/>
        <v/>
      </c>
      <c r="BD200" s="254" t="str">
        <f t="shared" si="237"/>
        <v/>
      </c>
      <c r="BE200" s="262" t="str">
        <f t="shared" si="237"/>
        <v/>
      </c>
      <c r="BF200" s="263" t="str">
        <f t="shared" si="240"/>
        <v/>
      </c>
      <c r="BG200" s="254" t="str">
        <f t="shared" si="240"/>
        <v/>
      </c>
      <c r="BH200" s="254" t="str">
        <f t="shared" si="240"/>
        <v/>
      </c>
      <c r="BI200" s="254" t="str">
        <f t="shared" si="240"/>
        <v/>
      </c>
      <c r="BJ200" s="254" t="str">
        <f t="shared" si="238"/>
        <v/>
      </c>
      <c r="BK200" s="254" t="str">
        <f t="shared" si="238"/>
        <v/>
      </c>
      <c r="BL200" s="254" t="str">
        <f t="shared" si="238"/>
        <v/>
      </c>
      <c r="BM200" s="254" t="str">
        <f t="shared" si="238"/>
        <v/>
      </c>
      <c r="BN200" s="254" t="str">
        <f t="shared" si="238"/>
        <v/>
      </c>
      <c r="BO200" s="254" t="str">
        <f t="shared" si="238"/>
        <v/>
      </c>
      <c r="BP200" s="254" t="str">
        <f t="shared" si="238"/>
        <v/>
      </c>
      <c r="BQ200" s="264" t="str">
        <f t="shared" si="200"/>
        <v/>
      </c>
      <c r="BR200" s="261" t="str">
        <f t="shared" si="30"/>
        <v/>
      </c>
      <c r="BS200" s="254" t="str">
        <f t="shared" si="180"/>
        <v/>
      </c>
      <c r="BT200" s="254" t="str">
        <f t="shared" si="180"/>
        <v/>
      </c>
      <c r="BU200" s="265" t="str">
        <f t="shared" si="178"/>
        <v/>
      </c>
      <c r="BV200" s="263" t="str">
        <f t="shared" si="181"/>
        <v/>
      </c>
      <c r="BW200" s="254" t="str">
        <f t="shared" si="181"/>
        <v/>
      </c>
      <c r="BX200" s="254" t="str">
        <f t="shared" si="179"/>
        <v/>
      </c>
      <c r="BY200" s="264" t="str">
        <f t="shared" si="33"/>
        <v/>
      </c>
      <c r="BZ200" s="254" t="str">
        <f t="shared" si="34"/>
        <v/>
      </c>
      <c r="CA200" s="254">
        <f t="shared" si="243"/>
        <v>0</v>
      </c>
      <c r="CB200" s="254">
        <f t="shared" si="243"/>
        <v>0</v>
      </c>
      <c r="CC200" s="254">
        <f t="shared" si="243"/>
        <v>0</v>
      </c>
      <c r="CD200" s="254">
        <f t="shared" si="243"/>
        <v>0</v>
      </c>
      <c r="CE200" s="254">
        <f t="shared" si="243"/>
        <v>0</v>
      </c>
      <c r="CF200" s="254">
        <f t="shared" si="243"/>
        <v>0</v>
      </c>
      <c r="CG200" s="254">
        <f t="shared" si="241"/>
        <v>0</v>
      </c>
      <c r="CH200" s="254">
        <f t="shared" si="241"/>
        <v>0</v>
      </c>
      <c r="CI200" s="254">
        <f t="shared" si="241"/>
        <v>0</v>
      </c>
      <c r="CJ200" s="254">
        <f t="shared" si="241"/>
        <v>0</v>
      </c>
      <c r="CK200" s="254">
        <f t="shared" si="241"/>
        <v>0</v>
      </c>
      <c r="CL200" s="254">
        <f t="shared" si="241"/>
        <v>0</v>
      </c>
      <c r="CM200" s="254">
        <f t="shared" si="201"/>
        <v>0</v>
      </c>
      <c r="CN200" s="254">
        <f t="shared" si="202"/>
        <v>0</v>
      </c>
      <c r="CO200" s="254">
        <f t="shared" si="203"/>
        <v>0</v>
      </c>
      <c r="CP200" s="254">
        <f t="shared" si="204"/>
        <v>0</v>
      </c>
      <c r="CQ200" s="254">
        <f t="shared" si="205"/>
        <v>0</v>
      </c>
      <c r="CR200" s="254">
        <f t="shared" si="206"/>
        <v>0</v>
      </c>
      <c r="CS200" s="254">
        <f t="shared" si="207"/>
        <v>0</v>
      </c>
      <c r="CT200" s="254">
        <f t="shared" si="208"/>
        <v>0</v>
      </c>
      <c r="CU200" s="254">
        <f t="shared" si="209"/>
        <v>0</v>
      </c>
      <c r="CV200" s="254">
        <f t="shared" si="210"/>
        <v>0</v>
      </c>
      <c r="CW200" s="254">
        <f t="shared" si="211"/>
        <v>0</v>
      </c>
      <c r="CX200" s="254">
        <f t="shared" si="212"/>
        <v>0</v>
      </c>
      <c r="CY200" s="254">
        <f t="shared" si="213"/>
        <v>0</v>
      </c>
      <c r="CZ200" s="254">
        <f t="shared" si="214"/>
        <v>0</v>
      </c>
      <c r="DA200" s="254">
        <f t="shared" si="215"/>
        <v>0</v>
      </c>
      <c r="DB200" s="254">
        <f t="shared" si="216"/>
        <v>0</v>
      </c>
      <c r="DC200" s="254">
        <f t="shared" si="217"/>
        <v>0</v>
      </c>
      <c r="DD200" s="254">
        <f t="shared" si="218"/>
        <v>0</v>
      </c>
      <c r="DE200" s="254">
        <f t="shared" si="219"/>
        <v>0</v>
      </c>
      <c r="DF200" s="254">
        <f t="shared" si="220"/>
        <v>0</v>
      </c>
      <c r="DG200" s="254">
        <f t="shared" si="221"/>
        <v>0</v>
      </c>
      <c r="DH200" s="254">
        <f t="shared" si="222"/>
        <v>0</v>
      </c>
      <c r="DI200" s="254">
        <f t="shared" si="223"/>
        <v>0</v>
      </c>
      <c r="DJ200" s="254">
        <f t="shared" si="224"/>
        <v>0</v>
      </c>
      <c r="DK200" s="254">
        <f t="shared" si="225"/>
        <v>0</v>
      </c>
      <c r="DL200" s="254">
        <f t="shared" si="226"/>
        <v>0</v>
      </c>
      <c r="DM200" s="254">
        <f t="shared" si="227"/>
        <v>0</v>
      </c>
      <c r="DN200" s="254">
        <f t="shared" si="228"/>
        <v>0</v>
      </c>
      <c r="DO200" s="254">
        <f t="shared" si="229"/>
        <v>0</v>
      </c>
      <c r="DP200" s="254">
        <f t="shared" si="230"/>
        <v>0</v>
      </c>
      <c r="DQ200" s="254">
        <f t="shared" si="231"/>
        <v>0</v>
      </c>
      <c r="DR200" s="254">
        <f t="shared" si="232"/>
        <v>0</v>
      </c>
      <c r="DS200" s="254">
        <f t="shared" si="233"/>
        <v>0</v>
      </c>
      <c r="DT200" s="254">
        <f t="shared" si="234"/>
        <v>0</v>
      </c>
      <c r="DU200" s="254">
        <f t="shared" si="235"/>
        <v>0</v>
      </c>
      <c r="DV200" s="254">
        <f t="shared" si="236"/>
        <v>0</v>
      </c>
    </row>
    <row r="201" spans="1:126" ht="24" customHeight="1">
      <c r="A201" s="11" t="str">
        <f ca="1">IF(AG201&lt;&gt;"OK","",CONCATENATE(TEXT('Front Page'!$F$33,"000"),TEXT('Front Page'!$F$31,"000"),"-",LEFT('Front Page'!$R$53,5),"-",LEFT(D201,1),AJ201, "-",TEXT(B201,"000")))</f>
        <v/>
      </c>
      <c r="B201" s="12" t="str">
        <f>IFERROR(IF(E201="","",MAX(B$17:B200)+1),"")</f>
        <v/>
      </c>
      <c r="C201" s="13"/>
      <c r="D201" s="29" t="str">
        <f t="shared" si="134"/>
        <v>None</v>
      </c>
      <c r="E201" s="29" t="str">
        <f t="shared" si="17"/>
        <v/>
      </c>
      <c r="F201" s="29" t="str">
        <f t="shared" si="18"/>
        <v/>
      </c>
      <c r="G201" s="363"/>
      <c r="H201" s="364"/>
      <c r="I201" s="325" t="str">
        <f t="shared" si="194"/>
        <v>No</v>
      </c>
      <c r="J201" s="314">
        <v>0</v>
      </c>
      <c r="K201" s="312">
        <v>0</v>
      </c>
      <c r="L201" s="312">
        <v>0</v>
      </c>
      <c r="M201" s="312">
        <v>0</v>
      </c>
      <c r="N201" s="312">
        <v>0</v>
      </c>
      <c r="O201" s="312">
        <v>0</v>
      </c>
      <c r="P201" s="312">
        <v>0</v>
      </c>
      <c r="Q201" s="312">
        <v>0</v>
      </c>
      <c r="R201" s="312">
        <v>0</v>
      </c>
      <c r="S201" s="312">
        <v>0</v>
      </c>
      <c r="T201" s="312">
        <v>0</v>
      </c>
      <c r="U201" s="312">
        <v>0</v>
      </c>
      <c r="V201" s="313">
        <v>1</v>
      </c>
      <c r="W201" s="313">
        <v>1</v>
      </c>
      <c r="X201" s="312">
        <v>0</v>
      </c>
      <c r="Y201" s="312">
        <v>0</v>
      </c>
      <c r="Z201" s="312">
        <v>0</v>
      </c>
      <c r="AA201" s="14">
        <v>0</v>
      </c>
      <c r="AB201" s="317"/>
      <c r="AC201" s="15" t="str">
        <f t="shared" si="189"/>
        <v/>
      </c>
      <c r="AD201" s="15" t="str">
        <f t="shared" si="195"/>
        <v/>
      </c>
      <c r="AE201" s="16" t="str">
        <f t="shared" si="196"/>
        <v>0 - 0</v>
      </c>
      <c r="AF201" s="20" t="str">
        <f t="shared" si="197"/>
        <v>Not an offer</v>
      </c>
      <c r="AG201" s="276" t="str">
        <f t="shared" si="191"/>
        <v>Not an Offer</v>
      </c>
      <c r="AH201" s="150"/>
      <c r="AI201" s="254">
        <v>185</v>
      </c>
      <c r="AJ201" s="149" t="str">
        <f t="shared" si="192"/>
        <v>00-ICT</v>
      </c>
      <c r="AK201" s="254" t="b">
        <f t="shared" si="11"/>
        <v>0</v>
      </c>
      <c r="AL201" s="254">
        <f t="shared" si="190"/>
        <v>0</v>
      </c>
      <c r="AM201" s="254">
        <f t="shared" si="193"/>
        <v>0</v>
      </c>
      <c r="AN201" s="288">
        <f t="shared" si="198"/>
        <v>0</v>
      </c>
      <c r="AO201" s="288">
        <f>IF(AND($BU201=$BV201,BU201=AO$13),$J201&amp;$K201&amp;$L201&amp;$M201&amp;$N201&amp;$O201&amp;$P201&amp;$Q201&amp;$R201&amp;$S201&amp;$T201&amp;$U201,IFERROR(MATCH($AN201,AO$17:AO200,0),-1000))</f>
        <v>1</v>
      </c>
      <c r="AP201" s="288">
        <f>IF(AND($BU201=$BV201,BV201=AP$13),$J201&amp;$K201&amp;$L201&amp;$M201&amp;$N201&amp;$O201&amp;$P201&amp;$Q201&amp;$R201&amp;$S201&amp;$T201&amp;$U201,IFERROR(MATCH($AN201,AP$17:AP200,0),-1000))</f>
        <v>1</v>
      </c>
      <c r="AQ201" s="288">
        <f>IF(AND($BU201=$BV201,BW201=AQ$13),$J201&amp;$K201&amp;$L201&amp;$M201&amp;$N201&amp;$O201&amp;$P201&amp;$Q201&amp;$R201&amp;$S201&amp;$T201&amp;$U201,IFERROR(MATCH($AN201,AQ$17:AQ200,0),-1000))</f>
        <v>1</v>
      </c>
      <c r="AR201" s="288">
        <f>IF(AND($BU201=$BV201,BX201=AR$13),$J201&amp;$K201&amp;$L201&amp;$M201&amp;$N201&amp;$O201&amp;$P201&amp;$Q201&amp;$R201&amp;$S201&amp;$T201&amp;$U201,IFERROR(MATCH($AN201,AR$17:AR200,0),-1000))</f>
        <v>1</v>
      </c>
      <c r="AS201" s="254">
        <f t="shared" si="242"/>
        <v>0</v>
      </c>
      <c r="AT201" s="261" t="str">
        <f t="shared" si="199"/>
        <v/>
      </c>
      <c r="AU201" s="254" t="str">
        <f t="shared" si="239"/>
        <v/>
      </c>
      <c r="AV201" s="254" t="str">
        <f t="shared" si="239"/>
        <v/>
      </c>
      <c r="AW201" s="254" t="str">
        <f t="shared" si="239"/>
        <v/>
      </c>
      <c r="AX201" s="254" t="str">
        <f t="shared" si="239"/>
        <v/>
      </c>
      <c r="AY201" s="254" t="str">
        <f t="shared" si="237"/>
        <v/>
      </c>
      <c r="AZ201" s="254" t="str">
        <f t="shared" si="237"/>
        <v/>
      </c>
      <c r="BA201" s="254" t="str">
        <f t="shared" si="237"/>
        <v/>
      </c>
      <c r="BB201" s="254" t="str">
        <f t="shared" si="237"/>
        <v/>
      </c>
      <c r="BC201" s="254" t="str">
        <f t="shared" si="237"/>
        <v/>
      </c>
      <c r="BD201" s="254" t="str">
        <f t="shared" si="237"/>
        <v/>
      </c>
      <c r="BE201" s="262" t="str">
        <f t="shared" si="237"/>
        <v/>
      </c>
      <c r="BF201" s="263" t="str">
        <f t="shared" si="240"/>
        <v/>
      </c>
      <c r="BG201" s="254" t="str">
        <f t="shared" si="240"/>
        <v/>
      </c>
      <c r="BH201" s="254" t="str">
        <f t="shared" si="240"/>
        <v/>
      </c>
      <c r="BI201" s="254" t="str">
        <f t="shared" si="240"/>
        <v/>
      </c>
      <c r="BJ201" s="254" t="str">
        <f t="shared" si="238"/>
        <v/>
      </c>
      <c r="BK201" s="254" t="str">
        <f t="shared" si="238"/>
        <v/>
      </c>
      <c r="BL201" s="254" t="str">
        <f t="shared" si="238"/>
        <v/>
      </c>
      <c r="BM201" s="254" t="str">
        <f t="shared" si="238"/>
        <v/>
      </c>
      <c r="BN201" s="254" t="str">
        <f t="shared" si="238"/>
        <v/>
      </c>
      <c r="BO201" s="254" t="str">
        <f t="shared" si="238"/>
        <v/>
      </c>
      <c r="BP201" s="254" t="str">
        <f t="shared" si="238"/>
        <v/>
      </c>
      <c r="BQ201" s="264" t="str">
        <f t="shared" si="200"/>
        <v/>
      </c>
      <c r="BR201" s="261" t="str">
        <f t="shared" si="30"/>
        <v/>
      </c>
      <c r="BS201" s="254" t="str">
        <f t="shared" si="180"/>
        <v/>
      </c>
      <c r="BT201" s="254" t="str">
        <f t="shared" si="180"/>
        <v/>
      </c>
      <c r="BU201" s="265" t="str">
        <f t="shared" si="178"/>
        <v/>
      </c>
      <c r="BV201" s="263" t="str">
        <f t="shared" si="181"/>
        <v/>
      </c>
      <c r="BW201" s="254" t="str">
        <f t="shared" si="181"/>
        <v/>
      </c>
      <c r="BX201" s="254" t="str">
        <f t="shared" si="179"/>
        <v/>
      </c>
      <c r="BY201" s="264" t="str">
        <f t="shared" si="33"/>
        <v/>
      </c>
      <c r="BZ201" s="254" t="str">
        <f t="shared" si="34"/>
        <v/>
      </c>
      <c r="CA201" s="254">
        <f t="shared" si="243"/>
        <v>0</v>
      </c>
      <c r="CB201" s="254">
        <f t="shared" si="243"/>
        <v>0</v>
      </c>
      <c r="CC201" s="254">
        <f t="shared" si="243"/>
        <v>0</v>
      </c>
      <c r="CD201" s="254">
        <f t="shared" si="243"/>
        <v>0</v>
      </c>
      <c r="CE201" s="254">
        <f t="shared" si="243"/>
        <v>0</v>
      </c>
      <c r="CF201" s="254">
        <f t="shared" si="243"/>
        <v>0</v>
      </c>
      <c r="CG201" s="254">
        <f t="shared" si="241"/>
        <v>0</v>
      </c>
      <c r="CH201" s="254">
        <f t="shared" si="241"/>
        <v>0</v>
      </c>
      <c r="CI201" s="254">
        <f t="shared" si="241"/>
        <v>0</v>
      </c>
      <c r="CJ201" s="254">
        <f t="shared" si="241"/>
        <v>0</v>
      </c>
      <c r="CK201" s="254">
        <f t="shared" si="241"/>
        <v>0</v>
      </c>
      <c r="CL201" s="254">
        <f t="shared" si="241"/>
        <v>0</v>
      </c>
      <c r="CM201" s="254">
        <f t="shared" si="201"/>
        <v>0</v>
      </c>
      <c r="CN201" s="254">
        <f t="shared" si="202"/>
        <v>0</v>
      </c>
      <c r="CO201" s="254">
        <f t="shared" si="203"/>
        <v>0</v>
      </c>
      <c r="CP201" s="254">
        <f t="shared" si="204"/>
        <v>0</v>
      </c>
      <c r="CQ201" s="254">
        <f t="shared" si="205"/>
        <v>0</v>
      </c>
      <c r="CR201" s="254">
        <f t="shared" si="206"/>
        <v>0</v>
      </c>
      <c r="CS201" s="254">
        <f t="shared" si="207"/>
        <v>0</v>
      </c>
      <c r="CT201" s="254">
        <f t="shared" si="208"/>
        <v>0</v>
      </c>
      <c r="CU201" s="254">
        <f t="shared" si="209"/>
        <v>0</v>
      </c>
      <c r="CV201" s="254">
        <f t="shared" si="210"/>
        <v>0</v>
      </c>
      <c r="CW201" s="254">
        <f t="shared" si="211"/>
        <v>0</v>
      </c>
      <c r="CX201" s="254">
        <f t="shared" si="212"/>
        <v>0</v>
      </c>
      <c r="CY201" s="254">
        <f t="shared" si="213"/>
        <v>0</v>
      </c>
      <c r="CZ201" s="254">
        <f t="shared" si="214"/>
        <v>0</v>
      </c>
      <c r="DA201" s="254">
        <f t="shared" si="215"/>
        <v>0</v>
      </c>
      <c r="DB201" s="254">
        <f t="shared" si="216"/>
        <v>0</v>
      </c>
      <c r="DC201" s="254">
        <f t="shared" si="217"/>
        <v>0</v>
      </c>
      <c r="DD201" s="254">
        <f t="shared" si="218"/>
        <v>0</v>
      </c>
      <c r="DE201" s="254">
        <f t="shared" si="219"/>
        <v>0</v>
      </c>
      <c r="DF201" s="254">
        <f t="shared" si="220"/>
        <v>0</v>
      </c>
      <c r="DG201" s="254">
        <f t="shared" si="221"/>
        <v>0</v>
      </c>
      <c r="DH201" s="254">
        <f t="shared" si="222"/>
        <v>0</v>
      </c>
      <c r="DI201" s="254">
        <f t="shared" si="223"/>
        <v>0</v>
      </c>
      <c r="DJ201" s="254">
        <f t="shared" si="224"/>
        <v>0</v>
      </c>
      <c r="DK201" s="254">
        <f t="shared" si="225"/>
        <v>0</v>
      </c>
      <c r="DL201" s="254">
        <f t="shared" si="226"/>
        <v>0</v>
      </c>
      <c r="DM201" s="254">
        <f t="shared" si="227"/>
        <v>0</v>
      </c>
      <c r="DN201" s="254">
        <f t="shared" si="228"/>
        <v>0</v>
      </c>
      <c r="DO201" s="254">
        <f t="shared" si="229"/>
        <v>0</v>
      </c>
      <c r="DP201" s="254">
        <f t="shared" si="230"/>
        <v>0</v>
      </c>
      <c r="DQ201" s="254">
        <f t="shared" si="231"/>
        <v>0</v>
      </c>
      <c r="DR201" s="254">
        <f t="shared" si="232"/>
        <v>0</v>
      </c>
      <c r="DS201" s="254">
        <f t="shared" si="233"/>
        <v>0</v>
      </c>
      <c r="DT201" s="254">
        <f t="shared" si="234"/>
        <v>0</v>
      </c>
      <c r="DU201" s="254">
        <f t="shared" si="235"/>
        <v>0</v>
      </c>
      <c r="DV201" s="254">
        <f t="shared" si="236"/>
        <v>0</v>
      </c>
    </row>
    <row r="202" spans="1:126" ht="24" customHeight="1">
      <c r="A202" s="11" t="str">
        <f ca="1">IF(AG202&lt;&gt;"OK","",CONCATENATE(TEXT('Front Page'!$F$33,"000"),TEXT('Front Page'!$F$31,"000"),"-",LEFT('Front Page'!$R$53,5),"-",LEFT(D202,1),AJ202, "-",TEXT(B202,"000")))</f>
        <v/>
      </c>
      <c r="B202" s="12" t="str">
        <f>IFERROR(IF(E202="","",MAX(B$17:B201)+1),"")</f>
        <v/>
      </c>
      <c r="C202" s="13"/>
      <c r="D202" s="29" t="str">
        <f t="shared" si="134"/>
        <v>None</v>
      </c>
      <c r="E202" s="29" t="str">
        <f t="shared" si="17"/>
        <v/>
      </c>
      <c r="F202" s="29" t="str">
        <f t="shared" si="18"/>
        <v/>
      </c>
      <c r="G202" s="363"/>
      <c r="H202" s="364"/>
      <c r="I202" s="325" t="str">
        <f t="shared" si="194"/>
        <v>No</v>
      </c>
      <c r="J202" s="314">
        <v>0</v>
      </c>
      <c r="K202" s="312">
        <v>0</v>
      </c>
      <c r="L202" s="312">
        <v>0</v>
      </c>
      <c r="M202" s="312">
        <v>0</v>
      </c>
      <c r="N202" s="312">
        <v>0</v>
      </c>
      <c r="O202" s="312">
        <v>0</v>
      </c>
      <c r="P202" s="312">
        <v>0</v>
      </c>
      <c r="Q202" s="312">
        <v>0</v>
      </c>
      <c r="R202" s="312">
        <v>0</v>
      </c>
      <c r="S202" s="312">
        <v>0</v>
      </c>
      <c r="T202" s="312">
        <v>0</v>
      </c>
      <c r="U202" s="312">
        <v>0</v>
      </c>
      <c r="V202" s="313">
        <v>1</v>
      </c>
      <c r="W202" s="313">
        <v>1</v>
      </c>
      <c r="X202" s="312">
        <v>0</v>
      </c>
      <c r="Y202" s="312">
        <v>0</v>
      </c>
      <c r="Z202" s="312">
        <v>0</v>
      </c>
      <c r="AA202" s="14">
        <v>0</v>
      </c>
      <c r="AB202" s="317"/>
      <c r="AC202" s="15" t="str">
        <f t="shared" si="189"/>
        <v/>
      </c>
      <c r="AD202" s="15" t="str">
        <f t="shared" si="195"/>
        <v/>
      </c>
      <c r="AE202" s="16" t="str">
        <f t="shared" si="196"/>
        <v>0 - 0</v>
      </c>
      <c r="AF202" s="20" t="str">
        <f t="shared" si="197"/>
        <v>Not an offer</v>
      </c>
      <c r="AG202" s="276" t="str">
        <f t="shared" si="191"/>
        <v>Not an Offer</v>
      </c>
      <c r="AH202" s="150"/>
      <c r="AI202" s="254">
        <v>186</v>
      </c>
      <c r="AJ202" s="149" t="str">
        <f t="shared" si="192"/>
        <v>00-ICT</v>
      </c>
      <c r="AK202" s="254" t="b">
        <f t="shared" si="11"/>
        <v>0</v>
      </c>
      <c r="AL202" s="254">
        <f t="shared" si="190"/>
        <v>0</v>
      </c>
      <c r="AM202" s="254">
        <f t="shared" si="193"/>
        <v>0</v>
      </c>
      <c r="AN202" s="288">
        <f t="shared" si="198"/>
        <v>0</v>
      </c>
      <c r="AO202" s="288">
        <f>IF(AND($BU202=$BV202,BU202=AO$13),$J202&amp;$K202&amp;$L202&amp;$M202&amp;$N202&amp;$O202&amp;$P202&amp;$Q202&amp;$R202&amp;$S202&amp;$T202&amp;$U202,IFERROR(MATCH($AN202,AO$17:AO201,0),-1000))</f>
        <v>1</v>
      </c>
      <c r="AP202" s="288">
        <f>IF(AND($BU202=$BV202,BV202=AP$13),$J202&amp;$K202&amp;$L202&amp;$M202&amp;$N202&amp;$O202&amp;$P202&amp;$Q202&amp;$R202&amp;$S202&amp;$T202&amp;$U202,IFERROR(MATCH($AN202,AP$17:AP201,0),-1000))</f>
        <v>1</v>
      </c>
      <c r="AQ202" s="288">
        <f>IF(AND($BU202=$BV202,BW202=AQ$13),$J202&amp;$K202&amp;$L202&amp;$M202&amp;$N202&amp;$O202&amp;$P202&amp;$Q202&amp;$R202&amp;$S202&amp;$T202&amp;$U202,IFERROR(MATCH($AN202,AQ$17:AQ201,0),-1000))</f>
        <v>1</v>
      </c>
      <c r="AR202" s="288">
        <f>IF(AND($BU202=$BV202,BX202=AR$13),$J202&amp;$K202&amp;$L202&amp;$M202&amp;$N202&amp;$O202&amp;$P202&amp;$Q202&amp;$R202&amp;$S202&amp;$T202&amp;$U202,IFERROR(MATCH($AN202,AR$17:AR201,0),-1000))</f>
        <v>1</v>
      </c>
      <c r="AS202" s="254">
        <f t="shared" si="242"/>
        <v>0</v>
      </c>
      <c r="AT202" s="261" t="str">
        <f t="shared" si="199"/>
        <v/>
      </c>
      <c r="AU202" s="254" t="str">
        <f t="shared" si="239"/>
        <v/>
      </c>
      <c r="AV202" s="254" t="str">
        <f t="shared" si="239"/>
        <v/>
      </c>
      <c r="AW202" s="254" t="str">
        <f t="shared" si="239"/>
        <v/>
      </c>
      <c r="AX202" s="254" t="str">
        <f t="shared" si="239"/>
        <v/>
      </c>
      <c r="AY202" s="254" t="str">
        <f t="shared" si="237"/>
        <v/>
      </c>
      <c r="AZ202" s="254" t="str">
        <f t="shared" si="237"/>
        <v/>
      </c>
      <c r="BA202" s="254" t="str">
        <f t="shared" si="237"/>
        <v/>
      </c>
      <c r="BB202" s="254" t="str">
        <f t="shared" si="237"/>
        <v/>
      </c>
      <c r="BC202" s="254" t="str">
        <f t="shared" si="237"/>
        <v/>
      </c>
      <c r="BD202" s="254" t="str">
        <f t="shared" si="237"/>
        <v/>
      </c>
      <c r="BE202" s="262" t="str">
        <f t="shared" si="237"/>
        <v/>
      </c>
      <c r="BF202" s="263" t="str">
        <f t="shared" si="240"/>
        <v/>
      </c>
      <c r="BG202" s="254" t="str">
        <f t="shared" si="240"/>
        <v/>
      </c>
      <c r="BH202" s="254" t="str">
        <f t="shared" si="240"/>
        <v/>
      </c>
      <c r="BI202" s="254" t="str">
        <f t="shared" si="240"/>
        <v/>
      </c>
      <c r="BJ202" s="254" t="str">
        <f t="shared" si="238"/>
        <v/>
      </c>
      <c r="BK202" s="254" t="str">
        <f t="shared" si="238"/>
        <v/>
      </c>
      <c r="BL202" s="254" t="str">
        <f t="shared" si="238"/>
        <v/>
      </c>
      <c r="BM202" s="254" t="str">
        <f t="shared" si="238"/>
        <v/>
      </c>
      <c r="BN202" s="254" t="str">
        <f t="shared" si="238"/>
        <v/>
      </c>
      <c r="BO202" s="254" t="str">
        <f t="shared" si="238"/>
        <v/>
      </c>
      <c r="BP202" s="254" t="str">
        <f t="shared" si="238"/>
        <v/>
      </c>
      <c r="BQ202" s="264" t="str">
        <f t="shared" si="200"/>
        <v/>
      </c>
      <c r="BR202" s="261" t="str">
        <f t="shared" si="30"/>
        <v/>
      </c>
      <c r="BS202" s="254" t="str">
        <f t="shared" si="180"/>
        <v/>
      </c>
      <c r="BT202" s="254" t="str">
        <f t="shared" si="180"/>
        <v/>
      </c>
      <c r="BU202" s="265" t="str">
        <f t="shared" si="178"/>
        <v/>
      </c>
      <c r="BV202" s="263" t="str">
        <f t="shared" si="181"/>
        <v/>
      </c>
      <c r="BW202" s="254" t="str">
        <f t="shared" si="181"/>
        <v/>
      </c>
      <c r="BX202" s="254" t="str">
        <f t="shared" si="179"/>
        <v/>
      </c>
      <c r="BY202" s="264" t="str">
        <f t="shared" si="33"/>
        <v/>
      </c>
      <c r="BZ202" s="254" t="str">
        <f t="shared" si="34"/>
        <v/>
      </c>
      <c r="CA202" s="254">
        <f t="shared" si="243"/>
        <v>0</v>
      </c>
      <c r="CB202" s="254">
        <f t="shared" si="243"/>
        <v>0</v>
      </c>
      <c r="CC202" s="254">
        <f t="shared" si="243"/>
        <v>0</v>
      </c>
      <c r="CD202" s="254">
        <f t="shared" si="243"/>
        <v>0</v>
      </c>
      <c r="CE202" s="254">
        <f t="shared" si="243"/>
        <v>0</v>
      </c>
      <c r="CF202" s="254">
        <f t="shared" si="243"/>
        <v>0</v>
      </c>
      <c r="CG202" s="254">
        <f t="shared" si="241"/>
        <v>0</v>
      </c>
      <c r="CH202" s="254">
        <f t="shared" si="241"/>
        <v>0</v>
      </c>
      <c r="CI202" s="254">
        <f t="shared" si="241"/>
        <v>0</v>
      </c>
      <c r="CJ202" s="254">
        <f t="shared" si="241"/>
        <v>0</v>
      </c>
      <c r="CK202" s="254">
        <f t="shared" si="241"/>
        <v>0</v>
      </c>
      <c r="CL202" s="254">
        <f t="shared" si="241"/>
        <v>0</v>
      </c>
      <c r="CM202" s="254">
        <f t="shared" si="201"/>
        <v>0</v>
      </c>
      <c r="CN202" s="254">
        <f t="shared" si="202"/>
        <v>0</v>
      </c>
      <c r="CO202" s="254">
        <f t="shared" si="203"/>
        <v>0</v>
      </c>
      <c r="CP202" s="254">
        <f t="shared" si="204"/>
        <v>0</v>
      </c>
      <c r="CQ202" s="254">
        <f t="shared" si="205"/>
        <v>0</v>
      </c>
      <c r="CR202" s="254">
        <f t="shared" si="206"/>
        <v>0</v>
      </c>
      <c r="CS202" s="254">
        <f t="shared" si="207"/>
        <v>0</v>
      </c>
      <c r="CT202" s="254">
        <f t="shared" si="208"/>
        <v>0</v>
      </c>
      <c r="CU202" s="254">
        <f t="shared" si="209"/>
        <v>0</v>
      </c>
      <c r="CV202" s="254">
        <f t="shared" si="210"/>
        <v>0</v>
      </c>
      <c r="CW202" s="254">
        <f t="shared" si="211"/>
        <v>0</v>
      </c>
      <c r="CX202" s="254">
        <f t="shared" si="212"/>
        <v>0</v>
      </c>
      <c r="CY202" s="254">
        <f t="shared" si="213"/>
        <v>0</v>
      </c>
      <c r="CZ202" s="254">
        <f t="shared" si="214"/>
        <v>0</v>
      </c>
      <c r="DA202" s="254">
        <f t="shared" si="215"/>
        <v>0</v>
      </c>
      <c r="DB202" s="254">
        <f t="shared" si="216"/>
        <v>0</v>
      </c>
      <c r="DC202" s="254">
        <f t="shared" si="217"/>
        <v>0</v>
      </c>
      <c r="DD202" s="254">
        <f t="shared" si="218"/>
        <v>0</v>
      </c>
      <c r="DE202" s="254">
        <f t="shared" si="219"/>
        <v>0</v>
      </c>
      <c r="DF202" s="254">
        <f t="shared" si="220"/>
        <v>0</v>
      </c>
      <c r="DG202" s="254">
        <f t="shared" si="221"/>
        <v>0</v>
      </c>
      <c r="DH202" s="254">
        <f t="shared" si="222"/>
        <v>0</v>
      </c>
      <c r="DI202" s="254">
        <f t="shared" si="223"/>
        <v>0</v>
      </c>
      <c r="DJ202" s="254">
        <f t="shared" si="224"/>
        <v>0</v>
      </c>
      <c r="DK202" s="254">
        <f t="shared" si="225"/>
        <v>0</v>
      </c>
      <c r="DL202" s="254">
        <f t="shared" si="226"/>
        <v>0</v>
      </c>
      <c r="DM202" s="254">
        <f t="shared" si="227"/>
        <v>0</v>
      </c>
      <c r="DN202" s="254">
        <f t="shared" si="228"/>
        <v>0</v>
      </c>
      <c r="DO202" s="254">
        <f t="shared" si="229"/>
        <v>0</v>
      </c>
      <c r="DP202" s="254">
        <f t="shared" si="230"/>
        <v>0</v>
      </c>
      <c r="DQ202" s="254">
        <f t="shared" si="231"/>
        <v>0</v>
      </c>
      <c r="DR202" s="254">
        <f t="shared" si="232"/>
        <v>0</v>
      </c>
      <c r="DS202" s="254">
        <f t="shared" si="233"/>
        <v>0</v>
      </c>
      <c r="DT202" s="254">
        <f t="shared" si="234"/>
        <v>0</v>
      </c>
      <c r="DU202" s="254">
        <f t="shared" si="235"/>
        <v>0</v>
      </c>
      <c r="DV202" s="254">
        <f t="shared" si="236"/>
        <v>0</v>
      </c>
    </row>
    <row r="203" spans="1:126" ht="24" customHeight="1">
      <c r="A203" s="11" t="str">
        <f ca="1">IF(AG203&lt;&gt;"OK","",CONCATENATE(TEXT('Front Page'!$F$33,"000"),TEXT('Front Page'!$F$31,"000"),"-",LEFT('Front Page'!$R$53,5),"-",LEFT(D203,1),AJ203, "-",TEXT(B203,"000")))</f>
        <v/>
      </c>
      <c r="B203" s="12" t="str">
        <f>IFERROR(IF(E203="","",MAX(B$17:B202)+1),"")</f>
        <v/>
      </c>
      <c r="C203" s="13"/>
      <c r="D203" s="29" t="str">
        <f t="shared" si="134"/>
        <v>None</v>
      </c>
      <c r="E203" s="29" t="str">
        <f t="shared" si="17"/>
        <v/>
      </c>
      <c r="F203" s="29" t="str">
        <f t="shared" si="18"/>
        <v/>
      </c>
      <c r="G203" s="363"/>
      <c r="H203" s="364"/>
      <c r="I203" s="325" t="str">
        <f t="shared" si="194"/>
        <v>No</v>
      </c>
      <c r="J203" s="314">
        <v>0</v>
      </c>
      <c r="K203" s="312">
        <v>0</v>
      </c>
      <c r="L203" s="312">
        <v>0</v>
      </c>
      <c r="M203" s="312">
        <v>0</v>
      </c>
      <c r="N203" s="312">
        <v>0</v>
      </c>
      <c r="O203" s="312">
        <v>0</v>
      </c>
      <c r="P203" s="312">
        <v>0</v>
      </c>
      <c r="Q203" s="312">
        <v>0</v>
      </c>
      <c r="R203" s="312">
        <v>0</v>
      </c>
      <c r="S203" s="312">
        <v>0</v>
      </c>
      <c r="T203" s="312">
        <v>0</v>
      </c>
      <c r="U203" s="312">
        <v>0</v>
      </c>
      <c r="V203" s="313">
        <v>1</v>
      </c>
      <c r="W203" s="313">
        <v>1</v>
      </c>
      <c r="X203" s="312">
        <v>0</v>
      </c>
      <c r="Y203" s="312">
        <v>0</v>
      </c>
      <c r="Z203" s="312">
        <v>0</v>
      </c>
      <c r="AA203" s="14">
        <v>0</v>
      </c>
      <c r="AB203" s="317"/>
      <c r="AC203" s="15" t="str">
        <f t="shared" si="189"/>
        <v/>
      </c>
      <c r="AD203" s="15" t="str">
        <f t="shared" si="195"/>
        <v/>
      </c>
      <c r="AE203" s="16" t="str">
        <f t="shared" si="196"/>
        <v>0 - 0</v>
      </c>
      <c r="AF203" s="20" t="str">
        <f t="shared" si="197"/>
        <v>Not an offer</v>
      </c>
      <c r="AG203" s="276" t="str">
        <f t="shared" si="191"/>
        <v>Not an Offer</v>
      </c>
      <c r="AH203" s="150"/>
      <c r="AI203" s="254">
        <v>187</v>
      </c>
      <c r="AJ203" s="149" t="str">
        <f t="shared" si="192"/>
        <v>00-ICT</v>
      </c>
      <c r="AK203" s="254" t="b">
        <f t="shared" si="11"/>
        <v>0</v>
      </c>
      <c r="AL203" s="254">
        <f t="shared" si="190"/>
        <v>0</v>
      </c>
      <c r="AM203" s="254">
        <f t="shared" si="193"/>
        <v>0</v>
      </c>
      <c r="AN203" s="288">
        <f t="shared" si="198"/>
        <v>0</v>
      </c>
      <c r="AO203" s="288">
        <f>IF(AND($BU203=$BV203,BU203=AO$13),$J203&amp;$K203&amp;$L203&amp;$M203&amp;$N203&amp;$O203&amp;$P203&amp;$Q203&amp;$R203&amp;$S203&amp;$T203&amp;$U203,IFERROR(MATCH($AN203,AO$17:AO202,0),-1000))</f>
        <v>1</v>
      </c>
      <c r="AP203" s="288">
        <f>IF(AND($BU203=$BV203,BV203=AP$13),$J203&amp;$K203&amp;$L203&amp;$M203&amp;$N203&amp;$O203&amp;$P203&amp;$Q203&amp;$R203&amp;$S203&amp;$T203&amp;$U203,IFERROR(MATCH($AN203,AP$17:AP202,0),-1000))</f>
        <v>1</v>
      </c>
      <c r="AQ203" s="288">
        <f>IF(AND($BU203=$BV203,BW203=AQ$13),$J203&amp;$K203&amp;$L203&amp;$M203&amp;$N203&amp;$O203&amp;$P203&amp;$Q203&amp;$R203&amp;$S203&amp;$T203&amp;$U203,IFERROR(MATCH($AN203,AQ$17:AQ202,0),-1000))</f>
        <v>1</v>
      </c>
      <c r="AR203" s="288">
        <f>IF(AND($BU203=$BV203,BX203=AR$13),$J203&amp;$K203&amp;$L203&amp;$M203&amp;$N203&amp;$O203&amp;$P203&amp;$Q203&amp;$R203&amp;$S203&amp;$T203&amp;$U203,IFERROR(MATCH($AN203,AR$17:AR202,0),-1000))</f>
        <v>1</v>
      </c>
      <c r="AS203" s="254">
        <f t="shared" si="242"/>
        <v>0</v>
      </c>
      <c r="AT203" s="261" t="str">
        <f t="shared" si="199"/>
        <v/>
      </c>
      <c r="AU203" s="254" t="str">
        <f t="shared" si="239"/>
        <v/>
      </c>
      <c r="AV203" s="254" t="str">
        <f t="shared" si="239"/>
        <v/>
      </c>
      <c r="AW203" s="254" t="str">
        <f t="shared" si="239"/>
        <v/>
      </c>
      <c r="AX203" s="254" t="str">
        <f t="shared" si="239"/>
        <v/>
      </c>
      <c r="AY203" s="254" t="str">
        <f t="shared" si="237"/>
        <v/>
      </c>
      <c r="AZ203" s="254" t="str">
        <f t="shared" si="237"/>
        <v/>
      </c>
      <c r="BA203" s="254" t="str">
        <f t="shared" si="237"/>
        <v/>
      </c>
      <c r="BB203" s="254" t="str">
        <f t="shared" si="237"/>
        <v/>
      </c>
      <c r="BC203" s="254" t="str">
        <f t="shared" si="237"/>
        <v/>
      </c>
      <c r="BD203" s="254" t="str">
        <f t="shared" si="237"/>
        <v/>
      </c>
      <c r="BE203" s="262" t="str">
        <f t="shared" si="237"/>
        <v/>
      </c>
      <c r="BF203" s="263" t="str">
        <f t="shared" si="240"/>
        <v/>
      </c>
      <c r="BG203" s="254" t="str">
        <f t="shared" si="240"/>
        <v/>
      </c>
      <c r="BH203" s="254" t="str">
        <f t="shared" si="240"/>
        <v/>
      </c>
      <c r="BI203" s="254" t="str">
        <f t="shared" si="240"/>
        <v/>
      </c>
      <c r="BJ203" s="254" t="str">
        <f t="shared" si="238"/>
        <v/>
      </c>
      <c r="BK203" s="254" t="str">
        <f t="shared" si="238"/>
        <v/>
      </c>
      <c r="BL203" s="254" t="str">
        <f t="shared" si="238"/>
        <v/>
      </c>
      <c r="BM203" s="254" t="str">
        <f t="shared" si="238"/>
        <v/>
      </c>
      <c r="BN203" s="254" t="str">
        <f t="shared" si="238"/>
        <v/>
      </c>
      <c r="BO203" s="254" t="str">
        <f t="shared" si="238"/>
        <v/>
      </c>
      <c r="BP203" s="254" t="str">
        <f t="shared" si="238"/>
        <v/>
      </c>
      <c r="BQ203" s="264" t="str">
        <f t="shared" si="200"/>
        <v/>
      </c>
      <c r="BR203" s="261" t="str">
        <f t="shared" si="30"/>
        <v/>
      </c>
      <c r="BS203" s="254" t="str">
        <f t="shared" si="180"/>
        <v/>
      </c>
      <c r="BT203" s="254" t="str">
        <f t="shared" si="180"/>
        <v/>
      </c>
      <c r="BU203" s="265" t="str">
        <f t="shared" si="178"/>
        <v/>
      </c>
      <c r="BV203" s="263" t="str">
        <f t="shared" si="181"/>
        <v/>
      </c>
      <c r="BW203" s="254" t="str">
        <f t="shared" si="181"/>
        <v/>
      </c>
      <c r="BX203" s="254" t="str">
        <f t="shared" si="179"/>
        <v/>
      </c>
      <c r="BY203" s="264" t="str">
        <f t="shared" si="33"/>
        <v/>
      </c>
      <c r="BZ203" s="254" t="str">
        <f t="shared" si="34"/>
        <v/>
      </c>
      <c r="CA203" s="254">
        <f t="shared" si="243"/>
        <v>0</v>
      </c>
      <c r="CB203" s="254">
        <f t="shared" si="243"/>
        <v>0</v>
      </c>
      <c r="CC203" s="254">
        <f t="shared" si="243"/>
        <v>0</v>
      </c>
      <c r="CD203" s="254">
        <f t="shared" si="243"/>
        <v>0</v>
      </c>
      <c r="CE203" s="254">
        <f t="shared" si="243"/>
        <v>0</v>
      </c>
      <c r="CF203" s="254">
        <f t="shared" si="243"/>
        <v>0</v>
      </c>
      <c r="CG203" s="254">
        <f t="shared" si="241"/>
        <v>0</v>
      </c>
      <c r="CH203" s="254">
        <f t="shared" si="241"/>
        <v>0</v>
      </c>
      <c r="CI203" s="254">
        <f t="shared" si="241"/>
        <v>0</v>
      </c>
      <c r="CJ203" s="254">
        <f t="shared" si="241"/>
        <v>0</v>
      </c>
      <c r="CK203" s="254">
        <f t="shared" si="241"/>
        <v>0</v>
      </c>
      <c r="CL203" s="254">
        <f t="shared" si="241"/>
        <v>0</v>
      </c>
      <c r="CM203" s="254">
        <f t="shared" si="201"/>
        <v>0</v>
      </c>
      <c r="CN203" s="254">
        <f t="shared" si="202"/>
        <v>0</v>
      </c>
      <c r="CO203" s="254">
        <f t="shared" si="203"/>
        <v>0</v>
      </c>
      <c r="CP203" s="254">
        <f t="shared" si="204"/>
        <v>0</v>
      </c>
      <c r="CQ203" s="254">
        <f t="shared" si="205"/>
        <v>0</v>
      </c>
      <c r="CR203" s="254">
        <f t="shared" si="206"/>
        <v>0</v>
      </c>
      <c r="CS203" s="254">
        <f t="shared" si="207"/>
        <v>0</v>
      </c>
      <c r="CT203" s="254">
        <f t="shared" si="208"/>
        <v>0</v>
      </c>
      <c r="CU203" s="254">
        <f t="shared" si="209"/>
        <v>0</v>
      </c>
      <c r="CV203" s="254">
        <f t="shared" si="210"/>
        <v>0</v>
      </c>
      <c r="CW203" s="254">
        <f t="shared" si="211"/>
        <v>0</v>
      </c>
      <c r="CX203" s="254">
        <f t="shared" si="212"/>
        <v>0</v>
      </c>
      <c r="CY203" s="254">
        <f t="shared" si="213"/>
        <v>0</v>
      </c>
      <c r="CZ203" s="254">
        <f t="shared" si="214"/>
        <v>0</v>
      </c>
      <c r="DA203" s="254">
        <f t="shared" si="215"/>
        <v>0</v>
      </c>
      <c r="DB203" s="254">
        <f t="shared" si="216"/>
        <v>0</v>
      </c>
      <c r="DC203" s="254">
        <f t="shared" si="217"/>
        <v>0</v>
      </c>
      <c r="DD203" s="254">
        <f t="shared" si="218"/>
        <v>0</v>
      </c>
      <c r="DE203" s="254">
        <f t="shared" si="219"/>
        <v>0</v>
      </c>
      <c r="DF203" s="254">
        <f t="shared" si="220"/>
        <v>0</v>
      </c>
      <c r="DG203" s="254">
        <f t="shared" si="221"/>
        <v>0</v>
      </c>
      <c r="DH203" s="254">
        <f t="shared" si="222"/>
        <v>0</v>
      </c>
      <c r="DI203" s="254">
        <f t="shared" si="223"/>
        <v>0</v>
      </c>
      <c r="DJ203" s="254">
        <f t="shared" si="224"/>
        <v>0</v>
      </c>
      <c r="DK203" s="254">
        <f t="shared" si="225"/>
        <v>0</v>
      </c>
      <c r="DL203" s="254">
        <f t="shared" si="226"/>
        <v>0</v>
      </c>
      <c r="DM203" s="254">
        <f t="shared" si="227"/>
        <v>0</v>
      </c>
      <c r="DN203" s="254">
        <f t="shared" si="228"/>
        <v>0</v>
      </c>
      <c r="DO203" s="254">
        <f t="shared" si="229"/>
        <v>0</v>
      </c>
      <c r="DP203" s="254">
        <f t="shared" si="230"/>
        <v>0</v>
      </c>
      <c r="DQ203" s="254">
        <f t="shared" si="231"/>
        <v>0</v>
      </c>
      <c r="DR203" s="254">
        <f t="shared" si="232"/>
        <v>0</v>
      </c>
      <c r="DS203" s="254">
        <f t="shared" si="233"/>
        <v>0</v>
      </c>
      <c r="DT203" s="254">
        <f t="shared" si="234"/>
        <v>0</v>
      </c>
      <c r="DU203" s="254">
        <f t="shared" si="235"/>
        <v>0</v>
      </c>
      <c r="DV203" s="254">
        <f t="shared" si="236"/>
        <v>0</v>
      </c>
    </row>
    <row r="204" spans="1:126" ht="24" customHeight="1">
      <c r="A204" s="11" t="str">
        <f ca="1">IF(AG204&lt;&gt;"OK","",CONCATENATE(TEXT('Front Page'!$F$33,"000"),TEXT('Front Page'!$F$31,"000"),"-",LEFT('Front Page'!$R$53,5),"-",LEFT(D204,1),AJ204, "-",TEXT(B204,"000")))</f>
        <v/>
      </c>
      <c r="B204" s="12" t="str">
        <f>IFERROR(IF(E204="","",MAX(B$17:B203)+1),"")</f>
        <v/>
      </c>
      <c r="C204" s="13"/>
      <c r="D204" s="29" t="str">
        <f t="shared" si="134"/>
        <v>None</v>
      </c>
      <c r="E204" s="29" t="str">
        <f t="shared" si="17"/>
        <v/>
      </c>
      <c r="F204" s="29" t="str">
        <f t="shared" si="18"/>
        <v/>
      </c>
      <c r="G204" s="363"/>
      <c r="H204" s="364"/>
      <c r="I204" s="325" t="str">
        <f t="shared" si="194"/>
        <v>No</v>
      </c>
      <c r="J204" s="314">
        <v>0</v>
      </c>
      <c r="K204" s="312">
        <v>0</v>
      </c>
      <c r="L204" s="312">
        <v>0</v>
      </c>
      <c r="M204" s="312">
        <v>0</v>
      </c>
      <c r="N204" s="312">
        <v>0</v>
      </c>
      <c r="O204" s="312">
        <v>0</v>
      </c>
      <c r="P204" s="312">
        <v>0</v>
      </c>
      <c r="Q204" s="312">
        <v>0</v>
      </c>
      <c r="R204" s="312">
        <v>0</v>
      </c>
      <c r="S204" s="312">
        <v>0</v>
      </c>
      <c r="T204" s="312">
        <v>0</v>
      </c>
      <c r="U204" s="312">
        <v>0</v>
      </c>
      <c r="V204" s="313">
        <v>1</v>
      </c>
      <c r="W204" s="313">
        <v>1</v>
      </c>
      <c r="X204" s="312">
        <v>0</v>
      </c>
      <c r="Y204" s="312">
        <v>0</v>
      </c>
      <c r="Z204" s="312">
        <v>0</v>
      </c>
      <c r="AA204" s="14">
        <v>0</v>
      </c>
      <c r="AB204" s="317"/>
      <c r="AC204" s="15" t="str">
        <f t="shared" si="189"/>
        <v/>
      </c>
      <c r="AD204" s="15" t="str">
        <f t="shared" si="195"/>
        <v/>
      </c>
      <c r="AE204" s="16" t="str">
        <f t="shared" si="196"/>
        <v>0 - 0</v>
      </c>
      <c r="AF204" s="20" t="str">
        <f t="shared" si="197"/>
        <v>Not an offer</v>
      </c>
      <c r="AG204" s="276" t="str">
        <f t="shared" si="191"/>
        <v>Not an Offer</v>
      </c>
      <c r="AH204" s="150"/>
      <c r="AI204" s="254">
        <v>188</v>
      </c>
      <c r="AJ204" s="149" t="str">
        <f t="shared" si="192"/>
        <v>00-ICT</v>
      </c>
      <c r="AK204" s="254" t="b">
        <f t="shared" si="11"/>
        <v>0</v>
      </c>
      <c r="AL204" s="254">
        <f t="shared" si="190"/>
        <v>0</v>
      </c>
      <c r="AM204" s="254">
        <f t="shared" si="193"/>
        <v>0</v>
      </c>
      <c r="AN204" s="288">
        <f t="shared" si="198"/>
        <v>0</v>
      </c>
      <c r="AO204" s="288">
        <f>IF(AND($BU204=$BV204,BU204=AO$13),$J204&amp;$K204&amp;$L204&amp;$M204&amp;$N204&amp;$O204&amp;$P204&amp;$Q204&amp;$R204&amp;$S204&amp;$T204&amp;$U204,IFERROR(MATCH($AN204,AO$17:AO203,0),-1000))</f>
        <v>1</v>
      </c>
      <c r="AP204" s="288">
        <f>IF(AND($BU204=$BV204,BV204=AP$13),$J204&amp;$K204&amp;$L204&amp;$M204&amp;$N204&amp;$O204&amp;$P204&amp;$Q204&amp;$R204&amp;$S204&amp;$T204&amp;$U204,IFERROR(MATCH($AN204,AP$17:AP203,0),-1000))</f>
        <v>1</v>
      </c>
      <c r="AQ204" s="288">
        <f>IF(AND($BU204=$BV204,BW204=AQ$13),$J204&amp;$K204&amp;$L204&amp;$M204&amp;$N204&amp;$O204&amp;$P204&amp;$Q204&amp;$R204&amp;$S204&amp;$T204&amp;$U204,IFERROR(MATCH($AN204,AQ$17:AQ203,0),-1000))</f>
        <v>1</v>
      </c>
      <c r="AR204" s="288">
        <f>IF(AND($BU204=$BV204,BX204=AR$13),$J204&amp;$K204&amp;$L204&amp;$M204&amp;$N204&amp;$O204&amp;$P204&amp;$Q204&amp;$R204&amp;$S204&amp;$T204&amp;$U204,IFERROR(MATCH($AN204,AR$17:AR203,0),-1000))</f>
        <v>1</v>
      </c>
      <c r="AS204" s="254">
        <f t="shared" si="242"/>
        <v>0</v>
      </c>
      <c r="AT204" s="261" t="str">
        <f t="shared" si="199"/>
        <v/>
      </c>
      <c r="AU204" s="254" t="str">
        <f t="shared" si="239"/>
        <v/>
      </c>
      <c r="AV204" s="254" t="str">
        <f t="shared" si="239"/>
        <v/>
      </c>
      <c r="AW204" s="254" t="str">
        <f t="shared" si="239"/>
        <v/>
      </c>
      <c r="AX204" s="254" t="str">
        <f t="shared" si="239"/>
        <v/>
      </c>
      <c r="AY204" s="254" t="str">
        <f t="shared" si="237"/>
        <v/>
      </c>
      <c r="AZ204" s="254" t="str">
        <f t="shared" si="237"/>
        <v/>
      </c>
      <c r="BA204" s="254" t="str">
        <f t="shared" si="237"/>
        <v/>
      </c>
      <c r="BB204" s="254" t="str">
        <f t="shared" si="237"/>
        <v/>
      </c>
      <c r="BC204" s="254" t="str">
        <f t="shared" si="237"/>
        <v/>
      </c>
      <c r="BD204" s="254" t="str">
        <f t="shared" si="237"/>
        <v/>
      </c>
      <c r="BE204" s="262" t="str">
        <f t="shared" si="237"/>
        <v/>
      </c>
      <c r="BF204" s="263" t="str">
        <f t="shared" si="240"/>
        <v/>
      </c>
      <c r="BG204" s="254" t="str">
        <f t="shared" si="240"/>
        <v/>
      </c>
      <c r="BH204" s="254" t="str">
        <f t="shared" si="240"/>
        <v/>
      </c>
      <c r="BI204" s="254" t="str">
        <f t="shared" si="240"/>
        <v/>
      </c>
      <c r="BJ204" s="254" t="str">
        <f t="shared" si="238"/>
        <v/>
      </c>
      <c r="BK204" s="254" t="str">
        <f t="shared" si="238"/>
        <v/>
      </c>
      <c r="BL204" s="254" t="str">
        <f t="shared" si="238"/>
        <v/>
      </c>
      <c r="BM204" s="254" t="str">
        <f t="shared" si="238"/>
        <v/>
      </c>
      <c r="BN204" s="254" t="str">
        <f t="shared" si="238"/>
        <v/>
      </c>
      <c r="BO204" s="254" t="str">
        <f t="shared" si="238"/>
        <v/>
      </c>
      <c r="BP204" s="254" t="str">
        <f t="shared" si="238"/>
        <v/>
      </c>
      <c r="BQ204" s="264" t="str">
        <f t="shared" si="200"/>
        <v/>
      </c>
      <c r="BR204" s="261" t="str">
        <f t="shared" si="30"/>
        <v/>
      </c>
      <c r="BS204" s="254" t="str">
        <f t="shared" si="180"/>
        <v/>
      </c>
      <c r="BT204" s="254" t="str">
        <f t="shared" si="180"/>
        <v/>
      </c>
      <c r="BU204" s="265" t="str">
        <f t="shared" si="178"/>
        <v/>
      </c>
      <c r="BV204" s="263" t="str">
        <f t="shared" si="181"/>
        <v/>
      </c>
      <c r="BW204" s="254" t="str">
        <f t="shared" si="181"/>
        <v/>
      </c>
      <c r="BX204" s="254" t="str">
        <f t="shared" si="179"/>
        <v/>
      </c>
      <c r="BY204" s="264" t="str">
        <f t="shared" si="33"/>
        <v/>
      </c>
      <c r="BZ204" s="254" t="str">
        <f t="shared" si="34"/>
        <v/>
      </c>
      <c r="CA204" s="254">
        <f t="shared" si="243"/>
        <v>0</v>
      </c>
      <c r="CB204" s="254">
        <f t="shared" si="243"/>
        <v>0</v>
      </c>
      <c r="CC204" s="254">
        <f t="shared" si="243"/>
        <v>0</v>
      </c>
      <c r="CD204" s="254">
        <f t="shared" si="243"/>
        <v>0</v>
      </c>
      <c r="CE204" s="254">
        <f t="shared" si="243"/>
        <v>0</v>
      </c>
      <c r="CF204" s="254">
        <f t="shared" si="243"/>
        <v>0</v>
      </c>
      <c r="CG204" s="254">
        <f t="shared" si="241"/>
        <v>0</v>
      </c>
      <c r="CH204" s="254">
        <f t="shared" si="241"/>
        <v>0</v>
      </c>
      <c r="CI204" s="254">
        <f t="shared" si="241"/>
        <v>0</v>
      </c>
      <c r="CJ204" s="254">
        <f t="shared" si="241"/>
        <v>0</v>
      </c>
      <c r="CK204" s="254">
        <f t="shared" si="241"/>
        <v>0</v>
      </c>
      <c r="CL204" s="254">
        <f t="shared" si="241"/>
        <v>0</v>
      </c>
      <c r="CM204" s="254">
        <f t="shared" si="201"/>
        <v>0</v>
      </c>
      <c r="CN204" s="254">
        <f t="shared" si="202"/>
        <v>0</v>
      </c>
      <c r="CO204" s="254">
        <f t="shared" si="203"/>
        <v>0</v>
      </c>
      <c r="CP204" s="254">
        <f t="shared" si="204"/>
        <v>0</v>
      </c>
      <c r="CQ204" s="254">
        <f t="shared" si="205"/>
        <v>0</v>
      </c>
      <c r="CR204" s="254">
        <f t="shared" si="206"/>
        <v>0</v>
      </c>
      <c r="CS204" s="254">
        <f t="shared" si="207"/>
        <v>0</v>
      </c>
      <c r="CT204" s="254">
        <f t="shared" si="208"/>
        <v>0</v>
      </c>
      <c r="CU204" s="254">
        <f t="shared" si="209"/>
        <v>0</v>
      </c>
      <c r="CV204" s="254">
        <f t="shared" si="210"/>
        <v>0</v>
      </c>
      <c r="CW204" s="254">
        <f t="shared" si="211"/>
        <v>0</v>
      </c>
      <c r="CX204" s="254">
        <f t="shared" si="212"/>
        <v>0</v>
      </c>
      <c r="CY204" s="254">
        <f t="shared" si="213"/>
        <v>0</v>
      </c>
      <c r="CZ204" s="254">
        <f t="shared" si="214"/>
        <v>0</v>
      </c>
      <c r="DA204" s="254">
        <f t="shared" si="215"/>
        <v>0</v>
      </c>
      <c r="DB204" s="254">
        <f t="shared" si="216"/>
        <v>0</v>
      </c>
      <c r="DC204" s="254">
        <f t="shared" si="217"/>
        <v>0</v>
      </c>
      <c r="DD204" s="254">
        <f t="shared" si="218"/>
        <v>0</v>
      </c>
      <c r="DE204" s="254">
        <f t="shared" si="219"/>
        <v>0</v>
      </c>
      <c r="DF204" s="254">
        <f t="shared" si="220"/>
        <v>0</v>
      </c>
      <c r="DG204" s="254">
        <f t="shared" si="221"/>
        <v>0</v>
      </c>
      <c r="DH204" s="254">
        <f t="shared" si="222"/>
        <v>0</v>
      </c>
      <c r="DI204" s="254">
        <f t="shared" si="223"/>
        <v>0</v>
      </c>
      <c r="DJ204" s="254">
        <f t="shared" si="224"/>
        <v>0</v>
      </c>
      <c r="DK204" s="254">
        <f t="shared" si="225"/>
        <v>0</v>
      </c>
      <c r="DL204" s="254">
        <f t="shared" si="226"/>
        <v>0</v>
      </c>
      <c r="DM204" s="254">
        <f t="shared" si="227"/>
        <v>0</v>
      </c>
      <c r="DN204" s="254">
        <f t="shared" si="228"/>
        <v>0</v>
      </c>
      <c r="DO204" s="254">
        <f t="shared" si="229"/>
        <v>0</v>
      </c>
      <c r="DP204" s="254">
        <f t="shared" si="230"/>
        <v>0</v>
      </c>
      <c r="DQ204" s="254">
        <f t="shared" si="231"/>
        <v>0</v>
      </c>
      <c r="DR204" s="254">
        <f t="shared" si="232"/>
        <v>0</v>
      </c>
      <c r="DS204" s="254">
        <f t="shared" si="233"/>
        <v>0</v>
      </c>
      <c r="DT204" s="254">
        <f t="shared" si="234"/>
        <v>0</v>
      </c>
      <c r="DU204" s="254">
        <f t="shared" si="235"/>
        <v>0</v>
      </c>
      <c r="DV204" s="254">
        <f t="shared" si="236"/>
        <v>0</v>
      </c>
    </row>
    <row r="205" spans="1:126" ht="24" customHeight="1">
      <c r="A205" s="11" t="str">
        <f ca="1">IF(AG205&lt;&gt;"OK","",CONCATENATE(TEXT('Front Page'!$F$33,"000"),TEXT('Front Page'!$F$31,"000"),"-",LEFT('Front Page'!$R$53,5),"-",LEFT(D205,1),AJ205, "-",TEXT(B205,"000")))</f>
        <v/>
      </c>
      <c r="B205" s="12" t="str">
        <f>IFERROR(IF(E205="","",MAX(B$17:B204)+1),"")</f>
        <v/>
      </c>
      <c r="C205" s="13"/>
      <c r="D205" s="29" t="str">
        <f t="shared" si="134"/>
        <v>None</v>
      </c>
      <c r="E205" s="29" t="str">
        <f t="shared" si="17"/>
        <v/>
      </c>
      <c r="F205" s="29" t="str">
        <f t="shared" si="18"/>
        <v/>
      </c>
      <c r="G205" s="363"/>
      <c r="H205" s="364"/>
      <c r="I205" s="325" t="str">
        <f t="shared" si="194"/>
        <v>No</v>
      </c>
      <c r="J205" s="314">
        <v>0</v>
      </c>
      <c r="K205" s="312">
        <v>0</v>
      </c>
      <c r="L205" s="312">
        <v>0</v>
      </c>
      <c r="M205" s="312">
        <v>0</v>
      </c>
      <c r="N205" s="312">
        <v>0</v>
      </c>
      <c r="O205" s="312">
        <v>0</v>
      </c>
      <c r="P205" s="312">
        <v>0</v>
      </c>
      <c r="Q205" s="312">
        <v>0</v>
      </c>
      <c r="R205" s="312">
        <v>0</v>
      </c>
      <c r="S205" s="312">
        <v>0</v>
      </c>
      <c r="T205" s="312">
        <v>0</v>
      </c>
      <c r="U205" s="312">
        <v>0</v>
      </c>
      <c r="V205" s="313">
        <v>1</v>
      </c>
      <c r="W205" s="313">
        <v>1</v>
      </c>
      <c r="X205" s="312">
        <v>0</v>
      </c>
      <c r="Y205" s="312">
        <v>0</v>
      </c>
      <c r="Z205" s="312">
        <v>0</v>
      </c>
      <c r="AA205" s="14">
        <v>0</v>
      </c>
      <c r="AB205" s="317"/>
      <c r="AC205" s="15" t="str">
        <f t="shared" si="189"/>
        <v/>
      </c>
      <c r="AD205" s="15" t="str">
        <f t="shared" si="195"/>
        <v/>
      </c>
      <c r="AE205" s="16" t="str">
        <f t="shared" si="196"/>
        <v>0 - 0</v>
      </c>
      <c r="AF205" s="20" t="str">
        <f t="shared" si="197"/>
        <v>Not an offer</v>
      </c>
      <c r="AG205" s="276" t="str">
        <f t="shared" si="191"/>
        <v>Not an Offer</v>
      </c>
      <c r="AH205" s="150"/>
      <c r="AI205" s="254">
        <v>189</v>
      </c>
      <c r="AJ205" s="149" t="str">
        <f t="shared" si="192"/>
        <v>00-ICT</v>
      </c>
      <c r="AK205" s="254" t="b">
        <f t="shared" si="11"/>
        <v>0</v>
      </c>
      <c r="AL205" s="254">
        <f t="shared" si="190"/>
        <v>0</v>
      </c>
      <c r="AM205" s="254">
        <f t="shared" si="193"/>
        <v>0</v>
      </c>
      <c r="AN205" s="288">
        <f t="shared" si="198"/>
        <v>0</v>
      </c>
      <c r="AO205" s="288">
        <f>IF(AND($BU205=$BV205,BU205=AO$13),$J205&amp;$K205&amp;$L205&amp;$M205&amp;$N205&amp;$O205&amp;$P205&amp;$Q205&amp;$R205&amp;$S205&amp;$T205&amp;$U205,IFERROR(MATCH($AN205,AO$17:AO204,0),-1000))</f>
        <v>1</v>
      </c>
      <c r="AP205" s="288">
        <f>IF(AND($BU205=$BV205,BV205=AP$13),$J205&amp;$K205&amp;$L205&amp;$M205&amp;$N205&amp;$O205&amp;$P205&amp;$Q205&amp;$R205&amp;$S205&amp;$T205&amp;$U205,IFERROR(MATCH($AN205,AP$17:AP204,0),-1000))</f>
        <v>1</v>
      </c>
      <c r="AQ205" s="288">
        <f>IF(AND($BU205=$BV205,BW205=AQ$13),$J205&amp;$K205&amp;$L205&amp;$M205&amp;$N205&amp;$O205&amp;$P205&amp;$Q205&amp;$R205&amp;$S205&amp;$T205&amp;$U205,IFERROR(MATCH($AN205,AQ$17:AQ204,0),-1000))</f>
        <v>1</v>
      </c>
      <c r="AR205" s="288">
        <f>IF(AND($BU205=$BV205,BX205=AR$13),$J205&amp;$K205&amp;$L205&amp;$M205&amp;$N205&amp;$O205&amp;$P205&amp;$Q205&amp;$R205&amp;$S205&amp;$T205&amp;$U205,IFERROR(MATCH($AN205,AR$17:AR204,0),-1000))</f>
        <v>1</v>
      </c>
      <c r="AS205" s="254">
        <f t="shared" si="242"/>
        <v>0</v>
      </c>
      <c r="AT205" s="261" t="str">
        <f t="shared" si="199"/>
        <v/>
      </c>
      <c r="AU205" s="254" t="str">
        <f t="shared" si="239"/>
        <v/>
      </c>
      <c r="AV205" s="254" t="str">
        <f t="shared" si="239"/>
        <v/>
      </c>
      <c r="AW205" s="254" t="str">
        <f t="shared" si="239"/>
        <v/>
      </c>
      <c r="AX205" s="254" t="str">
        <f t="shared" si="239"/>
        <v/>
      </c>
      <c r="AY205" s="254" t="str">
        <f t="shared" si="237"/>
        <v/>
      </c>
      <c r="AZ205" s="254" t="str">
        <f t="shared" si="237"/>
        <v/>
      </c>
      <c r="BA205" s="254" t="str">
        <f t="shared" si="237"/>
        <v/>
      </c>
      <c r="BB205" s="254" t="str">
        <f t="shared" si="237"/>
        <v/>
      </c>
      <c r="BC205" s="254" t="str">
        <f t="shared" si="237"/>
        <v/>
      </c>
      <c r="BD205" s="254" t="str">
        <f t="shared" si="237"/>
        <v/>
      </c>
      <c r="BE205" s="262" t="str">
        <f t="shared" ref="BE205:BE268" si="244">IF(U205&lt;&gt;0,MIN(BD205,BE$14),BD205)</f>
        <v/>
      </c>
      <c r="BF205" s="263" t="str">
        <f t="shared" si="240"/>
        <v/>
      </c>
      <c r="BG205" s="254" t="str">
        <f t="shared" si="240"/>
        <v/>
      </c>
      <c r="BH205" s="254" t="str">
        <f t="shared" si="240"/>
        <v/>
      </c>
      <c r="BI205" s="254" t="str">
        <f t="shared" si="240"/>
        <v/>
      </c>
      <c r="BJ205" s="254" t="str">
        <f t="shared" si="238"/>
        <v/>
      </c>
      <c r="BK205" s="254" t="str">
        <f t="shared" si="238"/>
        <v/>
      </c>
      <c r="BL205" s="254" t="str">
        <f t="shared" si="238"/>
        <v/>
      </c>
      <c r="BM205" s="254" t="str">
        <f t="shared" si="238"/>
        <v/>
      </c>
      <c r="BN205" s="254" t="str">
        <f t="shared" si="238"/>
        <v/>
      </c>
      <c r="BO205" s="254" t="str">
        <f t="shared" si="238"/>
        <v/>
      </c>
      <c r="BP205" s="254" t="str">
        <f t="shared" ref="BP205:BP268" si="245">IF(T205&lt;&gt;0,MAX(BQ205,BP$14),BQ205)</f>
        <v/>
      </c>
      <c r="BQ205" s="264" t="str">
        <f t="shared" si="200"/>
        <v/>
      </c>
      <c r="BR205" s="261" t="str">
        <f t="shared" si="30"/>
        <v/>
      </c>
      <c r="BS205" s="254" t="str">
        <f t="shared" si="180"/>
        <v/>
      </c>
      <c r="BT205" s="254" t="str">
        <f t="shared" si="180"/>
        <v/>
      </c>
      <c r="BU205" s="265" t="str">
        <f t="shared" si="178"/>
        <v/>
      </c>
      <c r="BV205" s="263" t="str">
        <f t="shared" si="181"/>
        <v/>
      </c>
      <c r="BW205" s="254" t="str">
        <f t="shared" si="181"/>
        <v/>
      </c>
      <c r="BX205" s="254" t="str">
        <f t="shared" si="179"/>
        <v/>
      </c>
      <c r="BY205" s="264" t="str">
        <f t="shared" si="33"/>
        <v/>
      </c>
      <c r="BZ205" s="254" t="str">
        <f t="shared" si="34"/>
        <v/>
      </c>
      <c r="CA205" s="254">
        <f t="shared" si="243"/>
        <v>0</v>
      </c>
      <c r="CB205" s="254">
        <f t="shared" si="243"/>
        <v>0</v>
      </c>
      <c r="CC205" s="254">
        <f t="shared" si="243"/>
        <v>0</v>
      </c>
      <c r="CD205" s="254">
        <f t="shared" si="243"/>
        <v>0</v>
      </c>
      <c r="CE205" s="254">
        <f t="shared" si="243"/>
        <v>0</v>
      </c>
      <c r="CF205" s="254">
        <f t="shared" si="243"/>
        <v>0</v>
      </c>
      <c r="CG205" s="254">
        <f t="shared" si="241"/>
        <v>0</v>
      </c>
      <c r="CH205" s="254">
        <f t="shared" si="241"/>
        <v>0</v>
      </c>
      <c r="CI205" s="254">
        <f t="shared" si="241"/>
        <v>0</v>
      </c>
      <c r="CJ205" s="254">
        <f t="shared" si="241"/>
        <v>0</v>
      </c>
      <c r="CK205" s="254">
        <f t="shared" si="241"/>
        <v>0</v>
      </c>
      <c r="CL205" s="254">
        <f t="shared" si="241"/>
        <v>0</v>
      </c>
      <c r="CM205" s="254">
        <f t="shared" si="201"/>
        <v>0</v>
      </c>
      <c r="CN205" s="254">
        <f t="shared" si="202"/>
        <v>0</v>
      </c>
      <c r="CO205" s="254">
        <f t="shared" si="203"/>
        <v>0</v>
      </c>
      <c r="CP205" s="254">
        <f t="shared" si="204"/>
        <v>0</v>
      </c>
      <c r="CQ205" s="254">
        <f t="shared" si="205"/>
        <v>0</v>
      </c>
      <c r="CR205" s="254">
        <f t="shared" si="206"/>
        <v>0</v>
      </c>
      <c r="CS205" s="254">
        <f t="shared" si="207"/>
        <v>0</v>
      </c>
      <c r="CT205" s="254">
        <f t="shared" si="208"/>
        <v>0</v>
      </c>
      <c r="CU205" s="254">
        <f t="shared" si="209"/>
        <v>0</v>
      </c>
      <c r="CV205" s="254">
        <f t="shared" si="210"/>
        <v>0</v>
      </c>
      <c r="CW205" s="254">
        <f t="shared" si="211"/>
        <v>0</v>
      </c>
      <c r="CX205" s="254">
        <f t="shared" si="212"/>
        <v>0</v>
      </c>
      <c r="CY205" s="254">
        <f t="shared" si="213"/>
        <v>0</v>
      </c>
      <c r="CZ205" s="254">
        <f t="shared" si="214"/>
        <v>0</v>
      </c>
      <c r="DA205" s="254">
        <f t="shared" si="215"/>
        <v>0</v>
      </c>
      <c r="DB205" s="254">
        <f t="shared" si="216"/>
        <v>0</v>
      </c>
      <c r="DC205" s="254">
        <f t="shared" si="217"/>
        <v>0</v>
      </c>
      <c r="DD205" s="254">
        <f t="shared" si="218"/>
        <v>0</v>
      </c>
      <c r="DE205" s="254">
        <f t="shared" si="219"/>
        <v>0</v>
      </c>
      <c r="DF205" s="254">
        <f t="shared" si="220"/>
        <v>0</v>
      </c>
      <c r="DG205" s="254">
        <f t="shared" si="221"/>
        <v>0</v>
      </c>
      <c r="DH205" s="254">
        <f t="shared" si="222"/>
        <v>0</v>
      </c>
      <c r="DI205" s="254">
        <f t="shared" si="223"/>
        <v>0</v>
      </c>
      <c r="DJ205" s="254">
        <f t="shared" si="224"/>
        <v>0</v>
      </c>
      <c r="DK205" s="254">
        <f t="shared" si="225"/>
        <v>0</v>
      </c>
      <c r="DL205" s="254">
        <f t="shared" si="226"/>
        <v>0</v>
      </c>
      <c r="DM205" s="254">
        <f t="shared" si="227"/>
        <v>0</v>
      </c>
      <c r="DN205" s="254">
        <f t="shared" si="228"/>
        <v>0</v>
      </c>
      <c r="DO205" s="254">
        <f t="shared" si="229"/>
        <v>0</v>
      </c>
      <c r="DP205" s="254">
        <f t="shared" si="230"/>
        <v>0</v>
      </c>
      <c r="DQ205" s="254">
        <f t="shared" si="231"/>
        <v>0</v>
      </c>
      <c r="DR205" s="254">
        <f t="shared" si="232"/>
        <v>0</v>
      </c>
      <c r="DS205" s="254">
        <f t="shared" si="233"/>
        <v>0</v>
      </c>
      <c r="DT205" s="254">
        <f t="shared" si="234"/>
        <v>0</v>
      </c>
      <c r="DU205" s="254">
        <f t="shared" si="235"/>
        <v>0</v>
      </c>
      <c r="DV205" s="254">
        <f t="shared" si="236"/>
        <v>0</v>
      </c>
    </row>
    <row r="206" spans="1:126" ht="24" customHeight="1">
      <c r="A206" s="11" t="str">
        <f ca="1">IF(AG206&lt;&gt;"OK","",CONCATENATE(TEXT('Front Page'!$F$33,"000"),TEXT('Front Page'!$F$31,"000"),"-",LEFT('Front Page'!$R$53,5),"-",LEFT(D206,1),AJ206, "-",TEXT(B206,"000")))</f>
        <v/>
      </c>
      <c r="B206" s="12" t="str">
        <f>IFERROR(IF(E206="","",MAX(B$17:B205)+1),"")</f>
        <v/>
      </c>
      <c r="C206" s="13"/>
      <c r="D206" s="29" t="str">
        <f t="shared" si="134"/>
        <v>None</v>
      </c>
      <c r="E206" s="29" t="str">
        <f t="shared" si="17"/>
        <v/>
      </c>
      <c r="F206" s="29" t="str">
        <f t="shared" si="18"/>
        <v/>
      </c>
      <c r="G206" s="363"/>
      <c r="H206" s="364"/>
      <c r="I206" s="325" t="str">
        <f t="shared" si="194"/>
        <v>No</v>
      </c>
      <c r="J206" s="314">
        <v>0</v>
      </c>
      <c r="K206" s="312">
        <v>0</v>
      </c>
      <c r="L206" s="312">
        <v>0</v>
      </c>
      <c r="M206" s="312">
        <v>0</v>
      </c>
      <c r="N206" s="312">
        <v>0</v>
      </c>
      <c r="O206" s="312">
        <v>0</v>
      </c>
      <c r="P206" s="312">
        <v>0</v>
      </c>
      <c r="Q206" s="312">
        <v>0</v>
      </c>
      <c r="R206" s="312">
        <v>0</v>
      </c>
      <c r="S206" s="312">
        <v>0</v>
      </c>
      <c r="T206" s="312">
        <v>0</v>
      </c>
      <c r="U206" s="312">
        <v>0</v>
      </c>
      <c r="V206" s="313">
        <v>1</v>
      </c>
      <c r="W206" s="313">
        <v>1</v>
      </c>
      <c r="X206" s="312">
        <v>0</v>
      </c>
      <c r="Y206" s="312">
        <v>0</v>
      </c>
      <c r="Z206" s="312">
        <v>0</v>
      </c>
      <c r="AA206" s="14">
        <v>0</v>
      </c>
      <c r="AB206" s="317"/>
      <c r="AC206" s="15" t="str">
        <f t="shared" si="189"/>
        <v/>
      </c>
      <c r="AD206" s="15" t="str">
        <f t="shared" si="195"/>
        <v/>
      </c>
      <c r="AE206" s="16" t="str">
        <f t="shared" si="196"/>
        <v>0 - 0</v>
      </c>
      <c r="AF206" s="20" t="str">
        <f t="shared" si="197"/>
        <v>Not an offer</v>
      </c>
      <c r="AG206" s="276" t="str">
        <f t="shared" si="191"/>
        <v>Not an Offer</v>
      </c>
      <c r="AH206" s="150"/>
      <c r="AI206" s="254">
        <v>190</v>
      </c>
      <c r="AJ206" s="149" t="str">
        <f t="shared" si="192"/>
        <v>00-ICT</v>
      </c>
      <c r="AK206" s="254" t="b">
        <f t="shared" si="11"/>
        <v>0</v>
      </c>
      <c r="AL206" s="254">
        <f t="shared" si="190"/>
        <v>0</v>
      </c>
      <c r="AM206" s="254">
        <f t="shared" si="193"/>
        <v>0</v>
      </c>
      <c r="AN206" s="288">
        <f t="shared" si="198"/>
        <v>0</v>
      </c>
      <c r="AO206" s="288">
        <f>IF(AND($BU206=$BV206,BU206=AO$13),$J206&amp;$K206&amp;$L206&amp;$M206&amp;$N206&amp;$O206&amp;$P206&amp;$Q206&amp;$R206&amp;$S206&amp;$T206&amp;$U206,IFERROR(MATCH($AN206,AO$17:AO205,0),-1000))</f>
        <v>1</v>
      </c>
      <c r="AP206" s="288">
        <f>IF(AND($BU206=$BV206,BV206=AP$13),$J206&amp;$K206&amp;$L206&amp;$M206&amp;$N206&amp;$O206&amp;$P206&amp;$Q206&amp;$R206&amp;$S206&amp;$T206&amp;$U206,IFERROR(MATCH($AN206,AP$17:AP205,0),-1000))</f>
        <v>1</v>
      </c>
      <c r="AQ206" s="288">
        <f>IF(AND($BU206=$BV206,BW206=AQ$13),$J206&amp;$K206&amp;$L206&amp;$M206&amp;$N206&amp;$O206&amp;$P206&amp;$Q206&amp;$R206&amp;$S206&amp;$T206&amp;$U206,IFERROR(MATCH($AN206,AQ$17:AQ205,0),-1000))</f>
        <v>1</v>
      </c>
      <c r="AR206" s="288">
        <f>IF(AND($BU206=$BV206,BX206=AR$13),$J206&amp;$K206&amp;$L206&amp;$M206&amp;$N206&amp;$O206&amp;$P206&amp;$Q206&amp;$R206&amp;$S206&amp;$T206&amp;$U206,IFERROR(MATCH($AN206,AR$17:AR205,0),-1000))</f>
        <v>1</v>
      </c>
      <c r="AS206" s="254">
        <f t="shared" si="242"/>
        <v>0</v>
      </c>
      <c r="AT206" s="261" t="str">
        <f t="shared" si="199"/>
        <v/>
      </c>
      <c r="AU206" s="254" t="str">
        <f t="shared" si="239"/>
        <v/>
      </c>
      <c r="AV206" s="254" t="str">
        <f t="shared" si="239"/>
        <v/>
      </c>
      <c r="AW206" s="254" t="str">
        <f t="shared" si="239"/>
        <v/>
      </c>
      <c r="AX206" s="254" t="str">
        <f t="shared" si="239"/>
        <v/>
      </c>
      <c r="AY206" s="254" t="str">
        <f t="shared" si="239"/>
        <v/>
      </c>
      <c r="AZ206" s="254" t="str">
        <f t="shared" si="239"/>
        <v/>
      </c>
      <c r="BA206" s="254" t="str">
        <f t="shared" si="239"/>
        <v/>
      </c>
      <c r="BB206" s="254" t="str">
        <f t="shared" si="239"/>
        <v/>
      </c>
      <c r="BC206" s="254" t="str">
        <f t="shared" si="239"/>
        <v/>
      </c>
      <c r="BD206" s="254" t="str">
        <f t="shared" si="239"/>
        <v/>
      </c>
      <c r="BE206" s="262" t="str">
        <f t="shared" si="244"/>
        <v/>
      </c>
      <c r="BF206" s="263" t="str">
        <f t="shared" si="240"/>
        <v/>
      </c>
      <c r="BG206" s="254" t="str">
        <f t="shared" si="240"/>
        <v/>
      </c>
      <c r="BH206" s="254" t="str">
        <f t="shared" si="240"/>
        <v/>
      </c>
      <c r="BI206" s="254" t="str">
        <f t="shared" si="240"/>
        <v/>
      </c>
      <c r="BJ206" s="254" t="str">
        <f t="shared" si="240"/>
        <v/>
      </c>
      <c r="BK206" s="254" t="str">
        <f t="shared" si="240"/>
        <v/>
      </c>
      <c r="BL206" s="254" t="str">
        <f t="shared" si="240"/>
        <v/>
      </c>
      <c r="BM206" s="254" t="str">
        <f t="shared" si="240"/>
        <v/>
      </c>
      <c r="BN206" s="254" t="str">
        <f t="shared" si="240"/>
        <v/>
      </c>
      <c r="BO206" s="254" t="str">
        <f t="shared" si="240"/>
        <v/>
      </c>
      <c r="BP206" s="254" t="str">
        <f t="shared" si="245"/>
        <v/>
      </c>
      <c r="BQ206" s="264" t="str">
        <f t="shared" si="200"/>
        <v/>
      </c>
      <c r="BR206" s="261" t="str">
        <f t="shared" si="30"/>
        <v/>
      </c>
      <c r="BS206" s="254" t="str">
        <f t="shared" si="180"/>
        <v/>
      </c>
      <c r="BT206" s="254" t="str">
        <f t="shared" si="180"/>
        <v/>
      </c>
      <c r="BU206" s="265" t="str">
        <f t="shared" si="178"/>
        <v/>
      </c>
      <c r="BV206" s="263" t="str">
        <f t="shared" si="181"/>
        <v/>
      </c>
      <c r="BW206" s="254" t="str">
        <f t="shared" si="181"/>
        <v/>
      </c>
      <c r="BX206" s="254" t="str">
        <f t="shared" si="179"/>
        <v/>
      </c>
      <c r="BY206" s="264" t="str">
        <f t="shared" si="33"/>
        <v/>
      </c>
      <c r="BZ206" s="254" t="str">
        <f t="shared" si="34"/>
        <v/>
      </c>
      <c r="CA206" s="254">
        <f t="shared" si="243"/>
        <v>0</v>
      </c>
      <c r="CB206" s="254">
        <f t="shared" si="243"/>
        <v>0</v>
      </c>
      <c r="CC206" s="254">
        <f t="shared" si="243"/>
        <v>0</v>
      </c>
      <c r="CD206" s="254">
        <f t="shared" si="243"/>
        <v>0</v>
      </c>
      <c r="CE206" s="254">
        <f t="shared" si="243"/>
        <v>0</v>
      </c>
      <c r="CF206" s="254">
        <f t="shared" si="243"/>
        <v>0</v>
      </c>
      <c r="CG206" s="254">
        <f t="shared" si="241"/>
        <v>0</v>
      </c>
      <c r="CH206" s="254">
        <f t="shared" si="241"/>
        <v>0</v>
      </c>
      <c r="CI206" s="254">
        <f t="shared" si="241"/>
        <v>0</v>
      </c>
      <c r="CJ206" s="254">
        <f t="shared" si="241"/>
        <v>0</v>
      </c>
      <c r="CK206" s="254">
        <f t="shared" si="241"/>
        <v>0</v>
      </c>
      <c r="CL206" s="254">
        <f t="shared" si="241"/>
        <v>0</v>
      </c>
      <c r="CM206" s="254">
        <f t="shared" si="201"/>
        <v>0</v>
      </c>
      <c r="CN206" s="254">
        <f t="shared" si="202"/>
        <v>0</v>
      </c>
      <c r="CO206" s="254">
        <f t="shared" si="203"/>
        <v>0</v>
      </c>
      <c r="CP206" s="254">
        <f t="shared" si="204"/>
        <v>0</v>
      </c>
      <c r="CQ206" s="254">
        <f t="shared" si="205"/>
        <v>0</v>
      </c>
      <c r="CR206" s="254">
        <f t="shared" si="206"/>
        <v>0</v>
      </c>
      <c r="CS206" s="254">
        <f t="shared" si="207"/>
        <v>0</v>
      </c>
      <c r="CT206" s="254">
        <f t="shared" si="208"/>
        <v>0</v>
      </c>
      <c r="CU206" s="254">
        <f t="shared" si="209"/>
        <v>0</v>
      </c>
      <c r="CV206" s="254">
        <f t="shared" si="210"/>
        <v>0</v>
      </c>
      <c r="CW206" s="254">
        <f t="shared" si="211"/>
        <v>0</v>
      </c>
      <c r="CX206" s="254">
        <f t="shared" si="212"/>
        <v>0</v>
      </c>
      <c r="CY206" s="254">
        <f t="shared" si="213"/>
        <v>0</v>
      </c>
      <c r="CZ206" s="254">
        <f t="shared" si="214"/>
        <v>0</v>
      </c>
      <c r="DA206" s="254">
        <f t="shared" si="215"/>
        <v>0</v>
      </c>
      <c r="DB206" s="254">
        <f t="shared" si="216"/>
        <v>0</v>
      </c>
      <c r="DC206" s="254">
        <f t="shared" si="217"/>
        <v>0</v>
      </c>
      <c r="DD206" s="254">
        <f t="shared" si="218"/>
        <v>0</v>
      </c>
      <c r="DE206" s="254">
        <f t="shared" si="219"/>
        <v>0</v>
      </c>
      <c r="DF206" s="254">
        <f t="shared" si="220"/>
        <v>0</v>
      </c>
      <c r="DG206" s="254">
        <f t="shared" si="221"/>
        <v>0</v>
      </c>
      <c r="DH206" s="254">
        <f t="shared" si="222"/>
        <v>0</v>
      </c>
      <c r="DI206" s="254">
        <f t="shared" si="223"/>
        <v>0</v>
      </c>
      <c r="DJ206" s="254">
        <f t="shared" si="224"/>
        <v>0</v>
      </c>
      <c r="DK206" s="254">
        <f t="shared" si="225"/>
        <v>0</v>
      </c>
      <c r="DL206" s="254">
        <f t="shared" si="226"/>
        <v>0</v>
      </c>
      <c r="DM206" s="254">
        <f t="shared" si="227"/>
        <v>0</v>
      </c>
      <c r="DN206" s="254">
        <f t="shared" si="228"/>
        <v>0</v>
      </c>
      <c r="DO206" s="254">
        <f t="shared" si="229"/>
        <v>0</v>
      </c>
      <c r="DP206" s="254">
        <f t="shared" si="230"/>
        <v>0</v>
      </c>
      <c r="DQ206" s="254">
        <f t="shared" si="231"/>
        <v>0</v>
      </c>
      <c r="DR206" s="254">
        <f t="shared" si="232"/>
        <v>0</v>
      </c>
      <c r="DS206" s="254">
        <f t="shared" si="233"/>
        <v>0</v>
      </c>
      <c r="DT206" s="254">
        <f t="shared" si="234"/>
        <v>0</v>
      </c>
      <c r="DU206" s="254">
        <f t="shared" si="235"/>
        <v>0</v>
      </c>
      <c r="DV206" s="254">
        <f t="shared" si="236"/>
        <v>0</v>
      </c>
    </row>
    <row r="207" spans="1:126" ht="24" customHeight="1">
      <c r="A207" s="11" t="str">
        <f ca="1">IF(AG207&lt;&gt;"OK","",CONCATENATE(TEXT('Front Page'!$F$33,"000"),TEXT('Front Page'!$F$31,"000"),"-",LEFT('Front Page'!$R$53,5),"-",LEFT(D207,1),AJ207, "-",TEXT(B207,"000")))</f>
        <v/>
      </c>
      <c r="B207" s="12" t="str">
        <f>IFERROR(IF(E207="","",MAX(B$17:B206)+1),"")</f>
        <v/>
      </c>
      <c r="C207" s="13"/>
      <c r="D207" s="29" t="str">
        <f t="shared" si="134"/>
        <v>None</v>
      </c>
      <c r="E207" s="29" t="str">
        <f t="shared" si="17"/>
        <v/>
      </c>
      <c r="F207" s="29" t="str">
        <f t="shared" si="18"/>
        <v/>
      </c>
      <c r="G207" s="363"/>
      <c r="H207" s="364"/>
      <c r="I207" s="325" t="str">
        <f t="shared" si="194"/>
        <v>No</v>
      </c>
      <c r="J207" s="314">
        <v>0</v>
      </c>
      <c r="K207" s="312">
        <v>0</v>
      </c>
      <c r="L207" s="312">
        <v>0</v>
      </c>
      <c r="M207" s="312">
        <v>0</v>
      </c>
      <c r="N207" s="312">
        <v>0</v>
      </c>
      <c r="O207" s="312">
        <v>0</v>
      </c>
      <c r="P207" s="312">
        <v>0</v>
      </c>
      <c r="Q207" s="312">
        <v>0</v>
      </c>
      <c r="R207" s="312">
        <v>0</v>
      </c>
      <c r="S207" s="312">
        <v>0</v>
      </c>
      <c r="T207" s="312">
        <v>0</v>
      </c>
      <c r="U207" s="312">
        <v>0</v>
      </c>
      <c r="V207" s="313">
        <v>1</v>
      </c>
      <c r="W207" s="313">
        <v>1</v>
      </c>
      <c r="X207" s="312">
        <v>0</v>
      </c>
      <c r="Y207" s="312">
        <v>0</v>
      </c>
      <c r="Z207" s="312">
        <v>0</v>
      </c>
      <c r="AA207" s="14">
        <v>0</v>
      </c>
      <c r="AB207" s="317"/>
      <c r="AC207" s="15" t="str">
        <f t="shared" si="189"/>
        <v/>
      </c>
      <c r="AD207" s="15" t="str">
        <f t="shared" si="195"/>
        <v/>
      </c>
      <c r="AE207" s="16" t="str">
        <f t="shared" si="196"/>
        <v>0 - 0</v>
      </c>
      <c r="AF207" s="20" t="str">
        <f t="shared" si="197"/>
        <v>Not an offer</v>
      </c>
      <c r="AG207" s="276" t="str">
        <f t="shared" si="191"/>
        <v>Not an Offer</v>
      </c>
      <c r="AH207" s="150"/>
      <c r="AI207" s="254">
        <v>191</v>
      </c>
      <c r="AJ207" s="149" t="str">
        <f t="shared" si="192"/>
        <v>00-ICT</v>
      </c>
      <c r="AK207" s="254" t="b">
        <f t="shared" si="11"/>
        <v>0</v>
      </c>
      <c r="AL207" s="254">
        <f t="shared" si="190"/>
        <v>0</v>
      </c>
      <c r="AM207" s="254">
        <f t="shared" si="193"/>
        <v>0</v>
      </c>
      <c r="AN207" s="288">
        <f t="shared" si="198"/>
        <v>0</v>
      </c>
      <c r="AO207" s="288">
        <f>IF(AND($BU207=$BV207,BU207=AO$13),$J207&amp;$K207&amp;$L207&amp;$M207&amp;$N207&amp;$O207&amp;$P207&amp;$Q207&amp;$R207&amp;$S207&amp;$T207&amp;$U207,IFERROR(MATCH($AN207,AO$17:AO206,0),-1000))</f>
        <v>1</v>
      </c>
      <c r="AP207" s="288">
        <f>IF(AND($BU207=$BV207,BV207=AP$13),$J207&amp;$K207&amp;$L207&amp;$M207&amp;$N207&amp;$O207&amp;$P207&amp;$Q207&amp;$R207&amp;$S207&amp;$T207&amp;$U207,IFERROR(MATCH($AN207,AP$17:AP206,0),-1000))</f>
        <v>1</v>
      </c>
      <c r="AQ207" s="288">
        <f>IF(AND($BU207=$BV207,BW207=AQ$13),$J207&amp;$K207&amp;$L207&amp;$M207&amp;$N207&amp;$O207&amp;$P207&amp;$Q207&amp;$R207&amp;$S207&amp;$T207&amp;$U207,IFERROR(MATCH($AN207,AQ$17:AQ206,0),-1000))</f>
        <v>1</v>
      </c>
      <c r="AR207" s="288">
        <f>IF(AND($BU207=$BV207,BX207=AR$13),$J207&amp;$K207&amp;$L207&amp;$M207&amp;$N207&amp;$O207&amp;$P207&amp;$Q207&amp;$R207&amp;$S207&amp;$T207&amp;$U207,IFERROR(MATCH($AN207,AR$17:AR206,0),-1000))</f>
        <v>1</v>
      </c>
      <c r="AS207" s="254">
        <f t="shared" si="242"/>
        <v>0</v>
      </c>
      <c r="AT207" s="261" t="str">
        <f t="shared" si="199"/>
        <v/>
      </c>
      <c r="AU207" s="254" t="str">
        <f t="shared" si="239"/>
        <v/>
      </c>
      <c r="AV207" s="254" t="str">
        <f t="shared" si="239"/>
        <v/>
      </c>
      <c r="AW207" s="254" t="str">
        <f t="shared" si="239"/>
        <v/>
      </c>
      <c r="AX207" s="254" t="str">
        <f t="shared" si="239"/>
        <v/>
      </c>
      <c r="AY207" s="254" t="str">
        <f t="shared" si="239"/>
        <v/>
      </c>
      <c r="AZ207" s="254" t="str">
        <f t="shared" si="239"/>
        <v/>
      </c>
      <c r="BA207" s="254" t="str">
        <f t="shared" si="239"/>
        <v/>
      </c>
      <c r="BB207" s="254" t="str">
        <f t="shared" si="239"/>
        <v/>
      </c>
      <c r="BC207" s="254" t="str">
        <f t="shared" si="239"/>
        <v/>
      </c>
      <c r="BD207" s="254" t="str">
        <f t="shared" si="239"/>
        <v/>
      </c>
      <c r="BE207" s="262" t="str">
        <f t="shared" si="244"/>
        <v/>
      </c>
      <c r="BF207" s="263" t="str">
        <f t="shared" si="240"/>
        <v/>
      </c>
      <c r="BG207" s="254" t="str">
        <f t="shared" si="240"/>
        <v/>
      </c>
      <c r="BH207" s="254" t="str">
        <f t="shared" si="240"/>
        <v/>
      </c>
      <c r="BI207" s="254" t="str">
        <f t="shared" si="240"/>
        <v/>
      </c>
      <c r="BJ207" s="254" t="str">
        <f t="shared" si="240"/>
        <v/>
      </c>
      <c r="BK207" s="254" t="str">
        <f t="shared" si="240"/>
        <v/>
      </c>
      <c r="BL207" s="254" t="str">
        <f t="shared" si="240"/>
        <v/>
      </c>
      <c r="BM207" s="254" t="str">
        <f t="shared" si="240"/>
        <v/>
      </c>
      <c r="BN207" s="254" t="str">
        <f t="shared" si="240"/>
        <v/>
      </c>
      <c r="BO207" s="254" t="str">
        <f t="shared" si="240"/>
        <v/>
      </c>
      <c r="BP207" s="254" t="str">
        <f t="shared" si="245"/>
        <v/>
      </c>
      <c r="BQ207" s="264" t="str">
        <f t="shared" si="200"/>
        <v/>
      </c>
      <c r="BR207" s="261" t="str">
        <f t="shared" si="30"/>
        <v/>
      </c>
      <c r="BS207" s="254" t="str">
        <f t="shared" si="180"/>
        <v/>
      </c>
      <c r="BT207" s="254" t="str">
        <f t="shared" si="180"/>
        <v/>
      </c>
      <c r="BU207" s="265" t="str">
        <f t="shared" si="178"/>
        <v/>
      </c>
      <c r="BV207" s="263" t="str">
        <f t="shared" si="181"/>
        <v/>
      </c>
      <c r="BW207" s="254" t="str">
        <f t="shared" si="181"/>
        <v/>
      </c>
      <c r="BX207" s="254" t="str">
        <f t="shared" si="179"/>
        <v/>
      </c>
      <c r="BY207" s="264" t="str">
        <f t="shared" si="33"/>
        <v/>
      </c>
      <c r="BZ207" s="254" t="str">
        <f t="shared" si="34"/>
        <v/>
      </c>
      <c r="CA207" s="254">
        <f t="shared" si="243"/>
        <v>0</v>
      </c>
      <c r="CB207" s="254">
        <f t="shared" si="243"/>
        <v>0</v>
      </c>
      <c r="CC207" s="254">
        <f t="shared" si="243"/>
        <v>0</v>
      </c>
      <c r="CD207" s="254">
        <f t="shared" si="243"/>
        <v>0</v>
      </c>
      <c r="CE207" s="254">
        <f t="shared" si="243"/>
        <v>0</v>
      </c>
      <c r="CF207" s="254">
        <f t="shared" si="243"/>
        <v>0</v>
      </c>
      <c r="CG207" s="254">
        <f t="shared" si="241"/>
        <v>0</v>
      </c>
      <c r="CH207" s="254">
        <f t="shared" si="241"/>
        <v>0</v>
      </c>
      <c r="CI207" s="254">
        <f t="shared" si="241"/>
        <v>0</v>
      </c>
      <c r="CJ207" s="254">
        <f t="shared" si="241"/>
        <v>0</v>
      </c>
      <c r="CK207" s="254">
        <f t="shared" si="241"/>
        <v>0</v>
      </c>
      <c r="CL207" s="254">
        <f t="shared" si="241"/>
        <v>0</v>
      </c>
      <c r="CM207" s="254">
        <f t="shared" si="201"/>
        <v>0</v>
      </c>
      <c r="CN207" s="254">
        <f t="shared" si="202"/>
        <v>0</v>
      </c>
      <c r="CO207" s="254">
        <f t="shared" si="203"/>
        <v>0</v>
      </c>
      <c r="CP207" s="254">
        <f t="shared" si="204"/>
        <v>0</v>
      </c>
      <c r="CQ207" s="254">
        <f t="shared" si="205"/>
        <v>0</v>
      </c>
      <c r="CR207" s="254">
        <f t="shared" si="206"/>
        <v>0</v>
      </c>
      <c r="CS207" s="254">
        <f t="shared" si="207"/>
        <v>0</v>
      </c>
      <c r="CT207" s="254">
        <f t="shared" si="208"/>
        <v>0</v>
      </c>
      <c r="CU207" s="254">
        <f t="shared" si="209"/>
        <v>0</v>
      </c>
      <c r="CV207" s="254">
        <f t="shared" si="210"/>
        <v>0</v>
      </c>
      <c r="CW207" s="254">
        <f t="shared" si="211"/>
        <v>0</v>
      </c>
      <c r="CX207" s="254">
        <f t="shared" si="212"/>
        <v>0</v>
      </c>
      <c r="CY207" s="254">
        <f t="shared" si="213"/>
        <v>0</v>
      </c>
      <c r="CZ207" s="254">
        <f t="shared" si="214"/>
        <v>0</v>
      </c>
      <c r="DA207" s="254">
        <f t="shared" si="215"/>
        <v>0</v>
      </c>
      <c r="DB207" s="254">
        <f t="shared" si="216"/>
        <v>0</v>
      </c>
      <c r="DC207" s="254">
        <f t="shared" si="217"/>
        <v>0</v>
      </c>
      <c r="DD207" s="254">
        <f t="shared" si="218"/>
        <v>0</v>
      </c>
      <c r="DE207" s="254">
        <f t="shared" si="219"/>
        <v>0</v>
      </c>
      <c r="DF207" s="254">
        <f t="shared" si="220"/>
        <v>0</v>
      </c>
      <c r="DG207" s="254">
        <f t="shared" si="221"/>
        <v>0</v>
      </c>
      <c r="DH207" s="254">
        <f t="shared" si="222"/>
        <v>0</v>
      </c>
      <c r="DI207" s="254">
        <f t="shared" si="223"/>
        <v>0</v>
      </c>
      <c r="DJ207" s="254">
        <f t="shared" si="224"/>
        <v>0</v>
      </c>
      <c r="DK207" s="254">
        <f t="shared" si="225"/>
        <v>0</v>
      </c>
      <c r="DL207" s="254">
        <f t="shared" si="226"/>
        <v>0</v>
      </c>
      <c r="DM207" s="254">
        <f t="shared" si="227"/>
        <v>0</v>
      </c>
      <c r="DN207" s="254">
        <f t="shared" si="228"/>
        <v>0</v>
      </c>
      <c r="DO207" s="254">
        <f t="shared" si="229"/>
        <v>0</v>
      </c>
      <c r="DP207" s="254">
        <f t="shared" si="230"/>
        <v>0</v>
      </c>
      <c r="DQ207" s="254">
        <f t="shared" si="231"/>
        <v>0</v>
      </c>
      <c r="DR207" s="254">
        <f t="shared" si="232"/>
        <v>0</v>
      </c>
      <c r="DS207" s="254">
        <f t="shared" si="233"/>
        <v>0</v>
      </c>
      <c r="DT207" s="254">
        <f t="shared" si="234"/>
        <v>0</v>
      </c>
      <c r="DU207" s="254">
        <f t="shared" si="235"/>
        <v>0</v>
      </c>
      <c r="DV207" s="254">
        <f t="shared" si="236"/>
        <v>0</v>
      </c>
    </row>
    <row r="208" spans="1:126" ht="24" customHeight="1">
      <c r="A208" s="11" t="str">
        <f ca="1">IF(AG208&lt;&gt;"OK","",CONCATENATE(TEXT('Front Page'!$F$33,"000"),TEXT('Front Page'!$F$31,"000"),"-",LEFT('Front Page'!$R$53,5),"-",LEFT(D208,1),AJ208, "-",TEXT(B208,"000")))</f>
        <v/>
      </c>
      <c r="B208" s="12" t="str">
        <f>IFERROR(IF(E208="","",MAX(B$17:B207)+1),"")</f>
        <v/>
      </c>
      <c r="C208" s="13"/>
      <c r="D208" s="29" t="str">
        <f t="shared" si="134"/>
        <v>None</v>
      </c>
      <c r="E208" s="29" t="str">
        <f t="shared" si="17"/>
        <v/>
      </c>
      <c r="F208" s="29" t="str">
        <f t="shared" si="18"/>
        <v/>
      </c>
      <c r="G208" s="363"/>
      <c r="H208" s="364"/>
      <c r="I208" s="325" t="str">
        <f t="shared" si="194"/>
        <v>No</v>
      </c>
      <c r="J208" s="314">
        <v>0</v>
      </c>
      <c r="K208" s="312">
        <v>0</v>
      </c>
      <c r="L208" s="312">
        <v>0</v>
      </c>
      <c r="M208" s="312">
        <v>0</v>
      </c>
      <c r="N208" s="312">
        <v>0</v>
      </c>
      <c r="O208" s="312">
        <v>0</v>
      </c>
      <c r="P208" s="312">
        <v>0</v>
      </c>
      <c r="Q208" s="312">
        <v>0</v>
      </c>
      <c r="R208" s="312">
        <v>0</v>
      </c>
      <c r="S208" s="312">
        <v>0</v>
      </c>
      <c r="T208" s="312">
        <v>0</v>
      </c>
      <c r="U208" s="312">
        <v>0</v>
      </c>
      <c r="V208" s="313">
        <v>1</v>
      </c>
      <c r="W208" s="313">
        <v>1</v>
      </c>
      <c r="X208" s="312">
        <v>0</v>
      </c>
      <c r="Y208" s="312">
        <v>0</v>
      </c>
      <c r="Z208" s="312">
        <v>0</v>
      </c>
      <c r="AA208" s="14">
        <v>0</v>
      </c>
      <c r="AB208" s="317"/>
      <c r="AC208" s="15" t="str">
        <f t="shared" si="189"/>
        <v/>
      </c>
      <c r="AD208" s="15" t="str">
        <f t="shared" si="195"/>
        <v/>
      </c>
      <c r="AE208" s="16" t="str">
        <f t="shared" si="196"/>
        <v>0 - 0</v>
      </c>
      <c r="AF208" s="20" t="str">
        <f t="shared" si="197"/>
        <v>Not an offer</v>
      </c>
      <c r="AG208" s="276" t="str">
        <f t="shared" si="191"/>
        <v>Not an Offer</v>
      </c>
      <c r="AH208" s="150"/>
      <c r="AI208" s="254">
        <v>192</v>
      </c>
      <c r="AJ208" s="149" t="str">
        <f t="shared" si="192"/>
        <v>00-ICT</v>
      </c>
      <c r="AK208" s="254" t="b">
        <f t="shared" si="11"/>
        <v>0</v>
      </c>
      <c r="AL208" s="254">
        <f t="shared" si="190"/>
        <v>0</v>
      </c>
      <c r="AM208" s="254">
        <f t="shared" si="193"/>
        <v>0</v>
      </c>
      <c r="AN208" s="288">
        <f t="shared" si="198"/>
        <v>0</v>
      </c>
      <c r="AO208" s="288">
        <f>IF(AND($BU208=$BV208,BU208=AO$13),$J208&amp;$K208&amp;$L208&amp;$M208&amp;$N208&amp;$O208&amp;$P208&amp;$Q208&amp;$R208&amp;$S208&amp;$T208&amp;$U208,IFERROR(MATCH($AN208,AO$17:AO207,0),-1000))</f>
        <v>1</v>
      </c>
      <c r="AP208" s="288">
        <f>IF(AND($BU208=$BV208,BV208=AP$13),$J208&amp;$K208&amp;$L208&amp;$M208&amp;$N208&amp;$O208&amp;$P208&amp;$Q208&amp;$R208&amp;$S208&amp;$T208&amp;$U208,IFERROR(MATCH($AN208,AP$17:AP207,0),-1000))</f>
        <v>1</v>
      </c>
      <c r="AQ208" s="288">
        <f>IF(AND($BU208=$BV208,BW208=AQ$13),$J208&amp;$K208&amp;$L208&amp;$M208&amp;$N208&amp;$O208&amp;$P208&amp;$Q208&amp;$R208&amp;$S208&amp;$T208&amp;$U208,IFERROR(MATCH($AN208,AQ$17:AQ207,0),-1000))</f>
        <v>1</v>
      </c>
      <c r="AR208" s="288">
        <f>IF(AND($BU208=$BV208,BX208=AR$13),$J208&amp;$K208&amp;$L208&amp;$M208&amp;$N208&amp;$O208&amp;$P208&amp;$Q208&amp;$R208&amp;$S208&amp;$T208&amp;$U208,IFERROR(MATCH($AN208,AR$17:AR207,0),-1000))</f>
        <v>1</v>
      </c>
      <c r="AS208" s="254">
        <f t="shared" si="242"/>
        <v>0</v>
      </c>
      <c r="AT208" s="261" t="str">
        <f t="shared" si="199"/>
        <v/>
      </c>
      <c r="AU208" s="254" t="str">
        <f t="shared" si="239"/>
        <v/>
      </c>
      <c r="AV208" s="254" t="str">
        <f t="shared" si="239"/>
        <v/>
      </c>
      <c r="AW208" s="254" t="str">
        <f t="shared" si="239"/>
        <v/>
      </c>
      <c r="AX208" s="254" t="str">
        <f t="shared" si="239"/>
        <v/>
      </c>
      <c r="AY208" s="254" t="str">
        <f t="shared" si="239"/>
        <v/>
      </c>
      <c r="AZ208" s="254" t="str">
        <f t="shared" si="239"/>
        <v/>
      </c>
      <c r="BA208" s="254" t="str">
        <f t="shared" si="239"/>
        <v/>
      </c>
      <c r="BB208" s="254" t="str">
        <f t="shared" si="239"/>
        <v/>
      </c>
      <c r="BC208" s="254" t="str">
        <f t="shared" si="239"/>
        <v/>
      </c>
      <c r="BD208" s="254" t="str">
        <f t="shared" si="239"/>
        <v/>
      </c>
      <c r="BE208" s="262" t="str">
        <f t="shared" si="244"/>
        <v/>
      </c>
      <c r="BF208" s="263" t="str">
        <f t="shared" si="240"/>
        <v/>
      </c>
      <c r="BG208" s="254" t="str">
        <f t="shared" si="240"/>
        <v/>
      </c>
      <c r="BH208" s="254" t="str">
        <f t="shared" si="240"/>
        <v/>
      </c>
      <c r="BI208" s="254" t="str">
        <f t="shared" si="240"/>
        <v/>
      </c>
      <c r="BJ208" s="254" t="str">
        <f t="shared" si="240"/>
        <v/>
      </c>
      <c r="BK208" s="254" t="str">
        <f t="shared" si="240"/>
        <v/>
      </c>
      <c r="BL208" s="254" t="str">
        <f t="shared" si="240"/>
        <v/>
      </c>
      <c r="BM208" s="254" t="str">
        <f t="shared" si="240"/>
        <v/>
      </c>
      <c r="BN208" s="254" t="str">
        <f t="shared" si="240"/>
        <v/>
      </c>
      <c r="BO208" s="254" t="str">
        <f t="shared" si="240"/>
        <v/>
      </c>
      <c r="BP208" s="254" t="str">
        <f t="shared" si="245"/>
        <v/>
      </c>
      <c r="BQ208" s="264" t="str">
        <f t="shared" si="200"/>
        <v/>
      </c>
      <c r="BR208" s="261" t="str">
        <f t="shared" si="30"/>
        <v/>
      </c>
      <c r="BS208" s="254" t="str">
        <f t="shared" si="180"/>
        <v/>
      </c>
      <c r="BT208" s="254" t="str">
        <f t="shared" si="180"/>
        <v/>
      </c>
      <c r="BU208" s="265" t="str">
        <f t="shared" si="178"/>
        <v/>
      </c>
      <c r="BV208" s="263" t="str">
        <f t="shared" si="181"/>
        <v/>
      </c>
      <c r="BW208" s="254" t="str">
        <f t="shared" si="181"/>
        <v/>
      </c>
      <c r="BX208" s="254" t="str">
        <f t="shared" si="179"/>
        <v/>
      </c>
      <c r="BY208" s="264" t="str">
        <f t="shared" si="33"/>
        <v/>
      </c>
      <c r="BZ208" s="254" t="str">
        <f t="shared" si="34"/>
        <v/>
      </c>
      <c r="CA208" s="254">
        <f t="shared" si="243"/>
        <v>0</v>
      </c>
      <c r="CB208" s="254">
        <f t="shared" si="243"/>
        <v>0</v>
      </c>
      <c r="CC208" s="254">
        <f t="shared" si="243"/>
        <v>0</v>
      </c>
      <c r="CD208" s="254">
        <f t="shared" si="243"/>
        <v>0</v>
      </c>
      <c r="CE208" s="254">
        <f t="shared" si="243"/>
        <v>0</v>
      </c>
      <c r="CF208" s="254">
        <f t="shared" si="243"/>
        <v>0</v>
      </c>
      <c r="CG208" s="254">
        <f t="shared" si="241"/>
        <v>0</v>
      </c>
      <c r="CH208" s="254">
        <f t="shared" si="241"/>
        <v>0</v>
      </c>
      <c r="CI208" s="254">
        <f t="shared" si="241"/>
        <v>0</v>
      </c>
      <c r="CJ208" s="254">
        <f t="shared" si="241"/>
        <v>0</v>
      </c>
      <c r="CK208" s="254">
        <f t="shared" si="241"/>
        <v>0</v>
      </c>
      <c r="CL208" s="254">
        <f t="shared" si="241"/>
        <v>0</v>
      </c>
      <c r="CM208" s="254">
        <f t="shared" si="201"/>
        <v>0</v>
      </c>
      <c r="CN208" s="254">
        <f t="shared" si="202"/>
        <v>0</v>
      </c>
      <c r="CO208" s="254">
        <f t="shared" si="203"/>
        <v>0</v>
      </c>
      <c r="CP208" s="254">
        <f t="shared" si="204"/>
        <v>0</v>
      </c>
      <c r="CQ208" s="254">
        <f t="shared" si="205"/>
        <v>0</v>
      </c>
      <c r="CR208" s="254">
        <f t="shared" si="206"/>
        <v>0</v>
      </c>
      <c r="CS208" s="254">
        <f t="shared" si="207"/>
        <v>0</v>
      </c>
      <c r="CT208" s="254">
        <f t="shared" si="208"/>
        <v>0</v>
      </c>
      <c r="CU208" s="254">
        <f t="shared" si="209"/>
        <v>0</v>
      </c>
      <c r="CV208" s="254">
        <f t="shared" si="210"/>
        <v>0</v>
      </c>
      <c r="CW208" s="254">
        <f t="shared" si="211"/>
        <v>0</v>
      </c>
      <c r="CX208" s="254">
        <f t="shared" si="212"/>
        <v>0</v>
      </c>
      <c r="CY208" s="254">
        <f t="shared" si="213"/>
        <v>0</v>
      </c>
      <c r="CZ208" s="254">
        <f t="shared" si="214"/>
        <v>0</v>
      </c>
      <c r="DA208" s="254">
        <f t="shared" si="215"/>
        <v>0</v>
      </c>
      <c r="DB208" s="254">
        <f t="shared" si="216"/>
        <v>0</v>
      </c>
      <c r="DC208" s="254">
        <f t="shared" si="217"/>
        <v>0</v>
      </c>
      <c r="DD208" s="254">
        <f t="shared" si="218"/>
        <v>0</v>
      </c>
      <c r="DE208" s="254">
        <f t="shared" si="219"/>
        <v>0</v>
      </c>
      <c r="DF208" s="254">
        <f t="shared" si="220"/>
        <v>0</v>
      </c>
      <c r="DG208" s="254">
        <f t="shared" si="221"/>
        <v>0</v>
      </c>
      <c r="DH208" s="254">
        <f t="shared" si="222"/>
        <v>0</v>
      </c>
      <c r="DI208" s="254">
        <f t="shared" si="223"/>
        <v>0</v>
      </c>
      <c r="DJ208" s="254">
        <f t="shared" si="224"/>
        <v>0</v>
      </c>
      <c r="DK208" s="254">
        <f t="shared" si="225"/>
        <v>0</v>
      </c>
      <c r="DL208" s="254">
        <f t="shared" si="226"/>
        <v>0</v>
      </c>
      <c r="DM208" s="254">
        <f t="shared" si="227"/>
        <v>0</v>
      </c>
      <c r="DN208" s="254">
        <f t="shared" si="228"/>
        <v>0</v>
      </c>
      <c r="DO208" s="254">
        <f t="shared" si="229"/>
        <v>0</v>
      </c>
      <c r="DP208" s="254">
        <f t="shared" si="230"/>
        <v>0</v>
      </c>
      <c r="DQ208" s="254">
        <f t="shared" si="231"/>
        <v>0</v>
      </c>
      <c r="DR208" s="254">
        <f t="shared" si="232"/>
        <v>0</v>
      </c>
      <c r="DS208" s="254">
        <f t="shared" si="233"/>
        <v>0</v>
      </c>
      <c r="DT208" s="254">
        <f t="shared" si="234"/>
        <v>0</v>
      </c>
      <c r="DU208" s="254">
        <f t="shared" si="235"/>
        <v>0</v>
      </c>
      <c r="DV208" s="254">
        <f t="shared" si="236"/>
        <v>0</v>
      </c>
    </row>
    <row r="209" spans="1:126" ht="24" customHeight="1">
      <c r="A209" s="11" t="str">
        <f ca="1">IF(AG209&lt;&gt;"OK","",CONCATENATE(TEXT('Front Page'!$F$33,"000"),TEXT('Front Page'!$F$31,"000"),"-",LEFT('Front Page'!$R$53,5),"-",LEFT(D209,1),AJ209, "-",TEXT(B209,"000")))</f>
        <v/>
      </c>
      <c r="B209" s="12" t="str">
        <f>IFERROR(IF(E209="","",MAX(B$17:B208)+1),"")</f>
        <v/>
      </c>
      <c r="C209" s="13"/>
      <c r="D209" s="29" t="str">
        <f t="shared" si="134"/>
        <v>None</v>
      </c>
      <c r="E209" s="29" t="str">
        <f t="shared" si="17"/>
        <v/>
      </c>
      <c r="F209" s="29" t="str">
        <f t="shared" si="18"/>
        <v/>
      </c>
      <c r="G209" s="363"/>
      <c r="H209" s="364"/>
      <c r="I209" s="325" t="str">
        <f t="shared" si="194"/>
        <v>No</v>
      </c>
      <c r="J209" s="314">
        <v>0</v>
      </c>
      <c r="K209" s="312">
        <v>0</v>
      </c>
      <c r="L209" s="312">
        <v>0</v>
      </c>
      <c r="M209" s="312">
        <v>0</v>
      </c>
      <c r="N209" s="312">
        <v>0</v>
      </c>
      <c r="O209" s="312">
        <v>0</v>
      </c>
      <c r="P209" s="312">
        <v>0</v>
      </c>
      <c r="Q209" s="312">
        <v>0</v>
      </c>
      <c r="R209" s="312">
        <v>0</v>
      </c>
      <c r="S209" s="312">
        <v>0</v>
      </c>
      <c r="T209" s="312">
        <v>0</v>
      </c>
      <c r="U209" s="312">
        <v>0</v>
      </c>
      <c r="V209" s="313">
        <v>1</v>
      </c>
      <c r="W209" s="313">
        <v>1</v>
      </c>
      <c r="X209" s="312">
        <v>0</v>
      </c>
      <c r="Y209" s="312">
        <v>0</v>
      </c>
      <c r="Z209" s="312">
        <v>0</v>
      </c>
      <c r="AA209" s="14">
        <v>0</v>
      </c>
      <c r="AB209" s="317"/>
      <c r="AC209" s="15" t="str">
        <f t="shared" ref="AC209:AC272" si="246">IF(SUM(X209:AA209)=0,"",SUM(J209:U209)*V209*SUM(X209:AA209)/1000)</f>
        <v/>
      </c>
      <c r="AD209" s="15" t="str">
        <f t="shared" si="195"/>
        <v/>
      </c>
      <c r="AE209" s="16" t="str">
        <f t="shared" si="196"/>
        <v>0 - 0</v>
      </c>
      <c r="AF209" s="20" t="str">
        <f t="shared" si="197"/>
        <v>Not an offer</v>
      </c>
      <c r="AG209" s="276" t="str">
        <f t="shared" si="191"/>
        <v>Not an Offer</v>
      </c>
      <c r="AH209" s="150"/>
      <c r="AI209" s="254">
        <v>193</v>
      </c>
      <c r="AJ209" s="149" t="str">
        <f t="shared" si="192"/>
        <v>00-ICT</v>
      </c>
      <c r="AK209" s="254" t="b">
        <f t="shared" si="11"/>
        <v>0</v>
      </c>
      <c r="AL209" s="254">
        <f t="shared" ref="AL209:AL272" si="247">IF(B209&lt;&gt;"",IF(AG209&lt;&gt;"OK",1,0),IF(AG209="Not an Offer",0,1))</f>
        <v>0</v>
      </c>
      <c r="AM209" s="254">
        <f t="shared" si="193"/>
        <v>0</v>
      </c>
      <c r="AN209" s="288">
        <f t="shared" si="198"/>
        <v>0</v>
      </c>
      <c r="AO209" s="288">
        <f>IF(AND($BU209=$BV209,BU209=AO$13),$J209&amp;$K209&amp;$L209&amp;$M209&amp;$N209&amp;$O209&amp;$P209&amp;$Q209&amp;$R209&amp;$S209&amp;$T209&amp;$U209,IFERROR(MATCH($AN209,AO$17:AO208,0),-1000))</f>
        <v>1</v>
      </c>
      <c r="AP209" s="288">
        <f>IF(AND($BU209=$BV209,BV209=AP$13),$J209&amp;$K209&amp;$L209&amp;$M209&amp;$N209&amp;$O209&amp;$P209&amp;$Q209&amp;$R209&amp;$S209&amp;$T209&amp;$U209,IFERROR(MATCH($AN209,AP$17:AP208,0),-1000))</f>
        <v>1</v>
      </c>
      <c r="AQ209" s="288">
        <f>IF(AND($BU209=$BV209,BW209=AQ$13),$J209&amp;$K209&amp;$L209&amp;$M209&amp;$N209&amp;$O209&amp;$P209&amp;$Q209&amp;$R209&amp;$S209&amp;$T209&amp;$U209,IFERROR(MATCH($AN209,AQ$17:AQ208,0),-1000))</f>
        <v>1</v>
      </c>
      <c r="AR209" s="288">
        <f>IF(AND($BU209=$BV209,BX209=AR$13),$J209&amp;$K209&amp;$L209&amp;$M209&amp;$N209&amp;$O209&amp;$P209&amp;$Q209&amp;$R209&amp;$S209&amp;$T209&amp;$U209,IFERROR(MATCH($AN209,AR$17:AR208,0),-1000))</f>
        <v>1</v>
      </c>
      <c r="AS209" s="254">
        <f t="shared" si="242"/>
        <v>0</v>
      </c>
      <c r="AT209" s="261" t="str">
        <f t="shared" si="199"/>
        <v/>
      </c>
      <c r="AU209" s="254" t="str">
        <f t="shared" si="239"/>
        <v/>
      </c>
      <c r="AV209" s="254" t="str">
        <f t="shared" si="239"/>
        <v/>
      </c>
      <c r="AW209" s="254" t="str">
        <f t="shared" si="239"/>
        <v/>
      </c>
      <c r="AX209" s="254" t="str">
        <f t="shared" si="239"/>
        <v/>
      </c>
      <c r="AY209" s="254" t="str">
        <f t="shared" si="239"/>
        <v/>
      </c>
      <c r="AZ209" s="254" t="str">
        <f t="shared" si="239"/>
        <v/>
      </c>
      <c r="BA209" s="254" t="str">
        <f t="shared" si="239"/>
        <v/>
      </c>
      <c r="BB209" s="254" t="str">
        <f t="shared" si="239"/>
        <v/>
      </c>
      <c r="BC209" s="254" t="str">
        <f t="shared" si="239"/>
        <v/>
      </c>
      <c r="BD209" s="254" t="str">
        <f t="shared" si="239"/>
        <v/>
      </c>
      <c r="BE209" s="262" t="str">
        <f t="shared" si="244"/>
        <v/>
      </c>
      <c r="BF209" s="263" t="str">
        <f t="shared" si="240"/>
        <v/>
      </c>
      <c r="BG209" s="254" t="str">
        <f t="shared" si="240"/>
        <v/>
      </c>
      <c r="BH209" s="254" t="str">
        <f t="shared" si="240"/>
        <v/>
      </c>
      <c r="BI209" s="254" t="str">
        <f t="shared" si="240"/>
        <v/>
      </c>
      <c r="BJ209" s="254" t="str">
        <f t="shared" si="240"/>
        <v/>
      </c>
      <c r="BK209" s="254" t="str">
        <f t="shared" si="240"/>
        <v/>
      </c>
      <c r="BL209" s="254" t="str">
        <f t="shared" si="240"/>
        <v/>
      </c>
      <c r="BM209" s="254" t="str">
        <f t="shared" si="240"/>
        <v/>
      </c>
      <c r="BN209" s="254" t="str">
        <f t="shared" si="240"/>
        <v/>
      </c>
      <c r="BO209" s="254" t="str">
        <f t="shared" si="240"/>
        <v/>
      </c>
      <c r="BP209" s="254" t="str">
        <f t="shared" si="245"/>
        <v/>
      </c>
      <c r="BQ209" s="264" t="str">
        <f t="shared" si="200"/>
        <v/>
      </c>
      <c r="BR209" s="261" t="str">
        <f t="shared" si="30"/>
        <v/>
      </c>
      <c r="BS209" s="254" t="str">
        <f t="shared" si="180"/>
        <v/>
      </c>
      <c r="BT209" s="254" t="str">
        <f t="shared" si="180"/>
        <v/>
      </c>
      <c r="BU209" s="265" t="str">
        <f t="shared" si="178"/>
        <v/>
      </c>
      <c r="BV209" s="263" t="str">
        <f t="shared" si="181"/>
        <v/>
      </c>
      <c r="BW209" s="254" t="str">
        <f t="shared" si="181"/>
        <v/>
      </c>
      <c r="BX209" s="254" t="str">
        <f t="shared" si="179"/>
        <v/>
      </c>
      <c r="BY209" s="264" t="str">
        <f t="shared" si="33"/>
        <v/>
      </c>
      <c r="BZ209" s="254" t="str">
        <f t="shared" si="34"/>
        <v/>
      </c>
      <c r="CA209" s="254">
        <f t="shared" si="243"/>
        <v>0</v>
      </c>
      <c r="CB209" s="254">
        <f t="shared" si="243"/>
        <v>0</v>
      </c>
      <c r="CC209" s="254">
        <f t="shared" si="243"/>
        <v>0</v>
      </c>
      <c r="CD209" s="254">
        <f t="shared" si="243"/>
        <v>0</v>
      </c>
      <c r="CE209" s="254">
        <f t="shared" si="243"/>
        <v>0</v>
      </c>
      <c r="CF209" s="254">
        <f t="shared" si="243"/>
        <v>0</v>
      </c>
      <c r="CG209" s="254">
        <f t="shared" si="241"/>
        <v>0</v>
      </c>
      <c r="CH209" s="254">
        <f t="shared" si="241"/>
        <v>0</v>
      </c>
      <c r="CI209" s="254">
        <f t="shared" si="241"/>
        <v>0</v>
      </c>
      <c r="CJ209" s="254">
        <f t="shared" si="241"/>
        <v>0</v>
      </c>
      <c r="CK209" s="254">
        <f t="shared" si="241"/>
        <v>0</v>
      </c>
      <c r="CL209" s="254">
        <f t="shared" si="241"/>
        <v>0</v>
      </c>
      <c r="CM209" s="254">
        <f t="shared" si="201"/>
        <v>0</v>
      </c>
      <c r="CN209" s="254">
        <f t="shared" si="202"/>
        <v>0</v>
      </c>
      <c r="CO209" s="254">
        <f t="shared" si="203"/>
        <v>0</v>
      </c>
      <c r="CP209" s="254">
        <f t="shared" si="204"/>
        <v>0</v>
      </c>
      <c r="CQ209" s="254">
        <f t="shared" si="205"/>
        <v>0</v>
      </c>
      <c r="CR209" s="254">
        <f t="shared" si="206"/>
        <v>0</v>
      </c>
      <c r="CS209" s="254">
        <f t="shared" si="207"/>
        <v>0</v>
      </c>
      <c r="CT209" s="254">
        <f t="shared" si="208"/>
        <v>0</v>
      </c>
      <c r="CU209" s="254">
        <f t="shared" si="209"/>
        <v>0</v>
      </c>
      <c r="CV209" s="254">
        <f t="shared" si="210"/>
        <v>0</v>
      </c>
      <c r="CW209" s="254">
        <f t="shared" si="211"/>
        <v>0</v>
      </c>
      <c r="CX209" s="254">
        <f t="shared" si="212"/>
        <v>0</v>
      </c>
      <c r="CY209" s="254">
        <f t="shared" si="213"/>
        <v>0</v>
      </c>
      <c r="CZ209" s="254">
        <f t="shared" si="214"/>
        <v>0</v>
      </c>
      <c r="DA209" s="254">
        <f t="shared" si="215"/>
        <v>0</v>
      </c>
      <c r="DB209" s="254">
        <f t="shared" si="216"/>
        <v>0</v>
      </c>
      <c r="DC209" s="254">
        <f t="shared" si="217"/>
        <v>0</v>
      </c>
      <c r="DD209" s="254">
        <f t="shared" si="218"/>
        <v>0</v>
      </c>
      <c r="DE209" s="254">
        <f t="shared" si="219"/>
        <v>0</v>
      </c>
      <c r="DF209" s="254">
        <f t="shared" si="220"/>
        <v>0</v>
      </c>
      <c r="DG209" s="254">
        <f t="shared" si="221"/>
        <v>0</v>
      </c>
      <c r="DH209" s="254">
        <f t="shared" si="222"/>
        <v>0</v>
      </c>
      <c r="DI209" s="254">
        <f t="shared" si="223"/>
        <v>0</v>
      </c>
      <c r="DJ209" s="254">
        <f t="shared" si="224"/>
        <v>0</v>
      </c>
      <c r="DK209" s="254">
        <f t="shared" si="225"/>
        <v>0</v>
      </c>
      <c r="DL209" s="254">
        <f t="shared" si="226"/>
        <v>0</v>
      </c>
      <c r="DM209" s="254">
        <f t="shared" si="227"/>
        <v>0</v>
      </c>
      <c r="DN209" s="254">
        <f t="shared" si="228"/>
        <v>0</v>
      </c>
      <c r="DO209" s="254">
        <f t="shared" si="229"/>
        <v>0</v>
      </c>
      <c r="DP209" s="254">
        <f t="shared" si="230"/>
        <v>0</v>
      </c>
      <c r="DQ209" s="254">
        <f t="shared" si="231"/>
        <v>0</v>
      </c>
      <c r="DR209" s="254">
        <f t="shared" si="232"/>
        <v>0</v>
      </c>
      <c r="DS209" s="254">
        <f t="shared" si="233"/>
        <v>0</v>
      </c>
      <c r="DT209" s="254">
        <f t="shared" si="234"/>
        <v>0</v>
      </c>
      <c r="DU209" s="254">
        <f t="shared" si="235"/>
        <v>0</v>
      </c>
      <c r="DV209" s="254">
        <f t="shared" si="236"/>
        <v>0</v>
      </c>
    </row>
    <row r="210" spans="1:126" ht="24" customHeight="1">
      <c r="A210" s="11" t="str">
        <f ca="1">IF(AG210&lt;&gt;"OK","",CONCATENATE(TEXT('Front Page'!$F$33,"000"),TEXT('Front Page'!$F$31,"000"),"-",LEFT('Front Page'!$R$53,5),"-",LEFT(D210,1),AJ210, "-",TEXT(B210,"000")))</f>
        <v/>
      </c>
      <c r="B210" s="12" t="str">
        <f>IFERROR(IF(E210="","",MAX(B$17:B209)+1),"")</f>
        <v/>
      </c>
      <c r="C210" s="13"/>
      <c r="D210" s="29" t="str">
        <f t="shared" si="134"/>
        <v>None</v>
      </c>
      <c r="E210" s="29" t="str">
        <f t="shared" si="17"/>
        <v/>
      </c>
      <c r="F210" s="29" t="str">
        <f t="shared" si="18"/>
        <v/>
      </c>
      <c r="G210" s="363"/>
      <c r="H210" s="364"/>
      <c r="I210" s="325" t="str">
        <f t="shared" si="194"/>
        <v>No</v>
      </c>
      <c r="J210" s="314">
        <v>0</v>
      </c>
      <c r="K210" s="312">
        <v>0</v>
      </c>
      <c r="L210" s="312">
        <v>0</v>
      </c>
      <c r="M210" s="312">
        <v>0</v>
      </c>
      <c r="N210" s="312">
        <v>0</v>
      </c>
      <c r="O210" s="312">
        <v>0</v>
      </c>
      <c r="P210" s="312">
        <v>0</v>
      </c>
      <c r="Q210" s="312">
        <v>0</v>
      </c>
      <c r="R210" s="312">
        <v>0</v>
      </c>
      <c r="S210" s="312">
        <v>0</v>
      </c>
      <c r="T210" s="312">
        <v>0</v>
      </c>
      <c r="U210" s="312">
        <v>0</v>
      </c>
      <c r="V210" s="313">
        <v>1</v>
      </c>
      <c r="W210" s="313">
        <v>1</v>
      </c>
      <c r="X210" s="312">
        <v>0</v>
      </c>
      <c r="Y210" s="312">
        <v>0</v>
      </c>
      <c r="Z210" s="312">
        <v>0</v>
      </c>
      <c r="AA210" s="14">
        <v>0</v>
      </c>
      <c r="AB210" s="317"/>
      <c r="AC210" s="15" t="str">
        <f t="shared" si="246"/>
        <v/>
      </c>
      <c r="AD210" s="15" t="str">
        <f t="shared" si="195"/>
        <v/>
      </c>
      <c r="AE210" s="16" t="str">
        <f t="shared" si="196"/>
        <v>0 - 0</v>
      </c>
      <c r="AF210" s="20" t="str">
        <f t="shared" si="197"/>
        <v>Not an offer</v>
      </c>
      <c r="AG210" s="276" t="str">
        <f t="shared" ref="AG210:AG273" si="248">IF(SUM(X210:AA210)&lt;&gt;0,IF(OR(MOD(ROUND(SUM(J210:AA210),10),ROUND(SUM(J210:AA210),2))&gt;0,COUNT(J210:W210)&lt;14),"Check that entries are numbers rounded to two decimal points",IF(B210="","Enter Capacity",IF(AK210,"Capacity Price has to span the entire term, no gap years",IF(AS210=0,IF(W210&lt;V210,"Check Blocks","OK"),AS210)))),"Not an Offer")</f>
        <v>Not an Offer</v>
      </c>
      <c r="AH210" s="150"/>
      <c r="AI210" s="254">
        <v>194</v>
      </c>
      <c r="AJ210" s="149" t="str">
        <f t="shared" ref="AJ210:AJ273" si="249">IF(AND(X210&lt;&gt;0,Y210&lt;&gt;0),90,IF(X210&lt;&gt;0,19,IF(Y210&lt;&gt;0,20,"00")))&amp;"-ICT"</f>
        <v>00-ICT</v>
      </c>
      <c r="AK210" s="254" t="b">
        <f t="shared" si="11"/>
        <v>0</v>
      </c>
      <c r="AL210" s="254">
        <f t="shared" si="247"/>
        <v>0</v>
      </c>
      <c r="AM210" s="254">
        <f t="shared" ref="AM210:AM273" si="250">IF(AG210="OK",IF(ROW(B210)-16=B210,0,1),0)</f>
        <v>0</v>
      </c>
      <c r="AN210" s="288">
        <f t="shared" si="198"/>
        <v>0</v>
      </c>
      <c r="AO210" s="288">
        <f>IF(AND($BU210=$BV210,BU210=AO$13),$J210&amp;$K210&amp;$L210&amp;$M210&amp;$N210&amp;$O210&amp;$P210&amp;$Q210&amp;$R210&amp;$S210&amp;$T210&amp;$U210,IFERROR(MATCH($AN210,AO$17:AO209,0),-1000))</f>
        <v>1</v>
      </c>
      <c r="AP210" s="288">
        <f>IF(AND($BU210=$BV210,BV210=AP$13),$J210&amp;$K210&amp;$L210&amp;$M210&amp;$N210&amp;$O210&amp;$P210&amp;$Q210&amp;$R210&amp;$S210&amp;$T210&amp;$U210,IFERROR(MATCH($AN210,AP$17:AP209,0),-1000))</f>
        <v>1</v>
      </c>
      <c r="AQ210" s="288">
        <f>IF(AND($BU210=$BV210,BW210=AQ$13),$J210&amp;$K210&amp;$L210&amp;$M210&amp;$N210&amp;$O210&amp;$P210&amp;$Q210&amp;$R210&amp;$S210&amp;$T210&amp;$U210,IFERROR(MATCH($AN210,AQ$17:AQ209,0),-1000))</f>
        <v>1</v>
      </c>
      <c r="AR210" s="288">
        <f>IF(AND($BU210=$BV210,BX210=AR$13),$J210&amp;$K210&amp;$L210&amp;$M210&amp;$N210&amp;$O210&amp;$P210&amp;$Q210&amp;$R210&amp;$S210&amp;$T210&amp;$U210,IFERROR(MATCH($AN210,AR$17:AR209,0),-1000))</f>
        <v>1</v>
      </c>
      <c r="AS210" s="254">
        <f t="shared" si="242"/>
        <v>0</v>
      </c>
      <c r="AT210" s="261" t="str">
        <f t="shared" si="199"/>
        <v/>
      </c>
      <c r="AU210" s="254" t="str">
        <f t="shared" si="239"/>
        <v/>
      </c>
      <c r="AV210" s="254" t="str">
        <f t="shared" si="239"/>
        <v/>
      </c>
      <c r="AW210" s="254" t="str">
        <f t="shared" si="239"/>
        <v/>
      </c>
      <c r="AX210" s="254" t="str">
        <f t="shared" si="239"/>
        <v/>
      </c>
      <c r="AY210" s="254" t="str">
        <f t="shared" si="239"/>
        <v/>
      </c>
      <c r="AZ210" s="254" t="str">
        <f t="shared" si="239"/>
        <v/>
      </c>
      <c r="BA210" s="254" t="str">
        <f t="shared" si="239"/>
        <v/>
      </c>
      <c r="BB210" s="254" t="str">
        <f t="shared" si="239"/>
        <v/>
      </c>
      <c r="BC210" s="254" t="str">
        <f t="shared" si="239"/>
        <v/>
      </c>
      <c r="BD210" s="254" t="str">
        <f t="shared" si="239"/>
        <v/>
      </c>
      <c r="BE210" s="262" t="str">
        <f t="shared" si="244"/>
        <v/>
      </c>
      <c r="BF210" s="263" t="str">
        <f t="shared" si="240"/>
        <v/>
      </c>
      <c r="BG210" s="254" t="str">
        <f t="shared" si="240"/>
        <v/>
      </c>
      <c r="BH210" s="254" t="str">
        <f t="shared" si="240"/>
        <v/>
      </c>
      <c r="BI210" s="254" t="str">
        <f t="shared" si="240"/>
        <v/>
      </c>
      <c r="BJ210" s="254" t="str">
        <f t="shared" si="240"/>
        <v/>
      </c>
      <c r="BK210" s="254" t="str">
        <f t="shared" si="240"/>
        <v/>
      </c>
      <c r="BL210" s="254" t="str">
        <f t="shared" si="240"/>
        <v/>
      </c>
      <c r="BM210" s="254" t="str">
        <f t="shared" si="240"/>
        <v/>
      </c>
      <c r="BN210" s="254" t="str">
        <f t="shared" si="240"/>
        <v/>
      </c>
      <c r="BO210" s="254" t="str">
        <f t="shared" si="240"/>
        <v/>
      </c>
      <c r="BP210" s="254" t="str">
        <f t="shared" si="245"/>
        <v/>
      </c>
      <c r="BQ210" s="264" t="str">
        <f t="shared" si="200"/>
        <v/>
      </c>
      <c r="BR210" s="261" t="str">
        <f t="shared" si="30"/>
        <v/>
      </c>
      <c r="BS210" s="254" t="str">
        <f t="shared" si="180"/>
        <v/>
      </c>
      <c r="BT210" s="254" t="str">
        <f t="shared" si="180"/>
        <v/>
      </c>
      <c r="BU210" s="265" t="str">
        <f t="shared" si="178"/>
        <v/>
      </c>
      <c r="BV210" s="263" t="str">
        <f t="shared" si="181"/>
        <v/>
      </c>
      <c r="BW210" s="254" t="str">
        <f t="shared" si="181"/>
        <v/>
      </c>
      <c r="BX210" s="254" t="str">
        <f t="shared" si="179"/>
        <v/>
      </c>
      <c r="BY210" s="264" t="str">
        <f t="shared" si="33"/>
        <v/>
      </c>
      <c r="BZ210" s="254" t="str">
        <f t="shared" si="34"/>
        <v/>
      </c>
      <c r="CA210" s="254">
        <f t="shared" si="243"/>
        <v>0</v>
      </c>
      <c r="CB210" s="254">
        <f t="shared" si="243"/>
        <v>0</v>
      </c>
      <c r="CC210" s="254">
        <f t="shared" si="243"/>
        <v>0</v>
      </c>
      <c r="CD210" s="254">
        <f t="shared" si="243"/>
        <v>0</v>
      </c>
      <c r="CE210" s="254">
        <f t="shared" si="243"/>
        <v>0</v>
      </c>
      <c r="CF210" s="254">
        <f t="shared" si="243"/>
        <v>0</v>
      </c>
      <c r="CG210" s="254">
        <f t="shared" si="241"/>
        <v>0</v>
      </c>
      <c r="CH210" s="254">
        <f t="shared" si="241"/>
        <v>0</v>
      </c>
      <c r="CI210" s="254">
        <f t="shared" si="241"/>
        <v>0</v>
      </c>
      <c r="CJ210" s="254">
        <f t="shared" si="241"/>
        <v>0</v>
      </c>
      <c r="CK210" s="254">
        <f t="shared" si="241"/>
        <v>0</v>
      </c>
      <c r="CL210" s="254">
        <f t="shared" si="241"/>
        <v>0</v>
      </c>
      <c r="CM210" s="254">
        <f t="shared" si="201"/>
        <v>0</v>
      </c>
      <c r="CN210" s="254">
        <f t="shared" si="202"/>
        <v>0</v>
      </c>
      <c r="CO210" s="254">
        <f t="shared" si="203"/>
        <v>0</v>
      </c>
      <c r="CP210" s="254">
        <f t="shared" si="204"/>
        <v>0</v>
      </c>
      <c r="CQ210" s="254">
        <f t="shared" si="205"/>
        <v>0</v>
      </c>
      <c r="CR210" s="254">
        <f t="shared" si="206"/>
        <v>0</v>
      </c>
      <c r="CS210" s="254">
        <f t="shared" si="207"/>
        <v>0</v>
      </c>
      <c r="CT210" s="254">
        <f t="shared" si="208"/>
        <v>0</v>
      </c>
      <c r="CU210" s="254">
        <f t="shared" si="209"/>
        <v>0</v>
      </c>
      <c r="CV210" s="254">
        <f t="shared" si="210"/>
        <v>0</v>
      </c>
      <c r="CW210" s="254">
        <f t="shared" si="211"/>
        <v>0</v>
      </c>
      <c r="CX210" s="254">
        <f t="shared" si="212"/>
        <v>0</v>
      </c>
      <c r="CY210" s="254">
        <f t="shared" si="213"/>
        <v>0</v>
      </c>
      <c r="CZ210" s="254">
        <f t="shared" si="214"/>
        <v>0</v>
      </c>
      <c r="DA210" s="254">
        <f t="shared" si="215"/>
        <v>0</v>
      </c>
      <c r="DB210" s="254">
        <f t="shared" si="216"/>
        <v>0</v>
      </c>
      <c r="DC210" s="254">
        <f t="shared" si="217"/>
        <v>0</v>
      </c>
      <c r="DD210" s="254">
        <f t="shared" si="218"/>
        <v>0</v>
      </c>
      <c r="DE210" s="254">
        <f t="shared" si="219"/>
        <v>0</v>
      </c>
      <c r="DF210" s="254">
        <f t="shared" si="220"/>
        <v>0</v>
      </c>
      <c r="DG210" s="254">
        <f t="shared" si="221"/>
        <v>0</v>
      </c>
      <c r="DH210" s="254">
        <f t="shared" si="222"/>
        <v>0</v>
      </c>
      <c r="DI210" s="254">
        <f t="shared" si="223"/>
        <v>0</v>
      </c>
      <c r="DJ210" s="254">
        <f t="shared" si="224"/>
        <v>0</v>
      </c>
      <c r="DK210" s="254">
        <f t="shared" si="225"/>
        <v>0</v>
      </c>
      <c r="DL210" s="254">
        <f t="shared" si="226"/>
        <v>0</v>
      </c>
      <c r="DM210" s="254">
        <f t="shared" si="227"/>
        <v>0</v>
      </c>
      <c r="DN210" s="254">
        <f t="shared" si="228"/>
        <v>0</v>
      </c>
      <c r="DO210" s="254">
        <f t="shared" si="229"/>
        <v>0</v>
      </c>
      <c r="DP210" s="254">
        <f t="shared" si="230"/>
        <v>0</v>
      </c>
      <c r="DQ210" s="254">
        <f t="shared" si="231"/>
        <v>0</v>
      </c>
      <c r="DR210" s="254">
        <f t="shared" si="232"/>
        <v>0</v>
      </c>
      <c r="DS210" s="254">
        <f t="shared" si="233"/>
        <v>0</v>
      </c>
      <c r="DT210" s="254">
        <f t="shared" si="234"/>
        <v>0</v>
      </c>
      <c r="DU210" s="254">
        <f t="shared" si="235"/>
        <v>0</v>
      </c>
      <c r="DV210" s="254">
        <f t="shared" si="236"/>
        <v>0</v>
      </c>
    </row>
    <row r="211" spans="1:126" ht="24" customHeight="1">
      <c r="A211" s="11" t="str">
        <f ca="1">IF(AG211&lt;&gt;"OK","",CONCATENATE(TEXT('Front Page'!$F$33,"000"),TEXT('Front Page'!$F$31,"000"),"-",LEFT('Front Page'!$R$53,5),"-",LEFT(D211,1),AJ211, "-",TEXT(B211,"000")))</f>
        <v/>
      </c>
      <c r="B211" s="12" t="str">
        <f>IFERROR(IF(E211="","",MAX(B$17:B210)+1),"")</f>
        <v/>
      </c>
      <c r="C211" s="13"/>
      <c r="D211" s="29" t="str">
        <f t="shared" si="134"/>
        <v>None</v>
      </c>
      <c r="E211" s="29" t="str">
        <f t="shared" si="17"/>
        <v/>
      </c>
      <c r="F211" s="29" t="str">
        <f t="shared" si="18"/>
        <v/>
      </c>
      <c r="G211" s="363"/>
      <c r="H211" s="364"/>
      <c r="I211" s="325" t="str">
        <f t="shared" si="194"/>
        <v>No</v>
      </c>
      <c r="J211" s="314">
        <v>0</v>
      </c>
      <c r="K211" s="312">
        <v>0</v>
      </c>
      <c r="L211" s="312">
        <v>0</v>
      </c>
      <c r="M211" s="312">
        <v>0</v>
      </c>
      <c r="N211" s="312">
        <v>0</v>
      </c>
      <c r="O211" s="312">
        <v>0</v>
      </c>
      <c r="P211" s="312">
        <v>0</v>
      </c>
      <c r="Q211" s="312">
        <v>0</v>
      </c>
      <c r="R211" s="312">
        <v>0</v>
      </c>
      <c r="S211" s="312">
        <v>0</v>
      </c>
      <c r="T211" s="312">
        <v>0</v>
      </c>
      <c r="U211" s="312">
        <v>0</v>
      </c>
      <c r="V211" s="313">
        <v>1</v>
      </c>
      <c r="W211" s="313">
        <v>1</v>
      </c>
      <c r="X211" s="312">
        <v>0</v>
      </c>
      <c r="Y211" s="312">
        <v>0</v>
      </c>
      <c r="Z211" s="312">
        <v>0</v>
      </c>
      <c r="AA211" s="14">
        <v>0</v>
      </c>
      <c r="AB211" s="317"/>
      <c r="AC211" s="15" t="str">
        <f t="shared" si="246"/>
        <v/>
      </c>
      <c r="AD211" s="15" t="str">
        <f t="shared" si="195"/>
        <v/>
      </c>
      <c r="AE211" s="16" t="str">
        <f t="shared" si="196"/>
        <v>0 - 0</v>
      </c>
      <c r="AF211" s="20" t="str">
        <f t="shared" si="197"/>
        <v>Not an offer</v>
      </c>
      <c r="AG211" s="276" t="str">
        <f t="shared" si="248"/>
        <v>Not an Offer</v>
      </c>
      <c r="AH211" s="150"/>
      <c r="AI211" s="254">
        <v>195</v>
      </c>
      <c r="AJ211" s="149" t="str">
        <f t="shared" si="249"/>
        <v>00-ICT</v>
      </c>
      <c r="AK211" s="254" t="b">
        <f t="shared" si="11"/>
        <v>0</v>
      </c>
      <c r="AL211" s="254">
        <f t="shared" si="247"/>
        <v>0</v>
      </c>
      <c r="AM211" s="254">
        <f t="shared" si="250"/>
        <v>0</v>
      </c>
      <c r="AN211" s="288">
        <f t="shared" si="198"/>
        <v>0</v>
      </c>
      <c r="AO211" s="288">
        <f>IF(AND($BU211=$BV211,BU211=AO$13),$J211&amp;$K211&amp;$L211&amp;$M211&amp;$N211&amp;$O211&amp;$P211&amp;$Q211&amp;$R211&amp;$S211&amp;$T211&amp;$U211,IFERROR(MATCH($AN211,AO$17:AO210,0),-1000))</f>
        <v>1</v>
      </c>
      <c r="AP211" s="288">
        <f>IF(AND($BU211=$BV211,BV211=AP$13),$J211&amp;$K211&amp;$L211&amp;$M211&amp;$N211&amp;$O211&amp;$P211&amp;$Q211&amp;$R211&amp;$S211&amp;$T211&amp;$U211,IFERROR(MATCH($AN211,AP$17:AP210,0),-1000))</f>
        <v>1</v>
      </c>
      <c r="AQ211" s="288">
        <f>IF(AND($BU211=$BV211,BW211=AQ$13),$J211&amp;$K211&amp;$L211&amp;$M211&amp;$N211&amp;$O211&amp;$P211&amp;$Q211&amp;$R211&amp;$S211&amp;$T211&amp;$U211,IFERROR(MATCH($AN211,AQ$17:AQ210,0),-1000))</f>
        <v>1</v>
      </c>
      <c r="AR211" s="288">
        <f>IF(AND($BU211=$BV211,BX211=AR$13),$J211&amp;$K211&amp;$L211&amp;$M211&amp;$N211&amp;$O211&amp;$P211&amp;$Q211&amp;$R211&amp;$S211&amp;$T211&amp;$U211,IFERROR(MATCH($AN211,AR$17:AR210,0),-1000))</f>
        <v>1</v>
      </c>
      <c r="AS211" s="254">
        <f t="shared" si="242"/>
        <v>0</v>
      </c>
      <c r="AT211" s="261" t="str">
        <f t="shared" si="199"/>
        <v/>
      </c>
      <c r="AU211" s="254" t="str">
        <f t="shared" si="239"/>
        <v/>
      </c>
      <c r="AV211" s="254" t="str">
        <f t="shared" ref="AV211:BD241" si="251">IF(L211&lt;&gt;0,MIN(AU211,AV$14),AU211)</f>
        <v/>
      </c>
      <c r="AW211" s="254" t="str">
        <f t="shared" si="251"/>
        <v/>
      </c>
      <c r="AX211" s="254" t="str">
        <f t="shared" si="251"/>
        <v/>
      </c>
      <c r="AY211" s="254" t="str">
        <f t="shared" si="251"/>
        <v/>
      </c>
      <c r="AZ211" s="254" t="str">
        <f t="shared" si="251"/>
        <v/>
      </c>
      <c r="BA211" s="254" t="str">
        <f t="shared" si="251"/>
        <v/>
      </c>
      <c r="BB211" s="254" t="str">
        <f t="shared" si="251"/>
        <v/>
      </c>
      <c r="BC211" s="254" t="str">
        <f t="shared" si="251"/>
        <v/>
      </c>
      <c r="BD211" s="254" t="str">
        <f t="shared" si="251"/>
        <v/>
      </c>
      <c r="BE211" s="262" t="str">
        <f t="shared" si="244"/>
        <v/>
      </c>
      <c r="BF211" s="263" t="str">
        <f t="shared" si="240"/>
        <v/>
      </c>
      <c r="BG211" s="254" t="str">
        <f t="shared" ref="BG211:BO241" si="252">IF(K211&lt;&gt;0,MAX(BH211,BG$14),BH211)</f>
        <v/>
      </c>
      <c r="BH211" s="254" t="str">
        <f t="shared" si="252"/>
        <v/>
      </c>
      <c r="BI211" s="254" t="str">
        <f t="shared" si="252"/>
        <v/>
      </c>
      <c r="BJ211" s="254" t="str">
        <f t="shared" si="252"/>
        <v/>
      </c>
      <c r="BK211" s="254" t="str">
        <f t="shared" si="252"/>
        <v/>
      </c>
      <c r="BL211" s="254" t="str">
        <f t="shared" si="252"/>
        <v/>
      </c>
      <c r="BM211" s="254" t="str">
        <f t="shared" si="252"/>
        <v/>
      </c>
      <c r="BN211" s="254" t="str">
        <f t="shared" si="252"/>
        <v/>
      </c>
      <c r="BO211" s="254" t="str">
        <f t="shared" si="252"/>
        <v/>
      </c>
      <c r="BP211" s="254" t="str">
        <f t="shared" si="245"/>
        <v/>
      </c>
      <c r="BQ211" s="264" t="str">
        <f t="shared" si="200"/>
        <v/>
      </c>
      <c r="BR211" s="261" t="str">
        <f t="shared" si="30"/>
        <v/>
      </c>
      <c r="BS211" s="254" t="str">
        <f t="shared" si="180"/>
        <v/>
      </c>
      <c r="BT211" s="254" t="str">
        <f t="shared" si="180"/>
        <v/>
      </c>
      <c r="BU211" s="265" t="str">
        <f t="shared" si="178"/>
        <v/>
      </c>
      <c r="BV211" s="263" t="str">
        <f t="shared" si="181"/>
        <v/>
      </c>
      <c r="BW211" s="254" t="str">
        <f t="shared" si="181"/>
        <v/>
      </c>
      <c r="BX211" s="254" t="str">
        <f t="shared" si="179"/>
        <v/>
      </c>
      <c r="BY211" s="264" t="str">
        <f t="shared" si="33"/>
        <v/>
      </c>
      <c r="BZ211" s="254" t="str">
        <f t="shared" si="34"/>
        <v/>
      </c>
      <c r="CA211" s="254">
        <f t="shared" si="243"/>
        <v>0</v>
      </c>
      <c r="CB211" s="254">
        <f t="shared" si="243"/>
        <v>0</v>
      </c>
      <c r="CC211" s="254">
        <f t="shared" si="243"/>
        <v>0</v>
      </c>
      <c r="CD211" s="254">
        <f t="shared" si="243"/>
        <v>0</v>
      </c>
      <c r="CE211" s="254">
        <f t="shared" si="243"/>
        <v>0</v>
      </c>
      <c r="CF211" s="254">
        <f t="shared" si="243"/>
        <v>0</v>
      </c>
      <c r="CG211" s="254">
        <f t="shared" si="241"/>
        <v>0</v>
      </c>
      <c r="CH211" s="254">
        <f t="shared" si="241"/>
        <v>0</v>
      </c>
      <c r="CI211" s="254">
        <f t="shared" si="241"/>
        <v>0</v>
      </c>
      <c r="CJ211" s="254">
        <f t="shared" si="241"/>
        <v>0</v>
      </c>
      <c r="CK211" s="254">
        <f t="shared" si="241"/>
        <v>0</v>
      </c>
      <c r="CL211" s="254">
        <f t="shared" si="241"/>
        <v>0</v>
      </c>
      <c r="CM211" s="254">
        <f t="shared" si="201"/>
        <v>0</v>
      </c>
      <c r="CN211" s="254">
        <f t="shared" si="202"/>
        <v>0</v>
      </c>
      <c r="CO211" s="254">
        <f t="shared" si="203"/>
        <v>0</v>
      </c>
      <c r="CP211" s="254">
        <f t="shared" si="204"/>
        <v>0</v>
      </c>
      <c r="CQ211" s="254">
        <f t="shared" si="205"/>
        <v>0</v>
      </c>
      <c r="CR211" s="254">
        <f t="shared" si="206"/>
        <v>0</v>
      </c>
      <c r="CS211" s="254">
        <f t="shared" si="207"/>
        <v>0</v>
      </c>
      <c r="CT211" s="254">
        <f t="shared" si="208"/>
        <v>0</v>
      </c>
      <c r="CU211" s="254">
        <f t="shared" si="209"/>
        <v>0</v>
      </c>
      <c r="CV211" s="254">
        <f t="shared" si="210"/>
        <v>0</v>
      </c>
      <c r="CW211" s="254">
        <f t="shared" si="211"/>
        <v>0</v>
      </c>
      <c r="CX211" s="254">
        <f t="shared" si="212"/>
        <v>0</v>
      </c>
      <c r="CY211" s="254">
        <f t="shared" si="213"/>
        <v>0</v>
      </c>
      <c r="CZ211" s="254">
        <f t="shared" si="214"/>
        <v>0</v>
      </c>
      <c r="DA211" s="254">
        <f t="shared" si="215"/>
        <v>0</v>
      </c>
      <c r="DB211" s="254">
        <f t="shared" si="216"/>
        <v>0</v>
      </c>
      <c r="DC211" s="254">
        <f t="shared" si="217"/>
        <v>0</v>
      </c>
      <c r="DD211" s="254">
        <f t="shared" si="218"/>
        <v>0</v>
      </c>
      <c r="DE211" s="254">
        <f t="shared" si="219"/>
        <v>0</v>
      </c>
      <c r="DF211" s="254">
        <f t="shared" si="220"/>
        <v>0</v>
      </c>
      <c r="DG211" s="254">
        <f t="shared" si="221"/>
        <v>0</v>
      </c>
      <c r="DH211" s="254">
        <f t="shared" si="222"/>
        <v>0</v>
      </c>
      <c r="DI211" s="254">
        <f t="shared" si="223"/>
        <v>0</v>
      </c>
      <c r="DJ211" s="254">
        <f t="shared" si="224"/>
        <v>0</v>
      </c>
      <c r="DK211" s="254">
        <f t="shared" si="225"/>
        <v>0</v>
      </c>
      <c r="DL211" s="254">
        <f t="shared" si="226"/>
        <v>0</v>
      </c>
      <c r="DM211" s="254">
        <f t="shared" si="227"/>
        <v>0</v>
      </c>
      <c r="DN211" s="254">
        <f t="shared" si="228"/>
        <v>0</v>
      </c>
      <c r="DO211" s="254">
        <f t="shared" si="229"/>
        <v>0</v>
      </c>
      <c r="DP211" s="254">
        <f t="shared" si="230"/>
        <v>0</v>
      </c>
      <c r="DQ211" s="254">
        <f t="shared" si="231"/>
        <v>0</v>
      </c>
      <c r="DR211" s="254">
        <f t="shared" si="232"/>
        <v>0</v>
      </c>
      <c r="DS211" s="254">
        <f t="shared" si="233"/>
        <v>0</v>
      </c>
      <c r="DT211" s="254">
        <f t="shared" si="234"/>
        <v>0</v>
      </c>
      <c r="DU211" s="254">
        <f t="shared" si="235"/>
        <v>0</v>
      </c>
      <c r="DV211" s="254">
        <f t="shared" si="236"/>
        <v>0</v>
      </c>
    </row>
    <row r="212" spans="1:126" ht="24" customHeight="1">
      <c r="A212" s="11" t="str">
        <f ca="1">IF(AG212&lt;&gt;"OK","",CONCATENATE(TEXT('Front Page'!$F$33,"000"),TEXT('Front Page'!$F$31,"000"),"-",LEFT('Front Page'!$R$53,5),"-",LEFT(D212,1),AJ212, "-",TEXT(B212,"000")))</f>
        <v/>
      </c>
      <c r="B212" s="12" t="str">
        <f>IFERROR(IF(E212="","",MAX(B$17:B211)+1),"")</f>
        <v/>
      </c>
      <c r="C212" s="13"/>
      <c r="D212" s="29" t="str">
        <f t="shared" si="134"/>
        <v>None</v>
      </c>
      <c r="E212" s="29" t="str">
        <f t="shared" si="17"/>
        <v/>
      </c>
      <c r="F212" s="29" t="str">
        <f t="shared" si="18"/>
        <v/>
      </c>
      <c r="G212" s="363"/>
      <c r="H212" s="364"/>
      <c r="I212" s="325" t="str">
        <f t="shared" si="194"/>
        <v>No</v>
      </c>
      <c r="J212" s="314">
        <v>0</v>
      </c>
      <c r="K212" s="312">
        <v>0</v>
      </c>
      <c r="L212" s="312">
        <v>0</v>
      </c>
      <c r="M212" s="312">
        <v>0</v>
      </c>
      <c r="N212" s="312">
        <v>0</v>
      </c>
      <c r="O212" s="312">
        <v>0</v>
      </c>
      <c r="P212" s="312">
        <v>0</v>
      </c>
      <c r="Q212" s="312">
        <v>0</v>
      </c>
      <c r="R212" s="312">
        <v>0</v>
      </c>
      <c r="S212" s="312">
        <v>0</v>
      </c>
      <c r="T212" s="312">
        <v>0</v>
      </c>
      <c r="U212" s="312">
        <v>0</v>
      </c>
      <c r="V212" s="313">
        <v>1</v>
      </c>
      <c r="W212" s="313">
        <v>1</v>
      </c>
      <c r="X212" s="312">
        <v>0</v>
      </c>
      <c r="Y212" s="312">
        <v>0</v>
      </c>
      <c r="Z212" s="312">
        <v>0</v>
      </c>
      <c r="AA212" s="14">
        <v>0</v>
      </c>
      <c r="AB212" s="317"/>
      <c r="AC212" s="15" t="str">
        <f t="shared" si="246"/>
        <v/>
      </c>
      <c r="AD212" s="15" t="str">
        <f t="shared" si="195"/>
        <v/>
      </c>
      <c r="AE212" s="16" t="str">
        <f t="shared" si="196"/>
        <v>0 - 0</v>
      </c>
      <c r="AF212" s="20" t="str">
        <f t="shared" si="197"/>
        <v>Not an offer</v>
      </c>
      <c r="AG212" s="276" t="str">
        <f t="shared" si="248"/>
        <v>Not an Offer</v>
      </c>
      <c r="AH212" s="150"/>
      <c r="AI212" s="254">
        <v>196</v>
      </c>
      <c r="AJ212" s="149" t="str">
        <f t="shared" si="249"/>
        <v>00-ICT</v>
      </c>
      <c r="AK212" s="254" t="b">
        <f t="shared" si="11"/>
        <v>0</v>
      </c>
      <c r="AL212" s="254">
        <f t="shared" si="247"/>
        <v>0</v>
      </c>
      <c r="AM212" s="254">
        <f t="shared" si="250"/>
        <v>0</v>
      </c>
      <c r="AN212" s="288">
        <f t="shared" si="198"/>
        <v>0</v>
      </c>
      <c r="AO212" s="288">
        <f>IF(AND($BU212=$BV212,BU212=AO$13),$J212&amp;$K212&amp;$L212&amp;$M212&amp;$N212&amp;$O212&amp;$P212&amp;$Q212&amp;$R212&amp;$S212&amp;$T212&amp;$U212,IFERROR(MATCH($AN212,AO$17:AO211,0),-1000))</f>
        <v>1</v>
      </c>
      <c r="AP212" s="288">
        <f>IF(AND($BU212=$BV212,BV212=AP$13),$J212&amp;$K212&amp;$L212&amp;$M212&amp;$N212&amp;$O212&amp;$P212&amp;$Q212&amp;$R212&amp;$S212&amp;$T212&amp;$U212,IFERROR(MATCH($AN212,AP$17:AP211,0),-1000))</f>
        <v>1</v>
      </c>
      <c r="AQ212" s="288">
        <f>IF(AND($BU212=$BV212,BW212=AQ$13),$J212&amp;$K212&amp;$L212&amp;$M212&amp;$N212&amp;$O212&amp;$P212&amp;$Q212&amp;$R212&amp;$S212&amp;$T212&amp;$U212,IFERROR(MATCH($AN212,AQ$17:AQ211,0),-1000))</f>
        <v>1</v>
      </c>
      <c r="AR212" s="288">
        <f>IF(AND($BU212=$BV212,BX212=AR$13),$J212&amp;$K212&amp;$L212&amp;$M212&amp;$N212&amp;$O212&amp;$P212&amp;$Q212&amp;$R212&amp;$S212&amp;$T212&amp;$U212,IFERROR(MATCH($AN212,AR$17:AR211,0),-1000))</f>
        <v>1</v>
      </c>
      <c r="AS212" s="254">
        <f t="shared" si="242"/>
        <v>0</v>
      </c>
      <c r="AT212" s="261" t="str">
        <f t="shared" si="199"/>
        <v/>
      </c>
      <c r="AU212" s="254" t="str">
        <f t="shared" ref="AU212:BE275" si="253">IF(K212&lt;&gt;0,MIN(AT212,AU$14),AT212)</f>
        <v/>
      </c>
      <c r="AV212" s="254" t="str">
        <f t="shared" si="251"/>
        <v/>
      </c>
      <c r="AW212" s="254" t="str">
        <f t="shared" si="251"/>
        <v/>
      </c>
      <c r="AX212" s="254" t="str">
        <f t="shared" si="251"/>
        <v/>
      </c>
      <c r="AY212" s="254" t="str">
        <f t="shared" si="251"/>
        <v/>
      </c>
      <c r="AZ212" s="254" t="str">
        <f t="shared" si="251"/>
        <v/>
      </c>
      <c r="BA212" s="254" t="str">
        <f t="shared" si="251"/>
        <v/>
      </c>
      <c r="BB212" s="254" t="str">
        <f t="shared" si="251"/>
        <v/>
      </c>
      <c r="BC212" s="254" t="str">
        <f t="shared" si="251"/>
        <v/>
      </c>
      <c r="BD212" s="254" t="str">
        <f t="shared" si="251"/>
        <v/>
      </c>
      <c r="BE212" s="262" t="str">
        <f t="shared" si="244"/>
        <v/>
      </c>
      <c r="BF212" s="263" t="str">
        <f t="shared" ref="BF212:BP275" si="254">IF(J212&lt;&gt;0,MAX(BG212,BF$14),BG212)</f>
        <v/>
      </c>
      <c r="BG212" s="254" t="str">
        <f t="shared" si="252"/>
        <v/>
      </c>
      <c r="BH212" s="254" t="str">
        <f t="shared" si="252"/>
        <v/>
      </c>
      <c r="BI212" s="254" t="str">
        <f t="shared" si="252"/>
        <v/>
      </c>
      <c r="BJ212" s="254" t="str">
        <f t="shared" si="252"/>
        <v/>
      </c>
      <c r="BK212" s="254" t="str">
        <f t="shared" si="252"/>
        <v/>
      </c>
      <c r="BL212" s="254" t="str">
        <f t="shared" si="252"/>
        <v/>
      </c>
      <c r="BM212" s="254" t="str">
        <f t="shared" si="252"/>
        <v/>
      </c>
      <c r="BN212" s="254" t="str">
        <f t="shared" si="252"/>
        <v/>
      </c>
      <c r="BO212" s="254" t="str">
        <f t="shared" si="252"/>
        <v/>
      </c>
      <c r="BP212" s="254" t="str">
        <f t="shared" si="245"/>
        <v/>
      </c>
      <c r="BQ212" s="264" t="str">
        <f t="shared" si="200"/>
        <v/>
      </c>
      <c r="BR212" s="261" t="str">
        <f t="shared" si="30"/>
        <v/>
      </c>
      <c r="BS212" s="254" t="str">
        <f t="shared" si="180"/>
        <v/>
      </c>
      <c r="BT212" s="254" t="str">
        <f t="shared" si="180"/>
        <v/>
      </c>
      <c r="BU212" s="265" t="str">
        <f t="shared" si="178"/>
        <v/>
      </c>
      <c r="BV212" s="263" t="str">
        <f t="shared" si="181"/>
        <v/>
      </c>
      <c r="BW212" s="254" t="str">
        <f t="shared" si="181"/>
        <v/>
      </c>
      <c r="BX212" s="254" t="str">
        <f t="shared" si="179"/>
        <v/>
      </c>
      <c r="BY212" s="264" t="str">
        <f t="shared" si="33"/>
        <v/>
      </c>
      <c r="BZ212" s="254" t="str">
        <f t="shared" si="34"/>
        <v/>
      </c>
      <c r="CA212" s="254">
        <f t="shared" si="243"/>
        <v>0</v>
      </c>
      <c r="CB212" s="254">
        <f t="shared" si="243"/>
        <v>0</v>
      </c>
      <c r="CC212" s="254">
        <f t="shared" si="243"/>
        <v>0</v>
      </c>
      <c r="CD212" s="254">
        <f t="shared" si="243"/>
        <v>0</v>
      </c>
      <c r="CE212" s="254">
        <f t="shared" si="243"/>
        <v>0</v>
      </c>
      <c r="CF212" s="254">
        <f t="shared" si="243"/>
        <v>0</v>
      </c>
      <c r="CG212" s="254">
        <f t="shared" si="241"/>
        <v>0</v>
      </c>
      <c r="CH212" s="254">
        <f t="shared" si="241"/>
        <v>0</v>
      </c>
      <c r="CI212" s="254">
        <f t="shared" si="241"/>
        <v>0</v>
      </c>
      <c r="CJ212" s="254">
        <f t="shared" si="241"/>
        <v>0</v>
      </c>
      <c r="CK212" s="254">
        <f t="shared" si="241"/>
        <v>0</v>
      </c>
      <c r="CL212" s="254">
        <f t="shared" si="241"/>
        <v>0</v>
      </c>
      <c r="CM212" s="254">
        <f t="shared" si="201"/>
        <v>0</v>
      </c>
      <c r="CN212" s="254">
        <f t="shared" si="202"/>
        <v>0</v>
      </c>
      <c r="CO212" s="254">
        <f t="shared" si="203"/>
        <v>0</v>
      </c>
      <c r="CP212" s="254">
        <f t="shared" si="204"/>
        <v>0</v>
      </c>
      <c r="CQ212" s="254">
        <f t="shared" si="205"/>
        <v>0</v>
      </c>
      <c r="CR212" s="254">
        <f t="shared" si="206"/>
        <v>0</v>
      </c>
      <c r="CS212" s="254">
        <f t="shared" si="207"/>
        <v>0</v>
      </c>
      <c r="CT212" s="254">
        <f t="shared" si="208"/>
        <v>0</v>
      </c>
      <c r="CU212" s="254">
        <f t="shared" si="209"/>
        <v>0</v>
      </c>
      <c r="CV212" s="254">
        <f t="shared" si="210"/>
        <v>0</v>
      </c>
      <c r="CW212" s="254">
        <f t="shared" si="211"/>
        <v>0</v>
      </c>
      <c r="CX212" s="254">
        <f t="shared" si="212"/>
        <v>0</v>
      </c>
      <c r="CY212" s="254">
        <f t="shared" si="213"/>
        <v>0</v>
      </c>
      <c r="CZ212" s="254">
        <f t="shared" si="214"/>
        <v>0</v>
      </c>
      <c r="DA212" s="254">
        <f t="shared" si="215"/>
        <v>0</v>
      </c>
      <c r="DB212" s="254">
        <f t="shared" si="216"/>
        <v>0</v>
      </c>
      <c r="DC212" s="254">
        <f t="shared" si="217"/>
        <v>0</v>
      </c>
      <c r="DD212" s="254">
        <f t="shared" si="218"/>
        <v>0</v>
      </c>
      <c r="DE212" s="254">
        <f t="shared" si="219"/>
        <v>0</v>
      </c>
      <c r="DF212" s="254">
        <f t="shared" si="220"/>
        <v>0</v>
      </c>
      <c r="DG212" s="254">
        <f t="shared" si="221"/>
        <v>0</v>
      </c>
      <c r="DH212" s="254">
        <f t="shared" si="222"/>
        <v>0</v>
      </c>
      <c r="DI212" s="254">
        <f t="shared" si="223"/>
        <v>0</v>
      </c>
      <c r="DJ212" s="254">
        <f t="shared" si="224"/>
        <v>0</v>
      </c>
      <c r="DK212" s="254">
        <f t="shared" si="225"/>
        <v>0</v>
      </c>
      <c r="DL212" s="254">
        <f t="shared" si="226"/>
        <v>0</v>
      </c>
      <c r="DM212" s="254">
        <f t="shared" si="227"/>
        <v>0</v>
      </c>
      <c r="DN212" s="254">
        <f t="shared" si="228"/>
        <v>0</v>
      </c>
      <c r="DO212" s="254">
        <f t="shared" si="229"/>
        <v>0</v>
      </c>
      <c r="DP212" s="254">
        <f t="shared" si="230"/>
        <v>0</v>
      </c>
      <c r="DQ212" s="254">
        <f t="shared" si="231"/>
        <v>0</v>
      </c>
      <c r="DR212" s="254">
        <f t="shared" si="232"/>
        <v>0</v>
      </c>
      <c r="DS212" s="254">
        <f t="shared" si="233"/>
        <v>0</v>
      </c>
      <c r="DT212" s="254">
        <f t="shared" si="234"/>
        <v>0</v>
      </c>
      <c r="DU212" s="254">
        <f t="shared" si="235"/>
        <v>0</v>
      </c>
      <c r="DV212" s="254">
        <f t="shared" si="236"/>
        <v>0</v>
      </c>
    </row>
    <row r="213" spans="1:126" ht="24" customHeight="1">
      <c r="A213" s="11" t="str">
        <f ca="1">IF(AG213&lt;&gt;"OK","",CONCATENATE(TEXT('Front Page'!$F$33,"000"),TEXT('Front Page'!$F$31,"000"),"-",LEFT('Front Page'!$R$53,5),"-",LEFT(D213,1),AJ213, "-",TEXT(B213,"000")))</f>
        <v/>
      </c>
      <c r="B213" s="12" t="str">
        <f>IFERROR(IF(E213="","",MAX(B$17:B212)+1),"")</f>
        <v/>
      </c>
      <c r="C213" s="13"/>
      <c r="D213" s="29" t="str">
        <f t="shared" si="134"/>
        <v>None</v>
      </c>
      <c r="E213" s="29" t="str">
        <f t="shared" si="17"/>
        <v/>
      </c>
      <c r="F213" s="29" t="str">
        <f t="shared" si="18"/>
        <v/>
      </c>
      <c r="G213" s="363"/>
      <c r="H213" s="364"/>
      <c r="I213" s="325" t="str">
        <f t="shared" si="194"/>
        <v>No</v>
      </c>
      <c r="J213" s="314">
        <v>0</v>
      </c>
      <c r="K213" s="312">
        <v>0</v>
      </c>
      <c r="L213" s="312">
        <v>0</v>
      </c>
      <c r="M213" s="312">
        <v>0</v>
      </c>
      <c r="N213" s="312">
        <v>0</v>
      </c>
      <c r="O213" s="312">
        <v>0</v>
      </c>
      <c r="P213" s="312">
        <v>0</v>
      </c>
      <c r="Q213" s="312">
        <v>0</v>
      </c>
      <c r="R213" s="312">
        <v>0</v>
      </c>
      <c r="S213" s="312">
        <v>0</v>
      </c>
      <c r="T213" s="312">
        <v>0</v>
      </c>
      <c r="U213" s="312">
        <v>0</v>
      </c>
      <c r="V213" s="313">
        <v>1</v>
      </c>
      <c r="W213" s="313">
        <v>1</v>
      </c>
      <c r="X213" s="312">
        <v>0</v>
      </c>
      <c r="Y213" s="312">
        <v>0</v>
      </c>
      <c r="Z213" s="312">
        <v>0</v>
      </c>
      <c r="AA213" s="14">
        <v>0</v>
      </c>
      <c r="AB213" s="317"/>
      <c r="AC213" s="15" t="str">
        <f t="shared" si="246"/>
        <v/>
      </c>
      <c r="AD213" s="15" t="str">
        <f t="shared" si="195"/>
        <v/>
      </c>
      <c r="AE213" s="16" t="str">
        <f t="shared" si="196"/>
        <v>0 - 0</v>
      </c>
      <c r="AF213" s="20" t="str">
        <f t="shared" si="197"/>
        <v>Not an offer</v>
      </c>
      <c r="AG213" s="276" t="str">
        <f t="shared" si="248"/>
        <v>Not an Offer</v>
      </c>
      <c r="AH213" s="150"/>
      <c r="AI213" s="254">
        <v>197</v>
      </c>
      <c r="AJ213" s="149" t="str">
        <f t="shared" si="249"/>
        <v>00-ICT</v>
      </c>
      <c r="AK213" s="254" t="b">
        <f t="shared" si="11"/>
        <v>0</v>
      </c>
      <c r="AL213" s="254">
        <f t="shared" si="247"/>
        <v>0</v>
      </c>
      <c r="AM213" s="254">
        <f t="shared" si="250"/>
        <v>0</v>
      </c>
      <c r="AN213" s="288">
        <f t="shared" si="198"/>
        <v>0</v>
      </c>
      <c r="AO213" s="288">
        <f>IF(AND($BU213=$BV213,BU213=AO$13),$J213&amp;$K213&amp;$L213&amp;$M213&amp;$N213&amp;$O213&amp;$P213&amp;$Q213&amp;$R213&amp;$S213&amp;$T213&amp;$U213,IFERROR(MATCH($AN213,AO$17:AO212,0),-1000))</f>
        <v>1</v>
      </c>
      <c r="AP213" s="288">
        <f>IF(AND($BU213=$BV213,BV213=AP$13),$J213&amp;$K213&amp;$L213&amp;$M213&amp;$N213&amp;$O213&amp;$P213&amp;$Q213&amp;$R213&amp;$S213&amp;$T213&amp;$U213,IFERROR(MATCH($AN213,AP$17:AP212,0),-1000))</f>
        <v>1</v>
      </c>
      <c r="AQ213" s="288">
        <f>IF(AND($BU213=$BV213,BW213=AQ$13),$J213&amp;$K213&amp;$L213&amp;$M213&amp;$N213&amp;$O213&amp;$P213&amp;$Q213&amp;$R213&amp;$S213&amp;$T213&amp;$U213,IFERROR(MATCH($AN213,AQ$17:AQ212,0),-1000))</f>
        <v>1</v>
      </c>
      <c r="AR213" s="288">
        <f>IF(AND($BU213=$BV213,BX213=AR$13),$J213&amp;$K213&amp;$L213&amp;$M213&amp;$N213&amp;$O213&amp;$P213&amp;$Q213&amp;$R213&amp;$S213&amp;$T213&amp;$U213,IFERROR(MATCH($AN213,AR$17:AR212,0),-1000))</f>
        <v>1</v>
      </c>
      <c r="AS213" s="254">
        <f t="shared" si="242"/>
        <v>0</v>
      </c>
      <c r="AT213" s="261" t="str">
        <f t="shared" si="199"/>
        <v/>
      </c>
      <c r="AU213" s="254" t="str">
        <f t="shared" si="253"/>
        <v/>
      </c>
      <c r="AV213" s="254" t="str">
        <f t="shared" si="251"/>
        <v/>
      </c>
      <c r="AW213" s="254" t="str">
        <f t="shared" si="251"/>
        <v/>
      </c>
      <c r="AX213" s="254" t="str">
        <f t="shared" si="251"/>
        <v/>
      </c>
      <c r="AY213" s="254" t="str">
        <f t="shared" si="251"/>
        <v/>
      </c>
      <c r="AZ213" s="254" t="str">
        <f t="shared" si="251"/>
        <v/>
      </c>
      <c r="BA213" s="254" t="str">
        <f t="shared" si="251"/>
        <v/>
      </c>
      <c r="BB213" s="254" t="str">
        <f t="shared" si="251"/>
        <v/>
      </c>
      <c r="BC213" s="254" t="str">
        <f t="shared" si="251"/>
        <v/>
      </c>
      <c r="BD213" s="254" t="str">
        <f t="shared" si="251"/>
        <v/>
      </c>
      <c r="BE213" s="262" t="str">
        <f t="shared" si="244"/>
        <v/>
      </c>
      <c r="BF213" s="263" t="str">
        <f t="shared" si="254"/>
        <v/>
      </c>
      <c r="BG213" s="254" t="str">
        <f t="shared" si="252"/>
        <v/>
      </c>
      <c r="BH213" s="254" t="str">
        <f t="shared" si="252"/>
        <v/>
      </c>
      <c r="BI213" s="254" t="str">
        <f t="shared" si="252"/>
        <v/>
      </c>
      <c r="BJ213" s="254" t="str">
        <f t="shared" si="252"/>
        <v/>
      </c>
      <c r="BK213" s="254" t="str">
        <f t="shared" si="252"/>
        <v/>
      </c>
      <c r="BL213" s="254" t="str">
        <f t="shared" si="252"/>
        <v/>
      </c>
      <c r="BM213" s="254" t="str">
        <f t="shared" si="252"/>
        <v/>
      </c>
      <c r="BN213" s="254" t="str">
        <f t="shared" si="252"/>
        <v/>
      </c>
      <c r="BO213" s="254" t="str">
        <f t="shared" si="252"/>
        <v/>
      </c>
      <c r="BP213" s="254" t="str">
        <f t="shared" si="245"/>
        <v/>
      </c>
      <c r="BQ213" s="264" t="str">
        <f t="shared" si="200"/>
        <v/>
      </c>
      <c r="BR213" s="261" t="str">
        <f t="shared" si="30"/>
        <v/>
      </c>
      <c r="BS213" s="254" t="str">
        <f t="shared" si="180"/>
        <v/>
      </c>
      <c r="BT213" s="254" t="str">
        <f t="shared" si="180"/>
        <v/>
      </c>
      <c r="BU213" s="265" t="str">
        <f t="shared" si="178"/>
        <v/>
      </c>
      <c r="BV213" s="263" t="str">
        <f t="shared" si="181"/>
        <v/>
      </c>
      <c r="BW213" s="254" t="str">
        <f t="shared" si="181"/>
        <v/>
      </c>
      <c r="BX213" s="254" t="str">
        <f t="shared" si="179"/>
        <v/>
      </c>
      <c r="BY213" s="264" t="str">
        <f t="shared" si="33"/>
        <v/>
      </c>
      <c r="BZ213" s="254" t="str">
        <f t="shared" si="34"/>
        <v/>
      </c>
      <c r="CA213" s="254">
        <f t="shared" si="243"/>
        <v>0</v>
      </c>
      <c r="CB213" s="254">
        <f t="shared" si="243"/>
        <v>0</v>
      </c>
      <c r="CC213" s="254">
        <f t="shared" si="243"/>
        <v>0</v>
      </c>
      <c r="CD213" s="254">
        <f t="shared" si="243"/>
        <v>0</v>
      </c>
      <c r="CE213" s="254">
        <f t="shared" si="243"/>
        <v>0</v>
      </c>
      <c r="CF213" s="254">
        <f t="shared" si="243"/>
        <v>0</v>
      </c>
      <c r="CG213" s="254">
        <f t="shared" si="241"/>
        <v>0</v>
      </c>
      <c r="CH213" s="254">
        <f t="shared" si="241"/>
        <v>0</v>
      </c>
      <c r="CI213" s="254">
        <f t="shared" si="241"/>
        <v>0</v>
      </c>
      <c r="CJ213" s="254">
        <f t="shared" si="241"/>
        <v>0</v>
      </c>
      <c r="CK213" s="254">
        <f t="shared" si="241"/>
        <v>0</v>
      </c>
      <c r="CL213" s="254">
        <f t="shared" si="241"/>
        <v>0</v>
      </c>
      <c r="CM213" s="254">
        <f t="shared" si="201"/>
        <v>0</v>
      </c>
      <c r="CN213" s="254">
        <f t="shared" si="202"/>
        <v>0</v>
      </c>
      <c r="CO213" s="254">
        <f t="shared" si="203"/>
        <v>0</v>
      </c>
      <c r="CP213" s="254">
        <f t="shared" si="204"/>
        <v>0</v>
      </c>
      <c r="CQ213" s="254">
        <f t="shared" si="205"/>
        <v>0</v>
      </c>
      <c r="CR213" s="254">
        <f t="shared" si="206"/>
        <v>0</v>
      </c>
      <c r="CS213" s="254">
        <f t="shared" si="207"/>
        <v>0</v>
      </c>
      <c r="CT213" s="254">
        <f t="shared" si="208"/>
        <v>0</v>
      </c>
      <c r="CU213" s="254">
        <f t="shared" si="209"/>
        <v>0</v>
      </c>
      <c r="CV213" s="254">
        <f t="shared" si="210"/>
        <v>0</v>
      </c>
      <c r="CW213" s="254">
        <f t="shared" si="211"/>
        <v>0</v>
      </c>
      <c r="CX213" s="254">
        <f t="shared" si="212"/>
        <v>0</v>
      </c>
      <c r="CY213" s="254">
        <f t="shared" si="213"/>
        <v>0</v>
      </c>
      <c r="CZ213" s="254">
        <f t="shared" si="214"/>
        <v>0</v>
      </c>
      <c r="DA213" s="254">
        <f t="shared" si="215"/>
        <v>0</v>
      </c>
      <c r="DB213" s="254">
        <f t="shared" si="216"/>
        <v>0</v>
      </c>
      <c r="DC213" s="254">
        <f t="shared" si="217"/>
        <v>0</v>
      </c>
      <c r="DD213" s="254">
        <f t="shared" si="218"/>
        <v>0</v>
      </c>
      <c r="DE213" s="254">
        <f t="shared" si="219"/>
        <v>0</v>
      </c>
      <c r="DF213" s="254">
        <f t="shared" si="220"/>
        <v>0</v>
      </c>
      <c r="DG213" s="254">
        <f t="shared" si="221"/>
        <v>0</v>
      </c>
      <c r="DH213" s="254">
        <f t="shared" si="222"/>
        <v>0</v>
      </c>
      <c r="DI213" s="254">
        <f t="shared" si="223"/>
        <v>0</v>
      </c>
      <c r="DJ213" s="254">
        <f t="shared" si="224"/>
        <v>0</v>
      </c>
      <c r="DK213" s="254">
        <f t="shared" si="225"/>
        <v>0</v>
      </c>
      <c r="DL213" s="254">
        <f t="shared" si="226"/>
        <v>0</v>
      </c>
      <c r="DM213" s="254">
        <f t="shared" si="227"/>
        <v>0</v>
      </c>
      <c r="DN213" s="254">
        <f t="shared" si="228"/>
        <v>0</v>
      </c>
      <c r="DO213" s="254">
        <f t="shared" si="229"/>
        <v>0</v>
      </c>
      <c r="DP213" s="254">
        <f t="shared" si="230"/>
        <v>0</v>
      </c>
      <c r="DQ213" s="254">
        <f t="shared" si="231"/>
        <v>0</v>
      </c>
      <c r="DR213" s="254">
        <f t="shared" si="232"/>
        <v>0</v>
      </c>
      <c r="DS213" s="254">
        <f t="shared" si="233"/>
        <v>0</v>
      </c>
      <c r="DT213" s="254">
        <f t="shared" si="234"/>
        <v>0</v>
      </c>
      <c r="DU213" s="254">
        <f t="shared" si="235"/>
        <v>0</v>
      </c>
      <c r="DV213" s="254">
        <f t="shared" si="236"/>
        <v>0</v>
      </c>
    </row>
    <row r="214" spans="1:126" ht="24" customHeight="1">
      <c r="A214" s="11" t="str">
        <f ca="1">IF(AG214&lt;&gt;"OK","",CONCATENATE(TEXT('Front Page'!$F$33,"000"),TEXT('Front Page'!$F$31,"000"),"-",LEFT('Front Page'!$R$53,5),"-",LEFT(D214,1),AJ214, "-",TEXT(B214,"000")))</f>
        <v/>
      </c>
      <c r="B214" s="12" t="str">
        <f>IFERROR(IF(E214="","",MAX(B$17:B213)+1),"")</f>
        <v/>
      </c>
      <c r="C214" s="13"/>
      <c r="D214" s="29" t="str">
        <f t="shared" si="134"/>
        <v>None</v>
      </c>
      <c r="E214" s="29" t="str">
        <f t="shared" si="17"/>
        <v/>
      </c>
      <c r="F214" s="29" t="str">
        <f t="shared" si="18"/>
        <v/>
      </c>
      <c r="G214" s="363"/>
      <c r="H214" s="364"/>
      <c r="I214" s="325" t="str">
        <f t="shared" ref="I214:I316" si="255">IF(OR(AND(D214="Q3",MIN(P214:R214)&lt;&gt;MAX(P214:R214)),AND(D214="YR",MIN(J214:U214)&lt;&gt;MAX(J214:U214)),D214="Monthly"),"Yes", "No")</f>
        <v>No</v>
      </c>
      <c r="J214" s="314">
        <v>0</v>
      </c>
      <c r="K214" s="312">
        <v>0</v>
      </c>
      <c r="L214" s="312">
        <v>0</v>
      </c>
      <c r="M214" s="312">
        <v>0</v>
      </c>
      <c r="N214" s="312">
        <v>0</v>
      </c>
      <c r="O214" s="312">
        <v>0</v>
      </c>
      <c r="P214" s="312">
        <v>0</v>
      </c>
      <c r="Q214" s="312">
        <v>0</v>
      </c>
      <c r="R214" s="312">
        <v>0</v>
      </c>
      <c r="S214" s="312">
        <v>0</v>
      </c>
      <c r="T214" s="312">
        <v>0</v>
      </c>
      <c r="U214" s="312">
        <v>0</v>
      </c>
      <c r="V214" s="313">
        <v>1</v>
      </c>
      <c r="W214" s="313">
        <v>1</v>
      </c>
      <c r="X214" s="312">
        <v>0</v>
      </c>
      <c r="Y214" s="312">
        <v>0</v>
      </c>
      <c r="Z214" s="312">
        <v>0</v>
      </c>
      <c r="AA214" s="14">
        <v>0</v>
      </c>
      <c r="AB214" s="317"/>
      <c r="AC214" s="15" t="str">
        <f t="shared" si="246"/>
        <v/>
      </c>
      <c r="AD214" s="15" t="str">
        <f t="shared" ref="AD214:AD277" si="256">IF(SUM(X214:AA214)=0,"",SUM(J214:U214)*V214*SUM(X214:AA214)/1000)</f>
        <v/>
      </c>
      <c r="AE214" s="16" t="str">
        <f t="shared" ref="AE214:AE277" si="257">ROUND(SUM($J214:$U214),0)*V214&amp;" - "&amp;ROUND(SUM($J214:$U214)*W214,0)</f>
        <v>0 - 0</v>
      </c>
      <c r="AF214" s="20" t="str">
        <f t="shared" ref="AF214:AF277" si="258">IF(AG214&lt;&gt;"OK","Not an offer",D214&amp;" offer for "&amp;BU214&amp;IF(BV214&lt;&gt;BU214,"-"&amp;BV214&amp;" ("," (")&amp;COUNTIF(X214:AA214,"&gt;0")&amp;" year(s)) with "&amp;IF(IF(D214="Q3",MIN(P214:R214)=MAX(P214:R214),MIN(J214:U214)=MAX(J214:U214)),"flat capacity","capacity variable by month")&amp;IF(V214&lt;&gt;W214," in blocks",", one block"))</f>
        <v>Not an offer</v>
      </c>
      <c r="AG214" s="276" t="str">
        <f t="shared" si="248"/>
        <v>Not an Offer</v>
      </c>
      <c r="AH214" s="150"/>
      <c r="AI214" s="254">
        <v>198</v>
      </c>
      <c r="AJ214" s="149" t="str">
        <f t="shared" si="249"/>
        <v>00-ICT</v>
      </c>
      <c r="AK214" s="254" t="b">
        <f t="shared" si="11"/>
        <v>0</v>
      </c>
      <c r="AL214" s="254">
        <f t="shared" si="247"/>
        <v>0</v>
      </c>
      <c r="AM214" s="254">
        <f t="shared" si="250"/>
        <v>0</v>
      </c>
      <c r="AN214" s="288">
        <f t="shared" ref="AN214:AN277" si="259">IF($BU214&lt;&gt;$BV214,$J214&amp;$K214&amp;$L214&amp;$M214&amp;$N214&amp;$O214&amp;$P214&amp;$Q214&amp;$R214&amp;$S214&amp;$T214&amp;$U214,0)</f>
        <v>0</v>
      </c>
      <c r="AO214" s="288">
        <f>IF(AND($BU214=$BV214,BU214=AO$13),$J214&amp;$K214&amp;$L214&amp;$M214&amp;$N214&amp;$O214&amp;$P214&amp;$Q214&amp;$R214&amp;$S214&amp;$T214&amp;$U214,IFERROR(MATCH($AN214,AO$17:AO213,0),-1000))</f>
        <v>1</v>
      </c>
      <c r="AP214" s="288">
        <f>IF(AND($BU214=$BV214,BV214=AP$13),$J214&amp;$K214&amp;$L214&amp;$M214&amp;$N214&amp;$O214&amp;$P214&amp;$Q214&amp;$R214&amp;$S214&amp;$T214&amp;$U214,IFERROR(MATCH($AN214,AP$17:AP213,0),-1000))</f>
        <v>1</v>
      </c>
      <c r="AQ214" s="288">
        <f>IF(AND($BU214=$BV214,BW214=AQ$13),$J214&amp;$K214&amp;$L214&amp;$M214&amp;$N214&amp;$O214&amp;$P214&amp;$Q214&amp;$R214&amp;$S214&amp;$T214&amp;$U214,IFERROR(MATCH($AN214,AQ$17:AQ213,0),-1000))</f>
        <v>1</v>
      </c>
      <c r="AR214" s="288">
        <f>IF(AND($BU214=$BV214,BX214=AR$13),$J214&amp;$K214&amp;$L214&amp;$M214&amp;$N214&amp;$O214&amp;$P214&amp;$Q214&amp;$R214&amp;$S214&amp;$T214&amp;$U214,IFERROR(MATCH($AN214,AR$17:AR213,0),-1000))</f>
        <v>1</v>
      </c>
      <c r="AS214" s="254">
        <f t="shared" si="242"/>
        <v>0</v>
      </c>
      <c r="AT214" s="261" t="str">
        <f t="shared" ref="AT214:AT277" si="260">IF(J214&lt;&gt;0,AT$14,"")</f>
        <v/>
      </c>
      <c r="AU214" s="254" t="str">
        <f t="shared" si="253"/>
        <v/>
      </c>
      <c r="AV214" s="254" t="str">
        <f t="shared" si="251"/>
        <v/>
      </c>
      <c r="AW214" s="254" t="str">
        <f t="shared" si="251"/>
        <v/>
      </c>
      <c r="AX214" s="254" t="str">
        <f t="shared" si="251"/>
        <v/>
      </c>
      <c r="AY214" s="254" t="str">
        <f t="shared" si="251"/>
        <v/>
      </c>
      <c r="AZ214" s="254" t="str">
        <f t="shared" si="251"/>
        <v/>
      </c>
      <c r="BA214" s="254" t="str">
        <f t="shared" si="251"/>
        <v/>
      </c>
      <c r="BB214" s="254" t="str">
        <f t="shared" si="251"/>
        <v/>
      </c>
      <c r="BC214" s="254" t="str">
        <f t="shared" si="251"/>
        <v/>
      </c>
      <c r="BD214" s="254" t="str">
        <f t="shared" si="251"/>
        <v/>
      </c>
      <c r="BE214" s="262" t="str">
        <f t="shared" si="244"/>
        <v/>
      </c>
      <c r="BF214" s="263" t="str">
        <f t="shared" si="254"/>
        <v/>
      </c>
      <c r="BG214" s="254" t="str">
        <f t="shared" si="252"/>
        <v/>
      </c>
      <c r="BH214" s="254" t="str">
        <f t="shared" si="252"/>
        <v/>
      </c>
      <c r="BI214" s="254" t="str">
        <f t="shared" si="252"/>
        <v/>
      </c>
      <c r="BJ214" s="254" t="str">
        <f t="shared" si="252"/>
        <v/>
      </c>
      <c r="BK214" s="254" t="str">
        <f t="shared" si="252"/>
        <v/>
      </c>
      <c r="BL214" s="254" t="str">
        <f t="shared" si="252"/>
        <v/>
      </c>
      <c r="BM214" s="254" t="str">
        <f t="shared" si="252"/>
        <v/>
      </c>
      <c r="BN214" s="254" t="str">
        <f t="shared" si="252"/>
        <v/>
      </c>
      <c r="BO214" s="254" t="str">
        <f t="shared" si="252"/>
        <v/>
      </c>
      <c r="BP214" s="254" t="str">
        <f t="shared" si="245"/>
        <v/>
      </c>
      <c r="BQ214" s="264" t="str">
        <f t="shared" ref="BQ214:BQ277" si="261">IF(U214&lt;&gt;0,BQ$14,"")</f>
        <v/>
      </c>
      <c r="BR214" s="261" t="str">
        <f t="shared" si="30"/>
        <v/>
      </c>
      <c r="BS214" s="254" t="str">
        <f t="shared" si="180"/>
        <v/>
      </c>
      <c r="BT214" s="254" t="str">
        <f t="shared" si="180"/>
        <v/>
      </c>
      <c r="BU214" s="265" t="str">
        <f t="shared" si="178"/>
        <v/>
      </c>
      <c r="BV214" s="263" t="str">
        <f t="shared" si="181"/>
        <v/>
      </c>
      <c r="BW214" s="254" t="str">
        <f t="shared" si="181"/>
        <v/>
      </c>
      <c r="BX214" s="254" t="str">
        <f t="shared" si="179"/>
        <v/>
      </c>
      <c r="BY214" s="264" t="str">
        <f t="shared" si="33"/>
        <v/>
      </c>
      <c r="BZ214" s="254" t="str">
        <f t="shared" si="34"/>
        <v/>
      </c>
      <c r="CA214" s="254">
        <f t="shared" si="243"/>
        <v>0</v>
      </c>
      <c r="CB214" s="254">
        <f t="shared" si="243"/>
        <v>0</v>
      </c>
      <c r="CC214" s="254">
        <f t="shared" si="243"/>
        <v>0</v>
      </c>
      <c r="CD214" s="254">
        <f t="shared" si="243"/>
        <v>0</v>
      </c>
      <c r="CE214" s="254">
        <f t="shared" si="243"/>
        <v>0</v>
      </c>
      <c r="CF214" s="254">
        <f t="shared" si="243"/>
        <v>0</v>
      </c>
      <c r="CG214" s="254">
        <f t="shared" si="241"/>
        <v>0</v>
      </c>
      <c r="CH214" s="254">
        <f t="shared" si="241"/>
        <v>0</v>
      </c>
      <c r="CI214" s="254">
        <f t="shared" si="241"/>
        <v>0</v>
      </c>
      <c r="CJ214" s="254">
        <f t="shared" si="241"/>
        <v>0</v>
      </c>
      <c r="CK214" s="254">
        <f t="shared" si="241"/>
        <v>0</v>
      </c>
      <c r="CL214" s="254">
        <f t="shared" si="241"/>
        <v>0</v>
      </c>
      <c r="CM214" s="254">
        <f t="shared" ref="CM214:CM277" si="262">IF($Y214&gt;0,$J214*$W214,0)</f>
        <v>0</v>
      </c>
      <c r="CN214" s="254">
        <f t="shared" ref="CN214:CN277" si="263">IF($Y214&gt;0,$K214*$W214,0)</f>
        <v>0</v>
      </c>
      <c r="CO214" s="254">
        <f t="shared" ref="CO214:CO277" si="264">IF($Y214&gt;0,$L214*$W214,0)</f>
        <v>0</v>
      </c>
      <c r="CP214" s="254">
        <f t="shared" ref="CP214:CP277" si="265">IF($Y214&gt;0,$M214*$W214,0)</f>
        <v>0</v>
      </c>
      <c r="CQ214" s="254">
        <f t="shared" ref="CQ214:CQ277" si="266">IF($Y214&gt;0,$N214*$W214,0)</f>
        <v>0</v>
      </c>
      <c r="CR214" s="254">
        <f t="shared" ref="CR214:CR277" si="267">IF($Y214&gt;0,$O214*$W214,0)</f>
        <v>0</v>
      </c>
      <c r="CS214" s="254">
        <f t="shared" ref="CS214:CS277" si="268">IF($Y214&gt;0,$P214*$W214,0)</f>
        <v>0</v>
      </c>
      <c r="CT214" s="254">
        <f t="shared" ref="CT214:CT277" si="269">IF($Y214&gt;0,$Q214*$W214,0)</f>
        <v>0</v>
      </c>
      <c r="CU214" s="254">
        <f t="shared" ref="CU214:CU277" si="270">IF($Y214&gt;0,$R214*$W214,0)</f>
        <v>0</v>
      </c>
      <c r="CV214" s="254">
        <f t="shared" ref="CV214:CV277" si="271">IF($Y214&gt;0,$S214*$W214,0)</f>
        <v>0</v>
      </c>
      <c r="CW214" s="254">
        <f t="shared" ref="CW214:CW277" si="272">IF($Y214&gt;0,$T214*$W214,0)</f>
        <v>0</v>
      </c>
      <c r="CX214" s="254">
        <f t="shared" ref="CX214:CX277" si="273">IF($Y214&gt;0,$U214*$W214,0)</f>
        <v>0</v>
      </c>
      <c r="CY214" s="254">
        <f t="shared" ref="CY214:CY277" si="274">IF($Z214&gt;0,$J214*$W214,0)</f>
        <v>0</v>
      </c>
      <c r="CZ214" s="254">
        <f t="shared" ref="CZ214:CZ277" si="275">IF($Z214&gt;0,$K214*$W214,0)</f>
        <v>0</v>
      </c>
      <c r="DA214" s="254">
        <f t="shared" ref="DA214:DA277" si="276">IF($Z214&gt;0,$L214*$W214,0)</f>
        <v>0</v>
      </c>
      <c r="DB214" s="254">
        <f t="shared" ref="DB214:DB277" si="277">IF($Z214&gt;0,$M214*$W214,0)</f>
        <v>0</v>
      </c>
      <c r="DC214" s="254">
        <f t="shared" ref="DC214:DC277" si="278">IF($Z214&gt;0,$N214*$W214,0)</f>
        <v>0</v>
      </c>
      <c r="DD214" s="254">
        <f t="shared" ref="DD214:DD277" si="279">IF($Z214&gt;0,$O214*$W214,0)</f>
        <v>0</v>
      </c>
      <c r="DE214" s="254">
        <f t="shared" ref="DE214:DE277" si="280">IF($Z214&gt;0,$P214*$W214,0)</f>
        <v>0</v>
      </c>
      <c r="DF214" s="254">
        <f t="shared" ref="DF214:DF277" si="281">IF($Z214&gt;0,$Q214*$W214,0)</f>
        <v>0</v>
      </c>
      <c r="DG214" s="254">
        <f t="shared" ref="DG214:DG277" si="282">IF($Z214&gt;0,$R214*$W214,0)</f>
        <v>0</v>
      </c>
      <c r="DH214" s="254">
        <f t="shared" ref="DH214:DH277" si="283">IF($Z214&gt;0,$S214*$W214,0)</f>
        <v>0</v>
      </c>
      <c r="DI214" s="254">
        <f t="shared" ref="DI214:DI277" si="284">IF($Z214&gt;0,$T214*$W214,0)</f>
        <v>0</v>
      </c>
      <c r="DJ214" s="254">
        <f t="shared" ref="DJ214:DJ277" si="285">IF($Z214&gt;0,$U214*$W214,0)</f>
        <v>0</v>
      </c>
      <c r="DK214" s="254">
        <f t="shared" ref="DK214:DK277" si="286">IF($AA214&gt;0,$J214*$W214,0)</f>
        <v>0</v>
      </c>
      <c r="DL214" s="254">
        <f t="shared" ref="DL214:DL277" si="287">IF($AA214&gt;0,$K214*$W214,0)</f>
        <v>0</v>
      </c>
      <c r="DM214" s="254">
        <f t="shared" ref="DM214:DM277" si="288">IF($AA214&gt;0,$L214*$W214,0)</f>
        <v>0</v>
      </c>
      <c r="DN214" s="254">
        <f t="shared" ref="DN214:DN277" si="289">IF($AA214&gt;0,$M214*$W214,0)</f>
        <v>0</v>
      </c>
      <c r="DO214" s="254">
        <f t="shared" ref="DO214:DO277" si="290">IF($AA214&gt;0,$N214*$W214,0)</f>
        <v>0</v>
      </c>
      <c r="DP214" s="254">
        <f t="shared" ref="DP214:DP277" si="291">IF($AA214&gt;0,$O214*$W214,0)</f>
        <v>0</v>
      </c>
      <c r="DQ214" s="254">
        <f t="shared" ref="DQ214:DQ277" si="292">IF($AA214&gt;0,$P214*$W214,0)</f>
        <v>0</v>
      </c>
      <c r="DR214" s="254">
        <f t="shared" ref="DR214:DR277" si="293">IF($AA214&gt;0,$Q214*$W214,0)</f>
        <v>0</v>
      </c>
      <c r="DS214" s="254">
        <f t="shared" ref="DS214:DS277" si="294">IF($AA214&gt;0,$R214*$W214,0)</f>
        <v>0</v>
      </c>
      <c r="DT214" s="254">
        <f t="shared" ref="DT214:DT277" si="295">IF($AA214&gt;0,$S214*$W214,0)</f>
        <v>0</v>
      </c>
      <c r="DU214" s="254">
        <f t="shared" ref="DU214:DU277" si="296">IF($AA214&gt;0,$T214*$W214,0)</f>
        <v>0</v>
      </c>
      <c r="DV214" s="254">
        <f t="shared" ref="DV214:DV277" si="297">IF($AA214&gt;0,$U214*$W214,0)</f>
        <v>0</v>
      </c>
    </row>
    <row r="215" spans="1:126" ht="24" customHeight="1">
      <c r="A215" s="11" t="str">
        <f ca="1">IF(AG215&lt;&gt;"OK","",CONCATENATE(TEXT('Front Page'!$F$33,"000"),TEXT('Front Page'!$F$31,"000"),"-",LEFT('Front Page'!$R$53,5),"-",LEFT(D215,1),AJ215, "-",TEXT(B215,"000")))</f>
        <v/>
      </c>
      <c r="B215" s="12" t="str">
        <f>IFERROR(IF(E215="","",MAX(B$17:B214)+1),"")</f>
        <v/>
      </c>
      <c r="C215" s="13"/>
      <c r="D215" s="29" t="str">
        <f t="shared" si="134"/>
        <v>None</v>
      </c>
      <c r="E215" s="29" t="str">
        <f t="shared" si="17"/>
        <v/>
      </c>
      <c r="F215" s="29" t="str">
        <f t="shared" si="18"/>
        <v/>
      </c>
      <c r="G215" s="363"/>
      <c r="H215" s="364"/>
      <c r="I215" s="325" t="str">
        <f t="shared" si="255"/>
        <v>No</v>
      </c>
      <c r="J215" s="314">
        <v>0</v>
      </c>
      <c r="K215" s="312">
        <v>0</v>
      </c>
      <c r="L215" s="312">
        <v>0</v>
      </c>
      <c r="M215" s="312">
        <v>0</v>
      </c>
      <c r="N215" s="312">
        <v>0</v>
      </c>
      <c r="O215" s="312">
        <v>0</v>
      </c>
      <c r="P215" s="312">
        <v>0</v>
      </c>
      <c r="Q215" s="312">
        <v>0</v>
      </c>
      <c r="R215" s="312">
        <v>0</v>
      </c>
      <c r="S215" s="312">
        <v>0</v>
      </c>
      <c r="T215" s="312">
        <v>0</v>
      </c>
      <c r="U215" s="312">
        <v>0</v>
      </c>
      <c r="V215" s="313">
        <v>1</v>
      </c>
      <c r="W215" s="313">
        <v>1</v>
      </c>
      <c r="X215" s="312">
        <v>0</v>
      </c>
      <c r="Y215" s="312">
        <v>0</v>
      </c>
      <c r="Z215" s="312">
        <v>0</v>
      </c>
      <c r="AA215" s="14">
        <v>0</v>
      </c>
      <c r="AB215" s="317"/>
      <c r="AC215" s="15" t="str">
        <f t="shared" si="246"/>
        <v/>
      </c>
      <c r="AD215" s="15" t="str">
        <f t="shared" si="256"/>
        <v/>
      </c>
      <c r="AE215" s="16" t="str">
        <f t="shared" si="257"/>
        <v>0 - 0</v>
      </c>
      <c r="AF215" s="20" t="str">
        <f t="shared" si="258"/>
        <v>Not an offer</v>
      </c>
      <c r="AG215" s="276" t="str">
        <f t="shared" si="248"/>
        <v>Not an Offer</v>
      </c>
      <c r="AH215" s="150"/>
      <c r="AI215" s="254">
        <v>199</v>
      </c>
      <c r="AJ215" s="149" t="str">
        <f t="shared" si="249"/>
        <v>00-ICT</v>
      </c>
      <c r="AK215" s="254" t="b">
        <f t="shared" si="11"/>
        <v>0</v>
      </c>
      <c r="AL215" s="254">
        <f t="shared" si="247"/>
        <v>0</v>
      </c>
      <c r="AM215" s="254">
        <f t="shared" si="250"/>
        <v>0</v>
      </c>
      <c r="AN215" s="288">
        <f t="shared" si="259"/>
        <v>0</v>
      </c>
      <c r="AO215" s="288">
        <f>IF(AND($BU215=$BV215,BU215=AO$13),$J215&amp;$K215&amp;$L215&amp;$M215&amp;$N215&amp;$O215&amp;$P215&amp;$Q215&amp;$R215&amp;$S215&amp;$T215&amp;$U215,IFERROR(MATCH($AN215,AO$17:AO214,0),-1000))</f>
        <v>1</v>
      </c>
      <c r="AP215" s="288">
        <f>IF(AND($BU215=$BV215,BV215=AP$13),$J215&amp;$K215&amp;$L215&amp;$M215&amp;$N215&amp;$O215&amp;$P215&amp;$Q215&amp;$R215&amp;$S215&amp;$T215&amp;$U215,IFERROR(MATCH($AN215,AP$17:AP214,0),-1000))</f>
        <v>1</v>
      </c>
      <c r="AQ215" s="288">
        <f>IF(AND($BU215=$BV215,BW215=AQ$13),$J215&amp;$K215&amp;$L215&amp;$M215&amp;$N215&amp;$O215&amp;$P215&amp;$Q215&amp;$R215&amp;$S215&amp;$T215&amp;$U215,IFERROR(MATCH($AN215,AQ$17:AQ214,0),-1000))</f>
        <v>1</v>
      </c>
      <c r="AR215" s="288">
        <f>IF(AND($BU215=$BV215,BX215=AR$13),$J215&amp;$K215&amp;$L215&amp;$M215&amp;$N215&amp;$O215&amp;$P215&amp;$Q215&amp;$R215&amp;$S215&amp;$T215&amp;$U215,IFERROR(MATCH($AN215,AR$17:AR214,0),-1000))</f>
        <v>1</v>
      </c>
      <c r="AS215" s="254">
        <f t="shared" si="242"/>
        <v>0</v>
      </c>
      <c r="AT215" s="261" t="str">
        <f t="shared" si="260"/>
        <v/>
      </c>
      <c r="AU215" s="254" t="str">
        <f t="shared" si="253"/>
        <v/>
      </c>
      <c r="AV215" s="254" t="str">
        <f t="shared" si="251"/>
        <v/>
      </c>
      <c r="AW215" s="254" t="str">
        <f t="shared" si="251"/>
        <v/>
      </c>
      <c r="AX215" s="254" t="str">
        <f t="shared" si="251"/>
        <v/>
      </c>
      <c r="AY215" s="254" t="str">
        <f t="shared" si="251"/>
        <v/>
      </c>
      <c r="AZ215" s="254" t="str">
        <f t="shared" si="251"/>
        <v/>
      </c>
      <c r="BA215" s="254" t="str">
        <f t="shared" si="251"/>
        <v/>
      </c>
      <c r="BB215" s="254" t="str">
        <f t="shared" si="251"/>
        <v/>
      </c>
      <c r="BC215" s="254" t="str">
        <f t="shared" si="251"/>
        <v/>
      </c>
      <c r="BD215" s="254" t="str">
        <f t="shared" si="251"/>
        <v/>
      </c>
      <c r="BE215" s="262" t="str">
        <f t="shared" si="244"/>
        <v/>
      </c>
      <c r="BF215" s="263" t="str">
        <f t="shared" si="254"/>
        <v/>
      </c>
      <c r="BG215" s="254" t="str">
        <f t="shared" si="252"/>
        <v/>
      </c>
      <c r="BH215" s="254" t="str">
        <f t="shared" si="252"/>
        <v/>
      </c>
      <c r="BI215" s="254" t="str">
        <f t="shared" si="252"/>
        <v/>
      </c>
      <c r="BJ215" s="254" t="str">
        <f t="shared" si="252"/>
        <v/>
      </c>
      <c r="BK215" s="254" t="str">
        <f t="shared" si="252"/>
        <v/>
      </c>
      <c r="BL215" s="254" t="str">
        <f t="shared" si="252"/>
        <v/>
      </c>
      <c r="BM215" s="254" t="str">
        <f t="shared" si="252"/>
        <v/>
      </c>
      <c r="BN215" s="254" t="str">
        <f t="shared" si="252"/>
        <v/>
      </c>
      <c r="BO215" s="254" t="str">
        <f t="shared" si="252"/>
        <v/>
      </c>
      <c r="BP215" s="254" t="str">
        <f t="shared" si="245"/>
        <v/>
      </c>
      <c r="BQ215" s="264" t="str">
        <f t="shared" si="261"/>
        <v/>
      </c>
      <c r="BR215" s="261" t="str">
        <f t="shared" si="30"/>
        <v/>
      </c>
      <c r="BS215" s="254" t="str">
        <f t="shared" si="180"/>
        <v/>
      </c>
      <c r="BT215" s="254" t="str">
        <f t="shared" si="180"/>
        <v/>
      </c>
      <c r="BU215" s="265" t="str">
        <f t="shared" si="178"/>
        <v/>
      </c>
      <c r="BV215" s="263" t="str">
        <f t="shared" si="181"/>
        <v/>
      </c>
      <c r="BW215" s="254" t="str">
        <f t="shared" si="181"/>
        <v/>
      </c>
      <c r="BX215" s="254" t="str">
        <f t="shared" si="179"/>
        <v/>
      </c>
      <c r="BY215" s="264" t="str">
        <f t="shared" si="33"/>
        <v/>
      </c>
      <c r="BZ215" s="254" t="str">
        <f t="shared" si="34"/>
        <v/>
      </c>
      <c r="CA215" s="254">
        <f t="shared" si="243"/>
        <v>0</v>
      </c>
      <c r="CB215" s="254">
        <f t="shared" si="243"/>
        <v>0</v>
      </c>
      <c r="CC215" s="254">
        <f t="shared" si="243"/>
        <v>0</v>
      </c>
      <c r="CD215" s="254">
        <f t="shared" si="243"/>
        <v>0</v>
      </c>
      <c r="CE215" s="254">
        <f t="shared" si="243"/>
        <v>0</v>
      </c>
      <c r="CF215" s="254">
        <f t="shared" si="243"/>
        <v>0</v>
      </c>
      <c r="CG215" s="254">
        <f t="shared" si="241"/>
        <v>0</v>
      </c>
      <c r="CH215" s="254">
        <f t="shared" si="241"/>
        <v>0</v>
      </c>
      <c r="CI215" s="254">
        <f t="shared" si="241"/>
        <v>0</v>
      </c>
      <c r="CJ215" s="254">
        <f t="shared" si="241"/>
        <v>0</v>
      </c>
      <c r="CK215" s="254">
        <f t="shared" si="241"/>
        <v>0</v>
      </c>
      <c r="CL215" s="254">
        <f t="shared" si="241"/>
        <v>0</v>
      </c>
      <c r="CM215" s="254">
        <f t="shared" si="262"/>
        <v>0</v>
      </c>
      <c r="CN215" s="254">
        <f t="shared" si="263"/>
        <v>0</v>
      </c>
      <c r="CO215" s="254">
        <f t="shared" si="264"/>
        <v>0</v>
      </c>
      <c r="CP215" s="254">
        <f t="shared" si="265"/>
        <v>0</v>
      </c>
      <c r="CQ215" s="254">
        <f t="shared" si="266"/>
        <v>0</v>
      </c>
      <c r="CR215" s="254">
        <f t="shared" si="267"/>
        <v>0</v>
      </c>
      <c r="CS215" s="254">
        <f t="shared" si="268"/>
        <v>0</v>
      </c>
      <c r="CT215" s="254">
        <f t="shared" si="269"/>
        <v>0</v>
      </c>
      <c r="CU215" s="254">
        <f t="shared" si="270"/>
        <v>0</v>
      </c>
      <c r="CV215" s="254">
        <f t="shared" si="271"/>
        <v>0</v>
      </c>
      <c r="CW215" s="254">
        <f t="shared" si="272"/>
        <v>0</v>
      </c>
      <c r="CX215" s="254">
        <f t="shared" si="273"/>
        <v>0</v>
      </c>
      <c r="CY215" s="254">
        <f t="shared" si="274"/>
        <v>0</v>
      </c>
      <c r="CZ215" s="254">
        <f t="shared" si="275"/>
        <v>0</v>
      </c>
      <c r="DA215" s="254">
        <f t="shared" si="276"/>
        <v>0</v>
      </c>
      <c r="DB215" s="254">
        <f t="shared" si="277"/>
        <v>0</v>
      </c>
      <c r="DC215" s="254">
        <f t="shared" si="278"/>
        <v>0</v>
      </c>
      <c r="DD215" s="254">
        <f t="shared" si="279"/>
        <v>0</v>
      </c>
      <c r="DE215" s="254">
        <f t="shared" si="280"/>
        <v>0</v>
      </c>
      <c r="DF215" s="254">
        <f t="shared" si="281"/>
        <v>0</v>
      </c>
      <c r="DG215" s="254">
        <f t="shared" si="282"/>
        <v>0</v>
      </c>
      <c r="DH215" s="254">
        <f t="shared" si="283"/>
        <v>0</v>
      </c>
      <c r="DI215" s="254">
        <f t="shared" si="284"/>
        <v>0</v>
      </c>
      <c r="DJ215" s="254">
        <f t="shared" si="285"/>
        <v>0</v>
      </c>
      <c r="DK215" s="254">
        <f t="shared" si="286"/>
        <v>0</v>
      </c>
      <c r="DL215" s="254">
        <f t="shared" si="287"/>
        <v>0</v>
      </c>
      <c r="DM215" s="254">
        <f t="shared" si="288"/>
        <v>0</v>
      </c>
      <c r="DN215" s="254">
        <f t="shared" si="289"/>
        <v>0</v>
      </c>
      <c r="DO215" s="254">
        <f t="shared" si="290"/>
        <v>0</v>
      </c>
      <c r="DP215" s="254">
        <f t="shared" si="291"/>
        <v>0</v>
      </c>
      <c r="DQ215" s="254">
        <f t="shared" si="292"/>
        <v>0</v>
      </c>
      <c r="DR215" s="254">
        <f t="shared" si="293"/>
        <v>0</v>
      </c>
      <c r="DS215" s="254">
        <f t="shared" si="294"/>
        <v>0</v>
      </c>
      <c r="DT215" s="254">
        <f t="shared" si="295"/>
        <v>0</v>
      </c>
      <c r="DU215" s="254">
        <f t="shared" si="296"/>
        <v>0</v>
      </c>
      <c r="DV215" s="254">
        <f t="shared" si="297"/>
        <v>0</v>
      </c>
    </row>
    <row r="216" spans="1:126" ht="24" customHeight="1">
      <c r="A216" s="11" t="str">
        <f ca="1">IF(AG216&lt;&gt;"OK","",CONCATENATE(TEXT('Front Page'!$F$33,"000"),TEXT('Front Page'!$F$31,"000"),"-",LEFT('Front Page'!$R$53,5),"-",LEFT(D216,1),AJ216, "-",TEXT(B216,"000")))</f>
        <v/>
      </c>
      <c r="B216" s="12" t="str">
        <f>IFERROR(IF(E216="","",MAX(B$17:B215)+1),"")</f>
        <v/>
      </c>
      <c r="C216" s="13"/>
      <c r="D216" s="29" t="str">
        <f t="shared" si="134"/>
        <v>None</v>
      </c>
      <c r="E216" s="29" t="str">
        <f t="shared" si="17"/>
        <v/>
      </c>
      <c r="F216" s="29" t="str">
        <f t="shared" si="18"/>
        <v/>
      </c>
      <c r="G216" s="363"/>
      <c r="H216" s="364"/>
      <c r="I216" s="325" t="str">
        <f t="shared" si="255"/>
        <v>No</v>
      </c>
      <c r="J216" s="314">
        <v>0</v>
      </c>
      <c r="K216" s="312">
        <v>0</v>
      </c>
      <c r="L216" s="312">
        <v>0</v>
      </c>
      <c r="M216" s="312">
        <v>0</v>
      </c>
      <c r="N216" s="312">
        <v>0</v>
      </c>
      <c r="O216" s="312">
        <v>0</v>
      </c>
      <c r="P216" s="312">
        <v>0</v>
      </c>
      <c r="Q216" s="312">
        <v>0</v>
      </c>
      <c r="R216" s="312">
        <v>0</v>
      </c>
      <c r="S216" s="312">
        <v>0</v>
      </c>
      <c r="T216" s="312">
        <v>0</v>
      </c>
      <c r="U216" s="312">
        <v>0</v>
      </c>
      <c r="V216" s="313">
        <v>1</v>
      </c>
      <c r="W216" s="313">
        <v>1</v>
      </c>
      <c r="X216" s="312">
        <v>0</v>
      </c>
      <c r="Y216" s="312">
        <v>0</v>
      </c>
      <c r="Z216" s="312">
        <v>0</v>
      </c>
      <c r="AA216" s="14">
        <v>0</v>
      </c>
      <c r="AB216" s="317"/>
      <c r="AC216" s="15" t="str">
        <f t="shared" si="246"/>
        <v/>
      </c>
      <c r="AD216" s="15" t="str">
        <f t="shared" si="256"/>
        <v/>
      </c>
      <c r="AE216" s="16" t="str">
        <f t="shared" si="257"/>
        <v>0 - 0</v>
      </c>
      <c r="AF216" s="20" t="str">
        <f t="shared" si="258"/>
        <v>Not an offer</v>
      </c>
      <c r="AG216" s="276" t="str">
        <f t="shared" si="248"/>
        <v>Not an Offer</v>
      </c>
      <c r="AH216" s="150"/>
      <c r="AI216" s="254">
        <v>200</v>
      </c>
      <c r="AJ216" s="149" t="str">
        <f t="shared" si="249"/>
        <v>00-ICT</v>
      </c>
      <c r="AK216" s="254" t="b">
        <f t="shared" si="11"/>
        <v>0</v>
      </c>
      <c r="AL216" s="254">
        <f t="shared" si="247"/>
        <v>0</v>
      </c>
      <c r="AM216" s="254">
        <f t="shared" si="250"/>
        <v>0</v>
      </c>
      <c r="AN216" s="288">
        <f t="shared" si="259"/>
        <v>0</v>
      </c>
      <c r="AO216" s="288">
        <f>IF(AND($BU216=$BV216,BU216=AO$13),$J216&amp;$K216&amp;$L216&amp;$M216&amp;$N216&amp;$O216&amp;$P216&amp;$Q216&amp;$R216&amp;$S216&amp;$T216&amp;$U216,IFERROR(MATCH($AN216,AO$17:AO215,0),-1000))</f>
        <v>1</v>
      </c>
      <c r="AP216" s="288">
        <f>IF(AND($BU216=$BV216,BV216=AP$13),$J216&amp;$K216&amp;$L216&amp;$M216&amp;$N216&amp;$O216&amp;$P216&amp;$Q216&amp;$R216&amp;$S216&amp;$T216&amp;$U216,IFERROR(MATCH($AN216,AP$17:AP215,0),-1000))</f>
        <v>1</v>
      </c>
      <c r="AQ216" s="288">
        <f>IF(AND($BU216=$BV216,BW216=AQ$13),$J216&amp;$K216&amp;$L216&amp;$M216&amp;$N216&amp;$O216&amp;$P216&amp;$Q216&amp;$R216&amp;$S216&amp;$T216&amp;$U216,IFERROR(MATCH($AN216,AQ$17:AQ215,0),-1000))</f>
        <v>1</v>
      </c>
      <c r="AR216" s="288">
        <f>IF(AND($BU216=$BV216,BX216=AR$13),$J216&amp;$K216&amp;$L216&amp;$M216&amp;$N216&amp;$O216&amp;$P216&amp;$Q216&amp;$R216&amp;$S216&amp;$T216&amp;$U216,IFERROR(MATCH($AN216,AR$17:AR215,0),-1000))</f>
        <v>1</v>
      </c>
      <c r="AS216" s="254">
        <f t="shared" si="242"/>
        <v>0</v>
      </c>
      <c r="AT216" s="261" t="str">
        <f t="shared" si="260"/>
        <v/>
      </c>
      <c r="AU216" s="254" t="str">
        <f t="shared" si="253"/>
        <v/>
      </c>
      <c r="AV216" s="254" t="str">
        <f t="shared" si="251"/>
        <v/>
      </c>
      <c r="AW216" s="254" t="str">
        <f t="shared" si="251"/>
        <v/>
      </c>
      <c r="AX216" s="254" t="str">
        <f t="shared" si="251"/>
        <v/>
      </c>
      <c r="AY216" s="254" t="str">
        <f t="shared" si="251"/>
        <v/>
      </c>
      <c r="AZ216" s="254" t="str">
        <f t="shared" si="251"/>
        <v/>
      </c>
      <c r="BA216" s="254" t="str">
        <f t="shared" si="251"/>
        <v/>
      </c>
      <c r="BB216" s="254" t="str">
        <f t="shared" si="251"/>
        <v/>
      </c>
      <c r="BC216" s="254" t="str">
        <f t="shared" si="251"/>
        <v/>
      </c>
      <c r="BD216" s="254" t="str">
        <f t="shared" si="251"/>
        <v/>
      </c>
      <c r="BE216" s="262" t="str">
        <f t="shared" si="244"/>
        <v/>
      </c>
      <c r="BF216" s="263" t="str">
        <f t="shared" si="254"/>
        <v/>
      </c>
      <c r="BG216" s="254" t="str">
        <f t="shared" si="252"/>
        <v/>
      </c>
      <c r="BH216" s="254" t="str">
        <f t="shared" si="252"/>
        <v/>
      </c>
      <c r="BI216" s="254" t="str">
        <f t="shared" si="252"/>
        <v/>
      </c>
      <c r="BJ216" s="254" t="str">
        <f t="shared" si="252"/>
        <v/>
      </c>
      <c r="BK216" s="254" t="str">
        <f t="shared" si="252"/>
        <v/>
      </c>
      <c r="BL216" s="254" t="str">
        <f t="shared" si="252"/>
        <v/>
      </c>
      <c r="BM216" s="254" t="str">
        <f t="shared" si="252"/>
        <v/>
      </c>
      <c r="BN216" s="254" t="str">
        <f t="shared" si="252"/>
        <v/>
      </c>
      <c r="BO216" s="254" t="str">
        <f t="shared" si="252"/>
        <v/>
      </c>
      <c r="BP216" s="254" t="str">
        <f t="shared" si="245"/>
        <v/>
      </c>
      <c r="BQ216" s="264" t="str">
        <f t="shared" si="261"/>
        <v/>
      </c>
      <c r="BR216" s="261" t="str">
        <f t="shared" si="30"/>
        <v/>
      </c>
      <c r="BS216" s="254" t="str">
        <f t="shared" si="180"/>
        <v/>
      </c>
      <c r="BT216" s="254" t="str">
        <f t="shared" si="180"/>
        <v/>
      </c>
      <c r="BU216" s="265" t="str">
        <f t="shared" si="178"/>
        <v/>
      </c>
      <c r="BV216" s="263" t="str">
        <f t="shared" si="181"/>
        <v/>
      </c>
      <c r="BW216" s="254" t="str">
        <f t="shared" si="181"/>
        <v/>
      </c>
      <c r="BX216" s="254" t="str">
        <f t="shared" si="179"/>
        <v/>
      </c>
      <c r="BY216" s="264" t="str">
        <f t="shared" si="33"/>
        <v/>
      </c>
      <c r="BZ216" s="254" t="str">
        <f t="shared" si="34"/>
        <v/>
      </c>
      <c r="CA216" s="254">
        <f t="shared" si="243"/>
        <v>0</v>
      </c>
      <c r="CB216" s="254">
        <f t="shared" si="243"/>
        <v>0</v>
      </c>
      <c r="CC216" s="254">
        <f t="shared" si="243"/>
        <v>0</v>
      </c>
      <c r="CD216" s="254">
        <f t="shared" si="243"/>
        <v>0</v>
      </c>
      <c r="CE216" s="254">
        <f t="shared" si="243"/>
        <v>0</v>
      </c>
      <c r="CF216" s="254">
        <f t="shared" si="243"/>
        <v>0</v>
      </c>
      <c r="CG216" s="254">
        <f t="shared" si="241"/>
        <v>0</v>
      </c>
      <c r="CH216" s="254">
        <f t="shared" si="241"/>
        <v>0</v>
      </c>
      <c r="CI216" s="254">
        <f t="shared" si="241"/>
        <v>0</v>
      </c>
      <c r="CJ216" s="254">
        <f t="shared" ref="CJ216:CL279" si="298">IF($X216&gt;0,S216*$W216,0)</f>
        <v>0</v>
      </c>
      <c r="CK216" s="254">
        <f t="shared" si="298"/>
        <v>0</v>
      </c>
      <c r="CL216" s="254">
        <f t="shared" si="298"/>
        <v>0</v>
      </c>
      <c r="CM216" s="254">
        <f t="shared" si="262"/>
        <v>0</v>
      </c>
      <c r="CN216" s="254">
        <f t="shared" si="263"/>
        <v>0</v>
      </c>
      <c r="CO216" s="254">
        <f t="shared" si="264"/>
        <v>0</v>
      </c>
      <c r="CP216" s="254">
        <f t="shared" si="265"/>
        <v>0</v>
      </c>
      <c r="CQ216" s="254">
        <f t="shared" si="266"/>
        <v>0</v>
      </c>
      <c r="CR216" s="254">
        <f t="shared" si="267"/>
        <v>0</v>
      </c>
      <c r="CS216" s="254">
        <f t="shared" si="268"/>
        <v>0</v>
      </c>
      <c r="CT216" s="254">
        <f t="shared" si="269"/>
        <v>0</v>
      </c>
      <c r="CU216" s="254">
        <f t="shared" si="270"/>
        <v>0</v>
      </c>
      <c r="CV216" s="254">
        <f t="shared" si="271"/>
        <v>0</v>
      </c>
      <c r="CW216" s="254">
        <f t="shared" si="272"/>
        <v>0</v>
      </c>
      <c r="CX216" s="254">
        <f t="shared" si="273"/>
        <v>0</v>
      </c>
      <c r="CY216" s="254">
        <f t="shared" si="274"/>
        <v>0</v>
      </c>
      <c r="CZ216" s="254">
        <f t="shared" si="275"/>
        <v>0</v>
      </c>
      <c r="DA216" s="254">
        <f t="shared" si="276"/>
        <v>0</v>
      </c>
      <c r="DB216" s="254">
        <f t="shared" si="277"/>
        <v>0</v>
      </c>
      <c r="DC216" s="254">
        <f t="shared" si="278"/>
        <v>0</v>
      </c>
      <c r="DD216" s="254">
        <f t="shared" si="279"/>
        <v>0</v>
      </c>
      <c r="DE216" s="254">
        <f t="shared" si="280"/>
        <v>0</v>
      </c>
      <c r="DF216" s="254">
        <f t="shared" si="281"/>
        <v>0</v>
      </c>
      <c r="DG216" s="254">
        <f t="shared" si="282"/>
        <v>0</v>
      </c>
      <c r="DH216" s="254">
        <f t="shared" si="283"/>
        <v>0</v>
      </c>
      <c r="DI216" s="254">
        <f t="shared" si="284"/>
        <v>0</v>
      </c>
      <c r="DJ216" s="254">
        <f t="shared" si="285"/>
        <v>0</v>
      </c>
      <c r="DK216" s="254">
        <f t="shared" si="286"/>
        <v>0</v>
      </c>
      <c r="DL216" s="254">
        <f t="shared" si="287"/>
        <v>0</v>
      </c>
      <c r="DM216" s="254">
        <f t="shared" si="288"/>
        <v>0</v>
      </c>
      <c r="DN216" s="254">
        <f t="shared" si="289"/>
        <v>0</v>
      </c>
      <c r="DO216" s="254">
        <f t="shared" si="290"/>
        <v>0</v>
      </c>
      <c r="DP216" s="254">
        <f t="shared" si="291"/>
        <v>0</v>
      </c>
      <c r="DQ216" s="254">
        <f t="shared" si="292"/>
        <v>0</v>
      </c>
      <c r="DR216" s="254">
        <f t="shared" si="293"/>
        <v>0</v>
      </c>
      <c r="DS216" s="254">
        <f t="shared" si="294"/>
        <v>0</v>
      </c>
      <c r="DT216" s="254">
        <f t="shared" si="295"/>
        <v>0</v>
      </c>
      <c r="DU216" s="254">
        <f t="shared" si="296"/>
        <v>0</v>
      </c>
      <c r="DV216" s="254">
        <f t="shared" si="297"/>
        <v>0</v>
      </c>
    </row>
    <row r="217" spans="1:126" ht="24" customHeight="1">
      <c r="A217" s="11" t="str">
        <f ca="1">IF(AG217&lt;&gt;"OK","",CONCATENATE(TEXT('Front Page'!$F$33,"000"),TEXT('Front Page'!$F$31,"000"),"-",LEFT('Front Page'!$R$53,5),"-",LEFT(D217,1),AJ217, "-",TEXT(B217,"000")))</f>
        <v/>
      </c>
      <c r="B217" s="12" t="str">
        <f>IFERROR(IF(E217="","",MAX(B$17:B216)+1),"")</f>
        <v/>
      </c>
      <c r="C217" s="13"/>
      <c r="D217" s="29" t="str">
        <f t="shared" si="134"/>
        <v>None</v>
      </c>
      <c r="E217" s="29" t="str">
        <f t="shared" si="17"/>
        <v/>
      </c>
      <c r="F217" s="29" t="str">
        <f t="shared" si="18"/>
        <v/>
      </c>
      <c r="G217" s="363"/>
      <c r="H217" s="364"/>
      <c r="I217" s="325" t="str">
        <f t="shared" si="255"/>
        <v>No</v>
      </c>
      <c r="J217" s="314">
        <v>0</v>
      </c>
      <c r="K217" s="312">
        <v>0</v>
      </c>
      <c r="L217" s="312">
        <v>0</v>
      </c>
      <c r="M217" s="312">
        <v>0</v>
      </c>
      <c r="N217" s="312">
        <v>0</v>
      </c>
      <c r="O217" s="312">
        <v>0</v>
      </c>
      <c r="P217" s="312">
        <v>0</v>
      </c>
      <c r="Q217" s="312">
        <v>0</v>
      </c>
      <c r="R217" s="312">
        <v>0</v>
      </c>
      <c r="S217" s="312">
        <v>0</v>
      </c>
      <c r="T217" s="312">
        <v>0</v>
      </c>
      <c r="U217" s="312">
        <v>0</v>
      </c>
      <c r="V217" s="313">
        <v>1</v>
      </c>
      <c r="W217" s="313">
        <v>1</v>
      </c>
      <c r="X217" s="312">
        <v>0</v>
      </c>
      <c r="Y217" s="312">
        <v>0</v>
      </c>
      <c r="Z217" s="312">
        <v>0</v>
      </c>
      <c r="AA217" s="14">
        <v>0</v>
      </c>
      <c r="AB217" s="317"/>
      <c r="AC217" s="15" t="str">
        <f t="shared" si="246"/>
        <v/>
      </c>
      <c r="AD217" s="15" t="str">
        <f t="shared" si="256"/>
        <v/>
      </c>
      <c r="AE217" s="16" t="str">
        <f t="shared" si="257"/>
        <v>0 - 0</v>
      </c>
      <c r="AF217" s="20" t="str">
        <f t="shared" si="258"/>
        <v>Not an offer</v>
      </c>
      <c r="AG217" s="276" t="str">
        <f t="shared" si="248"/>
        <v>Not an Offer</v>
      </c>
      <c r="AH217" s="150"/>
      <c r="AI217" s="254">
        <v>201</v>
      </c>
      <c r="AJ217" s="149" t="str">
        <f t="shared" si="249"/>
        <v>00-ICT</v>
      </c>
      <c r="AK217" s="254" t="b">
        <f t="shared" si="11"/>
        <v>0</v>
      </c>
      <c r="AL217" s="254">
        <f t="shared" si="247"/>
        <v>0</v>
      </c>
      <c r="AM217" s="254">
        <f t="shared" si="250"/>
        <v>0</v>
      </c>
      <c r="AN217" s="288">
        <f t="shared" si="259"/>
        <v>0</v>
      </c>
      <c r="AO217" s="288">
        <f>IF(AND($BU217=$BV217,BU217=AO$13),$J217&amp;$K217&amp;$L217&amp;$M217&amp;$N217&amp;$O217&amp;$P217&amp;$Q217&amp;$R217&amp;$S217&amp;$T217&amp;$U217,IFERROR(MATCH($AN217,AO$17:AO216,0),-1000))</f>
        <v>1</v>
      </c>
      <c r="AP217" s="288">
        <f>IF(AND($BU217=$BV217,BV217=AP$13),$J217&amp;$K217&amp;$L217&amp;$M217&amp;$N217&amp;$O217&amp;$P217&amp;$Q217&amp;$R217&amp;$S217&amp;$T217&amp;$U217,IFERROR(MATCH($AN217,AP$17:AP216,0),-1000))</f>
        <v>1</v>
      </c>
      <c r="AQ217" s="288">
        <f>IF(AND($BU217=$BV217,BW217=AQ$13),$J217&amp;$K217&amp;$L217&amp;$M217&amp;$N217&amp;$O217&amp;$P217&amp;$Q217&amp;$R217&amp;$S217&amp;$T217&amp;$U217,IFERROR(MATCH($AN217,AQ$17:AQ216,0),-1000))</f>
        <v>1</v>
      </c>
      <c r="AR217" s="288">
        <f>IF(AND($BU217=$BV217,BX217=AR$13),$J217&amp;$K217&amp;$L217&amp;$M217&amp;$N217&amp;$O217&amp;$P217&amp;$Q217&amp;$R217&amp;$S217&amp;$T217&amp;$U217,IFERROR(MATCH($AN217,AR$17:AR216,0),-1000))</f>
        <v>1</v>
      </c>
      <c r="AS217" s="254">
        <f t="shared" si="242"/>
        <v>0</v>
      </c>
      <c r="AT217" s="261" t="str">
        <f t="shared" si="260"/>
        <v/>
      </c>
      <c r="AU217" s="254" t="str">
        <f t="shared" si="253"/>
        <v/>
      </c>
      <c r="AV217" s="254" t="str">
        <f t="shared" si="251"/>
        <v/>
      </c>
      <c r="AW217" s="254" t="str">
        <f t="shared" si="251"/>
        <v/>
      </c>
      <c r="AX217" s="254" t="str">
        <f t="shared" si="251"/>
        <v/>
      </c>
      <c r="AY217" s="254" t="str">
        <f t="shared" si="251"/>
        <v/>
      </c>
      <c r="AZ217" s="254" t="str">
        <f t="shared" si="251"/>
        <v/>
      </c>
      <c r="BA217" s="254" t="str">
        <f t="shared" si="251"/>
        <v/>
      </c>
      <c r="BB217" s="254" t="str">
        <f t="shared" si="251"/>
        <v/>
      </c>
      <c r="BC217" s="254" t="str">
        <f t="shared" si="251"/>
        <v/>
      </c>
      <c r="BD217" s="254" t="str">
        <f t="shared" si="251"/>
        <v/>
      </c>
      <c r="BE217" s="262" t="str">
        <f t="shared" si="244"/>
        <v/>
      </c>
      <c r="BF217" s="263" t="str">
        <f t="shared" si="254"/>
        <v/>
      </c>
      <c r="BG217" s="254" t="str">
        <f t="shared" si="252"/>
        <v/>
      </c>
      <c r="BH217" s="254" t="str">
        <f t="shared" si="252"/>
        <v/>
      </c>
      <c r="BI217" s="254" t="str">
        <f t="shared" si="252"/>
        <v/>
      </c>
      <c r="BJ217" s="254" t="str">
        <f t="shared" si="252"/>
        <v/>
      </c>
      <c r="BK217" s="254" t="str">
        <f t="shared" si="252"/>
        <v/>
      </c>
      <c r="BL217" s="254" t="str">
        <f t="shared" si="252"/>
        <v/>
      </c>
      <c r="BM217" s="254" t="str">
        <f t="shared" si="252"/>
        <v/>
      </c>
      <c r="BN217" s="254" t="str">
        <f t="shared" si="252"/>
        <v/>
      </c>
      <c r="BO217" s="254" t="str">
        <f t="shared" si="252"/>
        <v/>
      </c>
      <c r="BP217" s="254" t="str">
        <f t="shared" si="245"/>
        <v/>
      </c>
      <c r="BQ217" s="264" t="str">
        <f t="shared" si="261"/>
        <v/>
      </c>
      <c r="BR217" s="261" t="str">
        <f t="shared" si="30"/>
        <v/>
      </c>
      <c r="BS217" s="254" t="str">
        <f t="shared" si="180"/>
        <v/>
      </c>
      <c r="BT217" s="254" t="str">
        <f t="shared" si="180"/>
        <v/>
      </c>
      <c r="BU217" s="265" t="str">
        <f t="shared" si="178"/>
        <v/>
      </c>
      <c r="BV217" s="263" t="str">
        <f t="shared" si="181"/>
        <v/>
      </c>
      <c r="BW217" s="254" t="str">
        <f t="shared" si="181"/>
        <v/>
      </c>
      <c r="BX217" s="254" t="str">
        <f t="shared" si="179"/>
        <v/>
      </c>
      <c r="BY217" s="264" t="str">
        <f t="shared" si="33"/>
        <v/>
      </c>
      <c r="BZ217" s="254" t="str">
        <f t="shared" si="34"/>
        <v/>
      </c>
      <c r="CA217" s="254">
        <f t="shared" si="243"/>
        <v>0</v>
      </c>
      <c r="CB217" s="254">
        <f t="shared" si="243"/>
        <v>0</v>
      </c>
      <c r="CC217" s="254">
        <f t="shared" si="243"/>
        <v>0</v>
      </c>
      <c r="CD217" s="254">
        <f t="shared" si="243"/>
        <v>0</v>
      </c>
      <c r="CE217" s="254">
        <f t="shared" si="243"/>
        <v>0</v>
      </c>
      <c r="CF217" s="254">
        <f t="shared" si="243"/>
        <v>0</v>
      </c>
      <c r="CG217" s="254">
        <f t="shared" si="243"/>
        <v>0</v>
      </c>
      <c r="CH217" s="254">
        <f t="shared" si="243"/>
        <v>0</v>
      </c>
      <c r="CI217" s="254">
        <f t="shared" si="243"/>
        <v>0</v>
      </c>
      <c r="CJ217" s="254">
        <f t="shared" si="298"/>
        <v>0</v>
      </c>
      <c r="CK217" s="254">
        <f t="shared" si="298"/>
        <v>0</v>
      </c>
      <c r="CL217" s="254">
        <f t="shared" si="298"/>
        <v>0</v>
      </c>
      <c r="CM217" s="254">
        <f t="shared" si="262"/>
        <v>0</v>
      </c>
      <c r="CN217" s="254">
        <f t="shared" si="263"/>
        <v>0</v>
      </c>
      <c r="CO217" s="254">
        <f t="shared" si="264"/>
        <v>0</v>
      </c>
      <c r="CP217" s="254">
        <f t="shared" si="265"/>
        <v>0</v>
      </c>
      <c r="CQ217" s="254">
        <f t="shared" si="266"/>
        <v>0</v>
      </c>
      <c r="CR217" s="254">
        <f t="shared" si="267"/>
        <v>0</v>
      </c>
      <c r="CS217" s="254">
        <f t="shared" si="268"/>
        <v>0</v>
      </c>
      <c r="CT217" s="254">
        <f t="shared" si="269"/>
        <v>0</v>
      </c>
      <c r="CU217" s="254">
        <f t="shared" si="270"/>
        <v>0</v>
      </c>
      <c r="CV217" s="254">
        <f t="shared" si="271"/>
        <v>0</v>
      </c>
      <c r="CW217" s="254">
        <f t="shared" si="272"/>
        <v>0</v>
      </c>
      <c r="CX217" s="254">
        <f t="shared" si="273"/>
        <v>0</v>
      </c>
      <c r="CY217" s="254">
        <f t="shared" si="274"/>
        <v>0</v>
      </c>
      <c r="CZ217" s="254">
        <f t="shared" si="275"/>
        <v>0</v>
      </c>
      <c r="DA217" s="254">
        <f t="shared" si="276"/>
        <v>0</v>
      </c>
      <c r="DB217" s="254">
        <f t="shared" si="277"/>
        <v>0</v>
      </c>
      <c r="DC217" s="254">
        <f t="shared" si="278"/>
        <v>0</v>
      </c>
      <c r="DD217" s="254">
        <f t="shared" si="279"/>
        <v>0</v>
      </c>
      <c r="DE217" s="254">
        <f t="shared" si="280"/>
        <v>0</v>
      </c>
      <c r="DF217" s="254">
        <f t="shared" si="281"/>
        <v>0</v>
      </c>
      <c r="DG217" s="254">
        <f t="shared" si="282"/>
        <v>0</v>
      </c>
      <c r="DH217" s="254">
        <f t="shared" si="283"/>
        <v>0</v>
      </c>
      <c r="DI217" s="254">
        <f t="shared" si="284"/>
        <v>0</v>
      </c>
      <c r="DJ217" s="254">
        <f t="shared" si="285"/>
        <v>0</v>
      </c>
      <c r="DK217" s="254">
        <f t="shared" si="286"/>
        <v>0</v>
      </c>
      <c r="DL217" s="254">
        <f t="shared" si="287"/>
        <v>0</v>
      </c>
      <c r="DM217" s="254">
        <f t="shared" si="288"/>
        <v>0</v>
      </c>
      <c r="DN217" s="254">
        <f t="shared" si="289"/>
        <v>0</v>
      </c>
      <c r="DO217" s="254">
        <f t="shared" si="290"/>
        <v>0</v>
      </c>
      <c r="DP217" s="254">
        <f t="shared" si="291"/>
        <v>0</v>
      </c>
      <c r="DQ217" s="254">
        <f t="shared" si="292"/>
        <v>0</v>
      </c>
      <c r="DR217" s="254">
        <f t="shared" si="293"/>
        <v>0</v>
      </c>
      <c r="DS217" s="254">
        <f t="shared" si="294"/>
        <v>0</v>
      </c>
      <c r="DT217" s="254">
        <f t="shared" si="295"/>
        <v>0</v>
      </c>
      <c r="DU217" s="254">
        <f t="shared" si="296"/>
        <v>0</v>
      </c>
      <c r="DV217" s="254">
        <f t="shared" si="297"/>
        <v>0</v>
      </c>
    </row>
    <row r="218" spans="1:126" ht="24" customHeight="1">
      <c r="A218" s="11" t="str">
        <f ca="1">IF(AG218&lt;&gt;"OK","",CONCATENATE(TEXT('Front Page'!$F$33,"000"),TEXT('Front Page'!$F$31,"000"),"-",LEFT('Front Page'!$R$53,5),"-",LEFT(D218,1),AJ218, "-",TEXT(B218,"000")))</f>
        <v/>
      </c>
      <c r="B218" s="12" t="str">
        <f>IFERROR(IF(E218="","",MAX(B$17:B217)+1),"")</f>
        <v/>
      </c>
      <c r="C218" s="13"/>
      <c r="D218" s="29" t="str">
        <f t="shared" si="134"/>
        <v>None</v>
      </c>
      <c r="E218" s="29" t="str">
        <f t="shared" si="17"/>
        <v/>
      </c>
      <c r="F218" s="29" t="str">
        <f t="shared" si="18"/>
        <v/>
      </c>
      <c r="G218" s="363"/>
      <c r="H218" s="364"/>
      <c r="I218" s="325" t="str">
        <f t="shared" si="255"/>
        <v>No</v>
      </c>
      <c r="J218" s="314">
        <v>0</v>
      </c>
      <c r="K218" s="312">
        <v>0</v>
      </c>
      <c r="L218" s="312">
        <v>0</v>
      </c>
      <c r="M218" s="312">
        <v>0</v>
      </c>
      <c r="N218" s="312">
        <v>0</v>
      </c>
      <c r="O218" s="312">
        <v>0</v>
      </c>
      <c r="P218" s="312">
        <v>0</v>
      </c>
      <c r="Q218" s="312">
        <v>0</v>
      </c>
      <c r="R218" s="312">
        <v>0</v>
      </c>
      <c r="S218" s="312">
        <v>0</v>
      </c>
      <c r="T218" s="312">
        <v>0</v>
      </c>
      <c r="U218" s="312">
        <v>0</v>
      </c>
      <c r="V218" s="313">
        <v>1</v>
      </c>
      <c r="W218" s="313">
        <v>1</v>
      </c>
      <c r="X218" s="312">
        <v>0</v>
      </c>
      <c r="Y218" s="312">
        <v>0</v>
      </c>
      <c r="Z218" s="312">
        <v>0</v>
      </c>
      <c r="AA218" s="14">
        <v>0</v>
      </c>
      <c r="AB218" s="317"/>
      <c r="AC218" s="15" t="str">
        <f t="shared" si="246"/>
        <v/>
      </c>
      <c r="AD218" s="15" t="str">
        <f t="shared" si="256"/>
        <v/>
      </c>
      <c r="AE218" s="16" t="str">
        <f t="shared" si="257"/>
        <v>0 - 0</v>
      </c>
      <c r="AF218" s="20" t="str">
        <f t="shared" si="258"/>
        <v>Not an offer</v>
      </c>
      <c r="AG218" s="276" t="str">
        <f t="shared" si="248"/>
        <v>Not an Offer</v>
      </c>
      <c r="AH218" s="150"/>
      <c r="AI218" s="254">
        <v>202</v>
      </c>
      <c r="AJ218" s="149" t="str">
        <f t="shared" si="249"/>
        <v>00-ICT</v>
      </c>
      <c r="AK218" s="254" t="b">
        <f t="shared" si="11"/>
        <v>0</v>
      </c>
      <c r="AL218" s="254">
        <f t="shared" si="247"/>
        <v>0</v>
      </c>
      <c r="AM218" s="254">
        <f t="shared" si="250"/>
        <v>0</v>
      </c>
      <c r="AN218" s="288">
        <f t="shared" si="259"/>
        <v>0</v>
      </c>
      <c r="AO218" s="288">
        <f>IF(AND($BU218=$BV218,BU218=AO$13),$J218&amp;$K218&amp;$L218&amp;$M218&amp;$N218&amp;$O218&amp;$P218&amp;$Q218&amp;$R218&amp;$S218&amp;$T218&amp;$U218,IFERROR(MATCH($AN218,AO$17:AO217,0),-1000))</f>
        <v>1</v>
      </c>
      <c r="AP218" s="288">
        <f>IF(AND($BU218=$BV218,BV218=AP$13),$J218&amp;$K218&amp;$L218&amp;$M218&amp;$N218&amp;$O218&amp;$P218&amp;$Q218&amp;$R218&amp;$S218&amp;$T218&amp;$U218,IFERROR(MATCH($AN218,AP$17:AP217,0),-1000))</f>
        <v>1</v>
      </c>
      <c r="AQ218" s="288">
        <f>IF(AND($BU218=$BV218,BW218=AQ$13),$J218&amp;$K218&amp;$L218&amp;$M218&amp;$N218&amp;$O218&amp;$P218&amp;$Q218&amp;$R218&amp;$S218&amp;$T218&amp;$U218,IFERROR(MATCH($AN218,AQ$17:AQ217,0),-1000))</f>
        <v>1</v>
      </c>
      <c r="AR218" s="288">
        <f>IF(AND($BU218=$BV218,BX218=AR$13),$J218&amp;$K218&amp;$L218&amp;$M218&amp;$N218&amp;$O218&amp;$P218&amp;$Q218&amp;$R218&amp;$S218&amp;$T218&amp;$U218,IFERROR(MATCH($AN218,AR$17:AR217,0),-1000))</f>
        <v>1</v>
      </c>
      <c r="AS218" s="254">
        <f t="shared" si="242"/>
        <v>0</v>
      </c>
      <c r="AT218" s="261" t="str">
        <f t="shared" si="260"/>
        <v/>
      </c>
      <c r="AU218" s="254" t="str">
        <f t="shared" si="253"/>
        <v/>
      </c>
      <c r="AV218" s="254" t="str">
        <f t="shared" si="251"/>
        <v/>
      </c>
      <c r="AW218" s="254" t="str">
        <f t="shared" si="251"/>
        <v/>
      </c>
      <c r="AX218" s="254" t="str">
        <f t="shared" si="251"/>
        <v/>
      </c>
      <c r="AY218" s="254" t="str">
        <f t="shared" si="251"/>
        <v/>
      </c>
      <c r="AZ218" s="254" t="str">
        <f t="shared" si="251"/>
        <v/>
      </c>
      <c r="BA218" s="254" t="str">
        <f t="shared" si="251"/>
        <v/>
      </c>
      <c r="BB218" s="254" t="str">
        <f t="shared" si="251"/>
        <v/>
      </c>
      <c r="BC218" s="254" t="str">
        <f t="shared" si="251"/>
        <v/>
      </c>
      <c r="BD218" s="254" t="str">
        <f t="shared" si="251"/>
        <v/>
      </c>
      <c r="BE218" s="262" t="str">
        <f t="shared" si="244"/>
        <v/>
      </c>
      <c r="BF218" s="263" t="str">
        <f t="shared" si="254"/>
        <v/>
      </c>
      <c r="BG218" s="254" t="str">
        <f t="shared" si="252"/>
        <v/>
      </c>
      <c r="BH218" s="254" t="str">
        <f t="shared" si="252"/>
        <v/>
      </c>
      <c r="BI218" s="254" t="str">
        <f t="shared" si="252"/>
        <v/>
      </c>
      <c r="BJ218" s="254" t="str">
        <f t="shared" si="252"/>
        <v/>
      </c>
      <c r="BK218" s="254" t="str">
        <f t="shared" si="252"/>
        <v/>
      </c>
      <c r="BL218" s="254" t="str">
        <f t="shared" si="252"/>
        <v/>
      </c>
      <c r="BM218" s="254" t="str">
        <f t="shared" si="252"/>
        <v/>
      </c>
      <c r="BN218" s="254" t="str">
        <f t="shared" si="252"/>
        <v/>
      </c>
      <c r="BO218" s="254" t="str">
        <f t="shared" si="252"/>
        <v/>
      </c>
      <c r="BP218" s="254" t="str">
        <f t="shared" si="245"/>
        <v/>
      </c>
      <c r="BQ218" s="264" t="str">
        <f t="shared" si="261"/>
        <v/>
      </c>
      <c r="BR218" s="261" t="str">
        <f t="shared" si="30"/>
        <v/>
      </c>
      <c r="BS218" s="254" t="str">
        <f t="shared" si="180"/>
        <v/>
      </c>
      <c r="BT218" s="254" t="str">
        <f t="shared" si="180"/>
        <v/>
      </c>
      <c r="BU218" s="265" t="str">
        <f t="shared" si="178"/>
        <v/>
      </c>
      <c r="BV218" s="263" t="str">
        <f t="shared" si="181"/>
        <v/>
      </c>
      <c r="BW218" s="254" t="str">
        <f t="shared" si="181"/>
        <v/>
      </c>
      <c r="BX218" s="254" t="str">
        <f t="shared" si="179"/>
        <v/>
      </c>
      <c r="BY218" s="264" t="str">
        <f t="shared" si="33"/>
        <v/>
      </c>
      <c r="BZ218" s="254" t="str">
        <f t="shared" si="34"/>
        <v/>
      </c>
      <c r="CA218" s="254">
        <f t="shared" ref="CA218:CL245" si="299">IF($X218&gt;0,J218*$W218,0)</f>
        <v>0</v>
      </c>
      <c r="CB218" s="254">
        <f t="shared" si="299"/>
        <v>0</v>
      </c>
      <c r="CC218" s="254">
        <f t="shared" si="299"/>
        <v>0</v>
      </c>
      <c r="CD218" s="254">
        <f t="shared" si="299"/>
        <v>0</v>
      </c>
      <c r="CE218" s="254">
        <f t="shared" si="299"/>
        <v>0</v>
      </c>
      <c r="CF218" s="254">
        <f t="shared" si="299"/>
        <v>0</v>
      </c>
      <c r="CG218" s="254">
        <f t="shared" si="299"/>
        <v>0</v>
      </c>
      <c r="CH218" s="254">
        <f t="shared" si="299"/>
        <v>0</v>
      </c>
      <c r="CI218" s="254">
        <f t="shared" si="299"/>
        <v>0</v>
      </c>
      <c r="CJ218" s="254">
        <f t="shared" si="298"/>
        <v>0</v>
      </c>
      <c r="CK218" s="254">
        <f t="shared" si="298"/>
        <v>0</v>
      </c>
      <c r="CL218" s="254">
        <f t="shared" si="298"/>
        <v>0</v>
      </c>
      <c r="CM218" s="254">
        <f t="shared" si="262"/>
        <v>0</v>
      </c>
      <c r="CN218" s="254">
        <f t="shared" si="263"/>
        <v>0</v>
      </c>
      <c r="CO218" s="254">
        <f t="shared" si="264"/>
        <v>0</v>
      </c>
      <c r="CP218" s="254">
        <f t="shared" si="265"/>
        <v>0</v>
      </c>
      <c r="CQ218" s="254">
        <f t="shared" si="266"/>
        <v>0</v>
      </c>
      <c r="CR218" s="254">
        <f t="shared" si="267"/>
        <v>0</v>
      </c>
      <c r="CS218" s="254">
        <f t="shared" si="268"/>
        <v>0</v>
      </c>
      <c r="CT218" s="254">
        <f t="shared" si="269"/>
        <v>0</v>
      </c>
      <c r="CU218" s="254">
        <f t="shared" si="270"/>
        <v>0</v>
      </c>
      <c r="CV218" s="254">
        <f t="shared" si="271"/>
        <v>0</v>
      </c>
      <c r="CW218" s="254">
        <f t="shared" si="272"/>
        <v>0</v>
      </c>
      <c r="CX218" s="254">
        <f t="shared" si="273"/>
        <v>0</v>
      </c>
      <c r="CY218" s="254">
        <f t="shared" si="274"/>
        <v>0</v>
      </c>
      <c r="CZ218" s="254">
        <f t="shared" si="275"/>
        <v>0</v>
      </c>
      <c r="DA218" s="254">
        <f t="shared" si="276"/>
        <v>0</v>
      </c>
      <c r="DB218" s="254">
        <f t="shared" si="277"/>
        <v>0</v>
      </c>
      <c r="DC218" s="254">
        <f t="shared" si="278"/>
        <v>0</v>
      </c>
      <c r="DD218" s="254">
        <f t="shared" si="279"/>
        <v>0</v>
      </c>
      <c r="DE218" s="254">
        <f t="shared" si="280"/>
        <v>0</v>
      </c>
      <c r="DF218" s="254">
        <f t="shared" si="281"/>
        <v>0</v>
      </c>
      <c r="DG218" s="254">
        <f t="shared" si="282"/>
        <v>0</v>
      </c>
      <c r="DH218" s="254">
        <f t="shared" si="283"/>
        <v>0</v>
      </c>
      <c r="DI218" s="254">
        <f t="shared" si="284"/>
        <v>0</v>
      </c>
      <c r="DJ218" s="254">
        <f t="shared" si="285"/>
        <v>0</v>
      </c>
      <c r="DK218" s="254">
        <f t="shared" si="286"/>
        <v>0</v>
      </c>
      <c r="DL218" s="254">
        <f t="shared" si="287"/>
        <v>0</v>
      </c>
      <c r="DM218" s="254">
        <f t="shared" si="288"/>
        <v>0</v>
      </c>
      <c r="DN218" s="254">
        <f t="shared" si="289"/>
        <v>0</v>
      </c>
      <c r="DO218" s="254">
        <f t="shared" si="290"/>
        <v>0</v>
      </c>
      <c r="DP218" s="254">
        <f t="shared" si="291"/>
        <v>0</v>
      </c>
      <c r="DQ218" s="254">
        <f t="shared" si="292"/>
        <v>0</v>
      </c>
      <c r="DR218" s="254">
        <f t="shared" si="293"/>
        <v>0</v>
      </c>
      <c r="DS218" s="254">
        <f t="shared" si="294"/>
        <v>0</v>
      </c>
      <c r="DT218" s="254">
        <f t="shared" si="295"/>
        <v>0</v>
      </c>
      <c r="DU218" s="254">
        <f t="shared" si="296"/>
        <v>0</v>
      </c>
      <c r="DV218" s="254">
        <f t="shared" si="297"/>
        <v>0</v>
      </c>
    </row>
    <row r="219" spans="1:126" ht="24" customHeight="1">
      <c r="A219" s="11" t="str">
        <f ca="1">IF(AG219&lt;&gt;"OK","",CONCATENATE(TEXT('Front Page'!$F$33,"000"),TEXT('Front Page'!$F$31,"000"),"-",LEFT('Front Page'!$R$53,5),"-",LEFT(D219,1),AJ219, "-",TEXT(B219,"000")))</f>
        <v/>
      </c>
      <c r="B219" s="12" t="str">
        <f>IFERROR(IF(E219="","",MAX(B$17:B218)+1),"")</f>
        <v/>
      </c>
      <c r="C219" s="13"/>
      <c r="D219" s="29" t="str">
        <f t="shared" si="134"/>
        <v>None</v>
      </c>
      <c r="E219" s="29" t="str">
        <f t="shared" si="17"/>
        <v/>
      </c>
      <c r="F219" s="29" t="str">
        <f t="shared" si="18"/>
        <v/>
      </c>
      <c r="G219" s="363"/>
      <c r="H219" s="364"/>
      <c r="I219" s="325" t="str">
        <f t="shared" si="255"/>
        <v>No</v>
      </c>
      <c r="J219" s="314">
        <v>0</v>
      </c>
      <c r="K219" s="312">
        <v>0</v>
      </c>
      <c r="L219" s="312">
        <v>0</v>
      </c>
      <c r="M219" s="312">
        <v>0</v>
      </c>
      <c r="N219" s="312">
        <v>0</v>
      </c>
      <c r="O219" s="312">
        <v>0</v>
      </c>
      <c r="P219" s="312">
        <v>0</v>
      </c>
      <c r="Q219" s="312">
        <v>0</v>
      </c>
      <c r="R219" s="312">
        <v>0</v>
      </c>
      <c r="S219" s="312">
        <v>0</v>
      </c>
      <c r="T219" s="312">
        <v>0</v>
      </c>
      <c r="U219" s="312">
        <v>0</v>
      </c>
      <c r="V219" s="313">
        <v>1</v>
      </c>
      <c r="W219" s="313">
        <v>1</v>
      </c>
      <c r="X219" s="312">
        <v>0</v>
      </c>
      <c r="Y219" s="312">
        <v>0</v>
      </c>
      <c r="Z219" s="312">
        <v>0</v>
      </c>
      <c r="AA219" s="14">
        <v>0</v>
      </c>
      <c r="AB219" s="317"/>
      <c r="AC219" s="15" t="str">
        <f t="shared" si="246"/>
        <v/>
      </c>
      <c r="AD219" s="15" t="str">
        <f t="shared" si="256"/>
        <v/>
      </c>
      <c r="AE219" s="16" t="str">
        <f t="shared" si="257"/>
        <v>0 - 0</v>
      </c>
      <c r="AF219" s="20" t="str">
        <f t="shared" si="258"/>
        <v>Not an offer</v>
      </c>
      <c r="AG219" s="276" t="str">
        <f t="shared" si="248"/>
        <v>Not an Offer</v>
      </c>
      <c r="AH219" s="150"/>
      <c r="AI219" s="254">
        <v>203</v>
      </c>
      <c r="AJ219" s="149" t="str">
        <f t="shared" si="249"/>
        <v>00-ICT</v>
      </c>
      <c r="AK219" s="254" t="b">
        <f t="shared" si="11"/>
        <v>0</v>
      </c>
      <c r="AL219" s="254">
        <f t="shared" si="247"/>
        <v>0</v>
      </c>
      <c r="AM219" s="254">
        <f t="shared" si="250"/>
        <v>0</v>
      </c>
      <c r="AN219" s="288">
        <f t="shared" si="259"/>
        <v>0</v>
      </c>
      <c r="AO219" s="288">
        <f>IF(AND($BU219=$BV219,BU219=AO$13),$J219&amp;$K219&amp;$L219&amp;$M219&amp;$N219&amp;$O219&amp;$P219&amp;$Q219&amp;$R219&amp;$S219&amp;$T219&amp;$U219,IFERROR(MATCH($AN219,AO$17:AO218,0),-1000))</f>
        <v>1</v>
      </c>
      <c r="AP219" s="288">
        <f>IF(AND($BU219=$BV219,BV219=AP$13),$J219&amp;$K219&amp;$L219&amp;$M219&amp;$N219&amp;$O219&amp;$P219&amp;$Q219&amp;$R219&amp;$S219&amp;$T219&amp;$U219,IFERROR(MATCH($AN219,AP$17:AP218,0),-1000))</f>
        <v>1</v>
      </c>
      <c r="AQ219" s="288">
        <f>IF(AND($BU219=$BV219,BW219=AQ$13),$J219&amp;$K219&amp;$L219&amp;$M219&amp;$N219&amp;$O219&amp;$P219&amp;$Q219&amp;$R219&amp;$S219&amp;$T219&amp;$U219,IFERROR(MATCH($AN219,AQ$17:AQ218,0),-1000))</f>
        <v>1</v>
      </c>
      <c r="AR219" s="288">
        <f>IF(AND($BU219=$BV219,BX219=AR$13),$J219&amp;$K219&amp;$L219&amp;$M219&amp;$N219&amp;$O219&amp;$P219&amp;$Q219&amp;$R219&amp;$S219&amp;$T219&amp;$U219,IFERROR(MATCH($AN219,AR$17:AR218,0),-1000))</f>
        <v>1</v>
      </c>
      <c r="AS219" s="254">
        <f t="shared" si="242"/>
        <v>0</v>
      </c>
      <c r="AT219" s="261" t="str">
        <f t="shared" si="260"/>
        <v/>
      </c>
      <c r="AU219" s="254" t="str">
        <f t="shared" si="253"/>
        <v/>
      </c>
      <c r="AV219" s="254" t="str">
        <f t="shared" si="251"/>
        <v/>
      </c>
      <c r="AW219" s="254" t="str">
        <f t="shared" si="251"/>
        <v/>
      </c>
      <c r="AX219" s="254" t="str">
        <f t="shared" si="251"/>
        <v/>
      </c>
      <c r="AY219" s="254" t="str">
        <f t="shared" si="251"/>
        <v/>
      </c>
      <c r="AZ219" s="254" t="str">
        <f t="shared" si="251"/>
        <v/>
      </c>
      <c r="BA219" s="254" t="str">
        <f t="shared" si="251"/>
        <v/>
      </c>
      <c r="BB219" s="254" t="str">
        <f t="shared" si="251"/>
        <v/>
      </c>
      <c r="BC219" s="254" t="str">
        <f t="shared" si="251"/>
        <v/>
      </c>
      <c r="BD219" s="254" t="str">
        <f t="shared" si="251"/>
        <v/>
      </c>
      <c r="BE219" s="262" t="str">
        <f t="shared" si="244"/>
        <v/>
      </c>
      <c r="BF219" s="263" t="str">
        <f t="shared" si="254"/>
        <v/>
      </c>
      <c r="BG219" s="254" t="str">
        <f t="shared" si="252"/>
        <v/>
      </c>
      <c r="BH219" s="254" t="str">
        <f t="shared" si="252"/>
        <v/>
      </c>
      <c r="BI219" s="254" t="str">
        <f t="shared" si="252"/>
        <v/>
      </c>
      <c r="BJ219" s="254" t="str">
        <f t="shared" si="252"/>
        <v/>
      </c>
      <c r="BK219" s="254" t="str">
        <f t="shared" si="252"/>
        <v/>
      </c>
      <c r="BL219" s="254" t="str">
        <f t="shared" si="252"/>
        <v/>
      </c>
      <c r="BM219" s="254" t="str">
        <f t="shared" si="252"/>
        <v/>
      </c>
      <c r="BN219" s="254" t="str">
        <f t="shared" si="252"/>
        <v/>
      </c>
      <c r="BO219" s="254" t="str">
        <f t="shared" si="252"/>
        <v/>
      </c>
      <c r="BP219" s="254" t="str">
        <f t="shared" si="245"/>
        <v/>
      </c>
      <c r="BQ219" s="264" t="str">
        <f t="shared" si="261"/>
        <v/>
      </c>
      <c r="BR219" s="261" t="str">
        <f t="shared" si="30"/>
        <v/>
      </c>
      <c r="BS219" s="254" t="str">
        <f t="shared" si="180"/>
        <v/>
      </c>
      <c r="BT219" s="254" t="str">
        <f t="shared" si="180"/>
        <v/>
      </c>
      <c r="BU219" s="265" t="str">
        <f t="shared" si="178"/>
        <v/>
      </c>
      <c r="BV219" s="263" t="str">
        <f t="shared" si="181"/>
        <v/>
      </c>
      <c r="BW219" s="254" t="str">
        <f t="shared" si="181"/>
        <v/>
      </c>
      <c r="BX219" s="254" t="str">
        <f t="shared" si="179"/>
        <v/>
      </c>
      <c r="BY219" s="264" t="str">
        <f t="shared" si="33"/>
        <v/>
      </c>
      <c r="BZ219" s="254" t="str">
        <f t="shared" si="34"/>
        <v/>
      </c>
      <c r="CA219" s="254">
        <f t="shared" si="299"/>
        <v>0</v>
      </c>
      <c r="CB219" s="254">
        <f t="shared" si="299"/>
        <v>0</v>
      </c>
      <c r="CC219" s="254">
        <f t="shared" si="299"/>
        <v>0</v>
      </c>
      <c r="CD219" s="254">
        <f t="shared" si="299"/>
        <v>0</v>
      </c>
      <c r="CE219" s="254">
        <f t="shared" si="299"/>
        <v>0</v>
      </c>
      <c r="CF219" s="254">
        <f t="shared" si="299"/>
        <v>0</v>
      </c>
      <c r="CG219" s="254">
        <f t="shared" si="299"/>
        <v>0</v>
      </c>
      <c r="CH219" s="254">
        <f t="shared" si="299"/>
        <v>0</v>
      </c>
      <c r="CI219" s="254">
        <f t="shared" si="299"/>
        <v>0</v>
      </c>
      <c r="CJ219" s="254">
        <f t="shared" si="298"/>
        <v>0</v>
      </c>
      <c r="CK219" s="254">
        <f t="shared" si="298"/>
        <v>0</v>
      </c>
      <c r="CL219" s="254">
        <f t="shared" si="298"/>
        <v>0</v>
      </c>
      <c r="CM219" s="254">
        <f t="shared" si="262"/>
        <v>0</v>
      </c>
      <c r="CN219" s="254">
        <f t="shared" si="263"/>
        <v>0</v>
      </c>
      <c r="CO219" s="254">
        <f t="shared" si="264"/>
        <v>0</v>
      </c>
      <c r="CP219" s="254">
        <f t="shared" si="265"/>
        <v>0</v>
      </c>
      <c r="CQ219" s="254">
        <f t="shared" si="266"/>
        <v>0</v>
      </c>
      <c r="CR219" s="254">
        <f t="shared" si="267"/>
        <v>0</v>
      </c>
      <c r="CS219" s="254">
        <f t="shared" si="268"/>
        <v>0</v>
      </c>
      <c r="CT219" s="254">
        <f t="shared" si="269"/>
        <v>0</v>
      </c>
      <c r="CU219" s="254">
        <f t="shared" si="270"/>
        <v>0</v>
      </c>
      <c r="CV219" s="254">
        <f t="shared" si="271"/>
        <v>0</v>
      </c>
      <c r="CW219" s="254">
        <f t="shared" si="272"/>
        <v>0</v>
      </c>
      <c r="CX219" s="254">
        <f t="shared" si="273"/>
        <v>0</v>
      </c>
      <c r="CY219" s="254">
        <f t="shared" si="274"/>
        <v>0</v>
      </c>
      <c r="CZ219" s="254">
        <f t="shared" si="275"/>
        <v>0</v>
      </c>
      <c r="DA219" s="254">
        <f t="shared" si="276"/>
        <v>0</v>
      </c>
      <c r="DB219" s="254">
        <f t="shared" si="277"/>
        <v>0</v>
      </c>
      <c r="DC219" s="254">
        <f t="shared" si="278"/>
        <v>0</v>
      </c>
      <c r="DD219" s="254">
        <f t="shared" si="279"/>
        <v>0</v>
      </c>
      <c r="DE219" s="254">
        <f t="shared" si="280"/>
        <v>0</v>
      </c>
      <c r="DF219" s="254">
        <f t="shared" si="281"/>
        <v>0</v>
      </c>
      <c r="DG219" s="254">
        <f t="shared" si="282"/>
        <v>0</v>
      </c>
      <c r="DH219" s="254">
        <f t="shared" si="283"/>
        <v>0</v>
      </c>
      <c r="DI219" s="254">
        <f t="shared" si="284"/>
        <v>0</v>
      </c>
      <c r="DJ219" s="254">
        <f t="shared" si="285"/>
        <v>0</v>
      </c>
      <c r="DK219" s="254">
        <f t="shared" si="286"/>
        <v>0</v>
      </c>
      <c r="DL219" s="254">
        <f t="shared" si="287"/>
        <v>0</v>
      </c>
      <c r="DM219" s="254">
        <f t="shared" si="288"/>
        <v>0</v>
      </c>
      <c r="DN219" s="254">
        <f t="shared" si="289"/>
        <v>0</v>
      </c>
      <c r="DO219" s="254">
        <f t="shared" si="290"/>
        <v>0</v>
      </c>
      <c r="DP219" s="254">
        <f t="shared" si="291"/>
        <v>0</v>
      </c>
      <c r="DQ219" s="254">
        <f t="shared" si="292"/>
        <v>0</v>
      </c>
      <c r="DR219" s="254">
        <f t="shared" si="293"/>
        <v>0</v>
      </c>
      <c r="DS219" s="254">
        <f t="shared" si="294"/>
        <v>0</v>
      </c>
      <c r="DT219" s="254">
        <f t="shared" si="295"/>
        <v>0</v>
      </c>
      <c r="DU219" s="254">
        <f t="shared" si="296"/>
        <v>0</v>
      </c>
      <c r="DV219" s="254">
        <f t="shared" si="297"/>
        <v>0</v>
      </c>
    </row>
    <row r="220" spans="1:126" ht="24" customHeight="1">
      <c r="A220" s="11" t="str">
        <f ca="1">IF(AG220&lt;&gt;"OK","",CONCATENATE(TEXT('Front Page'!$F$33,"000"),TEXT('Front Page'!$F$31,"000"),"-",LEFT('Front Page'!$R$53,5),"-",LEFT(D220,1),AJ220, "-",TEXT(B220,"000")))</f>
        <v/>
      </c>
      <c r="B220" s="12" t="str">
        <f>IFERROR(IF(E220="","",MAX(B$17:B219)+1),"")</f>
        <v/>
      </c>
      <c r="C220" s="13"/>
      <c r="D220" s="29" t="str">
        <f t="shared" si="134"/>
        <v>None</v>
      </c>
      <c r="E220" s="29" t="str">
        <f t="shared" si="17"/>
        <v/>
      </c>
      <c r="F220" s="29" t="str">
        <f t="shared" si="18"/>
        <v/>
      </c>
      <c r="G220" s="363"/>
      <c r="H220" s="364"/>
      <c r="I220" s="325" t="str">
        <f t="shared" si="255"/>
        <v>No</v>
      </c>
      <c r="J220" s="314">
        <v>0</v>
      </c>
      <c r="K220" s="312">
        <v>0</v>
      </c>
      <c r="L220" s="312">
        <v>0</v>
      </c>
      <c r="M220" s="312">
        <v>0</v>
      </c>
      <c r="N220" s="312">
        <v>0</v>
      </c>
      <c r="O220" s="312">
        <v>0</v>
      </c>
      <c r="P220" s="312">
        <v>0</v>
      </c>
      <c r="Q220" s="312">
        <v>0</v>
      </c>
      <c r="R220" s="312">
        <v>0</v>
      </c>
      <c r="S220" s="312">
        <v>0</v>
      </c>
      <c r="T220" s="312">
        <v>0</v>
      </c>
      <c r="U220" s="312">
        <v>0</v>
      </c>
      <c r="V220" s="313">
        <v>1</v>
      </c>
      <c r="W220" s="313">
        <v>1</v>
      </c>
      <c r="X220" s="312">
        <v>0</v>
      </c>
      <c r="Y220" s="312">
        <v>0</v>
      </c>
      <c r="Z220" s="312">
        <v>0</v>
      </c>
      <c r="AA220" s="14">
        <v>0</v>
      </c>
      <c r="AB220" s="317"/>
      <c r="AC220" s="15" t="str">
        <f t="shared" si="246"/>
        <v/>
      </c>
      <c r="AD220" s="15" t="str">
        <f t="shared" si="256"/>
        <v/>
      </c>
      <c r="AE220" s="16" t="str">
        <f t="shared" si="257"/>
        <v>0 - 0</v>
      </c>
      <c r="AF220" s="20" t="str">
        <f t="shared" si="258"/>
        <v>Not an offer</v>
      </c>
      <c r="AG220" s="276" t="str">
        <f t="shared" si="248"/>
        <v>Not an Offer</v>
      </c>
      <c r="AH220" s="150"/>
      <c r="AI220" s="254">
        <v>204</v>
      </c>
      <c r="AJ220" s="149" t="str">
        <f t="shared" si="249"/>
        <v>00-ICT</v>
      </c>
      <c r="AK220" s="254" t="b">
        <f t="shared" si="11"/>
        <v>0</v>
      </c>
      <c r="AL220" s="254">
        <f t="shared" si="247"/>
        <v>0</v>
      </c>
      <c r="AM220" s="254">
        <f t="shared" si="250"/>
        <v>0</v>
      </c>
      <c r="AN220" s="288">
        <f t="shared" si="259"/>
        <v>0</v>
      </c>
      <c r="AO220" s="288">
        <f>IF(AND($BU220=$BV220,BU220=AO$13),$J220&amp;$K220&amp;$L220&amp;$M220&amp;$N220&amp;$O220&amp;$P220&amp;$Q220&amp;$R220&amp;$S220&amp;$T220&amp;$U220,IFERROR(MATCH($AN220,AO$17:AO219,0),-1000))</f>
        <v>1</v>
      </c>
      <c r="AP220" s="288">
        <f>IF(AND($BU220=$BV220,BV220=AP$13),$J220&amp;$K220&amp;$L220&amp;$M220&amp;$N220&amp;$O220&amp;$P220&amp;$Q220&amp;$R220&amp;$S220&amp;$T220&amp;$U220,IFERROR(MATCH($AN220,AP$17:AP219,0),-1000))</f>
        <v>1</v>
      </c>
      <c r="AQ220" s="288">
        <f>IF(AND($BU220=$BV220,BW220=AQ$13),$J220&amp;$K220&amp;$L220&amp;$M220&amp;$N220&amp;$O220&amp;$P220&amp;$Q220&amp;$R220&amp;$S220&amp;$T220&amp;$U220,IFERROR(MATCH($AN220,AQ$17:AQ219,0),-1000))</f>
        <v>1</v>
      </c>
      <c r="AR220" s="288">
        <f>IF(AND($BU220=$BV220,BX220=AR$13),$J220&amp;$K220&amp;$L220&amp;$M220&amp;$N220&amp;$O220&amp;$P220&amp;$Q220&amp;$R220&amp;$S220&amp;$T220&amp;$U220,IFERROR(MATCH($AN220,AR$17:AR219,0),-1000))</f>
        <v>1</v>
      </c>
      <c r="AS220" s="254">
        <f t="shared" si="242"/>
        <v>0</v>
      </c>
      <c r="AT220" s="261" t="str">
        <f t="shared" si="260"/>
        <v/>
      </c>
      <c r="AU220" s="254" t="str">
        <f t="shared" si="253"/>
        <v/>
      </c>
      <c r="AV220" s="254" t="str">
        <f t="shared" si="251"/>
        <v/>
      </c>
      <c r="AW220" s="254" t="str">
        <f t="shared" si="251"/>
        <v/>
      </c>
      <c r="AX220" s="254" t="str">
        <f t="shared" si="251"/>
        <v/>
      </c>
      <c r="AY220" s="254" t="str">
        <f t="shared" si="251"/>
        <v/>
      </c>
      <c r="AZ220" s="254" t="str">
        <f t="shared" si="251"/>
        <v/>
      </c>
      <c r="BA220" s="254" t="str">
        <f t="shared" si="251"/>
        <v/>
      </c>
      <c r="BB220" s="254" t="str">
        <f t="shared" si="251"/>
        <v/>
      </c>
      <c r="BC220" s="254" t="str">
        <f t="shared" si="251"/>
        <v/>
      </c>
      <c r="BD220" s="254" t="str">
        <f t="shared" si="251"/>
        <v/>
      </c>
      <c r="BE220" s="262" t="str">
        <f t="shared" si="244"/>
        <v/>
      </c>
      <c r="BF220" s="263" t="str">
        <f t="shared" si="254"/>
        <v/>
      </c>
      <c r="BG220" s="254" t="str">
        <f t="shared" si="252"/>
        <v/>
      </c>
      <c r="BH220" s="254" t="str">
        <f t="shared" si="252"/>
        <v/>
      </c>
      <c r="BI220" s="254" t="str">
        <f t="shared" si="252"/>
        <v/>
      </c>
      <c r="BJ220" s="254" t="str">
        <f t="shared" si="252"/>
        <v/>
      </c>
      <c r="BK220" s="254" t="str">
        <f t="shared" si="252"/>
        <v/>
      </c>
      <c r="BL220" s="254" t="str">
        <f t="shared" si="252"/>
        <v/>
      </c>
      <c r="BM220" s="254" t="str">
        <f t="shared" si="252"/>
        <v/>
      </c>
      <c r="BN220" s="254" t="str">
        <f t="shared" si="252"/>
        <v/>
      </c>
      <c r="BO220" s="254" t="str">
        <f t="shared" si="252"/>
        <v/>
      </c>
      <c r="BP220" s="254" t="str">
        <f t="shared" si="245"/>
        <v/>
      </c>
      <c r="BQ220" s="264" t="str">
        <f t="shared" si="261"/>
        <v/>
      </c>
      <c r="BR220" s="261" t="str">
        <f t="shared" si="30"/>
        <v/>
      </c>
      <c r="BS220" s="254" t="str">
        <f t="shared" si="180"/>
        <v/>
      </c>
      <c r="BT220" s="254" t="str">
        <f t="shared" si="180"/>
        <v/>
      </c>
      <c r="BU220" s="265" t="str">
        <f t="shared" si="178"/>
        <v/>
      </c>
      <c r="BV220" s="263" t="str">
        <f t="shared" si="181"/>
        <v/>
      </c>
      <c r="BW220" s="254" t="str">
        <f t="shared" si="181"/>
        <v/>
      </c>
      <c r="BX220" s="254" t="str">
        <f t="shared" si="179"/>
        <v/>
      </c>
      <c r="BY220" s="264" t="str">
        <f t="shared" si="33"/>
        <v/>
      </c>
      <c r="BZ220" s="254" t="str">
        <f t="shared" si="34"/>
        <v/>
      </c>
      <c r="CA220" s="254">
        <f t="shared" si="299"/>
        <v>0</v>
      </c>
      <c r="CB220" s="254">
        <f t="shared" si="299"/>
        <v>0</v>
      </c>
      <c r="CC220" s="254">
        <f t="shared" si="299"/>
        <v>0</v>
      </c>
      <c r="CD220" s="254">
        <f t="shared" si="299"/>
        <v>0</v>
      </c>
      <c r="CE220" s="254">
        <f t="shared" si="299"/>
        <v>0</v>
      </c>
      <c r="CF220" s="254">
        <f t="shared" si="299"/>
        <v>0</v>
      </c>
      <c r="CG220" s="254">
        <f t="shared" si="299"/>
        <v>0</v>
      </c>
      <c r="CH220" s="254">
        <f t="shared" si="299"/>
        <v>0</v>
      </c>
      <c r="CI220" s="254">
        <f t="shared" si="299"/>
        <v>0</v>
      </c>
      <c r="CJ220" s="254">
        <f t="shared" si="298"/>
        <v>0</v>
      </c>
      <c r="CK220" s="254">
        <f t="shared" si="298"/>
        <v>0</v>
      </c>
      <c r="CL220" s="254">
        <f t="shared" si="298"/>
        <v>0</v>
      </c>
      <c r="CM220" s="254">
        <f t="shared" si="262"/>
        <v>0</v>
      </c>
      <c r="CN220" s="254">
        <f t="shared" si="263"/>
        <v>0</v>
      </c>
      <c r="CO220" s="254">
        <f t="shared" si="264"/>
        <v>0</v>
      </c>
      <c r="CP220" s="254">
        <f t="shared" si="265"/>
        <v>0</v>
      </c>
      <c r="CQ220" s="254">
        <f t="shared" si="266"/>
        <v>0</v>
      </c>
      <c r="CR220" s="254">
        <f t="shared" si="267"/>
        <v>0</v>
      </c>
      <c r="CS220" s="254">
        <f t="shared" si="268"/>
        <v>0</v>
      </c>
      <c r="CT220" s="254">
        <f t="shared" si="269"/>
        <v>0</v>
      </c>
      <c r="CU220" s="254">
        <f t="shared" si="270"/>
        <v>0</v>
      </c>
      <c r="CV220" s="254">
        <f t="shared" si="271"/>
        <v>0</v>
      </c>
      <c r="CW220" s="254">
        <f t="shared" si="272"/>
        <v>0</v>
      </c>
      <c r="CX220" s="254">
        <f t="shared" si="273"/>
        <v>0</v>
      </c>
      <c r="CY220" s="254">
        <f t="shared" si="274"/>
        <v>0</v>
      </c>
      <c r="CZ220" s="254">
        <f t="shared" si="275"/>
        <v>0</v>
      </c>
      <c r="DA220" s="254">
        <f t="shared" si="276"/>
        <v>0</v>
      </c>
      <c r="DB220" s="254">
        <f t="shared" si="277"/>
        <v>0</v>
      </c>
      <c r="DC220" s="254">
        <f t="shared" si="278"/>
        <v>0</v>
      </c>
      <c r="DD220" s="254">
        <f t="shared" si="279"/>
        <v>0</v>
      </c>
      <c r="DE220" s="254">
        <f t="shared" si="280"/>
        <v>0</v>
      </c>
      <c r="DF220" s="254">
        <f t="shared" si="281"/>
        <v>0</v>
      </c>
      <c r="DG220" s="254">
        <f t="shared" si="282"/>
        <v>0</v>
      </c>
      <c r="DH220" s="254">
        <f t="shared" si="283"/>
        <v>0</v>
      </c>
      <c r="DI220" s="254">
        <f t="shared" si="284"/>
        <v>0</v>
      </c>
      <c r="DJ220" s="254">
        <f t="shared" si="285"/>
        <v>0</v>
      </c>
      <c r="DK220" s="254">
        <f t="shared" si="286"/>
        <v>0</v>
      </c>
      <c r="DL220" s="254">
        <f t="shared" si="287"/>
        <v>0</v>
      </c>
      <c r="DM220" s="254">
        <f t="shared" si="288"/>
        <v>0</v>
      </c>
      <c r="DN220" s="254">
        <f t="shared" si="289"/>
        <v>0</v>
      </c>
      <c r="DO220" s="254">
        <f t="shared" si="290"/>
        <v>0</v>
      </c>
      <c r="DP220" s="254">
        <f t="shared" si="291"/>
        <v>0</v>
      </c>
      <c r="DQ220" s="254">
        <f t="shared" si="292"/>
        <v>0</v>
      </c>
      <c r="DR220" s="254">
        <f t="shared" si="293"/>
        <v>0</v>
      </c>
      <c r="DS220" s="254">
        <f t="shared" si="294"/>
        <v>0</v>
      </c>
      <c r="DT220" s="254">
        <f t="shared" si="295"/>
        <v>0</v>
      </c>
      <c r="DU220" s="254">
        <f t="shared" si="296"/>
        <v>0</v>
      </c>
      <c r="DV220" s="254">
        <f t="shared" si="297"/>
        <v>0</v>
      </c>
    </row>
    <row r="221" spans="1:126" ht="24" customHeight="1">
      <c r="A221" s="11" t="str">
        <f ca="1">IF(AG221&lt;&gt;"OK","",CONCATENATE(TEXT('Front Page'!$F$33,"000"),TEXT('Front Page'!$F$31,"000"),"-",LEFT('Front Page'!$R$53,5),"-",LEFT(D221,1),AJ221, "-",TEXT(B221,"000")))</f>
        <v/>
      </c>
      <c r="B221" s="12" t="str">
        <f>IFERROR(IF(E221="","",MAX(B$17:B220)+1),"")</f>
        <v/>
      </c>
      <c r="C221" s="13"/>
      <c r="D221" s="29" t="str">
        <f t="shared" si="134"/>
        <v>None</v>
      </c>
      <c r="E221" s="29" t="str">
        <f t="shared" si="17"/>
        <v/>
      </c>
      <c r="F221" s="29" t="str">
        <f t="shared" si="18"/>
        <v/>
      </c>
      <c r="G221" s="363"/>
      <c r="H221" s="364"/>
      <c r="I221" s="325" t="str">
        <f t="shared" si="255"/>
        <v>No</v>
      </c>
      <c r="J221" s="314">
        <v>0</v>
      </c>
      <c r="K221" s="312">
        <v>0</v>
      </c>
      <c r="L221" s="312">
        <v>0</v>
      </c>
      <c r="M221" s="312">
        <v>0</v>
      </c>
      <c r="N221" s="312">
        <v>0</v>
      </c>
      <c r="O221" s="312">
        <v>0</v>
      </c>
      <c r="P221" s="312">
        <v>0</v>
      </c>
      <c r="Q221" s="312">
        <v>0</v>
      </c>
      <c r="R221" s="312">
        <v>0</v>
      </c>
      <c r="S221" s="312">
        <v>0</v>
      </c>
      <c r="T221" s="312">
        <v>0</v>
      </c>
      <c r="U221" s="312">
        <v>0</v>
      </c>
      <c r="V221" s="313">
        <v>1</v>
      </c>
      <c r="W221" s="313">
        <v>1</v>
      </c>
      <c r="X221" s="312">
        <v>0</v>
      </c>
      <c r="Y221" s="312">
        <v>0</v>
      </c>
      <c r="Z221" s="312">
        <v>0</v>
      </c>
      <c r="AA221" s="14">
        <v>0</v>
      </c>
      <c r="AB221" s="317"/>
      <c r="AC221" s="15" t="str">
        <f t="shared" si="246"/>
        <v/>
      </c>
      <c r="AD221" s="15" t="str">
        <f t="shared" si="256"/>
        <v/>
      </c>
      <c r="AE221" s="16" t="str">
        <f t="shared" si="257"/>
        <v>0 - 0</v>
      </c>
      <c r="AF221" s="20" t="str">
        <f t="shared" si="258"/>
        <v>Not an offer</v>
      </c>
      <c r="AG221" s="276" t="str">
        <f t="shared" si="248"/>
        <v>Not an Offer</v>
      </c>
      <c r="AH221" s="150"/>
      <c r="AI221" s="254">
        <v>205</v>
      </c>
      <c r="AJ221" s="149" t="str">
        <f t="shared" si="249"/>
        <v>00-ICT</v>
      </c>
      <c r="AK221" s="254" t="b">
        <f t="shared" si="11"/>
        <v>0</v>
      </c>
      <c r="AL221" s="254">
        <f t="shared" si="247"/>
        <v>0</v>
      </c>
      <c r="AM221" s="254">
        <f t="shared" si="250"/>
        <v>0</v>
      </c>
      <c r="AN221" s="288">
        <f t="shared" si="259"/>
        <v>0</v>
      </c>
      <c r="AO221" s="288">
        <f>IF(AND($BU221=$BV221,BU221=AO$13),$J221&amp;$K221&amp;$L221&amp;$M221&amp;$N221&amp;$O221&amp;$P221&amp;$Q221&amp;$R221&amp;$S221&amp;$T221&amp;$U221,IFERROR(MATCH($AN221,AO$17:AO220,0),-1000))</f>
        <v>1</v>
      </c>
      <c r="AP221" s="288">
        <f>IF(AND($BU221=$BV221,BV221=AP$13),$J221&amp;$K221&amp;$L221&amp;$M221&amp;$N221&amp;$O221&amp;$P221&amp;$Q221&amp;$R221&amp;$S221&amp;$T221&amp;$U221,IFERROR(MATCH($AN221,AP$17:AP220,0),-1000))</f>
        <v>1</v>
      </c>
      <c r="AQ221" s="288">
        <f>IF(AND($BU221=$BV221,BW221=AQ$13),$J221&amp;$K221&amp;$L221&amp;$M221&amp;$N221&amp;$O221&amp;$P221&amp;$Q221&amp;$R221&amp;$S221&amp;$T221&amp;$U221,IFERROR(MATCH($AN221,AQ$17:AQ220,0),-1000))</f>
        <v>1</v>
      </c>
      <c r="AR221" s="288">
        <f>IF(AND($BU221=$BV221,BX221=AR$13),$J221&amp;$K221&amp;$L221&amp;$M221&amp;$N221&amp;$O221&amp;$P221&amp;$Q221&amp;$R221&amp;$S221&amp;$T221&amp;$U221,IFERROR(MATCH($AN221,AR$17:AR220,0),-1000))</f>
        <v>1</v>
      </c>
      <c r="AS221" s="254">
        <f t="shared" si="242"/>
        <v>0</v>
      </c>
      <c r="AT221" s="261" t="str">
        <f t="shared" si="260"/>
        <v/>
      </c>
      <c r="AU221" s="254" t="str">
        <f t="shared" si="253"/>
        <v/>
      </c>
      <c r="AV221" s="254" t="str">
        <f t="shared" si="251"/>
        <v/>
      </c>
      <c r="AW221" s="254" t="str">
        <f t="shared" si="251"/>
        <v/>
      </c>
      <c r="AX221" s="254" t="str">
        <f t="shared" si="251"/>
        <v/>
      </c>
      <c r="AY221" s="254" t="str">
        <f t="shared" si="251"/>
        <v/>
      </c>
      <c r="AZ221" s="254" t="str">
        <f t="shared" si="251"/>
        <v/>
      </c>
      <c r="BA221" s="254" t="str">
        <f t="shared" si="251"/>
        <v/>
      </c>
      <c r="BB221" s="254" t="str">
        <f t="shared" si="251"/>
        <v/>
      </c>
      <c r="BC221" s="254" t="str">
        <f t="shared" si="251"/>
        <v/>
      </c>
      <c r="BD221" s="254" t="str">
        <f t="shared" si="251"/>
        <v/>
      </c>
      <c r="BE221" s="262" t="str">
        <f t="shared" si="244"/>
        <v/>
      </c>
      <c r="BF221" s="263" t="str">
        <f t="shared" si="254"/>
        <v/>
      </c>
      <c r="BG221" s="254" t="str">
        <f t="shared" si="252"/>
        <v/>
      </c>
      <c r="BH221" s="254" t="str">
        <f t="shared" si="252"/>
        <v/>
      </c>
      <c r="BI221" s="254" t="str">
        <f t="shared" si="252"/>
        <v/>
      </c>
      <c r="BJ221" s="254" t="str">
        <f t="shared" si="252"/>
        <v/>
      </c>
      <c r="BK221" s="254" t="str">
        <f t="shared" si="252"/>
        <v/>
      </c>
      <c r="BL221" s="254" t="str">
        <f t="shared" si="252"/>
        <v/>
      </c>
      <c r="BM221" s="254" t="str">
        <f t="shared" si="252"/>
        <v/>
      </c>
      <c r="BN221" s="254" t="str">
        <f t="shared" si="252"/>
        <v/>
      </c>
      <c r="BO221" s="254" t="str">
        <f t="shared" si="252"/>
        <v/>
      </c>
      <c r="BP221" s="254" t="str">
        <f t="shared" si="245"/>
        <v/>
      </c>
      <c r="BQ221" s="264" t="str">
        <f t="shared" si="261"/>
        <v/>
      </c>
      <c r="BR221" s="261" t="str">
        <f t="shared" si="30"/>
        <v/>
      </c>
      <c r="BS221" s="254" t="str">
        <f t="shared" si="180"/>
        <v/>
      </c>
      <c r="BT221" s="254" t="str">
        <f t="shared" si="180"/>
        <v/>
      </c>
      <c r="BU221" s="265" t="str">
        <f t="shared" si="178"/>
        <v/>
      </c>
      <c r="BV221" s="263" t="str">
        <f t="shared" si="181"/>
        <v/>
      </c>
      <c r="BW221" s="254" t="str">
        <f t="shared" si="181"/>
        <v/>
      </c>
      <c r="BX221" s="254" t="str">
        <f t="shared" si="179"/>
        <v/>
      </c>
      <c r="BY221" s="264" t="str">
        <f t="shared" si="33"/>
        <v/>
      </c>
      <c r="BZ221" s="254" t="str">
        <f t="shared" si="34"/>
        <v/>
      </c>
      <c r="CA221" s="254">
        <f t="shared" si="299"/>
        <v>0</v>
      </c>
      <c r="CB221" s="254">
        <f t="shared" si="299"/>
        <v>0</v>
      </c>
      <c r="CC221" s="254">
        <f t="shared" si="299"/>
        <v>0</v>
      </c>
      <c r="CD221" s="254">
        <f t="shared" si="299"/>
        <v>0</v>
      </c>
      <c r="CE221" s="254">
        <f t="shared" si="299"/>
        <v>0</v>
      </c>
      <c r="CF221" s="254">
        <f t="shared" si="299"/>
        <v>0</v>
      </c>
      <c r="CG221" s="254">
        <f t="shared" si="299"/>
        <v>0</v>
      </c>
      <c r="CH221" s="254">
        <f t="shared" si="299"/>
        <v>0</v>
      </c>
      <c r="CI221" s="254">
        <f t="shared" si="299"/>
        <v>0</v>
      </c>
      <c r="CJ221" s="254">
        <f t="shared" si="298"/>
        <v>0</v>
      </c>
      <c r="CK221" s="254">
        <f t="shared" si="298"/>
        <v>0</v>
      </c>
      <c r="CL221" s="254">
        <f t="shared" si="298"/>
        <v>0</v>
      </c>
      <c r="CM221" s="254">
        <f t="shared" si="262"/>
        <v>0</v>
      </c>
      <c r="CN221" s="254">
        <f t="shared" si="263"/>
        <v>0</v>
      </c>
      <c r="CO221" s="254">
        <f t="shared" si="264"/>
        <v>0</v>
      </c>
      <c r="CP221" s="254">
        <f t="shared" si="265"/>
        <v>0</v>
      </c>
      <c r="CQ221" s="254">
        <f t="shared" si="266"/>
        <v>0</v>
      </c>
      <c r="CR221" s="254">
        <f t="shared" si="267"/>
        <v>0</v>
      </c>
      <c r="CS221" s="254">
        <f t="shared" si="268"/>
        <v>0</v>
      </c>
      <c r="CT221" s="254">
        <f t="shared" si="269"/>
        <v>0</v>
      </c>
      <c r="CU221" s="254">
        <f t="shared" si="270"/>
        <v>0</v>
      </c>
      <c r="CV221" s="254">
        <f t="shared" si="271"/>
        <v>0</v>
      </c>
      <c r="CW221" s="254">
        <f t="shared" si="272"/>
        <v>0</v>
      </c>
      <c r="CX221" s="254">
        <f t="shared" si="273"/>
        <v>0</v>
      </c>
      <c r="CY221" s="254">
        <f t="shared" si="274"/>
        <v>0</v>
      </c>
      <c r="CZ221" s="254">
        <f t="shared" si="275"/>
        <v>0</v>
      </c>
      <c r="DA221" s="254">
        <f t="shared" si="276"/>
        <v>0</v>
      </c>
      <c r="DB221" s="254">
        <f t="shared" si="277"/>
        <v>0</v>
      </c>
      <c r="DC221" s="254">
        <f t="shared" si="278"/>
        <v>0</v>
      </c>
      <c r="DD221" s="254">
        <f t="shared" si="279"/>
        <v>0</v>
      </c>
      <c r="DE221" s="254">
        <f t="shared" si="280"/>
        <v>0</v>
      </c>
      <c r="DF221" s="254">
        <f t="shared" si="281"/>
        <v>0</v>
      </c>
      <c r="DG221" s="254">
        <f t="shared" si="282"/>
        <v>0</v>
      </c>
      <c r="DH221" s="254">
        <f t="shared" si="283"/>
        <v>0</v>
      </c>
      <c r="DI221" s="254">
        <f t="shared" si="284"/>
        <v>0</v>
      </c>
      <c r="DJ221" s="254">
        <f t="shared" si="285"/>
        <v>0</v>
      </c>
      <c r="DK221" s="254">
        <f t="shared" si="286"/>
        <v>0</v>
      </c>
      <c r="DL221" s="254">
        <f t="shared" si="287"/>
        <v>0</v>
      </c>
      <c r="DM221" s="254">
        <f t="shared" si="288"/>
        <v>0</v>
      </c>
      <c r="DN221" s="254">
        <f t="shared" si="289"/>
        <v>0</v>
      </c>
      <c r="DO221" s="254">
        <f t="shared" si="290"/>
        <v>0</v>
      </c>
      <c r="DP221" s="254">
        <f t="shared" si="291"/>
        <v>0</v>
      </c>
      <c r="DQ221" s="254">
        <f t="shared" si="292"/>
        <v>0</v>
      </c>
      <c r="DR221" s="254">
        <f t="shared" si="293"/>
        <v>0</v>
      </c>
      <c r="DS221" s="254">
        <f t="shared" si="294"/>
        <v>0</v>
      </c>
      <c r="DT221" s="254">
        <f t="shared" si="295"/>
        <v>0</v>
      </c>
      <c r="DU221" s="254">
        <f t="shared" si="296"/>
        <v>0</v>
      </c>
      <c r="DV221" s="254">
        <f t="shared" si="297"/>
        <v>0</v>
      </c>
    </row>
    <row r="222" spans="1:126" ht="24" customHeight="1">
      <c r="A222" s="11" t="str">
        <f ca="1">IF(AG222&lt;&gt;"OK","",CONCATENATE(TEXT('Front Page'!$F$33,"000"),TEXT('Front Page'!$F$31,"000"),"-",LEFT('Front Page'!$R$53,5),"-",LEFT(D222,1),AJ222, "-",TEXT(B222,"000")))</f>
        <v/>
      </c>
      <c r="B222" s="12" t="str">
        <f>IFERROR(IF(E222="","",MAX(B$17:B221)+1),"")</f>
        <v/>
      </c>
      <c r="C222" s="13"/>
      <c r="D222" s="29" t="str">
        <f t="shared" si="134"/>
        <v>None</v>
      </c>
      <c r="E222" s="29" t="str">
        <f t="shared" si="17"/>
        <v/>
      </c>
      <c r="F222" s="29" t="str">
        <f t="shared" si="18"/>
        <v/>
      </c>
      <c r="G222" s="363"/>
      <c r="H222" s="364"/>
      <c r="I222" s="325" t="str">
        <f t="shared" si="255"/>
        <v>No</v>
      </c>
      <c r="J222" s="314">
        <v>0</v>
      </c>
      <c r="K222" s="312">
        <v>0</v>
      </c>
      <c r="L222" s="312">
        <v>0</v>
      </c>
      <c r="M222" s="312">
        <v>0</v>
      </c>
      <c r="N222" s="312">
        <v>0</v>
      </c>
      <c r="O222" s="312">
        <v>0</v>
      </c>
      <c r="P222" s="312">
        <v>0</v>
      </c>
      <c r="Q222" s="312">
        <v>0</v>
      </c>
      <c r="R222" s="312">
        <v>0</v>
      </c>
      <c r="S222" s="312">
        <v>0</v>
      </c>
      <c r="T222" s="312">
        <v>0</v>
      </c>
      <c r="U222" s="312">
        <v>0</v>
      </c>
      <c r="V222" s="313">
        <v>1</v>
      </c>
      <c r="W222" s="313">
        <v>1</v>
      </c>
      <c r="X222" s="312">
        <v>0</v>
      </c>
      <c r="Y222" s="312">
        <v>0</v>
      </c>
      <c r="Z222" s="312">
        <v>0</v>
      </c>
      <c r="AA222" s="14">
        <v>0</v>
      </c>
      <c r="AB222" s="317"/>
      <c r="AC222" s="15" t="str">
        <f t="shared" si="246"/>
        <v/>
      </c>
      <c r="AD222" s="15" t="str">
        <f t="shared" si="256"/>
        <v/>
      </c>
      <c r="AE222" s="16" t="str">
        <f t="shared" si="257"/>
        <v>0 - 0</v>
      </c>
      <c r="AF222" s="20" t="str">
        <f t="shared" si="258"/>
        <v>Not an offer</v>
      </c>
      <c r="AG222" s="276" t="str">
        <f t="shared" si="248"/>
        <v>Not an Offer</v>
      </c>
      <c r="AH222" s="150"/>
      <c r="AI222" s="254">
        <v>206</v>
      </c>
      <c r="AJ222" s="149" t="str">
        <f t="shared" si="249"/>
        <v>00-ICT</v>
      </c>
      <c r="AK222" s="254" t="b">
        <f t="shared" si="11"/>
        <v>0</v>
      </c>
      <c r="AL222" s="254">
        <f t="shared" si="247"/>
        <v>0</v>
      </c>
      <c r="AM222" s="254">
        <f t="shared" si="250"/>
        <v>0</v>
      </c>
      <c r="AN222" s="288">
        <f t="shared" si="259"/>
        <v>0</v>
      </c>
      <c r="AO222" s="288">
        <f>IF(AND($BU222=$BV222,BU222=AO$13),$J222&amp;$K222&amp;$L222&amp;$M222&amp;$N222&amp;$O222&amp;$P222&amp;$Q222&amp;$R222&amp;$S222&amp;$T222&amp;$U222,IFERROR(MATCH($AN222,AO$17:AO221,0),-1000))</f>
        <v>1</v>
      </c>
      <c r="AP222" s="288">
        <f>IF(AND($BU222=$BV222,BV222=AP$13),$J222&amp;$K222&amp;$L222&amp;$M222&amp;$N222&amp;$O222&amp;$P222&amp;$Q222&amp;$R222&amp;$S222&amp;$T222&amp;$U222,IFERROR(MATCH($AN222,AP$17:AP221,0),-1000))</f>
        <v>1</v>
      </c>
      <c r="AQ222" s="288">
        <f>IF(AND($BU222=$BV222,BW222=AQ$13),$J222&amp;$K222&amp;$L222&amp;$M222&amp;$N222&amp;$O222&amp;$P222&amp;$Q222&amp;$R222&amp;$S222&amp;$T222&amp;$U222,IFERROR(MATCH($AN222,AQ$17:AQ221,0),-1000))</f>
        <v>1</v>
      </c>
      <c r="AR222" s="288">
        <f>IF(AND($BU222=$BV222,BX222=AR$13),$J222&amp;$K222&amp;$L222&amp;$M222&amp;$N222&amp;$O222&amp;$P222&amp;$Q222&amp;$R222&amp;$S222&amp;$T222&amp;$U222,IFERROR(MATCH($AN222,AR$17:AR221,0),-1000))</f>
        <v>1</v>
      </c>
      <c r="AS222" s="254">
        <f t="shared" si="242"/>
        <v>0</v>
      </c>
      <c r="AT222" s="261" t="str">
        <f t="shared" si="260"/>
        <v/>
      </c>
      <c r="AU222" s="254" t="str">
        <f t="shared" si="253"/>
        <v/>
      </c>
      <c r="AV222" s="254" t="str">
        <f t="shared" si="251"/>
        <v/>
      </c>
      <c r="AW222" s="254" t="str">
        <f t="shared" si="251"/>
        <v/>
      </c>
      <c r="AX222" s="254" t="str">
        <f t="shared" si="251"/>
        <v/>
      </c>
      <c r="AY222" s="254" t="str">
        <f t="shared" si="251"/>
        <v/>
      </c>
      <c r="AZ222" s="254" t="str">
        <f t="shared" si="251"/>
        <v/>
      </c>
      <c r="BA222" s="254" t="str">
        <f t="shared" si="251"/>
        <v/>
      </c>
      <c r="BB222" s="254" t="str">
        <f t="shared" si="251"/>
        <v/>
      </c>
      <c r="BC222" s="254" t="str">
        <f t="shared" si="251"/>
        <v/>
      </c>
      <c r="BD222" s="254" t="str">
        <f t="shared" si="251"/>
        <v/>
      </c>
      <c r="BE222" s="262" t="str">
        <f t="shared" si="244"/>
        <v/>
      </c>
      <c r="BF222" s="263" t="str">
        <f t="shared" si="254"/>
        <v/>
      </c>
      <c r="BG222" s="254" t="str">
        <f t="shared" si="252"/>
        <v/>
      </c>
      <c r="BH222" s="254" t="str">
        <f t="shared" si="252"/>
        <v/>
      </c>
      <c r="BI222" s="254" t="str">
        <f t="shared" si="252"/>
        <v/>
      </c>
      <c r="BJ222" s="254" t="str">
        <f t="shared" si="252"/>
        <v/>
      </c>
      <c r="BK222" s="254" t="str">
        <f t="shared" si="252"/>
        <v/>
      </c>
      <c r="BL222" s="254" t="str">
        <f t="shared" si="252"/>
        <v/>
      </c>
      <c r="BM222" s="254" t="str">
        <f t="shared" si="252"/>
        <v/>
      </c>
      <c r="BN222" s="254" t="str">
        <f t="shared" si="252"/>
        <v/>
      </c>
      <c r="BO222" s="254" t="str">
        <f t="shared" si="252"/>
        <v/>
      </c>
      <c r="BP222" s="254" t="str">
        <f t="shared" si="245"/>
        <v/>
      </c>
      <c r="BQ222" s="264" t="str">
        <f t="shared" si="261"/>
        <v/>
      </c>
      <c r="BR222" s="261" t="str">
        <f t="shared" si="30"/>
        <v/>
      </c>
      <c r="BS222" s="254" t="str">
        <f t="shared" si="180"/>
        <v/>
      </c>
      <c r="BT222" s="254" t="str">
        <f t="shared" si="180"/>
        <v/>
      </c>
      <c r="BU222" s="265" t="str">
        <f t="shared" si="178"/>
        <v/>
      </c>
      <c r="BV222" s="263" t="str">
        <f t="shared" si="181"/>
        <v/>
      </c>
      <c r="BW222" s="254" t="str">
        <f t="shared" si="181"/>
        <v/>
      </c>
      <c r="BX222" s="254" t="str">
        <f t="shared" si="179"/>
        <v/>
      </c>
      <c r="BY222" s="264" t="str">
        <f t="shared" si="33"/>
        <v/>
      </c>
      <c r="BZ222" s="254" t="str">
        <f t="shared" si="34"/>
        <v/>
      </c>
      <c r="CA222" s="254">
        <f t="shared" si="299"/>
        <v>0</v>
      </c>
      <c r="CB222" s="254">
        <f t="shared" si="299"/>
        <v>0</v>
      </c>
      <c r="CC222" s="254">
        <f t="shared" si="299"/>
        <v>0</v>
      </c>
      <c r="CD222" s="254">
        <f t="shared" si="299"/>
        <v>0</v>
      </c>
      <c r="CE222" s="254">
        <f t="shared" si="299"/>
        <v>0</v>
      </c>
      <c r="CF222" s="254">
        <f t="shared" si="299"/>
        <v>0</v>
      </c>
      <c r="CG222" s="254">
        <f t="shared" si="299"/>
        <v>0</v>
      </c>
      <c r="CH222" s="254">
        <f t="shared" si="299"/>
        <v>0</v>
      </c>
      <c r="CI222" s="254">
        <f t="shared" si="299"/>
        <v>0</v>
      </c>
      <c r="CJ222" s="254">
        <f t="shared" si="298"/>
        <v>0</v>
      </c>
      <c r="CK222" s="254">
        <f t="shared" si="298"/>
        <v>0</v>
      </c>
      <c r="CL222" s="254">
        <f t="shared" si="298"/>
        <v>0</v>
      </c>
      <c r="CM222" s="254">
        <f t="shared" si="262"/>
        <v>0</v>
      </c>
      <c r="CN222" s="254">
        <f t="shared" si="263"/>
        <v>0</v>
      </c>
      <c r="CO222" s="254">
        <f t="shared" si="264"/>
        <v>0</v>
      </c>
      <c r="CP222" s="254">
        <f t="shared" si="265"/>
        <v>0</v>
      </c>
      <c r="CQ222" s="254">
        <f t="shared" si="266"/>
        <v>0</v>
      </c>
      <c r="CR222" s="254">
        <f t="shared" si="267"/>
        <v>0</v>
      </c>
      <c r="CS222" s="254">
        <f t="shared" si="268"/>
        <v>0</v>
      </c>
      <c r="CT222" s="254">
        <f t="shared" si="269"/>
        <v>0</v>
      </c>
      <c r="CU222" s="254">
        <f t="shared" si="270"/>
        <v>0</v>
      </c>
      <c r="CV222" s="254">
        <f t="shared" si="271"/>
        <v>0</v>
      </c>
      <c r="CW222" s="254">
        <f t="shared" si="272"/>
        <v>0</v>
      </c>
      <c r="CX222" s="254">
        <f t="shared" si="273"/>
        <v>0</v>
      </c>
      <c r="CY222" s="254">
        <f t="shared" si="274"/>
        <v>0</v>
      </c>
      <c r="CZ222" s="254">
        <f t="shared" si="275"/>
        <v>0</v>
      </c>
      <c r="DA222" s="254">
        <f t="shared" si="276"/>
        <v>0</v>
      </c>
      <c r="DB222" s="254">
        <f t="shared" si="277"/>
        <v>0</v>
      </c>
      <c r="DC222" s="254">
        <f t="shared" si="278"/>
        <v>0</v>
      </c>
      <c r="DD222" s="254">
        <f t="shared" si="279"/>
        <v>0</v>
      </c>
      <c r="DE222" s="254">
        <f t="shared" si="280"/>
        <v>0</v>
      </c>
      <c r="DF222" s="254">
        <f t="shared" si="281"/>
        <v>0</v>
      </c>
      <c r="DG222" s="254">
        <f t="shared" si="282"/>
        <v>0</v>
      </c>
      <c r="DH222" s="254">
        <f t="shared" si="283"/>
        <v>0</v>
      </c>
      <c r="DI222" s="254">
        <f t="shared" si="284"/>
        <v>0</v>
      </c>
      <c r="DJ222" s="254">
        <f t="shared" si="285"/>
        <v>0</v>
      </c>
      <c r="DK222" s="254">
        <f t="shared" si="286"/>
        <v>0</v>
      </c>
      <c r="DL222" s="254">
        <f t="shared" si="287"/>
        <v>0</v>
      </c>
      <c r="DM222" s="254">
        <f t="shared" si="288"/>
        <v>0</v>
      </c>
      <c r="DN222" s="254">
        <f t="shared" si="289"/>
        <v>0</v>
      </c>
      <c r="DO222" s="254">
        <f t="shared" si="290"/>
        <v>0</v>
      </c>
      <c r="DP222" s="254">
        <f t="shared" si="291"/>
        <v>0</v>
      </c>
      <c r="DQ222" s="254">
        <f t="shared" si="292"/>
        <v>0</v>
      </c>
      <c r="DR222" s="254">
        <f t="shared" si="293"/>
        <v>0</v>
      </c>
      <c r="DS222" s="254">
        <f t="shared" si="294"/>
        <v>0</v>
      </c>
      <c r="DT222" s="254">
        <f t="shared" si="295"/>
        <v>0</v>
      </c>
      <c r="DU222" s="254">
        <f t="shared" si="296"/>
        <v>0</v>
      </c>
      <c r="DV222" s="254">
        <f t="shared" si="297"/>
        <v>0</v>
      </c>
    </row>
    <row r="223" spans="1:126" ht="24" customHeight="1">
      <c r="A223" s="11" t="str">
        <f ca="1">IF(AG223&lt;&gt;"OK","",CONCATENATE(TEXT('Front Page'!$F$33,"000"),TEXT('Front Page'!$F$31,"000"),"-",LEFT('Front Page'!$R$53,5),"-",LEFT(D223,1),AJ223, "-",TEXT(B223,"000")))</f>
        <v/>
      </c>
      <c r="B223" s="12" t="str">
        <f>IFERROR(IF(E223="","",MAX(B$17:B222)+1),"")</f>
        <v/>
      </c>
      <c r="C223" s="13"/>
      <c r="D223" s="29" t="str">
        <f t="shared" si="134"/>
        <v>None</v>
      </c>
      <c r="E223" s="29" t="str">
        <f t="shared" si="17"/>
        <v/>
      </c>
      <c r="F223" s="29" t="str">
        <f t="shared" si="18"/>
        <v/>
      </c>
      <c r="G223" s="363"/>
      <c r="H223" s="364"/>
      <c r="I223" s="325" t="str">
        <f t="shared" si="255"/>
        <v>No</v>
      </c>
      <c r="J223" s="314">
        <v>0</v>
      </c>
      <c r="K223" s="312">
        <v>0</v>
      </c>
      <c r="L223" s="312">
        <v>0</v>
      </c>
      <c r="M223" s="312">
        <v>0</v>
      </c>
      <c r="N223" s="312">
        <v>0</v>
      </c>
      <c r="O223" s="312">
        <v>0</v>
      </c>
      <c r="P223" s="312">
        <v>0</v>
      </c>
      <c r="Q223" s="312">
        <v>0</v>
      </c>
      <c r="R223" s="312">
        <v>0</v>
      </c>
      <c r="S223" s="312">
        <v>0</v>
      </c>
      <c r="T223" s="312">
        <v>0</v>
      </c>
      <c r="U223" s="312">
        <v>0</v>
      </c>
      <c r="V223" s="313">
        <v>1</v>
      </c>
      <c r="W223" s="313">
        <v>1</v>
      </c>
      <c r="X223" s="312">
        <v>0</v>
      </c>
      <c r="Y223" s="312">
        <v>0</v>
      </c>
      <c r="Z223" s="312">
        <v>0</v>
      </c>
      <c r="AA223" s="14">
        <v>0</v>
      </c>
      <c r="AB223" s="317"/>
      <c r="AC223" s="15" t="str">
        <f t="shared" si="246"/>
        <v/>
      </c>
      <c r="AD223" s="15" t="str">
        <f t="shared" si="256"/>
        <v/>
      </c>
      <c r="AE223" s="16" t="str">
        <f t="shared" si="257"/>
        <v>0 - 0</v>
      </c>
      <c r="AF223" s="20" t="str">
        <f t="shared" si="258"/>
        <v>Not an offer</v>
      </c>
      <c r="AG223" s="276" t="str">
        <f t="shared" si="248"/>
        <v>Not an Offer</v>
      </c>
      <c r="AH223" s="150"/>
      <c r="AI223" s="254">
        <v>207</v>
      </c>
      <c r="AJ223" s="149" t="str">
        <f t="shared" si="249"/>
        <v>00-ICT</v>
      </c>
      <c r="AK223" s="254" t="b">
        <f t="shared" si="11"/>
        <v>0</v>
      </c>
      <c r="AL223" s="254">
        <f t="shared" si="247"/>
        <v>0</v>
      </c>
      <c r="AM223" s="254">
        <f t="shared" si="250"/>
        <v>0</v>
      </c>
      <c r="AN223" s="288">
        <f t="shared" si="259"/>
        <v>0</v>
      </c>
      <c r="AO223" s="288">
        <f>IF(AND($BU223=$BV223,BU223=AO$13),$J223&amp;$K223&amp;$L223&amp;$M223&amp;$N223&amp;$O223&amp;$P223&amp;$Q223&amp;$R223&amp;$S223&amp;$T223&amp;$U223,IFERROR(MATCH($AN223,AO$17:AO222,0),-1000))</f>
        <v>1</v>
      </c>
      <c r="AP223" s="288">
        <f>IF(AND($BU223=$BV223,BV223=AP$13),$J223&amp;$K223&amp;$L223&amp;$M223&amp;$N223&amp;$O223&amp;$P223&amp;$Q223&amp;$R223&amp;$S223&amp;$T223&amp;$U223,IFERROR(MATCH($AN223,AP$17:AP222,0),-1000))</f>
        <v>1</v>
      </c>
      <c r="AQ223" s="288">
        <f>IF(AND($BU223=$BV223,BW223=AQ$13),$J223&amp;$K223&amp;$L223&amp;$M223&amp;$N223&amp;$O223&amp;$P223&amp;$Q223&amp;$R223&amp;$S223&amp;$T223&amp;$U223,IFERROR(MATCH($AN223,AQ$17:AQ222,0),-1000))</f>
        <v>1</v>
      </c>
      <c r="AR223" s="288">
        <f>IF(AND($BU223=$BV223,BX223=AR$13),$J223&amp;$K223&amp;$L223&amp;$M223&amp;$N223&amp;$O223&amp;$P223&amp;$Q223&amp;$R223&amp;$S223&amp;$T223&amp;$U223,IFERROR(MATCH($AN223,AR$17:AR222,0),-1000))</f>
        <v>1</v>
      </c>
      <c r="AS223" s="254">
        <f t="shared" si="242"/>
        <v>0</v>
      </c>
      <c r="AT223" s="261" t="str">
        <f t="shared" si="260"/>
        <v/>
      </c>
      <c r="AU223" s="254" t="str">
        <f t="shared" si="253"/>
        <v/>
      </c>
      <c r="AV223" s="254" t="str">
        <f t="shared" si="251"/>
        <v/>
      </c>
      <c r="AW223" s="254" t="str">
        <f t="shared" si="251"/>
        <v/>
      </c>
      <c r="AX223" s="254" t="str">
        <f t="shared" si="251"/>
        <v/>
      </c>
      <c r="AY223" s="254" t="str">
        <f t="shared" si="251"/>
        <v/>
      </c>
      <c r="AZ223" s="254" t="str">
        <f t="shared" si="251"/>
        <v/>
      </c>
      <c r="BA223" s="254" t="str">
        <f t="shared" si="251"/>
        <v/>
      </c>
      <c r="BB223" s="254" t="str">
        <f t="shared" si="251"/>
        <v/>
      </c>
      <c r="BC223" s="254" t="str">
        <f t="shared" si="251"/>
        <v/>
      </c>
      <c r="BD223" s="254" t="str">
        <f t="shared" si="251"/>
        <v/>
      </c>
      <c r="BE223" s="262" t="str">
        <f t="shared" si="244"/>
        <v/>
      </c>
      <c r="BF223" s="263" t="str">
        <f t="shared" si="254"/>
        <v/>
      </c>
      <c r="BG223" s="254" t="str">
        <f t="shared" si="252"/>
        <v/>
      </c>
      <c r="BH223" s="254" t="str">
        <f t="shared" si="252"/>
        <v/>
      </c>
      <c r="BI223" s="254" t="str">
        <f t="shared" si="252"/>
        <v/>
      </c>
      <c r="BJ223" s="254" t="str">
        <f t="shared" si="252"/>
        <v/>
      </c>
      <c r="BK223" s="254" t="str">
        <f t="shared" si="252"/>
        <v/>
      </c>
      <c r="BL223" s="254" t="str">
        <f t="shared" si="252"/>
        <v/>
      </c>
      <c r="BM223" s="254" t="str">
        <f t="shared" si="252"/>
        <v/>
      </c>
      <c r="BN223" s="254" t="str">
        <f t="shared" si="252"/>
        <v/>
      </c>
      <c r="BO223" s="254" t="str">
        <f t="shared" si="252"/>
        <v/>
      </c>
      <c r="BP223" s="254" t="str">
        <f t="shared" si="245"/>
        <v/>
      </c>
      <c r="BQ223" s="264" t="str">
        <f t="shared" si="261"/>
        <v/>
      </c>
      <c r="BR223" s="261" t="str">
        <f t="shared" si="30"/>
        <v/>
      </c>
      <c r="BS223" s="254" t="str">
        <f t="shared" si="180"/>
        <v/>
      </c>
      <c r="BT223" s="254" t="str">
        <f t="shared" si="180"/>
        <v/>
      </c>
      <c r="BU223" s="265" t="str">
        <f t="shared" si="178"/>
        <v/>
      </c>
      <c r="BV223" s="263" t="str">
        <f t="shared" si="181"/>
        <v/>
      </c>
      <c r="BW223" s="254" t="str">
        <f t="shared" si="181"/>
        <v/>
      </c>
      <c r="BX223" s="254" t="str">
        <f t="shared" si="179"/>
        <v/>
      </c>
      <c r="BY223" s="264" t="str">
        <f t="shared" si="33"/>
        <v/>
      </c>
      <c r="BZ223" s="254" t="str">
        <f t="shared" si="34"/>
        <v/>
      </c>
      <c r="CA223" s="254">
        <f t="shared" si="299"/>
        <v>0</v>
      </c>
      <c r="CB223" s="254">
        <f t="shared" si="299"/>
        <v>0</v>
      </c>
      <c r="CC223" s="254">
        <f t="shared" si="299"/>
        <v>0</v>
      </c>
      <c r="CD223" s="254">
        <f t="shared" si="299"/>
        <v>0</v>
      </c>
      <c r="CE223" s="254">
        <f t="shared" si="299"/>
        <v>0</v>
      </c>
      <c r="CF223" s="254">
        <f t="shared" si="299"/>
        <v>0</v>
      </c>
      <c r="CG223" s="254">
        <f t="shared" si="299"/>
        <v>0</v>
      </c>
      <c r="CH223" s="254">
        <f t="shared" si="299"/>
        <v>0</v>
      </c>
      <c r="CI223" s="254">
        <f t="shared" si="299"/>
        <v>0</v>
      </c>
      <c r="CJ223" s="254">
        <f t="shared" si="298"/>
        <v>0</v>
      </c>
      <c r="CK223" s="254">
        <f t="shared" si="298"/>
        <v>0</v>
      </c>
      <c r="CL223" s="254">
        <f t="shared" si="298"/>
        <v>0</v>
      </c>
      <c r="CM223" s="254">
        <f t="shared" si="262"/>
        <v>0</v>
      </c>
      <c r="CN223" s="254">
        <f t="shared" si="263"/>
        <v>0</v>
      </c>
      <c r="CO223" s="254">
        <f t="shared" si="264"/>
        <v>0</v>
      </c>
      <c r="CP223" s="254">
        <f t="shared" si="265"/>
        <v>0</v>
      </c>
      <c r="CQ223" s="254">
        <f t="shared" si="266"/>
        <v>0</v>
      </c>
      <c r="CR223" s="254">
        <f t="shared" si="267"/>
        <v>0</v>
      </c>
      <c r="CS223" s="254">
        <f t="shared" si="268"/>
        <v>0</v>
      </c>
      <c r="CT223" s="254">
        <f t="shared" si="269"/>
        <v>0</v>
      </c>
      <c r="CU223" s="254">
        <f t="shared" si="270"/>
        <v>0</v>
      </c>
      <c r="CV223" s="254">
        <f t="shared" si="271"/>
        <v>0</v>
      </c>
      <c r="CW223" s="254">
        <f t="shared" si="272"/>
        <v>0</v>
      </c>
      <c r="CX223" s="254">
        <f t="shared" si="273"/>
        <v>0</v>
      </c>
      <c r="CY223" s="254">
        <f t="shared" si="274"/>
        <v>0</v>
      </c>
      <c r="CZ223" s="254">
        <f t="shared" si="275"/>
        <v>0</v>
      </c>
      <c r="DA223" s="254">
        <f t="shared" si="276"/>
        <v>0</v>
      </c>
      <c r="DB223" s="254">
        <f t="shared" si="277"/>
        <v>0</v>
      </c>
      <c r="DC223" s="254">
        <f t="shared" si="278"/>
        <v>0</v>
      </c>
      <c r="DD223" s="254">
        <f t="shared" si="279"/>
        <v>0</v>
      </c>
      <c r="DE223" s="254">
        <f t="shared" si="280"/>
        <v>0</v>
      </c>
      <c r="DF223" s="254">
        <f t="shared" si="281"/>
        <v>0</v>
      </c>
      <c r="DG223" s="254">
        <f t="shared" si="282"/>
        <v>0</v>
      </c>
      <c r="DH223" s="254">
        <f t="shared" si="283"/>
        <v>0</v>
      </c>
      <c r="DI223" s="254">
        <f t="shared" si="284"/>
        <v>0</v>
      </c>
      <c r="DJ223" s="254">
        <f t="shared" si="285"/>
        <v>0</v>
      </c>
      <c r="DK223" s="254">
        <f t="shared" si="286"/>
        <v>0</v>
      </c>
      <c r="DL223" s="254">
        <f t="shared" si="287"/>
        <v>0</v>
      </c>
      <c r="DM223" s="254">
        <f t="shared" si="288"/>
        <v>0</v>
      </c>
      <c r="DN223" s="254">
        <f t="shared" si="289"/>
        <v>0</v>
      </c>
      <c r="DO223" s="254">
        <f t="shared" si="290"/>
        <v>0</v>
      </c>
      <c r="DP223" s="254">
        <f t="shared" si="291"/>
        <v>0</v>
      </c>
      <c r="DQ223" s="254">
        <f t="shared" si="292"/>
        <v>0</v>
      </c>
      <c r="DR223" s="254">
        <f t="shared" si="293"/>
        <v>0</v>
      </c>
      <c r="DS223" s="254">
        <f t="shared" si="294"/>
        <v>0</v>
      </c>
      <c r="DT223" s="254">
        <f t="shared" si="295"/>
        <v>0</v>
      </c>
      <c r="DU223" s="254">
        <f t="shared" si="296"/>
        <v>0</v>
      </c>
      <c r="DV223" s="254">
        <f t="shared" si="297"/>
        <v>0</v>
      </c>
    </row>
    <row r="224" spans="1:126" ht="24" customHeight="1">
      <c r="A224" s="11" t="str">
        <f ca="1">IF(AG224&lt;&gt;"OK","",CONCATENATE(TEXT('Front Page'!$F$33,"000"),TEXT('Front Page'!$F$31,"000"),"-",LEFT('Front Page'!$R$53,5),"-",LEFT(D224,1),AJ224, "-",TEXT(B224,"000")))</f>
        <v/>
      </c>
      <c r="B224" s="12" t="str">
        <f>IFERROR(IF(E224="","",MAX(B$17:B223)+1),"")</f>
        <v/>
      </c>
      <c r="C224" s="13"/>
      <c r="D224" s="29" t="str">
        <f t="shared" si="134"/>
        <v>None</v>
      </c>
      <c r="E224" s="29" t="str">
        <f t="shared" si="17"/>
        <v/>
      </c>
      <c r="F224" s="29" t="str">
        <f t="shared" si="18"/>
        <v/>
      </c>
      <c r="G224" s="363"/>
      <c r="H224" s="364"/>
      <c r="I224" s="325" t="str">
        <f t="shared" si="255"/>
        <v>No</v>
      </c>
      <c r="J224" s="314">
        <v>0</v>
      </c>
      <c r="K224" s="312">
        <v>0</v>
      </c>
      <c r="L224" s="312">
        <v>0</v>
      </c>
      <c r="M224" s="312">
        <v>0</v>
      </c>
      <c r="N224" s="312">
        <v>0</v>
      </c>
      <c r="O224" s="312">
        <v>0</v>
      </c>
      <c r="P224" s="312">
        <v>0</v>
      </c>
      <c r="Q224" s="312">
        <v>0</v>
      </c>
      <c r="R224" s="312">
        <v>0</v>
      </c>
      <c r="S224" s="312">
        <v>0</v>
      </c>
      <c r="T224" s="312">
        <v>0</v>
      </c>
      <c r="U224" s="312">
        <v>0</v>
      </c>
      <c r="V224" s="313">
        <v>1</v>
      </c>
      <c r="W224" s="313">
        <v>1</v>
      </c>
      <c r="X224" s="312">
        <v>0</v>
      </c>
      <c r="Y224" s="312">
        <v>0</v>
      </c>
      <c r="Z224" s="312">
        <v>0</v>
      </c>
      <c r="AA224" s="14">
        <v>0</v>
      </c>
      <c r="AB224" s="317"/>
      <c r="AC224" s="15" t="str">
        <f t="shared" si="246"/>
        <v/>
      </c>
      <c r="AD224" s="15" t="str">
        <f t="shared" si="256"/>
        <v/>
      </c>
      <c r="AE224" s="16" t="str">
        <f t="shared" si="257"/>
        <v>0 - 0</v>
      </c>
      <c r="AF224" s="20" t="str">
        <f t="shared" si="258"/>
        <v>Not an offer</v>
      </c>
      <c r="AG224" s="276" t="str">
        <f t="shared" si="248"/>
        <v>Not an Offer</v>
      </c>
      <c r="AH224" s="150"/>
      <c r="AI224" s="254">
        <v>208</v>
      </c>
      <c r="AJ224" s="149" t="str">
        <f t="shared" si="249"/>
        <v>00-ICT</v>
      </c>
      <c r="AK224" s="254" t="b">
        <f t="shared" si="11"/>
        <v>0</v>
      </c>
      <c r="AL224" s="254">
        <f t="shared" si="247"/>
        <v>0</v>
      </c>
      <c r="AM224" s="254">
        <f t="shared" si="250"/>
        <v>0</v>
      </c>
      <c r="AN224" s="288">
        <f t="shared" si="259"/>
        <v>0</v>
      </c>
      <c r="AO224" s="288">
        <f>IF(AND($BU224=$BV224,BU224=AO$13),$J224&amp;$K224&amp;$L224&amp;$M224&amp;$N224&amp;$O224&amp;$P224&amp;$Q224&amp;$R224&amp;$S224&amp;$T224&amp;$U224,IFERROR(MATCH($AN224,AO$17:AO223,0),-1000))</f>
        <v>1</v>
      </c>
      <c r="AP224" s="288">
        <f>IF(AND($BU224=$BV224,BV224=AP$13),$J224&amp;$K224&amp;$L224&amp;$M224&amp;$N224&amp;$O224&amp;$P224&amp;$Q224&amp;$R224&amp;$S224&amp;$T224&amp;$U224,IFERROR(MATCH($AN224,AP$17:AP223,0),-1000))</f>
        <v>1</v>
      </c>
      <c r="AQ224" s="288">
        <f>IF(AND($BU224=$BV224,BW224=AQ$13),$J224&amp;$K224&amp;$L224&amp;$M224&amp;$N224&amp;$O224&amp;$P224&amp;$Q224&amp;$R224&amp;$S224&amp;$T224&amp;$U224,IFERROR(MATCH($AN224,AQ$17:AQ223,0),-1000))</f>
        <v>1</v>
      </c>
      <c r="AR224" s="288">
        <f>IF(AND($BU224=$BV224,BX224=AR$13),$J224&amp;$K224&amp;$L224&amp;$M224&amp;$N224&amp;$O224&amp;$P224&amp;$Q224&amp;$R224&amp;$S224&amp;$T224&amp;$U224,IFERROR(MATCH($AN224,AR$17:AR223,0),-1000))</f>
        <v>1</v>
      </c>
      <c r="AS224" s="254">
        <f t="shared" si="242"/>
        <v>0</v>
      </c>
      <c r="AT224" s="261" t="str">
        <f t="shared" si="260"/>
        <v/>
      </c>
      <c r="AU224" s="254" t="str">
        <f t="shared" si="253"/>
        <v/>
      </c>
      <c r="AV224" s="254" t="str">
        <f t="shared" si="251"/>
        <v/>
      </c>
      <c r="AW224" s="254" t="str">
        <f t="shared" si="251"/>
        <v/>
      </c>
      <c r="AX224" s="254" t="str">
        <f t="shared" si="251"/>
        <v/>
      </c>
      <c r="AY224" s="254" t="str">
        <f t="shared" si="251"/>
        <v/>
      </c>
      <c r="AZ224" s="254" t="str">
        <f t="shared" si="251"/>
        <v/>
      </c>
      <c r="BA224" s="254" t="str">
        <f t="shared" si="251"/>
        <v/>
      </c>
      <c r="BB224" s="254" t="str">
        <f t="shared" si="251"/>
        <v/>
      </c>
      <c r="BC224" s="254" t="str">
        <f t="shared" si="251"/>
        <v/>
      </c>
      <c r="BD224" s="254" t="str">
        <f t="shared" si="251"/>
        <v/>
      </c>
      <c r="BE224" s="262" t="str">
        <f t="shared" si="244"/>
        <v/>
      </c>
      <c r="BF224" s="263" t="str">
        <f t="shared" si="254"/>
        <v/>
      </c>
      <c r="BG224" s="254" t="str">
        <f t="shared" si="252"/>
        <v/>
      </c>
      <c r="BH224" s="254" t="str">
        <f t="shared" si="252"/>
        <v/>
      </c>
      <c r="BI224" s="254" t="str">
        <f t="shared" si="252"/>
        <v/>
      </c>
      <c r="BJ224" s="254" t="str">
        <f t="shared" si="252"/>
        <v/>
      </c>
      <c r="BK224" s="254" t="str">
        <f t="shared" si="252"/>
        <v/>
      </c>
      <c r="BL224" s="254" t="str">
        <f t="shared" si="252"/>
        <v/>
      </c>
      <c r="BM224" s="254" t="str">
        <f t="shared" si="252"/>
        <v/>
      </c>
      <c r="BN224" s="254" t="str">
        <f t="shared" si="252"/>
        <v/>
      </c>
      <c r="BO224" s="254" t="str">
        <f t="shared" si="252"/>
        <v/>
      </c>
      <c r="BP224" s="254" t="str">
        <f t="shared" si="245"/>
        <v/>
      </c>
      <c r="BQ224" s="264" t="str">
        <f t="shared" si="261"/>
        <v/>
      </c>
      <c r="BR224" s="261" t="str">
        <f t="shared" si="30"/>
        <v/>
      </c>
      <c r="BS224" s="254" t="str">
        <f t="shared" si="180"/>
        <v/>
      </c>
      <c r="BT224" s="254" t="str">
        <f t="shared" si="180"/>
        <v/>
      </c>
      <c r="BU224" s="265" t="str">
        <f t="shared" si="178"/>
        <v/>
      </c>
      <c r="BV224" s="263" t="str">
        <f t="shared" si="181"/>
        <v/>
      </c>
      <c r="BW224" s="254" t="str">
        <f t="shared" si="181"/>
        <v/>
      </c>
      <c r="BX224" s="254" t="str">
        <f t="shared" si="179"/>
        <v/>
      </c>
      <c r="BY224" s="264" t="str">
        <f t="shared" si="33"/>
        <v/>
      </c>
      <c r="BZ224" s="254" t="str">
        <f t="shared" si="34"/>
        <v/>
      </c>
      <c r="CA224" s="254">
        <f t="shared" si="299"/>
        <v>0</v>
      </c>
      <c r="CB224" s="254">
        <f t="shared" si="299"/>
        <v>0</v>
      </c>
      <c r="CC224" s="254">
        <f t="shared" si="299"/>
        <v>0</v>
      </c>
      <c r="CD224" s="254">
        <f t="shared" si="299"/>
        <v>0</v>
      </c>
      <c r="CE224" s="254">
        <f t="shared" si="299"/>
        <v>0</v>
      </c>
      <c r="CF224" s="254">
        <f t="shared" si="299"/>
        <v>0</v>
      </c>
      <c r="CG224" s="254">
        <f t="shared" si="299"/>
        <v>0</v>
      </c>
      <c r="CH224" s="254">
        <f t="shared" si="299"/>
        <v>0</v>
      </c>
      <c r="CI224" s="254">
        <f t="shared" si="299"/>
        <v>0</v>
      </c>
      <c r="CJ224" s="254">
        <f t="shared" si="298"/>
        <v>0</v>
      </c>
      <c r="CK224" s="254">
        <f t="shared" si="298"/>
        <v>0</v>
      </c>
      <c r="CL224" s="254">
        <f t="shared" si="298"/>
        <v>0</v>
      </c>
      <c r="CM224" s="254">
        <f t="shared" si="262"/>
        <v>0</v>
      </c>
      <c r="CN224" s="254">
        <f t="shared" si="263"/>
        <v>0</v>
      </c>
      <c r="CO224" s="254">
        <f t="shared" si="264"/>
        <v>0</v>
      </c>
      <c r="CP224" s="254">
        <f t="shared" si="265"/>
        <v>0</v>
      </c>
      <c r="CQ224" s="254">
        <f t="shared" si="266"/>
        <v>0</v>
      </c>
      <c r="CR224" s="254">
        <f t="shared" si="267"/>
        <v>0</v>
      </c>
      <c r="CS224" s="254">
        <f t="shared" si="268"/>
        <v>0</v>
      </c>
      <c r="CT224" s="254">
        <f t="shared" si="269"/>
        <v>0</v>
      </c>
      <c r="CU224" s="254">
        <f t="shared" si="270"/>
        <v>0</v>
      </c>
      <c r="CV224" s="254">
        <f t="shared" si="271"/>
        <v>0</v>
      </c>
      <c r="CW224" s="254">
        <f t="shared" si="272"/>
        <v>0</v>
      </c>
      <c r="CX224" s="254">
        <f t="shared" si="273"/>
        <v>0</v>
      </c>
      <c r="CY224" s="254">
        <f t="shared" si="274"/>
        <v>0</v>
      </c>
      <c r="CZ224" s="254">
        <f t="shared" si="275"/>
        <v>0</v>
      </c>
      <c r="DA224" s="254">
        <f t="shared" si="276"/>
        <v>0</v>
      </c>
      <c r="DB224" s="254">
        <f t="shared" si="277"/>
        <v>0</v>
      </c>
      <c r="DC224" s="254">
        <f t="shared" si="278"/>
        <v>0</v>
      </c>
      <c r="DD224" s="254">
        <f t="shared" si="279"/>
        <v>0</v>
      </c>
      <c r="DE224" s="254">
        <f t="shared" si="280"/>
        <v>0</v>
      </c>
      <c r="DF224" s="254">
        <f t="shared" si="281"/>
        <v>0</v>
      </c>
      <c r="DG224" s="254">
        <f t="shared" si="282"/>
        <v>0</v>
      </c>
      <c r="DH224" s="254">
        <f t="shared" si="283"/>
        <v>0</v>
      </c>
      <c r="DI224" s="254">
        <f t="shared" si="284"/>
        <v>0</v>
      </c>
      <c r="DJ224" s="254">
        <f t="shared" si="285"/>
        <v>0</v>
      </c>
      <c r="DK224" s="254">
        <f t="shared" si="286"/>
        <v>0</v>
      </c>
      <c r="DL224" s="254">
        <f t="shared" si="287"/>
        <v>0</v>
      </c>
      <c r="DM224" s="254">
        <f t="shared" si="288"/>
        <v>0</v>
      </c>
      <c r="DN224" s="254">
        <f t="shared" si="289"/>
        <v>0</v>
      </c>
      <c r="DO224" s="254">
        <f t="shared" si="290"/>
        <v>0</v>
      </c>
      <c r="DP224" s="254">
        <f t="shared" si="291"/>
        <v>0</v>
      </c>
      <c r="DQ224" s="254">
        <f t="shared" si="292"/>
        <v>0</v>
      </c>
      <c r="DR224" s="254">
        <f t="shared" si="293"/>
        <v>0</v>
      </c>
      <c r="DS224" s="254">
        <f t="shared" si="294"/>
        <v>0</v>
      </c>
      <c r="DT224" s="254">
        <f t="shared" si="295"/>
        <v>0</v>
      </c>
      <c r="DU224" s="254">
        <f t="shared" si="296"/>
        <v>0</v>
      </c>
      <c r="DV224" s="254">
        <f t="shared" si="297"/>
        <v>0</v>
      </c>
    </row>
    <row r="225" spans="1:126" ht="24" customHeight="1">
      <c r="A225" s="11" t="str">
        <f ca="1">IF(AG225&lt;&gt;"OK","",CONCATENATE(TEXT('Front Page'!$F$33,"000"),TEXT('Front Page'!$F$31,"000"),"-",LEFT('Front Page'!$R$53,5),"-",LEFT(D225,1),AJ225, "-",TEXT(B225,"000")))</f>
        <v/>
      </c>
      <c r="B225" s="12" t="str">
        <f>IFERROR(IF(E225="","",MAX(B$17:B224)+1),"")</f>
        <v/>
      </c>
      <c r="C225" s="13"/>
      <c r="D225" s="29" t="str">
        <f t="shared" si="134"/>
        <v>None</v>
      </c>
      <c r="E225" s="29" t="str">
        <f t="shared" si="17"/>
        <v/>
      </c>
      <c r="F225" s="29" t="str">
        <f t="shared" si="18"/>
        <v/>
      </c>
      <c r="G225" s="363"/>
      <c r="H225" s="364"/>
      <c r="I225" s="325" t="str">
        <f t="shared" si="255"/>
        <v>No</v>
      </c>
      <c r="J225" s="314">
        <v>0</v>
      </c>
      <c r="K225" s="312">
        <v>0</v>
      </c>
      <c r="L225" s="312">
        <v>0</v>
      </c>
      <c r="M225" s="312">
        <v>0</v>
      </c>
      <c r="N225" s="312">
        <v>0</v>
      </c>
      <c r="O225" s="312">
        <v>0</v>
      </c>
      <c r="P225" s="312">
        <v>0</v>
      </c>
      <c r="Q225" s="312">
        <v>0</v>
      </c>
      <c r="R225" s="312">
        <v>0</v>
      </c>
      <c r="S225" s="312">
        <v>0</v>
      </c>
      <c r="T225" s="312">
        <v>0</v>
      </c>
      <c r="U225" s="312">
        <v>0</v>
      </c>
      <c r="V225" s="313">
        <v>1</v>
      </c>
      <c r="W225" s="313">
        <v>1</v>
      </c>
      <c r="X225" s="312">
        <v>0</v>
      </c>
      <c r="Y225" s="312">
        <v>0</v>
      </c>
      <c r="Z225" s="312">
        <v>0</v>
      </c>
      <c r="AA225" s="14">
        <v>0</v>
      </c>
      <c r="AB225" s="317"/>
      <c r="AC225" s="15" t="str">
        <f t="shared" si="246"/>
        <v/>
      </c>
      <c r="AD225" s="15" t="str">
        <f t="shared" si="256"/>
        <v/>
      </c>
      <c r="AE225" s="16" t="str">
        <f t="shared" si="257"/>
        <v>0 - 0</v>
      </c>
      <c r="AF225" s="20" t="str">
        <f t="shared" si="258"/>
        <v>Not an offer</v>
      </c>
      <c r="AG225" s="276" t="str">
        <f t="shared" si="248"/>
        <v>Not an Offer</v>
      </c>
      <c r="AH225" s="150"/>
      <c r="AI225" s="254">
        <v>209</v>
      </c>
      <c r="AJ225" s="149" t="str">
        <f t="shared" si="249"/>
        <v>00-ICT</v>
      </c>
      <c r="AK225" s="254" t="b">
        <f t="shared" si="11"/>
        <v>0</v>
      </c>
      <c r="AL225" s="254">
        <f t="shared" si="247"/>
        <v>0</v>
      </c>
      <c r="AM225" s="254">
        <f t="shared" si="250"/>
        <v>0</v>
      </c>
      <c r="AN225" s="288">
        <f t="shared" si="259"/>
        <v>0</v>
      </c>
      <c r="AO225" s="288">
        <f>IF(AND($BU225=$BV225,BU225=AO$13),$J225&amp;$K225&amp;$L225&amp;$M225&amp;$N225&amp;$O225&amp;$P225&amp;$Q225&amp;$R225&amp;$S225&amp;$T225&amp;$U225,IFERROR(MATCH($AN225,AO$17:AO224,0),-1000))</f>
        <v>1</v>
      </c>
      <c r="AP225" s="288">
        <f>IF(AND($BU225=$BV225,BV225=AP$13),$J225&amp;$K225&amp;$L225&amp;$M225&amp;$N225&amp;$O225&amp;$P225&amp;$Q225&amp;$R225&amp;$S225&amp;$T225&amp;$U225,IFERROR(MATCH($AN225,AP$17:AP224,0),-1000))</f>
        <v>1</v>
      </c>
      <c r="AQ225" s="288">
        <f>IF(AND($BU225=$BV225,BW225=AQ$13),$J225&amp;$K225&amp;$L225&amp;$M225&amp;$N225&amp;$O225&amp;$P225&amp;$Q225&amp;$R225&amp;$S225&amp;$T225&amp;$U225,IFERROR(MATCH($AN225,AQ$17:AQ224,0),-1000))</f>
        <v>1</v>
      </c>
      <c r="AR225" s="288">
        <f>IF(AND($BU225=$BV225,BX225=AR$13),$J225&amp;$K225&amp;$L225&amp;$M225&amp;$N225&amp;$O225&amp;$P225&amp;$Q225&amp;$R225&amp;$S225&amp;$T225&amp;$U225,IFERROR(MATCH($AN225,AR$17:AR224,0),-1000))</f>
        <v>1</v>
      </c>
      <c r="AS225" s="254">
        <f t="shared" si="242"/>
        <v>0</v>
      </c>
      <c r="AT225" s="261" t="str">
        <f t="shared" si="260"/>
        <v/>
      </c>
      <c r="AU225" s="254" t="str">
        <f t="shared" si="253"/>
        <v/>
      </c>
      <c r="AV225" s="254" t="str">
        <f t="shared" si="251"/>
        <v/>
      </c>
      <c r="AW225" s="254" t="str">
        <f t="shared" si="251"/>
        <v/>
      </c>
      <c r="AX225" s="254" t="str">
        <f t="shared" si="251"/>
        <v/>
      </c>
      <c r="AY225" s="254" t="str">
        <f t="shared" si="251"/>
        <v/>
      </c>
      <c r="AZ225" s="254" t="str">
        <f t="shared" si="251"/>
        <v/>
      </c>
      <c r="BA225" s="254" t="str">
        <f t="shared" si="251"/>
        <v/>
      </c>
      <c r="BB225" s="254" t="str">
        <f t="shared" si="251"/>
        <v/>
      </c>
      <c r="BC225" s="254" t="str">
        <f t="shared" si="251"/>
        <v/>
      </c>
      <c r="BD225" s="254" t="str">
        <f t="shared" si="251"/>
        <v/>
      </c>
      <c r="BE225" s="262" t="str">
        <f t="shared" si="244"/>
        <v/>
      </c>
      <c r="BF225" s="263" t="str">
        <f t="shared" si="254"/>
        <v/>
      </c>
      <c r="BG225" s="254" t="str">
        <f t="shared" si="252"/>
        <v/>
      </c>
      <c r="BH225" s="254" t="str">
        <f t="shared" si="252"/>
        <v/>
      </c>
      <c r="BI225" s="254" t="str">
        <f t="shared" si="252"/>
        <v/>
      </c>
      <c r="BJ225" s="254" t="str">
        <f t="shared" si="252"/>
        <v/>
      </c>
      <c r="BK225" s="254" t="str">
        <f t="shared" si="252"/>
        <v/>
      </c>
      <c r="BL225" s="254" t="str">
        <f t="shared" si="252"/>
        <v/>
      </c>
      <c r="BM225" s="254" t="str">
        <f t="shared" si="252"/>
        <v/>
      </c>
      <c r="BN225" s="254" t="str">
        <f t="shared" si="252"/>
        <v/>
      </c>
      <c r="BO225" s="254" t="str">
        <f t="shared" si="252"/>
        <v/>
      </c>
      <c r="BP225" s="254" t="str">
        <f t="shared" si="245"/>
        <v/>
      </c>
      <c r="BQ225" s="264" t="str">
        <f t="shared" si="261"/>
        <v/>
      </c>
      <c r="BR225" s="261" t="str">
        <f t="shared" si="30"/>
        <v/>
      </c>
      <c r="BS225" s="254" t="str">
        <f t="shared" si="180"/>
        <v/>
      </c>
      <c r="BT225" s="254" t="str">
        <f t="shared" si="180"/>
        <v/>
      </c>
      <c r="BU225" s="265" t="str">
        <f t="shared" si="178"/>
        <v/>
      </c>
      <c r="BV225" s="263" t="str">
        <f t="shared" si="181"/>
        <v/>
      </c>
      <c r="BW225" s="254" t="str">
        <f t="shared" si="181"/>
        <v/>
      </c>
      <c r="BX225" s="254" t="str">
        <f t="shared" si="179"/>
        <v/>
      </c>
      <c r="BY225" s="264" t="str">
        <f t="shared" si="33"/>
        <v/>
      </c>
      <c r="BZ225" s="254" t="str">
        <f t="shared" si="34"/>
        <v/>
      </c>
      <c r="CA225" s="254">
        <f t="shared" si="299"/>
        <v>0</v>
      </c>
      <c r="CB225" s="254">
        <f t="shared" si="299"/>
        <v>0</v>
      </c>
      <c r="CC225" s="254">
        <f t="shared" si="299"/>
        <v>0</v>
      </c>
      <c r="CD225" s="254">
        <f t="shared" si="299"/>
        <v>0</v>
      </c>
      <c r="CE225" s="254">
        <f t="shared" si="299"/>
        <v>0</v>
      </c>
      <c r="CF225" s="254">
        <f t="shared" si="299"/>
        <v>0</v>
      </c>
      <c r="CG225" s="254">
        <f t="shared" si="299"/>
        <v>0</v>
      </c>
      <c r="CH225" s="254">
        <f t="shared" si="299"/>
        <v>0</v>
      </c>
      <c r="CI225" s="254">
        <f t="shared" si="299"/>
        <v>0</v>
      </c>
      <c r="CJ225" s="254">
        <f t="shared" si="298"/>
        <v>0</v>
      </c>
      <c r="CK225" s="254">
        <f t="shared" si="298"/>
        <v>0</v>
      </c>
      <c r="CL225" s="254">
        <f t="shared" si="298"/>
        <v>0</v>
      </c>
      <c r="CM225" s="254">
        <f t="shared" si="262"/>
        <v>0</v>
      </c>
      <c r="CN225" s="254">
        <f t="shared" si="263"/>
        <v>0</v>
      </c>
      <c r="CO225" s="254">
        <f t="shared" si="264"/>
        <v>0</v>
      </c>
      <c r="CP225" s="254">
        <f t="shared" si="265"/>
        <v>0</v>
      </c>
      <c r="CQ225" s="254">
        <f t="shared" si="266"/>
        <v>0</v>
      </c>
      <c r="CR225" s="254">
        <f t="shared" si="267"/>
        <v>0</v>
      </c>
      <c r="CS225" s="254">
        <f t="shared" si="268"/>
        <v>0</v>
      </c>
      <c r="CT225" s="254">
        <f t="shared" si="269"/>
        <v>0</v>
      </c>
      <c r="CU225" s="254">
        <f t="shared" si="270"/>
        <v>0</v>
      </c>
      <c r="CV225" s="254">
        <f t="shared" si="271"/>
        <v>0</v>
      </c>
      <c r="CW225" s="254">
        <f t="shared" si="272"/>
        <v>0</v>
      </c>
      <c r="CX225" s="254">
        <f t="shared" si="273"/>
        <v>0</v>
      </c>
      <c r="CY225" s="254">
        <f t="shared" si="274"/>
        <v>0</v>
      </c>
      <c r="CZ225" s="254">
        <f t="shared" si="275"/>
        <v>0</v>
      </c>
      <c r="DA225" s="254">
        <f t="shared" si="276"/>
        <v>0</v>
      </c>
      <c r="DB225" s="254">
        <f t="shared" si="277"/>
        <v>0</v>
      </c>
      <c r="DC225" s="254">
        <f t="shared" si="278"/>
        <v>0</v>
      </c>
      <c r="DD225" s="254">
        <f t="shared" si="279"/>
        <v>0</v>
      </c>
      <c r="DE225" s="254">
        <f t="shared" si="280"/>
        <v>0</v>
      </c>
      <c r="DF225" s="254">
        <f t="shared" si="281"/>
        <v>0</v>
      </c>
      <c r="DG225" s="254">
        <f t="shared" si="282"/>
        <v>0</v>
      </c>
      <c r="DH225" s="254">
        <f t="shared" si="283"/>
        <v>0</v>
      </c>
      <c r="DI225" s="254">
        <f t="shared" si="284"/>
        <v>0</v>
      </c>
      <c r="DJ225" s="254">
        <f t="shared" si="285"/>
        <v>0</v>
      </c>
      <c r="DK225" s="254">
        <f t="shared" si="286"/>
        <v>0</v>
      </c>
      <c r="DL225" s="254">
        <f t="shared" si="287"/>
        <v>0</v>
      </c>
      <c r="DM225" s="254">
        <f t="shared" si="288"/>
        <v>0</v>
      </c>
      <c r="DN225" s="254">
        <f t="shared" si="289"/>
        <v>0</v>
      </c>
      <c r="DO225" s="254">
        <f t="shared" si="290"/>
        <v>0</v>
      </c>
      <c r="DP225" s="254">
        <f t="shared" si="291"/>
        <v>0</v>
      </c>
      <c r="DQ225" s="254">
        <f t="shared" si="292"/>
        <v>0</v>
      </c>
      <c r="DR225" s="254">
        <f t="shared" si="293"/>
        <v>0</v>
      </c>
      <c r="DS225" s="254">
        <f t="shared" si="294"/>
        <v>0</v>
      </c>
      <c r="DT225" s="254">
        <f t="shared" si="295"/>
        <v>0</v>
      </c>
      <c r="DU225" s="254">
        <f t="shared" si="296"/>
        <v>0</v>
      </c>
      <c r="DV225" s="254">
        <f t="shared" si="297"/>
        <v>0</v>
      </c>
    </row>
    <row r="226" spans="1:126" ht="24" customHeight="1">
      <c r="A226" s="11" t="str">
        <f ca="1">IF(AG226&lt;&gt;"OK","",CONCATENATE(TEXT('Front Page'!$F$33,"000"),TEXT('Front Page'!$F$31,"000"),"-",LEFT('Front Page'!$R$53,5),"-",LEFT(D226,1),AJ226, "-",TEXT(B226,"000")))</f>
        <v/>
      </c>
      <c r="B226" s="12" t="str">
        <f>IFERROR(IF(E226="","",MAX(B$17:B225)+1),"")</f>
        <v/>
      </c>
      <c r="C226" s="13"/>
      <c r="D226" s="29" t="str">
        <f t="shared" ref="D226:D289" si="300">IF(MIN(J226:U226)=0,IF(MAX(J226:U226)=0,"None",IF(AND(MAX(J226:O226,S226:U226)=0,MIN(P226:R226)&gt;0),"Q3",IF(AND(Q226&gt;0,MAX(J226:P226,R226:U226)=0),"Aug","Monthly"))),"YR")</f>
        <v>None</v>
      </c>
      <c r="E226" s="29" t="str">
        <f t="shared" si="17"/>
        <v/>
      </c>
      <c r="F226" s="29" t="str">
        <f t="shared" si="18"/>
        <v/>
      </c>
      <c r="G226" s="363"/>
      <c r="H226" s="364"/>
      <c r="I226" s="325" t="str">
        <f t="shared" si="255"/>
        <v>No</v>
      </c>
      <c r="J226" s="314">
        <v>0</v>
      </c>
      <c r="K226" s="312">
        <v>0</v>
      </c>
      <c r="L226" s="312">
        <v>0</v>
      </c>
      <c r="M226" s="312">
        <v>0</v>
      </c>
      <c r="N226" s="312">
        <v>0</v>
      </c>
      <c r="O226" s="312">
        <v>0</v>
      </c>
      <c r="P226" s="312">
        <v>0</v>
      </c>
      <c r="Q226" s="312">
        <v>0</v>
      </c>
      <c r="R226" s="312">
        <v>0</v>
      </c>
      <c r="S226" s="312">
        <v>0</v>
      </c>
      <c r="T226" s="312">
        <v>0</v>
      </c>
      <c r="U226" s="312">
        <v>0</v>
      </c>
      <c r="V226" s="313">
        <v>1</v>
      </c>
      <c r="W226" s="313">
        <v>1</v>
      </c>
      <c r="X226" s="312">
        <v>0</v>
      </c>
      <c r="Y226" s="312">
        <v>0</v>
      </c>
      <c r="Z226" s="312">
        <v>0</v>
      </c>
      <c r="AA226" s="14">
        <v>0</v>
      </c>
      <c r="AB226" s="317"/>
      <c r="AC226" s="15" t="str">
        <f t="shared" si="246"/>
        <v/>
      </c>
      <c r="AD226" s="15" t="str">
        <f t="shared" si="256"/>
        <v/>
      </c>
      <c r="AE226" s="16" t="str">
        <f t="shared" si="257"/>
        <v>0 - 0</v>
      </c>
      <c r="AF226" s="20" t="str">
        <f t="shared" si="258"/>
        <v>Not an offer</v>
      </c>
      <c r="AG226" s="276" t="str">
        <f t="shared" si="248"/>
        <v>Not an Offer</v>
      </c>
      <c r="AH226" s="150"/>
      <c r="AI226" s="254">
        <v>210</v>
      </c>
      <c r="AJ226" s="149" t="str">
        <f t="shared" si="249"/>
        <v>00-ICT</v>
      </c>
      <c r="AK226" s="254" t="b">
        <f t="shared" si="11"/>
        <v>0</v>
      </c>
      <c r="AL226" s="254">
        <f t="shared" si="247"/>
        <v>0</v>
      </c>
      <c r="AM226" s="254">
        <f t="shared" si="250"/>
        <v>0</v>
      </c>
      <c r="AN226" s="288">
        <f t="shared" si="259"/>
        <v>0</v>
      </c>
      <c r="AO226" s="288">
        <f>IF(AND($BU226=$BV226,BU226=AO$13),$J226&amp;$K226&amp;$L226&amp;$M226&amp;$N226&amp;$O226&amp;$P226&amp;$Q226&amp;$R226&amp;$S226&amp;$T226&amp;$U226,IFERROR(MATCH($AN226,AO$17:AO225,0),-1000))</f>
        <v>1</v>
      </c>
      <c r="AP226" s="288">
        <f>IF(AND($BU226=$BV226,BV226=AP$13),$J226&amp;$K226&amp;$L226&amp;$M226&amp;$N226&amp;$O226&amp;$P226&amp;$Q226&amp;$R226&amp;$S226&amp;$T226&amp;$U226,IFERROR(MATCH($AN226,AP$17:AP225,0),-1000))</f>
        <v>1</v>
      </c>
      <c r="AQ226" s="288">
        <f>IF(AND($BU226=$BV226,BW226=AQ$13),$J226&amp;$K226&amp;$L226&amp;$M226&amp;$N226&amp;$O226&amp;$P226&amp;$Q226&amp;$R226&amp;$S226&amp;$T226&amp;$U226,IFERROR(MATCH($AN226,AQ$17:AQ225,0),-1000))</f>
        <v>1</v>
      </c>
      <c r="AR226" s="288">
        <f>IF(AND($BU226=$BV226,BX226=AR$13),$J226&amp;$K226&amp;$L226&amp;$M226&amp;$N226&amp;$O226&amp;$P226&amp;$Q226&amp;$R226&amp;$S226&amp;$T226&amp;$U226,IFERROR(MATCH($AN226,AR$17:AR225,0),-1000))</f>
        <v>1</v>
      </c>
      <c r="AS226" s="254">
        <f t="shared" si="242"/>
        <v>0</v>
      </c>
      <c r="AT226" s="261" t="str">
        <f t="shared" si="260"/>
        <v/>
      </c>
      <c r="AU226" s="254" t="str">
        <f t="shared" si="253"/>
        <v/>
      </c>
      <c r="AV226" s="254" t="str">
        <f t="shared" si="251"/>
        <v/>
      </c>
      <c r="AW226" s="254" t="str">
        <f t="shared" si="251"/>
        <v/>
      </c>
      <c r="AX226" s="254" t="str">
        <f t="shared" si="251"/>
        <v/>
      </c>
      <c r="AY226" s="254" t="str">
        <f t="shared" si="251"/>
        <v/>
      </c>
      <c r="AZ226" s="254" t="str">
        <f t="shared" si="251"/>
        <v/>
      </c>
      <c r="BA226" s="254" t="str">
        <f t="shared" si="251"/>
        <v/>
      </c>
      <c r="BB226" s="254" t="str">
        <f t="shared" si="251"/>
        <v/>
      </c>
      <c r="BC226" s="254" t="str">
        <f t="shared" si="251"/>
        <v/>
      </c>
      <c r="BD226" s="254" t="str">
        <f t="shared" si="251"/>
        <v/>
      </c>
      <c r="BE226" s="262" t="str">
        <f t="shared" si="244"/>
        <v/>
      </c>
      <c r="BF226" s="263" t="str">
        <f t="shared" si="254"/>
        <v/>
      </c>
      <c r="BG226" s="254" t="str">
        <f t="shared" si="252"/>
        <v/>
      </c>
      <c r="BH226" s="254" t="str">
        <f t="shared" si="252"/>
        <v/>
      </c>
      <c r="BI226" s="254" t="str">
        <f t="shared" si="252"/>
        <v/>
      </c>
      <c r="BJ226" s="254" t="str">
        <f t="shared" si="252"/>
        <v/>
      </c>
      <c r="BK226" s="254" t="str">
        <f t="shared" si="252"/>
        <v/>
      </c>
      <c r="BL226" s="254" t="str">
        <f t="shared" si="252"/>
        <v/>
      </c>
      <c r="BM226" s="254" t="str">
        <f t="shared" si="252"/>
        <v/>
      </c>
      <c r="BN226" s="254" t="str">
        <f t="shared" si="252"/>
        <v/>
      </c>
      <c r="BO226" s="254" t="str">
        <f t="shared" si="252"/>
        <v/>
      </c>
      <c r="BP226" s="254" t="str">
        <f t="shared" si="245"/>
        <v/>
      </c>
      <c r="BQ226" s="264" t="str">
        <f t="shared" si="261"/>
        <v/>
      </c>
      <c r="BR226" s="261" t="str">
        <f t="shared" si="30"/>
        <v/>
      </c>
      <c r="BS226" s="254" t="str">
        <f t="shared" si="180"/>
        <v/>
      </c>
      <c r="BT226" s="254" t="str">
        <f t="shared" si="180"/>
        <v/>
      </c>
      <c r="BU226" s="265" t="str">
        <f t="shared" si="178"/>
        <v/>
      </c>
      <c r="BV226" s="263" t="str">
        <f t="shared" si="181"/>
        <v/>
      </c>
      <c r="BW226" s="254" t="str">
        <f t="shared" si="181"/>
        <v/>
      </c>
      <c r="BX226" s="254" t="str">
        <f t="shared" si="179"/>
        <v/>
      </c>
      <c r="BY226" s="264" t="str">
        <f t="shared" si="33"/>
        <v/>
      </c>
      <c r="BZ226" s="254" t="str">
        <f t="shared" si="34"/>
        <v/>
      </c>
      <c r="CA226" s="254">
        <f t="shared" si="299"/>
        <v>0</v>
      </c>
      <c r="CB226" s="254">
        <f t="shared" si="299"/>
        <v>0</v>
      </c>
      <c r="CC226" s="254">
        <f t="shared" si="299"/>
        <v>0</v>
      </c>
      <c r="CD226" s="254">
        <f t="shared" si="299"/>
        <v>0</v>
      </c>
      <c r="CE226" s="254">
        <f t="shared" si="299"/>
        <v>0</v>
      </c>
      <c r="CF226" s="254">
        <f t="shared" si="299"/>
        <v>0</v>
      </c>
      <c r="CG226" s="254">
        <f t="shared" si="299"/>
        <v>0</v>
      </c>
      <c r="CH226" s="254">
        <f t="shared" si="299"/>
        <v>0</v>
      </c>
      <c r="CI226" s="254">
        <f t="shared" si="299"/>
        <v>0</v>
      </c>
      <c r="CJ226" s="254">
        <f t="shared" si="298"/>
        <v>0</v>
      </c>
      <c r="CK226" s="254">
        <f t="shared" si="298"/>
        <v>0</v>
      </c>
      <c r="CL226" s="254">
        <f t="shared" si="298"/>
        <v>0</v>
      </c>
      <c r="CM226" s="254">
        <f t="shared" si="262"/>
        <v>0</v>
      </c>
      <c r="CN226" s="254">
        <f t="shared" si="263"/>
        <v>0</v>
      </c>
      <c r="CO226" s="254">
        <f t="shared" si="264"/>
        <v>0</v>
      </c>
      <c r="CP226" s="254">
        <f t="shared" si="265"/>
        <v>0</v>
      </c>
      <c r="CQ226" s="254">
        <f t="shared" si="266"/>
        <v>0</v>
      </c>
      <c r="CR226" s="254">
        <f t="shared" si="267"/>
        <v>0</v>
      </c>
      <c r="CS226" s="254">
        <f t="shared" si="268"/>
        <v>0</v>
      </c>
      <c r="CT226" s="254">
        <f t="shared" si="269"/>
        <v>0</v>
      </c>
      <c r="CU226" s="254">
        <f t="shared" si="270"/>
        <v>0</v>
      </c>
      <c r="CV226" s="254">
        <f t="shared" si="271"/>
        <v>0</v>
      </c>
      <c r="CW226" s="254">
        <f t="shared" si="272"/>
        <v>0</v>
      </c>
      <c r="CX226" s="254">
        <f t="shared" si="273"/>
        <v>0</v>
      </c>
      <c r="CY226" s="254">
        <f t="shared" si="274"/>
        <v>0</v>
      </c>
      <c r="CZ226" s="254">
        <f t="shared" si="275"/>
        <v>0</v>
      </c>
      <c r="DA226" s="254">
        <f t="shared" si="276"/>
        <v>0</v>
      </c>
      <c r="DB226" s="254">
        <f t="shared" si="277"/>
        <v>0</v>
      </c>
      <c r="DC226" s="254">
        <f t="shared" si="278"/>
        <v>0</v>
      </c>
      <c r="DD226" s="254">
        <f t="shared" si="279"/>
        <v>0</v>
      </c>
      <c r="DE226" s="254">
        <f t="shared" si="280"/>
        <v>0</v>
      </c>
      <c r="DF226" s="254">
        <f t="shared" si="281"/>
        <v>0</v>
      </c>
      <c r="DG226" s="254">
        <f t="shared" si="282"/>
        <v>0</v>
      </c>
      <c r="DH226" s="254">
        <f t="shared" si="283"/>
        <v>0</v>
      </c>
      <c r="DI226" s="254">
        <f t="shared" si="284"/>
        <v>0</v>
      </c>
      <c r="DJ226" s="254">
        <f t="shared" si="285"/>
        <v>0</v>
      </c>
      <c r="DK226" s="254">
        <f t="shared" si="286"/>
        <v>0</v>
      </c>
      <c r="DL226" s="254">
        <f t="shared" si="287"/>
        <v>0</v>
      </c>
      <c r="DM226" s="254">
        <f t="shared" si="288"/>
        <v>0</v>
      </c>
      <c r="DN226" s="254">
        <f t="shared" si="289"/>
        <v>0</v>
      </c>
      <c r="DO226" s="254">
        <f t="shared" si="290"/>
        <v>0</v>
      </c>
      <c r="DP226" s="254">
        <f t="shared" si="291"/>
        <v>0</v>
      </c>
      <c r="DQ226" s="254">
        <f t="shared" si="292"/>
        <v>0</v>
      </c>
      <c r="DR226" s="254">
        <f t="shared" si="293"/>
        <v>0</v>
      </c>
      <c r="DS226" s="254">
        <f t="shared" si="294"/>
        <v>0</v>
      </c>
      <c r="DT226" s="254">
        <f t="shared" si="295"/>
        <v>0</v>
      </c>
      <c r="DU226" s="254">
        <f t="shared" si="296"/>
        <v>0</v>
      </c>
      <c r="DV226" s="254">
        <f t="shared" si="297"/>
        <v>0</v>
      </c>
    </row>
    <row r="227" spans="1:126" ht="24" customHeight="1">
      <c r="A227" s="11" t="str">
        <f ca="1">IF(AG227&lt;&gt;"OK","",CONCATENATE(TEXT('Front Page'!$F$33,"000"),TEXT('Front Page'!$F$31,"000"),"-",LEFT('Front Page'!$R$53,5),"-",LEFT(D227,1),AJ227, "-",TEXT(B227,"000")))</f>
        <v/>
      </c>
      <c r="B227" s="12" t="str">
        <f>IFERROR(IF(E227="","",MAX(B$17:B226)+1),"")</f>
        <v/>
      </c>
      <c r="C227" s="13"/>
      <c r="D227" s="29" t="str">
        <f t="shared" si="300"/>
        <v>None</v>
      </c>
      <c r="E227" s="29" t="str">
        <f t="shared" si="17"/>
        <v/>
      </c>
      <c r="F227" s="29" t="str">
        <f t="shared" si="18"/>
        <v/>
      </c>
      <c r="G227" s="363"/>
      <c r="H227" s="364"/>
      <c r="I227" s="325" t="str">
        <f t="shared" si="255"/>
        <v>No</v>
      </c>
      <c r="J227" s="314">
        <v>0</v>
      </c>
      <c r="K227" s="312">
        <v>0</v>
      </c>
      <c r="L227" s="312">
        <v>0</v>
      </c>
      <c r="M227" s="312">
        <v>0</v>
      </c>
      <c r="N227" s="312">
        <v>0</v>
      </c>
      <c r="O227" s="312">
        <v>0</v>
      </c>
      <c r="P227" s="312">
        <v>0</v>
      </c>
      <c r="Q227" s="312">
        <v>0</v>
      </c>
      <c r="R227" s="312">
        <v>0</v>
      </c>
      <c r="S227" s="312">
        <v>0</v>
      </c>
      <c r="T227" s="312">
        <v>0</v>
      </c>
      <c r="U227" s="312">
        <v>0</v>
      </c>
      <c r="V227" s="313">
        <v>1</v>
      </c>
      <c r="W227" s="313">
        <v>1</v>
      </c>
      <c r="X227" s="312">
        <v>0</v>
      </c>
      <c r="Y227" s="312">
        <v>0</v>
      </c>
      <c r="Z227" s="312">
        <v>0</v>
      </c>
      <c r="AA227" s="14">
        <v>0</v>
      </c>
      <c r="AB227" s="317"/>
      <c r="AC227" s="15" t="str">
        <f t="shared" si="246"/>
        <v/>
      </c>
      <c r="AD227" s="15" t="str">
        <f t="shared" si="256"/>
        <v/>
      </c>
      <c r="AE227" s="16" t="str">
        <f t="shared" si="257"/>
        <v>0 - 0</v>
      </c>
      <c r="AF227" s="20" t="str">
        <f t="shared" si="258"/>
        <v>Not an offer</v>
      </c>
      <c r="AG227" s="276" t="str">
        <f t="shared" si="248"/>
        <v>Not an Offer</v>
      </c>
      <c r="AH227" s="150"/>
      <c r="AI227" s="254">
        <v>211</v>
      </c>
      <c r="AJ227" s="149" t="str">
        <f t="shared" si="249"/>
        <v>00-ICT</v>
      </c>
      <c r="AK227" s="254" t="b">
        <f t="shared" si="11"/>
        <v>0</v>
      </c>
      <c r="AL227" s="254">
        <f t="shared" si="247"/>
        <v>0</v>
      </c>
      <c r="AM227" s="254">
        <f t="shared" si="250"/>
        <v>0</v>
      </c>
      <c r="AN227" s="288">
        <f t="shared" si="259"/>
        <v>0</v>
      </c>
      <c r="AO227" s="288">
        <f>IF(AND($BU227=$BV227,BU227=AO$13),$J227&amp;$K227&amp;$L227&amp;$M227&amp;$N227&amp;$O227&amp;$P227&amp;$Q227&amp;$R227&amp;$S227&amp;$T227&amp;$U227,IFERROR(MATCH($AN227,AO$17:AO226,0),-1000))</f>
        <v>1</v>
      </c>
      <c r="AP227" s="288">
        <f>IF(AND($BU227=$BV227,BV227=AP$13),$J227&amp;$K227&amp;$L227&amp;$M227&amp;$N227&amp;$O227&amp;$P227&amp;$Q227&amp;$R227&amp;$S227&amp;$T227&amp;$U227,IFERROR(MATCH($AN227,AP$17:AP226,0),-1000))</f>
        <v>1</v>
      </c>
      <c r="AQ227" s="288">
        <f>IF(AND($BU227=$BV227,BW227=AQ$13),$J227&amp;$K227&amp;$L227&amp;$M227&amp;$N227&amp;$O227&amp;$P227&amp;$Q227&amp;$R227&amp;$S227&amp;$T227&amp;$U227,IFERROR(MATCH($AN227,AQ$17:AQ226,0),-1000))</f>
        <v>1</v>
      </c>
      <c r="AR227" s="288">
        <f>IF(AND($BU227=$BV227,BX227=AR$13),$J227&amp;$K227&amp;$L227&amp;$M227&amp;$N227&amp;$O227&amp;$P227&amp;$Q227&amp;$R227&amp;$S227&amp;$T227&amp;$U227,IFERROR(MATCH($AN227,AR$17:AR226,0),-1000))</f>
        <v>1</v>
      </c>
      <c r="AS227" s="254">
        <f t="shared" si="242"/>
        <v>0</v>
      </c>
      <c r="AT227" s="261" t="str">
        <f t="shared" si="260"/>
        <v/>
      </c>
      <c r="AU227" s="254" t="str">
        <f t="shared" si="253"/>
        <v/>
      </c>
      <c r="AV227" s="254" t="str">
        <f t="shared" si="251"/>
        <v/>
      </c>
      <c r="AW227" s="254" t="str">
        <f t="shared" si="251"/>
        <v/>
      </c>
      <c r="AX227" s="254" t="str">
        <f t="shared" si="251"/>
        <v/>
      </c>
      <c r="AY227" s="254" t="str">
        <f t="shared" si="251"/>
        <v/>
      </c>
      <c r="AZ227" s="254" t="str">
        <f t="shared" si="251"/>
        <v/>
      </c>
      <c r="BA227" s="254" t="str">
        <f t="shared" si="251"/>
        <v/>
      </c>
      <c r="BB227" s="254" t="str">
        <f t="shared" si="251"/>
        <v/>
      </c>
      <c r="BC227" s="254" t="str">
        <f t="shared" si="251"/>
        <v/>
      </c>
      <c r="BD227" s="254" t="str">
        <f t="shared" si="251"/>
        <v/>
      </c>
      <c r="BE227" s="262" t="str">
        <f t="shared" si="244"/>
        <v/>
      </c>
      <c r="BF227" s="263" t="str">
        <f t="shared" si="254"/>
        <v/>
      </c>
      <c r="BG227" s="254" t="str">
        <f t="shared" si="252"/>
        <v/>
      </c>
      <c r="BH227" s="254" t="str">
        <f t="shared" si="252"/>
        <v/>
      </c>
      <c r="BI227" s="254" t="str">
        <f t="shared" si="252"/>
        <v/>
      </c>
      <c r="BJ227" s="254" t="str">
        <f t="shared" si="252"/>
        <v/>
      </c>
      <c r="BK227" s="254" t="str">
        <f t="shared" si="252"/>
        <v/>
      </c>
      <c r="BL227" s="254" t="str">
        <f t="shared" si="252"/>
        <v/>
      </c>
      <c r="BM227" s="254" t="str">
        <f t="shared" si="252"/>
        <v/>
      </c>
      <c r="BN227" s="254" t="str">
        <f t="shared" si="252"/>
        <v/>
      </c>
      <c r="BO227" s="254" t="str">
        <f t="shared" si="252"/>
        <v/>
      </c>
      <c r="BP227" s="254" t="str">
        <f t="shared" si="245"/>
        <v/>
      </c>
      <c r="BQ227" s="264" t="str">
        <f t="shared" si="261"/>
        <v/>
      </c>
      <c r="BR227" s="261" t="str">
        <f t="shared" si="30"/>
        <v/>
      </c>
      <c r="BS227" s="254" t="str">
        <f t="shared" si="180"/>
        <v/>
      </c>
      <c r="BT227" s="254" t="str">
        <f t="shared" si="180"/>
        <v/>
      </c>
      <c r="BU227" s="265" t="str">
        <f t="shared" si="178"/>
        <v/>
      </c>
      <c r="BV227" s="263" t="str">
        <f t="shared" si="181"/>
        <v/>
      </c>
      <c r="BW227" s="254" t="str">
        <f t="shared" si="181"/>
        <v/>
      </c>
      <c r="BX227" s="254" t="str">
        <f t="shared" si="179"/>
        <v/>
      </c>
      <c r="BY227" s="264" t="str">
        <f t="shared" si="33"/>
        <v/>
      </c>
      <c r="BZ227" s="254" t="str">
        <f t="shared" si="34"/>
        <v/>
      </c>
      <c r="CA227" s="254">
        <f t="shared" si="299"/>
        <v>0</v>
      </c>
      <c r="CB227" s="254">
        <f t="shared" si="299"/>
        <v>0</v>
      </c>
      <c r="CC227" s="254">
        <f t="shared" si="299"/>
        <v>0</v>
      </c>
      <c r="CD227" s="254">
        <f t="shared" si="299"/>
        <v>0</v>
      </c>
      <c r="CE227" s="254">
        <f t="shared" si="299"/>
        <v>0</v>
      </c>
      <c r="CF227" s="254">
        <f t="shared" si="299"/>
        <v>0</v>
      </c>
      <c r="CG227" s="254">
        <f t="shared" si="299"/>
        <v>0</v>
      </c>
      <c r="CH227" s="254">
        <f t="shared" si="299"/>
        <v>0</v>
      </c>
      <c r="CI227" s="254">
        <f t="shared" si="299"/>
        <v>0</v>
      </c>
      <c r="CJ227" s="254">
        <f t="shared" si="298"/>
        <v>0</v>
      </c>
      <c r="CK227" s="254">
        <f t="shared" si="298"/>
        <v>0</v>
      </c>
      <c r="CL227" s="254">
        <f t="shared" si="298"/>
        <v>0</v>
      </c>
      <c r="CM227" s="254">
        <f t="shared" si="262"/>
        <v>0</v>
      </c>
      <c r="CN227" s="254">
        <f t="shared" si="263"/>
        <v>0</v>
      </c>
      <c r="CO227" s="254">
        <f t="shared" si="264"/>
        <v>0</v>
      </c>
      <c r="CP227" s="254">
        <f t="shared" si="265"/>
        <v>0</v>
      </c>
      <c r="CQ227" s="254">
        <f t="shared" si="266"/>
        <v>0</v>
      </c>
      <c r="CR227" s="254">
        <f t="shared" si="267"/>
        <v>0</v>
      </c>
      <c r="CS227" s="254">
        <f t="shared" si="268"/>
        <v>0</v>
      </c>
      <c r="CT227" s="254">
        <f t="shared" si="269"/>
        <v>0</v>
      </c>
      <c r="CU227" s="254">
        <f t="shared" si="270"/>
        <v>0</v>
      </c>
      <c r="CV227" s="254">
        <f t="shared" si="271"/>
        <v>0</v>
      </c>
      <c r="CW227" s="254">
        <f t="shared" si="272"/>
        <v>0</v>
      </c>
      <c r="CX227" s="254">
        <f t="shared" si="273"/>
        <v>0</v>
      </c>
      <c r="CY227" s="254">
        <f t="shared" si="274"/>
        <v>0</v>
      </c>
      <c r="CZ227" s="254">
        <f t="shared" si="275"/>
        <v>0</v>
      </c>
      <c r="DA227" s="254">
        <f t="shared" si="276"/>
        <v>0</v>
      </c>
      <c r="DB227" s="254">
        <f t="shared" si="277"/>
        <v>0</v>
      </c>
      <c r="DC227" s="254">
        <f t="shared" si="278"/>
        <v>0</v>
      </c>
      <c r="DD227" s="254">
        <f t="shared" si="279"/>
        <v>0</v>
      </c>
      <c r="DE227" s="254">
        <f t="shared" si="280"/>
        <v>0</v>
      </c>
      <c r="DF227" s="254">
        <f t="shared" si="281"/>
        <v>0</v>
      </c>
      <c r="DG227" s="254">
        <f t="shared" si="282"/>
        <v>0</v>
      </c>
      <c r="DH227" s="254">
        <f t="shared" si="283"/>
        <v>0</v>
      </c>
      <c r="DI227" s="254">
        <f t="shared" si="284"/>
        <v>0</v>
      </c>
      <c r="DJ227" s="254">
        <f t="shared" si="285"/>
        <v>0</v>
      </c>
      <c r="DK227" s="254">
        <f t="shared" si="286"/>
        <v>0</v>
      </c>
      <c r="DL227" s="254">
        <f t="shared" si="287"/>
        <v>0</v>
      </c>
      <c r="DM227" s="254">
        <f t="shared" si="288"/>
        <v>0</v>
      </c>
      <c r="DN227" s="254">
        <f t="shared" si="289"/>
        <v>0</v>
      </c>
      <c r="DO227" s="254">
        <f t="shared" si="290"/>
        <v>0</v>
      </c>
      <c r="DP227" s="254">
        <f t="shared" si="291"/>
        <v>0</v>
      </c>
      <c r="DQ227" s="254">
        <f t="shared" si="292"/>
        <v>0</v>
      </c>
      <c r="DR227" s="254">
        <f t="shared" si="293"/>
        <v>0</v>
      </c>
      <c r="DS227" s="254">
        <f t="shared" si="294"/>
        <v>0</v>
      </c>
      <c r="DT227" s="254">
        <f t="shared" si="295"/>
        <v>0</v>
      </c>
      <c r="DU227" s="254">
        <f t="shared" si="296"/>
        <v>0</v>
      </c>
      <c r="DV227" s="254">
        <f t="shared" si="297"/>
        <v>0</v>
      </c>
    </row>
    <row r="228" spans="1:126" ht="24" customHeight="1">
      <c r="A228" s="11" t="str">
        <f ca="1">IF(AG228&lt;&gt;"OK","",CONCATENATE(TEXT('Front Page'!$F$33,"000"),TEXT('Front Page'!$F$31,"000"),"-",LEFT('Front Page'!$R$53,5),"-",LEFT(D228,1),AJ228, "-",TEXT(B228,"000")))</f>
        <v/>
      </c>
      <c r="B228" s="12" t="str">
        <f>IFERROR(IF(E228="","",MAX(B$17:B227)+1),"")</f>
        <v/>
      </c>
      <c r="C228" s="13"/>
      <c r="D228" s="29" t="str">
        <f t="shared" si="300"/>
        <v>None</v>
      </c>
      <c r="E228" s="29" t="str">
        <f t="shared" si="17"/>
        <v/>
      </c>
      <c r="F228" s="29" t="str">
        <f t="shared" si="18"/>
        <v/>
      </c>
      <c r="G228" s="363"/>
      <c r="H228" s="364"/>
      <c r="I228" s="325" t="str">
        <f t="shared" si="255"/>
        <v>No</v>
      </c>
      <c r="J228" s="314">
        <v>0</v>
      </c>
      <c r="K228" s="312">
        <v>0</v>
      </c>
      <c r="L228" s="312">
        <v>0</v>
      </c>
      <c r="M228" s="312">
        <v>0</v>
      </c>
      <c r="N228" s="312">
        <v>0</v>
      </c>
      <c r="O228" s="312">
        <v>0</v>
      </c>
      <c r="P228" s="312">
        <v>0</v>
      </c>
      <c r="Q228" s="312">
        <v>0</v>
      </c>
      <c r="R228" s="312">
        <v>0</v>
      </c>
      <c r="S228" s="312">
        <v>0</v>
      </c>
      <c r="T228" s="312">
        <v>0</v>
      </c>
      <c r="U228" s="312">
        <v>0</v>
      </c>
      <c r="V228" s="313">
        <v>1</v>
      </c>
      <c r="W228" s="313">
        <v>1</v>
      </c>
      <c r="X228" s="312">
        <v>0</v>
      </c>
      <c r="Y228" s="312">
        <v>0</v>
      </c>
      <c r="Z228" s="312">
        <v>0</v>
      </c>
      <c r="AA228" s="14">
        <v>0</v>
      </c>
      <c r="AB228" s="317"/>
      <c r="AC228" s="15" t="str">
        <f t="shared" si="246"/>
        <v/>
      </c>
      <c r="AD228" s="15" t="str">
        <f t="shared" si="256"/>
        <v/>
      </c>
      <c r="AE228" s="16" t="str">
        <f t="shared" si="257"/>
        <v>0 - 0</v>
      </c>
      <c r="AF228" s="20" t="str">
        <f t="shared" si="258"/>
        <v>Not an offer</v>
      </c>
      <c r="AG228" s="276" t="str">
        <f t="shared" si="248"/>
        <v>Not an Offer</v>
      </c>
      <c r="AH228" s="150"/>
      <c r="AI228" s="254">
        <v>212</v>
      </c>
      <c r="AJ228" s="149" t="str">
        <f t="shared" si="249"/>
        <v>00-ICT</v>
      </c>
      <c r="AK228" s="254" t="b">
        <f t="shared" si="11"/>
        <v>0</v>
      </c>
      <c r="AL228" s="254">
        <f t="shared" si="247"/>
        <v>0</v>
      </c>
      <c r="AM228" s="254">
        <f t="shared" si="250"/>
        <v>0</v>
      </c>
      <c r="AN228" s="288">
        <f t="shared" si="259"/>
        <v>0</v>
      </c>
      <c r="AO228" s="288">
        <f>IF(AND($BU228=$BV228,BU228=AO$13),$J228&amp;$K228&amp;$L228&amp;$M228&amp;$N228&amp;$O228&amp;$P228&amp;$Q228&amp;$R228&amp;$S228&amp;$T228&amp;$U228,IFERROR(MATCH($AN228,AO$17:AO227,0),-1000))</f>
        <v>1</v>
      </c>
      <c r="AP228" s="288">
        <f>IF(AND($BU228=$BV228,BV228=AP$13),$J228&amp;$K228&amp;$L228&amp;$M228&amp;$N228&amp;$O228&amp;$P228&amp;$Q228&amp;$R228&amp;$S228&amp;$T228&amp;$U228,IFERROR(MATCH($AN228,AP$17:AP227,0),-1000))</f>
        <v>1</v>
      </c>
      <c r="AQ228" s="288">
        <f>IF(AND($BU228=$BV228,BW228=AQ$13),$J228&amp;$K228&amp;$L228&amp;$M228&amp;$N228&amp;$O228&amp;$P228&amp;$Q228&amp;$R228&amp;$S228&amp;$T228&amp;$U228,IFERROR(MATCH($AN228,AQ$17:AQ227,0),-1000))</f>
        <v>1</v>
      </c>
      <c r="AR228" s="288">
        <f>IF(AND($BU228=$BV228,BX228=AR$13),$J228&amp;$K228&amp;$L228&amp;$M228&amp;$N228&amp;$O228&amp;$P228&amp;$Q228&amp;$R228&amp;$S228&amp;$T228&amp;$U228,IFERROR(MATCH($AN228,AR$17:AR227,0),-1000))</f>
        <v>1</v>
      </c>
      <c r="AS228" s="254">
        <f t="shared" si="242"/>
        <v>0</v>
      </c>
      <c r="AT228" s="261" t="str">
        <f t="shared" si="260"/>
        <v/>
      </c>
      <c r="AU228" s="254" t="str">
        <f t="shared" si="253"/>
        <v/>
      </c>
      <c r="AV228" s="254" t="str">
        <f t="shared" si="251"/>
        <v/>
      </c>
      <c r="AW228" s="254" t="str">
        <f t="shared" si="251"/>
        <v/>
      </c>
      <c r="AX228" s="254" t="str">
        <f t="shared" si="251"/>
        <v/>
      </c>
      <c r="AY228" s="254" t="str">
        <f t="shared" si="251"/>
        <v/>
      </c>
      <c r="AZ228" s="254" t="str">
        <f t="shared" si="251"/>
        <v/>
      </c>
      <c r="BA228" s="254" t="str">
        <f t="shared" si="251"/>
        <v/>
      </c>
      <c r="BB228" s="254" t="str">
        <f t="shared" si="251"/>
        <v/>
      </c>
      <c r="BC228" s="254" t="str">
        <f t="shared" si="251"/>
        <v/>
      </c>
      <c r="BD228" s="254" t="str">
        <f t="shared" si="251"/>
        <v/>
      </c>
      <c r="BE228" s="262" t="str">
        <f t="shared" si="244"/>
        <v/>
      </c>
      <c r="BF228" s="263" t="str">
        <f t="shared" si="254"/>
        <v/>
      </c>
      <c r="BG228" s="254" t="str">
        <f t="shared" si="252"/>
        <v/>
      </c>
      <c r="BH228" s="254" t="str">
        <f t="shared" si="252"/>
        <v/>
      </c>
      <c r="BI228" s="254" t="str">
        <f t="shared" si="252"/>
        <v/>
      </c>
      <c r="BJ228" s="254" t="str">
        <f t="shared" si="252"/>
        <v/>
      </c>
      <c r="BK228" s="254" t="str">
        <f t="shared" si="252"/>
        <v/>
      </c>
      <c r="BL228" s="254" t="str">
        <f t="shared" si="252"/>
        <v/>
      </c>
      <c r="BM228" s="254" t="str">
        <f t="shared" si="252"/>
        <v/>
      </c>
      <c r="BN228" s="254" t="str">
        <f t="shared" si="252"/>
        <v/>
      </c>
      <c r="BO228" s="254" t="str">
        <f t="shared" si="252"/>
        <v/>
      </c>
      <c r="BP228" s="254" t="str">
        <f t="shared" si="245"/>
        <v/>
      </c>
      <c r="BQ228" s="264" t="str">
        <f t="shared" si="261"/>
        <v/>
      </c>
      <c r="BR228" s="261" t="str">
        <f t="shared" si="30"/>
        <v/>
      </c>
      <c r="BS228" s="254" t="str">
        <f t="shared" si="180"/>
        <v/>
      </c>
      <c r="BT228" s="254" t="str">
        <f t="shared" si="180"/>
        <v/>
      </c>
      <c r="BU228" s="265" t="str">
        <f t="shared" si="178"/>
        <v/>
      </c>
      <c r="BV228" s="263" t="str">
        <f t="shared" si="181"/>
        <v/>
      </c>
      <c r="BW228" s="254" t="str">
        <f t="shared" si="181"/>
        <v/>
      </c>
      <c r="BX228" s="254" t="str">
        <f t="shared" si="179"/>
        <v/>
      </c>
      <c r="BY228" s="264" t="str">
        <f t="shared" si="33"/>
        <v/>
      </c>
      <c r="BZ228" s="254" t="str">
        <f t="shared" si="34"/>
        <v/>
      </c>
      <c r="CA228" s="254">
        <f t="shared" si="299"/>
        <v>0</v>
      </c>
      <c r="CB228" s="254">
        <f t="shared" si="299"/>
        <v>0</v>
      </c>
      <c r="CC228" s="254">
        <f t="shared" si="299"/>
        <v>0</v>
      </c>
      <c r="CD228" s="254">
        <f t="shared" si="299"/>
        <v>0</v>
      </c>
      <c r="CE228" s="254">
        <f t="shared" si="299"/>
        <v>0</v>
      </c>
      <c r="CF228" s="254">
        <f t="shared" si="299"/>
        <v>0</v>
      </c>
      <c r="CG228" s="254">
        <f t="shared" si="299"/>
        <v>0</v>
      </c>
      <c r="CH228" s="254">
        <f t="shared" si="299"/>
        <v>0</v>
      </c>
      <c r="CI228" s="254">
        <f t="shared" si="299"/>
        <v>0</v>
      </c>
      <c r="CJ228" s="254">
        <f t="shared" si="298"/>
        <v>0</v>
      </c>
      <c r="CK228" s="254">
        <f t="shared" si="298"/>
        <v>0</v>
      </c>
      <c r="CL228" s="254">
        <f t="shared" si="298"/>
        <v>0</v>
      </c>
      <c r="CM228" s="254">
        <f t="shared" si="262"/>
        <v>0</v>
      </c>
      <c r="CN228" s="254">
        <f t="shared" si="263"/>
        <v>0</v>
      </c>
      <c r="CO228" s="254">
        <f t="shared" si="264"/>
        <v>0</v>
      </c>
      <c r="CP228" s="254">
        <f t="shared" si="265"/>
        <v>0</v>
      </c>
      <c r="CQ228" s="254">
        <f t="shared" si="266"/>
        <v>0</v>
      </c>
      <c r="CR228" s="254">
        <f t="shared" si="267"/>
        <v>0</v>
      </c>
      <c r="CS228" s="254">
        <f t="shared" si="268"/>
        <v>0</v>
      </c>
      <c r="CT228" s="254">
        <f t="shared" si="269"/>
        <v>0</v>
      </c>
      <c r="CU228" s="254">
        <f t="shared" si="270"/>
        <v>0</v>
      </c>
      <c r="CV228" s="254">
        <f t="shared" si="271"/>
        <v>0</v>
      </c>
      <c r="CW228" s="254">
        <f t="shared" si="272"/>
        <v>0</v>
      </c>
      <c r="CX228" s="254">
        <f t="shared" si="273"/>
        <v>0</v>
      </c>
      <c r="CY228" s="254">
        <f t="shared" si="274"/>
        <v>0</v>
      </c>
      <c r="CZ228" s="254">
        <f t="shared" si="275"/>
        <v>0</v>
      </c>
      <c r="DA228" s="254">
        <f t="shared" si="276"/>
        <v>0</v>
      </c>
      <c r="DB228" s="254">
        <f t="shared" si="277"/>
        <v>0</v>
      </c>
      <c r="DC228" s="254">
        <f t="shared" si="278"/>
        <v>0</v>
      </c>
      <c r="DD228" s="254">
        <f t="shared" si="279"/>
        <v>0</v>
      </c>
      <c r="DE228" s="254">
        <f t="shared" si="280"/>
        <v>0</v>
      </c>
      <c r="DF228" s="254">
        <f t="shared" si="281"/>
        <v>0</v>
      </c>
      <c r="DG228" s="254">
        <f t="shared" si="282"/>
        <v>0</v>
      </c>
      <c r="DH228" s="254">
        <f t="shared" si="283"/>
        <v>0</v>
      </c>
      <c r="DI228" s="254">
        <f t="shared" si="284"/>
        <v>0</v>
      </c>
      <c r="DJ228" s="254">
        <f t="shared" si="285"/>
        <v>0</v>
      </c>
      <c r="DK228" s="254">
        <f t="shared" si="286"/>
        <v>0</v>
      </c>
      <c r="DL228" s="254">
        <f t="shared" si="287"/>
        <v>0</v>
      </c>
      <c r="DM228" s="254">
        <f t="shared" si="288"/>
        <v>0</v>
      </c>
      <c r="DN228" s="254">
        <f t="shared" si="289"/>
        <v>0</v>
      </c>
      <c r="DO228" s="254">
        <f t="shared" si="290"/>
        <v>0</v>
      </c>
      <c r="DP228" s="254">
        <f t="shared" si="291"/>
        <v>0</v>
      </c>
      <c r="DQ228" s="254">
        <f t="shared" si="292"/>
        <v>0</v>
      </c>
      <c r="DR228" s="254">
        <f t="shared" si="293"/>
        <v>0</v>
      </c>
      <c r="DS228" s="254">
        <f t="shared" si="294"/>
        <v>0</v>
      </c>
      <c r="DT228" s="254">
        <f t="shared" si="295"/>
        <v>0</v>
      </c>
      <c r="DU228" s="254">
        <f t="shared" si="296"/>
        <v>0</v>
      </c>
      <c r="DV228" s="254">
        <f t="shared" si="297"/>
        <v>0</v>
      </c>
    </row>
    <row r="229" spans="1:126" ht="24" customHeight="1">
      <c r="A229" s="11" t="str">
        <f ca="1">IF(AG229&lt;&gt;"OK","",CONCATENATE(TEXT('Front Page'!$F$33,"000"),TEXT('Front Page'!$F$31,"000"),"-",LEFT('Front Page'!$R$53,5),"-",LEFT(D229,1),AJ229, "-",TEXT(B229,"000")))</f>
        <v/>
      </c>
      <c r="B229" s="12" t="str">
        <f>IFERROR(IF(E229="","",MAX(B$17:B228)+1),"")</f>
        <v/>
      </c>
      <c r="C229" s="13"/>
      <c r="D229" s="29" t="str">
        <f t="shared" si="300"/>
        <v>None</v>
      </c>
      <c r="E229" s="29" t="str">
        <f t="shared" si="17"/>
        <v/>
      </c>
      <c r="F229" s="29" t="str">
        <f t="shared" si="18"/>
        <v/>
      </c>
      <c r="G229" s="363"/>
      <c r="H229" s="364"/>
      <c r="I229" s="325" t="str">
        <f t="shared" si="255"/>
        <v>No</v>
      </c>
      <c r="J229" s="314">
        <v>0</v>
      </c>
      <c r="K229" s="312">
        <v>0</v>
      </c>
      <c r="L229" s="312">
        <v>0</v>
      </c>
      <c r="M229" s="312">
        <v>0</v>
      </c>
      <c r="N229" s="312">
        <v>0</v>
      </c>
      <c r="O229" s="312">
        <v>0</v>
      </c>
      <c r="P229" s="312">
        <v>0</v>
      </c>
      <c r="Q229" s="312">
        <v>0</v>
      </c>
      <c r="R229" s="312">
        <v>0</v>
      </c>
      <c r="S229" s="312">
        <v>0</v>
      </c>
      <c r="T229" s="312">
        <v>0</v>
      </c>
      <c r="U229" s="312">
        <v>0</v>
      </c>
      <c r="V229" s="313">
        <v>1</v>
      </c>
      <c r="W229" s="313">
        <v>1</v>
      </c>
      <c r="X229" s="312">
        <v>0</v>
      </c>
      <c r="Y229" s="312">
        <v>0</v>
      </c>
      <c r="Z229" s="312">
        <v>0</v>
      </c>
      <c r="AA229" s="14">
        <v>0</v>
      </c>
      <c r="AB229" s="317"/>
      <c r="AC229" s="15" t="str">
        <f t="shared" si="246"/>
        <v/>
      </c>
      <c r="AD229" s="15" t="str">
        <f t="shared" si="256"/>
        <v/>
      </c>
      <c r="AE229" s="16" t="str">
        <f t="shared" si="257"/>
        <v>0 - 0</v>
      </c>
      <c r="AF229" s="20" t="str">
        <f t="shared" si="258"/>
        <v>Not an offer</v>
      </c>
      <c r="AG229" s="276" t="str">
        <f t="shared" si="248"/>
        <v>Not an Offer</v>
      </c>
      <c r="AH229" s="150"/>
      <c r="AI229" s="254">
        <v>213</v>
      </c>
      <c r="AJ229" s="149" t="str">
        <f t="shared" si="249"/>
        <v>00-ICT</v>
      </c>
      <c r="AK229" s="254" t="b">
        <f t="shared" si="11"/>
        <v>0</v>
      </c>
      <c r="AL229" s="254">
        <f t="shared" si="247"/>
        <v>0</v>
      </c>
      <c r="AM229" s="254">
        <f t="shared" si="250"/>
        <v>0</v>
      </c>
      <c r="AN229" s="288">
        <f t="shared" si="259"/>
        <v>0</v>
      </c>
      <c r="AO229" s="288">
        <f>IF(AND($BU229=$BV229,BU229=AO$13),$J229&amp;$K229&amp;$L229&amp;$M229&amp;$N229&amp;$O229&amp;$P229&amp;$Q229&amp;$R229&amp;$S229&amp;$T229&amp;$U229,IFERROR(MATCH($AN229,AO$17:AO228,0),-1000))</f>
        <v>1</v>
      </c>
      <c r="AP229" s="288">
        <f>IF(AND($BU229=$BV229,BV229=AP$13),$J229&amp;$K229&amp;$L229&amp;$M229&amp;$N229&amp;$O229&amp;$P229&amp;$Q229&amp;$R229&amp;$S229&amp;$T229&amp;$U229,IFERROR(MATCH($AN229,AP$17:AP228,0),-1000))</f>
        <v>1</v>
      </c>
      <c r="AQ229" s="288">
        <f>IF(AND($BU229=$BV229,BW229=AQ$13),$J229&amp;$K229&amp;$L229&amp;$M229&amp;$N229&amp;$O229&amp;$P229&amp;$Q229&amp;$R229&amp;$S229&amp;$T229&amp;$U229,IFERROR(MATCH($AN229,AQ$17:AQ228,0),-1000))</f>
        <v>1</v>
      </c>
      <c r="AR229" s="288">
        <f>IF(AND($BU229=$BV229,BX229=AR$13),$J229&amp;$K229&amp;$L229&amp;$M229&amp;$N229&amp;$O229&amp;$P229&amp;$Q229&amp;$R229&amp;$S229&amp;$T229&amp;$U229,IFERROR(MATCH($AN229,AR$17:AR228,0),-1000))</f>
        <v>1</v>
      </c>
      <c r="AS229" s="254">
        <f t="shared" si="242"/>
        <v>0</v>
      </c>
      <c r="AT229" s="261" t="str">
        <f t="shared" si="260"/>
        <v/>
      </c>
      <c r="AU229" s="254" t="str">
        <f t="shared" si="253"/>
        <v/>
      </c>
      <c r="AV229" s="254" t="str">
        <f t="shared" si="251"/>
        <v/>
      </c>
      <c r="AW229" s="254" t="str">
        <f t="shared" si="251"/>
        <v/>
      </c>
      <c r="AX229" s="254" t="str">
        <f t="shared" si="251"/>
        <v/>
      </c>
      <c r="AY229" s="254" t="str">
        <f t="shared" si="251"/>
        <v/>
      </c>
      <c r="AZ229" s="254" t="str">
        <f t="shared" si="251"/>
        <v/>
      </c>
      <c r="BA229" s="254" t="str">
        <f t="shared" si="251"/>
        <v/>
      </c>
      <c r="BB229" s="254" t="str">
        <f t="shared" si="251"/>
        <v/>
      </c>
      <c r="BC229" s="254" t="str">
        <f t="shared" si="251"/>
        <v/>
      </c>
      <c r="BD229" s="254" t="str">
        <f t="shared" si="251"/>
        <v/>
      </c>
      <c r="BE229" s="262" t="str">
        <f t="shared" si="244"/>
        <v/>
      </c>
      <c r="BF229" s="263" t="str">
        <f t="shared" si="254"/>
        <v/>
      </c>
      <c r="BG229" s="254" t="str">
        <f t="shared" si="252"/>
        <v/>
      </c>
      <c r="BH229" s="254" t="str">
        <f t="shared" si="252"/>
        <v/>
      </c>
      <c r="BI229" s="254" t="str">
        <f t="shared" si="252"/>
        <v/>
      </c>
      <c r="BJ229" s="254" t="str">
        <f t="shared" si="252"/>
        <v/>
      </c>
      <c r="BK229" s="254" t="str">
        <f t="shared" si="252"/>
        <v/>
      </c>
      <c r="BL229" s="254" t="str">
        <f t="shared" si="252"/>
        <v/>
      </c>
      <c r="BM229" s="254" t="str">
        <f t="shared" si="252"/>
        <v/>
      </c>
      <c r="BN229" s="254" t="str">
        <f t="shared" si="252"/>
        <v/>
      </c>
      <c r="BO229" s="254" t="str">
        <f t="shared" si="252"/>
        <v/>
      </c>
      <c r="BP229" s="254" t="str">
        <f t="shared" si="245"/>
        <v/>
      </c>
      <c r="BQ229" s="264" t="str">
        <f t="shared" si="261"/>
        <v/>
      </c>
      <c r="BR229" s="261" t="str">
        <f t="shared" si="30"/>
        <v/>
      </c>
      <c r="BS229" s="254" t="str">
        <f t="shared" si="180"/>
        <v/>
      </c>
      <c r="BT229" s="254" t="str">
        <f t="shared" si="180"/>
        <v/>
      </c>
      <c r="BU229" s="265" t="str">
        <f t="shared" si="178"/>
        <v/>
      </c>
      <c r="BV229" s="263" t="str">
        <f t="shared" si="181"/>
        <v/>
      </c>
      <c r="BW229" s="254" t="str">
        <f t="shared" si="181"/>
        <v/>
      </c>
      <c r="BX229" s="254" t="str">
        <f t="shared" si="179"/>
        <v/>
      </c>
      <c r="BY229" s="264" t="str">
        <f t="shared" si="33"/>
        <v/>
      </c>
      <c r="BZ229" s="254" t="str">
        <f t="shared" si="34"/>
        <v/>
      </c>
      <c r="CA229" s="254">
        <f t="shared" si="299"/>
        <v>0</v>
      </c>
      <c r="CB229" s="254">
        <f t="shared" si="299"/>
        <v>0</v>
      </c>
      <c r="CC229" s="254">
        <f t="shared" si="299"/>
        <v>0</v>
      </c>
      <c r="CD229" s="254">
        <f t="shared" si="299"/>
        <v>0</v>
      </c>
      <c r="CE229" s="254">
        <f t="shared" si="299"/>
        <v>0</v>
      </c>
      <c r="CF229" s="254">
        <f t="shared" si="299"/>
        <v>0</v>
      </c>
      <c r="CG229" s="254">
        <f t="shared" si="299"/>
        <v>0</v>
      </c>
      <c r="CH229" s="254">
        <f t="shared" si="299"/>
        <v>0</v>
      </c>
      <c r="CI229" s="254">
        <f t="shared" si="299"/>
        <v>0</v>
      </c>
      <c r="CJ229" s="254">
        <f t="shared" si="298"/>
        <v>0</v>
      </c>
      <c r="CK229" s="254">
        <f t="shared" si="298"/>
        <v>0</v>
      </c>
      <c r="CL229" s="254">
        <f t="shared" si="298"/>
        <v>0</v>
      </c>
      <c r="CM229" s="254">
        <f t="shared" si="262"/>
        <v>0</v>
      </c>
      <c r="CN229" s="254">
        <f t="shared" si="263"/>
        <v>0</v>
      </c>
      <c r="CO229" s="254">
        <f t="shared" si="264"/>
        <v>0</v>
      </c>
      <c r="CP229" s="254">
        <f t="shared" si="265"/>
        <v>0</v>
      </c>
      <c r="CQ229" s="254">
        <f t="shared" si="266"/>
        <v>0</v>
      </c>
      <c r="CR229" s="254">
        <f t="shared" si="267"/>
        <v>0</v>
      </c>
      <c r="CS229" s="254">
        <f t="shared" si="268"/>
        <v>0</v>
      </c>
      <c r="CT229" s="254">
        <f t="shared" si="269"/>
        <v>0</v>
      </c>
      <c r="CU229" s="254">
        <f t="shared" si="270"/>
        <v>0</v>
      </c>
      <c r="CV229" s="254">
        <f t="shared" si="271"/>
        <v>0</v>
      </c>
      <c r="CW229" s="254">
        <f t="shared" si="272"/>
        <v>0</v>
      </c>
      <c r="CX229" s="254">
        <f t="shared" si="273"/>
        <v>0</v>
      </c>
      <c r="CY229" s="254">
        <f t="shared" si="274"/>
        <v>0</v>
      </c>
      <c r="CZ229" s="254">
        <f t="shared" si="275"/>
        <v>0</v>
      </c>
      <c r="DA229" s="254">
        <f t="shared" si="276"/>
        <v>0</v>
      </c>
      <c r="DB229" s="254">
        <f t="shared" si="277"/>
        <v>0</v>
      </c>
      <c r="DC229" s="254">
        <f t="shared" si="278"/>
        <v>0</v>
      </c>
      <c r="DD229" s="254">
        <f t="shared" si="279"/>
        <v>0</v>
      </c>
      <c r="DE229" s="254">
        <f t="shared" si="280"/>
        <v>0</v>
      </c>
      <c r="DF229" s="254">
        <f t="shared" si="281"/>
        <v>0</v>
      </c>
      <c r="DG229" s="254">
        <f t="shared" si="282"/>
        <v>0</v>
      </c>
      <c r="DH229" s="254">
        <f t="shared" si="283"/>
        <v>0</v>
      </c>
      <c r="DI229" s="254">
        <f t="shared" si="284"/>
        <v>0</v>
      </c>
      <c r="DJ229" s="254">
        <f t="shared" si="285"/>
        <v>0</v>
      </c>
      <c r="DK229" s="254">
        <f t="shared" si="286"/>
        <v>0</v>
      </c>
      <c r="DL229" s="254">
        <f t="shared" si="287"/>
        <v>0</v>
      </c>
      <c r="DM229" s="254">
        <f t="shared" si="288"/>
        <v>0</v>
      </c>
      <c r="DN229" s="254">
        <f t="shared" si="289"/>
        <v>0</v>
      </c>
      <c r="DO229" s="254">
        <f t="shared" si="290"/>
        <v>0</v>
      </c>
      <c r="DP229" s="254">
        <f t="shared" si="291"/>
        <v>0</v>
      </c>
      <c r="DQ229" s="254">
        <f t="shared" si="292"/>
        <v>0</v>
      </c>
      <c r="DR229" s="254">
        <f t="shared" si="293"/>
        <v>0</v>
      </c>
      <c r="DS229" s="254">
        <f t="shared" si="294"/>
        <v>0</v>
      </c>
      <c r="DT229" s="254">
        <f t="shared" si="295"/>
        <v>0</v>
      </c>
      <c r="DU229" s="254">
        <f t="shared" si="296"/>
        <v>0</v>
      </c>
      <c r="DV229" s="254">
        <f t="shared" si="297"/>
        <v>0</v>
      </c>
    </row>
    <row r="230" spans="1:126" ht="24" customHeight="1">
      <c r="A230" s="11" t="str">
        <f ca="1">IF(AG230&lt;&gt;"OK","",CONCATENATE(TEXT('Front Page'!$F$33,"000"),TEXT('Front Page'!$F$31,"000"),"-",LEFT('Front Page'!$R$53,5),"-",LEFT(D230,1),AJ230, "-",TEXT(B230,"000")))</f>
        <v/>
      </c>
      <c r="B230" s="12" t="str">
        <f>IFERROR(IF(E230="","",MAX(B$17:B229)+1),"")</f>
        <v/>
      </c>
      <c r="C230" s="13"/>
      <c r="D230" s="29" t="str">
        <f t="shared" si="300"/>
        <v>None</v>
      </c>
      <c r="E230" s="29" t="str">
        <f t="shared" si="17"/>
        <v/>
      </c>
      <c r="F230" s="29" t="str">
        <f t="shared" si="18"/>
        <v/>
      </c>
      <c r="G230" s="363"/>
      <c r="H230" s="364"/>
      <c r="I230" s="325" t="str">
        <f t="shared" si="255"/>
        <v>No</v>
      </c>
      <c r="J230" s="314">
        <v>0</v>
      </c>
      <c r="K230" s="312">
        <v>0</v>
      </c>
      <c r="L230" s="312">
        <v>0</v>
      </c>
      <c r="M230" s="312">
        <v>0</v>
      </c>
      <c r="N230" s="312">
        <v>0</v>
      </c>
      <c r="O230" s="312">
        <v>0</v>
      </c>
      <c r="P230" s="312">
        <v>0</v>
      </c>
      <c r="Q230" s="312">
        <v>0</v>
      </c>
      <c r="R230" s="312">
        <v>0</v>
      </c>
      <c r="S230" s="312">
        <v>0</v>
      </c>
      <c r="T230" s="312">
        <v>0</v>
      </c>
      <c r="U230" s="312">
        <v>0</v>
      </c>
      <c r="V230" s="313">
        <v>1</v>
      </c>
      <c r="W230" s="313">
        <v>1</v>
      </c>
      <c r="X230" s="312">
        <v>0</v>
      </c>
      <c r="Y230" s="312">
        <v>0</v>
      </c>
      <c r="Z230" s="312">
        <v>0</v>
      </c>
      <c r="AA230" s="14">
        <v>0</v>
      </c>
      <c r="AB230" s="317"/>
      <c r="AC230" s="15" t="str">
        <f t="shared" si="246"/>
        <v/>
      </c>
      <c r="AD230" s="15" t="str">
        <f t="shared" si="256"/>
        <v/>
      </c>
      <c r="AE230" s="16" t="str">
        <f t="shared" si="257"/>
        <v>0 - 0</v>
      </c>
      <c r="AF230" s="20" t="str">
        <f t="shared" si="258"/>
        <v>Not an offer</v>
      </c>
      <c r="AG230" s="276" t="str">
        <f t="shared" si="248"/>
        <v>Not an Offer</v>
      </c>
      <c r="AH230" s="150"/>
      <c r="AI230" s="254">
        <v>214</v>
      </c>
      <c r="AJ230" s="149" t="str">
        <f t="shared" si="249"/>
        <v>00-ICT</v>
      </c>
      <c r="AK230" s="254" t="b">
        <f t="shared" si="11"/>
        <v>0</v>
      </c>
      <c r="AL230" s="254">
        <f t="shared" si="247"/>
        <v>0</v>
      </c>
      <c r="AM230" s="254">
        <f t="shared" si="250"/>
        <v>0</v>
      </c>
      <c r="AN230" s="288">
        <f t="shared" si="259"/>
        <v>0</v>
      </c>
      <c r="AO230" s="288">
        <f>IF(AND($BU230=$BV230,BU230=AO$13),$J230&amp;$K230&amp;$L230&amp;$M230&amp;$N230&amp;$O230&amp;$P230&amp;$Q230&amp;$R230&amp;$S230&amp;$T230&amp;$U230,IFERROR(MATCH($AN230,AO$17:AO229,0),-1000))</f>
        <v>1</v>
      </c>
      <c r="AP230" s="288">
        <f>IF(AND($BU230=$BV230,BV230=AP$13),$J230&amp;$K230&amp;$L230&amp;$M230&amp;$N230&amp;$O230&amp;$P230&amp;$Q230&amp;$R230&amp;$S230&amp;$T230&amp;$U230,IFERROR(MATCH($AN230,AP$17:AP229,0),-1000))</f>
        <v>1</v>
      </c>
      <c r="AQ230" s="288">
        <f>IF(AND($BU230=$BV230,BW230=AQ$13),$J230&amp;$K230&amp;$L230&amp;$M230&amp;$N230&amp;$O230&amp;$P230&amp;$Q230&amp;$R230&amp;$S230&amp;$T230&amp;$U230,IFERROR(MATCH($AN230,AQ$17:AQ229,0),-1000))</f>
        <v>1</v>
      </c>
      <c r="AR230" s="288">
        <f>IF(AND($BU230=$BV230,BX230=AR$13),$J230&amp;$K230&amp;$L230&amp;$M230&amp;$N230&amp;$O230&amp;$P230&amp;$Q230&amp;$R230&amp;$S230&amp;$T230&amp;$U230,IFERROR(MATCH($AN230,AR$17:AR229,0),-1000))</f>
        <v>1</v>
      </c>
      <c r="AS230" s="254">
        <f t="shared" si="242"/>
        <v>0</v>
      </c>
      <c r="AT230" s="261" t="str">
        <f t="shared" si="260"/>
        <v/>
      </c>
      <c r="AU230" s="254" t="str">
        <f t="shared" si="253"/>
        <v/>
      </c>
      <c r="AV230" s="254" t="str">
        <f t="shared" si="251"/>
        <v/>
      </c>
      <c r="AW230" s="254" t="str">
        <f t="shared" si="251"/>
        <v/>
      </c>
      <c r="AX230" s="254" t="str">
        <f t="shared" si="251"/>
        <v/>
      </c>
      <c r="AY230" s="254" t="str">
        <f t="shared" si="251"/>
        <v/>
      </c>
      <c r="AZ230" s="254" t="str">
        <f t="shared" si="251"/>
        <v/>
      </c>
      <c r="BA230" s="254" t="str">
        <f t="shared" si="251"/>
        <v/>
      </c>
      <c r="BB230" s="254" t="str">
        <f t="shared" si="251"/>
        <v/>
      </c>
      <c r="BC230" s="254" t="str">
        <f t="shared" si="251"/>
        <v/>
      </c>
      <c r="BD230" s="254" t="str">
        <f t="shared" si="251"/>
        <v/>
      </c>
      <c r="BE230" s="262" t="str">
        <f t="shared" si="244"/>
        <v/>
      </c>
      <c r="BF230" s="263" t="str">
        <f t="shared" si="254"/>
        <v/>
      </c>
      <c r="BG230" s="254" t="str">
        <f t="shared" si="252"/>
        <v/>
      </c>
      <c r="BH230" s="254" t="str">
        <f t="shared" si="252"/>
        <v/>
      </c>
      <c r="BI230" s="254" t="str">
        <f t="shared" si="252"/>
        <v/>
      </c>
      <c r="BJ230" s="254" t="str">
        <f t="shared" si="252"/>
        <v/>
      </c>
      <c r="BK230" s="254" t="str">
        <f t="shared" si="252"/>
        <v/>
      </c>
      <c r="BL230" s="254" t="str">
        <f t="shared" si="252"/>
        <v/>
      </c>
      <c r="BM230" s="254" t="str">
        <f t="shared" si="252"/>
        <v/>
      </c>
      <c r="BN230" s="254" t="str">
        <f t="shared" si="252"/>
        <v/>
      </c>
      <c r="BO230" s="254" t="str">
        <f t="shared" si="252"/>
        <v/>
      </c>
      <c r="BP230" s="254" t="str">
        <f t="shared" si="245"/>
        <v/>
      </c>
      <c r="BQ230" s="264" t="str">
        <f t="shared" si="261"/>
        <v/>
      </c>
      <c r="BR230" s="261" t="str">
        <f t="shared" si="30"/>
        <v/>
      </c>
      <c r="BS230" s="254" t="str">
        <f t="shared" si="180"/>
        <v/>
      </c>
      <c r="BT230" s="254" t="str">
        <f t="shared" si="180"/>
        <v/>
      </c>
      <c r="BU230" s="265" t="str">
        <f t="shared" si="178"/>
        <v/>
      </c>
      <c r="BV230" s="263" t="str">
        <f t="shared" si="181"/>
        <v/>
      </c>
      <c r="BW230" s="254" t="str">
        <f t="shared" si="181"/>
        <v/>
      </c>
      <c r="BX230" s="254" t="str">
        <f t="shared" si="179"/>
        <v/>
      </c>
      <c r="BY230" s="264" t="str">
        <f t="shared" si="33"/>
        <v/>
      </c>
      <c r="BZ230" s="254" t="str">
        <f t="shared" si="34"/>
        <v/>
      </c>
      <c r="CA230" s="254">
        <f t="shared" si="299"/>
        <v>0</v>
      </c>
      <c r="CB230" s="254">
        <f t="shared" si="299"/>
        <v>0</v>
      </c>
      <c r="CC230" s="254">
        <f t="shared" si="299"/>
        <v>0</v>
      </c>
      <c r="CD230" s="254">
        <f t="shared" si="299"/>
        <v>0</v>
      </c>
      <c r="CE230" s="254">
        <f t="shared" si="299"/>
        <v>0</v>
      </c>
      <c r="CF230" s="254">
        <f t="shared" si="299"/>
        <v>0</v>
      </c>
      <c r="CG230" s="254">
        <f t="shared" si="299"/>
        <v>0</v>
      </c>
      <c r="CH230" s="254">
        <f t="shared" si="299"/>
        <v>0</v>
      </c>
      <c r="CI230" s="254">
        <f t="shared" si="299"/>
        <v>0</v>
      </c>
      <c r="CJ230" s="254">
        <f t="shared" si="298"/>
        <v>0</v>
      </c>
      <c r="CK230" s="254">
        <f t="shared" si="298"/>
        <v>0</v>
      </c>
      <c r="CL230" s="254">
        <f t="shared" si="298"/>
        <v>0</v>
      </c>
      <c r="CM230" s="254">
        <f t="shared" si="262"/>
        <v>0</v>
      </c>
      <c r="CN230" s="254">
        <f t="shared" si="263"/>
        <v>0</v>
      </c>
      <c r="CO230" s="254">
        <f t="shared" si="264"/>
        <v>0</v>
      </c>
      <c r="CP230" s="254">
        <f t="shared" si="265"/>
        <v>0</v>
      </c>
      <c r="CQ230" s="254">
        <f t="shared" si="266"/>
        <v>0</v>
      </c>
      <c r="CR230" s="254">
        <f t="shared" si="267"/>
        <v>0</v>
      </c>
      <c r="CS230" s="254">
        <f t="shared" si="268"/>
        <v>0</v>
      </c>
      <c r="CT230" s="254">
        <f t="shared" si="269"/>
        <v>0</v>
      </c>
      <c r="CU230" s="254">
        <f t="shared" si="270"/>
        <v>0</v>
      </c>
      <c r="CV230" s="254">
        <f t="shared" si="271"/>
        <v>0</v>
      </c>
      <c r="CW230" s="254">
        <f t="shared" si="272"/>
        <v>0</v>
      </c>
      <c r="CX230" s="254">
        <f t="shared" si="273"/>
        <v>0</v>
      </c>
      <c r="CY230" s="254">
        <f t="shared" si="274"/>
        <v>0</v>
      </c>
      <c r="CZ230" s="254">
        <f t="shared" si="275"/>
        <v>0</v>
      </c>
      <c r="DA230" s="254">
        <f t="shared" si="276"/>
        <v>0</v>
      </c>
      <c r="DB230" s="254">
        <f t="shared" si="277"/>
        <v>0</v>
      </c>
      <c r="DC230" s="254">
        <f t="shared" si="278"/>
        <v>0</v>
      </c>
      <c r="DD230" s="254">
        <f t="shared" si="279"/>
        <v>0</v>
      </c>
      <c r="DE230" s="254">
        <f t="shared" si="280"/>
        <v>0</v>
      </c>
      <c r="DF230" s="254">
        <f t="shared" si="281"/>
        <v>0</v>
      </c>
      <c r="DG230" s="254">
        <f t="shared" si="282"/>
        <v>0</v>
      </c>
      <c r="DH230" s="254">
        <f t="shared" si="283"/>
        <v>0</v>
      </c>
      <c r="DI230" s="254">
        <f t="shared" si="284"/>
        <v>0</v>
      </c>
      <c r="DJ230" s="254">
        <f t="shared" si="285"/>
        <v>0</v>
      </c>
      <c r="DK230" s="254">
        <f t="shared" si="286"/>
        <v>0</v>
      </c>
      <c r="DL230" s="254">
        <f t="shared" si="287"/>
        <v>0</v>
      </c>
      <c r="DM230" s="254">
        <f t="shared" si="288"/>
        <v>0</v>
      </c>
      <c r="DN230" s="254">
        <f t="shared" si="289"/>
        <v>0</v>
      </c>
      <c r="DO230" s="254">
        <f t="shared" si="290"/>
        <v>0</v>
      </c>
      <c r="DP230" s="254">
        <f t="shared" si="291"/>
        <v>0</v>
      </c>
      <c r="DQ230" s="254">
        <f t="shared" si="292"/>
        <v>0</v>
      </c>
      <c r="DR230" s="254">
        <f t="shared" si="293"/>
        <v>0</v>
      </c>
      <c r="DS230" s="254">
        <f t="shared" si="294"/>
        <v>0</v>
      </c>
      <c r="DT230" s="254">
        <f t="shared" si="295"/>
        <v>0</v>
      </c>
      <c r="DU230" s="254">
        <f t="shared" si="296"/>
        <v>0</v>
      </c>
      <c r="DV230" s="254">
        <f t="shared" si="297"/>
        <v>0</v>
      </c>
    </row>
    <row r="231" spans="1:126" ht="24" customHeight="1">
      <c r="A231" s="11" t="str">
        <f ca="1">IF(AG231&lt;&gt;"OK","",CONCATENATE(TEXT('Front Page'!$F$33,"000"),TEXT('Front Page'!$F$31,"000"),"-",LEFT('Front Page'!$R$53,5),"-",LEFT(D231,1),AJ231, "-",TEXT(B231,"000")))</f>
        <v/>
      </c>
      <c r="B231" s="12" t="str">
        <f>IFERROR(IF(E231="","",MAX(B$17:B230)+1),"")</f>
        <v/>
      </c>
      <c r="C231" s="13"/>
      <c r="D231" s="29" t="str">
        <f t="shared" si="300"/>
        <v>None</v>
      </c>
      <c r="E231" s="29" t="str">
        <f t="shared" si="17"/>
        <v/>
      </c>
      <c r="F231" s="29" t="str">
        <f t="shared" si="18"/>
        <v/>
      </c>
      <c r="G231" s="363"/>
      <c r="H231" s="364"/>
      <c r="I231" s="325" t="str">
        <f t="shared" si="255"/>
        <v>No</v>
      </c>
      <c r="J231" s="314">
        <v>0</v>
      </c>
      <c r="K231" s="312">
        <v>0</v>
      </c>
      <c r="L231" s="312">
        <v>0</v>
      </c>
      <c r="M231" s="312">
        <v>0</v>
      </c>
      <c r="N231" s="312">
        <v>0</v>
      </c>
      <c r="O231" s="312">
        <v>0</v>
      </c>
      <c r="P231" s="312">
        <v>0</v>
      </c>
      <c r="Q231" s="312">
        <v>0</v>
      </c>
      <c r="R231" s="312">
        <v>0</v>
      </c>
      <c r="S231" s="312">
        <v>0</v>
      </c>
      <c r="T231" s="312">
        <v>0</v>
      </c>
      <c r="U231" s="312">
        <v>0</v>
      </c>
      <c r="V231" s="313">
        <v>1</v>
      </c>
      <c r="W231" s="313">
        <v>1</v>
      </c>
      <c r="X231" s="312">
        <v>0</v>
      </c>
      <c r="Y231" s="312">
        <v>0</v>
      </c>
      <c r="Z231" s="312">
        <v>0</v>
      </c>
      <c r="AA231" s="14">
        <v>0</v>
      </c>
      <c r="AB231" s="317"/>
      <c r="AC231" s="15" t="str">
        <f t="shared" si="246"/>
        <v/>
      </c>
      <c r="AD231" s="15" t="str">
        <f t="shared" si="256"/>
        <v/>
      </c>
      <c r="AE231" s="16" t="str">
        <f t="shared" si="257"/>
        <v>0 - 0</v>
      </c>
      <c r="AF231" s="20" t="str">
        <f t="shared" si="258"/>
        <v>Not an offer</v>
      </c>
      <c r="AG231" s="276" t="str">
        <f t="shared" si="248"/>
        <v>Not an Offer</v>
      </c>
      <c r="AH231" s="150"/>
      <c r="AI231" s="254">
        <v>215</v>
      </c>
      <c r="AJ231" s="149" t="str">
        <f t="shared" si="249"/>
        <v>00-ICT</v>
      </c>
      <c r="AK231" s="254" t="b">
        <f t="shared" si="11"/>
        <v>0</v>
      </c>
      <c r="AL231" s="254">
        <f t="shared" si="247"/>
        <v>0</v>
      </c>
      <c r="AM231" s="254">
        <f t="shared" si="250"/>
        <v>0</v>
      </c>
      <c r="AN231" s="288">
        <f t="shared" si="259"/>
        <v>0</v>
      </c>
      <c r="AO231" s="288">
        <f>IF(AND($BU231=$BV231,BU231=AO$13),$J231&amp;$K231&amp;$L231&amp;$M231&amp;$N231&amp;$O231&amp;$P231&amp;$Q231&amp;$R231&amp;$S231&amp;$T231&amp;$U231,IFERROR(MATCH($AN231,AO$17:AO230,0),-1000))</f>
        <v>1</v>
      </c>
      <c r="AP231" s="288">
        <f>IF(AND($BU231=$BV231,BV231=AP$13),$J231&amp;$K231&amp;$L231&amp;$M231&amp;$N231&amp;$O231&amp;$P231&amp;$Q231&amp;$R231&amp;$S231&amp;$T231&amp;$U231,IFERROR(MATCH($AN231,AP$17:AP230,0),-1000))</f>
        <v>1</v>
      </c>
      <c r="AQ231" s="288">
        <f>IF(AND($BU231=$BV231,BW231=AQ$13),$J231&amp;$K231&amp;$L231&amp;$M231&amp;$N231&amp;$O231&amp;$P231&amp;$Q231&amp;$R231&amp;$S231&amp;$T231&amp;$U231,IFERROR(MATCH($AN231,AQ$17:AQ230,0),-1000))</f>
        <v>1</v>
      </c>
      <c r="AR231" s="288">
        <f>IF(AND($BU231=$BV231,BX231=AR$13),$J231&amp;$K231&amp;$L231&amp;$M231&amp;$N231&amp;$O231&amp;$P231&amp;$Q231&amp;$R231&amp;$S231&amp;$T231&amp;$U231,IFERROR(MATCH($AN231,AR$17:AR230,0),-1000))</f>
        <v>1</v>
      </c>
      <c r="AS231" s="254">
        <f t="shared" si="242"/>
        <v>0</v>
      </c>
      <c r="AT231" s="261" t="str">
        <f t="shared" si="260"/>
        <v/>
      </c>
      <c r="AU231" s="254" t="str">
        <f t="shared" si="253"/>
        <v/>
      </c>
      <c r="AV231" s="254" t="str">
        <f t="shared" si="251"/>
        <v/>
      </c>
      <c r="AW231" s="254" t="str">
        <f t="shared" si="251"/>
        <v/>
      </c>
      <c r="AX231" s="254" t="str">
        <f t="shared" si="251"/>
        <v/>
      </c>
      <c r="AY231" s="254" t="str">
        <f t="shared" si="251"/>
        <v/>
      </c>
      <c r="AZ231" s="254" t="str">
        <f t="shared" si="251"/>
        <v/>
      </c>
      <c r="BA231" s="254" t="str">
        <f t="shared" si="251"/>
        <v/>
      </c>
      <c r="BB231" s="254" t="str">
        <f t="shared" si="251"/>
        <v/>
      </c>
      <c r="BC231" s="254" t="str">
        <f t="shared" si="251"/>
        <v/>
      </c>
      <c r="BD231" s="254" t="str">
        <f t="shared" si="251"/>
        <v/>
      </c>
      <c r="BE231" s="262" t="str">
        <f t="shared" si="244"/>
        <v/>
      </c>
      <c r="BF231" s="263" t="str">
        <f t="shared" si="254"/>
        <v/>
      </c>
      <c r="BG231" s="254" t="str">
        <f t="shared" si="252"/>
        <v/>
      </c>
      <c r="BH231" s="254" t="str">
        <f t="shared" si="252"/>
        <v/>
      </c>
      <c r="BI231" s="254" t="str">
        <f t="shared" si="252"/>
        <v/>
      </c>
      <c r="BJ231" s="254" t="str">
        <f t="shared" si="252"/>
        <v/>
      </c>
      <c r="BK231" s="254" t="str">
        <f t="shared" si="252"/>
        <v/>
      </c>
      <c r="BL231" s="254" t="str">
        <f t="shared" si="252"/>
        <v/>
      </c>
      <c r="BM231" s="254" t="str">
        <f t="shared" si="252"/>
        <v/>
      </c>
      <c r="BN231" s="254" t="str">
        <f t="shared" si="252"/>
        <v/>
      </c>
      <c r="BO231" s="254" t="str">
        <f t="shared" si="252"/>
        <v/>
      </c>
      <c r="BP231" s="254" t="str">
        <f t="shared" si="245"/>
        <v/>
      </c>
      <c r="BQ231" s="264" t="str">
        <f t="shared" si="261"/>
        <v/>
      </c>
      <c r="BR231" s="261" t="str">
        <f t="shared" si="30"/>
        <v/>
      </c>
      <c r="BS231" s="254" t="str">
        <f t="shared" si="180"/>
        <v/>
      </c>
      <c r="BT231" s="254" t="str">
        <f t="shared" ref="BT231:BU277" si="301">IF(IFERROR(Z231/1&gt;0,0),MIN(BS231,BT$14),BS231)</f>
        <v/>
      </c>
      <c r="BU231" s="265" t="str">
        <f t="shared" si="178"/>
        <v/>
      </c>
      <c r="BV231" s="263" t="str">
        <f t="shared" si="181"/>
        <v/>
      </c>
      <c r="BW231" s="254" t="str">
        <f t="shared" ref="BW231:BX277" si="302">IF(IFERROR(Y231/1&gt;0,0),MAX(BX231,BW$14),BX231)</f>
        <v/>
      </c>
      <c r="BX231" s="254" t="str">
        <f t="shared" si="179"/>
        <v/>
      </c>
      <c r="BY231" s="264" t="str">
        <f t="shared" si="33"/>
        <v/>
      </c>
      <c r="BZ231" s="254" t="str">
        <f t="shared" si="34"/>
        <v/>
      </c>
      <c r="CA231" s="254">
        <f t="shared" si="299"/>
        <v>0</v>
      </c>
      <c r="CB231" s="254">
        <f t="shared" si="299"/>
        <v>0</v>
      </c>
      <c r="CC231" s="254">
        <f t="shared" si="299"/>
        <v>0</v>
      </c>
      <c r="CD231" s="254">
        <f t="shared" si="299"/>
        <v>0</v>
      </c>
      <c r="CE231" s="254">
        <f t="shared" si="299"/>
        <v>0</v>
      </c>
      <c r="CF231" s="254">
        <f t="shared" si="299"/>
        <v>0</v>
      </c>
      <c r="CG231" s="254">
        <f t="shared" si="299"/>
        <v>0</v>
      </c>
      <c r="CH231" s="254">
        <f t="shared" si="299"/>
        <v>0</v>
      </c>
      <c r="CI231" s="254">
        <f t="shared" si="299"/>
        <v>0</v>
      </c>
      <c r="CJ231" s="254">
        <f t="shared" si="298"/>
        <v>0</v>
      </c>
      <c r="CK231" s="254">
        <f t="shared" si="298"/>
        <v>0</v>
      </c>
      <c r="CL231" s="254">
        <f t="shared" si="298"/>
        <v>0</v>
      </c>
      <c r="CM231" s="254">
        <f t="shared" si="262"/>
        <v>0</v>
      </c>
      <c r="CN231" s="254">
        <f t="shared" si="263"/>
        <v>0</v>
      </c>
      <c r="CO231" s="254">
        <f t="shared" si="264"/>
        <v>0</v>
      </c>
      <c r="CP231" s="254">
        <f t="shared" si="265"/>
        <v>0</v>
      </c>
      <c r="CQ231" s="254">
        <f t="shared" si="266"/>
        <v>0</v>
      </c>
      <c r="CR231" s="254">
        <f t="shared" si="267"/>
        <v>0</v>
      </c>
      <c r="CS231" s="254">
        <f t="shared" si="268"/>
        <v>0</v>
      </c>
      <c r="CT231" s="254">
        <f t="shared" si="269"/>
        <v>0</v>
      </c>
      <c r="CU231" s="254">
        <f t="shared" si="270"/>
        <v>0</v>
      </c>
      <c r="CV231" s="254">
        <f t="shared" si="271"/>
        <v>0</v>
      </c>
      <c r="CW231" s="254">
        <f t="shared" si="272"/>
        <v>0</v>
      </c>
      <c r="CX231" s="254">
        <f t="shared" si="273"/>
        <v>0</v>
      </c>
      <c r="CY231" s="254">
        <f t="shared" si="274"/>
        <v>0</v>
      </c>
      <c r="CZ231" s="254">
        <f t="shared" si="275"/>
        <v>0</v>
      </c>
      <c r="DA231" s="254">
        <f t="shared" si="276"/>
        <v>0</v>
      </c>
      <c r="DB231" s="254">
        <f t="shared" si="277"/>
        <v>0</v>
      </c>
      <c r="DC231" s="254">
        <f t="shared" si="278"/>
        <v>0</v>
      </c>
      <c r="DD231" s="254">
        <f t="shared" si="279"/>
        <v>0</v>
      </c>
      <c r="DE231" s="254">
        <f t="shared" si="280"/>
        <v>0</v>
      </c>
      <c r="DF231" s="254">
        <f t="shared" si="281"/>
        <v>0</v>
      </c>
      <c r="DG231" s="254">
        <f t="shared" si="282"/>
        <v>0</v>
      </c>
      <c r="DH231" s="254">
        <f t="shared" si="283"/>
        <v>0</v>
      </c>
      <c r="DI231" s="254">
        <f t="shared" si="284"/>
        <v>0</v>
      </c>
      <c r="DJ231" s="254">
        <f t="shared" si="285"/>
        <v>0</v>
      </c>
      <c r="DK231" s="254">
        <f t="shared" si="286"/>
        <v>0</v>
      </c>
      <c r="DL231" s="254">
        <f t="shared" si="287"/>
        <v>0</v>
      </c>
      <c r="DM231" s="254">
        <f t="shared" si="288"/>
        <v>0</v>
      </c>
      <c r="DN231" s="254">
        <f t="shared" si="289"/>
        <v>0</v>
      </c>
      <c r="DO231" s="254">
        <f t="shared" si="290"/>
        <v>0</v>
      </c>
      <c r="DP231" s="254">
        <f t="shared" si="291"/>
        <v>0</v>
      </c>
      <c r="DQ231" s="254">
        <f t="shared" si="292"/>
        <v>0</v>
      </c>
      <c r="DR231" s="254">
        <f t="shared" si="293"/>
        <v>0</v>
      </c>
      <c r="DS231" s="254">
        <f t="shared" si="294"/>
        <v>0</v>
      </c>
      <c r="DT231" s="254">
        <f t="shared" si="295"/>
        <v>0</v>
      </c>
      <c r="DU231" s="254">
        <f t="shared" si="296"/>
        <v>0</v>
      </c>
      <c r="DV231" s="254">
        <f t="shared" si="297"/>
        <v>0</v>
      </c>
    </row>
    <row r="232" spans="1:126" ht="24" customHeight="1">
      <c r="A232" s="11" t="str">
        <f ca="1">IF(AG232&lt;&gt;"OK","",CONCATENATE(TEXT('Front Page'!$F$33,"000"),TEXT('Front Page'!$F$31,"000"),"-",LEFT('Front Page'!$R$53,5),"-",LEFT(D232,1),AJ232, "-",TEXT(B232,"000")))</f>
        <v/>
      </c>
      <c r="B232" s="12" t="str">
        <f>IFERROR(IF(E232="","",MAX(B$17:B231)+1),"")</f>
        <v/>
      </c>
      <c r="C232" s="13"/>
      <c r="D232" s="29" t="str">
        <f t="shared" si="300"/>
        <v>None</v>
      </c>
      <c r="E232" s="29" t="str">
        <f t="shared" si="17"/>
        <v/>
      </c>
      <c r="F232" s="29" t="str">
        <f t="shared" si="18"/>
        <v/>
      </c>
      <c r="G232" s="363"/>
      <c r="H232" s="364"/>
      <c r="I232" s="325" t="str">
        <f t="shared" si="255"/>
        <v>No</v>
      </c>
      <c r="J232" s="314">
        <v>0</v>
      </c>
      <c r="K232" s="312">
        <v>0</v>
      </c>
      <c r="L232" s="312">
        <v>0</v>
      </c>
      <c r="M232" s="312">
        <v>0</v>
      </c>
      <c r="N232" s="312">
        <v>0</v>
      </c>
      <c r="O232" s="312">
        <v>0</v>
      </c>
      <c r="P232" s="312">
        <v>0</v>
      </c>
      <c r="Q232" s="312">
        <v>0</v>
      </c>
      <c r="R232" s="312">
        <v>0</v>
      </c>
      <c r="S232" s="312">
        <v>0</v>
      </c>
      <c r="T232" s="312">
        <v>0</v>
      </c>
      <c r="U232" s="312">
        <v>0</v>
      </c>
      <c r="V232" s="313">
        <v>1</v>
      </c>
      <c r="W232" s="313">
        <v>1</v>
      </c>
      <c r="X232" s="312">
        <v>0</v>
      </c>
      <c r="Y232" s="312">
        <v>0</v>
      </c>
      <c r="Z232" s="312">
        <v>0</v>
      </c>
      <c r="AA232" s="14">
        <v>0</v>
      </c>
      <c r="AB232" s="317"/>
      <c r="AC232" s="15" t="str">
        <f t="shared" si="246"/>
        <v/>
      </c>
      <c r="AD232" s="15" t="str">
        <f t="shared" si="256"/>
        <v/>
      </c>
      <c r="AE232" s="16" t="str">
        <f t="shared" si="257"/>
        <v>0 - 0</v>
      </c>
      <c r="AF232" s="20" t="str">
        <f t="shared" si="258"/>
        <v>Not an offer</v>
      </c>
      <c r="AG232" s="276" t="str">
        <f t="shared" si="248"/>
        <v>Not an Offer</v>
      </c>
      <c r="AH232" s="150"/>
      <c r="AI232" s="254">
        <v>216</v>
      </c>
      <c r="AJ232" s="149" t="str">
        <f t="shared" si="249"/>
        <v>00-ICT</v>
      </c>
      <c r="AK232" s="254" t="b">
        <f t="shared" si="11"/>
        <v>0</v>
      </c>
      <c r="AL232" s="254">
        <f t="shared" si="247"/>
        <v>0</v>
      </c>
      <c r="AM232" s="254">
        <f t="shared" si="250"/>
        <v>0</v>
      </c>
      <c r="AN232" s="288">
        <f t="shared" si="259"/>
        <v>0</v>
      </c>
      <c r="AO232" s="288">
        <f>IF(AND($BU232=$BV232,BU232=AO$13),$J232&amp;$K232&amp;$L232&amp;$M232&amp;$N232&amp;$O232&amp;$P232&amp;$Q232&amp;$R232&amp;$S232&amp;$T232&amp;$U232,IFERROR(MATCH($AN232,AO$17:AO231,0),-1000))</f>
        <v>1</v>
      </c>
      <c r="AP232" s="288">
        <f>IF(AND($BU232=$BV232,BV232=AP$13),$J232&amp;$K232&amp;$L232&amp;$M232&amp;$N232&amp;$O232&amp;$P232&amp;$Q232&amp;$R232&amp;$S232&amp;$T232&amp;$U232,IFERROR(MATCH($AN232,AP$17:AP231,0),-1000))</f>
        <v>1</v>
      </c>
      <c r="AQ232" s="288">
        <f>IF(AND($BU232=$BV232,BW232=AQ$13),$J232&amp;$K232&amp;$L232&amp;$M232&amp;$N232&amp;$O232&amp;$P232&amp;$Q232&amp;$R232&amp;$S232&amp;$T232&amp;$U232,IFERROR(MATCH($AN232,AQ$17:AQ231,0),-1000))</f>
        <v>1</v>
      </c>
      <c r="AR232" s="288">
        <f>IF(AND($BU232=$BV232,BX232=AR$13),$J232&amp;$K232&amp;$L232&amp;$M232&amp;$N232&amp;$O232&amp;$P232&amp;$Q232&amp;$R232&amp;$S232&amp;$T232&amp;$U232,IFERROR(MATCH($AN232,AR$17:AR231,0),-1000))</f>
        <v>1</v>
      </c>
      <c r="AS232" s="254">
        <f t="shared" si="242"/>
        <v>0</v>
      </c>
      <c r="AT232" s="261" t="str">
        <f t="shared" si="260"/>
        <v/>
      </c>
      <c r="AU232" s="254" t="str">
        <f t="shared" si="253"/>
        <v/>
      </c>
      <c r="AV232" s="254" t="str">
        <f t="shared" si="251"/>
        <v/>
      </c>
      <c r="AW232" s="254" t="str">
        <f t="shared" si="251"/>
        <v/>
      </c>
      <c r="AX232" s="254" t="str">
        <f t="shared" si="251"/>
        <v/>
      </c>
      <c r="AY232" s="254" t="str">
        <f t="shared" si="251"/>
        <v/>
      </c>
      <c r="AZ232" s="254" t="str">
        <f t="shared" si="251"/>
        <v/>
      </c>
      <c r="BA232" s="254" t="str">
        <f t="shared" si="251"/>
        <v/>
      </c>
      <c r="BB232" s="254" t="str">
        <f t="shared" si="251"/>
        <v/>
      </c>
      <c r="BC232" s="254" t="str">
        <f t="shared" si="251"/>
        <v/>
      </c>
      <c r="BD232" s="254" t="str">
        <f t="shared" si="251"/>
        <v/>
      </c>
      <c r="BE232" s="262" t="str">
        <f t="shared" si="244"/>
        <v/>
      </c>
      <c r="BF232" s="263" t="str">
        <f t="shared" si="254"/>
        <v/>
      </c>
      <c r="BG232" s="254" t="str">
        <f t="shared" si="252"/>
        <v/>
      </c>
      <c r="BH232" s="254" t="str">
        <f t="shared" si="252"/>
        <v/>
      </c>
      <c r="BI232" s="254" t="str">
        <f t="shared" si="252"/>
        <v/>
      </c>
      <c r="BJ232" s="254" t="str">
        <f t="shared" si="252"/>
        <v/>
      </c>
      <c r="BK232" s="254" t="str">
        <f t="shared" si="252"/>
        <v/>
      </c>
      <c r="BL232" s="254" t="str">
        <f t="shared" si="252"/>
        <v/>
      </c>
      <c r="BM232" s="254" t="str">
        <f t="shared" si="252"/>
        <v/>
      </c>
      <c r="BN232" s="254" t="str">
        <f t="shared" si="252"/>
        <v/>
      </c>
      <c r="BO232" s="254" t="str">
        <f t="shared" si="252"/>
        <v/>
      </c>
      <c r="BP232" s="254" t="str">
        <f t="shared" si="245"/>
        <v/>
      </c>
      <c r="BQ232" s="264" t="str">
        <f t="shared" si="261"/>
        <v/>
      </c>
      <c r="BR232" s="261" t="str">
        <f t="shared" si="30"/>
        <v/>
      </c>
      <c r="BS232" s="254" t="str">
        <f t="shared" ref="BS232:BU278" si="303">IF(IFERROR(Y232/1&gt;0,0),MIN(BR232,BS$14),BR232)</f>
        <v/>
      </c>
      <c r="BT232" s="254" t="str">
        <f t="shared" si="301"/>
        <v/>
      </c>
      <c r="BU232" s="265" t="str">
        <f t="shared" si="178"/>
        <v/>
      </c>
      <c r="BV232" s="263" t="str">
        <f t="shared" ref="BV232:BX278" si="304">IF(IFERROR(X232/1&gt;0,0),MAX(BW232,BV$14),BW232)</f>
        <v/>
      </c>
      <c r="BW232" s="254" t="str">
        <f t="shared" si="302"/>
        <v/>
      </c>
      <c r="BX232" s="254" t="str">
        <f t="shared" si="179"/>
        <v/>
      </c>
      <c r="BY232" s="264" t="str">
        <f t="shared" si="33"/>
        <v/>
      </c>
      <c r="BZ232" s="254" t="str">
        <f t="shared" si="34"/>
        <v/>
      </c>
      <c r="CA232" s="254">
        <f t="shared" si="299"/>
        <v>0</v>
      </c>
      <c r="CB232" s="254">
        <f t="shared" si="299"/>
        <v>0</v>
      </c>
      <c r="CC232" s="254">
        <f t="shared" si="299"/>
        <v>0</v>
      </c>
      <c r="CD232" s="254">
        <f t="shared" si="299"/>
        <v>0</v>
      </c>
      <c r="CE232" s="254">
        <f t="shared" si="299"/>
        <v>0</v>
      </c>
      <c r="CF232" s="254">
        <f t="shared" si="299"/>
        <v>0</v>
      </c>
      <c r="CG232" s="254">
        <f t="shared" si="299"/>
        <v>0</v>
      </c>
      <c r="CH232" s="254">
        <f t="shared" si="299"/>
        <v>0</v>
      </c>
      <c r="CI232" s="254">
        <f t="shared" si="299"/>
        <v>0</v>
      </c>
      <c r="CJ232" s="254">
        <f t="shared" si="298"/>
        <v>0</v>
      </c>
      <c r="CK232" s="254">
        <f t="shared" si="298"/>
        <v>0</v>
      </c>
      <c r="CL232" s="254">
        <f t="shared" si="298"/>
        <v>0</v>
      </c>
      <c r="CM232" s="254">
        <f t="shared" si="262"/>
        <v>0</v>
      </c>
      <c r="CN232" s="254">
        <f t="shared" si="263"/>
        <v>0</v>
      </c>
      <c r="CO232" s="254">
        <f t="shared" si="264"/>
        <v>0</v>
      </c>
      <c r="CP232" s="254">
        <f t="shared" si="265"/>
        <v>0</v>
      </c>
      <c r="CQ232" s="254">
        <f t="shared" si="266"/>
        <v>0</v>
      </c>
      <c r="CR232" s="254">
        <f t="shared" si="267"/>
        <v>0</v>
      </c>
      <c r="CS232" s="254">
        <f t="shared" si="268"/>
        <v>0</v>
      </c>
      <c r="CT232" s="254">
        <f t="shared" si="269"/>
        <v>0</v>
      </c>
      <c r="CU232" s="254">
        <f t="shared" si="270"/>
        <v>0</v>
      </c>
      <c r="CV232" s="254">
        <f t="shared" si="271"/>
        <v>0</v>
      </c>
      <c r="CW232" s="254">
        <f t="shared" si="272"/>
        <v>0</v>
      </c>
      <c r="CX232" s="254">
        <f t="shared" si="273"/>
        <v>0</v>
      </c>
      <c r="CY232" s="254">
        <f t="shared" si="274"/>
        <v>0</v>
      </c>
      <c r="CZ232" s="254">
        <f t="shared" si="275"/>
        <v>0</v>
      </c>
      <c r="DA232" s="254">
        <f t="shared" si="276"/>
        <v>0</v>
      </c>
      <c r="DB232" s="254">
        <f t="shared" si="277"/>
        <v>0</v>
      </c>
      <c r="DC232" s="254">
        <f t="shared" si="278"/>
        <v>0</v>
      </c>
      <c r="DD232" s="254">
        <f t="shared" si="279"/>
        <v>0</v>
      </c>
      <c r="DE232" s="254">
        <f t="shared" si="280"/>
        <v>0</v>
      </c>
      <c r="DF232" s="254">
        <f t="shared" si="281"/>
        <v>0</v>
      </c>
      <c r="DG232" s="254">
        <f t="shared" si="282"/>
        <v>0</v>
      </c>
      <c r="DH232" s="254">
        <f t="shared" si="283"/>
        <v>0</v>
      </c>
      <c r="DI232" s="254">
        <f t="shared" si="284"/>
        <v>0</v>
      </c>
      <c r="DJ232" s="254">
        <f t="shared" si="285"/>
        <v>0</v>
      </c>
      <c r="DK232" s="254">
        <f t="shared" si="286"/>
        <v>0</v>
      </c>
      <c r="DL232" s="254">
        <f t="shared" si="287"/>
        <v>0</v>
      </c>
      <c r="DM232" s="254">
        <f t="shared" si="288"/>
        <v>0</v>
      </c>
      <c r="DN232" s="254">
        <f t="shared" si="289"/>
        <v>0</v>
      </c>
      <c r="DO232" s="254">
        <f t="shared" si="290"/>
        <v>0</v>
      </c>
      <c r="DP232" s="254">
        <f t="shared" si="291"/>
        <v>0</v>
      </c>
      <c r="DQ232" s="254">
        <f t="shared" si="292"/>
        <v>0</v>
      </c>
      <c r="DR232" s="254">
        <f t="shared" si="293"/>
        <v>0</v>
      </c>
      <c r="DS232" s="254">
        <f t="shared" si="294"/>
        <v>0</v>
      </c>
      <c r="DT232" s="254">
        <f t="shared" si="295"/>
        <v>0</v>
      </c>
      <c r="DU232" s="254">
        <f t="shared" si="296"/>
        <v>0</v>
      </c>
      <c r="DV232" s="254">
        <f t="shared" si="297"/>
        <v>0</v>
      </c>
    </row>
    <row r="233" spans="1:126" ht="24" customHeight="1">
      <c r="A233" s="11" t="str">
        <f ca="1">IF(AG233&lt;&gt;"OK","",CONCATENATE(TEXT('Front Page'!$F$33,"000"),TEXT('Front Page'!$F$31,"000"),"-",LEFT('Front Page'!$R$53,5),"-",LEFT(D233,1),AJ233, "-",TEXT(B233,"000")))</f>
        <v/>
      </c>
      <c r="B233" s="12" t="str">
        <f>IFERROR(IF(E233="","",MAX(B$17:B232)+1),"")</f>
        <v/>
      </c>
      <c r="C233" s="13"/>
      <c r="D233" s="29" t="str">
        <f t="shared" si="300"/>
        <v>None</v>
      </c>
      <c r="E233" s="29" t="str">
        <f t="shared" si="17"/>
        <v/>
      </c>
      <c r="F233" s="29" t="str">
        <f t="shared" si="18"/>
        <v/>
      </c>
      <c r="G233" s="363"/>
      <c r="H233" s="364"/>
      <c r="I233" s="325" t="str">
        <f t="shared" si="255"/>
        <v>No</v>
      </c>
      <c r="J233" s="314">
        <v>0</v>
      </c>
      <c r="K233" s="312">
        <v>0</v>
      </c>
      <c r="L233" s="312">
        <v>0</v>
      </c>
      <c r="M233" s="312">
        <v>0</v>
      </c>
      <c r="N233" s="312">
        <v>0</v>
      </c>
      <c r="O233" s="312">
        <v>0</v>
      </c>
      <c r="P233" s="312">
        <v>0</v>
      </c>
      <c r="Q233" s="312">
        <v>0</v>
      </c>
      <c r="R233" s="312">
        <v>0</v>
      </c>
      <c r="S233" s="312">
        <v>0</v>
      </c>
      <c r="T233" s="312">
        <v>0</v>
      </c>
      <c r="U233" s="312">
        <v>0</v>
      </c>
      <c r="V233" s="313">
        <v>1</v>
      </c>
      <c r="W233" s="313">
        <v>1</v>
      </c>
      <c r="X233" s="312">
        <v>0</v>
      </c>
      <c r="Y233" s="312">
        <v>0</v>
      </c>
      <c r="Z233" s="312">
        <v>0</v>
      </c>
      <c r="AA233" s="14">
        <v>0</v>
      </c>
      <c r="AB233" s="317"/>
      <c r="AC233" s="15" t="str">
        <f t="shared" si="246"/>
        <v/>
      </c>
      <c r="AD233" s="15" t="str">
        <f t="shared" si="256"/>
        <v/>
      </c>
      <c r="AE233" s="16" t="str">
        <f t="shared" si="257"/>
        <v>0 - 0</v>
      </c>
      <c r="AF233" s="20" t="str">
        <f t="shared" si="258"/>
        <v>Not an offer</v>
      </c>
      <c r="AG233" s="276" t="str">
        <f t="shared" si="248"/>
        <v>Not an Offer</v>
      </c>
      <c r="AH233" s="150"/>
      <c r="AI233" s="254">
        <v>217</v>
      </c>
      <c r="AJ233" s="149" t="str">
        <f t="shared" si="249"/>
        <v>00-ICT</v>
      </c>
      <c r="AK233" s="254" t="b">
        <f t="shared" si="11"/>
        <v>0</v>
      </c>
      <c r="AL233" s="254">
        <f t="shared" si="247"/>
        <v>0</v>
      </c>
      <c r="AM233" s="254">
        <f t="shared" si="250"/>
        <v>0</v>
      </c>
      <c r="AN233" s="288">
        <f t="shared" si="259"/>
        <v>0</v>
      </c>
      <c r="AO233" s="288">
        <f>IF(AND($BU233=$BV233,BU233=AO$13),$J233&amp;$K233&amp;$L233&amp;$M233&amp;$N233&amp;$O233&amp;$P233&amp;$Q233&amp;$R233&amp;$S233&amp;$T233&amp;$U233,IFERROR(MATCH($AN233,AO$17:AO232,0),-1000))</f>
        <v>1</v>
      </c>
      <c r="AP233" s="288">
        <f>IF(AND($BU233=$BV233,BV233=AP$13),$J233&amp;$K233&amp;$L233&amp;$M233&amp;$N233&amp;$O233&amp;$P233&amp;$Q233&amp;$R233&amp;$S233&amp;$T233&amp;$U233,IFERROR(MATCH($AN233,AP$17:AP232,0),-1000))</f>
        <v>1</v>
      </c>
      <c r="AQ233" s="288">
        <f>IF(AND($BU233=$BV233,BW233=AQ$13),$J233&amp;$K233&amp;$L233&amp;$M233&amp;$N233&amp;$O233&amp;$P233&amp;$Q233&amp;$R233&amp;$S233&amp;$T233&amp;$U233,IFERROR(MATCH($AN233,AQ$17:AQ232,0),-1000))</f>
        <v>1</v>
      </c>
      <c r="AR233" s="288">
        <f>IF(AND($BU233=$BV233,BX233=AR$13),$J233&amp;$K233&amp;$L233&amp;$M233&amp;$N233&amp;$O233&amp;$P233&amp;$Q233&amp;$R233&amp;$S233&amp;$T233&amp;$U233,IFERROR(MATCH($AN233,AR$17:AR232,0),-1000))</f>
        <v>1</v>
      </c>
      <c r="AS233" s="254">
        <f t="shared" si="242"/>
        <v>0</v>
      </c>
      <c r="AT233" s="261" t="str">
        <f t="shared" si="260"/>
        <v/>
      </c>
      <c r="AU233" s="254" t="str">
        <f t="shared" si="253"/>
        <v/>
      </c>
      <c r="AV233" s="254" t="str">
        <f t="shared" si="251"/>
        <v/>
      </c>
      <c r="AW233" s="254" t="str">
        <f t="shared" si="251"/>
        <v/>
      </c>
      <c r="AX233" s="254" t="str">
        <f t="shared" si="251"/>
        <v/>
      </c>
      <c r="AY233" s="254" t="str">
        <f t="shared" si="251"/>
        <v/>
      </c>
      <c r="AZ233" s="254" t="str">
        <f t="shared" si="251"/>
        <v/>
      </c>
      <c r="BA233" s="254" t="str">
        <f t="shared" si="251"/>
        <v/>
      </c>
      <c r="BB233" s="254" t="str">
        <f t="shared" si="251"/>
        <v/>
      </c>
      <c r="BC233" s="254" t="str">
        <f t="shared" si="251"/>
        <v/>
      </c>
      <c r="BD233" s="254" t="str">
        <f t="shared" si="251"/>
        <v/>
      </c>
      <c r="BE233" s="262" t="str">
        <f t="shared" si="244"/>
        <v/>
      </c>
      <c r="BF233" s="263" t="str">
        <f t="shared" si="254"/>
        <v/>
      </c>
      <c r="BG233" s="254" t="str">
        <f t="shared" si="252"/>
        <v/>
      </c>
      <c r="BH233" s="254" t="str">
        <f t="shared" si="252"/>
        <v/>
      </c>
      <c r="BI233" s="254" t="str">
        <f t="shared" si="252"/>
        <v/>
      </c>
      <c r="BJ233" s="254" t="str">
        <f t="shared" si="252"/>
        <v/>
      </c>
      <c r="BK233" s="254" t="str">
        <f t="shared" si="252"/>
        <v/>
      </c>
      <c r="BL233" s="254" t="str">
        <f t="shared" si="252"/>
        <v/>
      </c>
      <c r="BM233" s="254" t="str">
        <f t="shared" si="252"/>
        <v/>
      </c>
      <c r="BN233" s="254" t="str">
        <f t="shared" si="252"/>
        <v/>
      </c>
      <c r="BO233" s="254" t="str">
        <f t="shared" si="252"/>
        <v/>
      </c>
      <c r="BP233" s="254" t="str">
        <f t="shared" si="245"/>
        <v/>
      </c>
      <c r="BQ233" s="264" t="str">
        <f t="shared" si="261"/>
        <v/>
      </c>
      <c r="BR233" s="261" t="str">
        <f t="shared" si="30"/>
        <v/>
      </c>
      <c r="BS233" s="254" t="str">
        <f t="shared" si="303"/>
        <v/>
      </c>
      <c r="BT233" s="254" t="str">
        <f t="shared" si="301"/>
        <v/>
      </c>
      <c r="BU233" s="265" t="str">
        <f t="shared" si="178"/>
        <v/>
      </c>
      <c r="BV233" s="263" t="str">
        <f t="shared" si="304"/>
        <v/>
      </c>
      <c r="BW233" s="254" t="str">
        <f t="shared" si="302"/>
        <v/>
      </c>
      <c r="BX233" s="254" t="str">
        <f t="shared" si="179"/>
        <v/>
      </c>
      <c r="BY233" s="264" t="str">
        <f t="shared" si="33"/>
        <v/>
      </c>
      <c r="BZ233" s="254" t="str">
        <f t="shared" si="34"/>
        <v/>
      </c>
      <c r="CA233" s="254">
        <f t="shared" si="299"/>
        <v>0</v>
      </c>
      <c r="CB233" s="254">
        <f t="shared" si="299"/>
        <v>0</v>
      </c>
      <c r="CC233" s="254">
        <f t="shared" si="299"/>
        <v>0</v>
      </c>
      <c r="CD233" s="254">
        <f t="shared" si="299"/>
        <v>0</v>
      </c>
      <c r="CE233" s="254">
        <f t="shared" si="299"/>
        <v>0</v>
      </c>
      <c r="CF233" s="254">
        <f t="shared" si="299"/>
        <v>0</v>
      </c>
      <c r="CG233" s="254">
        <f t="shared" si="299"/>
        <v>0</v>
      </c>
      <c r="CH233" s="254">
        <f t="shared" si="299"/>
        <v>0</v>
      </c>
      <c r="CI233" s="254">
        <f t="shared" si="299"/>
        <v>0</v>
      </c>
      <c r="CJ233" s="254">
        <f t="shared" si="298"/>
        <v>0</v>
      </c>
      <c r="CK233" s="254">
        <f t="shared" si="298"/>
        <v>0</v>
      </c>
      <c r="CL233" s="254">
        <f t="shared" si="298"/>
        <v>0</v>
      </c>
      <c r="CM233" s="254">
        <f t="shared" si="262"/>
        <v>0</v>
      </c>
      <c r="CN233" s="254">
        <f t="shared" si="263"/>
        <v>0</v>
      </c>
      <c r="CO233" s="254">
        <f t="shared" si="264"/>
        <v>0</v>
      </c>
      <c r="CP233" s="254">
        <f t="shared" si="265"/>
        <v>0</v>
      </c>
      <c r="CQ233" s="254">
        <f t="shared" si="266"/>
        <v>0</v>
      </c>
      <c r="CR233" s="254">
        <f t="shared" si="267"/>
        <v>0</v>
      </c>
      <c r="CS233" s="254">
        <f t="shared" si="268"/>
        <v>0</v>
      </c>
      <c r="CT233" s="254">
        <f t="shared" si="269"/>
        <v>0</v>
      </c>
      <c r="CU233" s="254">
        <f t="shared" si="270"/>
        <v>0</v>
      </c>
      <c r="CV233" s="254">
        <f t="shared" si="271"/>
        <v>0</v>
      </c>
      <c r="CW233" s="254">
        <f t="shared" si="272"/>
        <v>0</v>
      </c>
      <c r="CX233" s="254">
        <f t="shared" si="273"/>
        <v>0</v>
      </c>
      <c r="CY233" s="254">
        <f t="shared" si="274"/>
        <v>0</v>
      </c>
      <c r="CZ233" s="254">
        <f t="shared" si="275"/>
        <v>0</v>
      </c>
      <c r="DA233" s="254">
        <f t="shared" si="276"/>
        <v>0</v>
      </c>
      <c r="DB233" s="254">
        <f t="shared" si="277"/>
        <v>0</v>
      </c>
      <c r="DC233" s="254">
        <f t="shared" si="278"/>
        <v>0</v>
      </c>
      <c r="DD233" s="254">
        <f t="shared" si="279"/>
        <v>0</v>
      </c>
      <c r="DE233" s="254">
        <f t="shared" si="280"/>
        <v>0</v>
      </c>
      <c r="DF233" s="254">
        <f t="shared" si="281"/>
        <v>0</v>
      </c>
      <c r="DG233" s="254">
        <f t="shared" si="282"/>
        <v>0</v>
      </c>
      <c r="DH233" s="254">
        <f t="shared" si="283"/>
        <v>0</v>
      </c>
      <c r="DI233" s="254">
        <f t="shared" si="284"/>
        <v>0</v>
      </c>
      <c r="DJ233" s="254">
        <f t="shared" si="285"/>
        <v>0</v>
      </c>
      <c r="DK233" s="254">
        <f t="shared" si="286"/>
        <v>0</v>
      </c>
      <c r="DL233" s="254">
        <f t="shared" si="287"/>
        <v>0</v>
      </c>
      <c r="DM233" s="254">
        <f t="shared" si="288"/>
        <v>0</v>
      </c>
      <c r="DN233" s="254">
        <f t="shared" si="289"/>
        <v>0</v>
      </c>
      <c r="DO233" s="254">
        <f t="shared" si="290"/>
        <v>0</v>
      </c>
      <c r="DP233" s="254">
        <f t="shared" si="291"/>
        <v>0</v>
      </c>
      <c r="DQ233" s="254">
        <f t="shared" si="292"/>
        <v>0</v>
      </c>
      <c r="DR233" s="254">
        <f t="shared" si="293"/>
        <v>0</v>
      </c>
      <c r="DS233" s="254">
        <f t="shared" si="294"/>
        <v>0</v>
      </c>
      <c r="DT233" s="254">
        <f t="shared" si="295"/>
        <v>0</v>
      </c>
      <c r="DU233" s="254">
        <f t="shared" si="296"/>
        <v>0</v>
      </c>
      <c r="DV233" s="254">
        <f t="shared" si="297"/>
        <v>0</v>
      </c>
    </row>
    <row r="234" spans="1:126" ht="24" customHeight="1">
      <c r="A234" s="11" t="str">
        <f ca="1">IF(AG234&lt;&gt;"OK","",CONCATENATE(TEXT('Front Page'!$F$33,"000"),TEXT('Front Page'!$F$31,"000"),"-",LEFT('Front Page'!$R$53,5),"-",LEFT(D234,1),AJ234, "-",TEXT(B234,"000")))</f>
        <v/>
      </c>
      <c r="B234" s="12" t="str">
        <f>IFERROR(IF(E234="","",MAX(B$17:B233)+1),"")</f>
        <v/>
      </c>
      <c r="C234" s="13"/>
      <c r="D234" s="29" t="str">
        <f t="shared" si="300"/>
        <v>None</v>
      </c>
      <c r="E234" s="29" t="str">
        <f t="shared" si="17"/>
        <v/>
      </c>
      <c r="F234" s="29" t="str">
        <f t="shared" si="18"/>
        <v/>
      </c>
      <c r="G234" s="363"/>
      <c r="H234" s="364"/>
      <c r="I234" s="325" t="str">
        <f t="shared" si="255"/>
        <v>No</v>
      </c>
      <c r="J234" s="314">
        <v>0</v>
      </c>
      <c r="K234" s="312">
        <v>0</v>
      </c>
      <c r="L234" s="312">
        <v>0</v>
      </c>
      <c r="M234" s="312">
        <v>0</v>
      </c>
      <c r="N234" s="312">
        <v>0</v>
      </c>
      <c r="O234" s="312">
        <v>0</v>
      </c>
      <c r="P234" s="312">
        <v>0</v>
      </c>
      <c r="Q234" s="312">
        <v>0</v>
      </c>
      <c r="R234" s="312">
        <v>0</v>
      </c>
      <c r="S234" s="312">
        <v>0</v>
      </c>
      <c r="T234" s="312">
        <v>0</v>
      </c>
      <c r="U234" s="312">
        <v>0</v>
      </c>
      <c r="V234" s="313">
        <v>1</v>
      </c>
      <c r="W234" s="313">
        <v>1</v>
      </c>
      <c r="X234" s="312">
        <v>0</v>
      </c>
      <c r="Y234" s="312">
        <v>0</v>
      </c>
      <c r="Z234" s="312">
        <v>0</v>
      </c>
      <c r="AA234" s="14">
        <v>0</v>
      </c>
      <c r="AB234" s="317"/>
      <c r="AC234" s="15" t="str">
        <f t="shared" si="246"/>
        <v/>
      </c>
      <c r="AD234" s="15" t="str">
        <f t="shared" si="256"/>
        <v/>
      </c>
      <c r="AE234" s="16" t="str">
        <f t="shared" si="257"/>
        <v>0 - 0</v>
      </c>
      <c r="AF234" s="20" t="str">
        <f t="shared" si="258"/>
        <v>Not an offer</v>
      </c>
      <c r="AG234" s="276" t="str">
        <f t="shared" si="248"/>
        <v>Not an Offer</v>
      </c>
      <c r="AH234" s="150"/>
      <c r="AI234" s="254">
        <v>218</v>
      </c>
      <c r="AJ234" s="149" t="str">
        <f t="shared" si="249"/>
        <v>00-ICT</v>
      </c>
      <c r="AK234" s="254" t="b">
        <f t="shared" si="11"/>
        <v>0</v>
      </c>
      <c r="AL234" s="254">
        <f t="shared" si="247"/>
        <v>0</v>
      </c>
      <c r="AM234" s="254">
        <f t="shared" si="250"/>
        <v>0</v>
      </c>
      <c r="AN234" s="288">
        <f t="shared" si="259"/>
        <v>0</v>
      </c>
      <c r="AO234" s="288">
        <f>IF(AND($BU234=$BV234,BU234=AO$13),$J234&amp;$K234&amp;$L234&amp;$M234&amp;$N234&amp;$O234&amp;$P234&amp;$Q234&amp;$R234&amp;$S234&amp;$T234&amp;$U234,IFERROR(MATCH($AN234,AO$17:AO233,0),-1000))</f>
        <v>1</v>
      </c>
      <c r="AP234" s="288">
        <f>IF(AND($BU234=$BV234,BV234=AP$13),$J234&amp;$K234&amp;$L234&amp;$M234&amp;$N234&amp;$O234&amp;$P234&amp;$Q234&amp;$R234&amp;$S234&amp;$T234&amp;$U234,IFERROR(MATCH($AN234,AP$17:AP233,0),-1000))</f>
        <v>1</v>
      </c>
      <c r="AQ234" s="288">
        <f>IF(AND($BU234=$BV234,BW234=AQ$13),$J234&amp;$K234&amp;$L234&amp;$M234&amp;$N234&amp;$O234&amp;$P234&amp;$Q234&amp;$R234&amp;$S234&amp;$T234&amp;$U234,IFERROR(MATCH($AN234,AQ$17:AQ233,0),-1000))</f>
        <v>1</v>
      </c>
      <c r="AR234" s="288">
        <f>IF(AND($BU234=$BV234,BX234=AR$13),$J234&amp;$K234&amp;$L234&amp;$M234&amp;$N234&amp;$O234&amp;$P234&amp;$Q234&amp;$R234&amp;$S234&amp;$T234&amp;$U234,IFERROR(MATCH($AN234,AR$17:AR233,0),-1000))</f>
        <v>1</v>
      </c>
      <c r="AS234" s="254">
        <f t="shared" si="242"/>
        <v>0</v>
      </c>
      <c r="AT234" s="261" t="str">
        <f t="shared" si="260"/>
        <v/>
      </c>
      <c r="AU234" s="254" t="str">
        <f t="shared" si="253"/>
        <v/>
      </c>
      <c r="AV234" s="254" t="str">
        <f t="shared" si="251"/>
        <v/>
      </c>
      <c r="AW234" s="254" t="str">
        <f t="shared" si="251"/>
        <v/>
      </c>
      <c r="AX234" s="254" t="str">
        <f t="shared" si="251"/>
        <v/>
      </c>
      <c r="AY234" s="254" t="str">
        <f t="shared" si="251"/>
        <v/>
      </c>
      <c r="AZ234" s="254" t="str">
        <f t="shared" si="251"/>
        <v/>
      </c>
      <c r="BA234" s="254" t="str">
        <f t="shared" si="251"/>
        <v/>
      </c>
      <c r="BB234" s="254" t="str">
        <f t="shared" si="251"/>
        <v/>
      </c>
      <c r="BC234" s="254" t="str">
        <f t="shared" si="251"/>
        <v/>
      </c>
      <c r="BD234" s="254" t="str">
        <f t="shared" si="251"/>
        <v/>
      </c>
      <c r="BE234" s="262" t="str">
        <f t="shared" si="244"/>
        <v/>
      </c>
      <c r="BF234" s="263" t="str">
        <f t="shared" si="254"/>
        <v/>
      </c>
      <c r="BG234" s="254" t="str">
        <f t="shared" si="252"/>
        <v/>
      </c>
      <c r="BH234" s="254" t="str">
        <f t="shared" si="252"/>
        <v/>
      </c>
      <c r="BI234" s="254" t="str">
        <f t="shared" si="252"/>
        <v/>
      </c>
      <c r="BJ234" s="254" t="str">
        <f t="shared" si="252"/>
        <v/>
      </c>
      <c r="BK234" s="254" t="str">
        <f t="shared" si="252"/>
        <v/>
      </c>
      <c r="BL234" s="254" t="str">
        <f t="shared" si="252"/>
        <v/>
      </c>
      <c r="BM234" s="254" t="str">
        <f t="shared" si="252"/>
        <v/>
      </c>
      <c r="BN234" s="254" t="str">
        <f t="shared" si="252"/>
        <v/>
      </c>
      <c r="BO234" s="254" t="str">
        <f t="shared" si="252"/>
        <v/>
      </c>
      <c r="BP234" s="254" t="str">
        <f t="shared" si="245"/>
        <v/>
      </c>
      <c r="BQ234" s="264" t="str">
        <f t="shared" si="261"/>
        <v/>
      </c>
      <c r="BR234" s="261" t="str">
        <f t="shared" si="30"/>
        <v/>
      </c>
      <c r="BS234" s="254" t="str">
        <f t="shared" si="303"/>
        <v/>
      </c>
      <c r="BT234" s="254" t="str">
        <f t="shared" si="301"/>
        <v/>
      </c>
      <c r="BU234" s="265" t="str">
        <f t="shared" si="178"/>
        <v/>
      </c>
      <c r="BV234" s="263" t="str">
        <f t="shared" si="304"/>
        <v/>
      </c>
      <c r="BW234" s="254" t="str">
        <f t="shared" si="302"/>
        <v/>
      </c>
      <c r="BX234" s="254" t="str">
        <f t="shared" si="179"/>
        <v/>
      </c>
      <c r="BY234" s="264" t="str">
        <f t="shared" si="33"/>
        <v/>
      </c>
      <c r="BZ234" s="254" t="str">
        <f t="shared" si="34"/>
        <v/>
      </c>
      <c r="CA234" s="254">
        <f t="shared" si="299"/>
        <v>0</v>
      </c>
      <c r="CB234" s="254">
        <f t="shared" si="299"/>
        <v>0</v>
      </c>
      <c r="CC234" s="254">
        <f t="shared" si="299"/>
        <v>0</v>
      </c>
      <c r="CD234" s="254">
        <f t="shared" si="299"/>
        <v>0</v>
      </c>
      <c r="CE234" s="254">
        <f t="shared" si="299"/>
        <v>0</v>
      </c>
      <c r="CF234" s="254">
        <f t="shared" si="299"/>
        <v>0</v>
      </c>
      <c r="CG234" s="254">
        <f t="shared" si="299"/>
        <v>0</v>
      </c>
      <c r="CH234" s="254">
        <f t="shared" si="299"/>
        <v>0</v>
      </c>
      <c r="CI234" s="254">
        <f t="shared" si="299"/>
        <v>0</v>
      </c>
      <c r="CJ234" s="254">
        <f t="shared" si="298"/>
        <v>0</v>
      </c>
      <c r="CK234" s="254">
        <f t="shared" si="298"/>
        <v>0</v>
      </c>
      <c r="CL234" s="254">
        <f t="shared" si="298"/>
        <v>0</v>
      </c>
      <c r="CM234" s="254">
        <f t="shared" si="262"/>
        <v>0</v>
      </c>
      <c r="CN234" s="254">
        <f t="shared" si="263"/>
        <v>0</v>
      </c>
      <c r="CO234" s="254">
        <f t="shared" si="264"/>
        <v>0</v>
      </c>
      <c r="CP234" s="254">
        <f t="shared" si="265"/>
        <v>0</v>
      </c>
      <c r="CQ234" s="254">
        <f t="shared" si="266"/>
        <v>0</v>
      </c>
      <c r="CR234" s="254">
        <f t="shared" si="267"/>
        <v>0</v>
      </c>
      <c r="CS234" s="254">
        <f t="shared" si="268"/>
        <v>0</v>
      </c>
      <c r="CT234" s="254">
        <f t="shared" si="269"/>
        <v>0</v>
      </c>
      <c r="CU234" s="254">
        <f t="shared" si="270"/>
        <v>0</v>
      </c>
      <c r="CV234" s="254">
        <f t="shared" si="271"/>
        <v>0</v>
      </c>
      <c r="CW234" s="254">
        <f t="shared" si="272"/>
        <v>0</v>
      </c>
      <c r="CX234" s="254">
        <f t="shared" si="273"/>
        <v>0</v>
      </c>
      <c r="CY234" s="254">
        <f t="shared" si="274"/>
        <v>0</v>
      </c>
      <c r="CZ234" s="254">
        <f t="shared" si="275"/>
        <v>0</v>
      </c>
      <c r="DA234" s="254">
        <f t="shared" si="276"/>
        <v>0</v>
      </c>
      <c r="DB234" s="254">
        <f t="shared" si="277"/>
        <v>0</v>
      </c>
      <c r="DC234" s="254">
        <f t="shared" si="278"/>
        <v>0</v>
      </c>
      <c r="DD234" s="254">
        <f t="shared" si="279"/>
        <v>0</v>
      </c>
      <c r="DE234" s="254">
        <f t="shared" si="280"/>
        <v>0</v>
      </c>
      <c r="DF234" s="254">
        <f t="shared" si="281"/>
        <v>0</v>
      </c>
      <c r="DG234" s="254">
        <f t="shared" si="282"/>
        <v>0</v>
      </c>
      <c r="DH234" s="254">
        <f t="shared" si="283"/>
        <v>0</v>
      </c>
      <c r="DI234" s="254">
        <f t="shared" si="284"/>
        <v>0</v>
      </c>
      <c r="DJ234" s="254">
        <f t="shared" si="285"/>
        <v>0</v>
      </c>
      <c r="DK234" s="254">
        <f t="shared" si="286"/>
        <v>0</v>
      </c>
      <c r="DL234" s="254">
        <f t="shared" si="287"/>
        <v>0</v>
      </c>
      <c r="DM234" s="254">
        <f t="shared" si="288"/>
        <v>0</v>
      </c>
      <c r="DN234" s="254">
        <f t="shared" si="289"/>
        <v>0</v>
      </c>
      <c r="DO234" s="254">
        <f t="shared" si="290"/>
        <v>0</v>
      </c>
      <c r="DP234" s="254">
        <f t="shared" si="291"/>
        <v>0</v>
      </c>
      <c r="DQ234" s="254">
        <f t="shared" si="292"/>
        <v>0</v>
      </c>
      <c r="DR234" s="254">
        <f t="shared" si="293"/>
        <v>0</v>
      </c>
      <c r="DS234" s="254">
        <f t="shared" si="294"/>
        <v>0</v>
      </c>
      <c r="DT234" s="254">
        <f t="shared" si="295"/>
        <v>0</v>
      </c>
      <c r="DU234" s="254">
        <f t="shared" si="296"/>
        <v>0</v>
      </c>
      <c r="DV234" s="254">
        <f t="shared" si="297"/>
        <v>0</v>
      </c>
    </row>
    <row r="235" spans="1:126" ht="24" customHeight="1">
      <c r="A235" s="11" t="str">
        <f ca="1">IF(AG235&lt;&gt;"OK","",CONCATENATE(TEXT('Front Page'!$F$33,"000"),TEXT('Front Page'!$F$31,"000"),"-",LEFT('Front Page'!$R$53,5),"-",LEFT(D235,1),AJ235, "-",TEXT(B235,"000")))</f>
        <v/>
      </c>
      <c r="B235" s="12" t="str">
        <f>IFERROR(IF(E235="","",MAX(B$17:B234)+1),"")</f>
        <v/>
      </c>
      <c r="C235" s="13"/>
      <c r="D235" s="29" t="str">
        <f t="shared" si="300"/>
        <v>None</v>
      </c>
      <c r="E235" s="29" t="str">
        <f t="shared" si="17"/>
        <v/>
      </c>
      <c r="F235" s="29" t="str">
        <f t="shared" si="18"/>
        <v/>
      </c>
      <c r="G235" s="363"/>
      <c r="H235" s="364"/>
      <c r="I235" s="325" t="str">
        <f t="shared" si="255"/>
        <v>No</v>
      </c>
      <c r="J235" s="314">
        <v>0</v>
      </c>
      <c r="K235" s="312">
        <v>0</v>
      </c>
      <c r="L235" s="312">
        <v>0</v>
      </c>
      <c r="M235" s="312">
        <v>0</v>
      </c>
      <c r="N235" s="312">
        <v>0</v>
      </c>
      <c r="O235" s="312">
        <v>0</v>
      </c>
      <c r="P235" s="312">
        <v>0</v>
      </c>
      <c r="Q235" s="312">
        <v>0</v>
      </c>
      <c r="R235" s="312">
        <v>0</v>
      </c>
      <c r="S235" s="312">
        <v>0</v>
      </c>
      <c r="T235" s="312">
        <v>0</v>
      </c>
      <c r="U235" s="312">
        <v>0</v>
      </c>
      <c r="V235" s="313">
        <v>1</v>
      </c>
      <c r="W235" s="313">
        <v>1</v>
      </c>
      <c r="X235" s="312">
        <v>0</v>
      </c>
      <c r="Y235" s="312">
        <v>0</v>
      </c>
      <c r="Z235" s="312">
        <v>0</v>
      </c>
      <c r="AA235" s="14">
        <v>0</v>
      </c>
      <c r="AB235" s="317"/>
      <c r="AC235" s="15" t="str">
        <f t="shared" si="246"/>
        <v/>
      </c>
      <c r="AD235" s="15" t="str">
        <f t="shared" si="256"/>
        <v/>
      </c>
      <c r="AE235" s="16" t="str">
        <f t="shared" si="257"/>
        <v>0 - 0</v>
      </c>
      <c r="AF235" s="20" t="str">
        <f t="shared" si="258"/>
        <v>Not an offer</v>
      </c>
      <c r="AG235" s="276" t="str">
        <f t="shared" si="248"/>
        <v>Not an Offer</v>
      </c>
      <c r="AH235" s="150"/>
      <c r="AI235" s="254">
        <v>219</v>
      </c>
      <c r="AJ235" s="149" t="str">
        <f t="shared" si="249"/>
        <v>00-ICT</v>
      </c>
      <c r="AK235" s="254" t="b">
        <f t="shared" si="11"/>
        <v>0</v>
      </c>
      <c r="AL235" s="254">
        <f t="shared" si="247"/>
        <v>0</v>
      </c>
      <c r="AM235" s="254">
        <f t="shared" si="250"/>
        <v>0</v>
      </c>
      <c r="AN235" s="288">
        <f t="shared" si="259"/>
        <v>0</v>
      </c>
      <c r="AO235" s="288">
        <f>IF(AND($BU235=$BV235,BU235=AO$13),$J235&amp;$K235&amp;$L235&amp;$M235&amp;$N235&amp;$O235&amp;$P235&amp;$Q235&amp;$R235&amp;$S235&amp;$T235&amp;$U235,IFERROR(MATCH($AN235,AO$17:AO234,0),-1000))</f>
        <v>1</v>
      </c>
      <c r="AP235" s="288">
        <f>IF(AND($BU235=$BV235,BV235=AP$13),$J235&amp;$K235&amp;$L235&amp;$M235&amp;$N235&amp;$O235&amp;$P235&amp;$Q235&amp;$R235&amp;$S235&amp;$T235&amp;$U235,IFERROR(MATCH($AN235,AP$17:AP234,0),-1000))</f>
        <v>1</v>
      </c>
      <c r="AQ235" s="288">
        <f>IF(AND($BU235=$BV235,BW235=AQ$13),$J235&amp;$K235&amp;$L235&amp;$M235&amp;$N235&amp;$O235&amp;$P235&amp;$Q235&amp;$R235&amp;$S235&amp;$T235&amp;$U235,IFERROR(MATCH($AN235,AQ$17:AQ234,0),-1000))</f>
        <v>1</v>
      </c>
      <c r="AR235" s="288">
        <f>IF(AND($BU235=$BV235,BX235=AR$13),$J235&amp;$K235&amp;$L235&amp;$M235&amp;$N235&amp;$O235&amp;$P235&amp;$Q235&amp;$R235&amp;$S235&amp;$T235&amp;$U235,IFERROR(MATCH($AN235,AR$17:AR234,0),-1000))</f>
        <v>1</v>
      </c>
      <c r="AS235" s="254">
        <f t="shared" si="242"/>
        <v>0</v>
      </c>
      <c r="AT235" s="261" t="str">
        <f t="shared" si="260"/>
        <v/>
      </c>
      <c r="AU235" s="254" t="str">
        <f t="shared" si="253"/>
        <v/>
      </c>
      <c r="AV235" s="254" t="str">
        <f t="shared" si="251"/>
        <v/>
      </c>
      <c r="AW235" s="254" t="str">
        <f t="shared" si="251"/>
        <v/>
      </c>
      <c r="AX235" s="254" t="str">
        <f t="shared" si="251"/>
        <v/>
      </c>
      <c r="AY235" s="254" t="str">
        <f t="shared" si="251"/>
        <v/>
      </c>
      <c r="AZ235" s="254" t="str">
        <f t="shared" si="251"/>
        <v/>
      </c>
      <c r="BA235" s="254" t="str">
        <f t="shared" si="251"/>
        <v/>
      </c>
      <c r="BB235" s="254" t="str">
        <f t="shared" si="251"/>
        <v/>
      </c>
      <c r="BC235" s="254" t="str">
        <f t="shared" si="251"/>
        <v/>
      </c>
      <c r="BD235" s="254" t="str">
        <f t="shared" si="251"/>
        <v/>
      </c>
      <c r="BE235" s="262" t="str">
        <f t="shared" si="244"/>
        <v/>
      </c>
      <c r="BF235" s="263" t="str">
        <f t="shared" si="254"/>
        <v/>
      </c>
      <c r="BG235" s="254" t="str">
        <f t="shared" si="252"/>
        <v/>
      </c>
      <c r="BH235" s="254" t="str">
        <f t="shared" si="252"/>
        <v/>
      </c>
      <c r="BI235" s="254" t="str">
        <f t="shared" si="252"/>
        <v/>
      </c>
      <c r="BJ235" s="254" t="str">
        <f t="shared" si="252"/>
        <v/>
      </c>
      <c r="BK235" s="254" t="str">
        <f t="shared" si="252"/>
        <v/>
      </c>
      <c r="BL235" s="254" t="str">
        <f t="shared" si="252"/>
        <v/>
      </c>
      <c r="BM235" s="254" t="str">
        <f t="shared" si="252"/>
        <v/>
      </c>
      <c r="BN235" s="254" t="str">
        <f t="shared" si="252"/>
        <v/>
      </c>
      <c r="BO235" s="254" t="str">
        <f t="shared" si="252"/>
        <v/>
      </c>
      <c r="BP235" s="254" t="str">
        <f t="shared" si="245"/>
        <v/>
      </c>
      <c r="BQ235" s="264" t="str">
        <f t="shared" si="261"/>
        <v/>
      </c>
      <c r="BR235" s="261" t="str">
        <f t="shared" si="30"/>
        <v/>
      </c>
      <c r="BS235" s="254" t="str">
        <f t="shared" si="303"/>
        <v/>
      </c>
      <c r="BT235" s="254" t="str">
        <f t="shared" si="301"/>
        <v/>
      </c>
      <c r="BU235" s="265" t="str">
        <f t="shared" si="178"/>
        <v/>
      </c>
      <c r="BV235" s="263" t="str">
        <f t="shared" si="304"/>
        <v/>
      </c>
      <c r="BW235" s="254" t="str">
        <f t="shared" si="302"/>
        <v/>
      </c>
      <c r="BX235" s="254" t="str">
        <f t="shared" si="179"/>
        <v/>
      </c>
      <c r="BY235" s="264" t="str">
        <f t="shared" si="33"/>
        <v/>
      </c>
      <c r="BZ235" s="254" t="str">
        <f t="shared" si="34"/>
        <v/>
      </c>
      <c r="CA235" s="254">
        <f t="shared" si="299"/>
        <v>0</v>
      </c>
      <c r="CB235" s="254">
        <f t="shared" si="299"/>
        <v>0</v>
      </c>
      <c r="CC235" s="254">
        <f t="shared" si="299"/>
        <v>0</v>
      </c>
      <c r="CD235" s="254">
        <f t="shared" si="299"/>
        <v>0</v>
      </c>
      <c r="CE235" s="254">
        <f t="shared" si="299"/>
        <v>0</v>
      </c>
      <c r="CF235" s="254">
        <f t="shared" si="299"/>
        <v>0</v>
      </c>
      <c r="CG235" s="254">
        <f t="shared" si="299"/>
        <v>0</v>
      </c>
      <c r="CH235" s="254">
        <f t="shared" si="299"/>
        <v>0</v>
      </c>
      <c r="CI235" s="254">
        <f t="shared" si="299"/>
        <v>0</v>
      </c>
      <c r="CJ235" s="254">
        <f t="shared" si="298"/>
        <v>0</v>
      </c>
      <c r="CK235" s="254">
        <f t="shared" si="298"/>
        <v>0</v>
      </c>
      <c r="CL235" s="254">
        <f t="shared" si="298"/>
        <v>0</v>
      </c>
      <c r="CM235" s="254">
        <f t="shared" si="262"/>
        <v>0</v>
      </c>
      <c r="CN235" s="254">
        <f t="shared" si="263"/>
        <v>0</v>
      </c>
      <c r="CO235" s="254">
        <f t="shared" si="264"/>
        <v>0</v>
      </c>
      <c r="CP235" s="254">
        <f t="shared" si="265"/>
        <v>0</v>
      </c>
      <c r="CQ235" s="254">
        <f t="shared" si="266"/>
        <v>0</v>
      </c>
      <c r="CR235" s="254">
        <f t="shared" si="267"/>
        <v>0</v>
      </c>
      <c r="CS235" s="254">
        <f t="shared" si="268"/>
        <v>0</v>
      </c>
      <c r="CT235" s="254">
        <f t="shared" si="269"/>
        <v>0</v>
      </c>
      <c r="CU235" s="254">
        <f t="shared" si="270"/>
        <v>0</v>
      </c>
      <c r="CV235" s="254">
        <f t="shared" si="271"/>
        <v>0</v>
      </c>
      <c r="CW235" s="254">
        <f t="shared" si="272"/>
        <v>0</v>
      </c>
      <c r="CX235" s="254">
        <f t="shared" si="273"/>
        <v>0</v>
      </c>
      <c r="CY235" s="254">
        <f t="shared" si="274"/>
        <v>0</v>
      </c>
      <c r="CZ235" s="254">
        <f t="shared" si="275"/>
        <v>0</v>
      </c>
      <c r="DA235" s="254">
        <f t="shared" si="276"/>
        <v>0</v>
      </c>
      <c r="DB235" s="254">
        <f t="shared" si="277"/>
        <v>0</v>
      </c>
      <c r="DC235" s="254">
        <f t="shared" si="278"/>
        <v>0</v>
      </c>
      <c r="DD235" s="254">
        <f t="shared" si="279"/>
        <v>0</v>
      </c>
      <c r="DE235" s="254">
        <f t="shared" si="280"/>
        <v>0</v>
      </c>
      <c r="DF235" s="254">
        <f t="shared" si="281"/>
        <v>0</v>
      </c>
      <c r="DG235" s="254">
        <f t="shared" si="282"/>
        <v>0</v>
      </c>
      <c r="DH235" s="254">
        <f t="shared" si="283"/>
        <v>0</v>
      </c>
      <c r="DI235" s="254">
        <f t="shared" si="284"/>
        <v>0</v>
      </c>
      <c r="DJ235" s="254">
        <f t="shared" si="285"/>
        <v>0</v>
      </c>
      <c r="DK235" s="254">
        <f t="shared" si="286"/>
        <v>0</v>
      </c>
      <c r="DL235" s="254">
        <f t="shared" si="287"/>
        <v>0</v>
      </c>
      <c r="DM235" s="254">
        <f t="shared" si="288"/>
        <v>0</v>
      </c>
      <c r="DN235" s="254">
        <f t="shared" si="289"/>
        <v>0</v>
      </c>
      <c r="DO235" s="254">
        <f t="shared" si="290"/>
        <v>0</v>
      </c>
      <c r="DP235" s="254">
        <f t="shared" si="291"/>
        <v>0</v>
      </c>
      <c r="DQ235" s="254">
        <f t="shared" si="292"/>
        <v>0</v>
      </c>
      <c r="DR235" s="254">
        <f t="shared" si="293"/>
        <v>0</v>
      </c>
      <c r="DS235" s="254">
        <f t="shared" si="294"/>
        <v>0</v>
      </c>
      <c r="DT235" s="254">
        <f t="shared" si="295"/>
        <v>0</v>
      </c>
      <c r="DU235" s="254">
        <f t="shared" si="296"/>
        <v>0</v>
      </c>
      <c r="DV235" s="254">
        <f t="shared" si="297"/>
        <v>0</v>
      </c>
    </row>
    <row r="236" spans="1:126" ht="24" customHeight="1">
      <c r="A236" s="11" t="str">
        <f ca="1">IF(AG236&lt;&gt;"OK","",CONCATENATE(TEXT('Front Page'!$F$33,"000"),TEXT('Front Page'!$F$31,"000"),"-",LEFT('Front Page'!$R$53,5),"-",LEFT(D236,1),AJ236, "-",TEXT(B236,"000")))</f>
        <v/>
      </c>
      <c r="B236" s="12" t="str">
        <f>IFERROR(IF(E236="","",MAX(B$17:B235)+1),"")</f>
        <v/>
      </c>
      <c r="C236" s="13"/>
      <c r="D236" s="29" t="str">
        <f t="shared" si="300"/>
        <v>None</v>
      </c>
      <c r="E236" s="29" t="str">
        <f t="shared" si="17"/>
        <v/>
      </c>
      <c r="F236" s="29" t="str">
        <f t="shared" si="18"/>
        <v/>
      </c>
      <c r="G236" s="363"/>
      <c r="H236" s="364"/>
      <c r="I236" s="325" t="str">
        <f t="shared" si="255"/>
        <v>No</v>
      </c>
      <c r="J236" s="314">
        <v>0</v>
      </c>
      <c r="K236" s="312">
        <v>0</v>
      </c>
      <c r="L236" s="312">
        <v>0</v>
      </c>
      <c r="M236" s="312">
        <v>0</v>
      </c>
      <c r="N236" s="312">
        <v>0</v>
      </c>
      <c r="O236" s="312">
        <v>0</v>
      </c>
      <c r="P236" s="312">
        <v>0</v>
      </c>
      <c r="Q236" s="312">
        <v>0</v>
      </c>
      <c r="R236" s="312">
        <v>0</v>
      </c>
      <c r="S236" s="312">
        <v>0</v>
      </c>
      <c r="T236" s="312">
        <v>0</v>
      </c>
      <c r="U236" s="312">
        <v>0</v>
      </c>
      <c r="V236" s="313">
        <v>1</v>
      </c>
      <c r="W236" s="313">
        <v>1</v>
      </c>
      <c r="X236" s="312">
        <v>0</v>
      </c>
      <c r="Y236" s="312">
        <v>0</v>
      </c>
      <c r="Z236" s="312">
        <v>0</v>
      </c>
      <c r="AA236" s="14">
        <v>0</v>
      </c>
      <c r="AB236" s="317"/>
      <c r="AC236" s="15" t="str">
        <f t="shared" si="246"/>
        <v/>
      </c>
      <c r="AD236" s="15" t="str">
        <f t="shared" si="256"/>
        <v/>
      </c>
      <c r="AE236" s="16" t="str">
        <f t="shared" si="257"/>
        <v>0 - 0</v>
      </c>
      <c r="AF236" s="20" t="str">
        <f t="shared" si="258"/>
        <v>Not an offer</v>
      </c>
      <c r="AG236" s="276" t="str">
        <f t="shared" si="248"/>
        <v>Not an Offer</v>
      </c>
      <c r="AH236" s="150"/>
      <c r="AI236" s="254">
        <v>220</v>
      </c>
      <c r="AJ236" s="149" t="str">
        <f t="shared" si="249"/>
        <v>00-ICT</v>
      </c>
      <c r="AK236" s="254" t="b">
        <f t="shared" si="11"/>
        <v>0</v>
      </c>
      <c r="AL236" s="254">
        <f t="shared" si="247"/>
        <v>0</v>
      </c>
      <c r="AM236" s="254">
        <f t="shared" si="250"/>
        <v>0</v>
      </c>
      <c r="AN236" s="288">
        <f t="shared" si="259"/>
        <v>0</v>
      </c>
      <c r="AO236" s="288">
        <f>IF(AND($BU236=$BV236,BU236=AO$13),$J236&amp;$K236&amp;$L236&amp;$M236&amp;$N236&amp;$O236&amp;$P236&amp;$Q236&amp;$R236&amp;$S236&amp;$T236&amp;$U236,IFERROR(MATCH($AN236,AO$17:AO235,0),-1000))</f>
        <v>1</v>
      </c>
      <c r="AP236" s="288">
        <f>IF(AND($BU236=$BV236,BV236=AP$13),$J236&amp;$K236&amp;$L236&amp;$M236&amp;$N236&amp;$O236&amp;$P236&amp;$Q236&amp;$R236&amp;$S236&amp;$T236&amp;$U236,IFERROR(MATCH($AN236,AP$17:AP235,0),-1000))</f>
        <v>1</v>
      </c>
      <c r="AQ236" s="288">
        <f>IF(AND($BU236=$BV236,BW236=AQ$13),$J236&amp;$K236&amp;$L236&amp;$M236&amp;$N236&amp;$O236&amp;$P236&amp;$Q236&amp;$R236&amp;$S236&amp;$T236&amp;$U236,IFERROR(MATCH($AN236,AQ$17:AQ235,0),-1000))</f>
        <v>1</v>
      </c>
      <c r="AR236" s="288">
        <f>IF(AND($BU236=$BV236,BX236=AR$13),$J236&amp;$K236&amp;$L236&amp;$M236&amp;$N236&amp;$O236&amp;$P236&amp;$Q236&amp;$R236&amp;$S236&amp;$T236&amp;$U236,IFERROR(MATCH($AN236,AR$17:AR235,0),-1000))</f>
        <v>1</v>
      </c>
      <c r="AS236" s="254">
        <f t="shared" si="242"/>
        <v>0</v>
      </c>
      <c r="AT236" s="261" t="str">
        <f t="shared" si="260"/>
        <v/>
      </c>
      <c r="AU236" s="254" t="str">
        <f t="shared" si="253"/>
        <v/>
      </c>
      <c r="AV236" s="254" t="str">
        <f t="shared" si="251"/>
        <v/>
      </c>
      <c r="AW236" s="254" t="str">
        <f t="shared" si="251"/>
        <v/>
      </c>
      <c r="AX236" s="254" t="str">
        <f t="shared" si="251"/>
        <v/>
      </c>
      <c r="AY236" s="254" t="str">
        <f t="shared" si="251"/>
        <v/>
      </c>
      <c r="AZ236" s="254" t="str">
        <f t="shared" si="251"/>
        <v/>
      </c>
      <c r="BA236" s="254" t="str">
        <f t="shared" si="251"/>
        <v/>
      </c>
      <c r="BB236" s="254" t="str">
        <f t="shared" si="251"/>
        <v/>
      </c>
      <c r="BC236" s="254" t="str">
        <f t="shared" si="251"/>
        <v/>
      </c>
      <c r="BD236" s="254" t="str">
        <f t="shared" si="251"/>
        <v/>
      </c>
      <c r="BE236" s="262" t="str">
        <f t="shared" si="244"/>
        <v/>
      </c>
      <c r="BF236" s="263" t="str">
        <f t="shared" si="254"/>
        <v/>
      </c>
      <c r="BG236" s="254" t="str">
        <f t="shared" si="252"/>
        <v/>
      </c>
      <c r="BH236" s="254" t="str">
        <f t="shared" si="252"/>
        <v/>
      </c>
      <c r="BI236" s="254" t="str">
        <f t="shared" si="252"/>
        <v/>
      </c>
      <c r="BJ236" s="254" t="str">
        <f t="shared" si="252"/>
        <v/>
      </c>
      <c r="BK236" s="254" t="str">
        <f t="shared" si="252"/>
        <v/>
      </c>
      <c r="BL236" s="254" t="str">
        <f t="shared" si="252"/>
        <v/>
      </c>
      <c r="BM236" s="254" t="str">
        <f t="shared" si="252"/>
        <v/>
      </c>
      <c r="BN236" s="254" t="str">
        <f t="shared" si="252"/>
        <v/>
      </c>
      <c r="BO236" s="254" t="str">
        <f t="shared" si="252"/>
        <v/>
      </c>
      <c r="BP236" s="254" t="str">
        <f t="shared" si="245"/>
        <v/>
      </c>
      <c r="BQ236" s="264" t="str">
        <f t="shared" si="261"/>
        <v/>
      </c>
      <c r="BR236" s="261" t="str">
        <f t="shared" si="30"/>
        <v/>
      </c>
      <c r="BS236" s="254" t="str">
        <f t="shared" si="303"/>
        <v/>
      </c>
      <c r="BT236" s="254" t="str">
        <f t="shared" si="301"/>
        <v/>
      </c>
      <c r="BU236" s="265" t="str">
        <f t="shared" si="178"/>
        <v/>
      </c>
      <c r="BV236" s="263" t="str">
        <f t="shared" si="304"/>
        <v/>
      </c>
      <c r="BW236" s="254" t="str">
        <f t="shared" si="302"/>
        <v/>
      </c>
      <c r="BX236" s="254" t="str">
        <f t="shared" si="179"/>
        <v/>
      </c>
      <c r="BY236" s="264" t="str">
        <f t="shared" si="33"/>
        <v/>
      </c>
      <c r="BZ236" s="254" t="str">
        <f t="shared" si="34"/>
        <v/>
      </c>
      <c r="CA236" s="254">
        <f t="shared" si="299"/>
        <v>0</v>
      </c>
      <c r="CB236" s="254">
        <f t="shared" si="299"/>
        <v>0</v>
      </c>
      <c r="CC236" s="254">
        <f t="shared" si="299"/>
        <v>0</v>
      </c>
      <c r="CD236" s="254">
        <f t="shared" si="299"/>
        <v>0</v>
      </c>
      <c r="CE236" s="254">
        <f t="shared" si="299"/>
        <v>0</v>
      </c>
      <c r="CF236" s="254">
        <f t="shared" si="299"/>
        <v>0</v>
      </c>
      <c r="CG236" s="254">
        <f t="shared" si="299"/>
        <v>0</v>
      </c>
      <c r="CH236" s="254">
        <f t="shared" si="299"/>
        <v>0</v>
      </c>
      <c r="CI236" s="254">
        <f t="shared" si="299"/>
        <v>0</v>
      </c>
      <c r="CJ236" s="254">
        <f t="shared" si="298"/>
        <v>0</v>
      </c>
      <c r="CK236" s="254">
        <f t="shared" si="298"/>
        <v>0</v>
      </c>
      <c r="CL236" s="254">
        <f t="shared" si="298"/>
        <v>0</v>
      </c>
      <c r="CM236" s="254">
        <f t="shared" si="262"/>
        <v>0</v>
      </c>
      <c r="CN236" s="254">
        <f t="shared" si="263"/>
        <v>0</v>
      </c>
      <c r="CO236" s="254">
        <f t="shared" si="264"/>
        <v>0</v>
      </c>
      <c r="CP236" s="254">
        <f t="shared" si="265"/>
        <v>0</v>
      </c>
      <c r="CQ236" s="254">
        <f t="shared" si="266"/>
        <v>0</v>
      </c>
      <c r="CR236" s="254">
        <f t="shared" si="267"/>
        <v>0</v>
      </c>
      <c r="CS236" s="254">
        <f t="shared" si="268"/>
        <v>0</v>
      </c>
      <c r="CT236" s="254">
        <f t="shared" si="269"/>
        <v>0</v>
      </c>
      <c r="CU236" s="254">
        <f t="shared" si="270"/>
        <v>0</v>
      </c>
      <c r="CV236" s="254">
        <f t="shared" si="271"/>
        <v>0</v>
      </c>
      <c r="CW236" s="254">
        <f t="shared" si="272"/>
        <v>0</v>
      </c>
      <c r="CX236" s="254">
        <f t="shared" si="273"/>
        <v>0</v>
      </c>
      <c r="CY236" s="254">
        <f t="shared" si="274"/>
        <v>0</v>
      </c>
      <c r="CZ236" s="254">
        <f t="shared" si="275"/>
        <v>0</v>
      </c>
      <c r="DA236" s="254">
        <f t="shared" si="276"/>
        <v>0</v>
      </c>
      <c r="DB236" s="254">
        <f t="shared" si="277"/>
        <v>0</v>
      </c>
      <c r="DC236" s="254">
        <f t="shared" si="278"/>
        <v>0</v>
      </c>
      <c r="DD236" s="254">
        <f t="shared" si="279"/>
        <v>0</v>
      </c>
      <c r="DE236" s="254">
        <f t="shared" si="280"/>
        <v>0</v>
      </c>
      <c r="DF236" s="254">
        <f t="shared" si="281"/>
        <v>0</v>
      </c>
      <c r="DG236" s="254">
        <f t="shared" si="282"/>
        <v>0</v>
      </c>
      <c r="DH236" s="254">
        <f t="shared" si="283"/>
        <v>0</v>
      </c>
      <c r="DI236" s="254">
        <f t="shared" si="284"/>
        <v>0</v>
      </c>
      <c r="DJ236" s="254">
        <f t="shared" si="285"/>
        <v>0</v>
      </c>
      <c r="DK236" s="254">
        <f t="shared" si="286"/>
        <v>0</v>
      </c>
      <c r="DL236" s="254">
        <f t="shared" si="287"/>
        <v>0</v>
      </c>
      <c r="DM236" s="254">
        <f t="shared" si="288"/>
        <v>0</v>
      </c>
      <c r="DN236" s="254">
        <f t="shared" si="289"/>
        <v>0</v>
      </c>
      <c r="DO236" s="254">
        <f t="shared" si="290"/>
        <v>0</v>
      </c>
      <c r="DP236" s="254">
        <f t="shared" si="291"/>
        <v>0</v>
      </c>
      <c r="DQ236" s="254">
        <f t="shared" si="292"/>
        <v>0</v>
      </c>
      <c r="DR236" s="254">
        <f t="shared" si="293"/>
        <v>0</v>
      </c>
      <c r="DS236" s="254">
        <f t="shared" si="294"/>
        <v>0</v>
      </c>
      <c r="DT236" s="254">
        <f t="shared" si="295"/>
        <v>0</v>
      </c>
      <c r="DU236" s="254">
        <f t="shared" si="296"/>
        <v>0</v>
      </c>
      <c r="DV236" s="254">
        <f t="shared" si="297"/>
        <v>0</v>
      </c>
    </row>
    <row r="237" spans="1:126" ht="24" customHeight="1">
      <c r="A237" s="11" t="str">
        <f ca="1">IF(AG237&lt;&gt;"OK","",CONCATENATE(TEXT('Front Page'!$F$33,"000"),TEXT('Front Page'!$F$31,"000"),"-",LEFT('Front Page'!$R$53,5),"-",LEFT(D237,1),AJ237, "-",TEXT(B237,"000")))</f>
        <v/>
      </c>
      <c r="B237" s="12" t="str">
        <f>IFERROR(IF(E237="","",MAX(B$17:B236)+1),"")</f>
        <v/>
      </c>
      <c r="C237" s="13"/>
      <c r="D237" s="29" t="str">
        <f t="shared" si="300"/>
        <v>None</v>
      </c>
      <c r="E237" s="29" t="str">
        <f t="shared" si="17"/>
        <v/>
      </c>
      <c r="F237" s="29" t="str">
        <f t="shared" si="18"/>
        <v/>
      </c>
      <c r="G237" s="363"/>
      <c r="H237" s="364"/>
      <c r="I237" s="325" t="str">
        <f t="shared" si="255"/>
        <v>No</v>
      </c>
      <c r="J237" s="314">
        <v>0</v>
      </c>
      <c r="K237" s="312">
        <v>0</v>
      </c>
      <c r="L237" s="312">
        <v>0</v>
      </c>
      <c r="M237" s="312">
        <v>0</v>
      </c>
      <c r="N237" s="312">
        <v>0</v>
      </c>
      <c r="O237" s="312">
        <v>0</v>
      </c>
      <c r="P237" s="312">
        <v>0</v>
      </c>
      <c r="Q237" s="312">
        <v>0</v>
      </c>
      <c r="R237" s="312">
        <v>0</v>
      </c>
      <c r="S237" s="312">
        <v>0</v>
      </c>
      <c r="T237" s="312">
        <v>0</v>
      </c>
      <c r="U237" s="312">
        <v>0</v>
      </c>
      <c r="V237" s="313">
        <v>1</v>
      </c>
      <c r="W237" s="313">
        <v>1</v>
      </c>
      <c r="X237" s="312">
        <v>0</v>
      </c>
      <c r="Y237" s="312">
        <v>0</v>
      </c>
      <c r="Z237" s="312">
        <v>0</v>
      </c>
      <c r="AA237" s="14">
        <v>0</v>
      </c>
      <c r="AB237" s="317"/>
      <c r="AC237" s="15" t="str">
        <f t="shared" si="246"/>
        <v/>
      </c>
      <c r="AD237" s="15" t="str">
        <f t="shared" si="256"/>
        <v/>
      </c>
      <c r="AE237" s="16" t="str">
        <f t="shared" si="257"/>
        <v>0 - 0</v>
      </c>
      <c r="AF237" s="20" t="str">
        <f t="shared" si="258"/>
        <v>Not an offer</v>
      </c>
      <c r="AG237" s="276" t="str">
        <f t="shared" si="248"/>
        <v>Not an Offer</v>
      </c>
      <c r="AH237" s="150"/>
      <c r="AI237" s="254">
        <v>221</v>
      </c>
      <c r="AJ237" s="149" t="str">
        <f t="shared" si="249"/>
        <v>00-ICT</v>
      </c>
      <c r="AK237" s="254" t="b">
        <f t="shared" si="11"/>
        <v>0</v>
      </c>
      <c r="AL237" s="254">
        <f t="shared" si="247"/>
        <v>0</v>
      </c>
      <c r="AM237" s="254">
        <f t="shared" si="250"/>
        <v>0</v>
      </c>
      <c r="AN237" s="288">
        <f t="shared" si="259"/>
        <v>0</v>
      </c>
      <c r="AO237" s="288">
        <f>IF(AND($BU237=$BV237,BU237=AO$13),$J237&amp;$K237&amp;$L237&amp;$M237&amp;$N237&amp;$O237&amp;$P237&amp;$Q237&amp;$R237&amp;$S237&amp;$T237&amp;$U237,IFERROR(MATCH($AN237,AO$17:AO236,0),-1000))</f>
        <v>1</v>
      </c>
      <c r="AP237" s="288">
        <f>IF(AND($BU237=$BV237,BV237=AP$13),$J237&amp;$K237&amp;$L237&amp;$M237&amp;$N237&amp;$O237&amp;$P237&amp;$Q237&amp;$R237&amp;$S237&amp;$T237&amp;$U237,IFERROR(MATCH($AN237,AP$17:AP236,0),-1000))</f>
        <v>1</v>
      </c>
      <c r="AQ237" s="288">
        <f>IF(AND($BU237=$BV237,BW237=AQ$13),$J237&amp;$K237&amp;$L237&amp;$M237&amp;$N237&amp;$O237&amp;$P237&amp;$Q237&amp;$R237&amp;$S237&amp;$T237&amp;$U237,IFERROR(MATCH($AN237,AQ$17:AQ236,0),-1000))</f>
        <v>1</v>
      </c>
      <c r="AR237" s="288">
        <f>IF(AND($BU237=$BV237,BX237=AR$13),$J237&amp;$K237&amp;$L237&amp;$M237&amp;$N237&amp;$O237&amp;$P237&amp;$Q237&amp;$R237&amp;$S237&amp;$T237&amp;$U237,IFERROR(MATCH($AN237,AR$17:AR236,0),-1000))</f>
        <v>1</v>
      </c>
      <c r="AS237" s="254">
        <f t="shared" si="242"/>
        <v>0</v>
      </c>
      <c r="AT237" s="261" t="str">
        <f t="shared" si="260"/>
        <v/>
      </c>
      <c r="AU237" s="254" t="str">
        <f t="shared" si="253"/>
        <v/>
      </c>
      <c r="AV237" s="254" t="str">
        <f t="shared" si="251"/>
        <v/>
      </c>
      <c r="AW237" s="254" t="str">
        <f t="shared" si="251"/>
        <v/>
      </c>
      <c r="AX237" s="254" t="str">
        <f t="shared" si="251"/>
        <v/>
      </c>
      <c r="AY237" s="254" t="str">
        <f t="shared" si="251"/>
        <v/>
      </c>
      <c r="AZ237" s="254" t="str">
        <f t="shared" si="251"/>
        <v/>
      </c>
      <c r="BA237" s="254" t="str">
        <f t="shared" si="251"/>
        <v/>
      </c>
      <c r="BB237" s="254" t="str">
        <f t="shared" si="251"/>
        <v/>
      </c>
      <c r="BC237" s="254" t="str">
        <f t="shared" si="251"/>
        <v/>
      </c>
      <c r="BD237" s="254" t="str">
        <f t="shared" si="251"/>
        <v/>
      </c>
      <c r="BE237" s="262" t="str">
        <f t="shared" si="244"/>
        <v/>
      </c>
      <c r="BF237" s="263" t="str">
        <f t="shared" si="254"/>
        <v/>
      </c>
      <c r="BG237" s="254" t="str">
        <f t="shared" si="252"/>
        <v/>
      </c>
      <c r="BH237" s="254" t="str">
        <f t="shared" si="252"/>
        <v/>
      </c>
      <c r="BI237" s="254" t="str">
        <f t="shared" si="252"/>
        <v/>
      </c>
      <c r="BJ237" s="254" t="str">
        <f t="shared" si="252"/>
        <v/>
      </c>
      <c r="BK237" s="254" t="str">
        <f t="shared" si="252"/>
        <v/>
      </c>
      <c r="BL237" s="254" t="str">
        <f t="shared" si="252"/>
        <v/>
      </c>
      <c r="BM237" s="254" t="str">
        <f t="shared" si="252"/>
        <v/>
      </c>
      <c r="BN237" s="254" t="str">
        <f t="shared" si="252"/>
        <v/>
      </c>
      <c r="BO237" s="254" t="str">
        <f t="shared" si="252"/>
        <v/>
      </c>
      <c r="BP237" s="254" t="str">
        <f t="shared" si="245"/>
        <v/>
      </c>
      <c r="BQ237" s="264" t="str">
        <f t="shared" si="261"/>
        <v/>
      </c>
      <c r="BR237" s="261" t="str">
        <f t="shared" si="30"/>
        <v/>
      </c>
      <c r="BS237" s="254" t="str">
        <f t="shared" si="303"/>
        <v/>
      </c>
      <c r="BT237" s="254" t="str">
        <f t="shared" si="301"/>
        <v/>
      </c>
      <c r="BU237" s="265" t="str">
        <f t="shared" si="178"/>
        <v/>
      </c>
      <c r="BV237" s="263" t="str">
        <f t="shared" si="304"/>
        <v/>
      </c>
      <c r="BW237" s="254" t="str">
        <f t="shared" si="302"/>
        <v/>
      </c>
      <c r="BX237" s="254" t="str">
        <f t="shared" si="179"/>
        <v/>
      </c>
      <c r="BY237" s="264" t="str">
        <f t="shared" si="33"/>
        <v/>
      </c>
      <c r="BZ237" s="254" t="str">
        <f t="shared" si="34"/>
        <v/>
      </c>
      <c r="CA237" s="254">
        <f t="shared" si="299"/>
        <v>0</v>
      </c>
      <c r="CB237" s="254">
        <f t="shared" si="299"/>
        <v>0</v>
      </c>
      <c r="CC237" s="254">
        <f t="shared" si="299"/>
        <v>0</v>
      </c>
      <c r="CD237" s="254">
        <f t="shared" si="299"/>
        <v>0</v>
      </c>
      <c r="CE237" s="254">
        <f t="shared" si="299"/>
        <v>0</v>
      </c>
      <c r="CF237" s="254">
        <f t="shared" si="299"/>
        <v>0</v>
      </c>
      <c r="CG237" s="254">
        <f t="shared" si="299"/>
        <v>0</v>
      </c>
      <c r="CH237" s="254">
        <f t="shared" si="299"/>
        <v>0</v>
      </c>
      <c r="CI237" s="254">
        <f t="shared" si="299"/>
        <v>0</v>
      </c>
      <c r="CJ237" s="254">
        <f t="shared" si="298"/>
        <v>0</v>
      </c>
      <c r="CK237" s="254">
        <f t="shared" si="298"/>
        <v>0</v>
      </c>
      <c r="CL237" s="254">
        <f t="shared" si="298"/>
        <v>0</v>
      </c>
      <c r="CM237" s="254">
        <f t="shared" si="262"/>
        <v>0</v>
      </c>
      <c r="CN237" s="254">
        <f t="shared" si="263"/>
        <v>0</v>
      </c>
      <c r="CO237" s="254">
        <f t="shared" si="264"/>
        <v>0</v>
      </c>
      <c r="CP237" s="254">
        <f t="shared" si="265"/>
        <v>0</v>
      </c>
      <c r="CQ237" s="254">
        <f t="shared" si="266"/>
        <v>0</v>
      </c>
      <c r="CR237" s="254">
        <f t="shared" si="267"/>
        <v>0</v>
      </c>
      <c r="CS237" s="254">
        <f t="shared" si="268"/>
        <v>0</v>
      </c>
      <c r="CT237" s="254">
        <f t="shared" si="269"/>
        <v>0</v>
      </c>
      <c r="CU237" s="254">
        <f t="shared" si="270"/>
        <v>0</v>
      </c>
      <c r="CV237" s="254">
        <f t="shared" si="271"/>
        <v>0</v>
      </c>
      <c r="CW237" s="254">
        <f t="shared" si="272"/>
        <v>0</v>
      </c>
      <c r="CX237" s="254">
        <f t="shared" si="273"/>
        <v>0</v>
      </c>
      <c r="CY237" s="254">
        <f t="shared" si="274"/>
        <v>0</v>
      </c>
      <c r="CZ237" s="254">
        <f t="shared" si="275"/>
        <v>0</v>
      </c>
      <c r="DA237" s="254">
        <f t="shared" si="276"/>
        <v>0</v>
      </c>
      <c r="DB237" s="254">
        <f t="shared" si="277"/>
        <v>0</v>
      </c>
      <c r="DC237" s="254">
        <f t="shared" si="278"/>
        <v>0</v>
      </c>
      <c r="DD237" s="254">
        <f t="shared" si="279"/>
        <v>0</v>
      </c>
      <c r="DE237" s="254">
        <f t="shared" si="280"/>
        <v>0</v>
      </c>
      <c r="DF237" s="254">
        <f t="shared" si="281"/>
        <v>0</v>
      </c>
      <c r="DG237" s="254">
        <f t="shared" si="282"/>
        <v>0</v>
      </c>
      <c r="DH237" s="254">
        <f t="shared" si="283"/>
        <v>0</v>
      </c>
      <c r="DI237" s="254">
        <f t="shared" si="284"/>
        <v>0</v>
      </c>
      <c r="DJ237" s="254">
        <f t="shared" si="285"/>
        <v>0</v>
      </c>
      <c r="DK237" s="254">
        <f t="shared" si="286"/>
        <v>0</v>
      </c>
      <c r="DL237" s="254">
        <f t="shared" si="287"/>
        <v>0</v>
      </c>
      <c r="DM237" s="254">
        <f t="shared" si="288"/>
        <v>0</v>
      </c>
      <c r="DN237" s="254">
        <f t="shared" si="289"/>
        <v>0</v>
      </c>
      <c r="DO237" s="254">
        <f t="shared" si="290"/>
        <v>0</v>
      </c>
      <c r="DP237" s="254">
        <f t="shared" si="291"/>
        <v>0</v>
      </c>
      <c r="DQ237" s="254">
        <f t="shared" si="292"/>
        <v>0</v>
      </c>
      <c r="DR237" s="254">
        <f t="shared" si="293"/>
        <v>0</v>
      </c>
      <c r="DS237" s="254">
        <f t="shared" si="294"/>
        <v>0</v>
      </c>
      <c r="DT237" s="254">
        <f t="shared" si="295"/>
        <v>0</v>
      </c>
      <c r="DU237" s="254">
        <f t="shared" si="296"/>
        <v>0</v>
      </c>
      <c r="DV237" s="254">
        <f t="shared" si="297"/>
        <v>0</v>
      </c>
    </row>
    <row r="238" spans="1:126" ht="24" customHeight="1">
      <c r="A238" s="11" t="str">
        <f ca="1">IF(AG238&lt;&gt;"OK","",CONCATENATE(TEXT('Front Page'!$F$33,"000"),TEXT('Front Page'!$F$31,"000"),"-",LEFT('Front Page'!$R$53,5),"-",LEFT(D238,1),AJ238, "-",TEXT(B238,"000")))</f>
        <v/>
      </c>
      <c r="B238" s="12" t="str">
        <f>IFERROR(IF(E238="","",MAX(B$17:B237)+1),"")</f>
        <v/>
      </c>
      <c r="C238" s="13"/>
      <c r="D238" s="29" t="str">
        <f>IF(MIN(J238:U238)=0,IF(MAX(J238:U238)=0,"None",IF(AND(MAX(J238:O238,S238:U238)=0,MIN(P238:R238)&gt;0),"Q3",IF(AND(Q238&gt;0,MAX(J238:P238,R238:U238)=0),"Aug","Monthly"))),"YR")</f>
        <v>None</v>
      </c>
      <c r="E238" s="29" t="str">
        <f t="shared" si="17"/>
        <v/>
      </c>
      <c r="F238" s="29" t="str">
        <f t="shared" si="18"/>
        <v/>
      </c>
      <c r="G238" s="363"/>
      <c r="H238" s="364"/>
      <c r="I238" s="325" t="str">
        <f>IF(OR(AND(D238="Q3",MIN(P238:R238)&lt;&gt;MAX(P238:R238)),AND(D238="YR",MIN(J238:U238)&lt;&gt;MAX(J238:U238)),D238="Monthly"),"Yes", "No")</f>
        <v>No</v>
      </c>
      <c r="J238" s="314">
        <v>0</v>
      </c>
      <c r="K238" s="312">
        <v>0</v>
      </c>
      <c r="L238" s="312">
        <v>0</v>
      </c>
      <c r="M238" s="312">
        <v>0</v>
      </c>
      <c r="N238" s="312">
        <v>0</v>
      </c>
      <c r="O238" s="312">
        <v>0</v>
      </c>
      <c r="P238" s="312">
        <v>0</v>
      </c>
      <c r="Q238" s="312">
        <v>0</v>
      </c>
      <c r="R238" s="312">
        <v>0</v>
      </c>
      <c r="S238" s="312">
        <v>0</v>
      </c>
      <c r="T238" s="312">
        <v>0</v>
      </c>
      <c r="U238" s="312">
        <v>0</v>
      </c>
      <c r="V238" s="313">
        <v>1</v>
      </c>
      <c r="W238" s="313">
        <v>1</v>
      </c>
      <c r="X238" s="312">
        <v>0</v>
      </c>
      <c r="Y238" s="312">
        <v>0</v>
      </c>
      <c r="Z238" s="312">
        <v>0</v>
      </c>
      <c r="AA238" s="14">
        <v>0</v>
      </c>
      <c r="AB238" s="317"/>
      <c r="AC238" s="15" t="str">
        <f>IF(SUM(X238:AA238)=0,"",SUM(J238:U238)*V238*SUM(X238:AA238)/1000)</f>
        <v/>
      </c>
      <c r="AD238" s="15" t="str">
        <f>IF(SUM(X238:AA238)=0,"",SUM(J238:U238)*V238*SUM(X238:AA238)/1000)</f>
        <v/>
      </c>
      <c r="AE238" s="16" t="str">
        <f>ROUND(SUM($J238:$U238),0)*V238&amp;" - "&amp;ROUND(SUM($J238:$U238)*W238,0)</f>
        <v>0 - 0</v>
      </c>
      <c r="AF238" s="20" t="str">
        <f>IF(AG238&lt;&gt;"OK","Not an offer",D238&amp;" offer for "&amp;BU238&amp;IF(BV238&lt;&gt;BU238,"-"&amp;BV238&amp;" ("," (")&amp;COUNTIF(X238:AA238,"&gt;0")&amp;" year(s)) with "&amp;IF(IF(D238="Q3",MIN(P238:R238)=MAX(P238:R238),MIN(J238:U238)=MAX(J238:U238)),"flat capacity","capacity variable by month")&amp;IF(V238&lt;&gt;W238," in blocks",", one block"))</f>
        <v>Not an offer</v>
      </c>
      <c r="AG238" s="276" t="str">
        <f t="shared" si="248"/>
        <v>Not an Offer</v>
      </c>
      <c r="AH238" s="150"/>
      <c r="AI238" s="254">
        <v>222</v>
      </c>
      <c r="AJ238" s="149" t="str">
        <f t="shared" si="249"/>
        <v>00-ICT</v>
      </c>
      <c r="AK238" s="254" t="b">
        <f t="shared" si="11"/>
        <v>0</v>
      </c>
      <c r="AL238" s="254">
        <f t="shared" si="247"/>
        <v>0</v>
      </c>
      <c r="AM238" s="254">
        <f t="shared" si="250"/>
        <v>0</v>
      </c>
      <c r="AN238" s="288">
        <f>IF($BU238&lt;&gt;$BV238,$J238&amp;$K238&amp;$L238&amp;$M238&amp;$N238&amp;$O238&amp;$P238&amp;$Q238&amp;$R238&amp;$S238&amp;$T238&amp;$U238,0)</f>
        <v>0</v>
      </c>
      <c r="AO238" s="288">
        <f>IF(AND($BU238=$BV238,BU238=AO$13),$J238&amp;$K238&amp;$L238&amp;$M238&amp;$N238&amp;$O238&amp;$P238&amp;$Q238&amp;$R238&amp;$S238&amp;$T238&amp;$U238,IFERROR(MATCH($AN238,AO$17:AO237,0),-1000))</f>
        <v>1</v>
      </c>
      <c r="AP238" s="288">
        <f>IF(AND($BU238=$BV238,BV238=AP$13),$J238&amp;$K238&amp;$L238&amp;$M238&amp;$N238&amp;$O238&amp;$P238&amp;$Q238&amp;$R238&amp;$S238&amp;$T238&amp;$U238,IFERROR(MATCH($AN238,AP$17:AP237,0),-1000))</f>
        <v>1</v>
      </c>
      <c r="AQ238" s="288">
        <f>IF(AND($BU238=$BV238,BW238=AQ$13),$J238&amp;$K238&amp;$L238&amp;$M238&amp;$N238&amp;$O238&amp;$P238&amp;$Q238&amp;$R238&amp;$S238&amp;$T238&amp;$U238,IFERROR(MATCH($AN238,AQ$17:AQ237,0),-1000))</f>
        <v>1</v>
      </c>
      <c r="AR238" s="288">
        <f>IF(AND($BU238=$BV238,BX238=AR$13),$J238&amp;$K238&amp;$L238&amp;$M238&amp;$N238&amp;$O238&amp;$P238&amp;$Q238&amp;$R238&amp;$S238&amp;$T238&amp;$U238,IFERROR(MATCH($AN238,AR$17:AR237,0),-1000))</f>
        <v>1</v>
      </c>
      <c r="AS238" s="254">
        <f t="shared" si="242"/>
        <v>0</v>
      </c>
      <c r="AT238" s="261" t="str">
        <f>IF(J238&lt;&gt;0,AT$14,"")</f>
        <v/>
      </c>
      <c r="AU238" s="254" t="str">
        <f t="shared" si="253"/>
        <v/>
      </c>
      <c r="AV238" s="254" t="str">
        <f t="shared" si="253"/>
        <v/>
      </c>
      <c r="AW238" s="254" t="str">
        <f t="shared" si="253"/>
        <v/>
      </c>
      <c r="AX238" s="254" t="str">
        <f t="shared" si="253"/>
        <v/>
      </c>
      <c r="AY238" s="254" t="str">
        <f t="shared" si="253"/>
        <v/>
      </c>
      <c r="AZ238" s="254" t="str">
        <f t="shared" si="253"/>
        <v/>
      </c>
      <c r="BA238" s="254" t="str">
        <f t="shared" si="253"/>
        <v/>
      </c>
      <c r="BB238" s="254" t="str">
        <f t="shared" si="253"/>
        <v/>
      </c>
      <c r="BC238" s="254" t="str">
        <f t="shared" si="253"/>
        <v/>
      </c>
      <c r="BD238" s="254" t="str">
        <f t="shared" si="253"/>
        <v/>
      </c>
      <c r="BE238" s="262" t="str">
        <f t="shared" si="253"/>
        <v/>
      </c>
      <c r="BF238" s="263" t="str">
        <f t="shared" si="254"/>
        <v/>
      </c>
      <c r="BG238" s="254" t="str">
        <f t="shared" si="254"/>
        <v/>
      </c>
      <c r="BH238" s="254" t="str">
        <f t="shared" si="254"/>
        <v/>
      </c>
      <c r="BI238" s="254" t="str">
        <f t="shared" si="254"/>
        <v/>
      </c>
      <c r="BJ238" s="254" t="str">
        <f t="shared" si="254"/>
        <v/>
      </c>
      <c r="BK238" s="254" t="str">
        <f t="shared" si="254"/>
        <v/>
      </c>
      <c r="BL238" s="254" t="str">
        <f t="shared" si="254"/>
        <v/>
      </c>
      <c r="BM238" s="254" t="str">
        <f t="shared" si="254"/>
        <v/>
      </c>
      <c r="BN238" s="254" t="str">
        <f t="shared" si="254"/>
        <v/>
      </c>
      <c r="BO238" s="254" t="str">
        <f t="shared" si="254"/>
        <v/>
      </c>
      <c r="BP238" s="254" t="str">
        <f t="shared" si="254"/>
        <v/>
      </c>
      <c r="BQ238" s="264" t="str">
        <f>IF(U238&lt;&gt;0,BQ$14,"")</f>
        <v/>
      </c>
      <c r="BR238" s="261" t="str">
        <f t="shared" si="30"/>
        <v/>
      </c>
      <c r="BS238" s="254" t="str">
        <f t="shared" si="303"/>
        <v/>
      </c>
      <c r="BT238" s="254" t="str">
        <f t="shared" si="301"/>
        <v/>
      </c>
      <c r="BU238" s="265" t="str">
        <f t="shared" si="178"/>
        <v/>
      </c>
      <c r="BV238" s="263" t="str">
        <f t="shared" si="304"/>
        <v/>
      </c>
      <c r="BW238" s="254" t="str">
        <f t="shared" si="302"/>
        <v/>
      </c>
      <c r="BX238" s="254" t="str">
        <f t="shared" si="179"/>
        <v/>
      </c>
      <c r="BY238" s="264" t="str">
        <f t="shared" si="33"/>
        <v/>
      </c>
      <c r="BZ238" s="254" t="str">
        <f t="shared" si="34"/>
        <v/>
      </c>
      <c r="CA238" s="254">
        <f t="shared" si="299"/>
        <v>0</v>
      </c>
      <c r="CB238" s="254">
        <f t="shared" si="299"/>
        <v>0</v>
      </c>
      <c r="CC238" s="254">
        <f t="shared" si="299"/>
        <v>0</v>
      </c>
      <c r="CD238" s="254">
        <f t="shared" si="299"/>
        <v>0</v>
      </c>
      <c r="CE238" s="254">
        <f t="shared" si="299"/>
        <v>0</v>
      </c>
      <c r="CF238" s="254">
        <f t="shared" si="299"/>
        <v>0</v>
      </c>
      <c r="CG238" s="254">
        <f t="shared" si="299"/>
        <v>0</v>
      </c>
      <c r="CH238" s="254">
        <f t="shared" si="299"/>
        <v>0</v>
      </c>
      <c r="CI238" s="254">
        <f t="shared" si="299"/>
        <v>0</v>
      </c>
      <c r="CJ238" s="254">
        <f t="shared" si="299"/>
        <v>0</v>
      </c>
      <c r="CK238" s="254">
        <f t="shared" si="299"/>
        <v>0</v>
      </c>
      <c r="CL238" s="254">
        <f t="shared" si="299"/>
        <v>0</v>
      </c>
      <c r="CM238" s="254">
        <f>IF($Y238&gt;0,$J238*$W238,0)</f>
        <v>0</v>
      </c>
      <c r="CN238" s="254">
        <f>IF($Y238&gt;0,$K238*$W238,0)</f>
        <v>0</v>
      </c>
      <c r="CO238" s="254">
        <f>IF($Y238&gt;0,$L238*$W238,0)</f>
        <v>0</v>
      </c>
      <c r="CP238" s="254">
        <f>IF($Y238&gt;0,$M238*$W238,0)</f>
        <v>0</v>
      </c>
      <c r="CQ238" s="254">
        <f>IF($Y238&gt;0,$N238*$W238,0)</f>
        <v>0</v>
      </c>
      <c r="CR238" s="254">
        <f>IF($Y238&gt;0,$O238*$W238,0)</f>
        <v>0</v>
      </c>
      <c r="CS238" s="254">
        <f>IF($Y238&gt;0,$P238*$W238,0)</f>
        <v>0</v>
      </c>
      <c r="CT238" s="254">
        <f>IF($Y238&gt;0,$Q238*$W238,0)</f>
        <v>0</v>
      </c>
      <c r="CU238" s="254">
        <f>IF($Y238&gt;0,$R238*$W238,0)</f>
        <v>0</v>
      </c>
      <c r="CV238" s="254">
        <f>IF($Y238&gt;0,$S238*$W238,0)</f>
        <v>0</v>
      </c>
      <c r="CW238" s="254">
        <f>IF($Y238&gt;0,$T238*$W238,0)</f>
        <v>0</v>
      </c>
      <c r="CX238" s="254">
        <f>IF($Y238&gt;0,$U238*$W238,0)</f>
        <v>0</v>
      </c>
      <c r="CY238" s="254">
        <f>IF($Z238&gt;0,$J238*$W238,0)</f>
        <v>0</v>
      </c>
      <c r="CZ238" s="254">
        <f>IF($Z238&gt;0,$K238*$W238,0)</f>
        <v>0</v>
      </c>
      <c r="DA238" s="254">
        <f>IF($Z238&gt;0,$L238*$W238,0)</f>
        <v>0</v>
      </c>
      <c r="DB238" s="254">
        <f>IF($Z238&gt;0,$M238*$W238,0)</f>
        <v>0</v>
      </c>
      <c r="DC238" s="254">
        <f>IF($Z238&gt;0,$N238*$W238,0)</f>
        <v>0</v>
      </c>
      <c r="DD238" s="254">
        <f>IF($Z238&gt;0,$O238*$W238,0)</f>
        <v>0</v>
      </c>
      <c r="DE238" s="254">
        <f>IF($Z238&gt;0,$P238*$W238,0)</f>
        <v>0</v>
      </c>
      <c r="DF238" s="254">
        <f>IF($Z238&gt;0,$Q238*$W238,0)</f>
        <v>0</v>
      </c>
      <c r="DG238" s="254">
        <f>IF($Z238&gt;0,$R238*$W238,0)</f>
        <v>0</v>
      </c>
      <c r="DH238" s="254">
        <f>IF($Z238&gt;0,$S238*$W238,0)</f>
        <v>0</v>
      </c>
      <c r="DI238" s="254">
        <f>IF($Z238&gt;0,$T238*$W238,0)</f>
        <v>0</v>
      </c>
      <c r="DJ238" s="254">
        <f>IF($Z238&gt;0,$U238*$W238,0)</f>
        <v>0</v>
      </c>
      <c r="DK238" s="254">
        <f>IF($AA238&gt;0,$J238*$W238,0)</f>
        <v>0</v>
      </c>
      <c r="DL238" s="254">
        <f>IF($AA238&gt;0,$K238*$W238,0)</f>
        <v>0</v>
      </c>
      <c r="DM238" s="254">
        <f>IF($AA238&gt;0,$L238*$W238,0)</f>
        <v>0</v>
      </c>
      <c r="DN238" s="254">
        <f>IF($AA238&gt;0,$M238*$W238,0)</f>
        <v>0</v>
      </c>
      <c r="DO238" s="254">
        <f>IF($AA238&gt;0,$N238*$W238,0)</f>
        <v>0</v>
      </c>
      <c r="DP238" s="254">
        <f>IF($AA238&gt;0,$O238*$W238,0)</f>
        <v>0</v>
      </c>
      <c r="DQ238" s="254">
        <f>IF($AA238&gt;0,$P238*$W238,0)</f>
        <v>0</v>
      </c>
      <c r="DR238" s="254">
        <f>IF($AA238&gt;0,$Q238*$W238,0)</f>
        <v>0</v>
      </c>
      <c r="DS238" s="254">
        <f>IF($AA238&gt;0,$R238*$W238,0)</f>
        <v>0</v>
      </c>
      <c r="DT238" s="254">
        <f>IF($AA238&gt;0,$S238*$W238,0)</f>
        <v>0</v>
      </c>
      <c r="DU238" s="254">
        <f>IF($AA238&gt;0,$T238*$W238,0)</f>
        <v>0</v>
      </c>
      <c r="DV238" s="254">
        <f>IF($AA238&gt;0,$U238*$W238,0)</f>
        <v>0</v>
      </c>
    </row>
    <row r="239" spans="1:126" ht="24" customHeight="1">
      <c r="A239" s="11" t="str">
        <f ca="1">IF(AG239&lt;&gt;"OK","",CONCATENATE(TEXT('Front Page'!$F$33,"000"),TEXT('Front Page'!$F$31,"000"),"-",LEFT('Front Page'!$R$53,5),"-",LEFT(D239,1),AJ239, "-",TEXT(B239,"000")))</f>
        <v/>
      </c>
      <c r="B239" s="12" t="str">
        <f>IFERROR(IF(E239="","",MAX(B$17:B238)+1),"")</f>
        <v/>
      </c>
      <c r="C239" s="13"/>
      <c r="D239" s="29" t="str">
        <f>IF(MIN(J239:U239)=0,IF(MAX(J239:U239)=0,"None",IF(AND(MAX(J239:O239,S239:U239)=0,MIN(P239:R239)&gt;0),"Q3",IF(AND(Q239&gt;0,MAX(J239:P239,R239:U239)=0),"Aug","Monthly"))),"YR")</f>
        <v>None</v>
      </c>
      <c r="E239" s="29" t="str">
        <f t="shared" si="17"/>
        <v/>
      </c>
      <c r="F239" s="29" t="str">
        <f t="shared" si="18"/>
        <v/>
      </c>
      <c r="G239" s="363"/>
      <c r="H239" s="364"/>
      <c r="I239" s="325" t="str">
        <f>IF(OR(AND(D239="Q3",MIN(P239:R239)&lt;&gt;MAX(P239:R239)),AND(D239="YR",MIN(J239:U239)&lt;&gt;MAX(J239:U239)),D239="Monthly"),"Yes", "No")</f>
        <v>No</v>
      </c>
      <c r="J239" s="314">
        <v>0</v>
      </c>
      <c r="K239" s="312">
        <v>0</v>
      </c>
      <c r="L239" s="312">
        <v>0</v>
      </c>
      <c r="M239" s="312">
        <v>0</v>
      </c>
      <c r="N239" s="312">
        <v>0</v>
      </c>
      <c r="O239" s="312">
        <v>0</v>
      </c>
      <c r="P239" s="312">
        <v>0</v>
      </c>
      <c r="Q239" s="312">
        <v>0</v>
      </c>
      <c r="R239" s="312">
        <v>0</v>
      </c>
      <c r="S239" s="312">
        <v>0</v>
      </c>
      <c r="T239" s="312">
        <v>0</v>
      </c>
      <c r="U239" s="312">
        <v>0</v>
      </c>
      <c r="V239" s="313">
        <v>1</v>
      </c>
      <c r="W239" s="313">
        <v>1</v>
      </c>
      <c r="X239" s="312">
        <v>0</v>
      </c>
      <c r="Y239" s="312">
        <v>0</v>
      </c>
      <c r="Z239" s="312">
        <v>0</v>
      </c>
      <c r="AA239" s="14">
        <v>0</v>
      </c>
      <c r="AB239" s="317"/>
      <c r="AC239" s="15" t="str">
        <f>IF(SUM(X239:AA239)=0,"",SUM(J239:U239)*V239*SUM(X239:AA239)/1000)</f>
        <v/>
      </c>
      <c r="AD239" s="15" t="str">
        <f>IF(SUM(X239:AA239)=0,"",SUM(J239:U239)*V239*SUM(X239:AA239)/1000)</f>
        <v/>
      </c>
      <c r="AE239" s="16" t="str">
        <f>ROUND(SUM($J239:$U239),0)*V239&amp;" - "&amp;ROUND(SUM($J239:$U239)*W239,0)</f>
        <v>0 - 0</v>
      </c>
      <c r="AF239" s="20" t="str">
        <f>IF(AG239&lt;&gt;"OK","Not an offer",D239&amp;" offer for "&amp;BU239&amp;IF(BV239&lt;&gt;BU239,"-"&amp;BV239&amp;" ("," (")&amp;COUNTIF(X239:AA239,"&gt;0")&amp;" year(s)) with "&amp;IF(IF(D239="Q3",MIN(P239:R239)=MAX(P239:R239),MIN(J239:U239)=MAX(J239:U239)),"flat capacity","capacity variable by month")&amp;IF(V239&lt;&gt;W239," in blocks",", one block"))</f>
        <v>Not an offer</v>
      </c>
      <c r="AG239" s="276" t="str">
        <f t="shared" si="248"/>
        <v>Not an Offer</v>
      </c>
      <c r="AH239" s="150"/>
      <c r="AI239" s="254">
        <v>223</v>
      </c>
      <c r="AJ239" s="149" t="str">
        <f t="shared" si="249"/>
        <v>00-ICT</v>
      </c>
      <c r="AK239" s="254" t="b">
        <f t="shared" si="11"/>
        <v>0</v>
      </c>
      <c r="AL239" s="254">
        <f t="shared" si="247"/>
        <v>0</v>
      </c>
      <c r="AM239" s="254">
        <f t="shared" si="250"/>
        <v>0</v>
      </c>
      <c r="AN239" s="288">
        <f>IF($BU239&lt;&gt;$BV239,$J239&amp;$K239&amp;$L239&amp;$M239&amp;$N239&amp;$O239&amp;$P239&amp;$Q239&amp;$R239&amp;$S239&amp;$T239&amp;$U239,0)</f>
        <v>0</v>
      </c>
      <c r="AO239" s="288">
        <f>IF(AND($BU239=$BV239,BU239=AO$13),$J239&amp;$K239&amp;$L239&amp;$M239&amp;$N239&amp;$O239&amp;$P239&amp;$Q239&amp;$R239&amp;$S239&amp;$T239&amp;$U239,IFERROR(MATCH($AN239,AO$17:AO238,0),-1000))</f>
        <v>1</v>
      </c>
      <c r="AP239" s="288">
        <f>IF(AND($BU239=$BV239,BV239=AP$13),$J239&amp;$K239&amp;$L239&amp;$M239&amp;$N239&amp;$O239&amp;$P239&amp;$Q239&amp;$R239&amp;$S239&amp;$T239&amp;$U239,IFERROR(MATCH($AN239,AP$17:AP238,0),-1000))</f>
        <v>1</v>
      </c>
      <c r="AQ239" s="288">
        <f>IF(AND($BU239=$BV239,BW239=AQ$13),$J239&amp;$K239&amp;$L239&amp;$M239&amp;$N239&amp;$O239&amp;$P239&amp;$Q239&amp;$R239&amp;$S239&amp;$T239&amp;$U239,IFERROR(MATCH($AN239,AQ$17:AQ238,0),-1000))</f>
        <v>1</v>
      </c>
      <c r="AR239" s="288">
        <f>IF(AND($BU239=$BV239,BX239=AR$13),$J239&amp;$K239&amp;$L239&amp;$M239&amp;$N239&amp;$O239&amp;$P239&amp;$Q239&amp;$R239&amp;$S239&amp;$T239&amp;$U239,IFERROR(MATCH($AN239,AR$17:AR238,0),-1000))</f>
        <v>1</v>
      </c>
      <c r="AS239" s="254">
        <f t="shared" si="242"/>
        <v>0</v>
      </c>
      <c r="AT239" s="261" t="str">
        <f>IF(J239&lt;&gt;0,AT$14,"")</f>
        <v/>
      </c>
      <c r="AU239" s="254" t="str">
        <f t="shared" si="253"/>
        <v/>
      </c>
      <c r="AV239" s="254" t="str">
        <f t="shared" si="253"/>
        <v/>
      </c>
      <c r="AW239" s="254" t="str">
        <f t="shared" si="253"/>
        <v/>
      </c>
      <c r="AX239" s="254" t="str">
        <f t="shared" si="253"/>
        <v/>
      </c>
      <c r="AY239" s="254" t="str">
        <f t="shared" si="253"/>
        <v/>
      </c>
      <c r="AZ239" s="254" t="str">
        <f t="shared" si="253"/>
        <v/>
      </c>
      <c r="BA239" s="254" t="str">
        <f t="shared" si="253"/>
        <v/>
      </c>
      <c r="BB239" s="254" t="str">
        <f t="shared" si="253"/>
        <v/>
      </c>
      <c r="BC239" s="254" t="str">
        <f t="shared" si="253"/>
        <v/>
      </c>
      <c r="BD239" s="254" t="str">
        <f t="shared" si="253"/>
        <v/>
      </c>
      <c r="BE239" s="262" t="str">
        <f t="shared" si="253"/>
        <v/>
      </c>
      <c r="BF239" s="263" t="str">
        <f t="shared" si="254"/>
        <v/>
      </c>
      <c r="BG239" s="254" t="str">
        <f t="shared" si="254"/>
        <v/>
      </c>
      <c r="BH239" s="254" t="str">
        <f t="shared" si="254"/>
        <v/>
      </c>
      <c r="BI239" s="254" t="str">
        <f t="shared" si="254"/>
        <v/>
      </c>
      <c r="BJ239" s="254" t="str">
        <f t="shared" si="254"/>
        <v/>
      </c>
      <c r="BK239" s="254" t="str">
        <f t="shared" si="254"/>
        <v/>
      </c>
      <c r="BL239" s="254" t="str">
        <f t="shared" si="254"/>
        <v/>
      </c>
      <c r="BM239" s="254" t="str">
        <f t="shared" si="254"/>
        <v/>
      </c>
      <c r="BN239" s="254" t="str">
        <f t="shared" si="254"/>
        <v/>
      </c>
      <c r="BO239" s="254" t="str">
        <f t="shared" si="254"/>
        <v/>
      </c>
      <c r="BP239" s="254" t="str">
        <f t="shared" si="254"/>
        <v/>
      </c>
      <c r="BQ239" s="264" t="str">
        <f>IF(U239&lt;&gt;0,BQ$14,"")</f>
        <v/>
      </c>
      <c r="BR239" s="261" t="str">
        <f t="shared" si="30"/>
        <v/>
      </c>
      <c r="BS239" s="254" t="str">
        <f t="shared" si="303"/>
        <v/>
      </c>
      <c r="BT239" s="254" t="str">
        <f t="shared" si="301"/>
        <v/>
      </c>
      <c r="BU239" s="265" t="str">
        <f t="shared" si="178"/>
        <v/>
      </c>
      <c r="BV239" s="263" t="str">
        <f t="shared" si="304"/>
        <v/>
      </c>
      <c r="BW239" s="254" t="str">
        <f t="shared" si="302"/>
        <v/>
      </c>
      <c r="BX239" s="254" t="str">
        <f t="shared" si="179"/>
        <v/>
      </c>
      <c r="BY239" s="264" t="str">
        <f t="shared" si="33"/>
        <v/>
      </c>
      <c r="BZ239" s="254" t="str">
        <f t="shared" si="34"/>
        <v/>
      </c>
      <c r="CA239" s="254">
        <f t="shared" si="299"/>
        <v>0</v>
      </c>
      <c r="CB239" s="254">
        <f t="shared" si="299"/>
        <v>0</v>
      </c>
      <c r="CC239" s="254">
        <f t="shared" si="299"/>
        <v>0</v>
      </c>
      <c r="CD239" s="254">
        <f t="shared" si="299"/>
        <v>0</v>
      </c>
      <c r="CE239" s="254">
        <f t="shared" si="299"/>
        <v>0</v>
      </c>
      <c r="CF239" s="254">
        <f t="shared" si="299"/>
        <v>0</v>
      </c>
      <c r="CG239" s="254">
        <f t="shared" si="299"/>
        <v>0</v>
      </c>
      <c r="CH239" s="254">
        <f t="shared" si="299"/>
        <v>0</v>
      </c>
      <c r="CI239" s="254">
        <f t="shared" si="299"/>
        <v>0</v>
      </c>
      <c r="CJ239" s="254">
        <f t="shared" si="299"/>
        <v>0</v>
      </c>
      <c r="CK239" s="254">
        <f t="shared" si="299"/>
        <v>0</v>
      </c>
      <c r="CL239" s="254">
        <f t="shared" si="299"/>
        <v>0</v>
      </c>
      <c r="CM239" s="254">
        <f>IF($Y239&gt;0,$J239*$W239,0)</f>
        <v>0</v>
      </c>
      <c r="CN239" s="254">
        <f>IF($Y239&gt;0,$K239*$W239,0)</f>
        <v>0</v>
      </c>
      <c r="CO239" s="254">
        <f>IF($Y239&gt;0,$L239*$W239,0)</f>
        <v>0</v>
      </c>
      <c r="CP239" s="254">
        <f>IF($Y239&gt;0,$M239*$W239,0)</f>
        <v>0</v>
      </c>
      <c r="CQ239" s="254">
        <f>IF($Y239&gt;0,$N239*$W239,0)</f>
        <v>0</v>
      </c>
      <c r="CR239" s="254">
        <f>IF($Y239&gt;0,$O239*$W239,0)</f>
        <v>0</v>
      </c>
      <c r="CS239" s="254">
        <f>IF($Y239&gt;0,$P239*$W239,0)</f>
        <v>0</v>
      </c>
      <c r="CT239" s="254">
        <f>IF($Y239&gt;0,$Q239*$W239,0)</f>
        <v>0</v>
      </c>
      <c r="CU239" s="254">
        <f>IF($Y239&gt;0,$R239*$W239,0)</f>
        <v>0</v>
      </c>
      <c r="CV239" s="254">
        <f>IF($Y239&gt;0,$S239*$W239,0)</f>
        <v>0</v>
      </c>
      <c r="CW239" s="254">
        <f>IF($Y239&gt;0,$T239*$W239,0)</f>
        <v>0</v>
      </c>
      <c r="CX239" s="254">
        <f>IF($Y239&gt;0,$U239*$W239,0)</f>
        <v>0</v>
      </c>
      <c r="CY239" s="254">
        <f>IF($Z239&gt;0,$J239*$W239,0)</f>
        <v>0</v>
      </c>
      <c r="CZ239" s="254">
        <f>IF($Z239&gt;0,$K239*$W239,0)</f>
        <v>0</v>
      </c>
      <c r="DA239" s="254">
        <f>IF($Z239&gt;0,$L239*$W239,0)</f>
        <v>0</v>
      </c>
      <c r="DB239" s="254">
        <f>IF($Z239&gt;0,$M239*$W239,0)</f>
        <v>0</v>
      </c>
      <c r="DC239" s="254">
        <f>IF($Z239&gt;0,$N239*$W239,0)</f>
        <v>0</v>
      </c>
      <c r="DD239" s="254">
        <f>IF($Z239&gt;0,$O239*$W239,0)</f>
        <v>0</v>
      </c>
      <c r="DE239" s="254">
        <f>IF($Z239&gt;0,$P239*$W239,0)</f>
        <v>0</v>
      </c>
      <c r="DF239" s="254">
        <f>IF($Z239&gt;0,$Q239*$W239,0)</f>
        <v>0</v>
      </c>
      <c r="DG239" s="254">
        <f>IF($Z239&gt;0,$R239*$W239,0)</f>
        <v>0</v>
      </c>
      <c r="DH239" s="254">
        <f>IF($Z239&gt;0,$S239*$W239,0)</f>
        <v>0</v>
      </c>
      <c r="DI239" s="254">
        <f>IF($Z239&gt;0,$T239*$W239,0)</f>
        <v>0</v>
      </c>
      <c r="DJ239" s="254">
        <f>IF($Z239&gt;0,$U239*$W239,0)</f>
        <v>0</v>
      </c>
      <c r="DK239" s="254">
        <f>IF($AA239&gt;0,$J239*$W239,0)</f>
        <v>0</v>
      </c>
      <c r="DL239" s="254">
        <f>IF($AA239&gt;0,$K239*$W239,0)</f>
        <v>0</v>
      </c>
      <c r="DM239" s="254">
        <f>IF($AA239&gt;0,$L239*$W239,0)</f>
        <v>0</v>
      </c>
      <c r="DN239" s="254">
        <f>IF($AA239&gt;0,$M239*$W239,0)</f>
        <v>0</v>
      </c>
      <c r="DO239" s="254">
        <f>IF($AA239&gt;0,$N239*$W239,0)</f>
        <v>0</v>
      </c>
      <c r="DP239" s="254">
        <f>IF($AA239&gt;0,$O239*$W239,0)</f>
        <v>0</v>
      </c>
      <c r="DQ239" s="254">
        <f>IF($AA239&gt;0,$P239*$W239,0)</f>
        <v>0</v>
      </c>
      <c r="DR239" s="254">
        <f>IF($AA239&gt;0,$Q239*$W239,0)</f>
        <v>0</v>
      </c>
      <c r="DS239" s="254">
        <f>IF($AA239&gt;0,$R239*$W239,0)</f>
        <v>0</v>
      </c>
      <c r="DT239" s="254">
        <f>IF($AA239&gt;0,$S239*$W239,0)</f>
        <v>0</v>
      </c>
      <c r="DU239" s="254">
        <f>IF($AA239&gt;0,$T239*$W239,0)</f>
        <v>0</v>
      </c>
      <c r="DV239" s="254">
        <f>IF($AA239&gt;0,$U239*$W239,0)</f>
        <v>0</v>
      </c>
    </row>
    <row r="240" spans="1:126" ht="24" customHeight="1">
      <c r="A240" s="11" t="str">
        <f ca="1">IF(AG240&lt;&gt;"OK","",CONCATENATE(TEXT('Front Page'!$F$33,"000"),TEXT('Front Page'!$F$31,"000"),"-",LEFT('Front Page'!$R$53,5),"-",LEFT(D240,1),AJ240, "-",TEXT(B240,"000")))</f>
        <v/>
      </c>
      <c r="B240" s="12" t="str">
        <f>IFERROR(IF(E240="","",MAX(B$17:B239)+1),"")</f>
        <v/>
      </c>
      <c r="C240" s="13"/>
      <c r="D240" s="29" t="str">
        <f t="shared" si="300"/>
        <v>None</v>
      </c>
      <c r="E240" s="29" t="str">
        <f t="shared" si="17"/>
        <v/>
      </c>
      <c r="F240" s="29" t="str">
        <f t="shared" si="18"/>
        <v/>
      </c>
      <c r="G240" s="363"/>
      <c r="H240" s="364"/>
      <c r="I240" s="325" t="str">
        <f t="shared" si="255"/>
        <v>No</v>
      </c>
      <c r="J240" s="314">
        <v>0</v>
      </c>
      <c r="K240" s="312">
        <v>0</v>
      </c>
      <c r="L240" s="312">
        <v>0</v>
      </c>
      <c r="M240" s="312">
        <v>0</v>
      </c>
      <c r="N240" s="312">
        <v>0</v>
      </c>
      <c r="O240" s="312">
        <v>0</v>
      </c>
      <c r="P240" s="312">
        <v>0</v>
      </c>
      <c r="Q240" s="312">
        <v>0</v>
      </c>
      <c r="R240" s="312">
        <v>0</v>
      </c>
      <c r="S240" s="312">
        <v>0</v>
      </c>
      <c r="T240" s="312">
        <v>0</v>
      </c>
      <c r="U240" s="312">
        <v>0</v>
      </c>
      <c r="V240" s="313">
        <v>1</v>
      </c>
      <c r="W240" s="313">
        <v>1</v>
      </c>
      <c r="X240" s="312">
        <v>0</v>
      </c>
      <c r="Y240" s="312">
        <v>0</v>
      </c>
      <c r="Z240" s="312">
        <v>0</v>
      </c>
      <c r="AA240" s="14">
        <v>0</v>
      </c>
      <c r="AB240" s="317"/>
      <c r="AC240" s="15" t="str">
        <f t="shared" si="246"/>
        <v/>
      </c>
      <c r="AD240" s="15" t="str">
        <f t="shared" si="256"/>
        <v/>
      </c>
      <c r="AE240" s="16" t="str">
        <f t="shared" si="257"/>
        <v>0 - 0</v>
      </c>
      <c r="AF240" s="20" t="str">
        <f t="shared" si="258"/>
        <v>Not an offer</v>
      </c>
      <c r="AG240" s="276" t="str">
        <f t="shared" si="248"/>
        <v>Not an Offer</v>
      </c>
      <c r="AH240" s="150"/>
      <c r="AI240" s="254">
        <v>224</v>
      </c>
      <c r="AJ240" s="149" t="str">
        <f t="shared" si="249"/>
        <v>00-ICT</v>
      </c>
      <c r="AK240" s="254" t="b">
        <f t="shared" si="11"/>
        <v>0</v>
      </c>
      <c r="AL240" s="254">
        <f t="shared" si="247"/>
        <v>0</v>
      </c>
      <c r="AM240" s="254">
        <f t="shared" si="250"/>
        <v>0</v>
      </c>
      <c r="AN240" s="288">
        <f t="shared" si="259"/>
        <v>0</v>
      </c>
      <c r="AO240" s="288">
        <f>IF(AND($BU240=$BV240,BU240=AO$13),$J240&amp;$K240&amp;$L240&amp;$M240&amp;$N240&amp;$O240&amp;$P240&amp;$Q240&amp;$R240&amp;$S240&amp;$T240&amp;$U240,IFERROR(MATCH($AN240,AO$17:AO239,0),-1000))</f>
        <v>1</v>
      </c>
      <c r="AP240" s="288">
        <f>IF(AND($BU240=$BV240,BV240=AP$13),$J240&amp;$K240&amp;$L240&amp;$M240&amp;$N240&amp;$O240&amp;$P240&amp;$Q240&amp;$R240&amp;$S240&amp;$T240&amp;$U240,IFERROR(MATCH($AN240,AP$17:AP239,0),-1000))</f>
        <v>1</v>
      </c>
      <c r="AQ240" s="288">
        <f>IF(AND($BU240=$BV240,BW240=AQ$13),$J240&amp;$K240&amp;$L240&amp;$M240&amp;$N240&amp;$O240&amp;$P240&amp;$Q240&amp;$R240&amp;$S240&amp;$T240&amp;$U240,IFERROR(MATCH($AN240,AQ$17:AQ239,0),-1000))</f>
        <v>1</v>
      </c>
      <c r="AR240" s="288">
        <f>IF(AND($BU240=$BV240,BX240=AR$13),$J240&amp;$K240&amp;$L240&amp;$M240&amp;$N240&amp;$O240&amp;$P240&amp;$Q240&amp;$R240&amp;$S240&amp;$T240&amp;$U240,IFERROR(MATCH($AN240,AR$17:AR239,0),-1000))</f>
        <v>1</v>
      </c>
      <c r="AS240" s="254">
        <f t="shared" si="242"/>
        <v>0</v>
      </c>
      <c r="AT240" s="261" t="str">
        <f t="shared" si="260"/>
        <v/>
      </c>
      <c r="AU240" s="254" t="str">
        <f t="shared" si="253"/>
        <v/>
      </c>
      <c r="AV240" s="254" t="str">
        <f t="shared" si="251"/>
        <v/>
      </c>
      <c r="AW240" s="254" t="str">
        <f t="shared" si="251"/>
        <v/>
      </c>
      <c r="AX240" s="254" t="str">
        <f t="shared" si="251"/>
        <v/>
      </c>
      <c r="AY240" s="254" t="str">
        <f t="shared" si="251"/>
        <v/>
      </c>
      <c r="AZ240" s="254" t="str">
        <f t="shared" si="251"/>
        <v/>
      </c>
      <c r="BA240" s="254" t="str">
        <f t="shared" si="251"/>
        <v/>
      </c>
      <c r="BB240" s="254" t="str">
        <f t="shared" si="251"/>
        <v/>
      </c>
      <c r="BC240" s="254" t="str">
        <f t="shared" si="251"/>
        <v/>
      </c>
      <c r="BD240" s="254" t="str">
        <f t="shared" si="251"/>
        <v/>
      </c>
      <c r="BE240" s="262" t="str">
        <f t="shared" si="244"/>
        <v/>
      </c>
      <c r="BF240" s="263" t="str">
        <f t="shared" si="254"/>
        <v/>
      </c>
      <c r="BG240" s="254" t="str">
        <f t="shared" si="252"/>
        <v/>
      </c>
      <c r="BH240" s="254" t="str">
        <f t="shared" si="252"/>
        <v/>
      </c>
      <c r="BI240" s="254" t="str">
        <f t="shared" si="252"/>
        <v/>
      </c>
      <c r="BJ240" s="254" t="str">
        <f t="shared" si="252"/>
        <v/>
      </c>
      <c r="BK240" s="254" t="str">
        <f t="shared" si="252"/>
        <v/>
      </c>
      <c r="BL240" s="254" t="str">
        <f t="shared" si="252"/>
        <v/>
      </c>
      <c r="BM240" s="254" t="str">
        <f t="shared" si="252"/>
        <v/>
      </c>
      <c r="BN240" s="254" t="str">
        <f t="shared" si="252"/>
        <v/>
      </c>
      <c r="BO240" s="254" t="str">
        <f t="shared" si="252"/>
        <v/>
      </c>
      <c r="BP240" s="254" t="str">
        <f t="shared" si="245"/>
        <v/>
      </c>
      <c r="BQ240" s="264" t="str">
        <f t="shared" si="261"/>
        <v/>
      </c>
      <c r="BR240" s="261" t="str">
        <f t="shared" si="30"/>
        <v/>
      </c>
      <c r="BS240" s="254" t="str">
        <f t="shared" si="303"/>
        <v/>
      </c>
      <c r="BT240" s="254" t="str">
        <f t="shared" si="301"/>
        <v/>
      </c>
      <c r="BU240" s="265" t="str">
        <f t="shared" si="178"/>
        <v/>
      </c>
      <c r="BV240" s="263" t="str">
        <f t="shared" si="304"/>
        <v/>
      </c>
      <c r="BW240" s="254" t="str">
        <f t="shared" si="302"/>
        <v/>
      </c>
      <c r="BX240" s="254" t="str">
        <f t="shared" si="179"/>
        <v/>
      </c>
      <c r="BY240" s="264" t="str">
        <f t="shared" si="33"/>
        <v/>
      </c>
      <c r="BZ240" s="254" t="str">
        <f t="shared" si="34"/>
        <v/>
      </c>
      <c r="CA240" s="254">
        <f t="shared" si="299"/>
        <v>0</v>
      </c>
      <c r="CB240" s="254">
        <f t="shared" si="299"/>
        <v>0</v>
      </c>
      <c r="CC240" s="254">
        <f t="shared" si="299"/>
        <v>0</v>
      </c>
      <c r="CD240" s="254">
        <f t="shared" si="299"/>
        <v>0</v>
      </c>
      <c r="CE240" s="254">
        <f t="shared" si="299"/>
        <v>0</v>
      </c>
      <c r="CF240" s="254">
        <f t="shared" si="299"/>
        <v>0</v>
      </c>
      <c r="CG240" s="254">
        <f t="shared" si="299"/>
        <v>0</v>
      </c>
      <c r="CH240" s="254">
        <f t="shared" si="299"/>
        <v>0</v>
      </c>
      <c r="CI240" s="254">
        <f t="shared" si="299"/>
        <v>0</v>
      </c>
      <c r="CJ240" s="254">
        <f t="shared" si="298"/>
        <v>0</v>
      </c>
      <c r="CK240" s="254">
        <f t="shared" si="298"/>
        <v>0</v>
      </c>
      <c r="CL240" s="254">
        <f t="shared" si="298"/>
        <v>0</v>
      </c>
      <c r="CM240" s="254">
        <f t="shared" si="262"/>
        <v>0</v>
      </c>
      <c r="CN240" s="254">
        <f t="shared" si="263"/>
        <v>0</v>
      </c>
      <c r="CO240" s="254">
        <f t="shared" si="264"/>
        <v>0</v>
      </c>
      <c r="CP240" s="254">
        <f t="shared" si="265"/>
        <v>0</v>
      </c>
      <c r="CQ240" s="254">
        <f t="shared" si="266"/>
        <v>0</v>
      </c>
      <c r="CR240" s="254">
        <f t="shared" si="267"/>
        <v>0</v>
      </c>
      <c r="CS240" s="254">
        <f t="shared" si="268"/>
        <v>0</v>
      </c>
      <c r="CT240" s="254">
        <f t="shared" si="269"/>
        <v>0</v>
      </c>
      <c r="CU240" s="254">
        <f t="shared" si="270"/>
        <v>0</v>
      </c>
      <c r="CV240" s="254">
        <f t="shared" si="271"/>
        <v>0</v>
      </c>
      <c r="CW240" s="254">
        <f t="shared" si="272"/>
        <v>0</v>
      </c>
      <c r="CX240" s="254">
        <f t="shared" si="273"/>
        <v>0</v>
      </c>
      <c r="CY240" s="254">
        <f t="shared" si="274"/>
        <v>0</v>
      </c>
      <c r="CZ240" s="254">
        <f t="shared" si="275"/>
        <v>0</v>
      </c>
      <c r="DA240" s="254">
        <f t="shared" si="276"/>
        <v>0</v>
      </c>
      <c r="DB240" s="254">
        <f t="shared" si="277"/>
        <v>0</v>
      </c>
      <c r="DC240" s="254">
        <f t="shared" si="278"/>
        <v>0</v>
      </c>
      <c r="DD240" s="254">
        <f t="shared" si="279"/>
        <v>0</v>
      </c>
      <c r="DE240" s="254">
        <f t="shared" si="280"/>
        <v>0</v>
      </c>
      <c r="DF240" s="254">
        <f t="shared" si="281"/>
        <v>0</v>
      </c>
      <c r="DG240" s="254">
        <f t="shared" si="282"/>
        <v>0</v>
      </c>
      <c r="DH240" s="254">
        <f t="shared" si="283"/>
        <v>0</v>
      </c>
      <c r="DI240" s="254">
        <f t="shared" si="284"/>
        <v>0</v>
      </c>
      <c r="DJ240" s="254">
        <f t="shared" si="285"/>
        <v>0</v>
      </c>
      <c r="DK240" s="254">
        <f t="shared" si="286"/>
        <v>0</v>
      </c>
      <c r="DL240" s="254">
        <f t="shared" si="287"/>
        <v>0</v>
      </c>
      <c r="DM240" s="254">
        <f t="shared" si="288"/>
        <v>0</v>
      </c>
      <c r="DN240" s="254">
        <f t="shared" si="289"/>
        <v>0</v>
      </c>
      <c r="DO240" s="254">
        <f t="shared" si="290"/>
        <v>0</v>
      </c>
      <c r="DP240" s="254">
        <f t="shared" si="291"/>
        <v>0</v>
      </c>
      <c r="DQ240" s="254">
        <f t="shared" si="292"/>
        <v>0</v>
      </c>
      <c r="DR240" s="254">
        <f t="shared" si="293"/>
        <v>0</v>
      </c>
      <c r="DS240" s="254">
        <f t="shared" si="294"/>
        <v>0</v>
      </c>
      <c r="DT240" s="254">
        <f t="shared" si="295"/>
        <v>0</v>
      </c>
      <c r="DU240" s="254">
        <f t="shared" si="296"/>
        <v>0</v>
      </c>
      <c r="DV240" s="254">
        <f t="shared" si="297"/>
        <v>0</v>
      </c>
    </row>
    <row r="241" spans="1:126" ht="24" customHeight="1">
      <c r="A241" s="11" t="str">
        <f ca="1">IF(AG241&lt;&gt;"OK","",CONCATENATE(TEXT('Front Page'!$F$33,"000"),TEXT('Front Page'!$F$31,"000"),"-",LEFT('Front Page'!$R$53,5),"-",LEFT(D241,1),AJ241, "-",TEXT(B241,"000")))</f>
        <v/>
      </c>
      <c r="B241" s="12" t="str">
        <f>IFERROR(IF(E241="","",MAX(B$17:B240)+1),"")</f>
        <v/>
      </c>
      <c r="C241" s="13"/>
      <c r="D241" s="29" t="str">
        <f t="shared" si="300"/>
        <v>None</v>
      </c>
      <c r="E241" s="29" t="str">
        <f t="shared" si="17"/>
        <v/>
      </c>
      <c r="F241" s="29" t="str">
        <f t="shared" si="18"/>
        <v/>
      </c>
      <c r="G241" s="363"/>
      <c r="H241" s="364"/>
      <c r="I241" s="325" t="str">
        <f t="shared" si="255"/>
        <v>No</v>
      </c>
      <c r="J241" s="314">
        <v>0</v>
      </c>
      <c r="K241" s="312">
        <v>0</v>
      </c>
      <c r="L241" s="312">
        <v>0</v>
      </c>
      <c r="M241" s="312">
        <v>0</v>
      </c>
      <c r="N241" s="312">
        <v>0</v>
      </c>
      <c r="O241" s="312">
        <v>0</v>
      </c>
      <c r="P241" s="312">
        <v>0</v>
      </c>
      <c r="Q241" s="312">
        <v>0</v>
      </c>
      <c r="R241" s="312">
        <v>0</v>
      </c>
      <c r="S241" s="312">
        <v>0</v>
      </c>
      <c r="T241" s="312">
        <v>0</v>
      </c>
      <c r="U241" s="312">
        <v>0</v>
      </c>
      <c r="V241" s="313">
        <v>1</v>
      </c>
      <c r="W241" s="313">
        <v>1</v>
      </c>
      <c r="X241" s="312">
        <v>0</v>
      </c>
      <c r="Y241" s="312">
        <v>0</v>
      </c>
      <c r="Z241" s="312">
        <v>0</v>
      </c>
      <c r="AA241" s="14">
        <v>0</v>
      </c>
      <c r="AB241" s="317"/>
      <c r="AC241" s="15" t="str">
        <f t="shared" si="246"/>
        <v/>
      </c>
      <c r="AD241" s="15" t="str">
        <f t="shared" si="256"/>
        <v/>
      </c>
      <c r="AE241" s="16" t="str">
        <f t="shared" si="257"/>
        <v>0 - 0</v>
      </c>
      <c r="AF241" s="20" t="str">
        <f t="shared" si="258"/>
        <v>Not an offer</v>
      </c>
      <c r="AG241" s="276" t="str">
        <f t="shared" si="248"/>
        <v>Not an Offer</v>
      </c>
      <c r="AH241" s="150"/>
      <c r="AI241" s="254">
        <v>225</v>
      </c>
      <c r="AJ241" s="149" t="str">
        <f t="shared" si="249"/>
        <v>00-ICT</v>
      </c>
      <c r="AK241" s="254" t="b">
        <f t="shared" si="11"/>
        <v>0</v>
      </c>
      <c r="AL241" s="254">
        <f t="shared" si="247"/>
        <v>0</v>
      </c>
      <c r="AM241" s="254">
        <f t="shared" si="250"/>
        <v>0</v>
      </c>
      <c r="AN241" s="288">
        <f t="shared" si="259"/>
        <v>0</v>
      </c>
      <c r="AO241" s="288">
        <f>IF(AND($BU241=$BV241,BU241=AO$13),$J241&amp;$K241&amp;$L241&amp;$M241&amp;$N241&amp;$O241&amp;$P241&amp;$Q241&amp;$R241&amp;$S241&amp;$T241&amp;$U241,IFERROR(MATCH($AN241,AO$17:AO240,0),-1000))</f>
        <v>1</v>
      </c>
      <c r="AP241" s="288">
        <f>IF(AND($BU241=$BV241,BV241=AP$13),$J241&amp;$K241&amp;$L241&amp;$M241&amp;$N241&amp;$O241&amp;$P241&amp;$Q241&amp;$R241&amp;$S241&amp;$T241&amp;$U241,IFERROR(MATCH($AN241,AP$17:AP240,0),-1000))</f>
        <v>1</v>
      </c>
      <c r="AQ241" s="288">
        <f>IF(AND($BU241=$BV241,BW241=AQ$13),$J241&amp;$K241&amp;$L241&amp;$M241&amp;$N241&amp;$O241&amp;$P241&amp;$Q241&amp;$R241&amp;$S241&amp;$T241&amp;$U241,IFERROR(MATCH($AN241,AQ$17:AQ240,0),-1000))</f>
        <v>1</v>
      </c>
      <c r="AR241" s="288">
        <f>IF(AND($BU241=$BV241,BX241=AR$13),$J241&amp;$K241&amp;$L241&amp;$M241&amp;$N241&amp;$O241&amp;$P241&amp;$Q241&amp;$R241&amp;$S241&amp;$T241&amp;$U241,IFERROR(MATCH($AN241,AR$17:AR240,0),-1000))</f>
        <v>1</v>
      </c>
      <c r="AS241" s="254">
        <f t="shared" si="242"/>
        <v>0</v>
      </c>
      <c r="AT241" s="261" t="str">
        <f t="shared" si="260"/>
        <v/>
      </c>
      <c r="AU241" s="254" t="str">
        <f t="shared" si="253"/>
        <v/>
      </c>
      <c r="AV241" s="254" t="str">
        <f t="shared" si="251"/>
        <v/>
      </c>
      <c r="AW241" s="254" t="str">
        <f t="shared" si="251"/>
        <v/>
      </c>
      <c r="AX241" s="254" t="str">
        <f t="shared" si="251"/>
        <v/>
      </c>
      <c r="AY241" s="254" t="str">
        <f t="shared" ref="AY241:BE281" si="305">IF(O241&lt;&gt;0,MIN(AX241,AY$14),AX241)</f>
        <v/>
      </c>
      <c r="AZ241" s="254" t="str">
        <f t="shared" si="305"/>
        <v/>
      </c>
      <c r="BA241" s="254" t="str">
        <f t="shared" si="305"/>
        <v/>
      </c>
      <c r="BB241" s="254" t="str">
        <f t="shared" si="305"/>
        <v/>
      </c>
      <c r="BC241" s="254" t="str">
        <f t="shared" si="305"/>
        <v/>
      </c>
      <c r="BD241" s="254" t="str">
        <f t="shared" si="305"/>
        <v/>
      </c>
      <c r="BE241" s="262" t="str">
        <f t="shared" si="244"/>
        <v/>
      </c>
      <c r="BF241" s="263" t="str">
        <f t="shared" si="254"/>
        <v/>
      </c>
      <c r="BG241" s="254" t="str">
        <f t="shared" si="252"/>
        <v/>
      </c>
      <c r="BH241" s="254" t="str">
        <f t="shared" si="252"/>
        <v/>
      </c>
      <c r="BI241" s="254" t="str">
        <f t="shared" si="252"/>
        <v/>
      </c>
      <c r="BJ241" s="254" t="str">
        <f t="shared" ref="BJ241:BP281" si="306">IF(N241&lt;&gt;0,MAX(BK241,BJ$14),BK241)</f>
        <v/>
      </c>
      <c r="BK241" s="254" t="str">
        <f t="shared" si="306"/>
        <v/>
      </c>
      <c r="BL241" s="254" t="str">
        <f t="shared" si="306"/>
        <v/>
      </c>
      <c r="BM241" s="254" t="str">
        <f t="shared" si="306"/>
        <v/>
      </c>
      <c r="BN241" s="254" t="str">
        <f t="shared" si="306"/>
        <v/>
      </c>
      <c r="BO241" s="254" t="str">
        <f t="shared" si="306"/>
        <v/>
      </c>
      <c r="BP241" s="254" t="str">
        <f t="shared" si="245"/>
        <v/>
      </c>
      <c r="BQ241" s="264" t="str">
        <f t="shared" si="261"/>
        <v/>
      </c>
      <c r="BR241" s="261" t="str">
        <f t="shared" si="30"/>
        <v/>
      </c>
      <c r="BS241" s="254" t="str">
        <f t="shared" si="303"/>
        <v/>
      </c>
      <c r="BT241" s="254" t="str">
        <f t="shared" si="301"/>
        <v/>
      </c>
      <c r="BU241" s="265" t="str">
        <f t="shared" si="178"/>
        <v/>
      </c>
      <c r="BV241" s="263" t="str">
        <f t="shared" si="304"/>
        <v/>
      </c>
      <c r="BW241" s="254" t="str">
        <f t="shared" si="302"/>
        <v/>
      </c>
      <c r="BX241" s="254" t="str">
        <f t="shared" si="179"/>
        <v/>
      </c>
      <c r="BY241" s="264" t="str">
        <f t="shared" si="33"/>
        <v/>
      </c>
      <c r="BZ241" s="254" t="str">
        <f t="shared" si="34"/>
        <v/>
      </c>
      <c r="CA241" s="254">
        <f t="shared" si="299"/>
        <v>0</v>
      </c>
      <c r="CB241" s="254">
        <f t="shared" si="299"/>
        <v>0</v>
      </c>
      <c r="CC241" s="254">
        <f t="shared" si="299"/>
        <v>0</v>
      </c>
      <c r="CD241" s="254">
        <f t="shared" si="299"/>
        <v>0</v>
      </c>
      <c r="CE241" s="254">
        <f t="shared" si="299"/>
        <v>0</v>
      </c>
      <c r="CF241" s="254">
        <f t="shared" si="299"/>
        <v>0</v>
      </c>
      <c r="CG241" s="254">
        <f t="shared" si="299"/>
        <v>0</v>
      </c>
      <c r="CH241" s="254">
        <f t="shared" si="299"/>
        <v>0</v>
      </c>
      <c r="CI241" s="254">
        <f t="shared" si="299"/>
        <v>0</v>
      </c>
      <c r="CJ241" s="254">
        <f t="shared" si="298"/>
        <v>0</v>
      </c>
      <c r="CK241" s="254">
        <f t="shared" si="298"/>
        <v>0</v>
      </c>
      <c r="CL241" s="254">
        <f t="shared" si="298"/>
        <v>0</v>
      </c>
      <c r="CM241" s="254">
        <f t="shared" si="262"/>
        <v>0</v>
      </c>
      <c r="CN241" s="254">
        <f t="shared" si="263"/>
        <v>0</v>
      </c>
      <c r="CO241" s="254">
        <f t="shared" si="264"/>
        <v>0</v>
      </c>
      <c r="CP241" s="254">
        <f t="shared" si="265"/>
        <v>0</v>
      </c>
      <c r="CQ241" s="254">
        <f t="shared" si="266"/>
        <v>0</v>
      </c>
      <c r="CR241" s="254">
        <f t="shared" si="267"/>
        <v>0</v>
      </c>
      <c r="CS241" s="254">
        <f t="shared" si="268"/>
        <v>0</v>
      </c>
      <c r="CT241" s="254">
        <f t="shared" si="269"/>
        <v>0</v>
      </c>
      <c r="CU241" s="254">
        <f t="shared" si="270"/>
        <v>0</v>
      </c>
      <c r="CV241" s="254">
        <f t="shared" si="271"/>
        <v>0</v>
      </c>
      <c r="CW241" s="254">
        <f t="shared" si="272"/>
        <v>0</v>
      </c>
      <c r="CX241" s="254">
        <f t="shared" si="273"/>
        <v>0</v>
      </c>
      <c r="CY241" s="254">
        <f t="shared" si="274"/>
        <v>0</v>
      </c>
      <c r="CZ241" s="254">
        <f t="shared" si="275"/>
        <v>0</v>
      </c>
      <c r="DA241" s="254">
        <f t="shared" si="276"/>
        <v>0</v>
      </c>
      <c r="DB241" s="254">
        <f t="shared" si="277"/>
        <v>0</v>
      </c>
      <c r="DC241" s="254">
        <f t="shared" si="278"/>
        <v>0</v>
      </c>
      <c r="DD241" s="254">
        <f t="shared" si="279"/>
        <v>0</v>
      </c>
      <c r="DE241" s="254">
        <f t="shared" si="280"/>
        <v>0</v>
      </c>
      <c r="DF241" s="254">
        <f t="shared" si="281"/>
        <v>0</v>
      </c>
      <c r="DG241" s="254">
        <f t="shared" si="282"/>
        <v>0</v>
      </c>
      <c r="DH241" s="254">
        <f t="shared" si="283"/>
        <v>0</v>
      </c>
      <c r="DI241" s="254">
        <f t="shared" si="284"/>
        <v>0</v>
      </c>
      <c r="DJ241" s="254">
        <f t="shared" si="285"/>
        <v>0</v>
      </c>
      <c r="DK241" s="254">
        <f t="shared" si="286"/>
        <v>0</v>
      </c>
      <c r="DL241" s="254">
        <f t="shared" si="287"/>
        <v>0</v>
      </c>
      <c r="DM241" s="254">
        <f t="shared" si="288"/>
        <v>0</v>
      </c>
      <c r="DN241" s="254">
        <f t="shared" si="289"/>
        <v>0</v>
      </c>
      <c r="DO241" s="254">
        <f t="shared" si="290"/>
        <v>0</v>
      </c>
      <c r="DP241" s="254">
        <f t="shared" si="291"/>
        <v>0</v>
      </c>
      <c r="DQ241" s="254">
        <f t="shared" si="292"/>
        <v>0</v>
      </c>
      <c r="DR241" s="254">
        <f t="shared" si="293"/>
        <v>0</v>
      </c>
      <c r="DS241" s="254">
        <f t="shared" si="294"/>
        <v>0</v>
      </c>
      <c r="DT241" s="254">
        <f t="shared" si="295"/>
        <v>0</v>
      </c>
      <c r="DU241" s="254">
        <f t="shared" si="296"/>
        <v>0</v>
      </c>
      <c r="DV241" s="254">
        <f t="shared" si="297"/>
        <v>0</v>
      </c>
    </row>
    <row r="242" spans="1:126" ht="24" customHeight="1">
      <c r="A242" s="11" t="str">
        <f ca="1">IF(AG242&lt;&gt;"OK","",CONCATENATE(TEXT('Front Page'!$F$33,"000"),TEXT('Front Page'!$F$31,"000"),"-",LEFT('Front Page'!$R$53,5),"-",LEFT(D242,1),AJ242, "-",TEXT(B242,"000")))</f>
        <v/>
      </c>
      <c r="B242" s="12" t="str">
        <f>IFERROR(IF(E242="","",MAX(B$17:B241)+1),"")</f>
        <v/>
      </c>
      <c r="C242" s="13"/>
      <c r="D242" s="29" t="str">
        <f t="shared" si="300"/>
        <v>None</v>
      </c>
      <c r="E242" s="29" t="str">
        <f t="shared" si="17"/>
        <v/>
      </c>
      <c r="F242" s="29" t="str">
        <f t="shared" si="18"/>
        <v/>
      </c>
      <c r="G242" s="363"/>
      <c r="H242" s="364"/>
      <c r="I242" s="325" t="str">
        <f t="shared" si="255"/>
        <v>No</v>
      </c>
      <c r="J242" s="314">
        <v>0</v>
      </c>
      <c r="K242" s="312">
        <v>0</v>
      </c>
      <c r="L242" s="312">
        <v>0</v>
      </c>
      <c r="M242" s="312">
        <v>0</v>
      </c>
      <c r="N242" s="312">
        <v>0</v>
      </c>
      <c r="O242" s="312">
        <v>0</v>
      </c>
      <c r="P242" s="312">
        <v>0</v>
      </c>
      <c r="Q242" s="312">
        <v>0</v>
      </c>
      <c r="R242" s="312">
        <v>0</v>
      </c>
      <c r="S242" s="312">
        <v>0</v>
      </c>
      <c r="T242" s="312">
        <v>0</v>
      </c>
      <c r="U242" s="312">
        <v>0</v>
      </c>
      <c r="V242" s="313">
        <v>1</v>
      </c>
      <c r="W242" s="313">
        <v>1</v>
      </c>
      <c r="X242" s="312">
        <v>0</v>
      </c>
      <c r="Y242" s="312">
        <v>0</v>
      </c>
      <c r="Z242" s="312">
        <v>0</v>
      </c>
      <c r="AA242" s="14">
        <v>0</v>
      </c>
      <c r="AB242" s="317"/>
      <c r="AC242" s="15" t="str">
        <f t="shared" si="246"/>
        <v/>
      </c>
      <c r="AD242" s="15" t="str">
        <f t="shared" si="256"/>
        <v/>
      </c>
      <c r="AE242" s="16" t="str">
        <f t="shared" si="257"/>
        <v>0 - 0</v>
      </c>
      <c r="AF242" s="20" t="str">
        <f t="shared" si="258"/>
        <v>Not an offer</v>
      </c>
      <c r="AG242" s="276" t="str">
        <f t="shared" si="248"/>
        <v>Not an Offer</v>
      </c>
      <c r="AH242" s="150"/>
      <c r="AI242" s="254">
        <v>226</v>
      </c>
      <c r="AJ242" s="149" t="str">
        <f t="shared" si="249"/>
        <v>00-ICT</v>
      </c>
      <c r="AK242" s="254" t="b">
        <f t="shared" si="11"/>
        <v>0</v>
      </c>
      <c r="AL242" s="254">
        <f t="shared" si="247"/>
        <v>0</v>
      </c>
      <c r="AM242" s="254">
        <f t="shared" si="250"/>
        <v>0</v>
      </c>
      <c r="AN242" s="288">
        <f t="shared" si="259"/>
        <v>0</v>
      </c>
      <c r="AO242" s="288">
        <f>IF(AND($BU242=$BV242,BU242=AO$13),$J242&amp;$K242&amp;$L242&amp;$M242&amp;$N242&amp;$O242&amp;$P242&amp;$Q242&amp;$R242&amp;$S242&amp;$T242&amp;$U242,IFERROR(MATCH($AN242,AO$17:AO241,0),-1000))</f>
        <v>1</v>
      </c>
      <c r="AP242" s="288">
        <f>IF(AND($BU242=$BV242,BV242=AP$13),$J242&amp;$K242&amp;$L242&amp;$M242&amp;$N242&amp;$O242&amp;$P242&amp;$Q242&amp;$R242&amp;$S242&amp;$T242&amp;$U242,IFERROR(MATCH($AN242,AP$17:AP241,0),-1000))</f>
        <v>1</v>
      </c>
      <c r="AQ242" s="288">
        <f>IF(AND($BU242=$BV242,BW242=AQ$13),$J242&amp;$K242&amp;$L242&amp;$M242&amp;$N242&amp;$O242&amp;$P242&amp;$Q242&amp;$R242&amp;$S242&amp;$T242&amp;$U242,IFERROR(MATCH($AN242,AQ$17:AQ241,0),-1000))</f>
        <v>1</v>
      </c>
      <c r="AR242" s="288">
        <f>IF(AND($BU242=$BV242,BX242=AR$13),$J242&amp;$K242&amp;$L242&amp;$M242&amp;$N242&amp;$O242&amp;$P242&amp;$Q242&amp;$R242&amp;$S242&amp;$T242&amp;$U242,IFERROR(MATCH($AN242,AR$17:AR241,0),-1000))</f>
        <v>1</v>
      </c>
      <c r="AS242" s="254">
        <f t="shared" si="242"/>
        <v>0</v>
      </c>
      <c r="AT242" s="261" t="str">
        <f t="shared" si="260"/>
        <v/>
      </c>
      <c r="AU242" s="254" t="str">
        <f t="shared" si="253"/>
        <v/>
      </c>
      <c r="AV242" s="254" t="str">
        <f t="shared" si="253"/>
        <v/>
      </c>
      <c r="AW242" s="254" t="str">
        <f t="shared" si="253"/>
        <v/>
      </c>
      <c r="AX242" s="254" t="str">
        <f t="shared" si="253"/>
        <v/>
      </c>
      <c r="AY242" s="254" t="str">
        <f t="shared" si="305"/>
        <v/>
      </c>
      <c r="AZ242" s="254" t="str">
        <f t="shared" si="305"/>
        <v/>
      </c>
      <c r="BA242" s="254" t="str">
        <f t="shared" si="305"/>
        <v/>
      </c>
      <c r="BB242" s="254" t="str">
        <f t="shared" si="305"/>
        <v/>
      </c>
      <c r="BC242" s="254" t="str">
        <f t="shared" si="305"/>
        <v/>
      </c>
      <c r="BD242" s="254" t="str">
        <f t="shared" si="305"/>
        <v/>
      </c>
      <c r="BE242" s="262" t="str">
        <f t="shared" si="244"/>
        <v/>
      </c>
      <c r="BF242" s="263" t="str">
        <f t="shared" si="254"/>
        <v/>
      </c>
      <c r="BG242" s="254" t="str">
        <f t="shared" si="254"/>
        <v/>
      </c>
      <c r="BH242" s="254" t="str">
        <f t="shared" si="254"/>
        <v/>
      </c>
      <c r="BI242" s="254" t="str">
        <f t="shared" si="254"/>
        <v/>
      </c>
      <c r="BJ242" s="254" t="str">
        <f t="shared" si="306"/>
        <v/>
      </c>
      <c r="BK242" s="254" t="str">
        <f t="shared" si="306"/>
        <v/>
      </c>
      <c r="BL242" s="254" t="str">
        <f t="shared" si="306"/>
        <v/>
      </c>
      <c r="BM242" s="254" t="str">
        <f t="shared" si="306"/>
        <v/>
      </c>
      <c r="BN242" s="254" t="str">
        <f t="shared" si="306"/>
        <v/>
      </c>
      <c r="BO242" s="254" t="str">
        <f t="shared" si="306"/>
        <v/>
      </c>
      <c r="BP242" s="254" t="str">
        <f t="shared" si="245"/>
        <v/>
      </c>
      <c r="BQ242" s="264" t="str">
        <f t="shared" si="261"/>
        <v/>
      </c>
      <c r="BR242" s="261" t="str">
        <f t="shared" si="30"/>
        <v/>
      </c>
      <c r="BS242" s="254" t="str">
        <f t="shared" si="303"/>
        <v/>
      </c>
      <c r="BT242" s="254" t="str">
        <f t="shared" si="301"/>
        <v/>
      </c>
      <c r="BU242" s="265" t="str">
        <f t="shared" si="178"/>
        <v/>
      </c>
      <c r="BV242" s="263" t="str">
        <f t="shared" si="304"/>
        <v/>
      </c>
      <c r="BW242" s="254" t="str">
        <f t="shared" si="302"/>
        <v/>
      </c>
      <c r="BX242" s="254" t="str">
        <f t="shared" si="179"/>
        <v/>
      </c>
      <c r="BY242" s="264" t="str">
        <f t="shared" si="33"/>
        <v/>
      </c>
      <c r="BZ242" s="254" t="str">
        <f t="shared" si="34"/>
        <v/>
      </c>
      <c r="CA242" s="254">
        <f t="shared" si="299"/>
        <v>0</v>
      </c>
      <c r="CB242" s="254">
        <f t="shared" si="299"/>
        <v>0</v>
      </c>
      <c r="CC242" s="254">
        <f t="shared" si="299"/>
        <v>0</v>
      </c>
      <c r="CD242" s="254">
        <f t="shared" si="299"/>
        <v>0</v>
      </c>
      <c r="CE242" s="254">
        <f t="shared" si="299"/>
        <v>0</v>
      </c>
      <c r="CF242" s="254">
        <f t="shared" si="299"/>
        <v>0</v>
      </c>
      <c r="CG242" s="254">
        <f t="shared" si="299"/>
        <v>0</v>
      </c>
      <c r="CH242" s="254">
        <f t="shared" si="299"/>
        <v>0</v>
      </c>
      <c r="CI242" s="254">
        <f t="shared" si="299"/>
        <v>0</v>
      </c>
      <c r="CJ242" s="254">
        <f t="shared" si="298"/>
        <v>0</v>
      </c>
      <c r="CK242" s="254">
        <f t="shared" si="298"/>
        <v>0</v>
      </c>
      <c r="CL242" s="254">
        <f t="shared" si="298"/>
        <v>0</v>
      </c>
      <c r="CM242" s="254">
        <f t="shared" si="262"/>
        <v>0</v>
      </c>
      <c r="CN242" s="254">
        <f t="shared" si="263"/>
        <v>0</v>
      </c>
      <c r="CO242" s="254">
        <f t="shared" si="264"/>
        <v>0</v>
      </c>
      <c r="CP242" s="254">
        <f t="shared" si="265"/>
        <v>0</v>
      </c>
      <c r="CQ242" s="254">
        <f t="shared" si="266"/>
        <v>0</v>
      </c>
      <c r="CR242" s="254">
        <f t="shared" si="267"/>
        <v>0</v>
      </c>
      <c r="CS242" s="254">
        <f t="shared" si="268"/>
        <v>0</v>
      </c>
      <c r="CT242" s="254">
        <f t="shared" si="269"/>
        <v>0</v>
      </c>
      <c r="CU242" s="254">
        <f t="shared" si="270"/>
        <v>0</v>
      </c>
      <c r="CV242" s="254">
        <f t="shared" si="271"/>
        <v>0</v>
      </c>
      <c r="CW242" s="254">
        <f t="shared" si="272"/>
        <v>0</v>
      </c>
      <c r="CX242" s="254">
        <f t="shared" si="273"/>
        <v>0</v>
      </c>
      <c r="CY242" s="254">
        <f t="shared" si="274"/>
        <v>0</v>
      </c>
      <c r="CZ242" s="254">
        <f t="shared" si="275"/>
        <v>0</v>
      </c>
      <c r="DA242" s="254">
        <f t="shared" si="276"/>
        <v>0</v>
      </c>
      <c r="DB242" s="254">
        <f t="shared" si="277"/>
        <v>0</v>
      </c>
      <c r="DC242" s="254">
        <f t="shared" si="278"/>
        <v>0</v>
      </c>
      <c r="DD242" s="254">
        <f t="shared" si="279"/>
        <v>0</v>
      </c>
      <c r="DE242" s="254">
        <f t="shared" si="280"/>
        <v>0</v>
      </c>
      <c r="DF242" s="254">
        <f t="shared" si="281"/>
        <v>0</v>
      </c>
      <c r="DG242" s="254">
        <f t="shared" si="282"/>
        <v>0</v>
      </c>
      <c r="DH242" s="254">
        <f t="shared" si="283"/>
        <v>0</v>
      </c>
      <c r="DI242" s="254">
        <f t="shared" si="284"/>
        <v>0</v>
      </c>
      <c r="DJ242" s="254">
        <f t="shared" si="285"/>
        <v>0</v>
      </c>
      <c r="DK242" s="254">
        <f t="shared" si="286"/>
        <v>0</v>
      </c>
      <c r="DL242" s="254">
        <f t="shared" si="287"/>
        <v>0</v>
      </c>
      <c r="DM242" s="254">
        <f t="shared" si="288"/>
        <v>0</v>
      </c>
      <c r="DN242" s="254">
        <f t="shared" si="289"/>
        <v>0</v>
      </c>
      <c r="DO242" s="254">
        <f t="shared" si="290"/>
        <v>0</v>
      </c>
      <c r="DP242" s="254">
        <f t="shared" si="291"/>
        <v>0</v>
      </c>
      <c r="DQ242" s="254">
        <f t="shared" si="292"/>
        <v>0</v>
      </c>
      <c r="DR242" s="254">
        <f t="shared" si="293"/>
        <v>0</v>
      </c>
      <c r="DS242" s="254">
        <f t="shared" si="294"/>
        <v>0</v>
      </c>
      <c r="DT242" s="254">
        <f t="shared" si="295"/>
        <v>0</v>
      </c>
      <c r="DU242" s="254">
        <f t="shared" si="296"/>
        <v>0</v>
      </c>
      <c r="DV242" s="254">
        <f t="shared" si="297"/>
        <v>0</v>
      </c>
    </row>
    <row r="243" spans="1:126" ht="24" customHeight="1">
      <c r="A243" s="11" t="str">
        <f ca="1">IF(AG243&lt;&gt;"OK","",CONCATENATE(TEXT('Front Page'!$F$33,"000"),TEXT('Front Page'!$F$31,"000"),"-",LEFT('Front Page'!$R$53,5),"-",LEFT(D243,1),AJ243, "-",TEXT(B243,"000")))</f>
        <v/>
      </c>
      <c r="B243" s="12" t="str">
        <f>IFERROR(IF(E243="","",MAX(B$17:B242)+1),"")</f>
        <v/>
      </c>
      <c r="C243" s="13"/>
      <c r="D243" s="29" t="str">
        <f t="shared" si="300"/>
        <v>None</v>
      </c>
      <c r="E243" s="29" t="str">
        <f t="shared" si="17"/>
        <v/>
      </c>
      <c r="F243" s="29" t="str">
        <f t="shared" si="18"/>
        <v/>
      </c>
      <c r="G243" s="363"/>
      <c r="H243" s="364"/>
      <c r="I243" s="325" t="str">
        <f t="shared" si="255"/>
        <v>No</v>
      </c>
      <c r="J243" s="314">
        <v>0</v>
      </c>
      <c r="K243" s="312">
        <v>0</v>
      </c>
      <c r="L243" s="312">
        <v>0</v>
      </c>
      <c r="M243" s="312">
        <v>0</v>
      </c>
      <c r="N243" s="312">
        <v>0</v>
      </c>
      <c r="O243" s="312">
        <v>0</v>
      </c>
      <c r="P243" s="312">
        <v>0</v>
      </c>
      <c r="Q243" s="312">
        <v>0</v>
      </c>
      <c r="R243" s="312">
        <v>0</v>
      </c>
      <c r="S243" s="312">
        <v>0</v>
      </c>
      <c r="T243" s="312">
        <v>0</v>
      </c>
      <c r="U243" s="312">
        <v>0</v>
      </c>
      <c r="V243" s="313">
        <v>1</v>
      </c>
      <c r="W243" s="313">
        <v>1</v>
      </c>
      <c r="X243" s="312">
        <v>0</v>
      </c>
      <c r="Y243" s="312">
        <v>0</v>
      </c>
      <c r="Z243" s="312">
        <v>0</v>
      </c>
      <c r="AA243" s="14">
        <v>0</v>
      </c>
      <c r="AB243" s="317"/>
      <c r="AC243" s="15" t="str">
        <f t="shared" si="246"/>
        <v/>
      </c>
      <c r="AD243" s="15" t="str">
        <f t="shared" si="256"/>
        <v/>
      </c>
      <c r="AE243" s="16" t="str">
        <f t="shared" si="257"/>
        <v>0 - 0</v>
      </c>
      <c r="AF243" s="20" t="str">
        <f t="shared" si="258"/>
        <v>Not an offer</v>
      </c>
      <c r="AG243" s="276" t="str">
        <f t="shared" si="248"/>
        <v>Not an Offer</v>
      </c>
      <c r="AH243" s="150"/>
      <c r="AI243" s="254">
        <v>227</v>
      </c>
      <c r="AJ243" s="149" t="str">
        <f t="shared" si="249"/>
        <v>00-ICT</v>
      </c>
      <c r="AK243" s="254" t="b">
        <f t="shared" si="11"/>
        <v>0</v>
      </c>
      <c r="AL243" s="254">
        <f t="shared" si="247"/>
        <v>0</v>
      </c>
      <c r="AM243" s="254">
        <f t="shared" si="250"/>
        <v>0</v>
      </c>
      <c r="AN243" s="288">
        <f t="shared" si="259"/>
        <v>0</v>
      </c>
      <c r="AO243" s="288">
        <f>IF(AND($BU243=$BV243,BU243=AO$13),$J243&amp;$K243&amp;$L243&amp;$M243&amp;$N243&amp;$O243&amp;$P243&amp;$Q243&amp;$R243&amp;$S243&amp;$T243&amp;$U243,IFERROR(MATCH($AN243,AO$17:AO242,0),-1000))</f>
        <v>1</v>
      </c>
      <c r="AP243" s="288">
        <f>IF(AND($BU243=$BV243,BV243=AP$13),$J243&amp;$K243&amp;$L243&amp;$M243&amp;$N243&amp;$O243&amp;$P243&amp;$Q243&amp;$R243&amp;$S243&amp;$T243&amp;$U243,IFERROR(MATCH($AN243,AP$17:AP242,0),-1000))</f>
        <v>1</v>
      </c>
      <c r="AQ243" s="288">
        <f>IF(AND($BU243=$BV243,BW243=AQ$13),$J243&amp;$K243&amp;$L243&amp;$M243&amp;$N243&amp;$O243&amp;$P243&amp;$Q243&amp;$R243&amp;$S243&amp;$T243&amp;$U243,IFERROR(MATCH($AN243,AQ$17:AQ242,0),-1000))</f>
        <v>1</v>
      </c>
      <c r="AR243" s="288">
        <f>IF(AND($BU243=$BV243,BX243=AR$13),$J243&amp;$K243&amp;$L243&amp;$M243&amp;$N243&amp;$O243&amp;$P243&amp;$Q243&amp;$R243&amp;$S243&amp;$T243&amp;$U243,IFERROR(MATCH($AN243,AR$17:AR242,0),-1000))</f>
        <v>1</v>
      </c>
      <c r="AS243" s="254">
        <f t="shared" si="242"/>
        <v>0</v>
      </c>
      <c r="AT243" s="261" t="str">
        <f t="shared" si="260"/>
        <v/>
      </c>
      <c r="AU243" s="254" t="str">
        <f t="shared" si="253"/>
        <v/>
      </c>
      <c r="AV243" s="254" t="str">
        <f t="shared" si="253"/>
        <v/>
      </c>
      <c r="AW243" s="254" t="str">
        <f t="shared" si="253"/>
        <v/>
      </c>
      <c r="AX243" s="254" t="str">
        <f t="shared" si="253"/>
        <v/>
      </c>
      <c r="AY243" s="254" t="str">
        <f t="shared" si="305"/>
        <v/>
      </c>
      <c r="AZ243" s="254" t="str">
        <f t="shared" si="305"/>
        <v/>
      </c>
      <c r="BA243" s="254" t="str">
        <f t="shared" si="305"/>
        <v/>
      </c>
      <c r="BB243" s="254" t="str">
        <f t="shared" si="305"/>
        <v/>
      </c>
      <c r="BC243" s="254" t="str">
        <f t="shared" si="305"/>
        <v/>
      </c>
      <c r="BD243" s="254" t="str">
        <f t="shared" si="305"/>
        <v/>
      </c>
      <c r="BE243" s="262" t="str">
        <f t="shared" si="244"/>
        <v/>
      </c>
      <c r="BF243" s="263" t="str">
        <f t="shared" si="254"/>
        <v/>
      </c>
      <c r="BG243" s="254" t="str">
        <f t="shared" si="254"/>
        <v/>
      </c>
      <c r="BH243" s="254" t="str">
        <f t="shared" si="254"/>
        <v/>
      </c>
      <c r="BI243" s="254" t="str">
        <f t="shared" si="254"/>
        <v/>
      </c>
      <c r="BJ243" s="254" t="str">
        <f t="shared" si="306"/>
        <v/>
      </c>
      <c r="BK243" s="254" t="str">
        <f t="shared" si="306"/>
        <v/>
      </c>
      <c r="BL243" s="254" t="str">
        <f t="shared" si="306"/>
        <v/>
      </c>
      <c r="BM243" s="254" t="str">
        <f t="shared" si="306"/>
        <v/>
      </c>
      <c r="BN243" s="254" t="str">
        <f t="shared" si="306"/>
        <v/>
      </c>
      <c r="BO243" s="254" t="str">
        <f t="shared" si="306"/>
        <v/>
      </c>
      <c r="BP243" s="254" t="str">
        <f t="shared" si="245"/>
        <v/>
      </c>
      <c r="BQ243" s="264" t="str">
        <f t="shared" si="261"/>
        <v/>
      </c>
      <c r="BR243" s="261" t="str">
        <f t="shared" si="30"/>
        <v/>
      </c>
      <c r="BS243" s="254" t="str">
        <f t="shared" si="303"/>
        <v/>
      </c>
      <c r="BT243" s="254" t="str">
        <f t="shared" si="301"/>
        <v/>
      </c>
      <c r="BU243" s="265" t="str">
        <f t="shared" si="178"/>
        <v/>
      </c>
      <c r="BV243" s="263" t="str">
        <f t="shared" si="304"/>
        <v/>
      </c>
      <c r="BW243" s="254" t="str">
        <f t="shared" si="302"/>
        <v/>
      </c>
      <c r="BX243" s="254" t="str">
        <f t="shared" si="179"/>
        <v/>
      </c>
      <c r="BY243" s="264" t="str">
        <f t="shared" si="33"/>
        <v/>
      </c>
      <c r="BZ243" s="254" t="str">
        <f t="shared" si="34"/>
        <v/>
      </c>
      <c r="CA243" s="254">
        <f t="shared" si="299"/>
        <v>0</v>
      </c>
      <c r="CB243" s="254">
        <f t="shared" si="299"/>
        <v>0</v>
      </c>
      <c r="CC243" s="254">
        <f t="shared" si="299"/>
        <v>0</v>
      </c>
      <c r="CD243" s="254">
        <f t="shared" si="299"/>
        <v>0</v>
      </c>
      <c r="CE243" s="254">
        <f t="shared" si="299"/>
        <v>0</v>
      </c>
      <c r="CF243" s="254">
        <f t="shared" si="299"/>
        <v>0</v>
      </c>
      <c r="CG243" s="254">
        <f t="shared" si="299"/>
        <v>0</v>
      </c>
      <c r="CH243" s="254">
        <f t="shared" si="299"/>
        <v>0</v>
      </c>
      <c r="CI243" s="254">
        <f t="shared" si="299"/>
        <v>0</v>
      </c>
      <c r="CJ243" s="254">
        <f t="shared" si="298"/>
        <v>0</v>
      </c>
      <c r="CK243" s="254">
        <f t="shared" si="298"/>
        <v>0</v>
      </c>
      <c r="CL243" s="254">
        <f t="shared" si="298"/>
        <v>0</v>
      </c>
      <c r="CM243" s="254">
        <f t="shared" si="262"/>
        <v>0</v>
      </c>
      <c r="CN243" s="254">
        <f t="shared" si="263"/>
        <v>0</v>
      </c>
      <c r="CO243" s="254">
        <f t="shared" si="264"/>
        <v>0</v>
      </c>
      <c r="CP243" s="254">
        <f t="shared" si="265"/>
        <v>0</v>
      </c>
      <c r="CQ243" s="254">
        <f t="shared" si="266"/>
        <v>0</v>
      </c>
      <c r="CR243" s="254">
        <f t="shared" si="267"/>
        <v>0</v>
      </c>
      <c r="CS243" s="254">
        <f t="shared" si="268"/>
        <v>0</v>
      </c>
      <c r="CT243" s="254">
        <f t="shared" si="269"/>
        <v>0</v>
      </c>
      <c r="CU243" s="254">
        <f t="shared" si="270"/>
        <v>0</v>
      </c>
      <c r="CV243" s="254">
        <f t="shared" si="271"/>
        <v>0</v>
      </c>
      <c r="CW243" s="254">
        <f t="shared" si="272"/>
        <v>0</v>
      </c>
      <c r="CX243" s="254">
        <f t="shared" si="273"/>
        <v>0</v>
      </c>
      <c r="CY243" s="254">
        <f t="shared" si="274"/>
        <v>0</v>
      </c>
      <c r="CZ243" s="254">
        <f t="shared" si="275"/>
        <v>0</v>
      </c>
      <c r="DA243" s="254">
        <f t="shared" si="276"/>
        <v>0</v>
      </c>
      <c r="DB243" s="254">
        <f t="shared" si="277"/>
        <v>0</v>
      </c>
      <c r="DC243" s="254">
        <f t="shared" si="278"/>
        <v>0</v>
      </c>
      <c r="DD243" s="254">
        <f t="shared" si="279"/>
        <v>0</v>
      </c>
      <c r="DE243" s="254">
        <f t="shared" si="280"/>
        <v>0</v>
      </c>
      <c r="DF243" s="254">
        <f t="shared" si="281"/>
        <v>0</v>
      </c>
      <c r="DG243" s="254">
        <f t="shared" si="282"/>
        <v>0</v>
      </c>
      <c r="DH243" s="254">
        <f t="shared" si="283"/>
        <v>0</v>
      </c>
      <c r="DI243" s="254">
        <f t="shared" si="284"/>
        <v>0</v>
      </c>
      <c r="DJ243" s="254">
        <f t="shared" si="285"/>
        <v>0</v>
      </c>
      <c r="DK243" s="254">
        <f t="shared" si="286"/>
        <v>0</v>
      </c>
      <c r="DL243" s="254">
        <f t="shared" si="287"/>
        <v>0</v>
      </c>
      <c r="DM243" s="254">
        <f t="shared" si="288"/>
        <v>0</v>
      </c>
      <c r="DN243" s="254">
        <f t="shared" si="289"/>
        <v>0</v>
      </c>
      <c r="DO243" s="254">
        <f t="shared" si="290"/>
        <v>0</v>
      </c>
      <c r="DP243" s="254">
        <f t="shared" si="291"/>
        <v>0</v>
      </c>
      <c r="DQ243" s="254">
        <f t="shared" si="292"/>
        <v>0</v>
      </c>
      <c r="DR243" s="254">
        <f t="shared" si="293"/>
        <v>0</v>
      </c>
      <c r="DS243" s="254">
        <f t="shared" si="294"/>
        <v>0</v>
      </c>
      <c r="DT243" s="254">
        <f t="shared" si="295"/>
        <v>0</v>
      </c>
      <c r="DU243" s="254">
        <f t="shared" si="296"/>
        <v>0</v>
      </c>
      <c r="DV243" s="254">
        <f t="shared" si="297"/>
        <v>0</v>
      </c>
    </row>
    <row r="244" spans="1:126" ht="24" customHeight="1">
      <c r="A244" s="11" t="str">
        <f ca="1">IF(AG244&lt;&gt;"OK","",CONCATENATE(TEXT('Front Page'!$F$33,"000"),TEXT('Front Page'!$F$31,"000"),"-",LEFT('Front Page'!$R$53,5),"-",LEFT(D244,1),AJ244, "-",TEXT(B244,"000")))</f>
        <v/>
      </c>
      <c r="B244" s="12" t="str">
        <f>IFERROR(IF(E244="","",MAX(B$17:B243)+1),"")</f>
        <v/>
      </c>
      <c r="C244" s="13"/>
      <c r="D244" s="29" t="str">
        <f t="shared" si="300"/>
        <v>None</v>
      </c>
      <c r="E244" s="29" t="str">
        <f t="shared" si="17"/>
        <v/>
      </c>
      <c r="F244" s="29" t="str">
        <f t="shared" si="18"/>
        <v/>
      </c>
      <c r="G244" s="363"/>
      <c r="H244" s="364"/>
      <c r="I244" s="325" t="str">
        <f t="shared" si="255"/>
        <v>No</v>
      </c>
      <c r="J244" s="314">
        <v>0</v>
      </c>
      <c r="K244" s="312">
        <v>0</v>
      </c>
      <c r="L244" s="312">
        <v>0</v>
      </c>
      <c r="M244" s="312">
        <v>0</v>
      </c>
      <c r="N244" s="312">
        <v>0</v>
      </c>
      <c r="O244" s="312">
        <v>0</v>
      </c>
      <c r="P244" s="312">
        <v>0</v>
      </c>
      <c r="Q244" s="312">
        <v>0</v>
      </c>
      <c r="R244" s="312">
        <v>0</v>
      </c>
      <c r="S244" s="312">
        <v>0</v>
      </c>
      <c r="T244" s="312">
        <v>0</v>
      </c>
      <c r="U244" s="312">
        <v>0</v>
      </c>
      <c r="V244" s="313">
        <v>1</v>
      </c>
      <c r="W244" s="313">
        <v>1</v>
      </c>
      <c r="X244" s="312">
        <v>0</v>
      </c>
      <c r="Y244" s="312">
        <v>0</v>
      </c>
      <c r="Z244" s="312">
        <v>0</v>
      </c>
      <c r="AA244" s="14">
        <v>0</v>
      </c>
      <c r="AB244" s="317"/>
      <c r="AC244" s="15" t="str">
        <f t="shared" si="246"/>
        <v/>
      </c>
      <c r="AD244" s="15" t="str">
        <f t="shared" si="256"/>
        <v/>
      </c>
      <c r="AE244" s="16" t="str">
        <f t="shared" si="257"/>
        <v>0 - 0</v>
      </c>
      <c r="AF244" s="20" t="str">
        <f t="shared" si="258"/>
        <v>Not an offer</v>
      </c>
      <c r="AG244" s="276" t="str">
        <f t="shared" si="248"/>
        <v>Not an Offer</v>
      </c>
      <c r="AH244" s="150"/>
      <c r="AI244" s="254">
        <v>228</v>
      </c>
      <c r="AJ244" s="149" t="str">
        <f t="shared" si="249"/>
        <v>00-ICT</v>
      </c>
      <c r="AK244" s="254" t="b">
        <f t="shared" si="11"/>
        <v>0</v>
      </c>
      <c r="AL244" s="254">
        <f t="shared" si="247"/>
        <v>0</v>
      </c>
      <c r="AM244" s="254">
        <f t="shared" si="250"/>
        <v>0</v>
      </c>
      <c r="AN244" s="288">
        <f t="shared" si="259"/>
        <v>0</v>
      </c>
      <c r="AO244" s="288">
        <f>IF(AND($BU244=$BV244,BU244=AO$13),$J244&amp;$K244&amp;$L244&amp;$M244&amp;$N244&amp;$O244&amp;$P244&amp;$Q244&amp;$R244&amp;$S244&amp;$T244&amp;$U244,IFERROR(MATCH($AN244,AO$17:AO243,0),-1000))</f>
        <v>1</v>
      </c>
      <c r="AP244" s="288">
        <f>IF(AND($BU244=$BV244,BV244=AP$13),$J244&amp;$K244&amp;$L244&amp;$M244&amp;$N244&amp;$O244&amp;$P244&amp;$Q244&amp;$R244&amp;$S244&amp;$T244&amp;$U244,IFERROR(MATCH($AN244,AP$17:AP243,0),-1000))</f>
        <v>1</v>
      </c>
      <c r="AQ244" s="288">
        <f>IF(AND($BU244=$BV244,BW244=AQ$13),$J244&amp;$K244&amp;$L244&amp;$M244&amp;$N244&amp;$O244&amp;$P244&amp;$Q244&amp;$R244&amp;$S244&amp;$T244&amp;$U244,IFERROR(MATCH($AN244,AQ$17:AQ243,0),-1000))</f>
        <v>1</v>
      </c>
      <c r="AR244" s="288">
        <f>IF(AND($BU244=$BV244,BX244=AR$13),$J244&amp;$K244&amp;$L244&amp;$M244&amp;$N244&amp;$O244&amp;$P244&amp;$Q244&amp;$R244&amp;$S244&amp;$T244&amp;$U244,IFERROR(MATCH($AN244,AR$17:AR243,0),-1000))</f>
        <v>1</v>
      </c>
      <c r="AS244" s="254">
        <f t="shared" si="242"/>
        <v>0</v>
      </c>
      <c r="AT244" s="261" t="str">
        <f t="shared" si="260"/>
        <v/>
      </c>
      <c r="AU244" s="254" t="str">
        <f t="shared" si="253"/>
        <v/>
      </c>
      <c r="AV244" s="254" t="str">
        <f t="shared" si="253"/>
        <v/>
      </c>
      <c r="AW244" s="254" t="str">
        <f t="shared" si="253"/>
        <v/>
      </c>
      <c r="AX244" s="254" t="str">
        <f t="shared" si="253"/>
        <v/>
      </c>
      <c r="AY244" s="254" t="str">
        <f t="shared" si="305"/>
        <v/>
      </c>
      <c r="AZ244" s="254" t="str">
        <f t="shared" si="305"/>
        <v/>
      </c>
      <c r="BA244" s="254" t="str">
        <f t="shared" si="305"/>
        <v/>
      </c>
      <c r="BB244" s="254" t="str">
        <f t="shared" si="305"/>
        <v/>
      </c>
      <c r="BC244" s="254" t="str">
        <f t="shared" si="305"/>
        <v/>
      </c>
      <c r="BD244" s="254" t="str">
        <f t="shared" si="305"/>
        <v/>
      </c>
      <c r="BE244" s="262" t="str">
        <f t="shared" si="244"/>
        <v/>
      </c>
      <c r="BF244" s="263" t="str">
        <f t="shared" si="254"/>
        <v/>
      </c>
      <c r="BG244" s="254" t="str">
        <f t="shared" si="254"/>
        <v/>
      </c>
      <c r="BH244" s="254" t="str">
        <f t="shared" si="254"/>
        <v/>
      </c>
      <c r="BI244" s="254" t="str">
        <f t="shared" si="254"/>
        <v/>
      </c>
      <c r="BJ244" s="254" t="str">
        <f t="shared" si="306"/>
        <v/>
      </c>
      <c r="BK244" s="254" t="str">
        <f t="shared" si="306"/>
        <v/>
      </c>
      <c r="BL244" s="254" t="str">
        <f t="shared" si="306"/>
        <v/>
      </c>
      <c r="BM244" s="254" t="str">
        <f t="shared" si="306"/>
        <v/>
      </c>
      <c r="BN244" s="254" t="str">
        <f t="shared" si="306"/>
        <v/>
      </c>
      <c r="BO244" s="254" t="str">
        <f t="shared" si="306"/>
        <v/>
      </c>
      <c r="BP244" s="254" t="str">
        <f t="shared" si="245"/>
        <v/>
      </c>
      <c r="BQ244" s="264" t="str">
        <f t="shared" si="261"/>
        <v/>
      </c>
      <c r="BR244" s="261" t="str">
        <f t="shared" si="30"/>
        <v/>
      </c>
      <c r="BS244" s="254" t="str">
        <f t="shared" si="303"/>
        <v/>
      </c>
      <c r="BT244" s="254" t="str">
        <f t="shared" si="301"/>
        <v/>
      </c>
      <c r="BU244" s="265" t="str">
        <f t="shared" si="178"/>
        <v/>
      </c>
      <c r="BV244" s="263" t="str">
        <f t="shared" si="304"/>
        <v/>
      </c>
      <c r="BW244" s="254" t="str">
        <f t="shared" si="302"/>
        <v/>
      </c>
      <c r="BX244" s="254" t="str">
        <f t="shared" si="179"/>
        <v/>
      </c>
      <c r="BY244" s="264" t="str">
        <f t="shared" si="33"/>
        <v/>
      </c>
      <c r="BZ244" s="254" t="str">
        <f t="shared" si="34"/>
        <v/>
      </c>
      <c r="CA244" s="254">
        <f t="shared" si="299"/>
        <v>0</v>
      </c>
      <c r="CB244" s="254">
        <f t="shared" si="299"/>
        <v>0</v>
      </c>
      <c r="CC244" s="254">
        <f t="shared" si="299"/>
        <v>0</v>
      </c>
      <c r="CD244" s="254">
        <f t="shared" si="299"/>
        <v>0</v>
      </c>
      <c r="CE244" s="254">
        <f t="shared" si="299"/>
        <v>0</v>
      </c>
      <c r="CF244" s="254">
        <f t="shared" si="299"/>
        <v>0</v>
      </c>
      <c r="CG244" s="254">
        <f t="shared" si="299"/>
        <v>0</v>
      </c>
      <c r="CH244" s="254">
        <f t="shared" si="299"/>
        <v>0</v>
      </c>
      <c r="CI244" s="254">
        <f t="shared" si="299"/>
        <v>0</v>
      </c>
      <c r="CJ244" s="254">
        <f t="shared" si="298"/>
        <v>0</v>
      </c>
      <c r="CK244" s="254">
        <f t="shared" si="298"/>
        <v>0</v>
      </c>
      <c r="CL244" s="254">
        <f t="shared" si="298"/>
        <v>0</v>
      </c>
      <c r="CM244" s="254">
        <f t="shared" si="262"/>
        <v>0</v>
      </c>
      <c r="CN244" s="254">
        <f t="shared" si="263"/>
        <v>0</v>
      </c>
      <c r="CO244" s="254">
        <f t="shared" si="264"/>
        <v>0</v>
      </c>
      <c r="CP244" s="254">
        <f t="shared" si="265"/>
        <v>0</v>
      </c>
      <c r="CQ244" s="254">
        <f t="shared" si="266"/>
        <v>0</v>
      </c>
      <c r="CR244" s="254">
        <f t="shared" si="267"/>
        <v>0</v>
      </c>
      <c r="CS244" s="254">
        <f t="shared" si="268"/>
        <v>0</v>
      </c>
      <c r="CT244" s="254">
        <f t="shared" si="269"/>
        <v>0</v>
      </c>
      <c r="CU244" s="254">
        <f t="shared" si="270"/>
        <v>0</v>
      </c>
      <c r="CV244" s="254">
        <f t="shared" si="271"/>
        <v>0</v>
      </c>
      <c r="CW244" s="254">
        <f t="shared" si="272"/>
        <v>0</v>
      </c>
      <c r="CX244" s="254">
        <f t="shared" si="273"/>
        <v>0</v>
      </c>
      <c r="CY244" s="254">
        <f t="shared" si="274"/>
        <v>0</v>
      </c>
      <c r="CZ244" s="254">
        <f t="shared" si="275"/>
        <v>0</v>
      </c>
      <c r="DA244" s="254">
        <f t="shared" si="276"/>
        <v>0</v>
      </c>
      <c r="DB244" s="254">
        <f t="shared" si="277"/>
        <v>0</v>
      </c>
      <c r="DC244" s="254">
        <f t="shared" si="278"/>
        <v>0</v>
      </c>
      <c r="DD244" s="254">
        <f t="shared" si="279"/>
        <v>0</v>
      </c>
      <c r="DE244" s="254">
        <f t="shared" si="280"/>
        <v>0</v>
      </c>
      <c r="DF244" s="254">
        <f t="shared" si="281"/>
        <v>0</v>
      </c>
      <c r="DG244" s="254">
        <f t="shared" si="282"/>
        <v>0</v>
      </c>
      <c r="DH244" s="254">
        <f t="shared" si="283"/>
        <v>0</v>
      </c>
      <c r="DI244" s="254">
        <f t="shared" si="284"/>
        <v>0</v>
      </c>
      <c r="DJ244" s="254">
        <f t="shared" si="285"/>
        <v>0</v>
      </c>
      <c r="DK244" s="254">
        <f t="shared" si="286"/>
        <v>0</v>
      </c>
      <c r="DL244" s="254">
        <f t="shared" si="287"/>
        <v>0</v>
      </c>
      <c r="DM244" s="254">
        <f t="shared" si="288"/>
        <v>0</v>
      </c>
      <c r="DN244" s="254">
        <f t="shared" si="289"/>
        <v>0</v>
      </c>
      <c r="DO244" s="254">
        <f t="shared" si="290"/>
        <v>0</v>
      </c>
      <c r="DP244" s="254">
        <f t="shared" si="291"/>
        <v>0</v>
      </c>
      <c r="DQ244" s="254">
        <f t="shared" si="292"/>
        <v>0</v>
      </c>
      <c r="DR244" s="254">
        <f t="shared" si="293"/>
        <v>0</v>
      </c>
      <c r="DS244" s="254">
        <f t="shared" si="294"/>
        <v>0</v>
      </c>
      <c r="DT244" s="254">
        <f t="shared" si="295"/>
        <v>0</v>
      </c>
      <c r="DU244" s="254">
        <f t="shared" si="296"/>
        <v>0</v>
      </c>
      <c r="DV244" s="254">
        <f t="shared" si="297"/>
        <v>0</v>
      </c>
    </row>
    <row r="245" spans="1:126" ht="24" customHeight="1">
      <c r="A245" s="11" t="str">
        <f ca="1">IF(AG245&lt;&gt;"OK","",CONCATENATE(TEXT('Front Page'!$F$33,"000"),TEXT('Front Page'!$F$31,"000"),"-",LEFT('Front Page'!$R$53,5),"-",LEFT(D245,1),AJ245, "-",TEXT(B245,"000")))</f>
        <v/>
      </c>
      <c r="B245" s="12" t="str">
        <f>IFERROR(IF(E245="","",MAX(B$17:B244)+1),"")</f>
        <v/>
      </c>
      <c r="C245" s="13"/>
      <c r="D245" s="29" t="str">
        <f t="shared" si="300"/>
        <v>None</v>
      </c>
      <c r="E245" s="29" t="str">
        <f t="shared" si="17"/>
        <v/>
      </c>
      <c r="F245" s="29" t="str">
        <f t="shared" si="18"/>
        <v/>
      </c>
      <c r="G245" s="363"/>
      <c r="H245" s="364"/>
      <c r="I245" s="325" t="str">
        <f t="shared" si="255"/>
        <v>No</v>
      </c>
      <c r="J245" s="314">
        <v>0</v>
      </c>
      <c r="K245" s="312">
        <v>0</v>
      </c>
      <c r="L245" s="312">
        <v>0</v>
      </c>
      <c r="M245" s="312">
        <v>0</v>
      </c>
      <c r="N245" s="312">
        <v>0</v>
      </c>
      <c r="O245" s="312">
        <v>0</v>
      </c>
      <c r="P245" s="312">
        <v>0</v>
      </c>
      <c r="Q245" s="312">
        <v>0</v>
      </c>
      <c r="R245" s="312">
        <v>0</v>
      </c>
      <c r="S245" s="312">
        <v>0</v>
      </c>
      <c r="T245" s="312">
        <v>0</v>
      </c>
      <c r="U245" s="312">
        <v>0</v>
      </c>
      <c r="V245" s="313">
        <v>1</v>
      </c>
      <c r="W245" s="313">
        <v>1</v>
      </c>
      <c r="X245" s="312">
        <v>0</v>
      </c>
      <c r="Y245" s="312">
        <v>0</v>
      </c>
      <c r="Z245" s="312">
        <v>0</v>
      </c>
      <c r="AA245" s="14">
        <v>0</v>
      </c>
      <c r="AB245" s="317"/>
      <c r="AC245" s="15" t="str">
        <f t="shared" si="246"/>
        <v/>
      </c>
      <c r="AD245" s="15" t="str">
        <f t="shared" si="256"/>
        <v/>
      </c>
      <c r="AE245" s="16" t="str">
        <f t="shared" si="257"/>
        <v>0 - 0</v>
      </c>
      <c r="AF245" s="20" t="str">
        <f t="shared" si="258"/>
        <v>Not an offer</v>
      </c>
      <c r="AG245" s="276" t="str">
        <f t="shared" si="248"/>
        <v>Not an Offer</v>
      </c>
      <c r="AH245" s="150"/>
      <c r="AI245" s="254">
        <v>229</v>
      </c>
      <c r="AJ245" s="149" t="str">
        <f t="shared" si="249"/>
        <v>00-ICT</v>
      </c>
      <c r="AK245" s="254" t="b">
        <f t="shared" si="11"/>
        <v>0</v>
      </c>
      <c r="AL245" s="254">
        <f t="shared" si="247"/>
        <v>0</v>
      </c>
      <c r="AM245" s="254">
        <f t="shared" si="250"/>
        <v>0</v>
      </c>
      <c r="AN245" s="288">
        <f t="shared" si="259"/>
        <v>0</v>
      </c>
      <c r="AO245" s="288">
        <f>IF(AND($BU245=$BV245,BU245=AO$13),$J245&amp;$K245&amp;$L245&amp;$M245&amp;$N245&amp;$O245&amp;$P245&amp;$Q245&amp;$R245&amp;$S245&amp;$T245&amp;$U245,IFERROR(MATCH($AN245,AO$17:AO244,0),-1000))</f>
        <v>1</v>
      </c>
      <c r="AP245" s="288">
        <f>IF(AND($BU245=$BV245,BV245=AP$13),$J245&amp;$K245&amp;$L245&amp;$M245&amp;$N245&amp;$O245&amp;$P245&amp;$Q245&amp;$R245&amp;$S245&amp;$T245&amp;$U245,IFERROR(MATCH($AN245,AP$17:AP244,0),-1000))</f>
        <v>1</v>
      </c>
      <c r="AQ245" s="288">
        <f>IF(AND($BU245=$BV245,BW245=AQ$13),$J245&amp;$K245&amp;$L245&amp;$M245&amp;$N245&amp;$O245&amp;$P245&amp;$Q245&amp;$R245&amp;$S245&amp;$T245&amp;$U245,IFERROR(MATCH($AN245,AQ$17:AQ244,0),-1000))</f>
        <v>1</v>
      </c>
      <c r="AR245" s="288">
        <f>IF(AND($BU245=$BV245,BX245=AR$13),$J245&amp;$K245&amp;$L245&amp;$M245&amp;$N245&amp;$O245&amp;$P245&amp;$Q245&amp;$R245&amp;$S245&amp;$T245&amp;$U245,IFERROR(MATCH($AN245,AR$17:AR244,0),-1000))</f>
        <v>1</v>
      </c>
      <c r="AS245" s="254">
        <f t="shared" si="242"/>
        <v>0</v>
      </c>
      <c r="AT245" s="261" t="str">
        <f t="shared" si="260"/>
        <v/>
      </c>
      <c r="AU245" s="254" t="str">
        <f t="shared" si="253"/>
        <v/>
      </c>
      <c r="AV245" s="254" t="str">
        <f t="shared" si="253"/>
        <v/>
      </c>
      <c r="AW245" s="254" t="str">
        <f t="shared" si="253"/>
        <v/>
      </c>
      <c r="AX245" s="254" t="str">
        <f t="shared" si="253"/>
        <v/>
      </c>
      <c r="AY245" s="254" t="str">
        <f t="shared" si="305"/>
        <v/>
      </c>
      <c r="AZ245" s="254" t="str">
        <f t="shared" si="305"/>
        <v/>
      </c>
      <c r="BA245" s="254" t="str">
        <f t="shared" si="305"/>
        <v/>
      </c>
      <c r="BB245" s="254" t="str">
        <f t="shared" si="305"/>
        <v/>
      </c>
      <c r="BC245" s="254" t="str">
        <f t="shared" si="305"/>
        <v/>
      </c>
      <c r="BD245" s="254" t="str">
        <f t="shared" si="305"/>
        <v/>
      </c>
      <c r="BE245" s="262" t="str">
        <f t="shared" si="244"/>
        <v/>
      </c>
      <c r="BF245" s="263" t="str">
        <f t="shared" si="254"/>
        <v/>
      </c>
      <c r="BG245" s="254" t="str">
        <f t="shared" si="254"/>
        <v/>
      </c>
      <c r="BH245" s="254" t="str">
        <f t="shared" si="254"/>
        <v/>
      </c>
      <c r="BI245" s="254" t="str">
        <f t="shared" si="254"/>
        <v/>
      </c>
      <c r="BJ245" s="254" t="str">
        <f t="shared" si="306"/>
        <v/>
      </c>
      <c r="BK245" s="254" t="str">
        <f t="shared" si="306"/>
        <v/>
      </c>
      <c r="BL245" s="254" t="str">
        <f t="shared" si="306"/>
        <v/>
      </c>
      <c r="BM245" s="254" t="str">
        <f t="shared" si="306"/>
        <v/>
      </c>
      <c r="BN245" s="254" t="str">
        <f t="shared" si="306"/>
        <v/>
      </c>
      <c r="BO245" s="254" t="str">
        <f t="shared" si="306"/>
        <v/>
      </c>
      <c r="BP245" s="254" t="str">
        <f t="shared" si="245"/>
        <v/>
      </c>
      <c r="BQ245" s="264" t="str">
        <f t="shared" si="261"/>
        <v/>
      </c>
      <c r="BR245" s="261" t="str">
        <f t="shared" si="30"/>
        <v/>
      </c>
      <c r="BS245" s="254" t="str">
        <f t="shared" si="303"/>
        <v/>
      </c>
      <c r="BT245" s="254" t="str">
        <f t="shared" si="301"/>
        <v/>
      </c>
      <c r="BU245" s="265" t="str">
        <f t="shared" si="178"/>
        <v/>
      </c>
      <c r="BV245" s="263" t="str">
        <f t="shared" si="304"/>
        <v/>
      </c>
      <c r="BW245" s="254" t="str">
        <f t="shared" si="302"/>
        <v/>
      </c>
      <c r="BX245" s="254" t="str">
        <f t="shared" si="179"/>
        <v/>
      </c>
      <c r="BY245" s="264" t="str">
        <f t="shared" si="33"/>
        <v/>
      </c>
      <c r="BZ245" s="254" t="str">
        <f t="shared" si="34"/>
        <v/>
      </c>
      <c r="CA245" s="254">
        <f t="shared" si="299"/>
        <v>0</v>
      </c>
      <c r="CB245" s="254">
        <f t="shared" si="299"/>
        <v>0</v>
      </c>
      <c r="CC245" s="254">
        <f t="shared" si="299"/>
        <v>0</v>
      </c>
      <c r="CD245" s="254">
        <f t="shared" si="299"/>
        <v>0</v>
      </c>
      <c r="CE245" s="254">
        <f t="shared" si="299"/>
        <v>0</v>
      </c>
      <c r="CF245" s="254">
        <f t="shared" si="299"/>
        <v>0</v>
      </c>
      <c r="CG245" s="254">
        <f t="shared" ref="CG245:CL304" si="307">IF($X245&gt;0,P245*$W245,0)</f>
        <v>0</v>
      </c>
      <c r="CH245" s="254">
        <f t="shared" si="307"/>
        <v>0</v>
      </c>
      <c r="CI245" s="254">
        <f t="shared" si="307"/>
        <v>0</v>
      </c>
      <c r="CJ245" s="254">
        <f t="shared" si="298"/>
        <v>0</v>
      </c>
      <c r="CK245" s="254">
        <f t="shared" si="298"/>
        <v>0</v>
      </c>
      <c r="CL245" s="254">
        <f t="shared" si="298"/>
        <v>0</v>
      </c>
      <c r="CM245" s="254">
        <f t="shared" si="262"/>
        <v>0</v>
      </c>
      <c r="CN245" s="254">
        <f t="shared" si="263"/>
        <v>0</v>
      </c>
      <c r="CO245" s="254">
        <f t="shared" si="264"/>
        <v>0</v>
      </c>
      <c r="CP245" s="254">
        <f t="shared" si="265"/>
        <v>0</v>
      </c>
      <c r="CQ245" s="254">
        <f t="shared" si="266"/>
        <v>0</v>
      </c>
      <c r="CR245" s="254">
        <f t="shared" si="267"/>
        <v>0</v>
      </c>
      <c r="CS245" s="254">
        <f t="shared" si="268"/>
        <v>0</v>
      </c>
      <c r="CT245" s="254">
        <f t="shared" si="269"/>
        <v>0</v>
      </c>
      <c r="CU245" s="254">
        <f t="shared" si="270"/>
        <v>0</v>
      </c>
      <c r="CV245" s="254">
        <f t="shared" si="271"/>
        <v>0</v>
      </c>
      <c r="CW245" s="254">
        <f t="shared" si="272"/>
        <v>0</v>
      </c>
      <c r="CX245" s="254">
        <f t="shared" si="273"/>
        <v>0</v>
      </c>
      <c r="CY245" s="254">
        <f t="shared" si="274"/>
        <v>0</v>
      </c>
      <c r="CZ245" s="254">
        <f t="shared" si="275"/>
        <v>0</v>
      </c>
      <c r="DA245" s="254">
        <f t="shared" si="276"/>
        <v>0</v>
      </c>
      <c r="DB245" s="254">
        <f t="shared" si="277"/>
        <v>0</v>
      </c>
      <c r="DC245" s="254">
        <f t="shared" si="278"/>
        <v>0</v>
      </c>
      <c r="DD245" s="254">
        <f t="shared" si="279"/>
        <v>0</v>
      </c>
      <c r="DE245" s="254">
        <f t="shared" si="280"/>
        <v>0</v>
      </c>
      <c r="DF245" s="254">
        <f t="shared" si="281"/>
        <v>0</v>
      </c>
      <c r="DG245" s="254">
        <f t="shared" si="282"/>
        <v>0</v>
      </c>
      <c r="DH245" s="254">
        <f t="shared" si="283"/>
        <v>0</v>
      </c>
      <c r="DI245" s="254">
        <f t="shared" si="284"/>
        <v>0</v>
      </c>
      <c r="DJ245" s="254">
        <f t="shared" si="285"/>
        <v>0</v>
      </c>
      <c r="DK245" s="254">
        <f t="shared" si="286"/>
        <v>0</v>
      </c>
      <c r="DL245" s="254">
        <f t="shared" si="287"/>
        <v>0</v>
      </c>
      <c r="DM245" s="254">
        <f t="shared" si="288"/>
        <v>0</v>
      </c>
      <c r="DN245" s="254">
        <f t="shared" si="289"/>
        <v>0</v>
      </c>
      <c r="DO245" s="254">
        <f t="shared" si="290"/>
        <v>0</v>
      </c>
      <c r="DP245" s="254">
        <f t="shared" si="291"/>
        <v>0</v>
      </c>
      <c r="DQ245" s="254">
        <f t="shared" si="292"/>
        <v>0</v>
      </c>
      <c r="DR245" s="254">
        <f t="shared" si="293"/>
        <v>0</v>
      </c>
      <c r="DS245" s="254">
        <f t="shared" si="294"/>
        <v>0</v>
      </c>
      <c r="DT245" s="254">
        <f t="shared" si="295"/>
        <v>0</v>
      </c>
      <c r="DU245" s="254">
        <f t="shared" si="296"/>
        <v>0</v>
      </c>
      <c r="DV245" s="254">
        <f t="shared" si="297"/>
        <v>0</v>
      </c>
    </row>
    <row r="246" spans="1:126" ht="24" customHeight="1">
      <c r="A246" s="11" t="str">
        <f ca="1">IF(AG246&lt;&gt;"OK","",CONCATENATE(TEXT('Front Page'!$F$33,"000"),TEXT('Front Page'!$F$31,"000"),"-",LEFT('Front Page'!$R$53,5),"-",LEFT(D246,1),AJ246, "-",TEXT(B246,"000")))</f>
        <v/>
      </c>
      <c r="B246" s="12" t="str">
        <f>IFERROR(IF(E246="","",MAX(B$17:B245)+1),"")</f>
        <v/>
      </c>
      <c r="C246" s="13"/>
      <c r="D246" s="29" t="str">
        <f t="shared" si="300"/>
        <v>None</v>
      </c>
      <c r="E246" s="29" t="str">
        <f t="shared" si="17"/>
        <v/>
      </c>
      <c r="F246" s="29" t="str">
        <f t="shared" si="18"/>
        <v/>
      </c>
      <c r="G246" s="363"/>
      <c r="H246" s="364"/>
      <c r="I246" s="325" t="str">
        <f t="shared" si="255"/>
        <v>No</v>
      </c>
      <c r="J246" s="314">
        <v>0</v>
      </c>
      <c r="K246" s="312">
        <v>0</v>
      </c>
      <c r="L246" s="312">
        <v>0</v>
      </c>
      <c r="M246" s="312">
        <v>0</v>
      </c>
      <c r="N246" s="312">
        <v>0</v>
      </c>
      <c r="O246" s="312">
        <v>0</v>
      </c>
      <c r="P246" s="312">
        <v>0</v>
      </c>
      <c r="Q246" s="312">
        <v>0</v>
      </c>
      <c r="R246" s="312">
        <v>0</v>
      </c>
      <c r="S246" s="312">
        <v>0</v>
      </c>
      <c r="T246" s="312">
        <v>0</v>
      </c>
      <c r="U246" s="312">
        <v>0</v>
      </c>
      <c r="V246" s="313">
        <v>1</v>
      </c>
      <c r="W246" s="313">
        <v>1</v>
      </c>
      <c r="X246" s="312">
        <v>0</v>
      </c>
      <c r="Y246" s="312">
        <v>0</v>
      </c>
      <c r="Z246" s="312">
        <v>0</v>
      </c>
      <c r="AA246" s="14">
        <v>0</v>
      </c>
      <c r="AB246" s="317"/>
      <c r="AC246" s="15" t="str">
        <f t="shared" si="246"/>
        <v/>
      </c>
      <c r="AD246" s="15" t="str">
        <f t="shared" si="256"/>
        <v/>
      </c>
      <c r="AE246" s="16" t="str">
        <f t="shared" si="257"/>
        <v>0 - 0</v>
      </c>
      <c r="AF246" s="20" t="str">
        <f t="shared" si="258"/>
        <v>Not an offer</v>
      </c>
      <c r="AG246" s="276" t="str">
        <f t="shared" si="248"/>
        <v>Not an Offer</v>
      </c>
      <c r="AH246" s="150"/>
      <c r="AI246" s="254">
        <v>230</v>
      </c>
      <c r="AJ246" s="149" t="str">
        <f t="shared" si="249"/>
        <v>00-ICT</v>
      </c>
      <c r="AK246" s="254" t="b">
        <f t="shared" si="11"/>
        <v>0</v>
      </c>
      <c r="AL246" s="254">
        <f t="shared" si="247"/>
        <v>0</v>
      </c>
      <c r="AM246" s="254">
        <f t="shared" si="250"/>
        <v>0</v>
      </c>
      <c r="AN246" s="288">
        <f t="shared" si="259"/>
        <v>0</v>
      </c>
      <c r="AO246" s="288">
        <f>IF(AND($BU246=$BV246,BU246=AO$13),$J246&amp;$K246&amp;$L246&amp;$M246&amp;$N246&amp;$O246&amp;$P246&amp;$Q246&amp;$R246&amp;$S246&amp;$T246&amp;$U246,IFERROR(MATCH($AN246,AO$17:AO245,0),-1000))</f>
        <v>1</v>
      </c>
      <c r="AP246" s="288">
        <f>IF(AND($BU246=$BV246,BV246=AP$13),$J246&amp;$K246&amp;$L246&amp;$M246&amp;$N246&amp;$O246&amp;$P246&amp;$Q246&amp;$R246&amp;$S246&amp;$T246&amp;$U246,IFERROR(MATCH($AN246,AP$17:AP245,0),-1000))</f>
        <v>1</v>
      </c>
      <c r="AQ246" s="288">
        <f>IF(AND($BU246=$BV246,BW246=AQ$13),$J246&amp;$K246&amp;$L246&amp;$M246&amp;$N246&amp;$O246&amp;$P246&amp;$Q246&amp;$R246&amp;$S246&amp;$T246&amp;$U246,IFERROR(MATCH($AN246,AQ$17:AQ245,0),-1000))</f>
        <v>1</v>
      </c>
      <c r="AR246" s="288">
        <f>IF(AND($BU246=$BV246,BX246=AR$13),$J246&amp;$K246&amp;$L246&amp;$M246&amp;$N246&amp;$O246&amp;$P246&amp;$Q246&amp;$R246&amp;$S246&amp;$T246&amp;$U246,IFERROR(MATCH($AN246,AR$17:AR245,0),-1000))</f>
        <v>1</v>
      </c>
      <c r="AS246" s="254">
        <f t="shared" si="242"/>
        <v>0</v>
      </c>
      <c r="AT246" s="261" t="str">
        <f t="shared" si="260"/>
        <v/>
      </c>
      <c r="AU246" s="254" t="str">
        <f t="shared" si="253"/>
        <v/>
      </c>
      <c r="AV246" s="254" t="str">
        <f t="shared" si="253"/>
        <v/>
      </c>
      <c r="AW246" s="254" t="str">
        <f t="shared" si="253"/>
        <v/>
      </c>
      <c r="AX246" s="254" t="str">
        <f t="shared" si="253"/>
        <v/>
      </c>
      <c r="AY246" s="254" t="str">
        <f t="shared" si="305"/>
        <v/>
      </c>
      <c r="AZ246" s="254" t="str">
        <f t="shared" si="305"/>
        <v/>
      </c>
      <c r="BA246" s="254" t="str">
        <f t="shared" si="305"/>
        <v/>
      </c>
      <c r="BB246" s="254" t="str">
        <f t="shared" si="305"/>
        <v/>
      </c>
      <c r="BC246" s="254" t="str">
        <f t="shared" si="305"/>
        <v/>
      </c>
      <c r="BD246" s="254" t="str">
        <f t="shared" si="305"/>
        <v/>
      </c>
      <c r="BE246" s="262" t="str">
        <f t="shared" si="244"/>
        <v/>
      </c>
      <c r="BF246" s="263" t="str">
        <f t="shared" si="254"/>
        <v/>
      </c>
      <c r="BG246" s="254" t="str">
        <f t="shared" si="254"/>
        <v/>
      </c>
      <c r="BH246" s="254" t="str">
        <f t="shared" si="254"/>
        <v/>
      </c>
      <c r="BI246" s="254" t="str">
        <f t="shared" si="254"/>
        <v/>
      </c>
      <c r="BJ246" s="254" t="str">
        <f t="shared" si="306"/>
        <v/>
      </c>
      <c r="BK246" s="254" t="str">
        <f t="shared" si="306"/>
        <v/>
      </c>
      <c r="BL246" s="254" t="str">
        <f t="shared" si="306"/>
        <v/>
      </c>
      <c r="BM246" s="254" t="str">
        <f t="shared" si="306"/>
        <v/>
      </c>
      <c r="BN246" s="254" t="str">
        <f t="shared" si="306"/>
        <v/>
      </c>
      <c r="BO246" s="254" t="str">
        <f t="shared" si="306"/>
        <v/>
      </c>
      <c r="BP246" s="254" t="str">
        <f t="shared" si="245"/>
        <v/>
      </c>
      <c r="BQ246" s="264" t="str">
        <f t="shared" si="261"/>
        <v/>
      </c>
      <c r="BR246" s="261" t="str">
        <f t="shared" si="30"/>
        <v/>
      </c>
      <c r="BS246" s="254" t="str">
        <f t="shared" si="303"/>
        <v/>
      </c>
      <c r="BT246" s="254" t="str">
        <f t="shared" si="301"/>
        <v/>
      </c>
      <c r="BU246" s="265" t="str">
        <f t="shared" si="178"/>
        <v/>
      </c>
      <c r="BV246" s="263" t="str">
        <f t="shared" si="304"/>
        <v/>
      </c>
      <c r="BW246" s="254" t="str">
        <f t="shared" si="302"/>
        <v/>
      </c>
      <c r="BX246" s="254" t="str">
        <f t="shared" si="179"/>
        <v/>
      </c>
      <c r="BY246" s="264" t="str">
        <f t="shared" si="33"/>
        <v/>
      </c>
      <c r="BZ246" s="254" t="str">
        <f t="shared" si="34"/>
        <v/>
      </c>
      <c r="CA246" s="254">
        <f t="shared" ref="CA246:CF288" si="308">IF($X246&gt;0,J246*$W246,0)</f>
        <v>0</v>
      </c>
      <c r="CB246" s="254">
        <f t="shared" si="308"/>
        <v>0</v>
      </c>
      <c r="CC246" s="254">
        <f t="shared" si="308"/>
        <v>0</v>
      </c>
      <c r="CD246" s="254">
        <f t="shared" si="308"/>
        <v>0</v>
      </c>
      <c r="CE246" s="254">
        <f t="shared" si="308"/>
        <v>0</v>
      </c>
      <c r="CF246" s="254">
        <f t="shared" si="308"/>
        <v>0</v>
      </c>
      <c r="CG246" s="254">
        <f t="shared" si="307"/>
        <v>0</v>
      </c>
      <c r="CH246" s="254">
        <f t="shared" si="307"/>
        <v>0</v>
      </c>
      <c r="CI246" s="254">
        <f t="shared" si="307"/>
        <v>0</v>
      </c>
      <c r="CJ246" s="254">
        <f t="shared" si="298"/>
        <v>0</v>
      </c>
      <c r="CK246" s="254">
        <f t="shared" si="298"/>
        <v>0</v>
      </c>
      <c r="CL246" s="254">
        <f t="shared" si="298"/>
        <v>0</v>
      </c>
      <c r="CM246" s="254">
        <f t="shared" si="262"/>
        <v>0</v>
      </c>
      <c r="CN246" s="254">
        <f t="shared" si="263"/>
        <v>0</v>
      </c>
      <c r="CO246" s="254">
        <f t="shared" si="264"/>
        <v>0</v>
      </c>
      <c r="CP246" s="254">
        <f t="shared" si="265"/>
        <v>0</v>
      </c>
      <c r="CQ246" s="254">
        <f t="shared" si="266"/>
        <v>0</v>
      </c>
      <c r="CR246" s="254">
        <f t="shared" si="267"/>
        <v>0</v>
      </c>
      <c r="CS246" s="254">
        <f t="shared" si="268"/>
        <v>0</v>
      </c>
      <c r="CT246" s="254">
        <f t="shared" si="269"/>
        <v>0</v>
      </c>
      <c r="CU246" s="254">
        <f t="shared" si="270"/>
        <v>0</v>
      </c>
      <c r="CV246" s="254">
        <f t="shared" si="271"/>
        <v>0</v>
      </c>
      <c r="CW246" s="254">
        <f t="shared" si="272"/>
        <v>0</v>
      </c>
      <c r="CX246" s="254">
        <f t="shared" si="273"/>
        <v>0</v>
      </c>
      <c r="CY246" s="254">
        <f t="shared" si="274"/>
        <v>0</v>
      </c>
      <c r="CZ246" s="254">
        <f t="shared" si="275"/>
        <v>0</v>
      </c>
      <c r="DA246" s="254">
        <f t="shared" si="276"/>
        <v>0</v>
      </c>
      <c r="DB246" s="254">
        <f t="shared" si="277"/>
        <v>0</v>
      </c>
      <c r="DC246" s="254">
        <f t="shared" si="278"/>
        <v>0</v>
      </c>
      <c r="DD246" s="254">
        <f t="shared" si="279"/>
        <v>0</v>
      </c>
      <c r="DE246" s="254">
        <f t="shared" si="280"/>
        <v>0</v>
      </c>
      <c r="DF246" s="254">
        <f t="shared" si="281"/>
        <v>0</v>
      </c>
      <c r="DG246" s="254">
        <f t="shared" si="282"/>
        <v>0</v>
      </c>
      <c r="DH246" s="254">
        <f t="shared" si="283"/>
        <v>0</v>
      </c>
      <c r="DI246" s="254">
        <f t="shared" si="284"/>
        <v>0</v>
      </c>
      <c r="DJ246" s="254">
        <f t="shared" si="285"/>
        <v>0</v>
      </c>
      <c r="DK246" s="254">
        <f t="shared" si="286"/>
        <v>0</v>
      </c>
      <c r="DL246" s="254">
        <f t="shared" si="287"/>
        <v>0</v>
      </c>
      <c r="DM246" s="254">
        <f t="shared" si="288"/>
        <v>0</v>
      </c>
      <c r="DN246" s="254">
        <f t="shared" si="289"/>
        <v>0</v>
      </c>
      <c r="DO246" s="254">
        <f t="shared" si="290"/>
        <v>0</v>
      </c>
      <c r="DP246" s="254">
        <f t="shared" si="291"/>
        <v>0</v>
      </c>
      <c r="DQ246" s="254">
        <f t="shared" si="292"/>
        <v>0</v>
      </c>
      <c r="DR246" s="254">
        <f t="shared" si="293"/>
        <v>0</v>
      </c>
      <c r="DS246" s="254">
        <f t="shared" si="294"/>
        <v>0</v>
      </c>
      <c r="DT246" s="254">
        <f t="shared" si="295"/>
        <v>0</v>
      </c>
      <c r="DU246" s="254">
        <f t="shared" si="296"/>
        <v>0</v>
      </c>
      <c r="DV246" s="254">
        <f t="shared" si="297"/>
        <v>0</v>
      </c>
    </row>
    <row r="247" spans="1:126" ht="24" customHeight="1">
      <c r="A247" s="11" t="str">
        <f ca="1">IF(AG247&lt;&gt;"OK","",CONCATENATE(TEXT('Front Page'!$F$33,"000"),TEXT('Front Page'!$F$31,"000"),"-",LEFT('Front Page'!$R$53,5),"-",LEFT(D247,1),AJ247, "-",TEXT(B247,"000")))</f>
        <v/>
      </c>
      <c r="B247" s="12" t="str">
        <f>IFERROR(IF(E247="","",MAX(B$17:B246)+1),"")</f>
        <v/>
      </c>
      <c r="C247" s="13"/>
      <c r="D247" s="29" t="str">
        <f t="shared" si="300"/>
        <v>None</v>
      </c>
      <c r="E247" s="29" t="str">
        <f t="shared" si="17"/>
        <v/>
      </c>
      <c r="F247" s="29" t="str">
        <f t="shared" si="18"/>
        <v/>
      </c>
      <c r="G247" s="363"/>
      <c r="H247" s="364"/>
      <c r="I247" s="325" t="str">
        <f t="shared" si="255"/>
        <v>No</v>
      </c>
      <c r="J247" s="314">
        <v>0</v>
      </c>
      <c r="K247" s="312">
        <v>0</v>
      </c>
      <c r="L247" s="312">
        <v>0</v>
      </c>
      <c r="M247" s="312">
        <v>0</v>
      </c>
      <c r="N247" s="312">
        <v>0</v>
      </c>
      <c r="O247" s="312">
        <v>0</v>
      </c>
      <c r="P247" s="312">
        <v>0</v>
      </c>
      <c r="Q247" s="312">
        <v>0</v>
      </c>
      <c r="R247" s="312">
        <v>0</v>
      </c>
      <c r="S247" s="312">
        <v>0</v>
      </c>
      <c r="T247" s="312">
        <v>0</v>
      </c>
      <c r="U247" s="312">
        <v>0</v>
      </c>
      <c r="V247" s="313">
        <v>1</v>
      </c>
      <c r="W247" s="313">
        <v>1</v>
      </c>
      <c r="X247" s="312">
        <v>0</v>
      </c>
      <c r="Y247" s="312">
        <v>0</v>
      </c>
      <c r="Z247" s="312">
        <v>0</v>
      </c>
      <c r="AA247" s="14">
        <v>0</v>
      </c>
      <c r="AB247" s="317"/>
      <c r="AC247" s="15" t="str">
        <f t="shared" si="246"/>
        <v/>
      </c>
      <c r="AD247" s="15" t="str">
        <f t="shared" si="256"/>
        <v/>
      </c>
      <c r="AE247" s="16" t="str">
        <f t="shared" si="257"/>
        <v>0 - 0</v>
      </c>
      <c r="AF247" s="20" t="str">
        <f t="shared" si="258"/>
        <v>Not an offer</v>
      </c>
      <c r="AG247" s="276" t="str">
        <f t="shared" si="248"/>
        <v>Not an Offer</v>
      </c>
      <c r="AH247" s="150"/>
      <c r="AI247" s="254">
        <v>231</v>
      </c>
      <c r="AJ247" s="149" t="str">
        <f t="shared" si="249"/>
        <v>00-ICT</v>
      </c>
      <c r="AK247" s="254" t="b">
        <f t="shared" si="11"/>
        <v>0</v>
      </c>
      <c r="AL247" s="254">
        <f t="shared" si="247"/>
        <v>0</v>
      </c>
      <c r="AM247" s="254">
        <f t="shared" si="250"/>
        <v>0</v>
      </c>
      <c r="AN247" s="288">
        <f t="shared" si="259"/>
        <v>0</v>
      </c>
      <c r="AO247" s="288">
        <f>IF(AND($BU247=$BV247,BU247=AO$13),$J247&amp;$K247&amp;$L247&amp;$M247&amp;$N247&amp;$O247&amp;$P247&amp;$Q247&amp;$R247&amp;$S247&amp;$T247&amp;$U247,IFERROR(MATCH($AN247,AO$17:AO246,0),-1000))</f>
        <v>1</v>
      </c>
      <c r="AP247" s="288">
        <f>IF(AND($BU247=$BV247,BV247=AP$13),$J247&amp;$K247&amp;$L247&amp;$M247&amp;$N247&amp;$O247&amp;$P247&amp;$Q247&amp;$R247&amp;$S247&amp;$T247&amp;$U247,IFERROR(MATCH($AN247,AP$17:AP246,0),-1000))</f>
        <v>1</v>
      </c>
      <c r="AQ247" s="288">
        <f>IF(AND($BU247=$BV247,BW247=AQ$13),$J247&amp;$K247&amp;$L247&amp;$M247&amp;$N247&amp;$O247&amp;$P247&amp;$Q247&amp;$R247&amp;$S247&amp;$T247&amp;$U247,IFERROR(MATCH($AN247,AQ$17:AQ246,0),-1000))</f>
        <v>1</v>
      </c>
      <c r="AR247" s="288">
        <f>IF(AND($BU247=$BV247,BX247=AR$13),$J247&amp;$K247&amp;$L247&amp;$M247&amp;$N247&amp;$O247&amp;$P247&amp;$Q247&amp;$R247&amp;$S247&amp;$T247&amp;$U247,IFERROR(MATCH($AN247,AR$17:AR246,0),-1000))</f>
        <v>1</v>
      </c>
      <c r="AS247" s="254">
        <f t="shared" si="242"/>
        <v>0</v>
      </c>
      <c r="AT247" s="261" t="str">
        <f t="shared" si="260"/>
        <v/>
      </c>
      <c r="AU247" s="254" t="str">
        <f t="shared" si="253"/>
        <v/>
      </c>
      <c r="AV247" s="254" t="str">
        <f t="shared" si="253"/>
        <v/>
      </c>
      <c r="AW247" s="254" t="str">
        <f t="shared" si="253"/>
        <v/>
      </c>
      <c r="AX247" s="254" t="str">
        <f t="shared" si="253"/>
        <v/>
      </c>
      <c r="AY247" s="254" t="str">
        <f t="shared" si="305"/>
        <v/>
      </c>
      <c r="AZ247" s="254" t="str">
        <f t="shared" si="305"/>
        <v/>
      </c>
      <c r="BA247" s="254" t="str">
        <f t="shared" si="305"/>
        <v/>
      </c>
      <c r="BB247" s="254" t="str">
        <f t="shared" si="305"/>
        <v/>
      </c>
      <c r="BC247" s="254" t="str">
        <f t="shared" si="305"/>
        <v/>
      </c>
      <c r="BD247" s="254" t="str">
        <f t="shared" si="305"/>
        <v/>
      </c>
      <c r="BE247" s="262" t="str">
        <f t="shared" si="244"/>
        <v/>
      </c>
      <c r="BF247" s="263" t="str">
        <f t="shared" si="254"/>
        <v/>
      </c>
      <c r="BG247" s="254" t="str">
        <f t="shared" si="254"/>
        <v/>
      </c>
      <c r="BH247" s="254" t="str">
        <f t="shared" si="254"/>
        <v/>
      </c>
      <c r="BI247" s="254" t="str">
        <f t="shared" si="254"/>
        <v/>
      </c>
      <c r="BJ247" s="254" t="str">
        <f t="shared" si="306"/>
        <v/>
      </c>
      <c r="BK247" s="254" t="str">
        <f t="shared" si="306"/>
        <v/>
      </c>
      <c r="BL247" s="254" t="str">
        <f t="shared" si="306"/>
        <v/>
      </c>
      <c r="BM247" s="254" t="str">
        <f t="shared" si="306"/>
        <v/>
      </c>
      <c r="BN247" s="254" t="str">
        <f t="shared" si="306"/>
        <v/>
      </c>
      <c r="BO247" s="254" t="str">
        <f t="shared" si="306"/>
        <v/>
      </c>
      <c r="BP247" s="254" t="str">
        <f t="shared" si="245"/>
        <v/>
      </c>
      <c r="BQ247" s="264" t="str">
        <f t="shared" si="261"/>
        <v/>
      </c>
      <c r="BR247" s="261" t="str">
        <f t="shared" si="30"/>
        <v/>
      </c>
      <c r="BS247" s="254" t="str">
        <f t="shared" si="303"/>
        <v/>
      </c>
      <c r="BT247" s="254" t="str">
        <f t="shared" si="301"/>
        <v/>
      </c>
      <c r="BU247" s="265" t="str">
        <f t="shared" si="178"/>
        <v/>
      </c>
      <c r="BV247" s="263" t="str">
        <f t="shared" si="304"/>
        <v/>
      </c>
      <c r="BW247" s="254" t="str">
        <f t="shared" si="302"/>
        <v/>
      </c>
      <c r="BX247" s="254" t="str">
        <f t="shared" si="179"/>
        <v/>
      </c>
      <c r="BY247" s="264" t="str">
        <f t="shared" si="33"/>
        <v/>
      </c>
      <c r="BZ247" s="254" t="str">
        <f t="shared" si="34"/>
        <v/>
      </c>
      <c r="CA247" s="254">
        <f t="shared" si="308"/>
        <v>0</v>
      </c>
      <c r="CB247" s="254">
        <f t="shared" si="308"/>
        <v>0</v>
      </c>
      <c r="CC247" s="254">
        <f t="shared" si="308"/>
        <v>0</v>
      </c>
      <c r="CD247" s="254">
        <f t="shared" si="308"/>
        <v>0</v>
      </c>
      <c r="CE247" s="254">
        <f t="shared" si="308"/>
        <v>0</v>
      </c>
      <c r="CF247" s="254">
        <f t="shared" si="308"/>
        <v>0</v>
      </c>
      <c r="CG247" s="254">
        <f t="shared" si="307"/>
        <v>0</v>
      </c>
      <c r="CH247" s="254">
        <f t="shared" si="307"/>
        <v>0</v>
      </c>
      <c r="CI247" s="254">
        <f t="shared" si="307"/>
        <v>0</v>
      </c>
      <c r="CJ247" s="254">
        <f t="shared" si="298"/>
        <v>0</v>
      </c>
      <c r="CK247" s="254">
        <f t="shared" si="298"/>
        <v>0</v>
      </c>
      <c r="CL247" s="254">
        <f t="shared" si="298"/>
        <v>0</v>
      </c>
      <c r="CM247" s="254">
        <f t="shared" si="262"/>
        <v>0</v>
      </c>
      <c r="CN247" s="254">
        <f t="shared" si="263"/>
        <v>0</v>
      </c>
      <c r="CO247" s="254">
        <f t="shared" si="264"/>
        <v>0</v>
      </c>
      <c r="CP247" s="254">
        <f t="shared" si="265"/>
        <v>0</v>
      </c>
      <c r="CQ247" s="254">
        <f t="shared" si="266"/>
        <v>0</v>
      </c>
      <c r="CR247" s="254">
        <f t="shared" si="267"/>
        <v>0</v>
      </c>
      <c r="CS247" s="254">
        <f t="shared" si="268"/>
        <v>0</v>
      </c>
      <c r="CT247" s="254">
        <f t="shared" si="269"/>
        <v>0</v>
      </c>
      <c r="CU247" s="254">
        <f t="shared" si="270"/>
        <v>0</v>
      </c>
      <c r="CV247" s="254">
        <f t="shared" si="271"/>
        <v>0</v>
      </c>
      <c r="CW247" s="254">
        <f t="shared" si="272"/>
        <v>0</v>
      </c>
      <c r="CX247" s="254">
        <f t="shared" si="273"/>
        <v>0</v>
      </c>
      <c r="CY247" s="254">
        <f t="shared" si="274"/>
        <v>0</v>
      </c>
      <c r="CZ247" s="254">
        <f t="shared" si="275"/>
        <v>0</v>
      </c>
      <c r="DA247" s="254">
        <f t="shared" si="276"/>
        <v>0</v>
      </c>
      <c r="DB247" s="254">
        <f t="shared" si="277"/>
        <v>0</v>
      </c>
      <c r="DC247" s="254">
        <f t="shared" si="278"/>
        <v>0</v>
      </c>
      <c r="DD247" s="254">
        <f t="shared" si="279"/>
        <v>0</v>
      </c>
      <c r="DE247" s="254">
        <f t="shared" si="280"/>
        <v>0</v>
      </c>
      <c r="DF247" s="254">
        <f t="shared" si="281"/>
        <v>0</v>
      </c>
      <c r="DG247" s="254">
        <f t="shared" si="282"/>
        <v>0</v>
      </c>
      <c r="DH247" s="254">
        <f t="shared" si="283"/>
        <v>0</v>
      </c>
      <c r="DI247" s="254">
        <f t="shared" si="284"/>
        <v>0</v>
      </c>
      <c r="DJ247" s="254">
        <f t="shared" si="285"/>
        <v>0</v>
      </c>
      <c r="DK247" s="254">
        <f t="shared" si="286"/>
        <v>0</v>
      </c>
      <c r="DL247" s="254">
        <f t="shared" si="287"/>
        <v>0</v>
      </c>
      <c r="DM247" s="254">
        <f t="shared" si="288"/>
        <v>0</v>
      </c>
      <c r="DN247" s="254">
        <f t="shared" si="289"/>
        <v>0</v>
      </c>
      <c r="DO247" s="254">
        <f t="shared" si="290"/>
        <v>0</v>
      </c>
      <c r="DP247" s="254">
        <f t="shared" si="291"/>
        <v>0</v>
      </c>
      <c r="DQ247" s="254">
        <f t="shared" si="292"/>
        <v>0</v>
      </c>
      <c r="DR247" s="254">
        <f t="shared" si="293"/>
        <v>0</v>
      </c>
      <c r="DS247" s="254">
        <f t="shared" si="294"/>
        <v>0</v>
      </c>
      <c r="DT247" s="254">
        <f t="shared" si="295"/>
        <v>0</v>
      </c>
      <c r="DU247" s="254">
        <f t="shared" si="296"/>
        <v>0</v>
      </c>
      <c r="DV247" s="254">
        <f t="shared" si="297"/>
        <v>0</v>
      </c>
    </row>
    <row r="248" spans="1:126" ht="24" customHeight="1">
      <c r="A248" s="11" t="str">
        <f ca="1">IF(AG248&lt;&gt;"OK","",CONCATENATE(TEXT('Front Page'!$F$33,"000"),TEXT('Front Page'!$F$31,"000"),"-",LEFT('Front Page'!$R$53,5),"-",LEFT(D248,1),AJ248, "-",TEXT(B248,"000")))</f>
        <v/>
      </c>
      <c r="B248" s="12" t="str">
        <f>IFERROR(IF(E248="","",MAX(B$17:B247)+1),"")</f>
        <v/>
      </c>
      <c r="C248" s="13"/>
      <c r="D248" s="29" t="str">
        <f t="shared" si="300"/>
        <v>None</v>
      </c>
      <c r="E248" s="29" t="str">
        <f t="shared" si="17"/>
        <v/>
      </c>
      <c r="F248" s="29" t="str">
        <f t="shared" si="18"/>
        <v/>
      </c>
      <c r="G248" s="363"/>
      <c r="H248" s="364"/>
      <c r="I248" s="325" t="str">
        <f t="shared" si="255"/>
        <v>No</v>
      </c>
      <c r="J248" s="314">
        <v>0</v>
      </c>
      <c r="K248" s="312">
        <v>0</v>
      </c>
      <c r="L248" s="312">
        <v>0</v>
      </c>
      <c r="M248" s="312">
        <v>0</v>
      </c>
      <c r="N248" s="312">
        <v>0</v>
      </c>
      <c r="O248" s="312">
        <v>0</v>
      </c>
      <c r="P248" s="312">
        <v>0</v>
      </c>
      <c r="Q248" s="312">
        <v>0</v>
      </c>
      <c r="R248" s="312">
        <v>0</v>
      </c>
      <c r="S248" s="312">
        <v>0</v>
      </c>
      <c r="T248" s="312">
        <v>0</v>
      </c>
      <c r="U248" s="312">
        <v>0</v>
      </c>
      <c r="V248" s="313">
        <v>1</v>
      </c>
      <c r="W248" s="313">
        <v>1</v>
      </c>
      <c r="X248" s="312">
        <v>0</v>
      </c>
      <c r="Y248" s="312">
        <v>0</v>
      </c>
      <c r="Z248" s="312">
        <v>0</v>
      </c>
      <c r="AA248" s="14">
        <v>0</v>
      </c>
      <c r="AB248" s="317"/>
      <c r="AC248" s="15" t="str">
        <f t="shared" si="246"/>
        <v/>
      </c>
      <c r="AD248" s="15" t="str">
        <f t="shared" si="256"/>
        <v/>
      </c>
      <c r="AE248" s="16" t="str">
        <f t="shared" si="257"/>
        <v>0 - 0</v>
      </c>
      <c r="AF248" s="20" t="str">
        <f t="shared" si="258"/>
        <v>Not an offer</v>
      </c>
      <c r="AG248" s="276" t="str">
        <f t="shared" si="248"/>
        <v>Not an Offer</v>
      </c>
      <c r="AH248" s="150"/>
      <c r="AI248" s="254">
        <v>232</v>
      </c>
      <c r="AJ248" s="149" t="str">
        <f t="shared" si="249"/>
        <v>00-ICT</v>
      </c>
      <c r="AK248" s="254" t="b">
        <f t="shared" si="11"/>
        <v>0</v>
      </c>
      <c r="AL248" s="254">
        <f t="shared" si="247"/>
        <v>0</v>
      </c>
      <c r="AM248" s="254">
        <f t="shared" si="250"/>
        <v>0</v>
      </c>
      <c r="AN248" s="288">
        <f t="shared" si="259"/>
        <v>0</v>
      </c>
      <c r="AO248" s="288">
        <f>IF(AND($BU248=$BV248,BU248=AO$13),$J248&amp;$K248&amp;$L248&amp;$M248&amp;$N248&amp;$O248&amp;$P248&amp;$Q248&amp;$R248&amp;$S248&amp;$T248&amp;$U248,IFERROR(MATCH($AN248,AO$17:AO247,0),-1000))</f>
        <v>1</v>
      </c>
      <c r="AP248" s="288">
        <f>IF(AND($BU248=$BV248,BV248=AP$13),$J248&amp;$K248&amp;$L248&amp;$M248&amp;$N248&amp;$O248&amp;$P248&amp;$Q248&amp;$R248&amp;$S248&amp;$T248&amp;$U248,IFERROR(MATCH($AN248,AP$17:AP247,0),-1000))</f>
        <v>1</v>
      </c>
      <c r="AQ248" s="288">
        <f>IF(AND($BU248=$BV248,BW248=AQ$13),$J248&amp;$K248&amp;$L248&amp;$M248&amp;$N248&amp;$O248&amp;$P248&amp;$Q248&amp;$R248&amp;$S248&amp;$T248&amp;$U248,IFERROR(MATCH($AN248,AQ$17:AQ247,0),-1000))</f>
        <v>1</v>
      </c>
      <c r="AR248" s="288">
        <f>IF(AND($BU248=$BV248,BX248=AR$13),$J248&amp;$K248&amp;$L248&amp;$M248&amp;$N248&amp;$O248&amp;$P248&amp;$Q248&amp;$R248&amp;$S248&amp;$T248&amp;$U248,IFERROR(MATCH($AN248,AR$17:AR247,0),-1000))</f>
        <v>1</v>
      </c>
      <c r="AS248" s="254">
        <f t="shared" si="242"/>
        <v>0</v>
      </c>
      <c r="AT248" s="261" t="str">
        <f t="shared" si="260"/>
        <v/>
      </c>
      <c r="AU248" s="254" t="str">
        <f t="shared" si="253"/>
        <v/>
      </c>
      <c r="AV248" s="254" t="str">
        <f t="shared" si="253"/>
        <v/>
      </c>
      <c r="AW248" s="254" t="str">
        <f t="shared" si="253"/>
        <v/>
      </c>
      <c r="AX248" s="254" t="str">
        <f t="shared" si="253"/>
        <v/>
      </c>
      <c r="AY248" s="254" t="str">
        <f t="shared" si="305"/>
        <v/>
      </c>
      <c r="AZ248" s="254" t="str">
        <f t="shared" si="305"/>
        <v/>
      </c>
      <c r="BA248" s="254" t="str">
        <f t="shared" si="305"/>
        <v/>
      </c>
      <c r="BB248" s="254" t="str">
        <f t="shared" si="305"/>
        <v/>
      </c>
      <c r="BC248" s="254" t="str">
        <f t="shared" si="305"/>
        <v/>
      </c>
      <c r="BD248" s="254" t="str">
        <f t="shared" si="305"/>
        <v/>
      </c>
      <c r="BE248" s="262" t="str">
        <f t="shared" si="244"/>
        <v/>
      </c>
      <c r="BF248" s="263" t="str">
        <f t="shared" si="254"/>
        <v/>
      </c>
      <c r="BG248" s="254" t="str">
        <f t="shared" si="254"/>
        <v/>
      </c>
      <c r="BH248" s="254" t="str">
        <f t="shared" si="254"/>
        <v/>
      </c>
      <c r="BI248" s="254" t="str">
        <f t="shared" si="254"/>
        <v/>
      </c>
      <c r="BJ248" s="254" t="str">
        <f t="shared" si="306"/>
        <v/>
      </c>
      <c r="BK248" s="254" t="str">
        <f t="shared" si="306"/>
        <v/>
      </c>
      <c r="BL248" s="254" t="str">
        <f t="shared" si="306"/>
        <v/>
      </c>
      <c r="BM248" s="254" t="str">
        <f t="shared" si="306"/>
        <v/>
      </c>
      <c r="BN248" s="254" t="str">
        <f t="shared" si="306"/>
        <v/>
      </c>
      <c r="BO248" s="254" t="str">
        <f t="shared" si="306"/>
        <v/>
      </c>
      <c r="BP248" s="254" t="str">
        <f t="shared" si="245"/>
        <v/>
      </c>
      <c r="BQ248" s="264" t="str">
        <f t="shared" si="261"/>
        <v/>
      </c>
      <c r="BR248" s="261" t="str">
        <f t="shared" si="30"/>
        <v/>
      </c>
      <c r="BS248" s="254" t="str">
        <f t="shared" si="303"/>
        <v/>
      </c>
      <c r="BT248" s="254" t="str">
        <f t="shared" si="301"/>
        <v/>
      </c>
      <c r="BU248" s="265" t="str">
        <f t="shared" si="178"/>
        <v/>
      </c>
      <c r="BV248" s="263" t="str">
        <f t="shared" si="304"/>
        <v/>
      </c>
      <c r="BW248" s="254" t="str">
        <f t="shared" si="302"/>
        <v/>
      </c>
      <c r="BX248" s="254" t="str">
        <f t="shared" si="179"/>
        <v/>
      </c>
      <c r="BY248" s="264" t="str">
        <f t="shared" si="33"/>
        <v/>
      </c>
      <c r="BZ248" s="254" t="str">
        <f t="shared" si="34"/>
        <v/>
      </c>
      <c r="CA248" s="254">
        <f t="shared" si="308"/>
        <v>0</v>
      </c>
      <c r="CB248" s="254">
        <f t="shared" si="308"/>
        <v>0</v>
      </c>
      <c r="CC248" s="254">
        <f t="shared" si="308"/>
        <v>0</v>
      </c>
      <c r="CD248" s="254">
        <f t="shared" si="308"/>
        <v>0</v>
      </c>
      <c r="CE248" s="254">
        <f t="shared" si="308"/>
        <v>0</v>
      </c>
      <c r="CF248" s="254">
        <f t="shared" si="308"/>
        <v>0</v>
      </c>
      <c r="CG248" s="254">
        <f t="shared" si="307"/>
        <v>0</v>
      </c>
      <c r="CH248" s="254">
        <f t="shared" si="307"/>
        <v>0</v>
      </c>
      <c r="CI248" s="254">
        <f t="shared" si="307"/>
        <v>0</v>
      </c>
      <c r="CJ248" s="254">
        <f t="shared" si="298"/>
        <v>0</v>
      </c>
      <c r="CK248" s="254">
        <f t="shared" si="298"/>
        <v>0</v>
      </c>
      <c r="CL248" s="254">
        <f t="shared" si="298"/>
        <v>0</v>
      </c>
      <c r="CM248" s="254">
        <f t="shared" si="262"/>
        <v>0</v>
      </c>
      <c r="CN248" s="254">
        <f t="shared" si="263"/>
        <v>0</v>
      </c>
      <c r="CO248" s="254">
        <f t="shared" si="264"/>
        <v>0</v>
      </c>
      <c r="CP248" s="254">
        <f t="shared" si="265"/>
        <v>0</v>
      </c>
      <c r="CQ248" s="254">
        <f t="shared" si="266"/>
        <v>0</v>
      </c>
      <c r="CR248" s="254">
        <f t="shared" si="267"/>
        <v>0</v>
      </c>
      <c r="CS248" s="254">
        <f t="shared" si="268"/>
        <v>0</v>
      </c>
      <c r="CT248" s="254">
        <f t="shared" si="269"/>
        <v>0</v>
      </c>
      <c r="CU248" s="254">
        <f t="shared" si="270"/>
        <v>0</v>
      </c>
      <c r="CV248" s="254">
        <f t="shared" si="271"/>
        <v>0</v>
      </c>
      <c r="CW248" s="254">
        <f t="shared" si="272"/>
        <v>0</v>
      </c>
      <c r="CX248" s="254">
        <f t="shared" si="273"/>
        <v>0</v>
      </c>
      <c r="CY248" s="254">
        <f t="shared" si="274"/>
        <v>0</v>
      </c>
      <c r="CZ248" s="254">
        <f t="shared" si="275"/>
        <v>0</v>
      </c>
      <c r="DA248" s="254">
        <f t="shared" si="276"/>
        <v>0</v>
      </c>
      <c r="DB248" s="254">
        <f t="shared" si="277"/>
        <v>0</v>
      </c>
      <c r="DC248" s="254">
        <f t="shared" si="278"/>
        <v>0</v>
      </c>
      <c r="DD248" s="254">
        <f t="shared" si="279"/>
        <v>0</v>
      </c>
      <c r="DE248" s="254">
        <f t="shared" si="280"/>
        <v>0</v>
      </c>
      <c r="DF248" s="254">
        <f t="shared" si="281"/>
        <v>0</v>
      </c>
      <c r="DG248" s="254">
        <f t="shared" si="282"/>
        <v>0</v>
      </c>
      <c r="DH248" s="254">
        <f t="shared" si="283"/>
        <v>0</v>
      </c>
      <c r="DI248" s="254">
        <f t="shared" si="284"/>
        <v>0</v>
      </c>
      <c r="DJ248" s="254">
        <f t="shared" si="285"/>
        <v>0</v>
      </c>
      <c r="DK248" s="254">
        <f t="shared" si="286"/>
        <v>0</v>
      </c>
      <c r="DL248" s="254">
        <f t="shared" si="287"/>
        <v>0</v>
      </c>
      <c r="DM248" s="254">
        <f t="shared" si="288"/>
        <v>0</v>
      </c>
      <c r="DN248" s="254">
        <f t="shared" si="289"/>
        <v>0</v>
      </c>
      <c r="DO248" s="254">
        <f t="shared" si="290"/>
        <v>0</v>
      </c>
      <c r="DP248" s="254">
        <f t="shared" si="291"/>
        <v>0</v>
      </c>
      <c r="DQ248" s="254">
        <f t="shared" si="292"/>
        <v>0</v>
      </c>
      <c r="DR248" s="254">
        <f t="shared" si="293"/>
        <v>0</v>
      </c>
      <c r="DS248" s="254">
        <f t="shared" si="294"/>
        <v>0</v>
      </c>
      <c r="DT248" s="254">
        <f t="shared" si="295"/>
        <v>0</v>
      </c>
      <c r="DU248" s="254">
        <f t="shared" si="296"/>
        <v>0</v>
      </c>
      <c r="DV248" s="254">
        <f t="shared" si="297"/>
        <v>0</v>
      </c>
    </row>
    <row r="249" spans="1:126" ht="24" customHeight="1">
      <c r="A249" s="11" t="str">
        <f ca="1">IF(AG249&lt;&gt;"OK","",CONCATENATE(TEXT('Front Page'!$F$33,"000"),TEXT('Front Page'!$F$31,"000"),"-",LEFT('Front Page'!$R$53,5),"-",LEFT(D249,1),AJ249, "-",TEXT(B249,"000")))</f>
        <v/>
      </c>
      <c r="B249" s="12" t="str">
        <f>IFERROR(IF(E249="","",MAX(B$17:B248)+1),"")</f>
        <v/>
      </c>
      <c r="C249" s="13"/>
      <c r="D249" s="29" t="str">
        <f t="shared" si="300"/>
        <v>None</v>
      </c>
      <c r="E249" s="29" t="str">
        <f t="shared" si="17"/>
        <v/>
      </c>
      <c r="F249" s="29" t="str">
        <f t="shared" si="18"/>
        <v/>
      </c>
      <c r="G249" s="363"/>
      <c r="H249" s="364"/>
      <c r="I249" s="325" t="str">
        <f t="shared" si="255"/>
        <v>No</v>
      </c>
      <c r="J249" s="314">
        <v>0</v>
      </c>
      <c r="K249" s="312">
        <v>0</v>
      </c>
      <c r="L249" s="312">
        <v>0</v>
      </c>
      <c r="M249" s="312">
        <v>0</v>
      </c>
      <c r="N249" s="312">
        <v>0</v>
      </c>
      <c r="O249" s="312">
        <v>0</v>
      </c>
      <c r="P249" s="312">
        <v>0</v>
      </c>
      <c r="Q249" s="312">
        <v>0</v>
      </c>
      <c r="R249" s="312">
        <v>0</v>
      </c>
      <c r="S249" s="312">
        <v>0</v>
      </c>
      <c r="T249" s="312">
        <v>0</v>
      </c>
      <c r="U249" s="312">
        <v>0</v>
      </c>
      <c r="V249" s="313">
        <v>1</v>
      </c>
      <c r="W249" s="313">
        <v>1</v>
      </c>
      <c r="X249" s="312">
        <v>0</v>
      </c>
      <c r="Y249" s="312">
        <v>0</v>
      </c>
      <c r="Z249" s="312">
        <v>0</v>
      </c>
      <c r="AA249" s="14">
        <v>0</v>
      </c>
      <c r="AB249" s="317"/>
      <c r="AC249" s="15" t="str">
        <f t="shared" si="246"/>
        <v/>
      </c>
      <c r="AD249" s="15" t="str">
        <f t="shared" si="256"/>
        <v/>
      </c>
      <c r="AE249" s="16" t="str">
        <f t="shared" si="257"/>
        <v>0 - 0</v>
      </c>
      <c r="AF249" s="20" t="str">
        <f t="shared" si="258"/>
        <v>Not an offer</v>
      </c>
      <c r="AG249" s="276" t="str">
        <f t="shared" si="248"/>
        <v>Not an Offer</v>
      </c>
      <c r="AH249" s="150"/>
      <c r="AI249" s="254">
        <v>233</v>
      </c>
      <c r="AJ249" s="149" t="str">
        <f t="shared" si="249"/>
        <v>00-ICT</v>
      </c>
      <c r="AK249" s="254" t="b">
        <f t="shared" si="11"/>
        <v>0</v>
      </c>
      <c r="AL249" s="254">
        <f t="shared" si="247"/>
        <v>0</v>
      </c>
      <c r="AM249" s="254">
        <f t="shared" si="250"/>
        <v>0</v>
      </c>
      <c r="AN249" s="288">
        <f t="shared" si="259"/>
        <v>0</v>
      </c>
      <c r="AO249" s="288">
        <f>IF(AND($BU249=$BV249,BU249=AO$13),$J249&amp;$K249&amp;$L249&amp;$M249&amp;$N249&amp;$O249&amp;$P249&amp;$Q249&amp;$R249&amp;$S249&amp;$T249&amp;$U249,IFERROR(MATCH($AN249,AO$17:AO248,0),-1000))</f>
        <v>1</v>
      </c>
      <c r="AP249" s="288">
        <f>IF(AND($BU249=$BV249,BV249=AP$13),$J249&amp;$K249&amp;$L249&amp;$M249&amp;$N249&amp;$O249&amp;$P249&amp;$Q249&amp;$R249&amp;$S249&amp;$T249&amp;$U249,IFERROR(MATCH($AN249,AP$17:AP248,0),-1000))</f>
        <v>1</v>
      </c>
      <c r="AQ249" s="288">
        <f>IF(AND($BU249=$BV249,BW249=AQ$13),$J249&amp;$K249&amp;$L249&amp;$M249&amp;$N249&amp;$O249&amp;$P249&amp;$Q249&amp;$R249&amp;$S249&amp;$T249&amp;$U249,IFERROR(MATCH($AN249,AQ$17:AQ248,0),-1000))</f>
        <v>1</v>
      </c>
      <c r="AR249" s="288">
        <f>IF(AND($BU249=$BV249,BX249=AR$13),$J249&amp;$K249&amp;$L249&amp;$M249&amp;$N249&amp;$O249&amp;$P249&amp;$Q249&amp;$R249&amp;$S249&amp;$T249&amp;$U249,IFERROR(MATCH($AN249,AR$17:AR248,0),-1000))</f>
        <v>1</v>
      </c>
      <c r="AS249" s="254">
        <f t="shared" si="242"/>
        <v>0</v>
      </c>
      <c r="AT249" s="261" t="str">
        <f t="shared" si="260"/>
        <v/>
      </c>
      <c r="AU249" s="254" t="str">
        <f t="shared" si="253"/>
        <v/>
      </c>
      <c r="AV249" s="254" t="str">
        <f t="shared" si="253"/>
        <v/>
      </c>
      <c r="AW249" s="254" t="str">
        <f t="shared" si="253"/>
        <v/>
      </c>
      <c r="AX249" s="254" t="str">
        <f t="shared" si="253"/>
        <v/>
      </c>
      <c r="AY249" s="254" t="str">
        <f t="shared" si="305"/>
        <v/>
      </c>
      <c r="AZ249" s="254" t="str">
        <f t="shared" si="305"/>
        <v/>
      </c>
      <c r="BA249" s="254" t="str">
        <f t="shared" si="305"/>
        <v/>
      </c>
      <c r="BB249" s="254" t="str">
        <f t="shared" si="305"/>
        <v/>
      </c>
      <c r="BC249" s="254" t="str">
        <f t="shared" si="305"/>
        <v/>
      </c>
      <c r="BD249" s="254" t="str">
        <f t="shared" si="305"/>
        <v/>
      </c>
      <c r="BE249" s="262" t="str">
        <f t="shared" si="244"/>
        <v/>
      </c>
      <c r="BF249" s="263" t="str">
        <f t="shared" si="254"/>
        <v/>
      </c>
      <c r="BG249" s="254" t="str">
        <f t="shared" si="254"/>
        <v/>
      </c>
      <c r="BH249" s="254" t="str">
        <f t="shared" si="254"/>
        <v/>
      </c>
      <c r="BI249" s="254" t="str">
        <f t="shared" si="254"/>
        <v/>
      </c>
      <c r="BJ249" s="254" t="str">
        <f t="shared" si="306"/>
        <v/>
      </c>
      <c r="BK249" s="254" t="str">
        <f t="shared" si="306"/>
        <v/>
      </c>
      <c r="BL249" s="254" t="str">
        <f t="shared" si="306"/>
        <v/>
      </c>
      <c r="BM249" s="254" t="str">
        <f t="shared" si="306"/>
        <v/>
      </c>
      <c r="BN249" s="254" t="str">
        <f t="shared" si="306"/>
        <v/>
      </c>
      <c r="BO249" s="254" t="str">
        <f t="shared" si="306"/>
        <v/>
      </c>
      <c r="BP249" s="254" t="str">
        <f t="shared" si="245"/>
        <v/>
      </c>
      <c r="BQ249" s="264" t="str">
        <f t="shared" si="261"/>
        <v/>
      </c>
      <c r="BR249" s="261" t="str">
        <f t="shared" si="30"/>
        <v/>
      </c>
      <c r="BS249" s="254" t="str">
        <f t="shared" si="303"/>
        <v/>
      </c>
      <c r="BT249" s="254" t="str">
        <f t="shared" si="301"/>
        <v/>
      </c>
      <c r="BU249" s="265" t="str">
        <f t="shared" si="178"/>
        <v/>
      </c>
      <c r="BV249" s="263" t="str">
        <f t="shared" si="304"/>
        <v/>
      </c>
      <c r="BW249" s="254" t="str">
        <f t="shared" si="302"/>
        <v/>
      </c>
      <c r="BX249" s="254" t="str">
        <f t="shared" si="179"/>
        <v/>
      </c>
      <c r="BY249" s="264" t="str">
        <f t="shared" si="33"/>
        <v/>
      </c>
      <c r="BZ249" s="254" t="str">
        <f t="shared" si="34"/>
        <v/>
      </c>
      <c r="CA249" s="254">
        <f t="shared" si="308"/>
        <v>0</v>
      </c>
      <c r="CB249" s="254">
        <f t="shared" si="308"/>
        <v>0</v>
      </c>
      <c r="CC249" s="254">
        <f t="shared" si="308"/>
        <v>0</v>
      </c>
      <c r="CD249" s="254">
        <f t="shared" si="308"/>
        <v>0</v>
      </c>
      <c r="CE249" s="254">
        <f t="shared" si="308"/>
        <v>0</v>
      </c>
      <c r="CF249" s="254">
        <f t="shared" si="308"/>
        <v>0</v>
      </c>
      <c r="CG249" s="254">
        <f t="shared" si="307"/>
        <v>0</v>
      </c>
      <c r="CH249" s="254">
        <f t="shared" si="307"/>
        <v>0</v>
      </c>
      <c r="CI249" s="254">
        <f t="shared" si="307"/>
        <v>0</v>
      </c>
      <c r="CJ249" s="254">
        <f t="shared" si="298"/>
        <v>0</v>
      </c>
      <c r="CK249" s="254">
        <f t="shared" si="298"/>
        <v>0</v>
      </c>
      <c r="CL249" s="254">
        <f t="shared" si="298"/>
        <v>0</v>
      </c>
      <c r="CM249" s="254">
        <f t="shared" si="262"/>
        <v>0</v>
      </c>
      <c r="CN249" s="254">
        <f t="shared" si="263"/>
        <v>0</v>
      </c>
      <c r="CO249" s="254">
        <f t="shared" si="264"/>
        <v>0</v>
      </c>
      <c r="CP249" s="254">
        <f t="shared" si="265"/>
        <v>0</v>
      </c>
      <c r="CQ249" s="254">
        <f t="shared" si="266"/>
        <v>0</v>
      </c>
      <c r="CR249" s="254">
        <f t="shared" si="267"/>
        <v>0</v>
      </c>
      <c r="CS249" s="254">
        <f t="shared" si="268"/>
        <v>0</v>
      </c>
      <c r="CT249" s="254">
        <f t="shared" si="269"/>
        <v>0</v>
      </c>
      <c r="CU249" s="254">
        <f t="shared" si="270"/>
        <v>0</v>
      </c>
      <c r="CV249" s="254">
        <f t="shared" si="271"/>
        <v>0</v>
      </c>
      <c r="CW249" s="254">
        <f t="shared" si="272"/>
        <v>0</v>
      </c>
      <c r="CX249" s="254">
        <f t="shared" si="273"/>
        <v>0</v>
      </c>
      <c r="CY249" s="254">
        <f t="shared" si="274"/>
        <v>0</v>
      </c>
      <c r="CZ249" s="254">
        <f t="shared" si="275"/>
        <v>0</v>
      </c>
      <c r="DA249" s="254">
        <f t="shared" si="276"/>
        <v>0</v>
      </c>
      <c r="DB249" s="254">
        <f t="shared" si="277"/>
        <v>0</v>
      </c>
      <c r="DC249" s="254">
        <f t="shared" si="278"/>
        <v>0</v>
      </c>
      <c r="DD249" s="254">
        <f t="shared" si="279"/>
        <v>0</v>
      </c>
      <c r="DE249" s="254">
        <f t="shared" si="280"/>
        <v>0</v>
      </c>
      <c r="DF249" s="254">
        <f t="shared" si="281"/>
        <v>0</v>
      </c>
      <c r="DG249" s="254">
        <f t="shared" si="282"/>
        <v>0</v>
      </c>
      <c r="DH249" s="254">
        <f t="shared" si="283"/>
        <v>0</v>
      </c>
      <c r="DI249" s="254">
        <f t="shared" si="284"/>
        <v>0</v>
      </c>
      <c r="DJ249" s="254">
        <f t="shared" si="285"/>
        <v>0</v>
      </c>
      <c r="DK249" s="254">
        <f t="shared" si="286"/>
        <v>0</v>
      </c>
      <c r="DL249" s="254">
        <f t="shared" si="287"/>
        <v>0</v>
      </c>
      <c r="DM249" s="254">
        <f t="shared" si="288"/>
        <v>0</v>
      </c>
      <c r="DN249" s="254">
        <f t="shared" si="289"/>
        <v>0</v>
      </c>
      <c r="DO249" s="254">
        <f t="shared" si="290"/>
        <v>0</v>
      </c>
      <c r="DP249" s="254">
        <f t="shared" si="291"/>
        <v>0</v>
      </c>
      <c r="DQ249" s="254">
        <f t="shared" si="292"/>
        <v>0</v>
      </c>
      <c r="DR249" s="254">
        <f t="shared" si="293"/>
        <v>0</v>
      </c>
      <c r="DS249" s="254">
        <f t="shared" si="294"/>
        <v>0</v>
      </c>
      <c r="DT249" s="254">
        <f t="shared" si="295"/>
        <v>0</v>
      </c>
      <c r="DU249" s="254">
        <f t="shared" si="296"/>
        <v>0</v>
      </c>
      <c r="DV249" s="254">
        <f t="shared" si="297"/>
        <v>0</v>
      </c>
    </row>
    <row r="250" spans="1:126" ht="24" customHeight="1">
      <c r="A250" s="11" t="str">
        <f ca="1">IF(AG250&lt;&gt;"OK","",CONCATENATE(TEXT('Front Page'!$F$33,"000"),TEXT('Front Page'!$F$31,"000"),"-",LEFT('Front Page'!$R$53,5),"-",LEFT(D250,1),AJ250, "-",TEXT(B250,"000")))</f>
        <v/>
      </c>
      <c r="B250" s="12" t="str">
        <f>IFERROR(IF(E250="","",MAX(B$17:B249)+1),"")</f>
        <v/>
      </c>
      <c r="C250" s="13"/>
      <c r="D250" s="29" t="str">
        <f t="shared" si="300"/>
        <v>None</v>
      </c>
      <c r="E250" s="29" t="str">
        <f t="shared" si="17"/>
        <v/>
      </c>
      <c r="F250" s="29" t="str">
        <f t="shared" si="18"/>
        <v/>
      </c>
      <c r="G250" s="363"/>
      <c r="H250" s="364"/>
      <c r="I250" s="325" t="str">
        <f t="shared" si="255"/>
        <v>No</v>
      </c>
      <c r="J250" s="314">
        <v>0</v>
      </c>
      <c r="K250" s="312">
        <v>0</v>
      </c>
      <c r="L250" s="312">
        <v>0</v>
      </c>
      <c r="M250" s="312">
        <v>0</v>
      </c>
      <c r="N250" s="312">
        <v>0</v>
      </c>
      <c r="O250" s="312">
        <v>0</v>
      </c>
      <c r="P250" s="312">
        <v>0</v>
      </c>
      <c r="Q250" s="312">
        <v>0</v>
      </c>
      <c r="R250" s="312">
        <v>0</v>
      </c>
      <c r="S250" s="312">
        <v>0</v>
      </c>
      <c r="T250" s="312">
        <v>0</v>
      </c>
      <c r="U250" s="312">
        <v>0</v>
      </c>
      <c r="V250" s="313">
        <v>1</v>
      </c>
      <c r="W250" s="313">
        <v>1</v>
      </c>
      <c r="X250" s="312">
        <v>0</v>
      </c>
      <c r="Y250" s="312">
        <v>0</v>
      </c>
      <c r="Z250" s="312">
        <v>0</v>
      </c>
      <c r="AA250" s="14">
        <v>0</v>
      </c>
      <c r="AB250" s="317"/>
      <c r="AC250" s="15" t="str">
        <f t="shared" si="246"/>
        <v/>
      </c>
      <c r="AD250" s="15" t="str">
        <f t="shared" si="256"/>
        <v/>
      </c>
      <c r="AE250" s="16" t="str">
        <f t="shared" si="257"/>
        <v>0 - 0</v>
      </c>
      <c r="AF250" s="20" t="str">
        <f t="shared" si="258"/>
        <v>Not an offer</v>
      </c>
      <c r="AG250" s="276" t="str">
        <f t="shared" si="248"/>
        <v>Not an Offer</v>
      </c>
      <c r="AH250" s="150"/>
      <c r="AI250" s="254">
        <v>234</v>
      </c>
      <c r="AJ250" s="149" t="str">
        <f t="shared" si="249"/>
        <v>00-ICT</v>
      </c>
      <c r="AK250" s="254" t="b">
        <f t="shared" si="11"/>
        <v>0</v>
      </c>
      <c r="AL250" s="254">
        <f t="shared" si="247"/>
        <v>0</v>
      </c>
      <c r="AM250" s="254">
        <f t="shared" si="250"/>
        <v>0</v>
      </c>
      <c r="AN250" s="288">
        <f t="shared" si="259"/>
        <v>0</v>
      </c>
      <c r="AO250" s="288">
        <f>IF(AND($BU250=$BV250,BU250=AO$13),$J250&amp;$K250&amp;$L250&amp;$M250&amp;$N250&amp;$O250&amp;$P250&amp;$Q250&amp;$R250&amp;$S250&amp;$T250&amp;$U250,IFERROR(MATCH($AN250,AO$17:AO249,0),-1000))</f>
        <v>1</v>
      </c>
      <c r="AP250" s="288">
        <f>IF(AND($BU250=$BV250,BV250=AP$13),$J250&amp;$K250&amp;$L250&amp;$M250&amp;$N250&amp;$O250&amp;$P250&amp;$Q250&amp;$R250&amp;$S250&amp;$T250&amp;$U250,IFERROR(MATCH($AN250,AP$17:AP249,0),-1000))</f>
        <v>1</v>
      </c>
      <c r="AQ250" s="288">
        <f>IF(AND($BU250=$BV250,BW250=AQ$13),$J250&amp;$K250&amp;$L250&amp;$M250&amp;$N250&amp;$O250&amp;$P250&amp;$Q250&amp;$R250&amp;$S250&amp;$T250&amp;$U250,IFERROR(MATCH($AN250,AQ$17:AQ249,0),-1000))</f>
        <v>1</v>
      </c>
      <c r="AR250" s="288">
        <f>IF(AND($BU250=$BV250,BX250=AR$13),$J250&amp;$K250&amp;$L250&amp;$M250&amp;$N250&amp;$O250&amp;$P250&amp;$Q250&amp;$R250&amp;$S250&amp;$T250&amp;$U250,IFERROR(MATCH($AN250,AR$17:AR249,0),-1000))</f>
        <v>1</v>
      </c>
      <c r="AS250" s="254">
        <f t="shared" si="242"/>
        <v>0</v>
      </c>
      <c r="AT250" s="261" t="str">
        <f t="shared" si="260"/>
        <v/>
      </c>
      <c r="AU250" s="254" t="str">
        <f t="shared" si="253"/>
        <v/>
      </c>
      <c r="AV250" s="254" t="str">
        <f t="shared" si="253"/>
        <v/>
      </c>
      <c r="AW250" s="254" t="str">
        <f t="shared" si="253"/>
        <v/>
      </c>
      <c r="AX250" s="254" t="str">
        <f t="shared" si="253"/>
        <v/>
      </c>
      <c r="AY250" s="254" t="str">
        <f t="shared" si="305"/>
        <v/>
      </c>
      <c r="AZ250" s="254" t="str">
        <f t="shared" si="305"/>
        <v/>
      </c>
      <c r="BA250" s="254" t="str">
        <f t="shared" si="305"/>
        <v/>
      </c>
      <c r="BB250" s="254" t="str">
        <f t="shared" si="305"/>
        <v/>
      </c>
      <c r="BC250" s="254" t="str">
        <f t="shared" si="305"/>
        <v/>
      </c>
      <c r="BD250" s="254" t="str">
        <f t="shared" si="305"/>
        <v/>
      </c>
      <c r="BE250" s="262" t="str">
        <f t="shared" si="244"/>
        <v/>
      </c>
      <c r="BF250" s="263" t="str">
        <f t="shared" si="254"/>
        <v/>
      </c>
      <c r="BG250" s="254" t="str">
        <f t="shared" si="254"/>
        <v/>
      </c>
      <c r="BH250" s="254" t="str">
        <f t="shared" si="254"/>
        <v/>
      </c>
      <c r="BI250" s="254" t="str">
        <f t="shared" si="254"/>
        <v/>
      </c>
      <c r="BJ250" s="254" t="str">
        <f t="shared" si="306"/>
        <v/>
      </c>
      <c r="BK250" s="254" t="str">
        <f t="shared" si="306"/>
        <v/>
      </c>
      <c r="BL250" s="254" t="str">
        <f t="shared" si="306"/>
        <v/>
      </c>
      <c r="BM250" s="254" t="str">
        <f t="shared" si="306"/>
        <v/>
      </c>
      <c r="BN250" s="254" t="str">
        <f t="shared" si="306"/>
        <v/>
      </c>
      <c r="BO250" s="254" t="str">
        <f t="shared" si="306"/>
        <v/>
      </c>
      <c r="BP250" s="254" t="str">
        <f t="shared" si="245"/>
        <v/>
      </c>
      <c r="BQ250" s="264" t="str">
        <f t="shared" si="261"/>
        <v/>
      </c>
      <c r="BR250" s="261" t="str">
        <f t="shared" si="30"/>
        <v/>
      </c>
      <c r="BS250" s="254" t="str">
        <f t="shared" si="303"/>
        <v/>
      </c>
      <c r="BT250" s="254" t="str">
        <f t="shared" si="301"/>
        <v/>
      </c>
      <c r="BU250" s="265" t="str">
        <f t="shared" si="178"/>
        <v/>
      </c>
      <c r="BV250" s="263" t="str">
        <f t="shared" si="304"/>
        <v/>
      </c>
      <c r="BW250" s="254" t="str">
        <f t="shared" si="302"/>
        <v/>
      </c>
      <c r="BX250" s="254" t="str">
        <f t="shared" si="179"/>
        <v/>
      </c>
      <c r="BY250" s="264" t="str">
        <f t="shared" si="33"/>
        <v/>
      </c>
      <c r="BZ250" s="254" t="str">
        <f t="shared" si="34"/>
        <v/>
      </c>
      <c r="CA250" s="254">
        <f t="shared" si="308"/>
        <v>0</v>
      </c>
      <c r="CB250" s="254">
        <f t="shared" si="308"/>
        <v>0</v>
      </c>
      <c r="CC250" s="254">
        <f t="shared" si="308"/>
        <v>0</v>
      </c>
      <c r="CD250" s="254">
        <f t="shared" si="308"/>
        <v>0</v>
      </c>
      <c r="CE250" s="254">
        <f t="shared" si="308"/>
        <v>0</v>
      </c>
      <c r="CF250" s="254">
        <f t="shared" si="308"/>
        <v>0</v>
      </c>
      <c r="CG250" s="254">
        <f t="shared" si="307"/>
        <v>0</v>
      </c>
      <c r="CH250" s="254">
        <f t="shared" si="307"/>
        <v>0</v>
      </c>
      <c r="CI250" s="254">
        <f t="shared" si="307"/>
        <v>0</v>
      </c>
      <c r="CJ250" s="254">
        <f t="shared" si="298"/>
        <v>0</v>
      </c>
      <c r="CK250" s="254">
        <f t="shared" si="298"/>
        <v>0</v>
      </c>
      <c r="CL250" s="254">
        <f t="shared" si="298"/>
        <v>0</v>
      </c>
      <c r="CM250" s="254">
        <f t="shared" si="262"/>
        <v>0</v>
      </c>
      <c r="CN250" s="254">
        <f t="shared" si="263"/>
        <v>0</v>
      </c>
      <c r="CO250" s="254">
        <f t="shared" si="264"/>
        <v>0</v>
      </c>
      <c r="CP250" s="254">
        <f t="shared" si="265"/>
        <v>0</v>
      </c>
      <c r="CQ250" s="254">
        <f t="shared" si="266"/>
        <v>0</v>
      </c>
      <c r="CR250" s="254">
        <f t="shared" si="267"/>
        <v>0</v>
      </c>
      <c r="CS250" s="254">
        <f t="shared" si="268"/>
        <v>0</v>
      </c>
      <c r="CT250" s="254">
        <f t="shared" si="269"/>
        <v>0</v>
      </c>
      <c r="CU250" s="254">
        <f t="shared" si="270"/>
        <v>0</v>
      </c>
      <c r="CV250" s="254">
        <f t="shared" si="271"/>
        <v>0</v>
      </c>
      <c r="CW250" s="254">
        <f t="shared" si="272"/>
        <v>0</v>
      </c>
      <c r="CX250" s="254">
        <f t="shared" si="273"/>
        <v>0</v>
      </c>
      <c r="CY250" s="254">
        <f t="shared" si="274"/>
        <v>0</v>
      </c>
      <c r="CZ250" s="254">
        <f t="shared" si="275"/>
        <v>0</v>
      </c>
      <c r="DA250" s="254">
        <f t="shared" si="276"/>
        <v>0</v>
      </c>
      <c r="DB250" s="254">
        <f t="shared" si="277"/>
        <v>0</v>
      </c>
      <c r="DC250" s="254">
        <f t="shared" si="278"/>
        <v>0</v>
      </c>
      <c r="DD250" s="254">
        <f t="shared" si="279"/>
        <v>0</v>
      </c>
      <c r="DE250" s="254">
        <f t="shared" si="280"/>
        <v>0</v>
      </c>
      <c r="DF250" s="254">
        <f t="shared" si="281"/>
        <v>0</v>
      </c>
      <c r="DG250" s="254">
        <f t="shared" si="282"/>
        <v>0</v>
      </c>
      <c r="DH250" s="254">
        <f t="shared" si="283"/>
        <v>0</v>
      </c>
      <c r="DI250" s="254">
        <f t="shared" si="284"/>
        <v>0</v>
      </c>
      <c r="DJ250" s="254">
        <f t="shared" si="285"/>
        <v>0</v>
      </c>
      <c r="DK250" s="254">
        <f t="shared" si="286"/>
        <v>0</v>
      </c>
      <c r="DL250" s="254">
        <f t="shared" si="287"/>
        <v>0</v>
      </c>
      <c r="DM250" s="254">
        <f t="shared" si="288"/>
        <v>0</v>
      </c>
      <c r="DN250" s="254">
        <f t="shared" si="289"/>
        <v>0</v>
      </c>
      <c r="DO250" s="254">
        <f t="shared" si="290"/>
        <v>0</v>
      </c>
      <c r="DP250" s="254">
        <f t="shared" si="291"/>
        <v>0</v>
      </c>
      <c r="DQ250" s="254">
        <f t="shared" si="292"/>
        <v>0</v>
      </c>
      <c r="DR250" s="254">
        <f t="shared" si="293"/>
        <v>0</v>
      </c>
      <c r="DS250" s="254">
        <f t="shared" si="294"/>
        <v>0</v>
      </c>
      <c r="DT250" s="254">
        <f t="shared" si="295"/>
        <v>0</v>
      </c>
      <c r="DU250" s="254">
        <f t="shared" si="296"/>
        <v>0</v>
      </c>
      <c r="DV250" s="254">
        <f t="shared" si="297"/>
        <v>0</v>
      </c>
    </row>
    <row r="251" spans="1:126" ht="24" customHeight="1">
      <c r="A251" s="11" t="str">
        <f ca="1">IF(AG251&lt;&gt;"OK","",CONCATENATE(TEXT('Front Page'!$F$33,"000"),TEXT('Front Page'!$F$31,"000"),"-",LEFT('Front Page'!$R$53,5),"-",LEFT(D251,1),AJ251, "-",TEXT(B251,"000")))</f>
        <v/>
      </c>
      <c r="B251" s="12" t="str">
        <f>IFERROR(IF(E251="","",MAX(B$17:B250)+1),"")</f>
        <v/>
      </c>
      <c r="C251" s="13"/>
      <c r="D251" s="29" t="str">
        <f t="shared" si="300"/>
        <v>None</v>
      </c>
      <c r="E251" s="29" t="str">
        <f t="shared" si="17"/>
        <v/>
      </c>
      <c r="F251" s="29" t="str">
        <f t="shared" si="18"/>
        <v/>
      </c>
      <c r="G251" s="363"/>
      <c r="H251" s="364"/>
      <c r="I251" s="325" t="str">
        <f t="shared" si="255"/>
        <v>No</v>
      </c>
      <c r="J251" s="314">
        <v>0</v>
      </c>
      <c r="K251" s="312">
        <v>0</v>
      </c>
      <c r="L251" s="312">
        <v>0</v>
      </c>
      <c r="M251" s="312">
        <v>0</v>
      </c>
      <c r="N251" s="312">
        <v>0</v>
      </c>
      <c r="O251" s="312">
        <v>0</v>
      </c>
      <c r="P251" s="312">
        <v>0</v>
      </c>
      <c r="Q251" s="312">
        <v>0</v>
      </c>
      <c r="R251" s="312">
        <v>0</v>
      </c>
      <c r="S251" s="312">
        <v>0</v>
      </c>
      <c r="T251" s="312">
        <v>0</v>
      </c>
      <c r="U251" s="312">
        <v>0</v>
      </c>
      <c r="V251" s="313">
        <v>1</v>
      </c>
      <c r="W251" s="313">
        <v>1</v>
      </c>
      <c r="X251" s="312">
        <v>0</v>
      </c>
      <c r="Y251" s="312">
        <v>0</v>
      </c>
      <c r="Z251" s="312">
        <v>0</v>
      </c>
      <c r="AA251" s="14">
        <v>0</v>
      </c>
      <c r="AB251" s="317"/>
      <c r="AC251" s="15" t="str">
        <f t="shared" si="246"/>
        <v/>
      </c>
      <c r="AD251" s="15" t="str">
        <f t="shared" si="256"/>
        <v/>
      </c>
      <c r="AE251" s="16" t="str">
        <f t="shared" si="257"/>
        <v>0 - 0</v>
      </c>
      <c r="AF251" s="20" t="str">
        <f t="shared" si="258"/>
        <v>Not an offer</v>
      </c>
      <c r="AG251" s="276" t="str">
        <f t="shared" si="248"/>
        <v>Not an Offer</v>
      </c>
      <c r="AH251" s="150"/>
      <c r="AI251" s="254">
        <v>235</v>
      </c>
      <c r="AJ251" s="149" t="str">
        <f t="shared" si="249"/>
        <v>00-ICT</v>
      </c>
      <c r="AK251" s="254" t="b">
        <f t="shared" si="11"/>
        <v>0</v>
      </c>
      <c r="AL251" s="254">
        <f t="shared" si="247"/>
        <v>0</v>
      </c>
      <c r="AM251" s="254">
        <f t="shared" si="250"/>
        <v>0</v>
      </c>
      <c r="AN251" s="288">
        <f t="shared" si="259"/>
        <v>0</v>
      </c>
      <c r="AO251" s="288">
        <f>IF(AND($BU251=$BV251,BU251=AO$13),$J251&amp;$K251&amp;$L251&amp;$M251&amp;$N251&amp;$O251&amp;$P251&amp;$Q251&amp;$R251&amp;$S251&amp;$T251&amp;$U251,IFERROR(MATCH($AN251,AO$17:AO250,0),-1000))</f>
        <v>1</v>
      </c>
      <c r="AP251" s="288">
        <f>IF(AND($BU251=$BV251,BV251=AP$13),$J251&amp;$K251&amp;$L251&amp;$M251&amp;$N251&amp;$O251&amp;$P251&amp;$Q251&amp;$R251&amp;$S251&amp;$T251&amp;$U251,IFERROR(MATCH($AN251,AP$17:AP250,0),-1000))</f>
        <v>1</v>
      </c>
      <c r="AQ251" s="288">
        <f>IF(AND($BU251=$BV251,BW251=AQ$13),$J251&amp;$K251&amp;$L251&amp;$M251&amp;$N251&amp;$O251&amp;$P251&amp;$Q251&amp;$R251&amp;$S251&amp;$T251&amp;$U251,IFERROR(MATCH($AN251,AQ$17:AQ250,0),-1000))</f>
        <v>1</v>
      </c>
      <c r="AR251" s="288">
        <f>IF(AND($BU251=$BV251,BX251=AR$13),$J251&amp;$K251&amp;$L251&amp;$M251&amp;$N251&amp;$O251&amp;$P251&amp;$Q251&amp;$R251&amp;$S251&amp;$T251&amp;$U251,IFERROR(MATCH($AN251,AR$17:AR250,0),-1000))</f>
        <v>1</v>
      </c>
      <c r="AS251" s="254">
        <f t="shared" si="242"/>
        <v>0</v>
      </c>
      <c r="AT251" s="261" t="str">
        <f t="shared" si="260"/>
        <v/>
      </c>
      <c r="AU251" s="254" t="str">
        <f t="shared" si="253"/>
        <v/>
      </c>
      <c r="AV251" s="254" t="str">
        <f t="shared" si="253"/>
        <v/>
      </c>
      <c r="AW251" s="254" t="str">
        <f t="shared" si="253"/>
        <v/>
      </c>
      <c r="AX251" s="254" t="str">
        <f t="shared" si="253"/>
        <v/>
      </c>
      <c r="AY251" s="254" t="str">
        <f t="shared" si="305"/>
        <v/>
      </c>
      <c r="AZ251" s="254" t="str">
        <f t="shared" si="305"/>
        <v/>
      </c>
      <c r="BA251" s="254" t="str">
        <f t="shared" si="305"/>
        <v/>
      </c>
      <c r="BB251" s="254" t="str">
        <f t="shared" si="305"/>
        <v/>
      </c>
      <c r="BC251" s="254" t="str">
        <f t="shared" si="305"/>
        <v/>
      </c>
      <c r="BD251" s="254" t="str">
        <f t="shared" si="305"/>
        <v/>
      </c>
      <c r="BE251" s="262" t="str">
        <f t="shared" si="244"/>
        <v/>
      </c>
      <c r="BF251" s="263" t="str">
        <f t="shared" si="254"/>
        <v/>
      </c>
      <c r="BG251" s="254" t="str">
        <f t="shared" si="254"/>
        <v/>
      </c>
      <c r="BH251" s="254" t="str">
        <f t="shared" si="254"/>
        <v/>
      </c>
      <c r="BI251" s="254" t="str">
        <f t="shared" si="254"/>
        <v/>
      </c>
      <c r="BJ251" s="254" t="str">
        <f t="shared" si="306"/>
        <v/>
      </c>
      <c r="BK251" s="254" t="str">
        <f t="shared" si="306"/>
        <v/>
      </c>
      <c r="BL251" s="254" t="str">
        <f t="shared" si="306"/>
        <v/>
      </c>
      <c r="BM251" s="254" t="str">
        <f t="shared" si="306"/>
        <v/>
      </c>
      <c r="BN251" s="254" t="str">
        <f t="shared" si="306"/>
        <v/>
      </c>
      <c r="BO251" s="254" t="str">
        <f t="shared" si="306"/>
        <v/>
      </c>
      <c r="BP251" s="254" t="str">
        <f t="shared" si="245"/>
        <v/>
      </c>
      <c r="BQ251" s="264" t="str">
        <f t="shared" si="261"/>
        <v/>
      </c>
      <c r="BR251" s="261" t="str">
        <f t="shared" si="30"/>
        <v/>
      </c>
      <c r="BS251" s="254" t="str">
        <f t="shared" si="303"/>
        <v/>
      </c>
      <c r="BT251" s="254" t="str">
        <f t="shared" si="301"/>
        <v/>
      </c>
      <c r="BU251" s="265" t="str">
        <f t="shared" si="178"/>
        <v/>
      </c>
      <c r="BV251" s="263" t="str">
        <f t="shared" si="304"/>
        <v/>
      </c>
      <c r="BW251" s="254" t="str">
        <f t="shared" si="302"/>
        <v/>
      </c>
      <c r="BX251" s="254" t="str">
        <f t="shared" si="179"/>
        <v/>
      </c>
      <c r="BY251" s="264" t="str">
        <f t="shared" si="33"/>
        <v/>
      </c>
      <c r="BZ251" s="254" t="str">
        <f t="shared" si="34"/>
        <v/>
      </c>
      <c r="CA251" s="254">
        <f t="shared" si="308"/>
        <v>0</v>
      </c>
      <c r="CB251" s="254">
        <f t="shared" si="308"/>
        <v>0</v>
      </c>
      <c r="CC251" s="254">
        <f t="shared" si="308"/>
        <v>0</v>
      </c>
      <c r="CD251" s="254">
        <f t="shared" si="308"/>
        <v>0</v>
      </c>
      <c r="CE251" s="254">
        <f t="shared" si="308"/>
        <v>0</v>
      </c>
      <c r="CF251" s="254">
        <f t="shared" si="308"/>
        <v>0</v>
      </c>
      <c r="CG251" s="254">
        <f t="shared" si="307"/>
        <v>0</v>
      </c>
      <c r="CH251" s="254">
        <f t="shared" si="307"/>
        <v>0</v>
      </c>
      <c r="CI251" s="254">
        <f t="shared" si="307"/>
        <v>0</v>
      </c>
      <c r="CJ251" s="254">
        <f t="shared" si="298"/>
        <v>0</v>
      </c>
      <c r="CK251" s="254">
        <f t="shared" si="298"/>
        <v>0</v>
      </c>
      <c r="CL251" s="254">
        <f t="shared" si="298"/>
        <v>0</v>
      </c>
      <c r="CM251" s="254">
        <f t="shared" si="262"/>
        <v>0</v>
      </c>
      <c r="CN251" s="254">
        <f t="shared" si="263"/>
        <v>0</v>
      </c>
      <c r="CO251" s="254">
        <f t="shared" si="264"/>
        <v>0</v>
      </c>
      <c r="CP251" s="254">
        <f t="shared" si="265"/>
        <v>0</v>
      </c>
      <c r="CQ251" s="254">
        <f t="shared" si="266"/>
        <v>0</v>
      </c>
      <c r="CR251" s="254">
        <f t="shared" si="267"/>
        <v>0</v>
      </c>
      <c r="CS251" s="254">
        <f t="shared" si="268"/>
        <v>0</v>
      </c>
      <c r="CT251" s="254">
        <f t="shared" si="269"/>
        <v>0</v>
      </c>
      <c r="CU251" s="254">
        <f t="shared" si="270"/>
        <v>0</v>
      </c>
      <c r="CV251" s="254">
        <f t="shared" si="271"/>
        <v>0</v>
      </c>
      <c r="CW251" s="254">
        <f t="shared" si="272"/>
        <v>0</v>
      </c>
      <c r="CX251" s="254">
        <f t="shared" si="273"/>
        <v>0</v>
      </c>
      <c r="CY251" s="254">
        <f t="shared" si="274"/>
        <v>0</v>
      </c>
      <c r="CZ251" s="254">
        <f t="shared" si="275"/>
        <v>0</v>
      </c>
      <c r="DA251" s="254">
        <f t="shared" si="276"/>
        <v>0</v>
      </c>
      <c r="DB251" s="254">
        <f t="shared" si="277"/>
        <v>0</v>
      </c>
      <c r="DC251" s="254">
        <f t="shared" si="278"/>
        <v>0</v>
      </c>
      <c r="DD251" s="254">
        <f t="shared" si="279"/>
        <v>0</v>
      </c>
      <c r="DE251" s="254">
        <f t="shared" si="280"/>
        <v>0</v>
      </c>
      <c r="DF251" s="254">
        <f t="shared" si="281"/>
        <v>0</v>
      </c>
      <c r="DG251" s="254">
        <f t="shared" si="282"/>
        <v>0</v>
      </c>
      <c r="DH251" s="254">
        <f t="shared" si="283"/>
        <v>0</v>
      </c>
      <c r="DI251" s="254">
        <f t="shared" si="284"/>
        <v>0</v>
      </c>
      <c r="DJ251" s="254">
        <f t="shared" si="285"/>
        <v>0</v>
      </c>
      <c r="DK251" s="254">
        <f t="shared" si="286"/>
        <v>0</v>
      </c>
      <c r="DL251" s="254">
        <f t="shared" si="287"/>
        <v>0</v>
      </c>
      <c r="DM251" s="254">
        <f t="shared" si="288"/>
        <v>0</v>
      </c>
      <c r="DN251" s="254">
        <f t="shared" si="289"/>
        <v>0</v>
      </c>
      <c r="DO251" s="254">
        <f t="shared" si="290"/>
        <v>0</v>
      </c>
      <c r="DP251" s="254">
        <f t="shared" si="291"/>
        <v>0</v>
      </c>
      <c r="DQ251" s="254">
        <f t="shared" si="292"/>
        <v>0</v>
      </c>
      <c r="DR251" s="254">
        <f t="shared" si="293"/>
        <v>0</v>
      </c>
      <c r="DS251" s="254">
        <f t="shared" si="294"/>
        <v>0</v>
      </c>
      <c r="DT251" s="254">
        <f t="shared" si="295"/>
        <v>0</v>
      </c>
      <c r="DU251" s="254">
        <f t="shared" si="296"/>
        <v>0</v>
      </c>
      <c r="DV251" s="254">
        <f t="shared" si="297"/>
        <v>0</v>
      </c>
    </row>
    <row r="252" spans="1:126" ht="24" customHeight="1">
      <c r="A252" s="11" t="str">
        <f ca="1">IF(AG252&lt;&gt;"OK","",CONCATENATE(TEXT('Front Page'!$F$33,"000"),TEXT('Front Page'!$F$31,"000"),"-",LEFT('Front Page'!$R$53,5),"-",LEFT(D252,1),AJ252, "-",TEXT(B252,"000")))</f>
        <v/>
      </c>
      <c r="B252" s="12" t="str">
        <f>IFERROR(IF(E252="","",MAX(B$17:B251)+1),"")</f>
        <v/>
      </c>
      <c r="C252" s="13"/>
      <c r="D252" s="29" t="str">
        <f t="shared" si="300"/>
        <v>None</v>
      </c>
      <c r="E252" s="29" t="str">
        <f t="shared" si="17"/>
        <v/>
      </c>
      <c r="F252" s="29" t="str">
        <f t="shared" si="18"/>
        <v/>
      </c>
      <c r="G252" s="363"/>
      <c r="H252" s="364"/>
      <c r="I252" s="325" t="str">
        <f t="shared" si="255"/>
        <v>No</v>
      </c>
      <c r="J252" s="314">
        <v>0</v>
      </c>
      <c r="K252" s="312">
        <v>0</v>
      </c>
      <c r="L252" s="312">
        <v>0</v>
      </c>
      <c r="M252" s="312">
        <v>0</v>
      </c>
      <c r="N252" s="312">
        <v>0</v>
      </c>
      <c r="O252" s="312">
        <v>0</v>
      </c>
      <c r="P252" s="312">
        <v>0</v>
      </c>
      <c r="Q252" s="312">
        <v>0</v>
      </c>
      <c r="R252" s="312">
        <v>0</v>
      </c>
      <c r="S252" s="312">
        <v>0</v>
      </c>
      <c r="T252" s="312">
        <v>0</v>
      </c>
      <c r="U252" s="312">
        <v>0</v>
      </c>
      <c r="V252" s="313">
        <v>1</v>
      </c>
      <c r="W252" s="313">
        <v>1</v>
      </c>
      <c r="X252" s="312">
        <v>0</v>
      </c>
      <c r="Y252" s="312">
        <v>0</v>
      </c>
      <c r="Z252" s="312">
        <v>0</v>
      </c>
      <c r="AA252" s="14">
        <v>0</v>
      </c>
      <c r="AB252" s="317"/>
      <c r="AC252" s="15" t="str">
        <f t="shared" si="246"/>
        <v/>
      </c>
      <c r="AD252" s="15" t="str">
        <f t="shared" si="256"/>
        <v/>
      </c>
      <c r="AE252" s="16" t="str">
        <f t="shared" si="257"/>
        <v>0 - 0</v>
      </c>
      <c r="AF252" s="20" t="str">
        <f t="shared" si="258"/>
        <v>Not an offer</v>
      </c>
      <c r="AG252" s="276" t="str">
        <f t="shared" si="248"/>
        <v>Not an Offer</v>
      </c>
      <c r="AH252" s="150"/>
      <c r="AI252" s="254">
        <v>236</v>
      </c>
      <c r="AJ252" s="149" t="str">
        <f t="shared" si="249"/>
        <v>00-ICT</v>
      </c>
      <c r="AK252" s="254" t="b">
        <f t="shared" si="11"/>
        <v>0</v>
      </c>
      <c r="AL252" s="254">
        <f t="shared" si="247"/>
        <v>0</v>
      </c>
      <c r="AM252" s="254">
        <f t="shared" si="250"/>
        <v>0</v>
      </c>
      <c r="AN252" s="288">
        <f t="shared" si="259"/>
        <v>0</v>
      </c>
      <c r="AO252" s="288">
        <f>IF(AND($BU252=$BV252,BU252=AO$13),$J252&amp;$K252&amp;$L252&amp;$M252&amp;$N252&amp;$O252&amp;$P252&amp;$Q252&amp;$R252&amp;$S252&amp;$T252&amp;$U252,IFERROR(MATCH($AN252,AO$17:AO251,0),-1000))</f>
        <v>1</v>
      </c>
      <c r="AP252" s="288">
        <f>IF(AND($BU252=$BV252,BV252=AP$13),$J252&amp;$K252&amp;$L252&amp;$M252&amp;$N252&amp;$O252&amp;$P252&amp;$Q252&amp;$R252&amp;$S252&amp;$T252&amp;$U252,IFERROR(MATCH($AN252,AP$17:AP251,0),-1000))</f>
        <v>1</v>
      </c>
      <c r="AQ252" s="288">
        <f>IF(AND($BU252=$BV252,BW252=AQ$13),$J252&amp;$K252&amp;$L252&amp;$M252&amp;$N252&amp;$O252&amp;$P252&amp;$Q252&amp;$R252&amp;$S252&amp;$T252&amp;$U252,IFERROR(MATCH($AN252,AQ$17:AQ251,0),-1000))</f>
        <v>1</v>
      </c>
      <c r="AR252" s="288">
        <f>IF(AND($BU252=$BV252,BX252=AR$13),$J252&amp;$K252&amp;$L252&amp;$M252&amp;$N252&amp;$O252&amp;$P252&amp;$Q252&amp;$R252&amp;$S252&amp;$T252&amp;$U252,IFERROR(MATCH($AN252,AR$17:AR251,0),-1000))</f>
        <v>1</v>
      </c>
      <c r="AS252" s="254">
        <f t="shared" si="242"/>
        <v>0</v>
      </c>
      <c r="AT252" s="261" t="str">
        <f t="shared" si="260"/>
        <v/>
      </c>
      <c r="AU252" s="254" t="str">
        <f t="shared" si="253"/>
        <v/>
      </c>
      <c r="AV252" s="254" t="str">
        <f t="shared" si="253"/>
        <v/>
      </c>
      <c r="AW252" s="254" t="str">
        <f t="shared" si="253"/>
        <v/>
      </c>
      <c r="AX252" s="254" t="str">
        <f t="shared" si="253"/>
        <v/>
      </c>
      <c r="AY252" s="254" t="str">
        <f t="shared" si="305"/>
        <v/>
      </c>
      <c r="AZ252" s="254" t="str">
        <f t="shared" si="305"/>
        <v/>
      </c>
      <c r="BA252" s="254" t="str">
        <f t="shared" si="305"/>
        <v/>
      </c>
      <c r="BB252" s="254" t="str">
        <f t="shared" si="305"/>
        <v/>
      </c>
      <c r="BC252" s="254" t="str">
        <f t="shared" si="305"/>
        <v/>
      </c>
      <c r="BD252" s="254" t="str">
        <f t="shared" si="305"/>
        <v/>
      </c>
      <c r="BE252" s="262" t="str">
        <f t="shared" si="244"/>
        <v/>
      </c>
      <c r="BF252" s="263" t="str">
        <f t="shared" si="254"/>
        <v/>
      </c>
      <c r="BG252" s="254" t="str">
        <f t="shared" si="254"/>
        <v/>
      </c>
      <c r="BH252" s="254" t="str">
        <f t="shared" si="254"/>
        <v/>
      </c>
      <c r="BI252" s="254" t="str">
        <f t="shared" si="254"/>
        <v/>
      </c>
      <c r="BJ252" s="254" t="str">
        <f t="shared" si="306"/>
        <v/>
      </c>
      <c r="BK252" s="254" t="str">
        <f t="shared" si="306"/>
        <v/>
      </c>
      <c r="BL252" s="254" t="str">
        <f t="shared" si="306"/>
        <v/>
      </c>
      <c r="BM252" s="254" t="str">
        <f t="shared" si="306"/>
        <v/>
      </c>
      <c r="BN252" s="254" t="str">
        <f t="shared" si="306"/>
        <v/>
      </c>
      <c r="BO252" s="254" t="str">
        <f t="shared" si="306"/>
        <v/>
      </c>
      <c r="BP252" s="254" t="str">
        <f t="shared" si="245"/>
        <v/>
      </c>
      <c r="BQ252" s="264" t="str">
        <f t="shared" si="261"/>
        <v/>
      </c>
      <c r="BR252" s="261" t="str">
        <f t="shared" si="30"/>
        <v/>
      </c>
      <c r="BS252" s="254" t="str">
        <f t="shared" si="303"/>
        <v/>
      </c>
      <c r="BT252" s="254" t="str">
        <f t="shared" si="301"/>
        <v/>
      </c>
      <c r="BU252" s="265" t="str">
        <f t="shared" si="178"/>
        <v/>
      </c>
      <c r="BV252" s="263" t="str">
        <f t="shared" si="304"/>
        <v/>
      </c>
      <c r="BW252" s="254" t="str">
        <f t="shared" si="302"/>
        <v/>
      </c>
      <c r="BX252" s="254" t="str">
        <f t="shared" si="179"/>
        <v/>
      </c>
      <c r="BY252" s="264" t="str">
        <f t="shared" si="33"/>
        <v/>
      </c>
      <c r="BZ252" s="254" t="str">
        <f t="shared" si="34"/>
        <v/>
      </c>
      <c r="CA252" s="254">
        <f t="shared" si="308"/>
        <v>0</v>
      </c>
      <c r="CB252" s="254">
        <f t="shared" si="308"/>
        <v>0</v>
      </c>
      <c r="CC252" s="254">
        <f t="shared" si="308"/>
        <v>0</v>
      </c>
      <c r="CD252" s="254">
        <f t="shared" si="308"/>
        <v>0</v>
      </c>
      <c r="CE252" s="254">
        <f t="shared" si="308"/>
        <v>0</v>
      </c>
      <c r="CF252" s="254">
        <f t="shared" si="308"/>
        <v>0</v>
      </c>
      <c r="CG252" s="254">
        <f t="shared" si="307"/>
        <v>0</v>
      </c>
      <c r="CH252" s="254">
        <f t="shared" si="307"/>
        <v>0</v>
      </c>
      <c r="CI252" s="254">
        <f t="shared" si="307"/>
        <v>0</v>
      </c>
      <c r="CJ252" s="254">
        <f t="shared" si="298"/>
        <v>0</v>
      </c>
      <c r="CK252" s="254">
        <f t="shared" si="298"/>
        <v>0</v>
      </c>
      <c r="CL252" s="254">
        <f t="shared" si="298"/>
        <v>0</v>
      </c>
      <c r="CM252" s="254">
        <f t="shared" si="262"/>
        <v>0</v>
      </c>
      <c r="CN252" s="254">
        <f t="shared" si="263"/>
        <v>0</v>
      </c>
      <c r="CO252" s="254">
        <f t="shared" si="264"/>
        <v>0</v>
      </c>
      <c r="CP252" s="254">
        <f t="shared" si="265"/>
        <v>0</v>
      </c>
      <c r="CQ252" s="254">
        <f t="shared" si="266"/>
        <v>0</v>
      </c>
      <c r="CR252" s="254">
        <f t="shared" si="267"/>
        <v>0</v>
      </c>
      <c r="CS252" s="254">
        <f t="shared" si="268"/>
        <v>0</v>
      </c>
      <c r="CT252" s="254">
        <f t="shared" si="269"/>
        <v>0</v>
      </c>
      <c r="CU252" s="254">
        <f t="shared" si="270"/>
        <v>0</v>
      </c>
      <c r="CV252" s="254">
        <f t="shared" si="271"/>
        <v>0</v>
      </c>
      <c r="CW252" s="254">
        <f t="shared" si="272"/>
        <v>0</v>
      </c>
      <c r="CX252" s="254">
        <f t="shared" si="273"/>
        <v>0</v>
      </c>
      <c r="CY252" s="254">
        <f t="shared" si="274"/>
        <v>0</v>
      </c>
      <c r="CZ252" s="254">
        <f t="shared" si="275"/>
        <v>0</v>
      </c>
      <c r="DA252" s="254">
        <f t="shared" si="276"/>
        <v>0</v>
      </c>
      <c r="DB252" s="254">
        <f t="shared" si="277"/>
        <v>0</v>
      </c>
      <c r="DC252" s="254">
        <f t="shared" si="278"/>
        <v>0</v>
      </c>
      <c r="DD252" s="254">
        <f t="shared" si="279"/>
        <v>0</v>
      </c>
      <c r="DE252" s="254">
        <f t="shared" si="280"/>
        <v>0</v>
      </c>
      <c r="DF252" s="254">
        <f t="shared" si="281"/>
        <v>0</v>
      </c>
      <c r="DG252" s="254">
        <f t="shared" si="282"/>
        <v>0</v>
      </c>
      <c r="DH252" s="254">
        <f t="shared" si="283"/>
        <v>0</v>
      </c>
      <c r="DI252" s="254">
        <f t="shared" si="284"/>
        <v>0</v>
      </c>
      <c r="DJ252" s="254">
        <f t="shared" si="285"/>
        <v>0</v>
      </c>
      <c r="DK252" s="254">
        <f t="shared" si="286"/>
        <v>0</v>
      </c>
      <c r="DL252" s="254">
        <f t="shared" si="287"/>
        <v>0</v>
      </c>
      <c r="DM252" s="254">
        <f t="shared" si="288"/>
        <v>0</v>
      </c>
      <c r="DN252" s="254">
        <f t="shared" si="289"/>
        <v>0</v>
      </c>
      <c r="DO252" s="254">
        <f t="shared" si="290"/>
        <v>0</v>
      </c>
      <c r="DP252" s="254">
        <f t="shared" si="291"/>
        <v>0</v>
      </c>
      <c r="DQ252" s="254">
        <f t="shared" si="292"/>
        <v>0</v>
      </c>
      <c r="DR252" s="254">
        <f t="shared" si="293"/>
        <v>0</v>
      </c>
      <c r="DS252" s="254">
        <f t="shared" si="294"/>
        <v>0</v>
      </c>
      <c r="DT252" s="254">
        <f t="shared" si="295"/>
        <v>0</v>
      </c>
      <c r="DU252" s="254">
        <f t="shared" si="296"/>
        <v>0</v>
      </c>
      <c r="DV252" s="254">
        <f t="shared" si="297"/>
        <v>0</v>
      </c>
    </row>
    <row r="253" spans="1:126" ht="24" customHeight="1">
      <c r="A253" s="11" t="str">
        <f ca="1">IF(AG253&lt;&gt;"OK","",CONCATENATE(TEXT('Front Page'!$F$33,"000"),TEXT('Front Page'!$F$31,"000"),"-",LEFT('Front Page'!$R$53,5),"-",LEFT(D253,1),AJ253, "-",TEXT(B253,"000")))</f>
        <v/>
      </c>
      <c r="B253" s="12" t="str">
        <f>IFERROR(IF(E253="","",MAX(B$17:B252)+1),"")</f>
        <v/>
      </c>
      <c r="C253" s="13"/>
      <c r="D253" s="29" t="str">
        <f t="shared" si="300"/>
        <v>None</v>
      </c>
      <c r="E253" s="29" t="str">
        <f t="shared" si="17"/>
        <v/>
      </c>
      <c r="F253" s="29" t="str">
        <f t="shared" si="18"/>
        <v/>
      </c>
      <c r="G253" s="363"/>
      <c r="H253" s="364"/>
      <c r="I253" s="325" t="str">
        <f t="shared" si="255"/>
        <v>No</v>
      </c>
      <c r="J253" s="314">
        <v>0</v>
      </c>
      <c r="K253" s="312">
        <v>0</v>
      </c>
      <c r="L253" s="312">
        <v>0</v>
      </c>
      <c r="M253" s="312">
        <v>0</v>
      </c>
      <c r="N253" s="312">
        <v>0</v>
      </c>
      <c r="O253" s="312">
        <v>0</v>
      </c>
      <c r="P253" s="312">
        <v>0</v>
      </c>
      <c r="Q253" s="312">
        <v>0</v>
      </c>
      <c r="R253" s="312">
        <v>0</v>
      </c>
      <c r="S253" s="312">
        <v>0</v>
      </c>
      <c r="T253" s="312">
        <v>0</v>
      </c>
      <c r="U253" s="312">
        <v>0</v>
      </c>
      <c r="V253" s="313">
        <v>1</v>
      </c>
      <c r="W253" s="313">
        <v>1</v>
      </c>
      <c r="X253" s="312">
        <v>0</v>
      </c>
      <c r="Y253" s="312">
        <v>0</v>
      </c>
      <c r="Z253" s="312">
        <v>0</v>
      </c>
      <c r="AA253" s="14">
        <v>0</v>
      </c>
      <c r="AB253" s="317"/>
      <c r="AC253" s="15" t="str">
        <f t="shared" si="246"/>
        <v/>
      </c>
      <c r="AD253" s="15" t="str">
        <f t="shared" si="256"/>
        <v/>
      </c>
      <c r="AE253" s="16" t="str">
        <f t="shared" si="257"/>
        <v>0 - 0</v>
      </c>
      <c r="AF253" s="20" t="str">
        <f t="shared" si="258"/>
        <v>Not an offer</v>
      </c>
      <c r="AG253" s="276" t="str">
        <f t="shared" si="248"/>
        <v>Not an Offer</v>
      </c>
      <c r="AH253" s="150"/>
      <c r="AI253" s="254">
        <v>237</v>
      </c>
      <c r="AJ253" s="149" t="str">
        <f t="shared" si="249"/>
        <v>00-ICT</v>
      </c>
      <c r="AK253" s="254" t="b">
        <f t="shared" si="11"/>
        <v>0</v>
      </c>
      <c r="AL253" s="254">
        <f t="shared" si="247"/>
        <v>0</v>
      </c>
      <c r="AM253" s="254">
        <f t="shared" si="250"/>
        <v>0</v>
      </c>
      <c r="AN253" s="288">
        <f t="shared" si="259"/>
        <v>0</v>
      </c>
      <c r="AO253" s="288">
        <f>IF(AND($BU253=$BV253,BU253=AO$13),$J253&amp;$K253&amp;$L253&amp;$M253&amp;$N253&amp;$O253&amp;$P253&amp;$Q253&amp;$R253&amp;$S253&amp;$T253&amp;$U253,IFERROR(MATCH($AN253,AO$17:AO252,0),-1000))</f>
        <v>1</v>
      </c>
      <c r="AP253" s="288">
        <f>IF(AND($BU253=$BV253,BV253=AP$13),$J253&amp;$K253&amp;$L253&amp;$M253&amp;$N253&amp;$O253&amp;$P253&amp;$Q253&amp;$R253&amp;$S253&amp;$T253&amp;$U253,IFERROR(MATCH($AN253,AP$17:AP252,0),-1000))</f>
        <v>1</v>
      </c>
      <c r="AQ253" s="288">
        <f>IF(AND($BU253=$BV253,BW253=AQ$13),$J253&amp;$K253&amp;$L253&amp;$M253&amp;$N253&amp;$O253&amp;$P253&amp;$Q253&amp;$R253&amp;$S253&amp;$T253&amp;$U253,IFERROR(MATCH($AN253,AQ$17:AQ252,0),-1000))</f>
        <v>1</v>
      </c>
      <c r="AR253" s="288">
        <f>IF(AND($BU253=$BV253,BX253=AR$13),$J253&amp;$K253&amp;$L253&amp;$M253&amp;$N253&amp;$O253&amp;$P253&amp;$Q253&amp;$R253&amp;$S253&amp;$T253&amp;$U253,IFERROR(MATCH($AN253,AR$17:AR252,0),-1000))</f>
        <v>1</v>
      </c>
      <c r="AS253" s="254">
        <f t="shared" si="242"/>
        <v>0</v>
      </c>
      <c r="AT253" s="261" t="str">
        <f t="shared" si="260"/>
        <v/>
      </c>
      <c r="AU253" s="254" t="str">
        <f t="shared" si="253"/>
        <v/>
      </c>
      <c r="AV253" s="254" t="str">
        <f t="shared" si="253"/>
        <v/>
      </c>
      <c r="AW253" s="254" t="str">
        <f t="shared" si="253"/>
        <v/>
      </c>
      <c r="AX253" s="254" t="str">
        <f t="shared" si="253"/>
        <v/>
      </c>
      <c r="AY253" s="254" t="str">
        <f t="shared" si="305"/>
        <v/>
      </c>
      <c r="AZ253" s="254" t="str">
        <f t="shared" si="305"/>
        <v/>
      </c>
      <c r="BA253" s="254" t="str">
        <f t="shared" si="305"/>
        <v/>
      </c>
      <c r="BB253" s="254" t="str">
        <f t="shared" si="305"/>
        <v/>
      </c>
      <c r="BC253" s="254" t="str">
        <f t="shared" si="305"/>
        <v/>
      </c>
      <c r="BD253" s="254" t="str">
        <f t="shared" si="305"/>
        <v/>
      </c>
      <c r="BE253" s="262" t="str">
        <f t="shared" si="244"/>
        <v/>
      </c>
      <c r="BF253" s="263" t="str">
        <f t="shared" si="254"/>
        <v/>
      </c>
      <c r="BG253" s="254" t="str">
        <f t="shared" si="254"/>
        <v/>
      </c>
      <c r="BH253" s="254" t="str">
        <f t="shared" si="254"/>
        <v/>
      </c>
      <c r="BI253" s="254" t="str">
        <f t="shared" si="254"/>
        <v/>
      </c>
      <c r="BJ253" s="254" t="str">
        <f t="shared" si="306"/>
        <v/>
      </c>
      <c r="BK253" s="254" t="str">
        <f t="shared" si="306"/>
        <v/>
      </c>
      <c r="BL253" s="254" t="str">
        <f t="shared" si="306"/>
        <v/>
      </c>
      <c r="BM253" s="254" t="str">
        <f t="shared" si="306"/>
        <v/>
      </c>
      <c r="BN253" s="254" t="str">
        <f t="shared" si="306"/>
        <v/>
      </c>
      <c r="BO253" s="254" t="str">
        <f t="shared" si="306"/>
        <v/>
      </c>
      <c r="BP253" s="254" t="str">
        <f t="shared" si="245"/>
        <v/>
      </c>
      <c r="BQ253" s="264" t="str">
        <f t="shared" si="261"/>
        <v/>
      </c>
      <c r="BR253" s="261" t="str">
        <f t="shared" si="30"/>
        <v/>
      </c>
      <c r="BS253" s="254" t="str">
        <f t="shared" si="303"/>
        <v/>
      </c>
      <c r="BT253" s="254" t="str">
        <f t="shared" si="301"/>
        <v/>
      </c>
      <c r="BU253" s="265" t="str">
        <f t="shared" si="178"/>
        <v/>
      </c>
      <c r="BV253" s="263" t="str">
        <f t="shared" si="304"/>
        <v/>
      </c>
      <c r="BW253" s="254" t="str">
        <f t="shared" si="302"/>
        <v/>
      </c>
      <c r="BX253" s="254" t="str">
        <f t="shared" si="179"/>
        <v/>
      </c>
      <c r="BY253" s="264" t="str">
        <f t="shared" si="33"/>
        <v/>
      </c>
      <c r="BZ253" s="254" t="str">
        <f t="shared" si="34"/>
        <v/>
      </c>
      <c r="CA253" s="254">
        <f t="shared" si="308"/>
        <v>0</v>
      </c>
      <c r="CB253" s="254">
        <f t="shared" si="308"/>
        <v>0</v>
      </c>
      <c r="CC253" s="254">
        <f t="shared" si="308"/>
        <v>0</v>
      </c>
      <c r="CD253" s="254">
        <f t="shared" si="308"/>
        <v>0</v>
      </c>
      <c r="CE253" s="254">
        <f t="shared" si="308"/>
        <v>0</v>
      </c>
      <c r="CF253" s="254">
        <f t="shared" si="308"/>
        <v>0</v>
      </c>
      <c r="CG253" s="254">
        <f t="shared" si="307"/>
        <v>0</v>
      </c>
      <c r="CH253" s="254">
        <f t="shared" si="307"/>
        <v>0</v>
      </c>
      <c r="CI253" s="254">
        <f t="shared" si="307"/>
        <v>0</v>
      </c>
      <c r="CJ253" s="254">
        <f t="shared" si="298"/>
        <v>0</v>
      </c>
      <c r="CK253" s="254">
        <f t="shared" si="298"/>
        <v>0</v>
      </c>
      <c r="CL253" s="254">
        <f t="shared" si="298"/>
        <v>0</v>
      </c>
      <c r="CM253" s="254">
        <f t="shared" si="262"/>
        <v>0</v>
      </c>
      <c r="CN253" s="254">
        <f t="shared" si="263"/>
        <v>0</v>
      </c>
      <c r="CO253" s="254">
        <f t="shared" si="264"/>
        <v>0</v>
      </c>
      <c r="CP253" s="254">
        <f t="shared" si="265"/>
        <v>0</v>
      </c>
      <c r="CQ253" s="254">
        <f t="shared" si="266"/>
        <v>0</v>
      </c>
      <c r="CR253" s="254">
        <f t="shared" si="267"/>
        <v>0</v>
      </c>
      <c r="CS253" s="254">
        <f t="shared" si="268"/>
        <v>0</v>
      </c>
      <c r="CT253" s="254">
        <f t="shared" si="269"/>
        <v>0</v>
      </c>
      <c r="CU253" s="254">
        <f t="shared" si="270"/>
        <v>0</v>
      </c>
      <c r="CV253" s="254">
        <f t="shared" si="271"/>
        <v>0</v>
      </c>
      <c r="CW253" s="254">
        <f t="shared" si="272"/>
        <v>0</v>
      </c>
      <c r="CX253" s="254">
        <f t="shared" si="273"/>
        <v>0</v>
      </c>
      <c r="CY253" s="254">
        <f t="shared" si="274"/>
        <v>0</v>
      </c>
      <c r="CZ253" s="254">
        <f t="shared" si="275"/>
        <v>0</v>
      </c>
      <c r="DA253" s="254">
        <f t="shared" si="276"/>
        <v>0</v>
      </c>
      <c r="DB253" s="254">
        <f t="shared" si="277"/>
        <v>0</v>
      </c>
      <c r="DC253" s="254">
        <f t="shared" si="278"/>
        <v>0</v>
      </c>
      <c r="DD253" s="254">
        <f t="shared" si="279"/>
        <v>0</v>
      </c>
      <c r="DE253" s="254">
        <f t="shared" si="280"/>
        <v>0</v>
      </c>
      <c r="DF253" s="254">
        <f t="shared" si="281"/>
        <v>0</v>
      </c>
      <c r="DG253" s="254">
        <f t="shared" si="282"/>
        <v>0</v>
      </c>
      <c r="DH253" s="254">
        <f t="shared" si="283"/>
        <v>0</v>
      </c>
      <c r="DI253" s="254">
        <f t="shared" si="284"/>
        <v>0</v>
      </c>
      <c r="DJ253" s="254">
        <f t="shared" si="285"/>
        <v>0</v>
      </c>
      <c r="DK253" s="254">
        <f t="shared" si="286"/>
        <v>0</v>
      </c>
      <c r="DL253" s="254">
        <f t="shared" si="287"/>
        <v>0</v>
      </c>
      <c r="DM253" s="254">
        <f t="shared" si="288"/>
        <v>0</v>
      </c>
      <c r="DN253" s="254">
        <f t="shared" si="289"/>
        <v>0</v>
      </c>
      <c r="DO253" s="254">
        <f t="shared" si="290"/>
        <v>0</v>
      </c>
      <c r="DP253" s="254">
        <f t="shared" si="291"/>
        <v>0</v>
      </c>
      <c r="DQ253" s="254">
        <f t="shared" si="292"/>
        <v>0</v>
      </c>
      <c r="DR253" s="254">
        <f t="shared" si="293"/>
        <v>0</v>
      </c>
      <c r="DS253" s="254">
        <f t="shared" si="294"/>
        <v>0</v>
      </c>
      <c r="DT253" s="254">
        <f t="shared" si="295"/>
        <v>0</v>
      </c>
      <c r="DU253" s="254">
        <f t="shared" si="296"/>
        <v>0</v>
      </c>
      <c r="DV253" s="254">
        <f t="shared" si="297"/>
        <v>0</v>
      </c>
    </row>
    <row r="254" spans="1:126" ht="24" customHeight="1">
      <c r="A254" s="11" t="str">
        <f ca="1">IF(AG254&lt;&gt;"OK","",CONCATENATE(TEXT('Front Page'!$F$33,"000"),TEXT('Front Page'!$F$31,"000"),"-",LEFT('Front Page'!$R$53,5),"-",LEFT(D254,1),AJ254, "-",TEXT(B254,"000")))</f>
        <v/>
      </c>
      <c r="B254" s="12" t="str">
        <f>IFERROR(IF(E254="","",MAX(B$17:B253)+1),"")</f>
        <v/>
      </c>
      <c r="C254" s="13"/>
      <c r="D254" s="29" t="str">
        <f t="shared" si="300"/>
        <v>None</v>
      </c>
      <c r="E254" s="29" t="str">
        <f t="shared" si="17"/>
        <v/>
      </c>
      <c r="F254" s="29" t="str">
        <f t="shared" si="18"/>
        <v/>
      </c>
      <c r="G254" s="363"/>
      <c r="H254" s="364"/>
      <c r="I254" s="325" t="str">
        <f t="shared" si="255"/>
        <v>No</v>
      </c>
      <c r="J254" s="314">
        <v>0</v>
      </c>
      <c r="K254" s="312">
        <v>0</v>
      </c>
      <c r="L254" s="312">
        <v>0</v>
      </c>
      <c r="M254" s="312">
        <v>0</v>
      </c>
      <c r="N254" s="312">
        <v>0</v>
      </c>
      <c r="O254" s="312">
        <v>0</v>
      </c>
      <c r="P254" s="312">
        <v>0</v>
      </c>
      <c r="Q254" s="312">
        <v>0</v>
      </c>
      <c r="R254" s="312">
        <v>0</v>
      </c>
      <c r="S254" s="312">
        <v>0</v>
      </c>
      <c r="T254" s="312">
        <v>0</v>
      </c>
      <c r="U254" s="312">
        <v>0</v>
      </c>
      <c r="V254" s="313">
        <v>1</v>
      </c>
      <c r="W254" s="313">
        <v>1</v>
      </c>
      <c r="X254" s="312">
        <v>0</v>
      </c>
      <c r="Y254" s="312">
        <v>0</v>
      </c>
      <c r="Z254" s="312">
        <v>0</v>
      </c>
      <c r="AA254" s="14">
        <v>0</v>
      </c>
      <c r="AB254" s="317"/>
      <c r="AC254" s="15" t="str">
        <f t="shared" si="246"/>
        <v/>
      </c>
      <c r="AD254" s="15" t="str">
        <f t="shared" si="256"/>
        <v/>
      </c>
      <c r="AE254" s="16" t="str">
        <f t="shared" si="257"/>
        <v>0 - 0</v>
      </c>
      <c r="AF254" s="20" t="str">
        <f t="shared" si="258"/>
        <v>Not an offer</v>
      </c>
      <c r="AG254" s="276" t="str">
        <f t="shared" si="248"/>
        <v>Not an Offer</v>
      </c>
      <c r="AH254" s="150"/>
      <c r="AI254" s="254">
        <v>238</v>
      </c>
      <c r="AJ254" s="149" t="str">
        <f t="shared" si="249"/>
        <v>00-ICT</v>
      </c>
      <c r="AK254" s="254" t="b">
        <f t="shared" si="11"/>
        <v>0</v>
      </c>
      <c r="AL254" s="254">
        <f t="shared" si="247"/>
        <v>0</v>
      </c>
      <c r="AM254" s="254">
        <f t="shared" si="250"/>
        <v>0</v>
      </c>
      <c r="AN254" s="288">
        <f t="shared" si="259"/>
        <v>0</v>
      </c>
      <c r="AO254" s="288">
        <f>IF(AND($BU254=$BV254,BU254=AO$13),$J254&amp;$K254&amp;$L254&amp;$M254&amp;$N254&amp;$O254&amp;$P254&amp;$Q254&amp;$R254&amp;$S254&amp;$T254&amp;$U254,IFERROR(MATCH($AN254,AO$17:AO253,0),-1000))</f>
        <v>1</v>
      </c>
      <c r="AP254" s="288">
        <f>IF(AND($BU254=$BV254,BV254=AP$13),$J254&amp;$K254&amp;$L254&amp;$M254&amp;$N254&amp;$O254&amp;$P254&amp;$Q254&amp;$R254&amp;$S254&amp;$T254&amp;$U254,IFERROR(MATCH($AN254,AP$17:AP253,0),-1000))</f>
        <v>1</v>
      </c>
      <c r="AQ254" s="288">
        <f>IF(AND($BU254=$BV254,BW254=AQ$13),$J254&amp;$K254&amp;$L254&amp;$M254&amp;$N254&amp;$O254&amp;$P254&amp;$Q254&amp;$R254&amp;$S254&amp;$T254&amp;$U254,IFERROR(MATCH($AN254,AQ$17:AQ253,0),-1000))</f>
        <v>1</v>
      </c>
      <c r="AR254" s="288">
        <f>IF(AND($BU254=$BV254,BX254=AR$13),$J254&amp;$K254&amp;$L254&amp;$M254&amp;$N254&amp;$O254&amp;$P254&amp;$Q254&amp;$R254&amp;$S254&amp;$T254&amp;$U254,IFERROR(MATCH($AN254,AR$17:AR253,0),-1000))</f>
        <v>1</v>
      </c>
      <c r="AS254" s="254">
        <f t="shared" si="242"/>
        <v>0</v>
      </c>
      <c r="AT254" s="261" t="str">
        <f t="shared" si="260"/>
        <v/>
      </c>
      <c r="AU254" s="254" t="str">
        <f t="shared" si="253"/>
        <v/>
      </c>
      <c r="AV254" s="254" t="str">
        <f t="shared" si="253"/>
        <v/>
      </c>
      <c r="AW254" s="254" t="str">
        <f t="shared" si="253"/>
        <v/>
      </c>
      <c r="AX254" s="254" t="str">
        <f t="shared" si="253"/>
        <v/>
      </c>
      <c r="AY254" s="254" t="str">
        <f t="shared" si="305"/>
        <v/>
      </c>
      <c r="AZ254" s="254" t="str">
        <f t="shared" si="305"/>
        <v/>
      </c>
      <c r="BA254" s="254" t="str">
        <f t="shared" si="305"/>
        <v/>
      </c>
      <c r="BB254" s="254" t="str">
        <f t="shared" si="305"/>
        <v/>
      </c>
      <c r="BC254" s="254" t="str">
        <f t="shared" si="305"/>
        <v/>
      </c>
      <c r="BD254" s="254" t="str">
        <f t="shared" si="305"/>
        <v/>
      </c>
      <c r="BE254" s="262" t="str">
        <f t="shared" si="244"/>
        <v/>
      </c>
      <c r="BF254" s="263" t="str">
        <f t="shared" si="254"/>
        <v/>
      </c>
      <c r="BG254" s="254" t="str">
        <f t="shared" si="254"/>
        <v/>
      </c>
      <c r="BH254" s="254" t="str">
        <f t="shared" si="254"/>
        <v/>
      </c>
      <c r="BI254" s="254" t="str">
        <f t="shared" si="254"/>
        <v/>
      </c>
      <c r="BJ254" s="254" t="str">
        <f t="shared" si="306"/>
        <v/>
      </c>
      <c r="BK254" s="254" t="str">
        <f t="shared" si="306"/>
        <v/>
      </c>
      <c r="BL254" s="254" t="str">
        <f t="shared" si="306"/>
        <v/>
      </c>
      <c r="BM254" s="254" t="str">
        <f t="shared" si="306"/>
        <v/>
      </c>
      <c r="BN254" s="254" t="str">
        <f t="shared" si="306"/>
        <v/>
      </c>
      <c r="BO254" s="254" t="str">
        <f t="shared" si="306"/>
        <v/>
      </c>
      <c r="BP254" s="254" t="str">
        <f t="shared" si="245"/>
        <v/>
      </c>
      <c r="BQ254" s="264" t="str">
        <f t="shared" si="261"/>
        <v/>
      </c>
      <c r="BR254" s="261" t="str">
        <f t="shared" si="30"/>
        <v/>
      </c>
      <c r="BS254" s="254" t="str">
        <f t="shared" si="303"/>
        <v/>
      </c>
      <c r="BT254" s="254" t="str">
        <f t="shared" si="301"/>
        <v/>
      </c>
      <c r="BU254" s="265" t="str">
        <f t="shared" si="178"/>
        <v/>
      </c>
      <c r="BV254" s="263" t="str">
        <f t="shared" si="304"/>
        <v/>
      </c>
      <c r="BW254" s="254" t="str">
        <f t="shared" si="302"/>
        <v/>
      </c>
      <c r="BX254" s="254" t="str">
        <f t="shared" si="179"/>
        <v/>
      </c>
      <c r="BY254" s="264" t="str">
        <f t="shared" si="33"/>
        <v/>
      </c>
      <c r="BZ254" s="254" t="str">
        <f t="shared" si="34"/>
        <v/>
      </c>
      <c r="CA254" s="254">
        <f t="shared" si="308"/>
        <v>0</v>
      </c>
      <c r="CB254" s="254">
        <f t="shared" si="308"/>
        <v>0</v>
      </c>
      <c r="CC254" s="254">
        <f t="shared" si="308"/>
        <v>0</v>
      </c>
      <c r="CD254" s="254">
        <f t="shared" si="308"/>
        <v>0</v>
      </c>
      <c r="CE254" s="254">
        <f t="shared" si="308"/>
        <v>0</v>
      </c>
      <c r="CF254" s="254">
        <f t="shared" si="308"/>
        <v>0</v>
      </c>
      <c r="CG254" s="254">
        <f t="shared" si="307"/>
        <v>0</v>
      </c>
      <c r="CH254" s="254">
        <f t="shared" si="307"/>
        <v>0</v>
      </c>
      <c r="CI254" s="254">
        <f t="shared" si="307"/>
        <v>0</v>
      </c>
      <c r="CJ254" s="254">
        <f t="shared" si="298"/>
        <v>0</v>
      </c>
      <c r="CK254" s="254">
        <f t="shared" si="298"/>
        <v>0</v>
      </c>
      <c r="CL254" s="254">
        <f t="shared" si="298"/>
        <v>0</v>
      </c>
      <c r="CM254" s="254">
        <f t="shared" si="262"/>
        <v>0</v>
      </c>
      <c r="CN254" s="254">
        <f t="shared" si="263"/>
        <v>0</v>
      </c>
      <c r="CO254" s="254">
        <f t="shared" si="264"/>
        <v>0</v>
      </c>
      <c r="CP254" s="254">
        <f t="shared" si="265"/>
        <v>0</v>
      </c>
      <c r="CQ254" s="254">
        <f t="shared" si="266"/>
        <v>0</v>
      </c>
      <c r="CR254" s="254">
        <f t="shared" si="267"/>
        <v>0</v>
      </c>
      <c r="CS254" s="254">
        <f t="shared" si="268"/>
        <v>0</v>
      </c>
      <c r="CT254" s="254">
        <f t="shared" si="269"/>
        <v>0</v>
      </c>
      <c r="CU254" s="254">
        <f t="shared" si="270"/>
        <v>0</v>
      </c>
      <c r="CV254" s="254">
        <f t="shared" si="271"/>
        <v>0</v>
      </c>
      <c r="CW254" s="254">
        <f t="shared" si="272"/>
        <v>0</v>
      </c>
      <c r="CX254" s="254">
        <f t="shared" si="273"/>
        <v>0</v>
      </c>
      <c r="CY254" s="254">
        <f t="shared" si="274"/>
        <v>0</v>
      </c>
      <c r="CZ254" s="254">
        <f t="shared" si="275"/>
        <v>0</v>
      </c>
      <c r="DA254" s="254">
        <f t="shared" si="276"/>
        <v>0</v>
      </c>
      <c r="DB254" s="254">
        <f t="shared" si="277"/>
        <v>0</v>
      </c>
      <c r="DC254" s="254">
        <f t="shared" si="278"/>
        <v>0</v>
      </c>
      <c r="DD254" s="254">
        <f t="shared" si="279"/>
        <v>0</v>
      </c>
      <c r="DE254" s="254">
        <f t="shared" si="280"/>
        <v>0</v>
      </c>
      <c r="DF254" s="254">
        <f t="shared" si="281"/>
        <v>0</v>
      </c>
      <c r="DG254" s="254">
        <f t="shared" si="282"/>
        <v>0</v>
      </c>
      <c r="DH254" s="254">
        <f t="shared" si="283"/>
        <v>0</v>
      </c>
      <c r="DI254" s="254">
        <f t="shared" si="284"/>
        <v>0</v>
      </c>
      <c r="DJ254" s="254">
        <f t="shared" si="285"/>
        <v>0</v>
      </c>
      <c r="DK254" s="254">
        <f t="shared" si="286"/>
        <v>0</v>
      </c>
      <c r="DL254" s="254">
        <f t="shared" si="287"/>
        <v>0</v>
      </c>
      <c r="DM254" s="254">
        <f t="shared" si="288"/>
        <v>0</v>
      </c>
      <c r="DN254" s="254">
        <f t="shared" si="289"/>
        <v>0</v>
      </c>
      <c r="DO254" s="254">
        <f t="shared" si="290"/>
        <v>0</v>
      </c>
      <c r="DP254" s="254">
        <f t="shared" si="291"/>
        <v>0</v>
      </c>
      <c r="DQ254" s="254">
        <f t="shared" si="292"/>
        <v>0</v>
      </c>
      <c r="DR254" s="254">
        <f t="shared" si="293"/>
        <v>0</v>
      </c>
      <c r="DS254" s="254">
        <f t="shared" si="294"/>
        <v>0</v>
      </c>
      <c r="DT254" s="254">
        <f t="shared" si="295"/>
        <v>0</v>
      </c>
      <c r="DU254" s="254">
        <f t="shared" si="296"/>
        <v>0</v>
      </c>
      <c r="DV254" s="254">
        <f t="shared" si="297"/>
        <v>0</v>
      </c>
    </row>
    <row r="255" spans="1:126" ht="24" customHeight="1">
      <c r="A255" s="11" t="str">
        <f ca="1">IF(AG255&lt;&gt;"OK","",CONCATENATE(TEXT('Front Page'!$F$33,"000"),TEXT('Front Page'!$F$31,"000"),"-",LEFT('Front Page'!$R$53,5),"-",LEFT(D255,1),AJ255, "-",TEXT(B255,"000")))</f>
        <v/>
      </c>
      <c r="B255" s="12" t="str">
        <f>IFERROR(IF(E255="","",MAX(B$17:B254)+1),"")</f>
        <v/>
      </c>
      <c r="C255" s="13"/>
      <c r="D255" s="29" t="str">
        <f t="shared" si="300"/>
        <v>None</v>
      </c>
      <c r="E255" s="29" t="str">
        <f t="shared" si="17"/>
        <v/>
      </c>
      <c r="F255" s="29" t="str">
        <f t="shared" si="18"/>
        <v/>
      </c>
      <c r="G255" s="363"/>
      <c r="H255" s="364"/>
      <c r="I255" s="325" t="str">
        <f t="shared" si="255"/>
        <v>No</v>
      </c>
      <c r="J255" s="314">
        <v>0</v>
      </c>
      <c r="K255" s="312">
        <v>0</v>
      </c>
      <c r="L255" s="312">
        <v>0</v>
      </c>
      <c r="M255" s="312">
        <v>0</v>
      </c>
      <c r="N255" s="312">
        <v>0</v>
      </c>
      <c r="O255" s="312">
        <v>0</v>
      </c>
      <c r="P255" s="312">
        <v>0</v>
      </c>
      <c r="Q255" s="312">
        <v>0</v>
      </c>
      <c r="R255" s="312">
        <v>0</v>
      </c>
      <c r="S255" s="312">
        <v>0</v>
      </c>
      <c r="T255" s="312">
        <v>0</v>
      </c>
      <c r="U255" s="312">
        <v>0</v>
      </c>
      <c r="V255" s="313">
        <v>1</v>
      </c>
      <c r="W255" s="313">
        <v>1</v>
      </c>
      <c r="X255" s="312">
        <v>0</v>
      </c>
      <c r="Y255" s="312">
        <v>0</v>
      </c>
      <c r="Z255" s="312">
        <v>0</v>
      </c>
      <c r="AA255" s="14">
        <v>0</v>
      </c>
      <c r="AB255" s="317"/>
      <c r="AC255" s="15" t="str">
        <f t="shared" si="246"/>
        <v/>
      </c>
      <c r="AD255" s="15" t="str">
        <f t="shared" si="256"/>
        <v/>
      </c>
      <c r="AE255" s="16" t="str">
        <f t="shared" si="257"/>
        <v>0 - 0</v>
      </c>
      <c r="AF255" s="20" t="str">
        <f t="shared" si="258"/>
        <v>Not an offer</v>
      </c>
      <c r="AG255" s="276" t="str">
        <f t="shared" si="248"/>
        <v>Not an Offer</v>
      </c>
      <c r="AH255" s="150"/>
      <c r="AI255" s="254">
        <v>239</v>
      </c>
      <c r="AJ255" s="149" t="str">
        <f t="shared" si="249"/>
        <v>00-ICT</v>
      </c>
      <c r="AK255" s="254" t="b">
        <f t="shared" si="11"/>
        <v>0</v>
      </c>
      <c r="AL255" s="254">
        <f t="shared" si="247"/>
        <v>0</v>
      </c>
      <c r="AM255" s="254">
        <f t="shared" si="250"/>
        <v>0</v>
      </c>
      <c r="AN255" s="288">
        <f t="shared" si="259"/>
        <v>0</v>
      </c>
      <c r="AO255" s="288">
        <f>IF(AND($BU255=$BV255,BU255=AO$13),$J255&amp;$K255&amp;$L255&amp;$M255&amp;$N255&amp;$O255&amp;$P255&amp;$Q255&amp;$R255&amp;$S255&amp;$T255&amp;$U255,IFERROR(MATCH($AN255,AO$17:AO254,0),-1000))</f>
        <v>1</v>
      </c>
      <c r="AP255" s="288">
        <f>IF(AND($BU255=$BV255,BV255=AP$13),$J255&amp;$K255&amp;$L255&amp;$M255&amp;$N255&amp;$O255&amp;$P255&amp;$Q255&amp;$R255&amp;$S255&amp;$T255&amp;$U255,IFERROR(MATCH($AN255,AP$17:AP254,0),-1000))</f>
        <v>1</v>
      </c>
      <c r="AQ255" s="288">
        <f>IF(AND($BU255=$BV255,BW255=AQ$13),$J255&amp;$K255&amp;$L255&amp;$M255&amp;$N255&amp;$O255&amp;$P255&amp;$Q255&amp;$R255&amp;$S255&amp;$T255&amp;$U255,IFERROR(MATCH($AN255,AQ$17:AQ254,0),-1000))</f>
        <v>1</v>
      </c>
      <c r="AR255" s="288">
        <f>IF(AND($BU255=$BV255,BX255=AR$13),$J255&amp;$K255&amp;$L255&amp;$M255&amp;$N255&amp;$O255&amp;$P255&amp;$Q255&amp;$R255&amp;$S255&amp;$T255&amp;$U255,IFERROR(MATCH($AN255,AR$17:AR254,0),-1000))</f>
        <v>1</v>
      </c>
      <c r="AS255" s="254">
        <f t="shared" si="242"/>
        <v>0</v>
      </c>
      <c r="AT255" s="261" t="str">
        <f t="shared" si="260"/>
        <v/>
      </c>
      <c r="AU255" s="254" t="str">
        <f t="shared" si="253"/>
        <v/>
      </c>
      <c r="AV255" s="254" t="str">
        <f t="shared" si="253"/>
        <v/>
      </c>
      <c r="AW255" s="254" t="str">
        <f t="shared" si="253"/>
        <v/>
      </c>
      <c r="AX255" s="254" t="str">
        <f t="shared" si="253"/>
        <v/>
      </c>
      <c r="AY255" s="254" t="str">
        <f t="shared" si="305"/>
        <v/>
      </c>
      <c r="AZ255" s="254" t="str">
        <f t="shared" si="305"/>
        <v/>
      </c>
      <c r="BA255" s="254" t="str">
        <f t="shared" si="305"/>
        <v/>
      </c>
      <c r="BB255" s="254" t="str">
        <f t="shared" si="305"/>
        <v/>
      </c>
      <c r="BC255" s="254" t="str">
        <f t="shared" si="305"/>
        <v/>
      </c>
      <c r="BD255" s="254" t="str">
        <f t="shared" si="305"/>
        <v/>
      </c>
      <c r="BE255" s="262" t="str">
        <f t="shared" si="244"/>
        <v/>
      </c>
      <c r="BF255" s="263" t="str">
        <f t="shared" si="254"/>
        <v/>
      </c>
      <c r="BG255" s="254" t="str">
        <f t="shared" si="254"/>
        <v/>
      </c>
      <c r="BH255" s="254" t="str">
        <f t="shared" si="254"/>
        <v/>
      </c>
      <c r="BI255" s="254" t="str">
        <f t="shared" si="254"/>
        <v/>
      </c>
      <c r="BJ255" s="254" t="str">
        <f t="shared" si="306"/>
        <v/>
      </c>
      <c r="BK255" s="254" t="str">
        <f t="shared" si="306"/>
        <v/>
      </c>
      <c r="BL255" s="254" t="str">
        <f t="shared" si="306"/>
        <v/>
      </c>
      <c r="BM255" s="254" t="str">
        <f t="shared" si="306"/>
        <v/>
      </c>
      <c r="BN255" s="254" t="str">
        <f t="shared" si="306"/>
        <v/>
      </c>
      <c r="BO255" s="254" t="str">
        <f t="shared" si="306"/>
        <v/>
      </c>
      <c r="BP255" s="254" t="str">
        <f t="shared" si="245"/>
        <v/>
      </c>
      <c r="BQ255" s="264" t="str">
        <f t="shared" si="261"/>
        <v/>
      </c>
      <c r="BR255" s="261" t="str">
        <f t="shared" si="30"/>
        <v/>
      </c>
      <c r="BS255" s="254" t="str">
        <f t="shared" si="303"/>
        <v/>
      </c>
      <c r="BT255" s="254" t="str">
        <f t="shared" si="301"/>
        <v/>
      </c>
      <c r="BU255" s="265" t="str">
        <f t="shared" si="178"/>
        <v/>
      </c>
      <c r="BV255" s="263" t="str">
        <f t="shared" si="304"/>
        <v/>
      </c>
      <c r="BW255" s="254" t="str">
        <f t="shared" si="302"/>
        <v/>
      </c>
      <c r="BX255" s="254" t="str">
        <f t="shared" si="179"/>
        <v/>
      </c>
      <c r="BY255" s="264" t="str">
        <f t="shared" si="33"/>
        <v/>
      </c>
      <c r="BZ255" s="254" t="str">
        <f t="shared" si="34"/>
        <v/>
      </c>
      <c r="CA255" s="254">
        <f t="shared" si="308"/>
        <v>0</v>
      </c>
      <c r="CB255" s="254">
        <f t="shared" si="308"/>
        <v>0</v>
      </c>
      <c r="CC255" s="254">
        <f t="shared" si="308"/>
        <v>0</v>
      </c>
      <c r="CD255" s="254">
        <f t="shared" si="308"/>
        <v>0</v>
      </c>
      <c r="CE255" s="254">
        <f t="shared" si="308"/>
        <v>0</v>
      </c>
      <c r="CF255" s="254">
        <f t="shared" si="308"/>
        <v>0</v>
      </c>
      <c r="CG255" s="254">
        <f t="shared" si="307"/>
        <v>0</v>
      </c>
      <c r="CH255" s="254">
        <f t="shared" si="307"/>
        <v>0</v>
      </c>
      <c r="CI255" s="254">
        <f t="shared" si="307"/>
        <v>0</v>
      </c>
      <c r="CJ255" s="254">
        <f t="shared" si="298"/>
        <v>0</v>
      </c>
      <c r="CK255" s="254">
        <f t="shared" si="298"/>
        <v>0</v>
      </c>
      <c r="CL255" s="254">
        <f t="shared" si="298"/>
        <v>0</v>
      </c>
      <c r="CM255" s="254">
        <f t="shared" si="262"/>
        <v>0</v>
      </c>
      <c r="CN255" s="254">
        <f t="shared" si="263"/>
        <v>0</v>
      </c>
      <c r="CO255" s="254">
        <f t="shared" si="264"/>
        <v>0</v>
      </c>
      <c r="CP255" s="254">
        <f t="shared" si="265"/>
        <v>0</v>
      </c>
      <c r="CQ255" s="254">
        <f t="shared" si="266"/>
        <v>0</v>
      </c>
      <c r="CR255" s="254">
        <f t="shared" si="267"/>
        <v>0</v>
      </c>
      <c r="CS255" s="254">
        <f t="shared" si="268"/>
        <v>0</v>
      </c>
      <c r="CT255" s="254">
        <f t="shared" si="269"/>
        <v>0</v>
      </c>
      <c r="CU255" s="254">
        <f t="shared" si="270"/>
        <v>0</v>
      </c>
      <c r="CV255" s="254">
        <f t="shared" si="271"/>
        <v>0</v>
      </c>
      <c r="CW255" s="254">
        <f t="shared" si="272"/>
        <v>0</v>
      </c>
      <c r="CX255" s="254">
        <f t="shared" si="273"/>
        <v>0</v>
      </c>
      <c r="CY255" s="254">
        <f t="shared" si="274"/>
        <v>0</v>
      </c>
      <c r="CZ255" s="254">
        <f t="shared" si="275"/>
        <v>0</v>
      </c>
      <c r="DA255" s="254">
        <f t="shared" si="276"/>
        <v>0</v>
      </c>
      <c r="DB255" s="254">
        <f t="shared" si="277"/>
        <v>0</v>
      </c>
      <c r="DC255" s="254">
        <f t="shared" si="278"/>
        <v>0</v>
      </c>
      <c r="DD255" s="254">
        <f t="shared" si="279"/>
        <v>0</v>
      </c>
      <c r="DE255" s="254">
        <f t="shared" si="280"/>
        <v>0</v>
      </c>
      <c r="DF255" s="254">
        <f t="shared" si="281"/>
        <v>0</v>
      </c>
      <c r="DG255" s="254">
        <f t="shared" si="282"/>
        <v>0</v>
      </c>
      <c r="DH255" s="254">
        <f t="shared" si="283"/>
        <v>0</v>
      </c>
      <c r="DI255" s="254">
        <f t="shared" si="284"/>
        <v>0</v>
      </c>
      <c r="DJ255" s="254">
        <f t="shared" si="285"/>
        <v>0</v>
      </c>
      <c r="DK255" s="254">
        <f t="shared" si="286"/>
        <v>0</v>
      </c>
      <c r="DL255" s="254">
        <f t="shared" si="287"/>
        <v>0</v>
      </c>
      <c r="DM255" s="254">
        <f t="shared" si="288"/>
        <v>0</v>
      </c>
      <c r="DN255" s="254">
        <f t="shared" si="289"/>
        <v>0</v>
      </c>
      <c r="DO255" s="254">
        <f t="shared" si="290"/>
        <v>0</v>
      </c>
      <c r="DP255" s="254">
        <f t="shared" si="291"/>
        <v>0</v>
      </c>
      <c r="DQ255" s="254">
        <f t="shared" si="292"/>
        <v>0</v>
      </c>
      <c r="DR255" s="254">
        <f t="shared" si="293"/>
        <v>0</v>
      </c>
      <c r="DS255" s="254">
        <f t="shared" si="294"/>
        <v>0</v>
      </c>
      <c r="DT255" s="254">
        <f t="shared" si="295"/>
        <v>0</v>
      </c>
      <c r="DU255" s="254">
        <f t="shared" si="296"/>
        <v>0</v>
      </c>
      <c r="DV255" s="254">
        <f t="shared" si="297"/>
        <v>0</v>
      </c>
    </row>
    <row r="256" spans="1:126" ht="24" customHeight="1">
      <c r="A256" s="11" t="str">
        <f ca="1">IF(AG256&lt;&gt;"OK","",CONCATENATE(TEXT('Front Page'!$F$33,"000"),TEXT('Front Page'!$F$31,"000"),"-",LEFT('Front Page'!$R$53,5),"-",LEFT(D256,1),AJ256, "-",TEXT(B256,"000")))</f>
        <v/>
      </c>
      <c r="B256" s="12" t="str">
        <f>IFERROR(IF(E256="","",MAX(B$17:B255)+1),"")</f>
        <v/>
      </c>
      <c r="C256" s="13"/>
      <c r="D256" s="29" t="str">
        <f t="shared" si="300"/>
        <v>None</v>
      </c>
      <c r="E256" s="29" t="str">
        <f t="shared" si="17"/>
        <v/>
      </c>
      <c r="F256" s="29" t="str">
        <f t="shared" si="18"/>
        <v/>
      </c>
      <c r="G256" s="363"/>
      <c r="H256" s="364"/>
      <c r="I256" s="325" t="str">
        <f t="shared" si="255"/>
        <v>No</v>
      </c>
      <c r="J256" s="314">
        <v>0</v>
      </c>
      <c r="K256" s="312">
        <v>0</v>
      </c>
      <c r="L256" s="312">
        <v>0</v>
      </c>
      <c r="M256" s="312">
        <v>0</v>
      </c>
      <c r="N256" s="312">
        <v>0</v>
      </c>
      <c r="O256" s="312">
        <v>0</v>
      </c>
      <c r="P256" s="312">
        <v>0</v>
      </c>
      <c r="Q256" s="312">
        <v>0</v>
      </c>
      <c r="R256" s="312">
        <v>0</v>
      </c>
      <c r="S256" s="312">
        <v>0</v>
      </c>
      <c r="T256" s="312">
        <v>0</v>
      </c>
      <c r="U256" s="312">
        <v>0</v>
      </c>
      <c r="V256" s="313">
        <v>1</v>
      </c>
      <c r="W256" s="313">
        <v>1</v>
      </c>
      <c r="X256" s="312">
        <v>0</v>
      </c>
      <c r="Y256" s="312">
        <v>0</v>
      </c>
      <c r="Z256" s="312">
        <v>0</v>
      </c>
      <c r="AA256" s="14">
        <v>0</v>
      </c>
      <c r="AB256" s="317"/>
      <c r="AC256" s="15" t="str">
        <f t="shared" si="246"/>
        <v/>
      </c>
      <c r="AD256" s="15" t="str">
        <f t="shared" si="256"/>
        <v/>
      </c>
      <c r="AE256" s="16" t="str">
        <f t="shared" si="257"/>
        <v>0 - 0</v>
      </c>
      <c r="AF256" s="20" t="str">
        <f t="shared" si="258"/>
        <v>Not an offer</v>
      </c>
      <c r="AG256" s="276" t="str">
        <f t="shared" si="248"/>
        <v>Not an Offer</v>
      </c>
      <c r="AH256" s="150"/>
      <c r="AI256" s="254">
        <v>240</v>
      </c>
      <c r="AJ256" s="149" t="str">
        <f t="shared" si="249"/>
        <v>00-ICT</v>
      </c>
      <c r="AK256" s="254" t="b">
        <f t="shared" si="11"/>
        <v>0</v>
      </c>
      <c r="AL256" s="254">
        <f t="shared" si="247"/>
        <v>0</v>
      </c>
      <c r="AM256" s="254">
        <f t="shared" si="250"/>
        <v>0</v>
      </c>
      <c r="AN256" s="288">
        <f t="shared" si="259"/>
        <v>0</v>
      </c>
      <c r="AO256" s="288">
        <f>IF(AND($BU256=$BV256,BU256=AO$13),$J256&amp;$K256&amp;$L256&amp;$M256&amp;$N256&amp;$O256&amp;$P256&amp;$Q256&amp;$R256&amp;$S256&amp;$T256&amp;$U256,IFERROR(MATCH($AN256,AO$17:AO255,0),-1000))</f>
        <v>1</v>
      </c>
      <c r="AP256" s="288">
        <f>IF(AND($BU256=$BV256,BV256=AP$13),$J256&amp;$K256&amp;$L256&amp;$M256&amp;$N256&amp;$O256&amp;$P256&amp;$Q256&amp;$R256&amp;$S256&amp;$T256&amp;$U256,IFERROR(MATCH($AN256,AP$17:AP255,0),-1000))</f>
        <v>1</v>
      </c>
      <c r="AQ256" s="288">
        <f>IF(AND($BU256=$BV256,BW256=AQ$13),$J256&amp;$K256&amp;$L256&amp;$M256&amp;$N256&amp;$O256&amp;$P256&amp;$Q256&amp;$R256&amp;$S256&amp;$T256&amp;$U256,IFERROR(MATCH($AN256,AQ$17:AQ255,0),-1000))</f>
        <v>1</v>
      </c>
      <c r="AR256" s="288">
        <f>IF(AND($BU256=$BV256,BX256=AR$13),$J256&amp;$K256&amp;$L256&amp;$M256&amp;$N256&amp;$O256&amp;$P256&amp;$Q256&amp;$R256&amp;$S256&amp;$T256&amp;$U256,IFERROR(MATCH($AN256,AR$17:AR255,0),-1000))</f>
        <v>1</v>
      </c>
      <c r="AS256" s="254">
        <f t="shared" si="242"/>
        <v>0</v>
      </c>
      <c r="AT256" s="261" t="str">
        <f t="shared" si="260"/>
        <v/>
      </c>
      <c r="AU256" s="254" t="str">
        <f t="shared" si="253"/>
        <v/>
      </c>
      <c r="AV256" s="254" t="str">
        <f t="shared" si="253"/>
        <v/>
      </c>
      <c r="AW256" s="254" t="str">
        <f t="shared" si="253"/>
        <v/>
      </c>
      <c r="AX256" s="254" t="str">
        <f t="shared" si="253"/>
        <v/>
      </c>
      <c r="AY256" s="254" t="str">
        <f t="shared" si="305"/>
        <v/>
      </c>
      <c r="AZ256" s="254" t="str">
        <f t="shared" si="305"/>
        <v/>
      </c>
      <c r="BA256" s="254" t="str">
        <f t="shared" si="305"/>
        <v/>
      </c>
      <c r="BB256" s="254" t="str">
        <f t="shared" si="305"/>
        <v/>
      </c>
      <c r="BC256" s="254" t="str">
        <f t="shared" si="305"/>
        <v/>
      </c>
      <c r="BD256" s="254" t="str">
        <f t="shared" si="305"/>
        <v/>
      </c>
      <c r="BE256" s="262" t="str">
        <f t="shared" si="244"/>
        <v/>
      </c>
      <c r="BF256" s="263" t="str">
        <f t="shared" si="254"/>
        <v/>
      </c>
      <c r="BG256" s="254" t="str">
        <f t="shared" si="254"/>
        <v/>
      </c>
      <c r="BH256" s="254" t="str">
        <f t="shared" si="254"/>
        <v/>
      </c>
      <c r="BI256" s="254" t="str">
        <f t="shared" si="254"/>
        <v/>
      </c>
      <c r="BJ256" s="254" t="str">
        <f t="shared" si="306"/>
        <v/>
      </c>
      <c r="BK256" s="254" t="str">
        <f t="shared" si="306"/>
        <v/>
      </c>
      <c r="BL256" s="254" t="str">
        <f t="shared" si="306"/>
        <v/>
      </c>
      <c r="BM256" s="254" t="str">
        <f t="shared" si="306"/>
        <v/>
      </c>
      <c r="BN256" s="254" t="str">
        <f t="shared" si="306"/>
        <v/>
      </c>
      <c r="BO256" s="254" t="str">
        <f t="shared" si="306"/>
        <v/>
      </c>
      <c r="BP256" s="254" t="str">
        <f t="shared" si="245"/>
        <v/>
      </c>
      <c r="BQ256" s="264" t="str">
        <f t="shared" si="261"/>
        <v/>
      </c>
      <c r="BR256" s="261" t="str">
        <f t="shared" si="30"/>
        <v/>
      </c>
      <c r="BS256" s="254" t="str">
        <f t="shared" si="303"/>
        <v/>
      </c>
      <c r="BT256" s="254" t="str">
        <f t="shared" si="301"/>
        <v/>
      </c>
      <c r="BU256" s="265" t="str">
        <f t="shared" si="178"/>
        <v/>
      </c>
      <c r="BV256" s="263" t="str">
        <f t="shared" si="304"/>
        <v/>
      </c>
      <c r="BW256" s="254" t="str">
        <f t="shared" si="302"/>
        <v/>
      </c>
      <c r="BX256" s="254" t="str">
        <f t="shared" si="179"/>
        <v/>
      </c>
      <c r="BY256" s="264" t="str">
        <f t="shared" si="33"/>
        <v/>
      </c>
      <c r="BZ256" s="254" t="str">
        <f t="shared" si="34"/>
        <v/>
      </c>
      <c r="CA256" s="254">
        <f t="shared" si="308"/>
        <v>0</v>
      </c>
      <c r="CB256" s="254">
        <f t="shared" si="308"/>
        <v>0</v>
      </c>
      <c r="CC256" s="254">
        <f t="shared" si="308"/>
        <v>0</v>
      </c>
      <c r="CD256" s="254">
        <f t="shared" si="308"/>
        <v>0</v>
      </c>
      <c r="CE256" s="254">
        <f t="shared" si="308"/>
        <v>0</v>
      </c>
      <c r="CF256" s="254">
        <f t="shared" si="308"/>
        <v>0</v>
      </c>
      <c r="CG256" s="254">
        <f t="shared" si="307"/>
        <v>0</v>
      </c>
      <c r="CH256" s="254">
        <f t="shared" si="307"/>
        <v>0</v>
      </c>
      <c r="CI256" s="254">
        <f t="shared" si="307"/>
        <v>0</v>
      </c>
      <c r="CJ256" s="254">
        <f t="shared" si="298"/>
        <v>0</v>
      </c>
      <c r="CK256" s="254">
        <f t="shared" si="298"/>
        <v>0</v>
      </c>
      <c r="CL256" s="254">
        <f t="shared" si="298"/>
        <v>0</v>
      </c>
      <c r="CM256" s="254">
        <f t="shared" si="262"/>
        <v>0</v>
      </c>
      <c r="CN256" s="254">
        <f t="shared" si="263"/>
        <v>0</v>
      </c>
      <c r="CO256" s="254">
        <f t="shared" si="264"/>
        <v>0</v>
      </c>
      <c r="CP256" s="254">
        <f t="shared" si="265"/>
        <v>0</v>
      </c>
      <c r="CQ256" s="254">
        <f t="shared" si="266"/>
        <v>0</v>
      </c>
      <c r="CR256" s="254">
        <f t="shared" si="267"/>
        <v>0</v>
      </c>
      <c r="CS256" s="254">
        <f t="shared" si="268"/>
        <v>0</v>
      </c>
      <c r="CT256" s="254">
        <f t="shared" si="269"/>
        <v>0</v>
      </c>
      <c r="CU256" s="254">
        <f t="shared" si="270"/>
        <v>0</v>
      </c>
      <c r="CV256" s="254">
        <f t="shared" si="271"/>
        <v>0</v>
      </c>
      <c r="CW256" s="254">
        <f t="shared" si="272"/>
        <v>0</v>
      </c>
      <c r="CX256" s="254">
        <f t="shared" si="273"/>
        <v>0</v>
      </c>
      <c r="CY256" s="254">
        <f t="shared" si="274"/>
        <v>0</v>
      </c>
      <c r="CZ256" s="254">
        <f t="shared" si="275"/>
        <v>0</v>
      </c>
      <c r="DA256" s="254">
        <f t="shared" si="276"/>
        <v>0</v>
      </c>
      <c r="DB256" s="254">
        <f t="shared" si="277"/>
        <v>0</v>
      </c>
      <c r="DC256" s="254">
        <f t="shared" si="278"/>
        <v>0</v>
      </c>
      <c r="DD256" s="254">
        <f t="shared" si="279"/>
        <v>0</v>
      </c>
      <c r="DE256" s="254">
        <f t="shared" si="280"/>
        <v>0</v>
      </c>
      <c r="DF256" s="254">
        <f t="shared" si="281"/>
        <v>0</v>
      </c>
      <c r="DG256" s="254">
        <f t="shared" si="282"/>
        <v>0</v>
      </c>
      <c r="DH256" s="254">
        <f t="shared" si="283"/>
        <v>0</v>
      </c>
      <c r="DI256" s="254">
        <f t="shared" si="284"/>
        <v>0</v>
      </c>
      <c r="DJ256" s="254">
        <f t="shared" si="285"/>
        <v>0</v>
      </c>
      <c r="DK256" s="254">
        <f t="shared" si="286"/>
        <v>0</v>
      </c>
      <c r="DL256" s="254">
        <f t="shared" si="287"/>
        <v>0</v>
      </c>
      <c r="DM256" s="254">
        <f t="shared" si="288"/>
        <v>0</v>
      </c>
      <c r="DN256" s="254">
        <f t="shared" si="289"/>
        <v>0</v>
      </c>
      <c r="DO256" s="254">
        <f t="shared" si="290"/>
        <v>0</v>
      </c>
      <c r="DP256" s="254">
        <f t="shared" si="291"/>
        <v>0</v>
      </c>
      <c r="DQ256" s="254">
        <f t="shared" si="292"/>
        <v>0</v>
      </c>
      <c r="DR256" s="254">
        <f t="shared" si="293"/>
        <v>0</v>
      </c>
      <c r="DS256" s="254">
        <f t="shared" si="294"/>
        <v>0</v>
      </c>
      <c r="DT256" s="254">
        <f t="shared" si="295"/>
        <v>0</v>
      </c>
      <c r="DU256" s="254">
        <f t="shared" si="296"/>
        <v>0</v>
      </c>
      <c r="DV256" s="254">
        <f t="shared" si="297"/>
        <v>0</v>
      </c>
    </row>
    <row r="257" spans="1:126" ht="24" customHeight="1">
      <c r="A257" s="11" t="str">
        <f ca="1">IF(AG257&lt;&gt;"OK","",CONCATENATE(TEXT('Front Page'!$F$33,"000"),TEXT('Front Page'!$F$31,"000"),"-",LEFT('Front Page'!$R$53,5),"-",LEFT(D257,1),AJ257, "-",TEXT(B257,"000")))</f>
        <v/>
      </c>
      <c r="B257" s="12" t="str">
        <f>IFERROR(IF(E257="","",MAX(B$17:B256)+1),"")</f>
        <v/>
      </c>
      <c r="C257" s="13"/>
      <c r="D257" s="29" t="str">
        <f t="shared" si="300"/>
        <v>None</v>
      </c>
      <c r="E257" s="29" t="str">
        <f t="shared" si="17"/>
        <v/>
      </c>
      <c r="F257" s="29" t="str">
        <f t="shared" si="18"/>
        <v/>
      </c>
      <c r="G257" s="363"/>
      <c r="H257" s="364"/>
      <c r="I257" s="325" t="str">
        <f t="shared" si="255"/>
        <v>No</v>
      </c>
      <c r="J257" s="314">
        <v>0</v>
      </c>
      <c r="K257" s="312">
        <v>0</v>
      </c>
      <c r="L257" s="312">
        <v>0</v>
      </c>
      <c r="M257" s="312">
        <v>0</v>
      </c>
      <c r="N257" s="312">
        <v>0</v>
      </c>
      <c r="O257" s="312">
        <v>0</v>
      </c>
      <c r="P257" s="312">
        <v>0</v>
      </c>
      <c r="Q257" s="312">
        <v>0</v>
      </c>
      <c r="R257" s="312">
        <v>0</v>
      </c>
      <c r="S257" s="312">
        <v>0</v>
      </c>
      <c r="T257" s="312">
        <v>0</v>
      </c>
      <c r="U257" s="312">
        <v>0</v>
      </c>
      <c r="V257" s="313">
        <v>1</v>
      </c>
      <c r="W257" s="313">
        <v>1</v>
      </c>
      <c r="X257" s="312">
        <v>0</v>
      </c>
      <c r="Y257" s="312">
        <v>0</v>
      </c>
      <c r="Z257" s="312">
        <v>0</v>
      </c>
      <c r="AA257" s="14">
        <v>0</v>
      </c>
      <c r="AB257" s="317"/>
      <c r="AC257" s="15" t="str">
        <f t="shared" si="246"/>
        <v/>
      </c>
      <c r="AD257" s="15" t="str">
        <f t="shared" si="256"/>
        <v/>
      </c>
      <c r="AE257" s="16" t="str">
        <f t="shared" si="257"/>
        <v>0 - 0</v>
      </c>
      <c r="AF257" s="20" t="str">
        <f t="shared" si="258"/>
        <v>Not an offer</v>
      </c>
      <c r="AG257" s="276" t="str">
        <f t="shared" si="248"/>
        <v>Not an Offer</v>
      </c>
      <c r="AH257" s="150"/>
      <c r="AI257" s="254">
        <v>241</v>
      </c>
      <c r="AJ257" s="149" t="str">
        <f t="shared" si="249"/>
        <v>00-ICT</v>
      </c>
      <c r="AK257" s="254" t="b">
        <f t="shared" si="11"/>
        <v>0</v>
      </c>
      <c r="AL257" s="254">
        <f t="shared" si="247"/>
        <v>0</v>
      </c>
      <c r="AM257" s="254">
        <f t="shared" si="250"/>
        <v>0</v>
      </c>
      <c r="AN257" s="288">
        <f t="shared" si="259"/>
        <v>0</v>
      </c>
      <c r="AO257" s="288">
        <f>IF(AND($BU257=$BV257,BU257=AO$13),$J257&amp;$K257&amp;$L257&amp;$M257&amp;$N257&amp;$O257&amp;$P257&amp;$Q257&amp;$R257&amp;$S257&amp;$T257&amp;$U257,IFERROR(MATCH($AN257,AO$17:AO256,0),-1000))</f>
        <v>1</v>
      </c>
      <c r="AP257" s="288">
        <f>IF(AND($BU257=$BV257,BV257=AP$13),$J257&amp;$K257&amp;$L257&amp;$M257&amp;$N257&amp;$O257&amp;$P257&amp;$Q257&amp;$R257&amp;$S257&amp;$T257&amp;$U257,IFERROR(MATCH($AN257,AP$17:AP256,0),-1000))</f>
        <v>1</v>
      </c>
      <c r="AQ257" s="288">
        <f>IF(AND($BU257=$BV257,BW257=AQ$13),$J257&amp;$K257&amp;$L257&amp;$M257&amp;$N257&amp;$O257&amp;$P257&amp;$Q257&amp;$R257&amp;$S257&amp;$T257&amp;$U257,IFERROR(MATCH($AN257,AQ$17:AQ256,0),-1000))</f>
        <v>1</v>
      </c>
      <c r="AR257" s="288">
        <f>IF(AND($BU257=$BV257,BX257=AR$13),$J257&amp;$K257&amp;$L257&amp;$M257&amp;$N257&amp;$O257&amp;$P257&amp;$Q257&amp;$R257&amp;$S257&amp;$T257&amp;$U257,IFERROR(MATCH($AN257,AR$17:AR256,0),-1000))</f>
        <v>1</v>
      </c>
      <c r="AS257" s="254">
        <f t="shared" si="242"/>
        <v>0</v>
      </c>
      <c r="AT257" s="261" t="str">
        <f t="shared" si="260"/>
        <v/>
      </c>
      <c r="AU257" s="254" t="str">
        <f t="shared" si="253"/>
        <v/>
      </c>
      <c r="AV257" s="254" t="str">
        <f t="shared" si="253"/>
        <v/>
      </c>
      <c r="AW257" s="254" t="str">
        <f t="shared" si="253"/>
        <v/>
      </c>
      <c r="AX257" s="254" t="str">
        <f t="shared" si="253"/>
        <v/>
      </c>
      <c r="AY257" s="254" t="str">
        <f t="shared" si="305"/>
        <v/>
      </c>
      <c r="AZ257" s="254" t="str">
        <f t="shared" si="305"/>
        <v/>
      </c>
      <c r="BA257" s="254" t="str">
        <f t="shared" si="305"/>
        <v/>
      </c>
      <c r="BB257" s="254" t="str">
        <f t="shared" si="305"/>
        <v/>
      </c>
      <c r="BC257" s="254" t="str">
        <f t="shared" si="305"/>
        <v/>
      </c>
      <c r="BD257" s="254" t="str">
        <f t="shared" si="305"/>
        <v/>
      </c>
      <c r="BE257" s="262" t="str">
        <f t="shared" si="244"/>
        <v/>
      </c>
      <c r="BF257" s="263" t="str">
        <f t="shared" si="254"/>
        <v/>
      </c>
      <c r="BG257" s="254" t="str">
        <f t="shared" si="254"/>
        <v/>
      </c>
      <c r="BH257" s="254" t="str">
        <f t="shared" si="254"/>
        <v/>
      </c>
      <c r="BI257" s="254" t="str">
        <f t="shared" si="254"/>
        <v/>
      </c>
      <c r="BJ257" s="254" t="str">
        <f t="shared" si="306"/>
        <v/>
      </c>
      <c r="BK257" s="254" t="str">
        <f t="shared" si="306"/>
        <v/>
      </c>
      <c r="BL257" s="254" t="str">
        <f t="shared" si="306"/>
        <v/>
      </c>
      <c r="BM257" s="254" t="str">
        <f t="shared" si="306"/>
        <v/>
      </c>
      <c r="BN257" s="254" t="str">
        <f t="shared" si="306"/>
        <v/>
      </c>
      <c r="BO257" s="254" t="str">
        <f t="shared" si="306"/>
        <v/>
      </c>
      <c r="BP257" s="254" t="str">
        <f t="shared" si="245"/>
        <v/>
      </c>
      <c r="BQ257" s="264" t="str">
        <f t="shared" si="261"/>
        <v/>
      </c>
      <c r="BR257" s="261" t="str">
        <f t="shared" si="30"/>
        <v/>
      </c>
      <c r="BS257" s="254" t="str">
        <f t="shared" si="303"/>
        <v/>
      </c>
      <c r="BT257" s="254" t="str">
        <f t="shared" si="301"/>
        <v/>
      </c>
      <c r="BU257" s="265" t="str">
        <f t="shared" si="178"/>
        <v/>
      </c>
      <c r="BV257" s="263" t="str">
        <f t="shared" si="304"/>
        <v/>
      </c>
      <c r="BW257" s="254" t="str">
        <f t="shared" si="302"/>
        <v/>
      </c>
      <c r="BX257" s="254" t="str">
        <f t="shared" si="179"/>
        <v/>
      </c>
      <c r="BY257" s="264" t="str">
        <f t="shared" si="33"/>
        <v/>
      </c>
      <c r="BZ257" s="254" t="str">
        <f t="shared" si="34"/>
        <v/>
      </c>
      <c r="CA257" s="254">
        <f t="shared" si="308"/>
        <v>0</v>
      </c>
      <c r="CB257" s="254">
        <f t="shared" si="308"/>
        <v>0</v>
      </c>
      <c r="CC257" s="254">
        <f t="shared" si="308"/>
        <v>0</v>
      </c>
      <c r="CD257" s="254">
        <f t="shared" si="308"/>
        <v>0</v>
      </c>
      <c r="CE257" s="254">
        <f t="shared" si="308"/>
        <v>0</v>
      </c>
      <c r="CF257" s="254">
        <f t="shared" si="308"/>
        <v>0</v>
      </c>
      <c r="CG257" s="254">
        <f t="shared" si="307"/>
        <v>0</v>
      </c>
      <c r="CH257" s="254">
        <f t="shared" si="307"/>
        <v>0</v>
      </c>
      <c r="CI257" s="254">
        <f t="shared" si="307"/>
        <v>0</v>
      </c>
      <c r="CJ257" s="254">
        <f t="shared" si="298"/>
        <v>0</v>
      </c>
      <c r="CK257" s="254">
        <f t="shared" si="298"/>
        <v>0</v>
      </c>
      <c r="CL257" s="254">
        <f t="shared" si="298"/>
        <v>0</v>
      </c>
      <c r="CM257" s="254">
        <f t="shared" si="262"/>
        <v>0</v>
      </c>
      <c r="CN257" s="254">
        <f t="shared" si="263"/>
        <v>0</v>
      </c>
      <c r="CO257" s="254">
        <f t="shared" si="264"/>
        <v>0</v>
      </c>
      <c r="CP257" s="254">
        <f t="shared" si="265"/>
        <v>0</v>
      </c>
      <c r="CQ257" s="254">
        <f t="shared" si="266"/>
        <v>0</v>
      </c>
      <c r="CR257" s="254">
        <f t="shared" si="267"/>
        <v>0</v>
      </c>
      <c r="CS257" s="254">
        <f t="shared" si="268"/>
        <v>0</v>
      </c>
      <c r="CT257" s="254">
        <f t="shared" si="269"/>
        <v>0</v>
      </c>
      <c r="CU257" s="254">
        <f t="shared" si="270"/>
        <v>0</v>
      </c>
      <c r="CV257" s="254">
        <f t="shared" si="271"/>
        <v>0</v>
      </c>
      <c r="CW257" s="254">
        <f t="shared" si="272"/>
        <v>0</v>
      </c>
      <c r="CX257" s="254">
        <f t="shared" si="273"/>
        <v>0</v>
      </c>
      <c r="CY257" s="254">
        <f t="shared" si="274"/>
        <v>0</v>
      </c>
      <c r="CZ257" s="254">
        <f t="shared" si="275"/>
        <v>0</v>
      </c>
      <c r="DA257" s="254">
        <f t="shared" si="276"/>
        <v>0</v>
      </c>
      <c r="DB257" s="254">
        <f t="shared" si="277"/>
        <v>0</v>
      </c>
      <c r="DC257" s="254">
        <f t="shared" si="278"/>
        <v>0</v>
      </c>
      <c r="DD257" s="254">
        <f t="shared" si="279"/>
        <v>0</v>
      </c>
      <c r="DE257" s="254">
        <f t="shared" si="280"/>
        <v>0</v>
      </c>
      <c r="DF257" s="254">
        <f t="shared" si="281"/>
        <v>0</v>
      </c>
      <c r="DG257" s="254">
        <f t="shared" si="282"/>
        <v>0</v>
      </c>
      <c r="DH257" s="254">
        <f t="shared" si="283"/>
        <v>0</v>
      </c>
      <c r="DI257" s="254">
        <f t="shared" si="284"/>
        <v>0</v>
      </c>
      <c r="DJ257" s="254">
        <f t="shared" si="285"/>
        <v>0</v>
      </c>
      <c r="DK257" s="254">
        <f t="shared" si="286"/>
        <v>0</v>
      </c>
      <c r="DL257" s="254">
        <f t="shared" si="287"/>
        <v>0</v>
      </c>
      <c r="DM257" s="254">
        <f t="shared" si="288"/>
        <v>0</v>
      </c>
      <c r="DN257" s="254">
        <f t="shared" si="289"/>
        <v>0</v>
      </c>
      <c r="DO257" s="254">
        <f t="shared" si="290"/>
        <v>0</v>
      </c>
      <c r="DP257" s="254">
        <f t="shared" si="291"/>
        <v>0</v>
      </c>
      <c r="DQ257" s="254">
        <f t="shared" si="292"/>
        <v>0</v>
      </c>
      <c r="DR257" s="254">
        <f t="shared" si="293"/>
        <v>0</v>
      </c>
      <c r="DS257" s="254">
        <f t="shared" si="294"/>
        <v>0</v>
      </c>
      <c r="DT257" s="254">
        <f t="shared" si="295"/>
        <v>0</v>
      </c>
      <c r="DU257" s="254">
        <f t="shared" si="296"/>
        <v>0</v>
      </c>
      <c r="DV257" s="254">
        <f t="shared" si="297"/>
        <v>0</v>
      </c>
    </row>
    <row r="258" spans="1:126" ht="24" customHeight="1">
      <c r="A258" s="11" t="str">
        <f ca="1">IF(AG258&lt;&gt;"OK","",CONCATENATE(TEXT('Front Page'!$F$33,"000"),TEXT('Front Page'!$F$31,"000"),"-",LEFT('Front Page'!$R$53,5),"-",LEFT(D258,1),AJ258, "-",TEXT(B258,"000")))</f>
        <v/>
      </c>
      <c r="B258" s="12" t="str">
        <f>IFERROR(IF(E258="","",MAX(B$17:B257)+1),"")</f>
        <v/>
      </c>
      <c r="C258" s="13"/>
      <c r="D258" s="29" t="str">
        <f t="shared" si="300"/>
        <v>None</v>
      </c>
      <c r="E258" s="29" t="str">
        <f t="shared" si="17"/>
        <v/>
      </c>
      <c r="F258" s="29" t="str">
        <f t="shared" si="18"/>
        <v/>
      </c>
      <c r="G258" s="363"/>
      <c r="H258" s="364"/>
      <c r="I258" s="325" t="str">
        <f t="shared" si="255"/>
        <v>No</v>
      </c>
      <c r="J258" s="314">
        <v>0</v>
      </c>
      <c r="K258" s="312">
        <v>0</v>
      </c>
      <c r="L258" s="312">
        <v>0</v>
      </c>
      <c r="M258" s="312">
        <v>0</v>
      </c>
      <c r="N258" s="312">
        <v>0</v>
      </c>
      <c r="O258" s="312">
        <v>0</v>
      </c>
      <c r="P258" s="312">
        <v>0</v>
      </c>
      <c r="Q258" s="312">
        <v>0</v>
      </c>
      <c r="R258" s="312">
        <v>0</v>
      </c>
      <c r="S258" s="312">
        <v>0</v>
      </c>
      <c r="T258" s="312">
        <v>0</v>
      </c>
      <c r="U258" s="312">
        <v>0</v>
      </c>
      <c r="V258" s="313">
        <v>1</v>
      </c>
      <c r="W258" s="313">
        <v>1</v>
      </c>
      <c r="X258" s="312">
        <v>0</v>
      </c>
      <c r="Y258" s="312">
        <v>0</v>
      </c>
      <c r="Z258" s="312">
        <v>0</v>
      </c>
      <c r="AA258" s="14">
        <v>0</v>
      </c>
      <c r="AB258" s="317"/>
      <c r="AC258" s="15" t="str">
        <f t="shared" si="246"/>
        <v/>
      </c>
      <c r="AD258" s="15" t="str">
        <f t="shared" si="256"/>
        <v/>
      </c>
      <c r="AE258" s="16" t="str">
        <f t="shared" si="257"/>
        <v>0 - 0</v>
      </c>
      <c r="AF258" s="20" t="str">
        <f t="shared" si="258"/>
        <v>Not an offer</v>
      </c>
      <c r="AG258" s="276" t="str">
        <f t="shared" si="248"/>
        <v>Not an Offer</v>
      </c>
      <c r="AH258" s="150"/>
      <c r="AI258" s="254">
        <v>242</v>
      </c>
      <c r="AJ258" s="149" t="str">
        <f t="shared" si="249"/>
        <v>00-ICT</v>
      </c>
      <c r="AK258" s="254" t="b">
        <f t="shared" si="11"/>
        <v>0</v>
      </c>
      <c r="AL258" s="254">
        <f t="shared" si="247"/>
        <v>0</v>
      </c>
      <c r="AM258" s="254">
        <f t="shared" si="250"/>
        <v>0</v>
      </c>
      <c r="AN258" s="288">
        <f t="shared" si="259"/>
        <v>0</v>
      </c>
      <c r="AO258" s="288">
        <f>IF(AND($BU258=$BV258,BU258=AO$13),$J258&amp;$K258&amp;$L258&amp;$M258&amp;$N258&amp;$O258&amp;$P258&amp;$Q258&amp;$R258&amp;$S258&amp;$T258&amp;$U258,IFERROR(MATCH($AN258,AO$17:AO257,0),-1000))</f>
        <v>1</v>
      </c>
      <c r="AP258" s="288">
        <f>IF(AND($BU258=$BV258,BV258=AP$13),$J258&amp;$K258&amp;$L258&amp;$M258&amp;$N258&amp;$O258&amp;$P258&amp;$Q258&amp;$R258&amp;$S258&amp;$T258&amp;$U258,IFERROR(MATCH($AN258,AP$17:AP257,0),-1000))</f>
        <v>1</v>
      </c>
      <c r="AQ258" s="288">
        <f>IF(AND($BU258=$BV258,BW258=AQ$13),$J258&amp;$K258&amp;$L258&amp;$M258&amp;$N258&amp;$O258&amp;$P258&amp;$Q258&amp;$R258&amp;$S258&amp;$T258&amp;$U258,IFERROR(MATCH($AN258,AQ$17:AQ257,0),-1000))</f>
        <v>1</v>
      </c>
      <c r="AR258" s="288">
        <f>IF(AND($BU258=$BV258,BX258=AR$13),$J258&amp;$K258&amp;$L258&amp;$M258&amp;$N258&amp;$O258&amp;$P258&amp;$Q258&amp;$R258&amp;$S258&amp;$T258&amp;$U258,IFERROR(MATCH($AN258,AR$17:AR257,0),-1000))</f>
        <v>1</v>
      </c>
      <c r="AS258" s="254">
        <f t="shared" si="242"/>
        <v>0</v>
      </c>
      <c r="AT258" s="261" t="str">
        <f t="shared" si="260"/>
        <v/>
      </c>
      <c r="AU258" s="254" t="str">
        <f t="shared" si="253"/>
        <v/>
      </c>
      <c r="AV258" s="254" t="str">
        <f t="shared" si="253"/>
        <v/>
      </c>
      <c r="AW258" s="254" t="str">
        <f t="shared" si="253"/>
        <v/>
      </c>
      <c r="AX258" s="254" t="str">
        <f t="shared" si="253"/>
        <v/>
      </c>
      <c r="AY258" s="254" t="str">
        <f t="shared" si="305"/>
        <v/>
      </c>
      <c r="AZ258" s="254" t="str">
        <f t="shared" si="305"/>
        <v/>
      </c>
      <c r="BA258" s="254" t="str">
        <f t="shared" si="305"/>
        <v/>
      </c>
      <c r="BB258" s="254" t="str">
        <f t="shared" si="305"/>
        <v/>
      </c>
      <c r="BC258" s="254" t="str">
        <f t="shared" si="305"/>
        <v/>
      </c>
      <c r="BD258" s="254" t="str">
        <f t="shared" si="305"/>
        <v/>
      </c>
      <c r="BE258" s="262" t="str">
        <f t="shared" si="244"/>
        <v/>
      </c>
      <c r="BF258" s="263" t="str">
        <f t="shared" si="254"/>
        <v/>
      </c>
      <c r="BG258" s="254" t="str">
        <f t="shared" si="254"/>
        <v/>
      </c>
      <c r="BH258" s="254" t="str">
        <f t="shared" si="254"/>
        <v/>
      </c>
      <c r="BI258" s="254" t="str">
        <f t="shared" si="254"/>
        <v/>
      </c>
      <c r="BJ258" s="254" t="str">
        <f t="shared" si="306"/>
        <v/>
      </c>
      <c r="BK258" s="254" t="str">
        <f t="shared" si="306"/>
        <v/>
      </c>
      <c r="BL258" s="254" t="str">
        <f t="shared" si="306"/>
        <v/>
      </c>
      <c r="BM258" s="254" t="str">
        <f t="shared" si="306"/>
        <v/>
      </c>
      <c r="BN258" s="254" t="str">
        <f t="shared" si="306"/>
        <v/>
      </c>
      <c r="BO258" s="254" t="str">
        <f t="shared" si="306"/>
        <v/>
      </c>
      <c r="BP258" s="254" t="str">
        <f t="shared" si="245"/>
        <v/>
      </c>
      <c r="BQ258" s="264" t="str">
        <f t="shared" si="261"/>
        <v/>
      </c>
      <c r="BR258" s="261" t="str">
        <f t="shared" si="30"/>
        <v/>
      </c>
      <c r="BS258" s="254" t="str">
        <f t="shared" si="303"/>
        <v/>
      </c>
      <c r="BT258" s="254" t="str">
        <f t="shared" si="301"/>
        <v/>
      </c>
      <c r="BU258" s="265" t="str">
        <f t="shared" si="178"/>
        <v/>
      </c>
      <c r="BV258" s="263" t="str">
        <f t="shared" si="304"/>
        <v/>
      </c>
      <c r="BW258" s="254" t="str">
        <f t="shared" si="302"/>
        <v/>
      </c>
      <c r="BX258" s="254" t="str">
        <f t="shared" si="179"/>
        <v/>
      </c>
      <c r="BY258" s="264" t="str">
        <f t="shared" si="33"/>
        <v/>
      </c>
      <c r="BZ258" s="254" t="str">
        <f t="shared" si="34"/>
        <v/>
      </c>
      <c r="CA258" s="254">
        <f t="shared" si="308"/>
        <v>0</v>
      </c>
      <c r="CB258" s="254">
        <f t="shared" si="308"/>
        <v>0</v>
      </c>
      <c r="CC258" s="254">
        <f t="shared" si="308"/>
        <v>0</v>
      </c>
      <c r="CD258" s="254">
        <f t="shared" si="308"/>
        <v>0</v>
      </c>
      <c r="CE258" s="254">
        <f t="shared" si="308"/>
        <v>0</v>
      </c>
      <c r="CF258" s="254">
        <f t="shared" si="308"/>
        <v>0</v>
      </c>
      <c r="CG258" s="254">
        <f t="shared" si="307"/>
        <v>0</v>
      </c>
      <c r="CH258" s="254">
        <f t="shared" si="307"/>
        <v>0</v>
      </c>
      <c r="CI258" s="254">
        <f t="shared" si="307"/>
        <v>0</v>
      </c>
      <c r="CJ258" s="254">
        <f t="shared" si="298"/>
        <v>0</v>
      </c>
      <c r="CK258" s="254">
        <f t="shared" si="298"/>
        <v>0</v>
      </c>
      <c r="CL258" s="254">
        <f t="shared" si="298"/>
        <v>0</v>
      </c>
      <c r="CM258" s="254">
        <f t="shared" si="262"/>
        <v>0</v>
      </c>
      <c r="CN258" s="254">
        <f t="shared" si="263"/>
        <v>0</v>
      </c>
      <c r="CO258" s="254">
        <f t="shared" si="264"/>
        <v>0</v>
      </c>
      <c r="CP258" s="254">
        <f t="shared" si="265"/>
        <v>0</v>
      </c>
      <c r="CQ258" s="254">
        <f t="shared" si="266"/>
        <v>0</v>
      </c>
      <c r="CR258" s="254">
        <f t="shared" si="267"/>
        <v>0</v>
      </c>
      <c r="CS258" s="254">
        <f t="shared" si="268"/>
        <v>0</v>
      </c>
      <c r="CT258" s="254">
        <f t="shared" si="269"/>
        <v>0</v>
      </c>
      <c r="CU258" s="254">
        <f t="shared" si="270"/>
        <v>0</v>
      </c>
      <c r="CV258" s="254">
        <f t="shared" si="271"/>
        <v>0</v>
      </c>
      <c r="CW258" s="254">
        <f t="shared" si="272"/>
        <v>0</v>
      </c>
      <c r="CX258" s="254">
        <f t="shared" si="273"/>
        <v>0</v>
      </c>
      <c r="CY258" s="254">
        <f t="shared" si="274"/>
        <v>0</v>
      </c>
      <c r="CZ258" s="254">
        <f t="shared" si="275"/>
        <v>0</v>
      </c>
      <c r="DA258" s="254">
        <f t="shared" si="276"/>
        <v>0</v>
      </c>
      <c r="DB258" s="254">
        <f t="shared" si="277"/>
        <v>0</v>
      </c>
      <c r="DC258" s="254">
        <f t="shared" si="278"/>
        <v>0</v>
      </c>
      <c r="DD258" s="254">
        <f t="shared" si="279"/>
        <v>0</v>
      </c>
      <c r="DE258" s="254">
        <f t="shared" si="280"/>
        <v>0</v>
      </c>
      <c r="DF258" s="254">
        <f t="shared" si="281"/>
        <v>0</v>
      </c>
      <c r="DG258" s="254">
        <f t="shared" si="282"/>
        <v>0</v>
      </c>
      <c r="DH258" s="254">
        <f t="shared" si="283"/>
        <v>0</v>
      </c>
      <c r="DI258" s="254">
        <f t="shared" si="284"/>
        <v>0</v>
      </c>
      <c r="DJ258" s="254">
        <f t="shared" si="285"/>
        <v>0</v>
      </c>
      <c r="DK258" s="254">
        <f t="shared" si="286"/>
        <v>0</v>
      </c>
      <c r="DL258" s="254">
        <f t="shared" si="287"/>
        <v>0</v>
      </c>
      <c r="DM258" s="254">
        <f t="shared" si="288"/>
        <v>0</v>
      </c>
      <c r="DN258" s="254">
        <f t="shared" si="289"/>
        <v>0</v>
      </c>
      <c r="DO258" s="254">
        <f t="shared" si="290"/>
        <v>0</v>
      </c>
      <c r="DP258" s="254">
        <f t="shared" si="291"/>
        <v>0</v>
      </c>
      <c r="DQ258" s="254">
        <f t="shared" si="292"/>
        <v>0</v>
      </c>
      <c r="DR258" s="254">
        <f t="shared" si="293"/>
        <v>0</v>
      </c>
      <c r="DS258" s="254">
        <f t="shared" si="294"/>
        <v>0</v>
      </c>
      <c r="DT258" s="254">
        <f t="shared" si="295"/>
        <v>0</v>
      </c>
      <c r="DU258" s="254">
        <f t="shared" si="296"/>
        <v>0</v>
      </c>
      <c r="DV258" s="254">
        <f t="shared" si="297"/>
        <v>0</v>
      </c>
    </row>
    <row r="259" spans="1:126" ht="24" customHeight="1">
      <c r="A259" s="11" t="str">
        <f ca="1">IF(AG259&lt;&gt;"OK","",CONCATENATE(TEXT('Front Page'!$F$33,"000"),TEXT('Front Page'!$F$31,"000"),"-",LEFT('Front Page'!$R$53,5),"-",LEFT(D259,1),AJ259, "-",TEXT(B259,"000")))</f>
        <v/>
      </c>
      <c r="B259" s="12" t="str">
        <f>IFERROR(IF(E259="","",MAX(B$17:B258)+1),"")</f>
        <v/>
      </c>
      <c r="C259" s="13"/>
      <c r="D259" s="29" t="str">
        <f t="shared" si="300"/>
        <v>None</v>
      </c>
      <c r="E259" s="29" t="str">
        <f t="shared" si="17"/>
        <v/>
      </c>
      <c r="F259" s="29" t="str">
        <f t="shared" si="18"/>
        <v/>
      </c>
      <c r="G259" s="363"/>
      <c r="H259" s="364"/>
      <c r="I259" s="325" t="str">
        <f t="shared" si="255"/>
        <v>No</v>
      </c>
      <c r="J259" s="314">
        <v>0</v>
      </c>
      <c r="K259" s="312">
        <v>0</v>
      </c>
      <c r="L259" s="312">
        <v>0</v>
      </c>
      <c r="M259" s="312">
        <v>0</v>
      </c>
      <c r="N259" s="312">
        <v>0</v>
      </c>
      <c r="O259" s="312">
        <v>0</v>
      </c>
      <c r="P259" s="312">
        <v>0</v>
      </c>
      <c r="Q259" s="312">
        <v>0</v>
      </c>
      <c r="R259" s="312">
        <v>0</v>
      </c>
      <c r="S259" s="312">
        <v>0</v>
      </c>
      <c r="T259" s="312">
        <v>0</v>
      </c>
      <c r="U259" s="312">
        <v>0</v>
      </c>
      <c r="V259" s="313">
        <v>1</v>
      </c>
      <c r="W259" s="313">
        <v>1</v>
      </c>
      <c r="X259" s="312">
        <v>0</v>
      </c>
      <c r="Y259" s="312">
        <v>0</v>
      </c>
      <c r="Z259" s="312">
        <v>0</v>
      </c>
      <c r="AA259" s="14">
        <v>0</v>
      </c>
      <c r="AB259" s="317"/>
      <c r="AC259" s="15" t="str">
        <f t="shared" si="246"/>
        <v/>
      </c>
      <c r="AD259" s="15" t="str">
        <f t="shared" si="256"/>
        <v/>
      </c>
      <c r="AE259" s="16" t="str">
        <f t="shared" si="257"/>
        <v>0 - 0</v>
      </c>
      <c r="AF259" s="20" t="str">
        <f t="shared" si="258"/>
        <v>Not an offer</v>
      </c>
      <c r="AG259" s="276" t="str">
        <f t="shared" si="248"/>
        <v>Not an Offer</v>
      </c>
      <c r="AH259" s="150"/>
      <c r="AI259" s="254">
        <v>243</v>
      </c>
      <c r="AJ259" s="149" t="str">
        <f t="shared" si="249"/>
        <v>00-ICT</v>
      </c>
      <c r="AK259" s="254" t="b">
        <f t="shared" si="11"/>
        <v>0</v>
      </c>
      <c r="AL259" s="254">
        <f t="shared" si="247"/>
        <v>0</v>
      </c>
      <c r="AM259" s="254">
        <f t="shared" si="250"/>
        <v>0</v>
      </c>
      <c r="AN259" s="288">
        <f t="shared" si="259"/>
        <v>0</v>
      </c>
      <c r="AO259" s="288">
        <f>IF(AND($BU259=$BV259,BU259=AO$13),$J259&amp;$K259&amp;$L259&amp;$M259&amp;$N259&amp;$O259&amp;$P259&amp;$Q259&amp;$R259&amp;$S259&amp;$T259&amp;$U259,IFERROR(MATCH($AN259,AO$17:AO258,0),-1000))</f>
        <v>1</v>
      </c>
      <c r="AP259" s="288">
        <f>IF(AND($BU259=$BV259,BV259=AP$13),$J259&amp;$K259&amp;$L259&amp;$M259&amp;$N259&amp;$O259&amp;$P259&amp;$Q259&amp;$R259&amp;$S259&amp;$T259&amp;$U259,IFERROR(MATCH($AN259,AP$17:AP258,0),-1000))</f>
        <v>1</v>
      </c>
      <c r="AQ259" s="288">
        <f>IF(AND($BU259=$BV259,BW259=AQ$13),$J259&amp;$K259&amp;$L259&amp;$M259&amp;$N259&amp;$O259&amp;$P259&amp;$Q259&amp;$R259&amp;$S259&amp;$T259&amp;$U259,IFERROR(MATCH($AN259,AQ$17:AQ258,0),-1000))</f>
        <v>1</v>
      </c>
      <c r="AR259" s="288">
        <f>IF(AND($BU259=$BV259,BX259=AR$13),$J259&amp;$K259&amp;$L259&amp;$M259&amp;$N259&amp;$O259&amp;$P259&amp;$Q259&amp;$R259&amp;$S259&amp;$T259&amp;$U259,IFERROR(MATCH($AN259,AR$17:AR258,0),-1000))</f>
        <v>1</v>
      </c>
      <c r="AS259" s="254">
        <f t="shared" si="242"/>
        <v>0</v>
      </c>
      <c r="AT259" s="261" t="str">
        <f t="shared" si="260"/>
        <v/>
      </c>
      <c r="AU259" s="254" t="str">
        <f t="shared" si="253"/>
        <v/>
      </c>
      <c r="AV259" s="254" t="str">
        <f t="shared" si="253"/>
        <v/>
      </c>
      <c r="AW259" s="254" t="str">
        <f t="shared" si="253"/>
        <v/>
      </c>
      <c r="AX259" s="254" t="str">
        <f t="shared" si="253"/>
        <v/>
      </c>
      <c r="AY259" s="254" t="str">
        <f t="shared" si="305"/>
        <v/>
      </c>
      <c r="AZ259" s="254" t="str">
        <f t="shared" si="305"/>
        <v/>
      </c>
      <c r="BA259" s="254" t="str">
        <f t="shared" si="305"/>
        <v/>
      </c>
      <c r="BB259" s="254" t="str">
        <f t="shared" si="305"/>
        <v/>
      </c>
      <c r="BC259" s="254" t="str">
        <f t="shared" si="305"/>
        <v/>
      </c>
      <c r="BD259" s="254" t="str">
        <f t="shared" si="305"/>
        <v/>
      </c>
      <c r="BE259" s="262" t="str">
        <f t="shared" si="244"/>
        <v/>
      </c>
      <c r="BF259" s="263" t="str">
        <f t="shared" si="254"/>
        <v/>
      </c>
      <c r="BG259" s="254" t="str">
        <f t="shared" si="254"/>
        <v/>
      </c>
      <c r="BH259" s="254" t="str">
        <f t="shared" si="254"/>
        <v/>
      </c>
      <c r="BI259" s="254" t="str">
        <f t="shared" si="254"/>
        <v/>
      </c>
      <c r="BJ259" s="254" t="str">
        <f t="shared" si="306"/>
        <v/>
      </c>
      <c r="BK259" s="254" t="str">
        <f t="shared" si="306"/>
        <v/>
      </c>
      <c r="BL259" s="254" t="str">
        <f t="shared" si="306"/>
        <v/>
      </c>
      <c r="BM259" s="254" t="str">
        <f t="shared" si="306"/>
        <v/>
      </c>
      <c r="BN259" s="254" t="str">
        <f t="shared" si="306"/>
        <v/>
      </c>
      <c r="BO259" s="254" t="str">
        <f t="shared" si="306"/>
        <v/>
      </c>
      <c r="BP259" s="254" t="str">
        <f t="shared" si="245"/>
        <v/>
      </c>
      <c r="BQ259" s="264" t="str">
        <f t="shared" si="261"/>
        <v/>
      </c>
      <c r="BR259" s="261" t="str">
        <f t="shared" si="30"/>
        <v/>
      </c>
      <c r="BS259" s="254" t="str">
        <f t="shared" si="303"/>
        <v/>
      </c>
      <c r="BT259" s="254" t="str">
        <f t="shared" si="301"/>
        <v/>
      </c>
      <c r="BU259" s="265" t="str">
        <f t="shared" si="301"/>
        <v/>
      </c>
      <c r="BV259" s="263" t="str">
        <f t="shared" si="304"/>
        <v/>
      </c>
      <c r="BW259" s="254" t="str">
        <f t="shared" si="302"/>
        <v/>
      </c>
      <c r="BX259" s="254" t="str">
        <f t="shared" si="302"/>
        <v/>
      </c>
      <c r="BY259" s="264" t="str">
        <f t="shared" si="33"/>
        <v/>
      </c>
      <c r="BZ259" s="254" t="str">
        <f t="shared" si="34"/>
        <v/>
      </c>
      <c r="CA259" s="254">
        <f t="shared" si="308"/>
        <v>0</v>
      </c>
      <c r="CB259" s="254">
        <f t="shared" si="308"/>
        <v>0</v>
      </c>
      <c r="CC259" s="254">
        <f t="shared" si="308"/>
        <v>0</v>
      </c>
      <c r="CD259" s="254">
        <f t="shared" si="308"/>
        <v>0</v>
      </c>
      <c r="CE259" s="254">
        <f t="shared" si="308"/>
        <v>0</v>
      </c>
      <c r="CF259" s="254">
        <f t="shared" si="308"/>
        <v>0</v>
      </c>
      <c r="CG259" s="254">
        <f t="shared" si="307"/>
        <v>0</v>
      </c>
      <c r="CH259" s="254">
        <f t="shared" si="307"/>
        <v>0</v>
      </c>
      <c r="CI259" s="254">
        <f t="shared" si="307"/>
        <v>0</v>
      </c>
      <c r="CJ259" s="254">
        <f t="shared" si="298"/>
        <v>0</v>
      </c>
      <c r="CK259" s="254">
        <f t="shared" si="298"/>
        <v>0</v>
      </c>
      <c r="CL259" s="254">
        <f t="shared" si="298"/>
        <v>0</v>
      </c>
      <c r="CM259" s="254">
        <f t="shared" si="262"/>
        <v>0</v>
      </c>
      <c r="CN259" s="254">
        <f t="shared" si="263"/>
        <v>0</v>
      </c>
      <c r="CO259" s="254">
        <f t="shared" si="264"/>
        <v>0</v>
      </c>
      <c r="CP259" s="254">
        <f t="shared" si="265"/>
        <v>0</v>
      </c>
      <c r="CQ259" s="254">
        <f t="shared" si="266"/>
        <v>0</v>
      </c>
      <c r="CR259" s="254">
        <f t="shared" si="267"/>
        <v>0</v>
      </c>
      <c r="CS259" s="254">
        <f t="shared" si="268"/>
        <v>0</v>
      </c>
      <c r="CT259" s="254">
        <f t="shared" si="269"/>
        <v>0</v>
      </c>
      <c r="CU259" s="254">
        <f t="shared" si="270"/>
        <v>0</v>
      </c>
      <c r="CV259" s="254">
        <f t="shared" si="271"/>
        <v>0</v>
      </c>
      <c r="CW259" s="254">
        <f t="shared" si="272"/>
        <v>0</v>
      </c>
      <c r="CX259" s="254">
        <f t="shared" si="273"/>
        <v>0</v>
      </c>
      <c r="CY259" s="254">
        <f t="shared" si="274"/>
        <v>0</v>
      </c>
      <c r="CZ259" s="254">
        <f t="shared" si="275"/>
        <v>0</v>
      </c>
      <c r="DA259" s="254">
        <f t="shared" si="276"/>
        <v>0</v>
      </c>
      <c r="DB259" s="254">
        <f t="shared" si="277"/>
        <v>0</v>
      </c>
      <c r="DC259" s="254">
        <f t="shared" si="278"/>
        <v>0</v>
      </c>
      <c r="DD259" s="254">
        <f t="shared" si="279"/>
        <v>0</v>
      </c>
      <c r="DE259" s="254">
        <f t="shared" si="280"/>
        <v>0</v>
      </c>
      <c r="DF259" s="254">
        <f t="shared" si="281"/>
        <v>0</v>
      </c>
      <c r="DG259" s="254">
        <f t="shared" si="282"/>
        <v>0</v>
      </c>
      <c r="DH259" s="254">
        <f t="shared" si="283"/>
        <v>0</v>
      </c>
      <c r="DI259" s="254">
        <f t="shared" si="284"/>
        <v>0</v>
      </c>
      <c r="DJ259" s="254">
        <f t="shared" si="285"/>
        <v>0</v>
      </c>
      <c r="DK259" s="254">
        <f t="shared" si="286"/>
        <v>0</v>
      </c>
      <c r="DL259" s="254">
        <f t="shared" si="287"/>
        <v>0</v>
      </c>
      <c r="DM259" s="254">
        <f t="shared" si="288"/>
        <v>0</v>
      </c>
      <c r="DN259" s="254">
        <f t="shared" si="289"/>
        <v>0</v>
      </c>
      <c r="DO259" s="254">
        <f t="shared" si="290"/>
        <v>0</v>
      </c>
      <c r="DP259" s="254">
        <f t="shared" si="291"/>
        <v>0</v>
      </c>
      <c r="DQ259" s="254">
        <f t="shared" si="292"/>
        <v>0</v>
      </c>
      <c r="DR259" s="254">
        <f t="shared" si="293"/>
        <v>0</v>
      </c>
      <c r="DS259" s="254">
        <f t="shared" si="294"/>
        <v>0</v>
      </c>
      <c r="DT259" s="254">
        <f t="shared" si="295"/>
        <v>0</v>
      </c>
      <c r="DU259" s="254">
        <f t="shared" si="296"/>
        <v>0</v>
      </c>
      <c r="DV259" s="254">
        <f t="shared" si="297"/>
        <v>0</v>
      </c>
    </row>
    <row r="260" spans="1:126" ht="24" customHeight="1">
      <c r="A260" s="11" t="str">
        <f ca="1">IF(AG260&lt;&gt;"OK","",CONCATENATE(TEXT('Front Page'!$F$33,"000"),TEXT('Front Page'!$F$31,"000"),"-",LEFT('Front Page'!$R$53,5),"-",LEFT(D260,1),AJ260, "-",TEXT(B260,"000")))</f>
        <v/>
      </c>
      <c r="B260" s="12" t="str">
        <f>IFERROR(IF(E260="","",MAX(B$17:B259)+1),"")</f>
        <v/>
      </c>
      <c r="C260" s="13"/>
      <c r="D260" s="29" t="str">
        <f t="shared" si="300"/>
        <v>None</v>
      </c>
      <c r="E260" s="29" t="str">
        <f t="shared" si="17"/>
        <v/>
      </c>
      <c r="F260" s="29" t="str">
        <f t="shared" si="18"/>
        <v/>
      </c>
      <c r="G260" s="363"/>
      <c r="H260" s="364"/>
      <c r="I260" s="325" t="str">
        <f t="shared" si="255"/>
        <v>No</v>
      </c>
      <c r="J260" s="314">
        <v>0</v>
      </c>
      <c r="K260" s="312">
        <v>0</v>
      </c>
      <c r="L260" s="312">
        <v>0</v>
      </c>
      <c r="M260" s="312">
        <v>0</v>
      </c>
      <c r="N260" s="312">
        <v>0</v>
      </c>
      <c r="O260" s="312">
        <v>0</v>
      </c>
      <c r="P260" s="312">
        <v>0</v>
      </c>
      <c r="Q260" s="312">
        <v>0</v>
      </c>
      <c r="R260" s="312">
        <v>0</v>
      </c>
      <c r="S260" s="312">
        <v>0</v>
      </c>
      <c r="T260" s="312">
        <v>0</v>
      </c>
      <c r="U260" s="312">
        <v>0</v>
      </c>
      <c r="V260" s="313">
        <v>1</v>
      </c>
      <c r="W260" s="313">
        <v>1</v>
      </c>
      <c r="X260" s="312">
        <v>0</v>
      </c>
      <c r="Y260" s="312">
        <v>0</v>
      </c>
      <c r="Z260" s="312">
        <v>0</v>
      </c>
      <c r="AA260" s="14">
        <v>0</v>
      </c>
      <c r="AB260" s="317"/>
      <c r="AC260" s="15" t="str">
        <f t="shared" si="246"/>
        <v/>
      </c>
      <c r="AD260" s="15" t="str">
        <f t="shared" si="256"/>
        <v/>
      </c>
      <c r="AE260" s="16" t="str">
        <f t="shared" si="257"/>
        <v>0 - 0</v>
      </c>
      <c r="AF260" s="20" t="str">
        <f t="shared" si="258"/>
        <v>Not an offer</v>
      </c>
      <c r="AG260" s="276" t="str">
        <f t="shared" si="248"/>
        <v>Not an Offer</v>
      </c>
      <c r="AH260" s="150"/>
      <c r="AI260" s="254">
        <v>244</v>
      </c>
      <c r="AJ260" s="149" t="str">
        <f t="shared" si="249"/>
        <v>00-ICT</v>
      </c>
      <c r="AK260" s="254" t="b">
        <f t="shared" si="11"/>
        <v>0</v>
      </c>
      <c r="AL260" s="254">
        <f t="shared" si="247"/>
        <v>0</v>
      </c>
      <c r="AM260" s="254">
        <f t="shared" si="250"/>
        <v>0</v>
      </c>
      <c r="AN260" s="288">
        <f t="shared" si="259"/>
        <v>0</v>
      </c>
      <c r="AO260" s="288">
        <f>IF(AND($BU260=$BV260,BU260=AO$13),$J260&amp;$K260&amp;$L260&amp;$M260&amp;$N260&amp;$O260&amp;$P260&amp;$Q260&amp;$R260&amp;$S260&amp;$T260&amp;$U260,IFERROR(MATCH($AN260,AO$17:AO259,0),-1000))</f>
        <v>1</v>
      </c>
      <c r="AP260" s="288">
        <f>IF(AND($BU260=$BV260,BV260=AP$13),$J260&amp;$K260&amp;$L260&amp;$M260&amp;$N260&amp;$O260&amp;$P260&amp;$Q260&amp;$R260&amp;$S260&amp;$T260&amp;$U260,IFERROR(MATCH($AN260,AP$17:AP259,0),-1000))</f>
        <v>1</v>
      </c>
      <c r="AQ260" s="288">
        <f>IF(AND($BU260=$BV260,BW260=AQ$13),$J260&amp;$K260&amp;$L260&amp;$M260&amp;$N260&amp;$O260&amp;$P260&amp;$Q260&amp;$R260&amp;$S260&amp;$T260&amp;$U260,IFERROR(MATCH($AN260,AQ$17:AQ259,0),-1000))</f>
        <v>1</v>
      </c>
      <c r="AR260" s="288">
        <f>IF(AND($BU260=$BV260,BX260=AR$13),$J260&amp;$K260&amp;$L260&amp;$M260&amp;$N260&amp;$O260&amp;$P260&amp;$Q260&amp;$R260&amp;$S260&amp;$T260&amp;$U260,IFERROR(MATCH($AN260,AR$17:AR259,0),-1000))</f>
        <v>1</v>
      </c>
      <c r="AS260" s="254">
        <f t="shared" si="242"/>
        <v>0</v>
      </c>
      <c r="AT260" s="261" t="str">
        <f t="shared" si="260"/>
        <v/>
      </c>
      <c r="AU260" s="254" t="str">
        <f t="shared" si="253"/>
        <v/>
      </c>
      <c r="AV260" s="254" t="str">
        <f t="shared" si="253"/>
        <v/>
      </c>
      <c r="AW260" s="254" t="str">
        <f t="shared" si="253"/>
        <v/>
      </c>
      <c r="AX260" s="254" t="str">
        <f t="shared" si="253"/>
        <v/>
      </c>
      <c r="AY260" s="254" t="str">
        <f t="shared" si="305"/>
        <v/>
      </c>
      <c r="AZ260" s="254" t="str">
        <f t="shared" si="305"/>
        <v/>
      </c>
      <c r="BA260" s="254" t="str">
        <f t="shared" si="305"/>
        <v/>
      </c>
      <c r="BB260" s="254" t="str">
        <f t="shared" si="305"/>
        <v/>
      </c>
      <c r="BC260" s="254" t="str">
        <f t="shared" si="305"/>
        <v/>
      </c>
      <c r="BD260" s="254" t="str">
        <f t="shared" si="305"/>
        <v/>
      </c>
      <c r="BE260" s="262" t="str">
        <f t="shared" si="244"/>
        <v/>
      </c>
      <c r="BF260" s="263" t="str">
        <f t="shared" si="254"/>
        <v/>
      </c>
      <c r="BG260" s="254" t="str">
        <f t="shared" si="254"/>
        <v/>
      </c>
      <c r="BH260" s="254" t="str">
        <f t="shared" si="254"/>
        <v/>
      </c>
      <c r="BI260" s="254" t="str">
        <f t="shared" si="254"/>
        <v/>
      </c>
      <c r="BJ260" s="254" t="str">
        <f t="shared" si="306"/>
        <v/>
      </c>
      <c r="BK260" s="254" t="str">
        <f t="shared" si="306"/>
        <v/>
      </c>
      <c r="BL260" s="254" t="str">
        <f t="shared" si="306"/>
        <v/>
      </c>
      <c r="BM260" s="254" t="str">
        <f t="shared" si="306"/>
        <v/>
      </c>
      <c r="BN260" s="254" t="str">
        <f t="shared" si="306"/>
        <v/>
      </c>
      <c r="BO260" s="254" t="str">
        <f t="shared" si="306"/>
        <v/>
      </c>
      <c r="BP260" s="254" t="str">
        <f t="shared" si="245"/>
        <v/>
      </c>
      <c r="BQ260" s="264" t="str">
        <f t="shared" si="261"/>
        <v/>
      </c>
      <c r="BR260" s="261" t="str">
        <f t="shared" si="30"/>
        <v/>
      </c>
      <c r="BS260" s="254" t="str">
        <f t="shared" si="303"/>
        <v/>
      </c>
      <c r="BT260" s="254" t="str">
        <f t="shared" si="301"/>
        <v/>
      </c>
      <c r="BU260" s="265" t="str">
        <f t="shared" si="301"/>
        <v/>
      </c>
      <c r="BV260" s="263" t="str">
        <f t="shared" si="304"/>
        <v/>
      </c>
      <c r="BW260" s="254" t="str">
        <f t="shared" si="302"/>
        <v/>
      </c>
      <c r="BX260" s="254" t="str">
        <f t="shared" si="302"/>
        <v/>
      </c>
      <c r="BY260" s="264" t="str">
        <f t="shared" si="33"/>
        <v/>
      </c>
      <c r="BZ260" s="254" t="str">
        <f t="shared" si="34"/>
        <v/>
      </c>
      <c r="CA260" s="254">
        <f t="shared" si="308"/>
        <v>0</v>
      </c>
      <c r="CB260" s="254">
        <f t="shared" si="308"/>
        <v>0</v>
      </c>
      <c r="CC260" s="254">
        <f t="shared" si="308"/>
        <v>0</v>
      </c>
      <c r="CD260" s="254">
        <f t="shared" si="308"/>
        <v>0</v>
      </c>
      <c r="CE260" s="254">
        <f t="shared" si="308"/>
        <v>0</v>
      </c>
      <c r="CF260" s="254">
        <f t="shared" si="308"/>
        <v>0</v>
      </c>
      <c r="CG260" s="254">
        <f t="shared" si="307"/>
        <v>0</v>
      </c>
      <c r="CH260" s="254">
        <f t="shared" si="307"/>
        <v>0</v>
      </c>
      <c r="CI260" s="254">
        <f t="shared" si="307"/>
        <v>0</v>
      </c>
      <c r="CJ260" s="254">
        <f t="shared" si="298"/>
        <v>0</v>
      </c>
      <c r="CK260" s="254">
        <f t="shared" si="298"/>
        <v>0</v>
      </c>
      <c r="CL260" s="254">
        <f t="shared" si="298"/>
        <v>0</v>
      </c>
      <c r="CM260" s="254">
        <f t="shared" si="262"/>
        <v>0</v>
      </c>
      <c r="CN260" s="254">
        <f t="shared" si="263"/>
        <v>0</v>
      </c>
      <c r="CO260" s="254">
        <f t="shared" si="264"/>
        <v>0</v>
      </c>
      <c r="CP260" s="254">
        <f t="shared" si="265"/>
        <v>0</v>
      </c>
      <c r="CQ260" s="254">
        <f t="shared" si="266"/>
        <v>0</v>
      </c>
      <c r="CR260" s="254">
        <f t="shared" si="267"/>
        <v>0</v>
      </c>
      <c r="CS260" s="254">
        <f t="shared" si="268"/>
        <v>0</v>
      </c>
      <c r="CT260" s="254">
        <f t="shared" si="269"/>
        <v>0</v>
      </c>
      <c r="CU260" s="254">
        <f t="shared" si="270"/>
        <v>0</v>
      </c>
      <c r="CV260" s="254">
        <f t="shared" si="271"/>
        <v>0</v>
      </c>
      <c r="CW260" s="254">
        <f t="shared" si="272"/>
        <v>0</v>
      </c>
      <c r="CX260" s="254">
        <f t="shared" si="273"/>
        <v>0</v>
      </c>
      <c r="CY260" s="254">
        <f t="shared" si="274"/>
        <v>0</v>
      </c>
      <c r="CZ260" s="254">
        <f t="shared" si="275"/>
        <v>0</v>
      </c>
      <c r="DA260" s="254">
        <f t="shared" si="276"/>
        <v>0</v>
      </c>
      <c r="DB260" s="254">
        <f t="shared" si="277"/>
        <v>0</v>
      </c>
      <c r="DC260" s="254">
        <f t="shared" si="278"/>
        <v>0</v>
      </c>
      <c r="DD260" s="254">
        <f t="shared" si="279"/>
        <v>0</v>
      </c>
      <c r="DE260" s="254">
        <f t="shared" si="280"/>
        <v>0</v>
      </c>
      <c r="DF260" s="254">
        <f t="shared" si="281"/>
        <v>0</v>
      </c>
      <c r="DG260" s="254">
        <f t="shared" si="282"/>
        <v>0</v>
      </c>
      <c r="DH260" s="254">
        <f t="shared" si="283"/>
        <v>0</v>
      </c>
      <c r="DI260" s="254">
        <f t="shared" si="284"/>
        <v>0</v>
      </c>
      <c r="DJ260" s="254">
        <f t="shared" si="285"/>
        <v>0</v>
      </c>
      <c r="DK260" s="254">
        <f t="shared" si="286"/>
        <v>0</v>
      </c>
      <c r="DL260" s="254">
        <f t="shared" si="287"/>
        <v>0</v>
      </c>
      <c r="DM260" s="254">
        <f t="shared" si="288"/>
        <v>0</v>
      </c>
      <c r="DN260" s="254">
        <f t="shared" si="289"/>
        <v>0</v>
      </c>
      <c r="DO260" s="254">
        <f t="shared" si="290"/>
        <v>0</v>
      </c>
      <c r="DP260" s="254">
        <f t="shared" si="291"/>
        <v>0</v>
      </c>
      <c r="DQ260" s="254">
        <f t="shared" si="292"/>
        <v>0</v>
      </c>
      <c r="DR260" s="254">
        <f t="shared" si="293"/>
        <v>0</v>
      </c>
      <c r="DS260" s="254">
        <f t="shared" si="294"/>
        <v>0</v>
      </c>
      <c r="DT260" s="254">
        <f t="shared" si="295"/>
        <v>0</v>
      </c>
      <c r="DU260" s="254">
        <f t="shared" si="296"/>
        <v>0</v>
      </c>
      <c r="DV260" s="254">
        <f t="shared" si="297"/>
        <v>0</v>
      </c>
    </row>
    <row r="261" spans="1:126" ht="24" customHeight="1">
      <c r="A261" s="11" t="str">
        <f ca="1">IF(AG261&lt;&gt;"OK","",CONCATENATE(TEXT('Front Page'!$F$33,"000"),TEXT('Front Page'!$F$31,"000"),"-",LEFT('Front Page'!$R$53,5),"-",LEFT(D261,1),AJ261, "-",TEXT(B261,"000")))</f>
        <v/>
      </c>
      <c r="B261" s="12" t="str">
        <f>IFERROR(IF(E261="","",MAX(B$17:B260)+1),"")</f>
        <v/>
      </c>
      <c r="C261" s="13"/>
      <c r="D261" s="29" t="str">
        <f t="shared" si="300"/>
        <v>None</v>
      </c>
      <c r="E261" s="29" t="str">
        <f t="shared" si="17"/>
        <v/>
      </c>
      <c r="F261" s="29" t="str">
        <f t="shared" si="18"/>
        <v/>
      </c>
      <c r="G261" s="363"/>
      <c r="H261" s="364"/>
      <c r="I261" s="325" t="str">
        <f t="shared" si="255"/>
        <v>No</v>
      </c>
      <c r="J261" s="314">
        <v>0</v>
      </c>
      <c r="K261" s="312">
        <v>0</v>
      </c>
      <c r="L261" s="312">
        <v>0</v>
      </c>
      <c r="M261" s="312">
        <v>0</v>
      </c>
      <c r="N261" s="312">
        <v>0</v>
      </c>
      <c r="O261" s="312">
        <v>0</v>
      </c>
      <c r="P261" s="312">
        <v>0</v>
      </c>
      <c r="Q261" s="312">
        <v>0</v>
      </c>
      <c r="R261" s="312">
        <v>0</v>
      </c>
      <c r="S261" s="312">
        <v>0</v>
      </c>
      <c r="T261" s="312">
        <v>0</v>
      </c>
      <c r="U261" s="312">
        <v>0</v>
      </c>
      <c r="V261" s="313">
        <v>1</v>
      </c>
      <c r="W261" s="313">
        <v>1</v>
      </c>
      <c r="X261" s="312">
        <v>0</v>
      </c>
      <c r="Y261" s="312">
        <v>0</v>
      </c>
      <c r="Z261" s="312">
        <v>0</v>
      </c>
      <c r="AA261" s="14">
        <v>0</v>
      </c>
      <c r="AB261" s="317"/>
      <c r="AC261" s="15" t="str">
        <f t="shared" si="246"/>
        <v/>
      </c>
      <c r="AD261" s="15" t="str">
        <f t="shared" si="256"/>
        <v/>
      </c>
      <c r="AE261" s="16" t="str">
        <f t="shared" si="257"/>
        <v>0 - 0</v>
      </c>
      <c r="AF261" s="20" t="str">
        <f t="shared" si="258"/>
        <v>Not an offer</v>
      </c>
      <c r="AG261" s="276" t="str">
        <f t="shared" si="248"/>
        <v>Not an Offer</v>
      </c>
      <c r="AH261" s="150"/>
      <c r="AI261" s="254">
        <v>245</v>
      </c>
      <c r="AJ261" s="149" t="str">
        <f t="shared" si="249"/>
        <v>00-ICT</v>
      </c>
      <c r="AK261" s="254" t="b">
        <f t="shared" si="11"/>
        <v>0</v>
      </c>
      <c r="AL261" s="254">
        <f t="shared" si="247"/>
        <v>0</v>
      </c>
      <c r="AM261" s="254">
        <f t="shared" si="250"/>
        <v>0</v>
      </c>
      <c r="AN261" s="288">
        <f t="shared" si="259"/>
        <v>0</v>
      </c>
      <c r="AO261" s="288">
        <f>IF(AND($BU261=$BV261,BU261=AO$13),$J261&amp;$K261&amp;$L261&amp;$M261&amp;$N261&amp;$O261&amp;$P261&amp;$Q261&amp;$R261&amp;$S261&amp;$T261&amp;$U261,IFERROR(MATCH($AN261,AO$17:AO260,0),-1000))</f>
        <v>1</v>
      </c>
      <c r="AP261" s="288">
        <f>IF(AND($BU261=$BV261,BV261=AP$13),$J261&amp;$K261&amp;$L261&amp;$M261&amp;$N261&amp;$O261&amp;$P261&amp;$Q261&amp;$R261&amp;$S261&amp;$T261&amp;$U261,IFERROR(MATCH($AN261,AP$17:AP260,0),-1000))</f>
        <v>1</v>
      </c>
      <c r="AQ261" s="288">
        <f>IF(AND($BU261=$BV261,BW261=AQ$13),$J261&amp;$K261&amp;$L261&amp;$M261&amp;$N261&amp;$O261&amp;$P261&amp;$Q261&amp;$R261&amp;$S261&amp;$T261&amp;$U261,IFERROR(MATCH($AN261,AQ$17:AQ260,0),-1000))</f>
        <v>1</v>
      </c>
      <c r="AR261" s="288">
        <f>IF(AND($BU261=$BV261,BX261=AR$13),$J261&amp;$K261&amp;$L261&amp;$M261&amp;$N261&amp;$O261&amp;$P261&amp;$Q261&amp;$R261&amp;$S261&amp;$T261&amp;$U261,IFERROR(MATCH($AN261,AR$17:AR260,0),-1000))</f>
        <v>1</v>
      </c>
      <c r="AS261" s="254">
        <f t="shared" si="242"/>
        <v>0</v>
      </c>
      <c r="AT261" s="261" t="str">
        <f t="shared" si="260"/>
        <v/>
      </c>
      <c r="AU261" s="254" t="str">
        <f t="shared" si="253"/>
        <v/>
      </c>
      <c r="AV261" s="254" t="str">
        <f t="shared" si="253"/>
        <v/>
      </c>
      <c r="AW261" s="254" t="str">
        <f t="shared" si="253"/>
        <v/>
      </c>
      <c r="AX261" s="254" t="str">
        <f t="shared" si="253"/>
        <v/>
      </c>
      <c r="AY261" s="254" t="str">
        <f t="shared" si="305"/>
        <v/>
      </c>
      <c r="AZ261" s="254" t="str">
        <f t="shared" si="305"/>
        <v/>
      </c>
      <c r="BA261" s="254" t="str">
        <f t="shared" si="305"/>
        <v/>
      </c>
      <c r="BB261" s="254" t="str">
        <f t="shared" si="305"/>
        <v/>
      </c>
      <c r="BC261" s="254" t="str">
        <f t="shared" si="305"/>
        <v/>
      </c>
      <c r="BD261" s="254" t="str">
        <f t="shared" si="305"/>
        <v/>
      </c>
      <c r="BE261" s="262" t="str">
        <f t="shared" si="244"/>
        <v/>
      </c>
      <c r="BF261" s="263" t="str">
        <f t="shared" si="254"/>
        <v/>
      </c>
      <c r="BG261" s="254" t="str">
        <f t="shared" si="254"/>
        <v/>
      </c>
      <c r="BH261" s="254" t="str">
        <f t="shared" si="254"/>
        <v/>
      </c>
      <c r="BI261" s="254" t="str">
        <f t="shared" si="254"/>
        <v/>
      </c>
      <c r="BJ261" s="254" t="str">
        <f t="shared" si="306"/>
        <v/>
      </c>
      <c r="BK261" s="254" t="str">
        <f t="shared" si="306"/>
        <v/>
      </c>
      <c r="BL261" s="254" t="str">
        <f t="shared" si="306"/>
        <v/>
      </c>
      <c r="BM261" s="254" t="str">
        <f t="shared" si="306"/>
        <v/>
      </c>
      <c r="BN261" s="254" t="str">
        <f t="shared" si="306"/>
        <v/>
      </c>
      <c r="BO261" s="254" t="str">
        <f t="shared" si="306"/>
        <v/>
      </c>
      <c r="BP261" s="254" t="str">
        <f t="shared" si="245"/>
        <v/>
      </c>
      <c r="BQ261" s="264" t="str">
        <f t="shared" si="261"/>
        <v/>
      </c>
      <c r="BR261" s="261" t="str">
        <f t="shared" si="30"/>
        <v/>
      </c>
      <c r="BS261" s="254" t="str">
        <f t="shared" si="303"/>
        <v/>
      </c>
      <c r="BT261" s="254" t="str">
        <f t="shared" si="301"/>
        <v/>
      </c>
      <c r="BU261" s="265" t="str">
        <f t="shared" si="301"/>
        <v/>
      </c>
      <c r="BV261" s="263" t="str">
        <f t="shared" si="304"/>
        <v/>
      </c>
      <c r="BW261" s="254" t="str">
        <f t="shared" si="302"/>
        <v/>
      </c>
      <c r="BX261" s="254" t="str">
        <f t="shared" si="302"/>
        <v/>
      </c>
      <c r="BY261" s="264" t="str">
        <f t="shared" si="33"/>
        <v/>
      </c>
      <c r="BZ261" s="254" t="str">
        <f t="shared" si="34"/>
        <v/>
      </c>
      <c r="CA261" s="254">
        <f t="shared" si="308"/>
        <v>0</v>
      </c>
      <c r="CB261" s="254">
        <f t="shared" si="308"/>
        <v>0</v>
      </c>
      <c r="CC261" s="254">
        <f t="shared" si="308"/>
        <v>0</v>
      </c>
      <c r="CD261" s="254">
        <f t="shared" si="308"/>
        <v>0</v>
      </c>
      <c r="CE261" s="254">
        <f t="shared" si="308"/>
        <v>0</v>
      </c>
      <c r="CF261" s="254">
        <f t="shared" si="308"/>
        <v>0</v>
      </c>
      <c r="CG261" s="254">
        <f t="shared" si="307"/>
        <v>0</v>
      </c>
      <c r="CH261" s="254">
        <f t="shared" si="307"/>
        <v>0</v>
      </c>
      <c r="CI261" s="254">
        <f t="shared" si="307"/>
        <v>0</v>
      </c>
      <c r="CJ261" s="254">
        <f t="shared" si="298"/>
        <v>0</v>
      </c>
      <c r="CK261" s="254">
        <f t="shared" si="298"/>
        <v>0</v>
      </c>
      <c r="CL261" s="254">
        <f t="shared" si="298"/>
        <v>0</v>
      </c>
      <c r="CM261" s="254">
        <f t="shared" si="262"/>
        <v>0</v>
      </c>
      <c r="CN261" s="254">
        <f t="shared" si="263"/>
        <v>0</v>
      </c>
      <c r="CO261" s="254">
        <f t="shared" si="264"/>
        <v>0</v>
      </c>
      <c r="CP261" s="254">
        <f t="shared" si="265"/>
        <v>0</v>
      </c>
      <c r="CQ261" s="254">
        <f t="shared" si="266"/>
        <v>0</v>
      </c>
      <c r="CR261" s="254">
        <f t="shared" si="267"/>
        <v>0</v>
      </c>
      <c r="CS261" s="254">
        <f t="shared" si="268"/>
        <v>0</v>
      </c>
      <c r="CT261" s="254">
        <f t="shared" si="269"/>
        <v>0</v>
      </c>
      <c r="CU261" s="254">
        <f t="shared" si="270"/>
        <v>0</v>
      </c>
      <c r="CV261" s="254">
        <f t="shared" si="271"/>
        <v>0</v>
      </c>
      <c r="CW261" s="254">
        <f t="shared" si="272"/>
        <v>0</v>
      </c>
      <c r="CX261" s="254">
        <f t="shared" si="273"/>
        <v>0</v>
      </c>
      <c r="CY261" s="254">
        <f t="shared" si="274"/>
        <v>0</v>
      </c>
      <c r="CZ261" s="254">
        <f t="shared" si="275"/>
        <v>0</v>
      </c>
      <c r="DA261" s="254">
        <f t="shared" si="276"/>
        <v>0</v>
      </c>
      <c r="DB261" s="254">
        <f t="shared" si="277"/>
        <v>0</v>
      </c>
      <c r="DC261" s="254">
        <f t="shared" si="278"/>
        <v>0</v>
      </c>
      <c r="DD261" s="254">
        <f t="shared" si="279"/>
        <v>0</v>
      </c>
      <c r="DE261" s="254">
        <f t="shared" si="280"/>
        <v>0</v>
      </c>
      <c r="DF261" s="254">
        <f t="shared" si="281"/>
        <v>0</v>
      </c>
      <c r="DG261" s="254">
        <f t="shared" si="282"/>
        <v>0</v>
      </c>
      <c r="DH261" s="254">
        <f t="shared" si="283"/>
        <v>0</v>
      </c>
      <c r="DI261" s="254">
        <f t="shared" si="284"/>
        <v>0</v>
      </c>
      <c r="DJ261" s="254">
        <f t="shared" si="285"/>
        <v>0</v>
      </c>
      <c r="DK261" s="254">
        <f t="shared" si="286"/>
        <v>0</v>
      </c>
      <c r="DL261" s="254">
        <f t="shared" si="287"/>
        <v>0</v>
      </c>
      <c r="DM261" s="254">
        <f t="shared" si="288"/>
        <v>0</v>
      </c>
      <c r="DN261" s="254">
        <f t="shared" si="289"/>
        <v>0</v>
      </c>
      <c r="DO261" s="254">
        <f t="shared" si="290"/>
        <v>0</v>
      </c>
      <c r="DP261" s="254">
        <f t="shared" si="291"/>
        <v>0</v>
      </c>
      <c r="DQ261" s="254">
        <f t="shared" si="292"/>
        <v>0</v>
      </c>
      <c r="DR261" s="254">
        <f t="shared" si="293"/>
        <v>0</v>
      </c>
      <c r="DS261" s="254">
        <f t="shared" si="294"/>
        <v>0</v>
      </c>
      <c r="DT261" s="254">
        <f t="shared" si="295"/>
        <v>0</v>
      </c>
      <c r="DU261" s="254">
        <f t="shared" si="296"/>
        <v>0</v>
      </c>
      <c r="DV261" s="254">
        <f t="shared" si="297"/>
        <v>0</v>
      </c>
    </row>
    <row r="262" spans="1:126" ht="24" customHeight="1">
      <c r="A262" s="11" t="str">
        <f ca="1">IF(AG262&lt;&gt;"OK","",CONCATENATE(TEXT('Front Page'!$F$33,"000"),TEXT('Front Page'!$F$31,"000"),"-",LEFT('Front Page'!$R$53,5),"-",LEFT(D262,1),AJ262, "-",TEXT(B262,"000")))</f>
        <v/>
      </c>
      <c r="B262" s="12" t="str">
        <f>IFERROR(IF(E262="","",MAX(B$17:B261)+1),"")</f>
        <v/>
      </c>
      <c r="C262" s="13"/>
      <c r="D262" s="29" t="str">
        <f t="shared" si="300"/>
        <v>None</v>
      </c>
      <c r="E262" s="29" t="str">
        <f t="shared" si="17"/>
        <v/>
      </c>
      <c r="F262" s="29" t="str">
        <f t="shared" si="18"/>
        <v/>
      </c>
      <c r="G262" s="363"/>
      <c r="H262" s="364"/>
      <c r="I262" s="325" t="str">
        <f t="shared" si="255"/>
        <v>No</v>
      </c>
      <c r="J262" s="314">
        <v>0</v>
      </c>
      <c r="K262" s="312">
        <v>0</v>
      </c>
      <c r="L262" s="312">
        <v>0</v>
      </c>
      <c r="M262" s="312">
        <v>0</v>
      </c>
      <c r="N262" s="312">
        <v>0</v>
      </c>
      <c r="O262" s="312">
        <v>0</v>
      </c>
      <c r="P262" s="312">
        <v>0</v>
      </c>
      <c r="Q262" s="312">
        <v>0</v>
      </c>
      <c r="R262" s="312">
        <v>0</v>
      </c>
      <c r="S262" s="312">
        <v>0</v>
      </c>
      <c r="T262" s="312">
        <v>0</v>
      </c>
      <c r="U262" s="312">
        <v>0</v>
      </c>
      <c r="V262" s="313">
        <v>1</v>
      </c>
      <c r="W262" s="313">
        <v>1</v>
      </c>
      <c r="X262" s="312">
        <v>0</v>
      </c>
      <c r="Y262" s="312">
        <v>0</v>
      </c>
      <c r="Z262" s="312">
        <v>0</v>
      </c>
      <c r="AA262" s="14">
        <v>0</v>
      </c>
      <c r="AB262" s="317"/>
      <c r="AC262" s="15" t="str">
        <f t="shared" si="246"/>
        <v/>
      </c>
      <c r="AD262" s="15" t="str">
        <f t="shared" si="256"/>
        <v/>
      </c>
      <c r="AE262" s="16" t="str">
        <f t="shared" si="257"/>
        <v>0 - 0</v>
      </c>
      <c r="AF262" s="20" t="str">
        <f t="shared" si="258"/>
        <v>Not an offer</v>
      </c>
      <c r="AG262" s="276" t="str">
        <f t="shared" si="248"/>
        <v>Not an Offer</v>
      </c>
      <c r="AH262" s="150"/>
      <c r="AI262" s="254">
        <v>246</v>
      </c>
      <c r="AJ262" s="149" t="str">
        <f t="shared" si="249"/>
        <v>00-ICT</v>
      </c>
      <c r="AK262" s="254" t="b">
        <f t="shared" si="11"/>
        <v>0</v>
      </c>
      <c r="AL262" s="254">
        <f t="shared" si="247"/>
        <v>0</v>
      </c>
      <c r="AM262" s="254">
        <f t="shared" si="250"/>
        <v>0</v>
      </c>
      <c r="AN262" s="288">
        <f t="shared" si="259"/>
        <v>0</v>
      </c>
      <c r="AO262" s="288">
        <f>IF(AND($BU262=$BV262,BU262=AO$13),$J262&amp;$K262&amp;$L262&amp;$M262&amp;$N262&amp;$O262&amp;$P262&amp;$Q262&amp;$R262&amp;$S262&amp;$T262&amp;$U262,IFERROR(MATCH($AN262,AO$17:AO261,0),-1000))</f>
        <v>1</v>
      </c>
      <c r="AP262" s="288">
        <f>IF(AND($BU262=$BV262,BV262=AP$13),$J262&amp;$K262&amp;$L262&amp;$M262&amp;$N262&amp;$O262&amp;$P262&amp;$Q262&amp;$R262&amp;$S262&amp;$T262&amp;$U262,IFERROR(MATCH($AN262,AP$17:AP261,0),-1000))</f>
        <v>1</v>
      </c>
      <c r="AQ262" s="288">
        <f>IF(AND($BU262=$BV262,BW262=AQ$13),$J262&amp;$K262&amp;$L262&amp;$M262&amp;$N262&amp;$O262&amp;$P262&amp;$Q262&amp;$R262&amp;$S262&amp;$T262&amp;$U262,IFERROR(MATCH($AN262,AQ$17:AQ261,0),-1000))</f>
        <v>1</v>
      </c>
      <c r="AR262" s="288">
        <f>IF(AND($BU262=$BV262,BX262=AR$13),$J262&amp;$K262&amp;$L262&amp;$M262&amp;$N262&amp;$O262&amp;$P262&amp;$Q262&amp;$R262&amp;$S262&amp;$T262&amp;$U262,IFERROR(MATCH($AN262,AR$17:AR261,0),-1000))</f>
        <v>1</v>
      </c>
      <c r="AS262" s="254">
        <f t="shared" si="242"/>
        <v>0</v>
      </c>
      <c r="AT262" s="261" t="str">
        <f t="shared" si="260"/>
        <v/>
      </c>
      <c r="AU262" s="254" t="str">
        <f t="shared" si="253"/>
        <v/>
      </c>
      <c r="AV262" s="254" t="str">
        <f t="shared" si="253"/>
        <v/>
      </c>
      <c r="AW262" s="254" t="str">
        <f t="shared" si="253"/>
        <v/>
      </c>
      <c r="AX262" s="254" t="str">
        <f t="shared" si="253"/>
        <v/>
      </c>
      <c r="AY262" s="254" t="str">
        <f t="shared" si="305"/>
        <v/>
      </c>
      <c r="AZ262" s="254" t="str">
        <f t="shared" si="305"/>
        <v/>
      </c>
      <c r="BA262" s="254" t="str">
        <f t="shared" si="305"/>
        <v/>
      </c>
      <c r="BB262" s="254" t="str">
        <f t="shared" si="305"/>
        <v/>
      </c>
      <c r="BC262" s="254" t="str">
        <f t="shared" si="305"/>
        <v/>
      </c>
      <c r="BD262" s="254" t="str">
        <f t="shared" si="305"/>
        <v/>
      </c>
      <c r="BE262" s="262" t="str">
        <f t="shared" si="244"/>
        <v/>
      </c>
      <c r="BF262" s="263" t="str">
        <f t="shared" si="254"/>
        <v/>
      </c>
      <c r="BG262" s="254" t="str">
        <f t="shared" si="254"/>
        <v/>
      </c>
      <c r="BH262" s="254" t="str">
        <f t="shared" si="254"/>
        <v/>
      </c>
      <c r="BI262" s="254" t="str">
        <f t="shared" si="254"/>
        <v/>
      </c>
      <c r="BJ262" s="254" t="str">
        <f t="shared" si="306"/>
        <v/>
      </c>
      <c r="BK262" s="254" t="str">
        <f t="shared" si="306"/>
        <v/>
      </c>
      <c r="BL262" s="254" t="str">
        <f t="shared" si="306"/>
        <v/>
      </c>
      <c r="BM262" s="254" t="str">
        <f t="shared" si="306"/>
        <v/>
      </c>
      <c r="BN262" s="254" t="str">
        <f t="shared" si="306"/>
        <v/>
      </c>
      <c r="BO262" s="254" t="str">
        <f t="shared" si="306"/>
        <v/>
      </c>
      <c r="BP262" s="254" t="str">
        <f t="shared" si="245"/>
        <v/>
      </c>
      <c r="BQ262" s="264" t="str">
        <f t="shared" si="261"/>
        <v/>
      </c>
      <c r="BR262" s="261" t="str">
        <f t="shared" si="30"/>
        <v/>
      </c>
      <c r="BS262" s="254" t="str">
        <f t="shared" si="303"/>
        <v/>
      </c>
      <c r="BT262" s="254" t="str">
        <f t="shared" si="301"/>
        <v/>
      </c>
      <c r="BU262" s="265" t="str">
        <f t="shared" si="301"/>
        <v/>
      </c>
      <c r="BV262" s="263" t="str">
        <f t="shared" si="304"/>
        <v/>
      </c>
      <c r="BW262" s="254" t="str">
        <f t="shared" si="302"/>
        <v/>
      </c>
      <c r="BX262" s="254" t="str">
        <f t="shared" si="302"/>
        <v/>
      </c>
      <c r="BY262" s="264" t="str">
        <f t="shared" si="33"/>
        <v/>
      </c>
      <c r="BZ262" s="254" t="str">
        <f t="shared" si="34"/>
        <v/>
      </c>
      <c r="CA262" s="254">
        <f t="shared" si="308"/>
        <v>0</v>
      </c>
      <c r="CB262" s="254">
        <f t="shared" si="308"/>
        <v>0</v>
      </c>
      <c r="CC262" s="254">
        <f t="shared" si="308"/>
        <v>0</v>
      </c>
      <c r="CD262" s="254">
        <f t="shared" si="308"/>
        <v>0</v>
      </c>
      <c r="CE262" s="254">
        <f t="shared" si="308"/>
        <v>0</v>
      </c>
      <c r="CF262" s="254">
        <f t="shared" si="308"/>
        <v>0</v>
      </c>
      <c r="CG262" s="254">
        <f t="shared" si="307"/>
        <v>0</v>
      </c>
      <c r="CH262" s="254">
        <f t="shared" si="307"/>
        <v>0</v>
      </c>
      <c r="CI262" s="254">
        <f t="shared" si="307"/>
        <v>0</v>
      </c>
      <c r="CJ262" s="254">
        <f t="shared" si="298"/>
        <v>0</v>
      </c>
      <c r="CK262" s="254">
        <f t="shared" si="298"/>
        <v>0</v>
      </c>
      <c r="CL262" s="254">
        <f t="shared" si="298"/>
        <v>0</v>
      </c>
      <c r="CM262" s="254">
        <f t="shared" si="262"/>
        <v>0</v>
      </c>
      <c r="CN262" s="254">
        <f t="shared" si="263"/>
        <v>0</v>
      </c>
      <c r="CO262" s="254">
        <f t="shared" si="264"/>
        <v>0</v>
      </c>
      <c r="CP262" s="254">
        <f t="shared" si="265"/>
        <v>0</v>
      </c>
      <c r="CQ262" s="254">
        <f t="shared" si="266"/>
        <v>0</v>
      </c>
      <c r="CR262" s="254">
        <f t="shared" si="267"/>
        <v>0</v>
      </c>
      <c r="CS262" s="254">
        <f t="shared" si="268"/>
        <v>0</v>
      </c>
      <c r="CT262" s="254">
        <f t="shared" si="269"/>
        <v>0</v>
      </c>
      <c r="CU262" s="254">
        <f t="shared" si="270"/>
        <v>0</v>
      </c>
      <c r="CV262" s="254">
        <f t="shared" si="271"/>
        <v>0</v>
      </c>
      <c r="CW262" s="254">
        <f t="shared" si="272"/>
        <v>0</v>
      </c>
      <c r="CX262" s="254">
        <f t="shared" si="273"/>
        <v>0</v>
      </c>
      <c r="CY262" s="254">
        <f t="shared" si="274"/>
        <v>0</v>
      </c>
      <c r="CZ262" s="254">
        <f t="shared" si="275"/>
        <v>0</v>
      </c>
      <c r="DA262" s="254">
        <f t="shared" si="276"/>
        <v>0</v>
      </c>
      <c r="DB262" s="254">
        <f t="shared" si="277"/>
        <v>0</v>
      </c>
      <c r="DC262" s="254">
        <f t="shared" si="278"/>
        <v>0</v>
      </c>
      <c r="DD262" s="254">
        <f t="shared" si="279"/>
        <v>0</v>
      </c>
      <c r="DE262" s="254">
        <f t="shared" si="280"/>
        <v>0</v>
      </c>
      <c r="DF262" s="254">
        <f t="shared" si="281"/>
        <v>0</v>
      </c>
      <c r="DG262" s="254">
        <f t="shared" si="282"/>
        <v>0</v>
      </c>
      <c r="DH262" s="254">
        <f t="shared" si="283"/>
        <v>0</v>
      </c>
      <c r="DI262" s="254">
        <f t="shared" si="284"/>
        <v>0</v>
      </c>
      <c r="DJ262" s="254">
        <f t="shared" si="285"/>
        <v>0</v>
      </c>
      <c r="DK262" s="254">
        <f t="shared" si="286"/>
        <v>0</v>
      </c>
      <c r="DL262" s="254">
        <f t="shared" si="287"/>
        <v>0</v>
      </c>
      <c r="DM262" s="254">
        <f t="shared" si="288"/>
        <v>0</v>
      </c>
      <c r="DN262" s="254">
        <f t="shared" si="289"/>
        <v>0</v>
      </c>
      <c r="DO262" s="254">
        <f t="shared" si="290"/>
        <v>0</v>
      </c>
      <c r="DP262" s="254">
        <f t="shared" si="291"/>
        <v>0</v>
      </c>
      <c r="DQ262" s="254">
        <f t="shared" si="292"/>
        <v>0</v>
      </c>
      <c r="DR262" s="254">
        <f t="shared" si="293"/>
        <v>0</v>
      </c>
      <c r="DS262" s="254">
        <f t="shared" si="294"/>
        <v>0</v>
      </c>
      <c r="DT262" s="254">
        <f t="shared" si="295"/>
        <v>0</v>
      </c>
      <c r="DU262" s="254">
        <f t="shared" si="296"/>
        <v>0</v>
      </c>
      <c r="DV262" s="254">
        <f t="shared" si="297"/>
        <v>0</v>
      </c>
    </row>
    <row r="263" spans="1:126" ht="24" customHeight="1">
      <c r="A263" s="11" t="str">
        <f ca="1">IF(AG263&lt;&gt;"OK","",CONCATENATE(TEXT('Front Page'!$F$33,"000"),TEXT('Front Page'!$F$31,"000"),"-",LEFT('Front Page'!$R$53,5),"-",LEFT(D263,1),AJ263, "-",TEXT(B263,"000")))</f>
        <v/>
      </c>
      <c r="B263" s="12" t="str">
        <f>IFERROR(IF(E263="","",MAX(B$17:B262)+1),"")</f>
        <v/>
      </c>
      <c r="C263" s="13"/>
      <c r="D263" s="29" t="str">
        <f t="shared" si="300"/>
        <v>None</v>
      </c>
      <c r="E263" s="29" t="str">
        <f t="shared" si="17"/>
        <v/>
      </c>
      <c r="F263" s="29" t="str">
        <f t="shared" si="18"/>
        <v/>
      </c>
      <c r="G263" s="363"/>
      <c r="H263" s="364"/>
      <c r="I263" s="325" t="str">
        <f t="shared" si="255"/>
        <v>No</v>
      </c>
      <c r="J263" s="314">
        <v>0</v>
      </c>
      <c r="K263" s="312">
        <v>0</v>
      </c>
      <c r="L263" s="312">
        <v>0</v>
      </c>
      <c r="M263" s="312">
        <v>0</v>
      </c>
      <c r="N263" s="312">
        <v>0</v>
      </c>
      <c r="O263" s="312">
        <v>0</v>
      </c>
      <c r="P263" s="312">
        <v>0</v>
      </c>
      <c r="Q263" s="312">
        <v>0</v>
      </c>
      <c r="R263" s="312">
        <v>0</v>
      </c>
      <c r="S263" s="312">
        <v>0</v>
      </c>
      <c r="T263" s="312">
        <v>0</v>
      </c>
      <c r="U263" s="312">
        <v>0</v>
      </c>
      <c r="V263" s="313">
        <v>1</v>
      </c>
      <c r="W263" s="313">
        <v>1</v>
      </c>
      <c r="X263" s="312">
        <v>0</v>
      </c>
      <c r="Y263" s="312">
        <v>0</v>
      </c>
      <c r="Z263" s="312">
        <v>0</v>
      </c>
      <c r="AA263" s="14">
        <v>0</v>
      </c>
      <c r="AB263" s="317"/>
      <c r="AC263" s="15" t="str">
        <f t="shared" si="246"/>
        <v/>
      </c>
      <c r="AD263" s="15" t="str">
        <f t="shared" si="256"/>
        <v/>
      </c>
      <c r="AE263" s="16" t="str">
        <f t="shared" si="257"/>
        <v>0 - 0</v>
      </c>
      <c r="AF263" s="20" t="str">
        <f t="shared" si="258"/>
        <v>Not an offer</v>
      </c>
      <c r="AG263" s="276" t="str">
        <f t="shared" si="248"/>
        <v>Not an Offer</v>
      </c>
      <c r="AH263" s="150"/>
      <c r="AI263" s="254">
        <v>247</v>
      </c>
      <c r="AJ263" s="149" t="str">
        <f t="shared" si="249"/>
        <v>00-ICT</v>
      </c>
      <c r="AK263" s="254" t="b">
        <f t="shared" si="11"/>
        <v>0</v>
      </c>
      <c r="AL263" s="254">
        <f t="shared" si="247"/>
        <v>0</v>
      </c>
      <c r="AM263" s="254">
        <f t="shared" si="250"/>
        <v>0</v>
      </c>
      <c r="AN263" s="288">
        <f t="shared" si="259"/>
        <v>0</v>
      </c>
      <c r="AO263" s="288">
        <f>IF(AND($BU263=$BV263,BU263=AO$13),$J263&amp;$K263&amp;$L263&amp;$M263&amp;$N263&amp;$O263&amp;$P263&amp;$Q263&amp;$R263&amp;$S263&amp;$T263&amp;$U263,IFERROR(MATCH($AN263,AO$17:AO262,0),-1000))</f>
        <v>1</v>
      </c>
      <c r="AP263" s="288">
        <f>IF(AND($BU263=$BV263,BV263=AP$13),$J263&amp;$K263&amp;$L263&amp;$M263&amp;$N263&amp;$O263&amp;$P263&amp;$Q263&amp;$R263&amp;$S263&amp;$T263&amp;$U263,IFERROR(MATCH($AN263,AP$17:AP262,0),-1000))</f>
        <v>1</v>
      </c>
      <c r="AQ263" s="288">
        <f>IF(AND($BU263=$BV263,BW263=AQ$13),$J263&amp;$K263&amp;$L263&amp;$M263&amp;$N263&amp;$O263&amp;$P263&amp;$Q263&amp;$R263&amp;$S263&amp;$T263&amp;$U263,IFERROR(MATCH($AN263,AQ$17:AQ262,0),-1000))</f>
        <v>1</v>
      </c>
      <c r="AR263" s="288">
        <f>IF(AND($BU263=$BV263,BX263=AR$13),$J263&amp;$K263&amp;$L263&amp;$M263&amp;$N263&amp;$O263&amp;$P263&amp;$Q263&amp;$R263&amp;$S263&amp;$T263&amp;$U263,IFERROR(MATCH($AN263,AR$17:AR262,0),-1000))</f>
        <v>1</v>
      </c>
      <c r="AS263" s="254">
        <f t="shared" si="242"/>
        <v>0</v>
      </c>
      <c r="AT263" s="261" t="str">
        <f t="shared" si="260"/>
        <v/>
      </c>
      <c r="AU263" s="254" t="str">
        <f t="shared" si="253"/>
        <v/>
      </c>
      <c r="AV263" s="254" t="str">
        <f t="shared" si="253"/>
        <v/>
      </c>
      <c r="AW263" s="254" t="str">
        <f t="shared" si="253"/>
        <v/>
      </c>
      <c r="AX263" s="254" t="str">
        <f t="shared" si="253"/>
        <v/>
      </c>
      <c r="AY263" s="254" t="str">
        <f t="shared" si="305"/>
        <v/>
      </c>
      <c r="AZ263" s="254" t="str">
        <f t="shared" si="305"/>
        <v/>
      </c>
      <c r="BA263" s="254" t="str">
        <f t="shared" si="305"/>
        <v/>
      </c>
      <c r="BB263" s="254" t="str">
        <f t="shared" si="305"/>
        <v/>
      </c>
      <c r="BC263" s="254" t="str">
        <f t="shared" si="305"/>
        <v/>
      </c>
      <c r="BD263" s="254" t="str">
        <f t="shared" si="305"/>
        <v/>
      </c>
      <c r="BE263" s="262" t="str">
        <f t="shared" si="244"/>
        <v/>
      </c>
      <c r="BF263" s="263" t="str">
        <f t="shared" si="254"/>
        <v/>
      </c>
      <c r="BG263" s="254" t="str">
        <f t="shared" si="254"/>
        <v/>
      </c>
      <c r="BH263" s="254" t="str">
        <f t="shared" si="254"/>
        <v/>
      </c>
      <c r="BI263" s="254" t="str">
        <f t="shared" si="254"/>
        <v/>
      </c>
      <c r="BJ263" s="254" t="str">
        <f t="shared" si="306"/>
        <v/>
      </c>
      <c r="BK263" s="254" t="str">
        <f t="shared" si="306"/>
        <v/>
      </c>
      <c r="BL263" s="254" t="str">
        <f t="shared" si="306"/>
        <v/>
      </c>
      <c r="BM263" s="254" t="str">
        <f t="shared" si="306"/>
        <v/>
      </c>
      <c r="BN263" s="254" t="str">
        <f t="shared" si="306"/>
        <v/>
      </c>
      <c r="BO263" s="254" t="str">
        <f t="shared" si="306"/>
        <v/>
      </c>
      <c r="BP263" s="254" t="str">
        <f t="shared" si="245"/>
        <v/>
      </c>
      <c r="BQ263" s="264" t="str">
        <f t="shared" si="261"/>
        <v/>
      </c>
      <c r="BR263" s="261" t="str">
        <f t="shared" si="30"/>
        <v/>
      </c>
      <c r="BS263" s="254" t="str">
        <f t="shared" si="303"/>
        <v/>
      </c>
      <c r="BT263" s="254" t="str">
        <f t="shared" si="301"/>
        <v/>
      </c>
      <c r="BU263" s="265" t="str">
        <f t="shared" si="301"/>
        <v/>
      </c>
      <c r="BV263" s="263" t="str">
        <f t="shared" si="304"/>
        <v/>
      </c>
      <c r="BW263" s="254" t="str">
        <f t="shared" si="302"/>
        <v/>
      </c>
      <c r="BX263" s="254" t="str">
        <f t="shared" si="302"/>
        <v/>
      </c>
      <c r="BY263" s="264" t="str">
        <f t="shared" si="33"/>
        <v/>
      </c>
      <c r="BZ263" s="254" t="str">
        <f t="shared" si="34"/>
        <v/>
      </c>
      <c r="CA263" s="254">
        <f t="shared" si="308"/>
        <v>0</v>
      </c>
      <c r="CB263" s="254">
        <f t="shared" si="308"/>
        <v>0</v>
      </c>
      <c r="CC263" s="254">
        <f t="shared" si="308"/>
        <v>0</v>
      </c>
      <c r="CD263" s="254">
        <f t="shared" si="308"/>
        <v>0</v>
      </c>
      <c r="CE263" s="254">
        <f t="shared" si="308"/>
        <v>0</v>
      </c>
      <c r="CF263" s="254">
        <f t="shared" si="308"/>
        <v>0</v>
      </c>
      <c r="CG263" s="254">
        <f t="shared" si="307"/>
        <v>0</v>
      </c>
      <c r="CH263" s="254">
        <f t="shared" si="307"/>
        <v>0</v>
      </c>
      <c r="CI263" s="254">
        <f t="shared" si="307"/>
        <v>0</v>
      </c>
      <c r="CJ263" s="254">
        <f t="shared" si="298"/>
        <v>0</v>
      </c>
      <c r="CK263" s="254">
        <f t="shared" si="298"/>
        <v>0</v>
      </c>
      <c r="CL263" s="254">
        <f t="shared" si="298"/>
        <v>0</v>
      </c>
      <c r="CM263" s="254">
        <f t="shared" si="262"/>
        <v>0</v>
      </c>
      <c r="CN263" s="254">
        <f t="shared" si="263"/>
        <v>0</v>
      </c>
      <c r="CO263" s="254">
        <f t="shared" si="264"/>
        <v>0</v>
      </c>
      <c r="CP263" s="254">
        <f t="shared" si="265"/>
        <v>0</v>
      </c>
      <c r="CQ263" s="254">
        <f t="shared" si="266"/>
        <v>0</v>
      </c>
      <c r="CR263" s="254">
        <f t="shared" si="267"/>
        <v>0</v>
      </c>
      <c r="CS263" s="254">
        <f t="shared" si="268"/>
        <v>0</v>
      </c>
      <c r="CT263" s="254">
        <f t="shared" si="269"/>
        <v>0</v>
      </c>
      <c r="CU263" s="254">
        <f t="shared" si="270"/>
        <v>0</v>
      </c>
      <c r="CV263" s="254">
        <f t="shared" si="271"/>
        <v>0</v>
      </c>
      <c r="CW263" s="254">
        <f t="shared" si="272"/>
        <v>0</v>
      </c>
      <c r="CX263" s="254">
        <f t="shared" si="273"/>
        <v>0</v>
      </c>
      <c r="CY263" s="254">
        <f t="shared" si="274"/>
        <v>0</v>
      </c>
      <c r="CZ263" s="254">
        <f t="shared" si="275"/>
        <v>0</v>
      </c>
      <c r="DA263" s="254">
        <f t="shared" si="276"/>
        <v>0</v>
      </c>
      <c r="DB263" s="254">
        <f t="shared" si="277"/>
        <v>0</v>
      </c>
      <c r="DC263" s="254">
        <f t="shared" si="278"/>
        <v>0</v>
      </c>
      <c r="DD263" s="254">
        <f t="shared" si="279"/>
        <v>0</v>
      </c>
      <c r="DE263" s="254">
        <f t="shared" si="280"/>
        <v>0</v>
      </c>
      <c r="DF263" s="254">
        <f t="shared" si="281"/>
        <v>0</v>
      </c>
      <c r="DG263" s="254">
        <f t="shared" si="282"/>
        <v>0</v>
      </c>
      <c r="DH263" s="254">
        <f t="shared" si="283"/>
        <v>0</v>
      </c>
      <c r="DI263" s="254">
        <f t="shared" si="284"/>
        <v>0</v>
      </c>
      <c r="DJ263" s="254">
        <f t="shared" si="285"/>
        <v>0</v>
      </c>
      <c r="DK263" s="254">
        <f t="shared" si="286"/>
        <v>0</v>
      </c>
      <c r="DL263" s="254">
        <f t="shared" si="287"/>
        <v>0</v>
      </c>
      <c r="DM263" s="254">
        <f t="shared" si="288"/>
        <v>0</v>
      </c>
      <c r="DN263" s="254">
        <f t="shared" si="289"/>
        <v>0</v>
      </c>
      <c r="DO263" s="254">
        <f t="shared" si="290"/>
        <v>0</v>
      </c>
      <c r="DP263" s="254">
        <f t="shared" si="291"/>
        <v>0</v>
      </c>
      <c r="DQ263" s="254">
        <f t="shared" si="292"/>
        <v>0</v>
      </c>
      <c r="DR263" s="254">
        <f t="shared" si="293"/>
        <v>0</v>
      </c>
      <c r="DS263" s="254">
        <f t="shared" si="294"/>
        <v>0</v>
      </c>
      <c r="DT263" s="254">
        <f t="shared" si="295"/>
        <v>0</v>
      </c>
      <c r="DU263" s="254">
        <f t="shared" si="296"/>
        <v>0</v>
      </c>
      <c r="DV263" s="254">
        <f t="shared" si="297"/>
        <v>0</v>
      </c>
    </row>
    <row r="264" spans="1:126" ht="24" customHeight="1">
      <c r="A264" s="11" t="str">
        <f ca="1">IF(AG264&lt;&gt;"OK","",CONCATENATE(TEXT('Front Page'!$F$33,"000"),TEXT('Front Page'!$F$31,"000"),"-",LEFT('Front Page'!$R$53,5),"-",LEFT(D264,1),AJ264, "-",TEXT(B264,"000")))</f>
        <v/>
      </c>
      <c r="B264" s="12" t="str">
        <f>IFERROR(IF(E264="","",MAX(B$17:B263)+1),"")</f>
        <v/>
      </c>
      <c r="C264" s="13"/>
      <c r="D264" s="29" t="str">
        <f t="shared" si="300"/>
        <v>None</v>
      </c>
      <c r="E264" s="29" t="str">
        <f t="shared" si="17"/>
        <v/>
      </c>
      <c r="F264" s="29" t="str">
        <f t="shared" si="18"/>
        <v/>
      </c>
      <c r="G264" s="363"/>
      <c r="H264" s="364"/>
      <c r="I264" s="325" t="str">
        <f t="shared" si="255"/>
        <v>No</v>
      </c>
      <c r="J264" s="314">
        <v>0</v>
      </c>
      <c r="K264" s="312">
        <v>0</v>
      </c>
      <c r="L264" s="312">
        <v>0</v>
      </c>
      <c r="M264" s="312">
        <v>0</v>
      </c>
      <c r="N264" s="312">
        <v>0</v>
      </c>
      <c r="O264" s="312">
        <v>0</v>
      </c>
      <c r="P264" s="312">
        <v>0</v>
      </c>
      <c r="Q264" s="312">
        <v>0</v>
      </c>
      <c r="R264" s="312">
        <v>0</v>
      </c>
      <c r="S264" s="312">
        <v>0</v>
      </c>
      <c r="T264" s="312">
        <v>0</v>
      </c>
      <c r="U264" s="312">
        <v>0</v>
      </c>
      <c r="V264" s="313">
        <v>1</v>
      </c>
      <c r="W264" s="313">
        <v>1</v>
      </c>
      <c r="X264" s="312">
        <v>0</v>
      </c>
      <c r="Y264" s="312">
        <v>0</v>
      </c>
      <c r="Z264" s="312">
        <v>0</v>
      </c>
      <c r="AA264" s="14">
        <v>0</v>
      </c>
      <c r="AB264" s="317"/>
      <c r="AC264" s="15" t="str">
        <f t="shared" si="246"/>
        <v/>
      </c>
      <c r="AD264" s="15" t="str">
        <f t="shared" si="256"/>
        <v/>
      </c>
      <c r="AE264" s="16" t="str">
        <f t="shared" si="257"/>
        <v>0 - 0</v>
      </c>
      <c r="AF264" s="20" t="str">
        <f t="shared" si="258"/>
        <v>Not an offer</v>
      </c>
      <c r="AG264" s="276" t="str">
        <f t="shared" si="248"/>
        <v>Not an Offer</v>
      </c>
      <c r="AH264" s="150"/>
      <c r="AI264" s="254">
        <v>248</v>
      </c>
      <c r="AJ264" s="149" t="str">
        <f t="shared" si="249"/>
        <v>00-ICT</v>
      </c>
      <c r="AK264" s="254" t="b">
        <f t="shared" si="11"/>
        <v>0</v>
      </c>
      <c r="AL264" s="254">
        <f t="shared" si="247"/>
        <v>0</v>
      </c>
      <c r="AM264" s="254">
        <f t="shared" si="250"/>
        <v>0</v>
      </c>
      <c r="AN264" s="288">
        <f t="shared" si="259"/>
        <v>0</v>
      </c>
      <c r="AO264" s="288">
        <f>IF(AND($BU264=$BV264,BU264=AO$13),$J264&amp;$K264&amp;$L264&amp;$M264&amp;$N264&amp;$O264&amp;$P264&amp;$Q264&amp;$R264&amp;$S264&amp;$T264&amp;$U264,IFERROR(MATCH($AN264,AO$17:AO263,0),-1000))</f>
        <v>1</v>
      </c>
      <c r="AP264" s="288">
        <f>IF(AND($BU264=$BV264,BV264=AP$13),$J264&amp;$K264&amp;$L264&amp;$M264&amp;$N264&amp;$O264&amp;$P264&amp;$Q264&amp;$R264&amp;$S264&amp;$T264&amp;$U264,IFERROR(MATCH($AN264,AP$17:AP263,0),-1000))</f>
        <v>1</v>
      </c>
      <c r="AQ264" s="288">
        <f>IF(AND($BU264=$BV264,BW264=AQ$13),$J264&amp;$K264&amp;$L264&amp;$M264&amp;$N264&amp;$O264&amp;$P264&amp;$Q264&amp;$R264&amp;$S264&amp;$T264&amp;$U264,IFERROR(MATCH($AN264,AQ$17:AQ263,0),-1000))</f>
        <v>1</v>
      </c>
      <c r="AR264" s="288">
        <f>IF(AND($BU264=$BV264,BX264=AR$13),$J264&amp;$K264&amp;$L264&amp;$M264&amp;$N264&amp;$O264&amp;$P264&amp;$Q264&amp;$R264&amp;$S264&amp;$T264&amp;$U264,IFERROR(MATCH($AN264,AR$17:AR263,0),-1000))</f>
        <v>1</v>
      </c>
      <c r="AS264" s="254">
        <f t="shared" si="242"/>
        <v>0</v>
      </c>
      <c r="AT264" s="261" t="str">
        <f t="shared" si="260"/>
        <v/>
      </c>
      <c r="AU264" s="254" t="str">
        <f t="shared" si="253"/>
        <v/>
      </c>
      <c r="AV264" s="254" t="str">
        <f t="shared" si="253"/>
        <v/>
      </c>
      <c r="AW264" s="254" t="str">
        <f t="shared" si="253"/>
        <v/>
      </c>
      <c r="AX264" s="254" t="str">
        <f t="shared" si="253"/>
        <v/>
      </c>
      <c r="AY264" s="254" t="str">
        <f t="shared" si="305"/>
        <v/>
      </c>
      <c r="AZ264" s="254" t="str">
        <f t="shared" si="305"/>
        <v/>
      </c>
      <c r="BA264" s="254" t="str">
        <f t="shared" si="305"/>
        <v/>
      </c>
      <c r="BB264" s="254" t="str">
        <f t="shared" si="305"/>
        <v/>
      </c>
      <c r="BC264" s="254" t="str">
        <f t="shared" si="305"/>
        <v/>
      </c>
      <c r="BD264" s="254" t="str">
        <f t="shared" si="305"/>
        <v/>
      </c>
      <c r="BE264" s="262" t="str">
        <f t="shared" si="244"/>
        <v/>
      </c>
      <c r="BF264" s="263" t="str">
        <f t="shared" si="254"/>
        <v/>
      </c>
      <c r="BG264" s="254" t="str">
        <f t="shared" si="254"/>
        <v/>
      </c>
      <c r="BH264" s="254" t="str">
        <f t="shared" si="254"/>
        <v/>
      </c>
      <c r="BI264" s="254" t="str">
        <f t="shared" si="254"/>
        <v/>
      </c>
      <c r="BJ264" s="254" t="str">
        <f t="shared" si="306"/>
        <v/>
      </c>
      <c r="BK264" s="254" t="str">
        <f t="shared" si="306"/>
        <v/>
      </c>
      <c r="BL264" s="254" t="str">
        <f t="shared" si="306"/>
        <v/>
      </c>
      <c r="BM264" s="254" t="str">
        <f t="shared" si="306"/>
        <v/>
      </c>
      <c r="BN264" s="254" t="str">
        <f t="shared" si="306"/>
        <v/>
      </c>
      <c r="BO264" s="254" t="str">
        <f t="shared" si="306"/>
        <v/>
      </c>
      <c r="BP264" s="254" t="str">
        <f t="shared" si="245"/>
        <v/>
      </c>
      <c r="BQ264" s="264" t="str">
        <f t="shared" si="261"/>
        <v/>
      </c>
      <c r="BR264" s="261" t="str">
        <f t="shared" si="30"/>
        <v/>
      </c>
      <c r="BS264" s="254" t="str">
        <f t="shared" si="303"/>
        <v/>
      </c>
      <c r="BT264" s="254" t="str">
        <f t="shared" si="301"/>
        <v/>
      </c>
      <c r="BU264" s="265" t="str">
        <f t="shared" si="301"/>
        <v/>
      </c>
      <c r="BV264" s="263" t="str">
        <f t="shared" si="304"/>
        <v/>
      </c>
      <c r="BW264" s="254" t="str">
        <f t="shared" si="302"/>
        <v/>
      </c>
      <c r="BX264" s="254" t="str">
        <f t="shared" si="302"/>
        <v/>
      </c>
      <c r="BY264" s="264" t="str">
        <f t="shared" si="33"/>
        <v/>
      </c>
      <c r="BZ264" s="254" t="str">
        <f t="shared" si="34"/>
        <v/>
      </c>
      <c r="CA264" s="254">
        <f t="shared" si="308"/>
        <v>0</v>
      </c>
      <c r="CB264" s="254">
        <f t="shared" si="308"/>
        <v>0</v>
      </c>
      <c r="CC264" s="254">
        <f t="shared" si="308"/>
        <v>0</v>
      </c>
      <c r="CD264" s="254">
        <f t="shared" si="308"/>
        <v>0</v>
      </c>
      <c r="CE264" s="254">
        <f t="shared" si="308"/>
        <v>0</v>
      </c>
      <c r="CF264" s="254">
        <f t="shared" si="308"/>
        <v>0</v>
      </c>
      <c r="CG264" s="254">
        <f t="shared" si="307"/>
        <v>0</v>
      </c>
      <c r="CH264" s="254">
        <f t="shared" si="307"/>
        <v>0</v>
      </c>
      <c r="CI264" s="254">
        <f t="shared" si="307"/>
        <v>0</v>
      </c>
      <c r="CJ264" s="254">
        <f t="shared" si="298"/>
        <v>0</v>
      </c>
      <c r="CK264" s="254">
        <f t="shared" si="298"/>
        <v>0</v>
      </c>
      <c r="CL264" s="254">
        <f t="shared" si="298"/>
        <v>0</v>
      </c>
      <c r="CM264" s="254">
        <f t="shared" si="262"/>
        <v>0</v>
      </c>
      <c r="CN264" s="254">
        <f t="shared" si="263"/>
        <v>0</v>
      </c>
      <c r="CO264" s="254">
        <f t="shared" si="264"/>
        <v>0</v>
      </c>
      <c r="CP264" s="254">
        <f t="shared" si="265"/>
        <v>0</v>
      </c>
      <c r="CQ264" s="254">
        <f t="shared" si="266"/>
        <v>0</v>
      </c>
      <c r="CR264" s="254">
        <f t="shared" si="267"/>
        <v>0</v>
      </c>
      <c r="CS264" s="254">
        <f t="shared" si="268"/>
        <v>0</v>
      </c>
      <c r="CT264" s="254">
        <f t="shared" si="269"/>
        <v>0</v>
      </c>
      <c r="CU264" s="254">
        <f t="shared" si="270"/>
        <v>0</v>
      </c>
      <c r="CV264" s="254">
        <f t="shared" si="271"/>
        <v>0</v>
      </c>
      <c r="CW264" s="254">
        <f t="shared" si="272"/>
        <v>0</v>
      </c>
      <c r="CX264" s="254">
        <f t="shared" si="273"/>
        <v>0</v>
      </c>
      <c r="CY264" s="254">
        <f t="shared" si="274"/>
        <v>0</v>
      </c>
      <c r="CZ264" s="254">
        <f t="shared" si="275"/>
        <v>0</v>
      </c>
      <c r="DA264" s="254">
        <f t="shared" si="276"/>
        <v>0</v>
      </c>
      <c r="DB264" s="254">
        <f t="shared" si="277"/>
        <v>0</v>
      </c>
      <c r="DC264" s="254">
        <f t="shared" si="278"/>
        <v>0</v>
      </c>
      <c r="DD264" s="254">
        <f t="shared" si="279"/>
        <v>0</v>
      </c>
      <c r="DE264" s="254">
        <f t="shared" si="280"/>
        <v>0</v>
      </c>
      <c r="DF264" s="254">
        <f t="shared" si="281"/>
        <v>0</v>
      </c>
      <c r="DG264" s="254">
        <f t="shared" si="282"/>
        <v>0</v>
      </c>
      <c r="DH264" s="254">
        <f t="shared" si="283"/>
        <v>0</v>
      </c>
      <c r="DI264" s="254">
        <f t="shared" si="284"/>
        <v>0</v>
      </c>
      <c r="DJ264" s="254">
        <f t="shared" si="285"/>
        <v>0</v>
      </c>
      <c r="DK264" s="254">
        <f t="shared" si="286"/>
        <v>0</v>
      </c>
      <c r="DL264" s="254">
        <f t="shared" si="287"/>
        <v>0</v>
      </c>
      <c r="DM264" s="254">
        <f t="shared" si="288"/>
        <v>0</v>
      </c>
      <c r="DN264" s="254">
        <f t="shared" si="289"/>
        <v>0</v>
      </c>
      <c r="DO264" s="254">
        <f t="shared" si="290"/>
        <v>0</v>
      </c>
      <c r="DP264" s="254">
        <f t="shared" si="291"/>
        <v>0</v>
      </c>
      <c r="DQ264" s="254">
        <f t="shared" si="292"/>
        <v>0</v>
      </c>
      <c r="DR264" s="254">
        <f t="shared" si="293"/>
        <v>0</v>
      </c>
      <c r="DS264" s="254">
        <f t="shared" si="294"/>
        <v>0</v>
      </c>
      <c r="DT264" s="254">
        <f t="shared" si="295"/>
        <v>0</v>
      </c>
      <c r="DU264" s="254">
        <f t="shared" si="296"/>
        <v>0</v>
      </c>
      <c r="DV264" s="254">
        <f t="shared" si="297"/>
        <v>0</v>
      </c>
    </row>
    <row r="265" spans="1:126" ht="24" customHeight="1">
      <c r="A265" s="11" t="str">
        <f ca="1">IF(AG265&lt;&gt;"OK","",CONCATENATE(TEXT('Front Page'!$F$33,"000"),TEXT('Front Page'!$F$31,"000"),"-",LEFT('Front Page'!$R$53,5),"-",LEFT(D265,1),AJ265, "-",TEXT(B265,"000")))</f>
        <v/>
      </c>
      <c r="B265" s="12" t="str">
        <f>IFERROR(IF(E265="","",MAX(B$17:B264)+1),"")</f>
        <v/>
      </c>
      <c r="C265" s="13"/>
      <c r="D265" s="29" t="str">
        <f t="shared" si="300"/>
        <v>None</v>
      </c>
      <c r="E265" s="29" t="str">
        <f t="shared" si="17"/>
        <v/>
      </c>
      <c r="F265" s="29" t="str">
        <f t="shared" si="18"/>
        <v/>
      </c>
      <c r="G265" s="363"/>
      <c r="H265" s="364"/>
      <c r="I265" s="325" t="str">
        <f t="shared" si="255"/>
        <v>No</v>
      </c>
      <c r="J265" s="314">
        <v>0</v>
      </c>
      <c r="K265" s="312">
        <v>0</v>
      </c>
      <c r="L265" s="312">
        <v>0</v>
      </c>
      <c r="M265" s="312">
        <v>0</v>
      </c>
      <c r="N265" s="312">
        <v>0</v>
      </c>
      <c r="O265" s="312">
        <v>0</v>
      </c>
      <c r="P265" s="312">
        <v>0</v>
      </c>
      <c r="Q265" s="312">
        <v>0</v>
      </c>
      <c r="R265" s="312">
        <v>0</v>
      </c>
      <c r="S265" s="312">
        <v>0</v>
      </c>
      <c r="T265" s="312">
        <v>0</v>
      </c>
      <c r="U265" s="312">
        <v>0</v>
      </c>
      <c r="V265" s="313">
        <v>1</v>
      </c>
      <c r="W265" s="313">
        <v>1</v>
      </c>
      <c r="X265" s="312">
        <v>0</v>
      </c>
      <c r="Y265" s="312">
        <v>0</v>
      </c>
      <c r="Z265" s="312">
        <v>0</v>
      </c>
      <c r="AA265" s="14">
        <v>0</v>
      </c>
      <c r="AB265" s="317"/>
      <c r="AC265" s="15" t="str">
        <f t="shared" si="246"/>
        <v/>
      </c>
      <c r="AD265" s="15" t="str">
        <f t="shared" si="256"/>
        <v/>
      </c>
      <c r="AE265" s="16" t="str">
        <f t="shared" si="257"/>
        <v>0 - 0</v>
      </c>
      <c r="AF265" s="20" t="str">
        <f t="shared" si="258"/>
        <v>Not an offer</v>
      </c>
      <c r="AG265" s="276" t="str">
        <f t="shared" si="248"/>
        <v>Not an Offer</v>
      </c>
      <c r="AH265" s="150"/>
      <c r="AI265" s="254">
        <v>249</v>
      </c>
      <c r="AJ265" s="149" t="str">
        <f t="shared" si="249"/>
        <v>00-ICT</v>
      </c>
      <c r="AK265" s="254" t="b">
        <f t="shared" si="11"/>
        <v>0</v>
      </c>
      <c r="AL265" s="254">
        <f t="shared" si="247"/>
        <v>0</v>
      </c>
      <c r="AM265" s="254">
        <f t="shared" si="250"/>
        <v>0</v>
      </c>
      <c r="AN265" s="288">
        <f t="shared" si="259"/>
        <v>0</v>
      </c>
      <c r="AO265" s="288">
        <f>IF(AND($BU265=$BV265,BU265=AO$13),$J265&amp;$K265&amp;$L265&amp;$M265&amp;$N265&amp;$O265&amp;$P265&amp;$Q265&amp;$R265&amp;$S265&amp;$T265&amp;$U265,IFERROR(MATCH($AN265,AO$17:AO264,0),-1000))</f>
        <v>1</v>
      </c>
      <c r="AP265" s="288">
        <f>IF(AND($BU265=$BV265,BV265=AP$13),$J265&amp;$K265&amp;$L265&amp;$M265&amp;$N265&amp;$O265&amp;$P265&amp;$Q265&amp;$R265&amp;$S265&amp;$T265&amp;$U265,IFERROR(MATCH($AN265,AP$17:AP264,0),-1000))</f>
        <v>1</v>
      </c>
      <c r="AQ265" s="288">
        <f>IF(AND($BU265=$BV265,BW265=AQ$13),$J265&amp;$K265&amp;$L265&amp;$M265&amp;$N265&amp;$O265&amp;$P265&amp;$Q265&amp;$R265&amp;$S265&amp;$T265&amp;$U265,IFERROR(MATCH($AN265,AQ$17:AQ264,0),-1000))</f>
        <v>1</v>
      </c>
      <c r="AR265" s="288">
        <f>IF(AND($BU265=$BV265,BX265=AR$13),$J265&amp;$K265&amp;$L265&amp;$M265&amp;$N265&amp;$O265&amp;$P265&amp;$Q265&amp;$R265&amp;$S265&amp;$T265&amp;$U265,IFERROR(MATCH($AN265,AR$17:AR264,0),-1000))</f>
        <v>1</v>
      </c>
      <c r="AS265" s="254">
        <f t="shared" si="242"/>
        <v>0</v>
      </c>
      <c r="AT265" s="261" t="str">
        <f t="shared" si="260"/>
        <v/>
      </c>
      <c r="AU265" s="254" t="str">
        <f t="shared" si="253"/>
        <v/>
      </c>
      <c r="AV265" s="254" t="str">
        <f t="shared" si="253"/>
        <v/>
      </c>
      <c r="AW265" s="254" t="str">
        <f t="shared" si="253"/>
        <v/>
      </c>
      <c r="AX265" s="254" t="str">
        <f t="shared" si="253"/>
        <v/>
      </c>
      <c r="AY265" s="254" t="str">
        <f t="shared" si="305"/>
        <v/>
      </c>
      <c r="AZ265" s="254" t="str">
        <f t="shared" si="305"/>
        <v/>
      </c>
      <c r="BA265" s="254" t="str">
        <f t="shared" si="305"/>
        <v/>
      </c>
      <c r="BB265" s="254" t="str">
        <f t="shared" si="305"/>
        <v/>
      </c>
      <c r="BC265" s="254" t="str">
        <f t="shared" si="305"/>
        <v/>
      </c>
      <c r="BD265" s="254" t="str">
        <f t="shared" si="305"/>
        <v/>
      </c>
      <c r="BE265" s="262" t="str">
        <f t="shared" si="244"/>
        <v/>
      </c>
      <c r="BF265" s="263" t="str">
        <f t="shared" si="254"/>
        <v/>
      </c>
      <c r="BG265" s="254" t="str">
        <f t="shared" si="254"/>
        <v/>
      </c>
      <c r="BH265" s="254" t="str">
        <f t="shared" si="254"/>
        <v/>
      </c>
      <c r="BI265" s="254" t="str">
        <f t="shared" si="254"/>
        <v/>
      </c>
      <c r="BJ265" s="254" t="str">
        <f t="shared" si="306"/>
        <v/>
      </c>
      <c r="BK265" s="254" t="str">
        <f t="shared" si="306"/>
        <v/>
      </c>
      <c r="BL265" s="254" t="str">
        <f t="shared" si="306"/>
        <v/>
      </c>
      <c r="BM265" s="254" t="str">
        <f t="shared" si="306"/>
        <v/>
      </c>
      <c r="BN265" s="254" t="str">
        <f t="shared" si="306"/>
        <v/>
      </c>
      <c r="BO265" s="254" t="str">
        <f t="shared" si="306"/>
        <v/>
      </c>
      <c r="BP265" s="254" t="str">
        <f t="shared" si="245"/>
        <v/>
      </c>
      <c r="BQ265" s="264" t="str">
        <f t="shared" si="261"/>
        <v/>
      </c>
      <c r="BR265" s="261" t="str">
        <f t="shared" si="30"/>
        <v/>
      </c>
      <c r="BS265" s="254" t="str">
        <f t="shared" si="303"/>
        <v/>
      </c>
      <c r="BT265" s="254" t="str">
        <f t="shared" si="301"/>
        <v/>
      </c>
      <c r="BU265" s="265" t="str">
        <f t="shared" si="301"/>
        <v/>
      </c>
      <c r="BV265" s="263" t="str">
        <f t="shared" si="304"/>
        <v/>
      </c>
      <c r="BW265" s="254" t="str">
        <f t="shared" si="302"/>
        <v/>
      </c>
      <c r="BX265" s="254" t="str">
        <f t="shared" si="302"/>
        <v/>
      </c>
      <c r="BY265" s="264" t="str">
        <f t="shared" si="33"/>
        <v/>
      </c>
      <c r="BZ265" s="254" t="str">
        <f t="shared" si="34"/>
        <v/>
      </c>
      <c r="CA265" s="254">
        <f t="shared" si="308"/>
        <v>0</v>
      </c>
      <c r="CB265" s="254">
        <f t="shared" si="308"/>
        <v>0</v>
      </c>
      <c r="CC265" s="254">
        <f t="shared" si="308"/>
        <v>0</v>
      </c>
      <c r="CD265" s="254">
        <f t="shared" si="308"/>
        <v>0</v>
      </c>
      <c r="CE265" s="254">
        <f t="shared" si="308"/>
        <v>0</v>
      </c>
      <c r="CF265" s="254">
        <f t="shared" si="308"/>
        <v>0</v>
      </c>
      <c r="CG265" s="254">
        <f t="shared" si="307"/>
        <v>0</v>
      </c>
      <c r="CH265" s="254">
        <f t="shared" si="307"/>
        <v>0</v>
      </c>
      <c r="CI265" s="254">
        <f t="shared" si="307"/>
        <v>0</v>
      </c>
      <c r="CJ265" s="254">
        <f t="shared" si="298"/>
        <v>0</v>
      </c>
      <c r="CK265" s="254">
        <f t="shared" si="298"/>
        <v>0</v>
      </c>
      <c r="CL265" s="254">
        <f t="shared" si="298"/>
        <v>0</v>
      </c>
      <c r="CM265" s="254">
        <f t="shared" si="262"/>
        <v>0</v>
      </c>
      <c r="CN265" s="254">
        <f t="shared" si="263"/>
        <v>0</v>
      </c>
      <c r="CO265" s="254">
        <f t="shared" si="264"/>
        <v>0</v>
      </c>
      <c r="CP265" s="254">
        <f t="shared" si="265"/>
        <v>0</v>
      </c>
      <c r="CQ265" s="254">
        <f t="shared" si="266"/>
        <v>0</v>
      </c>
      <c r="CR265" s="254">
        <f t="shared" si="267"/>
        <v>0</v>
      </c>
      <c r="CS265" s="254">
        <f t="shared" si="268"/>
        <v>0</v>
      </c>
      <c r="CT265" s="254">
        <f t="shared" si="269"/>
        <v>0</v>
      </c>
      <c r="CU265" s="254">
        <f t="shared" si="270"/>
        <v>0</v>
      </c>
      <c r="CV265" s="254">
        <f t="shared" si="271"/>
        <v>0</v>
      </c>
      <c r="CW265" s="254">
        <f t="shared" si="272"/>
        <v>0</v>
      </c>
      <c r="CX265" s="254">
        <f t="shared" si="273"/>
        <v>0</v>
      </c>
      <c r="CY265" s="254">
        <f t="shared" si="274"/>
        <v>0</v>
      </c>
      <c r="CZ265" s="254">
        <f t="shared" si="275"/>
        <v>0</v>
      </c>
      <c r="DA265" s="254">
        <f t="shared" si="276"/>
        <v>0</v>
      </c>
      <c r="DB265" s="254">
        <f t="shared" si="277"/>
        <v>0</v>
      </c>
      <c r="DC265" s="254">
        <f t="shared" si="278"/>
        <v>0</v>
      </c>
      <c r="DD265" s="254">
        <f t="shared" si="279"/>
        <v>0</v>
      </c>
      <c r="DE265" s="254">
        <f t="shared" si="280"/>
        <v>0</v>
      </c>
      <c r="DF265" s="254">
        <f t="shared" si="281"/>
        <v>0</v>
      </c>
      <c r="DG265" s="254">
        <f t="shared" si="282"/>
        <v>0</v>
      </c>
      <c r="DH265" s="254">
        <f t="shared" si="283"/>
        <v>0</v>
      </c>
      <c r="DI265" s="254">
        <f t="shared" si="284"/>
        <v>0</v>
      </c>
      <c r="DJ265" s="254">
        <f t="shared" si="285"/>
        <v>0</v>
      </c>
      <c r="DK265" s="254">
        <f t="shared" si="286"/>
        <v>0</v>
      </c>
      <c r="DL265" s="254">
        <f t="shared" si="287"/>
        <v>0</v>
      </c>
      <c r="DM265" s="254">
        <f t="shared" si="288"/>
        <v>0</v>
      </c>
      <c r="DN265" s="254">
        <f t="shared" si="289"/>
        <v>0</v>
      </c>
      <c r="DO265" s="254">
        <f t="shared" si="290"/>
        <v>0</v>
      </c>
      <c r="DP265" s="254">
        <f t="shared" si="291"/>
        <v>0</v>
      </c>
      <c r="DQ265" s="254">
        <f t="shared" si="292"/>
        <v>0</v>
      </c>
      <c r="DR265" s="254">
        <f t="shared" si="293"/>
        <v>0</v>
      </c>
      <c r="DS265" s="254">
        <f t="shared" si="294"/>
        <v>0</v>
      </c>
      <c r="DT265" s="254">
        <f t="shared" si="295"/>
        <v>0</v>
      </c>
      <c r="DU265" s="254">
        <f t="shared" si="296"/>
        <v>0</v>
      </c>
      <c r="DV265" s="254">
        <f t="shared" si="297"/>
        <v>0</v>
      </c>
    </row>
    <row r="266" spans="1:126" ht="24" customHeight="1">
      <c r="A266" s="11" t="str">
        <f ca="1">IF(AG266&lt;&gt;"OK","",CONCATENATE(TEXT('Front Page'!$F$33,"000"),TEXT('Front Page'!$F$31,"000"),"-",LEFT('Front Page'!$R$53,5),"-",LEFT(D266,1),AJ266, "-",TEXT(B266,"000")))</f>
        <v/>
      </c>
      <c r="B266" s="12" t="str">
        <f>IFERROR(IF(E266="","",MAX(B$17:B265)+1),"")</f>
        <v/>
      </c>
      <c r="C266" s="13"/>
      <c r="D266" s="29" t="str">
        <f t="shared" si="300"/>
        <v>None</v>
      </c>
      <c r="E266" s="29" t="str">
        <f t="shared" si="17"/>
        <v/>
      </c>
      <c r="F266" s="29" t="str">
        <f t="shared" si="18"/>
        <v/>
      </c>
      <c r="G266" s="363"/>
      <c r="H266" s="364"/>
      <c r="I266" s="325" t="str">
        <f t="shared" si="255"/>
        <v>No</v>
      </c>
      <c r="J266" s="314">
        <v>0</v>
      </c>
      <c r="K266" s="312">
        <v>0</v>
      </c>
      <c r="L266" s="312">
        <v>0</v>
      </c>
      <c r="M266" s="312">
        <v>0</v>
      </c>
      <c r="N266" s="312">
        <v>0</v>
      </c>
      <c r="O266" s="312">
        <v>0</v>
      </c>
      <c r="P266" s="312">
        <v>0</v>
      </c>
      <c r="Q266" s="312">
        <v>0</v>
      </c>
      <c r="R266" s="312">
        <v>0</v>
      </c>
      <c r="S266" s="312">
        <v>0</v>
      </c>
      <c r="T266" s="312">
        <v>0</v>
      </c>
      <c r="U266" s="312">
        <v>0</v>
      </c>
      <c r="V266" s="313">
        <v>1</v>
      </c>
      <c r="W266" s="313">
        <v>1</v>
      </c>
      <c r="X266" s="312">
        <v>0</v>
      </c>
      <c r="Y266" s="312">
        <v>0</v>
      </c>
      <c r="Z266" s="312">
        <v>0</v>
      </c>
      <c r="AA266" s="14">
        <v>0</v>
      </c>
      <c r="AB266" s="317"/>
      <c r="AC266" s="15" t="str">
        <f t="shared" si="246"/>
        <v/>
      </c>
      <c r="AD266" s="15" t="str">
        <f t="shared" si="256"/>
        <v/>
      </c>
      <c r="AE266" s="16" t="str">
        <f t="shared" si="257"/>
        <v>0 - 0</v>
      </c>
      <c r="AF266" s="20" t="str">
        <f t="shared" si="258"/>
        <v>Not an offer</v>
      </c>
      <c r="AG266" s="276" t="str">
        <f t="shared" si="248"/>
        <v>Not an Offer</v>
      </c>
      <c r="AH266" s="150"/>
      <c r="AI266" s="254">
        <v>250</v>
      </c>
      <c r="AJ266" s="149" t="str">
        <f t="shared" si="249"/>
        <v>00-ICT</v>
      </c>
      <c r="AK266" s="254" t="b">
        <f t="shared" si="11"/>
        <v>0</v>
      </c>
      <c r="AL266" s="254">
        <f t="shared" si="247"/>
        <v>0</v>
      </c>
      <c r="AM266" s="254">
        <f t="shared" si="250"/>
        <v>0</v>
      </c>
      <c r="AN266" s="288">
        <f t="shared" si="259"/>
        <v>0</v>
      </c>
      <c r="AO266" s="288">
        <f>IF(AND($BU266=$BV266,BU266=AO$13),$J266&amp;$K266&amp;$L266&amp;$M266&amp;$N266&amp;$O266&amp;$P266&amp;$Q266&amp;$R266&amp;$S266&amp;$T266&amp;$U266,IFERROR(MATCH($AN266,AO$17:AO265,0),-1000))</f>
        <v>1</v>
      </c>
      <c r="AP266" s="288">
        <f>IF(AND($BU266=$BV266,BV266=AP$13),$J266&amp;$K266&amp;$L266&amp;$M266&amp;$N266&amp;$O266&amp;$P266&amp;$Q266&amp;$R266&amp;$S266&amp;$T266&amp;$U266,IFERROR(MATCH($AN266,AP$17:AP265,0),-1000))</f>
        <v>1</v>
      </c>
      <c r="AQ266" s="288">
        <f>IF(AND($BU266=$BV266,BW266=AQ$13),$J266&amp;$K266&amp;$L266&amp;$M266&amp;$N266&amp;$O266&amp;$P266&amp;$Q266&amp;$R266&amp;$S266&amp;$T266&amp;$U266,IFERROR(MATCH($AN266,AQ$17:AQ265,0),-1000))</f>
        <v>1</v>
      </c>
      <c r="AR266" s="288">
        <f>IF(AND($BU266=$BV266,BX266=AR$13),$J266&amp;$K266&amp;$L266&amp;$M266&amp;$N266&amp;$O266&amp;$P266&amp;$Q266&amp;$R266&amp;$S266&amp;$T266&amp;$U266,IFERROR(MATCH($AN266,AR$17:AR265,0),-1000))</f>
        <v>1</v>
      </c>
      <c r="AS266" s="254">
        <f t="shared" si="242"/>
        <v>0</v>
      </c>
      <c r="AT266" s="261" t="str">
        <f t="shared" si="260"/>
        <v/>
      </c>
      <c r="AU266" s="254" t="str">
        <f t="shared" si="253"/>
        <v/>
      </c>
      <c r="AV266" s="254" t="str">
        <f t="shared" si="253"/>
        <v/>
      </c>
      <c r="AW266" s="254" t="str">
        <f t="shared" si="253"/>
        <v/>
      </c>
      <c r="AX266" s="254" t="str">
        <f t="shared" si="253"/>
        <v/>
      </c>
      <c r="AY266" s="254" t="str">
        <f t="shared" si="305"/>
        <v/>
      </c>
      <c r="AZ266" s="254" t="str">
        <f t="shared" si="305"/>
        <v/>
      </c>
      <c r="BA266" s="254" t="str">
        <f t="shared" si="305"/>
        <v/>
      </c>
      <c r="BB266" s="254" t="str">
        <f t="shared" si="305"/>
        <v/>
      </c>
      <c r="BC266" s="254" t="str">
        <f t="shared" si="305"/>
        <v/>
      </c>
      <c r="BD266" s="254" t="str">
        <f t="shared" si="305"/>
        <v/>
      </c>
      <c r="BE266" s="262" t="str">
        <f t="shared" si="244"/>
        <v/>
      </c>
      <c r="BF266" s="263" t="str">
        <f t="shared" si="254"/>
        <v/>
      </c>
      <c r="BG266" s="254" t="str">
        <f t="shared" si="254"/>
        <v/>
      </c>
      <c r="BH266" s="254" t="str">
        <f t="shared" si="254"/>
        <v/>
      </c>
      <c r="BI266" s="254" t="str">
        <f t="shared" si="254"/>
        <v/>
      </c>
      <c r="BJ266" s="254" t="str">
        <f t="shared" si="306"/>
        <v/>
      </c>
      <c r="BK266" s="254" t="str">
        <f t="shared" si="306"/>
        <v/>
      </c>
      <c r="BL266" s="254" t="str">
        <f t="shared" si="306"/>
        <v/>
      </c>
      <c r="BM266" s="254" t="str">
        <f t="shared" si="306"/>
        <v/>
      </c>
      <c r="BN266" s="254" t="str">
        <f t="shared" si="306"/>
        <v/>
      </c>
      <c r="BO266" s="254" t="str">
        <f t="shared" si="306"/>
        <v/>
      </c>
      <c r="BP266" s="254" t="str">
        <f t="shared" si="245"/>
        <v/>
      </c>
      <c r="BQ266" s="264" t="str">
        <f t="shared" si="261"/>
        <v/>
      </c>
      <c r="BR266" s="261" t="str">
        <f t="shared" si="30"/>
        <v/>
      </c>
      <c r="BS266" s="254" t="str">
        <f t="shared" si="303"/>
        <v/>
      </c>
      <c r="BT266" s="254" t="str">
        <f t="shared" si="301"/>
        <v/>
      </c>
      <c r="BU266" s="265" t="str">
        <f t="shared" si="301"/>
        <v/>
      </c>
      <c r="BV266" s="263" t="str">
        <f t="shared" si="304"/>
        <v/>
      </c>
      <c r="BW266" s="254" t="str">
        <f t="shared" si="302"/>
        <v/>
      </c>
      <c r="BX266" s="254" t="str">
        <f t="shared" si="302"/>
        <v/>
      </c>
      <c r="BY266" s="264" t="str">
        <f t="shared" si="33"/>
        <v/>
      </c>
      <c r="BZ266" s="254" t="str">
        <f t="shared" si="34"/>
        <v/>
      </c>
      <c r="CA266" s="254">
        <f t="shared" si="308"/>
        <v>0</v>
      </c>
      <c r="CB266" s="254">
        <f t="shared" si="308"/>
        <v>0</v>
      </c>
      <c r="CC266" s="254">
        <f t="shared" si="308"/>
        <v>0</v>
      </c>
      <c r="CD266" s="254">
        <f t="shared" si="308"/>
        <v>0</v>
      </c>
      <c r="CE266" s="254">
        <f t="shared" si="308"/>
        <v>0</v>
      </c>
      <c r="CF266" s="254">
        <f t="shared" si="308"/>
        <v>0</v>
      </c>
      <c r="CG266" s="254">
        <f t="shared" si="307"/>
        <v>0</v>
      </c>
      <c r="CH266" s="254">
        <f t="shared" si="307"/>
        <v>0</v>
      </c>
      <c r="CI266" s="254">
        <f t="shared" si="307"/>
        <v>0</v>
      </c>
      <c r="CJ266" s="254">
        <f t="shared" si="298"/>
        <v>0</v>
      </c>
      <c r="CK266" s="254">
        <f t="shared" si="298"/>
        <v>0</v>
      </c>
      <c r="CL266" s="254">
        <f t="shared" si="298"/>
        <v>0</v>
      </c>
      <c r="CM266" s="254">
        <f t="shared" si="262"/>
        <v>0</v>
      </c>
      <c r="CN266" s="254">
        <f t="shared" si="263"/>
        <v>0</v>
      </c>
      <c r="CO266" s="254">
        <f t="shared" si="264"/>
        <v>0</v>
      </c>
      <c r="CP266" s="254">
        <f t="shared" si="265"/>
        <v>0</v>
      </c>
      <c r="CQ266" s="254">
        <f t="shared" si="266"/>
        <v>0</v>
      </c>
      <c r="CR266" s="254">
        <f t="shared" si="267"/>
        <v>0</v>
      </c>
      <c r="CS266" s="254">
        <f t="shared" si="268"/>
        <v>0</v>
      </c>
      <c r="CT266" s="254">
        <f t="shared" si="269"/>
        <v>0</v>
      </c>
      <c r="CU266" s="254">
        <f t="shared" si="270"/>
        <v>0</v>
      </c>
      <c r="CV266" s="254">
        <f t="shared" si="271"/>
        <v>0</v>
      </c>
      <c r="CW266" s="254">
        <f t="shared" si="272"/>
        <v>0</v>
      </c>
      <c r="CX266" s="254">
        <f t="shared" si="273"/>
        <v>0</v>
      </c>
      <c r="CY266" s="254">
        <f t="shared" si="274"/>
        <v>0</v>
      </c>
      <c r="CZ266" s="254">
        <f t="shared" si="275"/>
        <v>0</v>
      </c>
      <c r="DA266" s="254">
        <f t="shared" si="276"/>
        <v>0</v>
      </c>
      <c r="DB266" s="254">
        <f t="shared" si="277"/>
        <v>0</v>
      </c>
      <c r="DC266" s="254">
        <f t="shared" si="278"/>
        <v>0</v>
      </c>
      <c r="DD266" s="254">
        <f t="shared" si="279"/>
        <v>0</v>
      </c>
      <c r="DE266" s="254">
        <f t="shared" si="280"/>
        <v>0</v>
      </c>
      <c r="DF266" s="254">
        <f t="shared" si="281"/>
        <v>0</v>
      </c>
      <c r="DG266" s="254">
        <f t="shared" si="282"/>
        <v>0</v>
      </c>
      <c r="DH266" s="254">
        <f t="shared" si="283"/>
        <v>0</v>
      </c>
      <c r="DI266" s="254">
        <f t="shared" si="284"/>
        <v>0</v>
      </c>
      <c r="DJ266" s="254">
        <f t="shared" si="285"/>
        <v>0</v>
      </c>
      <c r="DK266" s="254">
        <f t="shared" si="286"/>
        <v>0</v>
      </c>
      <c r="DL266" s="254">
        <f t="shared" si="287"/>
        <v>0</v>
      </c>
      <c r="DM266" s="254">
        <f t="shared" si="288"/>
        <v>0</v>
      </c>
      <c r="DN266" s="254">
        <f t="shared" si="289"/>
        <v>0</v>
      </c>
      <c r="DO266" s="254">
        <f t="shared" si="290"/>
        <v>0</v>
      </c>
      <c r="DP266" s="254">
        <f t="shared" si="291"/>
        <v>0</v>
      </c>
      <c r="DQ266" s="254">
        <f t="shared" si="292"/>
        <v>0</v>
      </c>
      <c r="DR266" s="254">
        <f t="shared" si="293"/>
        <v>0</v>
      </c>
      <c r="DS266" s="254">
        <f t="shared" si="294"/>
        <v>0</v>
      </c>
      <c r="DT266" s="254">
        <f t="shared" si="295"/>
        <v>0</v>
      </c>
      <c r="DU266" s="254">
        <f t="shared" si="296"/>
        <v>0</v>
      </c>
      <c r="DV266" s="254">
        <f t="shared" si="297"/>
        <v>0</v>
      </c>
    </row>
    <row r="267" spans="1:126" ht="24" customHeight="1">
      <c r="A267" s="11" t="str">
        <f ca="1">IF(AG267&lt;&gt;"OK","",CONCATENATE(TEXT('Front Page'!$F$33,"000"),TEXT('Front Page'!$F$31,"000"),"-",LEFT('Front Page'!$R$53,5),"-",LEFT(D267,1),AJ267, "-",TEXT(B267,"000")))</f>
        <v/>
      </c>
      <c r="B267" s="12" t="str">
        <f>IFERROR(IF(E267="","",MAX(B$17:B266)+1),"")</f>
        <v/>
      </c>
      <c r="C267" s="13"/>
      <c r="D267" s="29" t="str">
        <f t="shared" si="300"/>
        <v>None</v>
      </c>
      <c r="E267" s="29" t="str">
        <f t="shared" si="17"/>
        <v/>
      </c>
      <c r="F267" s="29" t="str">
        <f t="shared" si="18"/>
        <v/>
      </c>
      <c r="G267" s="363"/>
      <c r="H267" s="364"/>
      <c r="I267" s="325" t="str">
        <f t="shared" si="255"/>
        <v>No</v>
      </c>
      <c r="J267" s="314">
        <v>0</v>
      </c>
      <c r="K267" s="312">
        <v>0</v>
      </c>
      <c r="L267" s="312">
        <v>0</v>
      </c>
      <c r="M267" s="312">
        <v>0</v>
      </c>
      <c r="N267" s="312">
        <v>0</v>
      </c>
      <c r="O267" s="312">
        <v>0</v>
      </c>
      <c r="P267" s="312">
        <v>0</v>
      </c>
      <c r="Q267" s="312">
        <v>0</v>
      </c>
      <c r="R267" s="312">
        <v>0</v>
      </c>
      <c r="S267" s="312">
        <v>0</v>
      </c>
      <c r="T267" s="312">
        <v>0</v>
      </c>
      <c r="U267" s="312">
        <v>0</v>
      </c>
      <c r="V267" s="313">
        <v>1</v>
      </c>
      <c r="W267" s="313">
        <v>1</v>
      </c>
      <c r="X267" s="312">
        <v>0</v>
      </c>
      <c r="Y267" s="312">
        <v>0</v>
      </c>
      <c r="Z267" s="312">
        <v>0</v>
      </c>
      <c r="AA267" s="14">
        <v>0</v>
      </c>
      <c r="AB267" s="317"/>
      <c r="AC267" s="15" t="str">
        <f t="shared" si="246"/>
        <v/>
      </c>
      <c r="AD267" s="15" t="str">
        <f t="shared" si="256"/>
        <v/>
      </c>
      <c r="AE267" s="16" t="str">
        <f t="shared" si="257"/>
        <v>0 - 0</v>
      </c>
      <c r="AF267" s="20" t="str">
        <f t="shared" si="258"/>
        <v>Not an offer</v>
      </c>
      <c r="AG267" s="276" t="str">
        <f t="shared" si="248"/>
        <v>Not an Offer</v>
      </c>
      <c r="AH267" s="150"/>
      <c r="AI267" s="254">
        <v>251</v>
      </c>
      <c r="AJ267" s="149" t="str">
        <f t="shared" si="249"/>
        <v>00-ICT</v>
      </c>
      <c r="AK267" s="254" t="b">
        <f t="shared" si="11"/>
        <v>0</v>
      </c>
      <c r="AL267" s="254">
        <f t="shared" si="247"/>
        <v>0</v>
      </c>
      <c r="AM267" s="254">
        <f t="shared" si="250"/>
        <v>0</v>
      </c>
      <c r="AN267" s="288">
        <f t="shared" si="259"/>
        <v>0</v>
      </c>
      <c r="AO267" s="288">
        <f>IF(AND($BU267=$BV267,BU267=AO$13),$J267&amp;$K267&amp;$L267&amp;$M267&amp;$N267&amp;$O267&amp;$P267&amp;$Q267&amp;$R267&amp;$S267&amp;$T267&amp;$U267,IFERROR(MATCH($AN267,AO$17:AO266,0),-1000))</f>
        <v>1</v>
      </c>
      <c r="AP267" s="288">
        <f>IF(AND($BU267=$BV267,BV267=AP$13),$J267&amp;$K267&amp;$L267&amp;$M267&amp;$N267&amp;$O267&amp;$P267&amp;$Q267&amp;$R267&amp;$S267&amp;$T267&amp;$U267,IFERROR(MATCH($AN267,AP$17:AP266,0),-1000))</f>
        <v>1</v>
      </c>
      <c r="AQ267" s="288">
        <f>IF(AND($BU267=$BV267,BW267=AQ$13),$J267&amp;$K267&amp;$L267&amp;$M267&amp;$N267&amp;$O267&amp;$P267&amp;$Q267&amp;$R267&amp;$S267&amp;$T267&amp;$U267,IFERROR(MATCH($AN267,AQ$17:AQ266,0),-1000))</f>
        <v>1</v>
      </c>
      <c r="AR267" s="288">
        <f>IF(AND($BU267=$BV267,BX267=AR$13),$J267&amp;$K267&amp;$L267&amp;$M267&amp;$N267&amp;$O267&amp;$P267&amp;$Q267&amp;$R267&amp;$S267&amp;$T267&amp;$U267,IFERROR(MATCH($AN267,AR$17:AR266,0),-1000))</f>
        <v>1</v>
      </c>
      <c r="AS267" s="254">
        <f t="shared" si="242"/>
        <v>0</v>
      </c>
      <c r="AT267" s="261" t="str">
        <f t="shared" si="260"/>
        <v/>
      </c>
      <c r="AU267" s="254" t="str">
        <f t="shared" si="253"/>
        <v/>
      </c>
      <c r="AV267" s="254" t="str">
        <f t="shared" si="253"/>
        <v/>
      </c>
      <c r="AW267" s="254" t="str">
        <f t="shared" si="253"/>
        <v/>
      </c>
      <c r="AX267" s="254" t="str">
        <f t="shared" si="253"/>
        <v/>
      </c>
      <c r="AY267" s="254" t="str">
        <f t="shared" si="305"/>
        <v/>
      </c>
      <c r="AZ267" s="254" t="str">
        <f t="shared" si="305"/>
        <v/>
      </c>
      <c r="BA267" s="254" t="str">
        <f t="shared" si="305"/>
        <v/>
      </c>
      <c r="BB267" s="254" t="str">
        <f t="shared" si="305"/>
        <v/>
      </c>
      <c r="BC267" s="254" t="str">
        <f t="shared" si="305"/>
        <v/>
      </c>
      <c r="BD267" s="254" t="str">
        <f t="shared" si="305"/>
        <v/>
      </c>
      <c r="BE267" s="262" t="str">
        <f t="shared" si="244"/>
        <v/>
      </c>
      <c r="BF267" s="263" t="str">
        <f t="shared" si="254"/>
        <v/>
      </c>
      <c r="BG267" s="254" t="str">
        <f t="shared" si="254"/>
        <v/>
      </c>
      <c r="BH267" s="254" t="str">
        <f t="shared" si="254"/>
        <v/>
      </c>
      <c r="BI267" s="254" t="str">
        <f t="shared" si="254"/>
        <v/>
      </c>
      <c r="BJ267" s="254" t="str">
        <f t="shared" si="306"/>
        <v/>
      </c>
      <c r="BK267" s="254" t="str">
        <f t="shared" si="306"/>
        <v/>
      </c>
      <c r="BL267" s="254" t="str">
        <f t="shared" si="306"/>
        <v/>
      </c>
      <c r="BM267" s="254" t="str">
        <f t="shared" si="306"/>
        <v/>
      </c>
      <c r="BN267" s="254" t="str">
        <f t="shared" si="306"/>
        <v/>
      </c>
      <c r="BO267" s="254" t="str">
        <f t="shared" si="306"/>
        <v/>
      </c>
      <c r="BP267" s="254" t="str">
        <f t="shared" si="245"/>
        <v/>
      </c>
      <c r="BQ267" s="264" t="str">
        <f t="shared" si="261"/>
        <v/>
      </c>
      <c r="BR267" s="261" t="str">
        <f t="shared" si="30"/>
        <v/>
      </c>
      <c r="BS267" s="254" t="str">
        <f t="shared" si="303"/>
        <v/>
      </c>
      <c r="BT267" s="254" t="str">
        <f t="shared" si="301"/>
        <v/>
      </c>
      <c r="BU267" s="265" t="str">
        <f t="shared" si="301"/>
        <v/>
      </c>
      <c r="BV267" s="263" t="str">
        <f t="shared" si="304"/>
        <v/>
      </c>
      <c r="BW267" s="254" t="str">
        <f t="shared" si="302"/>
        <v/>
      </c>
      <c r="BX267" s="254" t="str">
        <f t="shared" si="302"/>
        <v/>
      </c>
      <c r="BY267" s="264" t="str">
        <f t="shared" si="33"/>
        <v/>
      </c>
      <c r="BZ267" s="254" t="str">
        <f t="shared" si="34"/>
        <v/>
      </c>
      <c r="CA267" s="254">
        <f t="shared" si="308"/>
        <v>0</v>
      </c>
      <c r="CB267" s="254">
        <f t="shared" si="308"/>
        <v>0</v>
      </c>
      <c r="CC267" s="254">
        <f t="shared" si="308"/>
        <v>0</v>
      </c>
      <c r="CD267" s="254">
        <f t="shared" si="308"/>
        <v>0</v>
      </c>
      <c r="CE267" s="254">
        <f t="shared" si="308"/>
        <v>0</v>
      </c>
      <c r="CF267" s="254">
        <f t="shared" si="308"/>
        <v>0</v>
      </c>
      <c r="CG267" s="254">
        <f t="shared" si="307"/>
        <v>0</v>
      </c>
      <c r="CH267" s="254">
        <f t="shared" si="307"/>
        <v>0</v>
      </c>
      <c r="CI267" s="254">
        <f t="shared" si="307"/>
        <v>0</v>
      </c>
      <c r="CJ267" s="254">
        <f t="shared" si="298"/>
        <v>0</v>
      </c>
      <c r="CK267" s="254">
        <f t="shared" si="298"/>
        <v>0</v>
      </c>
      <c r="CL267" s="254">
        <f t="shared" si="298"/>
        <v>0</v>
      </c>
      <c r="CM267" s="254">
        <f t="shared" si="262"/>
        <v>0</v>
      </c>
      <c r="CN267" s="254">
        <f t="shared" si="263"/>
        <v>0</v>
      </c>
      <c r="CO267" s="254">
        <f t="shared" si="264"/>
        <v>0</v>
      </c>
      <c r="CP267" s="254">
        <f t="shared" si="265"/>
        <v>0</v>
      </c>
      <c r="CQ267" s="254">
        <f t="shared" si="266"/>
        <v>0</v>
      </c>
      <c r="CR267" s="254">
        <f t="shared" si="267"/>
        <v>0</v>
      </c>
      <c r="CS267" s="254">
        <f t="shared" si="268"/>
        <v>0</v>
      </c>
      <c r="CT267" s="254">
        <f t="shared" si="269"/>
        <v>0</v>
      </c>
      <c r="CU267" s="254">
        <f t="shared" si="270"/>
        <v>0</v>
      </c>
      <c r="CV267" s="254">
        <f t="shared" si="271"/>
        <v>0</v>
      </c>
      <c r="CW267" s="254">
        <f t="shared" si="272"/>
        <v>0</v>
      </c>
      <c r="CX267" s="254">
        <f t="shared" si="273"/>
        <v>0</v>
      </c>
      <c r="CY267" s="254">
        <f t="shared" si="274"/>
        <v>0</v>
      </c>
      <c r="CZ267" s="254">
        <f t="shared" si="275"/>
        <v>0</v>
      </c>
      <c r="DA267" s="254">
        <f t="shared" si="276"/>
        <v>0</v>
      </c>
      <c r="DB267" s="254">
        <f t="shared" si="277"/>
        <v>0</v>
      </c>
      <c r="DC267" s="254">
        <f t="shared" si="278"/>
        <v>0</v>
      </c>
      <c r="DD267" s="254">
        <f t="shared" si="279"/>
        <v>0</v>
      </c>
      <c r="DE267" s="254">
        <f t="shared" si="280"/>
        <v>0</v>
      </c>
      <c r="DF267" s="254">
        <f t="shared" si="281"/>
        <v>0</v>
      </c>
      <c r="DG267" s="254">
        <f t="shared" si="282"/>
        <v>0</v>
      </c>
      <c r="DH267" s="254">
        <f t="shared" si="283"/>
        <v>0</v>
      </c>
      <c r="DI267" s="254">
        <f t="shared" si="284"/>
        <v>0</v>
      </c>
      <c r="DJ267" s="254">
        <f t="shared" si="285"/>
        <v>0</v>
      </c>
      <c r="DK267" s="254">
        <f t="shared" si="286"/>
        <v>0</v>
      </c>
      <c r="DL267" s="254">
        <f t="shared" si="287"/>
        <v>0</v>
      </c>
      <c r="DM267" s="254">
        <f t="shared" si="288"/>
        <v>0</v>
      </c>
      <c r="DN267" s="254">
        <f t="shared" si="289"/>
        <v>0</v>
      </c>
      <c r="DO267" s="254">
        <f t="shared" si="290"/>
        <v>0</v>
      </c>
      <c r="DP267" s="254">
        <f t="shared" si="291"/>
        <v>0</v>
      </c>
      <c r="DQ267" s="254">
        <f t="shared" si="292"/>
        <v>0</v>
      </c>
      <c r="DR267" s="254">
        <f t="shared" si="293"/>
        <v>0</v>
      </c>
      <c r="DS267" s="254">
        <f t="shared" si="294"/>
        <v>0</v>
      </c>
      <c r="DT267" s="254">
        <f t="shared" si="295"/>
        <v>0</v>
      </c>
      <c r="DU267" s="254">
        <f t="shared" si="296"/>
        <v>0</v>
      </c>
      <c r="DV267" s="254">
        <f t="shared" si="297"/>
        <v>0</v>
      </c>
    </row>
    <row r="268" spans="1:126" ht="24" customHeight="1">
      <c r="A268" s="11" t="str">
        <f ca="1">IF(AG268&lt;&gt;"OK","",CONCATENATE(TEXT('Front Page'!$F$33,"000"),TEXT('Front Page'!$F$31,"000"),"-",LEFT('Front Page'!$R$53,5),"-",LEFT(D268,1),AJ268, "-",TEXT(B268,"000")))</f>
        <v/>
      </c>
      <c r="B268" s="12" t="str">
        <f>IFERROR(IF(E268="","",MAX(B$17:B267)+1),"")</f>
        <v/>
      </c>
      <c r="C268" s="13"/>
      <c r="D268" s="29" t="str">
        <f t="shared" si="300"/>
        <v>None</v>
      </c>
      <c r="E268" s="29" t="str">
        <f t="shared" si="17"/>
        <v/>
      </c>
      <c r="F268" s="29" t="str">
        <f t="shared" si="18"/>
        <v/>
      </c>
      <c r="G268" s="363"/>
      <c r="H268" s="364"/>
      <c r="I268" s="325" t="str">
        <f t="shared" si="255"/>
        <v>No</v>
      </c>
      <c r="J268" s="314">
        <v>0</v>
      </c>
      <c r="K268" s="312">
        <v>0</v>
      </c>
      <c r="L268" s="312">
        <v>0</v>
      </c>
      <c r="M268" s="312">
        <v>0</v>
      </c>
      <c r="N268" s="312">
        <v>0</v>
      </c>
      <c r="O268" s="312">
        <v>0</v>
      </c>
      <c r="P268" s="312">
        <v>0</v>
      </c>
      <c r="Q268" s="312">
        <v>0</v>
      </c>
      <c r="R268" s="312">
        <v>0</v>
      </c>
      <c r="S268" s="312">
        <v>0</v>
      </c>
      <c r="T268" s="312">
        <v>0</v>
      </c>
      <c r="U268" s="312">
        <v>0</v>
      </c>
      <c r="V268" s="313">
        <v>1</v>
      </c>
      <c r="W268" s="313">
        <v>1</v>
      </c>
      <c r="X268" s="312">
        <v>0</v>
      </c>
      <c r="Y268" s="312">
        <v>0</v>
      </c>
      <c r="Z268" s="312">
        <v>0</v>
      </c>
      <c r="AA268" s="14">
        <v>0</v>
      </c>
      <c r="AB268" s="317"/>
      <c r="AC268" s="15" t="str">
        <f t="shared" si="246"/>
        <v/>
      </c>
      <c r="AD268" s="15" t="str">
        <f t="shared" si="256"/>
        <v/>
      </c>
      <c r="AE268" s="16" t="str">
        <f t="shared" si="257"/>
        <v>0 - 0</v>
      </c>
      <c r="AF268" s="20" t="str">
        <f t="shared" si="258"/>
        <v>Not an offer</v>
      </c>
      <c r="AG268" s="276" t="str">
        <f t="shared" si="248"/>
        <v>Not an Offer</v>
      </c>
      <c r="AH268" s="150"/>
      <c r="AI268" s="254">
        <v>252</v>
      </c>
      <c r="AJ268" s="149" t="str">
        <f t="shared" si="249"/>
        <v>00-ICT</v>
      </c>
      <c r="AK268" s="254" t="b">
        <f t="shared" si="11"/>
        <v>0</v>
      </c>
      <c r="AL268" s="254">
        <f t="shared" si="247"/>
        <v>0</v>
      </c>
      <c r="AM268" s="254">
        <f t="shared" si="250"/>
        <v>0</v>
      </c>
      <c r="AN268" s="288">
        <f t="shared" si="259"/>
        <v>0</v>
      </c>
      <c r="AO268" s="288">
        <f>IF(AND($BU268=$BV268,BU268=AO$13),$J268&amp;$K268&amp;$L268&amp;$M268&amp;$N268&amp;$O268&amp;$P268&amp;$Q268&amp;$R268&amp;$S268&amp;$T268&amp;$U268,IFERROR(MATCH($AN268,AO$17:AO267,0),-1000))</f>
        <v>1</v>
      </c>
      <c r="AP268" s="288">
        <f>IF(AND($BU268=$BV268,BV268=AP$13),$J268&amp;$K268&amp;$L268&amp;$M268&amp;$N268&amp;$O268&amp;$P268&amp;$Q268&amp;$R268&amp;$S268&amp;$T268&amp;$U268,IFERROR(MATCH($AN268,AP$17:AP267,0),-1000))</f>
        <v>1</v>
      </c>
      <c r="AQ268" s="288">
        <f>IF(AND($BU268=$BV268,BW268=AQ$13),$J268&amp;$K268&amp;$L268&amp;$M268&amp;$N268&amp;$O268&amp;$P268&amp;$Q268&amp;$R268&amp;$S268&amp;$T268&amp;$U268,IFERROR(MATCH($AN268,AQ$17:AQ267,0),-1000))</f>
        <v>1</v>
      </c>
      <c r="AR268" s="288">
        <f>IF(AND($BU268=$BV268,BX268=AR$13),$J268&amp;$K268&amp;$L268&amp;$M268&amp;$N268&amp;$O268&amp;$P268&amp;$Q268&amp;$R268&amp;$S268&amp;$T268&amp;$U268,IFERROR(MATCH($AN268,AR$17:AR267,0),-1000))</f>
        <v>1</v>
      </c>
      <c r="AS268" s="254">
        <f t="shared" si="242"/>
        <v>0</v>
      </c>
      <c r="AT268" s="261" t="str">
        <f t="shared" si="260"/>
        <v/>
      </c>
      <c r="AU268" s="254" t="str">
        <f t="shared" si="253"/>
        <v/>
      </c>
      <c r="AV268" s="254" t="str">
        <f t="shared" si="253"/>
        <v/>
      </c>
      <c r="AW268" s="254" t="str">
        <f t="shared" si="253"/>
        <v/>
      </c>
      <c r="AX268" s="254" t="str">
        <f t="shared" si="253"/>
        <v/>
      </c>
      <c r="AY268" s="254" t="str">
        <f t="shared" si="305"/>
        <v/>
      </c>
      <c r="AZ268" s="254" t="str">
        <f t="shared" si="305"/>
        <v/>
      </c>
      <c r="BA268" s="254" t="str">
        <f t="shared" si="305"/>
        <v/>
      </c>
      <c r="BB268" s="254" t="str">
        <f t="shared" si="305"/>
        <v/>
      </c>
      <c r="BC268" s="254" t="str">
        <f t="shared" si="305"/>
        <v/>
      </c>
      <c r="BD268" s="254" t="str">
        <f t="shared" si="305"/>
        <v/>
      </c>
      <c r="BE268" s="262" t="str">
        <f t="shared" si="244"/>
        <v/>
      </c>
      <c r="BF268" s="263" t="str">
        <f t="shared" si="254"/>
        <v/>
      </c>
      <c r="BG268" s="254" t="str">
        <f t="shared" si="254"/>
        <v/>
      </c>
      <c r="BH268" s="254" t="str">
        <f t="shared" si="254"/>
        <v/>
      </c>
      <c r="BI268" s="254" t="str">
        <f t="shared" si="254"/>
        <v/>
      </c>
      <c r="BJ268" s="254" t="str">
        <f t="shared" si="306"/>
        <v/>
      </c>
      <c r="BK268" s="254" t="str">
        <f t="shared" si="306"/>
        <v/>
      </c>
      <c r="BL268" s="254" t="str">
        <f t="shared" si="306"/>
        <v/>
      </c>
      <c r="BM268" s="254" t="str">
        <f t="shared" si="306"/>
        <v/>
      </c>
      <c r="BN268" s="254" t="str">
        <f t="shared" si="306"/>
        <v/>
      </c>
      <c r="BO268" s="254" t="str">
        <f t="shared" si="306"/>
        <v/>
      </c>
      <c r="BP268" s="254" t="str">
        <f t="shared" si="245"/>
        <v/>
      </c>
      <c r="BQ268" s="264" t="str">
        <f t="shared" si="261"/>
        <v/>
      </c>
      <c r="BR268" s="261" t="str">
        <f t="shared" si="30"/>
        <v/>
      </c>
      <c r="BS268" s="254" t="str">
        <f t="shared" si="303"/>
        <v/>
      </c>
      <c r="BT268" s="254" t="str">
        <f t="shared" si="301"/>
        <v/>
      </c>
      <c r="BU268" s="265" t="str">
        <f t="shared" si="301"/>
        <v/>
      </c>
      <c r="BV268" s="263" t="str">
        <f t="shared" si="304"/>
        <v/>
      </c>
      <c r="BW268" s="254" t="str">
        <f t="shared" si="302"/>
        <v/>
      </c>
      <c r="BX268" s="254" t="str">
        <f t="shared" si="302"/>
        <v/>
      </c>
      <c r="BY268" s="264" t="str">
        <f t="shared" si="33"/>
        <v/>
      </c>
      <c r="BZ268" s="254" t="str">
        <f t="shared" si="34"/>
        <v/>
      </c>
      <c r="CA268" s="254">
        <f t="shared" si="308"/>
        <v>0</v>
      </c>
      <c r="CB268" s="254">
        <f t="shared" si="308"/>
        <v>0</v>
      </c>
      <c r="CC268" s="254">
        <f t="shared" si="308"/>
        <v>0</v>
      </c>
      <c r="CD268" s="254">
        <f t="shared" si="308"/>
        <v>0</v>
      </c>
      <c r="CE268" s="254">
        <f t="shared" si="308"/>
        <v>0</v>
      </c>
      <c r="CF268" s="254">
        <f t="shared" si="308"/>
        <v>0</v>
      </c>
      <c r="CG268" s="254">
        <f t="shared" si="307"/>
        <v>0</v>
      </c>
      <c r="CH268" s="254">
        <f t="shared" si="307"/>
        <v>0</v>
      </c>
      <c r="CI268" s="254">
        <f t="shared" si="307"/>
        <v>0</v>
      </c>
      <c r="CJ268" s="254">
        <f t="shared" si="298"/>
        <v>0</v>
      </c>
      <c r="CK268" s="254">
        <f t="shared" si="298"/>
        <v>0</v>
      </c>
      <c r="CL268" s="254">
        <f t="shared" si="298"/>
        <v>0</v>
      </c>
      <c r="CM268" s="254">
        <f t="shared" si="262"/>
        <v>0</v>
      </c>
      <c r="CN268" s="254">
        <f t="shared" si="263"/>
        <v>0</v>
      </c>
      <c r="CO268" s="254">
        <f t="shared" si="264"/>
        <v>0</v>
      </c>
      <c r="CP268" s="254">
        <f t="shared" si="265"/>
        <v>0</v>
      </c>
      <c r="CQ268" s="254">
        <f t="shared" si="266"/>
        <v>0</v>
      </c>
      <c r="CR268" s="254">
        <f t="shared" si="267"/>
        <v>0</v>
      </c>
      <c r="CS268" s="254">
        <f t="shared" si="268"/>
        <v>0</v>
      </c>
      <c r="CT268" s="254">
        <f t="shared" si="269"/>
        <v>0</v>
      </c>
      <c r="CU268" s="254">
        <f t="shared" si="270"/>
        <v>0</v>
      </c>
      <c r="CV268" s="254">
        <f t="shared" si="271"/>
        <v>0</v>
      </c>
      <c r="CW268" s="254">
        <f t="shared" si="272"/>
        <v>0</v>
      </c>
      <c r="CX268" s="254">
        <f t="shared" si="273"/>
        <v>0</v>
      </c>
      <c r="CY268" s="254">
        <f t="shared" si="274"/>
        <v>0</v>
      </c>
      <c r="CZ268" s="254">
        <f t="shared" si="275"/>
        <v>0</v>
      </c>
      <c r="DA268" s="254">
        <f t="shared" si="276"/>
        <v>0</v>
      </c>
      <c r="DB268" s="254">
        <f t="shared" si="277"/>
        <v>0</v>
      </c>
      <c r="DC268" s="254">
        <f t="shared" si="278"/>
        <v>0</v>
      </c>
      <c r="DD268" s="254">
        <f t="shared" si="279"/>
        <v>0</v>
      </c>
      <c r="DE268" s="254">
        <f t="shared" si="280"/>
        <v>0</v>
      </c>
      <c r="DF268" s="254">
        <f t="shared" si="281"/>
        <v>0</v>
      </c>
      <c r="DG268" s="254">
        <f t="shared" si="282"/>
        <v>0</v>
      </c>
      <c r="DH268" s="254">
        <f t="shared" si="283"/>
        <v>0</v>
      </c>
      <c r="DI268" s="254">
        <f t="shared" si="284"/>
        <v>0</v>
      </c>
      <c r="DJ268" s="254">
        <f t="shared" si="285"/>
        <v>0</v>
      </c>
      <c r="DK268" s="254">
        <f t="shared" si="286"/>
        <v>0</v>
      </c>
      <c r="DL268" s="254">
        <f t="shared" si="287"/>
        <v>0</v>
      </c>
      <c r="DM268" s="254">
        <f t="shared" si="288"/>
        <v>0</v>
      </c>
      <c r="DN268" s="254">
        <f t="shared" si="289"/>
        <v>0</v>
      </c>
      <c r="DO268" s="254">
        <f t="shared" si="290"/>
        <v>0</v>
      </c>
      <c r="DP268" s="254">
        <f t="shared" si="291"/>
        <v>0</v>
      </c>
      <c r="DQ268" s="254">
        <f t="shared" si="292"/>
        <v>0</v>
      </c>
      <c r="DR268" s="254">
        <f t="shared" si="293"/>
        <v>0</v>
      </c>
      <c r="DS268" s="254">
        <f t="shared" si="294"/>
        <v>0</v>
      </c>
      <c r="DT268" s="254">
        <f t="shared" si="295"/>
        <v>0</v>
      </c>
      <c r="DU268" s="254">
        <f t="shared" si="296"/>
        <v>0</v>
      </c>
      <c r="DV268" s="254">
        <f t="shared" si="297"/>
        <v>0</v>
      </c>
    </row>
    <row r="269" spans="1:126" ht="24" customHeight="1">
      <c r="A269" s="11" t="str">
        <f ca="1">IF(AG269&lt;&gt;"OK","",CONCATENATE(TEXT('Front Page'!$F$33,"000"),TEXT('Front Page'!$F$31,"000"),"-",LEFT('Front Page'!$R$53,5),"-",LEFT(D269,1),AJ269, "-",TEXT(B269,"000")))</f>
        <v/>
      </c>
      <c r="B269" s="12" t="str">
        <f>IFERROR(IF(E269="","",MAX(B$17:B268)+1),"")</f>
        <v/>
      </c>
      <c r="C269" s="13"/>
      <c r="D269" s="29" t="str">
        <f t="shared" si="300"/>
        <v>None</v>
      </c>
      <c r="E269" s="29" t="str">
        <f t="shared" si="17"/>
        <v/>
      </c>
      <c r="F269" s="29" t="str">
        <f t="shared" si="18"/>
        <v/>
      </c>
      <c r="G269" s="363"/>
      <c r="H269" s="364"/>
      <c r="I269" s="325" t="str">
        <f t="shared" si="255"/>
        <v>No</v>
      </c>
      <c r="J269" s="314">
        <v>0</v>
      </c>
      <c r="K269" s="312">
        <v>0</v>
      </c>
      <c r="L269" s="312">
        <v>0</v>
      </c>
      <c r="M269" s="312">
        <v>0</v>
      </c>
      <c r="N269" s="312">
        <v>0</v>
      </c>
      <c r="O269" s="312">
        <v>0</v>
      </c>
      <c r="P269" s="312">
        <v>0</v>
      </c>
      <c r="Q269" s="312">
        <v>0</v>
      </c>
      <c r="R269" s="312">
        <v>0</v>
      </c>
      <c r="S269" s="312">
        <v>0</v>
      </c>
      <c r="T269" s="312">
        <v>0</v>
      </c>
      <c r="U269" s="312">
        <v>0</v>
      </c>
      <c r="V269" s="313">
        <v>1</v>
      </c>
      <c r="W269" s="313">
        <v>1</v>
      </c>
      <c r="X269" s="312">
        <v>0</v>
      </c>
      <c r="Y269" s="312">
        <v>0</v>
      </c>
      <c r="Z269" s="312">
        <v>0</v>
      </c>
      <c r="AA269" s="14">
        <v>0</v>
      </c>
      <c r="AB269" s="317"/>
      <c r="AC269" s="15" t="str">
        <f t="shared" si="246"/>
        <v/>
      </c>
      <c r="AD269" s="15" t="str">
        <f t="shared" si="256"/>
        <v/>
      </c>
      <c r="AE269" s="16" t="str">
        <f t="shared" si="257"/>
        <v>0 - 0</v>
      </c>
      <c r="AF269" s="20" t="str">
        <f t="shared" si="258"/>
        <v>Not an offer</v>
      </c>
      <c r="AG269" s="276" t="str">
        <f t="shared" si="248"/>
        <v>Not an Offer</v>
      </c>
      <c r="AH269" s="150"/>
      <c r="AI269" s="254">
        <v>253</v>
      </c>
      <c r="AJ269" s="149" t="str">
        <f t="shared" si="249"/>
        <v>00-ICT</v>
      </c>
      <c r="AK269" s="254" t="b">
        <f t="shared" si="11"/>
        <v>0</v>
      </c>
      <c r="AL269" s="254">
        <f t="shared" si="247"/>
        <v>0</v>
      </c>
      <c r="AM269" s="254">
        <f t="shared" si="250"/>
        <v>0</v>
      </c>
      <c r="AN269" s="288">
        <f t="shared" si="259"/>
        <v>0</v>
      </c>
      <c r="AO269" s="288">
        <f>IF(AND($BU269=$BV269,BU269=AO$13),$J269&amp;$K269&amp;$L269&amp;$M269&amp;$N269&amp;$O269&amp;$P269&amp;$Q269&amp;$R269&amp;$S269&amp;$T269&amp;$U269,IFERROR(MATCH($AN269,AO$17:AO268,0),-1000))</f>
        <v>1</v>
      </c>
      <c r="AP269" s="288">
        <f>IF(AND($BU269=$BV269,BV269=AP$13),$J269&amp;$K269&amp;$L269&amp;$M269&amp;$N269&amp;$O269&amp;$P269&amp;$Q269&amp;$R269&amp;$S269&amp;$T269&amp;$U269,IFERROR(MATCH($AN269,AP$17:AP268,0),-1000))</f>
        <v>1</v>
      </c>
      <c r="AQ269" s="288">
        <f>IF(AND($BU269=$BV269,BW269=AQ$13),$J269&amp;$K269&amp;$L269&amp;$M269&amp;$N269&amp;$O269&amp;$P269&amp;$Q269&amp;$R269&amp;$S269&amp;$T269&amp;$U269,IFERROR(MATCH($AN269,AQ$17:AQ268,0),-1000))</f>
        <v>1</v>
      </c>
      <c r="AR269" s="288">
        <f>IF(AND($BU269=$BV269,BX269=AR$13),$J269&amp;$K269&amp;$L269&amp;$M269&amp;$N269&amp;$O269&amp;$P269&amp;$Q269&amp;$R269&amp;$S269&amp;$T269&amp;$U269,IFERROR(MATCH($AN269,AR$17:AR268,0),-1000))</f>
        <v>1</v>
      </c>
      <c r="AS269" s="254">
        <f t="shared" si="242"/>
        <v>0</v>
      </c>
      <c r="AT269" s="261" t="str">
        <f t="shared" si="260"/>
        <v/>
      </c>
      <c r="AU269" s="254" t="str">
        <f t="shared" si="253"/>
        <v/>
      </c>
      <c r="AV269" s="254" t="str">
        <f t="shared" si="253"/>
        <v/>
      </c>
      <c r="AW269" s="254" t="str">
        <f t="shared" si="253"/>
        <v/>
      </c>
      <c r="AX269" s="254" t="str">
        <f t="shared" si="253"/>
        <v/>
      </c>
      <c r="AY269" s="254" t="str">
        <f t="shared" si="305"/>
        <v/>
      </c>
      <c r="AZ269" s="254" t="str">
        <f t="shared" si="305"/>
        <v/>
      </c>
      <c r="BA269" s="254" t="str">
        <f t="shared" si="305"/>
        <v/>
      </c>
      <c r="BB269" s="254" t="str">
        <f t="shared" si="305"/>
        <v/>
      </c>
      <c r="BC269" s="254" t="str">
        <f t="shared" si="305"/>
        <v/>
      </c>
      <c r="BD269" s="254" t="str">
        <f t="shared" si="305"/>
        <v/>
      </c>
      <c r="BE269" s="262" t="str">
        <f t="shared" si="305"/>
        <v/>
      </c>
      <c r="BF269" s="263" t="str">
        <f t="shared" si="254"/>
        <v/>
      </c>
      <c r="BG269" s="254" t="str">
        <f t="shared" si="254"/>
        <v/>
      </c>
      <c r="BH269" s="254" t="str">
        <f t="shared" si="254"/>
        <v/>
      </c>
      <c r="BI269" s="254" t="str">
        <f t="shared" si="254"/>
        <v/>
      </c>
      <c r="BJ269" s="254" t="str">
        <f t="shared" si="306"/>
        <v/>
      </c>
      <c r="BK269" s="254" t="str">
        <f t="shared" si="306"/>
        <v/>
      </c>
      <c r="BL269" s="254" t="str">
        <f t="shared" si="306"/>
        <v/>
      </c>
      <c r="BM269" s="254" t="str">
        <f t="shared" si="306"/>
        <v/>
      </c>
      <c r="BN269" s="254" t="str">
        <f t="shared" si="306"/>
        <v/>
      </c>
      <c r="BO269" s="254" t="str">
        <f t="shared" si="306"/>
        <v/>
      </c>
      <c r="BP269" s="254" t="str">
        <f t="shared" si="306"/>
        <v/>
      </c>
      <c r="BQ269" s="264" t="str">
        <f t="shared" si="261"/>
        <v/>
      </c>
      <c r="BR269" s="261" t="str">
        <f t="shared" si="30"/>
        <v/>
      </c>
      <c r="BS269" s="254" t="str">
        <f t="shared" si="303"/>
        <v/>
      </c>
      <c r="BT269" s="254" t="str">
        <f t="shared" si="301"/>
        <v/>
      </c>
      <c r="BU269" s="265" t="str">
        <f t="shared" si="301"/>
        <v/>
      </c>
      <c r="BV269" s="263" t="str">
        <f t="shared" si="304"/>
        <v/>
      </c>
      <c r="BW269" s="254" t="str">
        <f t="shared" si="302"/>
        <v/>
      </c>
      <c r="BX269" s="254" t="str">
        <f t="shared" si="302"/>
        <v/>
      </c>
      <c r="BY269" s="264" t="str">
        <f t="shared" si="33"/>
        <v/>
      </c>
      <c r="BZ269" s="254" t="str">
        <f t="shared" si="34"/>
        <v/>
      </c>
      <c r="CA269" s="254">
        <f t="shared" si="308"/>
        <v>0</v>
      </c>
      <c r="CB269" s="254">
        <f t="shared" si="308"/>
        <v>0</v>
      </c>
      <c r="CC269" s="254">
        <f t="shared" si="308"/>
        <v>0</v>
      </c>
      <c r="CD269" s="254">
        <f t="shared" si="308"/>
        <v>0</v>
      </c>
      <c r="CE269" s="254">
        <f t="shared" si="308"/>
        <v>0</v>
      </c>
      <c r="CF269" s="254">
        <f t="shared" si="308"/>
        <v>0</v>
      </c>
      <c r="CG269" s="254">
        <f t="shared" si="307"/>
        <v>0</v>
      </c>
      <c r="CH269" s="254">
        <f t="shared" si="307"/>
        <v>0</v>
      </c>
      <c r="CI269" s="254">
        <f t="shared" si="307"/>
        <v>0</v>
      </c>
      <c r="CJ269" s="254">
        <f t="shared" si="298"/>
        <v>0</v>
      </c>
      <c r="CK269" s="254">
        <f t="shared" si="298"/>
        <v>0</v>
      </c>
      <c r="CL269" s="254">
        <f t="shared" si="298"/>
        <v>0</v>
      </c>
      <c r="CM269" s="254">
        <f t="shared" si="262"/>
        <v>0</v>
      </c>
      <c r="CN269" s="254">
        <f t="shared" si="263"/>
        <v>0</v>
      </c>
      <c r="CO269" s="254">
        <f t="shared" si="264"/>
        <v>0</v>
      </c>
      <c r="CP269" s="254">
        <f t="shared" si="265"/>
        <v>0</v>
      </c>
      <c r="CQ269" s="254">
        <f t="shared" si="266"/>
        <v>0</v>
      </c>
      <c r="CR269" s="254">
        <f t="shared" si="267"/>
        <v>0</v>
      </c>
      <c r="CS269" s="254">
        <f t="shared" si="268"/>
        <v>0</v>
      </c>
      <c r="CT269" s="254">
        <f t="shared" si="269"/>
        <v>0</v>
      </c>
      <c r="CU269" s="254">
        <f t="shared" si="270"/>
        <v>0</v>
      </c>
      <c r="CV269" s="254">
        <f t="shared" si="271"/>
        <v>0</v>
      </c>
      <c r="CW269" s="254">
        <f t="shared" si="272"/>
        <v>0</v>
      </c>
      <c r="CX269" s="254">
        <f t="shared" si="273"/>
        <v>0</v>
      </c>
      <c r="CY269" s="254">
        <f t="shared" si="274"/>
        <v>0</v>
      </c>
      <c r="CZ269" s="254">
        <f t="shared" si="275"/>
        <v>0</v>
      </c>
      <c r="DA269" s="254">
        <f t="shared" si="276"/>
        <v>0</v>
      </c>
      <c r="DB269" s="254">
        <f t="shared" si="277"/>
        <v>0</v>
      </c>
      <c r="DC269" s="254">
        <f t="shared" si="278"/>
        <v>0</v>
      </c>
      <c r="DD269" s="254">
        <f t="shared" si="279"/>
        <v>0</v>
      </c>
      <c r="DE269" s="254">
        <f t="shared" si="280"/>
        <v>0</v>
      </c>
      <c r="DF269" s="254">
        <f t="shared" si="281"/>
        <v>0</v>
      </c>
      <c r="DG269" s="254">
        <f t="shared" si="282"/>
        <v>0</v>
      </c>
      <c r="DH269" s="254">
        <f t="shared" si="283"/>
        <v>0</v>
      </c>
      <c r="DI269" s="254">
        <f t="shared" si="284"/>
        <v>0</v>
      </c>
      <c r="DJ269" s="254">
        <f t="shared" si="285"/>
        <v>0</v>
      </c>
      <c r="DK269" s="254">
        <f t="shared" si="286"/>
        <v>0</v>
      </c>
      <c r="DL269" s="254">
        <f t="shared" si="287"/>
        <v>0</v>
      </c>
      <c r="DM269" s="254">
        <f t="shared" si="288"/>
        <v>0</v>
      </c>
      <c r="DN269" s="254">
        <f t="shared" si="289"/>
        <v>0</v>
      </c>
      <c r="DO269" s="254">
        <f t="shared" si="290"/>
        <v>0</v>
      </c>
      <c r="DP269" s="254">
        <f t="shared" si="291"/>
        <v>0</v>
      </c>
      <c r="DQ269" s="254">
        <f t="shared" si="292"/>
        <v>0</v>
      </c>
      <c r="DR269" s="254">
        <f t="shared" si="293"/>
        <v>0</v>
      </c>
      <c r="DS269" s="254">
        <f t="shared" si="294"/>
        <v>0</v>
      </c>
      <c r="DT269" s="254">
        <f t="shared" si="295"/>
        <v>0</v>
      </c>
      <c r="DU269" s="254">
        <f t="shared" si="296"/>
        <v>0</v>
      </c>
      <c r="DV269" s="254">
        <f t="shared" si="297"/>
        <v>0</v>
      </c>
    </row>
    <row r="270" spans="1:126" ht="24" customHeight="1">
      <c r="A270" s="11" t="str">
        <f ca="1">IF(AG270&lt;&gt;"OK","",CONCATENATE(TEXT('Front Page'!$F$33,"000"),TEXT('Front Page'!$F$31,"000"),"-",LEFT('Front Page'!$R$53,5),"-",LEFT(D270,1),AJ270, "-",TEXT(B270,"000")))</f>
        <v/>
      </c>
      <c r="B270" s="12" t="str">
        <f>IFERROR(IF(E270="","",MAX(B$17:B269)+1),"")</f>
        <v/>
      </c>
      <c r="C270" s="13"/>
      <c r="D270" s="29" t="str">
        <f t="shared" si="300"/>
        <v>None</v>
      </c>
      <c r="E270" s="29" t="str">
        <f t="shared" si="17"/>
        <v/>
      </c>
      <c r="F270" s="29" t="str">
        <f t="shared" si="18"/>
        <v/>
      </c>
      <c r="G270" s="363"/>
      <c r="H270" s="364"/>
      <c r="I270" s="325" t="str">
        <f t="shared" si="255"/>
        <v>No</v>
      </c>
      <c r="J270" s="314">
        <v>0</v>
      </c>
      <c r="K270" s="312">
        <v>0</v>
      </c>
      <c r="L270" s="312">
        <v>0</v>
      </c>
      <c r="M270" s="312">
        <v>0</v>
      </c>
      <c r="N270" s="312">
        <v>0</v>
      </c>
      <c r="O270" s="312">
        <v>0</v>
      </c>
      <c r="P270" s="312">
        <v>0</v>
      </c>
      <c r="Q270" s="312">
        <v>0</v>
      </c>
      <c r="R270" s="312">
        <v>0</v>
      </c>
      <c r="S270" s="312">
        <v>0</v>
      </c>
      <c r="T270" s="312">
        <v>0</v>
      </c>
      <c r="U270" s="312">
        <v>0</v>
      </c>
      <c r="V270" s="313">
        <v>1</v>
      </c>
      <c r="W270" s="313">
        <v>1</v>
      </c>
      <c r="X270" s="312">
        <v>0</v>
      </c>
      <c r="Y270" s="312">
        <v>0</v>
      </c>
      <c r="Z270" s="312">
        <v>0</v>
      </c>
      <c r="AA270" s="14">
        <v>0</v>
      </c>
      <c r="AB270" s="317"/>
      <c r="AC270" s="15" t="str">
        <f t="shared" si="246"/>
        <v/>
      </c>
      <c r="AD270" s="15" t="str">
        <f t="shared" si="256"/>
        <v/>
      </c>
      <c r="AE270" s="16" t="str">
        <f t="shared" si="257"/>
        <v>0 - 0</v>
      </c>
      <c r="AF270" s="20" t="str">
        <f t="shared" si="258"/>
        <v>Not an offer</v>
      </c>
      <c r="AG270" s="276" t="str">
        <f t="shared" si="248"/>
        <v>Not an Offer</v>
      </c>
      <c r="AH270" s="150"/>
      <c r="AI270" s="254">
        <v>254</v>
      </c>
      <c r="AJ270" s="149" t="str">
        <f t="shared" si="249"/>
        <v>00-ICT</v>
      </c>
      <c r="AK270" s="254" t="b">
        <f t="shared" si="11"/>
        <v>0</v>
      </c>
      <c r="AL270" s="254">
        <f t="shared" si="247"/>
        <v>0</v>
      </c>
      <c r="AM270" s="254">
        <f t="shared" si="250"/>
        <v>0</v>
      </c>
      <c r="AN270" s="288">
        <f t="shared" si="259"/>
        <v>0</v>
      </c>
      <c r="AO270" s="288">
        <f>IF(AND($BU270=$BV270,BU270=AO$13),$J270&amp;$K270&amp;$L270&amp;$M270&amp;$N270&amp;$O270&amp;$P270&amp;$Q270&amp;$R270&amp;$S270&amp;$T270&amp;$U270,IFERROR(MATCH($AN270,AO$17:AO269,0),-1000))</f>
        <v>1</v>
      </c>
      <c r="AP270" s="288">
        <f>IF(AND($BU270=$BV270,BV270=AP$13),$J270&amp;$K270&amp;$L270&amp;$M270&amp;$N270&amp;$O270&amp;$P270&amp;$Q270&amp;$R270&amp;$S270&amp;$T270&amp;$U270,IFERROR(MATCH($AN270,AP$17:AP269,0),-1000))</f>
        <v>1</v>
      </c>
      <c r="AQ270" s="288">
        <f>IF(AND($BU270=$BV270,BW270=AQ$13),$J270&amp;$K270&amp;$L270&amp;$M270&amp;$N270&amp;$O270&amp;$P270&amp;$Q270&amp;$R270&amp;$S270&amp;$T270&amp;$U270,IFERROR(MATCH($AN270,AQ$17:AQ269,0),-1000))</f>
        <v>1</v>
      </c>
      <c r="AR270" s="288">
        <f>IF(AND($BU270=$BV270,BX270=AR$13),$J270&amp;$K270&amp;$L270&amp;$M270&amp;$N270&amp;$O270&amp;$P270&amp;$Q270&amp;$R270&amp;$S270&amp;$T270&amp;$U270,IFERROR(MATCH($AN270,AR$17:AR269,0),-1000))</f>
        <v>1</v>
      </c>
      <c r="AS270" s="254">
        <f t="shared" si="242"/>
        <v>0</v>
      </c>
      <c r="AT270" s="261" t="str">
        <f t="shared" si="260"/>
        <v/>
      </c>
      <c r="AU270" s="254" t="str">
        <f t="shared" si="253"/>
        <v/>
      </c>
      <c r="AV270" s="254" t="str">
        <f t="shared" si="253"/>
        <v/>
      </c>
      <c r="AW270" s="254" t="str">
        <f t="shared" si="253"/>
        <v/>
      </c>
      <c r="AX270" s="254" t="str">
        <f t="shared" si="253"/>
        <v/>
      </c>
      <c r="AY270" s="254" t="str">
        <f t="shared" si="305"/>
        <v/>
      </c>
      <c r="AZ270" s="254" t="str">
        <f t="shared" si="305"/>
        <v/>
      </c>
      <c r="BA270" s="254" t="str">
        <f t="shared" si="305"/>
        <v/>
      </c>
      <c r="BB270" s="254" t="str">
        <f t="shared" si="305"/>
        <v/>
      </c>
      <c r="BC270" s="254" t="str">
        <f t="shared" si="305"/>
        <v/>
      </c>
      <c r="BD270" s="254" t="str">
        <f t="shared" si="305"/>
        <v/>
      </c>
      <c r="BE270" s="262" t="str">
        <f t="shared" si="305"/>
        <v/>
      </c>
      <c r="BF270" s="263" t="str">
        <f t="shared" si="254"/>
        <v/>
      </c>
      <c r="BG270" s="254" t="str">
        <f t="shared" si="254"/>
        <v/>
      </c>
      <c r="BH270" s="254" t="str">
        <f t="shared" si="254"/>
        <v/>
      </c>
      <c r="BI270" s="254" t="str">
        <f t="shared" si="254"/>
        <v/>
      </c>
      <c r="BJ270" s="254" t="str">
        <f t="shared" si="306"/>
        <v/>
      </c>
      <c r="BK270" s="254" t="str">
        <f t="shared" si="306"/>
        <v/>
      </c>
      <c r="BL270" s="254" t="str">
        <f t="shared" si="306"/>
        <v/>
      </c>
      <c r="BM270" s="254" t="str">
        <f t="shared" si="306"/>
        <v/>
      </c>
      <c r="BN270" s="254" t="str">
        <f t="shared" si="306"/>
        <v/>
      </c>
      <c r="BO270" s="254" t="str">
        <f t="shared" si="306"/>
        <v/>
      </c>
      <c r="BP270" s="254" t="str">
        <f t="shared" si="306"/>
        <v/>
      </c>
      <c r="BQ270" s="264" t="str">
        <f t="shared" si="261"/>
        <v/>
      </c>
      <c r="BR270" s="261" t="str">
        <f t="shared" si="30"/>
        <v/>
      </c>
      <c r="BS270" s="254" t="str">
        <f t="shared" si="303"/>
        <v/>
      </c>
      <c r="BT270" s="254" t="str">
        <f t="shared" si="301"/>
        <v/>
      </c>
      <c r="BU270" s="265" t="str">
        <f t="shared" si="301"/>
        <v/>
      </c>
      <c r="BV270" s="263" t="str">
        <f t="shared" si="304"/>
        <v/>
      </c>
      <c r="BW270" s="254" t="str">
        <f t="shared" si="302"/>
        <v/>
      </c>
      <c r="BX270" s="254" t="str">
        <f t="shared" si="302"/>
        <v/>
      </c>
      <c r="BY270" s="264" t="str">
        <f t="shared" si="33"/>
        <v/>
      </c>
      <c r="BZ270" s="254" t="str">
        <f t="shared" si="34"/>
        <v/>
      </c>
      <c r="CA270" s="254">
        <f t="shared" si="308"/>
        <v>0</v>
      </c>
      <c r="CB270" s="254">
        <f t="shared" si="308"/>
        <v>0</v>
      </c>
      <c r="CC270" s="254">
        <f t="shared" si="308"/>
        <v>0</v>
      </c>
      <c r="CD270" s="254">
        <f t="shared" si="308"/>
        <v>0</v>
      </c>
      <c r="CE270" s="254">
        <f t="shared" si="308"/>
        <v>0</v>
      </c>
      <c r="CF270" s="254">
        <f t="shared" si="308"/>
        <v>0</v>
      </c>
      <c r="CG270" s="254">
        <f t="shared" si="307"/>
        <v>0</v>
      </c>
      <c r="CH270" s="254">
        <f t="shared" si="307"/>
        <v>0</v>
      </c>
      <c r="CI270" s="254">
        <f t="shared" si="307"/>
        <v>0</v>
      </c>
      <c r="CJ270" s="254">
        <f t="shared" si="298"/>
        <v>0</v>
      </c>
      <c r="CK270" s="254">
        <f t="shared" si="298"/>
        <v>0</v>
      </c>
      <c r="CL270" s="254">
        <f t="shared" si="298"/>
        <v>0</v>
      </c>
      <c r="CM270" s="254">
        <f t="shared" si="262"/>
        <v>0</v>
      </c>
      <c r="CN270" s="254">
        <f t="shared" si="263"/>
        <v>0</v>
      </c>
      <c r="CO270" s="254">
        <f t="shared" si="264"/>
        <v>0</v>
      </c>
      <c r="CP270" s="254">
        <f t="shared" si="265"/>
        <v>0</v>
      </c>
      <c r="CQ270" s="254">
        <f t="shared" si="266"/>
        <v>0</v>
      </c>
      <c r="CR270" s="254">
        <f t="shared" si="267"/>
        <v>0</v>
      </c>
      <c r="CS270" s="254">
        <f t="shared" si="268"/>
        <v>0</v>
      </c>
      <c r="CT270" s="254">
        <f t="shared" si="269"/>
        <v>0</v>
      </c>
      <c r="CU270" s="254">
        <f t="shared" si="270"/>
        <v>0</v>
      </c>
      <c r="CV270" s="254">
        <f t="shared" si="271"/>
        <v>0</v>
      </c>
      <c r="CW270" s="254">
        <f t="shared" si="272"/>
        <v>0</v>
      </c>
      <c r="CX270" s="254">
        <f t="shared" si="273"/>
        <v>0</v>
      </c>
      <c r="CY270" s="254">
        <f t="shared" si="274"/>
        <v>0</v>
      </c>
      <c r="CZ270" s="254">
        <f t="shared" si="275"/>
        <v>0</v>
      </c>
      <c r="DA270" s="254">
        <f t="shared" si="276"/>
        <v>0</v>
      </c>
      <c r="DB270" s="254">
        <f t="shared" si="277"/>
        <v>0</v>
      </c>
      <c r="DC270" s="254">
        <f t="shared" si="278"/>
        <v>0</v>
      </c>
      <c r="DD270" s="254">
        <f t="shared" si="279"/>
        <v>0</v>
      </c>
      <c r="DE270" s="254">
        <f t="shared" si="280"/>
        <v>0</v>
      </c>
      <c r="DF270" s="254">
        <f t="shared" si="281"/>
        <v>0</v>
      </c>
      <c r="DG270" s="254">
        <f t="shared" si="282"/>
        <v>0</v>
      </c>
      <c r="DH270" s="254">
        <f t="shared" si="283"/>
        <v>0</v>
      </c>
      <c r="DI270" s="254">
        <f t="shared" si="284"/>
        <v>0</v>
      </c>
      <c r="DJ270" s="254">
        <f t="shared" si="285"/>
        <v>0</v>
      </c>
      <c r="DK270" s="254">
        <f t="shared" si="286"/>
        <v>0</v>
      </c>
      <c r="DL270" s="254">
        <f t="shared" si="287"/>
        <v>0</v>
      </c>
      <c r="DM270" s="254">
        <f t="shared" si="288"/>
        <v>0</v>
      </c>
      <c r="DN270" s="254">
        <f t="shared" si="289"/>
        <v>0</v>
      </c>
      <c r="DO270" s="254">
        <f t="shared" si="290"/>
        <v>0</v>
      </c>
      <c r="DP270" s="254">
        <f t="shared" si="291"/>
        <v>0</v>
      </c>
      <c r="DQ270" s="254">
        <f t="shared" si="292"/>
        <v>0</v>
      </c>
      <c r="DR270" s="254">
        <f t="shared" si="293"/>
        <v>0</v>
      </c>
      <c r="DS270" s="254">
        <f t="shared" si="294"/>
        <v>0</v>
      </c>
      <c r="DT270" s="254">
        <f t="shared" si="295"/>
        <v>0</v>
      </c>
      <c r="DU270" s="254">
        <f t="shared" si="296"/>
        <v>0</v>
      </c>
      <c r="DV270" s="254">
        <f t="shared" si="297"/>
        <v>0</v>
      </c>
    </row>
    <row r="271" spans="1:126" ht="24" customHeight="1">
      <c r="A271" s="11" t="str">
        <f ca="1">IF(AG271&lt;&gt;"OK","",CONCATENATE(TEXT('Front Page'!$F$33,"000"),TEXT('Front Page'!$F$31,"000"),"-",LEFT('Front Page'!$R$53,5),"-",LEFT(D271,1),AJ271, "-",TEXT(B271,"000")))</f>
        <v/>
      </c>
      <c r="B271" s="12" t="str">
        <f>IFERROR(IF(E271="","",MAX(B$17:B270)+1),"")</f>
        <v/>
      </c>
      <c r="C271" s="13"/>
      <c r="D271" s="29" t="str">
        <f t="shared" si="300"/>
        <v>None</v>
      </c>
      <c r="E271" s="29" t="str">
        <f t="shared" si="17"/>
        <v/>
      </c>
      <c r="F271" s="29" t="str">
        <f t="shared" si="18"/>
        <v/>
      </c>
      <c r="G271" s="363"/>
      <c r="H271" s="364"/>
      <c r="I271" s="325" t="str">
        <f t="shared" si="255"/>
        <v>No</v>
      </c>
      <c r="J271" s="314">
        <v>0</v>
      </c>
      <c r="K271" s="312">
        <v>0</v>
      </c>
      <c r="L271" s="312">
        <v>0</v>
      </c>
      <c r="M271" s="312">
        <v>0</v>
      </c>
      <c r="N271" s="312">
        <v>0</v>
      </c>
      <c r="O271" s="312">
        <v>0</v>
      </c>
      <c r="P271" s="312">
        <v>0</v>
      </c>
      <c r="Q271" s="312">
        <v>0</v>
      </c>
      <c r="R271" s="312">
        <v>0</v>
      </c>
      <c r="S271" s="312">
        <v>0</v>
      </c>
      <c r="T271" s="312">
        <v>0</v>
      </c>
      <c r="U271" s="312">
        <v>0</v>
      </c>
      <c r="V271" s="313">
        <v>1</v>
      </c>
      <c r="W271" s="313">
        <v>1</v>
      </c>
      <c r="X271" s="312">
        <v>0</v>
      </c>
      <c r="Y271" s="312">
        <v>0</v>
      </c>
      <c r="Z271" s="312">
        <v>0</v>
      </c>
      <c r="AA271" s="14">
        <v>0</v>
      </c>
      <c r="AB271" s="317"/>
      <c r="AC271" s="15" t="str">
        <f t="shared" si="246"/>
        <v/>
      </c>
      <c r="AD271" s="15" t="str">
        <f t="shared" si="256"/>
        <v/>
      </c>
      <c r="AE271" s="16" t="str">
        <f t="shared" si="257"/>
        <v>0 - 0</v>
      </c>
      <c r="AF271" s="20" t="str">
        <f t="shared" si="258"/>
        <v>Not an offer</v>
      </c>
      <c r="AG271" s="276" t="str">
        <f t="shared" si="248"/>
        <v>Not an Offer</v>
      </c>
      <c r="AH271" s="150"/>
      <c r="AI271" s="254">
        <v>255</v>
      </c>
      <c r="AJ271" s="149" t="str">
        <f t="shared" si="249"/>
        <v>00-ICT</v>
      </c>
      <c r="AK271" s="254" t="b">
        <f t="shared" si="11"/>
        <v>0</v>
      </c>
      <c r="AL271" s="254">
        <f t="shared" si="247"/>
        <v>0</v>
      </c>
      <c r="AM271" s="254">
        <f t="shared" si="250"/>
        <v>0</v>
      </c>
      <c r="AN271" s="288">
        <f t="shared" si="259"/>
        <v>0</v>
      </c>
      <c r="AO271" s="288">
        <f>IF(AND($BU271=$BV271,BU271=AO$13),$J271&amp;$K271&amp;$L271&amp;$M271&amp;$N271&amp;$O271&amp;$P271&amp;$Q271&amp;$R271&amp;$S271&amp;$T271&amp;$U271,IFERROR(MATCH($AN271,AO$17:AO270,0),-1000))</f>
        <v>1</v>
      </c>
      <c r="AP271" s="288">
        <f>IF(AND($BU271=$BV271,BV271=AP$13),$J271&amp;$K271&amp;$L271&amp;$M271&amp;$N271&amp;$O271&amp;$P271&amp;$Q271&amp;$R271&amp;$S271&amp;$T271&amp;$U271,IFERROR(MATCH($AN271,AP$17:AP270,0),-1000))</f>
        <v>1</v>
      </c>
      <c r="AQ271" s="288">
        <f>IF(AND($BU271=$BV271,BW271=AQ$13),$J271&amp;$K271&amp;$L271&amp;$M271&amp;$N271&amp;$O271&amp;$P271&amp;$Q271&amp;$R271&amp;$S271&amp;$T271&amp;$U271,IFERROR(MATCH($AN271,AQ$17:AQ270,0),-1000))</f>
        <v>1</v>
      </c>
      <c r="AR271" s="288">
        <f>IF(AND($BU271=$BV271,BX271=AR$13),$J271&amp;$K271&amp;$L271&amp;$M271&amp;$N271&amp;$O271&amp;$P271&amp;$Q271&amp;$R271&amp;$S271&amp;$T271&amp;$U271,IFERROR(MATCH($AN271,AR$17:AR270,0),-1000))</f>
        <v>1</v>
      </c>
      <c r="AS271" s="254">
        <f t="shared" si="242"/>
        <v>0</v>
      </c>
      <c r="AT271" s="261" t="str">
        <f t="shared" si="260"/>
        <v/>
      </c>
      <c r="AU271" s="254" t="str">
        <f t="shared" si="253"/>
        <v/>
      </c>
      <c r="AV271" s="254" t="str">
        <f t="shared" si="253"/>
        <v/>
      </c>
      <c r="AW271" s="254" t="str">
        <f t="shared" si="253"/>
        <v/>
      </c>
      <c r="AX271" s="254" t="str">
        <f t="shared" si="253"/>
        <v/>
      </c>
      <c r="AY271" s="254" t="str">
        <f t="shared" si="305"/>
        <v/>
      </c>
      <c r="AZ271" s="254" t="str">
        <f t="shared" si="305"/>
        <v/>
      </c>
      <c r="BA271" s="254" t="str">
        <f t="shared" si="305"/>
        <v/>
      </c>
      <c r="BB271" s="254" t="str">
        <f t="shared" si="305"/>
        <v/>
      </c>
      <c r="BC271" s="254" t="str">
        <f t="shared" si="305"/>
        <v/>
      </c>
      <c r="BD271" s="254" t="str">
        <f t="shared" si="305"/>
        <v/>
      </c>
      <c r="BE271" s="262" t="str">
        <f t="shared" si="305"/>
        <v/>
      </c>
      <c r="BF271" s="263" t="str">
        <f t="shared" si="254"/>
        <v/>
      </c>
      <c r="BG271" s="254" t="str">
        <f t="shared" si="254"/>
        <v/>
      </c>
      <c r="BH271" s="254" t="str">
        <f t="shared" si="254"/>
        <v/>
      </c>
      <c r="BI271" s="254" t="str">
        <f t="shared" si="254"/>
        <v/>
      </c>
      <c r="BJ271" s="254" t="str">
        <f t="shared" si="306"/>
        <v/>
      </c>
      <c r="BK271" s="254" t="str">
        <f t="shared" si="306"/>
        <v/>
      </c>
      <c r="BL271" s="254" t="str">
        <f t="shared" si="306"/>
        <v/>
      </c>
      <c r="BM271" s="254" t="str">
        <f t="shared" si="306"/>
        <v/>
      </c>
      <c r="BN271" s="254" t="str">
        <f t="shared" si="306"/>
        <v/>
      </c>
      <c r="BO271" s="254" t="str">
        <f t="shared" si="306"/>
        <v/>
      </c>
      <c r="BP271" s="254" t="str">
        <f t="shared" si="306"/>
        <v/>
      </c>
      <c r="BQ271" s="264" t="str">
        <f t="shared" si="261"/>
        <v/>
      </c>
      <c r="BR271" s="261" t="str">
        <f t="shared" si="30"/>
        <v/>
      </c>
      <c r="BS271" s="254" t="str">
        <f t="shared" si="303"/>
        <v/>
      </c>
      <c r="BT271" s="254" t="str">
        <f t="shared" si="301"/>
        <v/>
      </c>
      <c r="BU271" s="265" t="str">
        <f t="shared" si="301"/>
        <v/>
      </c>
      <c r="BV271" s="263" t="str">
        <f t="shared" si="304"/>
        <v/>
      </c>
      <c r="BW271" s="254" t="str">
        <f t="shared" si="302"/>
        <v/>
      </c>
      <c r="BX271" s="254" t="str">
        <f t="shared" si="302"/>
        <v/>
      </c>
      <c r="BY271" s="264" t="str">
        <f t="shared" si="33"/>
        <v/>
      </c>
      <c r="BZ271" s="254" t="str">
        <f t="shared" si="34"/>
        <v/>
      </c>
      <c r="CA271" s="254">
        <f t="shared" si="308"/>
        <v>0</v>
      </c>
      <c r="CB271" s="254">
        <f t="shared" si="308"/>
        <v>0</v>
      </c>
      <c r="CC271" s="254">
        <f t="shared" si="308"/>
        <v>0</v>
      </c>
      <c r="CD271" s="254">
        <f t="shared" si="308"/>
        <v>0</v>
      </c>
      <c r="CE271" s="254">
        <f t="shared" si="308"/>
        <v>0</v>
      </c>
      <c r="CF271" s="254">
        <f t="shared" si="308"/>
        <v>0</v>
      </c>
      <c r="CG271" s="254">
        <f t="shared" si="307"/>
        <v>0</v>
      </c>
      <c r="CH271" s="254">
        <f t="shared" si="307"/>
        <v>0</v>
      </c>
      <c r="CI271" s="254">
        <f t="shared" si="307"/>
        <v>0</v>
      </c>
      <c r="CJ271" s="254">
        <f t="shared" si="298"/>
        <v>0</v>
      </c>
      <c r="CK271" s="254">
        <f t="shared" si="298"/>
        <v>0</v>
      </c>
      <c r="CL271" s="254">
        <f t="shared" si="298"/>
        <v>0</v>
      </c>
      <c r="CM271" s="254">
        <f t="shared" si="262"/>
        <v>0</v>
      </c>
      <c r="CN271" s="254">
        <f t="shared" si="263"/>
        <v>0</v>
      </c>
      <c r="CO271" s="254">
        <f t="shared" si="264"/>
        <v>0</v>
      </c>
      <c r="CP271" s="254">
        <f t="shared" si="265"/>
        <v>0</v>
      </c>
      <c r="CQ271" s="254">
        <f t="shared" si="266"/>
        <v>0</v>
      </c>
      <c r="CR271" s="254">
        <f t="shared" si="267"/>
        <v>0</v>
      </c>
      <c r="CS271" s="254">
        <f t="shared" si="268"/>
        <v>0</v>
      </c>
      <c r="CT271" s="254">
        <f t="shared" si="269"/>
        <v>0</v>
      </c>
      <c r="CU271" s="254">
        <f t="shared" si="270"/>
        <v>0</v>
      </c>
      <c r="CV271" s="254">
        <f t="shared" si="271"/>
        <v>0</v>
      </c>
      <c r="CW271" s="254">
        <f t="shared" si="272"/>
        <v>0</v>
      </c>
      <c r="CX271" s="254">
        <f t="shared" si="273"/>
        <v>0</v>
      </c>
      <c r="CY271" s="254">
        <f t="shared" si="274"/>
        <v>0</v>
      </c>
      <c r="CZ271" s="254">
        <f t="shared" si="275"/>
        <v>0</v>
      </c>
      <c r="DA271" s="254">
        <f t="shared" si="276"/>
        <v>0</v>
      </c>
      <c r="DB271" s="254">
        <f t="shared" si="277"/>
        <v>0</v>
      </c>
      <c r="DC271" s="254">
        <f t="shared" si="278"/>
        <v>0</v>
      </c>
      <c r="DD271" s="254">
        <f t="shared" si="279"/>
        <v>0</v>
      </c>
      <c r="DE271" s="254">
        <f t="shared" si="280"/>
        <v>0</v>
      </c>
      <c r="DF271" s="254">
        <f t="shared" si="281"/>
        <v>0</v>
      </c>
      <c r="DG271" s="254">
        <f t="shared" si="282"/>
        <v>0</v>
      </c>
      <c r="DH271" s="254">
        <f t="shared" si="283"/>
        <v>0</v>
      </c>
      <c r="DI271" s="254">
        <f t="shared" si="284"/>
        <v>0</v>
      </c>
      <c r="DJ271" s="254">
        <f t="shared" si="285"/>
        <v>0</v>
      </c>
      <c r="DK271" s="254">
        <f t="shared" si="286"/>
        <v>0</v>
      </c>
      <c r="DL271" s="254">
        <f t="shared" si="287"/>
        <v>0</v>
      </c>
      <c r="DM271" s="254">
        <f t="shared" si="288"/>
        <v>0</v>
      </c>
      <c r="DN271" s="254">
        <f t="shared" si="289"/>
        <v>0</v>
      </c>
      <c r="DO271" s="254">
        <f t="shared" si="290"/>
        <v>0</v>
      </c>
      <c r="DP271" s="254">
        <f t="shared" si="291"/>
        <v>0</v>
      </c>
      <c r="DQ271" s="254">
        <f t="shared" si="292"/>
        <v>0</v>
      </c>
      <c r="DR271" s="254">
        <f t="shared" si="293"/>
        <v>0</v>
      </c>
      <c r="DS271" s="254">
        <f t="shared" si="294"/>
        <v>0</v>
      </c>
      <c r="DT271" s="254">
        <f t="shared" si="295"/>
        <v>0</v>
      </c>
      <c r="DU271" s="254">
        <f t="shared" si="296"/>
        <v>0</v>
      </c>
      <c r="DV271" s="254">
        <f t="shared" si="297"/>
        <v>0</v>
      </c>
    </row>
    <row r="272" spans="1:126" ht="24" customHeight="1">
      <c r="A272" s="11" t="str">
        <f ca="1">IF(AG272&lt;&gt;"OK","",CONCATENATE(TEXT('Front Page'!$F$33,"000"),TEXT('Front Page'!$F$31,"000"),"-",LEFT('Front Page'!$R$53,5),"-",LEFT(D272,1),AJ272, "-",TEXT(B272,"000")))</f>
        <v/>
      </c>
      <c r="B272" s="12" t="str">
        <f>IFERROR(IF(E272="","",MAX(B$17:B271)+1),"")</f>
        <v/>
      </c>
      <c r="C272" s="13"/>
      <c r="D272" s="29" t="str">
        <f t="shared" si="300"/>
        <v>None</v>
      </c>
      <c r="E272" s="29" t="str">
        <f t="shared" si="17"/>
        <v/>
      </c>
      <c r="F272" s="29" t="str">
        <f t="shared" si="18"/>
        <v/>
      </c>
      <c r="G272" s="363"/>
      <c r="H272" s="364"/>
      <c r="I272" s="325" t="str">
        <f t="shared" si="255"/>
        <v>No</v>
      </c>
      <c r="J272" s="314">
        <v>0</v>
      </c>
      <c r="K272" s="312">
        <v>0</v>
      </c>
      <c r="L272" s="312">
        <v>0</v>
      </c>
      <c r="M272" s="312">
        <v>0</v>
      </c>
      <c r="N272" s="312">
        <v>0</v>
      </c>
      <c r="O272" s="312">
        <v>0</v>
      </c>
      <c r="P272" s="312">
        <v>0</v>
      </c>
      <c r="Q272" s="312">
        <v>0</v>
      </c>
      <c r="R272" s="312">
        <v>0</v>
      </c>
      <c r="S272" s="312">
        <v>0</v>
      </c>
      <c r="T272" s="312">
        <v>0</v>
      </c>
      <c r="U272" s="312">
        <v>0</v>
      </c>
      <c r="V272" s="313">
        <v>1</v>
      </c>
      <c r="W272" s="313">
        <v>1</v>
      </c>
      <c r="X272" s="312">
        <v>0</v>
      </c>
      <c r="Y272" s="312">
        <v>0</v>
      </c>
      <c r="Z272" s="312">
        <v>0</v>
      </c>
      <c r="AA272" s="14">
        <v>0</v>
      </c>
      <c r="AB272" s="317"/>
      <c r="AC272" s="15" t="str">
        <f t="shared" si="246"/>
        <v/>
      </c>
      <c r="AD272" s="15" t="str">
        <f t="shared" si="256"/>
        <v/>
      </c>
      <c r="AE272" s="16" t="str">
        <f t="shared" si="257"/>
        <v>0 - 0</v>
      </c>
      <c r="AF272" s="20" t="str">
        <f t="shared" si="258"/>
        <v>Not an offer</v>
      </c>
      <c r="AG272" s="276" t="str">
        <f t="shared" si="248"/>
        <v>Not an Offer</v>
      </c>
      <c r="AH272" s="150"/>
      <c r="AI272" s="254">
        <v>256</v>
      </c>
      <c r="AJ272" s="149" t="str">
        <f t="shared" si="249"/>
        <v>00-ICT</v>
      </c>
      <c r="AK272" s="254" t="b">
        <f t="shared" ref="AK272:AK316" si="309">IF(BV272&lt;&gt;"",(BV272-BU272+1)&lt;&gt;COUNTIF(X272:AA272,"&gt;0"))</f>
        <v>0</v>
      </c>
      <c r="AL272" s="254">
        <f t="shared" si="247"/>
        <v>0</v>
      </c>
      <c r="AM272" s="254">
        <f t="shared" si="250"/>
        <v>0</v>
      </c>
      <c r="AN272" s="288">
        <f t="shared" si="259"/>
        <v>0</v>
      </c>
      <c r="AO272" s="288">
        <f>IF(AND($BU272=$BV272,BU272=AO$13),$J272&amp;$K272&amp;$L272&amp;$M272&amp;$N272&amp;$O272&amp;$P272&amp;$Q272&amp;$R272&amp;$S272&amp;$T272&amp;$U272,IFERROR(MATCH($AN272,AO$17:AO271,0),-1000))</f>
        <v>1</v>
      </c>
      <c r="AP272" s="288">
        <f>IF(AND($BU272=$BV272,BV272=AP$13),$J272&amp;$K272&amp;$L272&amp;$M272&amp;$N272&amp;$O272&amp;$P272&amp;$Q272&amp;$R272&amp;$S272&amp;$T272&amp;$U272,IFERROR(MATCH($AN272,AP$17:AP271,0),-1000))</f>
        <v>1</v>
      </c>
      <c r="AQ272" s="288">
        <f>IF(AND($BU272=$BV272,BW272=AQ$13),$J272&amp;$K272&amp;$L272&amp;$M272&amp;$N272&amp;$O272&amp;$P272&amp;$Q272&amp;$R272&amp;$S272&amp;$T272&amp;$U272,IFERROR(MATCH($AN272,AQ$17:AQ271,0),-1000))</f>
        <v>1</v>
      </c>
      <c r="AR272" s="288">
        <f>IF(AND($BU272=$BV272,BX272=AR$13),$J272&amp;$K272&amp;$L272&amp;$M272&amp;$N272&amp;$O272&amp;$P272&amp;$Q272&amp;$R272&amp;$S272&amp;$T272&amp;$U272,IFERROR(MATCH($AN272,AR$17:AR271,0),-1000))</f>
        <v>1</v>
      </c>
      <c r="AS272" s="254">
        <f t="shared" si="242"/>
        <v>0</v>
      </c>
      <c r="AT272" s="261" t="str">
        <f t="shared" si="260"/>
        <v/>
      </c>
      <c r="AU272" s="254" t="str">
        <f t="shared" si="253"/>
        <v/>
      </c>
      <c r="AV272" s="254" t="str">
        <f t="shared" si="253"/>
        <v/>
      </c>
      <c r="AW272" s="254" t="str">
        <f t="shared" si="253"/>
        <v/>
      </c>
      <c r="AX272" s="254" t="str">
        <f t="shared" si="253"/>
        <v/>
      </c>
      <c r="AY272" s="254" t="str">
        <f t="shared" si="305"/>
        <v/>
      </c>
      <c r="AZ272" s="254" t="str">
        <f t="shared" si="305"/>
        <v/>
      </c>
      <c r="BA272" s="254" t="str">
        <f t="shared" si="305"/>
        <v/>
      </c>
      <c r="BB272" s="254" t="str">
        <f t="shared" si="305"/>
        <v/>
      </c>
      <c r="BC272" s="254" t="str">
        <f t="shared" si="305"/>
        <v/>
      </c>
      <c r="BD272" s="254" t="str">
        <f t="shared" si="305"/>
        <v/>
      </c>
      <c r="BE272" s="262" t="str">
        <f t="shared" si="305"/>
        <v/>
      </c>
      <c r="BF272" s="263" t="str">
        <f t="shared" si="254"/>
        <v/>
      </c>
      <c r="BG272" s="254" t="str">
        <f t="shared" si="254"/>
        <v/>
      </c>
      <c r="BH272" s="254" t="str">
        <f t="shared" si="254"/>
        <v/>
      </c>
      <c r="BI272" s="254" t="str">
        <f t="shared" si="254"/>
        <v/>
      </c>
      <c r="BJ272" s="254" t="str">
        <f t="shared" si="306"/>
        <v/>
      </c>
      <c r="BK272" s="254" t="str">
        <f t="shared" si="306"/>
        <v/>
      </c>
      <c r="BL272" s="254" t="str">
        <f t="shared" si="306"/>
        <v/>
      </c>
      <c r="BM272" s="254" t="str">
        <f t="shared" si="306"/>
        <v/>
      </c>
      <c r="BN272" s="254" t="str">
        <f t="shared" si="306"/>
        <v/>
      </c>
      <c r="BO272" s="254" t="str">
        <f t="shared" si="306"/>
        <v/>
      </c>
      <c r="BP272" s="254" t="str">
        <f t="shared" si="306"/>
        <v/>
      </c>
      <c r="BQ272" s="264" t="str">
        <f t="shared" si="261"/>
        <v/>
      </c>
      <c r="BR272" s="261" t="str">
        <f t="shared" si="30"/>
        <v/>
      </c>
      <c r="BS272" s="254" t="str">
        <f t="shared" si="303"/>
        <v/>
      </c>
      <c r="BT272" s="254" t="str">
        <f t="shared" si="301"/>
        <v/>
      </c>
      <c r="BU272" s="265" t="str">
        <f t="shared" si="301"/>
        <v/>
      </c>
      <c r="BV272" s="263" t="str">
        <f t="shared" si="304"/>
        <v/>
      </c>
      <c r="BW272" s="254" t="str">
        <f t="shared" si="302"/>
        <v/>
      </c>
      <c r="BX272" s="254" t="str">
        <f t="shared" si="302"/>
        <v/>
      </c>
      <c r="BY272" s="264" t="str">
        <f t="shared" si="33"/>
        <v/>
      </c>
      <c r="BZ272" s="254" t="str">
        <f t="shared" si="34"/>
        <v/>
      </c>
      <c r="CA272" s="254">
        <f t="shared" si="308"/>
        <v>0</v>
      </c>
      <c r="CB272" s="254">
        <f t="shared" si="308"/>
        <v>0</v>
      </c>
      <c r="CC272" s="254">
        <f t="shared" si="308"/>
        <v>0</v>
      </c>
      <c r="CD272" s="254">
        <f t="shared" si="308"/>
        <v>0</v>
      </c>
      <c r="CE272" s="254">
        <f t="shared" si="308"/>
        <v>0</v>
      </c>
      <c r="CF272" s="254">
        <f t="shared" si="308"/>
        <v>0</v>
      </c>
      <c r="CG272" s="254">
        <f t="shared" si="307"/>
        <v>0</v>
      </c>
      <c r="CH272" s="254">
        <f t="shared" si="307"/>
        <v>0</v>
      </c>
      <c r="CI272" s="254">
        <f t="shared" si="307"/>
        <v>0</v>
      </c>
      <c r="CJ272" s="254">
        <f t="shared" si="298"/>
        <v>0</v>
      </c>
      <c r="CK272" s="254">
        <f t="shared" si="298"/>
        <v>0</v>
      </c>
      <c r="CL272" s="254">
        <f t="shared" si="298"/>
        <v>0</v>
      </c>
      <c r="CM272" s="254">
        <f t="shared" si="262"/>
        <v>0</v>
      </c>
      <c r="CN272" s="254">
        <f t="shared" si="263"/>
        <v>0</v>
      </c>
      <c r="CO272" s="254">
        <f t="shared" si="264"/>
        <v>0</v>
      </c>
      <c r="CP272" s="254">
        <f t="shared" si="265"/>
        <v>0</v>
      </c>
      <c r="CQ272" s="254">
        <f t="shared" si="266"/>
        <v>0</v>
      </c>
      <c r="CR272" s="254">
        <f t="shared" si="267"/>
        <v>0</v>
      </c>
      <c r="CS272" s="254">
        <f t="shared" si="268"/>
        <v>0</v>
      </c>
      <c r="CT272" s="254">
        <f t="shared" si="269"/>
        <v>0</v>
      </c>
      <c r="CU272" s="254">
        <f t="shared" si="270"/>
        <v>0</v>
      </c>
      <c r="CV272" s="254">
        <f t="shared" si="271"/>
        <v>0</v>
      </c>
      <c r="CW272" s="254">
        <f t="shared" si="272"/>
        <v>0</v>
      </c>
      <c r="CX272" s="254">
        <f t="shared" si="273"/>
        <v>0</v>
      </c>
      <c r="CY272" s="254">
        <f t="shared" si="274"/>
        <v>0</v>
      </c>
      <c r="CZ272" s="254">
        <f t="shared" si="275"/>
        <v>0</v>
      </c>
      <c r="DA272" s="254">
        <f t="shared" si="276"/>
        <v>0</v>
      </c>
      <c r="DB272" s="254">
        <f t="shared" si="277"/>
        <v>0</v>
      </c>
      <c r="DC272" s="254">
        <f t="shared" si="278"/>
        <v>0</v>
      </c>
      <c r="DD272" s="254">
        <f t="shared" si="279"/>
        <v>0</v>
      </c>
      <c r="DE272" s="254">
        <f t="shared" si="280"/>
        <v>0</v>
      </c>
      <c r="DF272" s="254">
        <f t="shared" si="281"/>
        <v>0</v>
      </c>
      <c r="DG272" s="254">
        <f t="shared" si="282"/>
        <v>0</v>
      </c>
      <c r="DH272" s="254">
        <f t="shared" si="283"/>
        <v>0</v>
      </c>
      <c r="DI272" s="254">
        <f t="shared" si="284"/>
        <v>0</v>
      </c>
      <c r="DJ272" s="254">
        <f t="shared" si="285"/>
        <v>0</v>
      </c>
      <c r="DK272" s="254">
        <f t="shared" si="286"/>
        <v>0</v>
      </c>
      <c r="DL272" s="254">
        <f t="shared" si="287"/>
        <v>0</v>
      </c>
      <c r="DM272" s="254">
        <f t="shared" si="288"/>
        <v>0</v>
      </c>
      <c r="DN272" s="254">
        <f t="shared" si="289"/>
        <v>0</v>
      </c>
      <c r="DO272" s="254">
        <f t="shared" si="290"/>
        <v>0</v>
      </c>
      <c r="DP272" s="254">
        <f t="shared" si="291"/>
        <v>0</v>
      </c>
      <c r="DQ272" s="254">
        <f t="shared" si="292"/>
        <v>0</v>
      </c>
      <c r="DR272" s="254">
        <f t="shared" si="293"/>
        <v>0</v>
      </c>
      <c r="DS272" s="254">
        <f t="shared" si="294"/>
        <v>0</v>
      </c>
      <c r="DT272" s="254">
        <f t="shared" si="295"/>
        <v>0</v>
      </c>
      <c r="DU272" s="254">
        <f t="shared" si="296"/>
        <v>0</v>
      </c>
      <c r="DV272" s="254">
        <f t="shared" si="297"/>
        <v>0</v>
      </c>
    </row>
    <row r="273" spans="1:126" ht="24" customHeight="1">
      <c r="A273" s="11" t="str">
        <f ca="1">IF(AG273&lt;&gt;"OK","",CONCATENATE(TEXT('Front Page'!$F$33,"000"),TEXT('Front Page'!$F$31,"000"),"-",LEFT('Front Page'!$R$53,5),"-",LEFT(D273,1),AJ273, "-",TEXT(B273,"000")))</f>
        <v/>
      </c>
      <c r="B273" s="12" t="str">
        <f>IFERROR(IF(E273="","",MAX(B$17:B272)+1),"")</f>
        <v/>
      </c>
      <c r="C273" s="13"/>
      <c r="D273" s="29" t="str">
        <f t="shared" si="300"/>
        <v>None</v>
      </c>
      <c r="E273" s="29" t="str">
        <f t="shared" ref="E273:E316" si="310">IFERROR(DATE(BU273,BE273,1),"")</f>
        <v/>
      </c>
      <c r="F273" s="29" t="str">
        <f t="shared" ref="F273:F316" si="311">IFERROR(DATE(BV273,BF273+1,1)-1,"")</f>
        <v/>
      </c>
      <c r="G273" s="363"/>
      <c r="H273" s="364"/>
      <c r="I273" s="325" t="str">
        <f t="shared" si="255"/>
        <v>No</v>
      </c>
      <c r="J273" s="314">
        <v>0</v>
      </c>
      <c r="K273" s="312">
        <v>0</v>
      </c>
      <c r="L273" s="312">
        <v>0</v>
      </c>
      <c r="M273" s="312">
        <v>0</v>
      </c>
      <c r="N273" s="312">
        <v>0</v>
      </c>
      <c r="O273" s="312">
        <v>0</v>
      </c>
      <c r="P273" s="312">
        <v>0</v>
      </c>
      <c r="Q273" s="312">
        <v>0</v>
      </c>
      <c r="R273" s="312">
        <v>0</v>
      </c>
      <c r="S273" s="312">
        <v>0</v>
      </c>
      <c r="T273" s="312">
        <v>0</v>
      </c>
      <c r="U273" s="312">
        <v>0</v>
      </c>
      <c r="V273" s="313">
        <v>1</v>
      </c>
      <c r="W273" s="313">
        <v>1</v>
      </c>
      <c r="X273" s="312">
        <v>0</v>
      </c>
      <c r="Y273" s="312">
        <v>0</v>
      </c>
      <c r="Z273" s="312">
        <v>0</v>
      </c>
      <c r="AA273" s="14">
        <v>0</v>
      </c>
      <c r="AB273" s="317"/>
      <c r="AC273" s="15" t="str">
        <f t="shared" ref="AC273:AC316" si="312">IF(SUM(X273:AA273)=0,"",SUM(J273:U273)*V273*SUM(X273:AA273)/1000)</f>
        <v/>
      </c>
      <c r="AD273" s="15" t="str">
        <f t="shared" si="256"/>
        <v/>
      </c>
      <c r="AE273" s="16" t="str">
        <f t="shared" si="257"/>
        <v>0 - 0</v>
      </c>
      <c r="AF273" s="20" t="str">
        <f t="shared" si="258"/>
        <v>Not an offer</v>
      </c>
      <c r="AG273" s="276" t="str">
        <f t="shared" si="248"/>
        <v>Not an Offer</v>
      </c>
      <c r="AH273" s="150"/>
      <c r="AI273" s="254">
        <v>257</v>
      </c>
      <c r="AJ273" s="149" t="str">
        <f t="shared" si="249"/>
        <v>00-ICT</v>
      </c>
      <c r="AK273" s="254" t="b">
        <f t="shared" si="309"/>
        <v>0</v>
      </c>
      <c r="AL273" s="254">
        <f t="shared" ref="AL273:AL316" si="313">IF(B273&lt;&gt;"",IF(AG273&lt;&gt;"OK",1,0),IF(AG273="Not an Offer",0,1))</f>
        <v>0</v>
      </c>
      <c r="AM273" s="254">
        <f t="shared" si="250"/>
        <v>0</v>
      </c>
      <c r="AN273" s="288">
        <f t="shared" si="259"/>
        <v>0</v>
      </c>
      <c r="AO273" s="288">
        <f>IF(AND($BU273=$BV273,BU273=AO$13),$J273&amp;$K273&amp;$L273&amp;$M273&amp;$N273&amp;$O273&amp;$P273&amp;$Q273&amp;$R273&amp;$S273&amp;$T273&amp;$U273,IFERROR(MATCH($AN273,AO$17:AO272,0),-1000))</f>
        <v>1</v>
      </c>
      <c r="AP273" s="288">
        <f>IF(AND($BU273=$BV273,BV273=AP$13),$J273&amp;$K273&amp;$L273&amp;$M273&amp;$N273&amp;$O273&amp;$P273&amp;$Q273&amp;$R273&amp;$S273&amp;$T273&amp;$U273,IFERROR(MATCH($AN273,AP$17:AP272,0),-1000))</f>
        <v>1</v>
      </c>
      <c r="AQ273" s="288">
        <f>IF(AND($BU273=$BV273,BW273=AQ$13),$J273&amp;$K273&amp;$L273&amp;$M273&amp;$N273&amp;$O273&amp;$P273&amp;$Q273&amp;$R273&amp;$S273&amp;$T273&amp;$U273,IFERROR(MATCH($AN273,AQ$17:AQ272,0),-1000))</f>
        <v>1</v>
      </c>
      <c r="AR273" s="288">
        <f>IF(AND($BU273=$BV273,BX273=AR$13),$J273&amp;$K273&amp;$L273&amp;$M273&amp;$N273&amp;$O273&amp;$P273&amp;$Q273&amp;$R273&amp;$S273&amp;$T273&amp;$U273,IFERROR(MATCH($AN273,AR$17:AR272,0),-1000))</f>
        <v>1</v>
      </c>
      <c r="AS273" s="254">
        <f t="shared" si="242"/>
        <v>0</v>
      </c>
      <c r="AT273" s="261" t="str">
        <f t="shared" si="260"/>
        <v/>
      </c>
      <c r="AU273" s="254" t="str">
        <f t="shared" si="253"/>
        <v/>
      </c>
      <c r="AV273" s="254" t="str">
        <f t="shared" si="253"/>
        <v/>
      </c>
      <c r="AW273" s="254" t="str">
        <f t="shared" si="253"/>
        <v/>
      </c>
      <c r="AX273" s="254" t="str">
        <f t="shared" si="253"/>
        <v/>
      </c>
      <c r="AY273" s="254" t="str">
        <f t="shared" si="305"/>
        <v/>
      </c>
      <c r="AZ273" s="254" t="str">
        <f t="shared" si="305"/>
        <v/>
      </c>
      <c r="BA273" s="254" t="str">
        <f t="shared" si="305"/>
        <v/>
      </c>
      <c r="BB273" s="254" t="str">
        <f t="shared" si="305"/>
        <v/>
      </c>
      <c r="BC273" s="254" t="str">
        <f t="shared" si="305"/>
        <v/>
      </c>
      <c r="BD273" s="254" t="str">
        <f t="shared" si="305"/>
        <v/>
      </c>
      <c r="BE273" s="262" t="str">
        <f t="shared" si="305"/>
        <v/>
      </c>
      <c r="BF273" s="263" t="str">
        <f t="shared" si="254"/>
        <v/>
      </c>
      <c r="BG273" s="254" t="str">
        <f t="shared" si="254"/>
        <v/>
      </c>
      <c r="BH273" s="254" t="str">
        <f t="shared" si="254"/>
        <v/>
      </c>
      <c r="BI273" s="254" t="str">
        <f t="shared" si="254"/>
        <v/>
      </c>
      <c r="BJ273" s="254" t="str">
        <f t="shared" si="306"/>
        <v/>
      </c>
      <c r="BK273" s="254" t="str">
        <f t="shared" si="306"/>
        <v/>
      </c>
      <c r="BL273" s="254" t="str">
        <f t="shared" si="306"/>
        <v/>
      </c>
      <c r="BM273" s="254" t="str">
        <f t="shared" si="306"/>
        <v/>
      </c>
      <c r="BN273" s="254" t="str">
        <f t="shared" si="306"/>
        <v/>
      </c>
      <c r="BO273" s="254" t="str">
        <f t="shared" si="306"/>
        <v/>
      </c>
      <c r="BP273" s="254" t="str">
        <f t="shared" si="306"/>
        <v/>
      </c>
      <c r="BQ273" s="264" t="str">
        <f t="shared" si="261"/>
        <v/>
      </c>
      <c r="BR273" s="261" t="str">
        <f t="shared" ref="BR273:BR316" si="314">IF(IFERROR(X273/1&gt;0,0),BR$14,"")</f>
        <v/>
      </c>
      <c r="BS273" s="254" t="str">
        <f t="shared" si="303"/>
        <v/>
      </c>
      <c r="BT273" s="254" t="str">
        <f t="shared" si="301"/>
        <v/>
      </c>
      <c r="BU273" s="265" t="str">
        <f t="shared" si="301"/>
        <v/>
      </c>
      <c r="BV273" s="263" t="str">
        <f t="shared" si="304"/>
        <v/>
      </c>
      <c r="BW273" s="254" t="str">
        <f t="shared" si="302"/>
        <v/>
      </c>
      <c r="BX273" s="254" t="str">
        <f t="shared" si="302"/>
        <v/>
      </c>
      <c r="BY273" s="264" t="str">
        <f t="shared" ref="BY273:BY316" si="315">IF(IFERROR(AA273/1&gt;0,0),BY$14,"")</f>
        <v/>
      </c>
      <c r="BZ273" s="254" t="str">
        <f t="shared" ref="BZ273:BZ316" si="316">IF(SUM(CA273:DV273)=0,"",SUM(CA273:DV273))</f>
        <v/>
      </c>
      <c r="CA273" s="254">
        <f t="shared" si="308"/>
        <v>0</v>
      </c>
      <c r="CB273" s="254">
        <f t="shared" si="308"/>
        <v>0</v>
      </c>
      <c r="CC273" s="254">
        <f t="shared" si="308"/>
        <v>0</v>
      </c>
      <c r="CD273" s="254">
        <f t="shared" si="308"/>
        <v>0</v>
      </c>
      <c r="CE273" s="254">
        <f t="shared" si="308"/>
        <v>0</v>
      </c>
      <c r="CF273" s="254">
        <f t="shared" si="308"/>
        <v>0</v>
      </c>
      <c r="CG273" s="254">
        <f t="shared" si="307"/>
        <v>0</v>
      </c>
      <c r="CH273" s="254">
        <f t="shared" si="307"/>
        <v>0</v>
      </c>
      <c r="CI273" s="254">
        <f t="shared" si="307"/>
        <v>0</v>
      </c>
      <c r="CJ273" s="254">
        <f t="shared" si="298"/>
        <v>0</v>
      </c>
      <c r="CK273" s="254">
        <f t="shared" si="298"/>
        <v>0</v>
      </c>
      <c r="CL273" s="254">
        <f t="shared" si="298"/>
        <v>0</v>
      </c>
      <c r="CM273" s="254">
        <f t="shared" si="262"/>
        <v>0</v>
      </c>
      <c r="CN273" s="254">
        <f t="shared" si="263"/>
        <v>0</v>
      </c>
      <c r="CO273" s="254">
        <f t="shared" si="264"/>
        <v>0</v>
      </c>
      <c r="CP273" s="254">
        <f t="shared" si="265"/>
        <v>0</v>
      </c>
      <c r="CQ273" s="254">
        <f t="shared" si="266"/>
        <v>0</v>
      </c>
      <c r="CR273" s="254">
        <f t="shared" si="267"/>
        <v>0</v>
      </c>
      <c r="CS273" s="254">
        <f t="shared" si="268"/>
        <v>0</v>
      </c>
      <c r="CT273" s="254">
        <f t="shared" si="269"/>
        <v>0</v>
      </c>
      <c r="CU273" s="254">
        <f t="shared" si="270"/>
        <v>0</v>
      </c>
      <c r="CV273" s="254">
        <f t="shared" si="271"/>
        <v>0</v>
      </c>
      <c r="CW273" s="254">
        <f t="shared" si="272"/>
        <v>0</v>
      </c>
      <c r="CX273" s="254">
        <f t="shared" si="273"/>
        <v>0</v>
      </c>
      <c r="CY273" s="254">
        <f t="shared" si="274"/>
        <v>0</v>
      </c>
      <c r="CZ273" s="254">
        <f t="shared" si="275"/>
        <v>0</v>
      </c>
      <c r="DA273" s="254">
        <f t="shared" si="276"/>
        <v>0</v>
      </c>
      <c r="DB273" s="254">
        <f t="shared" si="277"/>
        <v>0</v>
      </c>
      <c r="DC273" s="254">
        <f t="shared" si="278"/>
        <v>0</v>
      </c>
      <c r="DD273" s="254">
        <f t="shared" si="279"/>
        <v>0</v>
      </c>
      <c r="DE273" s="254">
        <f t="shared" si="280"/>
        <v>0</v>
      </c>
      <c r="DF273" s="254">
        <f t="shared" si="281"/>
        <v>0</v>
      </c>
      <c r="DG273" s="254">
        <f t="shared" si="282"/>
        <v>0</v>
      </c>
      <c r="DH273" s="254">
        <f t="shared" si="283"/>
        <v>0</v>
      </c>
      <c r="DI273" s="254">
        <f t="shared" si="284"/>
        <v>0</v>
      </c>
      <c r="DJ273" s="254">
        <f t="shared" si="285"/>
        <v>0</v>
      </c>
      <c r="DK273" s="254">
        <f t="shared" si="286"/>
        <v>0</v>
      </c>
      <c r="DL273" s="254">
        <f t="shared" si="287"/>
        <v>0</v>
      </c>
      <c r="DM273" s="254">
        <f t="shared" si="288"/>
        <v>0</v>
      </c>
      <c r="DN273" s="254">
        <f t="shared" si="289"/>
        <v>0</v>
      </c>
      <c r="DO273" s="254">
        <f t="shared" si="290"/>
        <v>0</v>
      </c>
      <c r="DP273" s="254">
        <f t="shared" si="291"/>
        <v>0</v>
      </c>
      <c r="DQ273" s="254">
        <f t="shared" si="292"/>
        <v>0</v>
      </c>
      <c r="DR273" s="254">
        <f t="shared" si="293"/>
        <v>0</v>
      </c>
      <c r="DS273" s="254">
        <f t="shared" si="294"/>
        <v>0</v>
      </c>
      <c r="DT273" s="254">
        <f t="shared" si="295"/>
        <v>0</v>
      </c>
      <c r="DU273" s="254">
        <f t="shared" si="296"/>
        <v>0</v>
      </c>
      <c r="DV273" s="254">
        <f t="shared" si="297"/>
        <v>0</v>
      </c>
    </row>
    <row r="274" spans="1:126" ht="24" customHeight="1">
      <c r="A274" s="11" t="str">
        <f ca="1">IF(AG274&lt;&gt;"OK","",CONCATENATE(TEXT('Front Page'!$F$33,"000"),TEXT('Front Page'!$F$31,"000"),"-",LEFT('Front Page'!$R$53,5),"-",LEFT(D274,1),AJ274, "-",TEXT(B274,"000")))</f>
        <v/>
      </c>
      <c r="B274" s="12" t="str">
        <f>IFERROR(IF(E274="","",MAX(B$17:B273)+1),"")</f>
        <v/>
      </c>
      <c r="C274" s="13"/>
      <c r="D274" s="29" t="str">
        <f t="shared" si="300"/>
        <v>None</v>
      </c>
      <c r="E274" s="29" t="str">
        <f t="shared" si="310"/>
        <v/>
      </c>
      <c r="F274" s="29" t="str">
        <f t="shared" si="311"/>
        <v/>
      </c>
      <c r="G274" s="363"/>
      <c r="H274" s="364"/>
      <c r="I274" s="325" t="str">
        <f t="shared" si="255"/>
        <v>No</v>
      </c>
      <c r="J274" s="314">
        <v>0</v>
      </c>
      <c r="K274" s="312">
        <v>0</v>
      </c>
      <c r="L274" s="312">
        <v>0</v>
      </c>
      <c r="M274" s="312">
        <v>0</v>
      </c>
      <c r="N274" s="312">
        <v>0</v>
      </c>
      <c r="O274" s="312">
        <v>0</v>
      </c>
      <c r="P274" s="312">
        <v>0</v>
      </c>
      <c r="Q274" s="312">
        <v>0</v>
      </c>
      <c r="R274" s="312">
        <v>0</v>
      </c>
      <c r="S274" s="312">
        <v>0</v>
      </c>
      <c r="T274" s="312">
        <v>0</v>
      </c>
      <c r="U274" s="312">
        <v>0</v>
      </c>
      <c r="V274" s="313">
        <v>1</v>
      </c>
      <c r="W274" s="313">
        <v>1</v>
      </c>
      <c r="X274" s="312">
        <v>0</v>
      </c>
      <c r="Y274" s="312">
        <v>0</v>
      </c>
      <c r="Z274" s="312">
        <v>0</v>
      </c>
      <c r="AA274" s="14">
        <v>0</v>
      </c>
      <c r="AB274" s="317"/>
      <c r="AC274" s="15" t="str">
        <f t="shared" si="312"/>
        <v/>
      </c>
      <c r="AD274" s="15" t="str">
        <f t="shared" si="256"/>
        <v/>
      </c>
      <c r="AE274" s="16" t="str">
        <f t="shared" si="257"/>
        <v>0 - 0</v>
      </c>
      <c r="AF274" s="20" t="str">
        <f t="shared" si="258"/>
        <v>Not an offer</v>
      </c>
      <c r="AG274" s="276" t="str">
        <f t="shared" ref="AG274:AG316" si="317">IF(SUM(X274:AA274)&lt;&gt;0,IF(OR(MOD(ROUND(SUM(J274:AA274),10),ROUND(SUM(J274:AA274),2))&gt;0,COUNT(J274:W274)&lt;14),"Check that entries are numbers rounded to two decimal points",IF(B274="","Enter Capacity",IF(AK274,"Capacity Price has to span the entire term, no gap years",IF(AS274=0,IF(W274&lt;V274,"Check Blocks","OK"),AS274)))),"Not an Offer")</f>
        <v>Not an Offer</v>
      </c>
      <c r="AH274" s="150"/>
      <c r="AI274" s="254">
        <v>258</v>
      </c>
      <c r="AJ274" s="149" t="str">
        <f t="shared" ref="AJ274:AJ316" si="318">IF(AND(X274&lt;&gt;0,Y274&lt;&gt;0),90,IF(X274&lt;&gt;0,19,IF(Y274&lt;&gt;0,20,"00")))&amp;"-ICT"</f>
        <v>00-ICT</v>
      </c>
      <c r="AK274" s="254" t="b">
        <f t="shared" si="309"/>
        <v>0</v>
      </c>
      <c r="AL274" s="254">
        <f t="shared" si="313"/>
        <v>0</v>
      </c>
      <c r="AM274" s="254">
        <f t="shared" ref="AM274:AM316" si="319">IF(AG274="OK",IF(ROW(B274)-16=B274,0,1),0)</f>
        <v>0</v>
      </c>
      <c r="AN274" s="288">
        <f t="shared" si="259"/>
        <v>0</v>
      </c>
      <c r="AO274" s="288">
        <f>IF(AND($BU274=$BV274,BU274=AO$13),$J274&amp;$K274&amp;$L274&amp;$M274&amp;$N274&amp;$O274&amp;$P274&amp;$Q274&amp;$R274&amp;$S274&amp;$T274&amp;$U274,IFERROR(MATCH($AN274,AO$17:AO273,0),-1000))</f>
        <v>1</v>
      </c>
      <c r="AP274" s="288">
        <f>IF(AND($BU274=$BV274,BV274=AP$13),$J274&amp;$K274&amp;$L274&amp;$M274&amp;$N274&amp;$O274&amp;$P274&amp;$Q274&amp;$R274&amp;$S274&amp;$T274&amp;$U274,IFERROR(MATCH($AN274,AP$17:AP273,0),-1000))</f>
        <v>1</v>
      </c>
      <c r="AQ274" s="288">
        <f>IF(AND($BU274=$BV274,BW274=AQ$13),$J274&amp;$K274&amp;$L274&amp;$M274&amp;$N274&amp;$O274&amp;$P274&amp;$Q274&amp;$R274&amp;$S274&amp;$T274&amp;$U274,IFERROR(MATCH($AN274,AQ$17:AQ273,0),-1000))</f>
        <v>1</v>
      </c>
      <c r="AR274" s="288">
        <f>IF(AND($BU274=$BV274,BX274=AR$13),$J274&amp;$K274&amp;$L274&amp;$M274&amp;$N274&amp;$O274&amp;$P274&amp;$Q274&amp;$R274&amp;$S274&amp;$T274&amp;$U274,IFERROR(MATCH($AN274,AR$17:AR273,0),-1000))</f>
        <v>1</v>
      </c>
      <c r="AS274" s="254">
        <f t="shared" si="242"/>
        <v>0</v>
      </c>
      <c r="AT274" s="261" t="str">
        <f t="shared" si="260"/>
        <v/>
      </c>
      <c r="AU274" s="254" t="str">
        <f t="shared" si="253"/>
        <v/>
      </c>
      <c r="AV274" s="254" t="str">
        <f t="shared" si="253"/>
        <v/>
      </c>
      <c r="AW274" s="254" t="str">
        <f t="shared" si="253"/>
        <v/>
      </c>
      <c r="AX274" s="254" t="str">
        <f t="shared" si="253"/>
        <v/>
      </c>
      <c r="AY274" s="254" t="str">
        <f t="shared" si="305"/>
        <v/>
      </c>
      <c r="AZ274" s="254" t="str">
        <f t="shared" si="305"/>
        <v/>
      </c>
      <c r="BA274" s="254" t="str">
        <f t="shared" si="305"/>
        <v/>
      </c>
      <c r="BB274" s="254" t="str">
        <f t="shared" si="305"/>
        <v/>
      </c>
      <c r="BC274" s="254" t="str">
        <f t="shared" si="305"/>
        <v/>
      </c>
      <c r="BD274" s="254" t="str">
        <f t="shared" si="305"/>
        <v/>
      </c>
      <c r="BE274" s="262" t="str">
        <f t="shared" si="305"/>
        <v/>
      </c>
      <c r="BF274" s="263" t="str">
        <f t="shared" si="254"/>
        <v/>
      </c>
      <c r="BG274" s="254" t="str">
        <f t="shared" si="254"/>
        <v/>
      </c>
      <c r="BH274" s="254" t="str">
        <f t="shared" si="254"/>
        <v/>
      </c>
      <c r="BI274" s="254" t="str">
        <f t="shared" si="254"/>
        <v/>
      </c>
      <c r="BJ274" s="254" t="str">
        <f t="shared" si="306"/>
        <v/>
      </c>
      <c r="BK274" s="254" t="str">
        <f t="shared" si="306"/>
        <v/>
      </c>
      <c r="BL274" s="254" t="str">
        <f t="shared" si="306"/>
        <v/>
      </c>
      <c r="BM274" s="254" t="str">
        <f t="shared" si="306"/>
        <v/>
      </c>
      <c r="BN274" s="254" t="str">
        <f t="shared" si="306"/>
        <v/>
      </c>
      <c r="BO274" s="254" t="str">
        <f t="shared" si="306"/>
        <v/>
      </c>
      <c r="BP274" s="254" t="str">
        <f t="shared" si="306"/>
        <v/>
      </c>
      <c r="BQ274" s="264" t="str">
        <f t="shared" si="261"/>
        <v/>
      </c>
      <c r="BR274" s="261" t="str">
        <f t="shared" si="314"/>
        <v/>
      </c>
      <c r="BS274" s="254" t="str">
        <f t="shared" si="303"/>
        <v/>
      </c>
      <c r="BT274" s="254" t="str">
        <f t="shared" si="301"/>
        <v/>
      </c>
      <c r="BU274" s="265" t="str">
        <f t="shared" si="301"/>
        <v/>
      </c>
      <c r="BV274" s="263" t="str">
        <f t="shared" si="304"/>
        <v/>
      </c>
      <c r="BW274" s="254" t="str">
        <f t="shared" si="302"/>
        <v/>
      </c>
      <c r="BX274" s="254" t="str">
        <f t="shared" si="302"/>
        <v/>
      </c>
      <c r="BY274" s="264" t="str">
        <f t="shared" si="315"/>
        <v/>
      </c>
      <c r="BZ274" s="254" t="str">
        <f t="shared" si="316"/>
        <v/>
      </c>
      <c r="CA274" s="254">
        <f t="shared" si="308"/>
        <v>0</v>
      </c>
      <c r="CB274" s="254">
        <f t="shared" si="308"/>
        <v>0</v>
      </c>
      <c r="CC274" s="254">
        <f t="shared" si="308"/>
        <v>0</v>
      </c>
      <c r="CD274" s="254">
        <f t="shared" si="308"/>
        <v>0</v>
      </c>
      <c r="CE274" s="254">
        <f t="shared" si="308"/>
        <v>0</v>
      </c>
      <c r="CF274" s="254">
        <f t="shared" si="308"/>
        <v>0</v>
      </c>
      <c r="CG274" s="254">
        <f t="shared" si="307"/>
        <v>0</v>
      </c>
      <c r="CH274" s="254">
        <f t="shared" si="307"/>
        <v>0</v>
      </c>
      <c r="CI274" s="254">
        <f t="shared" si="307"/>
        <v>0</v>
      </c>
      <c r="CJ274" s="254">
        <f t="shared" si="298"/>
        <v>0</v>
      </c>
      <c r="CK274" s="254">
        <f t="shared" si="298"/>
        <v>0</v>
      </c>
      <c r="CL274" s="254">
        <f t="shared" si="298"/>
        <v>0</v>
      </c>
      <c r="CM274" s="254">
        <f t="shared" si="262"/>
        <v>0</v>
      </c>
      <c r="CN274" s="254">
        <f t="shared" si="263"/>
        <v>0</v>
      </c>
      <c r="CO274" s="254">
        <f t="shared" si="264"/>
        <v>0</v>
      </c>
      <c r="CP274" s="254">
        <f t="shared" si="265"/>
        <v>0</v>
      </c>
      <c r="CQ274" s="254">
        <f t="shared" si="266"/>
        <v>0</v>
      </c>
      <c r="CR274" s="254">
        <f t="shared" si="267"/>
        <v>0</v>
      </c>
      <c r="CS274" s="254">
        <f t="shared" si="268"/>
        <v>0</v>
      </c>
      <c r="CT274" s="254">
        <f t="shared" si="269"/>
        <v>0</v>
      </c>
      <c r="CU274" s="254">
        <f t="shared" si="270"/>
        <v>0</v>
      </c>
      <c r="CV274" s="254">
        <f t="shared" si="271"/>
        <v>0</v>
      </c>
      <c r="CW274" s="254">
        <f t="shared" si="272"/>
        <v>0</v>
      </c>
      <c r="CX274" s="254">
        <f t="shared" si="273"/>
        <v>0</v>
      </c>
      <c r="CY274" s="254">
        <f t="shared" si="274"/>
        <v>0</v>
      </c>
      <c r="CZ274" s="254">
        <f t="shared" si="275"/>
        <v>0</v>
      </c>
      <c r="DA274" s="254">
        <f t="shared" si="276"/>
        <v>0</v>
      </c>
      <c r="DB274" s="254">
        <f t="shared" si="277"/>
        <v>0</v>
      </c>
      <c r="DC274" s="254">
        <f t="shared" si="278"/>
        <v>0</v>
      </c>
      <c r="DD274" s="254">
        <f t="shared" si="279"/>
        <v>0</v>
      </c>
      <c r="DE274" s="254">
        <f t="shared" si="280"/>
        <v>0</v>
      </c>
      <c r="DF274" s="254">
        <f t="shared" si="281"/>
        <v>0</v>
      </c>
      <c r="DG274" s="254">
        <f t="shared" si="282"/>
        <v>0</v>
      </c>
      <c r="DH274" s="254">
        <f t="shared" si="283"/>
        <v>0</v>
      </c>
      <c r="DI274" s="254">
        <f t="shared" si="284"/>
        <v>0</v>
      </c>
      <c r="DJ274" s="254">
        <f t="shared" si="285"/>
        <v>0</v>
      </c>
      <c r="DK274" s="254">
        <f t="shared" si="286"/>
        <v>0</v>
      </c>
      <c r="DL274" s="254">
        <f t="shared" si="287"/>
        <v>0</v>
      </c>
      <c r="DM274" s="254">
        <f t="shared" si="288"/>
        <v>0</v>
      </c>
      <c r="DN274" s="254">
        <f t="shared" si="289"/>
        <v>0</v>
      </c>
      <c r="DO274" s="254">
        <f t="shared" si="290"/>
        <v>0</v>
      </c>
      <c r="DP274" s="254">
        <f t="shared" si="291"/>
        <v>0</v>
      </c>
      <c r="DQ274" s="254">
        <f t="shared" si="292"/>
        <v>0</v>
      </c>
      <c r="DR274" s="254">
        <f t="shared" si="293"/>
        <v>0</v>
      </c>
      <c r="DS274" s="254">
        <f t="shared" si="294"/>
        <v>0</v>
      </c>
      <c r="DT274" s="254">
        <f t="shared" si="295"/>
        <v>0</v>
      </c>
      <c r="DU274" s="254">
        <f t="shared" si="296"/>
        <v>0</v>
      </c>
      <c r="DV274" s="254">
        <f t="shared" si="297"/>
        <v>0</v>
      </c>
    </row>
    <row r="275" spans="1:126" ht="24" customHeight="1">
      <c r="A275" s="11" t="str">
        <f ca="1">IF(AG275&lt;&gt;"OK","",CONCATENATE(TEXT('Front Page'!$F$33,"000"),TEXT('Front Page'!$F$31,"000"),"-",LEFT('Front Page'!$R$53,5),"-",LEFT(D275,1),AJ275, "-",TEXT(B275,"000")))</f>
        <v/>
      </c>
      <c r="B275" s="12" t="str">
        <f>IFERROR(IF(E275="","",MAX(B$17:B274)+1),"")</f>
        <v/>
      </c>
      <c r="C275" s="13"/>
      <c r="D275" s="29" t="str">
        <f t="shared" si="300"/>
        <v>None</v>
      </c>
      <c r="E275" s="29" t="str">
        <f t="shared" si="310"/>
        <v/>
      </c>
      <c r="F275" s="29" t="str">
        <f t="shared" si="311"/>
        <v/>
      </c>
      <c r="G275" s="363"/>
      <c r="H275" s="364"/>
      <c r="I275" s="325" t="str">
        <f t="shared" si="255"/>
        <v>No</v>
      </c>
      <c r="J275" s="314">
        <v>0</v>
      </c>
      <c r="K275" s="312">
        <v>0</v>
      </c>
      <c r="L275" s="312">
        <v>0</v>
      </c>
      <c r="M275" s="312">
        <v>0</v>
      </c>
      <c r="N275" s="312">
        <v>0</v>
      </c>
      <c r="O275" s="312">
        <v>0</v>
      </c>
      <c r="P275" s="312">
        <v>0</v>
      </c>
      <c r="Q275" s="312">
        <v>0</v>
      </c>
      <c r="R275" s="312">
        <v>0</v>
      </c>
      <c r="S275" s="312">
        <v>0</v>
      </c>
      <c r="T275" s="312">
        <v>0</v>
      </c>
      <c r="U275" s="312">
        <v>0</v>
      </c>
      <c r="V275" s="313">
        <v>1</v>
      </c>
      <c r="W275" s="313">
        <v>1</v>
      </c>
      <c r="X275" s="312">
        <v>0</v>
      </c>
      <c r="Y275" s="312">
        <v>0</v>
      </c>
      <c r="Z275" s="312">
        <v>0</v>
      </c>
      <c r="AA275" s="14">
        <v>0</v>
      </c>
      <c r="AB275" s="317"/>
      <c r="AC275" s="15" t="str">
        <f t="shared" si="312"/>
        <v/>
      </c>
      <c r="AD275" s="15" t="str">
        <f t="shared" si="256"/>
        <v/>
      </c>
      <c r="AE275" s="16" t="str">
        <f t="shared" si="257"/>
        <v>0 - 0</v>
      </c>
      <c r="AF275" s="20" t="str">
        <f t="shared" si="258"/>
        <v>Not an offer</v>
      </c>
      <c r="AG275" s="276" t="str">
        <f t="shared" si="317"/>
        <v>Not an Offer</v>
      </c>
      <c r="AH275" s="150"/>
      <c r="AI275" s="254">
        <v>259</v>
      </c>
      <c r="AJ275" s="149" t="str">
        <f t="shared" si="318"/>
        <v>00-ICT</v>
      </c>
      <c r="AK275" s="254" t="b">
        <f t="shared" si="309"/>
        <v>0</v>
      </c>
      <c r="AL275" s="254">
        <f t="shared" si="313"/>
        <v>0</v>
      </c>
      <c r="AM275" s="254">
        <f t="shared" si="319"/>
        <v>0</v>
      </c>
      <c r="AN275" s="288">
        <f t="shared" si="259"/>
        <v>0</v>
      </c>
      <c r="AO275" s="288">
        <f>IF(AND($BU275=$BV275,BU275=AO$13),$J275&amp;$K275&amp;$L275&amp;$M275&amp;$N275&amp;$O275&amp;$P275&amp;$Q275&amp;$R275&amp;$S275&amp;$T275&amp;$U275,IFERROR(MATCH($AN275,AO$17:AO274,0),-1000))</f>
        <v>1</v>
      </c>
      <c r="AP275" s="288">
        <f>IF(AND($BU275=$BV275,BV275=AP$13),$J275&amp;$K275&amp;$L275&amp;$M275&amp;$N275&amp;$O275&amp;$P275&amp;$Q275&amp;$R275&amp;$S275&amp;$T275&amp;$U275,IFERROR(MATCH($AN275,AP$17:AP274,0),-1000))</f>
        <v>1</v>
      </c>
      <c r="AQ275" s="288">
        <f>IF(AND($BU275=$BV275,BW275=AQ$13),$J275&amp;$K275&amp;$L275&amp;$M275&amp;$N275&amp;$O275&amp;$P275&amp;$Q275&amp;$R275&amp;$S275&amp;$T275&amp;$U275,IFERROR(MATCH($AN275,AQ$17:AQ274,0),-1000))</f>
        <v>1</v>
      </c>
      <c r="AR275" s="288">
        <f>IF(AND($BU275=$BV275,BX275=AR$13),$J275&amp;$K275&amp;$L275&amp;$M275&amp;$N275&amp;$O275&amp;$P275&amp;$Q275&amp;$R275&amp;$S275&amp;$T275&amp;$U275,IFERROR(MATCH($AN275,AR$17:AR274,0),-1000))</f>
        <v>1</v>
      </c>
      <c r="AS275" s="254">
        <f t="shared" si="242"/>
        <v>0</v>
      </c>
      <c r="AT275" s="261" t="str">
        <f t="shared" si="260"/>
        <v/>
      </c>
      <c r="AU275" s="254" t="str">
        <f t="shared" si="253"/>
        <v/>
      </c>
      <c r="AV275" s="254" t="str">
        <f t="shared" si="253"/>
        <v/>
      </c>
      <c r="AW275" s="254" t="str">
        <f t="shared" si="253"/>
        <v/>
      </c>
      <c r="AX275" s="254" t="str">
        <f t="shared" si="253"/>
        <v/>
      </c>
      <c r="AY275" s="254" t="str">
        <f t="shared" si="305"/>
        <v/>
      </c>
      <c r="AZ275" s="254" t="str">
        <f t="shared" si="305"/>
        <v/>
      </c>
      <c r="BA275" s="254" t="str">
        <f t="shared" si="305"/>
        <v/>
      </c>
      <c r="BB275" s="254" t="str">
        <f t="shared" si="305"/>
        <v/>
      </c>
      <c r="BC275" s="254" t="str">
        <f t="shared" si="305"/>
        <v/>
      </c>
      <c r="BD275" s="254" t="str">
        <f t="shared" si="305"/>
        <v/>
      </c>
      <c r="BE275" s="262" t="str">
        <f t="shared" si="305"/>
        <v/>
      </c>
      <c r="BF275" s="263" t="str">
        <f t="shared" si="254"/>
        <v/>
      </c>
      <c r="BG275" s="254" t="str">
        <f t="shared" si="254"/>
        <v/>
      </c>
      <c r="BH275" s="254" t="str">
        <f t="shared" si="254"/>
        <v/>
      </c>
      <c r="BI275" s="254" t="str">
        <f t="shared" si="254"/>
        <v/>
      </c>
      <c r="BJ275" s="254" t="str">
        <f t="shared" si="306"/>
        <v/>
      </c>
      <c r="BK275" s="254" t="str">
        <f t="shared" si="306"/>
        <v/>
      </c>
      <c r="BL275" s="254" t="str">
        <f t="shared" si="306"/>
        <v/>
      </c>
      <c r="BM275" s="254" t="str">
        <f t="shared" si="306"/>
        <v/>
      </c>
      <c r="BN275" s="254" t="str">
        <f t="shared" si="306"/>
        <v/>
      </c>
      <c r="BO275" s="254" t="str">
        <f t="shared" si="306"/>
        <v/>
      </c>
      <c r="BP275" s="254" t="str">
        <f t="shared" si="306"/>
        <v/>
      </c>
      <c r="BQ275" s="264" t="str">
        <f t="shared" si="261"/>
        <v/>
      </c>
      <c r="BR275" s="261" t="str">
        <f t="shared" si="314"/>
        <v/>
      </c>
      <c r="BS275" s="254" t="str">
        <f t="shared" si="303"/>
        <v/>
      </c>
      <c r="BT275" s="254" t="str">
        <f t="shared" si="301"/>
        <v/>
      </c>
      <c r="BU275" s="265" t="str">
        <f t="shared" si="301"/>
        <v/>
      </c>
      <c r="BV275" s="263" t="str">
        <f t="shared" si="304"/>
        <v/>
      </c>
      <c r="BW275" s="254" t="str">
        <f t="shared" si="302"/>
        <v/>
      </c>
      <c r="BX275" s="254" t="str">
        <f t="shared" si="302"/>
        <v/>
      </c>
      <c r="BY275" s="264" t="str">
        <f t="shared" si="315"/>
        <v/>
      </c>
      <c r="BZ275" s="254" t="str">
        <f t="shared" si="316"/>
        <v/>
      </c>
      <c r="CA275" s="254">
        <f t="shared" si="308"/>
        <v>0</v>
      </c>
      <c r="CB275" s="254">
        <f t="shared" si="308"/>
        <v>0</v>
      </c>
      <c r="CC275" s="254">
        <f t="shared" si="308"/>
        <v>0</v>
      </c>
      <c r="CD275" s="254">
        <f t="shared" si="308"/>
        <v>0</v>
      </c>
      <c r="CE275" s="254">
        <f t="shared" si="308"/>
        <v>0</v>
      </c>
      <c r="CF275" s="254">
        <f t="shared" si="308"/>
        <v>0</v>
      </c>
      <c r="CG275" s="254">
        <f t="shared" si="307"/>
        <v>0</v>
      </c>
      <c r="CH275" s="254">
        <f t="shared" si="307"/>
        <v>0</v>
      </c>
      <c r="CI275" s="254">
        <f t="shared" si="307"/>
        <v>0</v>
      </c>
      <c r="CJ275" s="254">
        <f t="shared" si="298"/>
        <v>0</v>
      </c>
      <c r="CK275" s="254">
        <f t="shared" si="298"/>
        <v>0</v>
      </c>
      <c r="CL275" s="254">
        <f t="shared" si="298"/>
        <v>0</v>
      </c>
      <c r="CM275" s="254">
        <f t="shared" si="262"/>
        <v>0</v>
      </c>
      <c r="CN275" s="254">
        <f t="shared" si="263"/>
        <v>0</v>
      </c>
      <c r="CO275" s="254">
        <f t="shared" si="264"/>
        <v>0</v>
      </c>
      <c r="CP275" s="254">
        <f t="shared" si="265"/>
        <v>0</v>
      </c>
      <c r="CQ275" s="254">
        <f t="shared" si="266"/>
        <v>0</v>
      </c>
      <c r="CR275" s="254">
        <f t="shared" si="267"/>
        <v>0</v>
      </c>
      <c r="CS275" s="254">
        <f t="shared" si="268"/>
        <v>0</v>
      </c>
      <c r="CT275" s="254">
        <f t="shared" si="269"/>
        <v>0</v>
      </c>
      <c r="CU275" s="254">
        <f t="shared" si="270"/>
        <v>0</v>
      </c>
      <c r="CV275" s="254">
        <f t="shared" si="271"/>
        <v>0</v>
      </c>
      <c r="CW275" s="254">
        <f t="shared" si="272"/>
        <v>0</v>
      </c>
      <c r="CX275" s="254">
        <f t="shared" si="273"/>
        <v>0</v>
      </c>
      <c r="CY275" s="254">
        <f t="shared" si="274"/>
        <v>0</v>
      </c>
      <c r="CZ275" s="254">
        <f t="shared" si="275"/>
        <v>0</v>
      </c>
      <c r="DA275" s="254">
        <f t="shared" si="276"/>
        <v>0</v>
      </c>
      <c r="DB275" s="254">
        <f t="shared" si="277"/>
        <v>0</v>
      </c>
      <c r="DC275" s="254">
        <f t="shared" si="278"/>
        <v>0</v>
      </c>
      <c r="DD275" s="254">
        <f t="shared" si="279"/>
        <v>0</v>
      </c>
      <c r="DE275" s="254">
        <f t="shared" si="280"/>
        <v>0</v>
      </c>
      <c r="DF275" s="254">
        <f t="shared" si="281"/>
        <v>0</v>
      </c>
      <c r="DG275" s="254">
        <f t="shared" si="282"/>
        <v>0</v>
      </c>
      <c r="DH275" s="254">
        <f t="shared" si="283"/>
        <v>0</v>
      </c>
      <c r="DI275" s="254">
        <f t="shared" si="284"/>
        <v>0</v>
      </c>
      <c r="DJ275" s="254">
        <f t="shared" si="285"/>
        <v>0</v>
      </c>
      <c r="DK275" s="254">
        <f t="shared" si="286"/>
        <v>0</v>
      </c>
      <c r="DL275" s="254">
        <f t="shared" si="287"/>
        <v>0</v>
      </c>
      <c r="DM275" s="254">
        <f t="shared" si="288"/>
        <v>0</v>
      </c>
      <c r="DN275" s="254">
        <f t="shared" si="289"/>
        <v>0</v>
      </c>
      <c r="DO275" s="254">
        <f t="shared" si="290"/>
        <v>0</v>
      </c>
      <c r="DP275" s="254">
        <f t="shared" si="291"/>
        <v>0</v>
      </c>
      <c r="DQ275" s="254">
        <f t="shared" si="292"/>
        <v>0</v>
      </c>
      <c r="DR275" s="254">
        <f t="shared" si="293"/>
        <v>0</v>
      </c>
      <c r="DS275" s="254">
        <f t="shared" si="294"/>
        <v>0</v>
      </c>
      <c r="DT275" s="254">
        <f t="shared" si="295"/>
        <v>0</v>
      </c>
      <c r="DU275" s="254">
        <f t="shared" si="296"/>
        <v>0</v>
      </c>
      <c r="DV275" s="254">
        <f t="shared" si="297"/>
        <v>0</v>
      </c>
    </row>
    <row r="276" spans="1:126" ht="24" customHeight="1">
      <c r="A276" s="11" t="str">
        <f ca="1">IF(AG276&lt;&gt;"OK","",CONCATENATE(TEXT('Front Page'!$F$33,"000"),TEXT('Front Page'!$F$31,"000"),"-",LEFT('Front Page'!$R$53,5),"-",LEFT(D276,1),AJ276, "-",TEXT(B276,"000")))</f>
        <v/>
      </c>
      <c r="B276" s="12" t="str">
        <f>IFERROR(IF(E276="","",MAX(B$17:B275)+1),"")</f>
        <v/>
      </c>
      <c r="C276" s="13"/>
      <c r="D276" s="29" t="str">
        <f t="shared" si="300"/>
        <v>None</v>
      </c>
      <c r="E276" s="29" t="str">
        <f t="shared" si="310"/>
        <v/>
      </c>
      <c r="F276" s="29" t="str">
        <f t="shared" si="311"/>
        <v/>
      </c>
      <c r="G276" s="363"/>
      <c r="H276" s="364"/>
      <c r="I276" s="325" t="str">
        <f t="shared" si="255"/>
        <v>No</v>
      </c>
      <c r="J276" s="314">
        <v>0</v>
      </c>
      <c r="K276" s="312">
        <v>0</v>
      </c>
      <c r="L276" s="312">
        <v>0</v>
      </c>
      <c r="M276" s="312">
        <v>0</v>
      </c>
      <c r="N276" s="312">
        <v>0</v>
      </c>
      <c r="O276" s="312">
        <v>0</v>
      </c>
      <c r="P276" s="312">
        <v>0</v>
      </c>
      <c r="Q276" s="312">
        <v>0</v>
      </c>
      <c r="R276" s="312">
        <v>0</v>
      </c>
      <c r="S276" s="312">
        <v>0</v>
      </c>
      <c r="T276" s="312">
        <v>0</v>
      </c>
      <c r="U276" s="312">
        <v>0</v>
      </c>
      <c r="V276" s="313">
        <v>1</v>
      </c>
      <c r="W276" s="313">
        <v>1</v>
      </c>
      <c r="X276" s="312">
        <v>0</v>
      </c>
      <c r="Y276" s="312">
        <v>0</v>
      </c>
      <c r="Z276" s="312">
        <v>0</v>
      </c>
      <c r="AA276" s="14">
        <v>0</v>
      </c>
      <c r="AB276" s="317"/>
      <c r="AC276" s="15" t="str">
        <f t="shared" si="312"/>
        <v/>
      </c>
      <c r="AD276" s="15" t="str">
        <f t="shared" si="256"/>
        <v/>
      </c>
      <c r="AE276" s="16" t="str">
        <f t="shared" si="257"/>
        <v>0 - 0</v>
      </c>
      <c r="AF276" s="20" t="str">
        <f t="shared" si="258"/>
        <v>Not an offer</v>
      </c>
      <c r="AG276" s="276" t="str">
        <f t="shared" si="317"/>
        <v>Not an Offer</v>
      </c>
      <c r="AH276" s="150"/>
      <c r="AI276" s="254">
        <v>260</v>
      </c>
      <c r="AJ276" s="149" t="str">
        <f t="shared" si="318"/>
        <v>00-ICT</v>
      </c>
      <c r="AK276" s="254" t="b">
        <f t="shared" si="309"/>
        <v>0</v>
      </c>
      <c r="AL276" s="254">
        <f t="shared" si="313"/>
        <v>0</v>
      </c>
      <c r="AM276" s="254">
        <f t="shared" si="319"/>
        <v>0</v>
      </c>
      <c r="AN276" s="288">
        <f t="shared" si="259"/>
        <v>0</v>
      </c>
      <c r="AO276" s="288">
        <f>IF(AND($BU276=$BV276,BU276=AO$13),$J276&amp;$K276&amp;$L276&amp;$M276&amp;$N276&amp;$O276&amp;$P276&amp;$Q276&amp;$R276&amp;$S276&amp;$T276&amp;$U276,IFERROR(MATCH($AN276,AO$17:AO275,0),-1000))</f>
        <v>1</v>
      </c>
      <c r="AP276" s="288">
        <f>IF(AND($BU276=$BV276,BV276=AP$13),$J276&amp;$K276&amp;$L276&amp;$M276&amp;$N276&amp;$O276&amp;$P276&amp;$Q276&amp;$R276&amp;$S276&amp;$T276&amp;$U276,IFERROR(MATCH($AN276,AP$17:AP275,0),-1000))</f>
        <v>1</v>
      </c>
      <c r="AQ276" s="288">
        <f>IF(AND($BU276=$BV276,BW276=AQ$13),$J276&amp;$K276&amp;$L276&amp;$M276&amp;$N276&amp;$O276&amp;$P276&amp;$Q276&amp;$R276&amp;$S276&amp;$T276&amp;$U276,IFERROR(MATCH($AN276,AQ$17:AQ275,0),-1000))</f>
        <v>1</v>
      </c>
      <c r="AR276" s="288">
        <f>IF(AND($BU276=$BV276,BX276=AR$13),$J276&amp;$K276&amp;$L276&amp;$M276&amp;$N276&amp;$O276&amp;$P276&amp;$Q276&amp;$R276&amp;$S276&amp;$T276&amp;$U276,IFERROR(MATCH($AN276,AR$17:AR275,0),-1000))</f>
        <v>1</v>
      </c>
      <c r="AS276" s="254">
        <f t="shared" si="242"/>
        <v>0</v>
      </c>
      <c r="AT276" s="261" t="str">
        <f t="shared" si="260"/>
        <v/>
      </c>
      <c r="AU276" s="254" t="str">
        <f t="shared" ref="AU276:BA314" si="320">IF(K276&lt;&gt;0,MIN(AT276,AU$14),AT276)</f>
        <v/>
      </c>
      <c r="AV276" s="254" t="str">
        <f t="shared" si="320"/>
        <v/>
      </c>
      <c r="AW276" s="254" t="str">
        <f t="shared" si="320"/>
        <v/>
      </c>
      <c r="AX276" s="254" t="str">
        <f t="shared" si="320"/>
        <v/>
      </c>
      <c r="AY276" s="254" t="str">
        <f t="shared" si="305"/>
        <v/>
      </c>
      <c r="AZ276" s="254" t="str">
        <f t="shared" si="305"/>
        <v/>
      </c>
      <c r="BA276" s="254" t="str">
        <f t="shared" si="305"/>
        <v/>
      </c>
      <c r="BB276" s="254" t="str">
        <f t="shared" si="305"/>
        <v/>
      </c>
      <c r="BC276" s="254" t="str">
        <f t="shared" si="305"/>
        <v/>
      </c>
      <c r="BD276" s="254" t="str">
        <f t="shared" si="305"/>
        <v/>
      </c>
      <c r="BE276" s="262" t="str">
        <f t="shared" si="305"/>
        <v/>
      </c>
      <c r="BF276" s="263" t="str">
        <f t="shared" ref="BF276:BL314" si="321">IF(J276&lt;&gt;0,MAX(BG276,BF$14),BG276)</f>
        <v/>
      </c>
      <c r="BG276" s="254" t="str">
        <f t="shared" si="321"/>
        <v/>
      </c>
      <c r="BH276" s="254" t="str">
        <f t="shared" si="321"/>
        <v/>
      </c>
      <c r="BI276" s="254" t="str">
        <f t="shared" si="321"/>
        <v/>
      </c>
      <c r="BJ276" s="254" t="str">
        <f t="shared" si="306"/>
        <v/>
      </c>
      <c r="BK276" s="254" t="str">
        <f t="shared" si="306"/>
        <v/>
      </c>
      <c r="BL276" s="254" t="str">
        <f t="shared" si="306"/>
        <v/>
      </c>
      <c r="BM276" s="254" t="str">
        <f t="shared" si="306"/>
        <v/>
      </c>
      <c r="BN276" s="254" t="str">
        <f t="shared" si="306"/>
        <v/>
      </c>
      <c r="BO276" s="254" t="str">
        <f t="shared" si="306"/>
        <v/>
      </c>
      <c r="BP276" s="254" t="str">
        <f t="shared" si="306"/>
        <v/>
      </c>
      <c r="BQ276" s="264" t="str">
        <f t="shared" si="261"/>
        <v/>
      </c>
      <c r="BR276" s="261" t="str">
        <f t="shared" si="314"/>
        <v/>
      </c>
      <c r="BS276" s="254" t="str">
        <f t="shared" si="303"/>
        <v/>
      </c>
      <c r="BT276" s="254" t="str">
        <f t="shared" si="301"/>
        <v/>
      </c>
      <c r="BU276" s="265" t="str">
        <f t="shared" si="301"/>
        <v/>
      </c>
      <c r="BV276" s="263" t="str">
        <f t="shared" si="304"/>
        <v/>
      </c>
      <c r="BW276" s="254" t="str">
        <f t="shared" si="302"/>
        <v/>
      </c>
      <c r="BX276" s="254" t="str">
        <f t="shared" si="302"/>
        <v/>
      </c>
      <c r="BY276" s="264" t="str">
        <f t="shared" si="315"/>
        <v/>
      </c>
      <c r="BZ276" s="254" t="str">
        <f t="shared" si="316"/>
        <v/>
      </c>
      <c r="CA276" s="254">
        <f t="shared" si="308"/>
        <v>0</v>
      </c>
      <c r="CB276" s="254">
        <f t="shared" si="308"/>
        <v>0</v>
      </c>
      <c r="CC276" s="254">
        <f t="shared" si="308"/>
        <v>0</v>
      </c>
      <c r="CD276" s="254">
        <f t="shared" si="308"/>
        <v>0</v>
      </c>
      <c r="CE276" s="254">
        <f t="shared" si="308"/>
        <v>0</v>
      </c>
      <c r="CF276" s="254">
        <f t="shared" si="308"/>
        <v>0</v>
      </c>
      <c r="CG276" s="254">
        <f t="shared" si="307"/>
        <v>0</v>
      </c>
      <c r="CH276" s="254">
        <f t="shared" si="307"/>
        <v>0</v>
      </c>
      <c r="CI276" s="254">
        <f t="shared" si="307"/>
        <v>0</v>
      </c>
      <c r="CJ276" s="254">
        <f t="shared" si="298"/>
        <v>0</v>
      </c>
      <c r="CK276" s="254">
        <f t="shared" si="298"/>
        <v>0</v>
      </c>
      <c r="CL276" s="254">
        <f t="shared" si="298"/>
        <v>0</v>
      </c>
      <c r="CM276" s="254">
        <f t="shared" si="262"/>
        <v>0</v>
      </c>
      <c r="CN276" s="254">
        <f t="shared" si="263"/>
        <v>0</v>
      </c>
      <c r="CO276" s="254">
        <f t="shared" si="264"/>
        <v>0</v>
      </c>
      <c r="CP276" s="254">
        <f t="shared" si="265"/>
        <v>0</v>
      </c>
      <c r="CQ276" s="254">
        <f t="shared" si="266"/>
        <v>0</v>
      </c>
      <c r="CR276" s="254">
        <f t="shared" si="267"/>
        <v>0</v>
      </c>
      <c r="CS276" s="254">
        <f t="shared" si="268"/>
        <v>0</v>
      </c>
      <c r="CT276" s="254">
        <f t="shared" si="269"/>
        <v>0</v>
      </c>
      <c r="CU276" s="254">
        <f t="shared" si="270"/>
        <v>0</v>
      </c>
      <c r="CV276" s="254">
        <f t="shared" si="271"/>
        <v>0</v>
      </c>
      <c r="CW276" s="254">
        <f t="shared" si="272"/>
        <v>0</v>
      </c>
      <c r="CX276" s="254">
        <f t="shared" si="273"/>
        <v>0</v>
      </c>
      <c r="CY276" s="254">
        <f t="shared" si="274"/>
        <v>0</v>
      </c>
      <c r="CZ276" s="254">
        <f t="shared" si="275"/>
        <v>0</v>
      </c>
      <c r="DA276" s="254">
        <f t="shared" si="276"/>
        <v>0</v>
      </c>
      <c r="DB276" s="254">
        <f t="shared" si="277"/>
        <v>0</v>
      </c>
      <c r="DC276" s="254">
        <f t="shared" si="278"/>
        <v>0</v>
      </c>
      <c r="DD276" s="254">
        <f t="shared" si="279"/>
        <v>0</v>
      </c>
      <c r="DE276" s="254">
        <f t="shared" si="280"/>
        <v>0</v>
      </c>
      <c r="DF276" s="254">
        <f t="shared" si="281"/>
        <v>0</v>
      </c>
      <c r="DG276" s="254">
        <f t="shared" si="282"/>
        <v>0</v>
      </c>
      <c r="DH276" s="254">
        <f t="shared" si="283"/>
        <v>0</v>
      </c>
      <c r="DI276" s="254">
        <f t="shared" si="284"/>
        <v>0</v>
      </c>
      <c r="DJ276" s="254">
        <f t="shared" si="285"/>
        <v>0</v>
      </c>
      <c r="DK276" s="254">
        <f t="shared" si="286"/>
        <v>0</v>
      </c>
      <c r="DL276" s="254">
        <f t="shared" si="287"/>
        <v>0</v>
      </c>
      <c r="DM276" s="254">
        <f t="shared" si="288"/>
        <v>0</v>
      </c>
      <c r="DN276" s="254">
        <f t="shared" si="289"/>
        <v>0</v>
      </c>
      <c r="DO276" s="254">
        <f t="shared" si="290"/>
        <v>0</v>
      </c>
      <c r="DP276" s="254">
        <f t="shared" si="291"/>
        <v>0</v>
      </c>
      <c r="DQ276" s="254">
        <f t="shared" si="292"/>
        <v>0</v>
      </c>
      <c r="DR276" s="254">
        <f t="shared" si="293"/>
        <v>0</v>
      </c>
      <c r="DS276" s="254">
        <f t="shared" si="294"/>
        <v>0</v>
      </c>
      <c r="DT276" s="254">
        <f t="shared" si="295"/>
        <v>0</v>
      </c>
      <c r="DU276" s="254">
        <f t="shared" si="296"/>
        <v>0</v>
      </c>
      <c r="DV276" s="254">
        <f t="shared" si="297"/>
        <v>0</v>
      </c>
    </row>
    <row r="277" spans="1:126" ht="24" customHeight="1">
      <c r="A277" s="11" t="str">
        <f ca="1">IF(AG277&lt;&gt;"OK","",CONCATENATE(TEXT('Front Page'!$F$33,"000"),TEXT('Front Page'!$F$31,"000"),"-",LEFT('Front Page'!$R$53,5),"-",LEFT(D277,1),AJ277, "-",TEXT(B277,"000")))</f>
        <v/>
      </c>
      <c r="B277" s="12" t="str">
        <f>IFERROR(IF(E277="","",MAX(B$17:B276)+1),"")</f>
        <v/>
      </c>
      <c r="C277" s="13"/>
      <c r="D277" s="29" t="str">
        <f t="shared" si="300"/>
        <v>None</v>
      </c>
      <c r="E277" s="29" t="str">
        <f t="shared" si="310"/>
        <v/>
      </c>
      <c r="F277" s="29" t="str">
        <f t="shared" si="311"/>
        <v/>
      </c>
      <c r="G277" s="363"/>
      <c r="H277" s="364"/>
      <c r="I277" s="325" t="str">
        <f t="shared" si="255"/>
        <v>No</v>
      </c>
      <c r="J277" s="314">
        <v>0</v>
      </c>
      <c r="K277" s="312">
        <v>0</v>
      </c>
      <c r="L277" s="312">
        <v>0</v>
      </c>
      <c r="M277" s="312">
        <v>0</v>
      </c>
      <c r="N277" s="312">
        <v>0</v>
      </c>
      <c r="O277" s="312">
        <v>0</v>
      </c>
      <c r="P277" s="312">
        <v>0</v>
      </c>
      <c r="Q277" s="312">
        <v>0</v>
      </c>
      <c r="R277" s="312">
        <v>0</v>
      </c>
      <c r="S277" s="312">
        <v>0</v>
      </c>
      <c r="T277" s="312">
        <v>0</v>
      </c>
      <c r="U277" s="312">
        <v>0</v>
      </c>
      <c r="V277" s="313">
        <v>1</v>
      </c>
      <c r="W277" s="313">
        <v>1</v>
      </c>
      <c r="X277" s="312">
        <v>0</v>
      </c>
      <c r="Y277" s="312">
        <v>0</v>
      </c>
      <c r="Z277" s="312">
        <v>0</v>
      </c>
      <c r="AA277" s="14">
        <v>0</v>
      </c>
      <c r="AB277" s="317"/>
      <c r="AC277" s="15" t="str">
        <f t="shared" si="312"/>
        <v/>
      </c>
      <c r="AD277" s="15" t="str">
        <f t="shared" si="256"/>
        <v/>
      </c>
      <c r="AE277" s="16" t="str">
        <f t="shared" si="257"/>
        <v>0 - 0</v>
      </c>
      <c r="AF277" s="20" t="str">
        <f t="shared" si="258"/>
        <v>Not an offer</v>
      </c>
      <c r="AG277" s="276" t="str">
        <f t="shared" si="317"/>
        <v>Not an Offer</v>
      </c>
      <c r="AH277" s="150"/>
      <c r="AI277" s="254">
        <v>261</v>
      </c>
      <c r="AJ277" s="149" t="str">
        <f t="shared" si="318"/>
        <v>00-ICT</v>
      </c>
      <c r="AK277" s="254" t="b">
        <f t="shared" si="309"/>
        <v>0</v>
      </c>
      <c r="AL277" s="254">
        <f t="shared" si="313"/>
        <v>0</v>
      </c>
      <c r="AM277" s="254">
        <f t="shared" si="319"/>
        <v>0</v>
      </c>
      <c r="AN277" s="288">
        <f t="shared" si="259"/>
        <v>0</v>
      </c>
      <c r="AO277" s="288">
        <f>IF(AND($BU277=$BV277,BU277=AO$13),$J277&amp;$K277&amp;$L277&amp;$M277&amp;$N277&amp;$O277&amp;$P277&amp;$Q277&amp;$R277&amp;$S277&amp;$T277&amp;$U277,IFERROR(MATCH($AN277,AO$17:AO276,0),-1000))</f>
        <v>1</v>
      </c>
      <c r="AP277" s="288">
        <f>IF(AND($BU277=$BV277,BV277=AP$13),$J277&amp;$K277&amp;$L277&amp;$M277&amp;$N277&amp;$O277&amp;$P277&amp;$Q277&amp;$R277&amp;$S277&amp;$T277&amp;$U277,IFERROR(MATCH($AN277,AP$17:AP276,0),-1000))</f>
        <v>1</v>
      </c>
      <c r="AQ277" s="288">
        <f>IF(AND($BU277=$BV277,BW277=AQ$13),$J277&amp;$K277&amp;$L277&amp;$M277&amp;$N277&amp;$O277&amp;$P277&amp;$Q277&amp;$R277&amp;$S277&amp;$T277&amp;$U277,IFERROR(MATCH($AN277,AQ$17:AQ276,0),-1000))</f>
        <v>1</v>
      </c>
      <c r="AR277" s="288">
        <f>IF(AND($BU277=$BV277,BX277=AR$13),$J277&amp;$K277&amp;$L277&amp;$M277&amp;$N277&amp;$O277&amp;$P277&amp;$Q277&amp;$R277&amp;$S277&amp;$T277&amp;$U277,IFERROR(MATCH($AN277,AR$17:AR276,0),-1000))</f>
        <v>1</v>
      </c>
      <c r="AS277" s="254">
        <f t="shared" si="242"/>
        <v>0</v>
      </c>
      <c r="AT277" s="261" t="str">
        <f t="shared" si="260"/>
        <v/>
      </c>
      <c r="AU277" s="254" t="str">
        <f t="shared" si="320"/>
        <v/>
      </c>
      <c r="AV277" s="254" t="str">
        <f t="shared" si="320"/>
        <v/>
      </c>
      <c r="AW277" s="254" t="str">
        <f t="shared" si="320"/>
        <v/>
      </c>
      <c r="AX277" s="254" t="str">
        <f t="shared" si="320"/>
        <v/>
      </c>
      <c r="AY277" s="254" t="str">
        <f t="shared" si="305"/>
        <v/>
      </c>
      <c r="AZ277" s="254" t="str">
        <f t="shared" si="305"/>
        <v/>
      </c>
      <c r="BA277" s="254" t="str">
        <f t="shared" si="305"/>
        <v/>
      </c>
      <c r="BB277" s="254" t="str">
        <f t="shared" si="305"/>
        <v/>
      </c>
      <c r="BC277" s="254" t="str">
        <f t="shared" si="305"/>
        <v/>
      </c>
      <c r="BD277" s="254" t="str">
        <f t="shared" si="305"/>
        <v/>
      </c>
      <c r="BE277" s="262" t="str">
        <f t="shared" si="305"/>
        <v/>
      </c>
      <c r="BF277" s="263" t="str">
        <f t="shared" si="321"/>
        <v/>
      </c>
      <c r="BG277" s="254" t="str">
        <f t="shared" si="321"/>
        <v/>
      </c>
      <c r="BH277" s="254" t="str">
        <f t="shared" si="321"/>
        <v/>
      </c>
      <c r="BI277" s="254" t="str">
        <f t="shared" si="321"/>
        <v/>
      </c>
      <c r="BJ277" s="254" t="str">
        <f t="shared" si="306"/>
        <v/>
      </c>
      <c r="BK277" s="254" t="str">
        <f t="shared" si="306"/>
        <v/>
      </c>
      <c r="BL277" s="254" t="str">
        <f t="shared" si="306"/>
        <v/>
      </c>
      <c r="BM277" s="254" t="str">
        <f t="shared" si="306"/>
        <v/>
      </c>
      <c r="BN277" s="254" t="str">
        <f t="shared" si="306"/>
        <v/>
      </c>
      <c r="BO277" s="254" t="str">
        <f t="shared" si="306"/>
        <v/>
      </c>
      <c r="BP277" s="254" t="str">
        <f t="shared" si="306"/>
        <v/>
      </c>
      <c r="BQ277" s="264" t="str">
        <f t="shared" si="261"/>
        <v/>
      </c>
      <c r="BR277" s="261" t="str">
        <f t="shared" si="314"/>
        <v/>
      </c>
      <c r="BS277" s="254" t="str">
        <f t="shared" si="303"/>
        <v/>
      </c>
      <c r="BT277" s="254" t="str">
        <f t="shared" si="301"/>
        <v/>
      </c>
      <c r="BU277" s="265" t="str">
        <f t="shared" si="301"/>
        <v/>
      </c>
      <c r="BV277" s="263" t="str">
        <f t="shared" si="304"/>
        <v/>
      </c>
      <c r="BW277" s="254" t="str">
        <f t="shared" si="302"/>
        <v/>
      </c>
      <c r="BX277" s="254" t="str">
        <f t="shared" si="302"/>
        <v/>
      </c>
      <c r="BY277" s="264" t="str">
        <f t="shared" si="315"/>
        <v/>
      </c>
      <c r="BZ277" s="254" t="str">
        <f t="shared" si="316"/>
        <v/>
      </c>
      <c r="CA277" s="254">
        <f t="shared" si="308"/>
        <v>0</v>
      </c>
      <c r="CB277" s="254">
        <f t="shared" si="308"/>
        <v>0</v>
      </c>
      <c r="CC277" s="254">
        <f t="shared" si="308"/>
        <v>0</v>
      </c>
      <c r="CD277" s="254">
        <f t="shared" si="308"/>
        <v>0</v>
      </c>
      <c r="CE277" s="254">
        <f t="shared" si="308"/>
        <v>0</v>
      </c>
      <c r="CF277" s="254">
        <f t="shared" si="308"/>
        <v>0</v>
      </c>
      <c r="CG277" s="254">
        <f t="shared" si="307"/>
        <v>0</v>
      </c>
      <c r="CH277" s="254">
        <f t="shared" si="307"/>
        <v>0</v>
      </c>
      <c r="CI277" s="254">
        <f t="shared" si="307"/>
        <v>0</v>
      </c>
      <c r="CJ277" s="254">
        <f t="shared" si="298"/>
        <v>0</v>
      </c>
      <c r="CK277" s="254">
        <f t="shared" si="298"/>
        <v>0</v>
      </c>
      <c r="CL277" s="254">
        <f t="shared" si="298"/>
        <v>0</v>
      </c>
      <c r="CM277" s="254">
        <f t="shared" si="262"/>
        <v>0</v>
      </c>
      <c r="CN277" s="254">
        <f t="shared" si="263"/>
        <v>0</v>
      </c>
      <c r="CO277" s="254">
        <f t="shared" si="264"/>
        <v>0</v>
      </c>
      <c r="CP277" s="254">
        <f t="shared" si="265"/>
        <v>0</v>
      </c>
      <c r="CQ277" s="254">
        <f t="shared" si="266"/>
        <v>0</v>
      </c>
      <c r="CR277" s="254">
        <f t="shared" si="267"/>
        <v>0</v>
      </c>
      <c r="CS277" s="254">
        <f t="shared" si="268"/>
        <v>0</v>
      </c>
      <c r="CT277" s="254">
        <f t="shared" si="269"/>
        <v>0</v>
      </c>
      <c r="CU277" s="254">
        <f t="shared" si="270"/>
        <v>0</v>
      </c>
      <c r="CV277" s="254">
        <f t="shared" si="271"/>
        <v>0</v>
      </c>
      <c r="CW277" s="254">
        <f t="shared" si="272"/>
        <v>0</v>
      </c>
      <c r="CX277" s="254">
        <f t="shared" si="273"/>
        <v>0</v>
      </c>
      <c r="CY277" s="254">
        <f t="shared" si="274"/>
        <v>0</v>
      </c>
      <c r="CZ277" s="254">
        <f t="shared" si="275"/>
        <v>0</v>
      </c>
      <c r="DA277" s="254">
        <f t="shared" si="276"/>
        <v>0</v>
      </c>
      <c r="DB277" s="254">
        <f t="shared" si="277"/>
        <v>0</v>
      </c>
      <c r="DC277" s="254">
        <f t="shared" si="278"/>
        <v>0</v>
      </c>
      <c r="DD277" s="254">
        <f t="shared" si="279"/>
        <v>0</v>
      </c>
      <c r="DE277" s="254">
        <f t="shared" si="280"/>
        <v>0</v>
      </c>
      <c r="DF277" s="254">
        <f t="shared" si="281"/>
        <v>0</v>
      </c>
      <c r="DG277" s="254">
        <f t="shared" si="282"/>
        <v>0</v>
      </c>
      <c r="DH277" s="254">
        <f t="shared" si="283"/>
        <v>0</v>
      </c>
      <c r="DI277" s="254">
        <f t="shared" si="284"/>
        <v>0</v>
      </c>
      <c r="DJ277" s="254">
        <f t="shared" si="285"/>
        <v>0</v>
      </c>
      <c r="DK277" s="254">
        <f t="shared" si="286"/>
        <v>0</v>
      </c>
      <c r="DL277" s="254">
        <f t="shared" si="287"/>
        <v>0</v>
      </c>
      <c r="DM277" s="254">
        <f t="shared" si="288"/>
        <v>0</v>
      </c>
      <c r="DN277" s="254">
        <f t="shared" si="289"/>
        <v>0</v>
      </c>
      <c r="DO277" s="254">
        <f t="shared" si="290"/>
        <v>0</v>
      </c>
      <c r="DP277" s="254">
        <f t="shared" si="291"/>
        <v>0</v>
      </c>
      <c r="DQ277" s="254">
        <f t="shared" si="292"/>
        <v>0</v>
      </c>
      <c r="DR277" s="254">
        <f t="shared" si="293"/>
        <v>0</v>
      </c>
      <c r="DS277" s="254">
        <f t="shared" si="294"/>
        <v>0</v>
      </c>
      <c r="DT277" s="254">
        <f t="shared" si="295"/>
        <v>0</v>
      </c>
      <c r="DU277" s="254">
        <f t="shared" si="296"/>
        <v>0</v>
      </c>
      <c r="DV277" s="254">
        <f t="shared" si="297"/>
        <v>0</v>
      </c>
    </row>
    <row r="278" spans="1:126" ht="24" customHeight="1">
      <c r="A278" s="11" t="str">
        <f ca="1">IF(AG278&lt;&gt;"OK","",CONCATENATE(TEXT('Front Page'!$F$33,"000"),TEXT('Front Page'!$F$31,"000"),"-",LEFT('Front Page'!$R$53,5),"-",LEFT(D278,1),AJ278, "-",TEXT(B278,"000")))</f>
        <v/>
      </c>
      <c r="B278" s="12" t="str">
        <f>IFERROR(IF(E278="","",MAX(B$17:B277)+1),"")</f>
        <v/>
      </c>
      <c r="C278" s="13"/>
      <c r="D278" s="29" t="str">
        <f t="shared" si="300"/>
        <v>None</v>
      </c>
      <c r="E278" s="29" t="str">
        <f t="shared" si="310"/>
        <v/>
      </c>
      <c r="F278" s="29" t="str">
        <f t="shared" si="311"/>
        <v/>
      </c>
      <c r="G278" s="363"/>
      <c r="H278" s="364"/>
      <c r="I278" s="325" t="str">
        <f t="shared" si="255"/>
        <v>No</v>
      </c>
      <c r="J278" s="314">
        <v>0</v>
      </c>
      <c r="K278" s="312">
        <v>0</v>
      </c>
      <c r="L278" s="312">
        <v>0</v>
      </c>
      <c r="M278" s="312">
        <v>0</v>
      </c>
      <c r="N278" s="312">
        <v>0</v>
      </c>
      <c r="O278" s="312">
        <v>0</v>
      </c>
      <c r="P278" s="312">
        <v>0</v>
      </c>
      <c r="Q278" s="312">
        <v>0</v>
      </c>
      <c r="R278" s="312">
        <v>0</v>
      </c>
      <c r="S278" s="312">
        <v>0</v>
      </c>
      <c r="T278" s="312">
        <v>0</v>
      </c>
      <c r="U278" s="312">
        <v>0</v>
      </c>
      <c r="V278" s="313">
        <v>1</v>
      </c>
      <c r="W278" s="313">
        <v>1</v>
      </c>
      <c r="X278" s="312">
        <v>0</v>
      </c>
      <c r="Y278" s="312">
        <v>0</v>
      </c>
      <c r="Z278" s="312">
        <v>0</v>
      </c>
      <c r="AA278" s="14">
        <v>0</v>
      </c>
      <c r="AB278" s="317"/>
      <c r="AC278" s="15" t="str">
        <f t="shared" si="312"/>
        <v/>
      </c>
      <c r="AD278" s="15" t="str">
        <f t="shared" ref="AD278:AD316" si="322">IF(SUM(X278:AA278)=0,"",SUM(J278:U278)*V278*SUM(X278:AA278)/1000)</f>
        <v/>
      </c>
      <c r="AE278" s="16" t="str">
        <f t="shared" ref="AE278:AE316" si="323">ROUND(SUM($J278:$U278),0)*V278&amp;" - "&amp;ROUND(SUM($J278:$U278)*W278,0)</f>
        <v>0 - 0</v>
      </c>
      <c r="AF278" s="20" t="str">
        <f t="shared" ref="AF278:AF316" si="324">IF(AG278&lt;&gt;"OK","Not an offer",D278&amp;" offer for "&amp;BU278&amp;IF(BV278&lt;&gt;BU278,"-"&amp;BV278&amp;" ("," (")&amp;COUNTIF(X278:AA278,"&gt;0")&amp;" year(s)) with "&amp;IF(IF(D278="Q3",MIN(P278:R278)=MAX(P278:R278),MIN(J278:U278)=MAX(J278:U278)),"flat capacity","capacity variable by month")&amp;IF(V278&lt;&gt;W278," in blocks",", one block"))</f>
        <v>Not an offer</v>
      </c>
      <c r="AG278" s="276" t="str">
        <f t="shared" si="317"/>
        <v>Not an Offer</v>
      </c>
      <c r="AH278" s="150"/>
      <c r="AI278" s="254">
        <v>262</v>
      </c>
      <c r="AJ278" s="149" t="str">
        <f t="shared" si="318"/>
        <v>00-ICT</v>
      </c>
      <c r="AK278" s="254" t="b">
        <f t="shared" si="309"/>
        <v>0</v>
      </c>
      <c r="AL278" s="254">
        <f t="shared" si="313"/>
        <v>0</v>
      </c>
      <c r="AM278" s="254">
        <f t="shared" si="319"/>
        <v>0</v>
      </c>
      <c r="AN278" s="288">
        <f t="shared" ref="AN278:AN316" si="325">IF($BU278&lt;&gt;$BV278,$J278&amp;$K278&amp;$L278&amp;$M278&amp;$N278&amp;$O278&amp;$P278&amp;$Q278&amp;$R278&amp;$S278&amp;$T278&amp;$U278,0)</f>
        <v>0</v>
      </c>
      <c r="AO278" s="288">
        <f>IF(AND($BU278=$BV278,BU278=AO$13),$J278&amp;$K278&amp;$L278&amp;$M278&amp;$N278&amp;$O278&amp;$P278&amp;$Q278&amp;$R278&amp;$S278&amp;$T278&amp;$U278,IFERROR(MATCH($AN278,AO$17:AO277,0),-1000))</f>
        <v>1</v>
      </c>
      <c r="AP278" s="288">
        <f>IF(AND($BU278=$BV278,BV278=AP$13),$J278&amp;$K278&amp;$L278&amp;$M278&amp;$N278&amp;$O278&amp;$P278&amp;$Q278&amp;$R278&amp;$S278&amp;$T278&amp;$U278,IFERROR(MATCH($AN278,AP$17:AP277,0),-1000))</f>
        <v>1</v>
      </c>
      <c r="AQ278" s="288">
        <f>IF(AND($BU278=$BV278,BW278=AQ$13),$J278&amp;$K278&amp;$L278&amp;$M278&amp;$N278&amp;$O278&amp;$P278&amp;$Q278&amp;$R278&amp;$S278&amp;$T278&amp;$U278,IFERROR(MATCH($AN278,AQ$17:AQ277,0),-1000))</f>
        <v>1</v>
      </c>
      <c r="AR278" s="288">
        <f>IF(AND($BU278=$BV278,BX278=AR$13),$J278&amp;$K278&amp;$L278&amp;$M278&amp;$N278&amp;$O278&amp;$P278&amp;$Q278&amp;$R278&amp;$S278&amp;$T278&amp;$U278,IFERROR(MATCH($AN278,AR$17:AR277,0),-1000))</f>
        <v>1</v>
      </c>
      <c r="AS278" s="254">
        <f t="shared" si="242"/>
        <v>0</v>
      </c>
      <c r="AT278" s="261" t="str">
        <f t="shared" ref="AT278:AT316" si="326">IF(J278&lt;&gt;0,AT$14,"")</f>
        <v/>
      </c>
      <c r="AU278" s="254" t="str">
        <f t="shared" si="320"/>
        <v/>
      </c>
      <c r="AV278" s="254" t="str">
        <f t="shared" si="320"/>
        <v/>
      </c>
      <c r="AW278" s="254" t="str">
        <f t="shared" si="320"/>
        <v/>
      </c>
      <c r="AX278" s="254" t="str">
        <f t="shared" si="320"/>
        <v/>
      </c>
      <c r="AY278" s="254" t="str">
        <f t="shared" si="305"/>
        <v/>
      </c>
      <c r="AZ278" s="254" t="str">
        <f t="shared" si="305"/>
        <v/>
      </c>
      <c r="BA278" s="254" t="str">
        <f t="shared" si="305"/>
        <v/>
      </c>
      <c r="BB278" s="254" t="str">
        <f t="shared" si="305"/>
        <v/>
      </c>
      <c r="BC278" s="254" t="str">
        <f t="shared" si="305"/>
        <v/>
      </c>
      <c r="BD278" s="254" t="str">
        <f t="shared" si="305"/>
        <v/>
      </c>
      <c r="BE278" s="262" t="str">
        <f t="shared" si="305"/>
        <v/>
      </c>
      <c r="BF278" s="263" t="str">
        <f t="shared" si="321"/>
        <v/>
      </c>
      <c r="BG278" s="254" t="str">
        <f t="shared" si="321"/>
        <v/>
      </c>
      <c r="BH278" s="254" t="str">
        <f t="shared" si="321"/>
        <v/>
      </c>
      <c r="BI278" s="254" t="str">
        <f t="shared" si="321"/>
        <v/>
      </c>
      <c r="BJ278" s="254" t="str">
        <f t="shared" si="306"/>
        <v/>
      </c>
      <c r="BK278" s="254" t="str">
        <f t="shared" si="306"/>
        <v/>
      </c>
      <c r="BL278" s="254" t="str">
        <f t="shared" si="306"/>
        <v/>
      </c>
      <c r="BM278" s="254" t="str">
        <f t="shared" si="306"/>
        <v/>
      </c>
      <c r="BN278" s="254" t="str">
        <f t="shared" si="306"/>
        <v/>
      </c>
      <c r="BO278" s="254" t="str">
        <f t="shared" si="306"/>
        <v/>
      </c>
      <c r="BP278" s="254" t="str">
        <f t="shared" si="306"/>
        <v/>
      </c>
      <c r="BQ278" s="264" t="str">
        <f t="shared" ref="BQ278:BQ316" si="327">IF(U278&lt;&gt;0,BQ$14,"")</f>
        <v/>
      </c>
      <c r="BR278" s="261" t="str">
        <f t="shared" si="314"/>
        <v/>
      </c>
      <c r="BS278" s="254" t="str">
        <f t="shared" si="303"/>
        <v/>
      </c>
      <c r="BT278" s="254" t="str">
        <f t="shared" si="303"/>
        <v/>
      </c>
      <c r="BU278" s="265" t="str">
        <f t="shared" si="303"/>
        <v/>
      </c>
      <c r="BV278" s="263" t="str">
        <f t="shared" si="304"/>
        <v/>
      </c>
      <c r="BW278" s="254" t="str">
        <f t="shared" si="304"/>
        <v/>
      </c>
      <c r="BX278" s="254" t="str">
        <f t="shared" si="304"/>
        <v/>
      </c>
      <c r="BY278" s="264" t="str">
        <f t="shared" si="315"/>
        <v/>
      </c>
      <c r="BZ278" s="254" t="str">
        <f t="shared" si="316"/>
        <v/>
      </c>
      <c r="CA278" s="254">
        <f t="shared" si="308"/>
        <v>0</v>
      </c>
      <c r="CB278" s="254">
        <f t="shared" si="308"/>
        <v>0</v>
      </c>
      <c r="CC278" s="254">
        <f t="shared" si="308"/>
        <v>0</v>
      </c>
      <c r="CD278" s="254">
        <f t="shared" si="308"/>
        <v>0</v>
      </c>
      <c r="CE278" s="254">
        <f t="shared" si="308"/>
        <v>0</v>
      </c>
      <c r="CF278" s="254">
        <f t="shared" si="308"/>
        <v>0</v>
      </c>
      <c r="CG278" s="254">
        <f t="shared" si="307"/>
        <v>0</v>
      </c>
      <c r="CH278" s="254">
        <f t="shared" si="307"/>
        <v>0</v>
      </c>
      <c r="CI278" s="254">
        <f t="shared" si="307"/>
        <v>0</v>
      </c>
      <c r="CJ278" s="254">
        <f t="shared" si="298"/>
        <v>0</v>
      </c>
      <c r="CK278" s="254">
        <f t="shared" si="298"/>
        <v>0</v>
      </c>
      <c r="CL278" s="254">
        <f t="shared" si="298"/>
        <v>0</v>
      </c>
      <c r="CM278" s="254">
        <f t="shared" ref="CM278:CM316" si="328">IF($Y278&gt;0,$J278*$W278,0)</f>
        <v>0</v>
      </c>
      <c r="CN278" s="254">
        <f t="shared" ref="CN278:CN316" si="329">IF($Y278&gt;0,$K278*$W278,0)</f>
        <v>0</v>
      </c>
      <c r="CO278" s="254">
        <f t="shared" ref="CO278:CO316" si="330">IF($Y278&gt;0,$L278*$W278,0)</f>
        <v>0</v>
      </c>
      <c r="CP278" s="254">
        <f t="shared" ref="CP278:CP316" si="331">IF($Y278&gt;0,$M278*$W278,0)</f>
        <v>0</v>
      </c>
      <c r="CQ278" s="254">
        <f t="shared" ref="CQ278:CQ316" si="332">IF($Y278&gt;0,$N278*$W278,0)</f>
        <v>0</v>
      </c>
      <c r="CR278" s="254">
        <f t="shared" ref="CR278:CR316" si="333">IF($Y278&gt;0,$O278*$W278,0)</f>
        <v>0</v>
      </c>
      <c r="CS278" s="254">
        <f t="shared" ref="CS278:CS316" si="334">IF($Y278&gt;0,$P278*$W278,0)</f>
        <v>0</v>
      </c>
      <c r="CT278" s="254">
        <f t="shared" ref="CT278:CT316" si="335">IF($Y278&gt;0,$Q278*$W278,0)</f>
        <v>0</v>
      </c>
      <c r="CU278" s="254">
        <f t="shared" ref="CU278:CU316" si="336">IF($Y278&gt;0,$R278*$W278,0)</f>
        <v>0</v>
      </c>
      <c r="CV278" s="254">
        <f t="shared" ref="CV278:CV316" si="337">IF($Y278&gt;0,$S278*$W278,0)</f>
        <v>0</v>
      </c>
      <c r="CW278" s="254">
        <f t="shared" ref="CW278:CW316" si="338">IF($Y278&gt;0,$T278*$W278,0)</f>
        <v>0</v>
      </c>
      <c r="CX278" s="254">
        <f t="shared" ref="CX278:CX316" si="339">IF($Y278&gt;0,$U278*$W278,0)</f>
        <v>0</v>
      </c>
      <c r="CY278" s="254">
        <f t="shared" ref="CY278:CY316" si="340">IF($Z278&gt;0,$J278*$W278,0)</f>
        <v>0</v>
      </c>
      <c r="CZ278" s="254">
        <f t="shared" ref="CZ278:CZ316" si="341">IF($Z278&gt;0,$K278*$W278,0)</f>
        <v>0</v>
      </c>
      <c r="DA278" s="254">
        <f t="shared" ref="DA278:DA316" si="342">IF($Z278&gt;0,$L278*$W278,0)</f>
        <v>0</v>
      </c>
      <c r="DB278" s="254">
        <f t="shared" ref="DB278:DB316" si="343">IF($Z278&gt;0,$M278*$W278,0)</f>
        <v>0</v>
      </c>
      <c r="DC278" s="254">
        <f t="shared" ref="DC278:DC316" si="344">IF($Z278&gt;0,$N278*$W278,0)</f>
        <v>0</v>
      </c>
      <c r="DD278" s="254">
        <f t="shared" ref="DD278:DD316" si="345">IF($Z278&gt;0,$O278*$W278,0)</f>
        <v>0</v>
      </c>
      <c r="DE278" s="254">
        <f t="shared" ref="DE278:DE316" si="346">IF($Z278&gt;0,$P278*$W278,0)</f>
        <v>0</v>
      </c>
      <c r="DF278" s="254">
        <f t="shared" ref="DF278:DF316" si="347">IF($Z278&gt;0,$Q278*$W278,0)</f>
        <v>0</v>
      </c>
      <c r="DG278" s="254">
        <f t="shared" ref="DG278:DG316" si="348">IF($Z278&gt;0,$R278*$W278,0)</f>
        <v>0</v>
      </c>
      <c r="DH278" s="254">
        <f t="shared" ref="DH278:DH316" si="349">IF($Z278&gt;0,$S278*$W278,0)</f>
        <v>0</v>
      </c>
      <c r="DI278" s="254">
        <f t="shared" ref="DI278:DI316" si="350">IF($Z278&gt;0,$T278*$W278,0)</f>
        <v>0</v>
      </c>
      <c r="DJ278" s="254">
        <f t="shared" ref="DJ278:DJ316" si="351">IF($Z278&gt;0,$U278*$W278,0)</f>
        <v>0</v>
      </c>
      <c r="DK278" s="254">
        <f t="shared" ref="DK278:DK316" si="352">IF($AA278&gt;0,$J278*$W278,0)</f>
        <v>0</v>
      </c>
      <c r="DL278" s="254">
        <f t="shared" ref="DL278:DL316" si="353">IF($AA278&gt;0,$K278*$W278,0)</f>
        <v>0</v>
      </c>
      <c r="DM278" s="254">
        <f t="shared" ref="DM278:DM316" si="354">IF($AA278&gt;0,$L278*$W278,0)</f>
        <v>0</v>
      </c>
      <c r="DN278" s="254">
        <f t="shared" ref="DN278:DN316" si="355">IF($AA278&gt;0,$M278*$W278,0)</f>
        <v>0</v>
      </c>
      <c r="DO278" s="254">
        <f t="shared" ref="DO278:DO316" si="356">IF($AA278&gt;0,$N278*$W278,0)</f>
        <v>0</v>
      </c>
      <c r="DP278" s="254">
        <f t="shared" ref="DP278:DP316" si="357">IF($AA278&gt;0,$O278*$W278,0)</f>
        <v>0</v>
      </c>
      <c r="DQ278" s="254">
        <f t="shared" ref="DQ278:DQ316" si="358">IF($AA278&gt;0,$P278*$W278,0)</f>
        <v>0</v>
      </c>
      <c r="DR278" s="254">
        <f t="shared" ref="DR278:DR316" si="359">IF($AA278&gt;0,$Q278*$W278,0)</f>
        <v>0</v>
      </c>
      <c r="DS278" s="254">
        <f t="shared" ref="DS278:DS316" si="360">IF($AA278&gt;0,$R278*$W278,0)</f>
        <v>0</v>
      </c>
      <c r="DT278" s="254">
        <f t="shared" ref="DT278:DT316" si="361">IF($AA278&gt;0,$S278*$W278,0)</f>
        <v>0</v>
      </c>
      <c r="DU278" s="254">
        <f t="shared" ref="DU278:DU316" si="362">IF($AA278&gt;0,$T278*$W278,0)</f>
        <v>0</v>
      </c>
      <c r="DV278" s="254">
        <f t="shared" ref="DV278:DV316" si="363">IF($AA278&gt;0,$U278*$W278,0)</f>
        <v>0</v>
      </c>
    </row>
    <row r="279" spans="1:126" ht="24" customHeight="1">
      <c r="A279" s="11" t="str">
        <f ca="1">IF(AG279&lt;&gt;"OK","",CONCATENATE(TEXT('Front Page'!$F$33,"000"),TEXT('Front Page'!$F$31,"000"),"-",LEFT('Front Page'!$R$53,5),"-",LEFT(D279,1),AJ279, "-",TEXT(B279,"000")))</f>
        <v/>
      </c>
      <c r="B279" s="12" t="str">
        <f>IFERROR(IF(E279="","",MAX(B$17:B278)+1),"")</f>
        <v/>
      </c>
      <c r="C279" s="13"/>
      <c r="D279" s="29" t="str">
        <f t="shared" si="300"/>
        <v>None</v>
      </c>
      <c r="E279" s="29" t="str">
        <f t="shared" si="310"/>
        <v/>
      </c>
      <c r="F279" s="29" t="str">
        <f t="shared" si="311"/>
        <v/>
      </c>
      <c r="G279" s="363"/>
      <c r="H279" s="364"/>
      <c r="I279" s="325" t="str">
        <f t="shared" si="255"/>
        <v>No</v>
      </c>
      <c r="J279" s="314">
        <v>0</v>
      </c>
      <c r="K279" s="312">
        <v>0</v>
      </c>
      <c r="L279" s="312">
        <v>0</v>
      </c>
      <c r="M279" s="312">
        <v>0</v>
      </c>
      <c r="N279" s="312">
        <v>0</v>
      </c>
      <c r="O279" s="312">
        <v>0</v>
      </c>
      <c r="P279" s="312">
        <v>0</v>
      </c>
      <c r="Q279" s="312">
        <v>0</v>
      </c>
      <c r="R279" s="312">
        <v>0</v>
      </c>
      <c r="S279" s="312">
        <v>0</v>
      </c>
      <c r="T279" s="312">
        <v>0</v>
      </c>
      <c r="U279" s="312">
        <v>0</v>
      </c>
      <c r="V279" s="313">
        <v>1</v>
      </c>
      <c r="W279" s="313">
        <v>1</v>
      </c>
      <c r="X279" s="312">
        <v>0</v>
      </c>
      <c r="Y279" s="312">
        <v>0</v>
      </c>
      <c r="Z279" s="312">
        <v>0</v>
      </c>
      <c r="AA279" s="14">
        <v>0</v>
      </c>
      <c r="AB279" s="317"/>
      <c r="AC279" s="15" t="str">
        <f t="shared" si="312"/>
        <v/>
      </c>
      <c r="AD279" s="15" t="str">
        <f t="shared" si="322"/>
        <v/>
      </c>
      <c r="AE279" s="16" t="str">
        <f t="shared" si="323"/>
        <v>0 - 0</v>
      </c>
      <c r="AF279" s="20" t="str">
        <f t="shared" si="324"/>
        <v>Not an offer</v>
      </c>
      <c r="AG279" s="276" t="str">
        <f t="shared" si="317"/>
        <v>Not an Offer</v>
      </c>
      <c r="AH279" s="150"/>
      <c r="AI279" s="254">
        <v>263</v>
      </c>
      <c r="AJ279" s="149" t="str">
        <f t="shared" si="318"/>
        <v>00-ICT</v>
      </c>
      <c r="AK279" s="254" t="b">
        <f t="shared" si="309"/>
        <v>0</v>
      </c>
      <c r="AL279" s="254">
        <f t="shared" si="313"/>
        <v>0</v>
      </c>
      <c r="AM279" s="254">
        <f t="shared" si="319"/>
        <v>0</v>
      </c>
      <c r="AN279" s="288">
        <f t="shared" si="325"/>
        <v>0</v>
      </c>
      <c r="AO279" s="288">
        <f>IF(AND($BU279=$BV279,BU279=AO$13),$J279&amp;$K279&amp;$L279&amp;$M279&amp;$N279&amp;$O279&amp;$P279&amp;$Q279&amp;$R279&amp;$S279&amp;$T279&amp;$U279,IFERROR(MATCH($AN279,AO$17:AO278,0),-1000))</f>
        <v>1</v>
      </c>
      <c r="AP279" s="288">
        <f>IF(AND($BU279=$BV279,BV279=AP$13),$J279&amp;$K279&amp;$L279&amp;$M279&amp;$N279&amp;$O279&amp;$P279&amp;$Q279&amp;$R279&amp;$S279&amp;$T279&amp;$U279,IFERROR(MATCH($AN279,AP$17:AP278,0),-1000))</f>
        <v>1</v>
      </c>
      <c r="AQ279" s="288">
        <f>IF(AND($BU279=$BV279,BW279=AQ$13),$J279&amp;$K279&amp;$L279&amp;$M279&amp;$N279&amp;$O279&amp;$P279&amp;$Q279&amp;$R279&amp;$S279&amp;$T279&amp;$U279,IFERROR(MATCH($AN279,AQ$17:AQ278,0),-1000))</f>
        <v>1</v>
      </c>
      <c r="AR279" s="288">
        <f>IF(AND($BU279=$BV279,BX279=AR$13),$J279&amp;$K279&amp;$L279&amp;$M279&amp;$N279&amp;$O279&amp;$P279&amp;$Q279&amp;$R279&amp;$S279&amp;$T279&amp;$U279,IFERROR(MATCH($AN279,AR$17:AR278,0),-1000))</f>
        <v>1</v>
      </c>
      <c r="AS279" s="254">
        <f t="shared" si="242"/>
        <v>0</v>
      </c>
      <c r="AT279" s="261" t="str">
        <f t="shared" si="326"/>
        <v/>
      </c>
      <c r="AU279" s="254" t="str">
        <f t="shared" si="320"/>
        <v/>
      </c>
      <c r="AV279" s="254" t="str">
        <f t="shared" si="320"/>
        <v/>
      </c>
      <c r="AW279" s="254" t="str">
        <f t="shared" si="320"/>
        <v/>
      </c>
      <c r="AX279" s="254" t="str">
        <f t="shared" si="320"/>
        <v/>
      </c>
      <c r="AY279" s="254" t="str">
        <f t="shared" si="305"/>
        <v/>
      </c>
      <c r="AZ279" s="254" t="str">
        <f t="shared" si="305"/>
        <v/>
      </c>
      <c r="BA279" s="254" t="str">
        <f t="shared" si="305"/>
        <v/>
      </c>
      <c r="BB279" s="254" t="str">
        <f t="shared" si="305"/>
        <v/>
      </c>
      <c r="BC279" s="254" t="str">
        <f t="shared" si="305"/>
        <v/>
      </c>
      <c r="BD279" s="254" t="str">
        <f t="shared" si="305"/>
        <v/>
      </c>
      <c r="BE279" s="262" t="str">
        <f t="shared" si="305"/>
        <v/>
      </c>
      <c r="BF279" s="263" t="str">
        <f t="shared" si="321"/>
        <v/>
      </c>
      <c r="BG279" s="254" t="str">
        <f t="shared" si="321"/>
        <v/>
      </c>
      <c r="BH279" s="254" t="str">
        <f t="shared" si="321"/>
        <v/>
      </c>
      <c r="BI279" s="254" t="str">
        <f t="shared" si="321"/>
        <v/>
      </c>
      <c r="BJ279" s="254" t="str">
        <f t="shared" si="306"/>
        <v/>
      </c>
      <c r="BK279" s="254" t="str">
        <f t="shared" si="306"/>
        <v/>
      </c>
      <c r="BL279" s="254" t="str">
        <f t="shared" si="306"/>
        <v/>
      </c>
      <c r="BM279" s="254" t="str">
        <f t="shared" si="306"/>
        <v/>
      </c>
      <c r="BN279" s="254" t="str">
        <f t="shared" si="306"/>
        <v/>
      </c>
      <c r="BO279" s="254" t="str">
        <f t="shared" si="306"/>
        <v/>
      </c>
      <c r="BP279" s="254" t="str">
        <f t="shared" si="306"/>
        <v/>
      </c>
      <c r="BQ279" s="264" t="str">
        <f t="shared" si="327"/>
        <v/>
      </c>
      <c r="BR279" s="261" t="str">
        <f t="shared" si="314"/>
        <v/>
      </c>
      <c r="BS279" s="254" t="str">
        <f t="shared" ref="BS279:BU316" si="364">IF(IFERROR(Y279/1&gt;0,0),MIN(BR279,BS$14),BR279)</f>
        <v/>
      </c>
      <c r="BT279" s="254" t="str">
        <f t="shared" si="364"/>
        <v/>
      </c>
      <c r="BU279" s="265" t="str">
        <f t="shared" si="364"/>
        <v/>
      </c>
      <c r="BV279" s="263" t="str">
        <f t="shared" ref="BV279:BX316" si="365">IF(IFERROR(X279/1&gt;0,0),MAX(BW279,BV$14),BW279)</f>
        <v/>
      </c>
      <c r="BW279" s="254" t="str">
        <f t="shared" si="365"/>
        <v/>
      </c>
      <c r="BX279" s="254" t="str">
        <f t="shared" si="365"/>
        <v/>
      </c>
      <c r="BY279" s="264" t="str">
        <f t="shared" si="315"/>
        <v/>
      </c>
      <c r="BZ279" s="254" t="str">
        <f t="shared" si="316"/>
        <v/>
      </c>
      <c r="CA279" s="254">
        <f t="shared" si="308"/>
        <v>0</v>
      </c>
      <c r="CB279" s="254">
        <f t="shared" si="308"/>
        <v>0</v>
      </c>
      <c r="CC279" s="254">
        <f t="shared" si="308"/>
        <v>0</v>
      </c>
      <c r="CD279" s="254">
        <f t="shared" si="308"/>
        <v>0</v>
      </c>
      <c r="CE279" s="254">
        <f t="shared" si="308"/>
        <v>0</v>
      </c>
      <c r="CF279" s="254">
        <f t="shared" si="308"/>
        <v>0</v>
      </c>
      <c r="CG279" s="254">
        <f t="shared" si="307"/>
        <v>0</v>
      </c>
      <c r="CH279" s="254">
        <f t="shared" si="307"/>
        <v>0</v>
      </c>
      <c r="CI279" s="254">
        <f t="shared" si="307"/>
        <v>0</v>
      </c>
      <c r="CJ279" s="254">
        <f t="shared" si="298"/>
        <v>0</v>
      </c>
      <c r="CK279" s="254">
        <f t="shared" si="298"/>
        <v>0</v>
      </c>
      <c r="CL279" s="254">
        <f t="shared" si="298"/>
        <v>0</v>
      </c>
      <c r="CM279" s="254">
        <f t="shared" si="328"/>
        <v>0</v>
      </c>
      <c r="CN279" s="254">
        <f t="shared" si="329"/>
        <v>0</v>
      </c>
      <c r="CO279" s="254">
        <f t="shared" si="330"/>
        <v>0</v>
      </c>
      <c r="CP279" s="254">
        <f t="shared" si="331"/>
        <v>0</v>
      </c>
      <c r="CQ279" s="254">
        <f t="shared" si="332"/>
        <v>0</v>
      </c>
      <c r="CR279" s="254">
        <f t="shared" si="333"/>
        <v>0</v>
      </c>
      <c r="CS279" s="254">
        <f t="shared" si="334"/>
        <v>0</v>
      </c>
      <c r="CT279" s="254">
        <f t="shared" si="335"/>
        <v>0</v>
      </c>
      <c r="CU279" s="254">
        <f t="shared" si="336"/>
        <v>0</v>
      </c>
      <c r="CV279" s="254">
        <f t="shared" si="337"/>
        <v>0</v>
      </c>
      <c r="CW279" s="254">
        <f t="shared" si="338"/>
        <v>0</v>
      </c>
      <c r="CX279" s="254">
        <f t="shared" si="339"/>
        <v>0</v>
      </c>
      <c r="CY279" s="254">
        <f t="shared" si="340"/>
        <v>0</v>
      </c>
      <c r="CZ279" s="254">
        <f t="shared" si="341"/>
        <v>0</v>
      </c>
      <c r="DA279" s="254">
        <f t="shared" si="342"/>
        <v>0</v>
      </c>
      <c r="DB279" s="254">
        <f t="shared" si="343"/>
        <v>0</v>
      </c>
      <c r="DC279" s="254">
        <f t="shared" si="344"/>
        <v>0</v>
      </c>
      <c r="DD279" s="254">
        <f t="shared" si="345"/>
        <v>0</v>
      </c>
      <c r="DE279" s="254">
        <f t="shared" si="346"/>
        <v>0</v>
      </c>
      <c r="DF279" s="254">
        <f t="shared" si="347"/>
        <v>0</v>
      </c>
      <c r="DG279" s="254">
        <f t="shared" si="348"/>
        <v>0</v>
      </c>
      <c r="DH279" s="254">
        <f t="shared" si="349"/>
        <v>0</v>
      </c>
      <c r="DI279" s="254">
        <f t="shared" si="350"/>
        <v>0</v>
      </c>
      <c r="DJ279" s="254">
        <f t="shared" si="351"/>
        <v>0</v>
      </c>
      <c r="DK279" s="254">
        <f t="shared" si="352"/>
        <v>0</v>
      </c>
      <c r="DL279" s="254">
        <f t="shared" si="353"/>
        <v>0</v>
      </c>
      <c r="DM279" s="254">
        <f t="shared" si="354"/>
        <v>0</v>
      </c>
      <c r="DN279" s="254">
        <f t="shared" si="355"/>
        <v>0</v>
      </c>
      <c r="DO279" s="254">
        <f t="shared" si="356"/>
        <v>0</v>
      </c>
      <c r="DP279" s="254">
        <f t="shared" si="357"/>
        <v>0</v>
      </c>
      <c r="DQ279" s="254">
        <f t="shared" si="358"/>
        <v>0</v>
      </c>
      <c r="DR279" s="254">
        <f t="shared" si="359"/>
        <v>0</v>
      </c>
      <c r="DS279" s="254">
        <f t="shared" si="360"/>
        <v>0</v>
      </c>
      <c r="DT279" s="254">
        <f t="shared" si="361"/>
        <v>0</v>
      </c>
      <c r="DU279" s="254">
        <f t="shared" si="362"/>
        <v>0</v>
      </c>
      <c r="DV279" s="254">
        <f t="shared" si="363"/>
        <v>0</v>
      </c>
    </row>
    <row r="280" spans="1:126" ht="24" customHeight="1">
      <c r="A280" s="11" t="str">
        <f ca="1">IF(AG280&lt;&gt;"OK","",CONCATENATE(TEXT('Front Page'!$F$33,"000"),TEXT('Front Page'!$F$31,"000"),"-",LEFT('Front Page'!$R$53,5),"-",LEFT(D280,1),AJ280, "-",TEXT(B280,"000")))</f>
        <v/>
      </c>
      <c r="B280" s="12" t="str">
        <f>IFERROR(IF(E280="","",MAX(B$17:B279)+1),"")</f>
        <v/>
      </c>
      <c r="C280" s="13"/>
      <c r="D280" s="29" t="str">
        <f t="shared" si="300"/>
        <v>None</v>
      </c>
      <c r="E280" s="29" t="str">
        <f t="shared" si="310"/>
        <v/>
      </c>
      <c r="F280" s="29" t="str">
        <f t="shared" si="311"/>
        <v/>
      </c>
      <c r="G280" s="363"/>
      <c r="H280" s="364"/>
      <c r="I280" s="325" t="str">
        <f t="shared" si="255"/>
        <v>No</v>
      </c>
      <c r="J280" s="314">
        <v>0</v>
      </c>
      <c r="K280" s="312">
        <v>0</v>
      </c>
      <c r="L280" s="312">
        <v>0</v>
      </c>
      <c r="M280" s="312">
        <v>0</v>
      </c>
      <c r="N280" s="312">
        <v>0</v>
      </c>
      <c r="O280" s="312">
        <v>0</v>
      </c>
      <c r="P280" s="312">
        <v>0</v>
      </c>
      <c r="Q280" s="312">
        <v>0</v>
      </c>
      <c r="R280" s="312">
        <v>0</v>
      </c>
      <c r="S280" s="312">
        <v>0</v>
      </c>
      <c r="T280" s="312">
        <v>0</v>
      </c>
      <c r="U280" s="312">
        <v>0</v>
      </c>
      <c r="V280" s="313">
        <v>1</v>
      </c>
      <c r="W280" s="313">
        <v>1</v>
      </c>
      <c r="X280" s="312">
        <v>0</v>
      </c>
      <c r="Y280" s="312">
        <v>0</v>
      </c>
      <c r="Z280" s="312">
        <v>0</v>
      </c>
      <c r="AA280" s="14">
        <v>0</v>
      </c>
      <c r="AB280" s="317"/>
      <c r="AC280" s="15" t="str">
        <f t="shared" si="312"/>
        <v/>
      </c>
      <c r="AD280" s="15" t="str">
        <f t="shared" si="322"/>
        <v/>
      </c>
      <c r="AE280" s="16" t="str">
        <f t="shared" si="323"/>
        <v>0 - 0</v>
      </c>
      <c r="AF280" s="20" t="str">
        <f t="shared" si="324"/>
        <v>Not an offer</v>
      </c>
      <c r="AG280" s="276" t="str">
        <f t="shared" si="317"/>
        <v>Not an Offer</v>
      </c>
      <c r="AH280" s="150"/>
      <c r="AI280" s="254">
        <v>264</v>
      </c>
      <c r="AJ280" s="149" t="str">
        <f t="shared" si="318"/>
        <v>00-ICT</v>
      </c>
      <c r="AK280" s="254" t="b">
        <f t="shared" si="309"/>
        <v>0</v>
      </c>
      <c r="AL280" s="254">
        <f t="shared" si="313"/>
        <v>0</v>
      </c>
      <c r="AM280" s="254">
        <f t="shared" si="319"/>
        <v>0</v>
      </c>
      <c r="AN280" s="288">
        <f t="shared" si="325"/>
        <v>0</v>
      </c>
      <c r="AO280" s="288">
        <f>IF(AND($BU280=$BV280,BU280=AO$13),$J280&amp;$K280&amp;$L280&amp;$M280&amp;$N280&amp;$O280&amp;$P280&amp;$Q280&amp;$R280&amp;$S280&amp;$T280&amp;$U280,IFERROR(MATCH($AN280,AO$17:AO279,0),-1000))</f>
        <v>1</v>
      </c>
      <c r="AP280" s="288">
        <f>IF(AND($BU280=$BV280,BV280=AP$13),$J280&amp;$K280&amp;$L280&amp;$M280&amp;$N280&amp;$O280&amp;$P280&amp;$Q280&amp;$R280&amp;$S280&amp;$T280&amp;$U280,IFERROR(MATCH($AN280,AP$17:AP279,0),-1000))</f>
        <v>1</v>
      </c>
      <c r="AQ280" s="288">
        <f>IF(AND($BU280=$BV280,BW280=AQ$13),$J280&amp;$K280&amp;$L280&amp;$M280&amp;$N280&amp;$O280&amp;$P280&amp;$Q280&amp;$R280&amp;$S280&amp;$T280&amp;$U280,IFERROR(MATCH($AN280,AQ$17:AQ279,0),-1000))</f>
        <v>1</v>
      </c>
      <c r="AR280" s="288">
        <f>IF(AND($BU280=$BV280,BX280=AR$13),$J280&amp;$K280&amp;$L280&amp;$M280&amp;$N280&amp;$O280&amp;$P280&amp;$Q280&amp;$R280&amp;$S280&amp;$T280&amp;$U280,IFERROR(MATCH($AN280,AR$17:AR279,0),-1000))</f>
        <v>1</v>
      </c>
      <c r="AS280" s="254">
        <f t="shared" si="242"/>
        <v>0</v>
      </c>
      <c r="AT280" s="261" t="str">
        <f t="shared" si="326"/>
        <v/>
      </c>
      <c r="AU280" s="254" t="str">
        <f t="shared" si="320"/>
        <v/>
      </c>
      <c r="AV280" s="254" t="str">
        <f t="shared" si="320"/>
        <v/>
      </c>
      <c r="AW280" s="254" t="str">
        <f t="shared" si="320"/>
        <v/>
      </c>
      <c r="AX280" s="254" t="str">
        <f t="shared" si="320"/>
        <v/>
      </c>
      <c r="AY280" s="254" t="str">
        <f t="shared" si="305"/>
        <v/>
      </c>
      <c r="AZ280" s="254" t="str">
        <f t="shared" si="305"/>
        <v/>
      </c>
      <c r="BA280" s="254" t="str">
        <f t="shared" si="305"/>
        <v/>
      </c>
      <c r="BB280" s="254" t="str">
        <f t="shared" si="305"/>
        <v/>
      </c>
      <c r="BC280" s="254" t="str">
        <f t="shared" si="305"/>
        <v/>
      </c>
      <c r="BD280" s="254" t="str">
        <f t="shared" si="305"/>
        <v/>
      </c>
      <c r="BE280" s="262" t="str">
        <f t="shared" si="305"/>
        <v/>
      </c>
      <c r="BF280" s="263" t="str">
        <f t="shared" si="321"/>
        <v/>
      </c>
      <c r="BG280" s="254" t="str">
        <f t="shared" si="321"/>
        <v/>
      </c>
      <c r="BH280" s="254" t="str">
        <f t="shared" si="321"/>
        <v/>
      </c>
      <c r="BI280" s="254" t="str">
        <f t="shared" si="321"/>
        <v/>
      </c>
      <c r="BJ280" s="254" t="str">
        <f t="shared" si="306"/>
        <v/>
      </c>
      <c r="BK280" s="254" t="str">
        <f t="shared" si="306"/>
        <v/>
      </c>
      <c r="BL280" s="254" t="str">
        <f t="shared" si="306"/>
        <v/>
      </c>
      <c r="BM280" s="254" t="str">
        <f t="shared" si="306"/>
        <v/>
      </c>
      <c r="BN280" s="254" t="str">
        <f t="shared" si="306"/>
        <v/>
      </c>
      <c r="BO280" s="254" t="str">
        <f t="shared" si="306"/>
        <v/>
      </c>
      <c r="BP280" s="254" t="str">
        <f t="shared" si="306"/>
        <v/>
      </c>
      <c r="BQ280" s="264" t="str">
        <f t="shared" si="327"/>
        <v/>
      </c>
      <c r="BR280" s="261" t="str">
        <f t="shared" si="314"/>
        <v/>
      </c>
      <c r="BS280" s="254" t="str">
        <f t="shared" si="364"/>
        <v/>
      </c>
      <c r="BT280" s="254" t="str">
        <f t="shared" si="364"/>
        <v/>
      </c>
      <c r="BU280" s="265" t="str">
        <f t="shared" si="364"/>
        <v/>
      </c>
      <c r="BV280" s="263" t="str">
        <f t="shared" si="365"/>
        <v/>
      </c>
      <c r="BW280" s="254" t="str">
        <f t="shared" si="365"/>
        <v/>
      </c>
      <c r="BX280" s="254" t="str">
        <f t="shared" si="365"/>
        <v/>
      </c>
      <c r="BY280" s="264" t="str">
        <f t="shared" si="315"/>
        <v/>
      </c>
      <c r="BZ280" s="254" t="str">
        <f t="shared" si="316"/>
        <v/>
      </c>
      <c r="CA280" s="254">
        <f t="shared" si="308"/>
        <v>0</v>
      </c>
      <c r="CB280" s="254">
        <f t="shared" si="308"/>
        <v>0</v>
      </c>
      <c r="CC280" s="254">
        <f t="shared" si="308"/>
        <v>0</v>
      </c>
      <c r="CD280" s="254">
        <f t="shared" si="308"/>
        <v>0</v>
      </c>
      <c r="CE280" s="254">
        <f t="shared" si="308"/>
        <v>0</v>
      </c>
      <c r="CF280" s="254">
        <f t="shared" si="308"/>
        <v>0</v>
      </c>
      <c r="CG280" s="254">
        <f t="shared" si="307"/>
        <v>0</v>
      </c>
      <c r="CH280" s="254">
        <f t="shared" si="307"/>
        <v>0</v>
      </c>
      <c r="CI280" s="254">
        <f t="shared" si="307"/>
        <v>0</v>
      </c>
      <c r="CJ280" s="254">
        <f t="shared" si="307"/>
        <v>0</v>
      </c>
      <c r="CK280" s="254">
        <f t="shared" si="307"/>
        <v>0</v>
      </c>
      <c r="CL280" s="254">
        <f t="shared" si="307"/>
        <v>0</v>
      </c>
      <c r="CM280" s="254">
        <f t="shared" si="328"/>
        <v>0</v>
      </c>
      <c r="CN280" s="254">
        <f t="shared" si="329"/>
        <v>0</v>
      </c>
      <c r="CO280" s="254">
        <f t="shared" si="330"/>
        <v>0</v>
      </c>
      <c r="CP280" s="254">
        <f t="shared" si="331"/>
        <v>0</v>
      </c>
      <c r="CQ280" s="254">
        <f t="shared" si="332"/>
        <v>0</v>
      </c>
      <c r="CR280" s="254">
        <f t="shared" si="333"/>
        <v>0</v>
      </c>
      <c r="CS280" s="254">
        <f t="shared" si="334"/>
        <v>0</v>
      </c>
      <c r="CT280" s="254">
        <f t="shared" si="335"/>
        <v>0</v>
      </c>
      <c r="CU280" s="254">
        <f t="shared" si="336"/>
        <v>0</v>
      </c>
      <c r="CV280" s="254">
        <f t="shared" si="337"/>
        <v>0</v>
      </c>
      <c r="CW280" s="254">
        <f t="shared" si="338"/>
        <v>0</v>
      </c>
      <c r="CX280" s="254">
        <f t="shared" si="339"/>
        <v>0</v>
      </c>
      <c r="CY280" s="254">
        <f t="shared" si="340"/>
        <v>0</v>
      </c>
      <c r="CZ280" s="254">
        <f t="shared" si="341"/>
        <v>0</v>
      </c>
      <c r="DA280" s="254">
        <f t="shared" si="342"/>
        <v>0</v>
      </c>
      <c r="DB280" s="254">
        <f t="shared" si="343"/>
        <v>0</v>
      </c>
      <c r="DC280" s="254">
        <f t="shared" si="344"/>
        <v>0</v>
      </c>
      <c r="DD280" s="254">
        <f t="shared" si="345"/>
        <v>0</v>
      </c>
      <c r="DE280" s="254">
        <f t="shared" si="346"/>
        <v>0</v>
      </c>
      <c r="DF280" s="254">
        <f t="shared" si="347"/>
        <v>0</v>
      </c>
      <c r="DG280" s="254">
        <f t="shared" si="348"/>
        <v>0</v>
      </c>
      <c r="DH280" s="254">
        <f t="shared" si="349"/>
        <v>0</v>
      </c>
      <c r="DI280" s="254">
        <f t="shared" si="350"/>
        <v>0</v>
      </c>
      <c r="DJ280" s="254">
        <f t="shared" si="351"/>
        <v>0</v>
      </c>
      <c r="DK280" s="254">
        <f t="shared" si="352"/>
        <v>0</v>
      </c>
      <c r="DL280" s="254">
        <f t="shared" si="353"/>
        <v>0</v>
      </c>
      <c r="DM280" s="254">
        <f t="shared" si="354"/>
        <v>0</v>
      </c>
      <c r="DN280" s="254">
        <f t="shared" si="355"/>
        <v>0</v>
      </c>
      <c r="DO280" s="254">
        <f t="shared" si="356"/>
        <v>0</v>
      </c>
      <c r="DP280" s="254">
        <f t="shared" si="357"/>
        <v>0</v>
      </c>
      <c r="DQ280" s="254">
        <f t="shared" si="358"/>
        <v>0</v>
      </c>
      <c r="DR280" s="254">
        <f t="shared" si="359"/>
        <v>0</v>
      </c>
      <c r="DS280" s="254">
        <f t="shared" si="360"/>
        <v>0</v>
      </c>
      <c r="DT280" s="254">
        <f t="shared" si="361"/>
        <v>0</v>
      </c>
      <c r="DU280" s="254">
        <f t="shared" si="362"/>
        <v>0</v>
      </c>
      <c r="DV280" s="254">
        <f t="shared" si="363"/>
        <v>0</v>
      </c>
    </row>
    <row r="281" spans="1:126" ht="24" customHeight="1">
      <c r="A281" s="11" t="str">
        <f ca="1">IF(AG281&lt;&gt;"OK","",CONCATENATE(TEXT('Front Page'!$F$33,"000"),TEXT('Front Page'!$F$31,"000"),"-",LEFT('Front Page'!$R$53,5),"-",LEFT(D281,1),AJ281, "-",TEXT(B281,"000")))</f>
        <v/>
      </c>
      <c r="B281" s="12" t="str">
        <f>IFERROR(IF(E281="","",MAX(B$17:B280)+1),"")</f>
        <v/>
      </c>
      <c r="C281" s="13"/>
      <c r="D281" s="29" t="str">
        <f t="shared" si="300"/>
        <v>None</v>
      </c>
      <c r="E281" s="29" t="str">
        <f t="shared" si="310"/>
        <v/>
      </c>
      <c r="F281" s="29" t="str">
        <f t="shared" si="311"/>
        <v/>
      </c>
      <c r="G281" s="363"/>
      <c r="H281" s="364"/>
      <c r="I281" s="325" t="str">
        <f t="shared" si="255"/>
        <v>No</v>
      </c>
      <c r="J281" s="314">
        <v>0</v>
      </c>
      <c r="K281" s="312">
        <v>0</v>
      </c>
      <c r="L281" s="312">
        <v>0</v>
      </c>
      <c r="M281" s="312">
        <v>0</v>
      </c>
      <c r="N281" s="312">
        <v>0</v>
      </c>
      <c r="O281" s="312">
        <v>0</v>
      </c>
      <c r="P281" s="312">
        <v>0</v>
      </c>
      <c r="Q281" s="312">
        <v>0</v>
      </c>
      <c r="R281" s="312">
        <v>0</v>
      </c>
      <c r="S281" s="312">
        <v>0</v>
      </c>
      <c r="T281" s="312">
        <v>0</v>
      </c>
      <c r="U281" s="312">
        <v>0</v>
      </c>
      <c r="V281" s="313">
        <v>1</v>
      </c>
      <c r="W281" s="313">
        <v>1</v>
      </c>
      <c r="X281" s="312">
        <v>0</v>
      </c>
      <c r="Y281" s="312">
        <v>0</v>
      </c>
      <c r="Z281" s="312">
        <v>0</v>
      </c>
      <c r="AA281" s="14">
        <v>0</v>
      </c>
      <c r="AB281" s="317"/>
      <c r="AC281" s="15" t="str">
        <f t="shared" si="312"/>
        <v/>
      </c>
      <c r="AD281" s="15" t="str">
        <f t="shared" si="322"/>
        <v/>
      </c>
      <c r="AE281" s="16" t="str">
        <f t="shared" si="323"/>
        <v>0 - 0</v>
      </c>
      <c r="AF281" s="20" t="str">
        <f t="shared" si="324"/>
        <v>Not an offer</v>
      </c>
      <c r="AG281" s="276" t="str">
        <f t="shared" si="317"/>
        <v>Not an Offer</v>
      </c>
      <c r="AH281" s="150"/>
      <c r="AI281" s="254">
        <v>265</v>
      </c>
      <c r="AJ281" s="149" t="str">
        <f t="shared" si="318"/>
        <v>00-ICT</v>
      </c>
      <c r="AK281" s="254" t="b">
        <f t="shared" si="309"/>
        <v>0</v>
      </c>
      <c r="AL281" s="254">
        <f t="shared" si="313"/>
        <v>0</v>
      </c>
      <c r="AM281" s="254">
        <f t="shared" si="319"/>
        <v>0</v>
      </c>
      <c r="AN281" s="288">
        <f t="shared" si="325"/>
        <v>0</v>
      </c>
      <c r="AO281" s="288">
        <f>IF(AND($BU281=$BV281,BU281=AO$13),$J281&amp;$K281&amp;$L281&amp;$M281&amp;$N281&amp;$O281&amp;$P281&amp;$Q281&amp;$R281&amp;$S281&amp;$T281&amp;$U281,IFERROR(MATCH($AN281,AO$17:AO280,0),-1000))</f>
        <v>1</v>
      </c>
      <c r="AP281" s="288">
        <f>IF(AND($BU281=$BV281,BV281=AP$13),$J281&amp;$K281&amp;$L281&amp;$M281&amp;$N281&amp;$O281&amp;$P281&amp;$Q281&amp;$R281&amp;$S281&amp;$T281&amp;$U281,IFERROR(MATCH($AN281,AP$17:AP280,0),-1000))</f>
        <v>1</v>
      </c>
      <c r="AQ281" s="288">
        <f>IF(AND($BU281=$BV281,BW281=AQ$13),$J281&amp;$K281&amp;$L281&amp;$M281&amp;$N281&amp;$O281&amp;$P281&amp;$Q281&amp;$R281&amp;$S281&amp;$T281&amp;$U281,IFERROR(MATCH($AN281,AQ$17:AQ280,0),-1000))</f>
        <v>1</v>
      </c>
      <c r="AR281" s="288">
        <f>IF(AND($BU281=$BV281,BX281=AR$13),$J281&amp;$K281&amp;$L281&amp;$M281&amp;$N281&amp;$O281&amp;$P281&amp;$Q281&amp;$R281&amp;$S281&amp;$T281&amp;$U281,IFERROR(MATCH($AN281,AR$17:AR280,0),-1000))</f>
        <v>1</v>
      </c>
      <c r="AS281" s="254">
        <f t="shared" si="242"/>
        <v>0</v>
      </c>
      <c r="AT281" s="261" t="str">
        <f t="shared" si="326"/>
        <v/>
      </c>
      <c r="AU281" s="254" t="str">
        <f t="shared" si="320"/>
        <v/>
      </c>
      <c r="AV281" s="254" t="str">
        <f t="shared" si="320"/>
        <v/>
      </c>
      <c r="AW281" s="254" t="str">
        <f t="shared" si="320"/>
        <v/>
      </c>
      <c r="AX281" s="254" t="str">
        <f t="shared" si="320"/>
        <v/>
      </c>
      <c r="AY281" s="254" t="str">
        <f t="shared" si="305"/>
        <v/>
      </c>
      <c r="AZ281" s="254" t="str">
        <f t="shared" si="305"/>
        <v/>
      </c>
      <c r="BA281" s="254" t="str">
        <f t="shared" si="305"/>
        <v/>
      </c>
      <c r="BB281" s="254" t="str">
        <f t="shared" ref="BB281:BE316" si="366">IF(R281&lt;&gt;0,MIN(BA281,BB$14),BA281)</f>
        <v/>
      </c>
      <c r="BC281" s="254" t="str">
        <f t="shared" si="366"/>
        <v/>
      </c>
      <c r="BD281" s="254" t="str">
        <f t="shared" si="366"/>
        <v/>
      </c>
      <c r="BE281" s="262" t="str">
        <f t="shared" si="366"/>
        <v/>
      </c>
      <c r="BF281" s="263" t="str">
        <f t="shared" si="321"/>
        <v/>
      </c>
      <c r="BG281" s="254" t="str">
        <f t="shared" si="321"/>
        <v/>
      </c>
      <c r="BH281" s="254" t="str">
        <f t="shared" si="321"/>
        <v/>
      </c>
      <c r="BI281" s="254" t="str">
        <f t="shared" si="321"/>
        <v/>
      </c>
      <c r="BJ281" s="254" t="str">
        <f t="shared" si="306"/>
        <v/>
      </c>
      <c r="BK281" s="254" t="str">
        <f t="shared" si="306"/>
        <v/>
      </c>
      <c r="BL281" s="254" t="str">
        <f t="shared" si="306"/>
        <v/>
      </c>
      <c r="BM281" s="254" t="str">
        <f t="shared" ref="BM281:BP316" si="367">IF(Q281&lt;&gt;0,MAX(BN281,BM$14),BN281)</f>
        <v/>
      </c>
      <c r="BN281" s="254" t="str">
        <f t="shared" si="367"/>
        <v/>
      </c>
      <c r="BO281" s="254" t="str">
        <f t="shared" si="367"/>
        <v/>
      </c>
      <c r="BP281" s="254" t="str">
        <f t="shared" si="367"/>
        <v/>
      </c>
      <c r="BQ281" s="264" t="str">
        <f t="shared" si="327"/>
        <v/>
      </c>
      <c r="BR281" s="261" t="str">
        <f t="shared" si="314"/>
        <v/>
      </c>
      <c r="BS281" s="254" t="str">
        <f t="shared" si="364"/>
        <v/>
      </c>
      <c r="BT281" s="254" t="str">
        <f t="shared" si="364"/>
        <v/>
      </c>
      <c r="BU281" s="265" t="str">
        <f t="shared" si="364"/>
        <v/>
      </c>
      <c r="BV281" s="263" t="str">
        <f t="shared" si="365"/>
        <v/>
      </c>
      <c r="BW281" s="254" t="str">
        <f t="shared" si="365"/>
        <v/>
      </c>
      <c r="BX281" s="254" t="str">
        <f t="shared" si="365"/>
        <v/>
      </c>
      <c r="BY281" s="264" t="str">
        <f t="shared" si="315"/>
        <v/>
      </c>
      <c r="BZ281" s="254" t="str">
        <f t="shared" si="316"/>
        <v/>
      </c>
      <c r="CA281" s="254">
        <f t="shared" si="308"/>
        <v>0</v>
      </c>
      <c r="CB281" s="254">
        <f t="shared" si="308"/>
        <v>0</v>
      </c>
      <c r="CC281" s="254">
        <f t="shared" si="308"/>
        <v>0</v>
      </c>
      <c r="CD281" s="254">
        <f t="shared" si="308"/>
        <v>0</v>
      </c>
      <c r="CE281" s="254">
        <f t="shared" si="308"/>
        <v>0</v>
      </c>
      <c r="CF281" s="254">
        <f t="shared" si="308"/>
        <v>0</v>
      </c>
      <c r="CG281" s="254">
        <f t="shared" si="307"/>
        <v>0</v>
      </c>
      <c r="CH281" s="254">
        <f t="shared" si="307"/>
        <v>0</v>
      </c>
      <c r="CI281" s="254">
        <f t="shared" si="307"/>
        <v>0</v>
      </c>
      <c r="CJ281" s="254">
        <f t="shared" si="307"/>
        <v>0</v>
      </c>
      <c r="CK281" s="254">
        <f t="shared" si="307"/>
        <v>0</v>
      </c>
      <c r="CL281" s="254">
        <f t="shared" si="307"/>
        <v>0</v>
      </c>
      <c r="CM281" s="254">
        <f t="shared" si="328"/>
        <v>0</v>
      </c>
      <c r="CN281" s="254">
        <f t="shared" si="329"/>
        <v>0</v>
      </c>
      <c r="CO281" s="254">
        <f t="shared" si="330"/>
        <v>0</v>
      </c>
      <c r="CP281" s="254">
        <f t="shared" si="331"/>
        <v>0</v>
      </c>
      <c r="CQ281" s="254">
        <f t="shared" si="332"/>
        <v>0</v>
      </c>
      <c r="CR281" s="254">
        <f t="shared" si="333"/>
        <v>0</v>
      </c>
      <c r="CS281" s="254">
        <f t="shared" si="334"/>
        <v>0</v>
      </c>
      <c r="CT281" s="254">
        <f t="shared" si="335"/>
        <v>0</v>
      </c>
      <c r="CU281" s="254">
        <f t="shared" si="336"/>
        <v>0</v>
      </c>
      <c r="CV281" s="254">
        <f t="shared" si="337"/>
        <v>0</v>
      </c>
      <c r="CW281" s="254">
        <f t="shared" si="338"/>
        <v>0</v>
      </c>
      <c r="CX281" s="254">
        <f t="shared" si="339"/>
        <v>0</v>
      </c>
      <c r="CY281" s="254">
        <f t="shared" si="340"/>
        <v>0</v>
      </c>
      <c r="CZ281" s="254">
        <f t="shared" si="341"/>
        <v>0</v>
      </c>
      <c r="DA281" s="254">
        <f t="shared" si="342"/>
        <v>0</v>
      </c>
      <c r="DB281" s="254">
        <f t="shared" si="343"/>
        <v>0</v>
      </c>
      <c r="DC281" s="254">
        <f t="shared" si="344"/>
        <v>0</v>
      </c>
      <c r="DD281" s="254">
        <f t="shared" si="345"/>
        <v>0</v>
      </c>
      <c r="DE281" s="254">
        <f t="shared" si="346"/>
        <v>0</v>
      </c>
      <c r="DF281" s="254">
        <f t="shared" si="347"/>
        <v>0</v>
      </c>
      <c r="DG281" s="254">
        <f t="shared" si="348"/>
        <v>0</v>
      </c>
      <c r="DH281" s="254">
        <f t="shared" si="349"/>
        <v>0</v>
      </c>
      <c r="DI281" s="254">
        <f t="shared" si="350"/>
        <v>0</v>
      </c>
      <c r="DJ281" s="254">
        <f t="shared" si="351"/>
        <v>0</v>
      </c>
      <c r="DK281" s="254">
        <f t="shared" si="352"/>
        <v>0</v>
      </c>
      <c r="DL281" s="254">
        <f t="shared" si="353"/>
        <v>0</v>
      </c>
      <c r="DM281" s="254">
        <f t="shared" si="354"/>
        <v>0</v>
      </c>
      <c r="DN281" s="254">
        <f t="shared" si="355"/>
        <v>0</v>
      </c>
      <c r="DO281" s="254">
        <f t="shared" si="356"/>
        <v>0</v>
      </c>
      <c r="DP281" s="254">
        <f t="shared" si="357"/>
        <v>0</v>
      </c>
      <c r="DQ281" s="254">
        <f t="shared" si="358"/>
        <v>0</v>
      </c>
      <c r="DR281" s="254">
        <f t="shared" si="359"/>
        <v>0</v>
      </c>
      <c r="DS281" s="254">
        <f t="shared" si="360"/>
        <v>0</v>
      </c>
      <c r="DT281" s="254">
        <f t="shared" si="361"/>
        <v>0</v>
      </c>
      <c r="DU281" s="254">
        <f t="shared" si="362"/>
        <v>0</v>
      </c>
      <c r="DV281" s="254">
        <f t="shared" si="363"/>
        <v>0</v>
      </c>
    </row>
    <row r="282" spans="1:126" ht="24" customHeight="1">
      <c r="A282" s="11" t="str">
        <f ca="1">IF(AG282&lt;&gt;"OK","",CONCATENATE(TEXT('Front Page'!$F$33,"000"),TEXT('Front Page'!$F$31,"000"),"-",LEFT('Front Page'!$R$53,5),"-",LEFT(D282,1),AJ282, "-",TEXT(B282,"000")))</f>
        <v/>
      </c>
      <c r="B282" s="12" t="str">
        <f>IFERROR(IF(E282="","",MAX(B$17:B281)+1),"")</f>
        <v/>
      </c>
      <c r="C282" s="13"/>
      <c r="D282" s="29" t="str">
        <f t="shared" si="300"/>
        <v>None</v>
      </c>
      <c r="E282" s="29" t="str">
        <f t="shared" si="310"/>
        <v/>
      </c>
      <c r="F282" s="29" t="str">
        <f t="shared" si="311"/>
        <v/>
      </c>
      <c r="G282" s="363"/>
      <c r="H282" s="364"/>
      <c r="I282" s="325" t="str">
        <f t="shared" si="255"/>
        <v>No</v>
      </c>
      <c r="J282" s="314">
        <v>0</v>
      </c>
      <c r="K282" s="312">
        <v>0</v>
      </c>
      <c r="L282" s="312">
        <v>0</v>
      </c>
      <c r="M282" s="312">
        <v>0</v>
      </c>
      <c r="N282" s="312">
        <v>0</v>
      </c>
      <c r="O282" s="312">
        <v>0</v>
      </c>
      <c r="P282" s="312">
        <v>0</v>
      </c>
      <c r="Q282" s="312">
        <v>0</v>
      </c>
      <c r="R282" s="312">
        <v>0</v>
      </c>
      <c r="S282" s="312">
        <v>0</v>
      </c>
      <c r="T282" s="312">
        <v>0</v>
      </c>
      <c r="U282" s="312">
        <v>0</v>
      </c>
      <c r="V282" s="313">
        <v>1</v>
      </c>
      <c r="W282" s="313">
        <v>1</v>
      </c>
      <c r="X282" s="312">
        <v>0</v>
      </c>
      <c r="Y282" s="312">
        <v>0</v>
      </c>
      <c r="Z282" s="312">
        <v>0</v>
      </c>
      <c r="AA282" s="14">
        <v>0</v>
      </c>
      <c r="AB282" s="317"/>
      <c r="AC282" s="15" t="str">
        <f t="shared" si="312"/>
        <v/>
      </c>
      <c r="AD282" s="15" t="str">
        <f t="shared" si="322"/>
        <v/>
      </c>
      <c r="AE282" s="16" t="str">
        <f t="shared" si="323"/>
        <v>0 - 0</v>
      </c>
      <c r="AF282" s="20" t="str">
        <f t="shared" si="324"/>
        <v>Not an offer</v>
      </c>
      <c r="AG282" s="276" t="str">
        <f t="shared" si="317"/>
        <v>Not an Offer</v>
      </c>
      <c r="AH282" s="150"/>
      <c r="AI282" s="254">
        <v>266</v>
      </c>
      <c r="AJ282" s="149" t="str">
        <f t="shared" si="318"/>
        <v>00-ICT</v>
      </c>
      <c r="AK282" s="254" t="b">
        <f t="shared" si="309"/>
        <v>0</v>
      </c>
      <c r="AL282" s="254">
        <f t="shared" si="313"/>
        <v>0</v>
      </c>
      <c r="AM282" s="254">
        <f t="shared" si="319"/>
        <v>0</v>
      </c>
      <c r="AN282" s="288">
        <f t="shared" si="325"/>
        <v>0</v>
      </c>
      <c r="AO282" s="288">
        <f>IF(AND($BU282=$BV282,BU282=AO$13),$J282&amp;$K282&amp;$L282&amp;$M282&amp;$N282&amp;$O282&amp;$P282&amp;$Q282&amp;$R282&amp;$S282&amp;$T282&amp;$U282,IFERROR(MATCH($AN282,AO$17:AO281,0),-1000))</f>
        <v>1</v>
      </c>
      <c r="AP282" s="288">
        <f>IF(AND($BU282=$BV282,BV282=AP$13),$J282&amp;$K282&amp;$L282&amp;$M282&amp;$N282&amp;$O282&amp;$P282&amp;$Q282&amp;$R282&amp;$S282&amp;$T282&amp;$U282,IFERROR(MATCH($AN282,AP$17:AP281,0),-1000))</f>
        <v>1</v>
      </c>
      <c r="AQ282" s="288">
        <f>IF(AND($BU282=$BV282,BW282=AQ$13),$J282&amp;$K282&amp;$L282&amp;$M282&amp;$N282&amp;$O282&amp;$P282&amp;$Q282&amp;$R282&amp;$S282&amp;$T282&amp;$U282,IFERROR(MATCH($AN282,AQ$17:AQ281,0),-1000))</f>
        <v>1</v>
      </c>
      <c r="AR282" s="288">
        <f>IF(AND($BU282=$BV282,BX282=AR$13),$J282&amp;$K282&amp;$L282&amp;$M282&amp;$N282&amp;$O282&amp;$P282&amp;$Q282&amp;$R282&amp;$S282&amp;$T282&amp;$U282,IFERROR(MATCH($AN282,AR$17:AR281,0),-1000))</f>
        <v>1</v>
      </c>
      <c r="AS282" s="254">
        <f t="shared" si="242"/>
        <v>0</v>
      </c>
      <c r="AT282" s="261" t="str">
        <f t="shared" si="326"/>
        <v/>
      </c>
      <c r="AU282" s="254" t="str">
        <f t="shared" si="320"/>
        <v/>
      </c>
      <c r="AV282" s="254" t="str">
        <f t="shared" si="320"/>
        <v/>
      </c>
      <c r="AW282" s="254" t="str">
        <f t="shared" si="320"/>
        <v/>
      </c>
      <c r="AX282" s="254" t="str">
        <f t="shared" si="320"/>
        <v/>
      </c>
      <c r="AY282" s="254" t="str">
        <f t="shared" si="320"/>
        <v/>
      </c>
      <c r="AZ282" s="254" t="str">
        <f t="shared" si="320"/>
        <v/>
      </c>
      <c r="BA282" s="254" t="str">
        <f t="shared" si="320"/>
        <v/>
      </c>
      <c r="BB282" s="254" t="str">
        <f t="shared" si="366"/>
        <v/>
      </c>
      <c r="BC282" s="254" t="str">
        <f t="shared" si="366"/>
        <v/>
      </c>
      <c r="BD282" s="254" t="str">
        <f t="shared" si="366"/>
        <v/>
      </c>
      <c r="BE282" s="262" t="str">
        <f t="shared" si="366"/>
        <v/>
      </c>
      <c r="BF282" s="263" t="str">
        <f t="shared" si="321"/>
        <v/>
      </c>
      <c r="BG282" s="254" t="str">
        <f t="shared" si="321"/>
        <v/>
      </c>
      <c r="BH282" s="254" t="str">
        <f t="shared" si="321"/>
        <v/>
      </c>
      <c r="BI282" s="254" t="str">
        <f t="shared" si="321"/>
        <v/>
      </c>
      <c r="BJ282" s="254" t="str">
        <f t="shared" si="321"/>
        <v/>
      </c>
      <c r="BK282" s="254" t="str">
        <f t="shared" si="321"/>
        <v/>
      </c>
      <c r="BL282" s="254" t="str">
        <f t="shared" si="321"/>
        <v/>
      </c>
      <c r="BM282" s="254" t="str">
        <f t="shared" si="367"/>
        <v/>
      </c>
      <c r="BN282" s="254" t="str">
        <f t="shared" si="367"/>
        <v/>
      </c>
      <c r="BO282" s="254" t="str">
        <f t="shared" si="367"/>
        <v/>
      </c>
      <c r="BP282" s="254" t="str">
        <f t="shared" si="367"/>
        <v/>
      </c>
      <c r="BQ282" s="264" t="str">
        <f t="shared" si="327"/>
        <v/>
      </c>
      <c r="BR282" s="261" t="str">
        <f t="shared" si="314"/>
        <v/>
      </c>
      <c r="BS282" s="254" t="str">
        <f t="shared" si="364"/>
        <v/>
      </c>
      <c r="BT282" s="254" t="str">
        <f t="shared" si="364"/>
        <v/>
      </c>
      <c r="BU282" s="265" t="str">
        <f t="shared" si="364"/>
        <v/>
      </c>
      <c r="BV282" s="263" t="str">
        <f t="shared" si="365"/>
        <v/>
      </c>
      <c r="BW282" s="254" t="str">
        <f t="shared" si="365"/>
        <v/>
      </c>
      <c r="BX282" s="254" t="str">
        <f t="shared" si="365"/>
        <v/>
      </c>
      <c r="BY282" s="264" t="str">
        <f t="shared" si="315"/>
        <v/>
      </c>
      <c r="BZ282" s="254" t="str">
        <f t="shared" si="316"/>
        <v/>
      </c>
      <c r="CA282" s="254">
        <f t="shared" si="308"/>
        <v>0</v>
      </c>
      <c r="CB282" s="254">
        <f t="shared" si="308"/>
        <v>0</v>
      </c>
      <c r="CC282" s="254">
        <f t="shared" si="308"/>
        <v>0</v>
      </c>
      <c r="CD282" s="254">
        <f t="shared" si="308"/>
        <v>0</v>
      </c>
      <c r="CE282" s="254">
        <f t="shared" si="308"/>
        <v>0</v>
      </c>
      <c r="CF282" s="254">
        <f t="shared" si="308"/>
        <v>0</v>
      </c>
      <c r="CG282" s="254">
        <f t="shared" si="307"/>
        <v>0</v>
      </c>
      <c r="CH282" s="254">
        <f t="shared" si="307"/>
        <v>0</v>
      </c>
      <c r="CI282" s="254">
        <f t="shared" si="307"/>
        <v>0</v>
      </c>
      <c r="CJ282" s="254">
        <f t="shared" si="307"/>
        <v>0</v>
      </c>
      <c r="CK282" s="254">
        <f t="shared" si="307"/>
        <v>0</v>
      </c>
      <c r="CL282" s="254">
        <f t="shared" si="307"/>
        <v>0</v>
      </c>
      <c r="CM282" s="254">
        <f t="shared" si="328"/>
        <v>0</v>
      </c>
      <c r="CN282" s="254">
        <f t="shared" si="329"/>
        <v>0</v>
      </c>
      <c r="CO282" s="254">
        <f t="shared" si="330"/>
        <v>0</v>
      </c>
      <c r="CP282" s="254">
        <f t="shared" si="331"/>
        <v>0</v>
      </c>
      <c r="CQ282" s="254">
        <f t="shared" si="332"/>
        <v>0</v>
      </c>
      <c r="CR282" s="254">
        <f t="shared" si="333"/>
        <v>0</v>
      </c>
      <c r="CS282" s="254">
        <f t="shared" si="334"/>
        <v>0</v>
      </c>
      <c r="CT282" s="254">
        <f t="shared" si="335"/>
        <v>0</v>
      </c>
      <c r="CU282" s="254">
        <f t="shared" si="336"/>
        <v>0</v>
      </c>
      <c r="CV282" s="254">
        <f t="shared" si="337"/>
        <v>0</v>
      </c>
      <c r="CW282" s="254">
        <f t="shared" si="338"/>
        <v>0</v>
      </c>
      <c r="CX282" s="254">
        <f t="shared" si="339"/>
        <v>0</v>
      </c>
      <c r="CY282" s="254">
        <f t="shared" si="340"/>
        <v>0</v>
      </c>
      <c r="CZ282" s="254">
        <f t="shared" si="341"/>
        <v>0</v>
      </c>
      <c r="DA282" s="254">
        <f t="shared" si="342"/>
        <v>0</v>
      </c>
      <c r="DB282" s="254">
        <f t="shared" si="343"/>
        <v>0</v>
      </c>
      <c r="DC282" s="254">
        <f t="shared" si="344"/>
        <v>0</v>
      </c>
      <c r="DD282" s="254">
        <f t="shared" si="345"/>
        <v>0</v>
      </c>
      <c r="DE282" s="254">
        <f t="shared" si="346"/>
        <v>0</v>
      </c>
      <c r="DF282" s="254">
        <f t="shared" si="347"/>
        <v>0</v>
      </c>
      <c r="DG282" s="254">
        <f t="shared" si="348"/>
        <v>0</v>
      </c>
      <c r="DH282" s="254">
        <f t="shared" si="349"/>
        <v>0</v>
      </c>
      <c r="DI282" s="254">
        <f t="shared" si="350"/>
        <v>0</v>
      </c>
      <c r="DJ282" s="254">
        <f t="shared" si="351"/>
        <v>0</v>
      </c>
      <c r="DK282" s="254">
        <f t="shared" si="352"/>
        <v>0</v>
      </c>
      <c r="DL282" s="254">
        <f t="shared" si="353"/>
        <v>0</v>
      </c>
      <c r="DM282" s="254">
        <f t="shared" si="354"/>
        <v>0</v>
      </c>
      <c r="DN282" s="254">
        <f t="shared" si="355"/>
        <v>0</v>
      </c>
      <c r="DO282" s="254">
        <f t="shared" si="356"/>
        <v>0</v>
      </c>
      <c r="DP282" s="254">
        <f t="shared" si="357"/>
        <v>0</v>
      </c>
      <c r="DQ282" s="254">
        <f t="shared" si="358"/>
        <v>0</v>
      </c>
      <c r="DR282" s="254">
        <f t="shared" si="359"/>
        <v>0</v>
      </c>
      <c r="DS282" s="254">
        <f t="shared" si="360"/>
        <v>0</v>
      </c>
      <c r="DT282" s="254">
        <f t="shared" si="361"/>
        <v>0</v>
      </c>
      <c r="DU282" s="254">
        <f t="shared" si="362"/>
        <v>0</v>
      </c>
      <c r="DV282" s="254">
        <f t="shared" si="363"/>
        <v>0</v>
      </c>
    </row>
    <row r="283" spans="1:126" ht="24" customHeight="1">
      <c r="A283" s="11" t="str">
        <f ca="1">IF(AG283&lt;&gt;"OK","",CONCATENATE(TEXT('Front Page'!$F$33,"000"),TEXT('Front Page'!$F$31,"000"),"-",LEFT('Front Page'!$R$53,5),"-",LEFT(D283,1),AJ283, "-",TEXT(B283,"000")))</f>
        <v/>
      </c>
      <c r="B283" s="12" t="str">
        <f>IFERROR(IF(E283="","",MAX(B$17:B282)+1),"")</f>
        <v/>
      </c>
      <c r="C283" s="13"/>
      <c r="D283" s="29" t="str">
        <f t="shared" si="300"/>
        <v>None</v>
      </c>
      <c r="E283" s="29" t="str">
        <f t="shared" si="310"/>
        <v/>
      </c>
      <c r="F283" s="29" t="str">
        <f t="shared" si="311"/>
        <v/>
      </c>
      <c r="G283" s="363"/>
      <c r="H283" s="364"/>
      <c r="I283" s="325" t="str">
        <f t="shared" si="255"/>
        <v>No</v>
      </c>
      <c r="J283" s="314">
        <v>0</v>
      </c>
      <c r="K283" s="312">
        <v>0</v>
      </c>
      <c r="L283" s="312">
        <v>0</v>
      </c>
      <c r="M283" s="312">
        <v>0</v>
      </c>
      <c r="N283" s="312">
        <v>0</v>
      </c>
      <c r="O283" s="312">
        <v>0</v>
      </c>
      <c r="P283" s="312">
        <v>0</v>
      </c>
      <c r="Q283" s="312">
        <v>0</v>
      </c>
      <c r="R283" s="312">
        <v>0</v>
      </c>
      <c r="S283" s="312">
        <v>0</v>
      </c>
      <c r="T283" s="312">
        <v>0</v>
      </c>
      <c r="U283" s="312">
        <v>0</v>
      </c>
      <c r="V283" s="313">
        <v>1</v>
      </c>
      <c r="W283" s="313">
        <v>1</v>
      </c>
      <c r="X283" s="312">
        <v>0</v>
      </c>
      <c r="Y283" s="312">
        <v>0</v>
      </c>
      <c r="Z283" s="312">
        <v>0</v>
      </c>
      <c r="AA283" s="14">
        <v>0</v>
      </c>
      <c r="AB283" s="317"/>
      <c r="AC283" s="15" t="str">
        <f t="shared" si="312"/>
        <v/>
      </c>
      <c r="AD283" s="15" t="str">
        <f t="shared" si="322"/>
        <v/>
      </c>
      <c r="AE283" s="16" t="str">
        <f t="shared" si="323"/>
        <v>0 - 0</v>
      </c>
      <c r="AF283" s="20" t="str">
        <f t="shared" si="324"/>
        <v>Not an offer</v>
      </c>
      <c r="AG283" s="276" t="str">
        <f t="shared" si="317"/>
        <v>Not an Offer</v>
      </c>
      <c r="AH283" s="150"/>
      <c r="AI283" s="254">
        <v>267</v>
      </c>
      <c r="AJ283" s="149" t="str">
        <f t="shared" si="318"/>
        <v>00-ICT</v>
      </c>
      <c r="AK283" s="254" t="b">
        <f t="shared" si="309"/>
        <v>0</v>
      </c>
      <c r="AL283" s="254">
        <f t="shared" si="313"/>
        <v>0</v>
      </c>
      <c r="AM283" s="254">
        <f t="shared" si="319"/>
        <v>0</v>
      </c>
      <c r="AN283" s="288">
        <f t="shared" si="325"/>
        <v>0</v>
      </c>
      <c r="AO283" s="288">
        <f>IF(AND($BU283=$BV283,BU283=AO$13),$J283&amp;$K283&amp;$L283&amp;$M283&amp;$N283&amp;$O283&amp;$P283&amp;$Q283&amp;$R283&amp;$S283&amp;$T283&amp;$U283,IFERROR(MATCH($AN283,AO$17:AO282,0),-1000))</f>
        <v>1</v>
      </c>
      <c r="AP283" s="288">
        <f>IF(AND($BU283=$BV283,BV283=AP$13),$J283&amp;$K283&amp;$L283&amp;$M283&amp;$N283&amp;$O283&amp;$P283&amp;$Q283&amp;$R283&amp;$S283&amp;$T283&amp;$U283,IFERROR(MATCH($AN283,AP$17:AP282,0),-1000))</f>
        <v>1</v>
      </c>
      <c r="AQ283" s="288">
        <f>IF(AND($BU283=$BV283,BW283=AQ$13),$J283&amp;$K283&amp;$L283&amp;$M283&amp;$N283&amp;$O283&amp;$P283&amp;$Q283&amp;$R283&amp;$S283&amp;$T283&amp;$U283,IFERROR(MATCH($AN283,AQ$17:AQ282,0),-1000))</f>
        <v>1</v>
      </c>
      <c r="AR283" s="288">
        <f>IF(AND($BU283=$BV283,BX283=AR$13),$J283&amp;$K283&amp;$L283&amp;$M283&amp;$N283&amp;$O283&amp;$P283&amp;$Q283&amp;$R283&amp;$S283&amp;$T283&amp;$U283,IFERROR(MATCH($AN283,AR$17:AR282,0),-1000))</f>
        <v>1</v>
      </c>
      <c r="AS283" s="254">
        <f t="shared" si="242"/>
        <v>0</v>
      </c>
      <c r="AT283" s="261" t="str">
        <f t="shared" si="326"/>
        <v/>
      </c>
      <c r="AU283" s="254" t="str">
        <f t="shared" si="320"/>
        <v/>
      </c>
      <c r="AV283" s="254" t="str">
        <f t="shared" si="320"/>
        <v/>
      </c>
      <c r="AW283" s="254" t="str">
        <f t="shared" si="320"/>
        <v/>
      </c>
      <c r="AX283" s="254" t="str">
        <f t="shared" si="320"/>
        <v/>
      </c>
      <c r="AY283" s="254" t="str">
        <f t="shared" si="320"/>
        <v/>
      </c>
      <c r="AZ283" s="254" t="str">
        <f t="shared" si="320"/>
        <v/>
      </c>
      <c r="BA283" s="254" t="str">
        <f t="shared" si="320"/>
        <v/>
      </c>
      <c r="BB283" s="254" t="str">
        <f t="shared" si="366"/>
        <v/>
      </c>
      <c r="BC283" s="254" t="str">
        <f t="shared" si="366"/>
        <v/>
      </c>
      <c r="BD283" s="254" t="str">
        <f t="shared" si="366"/>
        <v/>
      </c>
      <c r="BE283" s="262" t="str">
        <f t="shared" si="366"/>
        <v/>
      </c>
      <c r="BF283" s="263" t="str">
        <f t="shared" si="321"/>
        <v/>
      </c>
      <c r="BG283" s="254" t="str">
        <f t="shared" si="321"/>
        <v/>
      </c>
      <c r="BH283" s="254" t="str">
        <f t="shared" si="321"/>
        <v/>
      </c>
      <c r="BI283" s="254" t="str">
        <f t="shared" si="321"/>
        <v/>
      </c>
      <c r="BJ283" s="254" t="str">
        <f t="shared" si="321"/>
        <v/>
      </c>
      <c r="BK283" s="254" t="str">
        <f t="shared" si="321"/>
        <v/>
      </c>
      <c r="BL283" s="254" t="str">
        <f t="shared" si="321"/>
        <v/>
      </c>
      <c r="BM283" s="254" t="str">
        <f t="shared" si="367"/>
        <v/>
      </c>
      <c r="BN283" s="254" t="str">
        <f t="shared" si="367"/>
        <v/>
      </c>
      <c r="BO283" s="254" t="str">
        <f t="shared" si="367"/>
        <v/>
      </c>
      <c r="BP283" s="254" t="str">
        <f t="shared" si="367"/>
        <v/>
      </c>
      <c r="BQ283" s="264" t="str">
        <f t="shared" si="327"/>
        <v/>
      </c>
      <c r="BR283" s="261" t="str">
        <f t="shared" si="314"/>
        <v/>
      </c>
      <c r="BS283" s="254" t="str">
        <f t="shared" si="364"/>
        <v/>
      </c>
      <c r="BT283" s="254" t="str">
        <f t="shared" si="364"/>
        <v/>
      </c>
      <c r="BU283" s="265" t="str">
        <f t="shared" si="364"/>
        <v/>
      </c>
      <c r="BV283" s="263" t="str">
        <f t="shared" si="365"/>
        <v/>
      </c>
      <c r="BW283" s="254" t="str">
        <f t="shared" si="365"/>
        <v/>
      </c>
      <c r="BX283" s="254" t="str">
        <f t="shared" si="365"/>
        <v/>
      </c>
      <c r="BY283" s="264" t="str">
        <f t="shared" si="315"/>
        <v/>
      </c>
      <c r="BZ283" s="254" t="str">
        <f t="shared" si="316"/>
        <v/>
      </c>
      <c r="CA283" s="254">
        <f t="shared" si="308"/>
        <v>0</v>
      </c>
      <c r="CB283" s="254">
        <f t="shared" si="308"/>
        <v>0</v>
      </c>
      <c r="CC283" s="254">
        <f t="shared" si="308"/>
        <v>0</v>
      </c>
      <c r="CD283" s="254">
        <f t="shared" si="308"/>
        <v>0</v>
      </c>
      <c r="CE283" s="254">
        <f t="shared" si="308"/>
        <v>0</v>
      </c>
      <c r="CF283" s="254">
        <f t="shared" si="308"/>
        <v>0</v>
      </c>
      <c r="CG283" s="254">
        <f t="shared" si="307"/>
        <v>0</v>
      </c>
      <c r="CH283" s="254">
        <f t="shared" si="307"/>
        <v>0</v>
      </c>
      <c r="CI283" s="254">
        <f t="shared" si="307"/>
        <v>0</v>
      </c>
      <c r="CJ283" s="254">
        <f t="shared" si="307"/>
        <v>0</v>
      </c>
      <c r="CK283" s="254">
        <f t="shared" si="307"/>
        <v>0</v>
      </c>
      <c r="CL283" s="254">
        <f t="shared" si="307"/>
        <v>0</v>
      </c>
      <c r="CM283" s="254">
        <f t="shared" si="328"/>
        <v>0</v>
      </c>
      <c r="CN283" s="254">
        <f t="shared" si="329"/>
        <v>0</v>
      </c>
      <c r="CO283" s="254">
        <f t="shared" si="330"/>
        <v>0</v>
      </c>
      <c r="CP283" s="254">
        <f t="shared" si="331"/>
        <v>0</v>
      </c>
      <c r="CQ283" s="254">
        <f t="shared" si="332"/>
        <v>0</v>
      </c>
      <c r="CR283" s="254">
        <f t="shared" si="333"/>
        <v>0</v>
      </c>
      <c r="CS283" s="254">
        <f t="shared" si="334"/>
        <v>0</v>
      </c>
      <c r="CT283" s="254">
        <f t="shared" si="335"/>
        <v>0</v>
      </c>
      <c r="CU283" s="254">
        <f t="shared" si="336"/>
        <v>0</v>
      </c>
      <c r="CV283" s="254">
        <f t="shared" si="337"/>
        <v>0</v>
      </c>
      <c r="CW283" s="254">
        <f t="shared" si="338"/>
        <v>0</v>
      </c>
      <c r="CX283" s="254">
        <f t="shared" si="339"/>
        <v>0</v>
      </c>
      <c r="CY283" s="254">
        <f t="shared" si="340"/>
        <v>0</v>
      </c>
      <c r="CZ283" s="254">
        <f t="shared" si="341"/>
        <v>0</v>
      </c>
      <c r="DA283" s="254">
        <f t="shared" si="342"/>
        <v>0</v>
      </c>
      <c r="DB283" s="254">
        <f t="shared" si="343"/>
        <v>0</v>
      </c>
      <c r="DC283" s="254">
        <f t="shared" si="344"/>
        <v>0</v>
      </c>
      <c r="DD283" s="254">
        <f t="shared" si="345"/>
        <v>0</v>
      </c>
      <c r="DE283" s="254">
        <f t="shared" si="346"/>
        <v>0</v>
      </c>
      <c r="DF283" s="254">
        <f t="shared" si="347"/>
        <v>0</v>
      </c>
      <c r="DG283" s="254">
        <f t="shared" si="348"/>
        <v>0</v>
      </c>
      <c r="DH283" s="254">
        <f t="shared" si="349"/>
        <v>0</v>
      </c>
      <c r="DI283" s="254">
        <f t="shared" si="350"/>
        <v>0</v>
      </c>
      <c r="DJ283" s="254">
        <f t="shared" si="351"/>
        <v>0</v>
      </c>
      <c r="DK283" s="254">
        <f t="shared" si="352"/>
        <v>0</v>
      </c>
      <c r="DL283" s="254">
        <f t="shared" si="353"/>
        <v>0</v>
      </c>
      <c r="DM283" s="254">
        <f t="shared" si="354"/>
        <v>0</v>
      </c>
      <c r="DN283" s="254">
        <f t="shared" si="355"/>
        <v>0</v>
      </c>
      <c r="DO283" s="254">
        <f t="shared" si="356"/>
        <v>0</v>
      </c>
      <c r="DP283" s="254">
        <f t="shared" si="357"/>
        <v>0</v>
      </c>
      <c r="DQ283" s="254">
        <f t="shared" si="358"/>
        <v>0</v>
      </c>
      <c r="DR283" s="254">
        <f t="shared" si="359"/>
        <v>0</v>
      </c>
      <c r="DS283" s="254">
        <f t="shared" si="360"/>
        <v>0</v>
      </c>
      <c r="DT283" s="254">
        <f t="shared" si="361"/>
        <v>0</v>
      </c>
      <c r="DU283" s="254">
        <f t="shared" si="362"/>
        <v>0</v>
      </c>
      <c r="DV283" s="254">
        <f t="shared" si="363"/>
        <v>0</v>
      </c>
    </row>
    <row r="284" spans="1:126" ht="24" customHeight="1">
      <c r="A284" s="11" t="str">
        <f ca="1">IF(AG284&lt;&gt;"OK","",CONCATENATE(TEXT('Front Page'!$F$33,"000"),TEXT('Front Page'!$F$31,"000"),"-",LEFT('Front Page'!$R$53,5),"-",LEFT(D284,1),AJ284, "-",TEXT(B284,"000")))</f>
        <v/>
      </c>
      <c r="B284" s="12" t="str">
        <f>IFERROR(IF(E284="","",MAX(B$17:B283)+1),"")</f>
        <v/>
      </c>
      <c r="C284" s="13"/>
      <c r="D284" s="29" t="str">
        <f t="shared" si="300"/>
        <v>None</v>
      </c>
      <c r="E284" s="29" t="str">
        <f t="shared" si="310"/>
        <v/>
      </c>
      <c r="F284" s="29" t="str">
        <f t="shared" si="311"/>
        <v/>
      </c>
      <c r="G284" s="363"/>
      <c r="H284" s="364"/>
      <c r="I284" s="325" t="str">
        <f t="shared" si="255"/>
        <v>No</v>
      </c>
      <c r="J284" s="314">
        <v>0</v>
      </c>
      <c r="K284" s="312">
        <v>0</v>
      </c>
      <c r="L284" s="312">
        <v>0</v>
      </c>
      <c r="M284" s="312">
        <v>0</v>
      </c>
      <c r="N284" s="312">
        <v>0</v>
      </c>
      <c r="O284" s="312">
        <v>0</v>
      </c>
      <c r="P284" s="312">
        <v>0</v>
      </c>
      <c r="Q284" s="312">
        <v>0</v>
      </c>
      <c r="R284" s="312">
        <v>0</v>
      </c>
      <c r="S284" s="312">
        <v>0</v>
      </c>
      <c r="T284" s="312">
        <v>0</v>
      </c>
      <c r="U284" s="312">
        <v>0</v>
      </c>
      <c r="V284" s="313">
        <v>1</v>
      </c>
      <c r="W284" s="313">
        <v>1</v>
      </c>
      <c r="X284" s="312">
        <v>0</v>
      </c>
      <c r="Y284" s="312">
        <v>0</v>
      </c>
      <c r="Z284" s="312">
        <v>0</v>
      </c>
      <c r="AA284" s="14">
        <v>0</v>
      </c>
      <c r="AB284" s="317"/>
      <c r="AC284" s="15" t="str">
        <f t="shared" si="312"/>
        <v/>
      </c>
      <c r="AD284" s="15" t="str">
        <f t="shared" si="322"/>
        <v/>
      </c>
      <c r="AE284" s="16" t="str">
        <f t="shared" si="323"/>
        <v>0 - 0</v>
      </c>
      <c r="AF284" s="20" t="str">
        <f t="shared" si="324"/>
        <v>Not an offer</v>
      </c>
      <c r="AG284" s="276" t="str">
        <f t="shared" si="317"/>
        <v>Not an Offer</v>
      </c>
      <c r="AH284" s="150"/>
      <c r="AI284" s="254">
        <v>268</v>
      </c>
      <c r="AJ284" s="149" t="str">
        <f t="shared" si="318"/>
        <v>00-ICT</v>
      </c>
      <c r="AK284" s="254" t="b">
        <f t="shared" si="309"/>
        <v>0</v>
      </c>
      <c r="AL284" s="254">
        <f t="shared" si="313"/>
        <v>0</v>
      </c>
      <c r="AM284" s="254">
        <f t="shared" si="319"/>
        <v>0</v>
      </c>
      <c r="AN284" s="288">
        <f t="shared" si="325"/>
        <v>0</v>
      </c>
      <c r="AO284" s="288">
        <f>IF(AND($BU284=$BV284,BU284=AO$13),$J284&amp;$K284&amp;$L284&amp;$M284&amp;$N284&amp;$O284&amp;$P284&amp;$Q284&amp;$R284&amp;$S284&amp;$T284&amp;$U284,IFERROR(MATCH($AN284,AO$17:AO283,0),-1000))</f>
        <v>1</v>
      </c>
      <c r="AP284" s="288">
        <f>IF(AND($BU284=$BV284,BV284=AP$13),$J284&amp;$K284&amp;$L284&amp;$M284&amp;$N284&amp;$O284&amp;$P284&amp;$Q284&amp;$R284&amp;$S284&amp;$T284&amp;$U284,IFERROR(MATCH($AN284,AP$17:AP283,0),-1000))</f>
        <v>1</v>
      </c>
      <c r="AQ284" s="288">
        <f>IF(AND($BU284=$BV284,BW284=AQ$13),$J284&amp;$K284&amp;$L284&amp;$M284&amp;$N284&amp;$O284&amp;$P284&amp;$Q284&amp;$R284&amp;$S284&amp;$T284&amp;$U284,IFERROR(MATCH($AN284,AQ$17:AQ283,0),-1000))</f>
        <v>1</v>
      </c>
      <c r="AR284" s="288">
        <f>IF(AND($BU284=$BV284,BX284=AR$13),$J284&amp;$K284&amp;$L284&amp;$M284&amp;$N284&amp;$O284&amp;$P284&amp;$Q284&amp;$R284&amp;$S284&amp;$T284&amp;$U284,IFERROR(MATCH($AN284,AR$17:AR283,0),-1000))</f>
        <v>1</v>
      </c>
      <c r="AS284" s="254">
        <f t="shared" si="242"/>
        <v>0</v>
      </c>
      <c r="AT284" s="261" t="str">
        <f t="shared" si="326"/>
        <v/>
      </c>
      <c r="AU284" s="254" t="str">
        <f t="shared" si="320"/>
        <v/>
      </c>
      <c r="AV284" s="254" t="str">
        <f t="shared" si="320"/>
        <v/>
      </c>
      <c r="AW284" s="254" t="str">
        <f t="shared" si="320"/>
        <v/>
      </c>
      <c r="AX284" s="254" t="str">
        <f t="shared" si="320"/>
        <v/>
      </c>
      <c r="AY284" s="254" t="str">
        <f t="shared" si="320"/>
        <v/>
      </c>
      <c r="AZ284" s="254" t="str">
        <f t="shared" si="320"/>
        <v/>
      </c>
      <c r="BA284" s="254" t="str">
        <f t="shared" si="320"/>
        <v/>
      </c>
      <c r="BB284" s="254" t="str">
        <f t="shared" si="366"/>
        <v/>
      </c>
      <c r="BC284" s="254" t="str">
        <f t="shared" si="366"/>
        <v/>
      </c>
      <c r="BD284" s="254" t="str">
        <f t="shared" si="366"/>
        <v/>
      </c>
      <c r="BE284" s="262" t="str">
        <f t="shared" si="366"/>
        <v/>
      </c>
      <c r="BF284" s="263" t="str">
        <f t="shared" si="321"/>
        <v/>
      </c>
      <c r="BG284" s="254" t="str">
        <f t="shared" si="321"/>
        <v/>
      </c>
      <c r="BH284" s="254" t="str">
        <f t="shared" si="321"/>
        <v/>
      </c>
      <c r="BI284" s="254" t="str">
        <f t="shared" si="321"/>
        <v/>
      </c>
      <c r="BJ284" s="254" t="str">
        <f t="shared" si="321"/>
        <v/>
      </c>
      <c r="BK284" s="254" t="str">
        <f t="shared" si="321"/>
        <v/>
      </c>
      <c r="BL284" s="254" t="str">
        <f t="shared" si="321"/>
        <v/>
      </c>
      <c r="BM284" s="254" t="str">
        <f t="shared" si="367"/>
        <v/>
      </c>
      <c r="BN284" s="254" t="str">
        <f t="shared" si="367"/>
        <v/>
      </c>
      <c r="BO284" s="254" t="str">
        <f t="shared" si="367"/>
        <v/>
      </c>
      <c r="BP284" s="254" t="str">
        <f t="shared" si="367"/>
        <v/>
      </c>
      <c r="BQ284" s="264" t="str">
        <f t="shared" si="327"/>
        <v/>
      </c>
      <c r="BR284" s="261" t="str">
        <f t="shared" si="314"/>
        <v/>
      </c>
      <c r="BS284" s="254" t="str">
        <f t="shared" si="364"/>
        <v/>
      </c>
      <c r="BT284" s="254" t="str">
        <f t="shared" si="364"/>
        <v/>
      </c>
      <c r="BU284" s="265" t="str">
        <f t="shared" si="364"/>
        <v/>
      </c>
      <c r="BV284" s="263" t="str">
        <f t="shared" si="365"/>
        <v/>
      </c>
      <c r="BW284" s="254" t="str">
        <f t="shared" si="365"/>
        <v/>
      </c>
      <c r="BX284" s="254" t="str">
        <f t="shared" si="365"/>
        <v/>
      </c>
      <c r="BY284" s="264" t="str">
        <f t="shared" si="315"/>
        <v/>
      </c>
      <c r="BZ284" s="254" t="str">
        <f t="shared" si="316"/>
        <v/>
      </c>
      <c r="CA284" s="254">
        <f t="shared" si="308"/>
        <v>0</v>
      </c>
      <c r="CB284" s="254">
        <f t="shared" si="308"/>
        <v>0</v>
      </c>
      <c r="CC284" s="254">
        <f t="shared" si="308"/>
        <v>0</v>
      </c>
      <c r="CD284" s="254">
        <f t="shared" si="308"/>
        <v>0</v>
      </c>
      <c r="CE284" s="254">
        <f t="shared" si="308"/>
        <v>0</v>
      </c>
      <c r="CF284" s="254">
        <f t="shared" si="308"/>
        <v>0</v>
      </c>
      <c r="CG284" s="254">
        <f t="shared" si="307"/>
        <v>0</v>
      </c>
      <c r="CH284" s="254">
        <f t="shared" si="307"/>
        <v>0</v>
      </c>
      <c r="CI284" s="254">
        <f t="shared" si="307"/>
        <v>0</v>
      </c>
      <c r="CJ284" s="254">
        <f t="shared" si="307"/>
        <v>0</v>
      </c>
      <c r="CK284" s="254">
        <f t="shared" si="307"/>
        <v>0</v>
      </c>
      <c r="CL284" s="254">
        <f t="shared" si="307"/>
        <v>0</v>
      </c>
      <c r="CM284" s="254">
        <f t="shared" si="328"/>
        <v>0</v>
      </c>
      <c r="CN284" s="254">
        <f t="shared" si="329"/>
        <v>0</v>
      </c>
      <c r="CO284" s="254">
        <f t="shared" si="330"/>
        <v>0</v>
      </c>
      <c r="CP284" s="254">
        <f t="shared" si="331"/>
        <v>0</v>
      </c>
      <c r="CQ284" s="254">
        <f t="shared" si="332"/>
        <v>0</v>
      </c>
      <c r="CR284" s="254">
        <f t="shared" si="333"/>
        <v>0</v>
      </c>
      <c r="CS284" s="254">
        <f t="shared" si="334"/>
        <v>0</v>
      </c>
      <c r="CT284" s="254">
        <f t="shared" si="335"/>
        <v>0</v>
      </c>
      <c r="CU284" s="254">
        <f t="shared" si="336"/>
        <v>0</v>
      </c>
      <c r="CV284" s="254">
        <f t="shared" si="337"/>
        <v>0</v>
      </c>
      <c r="CW284" s="254">
        <f t="shared" si="338"/>
        <v>0</v>
      </c>
      <c r="CX284" s="254">
        <f t="shared" si="339"/>
        <v>0</v>
      </c>
      <c r="CY284" s="254">
        <f t="shared" si="340"/>
        <v>0</v>
      </c>
      <c r="CZ284" s="254">
        <f t="shared" si="341"/>
        <v>0</v>
      </c>
      <c r="DA284" s="254">
        <f t="shared" si="342"/>
        <v>0</v>
      </c>
      <c r="DB284" s="254">
        <f t="shared" si="343"/>
        <v>0</v>
      </c>
      <c r="DC284" s="254">
        <f t="shared" si="344"/>
        <v>0</v>
      </c>
      <c r="DD284" s="254">
        <f t="shared" si="345"/>
        <v>0</v>
      </c>
      <c r="DE284" s="254">
        <f t="shared" si="346"/>
        <v>0</v>
      </c>
      <c r="DF284" s="254">
        <f t="shared" si="347"/>
        <v>0</v>
      </c>
      <c r="DG284" s="254">
        <f t="shared" si="348"/>
        <v>0</v>
      </c>
      <c r="DH284" s="254">
        <f t="shared" si="349"/>
        <v>0</v>
      </c>
      <c r="DI284" s="254">
        <f t="shared" si="350"/>
        <v>0</v>
      </c>
      <c r="DJ284" s="254">
        <f t="shared" si="351"/>
        <v>0</v>
      </c>
      <c r="DK284" s="254">
        <f t="shared" si="352"/>
        <v>0</v>
      </c>
      <c r="DL284" s="254">
        <f t="shared" si="353"/>
        <v>0</v>
      </c>
      <c r="DM284" s="254">
        <f t="shared" si="354"/>
        <v>0</v>
      </c>
      <c r="DN284" s="254">
        <f t="shared" si="355"/>
        <v>0</v>
      </c>
      <c r="DO284" s="254">
        <f t="shared" si="356"/>
        <v>0</v>
      </c>
      <c r="DP284" s="254">
        <f t="shared" si="357"/>
        <v>0</v>
      </c>
      <c r="DQ284" s="254">
        <f t="shared" si="358"/>
        <v>0</v>
      </c>
      <c r="DR284" s="254">
        <f t="shared" si="359"/>
        <v>0</v>
      </c>
      <c r="DS284" s="254">
        <f t="shared" si="360"/>
        <v>0</v>
      </c>
      <c r="DT284" s="254">
        <f t="shared" si="361"/>
        <v>0</v>
      </c>
      <c r="DU284" s="254">
        <f t="shared" si="362"/>
        <v>0</v>
      </c>
      <c r="DV284" s="254">
        <f t="shared" si="363"/>
        <v>0</v>
      </c>
    </row>
    <row r="285" spans="1:126" ht="24" customHeight="1">
      <c r="A285" s="11" t="str">
        <f ca="1">IF(AG285&lt;&gt;"OK","",CONCATENATE(TEXT('Front Page'!$F$33,"000"),TEXT('Front Page'!$F$31,"000"),"-",LEFT('Front Page'!$R$53,5),"-",LEFT(D285,1),AJ285, "-",TEXT(B285,"000")))</f>
        <v/>
      </c>
      <c r="B285" s="12" t="str">
        <f>IFERROR(IF(E285="","",MAX(B$17:B284)+1),"")</f>
        <v/>
      </c>
      <c r="C285" s="13"/>
      <c r="D285" s="29" t="str">
        <f t="shared" si="300"/>
        <v>None</v>
      </c>
      <c r="E285" s="29" t="str">
        <f t="shared" si="310"/>
        <v/>
      </c>
      <c r="F285" s="29" t="str">
        <f t="shared" si="311"/>
        <v/>
      </c>
      <c r="G285" s="363"/>
      <c r="H285" s="364"/>
      <c r="I285" s="325" t="str">
        <f t="shared" si="255"/>
        <v>No</v>
      </c>
      <c r="J285" s="314">
        <v>0</v>
      </c>
      <c r="K285" s="312">
        <v>0</v>
      </c>
      <c r="L285" s="312">
        <v>0</v>
      </c>
      <c r="M285" s="312">
        <v>0</v>
      </c>
      <c r="N285" s="312">
        <v>0</v>
      </c>
      <c r="O285" s="312">
        <v>0</v>
      </c>
      <c r="P285" s="312">
        <v>0</v>
      </c>
      <c r="Q285" s="312">
        <v>0</v>
      </c>
      <c r="R285" s="312">
        <v>0</v>
      </c>
      <c r="S285" s="312">
        <v>0</v>
      </c>
      <c r="T285" s="312">
        <v>0</v>
      </c>
      <c r="U285" s="312">
        <v>0</v>
      </c>
      <c r="V285" s="313">
        <v>1</v>
      </c>
      <c r="W285" s="313">
        <v>1</v>
      </c>
      <c r="X285" s="312">
        <v>0</v>
      </c>
      <c r="Y285" s="312">
        <v>0</v>
      </c>
      <c r="Z285" s="312">
        <v>0</v>
      </c>
      <c r="AA285" s="14">
        <v>0</v>
      </c>
      <c r="AB285" s="317"/>
      <c r="AC285" s="15" t="str">
        <f t="shared" si="312"/>
        <v/>
      </c>
      <c r="AD285" s="15" t="str">
        <f t="shared" si="322"/>
        <v/>
      </c>
      <c r="AE285" s="16" t="str">
        <f t="shared" si="323"/>
        <v>0 - 0</v>
      </c>
      <c r="AF285" s="20" t="str">
        <f t="shared" si="324"/>
        <v>Not an offer</v>
      </c>
      <c r="AG285" s="276" t="str">
        <f t="shared" si="317"/>
        <v>Not an Offer</v>
      </c>
      <c r="AH285" s="150"/>
      <c r="AI285" s="254">
        <v>269</v>
      </c>
      <c r="AJ285" s="149" t="str">
        <f t="shared" si="318"/>
        <v>00-ICT</v>
      </c>
      <c r="AK285" s="254" t="b">
        <f t="shared" si="309"/>
        <v>0</v>
      </c>
      <c r="AL285" s="254">
        <f t="shared" si="313"/>
        <v>0</v>
      </c>
      <c r="AM285" s="254">
        <f t="shared" si="319"/>
        <v>0</v>
      </c>
      <c r="AN285" s="288">
        <f t="shared" si="325"/>
        <v>0</v>
      </c>
      <c r="AO285" s="288">
        <f>IF(AND($BU285=$BV285,BU285=AO$13),$J285&amp;$K285&amp;$L285&amp;$M285&amp;$N285&amp;$O285&amp;$P285&amp;$Q285&amp;$R285&amp;$S285&amp;$T285&amp;$U285,IFERROR(MATCH($AN285,AO$17:AO284,0),-1000))</f>
        <v>1</v>
      </c>
      <c r="AP285" s="288">
        <f>IF(AND($BU285=$BV285,BV285=AP$13),$J285&amp;$K285&amp;$L285&amp;$M285&amp;$N285&amp;$O285&amp;$P285&amp;$Q285&amp;$R285&amp;$S285&amp;$T285&amp;$U285,IFERROR(MATCH($AN285,AP$17:AP284,0),-1000))</f>
        <v>1</v>
      </c>
      <c r="AQ285" s="288">
        <f>IF(AND($BU285=$BV285,BW285=AQ$13),$J285&amp;$K285&amp;$L285&amp;$M285&amp;$N285&amp;$O285&amp;$P285&amp;$Q285&amp;$R285&amp;$S285&amp;$T285&amp;$U285,IFERROR(MATCH($AN285,AQ$17:AQ284,0),-1000))</f>
        <v>1</v>
      </c>
      <c r="AR285" s="288">
        <f>IF(AND($BU285=$BV285,BX285=AR$13),$J285&amp;$K285&amp;$L285&amp;$M285&amp;$N285&amp;$O285&amp;$P285&amp;$Q285&amp;$R285&amp;$S285&amp;$T285&amp;$U285,IFERROR(MATCH($AN285,AR$17:AR284,0),-1000))</f>
        <v>1</v>
      </c>
      <c r="AS285" s="254">
        <f t="shared" si="242"/>
        <v>0</v>
      </c>
      <c r="AT285" s="261" t="str">
        <f t="shared" si="326"/>
        <v/>
      </c>
      <c r="AU285" s="254" t="str">
        <f t="shared" si="320"/>
        <v/>
      </c>
      <c r="AV285" s="254" t="str">
        <f t="shared" si="320"/>
        <v/>
      </c>
      <c r="AW285" s="254" t="str">
        <f t="shared" si="320"/>
        <v/>
      </c>
      <c r="AX285" s="254" t="str">
        <f t="shared" si="320"/>
        <v/>
      </c>
      <c r="AY285" s="254" t="str">
        <f t="shared" si="320"/>
        <v/>
      </c>
      <c r="AZ285" s="254" t="str">
        <f t="shared" si="320"/>
        <v/>
      </c>
      <c r="BA285" s="254" t="str">
        <f t="shared" si="320"/>
        <v/>
      </c>
      <c r="BB285" s="254" t="str">
        <f t="shared" si="366"/>
        <v/>
      </c>
      <c r="BC285" s="254" t="str">
        <f t="shared" si="366"/>
        <v/>
      </c>
      <c r="BD285" s="254" t="str">
        <f t="shared" si="366"/>
        <v/>
      </c>
      <c r="BE285" s="262" t="str">
        <f t="shared" si="366"/>
        <v/>
      </c>
      <c r="BF285" s="263" t="str">
        <f t="shared" si="321"/>
        <v/>
      </c>
      <c r="BG285" s="254" t="str">
        <f t="shared" si="321"/>
        <v/>
      </c>
      <c r="BH285" s="254" t="str">
        <f t="shared" si="321"/>
        <v/>
      </c>
      <c r="BI285" s="254" t="str">
        <f t="shared" si="321"/>
        <v/>
      </c>
      <c r="BJ285" s="254" t="str">
        <f t="shared" si="321"/>
        <v/>
      </c>
      <c r="BK285" s="254" t="str">
        <f t="shared" si="321"/>
        <v/>
      </c>
      <c r="BL285" s="254" t="str">
        <f t="shared" si="321"/>
        <v/>
      </c>
      <c r="BM285" s="254" t="str">
        <f t="shared" si="367"/>
        <v/>
      </c>
      <c r="BN285" s="254" t="str">
        <f t="shared" si="367"/>
        <v/>
      </c>
      <c r="BO285" s="254" t="str">
        <f t="shared" si="367"/>
        <v/>
      </c>
      <c r="BP285" s="254" t="str">
        <f t="shared" si="367"/>
        <v/>
      </c>
      <c r="BQ285" s="264" t="str">
        <f t="shared" si="327"/>
        <v/>
      </c>
      <c r="BR285" s="261" t="str">
        <f t="shared" si="314"/>
        <v/>
      </c>
      <c r="BS285" s="254" t="str">
        <f t="shared" si="364"/>
        <v/>
      </c>
      <c r="BT285" s="254" t="str">
        <f t="shared" si="364"/>
        <v/>
      </c>
      <c r="BU285" s="265" t="str">
        <f t="shared" si="364"/>
        <v/>
      </c>
      <c r="BV285" s="263" t="str">
        <f t="shared" si="365"/>
        <v/>
      </c>
      <c r="BW285" s="254" t="str">
        <f t="shared" si="365"/>
        <v/>
      </c>
      <c r="BX285" s="254" t="str">
        <f t="shared" si="365"/>
        <v/>
      </c>
      <c r="BY285" s="264" t="str">
        <f t="shared" si="315"/>
        <v/>
      </c>
      <c r="BZ285" s="254" t="str">
        <f t="shared" si="316"/>
        <v/>
      </c>
      <c r="CA285" s="254">
        <f t="shared" si="308"/>
        <v>0</v>
      </c>
      <c r="CB285" s="254">
        <f t="shared" si="308"/>
        <v>0</v>
      </c>
      <c r="CC285" s="254">
        <f t="shared" si="308"/>
        <v>0</v>
      </c>
      <c r="CD285" s="254">
        <f t="shared" si="308"/>
        <v>0</v>
      </c>
      <c r="CE285" s="254">
        <f t="shared" si="308"/>
        <v>0</v>
      </c>
      <c r="CF285" s="254">
        <f t="shared" si="308"/>
        <v>0</v>
      </c>
      <c r="CG285" s="254">
        <f t="shared" si="307"/>
        <v>0</v>
      </c>
      <c r="CH285" s="254">
        <f t="shared" si="307"/>
        <v>0</v>
      </c>
      <c r="CI285" s="254">
        <f t="shared" si="307"/>
        <v>0</v>
      </c>
      <c r="CJ285" s="254">
        <f t="shared" si="307"/>
        <v>0</v>
      </c>
      <c r="CK285" s="254">
        <f t="shared" si="307"/>
        <v>0</v>
      </c>
      <c r="CL285" s="254">
        <f t="shared" si="307"/>
        <v>0</v>
      </c>
      <c r="CM285" s="254">
        <f t="shared" si="328"/>
        <v>0</v>
      </c>
      <c r="CN285" s="254">
        <f t="shared" si="329"/>
        <v>0</v>
      </c>
      <c r="CO285" s="254">
        <f t="shared" si="330"/>
        <v>0</v>
      </c>
      <c r="CP285" s="254">
        <f t="shared" si="331"/>
        <v>0</v>
      </c>
      <c r="CQ285" s="254">
        <f t="shared" si="332"/>
        <v>0</v>
      </c>
      <c r="CR285" s="254">
        <f t="shared" si="333"/>
        <v>0</v>
      </c>
      <c r="CS285" s="254">
        <f t="shared" si="334"/>
        <v>0</v>
      </c>
      <c r="CT285" s="254">
        <f t="shared" si="335"/>
        <v>0</v>
      </c>
      <c r="CU285" s="254">
        <f t="shared" si="336"/>
        <v>0</v>
      </c>
      <c r="CV285" s="254">
        <f t="shared" si="337"/>
        <v>0</v>
      </c>
      <c r="CW285" s="254">
        <f t="shared" si="338"/>
        <v>0</v>
      </c>
      <c r="CX285" s="254">
        <f t="shared" si="339"/>
        <v>0</v>
      </c>
      <c r="CY285" s="254">
        <f t="shared" si="340"/>
        <v>0</v>
      </c>
      <c r="CZ285" s="254">
        <f t="shared" si="341"/>
        <v>0</v>
      </c>
      <c r="DA285" s="254">
        <f t="shared" si="342"/>
        <v>0</v>
      </c>
      <c r="DB285" s="254">
        <f t="shared" si="343"/>
        <v>0</v>
      </c>
      <c r="DC285" s="254">
        <f t="shared" si="344"/>
        <v>0</v>
      </c>
      <c r="DD285" s="254">
        <f t="shared" si="345"/>
        <v>0</v>
      </c>
      <c r="DE285" s="254">
        <f t="shared" si="346"/>
        <v>0</v>
      </c>
      <c r="DF285" s="254">
        <f t="shared" si="347"/>
        <v>0</v>
      </c>
      <c r="DG285" s="254">
        <f t="shared" si="348"/>
        <v>0</v>
      </c>
      <c r="DH285" s="254">
        <f t="shared" si="349"/>
        <v>0</v>
      </c>
      <c r="DI285" s="254">
        <f t="shared" si="350"/>
        <v>0</v>
      </c>
      <c r="DJ285" s="254">
        <f t="shared" si="351"/>
        <v>0</v>
      </c>
      <c r="DK285" s="254">
        <f t="shared" si="352"/>
        <v>0</v>
      </c>
      <c r="DL285" s="254">
        <f t="shared" si="353"/>
        <v>0</v>
      </c>
      <c r="DM285" s="254">
        <f t="shared" si="354"/>
        <v>0</v>
      </c>
      <c r="DN285" s="254">
        <f t="shared" si="355"/>
        <v>0</v>
      </c>
      <c r="DO285" s="254">
        <f t="shared" si="356"/>
        <v>0</v>
      </c>
      <c r="DP285" s="254">
        <f t="shared" si="357"/>
        <v>0</v>
      </c>
      <c r="DQ285" s="254">
        <f t="shared" si="358"/>
        <v>0</v>
      </c>
      <c r="DR285" s="254">
        <f t="shared" si="359"/>
        <v>0</v>
      </c>
      <c r="DS285" s="254">
        <f t="shared" si="360"/>
        <v>0</v>
      </c>
      <c r="DT285" s="254">
        <f t="shared" si="361"/>
        <v>0</v>
      </c>
      <c r="DU285" s="254">
        <f t="shared" si="362"/>
        <v>0</v>
      </c>
      <c r="DV285" s="254">
        <f t="shared" si="363"/>
        <v>0</v>
      </c>
    </row>
    <row r="286" spans="1:126" ht="24" customHeight="1">
      <c r="A286" s="11" t="str">
        <f ca="1">IF(AG286&lt;&gt;"OK","",CONCATENATE(TEXT('Front Page'!$F$33,"000"),TEXT('Front Page'!$F$31,"000"),"-",LEFT('Front Page'!$R$53,5),"-",LEFT(D286,1),AJ286, "-",TEXT(B286,"000")))</f>
        <v/>
      </c>
      <c r="B286" s="12" t="str">
        <f>IFERROR(IF(E286="","",MAX(B$17:B285)+1),"")</f>
        <v/>
      </c>
      <c r="C286" s="13"/>
      <c r="D286" s="29" t="str">
        <f t="shared" si="300"/>
        <v>None</v>
      </c>
      <c r="E286" s="29" t="str">
        <f t="shared" si="310"/>
        <v/>
      </c>
      <c r="F286" s="29" t="str">
        <f t="shared" si="311"/>
        <v/>
      </c>
      <c r="G286" s="363"/>
      <c r="H286" s="364"/>
      <c r="I286" s="325" t="str">
        <f t="shared" si="255"/>
        <v>No</v>
      </c>
      <c r="J286" s="314">
        <v>0</v>
      </c>
      <c r="K286" s="312">
        <v>0</v>
      </c>
      <c r="L286" s="312">
        <v>0</v>
      </c>
      <c r="M286" s="312">
        <v>0</v>
      </c>
      <c r="N286" s="312">
        <v>0</v>
      </c>
      <c r="O286" s="312">
        <v>0</v>
      </c>
      <c r="P286" s="312">
        <v>0</v>
      </c>
      <c r="Q286" s="312">
        <v>0</v>
      </c>
      <c r="R286" s="312">
        <v>0</v>
      </c>
      <c r="S286" s="312">
        <v>0</v>
      </c>
      <c r="T286" s="312">
        <v>0</v>
      </c>
      <c r="U286" s="312">
        <v>0</v>
      </c>
      <c r="V286" s="313">
        <v>1</v>
      </c>
      <c r="W286" s="313">
        <v>1</v>
      </c>
      <c r="X286" s="312">
        <v>0</v>
      </c>
      <c r="Y286" s="312">
        <v>0</v>
      </c>
      <c r="Z286" s="312">
        <v>0</v>
      </c>
      <c r="AA286" s="14">
        <v>0</v>
      </c>
      <c r="AB286" s="317"/>
      <c r="AC286" s="15" t="str">
        <f t="shared" si="312"/>
        <v/>
      </c>
      <c r="AD286" s="15" t="str">
        <f t="shared" si="322"/>
        <v/>
      </c>
      <c r="AE286" s="16" t="str">
        <f t="shared" si="323"/>
        <v>0 - 0</v>
      </c>
      <c r="AF286" s="20" t="str">
        <f t="shared" si="324"/>
        <v>Not an offer</v>
      </c>
      <c r="AG286" s="276" t="str">
        <f t="shared" si="317"/>
        <v>Not an Offer</v>
      </c>
      <c r="AH286" s="150"/>
      <c r="AI286" s="254">
        <v>270</v>
      </c>
      <c r="AJ286" s="149" t="str">
        <f t="shared" si="318"/>
        <v>00-ICT</v>
      </c>
      <c r="AK286" s="254" t="b">
        <f t="shared" si="309"/>
        <v>0</v>
      </c>
      <c r="AL286" s="254">
        <f t="shared" si="313"/>
        <v>0</v>
      </c>
      <c r="AM286" s="254">
        <f t="shared" si="319"/>
        <v>0</v>
      </c>
      <c r="AN286" s="288">
        <f t="shared" si="325"/>
        <v>0</v>
      </c>
      <c r="AO286" s="288">
        <f>IF(AND($BU286=$BV286,BU286=AO$13),$J286&amp;$K286&amp;$L286&amp;$M286&amp;$N286&amp;$O286&amp;$P286&amp;$Q286&amp;$R286&amp;$S286&amp;$T286&amp;$U286,IFERROR(MATCH($AN286,AO$17:AO285,0),-1000))</f>
        <v>1</v>
      </c>
      <c r="AP286" s="288">
        <f>IF(AND($BU286=$BV286,BV286=AP$13),$J286&amp;$K286&amp;$L286&amp;$M286&amp;$N286&amp;$O286&amp;$P286&amp;$Q286&amp;$R286&amp;$S286&amp;$T286&amp;$U286,IFERROR(MATCH($AN286,AP$17:AP285,0),-1000))</f>
        <v>1</v>
      </c>
      <c r="AQ286" s="288">
        <f>IF(AND($BU286=$BV286,BW286=AQ$13),$J286&amp;$K286&amp;$L286&amp;$M286&amp;$N286&amp;$O286&amp;$P286&amp;$Q286&amp;$R286&amp;$S286&amp;$T286&amp;$U286,IFERROR(MATCH($AN286,AQ$17:AQ285,0),-1000))</f>
        <v>1</v>
      </c>
      <c r="AR286" s="288">
        <f>IF(AND($BU286=$BV286,BX286=AR$13),$J286&amp;$K286&amp;$L286&amp;$M286&amp;$N286&amp;$O286&amp;$P286&amp;$Q286&amp;$R286&amp;$S286&amp;$T286&amp;$U286,IFERROR(MATCH($AN286,AR$17:AR285,0),-1000))</f>
        <v>1</v>
      </c>
      <c r="AS286" s="254">
        <f t="shared" si="242"/>
        <v>0</v>
      </c>
      <c r="AT286" s="261" t="str">
        <f t="shared" si="326"/>
        <v/>
      </c>
      <c r="AU286" s="254" t="str">
        <f t="shared" si="320"/>
        <v/>
      </c>
      <c r="AV286" s="254" t="str">
        <f t="shared" si="320"/>
        <v/>
      </c>
      <c r="AW286" s="254" t="str">
        <f t="shared" si="320"/>
        <v/>
      </c>
      <c r="AX286" s="254" t="str">
        <f t="shared" si="320"/>
        <v/>
      </c>
      <c r="AY286" s="254" t="str">
        <f t="shared" si="320"/>
        <v/>
      </c>
      <c r="AZ286" s="254" t="str">
        <f t="shared" si="320"/>
        <v/>
      </c>
      <c r="BA286" s="254" t="str">
        <f t="shared" si="320"/>
        <v/>
      </c>
      <c r="BB286" s="254" t="str">
        <f t="shared" si="366"/>
        <v/>
      </c>
      <c r="BC286" s="254" t="str">
        <f t="shared" si="366"/>
        <v/>
      </c>
      <c r="BD286" s="254" t="str">
        <f t="shared" si="366"/>
        <v/>
      </c>
      <c r="BE286" s="262" t="str">
        <f t="shared" si="366"/>
        <v/>
      </c>
      <c r="BF286" s="263" t="str">
        <f t="shared" si="321"/>
        <v/>
      </c>
      <c r="BG286" s="254" t="str">
        <f t="shared" si="321"/>
        <v/>
      </c>
      <c r="BH286" s="254" t="str">
        <f t="shared" si="321"/>
        <v/>
      </c>
      <c r="BI286" s="254" t="str">
        <f t="shared" si="321"/>
        <v/>
      </c>
      <c r="BJ286" s="254" t="str">
        <f t="shared" si="321"/>
        <v/>
      </c>
      <c r="BK286" s="254" t="str">
        <f t="shared" si="321"/>
        <v/>
      </c>
      <c r="BL286" s="254" t="str">
        <f t="shared" si="321"/>
        <v/>
      </c>
      <c r="BM286" s="254" t="str">
        <f t="shared" si="367"/>
        <v/>
      </c>
      <c r="BN286" s="254" t="str">
        <f t="shared" si="367"/>
        <v/>
      </c>
      <c r="BO286" s="254" t="str">
        <f t="shared" si="367"/>
        <v/>
      </c>
      <c r="BP286" s="254" t="str">
        <f t="shared" si="367"/>
        <v/>
      </c>
      <c r="BQ286" s="264" t="str">
        <f t="shared" si="327"/>
        <v/>
      </c>
      <c r="BR286" s="261" t="str">
        <f t="shared" si="314"/>
        <v/>
      </c>
      <c r="BS286" s="254" t="str">
        <f t="shared" si="364"/>
        <v/>
      </c>
      <c r="BT286" s="254" t="str">
        <f t="shared" si="364"/>
        <v/>
      </c>
      <c r="BU286" s="265" t="str">
        <f t="shared" si="364"/>
        <v/>
      </c>
      <c r="BV286" s="263" t="str">
        <f t="shared" si="365"/>
        <v/>
      </c>
      <c r="BW286" s="254" t="str">
        <f t="shared" si="365"/>
        <v/>
      </c>
      <c r="BX286" s="254" t="str">
        <f t="shared" si="365"/>
        <v/>
      </c>
      <c r="BY286" s="264" t="str">
        <f t="shared" si="315"/>
        <v/>
      </c>
      <c r="BZ286" s="254" t="str">
        <f t="shared" si="316"/>
        <v/>
      </c>
      <c r="CA286" s="254">
        <f t="shared" si="308"/>
        <v>0</v>
      </c>
      <c r="CB286" s="254">
        <f t="shared" si="308"/>
        <v>0</v>
      </c>
      <c r="CC286" s="254">
        <f t="shared" si="308"/>
        <v>0</v>
      </c>
      <c r="CD286" s="254">
        <f t="shared" si="308"/>
        <v>0</v>
      </c>
      <c r="CE286" s="254">
        <f t="shared" si="308"/>
        <v>0</v>
      </c>
      <c r="CF286" s="254">
        <f t="shared" si="308"/>
        <v>0</v>
      </c>
      <c r="CG286" s="254">
        <f t="shared" si="307"/>
        <v>0</v>
      </c>
      <c r="CH286" s="254">
        <f t="shared" si="307"/>
        <v>0</v>
      </c>
      <c r="CI286" s="254">
        <f t="shared" si="307"/>
        <v>0</v>
      </c>
      <c r="CJ286" s="254">
        <f t="shared" si="307"/>
        <v>0</v>
      </c>
      <c r="CK286" s="254">
        <f t="shared" si="307"/>
        <v>0</v>
      </c>
      <c r="CL286" s="254">
        <f t="shared" si="307"/>
        <v>0</v>
      </c>
      <c r="CM286" s="254">
        <f t="shared" si="328"/>
        <v>0</v>
      </c>
      <c r="CN286" s="254">
        <f t="shared" si="329"/>
        <v>0</v>
      </c>
      <c r="CO286" s="254">
        <f t="shared" si="330"/>
        <v>0</v>
      </c>
      <c r="CP286" s="254">
        <f t="shared" si="331"/>
        <v>0</v>
      </c>
      <c r="CQ286" s="254">
        <f t="shared" si="332"/>
        <v>0</v>
      </c>
      <c r="CR286" s="254">
        <f t="shared" si="333"/>
        <v>0</v>
      </c>
      <c r="CS286" s="254">
        <f t="shared" si="334"/>
        <v>0</v>
      </c>
      <c r="CT286" s="254">
        <f t="shared" si="335"/>
        <v>0</v>
      </c>
      <c r="CU286" s="254">
        <f t="shared" si="336"/>
        <v>0</v>
      </c>
      <c r="CV286" s="254">
        <f t="shared" si="337"/>
        <v>0</v>
      </c>
      <c r="CW286" s="254">
        <f t="shared" si="338"/>
        <v>0</v>
      </c>
      <c r="CX286" s="254">
        <f t="shared" si="339"/>
        <v>0</v>
      </c>
      <c r="CY286" s="254">
        <f t="shared" si="340"/>
        <v>0</v>
      </c>
      <c r="CZ286" s="254">
        <f t="shared" si="341"/>
        <v>0</v>
      </c>
      <c r="DA286" s="254">
        <f t="shared" si="342"/>
        <v>0</v>
      </c>
      <c r="DB286" s="254">
        <f t="shared" si="343"/>
        <v>0</v>
      </c>
      <c r="DC286" s="254">
        <f t="shared" si="344"/>
        <v>0</v>
      </c>
      <c r="DD286" s="254">
        <f t="shared" si="345"/>
        <v>0</v>
      </c>
      <c r="DE286" s="254">
        <f t="shared" si="346"/>
        <v>0</v>
      </c>
      <c r="DF286" s="254">
        <f t="shared" si="347"/>
        <v>0</v>
      </c>
      <c r="DG286" s="254">
        <f t="shared" si="348"/>
        <v>0</v>
      </c>
      <c r="DH286" s="254">
        <f t="shared" si="349"/>
        <v>0</v>
      </c>
      <c r="DI286" s="254">
        <f t="shared" si="350"/>
        <v>0</v>
      </c>
      <c r="DJ286" s="254">
        <f t="shared" si="351"/>
        <v>0</v>
      </c>
      <c r="DK286" s="254">
        <f t="shared" si="352"/>
        <v>0</v>
      </c>
      <c r="DL286" s="254">
        <f t="shared" si="353"/>
        <v>0</v>
      </c>
      <c r="DM286" s="254">
        <f t="shared" si="354"/>
        <v>0</v>
      </c>
      <c r="DN286" s="254">
        <f t="shared" si="355"/>
        <v>0</v>
      </c>
      <c r="DO286" s="254">
        <f t="shared" si="356"/>
        <v>0</v>
      </c>
      <c r="DP286" s="254">
        <f t="shared" si="357"/>
        <v>0</v>
      </c>
      <c r="DQ286" s="254">
        <f t="shared" si="358"/>
        <v>0</v>
      </c>
      <c r="DR286" s="254">
        <f t="shared" si="359"/>
        <v>0</v>
      </c>
      <c r="DS286" s="254">
        <f t="shared" si="360"/>
        <v>0</v>
      </c>
      <c r="DT286" s="254">
        <f t="shared" si="361"/>
        <v>0</v>
      </c>
      <c r="DU286" s="254">
        <f t="shared" si="362"/>
        <v>0</v>
      </c>
      <c r="DV286" s="254">
        <f t="shared" si="363"/>
        <v>0</v>
      </c>
    </row>
    <row r="287" spans="1:126" ht="24" customHeight="1">
      <c r="A287" s="11" t="str">
        <f ca="1">IF(AG287&lt;&gt;"OK","",CONCATENATE(TEXT('Front Page'!$F$33,"000"),TEXT('Front Page'!$F$31,"000"),"-",LEFT('Front Page'!$R$53,5),"-",LEFT(D287,1),AJ287, "-",TEXT(B287,"000")))</f>
        <v/>
      </c>
      <c r="B287" s="12" t="str">
        <f>IFERROR(IF(E287="","",MAX(B$17:B286)+1),"")</f>
        <v/>
      </c>
      <c r="C287" s="13"/>
      <c r="D287" s="29" t="str">
        <f t="shared" si="300"/>
        <v>None</v>
      </c>
      <c r="E287" s="29" t="str">
        <f t="shared" si="310"/>
        <v/>
      </c>
      <c r="F287" s="29" t="str">
        <f t="shared" si="311"/>
        <v/>
      </c>
      <c r="G287" s="363"/>
      <c r="H287" s="364"/>
      <c r="I287" s="325" t="str">
        <f t="shared" si="255"/>
        <v>No</v>
      </c>
      <c r="J287" s="314">
        <v>0</v>
      </c>
      <c r="K287" s="312">
        <v>0</v>
      </c>
      <c r="L287" s="312">
        <v>0</v>
      </c>
      <c r="M287" s="312">
        <v>0</v>
      </c>
      <c r="N287" s="312">
        <v>0</v>
      </c>
      <c r="O287" s="312">
        <v>0</v>
      </c>
      <c r="P287" s="312">
        <v>0</v>
      </c>
      <c r="Q287" s="312">
        <v>0</v>
      </c>
      <c r="R287" s="312">
        <v>0</v>
      </c>
      <c r="S287" s="312">
        <v>0</v>
      </c>
      <c r="T287" s="312">
        <v>0</v>
      </c>
      <c r="U287" s="312">
        <v>0</v>
      </c>
      <c r="V287" s="313">
        <v>1</v>
      </c>
      <c r="W287" s="313">
        <v>1</v>
      </c>
      <c r="X287" s="312">
        <v>0</v>
      </c>
      <c r="Y287" s="312">
        <v>0</v>
      </c>
      <c r="Z287" s="312">
        <v>0</v>
      </c>
      <c r="AA287" s="14">
        <v>0</v>
      </c>
      <c r="AB287" s="317"/>
      <c r="AC287" s="15" t="str">
        <f t="shared" si="312"/>
        <v/>
      </c>
      <c r="AD287" s="15" t="str">
        <f t="shared" si="322"/>
        <v/>
      </c>
      <c r="AE287" s="16" t="str">
        <f t="shared" si="323"/>
        <v>0 - 0</v>
      </c>
      <c r="AF287" s="20" t="str">
        <f t="shared" si="324"/>
        <v>Not an offer</v>
      </c>
      <c r="AG287" s="276" t="str">
        <f t="shared" si="317"/>
        <v>Not an Offer</v>
      </c>
      <c r="AH287" s="150"/>
      <c r="AI287" s="254">
        <v>271</v>
      </c>
      <c r="AJ287" s="149" t="str">
        <f t="shared" si="318"/>
        <v>00-ICT</v>
      </c>
      <c r="AK287" s="254" t="b">
        <f t="shared" si="309"/>
        <v>0</v>
      </c>
      <c r="AL287" s="254">
        <f t="shared" si="313"/>
        <v>0</v>
      </c>
      <c r="AM287" s="254">
        <f t="shared" si="319"/>
        <v>0</v>
      </c>
      <c r="AN287" s="288">
        <f t="shared" si="325"/>
        <v>0</v>
      </c>
      <c r="AO287" s="288">
        <f>IF(AND($BU287=$BV287,BU287=AO$13),$J287&amp;$K287&amp;$L287&amp;$M287&amp;$N287&amp;$O287&amp;$P287&amp;$Q287&amp;$R287&amp;$S287&amp;$T287&amp;$U287,IFERROR(MATCH($AN287,AO$17:AO286,0),-1000))</f>
        <v>1</v>
      </c>
      <c r="AP287" s="288">
        <f>IF(AND($BU287=$BV287,BV287=AP$13),$J287&amp;$K287&amp;$L287&amp;$M287&amp;$N287&amp;$O287&amp;$P287&amp;$Q287&amp;$R287&amp;$S287&amp;$T287&amp;$U287,IFERROR(MATCH($AN287,AP$17:AP286,0),-1000))</f>
        <v>1</v>
      </c>
      <c r="AQ287" s="288">
        <f>IF(AND($BU287=$BV287,BW287=AQ$13),$J287&amp;$K287&amp;$L287&amp;$M287&amp;$N287&amp;$O287&amp;$P287&amp;$Q287&amp;$R287&amp;$S287&amp;$T287&amp;$U287,IFERROR(MATCH($AN287,AQ$17:AQ286,0),-1000))</f>
        <v>1</v>
      </c>
      <c r="AR287" s="288">
        <f>IF(AND($BU287=$BV287,BX287=AR$13),$J287&amp;$K287&amp;$L287&amp;$M287&amp;$N287&amp;$O287&amp;$P287&amp;$Q287&amp;$R287&amp;$S287&amp;$T287&amp;$U287,IFERROR(MATCH($AN287,AR$17:AR286,0),-1000))</f>
        <v>1</v>
      </c>
      <c r="AS287" s="254">
        <f t="shared" si="242"/>
        <v>0</v>
      </c>
      <c r="AT287" s="261" t="str">
        <f t="shared" si="326"/>
        <v/>
      </c>
      <c r="AU287" s="254" t="str">
        <f t="shared" si="320"/>
        <v/>
      </c>
      <c r="AV287" s="254" t="str">
        <f t="shared" si="320"/>
        <v/>
      </c>
      <c r="AW287" s="254" t="str">
        <f t="shared" si="320"/>
        <v/>
      </c>
      <c r="AX287" s="254" t="str">
        <f t="shared" si="320"/>
        <v/>
      </c>
      <c r="AY287" s="254" t="str">
        <f t="shared" si="320"/>
        <v/>
      </c>
      <c r="AZ287" s="254" t="str">
        <f t="shared" si="320"/>
        <v/>
      </c>
      <c r="BA287" s="254" t="str">
        <f t="shared" si="320"/>
        <v/>
      </c>
      <c r="BB287" s="254" t="str">
        <f t="shared" si="366"/>
        <v/>
      </c>
      <c r="BC287" s="254" t="str">
        <f t="shared" si="366"/>
        <v/>
      </c>
      <c r="BD287" s="254" t="str">
        <f t="shared" si="366"/>
        <v/>
      </c>
      <c r="BE287" s="262" t="str">
        <f t="shared" si="366"/>
        <v/>
      </c>
      <c r="BF287" s="263" t="str">
        <f t="shared" si="321"/>
        <v/>
      </c>
      <c r="BG287" s="254" t="str">
        <f t="shared" si="321"/>
        <v/>
      </c>
      <c r="BH287" s="254" t="str">
        <f t="shared" si="321"/>
        <v/>
      </c>
      <c r="BI287" s="254" t="str">
        <f t="shared" si="321"/>
        <v/>
      </c>
      <c r="BJ287" s="254" t="str">
        <f t="shared" si="321"/>
        <v/>
      </c>
      <c r="BK287" s="254" t="str">
        <f t="shared" si="321"/>
        <v/>
      </c>
      <c r="BL287" s="254" t="str">
        <f t="shared" si="321"/>
        <v/>
      </c>
      <c r="BM287" s="254" t="str">
        <f t="shared" si="367"/>
        <v/>
      </c>
      <c r="BN287" s="254" t="str">
        <f t="shared" si="367"/>
        <v/>
      </c>
      <c r="BO287" s="254" t="str">
        <f t="shared" si="367"/>
        <v/>
      </c>
      <c r="BP287" s="254" t="str">
        <f t="shared" si="367"/>
        <v/>
      </c>
      <c r="BQ287" s="264" t="str">
        <f t="shared" si="327"/>
        <v/>
      </c>
      <c r="BR287" s="261" t="str">
        <f t="shared" si="314"/>
        <v/>
      </c>
      <c r="BS287" s="254" t="str">
        <f t="shared" si="364"/>
        <v/>
      </c>
      <c r="BT287" s="254" t="str">
        <f t="shared" si="364"/>
        <v/>
      </c>
      <c r="BU287" s="265" t="str">
        <f t="shared" si="364"/>
        <v/>
      </c>
      <c r="BV287" s="263" t="str">
        <f t="shared" si="365"/>
        <v/>
      </c>
      <c r="BW287" s="254" t="str">
        <f t="shared" si="365"/>
        <v/>
      </c>
      <c r="BX287" s="254" t="str">
        <f t="shared" si="365"/>
        <v/>
      </c>
      <c r="BY287" s="264" t="str">
        <f t="shared" si="315"/>
        <v/>
      </c>
      <c r="BZ287" s="254" t="str">
        <f t="shared" si="316"/>
        <v/>
      </c>
      <c r="CA287" s="254">
        <f t="shared" si="308"/>
        <v>0</v>
      </c>
      <c r="CB287" s="254">
        <f t="shared" si="308"/>
        <v>0</v>
      </c>
      <c r="CC287" s="254">
        <f t="shared" si="308"/>
        <v>0</v>
      </c>
      <c r="CD287" s="254">
        <f t="shared" si="308"/>
        <v>0</v>
      </c>
      <c r="CE287" s="254">
        <f t="shared" si="308"/>
        <v>0</v>
      </c>
      <c r="CF287" s="254">
        <f t="shared" si="308"/>
        <v>0</v>
      </c>
      <c r="CG287" s="254">
        <f t="shared" si="307"/>
        <v>0</v>
      </c>
      <c r="CH287" s="254">
        <f t="shared" si="307"/>
        <v>0</v>
      </c>
      <c r="CI287" s="254">
        <f t="shared" si="307"/>
        <v>0</v>
      </c>
      <c r="CJ287" s="254">
        <f t="shared" si="307"/>
        <v>0</v>
      </c>
      <c r="CK287" s="254">
        <f t="shared" si="307"/>
        <v>0</v>
      </c>
      <c r="CL287" s="254">
        <f t="shared" si="307"/>
        <v>0</v>
      </c>
      <c r="CM287" s="254">
        <f t="shared" si="328"/>
        <v>0</v>
      </c>
      <c r="CN287" s="254">
        <f t="shared" si="329"/>
        <v>0</v>
      </c>
      <c r="CO287" s="254">
        <f t="shared" si="330"/>
        <v>0</v>
      </c>
      <c r="CP287" s="254">
        <f t="shared" si="331"/>
        <v>0</v>
      </c>
      <c r="CQ287" s="254">
        <f t="shared" si="332"/>
        <v>0</v>
      </c>
      <c r="CR287" s="254">
        <f t="shared" si="333"/>
        <v>0</v>
      </c>
      <c r="CS287" s="254">
        <f t="shared" si="334"/>
        <v>0</v>
      </c>
      <c r="CT287" s="254">
        <f t="shared" si="335"/>
        <v>0</v>
      </c>
      <c r="CU287" s="254">
        <f t="shared" si="336"/>
        <v>0</v>
      </c>
      <c r="CV287" s="254">
        <f t="shared" si="337"/>
        <v>0</v>
      </c>
      <c r="CW287" s="254">
        <f t="shared" si="338"/>
        <v>0</v>
      </c>
      <c r="CX287" s="254">
        <f t="shared" si="339"/>
        <v>0</v>
      </c>
      <c r="CY287" s="254">
        <f t="shared" si="340"/>
        <v>0</v>
      </c>
      <c r="CZ287" s="254">
        <f t="shared" si="341"/>
        <v>0</v>
      </c>
      <c r="DA287" s="254">
        <f t="shared" si="342"/>
        <v>0</v>
      </c>
      <c r="DB287" s="254">
        <f t="shared" si="343"/>
        <v>0</v>
      </c>
      <c r="DC287" s="254">
        <f t="shared" si="344"/>
        <v>0</v>
      </c>
      <c r="DD287" s="254">
        <f t="shared" si="345"/>
        <v>0</v>
      </c>
      <c r="DE287" s="254">
        <f t="shared" si="346"/>
        <v>0</v>
      </c>
      <c r="DF287" s="254">
        <f t="shared" si="347"/>
        <v>0</v>
      </c>
      <c r="DG287" s="254">
        <f t="shared" si="348"/>
        <v>0</v>
      </c>
      <c r="DH287" s="254">
        <f t="shared" si="349"/>
        <v>0</v>
      </c>
      <c r="DI287" s="254">
        <f t="shared" si="350"/>
        <v>0</v>
      </c>
      <c r="DJ287" s="254">
        <f t="shared" si="351"/>
        <v>0</v>
      </c>
      <c r="DK287" s="254">
        <f t="shared" si="352"/>
        <v>0</v>
      </c>
      <c r="DL287" s="254">
        <f t="shared" si="353"/>
        <v>0</v>
      </c>
      <c r="DM287" s="254">
        <f t="shared" si="354"/>
        <v>0</v>
      </c>
      <c r="DN287" s="254">
        <f t="shared" si="355"/>
        <v>0</v>
      </c>
      <c r="DO287" s="254">
        <f t="shared" si="356"/>
        <v>0</v>
      </c>
      <c r="DP287" s="254">
        <f t="shared" si="357"/>
        <v>0</v>
      </c>
      <c r="DQ287" s="254">
        <f t="shared" si="358"/>
        <v>0</v>
      </c>
      <c r="DR287" s="254">
        <f t="shared" si="359"/>
        <v>0</v>
      </c>
      <c r="DS287" s="254">
        <f t="shared" si="360"/>
        <v>0</v>
      </c>
      <c r="DT287" s="254">
        <f t="shared" si="361"/>
        <v>0</v>
      </c>
      <c r="DU287" s="254">
        <f t="shared" si="362"/>
        <v>0</v>
      </c>
      <c r="DV287" s="254">
        <f t="shared" si="363"/>
        <v>0</v>
      </c>
    </row>
    <row r="288" spans="1:126" ht="24" customHeight="1">
      <c r="A288" s="11" t="str">
        <f ca="1">IF(AG288&lt;&gt;"OK","",CONCATENATE(TEXT('Front Page'!$F$33,"000"),TEXT('Front Page'!$F$31,"000"),"-",LEFT('Front Page'!$R$53,5),"-",LEFT(D288,1),AJ288, "-",TEXT(B288,"000")))</f>
        <v/>
      </c>
      <c r="B288" s="12" t="str">
        <f>IFERROR(IF(E288="","",MAX(B$17:B287)+1),"")</f>
        <v/>
      </c>
      <c r="C288" s="13"/>
      <c r="D288" s="29" t="str">
        <f t="shared" si="300"/>
        <v>None</v>
      </c>
      <c r="E288" s="29" t="str">
        <f t="shared" si="310"/>
        <v/>
      </c>
      <c r="F288" s="29" t="str">
        <f t="shared" si="311"/>
        <v/>
      </c>
      <c r="G288" s="363"/>
      <c r="H288" s="364"/>
      <c r="I288" s="325" t="str">
        <f t="shared" si="255"/>
        <v>No</v>
      </c>
      <c r="J288" s="314">
        <v>0</v>
      </c>
      <c r="K288" s="312">
        <v>0</v>
      </c>
      <c r="L288" s="312">
        <v>0</v>
      </c>
      <c r="M288" s="312">
        <v>0</v>
      </c>
      <c r="N288" s="312">
        <v>0</v>
      </c>
      <c r="O288" s="312">
        <v>0</v>
      </c>
      <c r="P288" s="312">
        <v>0</v>
      </c>
      <c r="Q288" s="312">
        <v>0</v>
      </c>
      <c r="R288" s="312">
        <v>0</v>
      </c>
      <c r="S288" s="312">
        <v>0</v>
      </c>
      <c r="T288" s="312">
        <v>0</v>
      </c>
      <c r="U288" s="312">
        <v>0</v>
      </c>
      <c r="V288" s="313">
        <v>1</v>
      </c>
      <c r="W288" s="313">
        <v>1</v>
      </c>
      <c r="X288" s="312">
        <v>0</v>
      </c>
      <c r="Y288" s="312">
        <v>0</v>
      </c>
      <c r="Z288" s="312">
        <v>0</v>
      </c>
      <c r="AA288" s="14">
        <v>0</v>
      </c>
      <c r="AB288" s="317"/>
      <c r="AC288" s="15" t="str">
        <f t="shared" si="312"/>
        <v/>
      </c>
      <c r="AD288" s="15" t="str">
        <f t="shared" si="322"/>
        <v/>
      </c>
      <c r="AE288" s="16" t="str">
        <f t="shared" si="323"/>
        <v>0 - 0</v>
      </c>
      <c r="AF288" s="20" t="str">
        <f t="shared" si="324"/>
        <v>Not an offer</v>
      </c>
      <c r="AG288" s="276" t="str">
        <f t="shared" si="317"/>
        <v>Not an Offer</v>
      </c>
      <c r="AH288" s="150"/>
      <c r="AI288" s="254">
        <v>272</v>
      </c>
      <c r="AJ288" s="149" t="str">
        <f t="shared" si="318"/>
        <v>00-ICT</v>
      </c>
      <c r="AK288" s="254" t="b">
        <f t="shared" si="309"/>
        <v>0</v>
      </c>
      <c r="AL288" s="254">
        <f t="shared" si="313"/>
        <v>0</v>
      </c>
      <c r="AM288" s="254">
        <f t="shared" si="319"/>
        <v>0</v>
      </c>
      <c r="AN288" s="288">
        <f t="shared" si="325"/>
        <v>0</v>
      </c>
      <c r="AO288" s="288">
        <f>IF(AND($BU288=$BV288,BU288=AO$13),$J288&amp;$K288&amp;$L288&amp;$M288&amp;$N288&amp;$O288&amp;$P288&amp;$Q288&amp;$R288&amp;$S288&amp;$T288&amp;$U288,IFERROR(MATCH($AN288,AO$17:AO287,0),-1000))</f>
        <v>1</v>
      </c>
      <c r="AP288" s="288">
        <f>IF(AND($BU288=$BV288,BV288=AP$13),$J288&amp;$K288&amp;$L288&amp;$M288&amp;$N288&amp;$O288&amp;$P288&amp;$Q288&amp;$R288&amp;$S288&amp;$T288&amp;$U288,IFERROR(MATCH($AN288,AP$17:AP287,0),-1000))</f>
        <v>1</v>
      </c>
      <c r="AQ288" s="288">
        <f>IF(AND($BU288=$BV288,BW288=AQ$13),$J288&amp;$K288&amp;$L288&amp;$M288&amp;$N288&amp;$O288&amp;$P288&amp;$Q288&amp;$R288&amp;$S288&amp;$T288&amp;$U288,IFERROR(MATCH($AN288,AQ$17:AQ287,0),-1000))</f>
        <v>1</v>
      </c>
      <c r="AR288" s="288">
        <f>IF(AND($BU288=$BV288,BX288=AR$13),$J288&amp;$K288&amp;$L288&amp;$M288&amp;$N288&amp;$O288&amp;$P288&amp;$Q288&amp;$R288&amp;$S288&amp;$T288&amp;$U288,IFERROR(MATCH($AN288,AR$17:AR287,0),-1000))</f>
        <v>1</v>
      </c>
      <c r="AS288" s="254">
        <f t="shared" si="242"/>
        <v>0</v>
      </c>
      <c r="AT288" s="261" t="str">
        <f t="shared" si="326"/>
        <v/>
      </c>
      <c r="AU288" s="254" t="str">
        <f t="shared" si="320"/>
        <v/>
      </c>
      <c r="AV288" s="254" t="str">
        <f t="shared" si="320"/>
        <v/>
      </c>
      <c r="AW288" s="254" t="str">
        <f t="shared" si="320"/>
        <v/>
      </c>
      <c r="AX288" s="254" t="str">
        <f t="shared" si="320"/>
        <v/>
      </c>
      <c r="AY288" s="254" t="str">
        <f t="shared" si="320"/>
        <v/>
      </c>
      <c r="AZ288" s="254" t="str">
        <f t="shared" si="320"/>
        <v/>
      </c>
      <c r="BA288" s="254" t="str">
        <f t="shared" si="320"/>
        <v/>
      </c>
      <c r="BB288" s="254" t="str">
        <f t="shared" si="366"/>
        <v/>
      </c>
      <c r="BC288" s="254" t="str">
        <f t="shared" si="366"/>
        <v/>
      </c>
      <c r="BD288" s="254" t="str">
        <f t="shared" si="366"/>
        <v/>
      </c>
      <c r="BE288" s="262" t="str">
        <f t="shared" si="366"/>
        <v/>
      </c>
      <c r="BF288" s="263" t="str">
        <f t="shared" si="321"/>
        <v/>
      </c>
      <c r="BG288" s="254" t="str">
        <f t="shared" si="321"/>
        <v/>
      </c>
      <c r="BH288" s="254" t="str">
        <f t="shared" si="321"/>
        <v/>
      </c>
      <c r="BI288" s="254" t="str">
        <f t="shared" si="321"/>
        <v/>
      </c>
      <c r="BJ288" s="254" t="str">
        <f t="shared" si="321"/>
        <v/>
      </c>
      <c r="BK288" s="254" t="str">
        <f t="shared" si="321"/>
        <v/>
      </c>
      <c r="BL288" s="254" t="str">
        <f t="shared" si="321"/>
        <v/>
      </c>
      <c r="BM288" s="254" t="str">
        <f t="shared" si="367"/>
        <v/>
      </c>
      <c r="BN288" s="254" t="str">
        <f t="shared" si="367"/>
        <v/>
      </c>
      <c r="BO288" s="254" t="str">
        <f t="shared" si="367"/>
        <v/>
      </c>
      <c r="BP288" s="254" t="str">
        <f t="shared" si="367"/>
        <v/>
      </c>
      <c r="BQ288" s="264" t="str">
        <f t="shared" si="327"/>
        <v/>
      </c>
      <c r="BR288" s="261" t="str">
        <f t="shared" si="314"/>
        <v/>
      </c>
      <c r="BS288" s="254" t="str">
        <f t="shared" si="364"/>
        <v/>
      </c>
      <c r="BT288" s="254" t="str">
        <f t="shared" si="364"/>
        <v/>
      </c>
      <c r="BU288" s="265" t="str">
        <f t="shared" si="364"/>
        <v/>
      </c>
      <c r="BV288" s="263" t="str">
        <f t="shared" si="365"/>
        <v/>
      </c>
      <c r="BW288" s="254" t="str">
        <f t="shared" si="365"/>
        <v/>
      </c>
      <c r="BX288" s="254" t="str">
        <f t="shared" si="365"/>
        <v/>
      </c>
      <c r="BY288" s="264" t="str">
        <f t="shared" si="315"/>
        <v/>
      </c>
      <c r="BZ288" s="254" t="str">
        <f t="shared" si="316"/>
        <v/>
      </c>
      <c r="CA288" s="254">
        <f t="shared" si="308"/>
        <v>0</v>
      </c>
      <c r="CB288" s="254">
        <f t="shared" si="308"/>
        <v>0</v>
      </c>
      <c r="CC288" s="254">
        <f t="shared" si="308"/>
        <v>0</v>
      </c>
      <c r="CD288" s="254">
        <f t="shared" ref="CD288:CL316" si="368">IF($X288&gt;0,M288*$W288,0)</f>
        <v>0</v>
      </c>
      <c r="CE288" s="254">
        <f t="shared" si="368"/>
        <v>0</v>
      </c>
      <c r="CF288" s="254">
        <f t="shared" si="368"/>
        <v>0</v>
      </c>
      <c r="CG288" s="254">
        <f t="shared" si="307"/>
        <v>0</v>
      </c>
      <c r="CH288" s="254">
        <f t="shared" si="307"/>
        <v>0</v>
      </c>
      <c r="CI288" s="254">
        <f t="shared" si="307"/>
        <v>0</v>
      </c>
      <c r="CJ288" s="254">
        <f t="shared" si="307"/>
        <v>0</v>
      </c>
      <c r="CK288" s="254">
        <f t="shared" si="307"/>
        <v>0</v>
      </c>
      <c r="CL288" s="254">
        <f t="shared" si="307"/>
        <v>0</v>
      </c>
      <c r="CM288" s="254">
        <f t="shared" si="328"/>
        <v>0</v>
      </c>
      <c r="CN288" s="254">
        <f t="shared" si="329"/>
        <v>0</v>
      </c>
      <c r="CO288" s="254">
        <f t="shared" si="330"/>
        <v>0</v>
      </c>
      <c r="CP288" s="254">
        <f t="shared" si="331"/>
        <v>0</v>
      </c>
      <c r="CQ288" s="254">
        <f t="shared" si="332"/>
        <v>0</v>
      </c>
      <c r="CR288" s="254">
        <f t="shared" si="333"/>
        <v>0</v>
      </c>
      <c r="CS288" s="254">
        <f t="shared" si="334"/>
        <v>0</v>
      </c>
      <c r="CT288" s="254">
        <f t="shared" si="335"/>
        <v>0</v>
      </c>
      <c r="CU288" s="254">
        <f t="shared" si="336"/>
        <v>0</v>
      </c>
      <c r="CV288" s="254">
        <f t="shared" si="337"/>
        <v>0</v>
      </c>
      <c r="CW288" s="254">
        <f t="shared" si="338"/>
        <v>0</v>
      </c>
      <c r="CX288" s="254">
        <f t="shared" si="339"/>
        <v>0</v>
      </c>
      <c r="CY288" s="254">
        <f t="shared" si="340"/>
        <v>0</v>
      </c>
      <c r="CZ288" s="254">
        <f t="shared" si="341"/>
        <v>0</v>
      </c>
      <c r="DA288" s="254">
        <f t="shared" si="342"/>
        <v>0</v>
      </c>
      <c r="DB288" s="254">
        <f t="shared" si="343"/>
        <v>0</v>
      </c>
      <c r="DC288" s="254">
        <f t="shared" si="344"/>
        <v>0</v>
      </c>
      <c r="DD288" s="254">
        <f t="shared" si="345"/>
        <v>0</v>
      </c>
      <c r="DE288" s="254">
        <f t="shared" si="346"/>
        <v>0</v>
      </c>
      <c r="DF288" s="254">
        <f t="shared" si="347"/>
        <v>0</v>
      </c>
      <c r="DG288" s="254">
        <f t="shared" si="348"/>
        <v>0</v>
      </c>
      <c r="DH288" s="254">
        <f t="shared" si="349"/>
        <v>0</v>
      </c>
      <c r="DI288" s="254">
        <f t="shared" si="350"/>
        <v>0</v>
      </c>
      <c r="DJ288" s="254">
        <f t="shared" si="351"/>
        <v>0</v>
      </c>
      <c r="DK288" s="254">
        <f t="shared" si="352"/>
        <v>0</v>
      </c>
      <c r="DL288" s="254">
        <f t="shared" si="353"/>
        <v>0</v>
      </c>
      <c r="DM288" s="254">
        <f t="shared" si="354"/>
        <v>0</v>
      </c>
      <c r="DN288" s="254">
        <f t="shared" si="355"/>
        <v>0</v>
      </c>
      <c r="DO288" s="254">
        <f t="shared" si="356"/>
        <v>0</v>
      </c>
      <c r="DP288" s="254">
        <f t="shared" si="357"/>
        <v>0</v>
      </c>
      <c r="DQ288" s="254">
        <f t="shared" si="358"/>
        <v>0</v>
      </c>
      <c r="DR288" s="254">
        <f t="shared" si="359"/>
        <v>0</v>
      </c>
      <c r="DS288" s="254">
        <f t="shared" si="360"/>
        <v>0</v>
      </c>
      <c r="DT288" s="254">
        <f t="shared" si="361"/>
        <v>0</v>
      </c>
      <c r="DU288" s="254">
        <f t="shared" si="362"/>
        <v>0</v>
      </c>
      <c r="DV288" s="254">
        <f t="shared" si="363"/>
        <v>0</v>
      </c>
    </row>
    <row r="289" spans="1:126" ht="24" customHeight="1">
      <c r="A289" s="11" t="str">
        <f ca="1">IF(AG289&lt;&gt;"OK","",CONCATENATE(TEXT('Front Page'!$F$33,"000"),TEXT('Front Page'!$F$31,"000"),"-",LEFT('Front Page'!$R$53,5),"-",LEFT(D289,1),AJ289, "-",TEXT(B289,"000")))</f>
        <v/>
      </c>
      <c r="B289" s="12" t="str">
        <f>IFERROR(IF(E289="","",MAX(B$17:B288)+1),"")</f>
        <v/>
      </c>
      <c r="C289" s="13"/>
      <c r="D289" s="29" t="str">
        <f t="shared" si="300"/>
        <v>None</v>
      </c>
      <c r="E289" s="29" t="str">
        <f t="shared" si="310"/>
        <v/>
      </c>
      <c r="F289" s="29" t="str">
        <f t="shared" si="311"/>
        <v/>
      </c>
      <c r="G289" s="363"/>
      <c r="H289" s="364"/>
      <c r="I289" s="325" t="str">
        <f t="shared" si="255"/>
        <v>No</v>
      </c>
      <c r="J289" s="314">
        <v>0</v>
      </c>
      <c r="K289" s="312">
        <v>0</v>
      </c>
      <c r="L289" s="312">
        <v>0</v>
      </c>
      <c r="M289" s="312">
        <v>0</v>
      </c>
      <c r="N289" s="312">
        <v>0</v>
      </c>
      <c r="O289" s="312">
        <v>0</v>
      </c>
      <c r="P289" s="312">
        <v>0</v>
      </c>
      <c r="Q289" s="312">
        <v>0</v>
      </c>
      <c r="R289" s="312">
        <v>0</v>
      </c>
      <c r="S289" s="312">
        <v>0</v>
      </c>
      <c r="T289" s="312">
        <v>0</v>
      </c>
      <c r="U289" s="312">
        <v>0</v>
      </c>
      <c r="V289" s="313">
        <v>1</v>
      </c>
      <c r="W289" s="313">
        <v>1</v>
      </c>
      <c r="X289" s="312">
        <v>0</v>
      </c>
      <c r="Y289" s="312">
        <v>0</v>
      </c>
      <c r="Z289" s="312">
        <v>0</v>
      </c>
      <c r="AA289" s="14">
        <v>0</v>
      </c>
      <c r="AB289" s="317"/>
      <c r="AC289" s="15" t="str">
        <f t="shared" si="312"/>
        <v/>
      </c>
      <c r="AD289" s="15" t="str">
        <f t="shared" si="322"/>
        <v/>
      </c>
      <c r="AE289" s="16" t="str">
        <f t="shared" si="323"/>
        <v>0 - 0</v>
      </c>
      <c r="AF289" s="20" t="str">
        <f t="shared" si="324"/>
        <v>Not an offer</v>
      </c>
      <c r="AG289" s="276" t="str">
        <f t="shared" si="317"/>
        <v>Not an Offer</v>
      </c>
      <c r="AH289" s="150"/>
      <c r="AI289" s="254">
        <v>273</v>
      </c>
      <c r="AJ289" s="149" t="str">
        <f t="shared" si="318"/>
        <v>00-ICT</v>
      </c>
      <c r="AK289" s="254" t="b">
        <f t="shared" si="309"/>
        <v>0</v>
      </c>
      <c r="AL289" s="254">
        <f t="shared" si="313"/>
        <v>0</v>
      </c>
      <c r="AM289" s="254">
        <f t="shared" si="319"/>
        <v>0</v>
      </c>
      <c r="AN289" s="288">
        <f t="shared" si="325"/>
        <v>0</v>
      </c>
      <c r="AO289" s="288">
        <f>IF(AND($BU289=$BV289,BU289=AO$13),$J289&amp;$K289&amp;$L289&amp;$M289&amp;$N289&amp;$O289&amp;$P289&amp;$Q289&amp;$R289&amp;$S289&amp;$T289&amp;$U289,IFERROR(MATCH($AN289,AO$17:AO288,0),-1000))</f>
        <v>1</v>
      </c>
      <c r="AP289" s="288">
        <f>IF(AND($BU289=$BV289,BV289=AP$13),$J289&amp;$K289&amp;$L289&amp;$M289&amp;$N289&amp;$O289&amp;$P289&amp;$Q289&amp;$R289&amp;$S289&amp;$T289&amp;$U289,IFERROR(MATCH($AN289,AP$17:AP288,0),-1000))</f>
        <v>1</v>
      </c>
      <c r="AQ289" s="288">
        <f>IF(AND($BU289=$BV289,BW289=AQ$13),$J289&amp;$K289&amp;$L289&amp;$M289&amp;$N289&amp;$O289&amp;$P289&amp;$Q289&amp;$R289&amp;$S289&amp;$T289&amp;$U289,IFERROR(MATCH($AN289,AQ$17:AQ288,0),-1000))</f>
        <v>1</v>
      </c>
      <c r="AR289" s="288">
        <f>IF(AND($BU289=$BV289,BX289=AR$13),$J289&amp;$K289&amp;$L289&amp;$M289&amp;$N289&amp;$O289&amp;$P289&amp;$Q289&amp;$R289&amp;$S289&amp;$T289&amp;$U289,IFERROR(MATCH($AN289,AR$17:AR288,0),-1000))</f>
        <v>1</v>
      </c>
      <c r="AS289" s="254">
        <f t="shared" si="242"/>
        <v>0</v>
      </c>
      <c r="AT289" s="261" t="str">
        <f t="shared" si="326"/>
        <v/>
      </c>
      <c r="AU289" s="254" t="str">
        <f t="shared" si="320"/>
        <v/>
      </c>
      <c r="AV289" s="254" t="str">
        <f t="shared" si="320"/>
        <v/>
      </c>
      <c r="AW289" s="254" t="str">
        <f t="shared" si="320"/>
        <v/>
      </c>
      <c r="AX289" s="254" t="str">
        <f t="shared" si="320"/>
        <v/>
      </c>
      <c r="AY289" s="254" t="str">
        <f t="shared" si="320"/>
        <v/>
      </c>
      <c r="AZ289" s="254" t="str">
        <f t="shared" si="320"/>
        <v/>
      </c>
      <c r="BA289" s="254" t="str">
        <f t="shared" si="320"/>
        <v/>
      </c>
      <c r="BB289" s="254" t="str">
        <f t="shared" si="366"/>
        <v/>
      </c>
      <c r="BC289" s="254" t="str">
        <f t="shared" si="366"/>
        <v/>
      </c>
      <c r="BD289" s="254" t="str">
        <f t="shared" si="366"/>
        <v/>
      </c>
      <c r="BE289" s="262" t="str">
        <f t="shared" si="366"/>
        <v/>
      </c>
      <c r="BF289" s="263" t="str">
        <f t="shared" si="321"/>
        <v/>
      </c>
      <c r="BG289" s="254" t="str">
        <f t="shared" si="321"/>
        <v/>
      </c>
      <c r="BH289" s="254" t="str">
        <f t="shared" si="321"/>
        <v/>
      </c>
      <c r="BI289" s="254" t="str">
        <f t="shared" si="321"/>
        <v/>
      </c>
      <c r="BJ289" s="254" t="str">
        <f t="shared" si="321"/>
        <v/>
      </c>
      <c r="BK289" s="254" t="str">
        <f t="shared" si="321"/>
        <v/>
      </c>
      <c r="BL289" s="254" t="str">
        <f t="shared" si="321"/>
        <v/>
      </c>
      <c r="BM289" s="254" t="str">
        <f t="shared" si="367"/>
        <v/>
      </c>
      <c r="BN289" s="254" t="str">
        <f t="shared" si="367"/>
        <v/>
      </c>
      <c r="BO289" s="254" t="str">
        <f t="shared" si="367"/>
        <v/>
      </c>
      <c r="BP289" s="254" t="str">
        <f t="shared" si="367"/>
        <v/>
      </c>
      <c r="BQ289" s="264" t="str">
        <f t="shared" si="327"/>
        <v/>
      </c>
      <c r="BR289" s="261" t="str">
        <f t="shared" si="314"/>
        <v/>
      </c>
      <c r="BS289" s="254" t="str">
        <f t="shared" si="364"/>
        <v/>
      </c>
      <c r="BT289" s="254" t="str">
        <f t="shared" si="364"/>
        <v/>
      </c>
      <c r="BU289" s="265" t="str">
        <f t="shared" si="364"/>
        <v/>
      </c>
      <c r="BV289" s="263" t="str">
        <f t="shared" si="365"/>
        <v/>
      </c>
      <c r="BW289" s="254" t="str">
        <f t="shared" si="365"/>
        <v/>
      </c>
      <c r="BX289" s="254" t="str">
        <f t="shared" si="365"/>
        <v/>
      </c>
      <c r="BY289" s="264" t="str">
        <f t="shared" si="315"/>
        <v/>
      </c>
      <c r="BZ289" s="254" t="str">
        <f t="shared" si="316"/>
        <v/>
      </c>
      <c r="CA289" s="254">
        <f t="shared" ref="CA289:CC316" si="369">IF($X289&gt;0,J289*$W289,0)</f>
        <v>0</v>
      </c>
      <c r="CB289" s="254">
        <f t="shared" si="369"/>
        <v>0</v>
      </c>
      <c r="CC289" s="254">
        <f t="shared" si="369"/>
        <v>0</v>
      </c>
      <c r="CD289" s="254">
        <f t="shared" si="368"/>
        <v>0</v>
      </c>
      <c r="CE289" s="254">
        <f t="shared" si="368"/>
        <v>0</v>
      </c>
      <c r="CF289" s="254">
        <f t="shared" si="368"/>
        <v>0</v>
      </c>
      <c r="CG289" s="254">
        <f t="shared" si="307"/>
        <v>0</v>
      </c>
      <c r="CH289" s="254">
        <f t="shared" si="307"/>
        <v>0</v>
      </c>
      <c r="CI289" s="254">
        <f t="shared" si="307"/>
        <v>0</v>
      </c>
      <c r="CJ289" s="254">
        <f t="shared" si="307"/>
        <v>0</v>
      </c>
      <c r="CK289" s="254">
        <f t="shared" si="307"/>
        <v>0</v>
      </c>
      <c r="CL289" s="254">
        <f t="shared" si="307"/>
        <v>0</v>
      </c>
      <c r="CM289" s="254">
        <f t="shared" si="328"/>
        <v>0</v>
      </c>
      <c r="CN289" s="254">
        <f t="shared" si="329"/>
        <v>0</v>
      </c>
      <c r="CO289" s="254">
        <f t="shared" si="330"/>
        <v>0</v>
      </c>
      <c r="CP289" s="254">
        <f t="shared" si="331"/>
        <v>0</v>
      </c>
      <c r="CQ289" s="254">
        <f t="shared" si="332"/>
        <v>0</v>
      </c>
      <c r="CR289" s="254">
        <f t="shared" si="333"/>
        <v>0</v>
      </c>
      <c r="CS289" s="254">
        <f t="shared" si="334"/>
        <v>0</v>
      </c>
      <c r="CT289" s="254">
        <f t="shared" si="335"/>
        <v>0</v>
      </c>
      <c r="CU289" s="254">
        <f t="shared" si="336"/>
        <v>0</v>
      </c>
      <c r="CV289" s="254">
        <f t="shared" si="337"/>
        <v>0</v>
      </c>
      <c r="CW289" s="254">
        <f t="shared" si="338"/>
        <v>0</v>
      </c>
      <c r="CX289" s="254">
        <f t="shared" si="339"/>
        <v>0</v>
      </c>
      <c r="CY289" s="254">
        <f t="shared" si="340"/>
        <v>0</v>
      </c>
      <c r="CZ289" s="254">
        <f t="shared" si="341"/>
        <v>0</v>
      </c>
      <c r="DA289" s="254">
        <f t="shared" si="342"/>
        <v>0</v>
      </c>
      <c r="DB289" s="254">
        <f t="shared" si="343"/>
        <v>0</v>
      </c>
      <c r="DC289" s="254">
        <f t="shared" si="344"/>
        <v>0</v>
      </c>
      <c r="DD289" s="254">
        <f t="shared" si="345"/>
        <v>0</v>
      </c>
      <c r="DE289" s="254">
        <f t="shared" si="346"/>
        <v>0</v>
      </c>
      <c r="DF289" s="254">
        <f t="shared" si="347"/>
        <v>0</v>
      </c>
      <c r="DG289" s="254">
        <f t="shared" si="348"/>
        <v>0</v>
      </c>
      <c r="DH289" s="254">
        <f t="shared" si="349"/>
        <v>0</v>
      </c>
      <c r="DI289" s="254">
        <f t="shared" si="350"/>
        <v>0</v>
      </c>
      <c r="DJ289" s="254">
        <f t="shared" si="351"/>
        <v>0</v>
      </c>
      <c r="DK289" s="254">
        <f t="shared" si="352"/>
        <v>0</v>
      </c>
      <c r="DL289" s="254">
        <f t="shared" si="353"/>
        <v>0</v>
      </c>
      <c r="DM289" s="254">
        <f t="shared" si="354"/>
        <v>0</v>
      </c>
      <c r="DN289" s="254">
        <f t="shared" si="355"/>
        <v>0</v>
      </c>
      <c r="DO289" s="254">
        <f t="shared" si="356"/>
        <v>0</v>
      </c>
      <c r="DP289" s="254">
        <f t="shared" si="357"/>
        <v>0</v>
      </c>
      <c r="DQ289" s="254">
        <f t="shared" si="358"/>
        <v>0</v>
      </c>
      <c r="DR289" s="254">
        <f t="shared" si="359"/>
        <v>0</v>
      </c>
      <c r="DS289" s="254">
        <f t="shared" si="360"/>
        <v>0</v>
      </c>
      <c r="DT289" s="254">
        <f t="shared" si="361"/>
        <v>0</v>
      </c>
      <c r="DU289" s="254">
        <f t="shared" si="362"/>
        <v>0</v>
      </c>
      <c r="DV289" s="254">
        <f t="shared" si="363"/>
        <v>0</v>
      </c>
    </row>
    <row r="290" spans="1:126" ht="24" customHeight="1">
      <c r="A290" s="11" t="str">
        <f ca="1">IF(AG290&lt;&gt;"OK","",CONCATENATE(TEXT('Front Page'!$F$33,"000"),TEXT('Front Page'!$F$31,"000"),"-",LEFT('Front Page'!$R$53,5),"-",LEFT(D290,1),AJ290, "-",TEXT(B290,"000")))</f>
        <v/>
      </c>
      <c r="B290" s="12" t="str">
        <f>IFERROR(IF(E290="","",MAX(B$17:B289)+1),"")</f>
        <v/>
      </c>
      <c r="C290" s="13"/>
      <c r="D290" s="29" t="str">
        <f t="shared" ref="D290:D316" si="370">IF(MIN(J290:U290)=0,IF(MAX(J290:U290)=0,"None",IF(AND(MAX(J290:O290,S290:U290)=0,MIN(P290:R290)&gt;0),"Q3",IF(AND(Q290&gt;0,MAX(J290:P290,R290:U290)=0),"Aug","Monthly"))),"YR")</f>
        <v>None</v>
      </c>
      <c r="E290" s="29" t="str">
        <f t="shared" si="310"/>
        <v/>
      </c>
      <c r="F290" s="29" t="str">
        <f t="shared" si="311"/>
        <v/>
      </c>
      <c r="G290" s="363"/>
      <c r="H290" s="364"/>
      <c r="I290" s="325" t="str">
        <f t="shared" si="255"/>
        <v>No</v>
      </c>
      <c r="J290" s="314">
        <v>0</v>
      </c>
      <c r="K290" s="312">
        <v>0</v>
      </c>
      <c r="L290" s="312">
        <v>0</v>
      </c>
      <c r="M290" s="312">
        <v>0</v>
      </c>
      <c r="N290" s="312">
        <v>0</v>
      </c>
      <c r="O290" s="312">
        <v>0</v>
      </c>
      <c r="P290" s="312">
        <v>0</v>
      </c>
      <c r="Q290" s="312">
        <v>0</v>
      </c>
      <c r="R290" s="312">
        <v>0</v>
      </c>
      <c r="S290" s="312">
        <v>0</v>
      </c>
      <c r="T290" s="312">
        <v>0</v>
      </c>
      <c r="U290" s="312">
        <v>0</v>
      </c>
      <c r="V290" s="313">
        <v>1</v>
      </c>
      <c r="W290" s="313">
        <v>1</v>
      </c>
      <c r="X290" s="312">
        <v>0</v>
      </c>
      <c r="Y290" s="312">
        <v>0</v>
      </c>
      <c r="Z290" s="312">
        <v>0</v>
      </c>
      <c r="AA290" s="14">
        <v>0</v>
      </c>
      <c r="AB290" s="317"/>
      <c r="AC290" s="15" t="str">
        <f t="shared" si="312"/>
        <v/>
      </c>
      <c r="AD290" s="15" t="str">
        <f t="shared" si="322"/>
        <v/>
      </c>
      <c r="AE290" s="16" t="str">
        <f t="shared" si="323"/>
        <v>0 - 0</v>
      </c>
      <c r="AF290" s="20" t="str">
        <f t="shared" si="324"/>
        <v>Not an offer</v>
      </c>
      <c r="AG290" s="276" t="str">
        <f t="shared" si="317"/>
        <v>Not an Offer</v>
      </c>
      <c r="AH290" s="150"/>
      <c r="AI290" s="254">
        <v>274</v>
      </c>
      <c r="AJ290" s="149" t="str">
        <f t="shared" si="318"/>
        <v>00-ICT</v>
      </c>
      <c r="AK290" s="254" t="b">
        <f t="shared" si="309"/>
        <v>0</v>
      </c>
      <c r="AL290" s="254">
        <f t="shared" si="313"/>
        <v>0</v>
      </c>
      <c r="AM290" s="254">
        <f t="shared" si="319"/>
        <v>0</v>
      </c>
      <c r="AN290" s="288">
        <f t="shared" si="325"/>
        <v>0</v>
      </c>
      <c r="AO290" s="288">
        <f>IF(AND($BU290=$BV290,BU290=AO$13),$J290&amp;$K290&amp;$L290&amp;$M290&amp;$N290&amp;$O290&amp;$P290&amp;$Q290&amp;$R290&amp;$S290&amp;$T290&amp;$U290,IFERROR(MATCH($AN290,AO$17:AO289,0),-1000))</f>
        <v>1</v>
      </c>
      <c r="AP290" s="288">
        <f>IF(AND($BU290=$BV290,BV290=AP$13),$J290&amp;$K290&amp;$L290&amp;$M290&amp;$N290&amp;$O290&amp;$P290&amp;$Q290&amp;$R290&amp;$S290&amp;$T290&amp;$U290,IFERROR(MATCH($AN290,AP$17:AP289,0),-1000))</f>
        <v>1</v>
      </c>
      <c r="AQ290" s="288">
        <f>IF(AND($BU290=$BV290,BW290=AQ$13),$J290&amp;$K290&amp;$L290&amp;$M290&amp;$N290&amp;$O290&amp;$P290&amp;$Q290&amp;$R290&amp;$S290&amp;$T290&amp;$U290,IFERROR(MATCH($AN290,AQ$17:AQ289,0),-1000))</f>
        <v>1</v>
      </c>
      <c r="AR290" s="288">
        <f>IF(AND($BU290=$BV290,BX290=AR$13),$J290&amp;$K290&amp;$L290&amp;$M290&amp;$N290&amp;$O290&amp;$P290&amp;$Q290&amp;$R290&amp;$S290&amp;$T290&amp;$U290,IFERROR(MATCH($AN290,AR$17:AR289,0),-1000))</f>
        <v>1</v>
      </c>
      <c r="AS290" s="254">
        <f t="shared" si="242"/>
        <v>0</v>
      </c>
      <c r="AT290" s="261" t="str">
        <f t="shared" si="326"/>
        <v/>
      </c>
      <c r="AU290" s="254" t="str">
        <f t="shared" si="320"/>
        <v/>
      </c>
      <c r="AV290" s="254" t="str">
        <f t="shared" si="320"/>
        <v/>
      </c>
      <c r="AW290" s="254" t="str">
        <f t="shared" si="320"/>
        <v/>
      </c>
      <c r="AX290" s="254" t="str">
        <f t="shared" si="320"/>
        <v/>
      </c>
      <c r="AY290" s="254" t="str">
        <f t="shared" si="320"/>
        <v/>
      </c>
      <c r="AZ290" s="254" t="str">
        <f t="shared" si="320"/>
        <v/>
      </c>
      <c r="BA290" s="254" t="str">
        <f t="shared" si="320"/>
        <v/>
      </c>
      <c r="BB290" s="254" t="str">
        <f t="shared" si="366"/>
        <v/>
      </c>
      <c r="BC290" s="254" t="str">
        <f t="shared" si="366"/>
        <v/>
      </c>
      <c r="BD290" s="254" t="str">
        <f t="shared" si="366"/>
        <v/>
      </c>
      <c r="BE290" s="262" t="str">
        <f t="shared" si="366"/>
        <v/>
      </c>
      <c r="BF290" s="263" t="str">
        <f t="shared" si="321"/>
        <v/>
      </c>
      <c r="BG290" s="254" t="str">
        <f t="shared" si="321"/>
        <v/>
      </c>
      <c r="BH290" s="254" t="str">
        <f t="shared" si="321"/>
        <v/>
      </c>
      <c r="BI290" s="254" t="str">
        <f t="shared" si="321"/>
        <v/>
      </c>
      <c r="BJ290" s="254" t="str">
        <f t="shared" si="321"/>
        <v/>
      </c>
      <c r="BK290" s="254" t="str">
        <f t="shared" si="321"/>
        <v/>
      </c>
      <c r="BL290" s="254" t="str">
        <f t="shared" si="321"/>
        <v/>
      </c>
      <c r="BM290" s="254" t="str">
        <f t="shared" si="367"/>
        <v/>
      </c>
      <c r="BN290" s="254" t="str">
        <f t="shared" si="367"/>
        <v/>
      </c>
      <c r="BO290" s="254" t="str">
        <f t="shared" si="367"/>
        <v/>
      </c>
      <c r="BP290" s="254" t="str">
        <f t="shared" si="367"/>
        <v/>
      </c>
      <c r="BQ290" s="264" t="str">
        <f t="shared" si="327"/>
        <v/>
      </c>
      <c r="BR290" s="261" t="str">
        <f t="shared" si="314"/>
        <v/>
      </c>
      <c r="BS290" s="254" t="str">
        <f t="shared" si="364"/>
        <v/>
      </c>
      <c r="BT290" s="254" t="str">
        <f t="shared" si="364"/>
        <v/>
      </c>
      <c r="BU290" s="265" t="str">
        <f t="shared" si="364"/>
        <v/>
      </c>
      <c r="BV290" s="263" t="str">
        <f t="shared" si="365"/>
        <v/>
      </c>
      <c r="BW290" s="254" t="str">
        <f t="shared" si="365"/>
        <v/>
      </c>
      <c r="BX290" s="254" t="str">
        <f t="shared" si="365"/>
        <v/>
      </c>
      <c r="BY290" s="264" t="str">
        <f t="shared" si="315"/>
        <v/>
      </c>
      <c r="BZ290" s="254" t="str">
        <f t="shared" si="316"/>
        <v/>
      </c>
      <c r="CA290" s="254">
        <f t="shared" si="369"/>
        <v>0</v>
      </c>
      <c r="CB290" s="254">
        <f t="shared" si="369"/>
        <v>0</v>
      </c>
      <c r="CC290" s="254">
        <f t="shared" si="369"/>
        <v>0</v>
      </c>
      <c r="CD290" s="254">
        <f t="shared" si="368"/>
        <v>0</v>
      </c>
      <c r="CE290" s="254">
        <f t="shared" si="368"/>
        <v>0</v>
      </c>
      <c r="CF290" s="254">
        <f t="shared" si="368"/>
        <v>0</v>
      </c>
      <c r="CG290" s="254">
        <f t="shared" si="307"/>
        <v>0</v>
      </c>
      <c r="CH290" s="254">
        <f t="shared" si="307"/>
        <v>0</v>
      </c>
      <c r="CI290" s="254">
        <f t="shared" si="307"/>
        <v>0</v>
      </c>
      <c r="CJ290" s="254">
        <f t="shared" si="307"/>
        <v>0</v>
      </c>
      <c r="CK290" s="254">
        <f t="shared" si="307"/>
        <v>0</v>
      </c>
      <c r="CL290" s="254">
        <f t="shared" si="307"/>
        <v>0</v>
      </c>
      <c r="CM290" s="254">
        <f t="shared" si="328"/>
        <v>0</v>
      </c>
      <c r="CN290" s="254">
        <f t="shared" si="329"/>
        <v>0</v>
      </c>
      <c r="CO290" s="254">
        <f t="shared" si="330"/>
        <v>0</v>
      </c>
      <c r="CP290" s="254">
        <f t="shared" si="331"/>
        <v>0</v>
      </c>
      <c r="CQ290" s="254">
        <f t="shared" si="332"/>
        <v>0</v>
      </c>
      <c r="CR290" s="254">
        <f t="shared" si="333"/>
        <v>0</v>
      </c>
      <c r="CS290" s="254">
        <f t="shared" si="334"/>
        <v>0</v>
      </c>
      <c r="CT290" s="254">
        <f t="shared" si="335"/>
        <v>0</v>
      </c>
      <c r="CU290" s="254">
        <f t="shared" si="336"/>
        <v>0</v>
      </c>
      <c r="CV290" s="254">
        <f t="shared" si="337"/>
        <v>0</v>
      </c>
      <c r="CW290" s="254">
        <f t="shared" si="338"/>
        <v>0</v>
      </c>
      <c r="CX290" s="254">
        <f t="shared" si="339"/>
        <v>0</v>
      </c>
      <c r="CY290" s="254">
        <f t="shared" si="340"/>
        <v>0</v>
      </c>
      <c r="CZ290" s="254">
        <f t="shared" si="341"/>
        <v>0</v>
      </c>
      <c r="DA290" s="254">
        <f t="shared" si="342"/>
        <v>0</v>
      </c>
      <c r="DB290" s="254">
        <f t="shared" si="343"/>
        <v>0</v>
      </c>
      <c r="DC290" s="254">
        <f t="shared" si="344"/>
        <v>0</v>
      </c>
      <c r="DD290" s="254">
        <f t="shared" si="345"/>
        <v>0</v>
      </c>
      <c r="DE290" s="254">
        <f t="shared" si="346"/>
        <v>0</v>
      </c>
      <c r="DF290" s="254">
        <f t="shared" si="347"/>
        <v>0</v>
      </c>
      <c r="DG290" s="254">
        <f t="shared" si="348"/>
        <v>0</v>
      </c>
      <c r="DH290" s="254">
        <f t="shared" si="349"/>
        <v>0</v>
      </c>
      <c r="DI290" s="254">
        <f t="shared" si="350"/>
        <v>0</v>
      </c>
      <c r="DJ290" s="254">
        <f t="shared" si="351"/>
        <v>0</v>
      </c>
      <c r="DK290" s="254">
        <f t="shared" si="352"/>
        <v>0</v>
      </c>
      <c r="DL290" s="254">
        <f t="shared" si="353"/>
        <v>0</v>
      </c>
      <c r="DM290" s="254">
        <f t="shared" si="354"/>
        <v>0</v>
      </c>
      <c r="DN290" s="254">
        <f t="shared" si="355"/>
        <v>0</v>
      </c>
      <c r="DO290" s="254">
        <f t="shared" si="356"/>
        <v>0</v>
      </c>
      <c r="DP290" s="254">
        <f t="shared" si="357"/>
        <v>0</v>
      </c>
      <c r="DQ290" s="254">
        <f t="shared" si="358"/>
        <v>0</v>
      </c>
      <c r="DR290" s="254">
        <f t="shared" si="359"/>
        <v>0</v>
      </c>
      <c r="DS290" s="254">
        <f t="shared" si="360"/>
        <v>0</v>
      </c>
      <c r="DT290" s="254">
        <f t="shared" si="361"/>
        <v>0</v>
      </c>
      <c r="DU290" s="254">
        <f t="shared" si="362"/>
        <v>0</v>
      </c>
      <c r="DV290" s="254">
        <f t="shared" si="363"/>
        <v>0</v>
      </c>
    </row>
    <row r="291" spans="1:126" ht="24" customHeight="1">
      <c r="A291" s="11" t="str">
        <f ca="1">IF(AG291&lt;&gt;"OK","",CONCATENATE(TEXT('Front Page'!$F$33,"000"),TEXT('Front Page'!$F$31,"000"),"-",LEFT('Front Page'!$R$53,5),"-",LEFT(D291,1),AJ291, "-",TEXT(B291,"000")))</f>
        <v/>
      </c>
      <c r="B291" s="12" t="str">
        <f>IFERROR(IF(E291="","",MAX(B$17:B290)+1),"")</f>
        <v/>
      </c>
      <c r="C291" s="13"/>
      <c r="D291" s="29" t="str">
        <f t="shared" si="370"/>
        <v>None</v>
      </c>
      <c r="E291" s="29" t="str">
        <f t="shared" si="310"/>
        <v/>
      </c>
      <c r="F291" s="29" t="str">
        <f t="shared" si="311"/>
        <v/>
      </c>
      <c r="G291" s="363"/>
      <c r="H291" s="364"/>
      <c r="I291" s="325" t="str">
        <f t="shared" si="255"/>
        <v>No</v>
      </c>
      <c r="J291" s="314">
        <v>0</v>
      </c>
      <c r="K291" s="312">
        <v>0</v>
      </c>
      <c r="L291" s="312">
        <v>0</v>
      </c>
      <c r="M291" s="312">
        <v>0</v>
      </c>
      <c r="N291" s="312">
        <v>0</v>
      </c>
      <c r="O291" s="312">
        <v>0</v>
      </c>
      <c r="P291" s="312">
        <v>0</v>
      </c>
      <c r="Q291" s="312">
        <v>0</v>
      </c>
      <c r="R291" s="312">
        <v>0</v>
      </c>
      <c r="S291" s="312">
        <v>0</v>
      </c>
      <c r="T291" s="312">
        <v>0</v>
      </c>
      <c r="U291" s="312">
        <v>0</v>
      </c>
      <c r="V291" s="313">
        <v>1</v>
      </c>
      <c r="W291" s="313">
        <v>1</v>
      </c>
      <c r="X291" s="312">
        <v>0</v>
      </c>
      <c r="Y291" s="312">
        <v>0</v>
      </c>
      <c r="Z291" s="312">
        <v>0</v>
      </c>
      <c r="AA291" s="14">
        <v>0</v>
      </c>
      <c r="AB291" s="317"/>
      <c r="AC291" s="15" t="str">
        <f t="shared" si="312"/>
        <v/>
      </c>
      <c r="AD291" s="15" t="str">
        <f t="shared" si="322"/>
        <v/>
      </c>
      <c r="AE291" s="16" t="str">
        <f t="shared" si="323"/>
        <v>0 - 0</v>
      </c>
      <c r="AF291" s="20" t="str">
        <f t="shared" si="324"/>
        <v>Not an offer</v>
      </c>
      <c r="AG291" s="276" t="str">
        <f t="shared" si="317"/>
        <v>Not an Offer</v>
      </c>
      <c r="AH291" s="150"/>
      <c r="AI291" s="254">
        <v>275</v>
      </c>
      <c r="AJ291" s="149" t="str">
        <f t="shared" si="318"/>
        <v>00-ICT</v>
      </c>
      <c r="AK291" s="254" t="b">
        <f t="shared" si="309"/>
        <v>0</v>
      </c>
      <c r="AL291" s="254">
        <f t="shared" si="313"/>
        <v>0</v>
      </c>
      <c r="AM291" s="254">
        <f t="shared" si="319"/>
        <v>0</v>
      </c>
      <c r="AN291" s="288">
        <f t="shared" si="325"/>
        <v>0</v>
      </c>
      <c r="AO291" s="288">
        <f>IF(AND($BU291=$BV291,BU291=AO$13),$J291&amp;$K291&amp;$L291&amp;$M291&amp;$N291&amp;$O291&amp;$P291&amp;$Q291&amp;$R291&amp;$S291&amp;$T291&amp;$U291,IFERROR(MATCH($AN291,AO$17:AO290,0),-1000))</f>
        <v>1</v>
      </c>
      <c r="AP291" s="288">
        <f>IF(AND($BU291=$BV291,BV291=AP$13),$J291&amp;$K291&amp;$L291&amp;$M291&amp;$N291&amp;$O291&amp;$P291&amp;$Q291&amp;$R291&amp;$S291&amp;$T291&amp;$U291,IFERROR(MATCH($AN291,AP$17:AP290,0),-1000))</f>
        <v>1</v>
      </c>
      <c r="AQ291" s="288">
        <f>IF(AND($BU291=$BV291,BW291=AQ$13),$J291&amp;$K291&amp;$L291&amp;$M291&amp;$N291&amp;$O291&amp;$P291&amp;$Q291&amp;$R291&amp;$S291&amp;$T291&amp;$U291,IFERROR(MATCH($AN291,AQ$17:AQ290,0),-1000))</f>
        <v>1</v>
      </c>
      <c r="AR291" s="288">
        <f>IF(AND($BU291=$BV291,BX291=AR$13),$J291&amp;$K291&amp;$L291&amp;$M291&amp;$N291&amp;$O291&amp;$P291&amp;$Q291&amp;$R291&amp;$S291&amp;$T291&amp;$U291,IFERROR(MATCH($AN291,AR$17:AR290,0),-1000))</f>
        <v>1</v>
      </c>
      <c r="AS291" s="254">
        <f t="shared" si="242"/>
        <v>0</v>
      </c>
      <c r="AT291" s="261" t="str">
        <f t="shared" si="326"/>
        <v/>
      </c>
      <c r="AU291" s="254" t="str">
        <f t="shared" si="320"/>
        <v/>
      </c>
      <c r="AV291" s="254" t="str">
        <f t="shared" si="320"/>
        <v/>
      </c>
      <c r="AW291" s="254" t="str">
        <f t="shared" si="320"/>
        <v/>
      </c>
      <c r="AX291" s="254" t="str">
        <f t="shared" si="320"/>
        <v/>
      </c>
      <c r="AY291" s="254" t="str">
        <f t="shared" si="320"/>
        <v/>
      </c>
      <c r="AZ291" s="254" t="str">
        <f t="shared" si="320"/>
        <v/>
      </c>
      <c r="BA291" s="254" t="str">
        <f t="shared" si="320"/>
        <v/>
      </c>
      <c r="BB291" s="254" t="str">
        <f t="shared" si="366"/>
        <v/>
      </c>
      <c r="BC291" s="254" t="str">
        <f t="shared" si="366"/>
        <v/>
      </c>
      <c r="BD291" s="254" t="str">
        <f t="shared" si="366"/>
        <v/>
      </c>
      <c r="BE291" s="262" t="str">
        <f t="shared" si="366"/>
        <v/>
      </c>
      <c r="BF291" s="263" t="str">
        <f t="shared" si="321"/>
        <v/>
      </c>
      <c r="BG291" s="254" t="str">
        <f t="shared" si="321"/>
        <v/>
      </c>
      <c r="BH291" s="254" t="str">
        <f t="shared" si="321"/>
        <v/>
      </c>
      <c r="BI291" s="254" t="str">
        <f t="shared" si="321"/>
        <v/>
      </c>
      <c r="BJ291" s="254" t="str">
        <f t="shared" si="321"/>
        <v/>
      </c>
      <c r="BK291" s="254" t="str">
        <f t="shared" si="321"/>
        <v/>
      </c>
      <c r="BL291" s="254" t="str">
        <f t="shared" si="321"/>
        <v/>
      </c>
      <c r="BM291" s="254" t="str">
        <f t="shared" si="367"/>
        <v/>
      </c>
      <c r="BN291" s="254" t="str">
        <f t="shared" si="367"/>
        <v/>
      </c>
      <c r="BO291" s="254" t="str">
        <f t="shared" si="367"/>
        <v/>
      </c>
      <c r="BP291" s="254" t="str">
        <f t="shared" si="367"/>
        <v/>
      </c>
      <c r="BQ291" s="264" t="str">
        <f t="shared" si="327"/>
        <v/>
      </c>
      <c r="BR291" s="261" t="str">
        <f t="shared" si="314"/>
        <v/>
      </c>
      <c r="BS291" s="254" t="str">
        <f t="shared" si="364"/>
        <v/>
      </c>
      <c r="BT291" s="254" t="str">
        <f t="shared" si="364"/>
        <v/>
      </c>
      <c r="BU291" s="265" t="str">
        <f t="shared" si="364"/>
        <v/>
      </c>
      <c r="BV291" s="263" t="str">
        <f t="shared" si="365"/>
        <v/>
      </c>
      <c r="BW291" s="254" t="str">
        <f t="shared" si="365"/>
        <v/>
      </c>
      <c r="BX291" s="254" t="str">
        <f t="shared" si="365"/>
        <v/>
      </c>
      <c r="BY291" s="264" t="str">
        <f t="shared" si="315"/>
        <v/>
      </c>
      <c r="BZ291" s="254" t="str">
        <f t="shared" si="316"/>
        <v/>
      </c>
      <c r="CA291" s="254">
        <f t="shared" si="369"/>
        <v>0</v>
      </c>
      <c r="CB291" s="254">
        <f t="shared" si="369"/>
        <v>0</v>
      </c>
      <c r="CC291" s="254">
        <f t="shared" si="369"/>
        <v>0</v>
      </c>
      <c r="CD291" s="254">
        <f t="shared" si="368"/>
        <v>0</v>
      </c>
      <c r="CE291" s="254">
        <f t="shared" si="368"/>
        <v>0</v>
      </c>
      <c r="CF291" s="254">
        <f t="shared" si="368"/>
        <v>0</v>
      </c>
      <c r="CG291" s="254">
        <f t="shared" si="307"/>
        <v>0</v>
      </c>
      <c r="CH291" s="254">
        <f t="shared" si="307"/>
        <v>0</v>
      </c>
      <c r="CI291" s="254">
        <f t="shared" si="307"/>
        <v>0</v>
      </c>
      <c r="CJ291" s="254">
        <f t="shared" si="307"/>
        <v>0</v>
      </c>
      <c r="CK291" s="254">
        <f t="shared" si="307"/>
        <v>0</v>
      </c>
      <c r="CL291" s="254">
        <f t="shared" si="307"/>
        <v>0</v>
      </c>
      <c r="CM291" s="254">
        <f t="shared" si="328"/>
        <v>0</v>
      </c>
      <c r="CN291" s="254">
        <f t="shared" si="329"/>
        <v>0</v>
      </c>
      <c r="CO291" s="254">
        <f t="shared" si="330"/>
        <v>0</v>
      </c>
      <c r="CP291" s="254">
        <f t="shared" si="331"/>
        <v>0</v>
      </c>
      <c r="CQ291" s="254">
        <f t="shared" si="332"/>
        <v>0</v>
      </c>
      <c r="CR291" s="254">
        <f t="shared" si="333"/>
        <v>0</v>
      </c>
      <c r="CS291" s="254">
        <f t="shared" si="334"/>
        <v>0</v>
      </c>
      <c r="CT291" s="254">
        <f t="shared" si="335"/>
        <v>0</v>
      </c>
      <c r="CU291" s="254">
        <f t="shared" si="336"/>
        <v>0</v>
      </c>
      <c r="CV291" s="254">
        <f t="shared" si="337"/>
        <v>0</v>
      </c>
      <c r="CW291" s="254">
        <f t="shared" si="338"/>
        <v>0</v>
      </c>
      <c r="CX291" s="254">
        <f t="shared" si="339"/>
        <v>0</v>
      </c>
      <c r="CY291" s="254">
        <f t="shared" si="340"/>
        <v>0</v>
      </c>
      <c r="CZ291" s="254">
        <f t="shared" si="341"/>
        <v>0</v>
      </c>
      <c r="DA291" s="254">
        <f t="shared" si="342"/>
        <v>0</v>
      </c>
      <c r="DB291" s="254">
        <f t="shared" si="343"/>
        <v>0</v>
      </c>
      <c r="DC291" s="254">
        <f t="shared" si="344"/>
        <v>0</v>
      </c>
      <c r="DD291" s="254">
        <f t="shared" si="345"/>
        <v>0</v>
      </c>
      <c r="DE291" s="254">
        <f t="shared" si="346"/>
        <v>0</v>
      </c>
      <c r="DF291" s="254">
        <f t="shared" si="347"/>
        <v>0</v>
      </c>
      <c r="DG291" s="254">
        <f t="shared" si="348"/>
        <v>0</v>
      </c>
      <c r="DH291" s="254">
        <f t="shared" si="349"/>
        <v>0</v>
      </c>
      <c r="DI291" s="254">
        <f t="shared" si="350"/>
        <v>0</v>
      </c>
      <c r="DJ291" s="254">
        <f t="shared" si="351"/>
        <v>0</v>
      </c>
      <c r="DK291" s="254">
        <f t="shared" si="352"/>
        <v>0</v>
      </c>
      <c r="DL291" s="254">
        <f t="shared" si="353"/>
        <v>0</v>
      </c>
      <c r="DM291" s="254">
        <f t="shared" si="354"/>
        <v>0</v>
      </c>
      <c r="DN291" s="254">
        <f t="shared" si="355"/>
        <v>0</v>
      </c>
      <c r="DO291" s="254">
        <f t="shared" si="356"/>
        <v>0</v>
      </c>
      <c r="DP291" s="254">
        <f t="shared" si="357"/>
        <v>0</v>
      </c>
      <c r="DQ291" s="254">
        <f t="shared" si="358"/>
        <v>0</v>
      </c>
      <c r="DR291" s="254">
        <f t="shared" si="359"/>
        <v>0</v>
      </c>
      <c r="DS291" s="254">
        <f t="shared" si="360"/>
        <v>0</v>
      </c>
      <c r="DT291" s="254">
        <f t="shared" si="361"/>
        <v>0</v>
      </c>
      <c r="DU291" s="254">
        <f t="shared" si="362"/>
        <v>0</v>
      </c>
      <c r="DV291" s="254">
        <f t="shared" si="363"/>
        <v>0</v>
      </c>
    </row>
    <row r="292" spans="1:126" ht="24" customHeight="1">
      <c r="A292" s="11" t="str">
        <f ca="1">IF(AG292&lt;&gt;"OK","",CONCATENATE(TEXT('Front Page'!$F$33,"000"),TEXT('Front Page'!$F$31,"000"),"-",LEFT('Front Page'!$R$53,5),"-",LEFT(D292,1),AJ292, "-",TEXT(B292,"000")))</f>
        <v/>
      </c>
      <c r="B292" s="12" t="str">
        <f>IFERROR(IF(E292="","",MAX(B$17:B291)+1),"")</f>
        <v/>
      </c>
      <c r="C292" s="13"/>
      <c r="D292" s="29" t="str">
        <f t="shared" si="370"/>
        <v>None</v>
      </c>
      <c r="E292" s="29" t="str">
        <f t="shared" si="310"/>
        <v/>
      </c>
      <c r="F292" s="29" t="str">
        <f t="shared" si="311"/>
        <v/>
      </c>
      <c r="G292" s="363"/>
      <c r="H292" s="364"/>
      <c r="I292" s="325" t="str">
        <f t="shared" si="255"/>
        <v>No</v>
      </c>
      <c r="J292" s="314">
        <v>0</v>
      </c>
      <c r="K292" s="312">
        <v>0</v>
      </c>
      <c r="L292" s="312">
        <v>0</v>
      </c>
      <c r="M292" s="312">
        <v>0</v>
      </c>
      <c r="N292" s="312">
        <v>0</v>
      </c>
      <c r="O292" s="312">
        <v>0</v>
      </c>
      <c r="P292" s="312">
        <v>0</v>
      </c>
      <c r="Q292" s="312">
        <v>0</v>
      </c>
      <c r="R292" s="312">
        <v>0</v>
      </c>
      <c r="S292" s="312">
        <v>0</v>
      </c>
      <c r="T292" s="312">
        <v>0</v>
      </c>
      <c r="U292" s="312">
        <v>0</v>
      </c>
      <c r="V292" s="313">
        <v>1</v>
      </c>
      <c r="W292" s="313">
        <v>1</v>
      </c>
      <c r="X292" s="312">
        <v>0</v>
      </c>
      <c r="Y292" s="312">
        <v>0</v>
      </c>
      <c r="Z292" s="312">
        <v>0</v>
      </c>
      <c r="AA292" s="14">
        <v>0</v>
      </c>
      <c r="AB292" s="317"/>
      <c r="AC292" s="15" t="str">
        <f t="shared" si="312"/>
        <v/>
      </c>
      <c r="AD292" s="15" t="str">
        <f t="shared" si="322"/>
        <v/>
      </c>
      <c r="AE292" s="16" t="str">
        <f t="shared" si="323"/>
        <v>0 - 0</v>
      </c>
      <c r="AF292" s="20" t="str">
        <f t="shared" si="324"/>
        <v>Not an offer</v>
      </c>
      <c r="AG292" s="276" t="str">
        <f t="shared" si="317"/>
        <v>Not an Offer</v>
      </c>
      <c r="AH292" s="150"/>
      <c r="AI292" s="254">
        <v>276</v>
      </c>
      <c r="AJ292" s="149" t="str">
        <f t="shared" si="318"/>
        <v>00-ICT</v>
      </c>
      <c r="AK292" s="254" t="b">
        <f t="shared" si="309"/>
        <v>0</v>
      </c>
      <c r="AL292" s="254">
        <f t="shared" si="313"/>
        <v>0</v>
      </c>
      <c r="AM292" s="254">
        <f t="shared" si="319"/>
        <v>0</v>
      </c>
      <c r="AN292" s="288">
        <f t="shared" si="325"/>
        <v>0</v>
      </c>
      <c r="AO292" s="288">
        <f>IF(AND($BU292=$BV292,BU292=AO$13),$J292&amp;$K292&amp;$L292&amp;$M292&amp;$N292&amp;$O292&amp;$P292&amp;$Q292&amp;$R292&amp;$S292&amp;$T292&amp;$U292,IFERROR(MATCH($AN292,AO$17:AO291,0),-1000))</f>
        <v>1</v>
      </c>
      <c r="AP292" s="288">
        <f>IF(AND($BU292=$BV292,BV292=AP$13),$J292&amp;$K292&amp;$L292&amp;$M292&amp;$N292&amp;$O292&amp;$P292&amp;$Q292&amp;$R292&amp;$S292&amp;$T292&amp;$U292,IFERROR(MATCH($AN292,AP$17:AP291,0),-1000))</f>
        <v>1</v>
      </c>
      <c r="AQ292" s="288">
        <f>IF(AND($BU292=$BV292,BW292=AQ$13),$J292&amp;$K292&amp;$L292&amp;$M292&amp;$N292&amp;$O292&amp;$P292&amp;$Q292&amp;$R292&amp;$S292&amp;$T292&amp;$U292,IFERROR(MATCH($AN292,AQ$17:AQ291,0),-1000))</f>
        <v>1</v>
      </c>
      <c r="AR292" s="288">
        <f>IF(AND($BU292=$BV292,BX292=AR$13),$J292&amp;$K292&amp;$L292&amp;$M292&amp;$N292&amp;$O292&amp;$P292&amp;$Q292&amp;$R292&amp;$S292&amp;$T292&amp;$U292,IFERROR(MATCH($AN292,AR$17:AR291,0),-1000))</f>
        <v>1</v>
      </c>
      <c r="AS292" s="254">
        <f t="shared" si="242"/>
        <v>0</v>
      </c>
      <c r="AT292" s="261" t="str">
        <f t="shared" si="326"/>
        <v/>
      </c>
      <c r="AU292" s="254" t="str">
        <f t="shared" si="320"/>
        <v/>
      </c>
      <c r="AV292" s="254" t="str">
        <f t="shared" si="320"/>
        <v/>
      </c>
      <c r="AW292" s="254" t="str">
        <f t="shared" si="320"/>
        <v/>
      </c>
      <c r="AX292" s="254" t="str">
        <f t="shared" si="320"/>
        <v/>
      </c>
      <c r="AY292" s="254" t="str">
        <f t="shared" si="320"/>
        <v/>
      </c>
      <c r="AZ292" s="254" t="str">
        <f t="shared" si="320"/>
        <v/>
      </c>
      <c r="BA292" s="254" t="str">
        <f t="shared" si="320"/>
        <v/>
      </c>
      <c r="BB292" s="254" t="str">
        <f t="shared" si="366"/>
        <v/>
      </c>
      <c r="BC292" s="254" t="str">
        <f t="shared" si="366"/>
        <v/>
      </c>
      <c r="BD292" s="254" t="str">
        <f t="shared" si="366"/>
        <v/>
      </c>
      <c r="BE292" s="262" t="str">
        <f t="shared" si="366"/>
        <v/>
      </c>
      <c r="BF292" s="263" t="str">
        <f t="shared" si="321"/>
        <v/>
      </c>
      <c r="BG292" s="254" t="str">
        <f t="shared" si="321"/>
        <v/>
      </c>
      <c r="BH292" s="254" t="str">
        <f t="shared" si="321"/>
        <v/>
      </c>
      <c r="BI292" s="254" t="str">
        <f t="shared" si="321"/>
        <v/>
      </c>
      <c r="BJ292" s="254" t="str">
        <f t="shared" si="321"/>
        <v/>
      </c>
      <c r="BK292" s="254" t="str">
        <f t="shared" si="321"/>
        <v/>
      </c>
      <c r="BL292" s="254" t="str">
        <f t="shared" si="321"/>
        <v/>
      </c>
      <c r="BM292" s="254" t="str">
        <f t="shared" si="367"/>
        <v/>
      </c>
      <c r="BN292" s="254" t="str">
        <f t="shared" si="367"/>
        <v/>
      </c>
      <c r="BO292" s="254" t="str">
        <f t="shared" si="367"/>
        <v/>
      </c>
      <c r="BP292" s="254" t="str">
        <f t="shared" si="367"/>
        <v/>
      </c>
      <c r="BQ292" s="264" t="str">
        <f t="shared" si="327"/>
        <v/>
      </c>
      <c r="BR292" s="261" t="str">
        <f t="shared" si="314"/>
        <v/>
      </c>
      <c r="BS292" s="254" t="str">
        <f t="shared" si="364"/>
        <v/>
      </c>
      <c r="BT292" s="254" t="str">
        <f t="shared" si="364"/>
        <v/>
      </c>
      <c r="BU292" s="265" t="str">
        <f t="shared" si="364"/>
        <v/>
      </c>
      <c r="BV292" s="263" t="str">
        <f t="shared" si="365"/>
        <v/>
      </c>
      <c r="BW292" s="254" t="str">
        <f t="shared" si="365"/>
        <v/>
      </c>
      <c r="BX292" s="254" t="str">
        <f t="shared" si="365"/>
        <v/>
      </c>
      <c r="BY292" s="264" t="str">
        <f t="shared" si="315"/>
        <v/>
      </c>
      <c r="BZ292" s="254" t="str">
        <f t="shared" si="316"/>
        <v/>
      </c>
      <c r="CA292" s="254">
        <f t="shared" si="369"/>
        <v>0</v>
      </c>
      <c r="CB292" s="254">
        <f t="shared" si="369"/>
        <v>0</v>
      </c>
      <c r="CC292" s="254">
        <f t="shared" si="369"/>
        <v>0</v>
      </c>
      <c r="CD292" s="254">
        <f t="shared" si="368"/>
        <v>0</v>
      </c>
      <c r="CE292" s="254">
        <f t="shared" si="368"/>
        <v>0</v>
      </c>
      <c r="CF292" s="254">
        <f t="shared" si="368"/>
        <v>0</v>
      </c>
      <c r="CG292" s="254">
        <f t="shared" si="307"/>
        <v>0</v>
      </c>
      <c r="CH292" s="254">
        <f t="shared" si="307"/>
        <v>0</v>
      </c>
      <c r="CI292" s="254">
        <f t="shared" si="307"/>
        <v>0</v>
      </c>
      <c r="CJ292" s="254">
        <f t="shared" si="307"/>
        <v>0</v>
      </c>
      <c r="CK292" s="254">
        <f t="shared" si="307"/>
        <v>0</v>
      </c>
      <c r="CL292" s="254">
        <f t="shared" si="307"/>
        <v>0</v>
      </c>
      <c r="CM292" s="254">
        <f t="shared" si="328"/>
        <v>0</v>
      </c>
      <c r="CN292" s="254">
        <f t="shared" si="329"/>
        <v>0</v>
      </c>
      <c r="CO292" s="254">
        <f t="shared" si="330"/>
        <v>0</v>
      </c>
      <c r="CP292" s="254">
        <f t="shared" si="331"/>
        <v>0</v>
      </c>
      <c r="CQ292" s="254">
        <f t="shared" si="332"/>
        <v>0</v>
      </c>
      <c r="CR292" s="254">
        <f t="shared" si="333"/>
        <v>0</v>
      </c>
      <c r="CS292" s="254">
        <f t="shared" si="334"/>
        <v>0</v>
      </c>
      <c r="CT292" s="254">
        <f t="shared" si="335"/>
        <v>0</v>
      </c>
      <c r="CU292" s="254">
        <f t="shared" si="336"/>
        <v>0</v>
      </c>
      <c r="CV292" s="254">
        <f t="shared" si="337"/>
        <v>0</v>
      </c>
      <c r="CW292" s="254">
        <f t="shared" si="338"/>
        <v>0</v>
      </c>
      <c r="CX292" s="254">
        <f t="shared" si="339"/>
        <v>0</v>
      </c>
      <c r="CY292" s="254">
        <f t="shared" si="340"/>
        <v>0</v>
      </c>
      <c r="CZ292" s="254">
        <f t="shared" si="341"/>
        <v>0</v>
      </c>
      <c r="DA292" s="254">
        <f t="shared" si="342"/>
        <v>0</v>
      </c>
      <c r="DB292" s="254">
        <f t="shared" si="343"/>
        <v>0</v>
      </c>
      <c r="DC292" s="254">
        <f t="shared" si="344"/>
        <v>0</v>
      </c>
      <c r="DD292" s="254">
        <f t="shared" si="345"/>
        <v>0</v>
      </c>
      <c r="DE292" s="254">
        <f t="shared" si="346"/>
        <v>0</v>
      </c>
      <c r="DF292" s="254">
        <f t="shared" si="347"/>
        <v>0</v>
      </c>
      <c r="DG292" s="254">
        <f t="shared" si="348"/>
        <v>0</v>
      </c>
      <c r="DH292" s="254">
        <f t="shared" si="349"/>
        <v>0</v>
      </c>
      <c r="DI292" s="254">
        <f t="shared" si="350"/>
        <v>0</v>
      </c>
      <c r="DJ292" s="254">
        <f t="shared" si="351"/>
        <v>0</v>
      </c>
      <c r="DK292" s="254">
        <f t="shared" si="352"/>
        <v>0</v>
      </c>
      <c r="DL292" s="254">
        <f t="shared" si="353"/>
        <v>0</v>
      </c>
      <c r="DM292" s="254">
        <f t="shared" si="354"/>
        <v>0</v>
      </c>
      <c r="DN292" s="254">
        <f t="shared" si="355"/>
        <v>0</v>
      </c>
      <c r="DO292" s="254">
        <f t="shared" si="356"/>
        <v>0</v>
      </c>
      <c r="DP292" s="254">
        <f t="shared" si="357"/>
        <v>0</v>
      </c>
      <c r="DQ292" s="254">
        <f t="shared" si="358"/>
        <v>0</v>
      </c>
      <c r="DR292" s="254">
        <f t="shared" si="359"/>
        <v>0</v>
      </c>
      <c r="DS292" s="254">
        <f t="shared" si="360"/>
        <v>0</v>
      </c>
      <c r="DT292" s="254">
        <f t="shared" si="361"/>
        <v>0</v>
      </c>
      <c r="DU292" s="254">
        <f t="shared" si="362"/>
        <v>0</v>
      </c>
      <c r="DV292" s="254">
        <f t="shared" si="363"/>
        <v>0</v>
      </c>
    </row>
    <row r="293" spans="1:126" ht="24" customHeight="1">
      <c r="A293" s="11" t="str">
        <f ca="1">IF(AG293&lt;&gt;"OK","",CONCATENATE(TEXT('Front Page'!$F$33,"000"),TEXT('Front Page'!$F$31,"000"),"-",LEFT('Front Page'!$R$53,5),"-",LEFT(D293,1),AJ293, "-",TEXT(B293,"000")))</f>
        <v/>
      </c>
      <c r="B293" s="12" t="str">
        <f>IFERROR(IF(E293="","",MAX(B$17:B292)+1),"")</f>
        <v/>
      </c>
      <c r="C293" s="13"/>
      <c r="D293" s="29" t="str">
        <f t="shared" si="370"/>
        <v>None</v>
      </c>
      <c r="E293" s="29" t="str">
        <f t="shared" si="310"/>
        <v/>
      </c>
      <c r="F293" s="29" t="str">
        <f t="shared" si="311"/>
        <v/>
      </c>
      <c r="G293" s="363"/>
      <c r="H293" s="364"/>
      <c r="I293" s="325" t="str">
        <f t="shared" si="255"/>
        <v>No</v>
      </c>
      <c r="J293" s="314">
        <v>0</v>
      </c>
      <c r="K293" s="312">
        <v>0</v>
      </c>
      <c r="L293" s="312">
        <v>0</v>
      </c>
      <c r="M293" s="312">
        <v>0</v>
      </c>
      <c r="N293" s="312">
        <v>0</v>
      </c>
      <c r="O293" s="312">
        <v>0</v>
      </c>
      <c r="P293" s="312">
        <v>0</v>
      </c>
      <c r="Q293" s="312">
        <v>0</v>
      </c>
      <c r="R293" s="312">
        <v>0</v>
      </c>
      <c r="S293" s="312">
        <v>0</v>
      </c>
      <c r="T293" s="312">
        <v>0</v>
      </c>
      <c r="U293" s="312">
        <v>0</v>
      </c>
      <c r="V293" s="313">
        <v>1</v>
      </c>
      <c r="W293" s="313">
        <v>1</v>
      </c>
      <c r="X293" s="312">
        <v>0</v>
      </c>
      <c r="Y293" s="312">
        <v>0</v>
      </c>
      <c r="Z293" s="312">
        <v>0</v>
      </c>
      <c r="AA293" s="14">
        <v>0</v>
      </c>
      <c r="AB293" s="317"/>
      <c r="AC293" s="15" t="str">
        <f t="shared" si="312"/>
        <v/>
      </c>
      <c r="AD293" s="15" t="str">
        <f t="shared" si="322"/>
        <v/>
      </c>
      <c r="AE293" s="16" t="str">
        <f t="shared" si="323"/>
        <v>0 - 0</v>
      </c>
      <c r="AF293" s="20" t="str">
        <f t="shared" si="324"/>
        <v>Not an offer</v>
      </c>
      <c r="AG293" s="276" t="str">
        <f t="shared" si="317"/>
        <v>Not an Offer</v>
      </c>
      <c r="AH293" s="150"/>
      <c r="AI293" s="254">
        <v>277</v>
      </c>
      <c r="AJ293" s="149" t="str">
        <f t="shared" si="318"/>
        <v>00-ICT</v>
      </c>
      <c r="AK293" s="254" t="b">
        <f t="shared" si="309"/>
        <v>0</v>
      </c>
      <c r="AL293" s="254">
        <f t="shared" si="313"/>
        <v>0</v>
      </c>
      <c r="AM293" s="254">
        <f t="shared" si="319"/>
        <v>0</v>
      </c>
      <c r="AN293" s="288">
        <f t="shared" si="325"/>
        <v>0</v>
      </c>
      <c r="AO293" s="288">
        <f>IF(AND($BU293=$BV293,BU293=AO$13),$J293&amp;$K293&amp;$L293&amp;$M293&amp;$N293&amp;$O293&amp;$P293&amp;$Q293&amp;$R293&amp;$S293&amp;$T293&amp;$U293,IFERROR(MATCH($AN293,AO$17:AO292,0),-1000))</f>
        <v>1</v>
      </c>
      <c r="AP293" s="288">
        <f>IF(AND($BU293=$BV293,BV293=AP$13),$J293&amp;$K293&amp;$L293&amp;$M293&amp;$N293&amp;$O293&amp;$P293&amp;$Q293&amp;$R293&amp;$S293&amp;$T293&amp;$U293,IFERROR(MATCH($AN293,AP$17:AP292,0),-1000))</f>
        <v>1</v>
      </c>
      <c r="AQ293" s="288">
        <f>IF(AND($BU293=$BV293,BW293=AQ$13),$J293&amp;$K293&amp;$L293&amp;$M293&amp;$N293&amp;$O293&amp;$P293&amp;$Q293&amp;$R293&amp;$S293&amp;$T293&amp;$U293,IFERROR(MATCH($AN293,AQ$17:AQ292,0),-1000))</f>
        <v>1</v>
      </c>
      <c r="AR293" s="288">
        <f>IF(AND($BU293=$BV293,BX293=AR$13),$J293&amp;$K293&amp;$L293&amp;$M293&amp;$N293&amp;$O293&amp;$P293&amp;$Q293&amp;$R293&amp;$S293&amp;$T293&amp;$U293,IFERROR(MATCH($AN293,AR$17:AR292,0),-1000))</f>
        <v>1</v>
      </c>
      <c r="AS293" s="254">
        <f t="shared" si="242"/>
        <v>0</v>
      </c>
      <c r="AT293" s="261" t="str">
        <f t="shared" si="326"/>
        <v/>
      </c>
      <c r="AU293" s="254" t="str">
        <f t="shared" si="320"/>
        <v/>
      </c>
      <c r="AV293" s="254" t="str">
        <f t="shared" si="320"/>
        <v/>
      </c>
      <c r="AW293" s="254" t="str">
        <f t="shared" si="320"/>
        <v/>
      </c>
      <c r="AX293" s="254" t="str">
        <f t="shared" si="320"/>
        <v/>
      </c>
      <c r="AY293" s="254" t="str">
        <f t="shared" si="320"/>
        <v/>
      </c>
      <c r="AZ293" s="254" t="str">
        <f t="shared" si="320"/>
        <v/>
      </c>
      <c r="BA293" s="254" t="str">
        <f t="shared" si="320"/>
        <v/>
      </c>
      <c r="BB293" s="254" t="str">
        <f t="shared" si="366"/>
        <v/>
      </c>
      <c r="BC293" s="254" t="str">
        <f t="shared" si="366"/>
        <v/>
      </c>
      <c r="BD293" s="254" t="str">
        <f t="shared" si="366"/>
        <v/>
      </c>
      <c r="BE293" s="262" t="str">
        <f t="shared" si="366"/>
        <v/>
      </c>
      <c r="BF293" s="263" t="str">
        <f t="shared" si="321"/>
        <v/>
      </c>
      <c r="BG293" s="254" t="str">
        <f t="shared" si="321"/>
        <v/>
      </c>
      <c r="BH293" s="254" t="str">
        <f t="shared" si="321"/>
        <v/>
      </c>
      <c r="BI293" s="254" t="str">
        <f t="shared" si="321"/>
        <v/>
      </c>
      <c r="BJ293" s="254" t="str">
        <f t="shared" si="321"/>
        <v/>
      </c>
      <c r="BK293" s="254" t="str">
        <f t="shared" si="321"/>
        <v/>
      </c>
      <c r="BL293" s="254" t="str">
        <f t="shared" si="321"/>
        <v/>
      </c>
      <c r="BM293" s="254" t="str">
        <f t="shared" si="367"/>
        <v/>
      </c>
      <c r="BN293" s="254" t="str">
        <f t="shared" si="367"/>
        <v/>
      </c>
      <c r="BO293" s="254" t="str">
        <f t="shared" si="367"/>
        <v/>
      </c>
      <c r="BP293" s="254" t="str">
        <f t="shared" si="367"/>
        <v/>
      </c>
      <c r="BQ293" s="264" t="str">
        <f t="shared" si="327"/>
        <v/>
      </c>
      <c r="BR293" s="261" t="str">
        <f t="shared" si="314"/>
        <v/>
      </c>
      <c r="BS293" s="254" t="str">
        <f t="shared" si="364"/>
        <v/>
      </c>
      <c r="BT293" s="254" t="str">
        <f t="shared" si="364"/>
        <v/>
      </c>
      <c r="BU293" s="265" t="str">
        <f t="shared" si="364"/>
        <v/>
      </c>
      <c r="BV293" s="263" t="str">
        <f t="shared" si="365"/>
        <v/>
      </c>
      <c r="BW293" s="254" t="str">
        <f t="shared" si="365"/>
        <v/>
      </c>
      <c r="BX293" s="254" t="str">
        <f t="shared" si="365"/>
        <v/>
      </c>
      <c r="BY293" s="264" t="str">
        <f t="shared" si="315"/>
        <v/>
      </c>
      <c r="BZ293" s="254" t="str">
        <f t="shared" si="316"/>
        <v/>
      </c>
      <c r="CA293" s="254">
        <f t="shared" si="369"/>
        <v>0</v>
      </c>
      <c r="CB293" s="254">
        <f t="shared" si="369"/>
        <v>0</v>
      </c>
      <c r="CC293" s="254">
        <f t="shared" si="369"/>
        <v>0</v>
      </c>
      <c r="CD293" s="254">
        <f t="shared" si="368"/>
        <v>0</v>
      </c>
      <c r="CE293" s="254">
        <f t="shared" si="368"/>
        <v>0</v>
      </c>
      <c r="CF293" s="254">
        <f t="shared" si="368"/>
        <v>0</v>
      </c>
      <c r="CG293" s="254">
        <f t="shared" si="307"/>
        <v>0</v>
      </c>
      <c r="CH293" s="254">
        <f t="shared" si="307"/>
        <v>0</v>
      </c>
      <c r="CI293" s="254">
        <f t="shared" si="307"/>
        <v>0</v>
      </c>
      <c r="CJ293" s="254">
        <f t="shared" si="307"/>
        <v>0</v>
      </c>
      <c r="CK293" s="254">
        <f t="shared" si="307"/>
        <v>0</v>
      </c>
      <c r="CL293" s="254">
        <f t="shared" si="307"/>
        <v>0</v>
      </c>
      <c r="CM293" s="254">
        <f t="shared" si="328"/>
        <v>0</v>
      </c>
      <c r="CN293" s="254">
        <f t="shared" si="329"/>
        <v>0</v>
      </c>
      <c r="CO293" s="254">
        <f t="shared" si="330"/>
        <v>0</v>
      </c>
      <c r="CP293" s="254">
        <f t="shared" si="331"/>
        <v>0</v>
      </c>
      <c r="CQ293" s="254">
        <f t="shared" si="332"/>
        <v>0</v>
      </c>
      <c r="CR293" s="254">
        <f t="shared" si="333"/>
        <v>0</v>
      </c>
      <c r="CS293" s="254">
        <f t="shared" si="334"/>
        <v>0</v>
      </c>
      <c r="CT293" s="254">
        <f t="shared" si="335"/>
        <v>0</v>
      </c>
      <c r="CU293" s="254">
        <f t="shared" si="336"/>
        <v>0</v>
      </c>
      <c r="CV293" s="254">
        <f t="shared" si="337"/>
        <v>0</v>
      </c>
      <c r="CW293" s="254">
        <f t="shared" si="338"/>
        <v>0</v>
      </c>
      <c r="CX293" s="254">
        <f t="shared" si="339"/>
        <v>0</v>
      </c>
      <c r="CY293" s="254">
        <f t="shared" si="340"/>
        <v>0</v>
      </c>
      <c r="CZ293" s="254">
        <f t="shared" si="341"/>
        <v>0</v>
      </c>
      <c r="DA293" s="254">
        <f t="shared" si="342"/>
        <v>0</v>
      </c>
      <c r="DB293" s="254">
        <f t="shared" si="343"/>
        <v>0</v>
      </c>
      <c r="DC293" s="254">
        <f t="shared" si="344"/>
        <v>0</v>
      </c>
      <c r="DD293" s="254">
        <f t="shared" si="345"/>
        <v>0</v>
      </c>
      <c r="DE293" s="254">
        <f t="shared" si="346"/>
        <v>0</v>
      </c>
      <c r="DF293" s="254">
        <f t="shared" si="347"/>
        <v>0</v>
      </c>
      <c r="DG293" s="254">
        <f t="shared" si="348"/>
        <v>0</v>
      </c>
      <c r="DH293" s="254">
        <f t="shared" si="349"/>
        <v>0</v>
      </c>
      <c r="DI293" s="254">
        <f t="shared" si="350"/>
        <v>0</v>
      </c>
      <c r="DJ293" s="254">
        <f t="shared" si="351"/>
        <v>0</v>
      </c>
      <c r="DK293" s="254">
        <f t="shared" si="352"/>
        <v>0</v>
      </c>
      <c r="DL293" s="254">
        <f t="shared" si="353"/>
        <v>0</v>
      </c>
      <c r="DM293" s="254">
        <f t="shared" si="354"/>
        <v>0</v>
      </c>
      <c r="DN293" s="254">
        <f t="shared" si="355"/>
        <v>0</v>
      </c>
      <c r="DO293" s="254">
        <f t="shared" si="356"/>
        <v>0</v>
      </c>
      <c r="DP293" s="254">
        <f t="shared" si="357"/>
        <v>0</v>
      </c>
      <c r="DQ293" s="254">
        <f t="shared" si="358"/>
        <v>0</v>
      </c>
      <c r="DR293" s="254">
        <f t="shared" si="359"/>
        <v>0</v>
      </c>
      <c r="DS293" s="254">
        <f t="shared" si="360"/>
        <v>0</v>
      </c>
      <c r="DT293" s="254">
        <f t="shared" si="361"/>
        <v>0</v>
      </c>
      <c r="DU293" s="254">
        <f t="shared" si="362"/>
        <v>0</v>
      </c>
      <c r="DV293" s="254">
        <f t="shared" si="363"/>
        <v>0</v>
      </c>
    </row>
    <row r="294" spans="1:126" ht="24" customHeight="1">
      <c r="A294" s="11" t="str">
        <f ca="1">IF(AG294&lt;&gt;"OK","",CONCATENATE(TEXT('Front Page'!$F$33,"000"),TEXT('Front Page'!$F$31,"000"),"-",LEFT('Front Page'!$R$53,5),"-",LEFT(D294,1),AJ294, "-",TEXT(B294,"000")))</f>
        <v/>
      </c>
      <c r="B294" s="12" t="str">
        <f>IFERROR(IF(E294="","",MAX(B$17:B293)+1),"")</f>
        <v/>
      </c>
      <c r="C294" s="13"/>
      <c r="D294" s="29" t="str">
        <f t="shared" si="370"/>
        <v>None</v>
      </c>
      <c r="E294" s="29" t="str">
        <f t="shared" si="310"/>
        <v/>
      </c>
      <c r="F294" s="29" t="str">
        <f t="shared" si="311"/>
        <v/>
      </c>
      <c r="G294" s="363"/>
      <c r="H294" s="364"/>
      <c r="I294" s="325" t="str">
        <f t="shared" si="255"/>
        <v>No</v>
      </c>
      <c r="J294" s="314">
        <v>0</v>
      </c>
      <c r="K294" s="312">
        <v>0</v>
      </c>
      <c r="L294" s="312">
        <v>0</v>
      </c>
      <c r="M294" s="312">
        <v>0</v>
      </c>
      <c r="N294" s="312">
        <v>0</v>
      </c>
      <c r="O294" s="312">
        <v>0</v>
      </c>
      <c r="P294" s="312">
        <v>0</v>
      </c>
      <c r="Q294" s="312">
        <v>0</v>
      </c>
      <c r="R294" s="312">
        <v>0</v>
      </c>
      <c r="S294" s="312">
        <v>0</v>
      </c>
      <c r="T294" s="312">
        <v>0</v>
      </c>
      <c r="U294" s="312">
        <v>0</v>
      </c>
      <c r="V294" s="313">
        <v>1</v>
      </c>
      <c r="W294" s="313">
        <v>1</v>
      </c>
      <c r="X294" s="312">
        <v>0</v>
      </c>
      <c r="Y294" s="312">
        <v>0</v>
      </c>
      <c r="Z294" s="312">
        <v>0</v>
      </c>
      <c r="AA294" s="14">
        <v>0</v>
      </c>
      <c r="AB294" s="317"/>
      <c r="AC294" s="15" t="str">
        <f t="shared" si="312"/>
        <v/>
      </c>
      <c r="AD294" s="15" t="str">
        <f t="shared" si="322"/>
        <v/>
      </c>
      <c r="AE294" s="16" t="str">
        <f t="shared" si="323"/>
        <v>0 - 0</v>
      </c>
      <c r="AF294" s="20" t="str">
        <f t="shared" si="324"/>
        <v>Not an offer</v>
      </c>
      <c r="AG294" s="276" t="str">
        <f t="shared" si="317"/>
        <v>Not an Offer</v>
      </c>
      <c r="AH294" s="150"/>
      <c r="AI294" s="254">
        <v>278</v>
      </c>
      <c r="AJ294" s="149" t="str">
        <f t="shared" si="318"/>
        <v>00-ICT</v>
      </c>
      <c r="AK294" s="254" t="b">
        <f t="shared" si="309"/>
        <v>0</v>
      </c>
      <c r="AL294" s="254">
        <f t="shared" si="313"/>
        <v>0</v>
      </c>
      <c r="AM294" s="254">
        <f t="shared" si="319"/>
        <v>0</v>
      </c>
      <c r="AN294" s="288">
        <f t="shared" si="325"/>
        <v>0</v>
      </c>
      <c r="AO294" s="288">
        <f>IF(AND($BU294=$BV294,BU294=AO$13),$J294&amp;$K294&amp;$L294&amp;$M294&amp;$N294&amp;$O294&amp;$P294&amp;$Q294&amp;$R294&amp;$S294&amp;$T294&amp;$U294,IFERROR(MATCH($AN294,AO$17:AO293,0),-1000))</f>
        <v>1</v>
      </c>
      <c r="AP294" s="288">
        <f>IF(AND($BU294=$BV294,BV294=AP$13),$J294&amp;$K294&amp;$L294&amp;$M294&amp;$N294&amp;$O294&amp;$P294&amp;$Q294&amp;$R294&amp;$S294&amp;$T294&amp;$U294,IFERROR(MATCH($AN294,AP$17:AP293,0),-1000))</f>
        <v>1</v>
      </c>
      <c r="AQ294" s="288">
        <f>IF(AND($BU294=$BV294,BW294=AQ$13),$J294&amp;$K294&amp;$L294&amp;$M294&amp;$N294&amp;$O294&amp;$P294&amp;$Q294&amp;$R294&amp;$S294&amp;$T294&amp;$U294,IFERROR(MATCH($AN294,AQ$17:AQ293,0),-1000))</f>
        <v>1</v>
      </c>
      <c r="AR294" s="288">
        <f>IF(AND($BU294=$BV294,BX294=AR$13),$J294&amp;$K294&amp;$L294&amp;$M294&amp;$N294&amp;$O294&amp;$P294&amp;$Q294&amp;$R294&amp;$S294&amp;$T294&amp;$U294,IFERROR(MATCH($AN294,AR$17:AR293,0),-1000))</f>
        <v>1</v>
      </c>
      <c r="AS294" s="254">
        <f t="shared" si="242"/>
        <v>0</v>
      </c>
      <c r="AT294" s="261" t="str">
        <f t="shared" si="326"/>
        <v/>
      </c>
      <c r="AU294" s="254" t="str">
        <f t="shared" si="320"/>
        <v/>
      </c>
      <c r="AV294" s="254" t="str">
        <f t="shared" si="320"/>
        <v/>
      </c>
      <c r="AW294" s="254" t="str">
        <f t="shared" si="320"/>
        <v/>
      </c>
      <c r="AX294" s="254" t="str">
        <f t="shared" si="320"/>
        <v/>
      </c>
      <c r="AY294" s="254" t="str">
        <f t="shared" si="320"/>
        <v/>
      </c>
      <c r="AZ294" s="254" t="str">
        <f t="shared" si="320"/>
        <v/>
      </c>
      <c r="BA294" s="254" t="str">
        <f t="shared" si="320"/>
        <v/>
      </c>
      <c r="BB294" s="254" t="str">
        <f t="shared" si="366"/>
        <v/>
      </c>
      <c r="BC294" s="254" t="str">
        <f t="shared" si="366"/>
        <v/>
      </c>
      <c r="BD294" s="254" t="str">
        <f t="shared" si="366"/>
        <v/>
      </c>
      <c r="BE294" s="262" t="str">
        <f t="shared" si="366"/>
        <v/>
      </c>
      <c r="BF294" s="263" t="str">
        <f t="shared" si="321"/>
        <v/>
      </c>
      <c r="BG294" s="254" t="str">
        <f t="shared" si="321"/>
        <v/>
      </c>
      <c r="BH294" s="254" t="str">
        <f t="shared" si="321"/>
        <v/>
      </c>
      <c r="BI294" s="254" t="str">
        <f t="shared" si="321"/>
        <v/>
      </c>
      <c r="BJ294" s="254" t="str">
        <f t="shared" si="321"/>
        <v/>
      </c>
      <c r="BK294" s="254" t="str">
        <f t="shared" si="321"/>
        <v/>
      </c>
      <c r="BL294" s="254" t="str">
        <f t="shared" si="321"/>
        <v/>
      </c>
      <c r="BM294" s="254" t="str">
        <f t="shared" si="367"/>
        <v/>
      </c>
      <c r="BN294" s="254" t="str">
        <f t="shared" si="367"/>
        <v/>
      </c>
      <c r="BO294" s="254" t="str">
        <f t="shared" si="367"/>
        <v/>
      </c>
      <c r="BP294" s="254" t="str">
        <f t="shared" si="367"/>
        <v/>
      </c>
      <c r="BQ294" s="264" t="str">
        <f t="shared" si="327"/>
        <v/>
      </c>
      <c r="BR294" s="261" t="str">
        <f t="shared" si="314"/>
        <v/>
      </c>
      <c r="BS294" s="254" t="str">
        <f t="shared" si="364"/>
        <v/>
      </c>
      <c r="BT294" s="254" t="str">
        <f t="shared" si="364"/>
        <v/>
      </c>
      <c r="BU294" s="265" t="str">
        <f t="shared" si="364"/>
        <v/>
      </c>
      <c r="BV294" s="263" t="str">
        <f t="shared" si="365"/>
        <v/>
      </c>
      <c r="BW294" s="254" t="str">
        <f t="shared" si="365"/>
        <v/>
      </c>
      <c r="BX294" s="254" t="str">
        <f t="shared" si="365"/>
        <v/>
      </c>
      <c r="BY294" s="264" t="str">
        <f t="shared" si="315"/>
        <v/>
      </c>
      <c r="BZ294" s="254" t="str">
        <f t="shared" si="316"/>
        <v/>
      </c>
      <c r="CA294" s="254">
        <f t="shared" si="369"/>
        <v>0</v>
      </c>
      <c r="CB294" s="254">
        <f t="shared" si="369"/>
        <v>0</v>
      </c>
      <c r="CC294" s="254">
        <f t="shared" si="369"/>
        <v>0</v>
      </c>
      <c r="CD294" s="254">
        <f t="shared" si="368"/>
        <v>0</v>
      </c>
      <c r="CE294" s="254">
        <f t="shared" si="368"/>
        <v>0</v>
      </c>
      <c r="CF294" s="254">
        <f t="shared" si="368"/>
        <v>0</v>
      </c>
      <c r="CG294" s="254">
        <f t="shared" si="307"/>
        <v>0</v>
      </c>
      <c r="CH294" s="254">
        <f t="shared" si="307"/>
        <v>0</v>
      </c>
      <c r="CI294" s="254">
        <f t="shared" si="307"/>
        <v>0</v>
      </c>
      <c r="CJ294" s="254">
        <f t="shared" si="307"/>
        <v>0</v>
      </c>
      <c r="CK294" s="254">
        <f t="shared" si="307"/>
        <v>0</v>
      </c>
      <c r="CL294" s="254">
        <f t="shared" si="307"/>
        <v>0</v>
      </c>
      <c r="CM294" s="254">
        <f t="shared" si="328"/>
        <v>0</v>
      </c>
      <c r="CN294" s="254">
        <f t="shared" si="329"/>
        <v>0</v>
      </c>
      <c r="CO294" s="254">
        <f t="shared" si="330"/>
        <v>0</v>
      </c>
      <c r="CP294" s="254">
        <f t="shared" si="331"/>
        <v>0</v>
      </c>
      <c r="CQ294" s="254">
        <f t="shared" si="332"/>
        <v>0</v>
      </c>
      <c r="CR294" s="254">
        <f t="shared" si="333"/>
        <v>0</v>
      </c>
      <c r="CS294" s="254">
        <f t="shared" si="334"/>
        <v>0</v>
      </c>
      <c r="CT294" s="254">
        <f t="shared" si="335"/>
        <v>0</v>
      </c>
      <c r="CU294" s="254">
        <f t="shared" si="336"/>
        <v>0</v>
      </c>
      <c r="CV294" s="254">
        <f t="shared" si="337"/>
        <v>0</v>
      </c>
      <c r="CW294" s="254">
        <f t="shared" si="338"/>
        <v>0</v>
      </c>
      <c r="CX294" s="254">
        <f t="shared" si="339"/>
        <v>0</v>
      </c>
      <c r="CY294" s="254">
        <f t="shared" si="340"/>
        <v>0</v>
      </c>
      <c r="CZ294" s="254">
        <f t="shared" si="341"/>
        <v>0</v>
      </c>
      <c r="DA294" s="254">
        <f t="shared" si="342"/>
        <v>0</v>
      </c>
      <c r="DB294" s="254">
        <f t="shared" si="343"/>
        <v>0</v>
      </c>
      <c r="DC294" s="254">
        <f t="shared" si="344"/>
        <v>0</v>
      </c>
      <c r="DD294" s="254">
        <f t="shared" si="345"/>
        <v>0</v>
      </c>
      <c r="DE294" s="254">
        <f t="shared" si="346"/>
        <v>0</v>
      </c>
      <c r="DF294" s="254">
        <f t="shared" si="347"/>
        <v>0</v>
      </c>
      <c r="DG294" s="254">
        <f t="shared" si="348"/>
        <v>0</v>
      </c>
      <c r="DH294" s="254">
        <f t="shared" si="349"/>
        <v>0</v>
      </c>
      <c r="DI294" s="254">
        <f t="shared" si="350"/>
        <v>0</v>
      </c>
      <c r="DJ294" s="254">
        <f t="shared" si="351"/>
        <v>0</v>
      </c>
      <c r="DK294" s="254">
        <f t="shared" si="352"/>
        <v>0</v>
      </c>
      <c r="DL294" s="254">
        <f t="shared" si="353"/>
        <v>0</v>
      </c>
      <c r="DM294" s="254">
        <f t="shared" si="354"/>
        <v>0</v>
      </c>
      <c r="DN294" s="254">
        <f t="shared" si="355"/>
        <v>0</v>
      </c>
      <c r="DO294" s="254">
        <f t="shared" si="356"/>
        <v>0</v>
      </c>
      <c r="DP294" s="254">
        <f t="shared" si="357"/>
        <v>0</v>
      </c>
      <c r="DQ294" s="254">
        <f t="shared" si="358"/>
        <v>0</v>
      </c>
      <c r="DR294" s="254">
        <f t="shared" si="359"/>
        <v>0</v>
      </c>
      <c r="DS294" s="254">
        <f t="shared" si="360"/>
        <v>0</v>
      </c>
      <c r="DT294" s="254">
        <f t="shared" si="361"/>
        <v>0</v>
      </c>
      <c r="DU294" s="254">
        <f t="shared" si="362"/>
        <v>0</v>
      </c>
      <c r="DV294" s="254">
        <f t="shared" si="363"/>
        <v>0</v>
      </c>
    </row>
    <row r="295" spans="1:126" ht="24" customHeight="1">
      <c r="A295" s="11" t="str">
        <f ca="1">IF(AG295&lt;&gt;"OK","",CONCATENATE(TEXT('Front Page'!$F$33,"000"),TEXT('Front Page'!$F$31,"000"),"-",LEFT('Front Page'!$R$53,5),"-",LEFT(D295,1),AJ295, "-",TEXT(B295,"000")))</f>
        <v/>
      </c>
      <c r="B295" s="12" t="str">
        <f>IFERROR(IF(E295="","",MAX(B$17:B294)+1),"")</f>
        <v/>
      </c>
      <c r="C295" s="13"/>
      <c r="D295" s="29" t="str">
        <f t="shared" si="370"/>
        <v>None</v>
      </c>
      <c r="E295" s="29" t="str">
        <f t="shared" si="310"/>
        <v/>
      </c>
      <c r="F295" s="29" t="str">
        <f t="shared" si="311"/>
        <v/>
      </c>
      <c r="G295" s="363"/>
      <c r="H295" s="364"/>
      <c r="I295" s="325" t="str">
        <f t="shared" si="255"/>
        <v>No</v>
      </c>
      <c r="J295" s="314">
        <v>0</v>
      </c>
      <c r="K295" s="312">
        <v>0</v>
      </c>
      <c r="L295" s="312">
        <v>0</v>
      </c>
      <c r="M295" s="312">
        <v>0</v>
      </c>
      <c r="N295" s="312">
        <v>0</v>
      </c>
      <c r="O295" s="312">
        <v>0</v>
      </c>
      <c r="P295" s="312">
        <v>0</v>
      </c>
      <c r="Q295" s="312">
        <v>0</v>
      </c>
      <c r="R295" s="312">
        <v>0</v>
      </c>
      <c r="S295" s="312">
        <v>0</v>
      </c>
      <c r="T295" s="312">
        <v>0</v>
      </c>
      <c r="U295" s="312">
        <v>0</v>
      </c>
      <c r="V295" s="313">
        <v>1</v>
      </c>
      <c r="W295" s="313">
        <v>1</v>
      </c>
      <c r="X295" s="312">
        <v>0</v>
      </c>
      <c r="Y295" s="312">
        <v>0</v>
      </c>
      <c r="Z295" s="312">
        <v>0</v>
      </c>
      <c r="AA295" s="14">
        <v>0</v>
      </c>
      <c r="AB295" s="317"/>
      <c r="AC295" s="15" t="str">
        <f t="shared" si="312"/>
        <v/>
      </c>
      <c r="AD295" s="15" t="str">
        <f t="shared" si="322"/>
        <v/>
      </c>
      <c r="AE295" s="16" t="str">
        <f t="shared" si="323"/>
        <v>0 - 0</v>
      </c>
      <c r="AF295" s="20" t="str">
        <f t="shared" si="324"/>
        <v>Not an offer</v>
      </c>
      <c r="AG295" s="276" t="str">
        <f t="shared" si="317"/>
        <v>Not an Offer</v>
      </c>
      <c r="AH295" s="150"/>
      <c r="AI295" s="254">
        <v>279</v>
      </c>
      <c r="AJ295" s="149" t="str">
        <f t="shared" si="318"/>
        <v>00-ICT</v>
      </c>
      <c r="AK295" s="254" t="b">
        <f t="shared" si="309"/>
        <v>0</v>
      </c>
      <c r="AL295" s="254">
        <f t="shared" si="313"/>
        <v>0</v>
      </c>
      <c r="AM295" s="254">
        <f t="shared" si="319"/>
        <v>0</v>
      </c>
      <c r="AN295" s="288">
        <f t="shared" si="325"/>
        <v>0</v>
      </c>
      <c r="AO295" s="288">
        <f>IF(AND($BU295=$BV295,BU295=AO$13),$J295&amp;$K295&amp;$L295&amp;$M295&amp;$N295&amp;$O295&amp;$P295&amp;$Q295&amp;$R295&amp;$S295&amp;$T295&amp;$U295,IFERROR(MATCH($AN295,AO$17:AO294,0),-1000))</f>
        <v>1</v>
      </c>
      <c r="AP295" s="288">
        <f>IF(AND($BU295=$BV295,BV295=AP$13),$J295&amp;$K295&amp;$L295&amp;$M295&amp;$N295&amp;$O295&amp;$P295&amp;$Q295&amp;$R295&amp;$S295&amp;$T295&amp;$U295,IFERROR(MATCH($AN295,AP$17:AP294,0),-1000))</f>
        <v>1</v>
      </c>
      <c r="AQ295" s="288">
        <f>IF(AND($BU295=$BV295,BW295=AQ$13),$J295&amp;$K295&amp;$L295&amp;$M295&amp;$N295&amp;$O295&amp;$P295&amp;$Q295&amp;$R295&amp;$S295&amp;$T295&amp;$U295,IFERROR(MATCH($AN295,AQ$17:AQ294,0),-1000))</f>
        <v>1</v>
      </c>
      <c r="AR295" s="288">
        <f>IF(AND($BU295=$BV295,BX295=AR$13),$J295&amp;$K295&amp;$L295&amp;$M295&amp;$N295&amp;$O295&amp;$P295&amp;$Q295&amp;$R295&amp;$S295&amp;$T295&amp;$U295,IFERROR(MATCH($AN295,AR$17:AR294,0),-1000))</f>
        <v>1</v>
      </c>
      <c r="AS295" s="254">
        <f t="shared" si="242"/>
        <v>0</v>
      </c>
      <c r="AT295" s="261" t="str">
        <f t="shared" si="326"/>
        <v/>
      </c>
      <c r="AU295" s="254" t="str">
        <f t="shared" si="320"/>
        <v/>
      </c>
      <c r="AV295" s="254" t="str">
        <f t="shared" si="320"/>
        <v/>
      </c>
      <c r="AW295" s="254" t="str">
        <f t="shared" si="320"/>
        <v/>
      </c>
      <c r="AX295" s="254" t="str">
        <f t="shared" si="320"/>
        <v/>
      </c>
      <c r="AY295" s="254" t="str">
        <f t="shared" si="320"/>
        <v/>
      </c>
      <c r="AZ295" s="254" t="str">
        <f t="shared" si="320"/>
        <v/>
      </c>
      <c r="BA295" s="254" t="str">
        <f t="shared" si="320"/>
        <v/>
      </c>
      <c r="BB295" s="254" t="str">
        <f t="shared" si="366"/>
        <v/>
      </c>
      <c r="BC295" s="254" t="str">
        <f t="shared" si="366"/>
        <v/>
      </c>
      <c r="BD295" s="254" t="str">
        <f t="shared" si="366"/>
        <v/>
      </c>
      <c r="BE295" s="262" t="str">
        <f t="shared" si="366"/>
        <v/>
      </c>
      <c r="BF295" s="263" t="str">
        <f t="shared" si="321"/>
        <v/>
      </c>
      <c r="BG295" s="254" t="str">
        <f t="shared" si="321"/>
        <v/>
      </c>
      <c r="BH295" s="254" t="str">
        <f t="shared" si="321"/>
        <v/>
      </c>
      <c r="BI295" s="254" t="str">
        <f t="shared" si="321"/>
        <v/>
      </c>
      <c r="BJ295" s="254" t="str">
        <f t="shared" si="321"/>
        <v/>
      </c>
      <c r="BK295" s="254" t="str">
        <f t="shared" si="321"/>
        <v/>
      </c>
      <c r="BL295" s="254" t="str">
        <f t="shared" si="321"/>
        <v/>
      </c>
      <c r="BM295" s="254" t="str">
        <f t="shared" si="367"/>
        <v/>
      </c>
      <c r="BN295" s="254" t="str">
        <f t="shared" si="367"/>
        <v/>
      </c>
      <c r="BO295" s="254" t="str">
        <f t="shared" si="367"/>
        <v/>
      </c>
      <c r="BP295" s="254" t="str">
        <f t="shared" si="367"/>
        <v/>
      </c>
      <c r="BQ295" s="264" t="str">
        <f t="shared" si="327"/>
        <v/>
      </c>
      <c r="BR295" s="261" t="str">
        <f t="shared" si="314"/>
        <v/>
      </c>
      <c r="BS295" s="254" t="str">
        <f t="shared" si="364"/>
        <v/>
      </c>
      <c r="BT295" s="254" t="str">
        <f t="shared" si="364"/>
        <v/>
      </c>
      <c r="BU295" s="265" t="str">
        <f t="shared" si="364"/>
        <v/>
      </c>
      <c r="BV295" s="263" t="str">
        <f t="shared" si="365"/>
        <v/>
      </c>
      <c r="BW295" s="254" t="str">
        <f t="shared" si="365"/>
        <v/>
      </c>
      <c r="BX295" s="254" t="str">
        <f t="shared" si="365"/>
        <v/>
      </c>
      <c r="BY295" s="264" t="str">
        <f t="shared" si="315"/>
        <v/>
      </c>
      <c r="BZ295" s="254" t="str">
        <f t="shared" si="316"/>
        <v/>
      </c>
      <c r="CA295" s="254">
        <f t="shared" si="369"/>
        <v>0</v>
      </c>
      <c r="CB295" s="254">
        <f t="shared" si="369"/>
        <v>0</v>
      </c>
      <c r="CC295" s="254">
        <f t="shared" si="369"/>
        <v>0</v>
      </c>
      <c r="CD295" s="254">
        <f t="shared" si="368"/>
        <v>0</v>
      </c>
      <c r="CE295" s="254">
        <f t="shared" si="368"/>
        <v>0</v>
      </c>
      <c r="CF295" s="254">
        <f t="shared" si="368"/>
        <v>0</v>
      </c>
      <c r="CG295" s="254">
        <f t="shared" si="307"/>
        <v>0</v>
      </c>
      <c r="CH295" s="254">
        <f t="shared" si="307"/>
        <v>0</v>
      </c>
      <c r="CI295" s="254">
        <f t="shared" si="307"/>
        <v>0</v>
      </c>
      <c r="CJ295" s="254">
        <f t="shared" si="307"/>
        <v>0</v>
      </c>
      <c r="CK295" s="254">
        <f t="shared" si="307"/>
        <v>0</v>
      </c>
      <c r="CL295" s="254">
        <f t="shared" si="307"/>
        <v>0</v>
      </c>
      <c r="CM295" s="254">
        <f t="shared" si="328"/>
        <v>0</v>
      </c>
      <c r="CN295" s="254">
        <f t="shared" si="329"/>
        <v>0</v>
      </c>
      <c r="CO295" s="254">
        <f t="shared" si="330"/>
        <v>0</v>
      </c>
      <c r="CP295" s="254">
        <f t="shared" si="331"/>
        <v>0</v>
      </c>
      <c r="CQ295" s="254">
        <f t="shared" si="332"/>
        <v>0</v>
      </c>
      <c r="CR295" s="254">
        <f t="shared" si="333"/>
        <v>0</v>
      </c>
      <c r="CS295" s="254">
        <f t="shared" si="334"/>
        <v>0</v>
      </c>
      <c r="CT295" s="254">
        <f t="shared" si="335"/>
        <v>0</v>
      </c>
      <c r="CU295" s="254">
        <f t="shared" si="336"/>
        <v>0</v>
      </c>
      <c r="CV295" s="254">
        <f t="shared" si="337"/>
        <v>0</v>
      </c>
      <c r="CW295" s="254">
        <f t="shared" si="338"/>
        <v>0</v>
      </c>
      <c r="CX295" s="254">
        <f t="shared" si="339"/>
        <v>0</v>
      </c>
      <c r="CY295" s="254">
        <f t="shared" si="340"/>
        <v>0</v>
      </c>
      <c r="CZ295" s="254">
        <f t="shared" si="341"/>
        <v>0</v>
      </c>
      <c r="DA295" s="254">
        <f t="shared" si="342"/>
        <v>0</v>
      </c>
      <c r="DB295" s="254">
        <f t="shared" si="343"/>
        <v>0</v>
      </c>
      <c r="DC295" s="254">
        <f t="shared" si="344"/>
        <v>0</v>
      </c>
      <c r="DD295" s="254">
        <f t="shared" si="345"/>
        <v>0</v>
      </c>
      <c r="DE295" s="254">
        <f t="shared" si="346"/>
        <v>0</v>
      </c>
      <c r="DF295" s="254">
        <f t="shared" si="347"/>
        <v>0</v>
      </c>
      <c r="DG295" s="254">
        <f t="shared" si="348"/>
        <v>0</v>
      </c>
      <c r="DH295" s="254">
        <f t="shared" si="349"/>
        <v>0</v>
      </c>
      <c r="DI295" s="254">
        <f t="shared" si="350"/>
        <v>0</v>
      </c>
      <c r="DJ295" s="254">
        <f t="shared" si="351"/>
        <v>0</v>
      </c>
      <c r="DK295" s="254">
        <f t="shared" si="352"/>
        <v>0</v>
      </c>
      <c r="DL295" s="254">
        <f t="shared" si="353"/>
        <v>0</v>
      </c>
      <c r="DM295" s="254">
        <f t="shared" si="354"/>
        <v>0</v>
      </c>
      <c r="DN295" s="254">
        <f t="shared" si="355"/>
        <v>0</v>
      </c>
      <c r="DO295" s="254">
        <f t="shared" si="356"/>
        <v>0</v>
      </c>
      <c r="DP295" s="254">
        <f t="shared" si="357"/>
        <v>0</v>
      </c>
      <c r="DQ295" s="254">
        <f t="shared" si="358"/>
        <v>0</v>
      </c>
      <c r="DR295" s="254">
        <f t="shared" si="359"/>
        <v>0</v>
      </c>
      <c r="DS295" s="254">
        <f t="shared" si="360"/>
        <v>0</v>
      </c>
      <c r="DT295" s="254">
        <f t="shared" si="361"/>
        <v>0</v>
      </c>
      <c r="DU295" s="254">
        <f t="shared" si="362"/>
        <v>0</v>
      </c>
      <c r="DV295" s="254">
        <f t="shared" si="363"/>
        <v>0</v>
      </c>
    </row>
    <row r="296" spans="1:126" ht="24" customHeight="1">
      <c r="A296" s="11" t="str">
        <f ca="1">IF(AG296&lt;&gt;"OK","",CONCATENATE(TEXT('Front Page'!$F$33,"000"),TEXT('Front Page'!$F$31,"000"),"-",LEFT('Front Page'!$R$53,5),"-",LEFT(D296,1),AJ296, "-",TEXT(B296,"000")))</f>
        <v/>
      </c>
      <c r="B296" s="12" t="str">
        <f>IFERROR(IF(E296="","",MAX(B$17:B295)+1),"")</f>
        <v/>
      </c>
      <c r="C296" s="13"/>
      <c r="D296" s="29" t="str">
        <f t="shared" si="370"/>
        <v>None</v>
      </c>
      <c r="E296" s="29" t="str">
        <f t="shared" si="310"/>
        <v/>
      </c>
      <c r="F296" s="29" t="str">
        <f t="shared" si="311"/>
        <v/>
      </c>
      <c r="G296" s="363"/>
      <c r="H296" s="364"/>
      <c r="I296" s="325" t="str">
        <f t="shared" si="255"/>
        <v>No</v>
      </c>
      <c r="J296" s="314">
        <v>0</v>
      </c>
      <c r="K296" s="312">
        <v>0</v>
      </c>
      <c r="L296" s="312">
        <v>0</v>
      </c>
      <c r="M296" s="312">
        <v>0</v>
      </c>
      <c r="N296" s="312">
        <v>0</v>
      </c>
      <c r="O296" s="312">
        <v>0</v>
      </c>
      <c r="P296" s="312">
        <v>0</v>
      </c>
      <c r="Q296" s="312">
        <v>0</v>
      </c>
      <c r="R296" s="312">
        <v>0</v>
      </c>
      <c r="S296" s="312">
        <v>0</v>
      </c>
      <c r="T296" s="312">
        <v>0</v>
      </c>
      <c r="U296" s="312">
        <v>0</v>
      </c>
      <c r="V296" s="313">
        <v>1</v>
      </c>
      <c r="W296" s="313">
        <v>1</v>
      </c>
      <c r="X296" s="312">
        <v>0</v>
      </c>
      <c r="Y296" s="312">
        <v>0</v>
      </c>
      <c r="Z296" s="312">
        <v>0</v>
      </c>
      <c r="AA296" s="14">
        <v>0</v>
      </c>
      <c r="AB296" s="317"/>
      <c r="AC296" s="15" t="str">
        <f t="shared" si="312"/>
        <v/>
      </c>
      <c r="AD296" s="15" t="str">
        <f t="shared" si="322"/>
        <v/>
      </c>
      <c r="AE296" s="16" t="str">
        <f t="shared" si="323"/>
        <v>0 - 0</v>
      </c>
      <c r="AF296" s="20" t="str">
        <f t="shared" si="324"/>
        <v>Not an offer</v>
      </c>
      <c r="AG296" s="276" t="str">
        <f t="shared" si="317"/>
        <v>Not an Offer</v>
      </c>
      <c r="AH296" s="150"/>
      <c r="AI296" s="254">
        <v>280</v>
      </c>
      <c r="AJ296" s="149" t="str">
        <f t="shared" si="318"/>
        <v>00-ICT</v>
      </c>
      <c r="AK296" s="254" t="b">
        <f t="shared" si="309"/>
        <v>0</v>
      </c>
      <c r="AL296" s="254">
        <f t="shared" si="313"/>
        <v>0</v>
      </c>
      <c r="AM296" s="254">
        <f t="shared" si="319"/>
        <v>0</v>
      </c>
      <c r="AN296" s="288">
        <f t="shared" si="325"/>
        <v>0</v>
      </c>
      <c r="AO296" s="288">
        <f>IF(AND($BU296=$BV296,BU296=AO$13),$J296&amp;$K296&amp;$L296&amp;$M296&amp;$N296&amp;$O296&amp;$P296&amp;$Q296&amp;$R296&amp;$S296&amp;$T296&amp;$U296,IFERROR(MATCH($AN296,AO$17:AO295,0),-1000))</f>
        <v>1</v>
      </c>
      <c r="AP296" s="288">
        <f>IF(AND($BU296=$BV296,BV296=AP$13),$J296&amp;$K296&amp;$L296&amp;$M296&amp;$N296&amp;$O296&amp;$P296&amp;$Q296&amp;$R296&amp;$S296&amp;$T296&amp;$U296,IFERROR(MATCH($AN296,AP$17:AP295,0),-1000))</f>
        <v>1</v>
      </c>
      <c r="AQ296" s="288">
        <f>IF(AND($BU296=$BV296,BW296=AQ$13),$J296&amp;$K296&amp;$L296&amp;$M296&amp;$N296&amp;$O296&amp;$P296&amp;$Q296&amp;$R296&amp;$S296&amp;$T296&amp;$U296,IFERROR(MATCH($AN296,AQ$17:AQ295,0),-1000))</f>
        <v>1</v>
      </c>
      <c r="AR296" s="288">
        <f>IF(AND($BU296=$BV296,BX296=AR$13),$J296&amp;$K296&amp;$L296&amp;$M296&amp;$N296&amp;$O296&amp;$P296&amp;$Q296&amp;$R296&amp;$S296&amp;$T296&amp;$U296,IFERROR(MATCH($AN296,AR$17:AR295,0),-1000))</f>
        <v>1</v>
      </c>
      <c r="AS296" s="254">
        <f t="shared" si="242"/>
        <v>0</v>
      </c>
      <c r="AT296" s="261" t="str">
        <f t="shared" si="326"/>
        <v/>
      </c>
      <c r="AU296" s="254" t="str">
        <f t="shared" si="320"/>
        <v/>
      </c>
      <c r="AV296" s="254" t="str">
        <f t="shared" si="320"/>
        <v/>
      </c>
      <c r="AW296" s="254" t="str">
        <f t="shared" si="320"/>
        <v/>
      </c>
      <c r="AX296" s="254" t="str">
        <f t="shared" si="320"/>
        <v/>
      </c>
      <c r="AY296" s="254" t="str">
        <f t="shared" si="320"/>
        <v/>
      </c>
      <c r="AZ296" s="254" t="str">
        <f t="shared" si="320"/>
        <v/>
      </c>
      <c r="BA296" s="254" t="str">
        <f t="shared" si="320"/>
        <v/>
      </c>
      <c r="BB296" s="254" t="str">
        <f t="shared" si="366"/>
        <v/>
      </c>
      <c r="BC296" s="254" t="str">
        <f t="shared" si="366"/>
        <v/>
      </c>
      <c r="BD296" s="254" t="str">
        <f t="shared" si="366"/>
        <v/>
      </c>
      <c r="BE296" s="262" t="str">
        <f t="shared" si="366"/>
        <v/>
      </c>
      <c r="BF296" s="263" t="str">
        <f t="shared" si="321"/>
        <v/>
      </c>
      <c r="BG296" s="254" t="str">
        <f t="shared" si="321"/>
        <v/>
      </c>
      <c r="BH296" s="254" t="str">
        <f t="shared" si="321"/>
        <v/>
      </c>
      <c r="BI296" s="254" t="str">
        <f t="shared" si="321"/>
        <v/>
      </c>
      <c r="BJ296" s="254" t="str">
        <f t="shared" si="321"/>
        <v/>
      </c>
      <c r="BK296" s="254" t="str">
        <f t="shared" si="321"/>
        <v/>
      </c>
      <c r="BL296" s="254" t="str">
        <f t="shared" si="321"/>
        <v/>
      </c>
      <c r="BM296" s="254" t="str">
        <f t="shared" si="367"/>
        <v/>
      </c>
      <c r="BN296" s="254" t="str">
        <f t="shared" si="367"/>
        <v/>
      </c>
      <c r="BO296" s="254" t="str">
        <f t="shared" si="367"/>
        <v/>
      </c>
      <c r="BP296" s="254" t="str">
        <f t="shared" si="367"/>
        <v/>
      </c>
      <c r="BQ296" s="264" t="str">
        <f t="shared" si="327"/>
        <v/>
      </c>
      <c r="BR296" s="261" t="str">
        <f t="shared" si="314"/>
        <v/>
      </c>
      <c r="BS296" s="254" t="str">
        <f t="shared" si="364"/>
        <v/>
      </c>
      <c r="BT296" s="254" t="str">
        <f t="shared" si="364"/>
        <v/>
      </c>
      <c r="BU296" s="265" t="str">
        <f t="shared" si="364"/>
        <v/>
      </c>
      <c r="BV296" s="263" t="str">
        <f t="shared" si="365"/>
        <v/>
      </c>
      <c r="BW296" s="254" t="str">
        <f t="shared" si="365"/>
        <v/>
      </c>
      <c r="BX296" s="254" t="str">
        <f t="shared" si="365"/>
        <v/>
      </c>
      <c r="BY296" s="264" t="str">
        <f t="shared" si="315"/>
        <v/>
      </c>
      <c r="BZ296" s="254" t="str">
        <f t="shared" si="316"/>
        <v/>
      </c>
      <c r="CA296" s="254">
        <f t="shared" si="369"/>
        <v>0</v>
      </c>
      <c r="CB296" s="254">
        <f t="shared" si="369"/>
        <v>0</v>
      </c>
      <c r="CC296" s="254">
        <f t="shared" si="369"/>
        <v>0</v>
      </c>
      <c r="CD296" s="254">
        <f t="shared" si="368"/>
        <v>0</v>
      </c>
      <c r="CE296" s="254">
        <f t="shared" si="368"/>
        <v>0</v>
      </c>
      <c r="CF296" s="254">
        <f t="shared" si="368"/>
        <v>0</v>
      </c>
      <c r="CG296" s="254">
        <f t="shared" si="307"/>
        <v>0</v>
      </c>
      <c r="CH296" s="254">
        <f t="shared" si="307"/>
        <v>0</v>
      </c>
      <c r="CI296" s="254">
        <f t="shared" si="307"/>
        <v>0</v>
      </c>
      <c r="CJ296" s="254">
        <f t="shared" si="307"/>
        <v>0</v>
      </c>
      <c r="CK296" s="254">
        <f t="shared" si="307"/>
        <v>0</v>
      </c>
      <c r="CL296" s="254">
        <f t="shared" si="307"/>
        <v>0</v>
      </c>
      <c r="CM296" s="254">
        <f t="shared" si="328"/>
        <v>0</v>
      </c>
      <c r="CN296" s="254">
        <f t="shared" si="329"/>
        <v>0</v>
      </c>
      <c r="CO296" s="254">
        <f t="shared" si="330"/>
        <v>0</v>
      </c>
      <c r="CP296" s="254">
        <f t="shared" si="331"/>
        <v>0</v>
      </c>
      <c r="CQ296" s="254">
        <f t="shared" si="332"/>
        <v>0</v>
      </c>
      <c r="CR296" s="254">
        <f t="shared" si="333"/>
        <v>0</v>
      </c>
      <c r="CS296" s="254">
        <f t="shared" si="334"/>
        <v>0</v>
      </c>
      <c r="CT296" s="254">
        <f t="shared" si="335"/>
        <v>0</v>
      </c>
      <c r="CU296" s="254">
        <f t="shared" si="336"/>
        <v>0</v>
      </c>
      <c r="CV296" s="254">
        <f t="shared" si="337"/>
        <v>0</v>
      </c>
      <c r="CW296" s="254">
        <f t="shared" si="338"/>
        <v>0</v>
      </c>
      <c r="CX296" s="254">
        <f t="shared" si="339"/>
        <v>0</v>
      </c>
      <c r="CY296" s="254">
        <f t="shared" si="340"/>
        <v>0</v>
      </c>
      <c r="CZ296" s="254">
        <f t="shared" si="341"/>
        <v>0</v>
      </c>
      <c r="DA296" s="254">
        <f t="shared" si="342"/>
        <v>0</v>
      </c>
      <c r="DB296" s="254">
        <f t="shared" si="343"/>
        <v>0</v>
      </c>
      <c r="DC296" s="254">
        <f t="shared" si="344"/>
        <v>0</v>
      </c>
      <c r="DD296" s="254">
        <f t="shared" si="345"/>
        <v>0</v>
      </c>
      <c r="DE296" s="254">
        <f t="shared" si="346"/>
        <v>0</v>
      </c>
      <c r="DF296" s="254">
        <f t="shared" si="347"/>
        <v>0</v>
      </c>
      <c r="DG296" s="254">
        <f t="shared" si="348"/>
        <v>0</v>
      </c>
      <c r="DH296" s="254">
        <f t="shared" si="349"/>
        <v>0</v>
      </c>
      <c r="DI296" s="254">
        <f t="shared" si="350"/>
        <v>0</v>
      </c>
      <c r="DJ296" s="254">
        <f t="shared" si="351"/>
        <v>0</v>
      </c>
      <c r="DK296" s="254">
        <f t="shared" si="352"/>
        <v>0</v>
      </c>
      <c r="DL296" s="254">
        <f t="shared" si="353"/>
        <v>0</v>
      </c>
      <c r="DM296" s="254">
        <f t="shared" si="354"/>
        <v>0</v>
      </c>
      <c r="DN296" s="254">
        <f t="shared" si="355"/>
        <v>0</v>
      </c>
      <c r="DO296" s="254">
        <f t="shared" si="356"/>
        <v>0</v>
      </c>
      <c r="DP296" s="254">
        <f t="shared" si="357"/>
        <v>0</v>
      </c>
      <c r="DQ296" s="254">
        <f t="shared" si="358"/>
        <v>0</v>
      </c>
      <c r="DR296" s="254">
        <f t="shared" si="359"/>
        <v>0</v>
      </c>
      <c r="DS296" s="254">
        <f t="shared" si="360"/>
        <v>0</v>
      </c>
      <c r="DT296" s="254">
        <f t="shared" si="361"/>
        <v>0</v>
      </c>
      <c r="DU296" s="254">
        <f t="shared" si="362"/>
        <v>0</v>
      </c>
      <c r="DV296" s="254">
        <f t="shared" si="363"/>
        <v>0</v>
      </c>
    </row>
    <row r="297" spans="1:126" ht="24" customHeight="1">
      <c r="A297" s="11" t="str">
        <f ca="1">IF(AG297&lt;&gt;"OK","",CONCATENATE(TEXT('Front Page'!$F$33,"000"),TEXT('Front Page'!$F$31,"000"),"-",LEFT('Front Page'!$R$53,5),"-",LEFT(D297,1),AJ297, "-",TEXT(B297,"000")))</f>
        <v/>
      </c>
      <c r="B297" s="12" t="str">
        <f>IFERROR(IF(E297="","",MAX(B$17:B296)+1),"")</f>
        <v/>
      </c>
      <c r="C297" s="13"/>
      <c r="D297" s="29" t="str">
        <f t="shared" si="370"/>
        <v>None</v>
      </c>
      <c r="E297" s="29" t="str">
        <f t="shared" si="310"/>
        <v/>
      </c>
      <c r="F297" s="29" t="str">
        <f t="shared" si="311"/>
        <v/>
      </c>
      <c r="G297" s="363"/>
      <c r="H297" s="364"/>
      <c r="I297" s="325" t="str">
        <f t="shared" si="255"/>
        <v>No</v>
      </c>
      <c r="J297" s="314">
        <v>0</v>
      </c>
      <c r="K297" s="312">
        <v>0</v>
      </c>
      <c r="L297" s="312">
        <v>0</v>
      </c>
      <c r="M297" s="312">
        <v>0</v>
      </c>
      <c r="N297" s="312">
        <v>0</v>
      </c>
      <c r="O297" s="312">
        <v>0</v>
      </c>
      <c r="P297" s="312">
        <v>0</v>
      </c>
      <c r="Q297" s="312">
        <v>0</v>
      </c>
      <c r="R297" s="312">
        <v>0</v>
      </c>
      <c r="S297" s="312">
        <v>0</v>
      </c>
      <c r="T297" s="312">
        <v>0</v>
      </c>
      <c r="U297" s="312">
        <v>0</v>
      </c>
      <c r="V297" s="313">
        <v>1</v>
      </c>
      <c r="W297" s="313">
        <v>1</v>
      </c>
      <c r="X297" s="312">
        <v>0</v>
      </c>
      <c r="Y297" s="312">
        <v>0</v>
      </c>
      <c r="Z297" s="312">
        <v>0</v>
      </c>
      <c r="AA297" s="14">
        <v>0</v>
      </c>
      <c r="AB297" s="317"/>
      <c r="AC297" s="15" t="str">
        <f t="shared" si="312"/>
        <v/>
      </c>
      <c r="AD297" s="15" t="str">
        <f t="shared" si="322"/>
        <v/>
      </c>
      <c r="AE297" s="16" t="str">
        <f t="shared" si="323"/>
        <v>0 - 0</v>
      </c>
      <c r="AF297" s="20" t="str">
        <f t="shared" si="324"/>
        <v>Not an offer</v>
      </c>
      <c r="AG297" s="276" t="str">
        <f t="shared" si="317"/>
        <v>Not an Offer</v>
      </c>
      <c r="AH297" s="150"/>
      <c r="AI297" s="254">
        <v>281</v>
      </c>
      <c r="AJ297" s="149" t="str">
        <f t="shared" si="318"/>
        <v>00-ICT</v>
      </c>
      <c r="AK297" s="254" t="b">
        <f t="shared" si="309"/>
        <v>0</v>
      </c>
      <c r="AL297" s="254">
        <f t="shared" si="313"/>
        <v>0</v>
      </c>
      <c r="AM297" s="254">
        <f t="shared" si="319"/>
        <v>0</v>
      </c>
      <c r="AN297" s="288">
        <f t="shared" si="325"/>
        <v>0</v>
      </c>
      <c r="AO297" s="288">
        <f>IF(AND($BU297=$BV297,BU297=AO$13),$J297&amp;$K297&amp;$L297&amp;$M297&amp;$N297&amp;$O297&amp;$P297&amp;$Q297&amp;$R297&amp;$S297&amp;$T297&amp;$U297,IFERROR(MATCH($AN297,AO$17:AO296,0),-1000))</f>
        <v>1</v>
      </c>
      <c r="AP297" s="288">
        <f>IF(AND($BU297=$BV297,BV297=AP$13),$J297&amp;$K297&amp;$L297&amp;$M297&amp;$N297&amp;$O297&amp;$P297&amp;$Q297&amp;$R297&amp;$S297&amp;$T297&amp;$U297,IFERROR(MATCH($AN297,AP$17:AP296,0),-1000))</f>
        <v>1</v>
      </c>
      <c r="AQ297" s="288">
        <f>IF(AND($BU297=$BV297,BW297=AQ$13),$J297&amp;$K297&amp;$L297&amp;$M297&amp;$N297&amp;$O297&amp;$P297&amp;$Q297&amp;$R297&amp;$S297&amp;$T297&amp;$U297,IFERROR(MATCH($AN297,AQ$17:AQ296,0),-1000))</f>
        <v>1</v>
      </c>
      <c r="AR297" s="288">
        <f>IF(AND($BU297=$BV297,BX297=AR$13),$J297&amp;$K297&amp;$L297&amp;$M297&amp;$N297&amp;$O297&amp;$P297&amp;$Q297&amp;$R297&amp;$S297&amp;$T297&amp;$U297,IFERROR(MATCH($AN297,AR$17:AR296,0),-1000))</f>
        <v>1</v>
      </c>
      <c r="AS297" s="254">
        <f t="shared" si="242"/>
        <v>0</v>
      </c>
      <c r="AT297" s="261" t="str">
        <f t="shared" si="326"/>
        <v/>
      </c>
      <c r="AU297" s="254" t="str">
        <f t="shared" si="320"/>
        <v/>
      </c>
      <c r="AV297" s="254" t="str">
        <f t="shared" si="320"/>
        <v/>
      </c>
      <c r="AW297" s="254" t="str">
        <f t="shared" si="320"/>
        <v/>
      </c>
      <c r="AX297" s="254" t="str">
        <f t="shared" si="320"/>
        <v/>
      </c>
      <c r="AY297" s="254" t="str">
        <f t="shared" si="320"/>
        <v/>
      </c>
      <c r="AZ297" s="254" t="str">
        <f t="shared" si="320"/>
        <v/>
      </c>
      <c r="BA297" s="254" t="str">
        <f t="shared" si="320"/>
        <v/>
      </c>
      <c r="BB297" s="254" t="str">
        <f t="shared" si="366"/>
        <v/>
      </c>
      <c r="BC297" s="254" t="str">
        <f t="shared" si="366"/>
        <v/>
      </c>
      <c r="BD297" s="254" t="str">
        <f t="shared" si="366"/>
        <v/>
      </c>
      <c r="BE297" s="262" t="str">
        <f t="shared" si="366"/>
        <v/>
      </c>
      <c r="BF297" s="263" t="str">
        <f t="shared" si="321"/>
        <v/>
      </c>
      <c r="BG297" s="254" t="str">
        <f t="shared" si="321"/>
        <v/>
      </c>
      <c r="BH297" s="254" t="str">
        <f t="shared" si="321"/>
        <v/>
      </c>
      <c r="BI297" s="254" t="str">
        <f t="shared" si="321"/>
        <v/>
      </c>
      <c r="BJ297" s="254" t="str">
        <f t="shared" si="321"/>
        <v/>
      </c>
      <c r="BK297" s="254" t="str">
        <f t="shared" si="321"/>
        <v/>
      </c>
      <c r="BL297" s="254" t="str">
        <f t="shared" si="321"/>
        <v/>
      </c>
      <c r="BM297" s="254" t="str">
        <f t="shared" si="367"/>
        <v/>
      </c>
      <c r="BN297" s="254" t="str">
        <f t="shared" si="367"/>
        <v/>
      </c>
      <c r="BO297" s="254" t="str">
        <f t="shared" si="367"/>
        <v/>
      </c>
      <c r="BP297" s="254" t="str">
        <f t="shared" si="367"/>
        <v/>
      </c>
      <c r="BQ297" s="264" t="str">
        <f t="shared" si="327"/>
        <v/>
      </c>
      <c r="BR297" s="261" t="str">
        <f t="shared" si="314"/>
        <v/>
      </c>
      <c r="BS297" s="254" t="str">
        <f t="shared" si="364"/>
        <v/>
      </c>
      <c r="BT297" s="254" t="str">
        <f t="shared" si="364"/>
        <v/>
      </c>
      <c r="BU297" s="265" t="str">
        <f t="shared" si="364"/>
        <v/>
      </c>
      <c r="BV297" s="263" t="str">
        <f t="shared" si="365"/>
        <v/>
      </c>
      <c r="BW297" s="254" t="str">
        <f t="shared" si="365"/>
        <v/>
      </c>
      <c r="BX297" s="254" t="str">
        <f t="shared" si="365"/>
        <v/>
      </c>
      <c r="BY297" s="264" t="str">
        <f t="shared" si="315"/>
        <v/>
      </c>
      <c r="BZ297" s="254" t="str">
        <f t="shared" si="316"/>
        <v/>
      </c>
      <c r="CA297" s="254">
        <f t="shared" si="369"/>
        <v>0</v>
      </c>
      <c r="CB297" s="254">
        <f t="shared" si="369"/>
        <v>0</v>
      </c>
      <c r="CC297" s="254">
        <f t="shared" si="369"/>
        <v>0</v>
      </c>
      <c r="CD297" s="254">
        <f t="shared" si="368"/>
        <v>0</v>
      </c>
      <c r="CE297" s="254">
        <f t="shared" si="368"/>
        <v>0</v>
      </c>
      <c r="CF297" s="254">
        <f t="shared" si="368"/>
        <v>0</v>
      </c>
      <c r="CG297" s="254">
        <f t="shared" si="307"/>
        <v>0</v>
      </c>
      <c r="CH297" s="254">
        <f t="shared" si="307"/>
        <v>0</v>
      </c>
      <c r="CI297" s="254">
        <f t="shared" si="307"/>
        <v>0</v>
      </c>
      <c r="CJ297" s="254">
        <f t="shared" si="307"/>
        <v>0</v>
      </c>
      <c r="CK297" s="254">
        <f t="shared" si="307"/>
        <v>0</v>
      </c>
      <c r="CL297" s="254">
        <f t="shared" si="307"/>
        <v>0</v>
      </c>
      <c r="CM297" s="254">
        <f t="shared" si="328"/>
        <v>0</v>
      </c>
      <c r="CN297" s="254">
        <f t="shared" si="329"/>
        <v>0</v>
      </c>
      <c r="CO297" s="254">
        <f t="shared" si="330"/>
        <v>0</v>
      </c>
      <c r="CP297" s="254">
        <f t="shared" si="331"/>
        <v>0</v>
      </c>
      <c r="CQ297" s="254">
        <f t="shared" si="332"/>
        <v>0</v>
      </c>
      <c r="CR297" s="254">
        <f t="shared" si="333"/>
        <v>0</v>
      </c>
      <c r="CS297" s="254">
        <f t="shared" si="334"/>
        <v>0</v>
      </c>
      <c r="CT297" s="254">
        <f t="shared" si="335"/>
        <v>0</v>
      </c>
      <c r="CU297" s="254">
        <f t="shared" si="336"/>
        <v>0</v>
      </c>
      <c r="CV297" s="254">
        <f t="shared" si="337"/>
        <v>0</v>
      </c>
      <c r="CW297" s="254">
        <f t="shared" si="338"/>
        <v>0</v>
      </c>
      <c r="CX297" s="254">
        <f t="shared" si="339"/>
        <v>0</v>
      </c>
      <c r="CY297" s="254">
        <f t="shared" si="340"/>
        <v>0</v>
      </c>
      <c r="CZ297" s="254">
        <f t="shared" si="341"/>
        <v>0</v>
      </c>
      <c r="DA297" s="254">
        <f t="shared" si="342"/>
        <v>0</v>
      </c>
      <c r="DB297" s="254">
        <f t="shared" si="343"/>
        <v>0</v>
      </c>
      <c r="DC297" s="254">
        <f t="shared" si="344"/>
        <v>0</v>
      </c>
      <c r="DD297" s="254">
        <f t="shared" si="345"/>
        <v>0</v>
      </c>
      <c r="DE297" s="254">
        <f t="shared" si="346"/>
        <v>0</v>
      </c>
      <c r="DF297" s="254">
        <f t="shared" si="347"/>
        <v>0</v>
      </c>
      <c r="DG297" s="254">
        <f t="shared" si="348"/>
        <v>0</v>
      </c>
      <c r="DH297" s="254">
        <f t="shared" si="349"/>
        <v>0</v>
      </c>
      <c r="DI297" s="254">
        <f t="shared" si="350"/>
        <v>0</v>
      </c>
      <c r="DJ297" s="254">
        <f t="shared" si="351"/>
        <v>0</v>
      </c>
      <c r="DK297" s="254">
        <f t="shared" si="352"/>
        <v>0</v>
      </c>
      <c r="DL297" s="254">
        <f t="shared" si="353"/>
        <v>0</v>
      </c>
      <c r="DM297" s="254">
        <f t="shared" si="354"/>
        <v>0</v>
      </c>
      <c r="DN297" s="254">
        <f t="shared" si="355"/>
        <v>0</v>
      </c>
      <c r="DO297" s="254">
        <f t="shared" si="356"/>
        <v>0</v>
      </c>
      <c r="DP297" s="254">
        <f t="shared" si="357"/>
        <v>0</v>
      </c>
      <c r="DQ297" s="254">
        <f t="shared" si="358"/>
        <v>0</v>
      </c>
      <c r="DR297" s="254">
        <f t="shared" si="359"/>
        <v>0</v>
      </c>
      <c r="DS297" s="254">
        <f t="shared" si="360"/>
        <v>0</v>
      </c>
      <c r="DT297" s="254">
        <f t="shared" si="361"/>
        <v>0</v>
      </c>
      <c r="DU297" s="254">
        <f t="shared" si="362"/>
        <v>0</v>
      </c>
      <c r="DV297" s="254">
        <f t="shared" si="363"/>
        <v>0</v>
      </c>
    </row>
    <row r="298" spans="1:126" ht="24" customHeight="1">
      <c r="A298" s="11" t="str">
        <f ca="1">IF(AG298&lt;&gt;"OK","",CONCATENATE(TEXT('Front Page'!$F$33,"000"),TEXT('Front Page'!$F$31,"000"),"-",LEFT('Front Page'!$R$53,5),"-",LEFT(D298,1),AJ298, "-",TEXT(B298,"000")))</f>
        <v/>
      </c>
      <c r="B298" s="12" t="str">
        <f>IFERROR(IF(E298="","",MAX(B$17:B297)+1),"")</f>
        <v/>
      </c>
      <c r="C298" s="13"/>
      <c r="D298" s="29" t="str">
        <f t="shared" si="370"/>
        <v>None</v>
      </c>
      <c r="E298" s="29" t="str">
        <f t="shared" si="310"/>
        <v/>
      </c>
      <c r="F298" s="29" t="str">
        <f t="shared" si="311"/>
        <v/>
      </c>
      <c r="G298" s="363"/>
      <c r="H298" s="364"/>
      <c r="I298" s="325" t="str">
        <f t="shared" si="255"/>
        <v>No</v>
      </c>
      <c r="J298" s="314">
        <v>0</v>
      </c>
      <c r="K298" s="312">
        <v>0</v>
      </c>
      <c r="L298" s="312">
        <v>0</v>
      </c>
      <c r="M298" s="312">
        <v>0</v>
      </c>
      <c r="N298" s="312">
        <v>0</v>
      </c>
      <c r="O298" s="312">
        <v>0</v>
      </c>
      <c r="P298" s="312">
        <v>0</v>
      </c>
      <c r="Q298" s="312">
        <v>0</v>
      </c>
      <c r="R298" s="312">
        <v>0</v>
      </c>
      <c r="S298" s="312">
        <v>0</v>
      </c>
      <c r="T298" s="312">
        <v>0</v>
      </c>
      <c r="U298" s="312">
        <v>0</v>
      </c>
      <c r="V298" s="313">
        <v>1</v>
      </c>
      <c r="W298" s="313">
        <v>1</v>
      </c>
      <c r="X298" s="312">
        <v>0</v>
      </c>
      <c r="Y298" s="312">
        <v>0</v>
      </c>
      <c r="Z298" s="312">
        <v>0</v>
      </c>
      <c r="AA298" s="14">
        <v>0</v>
      </c>
      <c r="AB298" s="317"/>
      <c r="AC298" s="15" t="str">
        <f t="shared" si="312"/>
        <v/>
      </c>
      <c r="AD298" s="15" t="str">
        <f t="shared" si="322"/>
        <v/>
      </c>
      <c r="AE298" s="16" t="str">
        <f t="shared" si="323"/>
        <v>0 - 0</v>
      </c>
      <c r="AF298" s="20" t="str">
        <f t="shared" si="324"/>
        <v>Not an offer</v>
      </c>
      <c r="AG298" s="276" t="str">
        <f t="shared" si="317"/>
        <v>Not an Offer</v>
      </c>
      <c r="AH298" s="150"/>
      <c r="AI298" s="254">
        <v>282</v>
      </c>
      <c r="AJ298" s="149" t="str">
        <f t="shared" si="318"/>
        <v>00-ICT</v>
      </c>
      <c r="AK298" s="254" t="b">
        <f t="shared" si="309"/>
        <v>0</v>
      </c>
      <c r="AL298" s="254">
        <f t="shared" si="313"/>
        <v>0</v>
      </c>
      <c r="AM298" s="254">
        <f t="shared" si="319"/>
        <v>0</v>
      </c>
      <c r="AN298" s="288">
        <f t="shared" si="325"/>
        <v>0</v>
      </c>
      <c r="AO298" s="288">
        <f>IF(AND($BU298=$BV298,BU298=AO$13),$J298&amp;$K298&amp;$L298&amp;$M298&amp;$N298&amp;$O298&amp;$P298&amp;$Q298&amp;$R298&amp;$S298&amp;$T298&amp;$U298,IFERROR(MATCH($AN298,AO$17:AO297,0),-1000))</f>
        <v>1</v>
      </c>
      <c r="AP298" s="288">
        <f>IF(AND($BU298=$BV298,BV298=AP$13),$J298&amp;$K298&amp;$L298&amp;$M298&amp;$N298&amp;$O298&amp;$P298&amp;$Q298&amp;$R298&amp;$S298&amp;$T298&amp;$U298,IFERROR(MATCH($AN298,AP$17:AP297,0),-1000))</f>
        <v>1</v>
      </c>
      <c r="AQ298" s="288">
        <f>IF(AND($BU298=$BV298,BW298=AQ$13),$J298&amp;$K298&amp;$L298&amp;$M298&amp;$N298&amp;$O298&amp;$P298&amp;$Q298&amp;$R298&amp;$S298&amp;$T298&amp;$U298,IFERROR(MATCH($AN298,AQ$17:AQ297,0),-1000))</f>
        <v>1</v>
      </c>
      <c r="AR298" s="288">
        <f>IF(AND($BU298=$BV298,BX298=AR$13),$J298&amp;$K298&amp;$L298&amp;$M298&amp;$N298&amp;$O298&amp;$P298&amp;$Q298&amp;$R298&amp;$S298&amp;$T298&amp;$U298,IFERROR(MATCH($AN298,AR$17:AR297,0),-1000))</f>
        <v>1</v>
      </c>
      <c r="AS298" s="254">
        <f t="shared" si="242"/>
        <v>0</v>
      </c>
      <c r="AT298" s="261" t="str">
        <f t="shared" si="326"/>
        <v/>
      </c>
      <c r="AU298" s="254" t="str">
        <f t="shared" si="320"/>
        <v/>
      </c>
      <c r="AV298" s="254" t="str">
        <f t="shared" si="320"/>
        <v/>
      </c>
      <c r="AW298" s="254" t="str">
        <f t="shared" si="320"/>
        <v/>
      </c>
      <c r="AX298" s="254" t="str">
        <f t="shared" si="320"/>
        <v/>
      </c>
      <c r="AY298" s="254" t="str">
        <f t="shared" si="320"/>
        <v/>
      </c>
      <c r="AZ298" s="254" t="str">
        <f t="shared" si="320"/>
        <v/>
      </c>
      <c r="BA298" s="254" t="str">
        <f t="shared" si="320"/>
        <v/>
      </c>
      <c r="BB298" s="254" t="str">
        <f t="shared" si="366"/>
        <v/>
      </c>
      <c r="BC298" s="254" t="str">
        <f t="shared" si="366"/>
        <v/>
      </c>
      <c r="BD298" s="254" t="str">
        <f t="shared" si="366"/>
        <v/>
      </c>
      <c r="BE298" s="262" t="str">
        <f t="shared" si="366"/>
        <v/>
      </c>
      <c r="BF298" s="263" t="str">
        <f t="shared" si="321"/>
        <v/>
      </c>
      <c r="BG298" s="254" t="str">
        <f t="shared" si="321"/>
        <v/>
      </c>
      <c r="BH298" s="254" t="str">
        <f t="shared" si="321"/>
        <v/>
      </c>
      <c r="BI298" s="254" t="str">
        <f t="shared" si="321"/>
        <v/>
      </c>
      <c r="BJ298" s="254" t="str">
        <f t="shared" si="321"/>
        <v/>
      </c>
      <c r="BK298" s="254" t="str">
        <f t="shared" si="321"/>
        <v/>
      </c>
      <c r="BL298" s="254" t="str">
        <f t="shared" si="321"/>
        <v/>
      </c>
      <c r="BM298" s="254" t="str">
        <f t="shared" si="367"/>
        <v/>
      </c>
      <c r="BN298" s="254" t="str">
        <f t="shared" si="367"/>
        <v/>
      </c>
      <c r="BO298" s="254" t="str">
        <f t="shared" si="367"/>
        <v/>
      </c>
      <c r="BP298" s="254" t="str">
        <f t="shared" si="367"/>
        <v/>
      </c>
      <c r="BQ298" s="264" t="str">
        <f t="shared" si="327"/>
        <v/>
      </c>
      <c r="BR298" s="261" t="str">
        <f t="shared" si="314"/>
        <v/>
      </c>
      <c r="BS298" s="254" t="str">
        <f t="shared" si="364"/>
        <v/>
      </c>
      <c r="BT298" s="254" t="str">
        <f t="shared" si="364"/>
        <v/>
      </c>
      <c r="BU298" s="265" t="str">
        <f t="shared" si="364"/>
        <v/>
      </c>
      <c r="BV298" s="263" t="str">
        <f t="shared" si="365"/>
        <v/>
      </c>
      <c r="BW298" s="254" t="str">
        <f t="shared" si="365"/>
        <v/>
      </c>
      <c r="BX298" s="254" t="str">
        <f t="shared" si="365"/>
        <v/>
      </c>
      <c r="BY298" s="264" t="str">
        <f t="shared" si="315"/>
        <v/>
      </c>
      <c r="BZ298" s="254" t="str">
        <f t="shared" si="316"/>
        <v/>
      </c>
      <c r="CA298" s="254">
        <f t="shared" si="369"/>
        <v>0</v>
      </c>
      <c r="CB298" s="254">
        <f t="shared" si="369"/>
        <v>0</v>
      </c>
      <c r="CC298" s="254">
        <f t="shared" si="369"/>
        <v>0</v>
      </c>
      <c r="CD298" s="254">
        <f t="shared" si="368"/>
        <v>0</v>
      </c>
      <c r="CE298" s="254">
        <f t="shared" si="368"/>
        <v>0</v>
      </c>
      <c r="CF298" s="254">
        <f t="shared" si="368"/>
        <v>0</v>
      </c>
      <c r="CG298" s="254">
        <f t="shared" si="307"/>
        <v>0</v>
      </c>
      <c r="CH298" s="254">
        <f t="shared" si="307"/>
        <v>0</v>
      </c>
      <c r="CI298" s="254">
        <f t="shared" si="307"/>
        <v>0</v>
      </c>
      <c r="CJ298" s="254">
        <f t="shared" si="307"/>
        <v>0</v>
      </c>
      <c r="CK298" s="254">
        <f t="shared" si="307"/>
        <v>0</v>
      </c>
      <c r="CL298" s="254">
        <f t="shared" si="307"/>
        <v>0</v>
      </c>
      <c r="CM298" s="254">
        <f t="shared" si="328"/>
        <v>0</v>
      </c>
      <c r="CN298" s="254">
        <f t="shared" si="329"/>
        <v>0</v>
      </c>
      <c r="CO298" s="254">
        <f t="shared" si="330"/>
        <v>0</v>
      </c>
      <c r="CP298" s="254">
        <f t="shared" si="331"/>
        <v>0</v>
      </c>
      <c r="CQ298" s="254">
        <f t="shared" si="332"/>
        <v>0</v>
      </c>
      <c r="CR298" s="254">
        <f t="shared" si="333"/>
        <v>0</v>
      </c>
      <c r="CS298" s="254">
        <f t="shared" si="334"/>
        <v>0</v>
      </c>
      <c r="CT298" s="254">
        <f t="shared" si="335"/>
        <v>0</v>
      </c>
      <c r="CU298" s="254">
        <f t="shared" si="336"/>
        <v>0</v>
      </c>
      <c r="CV298" s="254">
        <f t="shared" si="337"/>
        <v>0</v>
      </c>
      <c r="CW298" s="254">
        <f t="shared" si="338"/>
        <v>0</v>
      </c>
      <c r="CX298" s="254">
        <f t="shared" si="339"/>
        <v>0</v>
      </c>
      <c r="CY298" s="254">
        <f t="shared" si="340"/>
        <v>0</v>
      </c>
      <c r="CZ298" s="254">
        <f t="shared" si="341"/>
        <v>0</v>
      </c>
      <c r="DA298" s="254">
        <f t="shared" si="342"/>
        <v>0</v>
      </c>
      <c r="DB298" s="254">
        <f t="shared" si="343"/>
        <v>0</v>
      </c>
      <c r="DC298" s="254">
        <f t="shared" si="344"/>
        <v>0</v>
      </c>
      <c r="DD298" s="254">
        <f t="shared" si="345"/>
        <v>0</v>
      </c>
      <c r="DE298" s="254">
        <f t="shared" si="346"/>
        <v>0</v>
      </c>
      <c r="DF298" s="254">
        <f t="shared" si="347"/>
        <v>0</v>
      </c>
      <c r="DG298" s="254">
        <f t="shared" si="348"/>
        <v>0</v>
      </c>
      <c r="DH298" s="254">
        <f t="shared" si="349"/>
        <v>0</v>
      </c>
      <c r="DI298" s="254">
        <f t="shared" si="350"/>
        <v>0</v>
      </c>
      <c r="DJ298" s="254">
        <f t="shared" si="351"/>
        <v>0</v>
      </c>
      <c r="DK298" s="254">
        <f t="shared" si="352"/>
        <v>0</v>
      </c>
      <c r="DL298" s="254">
        <f t="shared" si="353"/>
        <v>0</v>
      </c>
      <c r="DM298" s="254">
        <f t="shared" si="354"/>
        <v>0</v>
      </c>
      <c r="DN298" s="254">
        <f t="shared" si="355"/>
        <v>0</v>
      </c>
      <c r="DO298" s="254">
        <f t="shared" si="356"/>
        <v>0</v>
      </c>
      <c r="DP298" s="254">
        <f t="shared" si="357"/>
        <v>0</v>
      </c>
      <c r="DQ298" s="254">
        <f t="shared" si="358"/>
        <v>0</v>
      </c>
      <c r="DR298" s="254">
        <f t="shared" si="359"/>
        <v>0</v>
      </c>
      <c r="DS298" s="254">
        <f t="shared" si="360"/>
        <v>0</v>
      </c>
      <c r="DT298" s="254">
        <f t="shared" si="361"/>
        <v>0</v>
      </c>
      <c r="DU298" s="254">
        <f t="shared" si="362"/>
        <v>0</v>
      </c>
      <c r="DV298" s="254">
        <f t="shared" si="363"/>
        <v>0</v>
      </c>
    </row>
    <row r="299" spans="1:126" ht="24" customHeight="1">
      <c r="A299" s="11" t="str">
        <f ca="1">IF(AG299&lt;&gt;"OK","",CONCATENATE(TEXT('Front Page'!$F$33,"000"),TEXT('Front Page'!$F$31,"000"),"-",LEFT('Front Page'!$R$53,5),"-",LEFT(D299,1),AJ299, "-",TEXT(B299,"000")))</f>
        <v/>
      </c>
      <c r="B299" s="12" t="str">
        <f>IFERROR(IF(E299="","",MAX(B$17:B298)+1),"")</f>
        <v/>
      </c>
      <c r="C299" s="13"/>
      <c r="D299" s="29" t="str">
        <f t="shared" si="370"/>
        <v>None</v>
      </c>
      <c r="E299" s="29" t="str">
        <f t="shared" si="310"/>
        <v/>
      </c>
      <c r="F299" s="29" t="str">
        <f t="shared" si="311"/>
        <v/>
      </c>
      <c r="G299" s="363"/>
      <c r="H299" s="364"/>
      <c r="I299" s="325" t="str">
        <f t="shared" si="255"/>
        <v>No</v>
      </c>
      <c r="J299" s="314">
        <v>0</v>
      </c>
      <c r="K299" s="312">
        <v>0</v>
      </c>
      <c r="L299" s="312">
        <v>0</v>
      </c>
      <c r="M299" s="312">
        <v>0</v>
      </c>
      <c r="N299" s="312">
        <v>0</v>
      </c>
      <c r="O299" s="312">
        <v>0</v>
      </c>
      <c r="P299" s="312">
        <v>0</v>
      </c>
      <c r="Q299" s="312">
        <v>0</v>
      </c>
      <c r="R299" s="312">
        <v>0</v>
      </c>
      <c r="S299" s="312">
        <v>0</v>
      </c>
      <c r="T299" s="312">
        <v>0</v>
      </c>
      <c r="U299" s="312">
        <v>0</v>
      </c>
      <c r="V299" s="313">
        <v>1</v>
      </c>
      <c r="W299" s="313">
        <v>1</v>
      </c>
      <c r="X299" s="312">
        <v>0</v>
      </c>
      <c r="Y299" s="312">
        <v>0</v>
      </c>
      <c r="Z299" s="312">
        <v>0</v>
      </c>
      <c r="AA299" s="14">
        <v>0</v>
      </c>
      <c r="AB299" s="317"/>
      <c r="AC299" s="15" t="str">
        <f t="shared" si="312"/>
        <v/>
      </c>
      <c r="AD299" s="15" t="str">
        <f t="shared" si="322"/>
        <v/>
      </c>
      <c r="AE299" s="16" t="str">
        <f t="shared" si="323"/>
        <v>0 - 0</v>
      </c>
      <c r="AF299" s="20" t="str">
        <f t="shared" si="324"/>
        <v>Not an offer</v>
      </c>
      <c r="AG299" s="276" t="str">
        <f t="shared" si="317"/>
        <v>Not an Offer</v>
      </c>
      <c r="AH299" s="150"/>
      <c r="AI299" s="254">
        <v>283</v>
      </c>
      <c r="AJ299" s="149" t="str">
        <f t="shared" si="318"/>
        <v>00-ICT</v>
      </c>
      <c r="AK299" s="254" t="b">
        <f t="shared" si="309"/>
        <v>0</v>
      </c>
      <c r="AL299" s="254">
        <f t="shared" si="313"/>
        <v>0</v>
      </c>
      <c r="AM299" s="254">
        <f t="shared" si="319"/>
        <v>0</v>
      </c>
      <c r="AN299" s="288">
        <f t="shared" si="325"/>
        <v>0</v>
      </c>
      <c r="AO299" s="288">
        <f>IF(AND($BU299=$BV299,BU299=AO$13),$J299&amp;$K299&amp;$L299&amp;$M299&amp;$N299&amp;$O299&amp;$P299&amp;$Q299&amp;$R299&amp;$S299&amp;$T299&amp;$U299,IFERROR(MATCH($AN299,AO$17:AO298,0),-1000))</f>
        <v>1</v>
      </c>
      <c r="AP299" s="288">
        <f>IF(AND($BU299=$BV299,BV299=AP$13),$J299&amp;$K299&amp;$L299&amp;$M299&amp;$N299&amp;$O299&amp;$P299&amp;$Q299&amp;$R299&amp;$S299&amp;$T299&amp;$U299,IFERROR(MATCH($AN299,AP$17:AP298,0),-1000))</f>
        <v>1</v>
      </c>
      <c r="AQ299" s="288">
        <f>IF(AND($BU299=$BV299,BW299=AQ$13),$J299&amp;$K299&amp;$L299&amp;$M299&amp;$N299&amp;$O299&amp;$P299&amp;$Q299&amp;$R299&amp;$S299&amp;$T299&amp;$U299,IFERROR(MATCH($AN299,AQ$17:AQ298,0),-1000))</f>
        <v>1</v>
      </c>
      <c r="AR299" s="288">
        <f>IF(AND($BU299=$BV299,BX299=AR$13),$J299&amp;$K299&amp;$L299&amp;$M299&amp;$N299&amp;$O299&amp;$P299&amp;$Q299&amp;$R299&amp;$S299&amp;$T299&amp;$U299,IFERROR(MATCH($AN299,AR$17:AR298,0),-1000))</f>
        <v>1</v>
      </c>
      <c r="AS299" s="254">
        <f t="shared" si="242"/>
        <v>0</v>
      </c>
      <c r="AT299" s="261" t="str">
        <f t="shared" si="326"/>
        <v/>
      </c>
      <c r="AU299" s="254" t="str">
        <f t="shared" si="320"/>
        <v/>
      </c>
      <c r="AV299" s="254" t="str">
        <f t="shared" si="320"/>
        <v/>
      </c>
      <c r="AW299" s="254" t="str">
        <f t="shared" si="320"/>
        <v/>
      </c>
      <c r="AX299" s="254" t="str">
        <f t="shared" si="320"/>
        <v/>
      </c>
      <c r="AY299" s="254" t="str">
        <f t="shared" si="320"/>
        <v/>
      </c>
      <c r="AZ299" s="254" t="str">
        <f t="shared" si="320"/>
        <v/>
      </c>
      <c r="BA299" s="254" t="str">
        <f t="shared" si="320"/>
        <v/>
      </c>
      <c r="BB299" s="254" t="str">
        <f t="shared" si="366"/>
        <v/>
      </c>
      <c r="BC299" s="254" t="str">
        <f t="shared" si="366"/>
        <v/>
      </c>
      <c r="BD299" s="254" t="str">
        <f t="shared" si="366"/>
        <v/>
      </c>
      <c r="BE299" s="262" t="str">
        <f t="shared" si="366"/>
        <v/>
      </c>
      <c r="BF299" s="263" t="str">
        <f t="shared" si="321"/>
        <v/>
      </c>
      <c r="BG299" s="254" t="str">
        <f t="shared" si="321"/>
        <v/>
      </c>
      <c r="BH299" s="254" t="str">
        <f t="shared" si="321"/>
        <v/>
      </c>
      <c r="BI299" s="254" t="str">
        <f t="shared" si="321"/>
        <v/>
      </c>
      <c r="BJ299" s="254" t="str">
        <f t="shared" si="321"/>
        <v/>
      </c>
      <c r="BK299" s="254" t="str">
        <f t="shared" si="321"/>
        <v/>
      </c>
      <c r="BL299" s="254" t="str">
        <f t="shared" si="321"/>
        <v/>
      </c>
      <c r="BM299" s="254" t="str">
        <f t="shared" si="367"/>
        <v/>
      </c>
      <c r="BN299" s="254" t="str">
        <f t="shared" si="367"/>
        <v/>
      </c>
      <c r="BO299" s="254" t="str">
        <f t="shared" si="367"/>
        <v/>
      </c>
      <c r="BP299" s="254" t="str">
        <f t="shared" si="367"/>
        <v/>
      </c>
      <c r="BQ299" s="264" t="str">
        <f t="shared" si="327"/>
        <v/>
      </c>
      <c r="BR299" s="261" t="str">
        <f t="shared" si="314"/>
        <v/>
      </c>
      <c r="BS299" s="254" t="str">
        <f t="shared" si="364"/>
        <v/>
      </c>
      <c r="BT299" s="254" t="str">
        <f t="shared" si="364"/>
        <v/>
      </c>
      <c r="BU299" s="265" t="str">
        <f t="shared" si="364"/>
        <v/>
      </c>
      <c r="BV299" s="263" t="str">
        <f t="shared" si="365"/>
        <v/>
      </c>
      <c r="BW299" s="254" t="str">
        <f t="shared" si="365"/>
        <v/>
      </c>
      <c r="BX299" s="254" t="str">
        <f t="shared" si="365"/>
        <v/>
      </c>
      <c r="BY299" s="264" t="str">
        <f t="shared" si="315"/>
        <v/>
      </c>
      <c r="BZ299" s="254" t="str">
        <f t="shared" si="316"/>
        <v/>
      </c>
      <c r="CA299" s="254">
        <f t="shared" si="369"/>
        <v>0</v>
      </c>
      <c r="CB299" s="254">
        <f t="shared" si="369"/>
        <v>0</v>
      </c>
      <c r="CC299" s="254">
        <f t="shared" si="369"/>
        <v>0</v>
      </c>
      <c r="CD299" s="254">
        <f t="shared" si="368"/>
        <v>0</v>
      </c>
      <c r="CE299" s="254">
        <f t="shared" si="368"/>
        <v>0</v>
      </c>
      <c r="CF299" s="254">
        <f t="shared" si="368"/>
        <v>0</v>
      </c>
      <c r="CG299" s="254">
        <f t="shared" si="307"/>
        <v>0</v>
      </c>
      <c r="CH299" s="254">
        <f t="shared" si="307"/>
        <v>0</v>
      </c>
      <c r="CI299" s="254">
        <f t="shared" si="307"/>
        <v>0</v>
      </c>
      <c r="CJ299" s="254">
        <f t="shared" si="307"/>
        <v>0</v>
      </c>
      <c r="CK299" s="254">
        <f t="shared" si="307"/>
        <v>0</v>
      </c>
      <c r="CL299" s="254">
        <f t="shared" si="307"/>
        <v>0</v>
      </c>
      <c r="CM299" s="254">
        <f t="shared" si="328"/>
        <v>0</v>
      </c>
      <c r="CN299" s="254">
        <f t="shared" si="329"/>
        <v>0</v>
      </c>
      <c r="CO299" s="254">
        <f t="shared" si="330"/>
        <v>0</v>
      </c>
      <c r="CP299" s="254">
        <f t="shared" si="331"/>
        <v>0</v>
      </c>
      <c r="CQ299" s="254">
        <f t="shared" si="332"/>
        <v>0</v>
      </c>
      <c r="CR299" s="254">
        <f t="shared" si="333"/>
        <v>0</v>
      </c>
      <c r="CS299" s="254">
        <f t="shared" si="334"/>
        <v>0</v>
      </c>
      <c r="CT299" s="254">
        <f t="shared" si="335"/>
        <v>0</v>
      </c>
      <c r="CU299" s="254">
        <f t="shared" si="336"/>
        <v>0</v>
      </c>
      <c r="CV299" s="254">
        <f t="shared" si="337"/>
        <v>0</v>
      </c>
      <c r="CW299" s="254">
        <f t="shared" si="338"/>
        <v>0</v>
      </c>
      <c r="CX299" s="254">
        <f t="shared" si="339"/>
        <v>0</v>
      </c>
      <c r="CY299" s="254">
        <f t="shared" si="340"/>
        <v>0</v>
      </c>
      <c r="CZ299" s="254">
        <f t="shared" si="341"/>
        <v>0</v>
      </c>
      <c r="DA299" s="254">
        <f t="shared" si="342"/>
        <v>0</v>
      </c>
      <c r="DB299" s="254">
        <f t="shared" si="343"/>
        <v>0</v>
      </c>
      <c r="DC299" s="254">
        <f t="shared" si="344"/>
        <v>0</v>
      </c>
      <c r="DD299" s="254">
        <f t="shared" si="345"/>
        <v>0</v>
      </c>
      <c r="DE299" s="254">
        <f t="shared" si="346"/>
        <v>0</v>
      </c>
      <c r="DF299" s="254">
        <f t="shared" si="347"/>
        <v>0</v>
      </c>
      <c r="DG299" s="254">
        <f t="shared" si="348"/>
        <v>0</v>
      </c>
      <c r="DH299" s="254">
        <f t="shared" si="349"/>
        <v>0</v>
      </c>
      <c r="DI299" s="254">
        <f t="shared" si="350"/>
        <v>0</v>
      </c>
      <c r="DJ299" s="254">
        <f t="shared" si="351"/>
        <v>0</v>
      </c>
      <c r="DK299" s="254">
        <f t="shared" si="352"/>
        <v>0</v>
      </c>
      <c r="DL299" s="254">
        <f t="shared" si="353"/>
        <v>0</v>
      </c>
      <c r="DM299" s="254">
        <f t="shared" si="354"/>
        <v>0</v>
      </c>
      <c r="DN299" s="254">
        <f t="shared" si="355"/>
        <v>0</v>
      </c>
      <c r="DO299" s="254">
        <f t="shared" si="356"/>
        <v>0</v>
      </c>
      <c r="DP299" s="254">
        <f t="shared" si="357"/>
        <v>0</v>
      </c>
      <c r="DQ299" s="254">
        <f t="shared" si="358"/>
        <v>0</v>
      </c>
      <c r="DR299" s="254">
        <f t="shared" si="359"/>
        <v>0</v>
      </c>
      <c r="DS299" s="254">
        <f t="shared" si="360"/>
        <v>0</v>
      </c>
      <c r="DT299" s="254">
        <f t="shared" si="361"/>
        <v>0</v>
      </c>
      <c r="DU299" s="254">
        <f t="shared" si="362"/>
        <v>0</v>
      </c>
      <c r="DV299" s="254">
        <f t="shared" si="363"/>
        <v>0</v>
      </c>
    </row>
    <row r="300" spans="1:126" ht="24" customHeight="1">
      <c r="A300" s="11" t="str">
        <f ca="1">IF(AG300&lt;&gt;"OK","",CONCATENATE(TEXT('Front Page'!$F$33,"000"),TEXT('Front Page'!$F$31,"000"),"-",LEFT('Front Page'!$R$53,5),"-",LEFT(D300,1),AJ300, "-",TEXT(B300,"000")))</f>
        <v/>
      </c>
      <c r="B300" s="12" t="str">
        <f>IFERROR(IF(E300="","",MAX(B$17:B299)+1),"")</f>
        <v/>
      </c>
      <c r="C300" s="13"/>
      <c r="D300" s="29" t="str">
        <f t="shared" si="370"/>
        <v>None</v>
      </c>
      <c r="E300" s="29" t="str">
        <f t="shared" si="310"/>
        <v/>
      </c>
      <c r="F300" s="29" t="str">
        <f t="shared" si="311"/>
        <v/>
      </c>
      <c r="G300" s="363"/>
      <c r="H300" s="364"/>
      <c r="I300" s="325" t="str">
        <f t="shared" si="255"/>
        <v>No</v>
      </c>
      <c r="J300" s="314">
        <v>0</v>
      </c>
      <c r="K300" s="312">
        <v>0</v>
      </c>
      <c r="L300" s="312">
        <v>0</v>
      </c>
      <c r="M300" s="312">
        <v>0</v>
      </c>
      <c r="N300" s="312">
        <v>0</v>
      </c>
      <c r="O300" s="312">
        <v>0</v>
      </c>
      <c r="P300" s="312">
        <v>0</v>
      </c>
      <c r="Q300" s="312">
        <v>0</v>
      </c>
      <c r="R300" s="312">
        <v>0</v>
      </c>
      <c r="S300" s="312">
        <v>0</v>
      </c>
      <c r="T300" s="312">
        <v>0</v>
      </c>
      <c r="U300" s="312">
        <v>0</v>
      </c>
      <c r="V300" s="313">
        <v>1</v>
      </c>
      <c r="W300" s="313">
        <v>1</v>
      </c>
      <c r="X300" s="312">
        <v>0</v>
      </c>
      <c r="Y300" s="312">
        <v>0</v>
      </c>
      <c r="Z300" s="312">
        <v>0</v>
      </c>
      <c r="AA300" s="14">
        <v>0</v>
      </c>
      <c r="AB300" s="317"/>
      <c r="AC300" s="15" t="str">
        <f t="shared" si="312"/>
        <v/>
      </c>
      <c r="AD300" s="15" t="str">
        <f t="shared" si="322"/>
        <v/>
      </c>
      <c r="AE300" s="16" t="str">
        <f t="shared" si="323"/>
        <v>0 - 0</v>
      </c>
      <c r="AF300" s="20" t="str">
        <f t="shared" si="324"/>
        <v>Not an offer</v>
      </c>
      <c r="AG300" s="276" t="str">
        <f t="shared" si="317"/>
        <v>Not an Offer</v>
      </c>
      <c r="AH300" s="150"/>
      <c r="AI300" s="254">
        <v>284</v>
      </c>
      <c r="AJ300" s="149" t="str">
        <f t="shared" si="318"/>
        <v>00-ICT</v>
      </c>
      <c r="AK300" s="254" t="b">
        <f t="shared" si="309"/>
        <v>0</v>
      </c>
      <c r="AL300" s="254">
        <f t="shared" si="313"/>
        <v>0</v>
      </c>
      <c r="AM300" s="254">
        <f t="shared" si="319"/>
        <v>0</v>
      </c>
      <c r="AN300" s="288">
        <f t="shared" si="325"/>
        <v>0</v>
      </c>
      <c r="AO300" s="288">
        <f>IF(AND($BU300=$BV300,BU300=AO$13),$J300&amp;$K300&amp;$L300&amp;$M300&amp;$N300&amp;$O300&amp;$P300&amp;$Q300&amp;$R300&amp;$S300&amp;$T300&amp;$U300,IFERROR(MATCH($AN300,AO$17:AO299,0),-1000))</f>
        <v>1</v>
      </c>
      <c r="AP300" s="288">
        <f>IF(AND($BU300=$BV300,BV300=AP$13),$J300&amp;$K300&amp;$L300&amp;$M300&amp;$N300&amp;$O300&amp;$P300&amp;$Q300&amp;$R300&amp;$S300&amp;$T300&amp;$U300,IFERROR(MATCH($AN300,AP$17:AP299,0),-1000))</f>
        <v>1</v>
      </c>
      <c r="AQ300" s="288">
        <f>IF(AND($BU300=$BV300,BW300=AQ$13),$J300&amp;$K300&amp;$L300&amp;$M300&amp;$N300&amp;$O300&amp;$P300&amp;$Q300&amp;$R300&amp;$S300&amp;$T300&amp;$U300,IFERROR(MATCH($AN300,AQ$17:AQ299,0),-1000))</f>
        <v>1</v>
      </c>
      <c r="AR300" s="288">
        <f>IF(AND($BU300=$BV300,BX300=AR$13),$J300&amp;$K300&amp;$L300&amp;$M300&amp;$N300&amp;$O300&amp;$P300&amp;$Q300&amp;$R300&amp;$S300&amp;$T300&amp;$U300,IFERROR(MATCH($AN300,AR$17:AR299,0),-1000))</f>
        <v>1</v>
      </c>
      <c r="AS300" s="254">
        <f t="shared" si="242"/>
        <v>0</v>
      </c>
      <c r="AT300" s="261" t="str">
        <f t="shared" si="326"/>
        <v/>
      </c>
      <c r="AU300" s="254" t="str">
        <f t="shared" si="320"/>
        <v/>
      </c>
      <c r="AV300" s="254" t="str">
        <f t="shared" si="320"/>
        <v/>
      </c>
      <c r="AW300" s="254" t="str">
        <f t="shared" si="320"/>
        <v/>
      </c>
      <c r="AX300" s="254" t="str">
        <f t="shared" si="320"/>
        <v/>
      </c>
      <c r="AY300" s="254" t="str">
        <f t="shared" si="320"/>
        <v/>
      </c>
      <c r="AZ300" s="254" t="str">
        <f t="shared" si="320"/>
        <v/>
      </c>
      <c r="BA300" s="254" t="str">
        <f t="shared" si="320"/>
        <v/>
      </c>
      <c r="BB300" s="254" t="str">
        <f t="shared" si="366"/>
        <v/>
      </c>
      <c r="BC300" s="254" t="str">
        <f t="shared" si="366"/>
        <v/>
      </c>
      <c r="BD300" s="254" t="str">
        <f t="shared" si="366"/>
        <v/>
      </c>
      <c r="BE300" s="262" t="str">
        <f t="shared" si="366"/>
        <v/>
      </c>
      <c r="BF300" s="263" t="str">
        <f t="shared" si="321"/>
        <v/>
      </c>
      <c r="BG300" s="254" t="str">
        <f t="shared" si="321"/>
        <v/>
      </c>
      <c r="BH300" s="254" t="str">
        <f t="shared" si="321"/>
        <v/>
      </c>
      <c r="BI300" s="254" t="str">
        <f t="shared" si="321"/>
        <v/>
      </c>
      <c r="BJ300" s="254" t="str">
        <f t="shared" si="321"/>
        <v/>
      </c>
      <c r="BK300" s="254" t="str">
        <f t="shared" si="321"/>
        <v/>
      </c>
      <c r="BL300" s="254" t="str">
        <f t="shared" si="321"/>
        <v/>
      </c>
      <c r="BM300" s="254" t="str">
        <f t="shared" si="367"/>
        <v/>
      </c>
      <c r="BN300" s="254" t="str">
        <f t="shared" si="367"/>
        <v/>
      </c>
      <c r="BO300" s="254" t="str">
        <f t="shared" si="367"/>
        <v/>
      </c>
      <c r="BP300" s="254" t="str">
        <f t="shared" si="367"/>
        <v/>
      </c>
      <c r="BQ300" s="264" t="str">
        <f t="shared" si="327"/>
        <v/>
      </c>
      <c r="BR300" s="261" t="str">
        <f t="shared" si="314"/>
        <v/>
      </c>
      <c r="BS300" s="254" t="str">
        <f t="shared" si="364"/>
        <v/>
      </c>
      <c r="BT300" s="254" t="str">
        <f t="shared" si="364"/>
        <v/>
      </c>
      <c r="BU300" s="265" t="str">
        <f t="shared" si="364"/>
        <v/>
      </c>
      <c r="BV300" s="263" t="str">
        <f t="shared" si="365"/>
        <v/>
      </c>
      <c r="BW300" s="254" t="str">
        <f t="shared" si="365"/>
        <v/>
      </c>
      <c r="BX300" s="254" t="str">
        <f t="shared" si="365"/>
        <v/>
      </c>
      <c r="BY300" s="264" t="str">
        <f t="shared" si="315"/>
        <v/>
      </c>
      <c r="BZ300" s="254" t="str">
        <f t="shared" si="316"/>
        <v/>
      </c>
      <c r="CA300" s="254">
        <f t="shared" si="369"/>
        <v>0</v>
      </c>
      <c r="CB300" s="254">
        <f t="shared" si="369"/>
        <v>0</v>
      </c>
      <c r="CC300" s="254">
        <f t="shared" si="369"/>
        <v>0</v>
      </c>
      <c r="CD300" s="254">
        <f t="shared" si="368"/>
        <v>0</v>
      </c>
      <c r="CE300" s="254">
        <f t="shared" si="368"/>
        <v>0</v>
      </c>
      <c r="CF300" s="254">
        <f t="shared" si="368"/>
        <v>0</v>
      </c>
      <c r="CG300" s="254">
        <f t="shared" si="307"/>
        <v>0</v>
      </c>
      <c r="CH300" s="254">
        <f t="shared" si="307"/>
        <v>0</v>
      </c>
      <c r="CI300" s="254">
        <f t="shared" si="307"/>
        <v>0</v>
      </c>
      <c r="CJ300" s="254">
        <f t="shared" si="307"/>
        <v>0</v>
      </c>
      <c r="CK300" s="254">
        <f t="shared" si="307"/>
        <v>0</v>
      </c>
      <c r="CL300" s="254">
        <f t="shared" si="307"/>
        <v>0</v>
      </c>
      <c r="CM300" s="254">
        <f t="shared" si="328"/>
        <v>0</v>
      </c>
      <c r="CN300" s="254">
        <f t="shared" si="329"/>
        <v>0</v>
      </c>
      <c r="CO300" s="254">
        <f t="shared" si="330"/>
        <v>0</v>
      </c>
      <c r="CP300" s="254">
        <f t="shared" si="331"/>
        <v>0</v>
      </c>
      <c r="CQ300" s="254">
        <f t="shared" si="332"/>
        <v>0</v>
      </c>
      <c r="CR300" s="254">
        <f t="shared" si="333"/>
        <v>0</v>
      </c>
      <c r="CS300" s="254">
        <f t="shared" si="334"/>
        <v>0</v>
      </c>
      <c r="CT300" s="254">
        <f t="shared" si="335"/>
        <v>0</v>
      </c>
      <c r="CU300" s="254">
        <f t="shared" si="336"/>
        <v>0</v>
      </c>
      <c r="CV300" s="254">
        <f t="shared" si="337"/>
        <v>0</v>
      </c>
      <c r="CW300" s="254">
        <f t="shared" si="338"/>
        <v>0</v>
      </c>
      <c r="CX300" s="254">
        <f t="shared" si="339"/>
        <v>0</v>
      </c>
      <c r="CY300" s="254">
        <f t="shared" si="340"/>
        <v>0</v>
      </c>
      <c r="CZ300" s="254">
        <f t="shared" si="341"/>
        <v>0</v>
      </c>
      <c r="DA300" s="254">
        <f t="shared" si="342"/>
        <v>0</v>
      </c>
      <c r="DB300" s="254">
        <f t="shared" si="343"/>
        <v>0</v>
      </c>
      <c r="DC300" s="254">
        <f t="shared" si="344"/>
        <v>0</v>
      </c>
      <c r="DD300" s="254">
        <f t="shared" si="345"/>
        <v>0</v>
      </c>
      <c r="DE300" s="254">
        <f t="shared" si="346"/>
        <v>0</v>
      </c>
      <c r="DF300" s="254">
        <f t="shared" si="347"/>
        <v>0</v>
      </c>
      <c r="DG300" s="254">
        <f t="shared" si="348"/>
        <v>0</v>
      </c>
      <c r="DH300" s="254">
        <f t="shared" si="349"/>
        <v>0</v>
      </c>
      <c r="DI300" s="254">
        <f t="shared" si="350"/>
        <v>0</v>
      </c>
      <c r="DJ300" s="254">
        <f t="shared" si="351"/>
        <v>0</v>
      </c>
      <c r="DK300" s="254">
        <f t="shared" si="352"/>
        <v>0</v>
      </c>
      <c r="DL300" s="254">
        <f t="shared" si="353"/>
        <v>0</v>
      </c>
      <c r="DM300" s="254">
        <f t="shared" si="354"/>
        <v>0</v>
      </c>
      <c r="DN300" s="254">
        <f t="shared" si="355"/>
        <v>0</v>
      </c>
      <c r="DO300" s="254">
        <f t="shared" si="356"/>
        <v>0</v>
      </c>
      <c r="DP300" s="254">
        <f t="shared" si="357"/>
        <v>0</v>
      </c>
      <c r="DQ300" s="254">
        <f t="shared" si="358"/>
        <v>0</v>
      </c>
      <c r="DR300" s="254">
        <f t="shared" si="359"/>
        <v>0</v>
      </c>
      <c r="DS300" s="254">
        <f t="shared" si="360"/>
        <v>0</v>
      </c>
      <c r="DT300" s="254">
        <f t="shared" si="361"/>
        <v>0</v>
      </c>
      <c r="DU300" s="254">
        <f t="shared" si="362"/>
        <v>0</v>
      </c>
      <c r="DV300" s="254">
        <f t="shared" si="363"/>
        <v>0</v>
      </c>
    </row>
    <row r="301" spans="1:126" ht="24" customHeight="1">
      <c r="A301" s="11" t="str">
        <f ca="1">IF(AG301&lt;&gt;"OK","",CONCATENATE(TEXT('Front Page'!$F$33,"000"),TEXT('Front Page'!$F$31,"000"),"-",LEFT('Front Page'!$R$53,5),"-",LEFT(D301,1),AJ301, "-",TEXT(B301,"000")))</f>
        <v/>
      </c>
      <c r="B301" s="12" t="str">
        <f>IFERROR(IF(E301="","",MAX(B$17:B300)+1),"")</f>
        <v/>
      </c>
      <c r="C301" s="13"/>
      <c r="D301" s="29" t="str">
        <f t="shared" si="370"/>
        <v>None</v>
      </c>
      <c r="E301" s="29" t="str">
        <f t="shared" si="310"/>
        <v/>
      </c>
      <c r="F301" s="29" t="str">
        <f t="shared" si="311"/>
        <v/>
      </c>
      <c r="G301" s="363"/>
      <c r="H301" s="364"/>
      <c r="I301" s="325" t="str">
        <f t="shared" si="255"/>
        <v>No</v>
      </c>
      <c r="J301" s="314">
        <v>0</v>
      </c>
      <c r="K301" s="312">
        <v>0</v>
      </c>
      <c r="L301" s="312">
        <v>0</v>
      </c>
      <c r="M301" s="312">
        <v>0</v>
      </c>
      <c r="N301" s="312">
        <v>0</v>
      </c>
      <c r="O301" s="312">
        <v>0</v>
      </c>
      <c r="P301" s="312">
        <v>0</v>
      </c>
      <c r="Q301" s="312">
        <v>0</v>
      </c>
      <c r="R301" s="312">
        <v>0</v>
      </c>
      <c r="S301" s="312">
        <v>0</v>
      </c>
      <c r="T301" s="312">
        <v>0</v>
      </c>
      <c r="U301" s="312">
        <v>0</v>
      </c>
      <c r="V301" s="313">
        <v>1</v>
      </c>
      <c r="W301" s="313">
        <v>1</v>
      </c>
      <c r="X301" s="312">
        <v>0</v>
      </c>
      <c r="Y301" s="312">
        <v>0</v>
      </c>
      <c r="Z301" s="312">
        <v>0</v>
      </c>
      <c r="AA301" s="14">
        <v>0</v>
      </c>
      <c r="AB301" s="317"/>
      <c r="AC301" s="15" t="str">
        <f t="shared" si="312"/>
        <v/>
      </c>
      <c r="AD301" s="15" t="str">
        <f t="shared" si="322"/>
        <v/>
      </c>
      <c r="AE301" s="16" t="str">
        <f t="shared" si="323"/>
        <v>0 - 0</v>
      </c>
      <c r="AF301" s="20" t="str">
        <f t="shared" si="324"/>
        <v>Not an offer</v>
      </c>
      <c r="AG301" s="276" t="str">
        <f t="shared" si="317"/>
        <v>Not an Offer</v>
      </c>
      <c r="AH301" s="150"/>
      <c r="AI301" s="254">
        <v>285</v>
      </c>
      <c r="AJ301" s="149" t="str">
        <f t="shared" si="318"/>
        <v>00-ICT</v>
      </c>
      <c r="AK301" s="254" t="b">
        <f t="shared" si="309"/>
        <v>0</v>
      </c>
      <c r="AL301" s="254">
        <f t="shared" si="313"/>
        <v>0</v>
      </c>
      <c r="AM301" s="254">
        <f t="shared" si="319"/>
        <v>0</v>
      </c>
      <c r="AN301" s="288">
        <f t="shared" si="325"/>
        <v>0</v>
      </c>
      <c r="AO301" s="288">
        <f>IF(AND($BU301=$BV301,BU301=AO$13),$J301&amp;$K301&amp;$L301&amp;$M301&amp;$N301&amp;$O301&amp;$P301&amp;$Q301&amp;$R301&amp;$S301&amp;$T301&amp;$U301,IFERROR(MATCH($AN301,AO$17:AO300,0),-1000))</f>
        <v>1</v>
      </c>
      <c r="AP301" s="288">
        <f>IF(AND($BU301=$BV301,BV301=AP$13),$J301&amp;$K301&amp;$L301&amp;$M301&amp;$N301&amp;$O301&amp;$P301&amp;$Q301&amp;$R301&amp;$S301&amp;$T301&amp;$U301,IFERROR(MATCH($AN301,AP$17:AP300,0),-1000))</f>
        <v>1</v>
      </c>
      <c r="AQ301" s="288">
        <f>IF(AND($BU301=$BV301,BW301=AQ$13),$J301&amp;$K301&amp;$L301&amp;$M301&amp;$N301&amp;$O301&amp;$P301&amp;$Q301&amp;$R301&amp;$S301&amp;$T301&amp;$U301,IFERROR(MATCH($AN301,AQ$17:AQ300,0),-1000))</f>
        <v>1</v>
      </c>
      <c r="AR301" s="288">
        <f>IF(AND($BU301=$BV301,BX301=AR$13),$J301&amp;$K301&amp;$L301&amp;$M301&amp;$N301&amp;$O301&amp;$P301&amp;$Q301&amp;$R301&amp;$S301&amp;$T301&amp;$U301,IFERROR(MATCH($AN301,AR$17:AR300,0),-1000))</f>
        <v>1</v>
      </c>
      <c r="AS301" s="254">
        <f t="shared" si="242"/>
        <v>0</v>
      </c>
      <c r="AT301" s="261" t="str">
        <f t="shared" si="326"/>
        <v/>
      </c>
      <c r="AU301" s="254" t="str">
        <f t="shared" si="320"/>
        <v/>
      </c>
      <c r="AV301" s="254" t="str">
        <f t="shared" si="320"/>
        <v/>
      </c>
      <c r="AW301" s="254" t="str">
        <f t="shared" si="320"/>
        <v/>
      </c>
      <c r="AX301" s="254" t="str">
        <f t="shared" si="320"/>
        <v/>
      </c>
      <c r="AY301" s="254" t="str">
        <f t="shared" si="320"/>
        <v/>
      </c>
      <c r="AZ301" s="254" t="str">
        <f t="shared" si="320"/>
        <v/>
      </c>
      <c r="BA301" s="254" t="str">
        <f t="shared" si="320"/>
        <v/>
      </c>
      <c r="BB301" s="254" t="str">
        <f t="shared" si="366"/>
        <v/>
      </c>
      <c r="BC301" s="254" t="str">
        <f t="shared" si="366"/>
        <v/>
      </c>
      <c r="BD301" s="254" t="str">
        <f t="shared" si="366"/>
        <v/>
      </c>
      <c r="BE301" s="262" t="str">
        <f t="shared" si="366"/>
        <v/>
      </c>
      <c r="BF301" s="263" t="str">
        <f t="shared" si="321"/>
        <v/>
      </c>
      <c r="BG301" s="254" t="str">
        <f t="shared" si="321"/>
        <v/>
      </c>
      <c r="BH301" s="254" t="str">
        <f t="shared" si="321"/>
        <v/>
      </c>
      <c r="BI301" s="254" t="str">
        <f t="shared" si="321"/>
        <v/>
      </c>
      <c r="BJ301" s="254" t="str">
        <f t="shared" si="321"/>
        <v/>
      </c>
      <c r="BK301" s="254" t="str">
        <f t="shared" si="321"/>
        <v/>
      </c>
      <c r="BL301" s="254" t="str">
        <f t="shared" si="321"/>
        <v/>
      </c>
      <c r="BM301" s="254" t="str">
        <f t="shared" si="367"/>
        <v/>
      </c>
      <c r="BN301" s="254" t="str">
        <f t="shared" si="367"/>
        <v/>
      </c>
      <c r="BO301" s="254" t="str">
        <f t="shared" si="367"/>
        <v/>
      </c>
      <c r="BP301" s="254" t="str">
        <f t="shared" si="367"/>
        <v/>
      </c>
      <c r="BQ301" s="264" t="str">
        <f t="shared" si="327"/>
        <v/>
      </c>
      <c r="BR301" s="261" t="str">
        <f t="shared" si="314"/>
        <v/>
      </c>
      <c r="BS301" s="254" t="str">
        <f t="shared" si="364"/>
        <v/>
      </c>
      <c r="BT301" s="254" t="str">
        <f t="shared" si="364"/>
        <v/>
      </c>
      <c r="BU301" s="265" t="str">
        <f t="shared" si="364"/>
        <v/>
      </c>
      <c r="BV301" s="263" t="str">
        <f t="shared" si="365"/>
        <v/>
      </c>
      <c r="BW301" s="254" t="str">
        <f t="shared" si="365"/>
        <v/>
      </c>
      <c r="BX301" s="254" t="str">
        <f t="shared" si="365"/>
        <v/>
      </c>
      <c r="BY301" s="264" t="str">
        <f t="shared" si="315"/>
        <v/>
      </c>
      <c r="BZ301" s="254" t="str">
        <f t="shared" si="316"/>
        <v/>
      </c>
      <c r="CA301" s="254">
        <f t="shared" si="369"/>
        <v>0</v>
      </c>
      <c r="CB301" s="254">
        <f t="shared" si="369"/>
        <v>0</v>
      </c>
      <c r="CC301" s="254">
        <f t="shared" si="369"/>
        <v>0</v>
      </c>
      <c r="CD301" s="254">
        <f t="shared" si="368"/>
        <v>0</v>
      </c>
      <c r="CE301" s="254">
        <f t="shared" si="368"/>
        <v>0</v>
      </c>
      <c r="CF301" s="254">
        <f t="shared" si="368"/>
        <v>0</v>
      </c>
      <c r="CG301" s="254">
        <f t="shared" si="307"/>
        <v>0</v>
      </c>
      <c r="CH301" s="254">
        <f t="shared" si="307"/>
        <v>0</v>
      </c>
      <c r="CI301" s="254">
        <f t="shared" si="307"/>
        <v>0</v>
      </c>
      <c r="CJ301" s="254">
        <f t="shared" si="307"/>
        <v>0</v>
      </c>
      <c r="CK301" s="254">
        <f t="shared" si="307"/>
        <v>0</v>
      </c>
      <c r="CL301" s="254">
        <f t="shared" si="307"/>
        <v>0</v>
      </c>
      <c r="CM301" s="254">
        <f t="shared" si="328"/>
        <v>0</v>
      </c>
      <c r="CN301" s="254">
        <f t="shared" si="329"/>
        <v>0</v>
      </c>
      <c r="CO301" s="254">
        <f t="shared" si="330"/>
        <v>0</v>
      </c>
      <c r="CP301" s="254">
        <f t="shared" si="331"/>
        <v>0</v>
      </c>
      <c r="CQ301" s="254">
        <f t="shared" si="332"/>
        <v>0</v>
      </c>
      <c r="CR301" s="254">
        <f t="shared" si="333"/>
        <v>0</v>
      </c>
      <c r="CS301" s="254">
        <f t="shared" si="334"/>
        <v>0</v>
      </c>
      <c r="CT301" s="254">
        <f t="shared" si="335"/>
        <v>0</v>
      </c>
      <c r="CU301" s="254">
        <f t="shared" si="336"/>
        <v>0</v>
      </c>
      <c r="CV301" s="254">
        <f t="shared" si="337"/>
        <v>0</v>
      </c>
      <c r="CW301" s="254">
        <f t="shared" si="338"/>
        <v>0</v>
      </c>
      <c r="CX301" s="254">
        <f t="shared" si="339"/>
        <v>0</v>
      </c>
      <c r="CY301" s="254">
        <f t="shared" si="340"/>
        <v>0</v>
      </c>
      <c r="CZ301" s="254">
        <f t="shared" si="341"/>
        <v>0</v>
      </c>
      <c r="DA301" s="254">
        <f t="shared" si="342"/>
        <v>0</v>
      </c>
      <c r="DB301" s="254">
        <f t="shared" si="343"/>
        <v>0</v>
      </c>
      <c r="DC301" s="254">
        <f t="shared" si="344"/>
        <v>0</v>
      </c>
      <c r="DD301" s="254">
        <f t="shared" si="345"/>
        <v>0</v>
      </c>
      <c r="DE301" s="254">
        <f t="shared" si="346"/>
        <v>0</v>
      </c>
      <c r="DF301" s="254">
        <f t="shared" si="347"/>
        <v>0</v>
      </c>
      <c r="DG301" s="254">
        <f t="shared" si="348"/>
        <v>0</v>
      </c>
      <c r="DH301" s="254">
        <f t="shared" si="349"/>
        <v>0</v>
      </c>
      <c r="DI301" s="254">
        <f t="shared" si="350"/>
        <v>0</v>
      </c>
      <c r="DJ301" s="254">
        <f t="shared" si="351"/>
        <v>0</v>
      </c>
      <c r="DK301" s="254">
        <f t="shared" si="352"/>
        <v>0</v>
      </c>
      <c r="DL301" s="254">
        <f t="shared" si="353"/>
        <v>0</v>
      </c>
      <c r="DM301" s="254">
        <f t="shared" si="354"/>
        <v>0</v>
      </c>
      <c r="DN301" s="254">
        <f t="shared" si="355"/>
        <v>0</v>
      </c>
      <c r="DO301" s="254">
        <f t="shared" si="356"/>
        <v>0</v>
      </c>
      <c r="DP301" s="254">
        <f t="shared" si="357"/>
        <v>0</v>
      </c>
      <c r="DQ301" s="254">
        <f t="shared" si="358"/>
        <v>0</v>
      </c>
      <c r="DR301" s="254">
        <f t="shared" si="359"/>
        <v>0</v>
      </c>
      <c r="DS301" s="254">
        <f t="shared" si="360"/>
        <v>0</v>
      </c>
      <c r="DT301" s="254">
        <f t="shared" si="361"/>
        <v>0</v>
      </c>
      <c r="DU301" s="254">
        <f t="shared" si="362"/>
        <v>0</v>
      </c>
      <c r="DV301" s="254">
        <f t="shared" si="363"/>
        <v>0</v>
      </c>
    </row>
    <row r="302" spans="1:126" ht="24" customHeight="1">
      <c r="A302" s="11" t="str">
        <f ca="1">IF(AG302&lt;&gt;"OK","",CONCATENATE(TEXT('Front Page'!$F$33,"000"),TEXT('Front Page'!$F$31,"000"),"-",LEFT('Front Page'!$R$53,5),"-",LEFT(D302,1),AJ302, "-",TEXT(B302,"000")))</f>
        <v/>
      </c>
      <c r="B302" s="12" t="str">
        <f>IFERROR(IF(E302="","",MAX(B$17:B301)+1),"")</f>
        <v/>
      </c>
      <c r="C302" s="13"/>
      <c r="D302" s="29" t="str">
        <f t="shared" si="370"/>
        <v>None</v>
      </c>
      <c r="E302" s="29" t="str">
        <f t="shared" si="310"/>
        <v/>
      </c>
      <c r="F302" s="29" t="str">
        <f t="shared" si="311"/>
        <v/>
      </c>
      <c r="G302" s="363"/>
      <c r="H302" s="364"/>
      <c r="I302" s="325" t="str">
        <f t="shared" si="255"/>
        <v>No</v>
      </c>
      <c r="J302" s="314">
        <v>0</v>
      </c>
      <c r="K302" s="312">
        <v>0</v>
      </c>
      <c r="L302" s="312">
        <v>0</v>
      </c>
      <c r="M302" s="312">
        <v>0</v>
      </c>
      <c r="N302" s="312">
        <v>0</v>
      </c>
      <c r="O302" s="312">
        <v>0</v>
      </c>
      <c r="P302" s="312">
        <v>0</v>
      </c>
      <c r="Q302" s="312">
        <v>0</v>
      </c>
      <c r="R302" s="312">
        <v>0</v>
      </c>
      <c r="S302" s="312">
        <v>0</v>
      </c>
      <c r="T302" s="312">
        <v>0</v>
      </c>
      <c r="U302" s="312">
        <v>0</v>
      </c>
      <c r="V302" s="313">
        <v>1</v>
      </c>
      <c r="W302" s="313">
        <v>1</v>
      </c>
      <c r="X302" s="312">
        <v>0</v>
      </c>
      <c r="Y302" s="312">
        <v>0</v>
      </c>
      <c r="Z302" s="312">
        <v>0</v>
      </c>
      <c r="AA302" s="14">
        <v>0</v>
      </c>
      <c r="AB302" s="317"/>
      <c r="AC302" s="15" t="str">
        <f t="shared" si="312"/>
        <v/>
      </c>
      <c r="AD302" s="15" t="str">
        <f t="shared" si="322"/>
        <v/>
      </c>
      <c r="AE302" s="16" t="str">
        <f t="shared" si="323"/>
        <v>0 - 0</v>
      </c>
      <c r="AF302" s="20" t="str">
        <f t="shared" si="324"/>
        <v>Not an offer</v>
      </c>
      <c r="AG302" s="276" t="str">
        <f t="shared" si="317"/>
        <v>Not an Offer</v>
      </c>
      <c r="AH302" s="150"/>
      <c r="AI302" s="254">
        <v>286</v>
      </c>
      <c r="AJ302" s="149" t="str">
        <f t="shared" si="318"/>
        <v>00-ICT</v>
      </c>
      <c r="AK302" s="254" t="b">
        <f t="shared" si="309"/>
        <v>0</v>
      </c>
      <c r="AL302" s="254">
        <f t="shared" si="313"/>
        <v>0</v>
      </c>
      <c r="AM302" s="254">
        <f t="shared" si="319"/>
        <v>0</v>
      </c>
      <c r="AN302" s="288">
        <f t="shared" si="325"/>
        <v>0</v>
      </c>
      <c r="AO302" s="288">
        <f>IF(AND($BU302=$BV302,BU302=AO$13),$J302&amp;$K302&amp;$L302&amp;$M302&amp;$N302&amp;$O302&amp;$P302&amp;$Q302&amp;$R302&amp;$S302&amp;$T302&amp;$U302,IFERROR(MATCH($AN302,AO$17:AO301,0),-1000))</f>
        <v>1</v>
      </c>
      <c r="AP302" s="288">
        <f>IF(AND($BU302=$BV302,BV302=AP$13),$J302&amp;$K302&amp;$L302&amp;$M302&amp;$N302&amp;$O302&amp;$P302&amp;$Q302&amp;$R302&amp;$S302&amp;$T302&amp;$U302,IFERROR(MATCH($AN302,AP$17:AP301,0),-1000))</f>
        <v>1</v>
      </c>
      <c r="AQ302" s="288">
        <f>IF(AND($BU302=$BV302,BW302=AQ$13),$J302&amp;$K302&amp;$L302&amp;$M302&amp;$N302&amp;$O302&amp;$P302&amp;$Q302&amp;$R302&amp;$S302&amp;$T302&amp;$U302,IFERROR(MATCH($AN302,AQ$17:AQ301,0),-1000))</f>
        <v>1</v>
      </c>
      <c r="AR302" s="288">
        <f>IF(AND($BU302=$BV302,BX302=AR$13),$J302&amp;$K302&amp;$L302&amp;$M302&amp;$N302&amp;$O302&amp;$P302&amp;$Q302&amp;$R302&amp;$S302&amp;$T302&amp;$U302,IFERROR(MATCH($AN302,AR$17:AR301,0),-1000))</f>
        <v>1</v>
      </c>
      <c r="AS302" s="254">
        <f t="shared" si="242"/>
        <v>0</v>
      </c>
      <c r="AT302" s="261" t="str">
        <f t="shared" si="326"/>
        <v/>
      </c>
      <c r="AU302" s="254" t="str">
        <f t="shared" si="320"/>
        <v/>
      </c>
      <c r="AV302" s="254" t="str">
        <f t="shared" si="320"/>
        <v/>
      </c>
      <c r="AW302" s="254" t="str">
        <f t="shared" si="320"/>
        <v/>
      </c>
      <c r="AX302" s="254" t="str">
        <f t="shared" si="320"/>
        <v/>
      </c>
      <c r="AY302" s="254" t="str">
        <f t="shared" si="320"/>
        <v/>
      </c>
      <c r="AZ302" s="254" t="str">
        <f t="shared" si="320"/>
        <v/>
      </c>
      <c r="BA302" s="254" t="str">
        <f t="shared" si="320"/>
        <v/>
      </c>
      <c r="BB302" s="254" t="str">
        <f t="shared" si="366"/>
        <v/>
      </c>
      <c r="BC302" s="254" t="str">
        <f t="shared" si="366"/>
        <v/>
      </c>
      <c r="BD302" s="254" t="str">
        <f t="shared" si="366"/>
        <v/>
      </c>
      <c r="BE302" s="262" t="str">
        <f t="shared" si="366"/>
        <v/>
      </c>
      <c r="BF302" s="263" t="str">
        <f t="shared" si="321"/>
        <v/>
      </c>
      <c r="BG302" s="254" t="str">
        <f t="shared" si="321"/>
        <v/>
      </c>
      <c r="BH302" s="254" t="str">
        <f t="shared" si="321"/>
        <v/>
      </c>
      <c r="BI302" s="254" t="str">
        <f t="shared" si="321"/>
        <v/>
      </c>
      <c r="BJ302" s="254" t="str">
        <f t="shared" si="321"/>
        <v/>
      </c>
      <c r="BK302" s="254" t="str">
        <f t="shared" si="321"/>
        <v/>
      </c>
      <c r="BL302" s="254" t="str">
        <f t="shared" si="321"/>
        <v/>
      </c>
      <c r="BM302" s="254" t="str">
        <f t="shared" si="367"/>
        <v/>
      </c>
      <c r="BN302" s="254" t="str">
        <f t="shared" si="367"/>
        <v/>
      </c>
      <c r="BO302" s="254" t="str">
        <f t="shared" si="367"/>
        <v/>
      </c>
      <c r="BP302" s="254" t="str">
        <f t="shared" si="367"/>
        <v/>
      </c>
      <c r="BQ302" s="264" t="str">
        <f t="shared" si="327"/>
        <v/>
      </c>
      <c r="BR302" s="261" t="str">
        <f t="shared" si="314"/>
        <v/>
      </c>
      <c r="BS302" s="254" t="str">
        <f t="shared" si="364"/>
        <v/>
      </c>
      <c r="BT302" s="254" t="str">
        <f t="shared" si="364"/>
        <v/>
      </c>
      <c r="BU302" s="265" t="str">
        <f t="shared" si="364"/>
        <v/>
      </c>
      <c r="BV302" s="263" t="str">
        <f t="shared" si="365"/>
        <v/>
      </c>
      <c r="BW302" s="254" t="str">
        <f t="shared" si="365"/>
        <v/>
      </c>
      <c r="BX302" s="254" t="str">
        <f t="shared" si="365"/>
        <v/>
      </c>
      <c r="BY302" s="264" t="str">
        <f t="shared" si="315"/>
        <v/>
      </c>
      <c r="BZ302" s="254" t="str">
        <f t="shared" si="316"/>
        <v/>
      </c>
      <c r="CA302" s="254">
        <f t="shared" si="369"/>
        <v>0</v>
      </c>
      <c r="CB302" s="254">
        <f t="shared" si="369"/>
        <v>0</v>
      </c>
      <c r="CC302" s="254">
        <f t="shared" si="369"/>
        <v>0</v>
      </c>
      <c r="CD302" s="254">
        <f t="shared" si="368"/>
        <v>0</v>
      </c>
      <c r="CE302" s="254">
        <f t="shared" si="368"/>
        <v>0</v>
      </c>
      <c r="CF302" s="254">
        <f t="shared" si="368"/>
        <v>0</v>
      </c>
      <c r="CG302" s="254">
        <f t="shared" si="307"/>
        <v>0</v>
      </c>
      <c r="CH302" s="254">
        <f t="shared" si="307"/>
        <v>0</v>
      </c>
      <c r="CI302" s="254">
        <f t="shared" si="307"/>
        <v>0</v>
      </c>
      <c r="CJ302" s="254">
        <f t="shared" si="307"/>
        <v>0</v>
      </c>
      <c r="CK302" s="254">
        <f t="shared" si="307"/>
        <v>0</v>
      </c>
      <c r="CL302" s="254">
        <f t="shared" si="307"/>
        <v>0</v>
      </c>
      <c r="CM302" s="254">
        <f t="shared" si="328"/>
        <v>0</v>
      </c>
      <c r="CN302" s="254">
        <f t="shared" si="329"/>
        <v>0</v>
      </c>
      <c r="CO302" s="254">
        <f t="shared" si="330"/>
        <v>0</v>
      </c>
      <c r="CP302" s="254">
        <f t="shared" si="331"/>
        <v>0</v>
      </c>
      <c r="CQ302" s="254">
        <f t="shared" si="332"/>
        <v>0</v>
      </c>
      <c r="CR302" s="254">
        <f t="shared" si="333"/>
        <v>0</v>
      </c>
      <c r="CS302" s="254">
        <f t="shared" si="334"/>
        <v>0</v>
      </c>
      <c r="CT302" s="254">
        <f t="shared" si="335"/>
        <v>0</v>
      </c>
      <c r="CU302" s="254">
        <f t="shared" si="336"/>
        <v>0</v>
      </c>
      <c r="CV302" s="254">
        <f t="shared" si="337"/>
        <v>0</v>
      </c>
      <c r="CW302" s="254">
        <f t="shared" si="338"/>
        <v>0</v>
      </c>
      <c r="CX302" s="254">
        <f t="shared" si="339"/>
        <v>0</v>
      </c>
      <c r="CY302" s="254">
        <f t="shared" si="340"/>
        <v>0</v>
      </c>
      <c r="CZ302" s="254">
        <f t="shared" si="341"/>
        <v>0</v>
      </c>
      <c r="DA302" s="254">
        <f t="shared" si="342"/>
        <v>0</v>
      </c>
      <c r="DB302" s="254">
        <f t="shared" si="343"/>
        <v>0</v>
      </c>
      <c r="DC302" s="254">
        <f t="shared" si="344"/>
        <v>0</v>
      </c>
      <c r="DD302" s="254">
        <f t="shared" si="345"/>
        <v>0</v>
      </c>
      <c r="DE302" s="254">
        <f t="shared" si="346"/>
        <v>0</v>
      </c>
      <c r="DF302" s="254">
        <f t="shared" si="347"/>
        <v>0</v>
      </c>
      <c r="DG302" s="254">
        <f t="shared" si="348"/>
        <v>0</v>
      </c>
      <c r="DH302" s="254">
        <f t="shared" si="349"/>
        <v>0</v>
      </c>
      <c r="DI302" s="254">
        <f t="shared" si="350"/>
        <v>0</v>
      </c>
      <c r="DJ302" s="254">
        <f t="shared" si="351"/>
        <v>0</v>
      </c>
      <c r="DK302" s="254">
        <f t="shared" si="352"/>
        <v>0</v>
      </c>
      <c r="DL302" s="254">
        <f t="shared" si="353"/>
        <v>0</v>
      </c>
      <c r="DM302" s="254">
        <f t="shared" si="354"/>
        <v>0</v>
      </c>
      <c r="DN302" s="254">
        <f t="shared" si="355"/>
        <v>0</v>
      </c>
      <c r="DO302" s="254">
        <f t="shared" si="356"/>
        <v>0</v>
      </c>
      <c r="DP302" s="254">
        <f t="shared" si="357"/>
        <v>0</v>
      </c>
      <c r="DQ302" s="254">
        <f t="shared" si="358"/>
        <v>0</v>
      </c>
      <c r="DR302" s="254">
        <f t="shared" si="359"/>
        <v>0</v>
      </c>
      <c r="DS302" s="254">
        <f t="shared" si="360"/>
        <v>0</v>
      </c>
      <c r="DT302" s="254">
        <f t="shared" si="361"/>
        <v>0</v>
      </c>
      <c r="DU302" s="254">
        <f t="shared" si="362"/>
        <v>0</v>
      </c>
      <c r="DV302" s="254">
        <f t="shared" si="363"/>
        <v>0</v>
      </c>
    </row>
    <row r="303" spans="1:126" ht="24" customHeight="1">
      <c r="A303" s="11" t="str">
        <f ca="1">IF(AG303&lt;&gt;"OK","",CONCATENATE(TEXT('Front Page'!$F$33,"000"),TEXT('Front Page'!$F$31,"000"),"-",LEFT('Front Page'!$R$53,5),"-",LEFT(D303,1),AJ303, "-",TEXT(B303,"000")))</f>
        <v/>
      </c>
      <c r="B303" s="12" t="str">
        <f>IFERROR(IF(E303="","",MAX(B$17:B302)+1),"")</f>
        <v/>
      </c>
      <c r="C303" s="13"/>
      <c r="D303" s="29" t="str">
        <f t="shared" si="370"/>
        <v>None</v>
      </c>
      <c r="E303" s="29" t="str">
        <f t="shared" si="310"/>
        <v/>
      </c>
      <c r="F303" s="29" t="str">
        <f t="shared" si="311"/>
        <v/>
      </c>
      <c r="G303" s="363"/>
      <c r="H303" s="364"/>
      <c r="I303" s="325" t="str">
        <f t="shared" si="255"/>
        <v>No</v>
      </c>
      <c r="J303" s="314">
        <v>0</v>
      </c>
      <c r="K303" s="312">
        <v>0</v>
      </c>
      <c r="L303" s="312">
        <v>0</v>
      </c>
      <c r="M303" s="312">
        <v>0</v>
      </c>
      <c r="N303" s="312">
        <v>0</v>
      </c>
      <c r="O303" s="312">
        <v>0</v>
      </c>
      <c r="P303" s="312">
        <v>0</v>
      </c>
      <c r="Q303" s="312">
        <v>0</v>
      </c>
      <c r="R303" s="312">
        <v>0</v>
      </c>
      <c r="S303" s="312">
        <v>0</v>
      </c>
      <c r="T303" s="312">
        <v>0</v>
      </c>
      <c r="U303" s="312">
        <v>0</v>
      </c>
      <c r="V303" s="313">
        <v>1</v>
      </c>
      <c r="W303" s="313">
        <v>1</v>
      </c>
      <c r="X303" s="312">
        <v>0</v>
      </c>
      <c r="Y303" s="312">
        <v>0</v>
      </c>
      <c r="Z303" s="312">
        <v>0</v>
      </c>
      <c r="AA303" s="14">
        <v>0</v>
      </c>
      <c r="AB303" s="317"/>
      <c r="AC303" s="15" t="str">
        <f t="shared" si="312"/>
        <v/>
      </c>
      <c r="AD303" s="15" t="str">
        <f t="shared" si="322"/>
        <v/>
      </c>
      <c r="AE303" s="16" t="str">
        <f t="shared" si="323"/>
        <v>0 - 0</v>
      </c>
      <c r="AF303" s="20" t="str">
        <f t="shared" si="324"/>
        <v>Not an offer</v>
      </c>
      <c r="AG303" s="276" t="str">
        <f t="shared" si="317"/>
        <v>Not an Offer</v>
      </c>
      <c r="AH303" s="150"/>
      <c r="AI303" s="254">
        <v>287</v>
      </c>
      <c r="AJ303" s="149" t="str">
        <f t="shared" si="318"/>
        <v>00-ICT</v>
      </c>
      <c r="AK303" s="254" t="b">
        <f t="shared" si="309"/>
        <v>0</v>
      </c>
      <c r="AL303" s="254">
        <f t="shared" si="313"/>
        <v>0</v>
      </c>
      <c r="AM303" s="254">
        <f t="shared" si="319"/>
        <v>0</v>
      </c>
      <c r="AN303" s="288">
        <f t="shared" si="325"/>
        <v>0</v>
      </c>
      <c r="AO303" s="288">
        <f>IF(AND($BU303=$BV303,BU303=AO$13),$J303&amp;$K303&amp;$L303&amp;$M303&amp;$N303&amp;$O303&amp;$P303&amp;$Q303&amp;$R303&amp;$S303&amp;$T303&amp;$U303,IFERROR(MATCH($AN303,AO$17:AO302,0),-1000))</f>
        <v>1</v>
      </c>
      <c r="AP303" s="288">
        <f>IF(AND($BU303=$BV303,BV303=AP$13),$J303&amp;$K303&amp;$L303&amp;$M303&amp;$N303&amp;$O303&amp;$P303&amp;$Q303&amp;$R303&amp;$S303&amp;$T303&amp;$U303,IFERROR(MATCH($AN303,AP$17:AP302,0),-1000))</f>
        <v>1</v>
      </c>
      <c r="AQ303" s="288">
        <f>IF(AND($BU303=$BV303,BW303=AQ$13),$J303&amp;$K303&amp;$L303&amp;$M303&amp;$N303&amp;$O303&amp;$P303&amp;$Q303&amp;$R303&amp;$S303&amp;$T303&amp;$U303,IFERROR(MATCH($AN303,AQ$17:AQ302,0),-1000))</f>
        <v>1</v>
      </c>
      <c r="AR303" s="288">
        <f>IF(AND($BU303=$BV303,BX303=AR$13),$J303&amp;$K303&amp;$L303&amp;$M303&amp;$N303&amp;$O303&amp;$P303&amp;$Q303&amp;$R303&amp;$S303&amp;$T303&amp;$U303,IFERROR(MATCH($AN303,AR$17:AR302,0),-1000))</f>
        <v>1</v>
      </c>
      <c r="AS303" s="254">
        <f t="shared" si="242"/>
        <v>0</v>
      </c>
      <c r="AT303" s="261" t="str">
        <f t="shared" si="326"/>
        <v/>
      </c>
      <c r="AU303" s="254" t="str">
        <f t="shared" si="320"/>
        <v/>
      </c>
      <c r="AV303" s="254" t="str">
        <f t="shared" si="320"/>
        <v/>
      </c>
      <c r="AW303" s="254" t="str">
        <f t="shared" si="320"/>
        <v/>
      </c>
      <c r="AX303" s="254" t="str">
        <f t="shared" si="320"/>
        <v/>
      </c>
      <c r="AY303" s="254" t="str">
        <f t="shared" si="320"/>
        <v/>
      </c>
      <c r="AZ303" s="254" t="str">
        <f t="shared" si="320"/>
        <v/>
      </c>
      <c r="BA303" s="254" t="str">
        <f t="shared" si="320"/>
        <v/>
      </c>
      <c r="BB303" s="254" t="str">
        <f t="shared" si="366"/>
        <v/>
      </c>
      <c r="BC303" s="254" t="str">
        <f t="shared" si="366"/>
        <v/>
      </c>
      <c r="BD303" s="254" t="str">
        <f t="shared" si="366"/>
        <v/>
      </c>
      <c r="BE303" s="262" t="str">
        <f t="shared" si="366"/>
        <v/>
      </c>
      <c r="BF303" s="263" t="str">
        <f t="shared" si="321"/>
        <v/>
      </c>
      <c r="BG303" s="254" t="str">
        <f t="shared" si="321"/>
        <v/>
      </c>
      <c r="BH303" s="254" t="str">
        <f t="shared" si="321"/>
        <v/>
      </c>
      <c r="BI303" s="254" t="str">
        <f t="shared" si="321"/>
        <v/>
      </c>
      <c r="BJ303" s="254" t="str">
        <f t="shared" si="321"/>
        <v/>
      </c>
      <c r="BK303" s="254" t="str">
        <f t="shared" si="321"/>
        <v/>
      </c>
      <c r="BL303" s="254" t="str">
        <f t="shared" si="321"/>
        <v/>
      </c>
      <c r="BM303" s="254" t="str">
        <f t="shared" si="367"/>
        <v/>
      </c>
      <c r="BN303" s="254" t="str">
        <f t="shared" si="367"/>
        <v/>
      </c>
      <c r="BO303" s="254" t="str">
        <f t="shared" si="367"/>
        <v/>
      </c>
      <c r="BP303" s="254" t="str">
        <f t="shared" si="367"/>
        <v/>
      </c>
      <c r="BQ303" s="264" t="str">
        <f t="shared" si="327"/>
        <v/>
      </c>
      <c r="BR303" s="261" t="str">
        <f t="shared" si="314"/>
        <v/>
      </c>
      <c r="BS303" s="254" t="str">
        <f t="shared" si="364"/>
        <v/>
      </c>
      <c r="BT303" s="254" t="str">
        <f t="shared" si="364"/>
        <v/>
      </c>
      <c r="BU303" s="265" t="str">
        <f t="shared" si="364"/>
        <v/>
      </c>
      <c r="BV303" s="263" t="str">
        <f t="shared" si="365"/>
        <v/>
      </c>
      <c r="BW303" s="254" t="str">
        <f t="shared" si="365"/>
        <v/>
      </c>
      <c r="BX303" s="254" t="str">
        <f t="shared" si="365"/>
        <v/>
      </c>
      <c r="BY303" s="264" t="str">
        <f t="shared" si="315"/>
        <v/>
      </c>
      <c r="BZ303" s="254" t="str">
        <f t="shared" si="316"/>
        <v/>
      </c>
      <c r="CA303" s="254">
        <f t="shared" si="369"/>
        <v>0</v>
      </c>
      <c r="CB303" s="254">
        <f t="shared" si="369"/>
        <v>0</v>
      </c>
      <c r="CC303" s="254">
        <f t="shared" si="369"/>
        <v>0</v>
      </c>
      <c r="CD303" s="254">
        <f t="shared" si="368"/>
        <v>0</v>
      </c>
      <c r="CE303" s="254">
        <f t="shared" si="368"/>
        <v>0</v>
      </c>
      <c r="CF303" s="254">
        <f t="shared" si="368"/>
        <v>0</v>
      </c>
      <c r="CG303" s="254">
        <f t="shared" si="307"/>
        <v>0</v>
      </c>
      <c r="CH303" s="254">
        <f t="shared" si="307"/>
        <v>0</v>
      </c>
      <c r="CI303" s="254">
        <f t="shared" si="307"/>
        <v>0</v>
      </c>
      <c r="CJ303" s="254">
        <f t="shared" si="307"/>
        <v>0</v>
      </c>
      <c r="CK303" s="254">
        <f t="shared" si="307"/>
        <v>0</v>
      </c>
      <c r="CL303" s="254">
        <f t="shared" si="307"/>
        <v>0</v>
      </c>
      <c r="CM303" s="254">
        <f t="shared" si="328"/>
        <v>0</v>
      </c>
      <c r="CN303" s="254">
        <f t="shared" si="329"/>
        <v>0</v>
      </c>
      <c r="CO303" s="254">
        <f t="shared" si="330"/>
        <v>0</v>
      </c>
      <c r="CP303" s="254">
        <f t="shared" si="331"/>
        <v>0</v>
      </c>
      <c r="CQ303" s="254">
        <f t="shared" si="332"/>
        <v>0</v>
      </c>
      <c r="CR303" s="254">
        <f t="shared" si="333"/>
        <v>0</v>
      </c>
      <c r="CS303" s="254">
        <f t="shared" si="334"/>
        <v>0</v>
      </c>
      <c r="CT303" s="254">
        <f t="shared" si="335"/>
        <v>0</v>
      </c>
      <c r="CU303" s="254">
        <f t="shared" si="336"/>
        <v>0</v>
      </c>
      <c r="CV303" s="254">
        <f t="shared" si="337"/>
        <v>0</v>
      </c>
      <c r="CW303" s="254">
        <f t="shared" si="338"/>
        <v>0</v>
      </c>
      <c r="CX303" s="254">
        <f t="shared" si="339"/>
        <v>0</v>
      </c>
      <c r="CY303" s="254">
        <f t="shared" si="340"/>
        <v>0</v>
      </c>
      <c r="CZ303" s="254">
        <f t="shared" si="341"/>
        <v>0</v>
      </c>
      <c r="DA303" s="254">
        <f t="shared" si="342"/>
        <v>0</v>
      </c>
      <c r="DB303" s="254">
        <f t="shared" si="343"/>
        <v>0</v>
      </c>
      <c r="DC303" s="254">
        <f t="shared" si="344"/>
        <v>0</v>
      </c>
      <c r="DD303" s="254">
        <f t="shared" si="345"/>
        <v>0</v>
      </c>
      <c r="DE303" s="254">
        <f t="shared" si="346"/>
        <v>0</v>
      </c>
      <c r="DF303" s="254">
        <f t="shared" si="347"/>
        <v>0</v>
      </c>
      <c r="DG303" s="254">
        <f t="shared" si="348"/>
        <v>0</v>
      </c>
      <c r="DH303" s="254">
        <f t="shared" si="349"/>
        <v>0</v>
      </c>
      <c r="DI303" s="254">
        <f t="shared" si="350"/>
        <v>0</v>
      </c>
      <c r="DJ303" s="254">
        <f t="shared" si="351"/>
        <v>0</v>
      </c>
      <c r="DK303" s="254">
        <f t="shared" si="352"/>
        <v>0</v>
      </c>
      <c r="DL303" s="254">
        <f t="shared" si="353"/>
        <v>0</v>
      </c>
      <c r="DM303" s="254">
        <f t="shared" si="354"/>
        <v>0</v>
      </c>
      <c r="DN303" s="254">
        <f t="shared" si="355"/>
        <v>0</v>
      </c>
      <c r="DO303" s="254">
        <f t="shared" si="356"/>
        <v>0</v>
      </c>
      <c r="DP303" s="254">
        <f t="shared" si="357"/>
        <v>0</v>
      </c>
      <c r="DQ303" s="254">
        <f t="shared" si="358"/>
        <v>0</v>
      </c>
      <c r="DR303" s="254">
        <f t="shared" si="359"/>
        <v>0</v>
      </c>
      <c r="DS303" s="254">
        <f t="shared" si="360"/>
        <v>0</v>
      </c>
      <c r="DT303" s="254">
        <f t="shared" si="361"/>
        <v>0</v>
      </c>
      <c r="DU303" s="254">
        <f t="shared" si="362"/>
        <v>0</v>
      </c>
      <c r="DV303" s="254">
        <f t="shared" si="363"/>
        <v>0</v>
      </c>
    </row>
    <row r="304" spans="1:126" ht="24" customHeight="1">
      <c r="A304" s="11" t="str">
        <f ca="1">IF(AG304&lt;&gt;"OK","",CONCATENATE(TEXT('Front Page'!$F$33,"000"),TEXT('Front Page'!$F$31,"000"),"-",LEFT('Front Page'!$R$53,5),"-",LEFT(D304,1),AJ304, "-",TEXT(B304,"000")))</f>
        <v/>
      </c>
      <c r="B304" s="12" t="str">
        <f>IFERROR(IF(E304="","",MAX(B$17:B303)+1),"")</f>
        <v/>
      </c>
      <c r="C304" s="13"/>
      <c r="D304" s="29" t="str">
        <f t="shared" si="370"/>
        <v>None</v>
      </c>
      <c r="E304" s="29" t="str">
        <f t="shared" si="310"/>
        <v/>
      </c>
      <c r="F304" s="29" t="str">
        <f t="shared" si="311"/>
        <v/>
      </c>
      <c r="G304" s="363"/>
      <c r="H304" s="364"/>
      <c r="I304" s="325" t="str">
        <f t="shared" si="255"/>
        <v>No</v>
      </c>
      <c r="J304" s="314">
        <v>0</v>
      </c>
      <c r="K304" s="312">
        <v>0</v>
      </c>
      <c r="L304" s="312">
        <v>0</v>
      </c>
      <c r="M304" s="312">
        <v>0</v>
      </c>
      <c r="N304" s="312">
        <v>0</v>
      </c>
      <c r="O304" s="312">
        <v>0</v>
      </c>
      <c r="P304" s="312">
        <v>0</v>
      </c>
      <c r="Q304" s="312">
        <v>0</v>
      </c>
      <c r="R304" s="312">
        <v>0</v>
      </c>
      <c r="S304" s="312">
        <v>0</v>
      </c>
      <c r="T304" s="312">
        <v>0</v>
      </c>
      <c r="U304" s="312">
        <v>0</v>
      </c>
      <c r="V304" s="313">
        <v>1</v>
      </c>
      <c r="W304" s="313">
        <v>1</v>
      </c>
      <c r="X304" s="312">
        <v>0</v>
      </c>
      <c r="Y304" s="312">
        <v>0</v>
      </c>
      <c r="Z304" s="312">
        <v>0</v>
      </c>
      <c r="AA304" s="14">
        <v>0</v>
      </c>
      <c r="AB304" s="317"/>
      <c r="AC304" s="15" t="str">
        <f t="shared" si="312"/>
        <v/>
      </c>
      <c r="AD304" s="15" t="str">
        <f t="shared" si="322"/>
        <v/>
      </c>
      <c r="AE304" s="16" t="str">
        <f t="shared" si="323"/>
        <v>0 - 0</v>
      </c>
      <c r="AF304" s="20" t="str">
        <f t="shared" si="324"/>
        <v>Not an offer</v>
      </c>
      <c r="AG304" s="276" t="str">
        <f t="shared" si="317"/>
        <v>Not an Offer</v>
      </c>
      <c r="AH304" s="150"/>
      <c r="AI304" s="254">
        <v>288</v>
      </c>
      <c r="AJ304" s="149" t="str">
        <f t="shared" si="318"/>
        <v>00-ICT</v>
      </c>
      <c r="AK304" s="254" t="b">
        <f t="shared" si="309"/>
        <v>0</v>
      </c>
      <c r="AL304" s="254">
        <f t="shared" si="313"/>
        <v>0</v>
      </c>
      <c r="AM304" s="254">
        <f t="shared" si="319"/>
        <v>0</v>
      </c>
      <c r="AN304" s="288">
        <f t="shared" si="325"/>
        <v>0</v>
      </c>
      <c r="AO304" s="288">
        <f>IF(AND($BU304=$BV304,BU304=AO$13),$J304&amp;$K304&amp;$L304&amp;$M304&amp;$N304&amp;$O304&amp;$P304&amp;$Q304&amp;$R304&amp;$S304&amp;$T304&amp;$U304,IFERROR(MATCH($AN304,AO$17:AO303,0),-1000))</f>
        <v>1</v>
      </c>
      <c r="AP304" s="288">
        <f>IF(AND($BU304=$BV304,BV304=AP$13),$J304&amp;$K304&amp;$L304&amp;$M304&amp;$N304&amp;$O304&amp;$P304&amp;$Q304&amp;$R304&amp;$S304&amp;$T304&amp;$U304,IFERROR(MATCH($AN304,AP$17:AP303,0),-1000))</f>
        <v>1</v>
      </c>
      <c r="AQ304" s="288">
        <f>IF(AND($BU304=$BV304,BW304=AQ$13),$J304&amp;$K304&amp;$L304&amp;$M304&amp;$N304&amp;$O304&amp;$P304&amp;$Q304&amp;$R304&amp;$S304&amp;$T304&amp;$U304,IFERROR(MATCH($AN304,AQ$17:AQ303,0),-1000))</f>
        <v>1</v>
      </c>
      <c r="AR304" s="288">
        <f>IF(AND($BU304=$BV304,BX304=AR$13),$J304&amp;$K304&amp;$L304&amp;$M304&amp;$N304&amp;$O304&amp;$P304&amp;$Q304&amp;$R304&amp;$S304&amp;$T304&amp;$U304,IFERROR(MATCH($AN304,AR$17:AR303,0),-1000))</f>
        <v>1</v>
      </c>
      <c r="AS304" s="254">
        <f t="shared" si="242"/>
        <v>0</v>
      </c>
      <c r="AT304" s="261" t="str">
        <f t="shared" si="326"/>
        <v/>
      </c>
      <c r="AU304" s="254" t="str">
        <f t="shared" si="320"/>
        <v/>
      </c>
      <c r="AV304" s="254" t="str">
        <f t="shared" si="320"/>
        <v/>
      </c>
      <c r="AW304" s="254" t="str">
        <f t="shared" si="320"/>
        <v/>
      </c>
      <c r="AX304" s="254" t="str">
        <f t="shared" si="320"/>
        <v/>
      </c>
      <c r="AY304" s="254" t="str">
        <f t="shared" si="320"/>
        <v/>
      </c>
      <c r="AZ304" s="254" t="str">
        <f t="shared" si="320"/>
        <v/>
      </c>
      <c r="BA304" s="254" t="str">
        <f t="shared" si="320"/>
        <v/>
      </c>
      <c r="BB304" s="254" t="str">
        <f t="shared" si="366"/>
        <v/>
      </c>
      <c r="BC304" s="254" t="str">
        <f t="shared" si="366"/>
        <v/>
      </c>
      <c r="BD304" s="254" t="str">
        <f t="shared" si="366"/>
        <v/>
      </c>
      <c r="BE304" s="262" t="str">
        <f t="shared" si="366"/>
        <v/>
      </c>
      <c r="BF304" s="263" t="str">
        <f t="shared" si="321"/>
        <v/>
      </c>
      <c r="BG304" s="254" t="str">
        <f t="shared" si="321"/>
        <v/>
      </c>
      <c r="BH304" s="254" t="str">
        <f t="shared" si="321"/>
        <v/>
      </c>
      <c r="BI304" s="254" t="str">
        <f t="shared" si="321"/>
        <v/>
      </c>
      <c r="BJ304" s="254" t="str">
        <f t="shared" si="321"/>
        <v/>
      </c>
      <c r="BK304" s="254" t="str">
        <f t="shared" si="321"/>
        <v/>
      </c>
      <c r="BL304" s="254" t="str">
        <f t="shared" si="321"/>
        <v/>
      </c>
      <c r="BM304" s="254" t="str">
        <f t="shared" si="367"/>
        <v/>
      </c>
      <c r="BN304" s="254" t="str">
        <f t="shared" si="367"/>
        <v/>
      </c>
      <c r="BO304" s="254" t="str">
        <f t="shared" si="367"/>
        <v/>
      </c>
      <c r="BP304" s="254" t="str">
        <f t="shared" si="367"/>
        <v/>
      </c>
      <c r="BQ304" s="264" t="str">
        <f t="shared" si="327"/>
        <v/>
      </c>
      <c r="BR304" s="261" t="str">
        <f t="shared" si="314"/>
        <v/>
      </c>
      <c r="BS304" s="254" t="str">
        <f t="shared" si="364"/>
        <v/>
      </c>
      <c r="BT304" s="254" t="str">
        <f t="shared" si="364"/>
        <v/>
      </c>
      <c r="BU304" s="265" t="str">
        <f t="shared" si="364"/>
        <v/>
      </c>
      <c r="BV304" s="263" t="str">
        <f t="shared" si="365"/>
        <v/>
      </c>
      <c r="BW304" s="254" t="str">
        <f t="shared" si="365"/>
        <v/>
      </c>
      <c r="BX304" s="254" t="str">
        <f t="shared" si="365"/>
        <v/>
      </c>
      <c r="BY304" s="264" t="str">
        <f t="shared" si="315"/>
        <v/>
      </c>
      <c r="BZ304" s="254" t="str">
        <f t="shared" si="316"/>
        <v/>
      </c>
      <c r="CA304" s="254">
        <f t="shared" si="369"/>
        <v>0</v>
      </c>
      <c r="CB304" s="254">
        <f t="shared" si="369"/>
        <v>0</v>
      </c>
      <c r="CC304" s="254">
        <f t="shared" si="369"/>
        <v>0</v>
      </c>
      <c r="CD304" s="254">
        <f t="shared" si="368"/>
        <v>0</v>
      </c>
      <c r="CE304" s="254">
        <f t="shared" si="368"/>
        <v>0</v>
      </c>
      <c r="CF304" s="254">
        <f t="shared" si="368"/>
        <v>0</v>
      </c>
      <c r="CG304" s="254">
        <f t="shared" si="307"/>
        <v>0</v>
      </c>
      <c r="CH304" s="254">
        <f t="shared" si="307"/>
        <v>0</v>
      </c>
      <c r="CI304" s="254">
        <f t="shared" si="307"/>
        <v>0</v>
      </c>
      <c r="CJ304" s="254">
        <f t="shared" si="307"/>
        <v>0</v>
      </c>
      <c r="CK304" s="254">
        <f t="shared" si="307"/>
        <v>0</v>
      </c>
      <c r="CL304" s="254">
        <f t="shared" si="307"/>
        <v>0</v>
      </c>
      <c r="CM304" s="254">
        <f t="shared" si="328"/>
        <v>0</v>
      </c>
      <c r="CN304" s="254">
        <f t="shared" si="329"/>
        <v>0</v>
      </c>
      <c r="CO304" s="254">
        <f t="shared" si="330"/>
        <v>0</v>
      </c>
      <c r="CP304" s="254">
        <f t="shared" si="331"/>
        <v>0</v>
      </c>
      <c r="CQ304" s="254">
        <f t="shared" si="332"/>
        <v>0</v>
      </c>
      <c r="CR304" s="254">
        <f t="shared" si="333"/>
        <v>0</v>
      </c>
      <c r="CS304" s="254">
        <f t="shared" si="334"/>
        <v>0</v>
      </c>
      <c r="CT304" s="254">
        <f t="shared" si="335"/>
        <v>0</v>
      </c>
      <c r="CU304" s="254">
        <f t="shared" si="336"/>
        <v>0</v>
      </c>
      <c r="CV304" s="254">
        <f t="shared" si="337"/>
        <v>0</v>
      </c>
      <c r="CW304" s="254">
        <f t="shared" si="338"/>
        <v>0</v>
      </c>
      <c r="CX304" s="254">
        <f t="shared" si="339"/>
        <v>0</v>
      </c>
      <c r="CY304" s="254">
        <f t="shared" si="340"/>
        <v>0</v>
      </c>
      <c r="CZ304" s="254">
        <f t="shared" si="341"/>
        <v>0</v>
      </c>
      <c r="DA304" s="254">
        <f t="shared" si="342"/>
        <v>0</v>
      </c>
      <c r="DB304" s="254">
        <f t="shared" si="343"/>
        <v>0</v>
      </c>
      <c r="DC304" s="254">
        <f t="shared" si="344"/>
        <v>0</v>
      </c>
      <c r="DD304" s="254">
        <f t="shared" si="345"/>
        <v>0</v>
      </c>
      <c r="DE304" s="254">
        <f t="shared" si="346"/>
        <v>0</v>
      </c>
      <c r="DF304" s="254">
        <f t="shared" si="347"/>
        <v>0</v>
      </c>
      <c r="DG304" s="254">
        <f t="shared" si="348"/>
        <v>0</v>
      </c>
      <c r="DH304" s="254">
        <f t="shared" si="349"/>
        <v>0</v>
      </c>
      <c r="DI304" s="254">
        <f t="shared" si="350"/>
        <v>0</v>
      </c>
      <c r="DJ304" s="254">
        <f t="shared" si="351"/>
        <v>0</v>
      </c>
      <c r="DK304" s="254">
        <f t="shared" si="352"/>
        <v>0</v>
      </c>
      <c r="DL304" s="254">
        <f t="shared" si="353"/>
        <v>0</v>
      </c>
      <c r="DM304" s="254">
        <f t="shared" si="354"/>
        <v>0</v>
      </c>
      <c r="DN304" s="254">
        <f t="shared" si="355"/>
        <v>0</v>
      </c>
      <c r="DO304" s="254">
        <f t="shared" si="356"/>
        <v>0</v>
      </c>
      <c r="DP304" s="254">
        <f t="shared" si="357"/>
        <v>0</v>
      </c>
      <c r="DQ304" s="254">
        <f t="shared" si="358"/>
        <v>0</v>
      </c>
      <c r="DR304" s="254">
        <f t="shared" si="359"/>
        <v>0</v>
      </c>
      <c r="DS304" s="254">
        <f t="shared" si="360"/>
        <v>0</v>
      </c>
      <c r="DT304" s="254">
        <f t="shared" si="361"/>
        <v>0</v>
      </c>
      <c r="DU304" s="254">
        <f t="shared" si="362"/>
        <v>0</v>
      </c>
      <c r="DV304" s="254">
        <f t="shared" si="363"/>
        <v>0</v>
      </c>
    </row>
    <row r="305" spans="1:126" ht="24" customHeight="1">
      <c r="A305" s="11" t="str">
        <f ca="1">IF(AG305&lt;&gt;"OK","",CONCATENATE(TEXT('Front Page'!$F$33,"000"),TEXT('Front Page'!$F$31,"000"),"-",LEFT('Front Page'!$R$53,5),"-",LEFT(D305,1),AJ305, "-",TEXT(B305,"000")))</f>
        <v/>
      </c>
      <c r="B305" s="12" t="str">
        <f>IFERROR(IF(E305="","",MAX(B$17:B304)+1),"")</f>
        <v/>
      </c>
      <c r="C305" s="13"/>
      <c r="D305" s="29" t="str">
        <f t="shared" si="370"/>
        <v>None</v>
      </c>
      <c r="E305" s="29" t="str">
        <f t="shared" si="310"/>
        <v/>
      </c>
      <c r="F305" s="29" t="str">
        <f t="shared" si="311"/>
        <v/>
      </c>
      <c r="G305" s="363"/>
      <c r="H305" s="364"/>
      <c r="I305" s="325" t="str">
        <f t="shared" si="255"/>
        <v>No</v>
      </c>
      <c r="J305" s="314">
        <v>0</v>
      </c>
      <c r="K305" s="312">
        <v>0</v>
      </c>
      <c r="L305" s="312">
        <v>0</v>
      </c>
      <c r="M305" s="312">
        <v>0</v>
      </c>
      <c r="N305" s="312">
        <v>0</v>
      </c>
      <c r="O305" s="312">
        <v>0</v>
      </c>
      <c r="P305" s="312">
        <v>0</v>
      </c>
      <c r="Q305" s="312">
        <v>0</v>
      </c>
      <c r="R305" s="312">
        <v>0</v>
      </c>
      <c r="S305" s="312">
        <v>0</v>
      </c>
      <c r="T305" s="312">
        <v>0</v>
      </c>
      <c r="U305" s="312">
        <v>0</v>
      </c>
      <c r="V305" s="313">
        <v>1</v>
      </c>
      <c r="W305" s="313">
        <v>1</v>
      </c>
      <c r="X305" s="312">
        <v>0</v>
      </c>
      <c r="Y305" s="312">
        <v>0</v>
      </c>
      <c r="Z305" s="312">
        <v>0</v>
      </c>
      <c r="AA305" s="14">
        <v>0</v>
      </c>
      <c r="AB305" s="317"/>
      <c r="AC305" s="15" t="str">
        <f t="shared" si="312"/>
        <v/>
      </c>
      <c r="AD305" s="15" t="str">
        <f t="shared" si="322"/>
        <v/>
      </c>
      <c r="AE305" s="16" t="str">
        <f t="shared" si="323"/>
        <v>0 - 0</v>
      </c>
      <c r="AF305" s="20" t="str">
        <f t="shared" si="324"/>
        <v>Not an offer</v>
      </c>
      <c r="AG305" s="276" t="str">
        <f t="shared" si="317"/>
        <v>Not an Offer</v>
      </c>
      <c r="AH305" s="150"/>
      <c r="AI305" s="254">
        <v>289</v>
      </c>
      <c r="AJ305" s="149" t="str">
        <f t="shared" si="318"/>
        <v>00-ICT</v>
      </c>
      <c r="AK305" s="254" t="b">
        <f t="shared" si="309"/>
        <v>0</v>
      </c>
      <c r="AL305" s="254">
        <f t="shared" si="313"/>
        <v>0</v>
      </c>
      <c r="AM305" s="254">
        <f t="shared" si="319"/>
        <v>0</v>
      </c>
      <c r="AN305" s="288">
        <f t="shared" si="325"/>
        <v>0</v>
      </c>
      <c r="AO305" s="288">
        <f>IF(AND($BU305=$BV305,BU305=AO$13),$J305&amp;$K305&amp;$L305&amp;$M305&amp;$N305&amp;$O305&amp;$P305&amp;$Q305&amp;$R305&amp;$S305&amp;$T305&amp;$U305,IFERROR(MATCH($AN305,AO$17:AO304,0),-1000))</f>
        <v>1</v>
      </c>
      <c r="AP305" s="288">
        <f>IF(AND($BU305=$BV305,BV305=AP$13),$J305&amp;$K305&amp;$L305&amp;$M305&amp;$N305&amp;$O305&amp;$P305&amp;$Q305&amp;$R305&amp;$S305&amp;$T305&amp;$U305,IFERROR(MATCH($AN305,AP$17:AP304,0),-1000))</f>
        <v>1</v>
      </c>
      <c r="AQ305" s="288">
        <f>IF(AND($BU305=$BV305,BW305=AQ$13),$J305&amp;$K305&amp;$L305&amp;$M305&amp;$N305&amp;$O305&amp;$P305&amp;$Q305&amp;$R305&amp;$S305&amp;$T305&amp;$U305,IFERROR(MATCH($AN305,AQ$17:AQ304,0),-1000))</f>
        <v>1</v>
      </c>
      <c r="AR305" s="288">
        <f>IF(AND($BU305=$BV305,BX305=AR$13),$J305&amp;$K305&amp;$L305&amp;$M305&amp;$N305&amp;$O305&amp;$P305&amp;$Q305&amp;$R305&amp;$S305&amp;$T305&amp;$U305,IFERROR(MATCH($AN305,AR$17:AR304,0),-1000))</f>
        <v>1</v>
      </c>
      <c r="AS305" s="254">
        <f t="shared" si="242"/>
        <v>0</v>
      </c>
      <c r="AT305" s="261" t="str">
        <f t="shared" si="326"/>
        <v/>
      </c>
      <c r="AU305" s="254" t="str">
        <f t="shared" si="320"/>
        <v/>
      </c>
      <c r="AV305" s="254" t="str">
        <f t="shared" si="320"/>
        <v/>
      </c>
      <c r="AW305" s="254" t="str">
        <f t="shared" si="320"/>
        <v/>
      </c>
      <c r="AX305" s="254" t="str">
        <f t="shared" si="320"/>
        <v/>
      </c>
      <c r="AY305" s="254" t="str">
        <f t="shared" si="320"/>
        <v/>
      </c>
      <c r="AZ305" s="254" t="str">
        <f t="shared" si="320"/>
        <v/>
      </c>
      <c r="BA305" s="254" t="str">
        <f t="shared" si="320"/>
        <v/>
      </c>
      <c r="BB305" s="254" t="str">
        <f t="shared" si="366"/>
        <v/>
      </c>
      <c r="BC305" s="254" t="str">
        <f t="shared" si="366"/>
        <v/>
      </c>
      <c r="BD305" s="254" t="str">
        <f t="shared" si="366"/>
        <v/>
      </c>
      <c r="BE305" s="262" t="str">
        <f t="shared" si="366"/>
        <v/>
      </c>
      <c r="BF305" s="263" t="str">
        <f t="shared" si="321"/>
        <v/>
      </c>
      <c r="BG305" s="254" t="str">
        <f t="shared" si="321"/>
        <v/>
      </c>
      <c r="BH305" s="254" t="str">
        <f t="shared" si="321"/>
        <v/>
      </c>
      <c r="BI305" s="254" t="str">
        <f t="shared" si="321"/>
        <v/>
      </c>
      <c r="BJ305" s="254" t="str">
        <f t="shared" si="321"/>
        <v/>
      </c>
      <c r="BK305" s="254" t="str">
        <f t="shared" si="321"/>
        <v/>
      </c>
      <c r="BL305" s="254" t="str">
        <f t="shared" si="321"/>
        <v/>
      </c>
      <c r="BM305" s="254" t="str">
        <f t="shared" si="367"/>
        <v/>
      </c>
      <c r="BN305" s="254" t="str">
        <f t="shared" si="367"/>
        <v/>
      </c>
      <c r="BO305" s="254" t="str">
        <f t="shared" si="367"/>
        <v/>
      </c>
      <c r="BP305" s="254" t="str">
        <f t="shared" si="367"/>
        <v/>
      </c>
      <c r="BQ305" s="264" t="str">
        <f t="shared" si="327"/>
        <v/>
      </c>
      <c r="BR305" s="261" t="str">
        <f t="shared" si="314"/>
        <v/>
      </c>
      <c r="BS305" s="254" t="str">
        <f t="shared" si="364"/>
        <v/>
      </c>
      <c r="BT305" s="254" t="str">
        <f t="shared" si="364"/>
        <v/>
      </c>
      <c r="BU305" s="265" t="str">
        <f t="shared" si="364"/>
        <v/>
      </c>
      <c r="BV305" s="263" t="str">
        <f t="shared" si="365"/>
        <v/>
      </c>
      <c r="BW305" s="254" t="str">
        <f t="shared" si="365"/>
        <v/>
      </c>
      <c r="BX305" s="254" t="str">
        <f t="shared" si="365"/>
        <v/>
      </c>
      <c r="BY305" s="264" t="str">
        <f t="shared" si="315"/>
        <v/>
      </c>
      <c r="BZ305" s="254" t="str">
        <f t="shared" si="316"/>
        <v/>
      </c>
      <c r="CA305" s="254">
        <f t="shared" si="369"/>
        <v>0</v>
      </c>
      <c r="CB305" s="254">
        <f t="shared" si="369"/>
        <v>0</v>
      </c>
      <c r="CC305" s="254">
        <f t="shared" si="369"/>
        <v>0</v>
      </c>
      <c r="CD305" s="254">
        <f t="shared" si="368"/>
        <v>0</v>
      </c>
      <c r="CE305" s="254">
        <f t="shared" si="368"/>
        <v>0</v>
      </c>
      <c r="CF305" s="254">
        <f t="shared" si="368"/>
        <v>0</v>
      </c>
      <c r="CG305" s="254">
        <f t="shared" si="368"/>
        <v>0</v>
      </c>
      <c r="CH305" s="254">
        <f t="shared" si="368"/>
        <v>0</v>
      </c>
      <c r="CI305" s="254">
        <f t="shared" si="368"/>
        <v>0</v>
      </c>
      <c r="CJ305" s="254">
        <f t="shared" si="368"/>
        <v>0</v>
      </c>
      <c r="CK305" s="254">
        <f t="shared" si="368"/>
        <v>0</v>
      </c>
      <c r="CL305" s="254">
        <f t="shared" si="368"/>
        <v>0</v>
      </c>
      <c r="CM305" s="254">
        <f t="shared" si="328"/>
        <v>0</v>
      </c>
      <c r="CN305" s="254">
        <f t="shared" si="329"/>
        <v>0</v>
      </c>
      <c r="CO305" s="254">
        <f t="shared" si="330"/>
        <v>0</v>
      </c>
      <c r="CP305" s="254">
        <f t="shared" si="331"/>
        <v>0</v>
      </c>
      <c r="CQ305" s="254">
        <f t="shared" si="332"/>
        <v>0</v>
      </c>
      <c r="CR305" s="254">
        <f t="shared" si="333"/>
        <v>0</v>
      </c>
      <c r="CS305" s="254">
        <f t="shared" si="334"/>
        <v>0</v>
      </c>
      <c r="CT305" s="254">
        <f t="shared" si="335"/>
        <v>0</v>
      </c>
      <c r="CU305" s="254">
        <f t="shared" si="336"/>
        <v>0</v>
      </c>
      <c r="CV305" s="254">
        <f t="shared" si="337"/>
        <v>0</v>
      </c>
      <c r="CW305" s="254">
        <f t="shared" si="338"/>
        <v>0</v>
      </c>
      <c r="CX305" s="254">
        <f t="shared" si="339"/>
        <v>0</v>
      </c>
      <c r="CY305" s="254">
        <f t="shared" si="340"/>
        <v>0</v>
      </c>
      <c r="CZ305" s="254">
        <f t="shared" si="341"/>
        <v>0</v>
      </c>
      <c r="DA305" s="254">
        <f t="shared" si="342"/>
        <v>0</v>
      </c>
      <c r="DB305" s="254">
        <f t="shared" si="343"/>
        <v>0</v>
      </c>
      <c r="DC305" s="254">
        <f t="shared" si="344"/>
        <v>0</v>
      </c>
      <c r="DD305" s="254">
        <f t="shared" si="345"/>
        <v>0</v>
      </c>
      <c r="DE305" s="254">
        <f t="shared" si="346"/>
        <v>0</v>
      </c>
      <c r="DF305" s="254">
        <f t="shared" si="347"/>
        <v>0</v>
      </c>
      <c r="DG305" s="254">
        <f t="shared" si="348"/>
        <v>0</v>
      </c>
      <c r="DH305" s="254">
        <f t="shared" si="349"/>
        <v>0</v>
      </c>
      <c r="DI305" s="254">
        <f t="shared" si="350"/>
        <v>0</v>
      </c>
      <c r="DJ305" s="254">
        <f t="shared" si="351"/>
        <v>0</v>
      </c>
      <c r="DK305" s="254">
        <f t="shared" si="352"/>
        <v>0</v>
      </c>
      <c r="DL305" s="254">
        <f t="shared" si="353"/>
        <v>0</v>
      </c>
      <c r="DM305" s="254">
        <f t="shared" si="354"/>
        <v>0</v>
      </c>
      <c r="DN305" s="254">
        <f t="shared" si="355"/>
        <v>0</v>
      </c>
      <c r="DO305" s="254">
        <f t="shared" si="356"/>
        <v>0</v>
      </c>
      <c r="DP305" s="254">
        <f t="shared" si="357"/>
        <v>0</v>
      </c>
      <c r="DQ305" s="254">
        <f t="shared" si="358"/>
        <v>0</v>
      </c>
      <c r="DR305" s="254">
        <f t="shared" si="359"/>
        <v>0</v>
      </c>
      <c r="DS305" s="254">
        <f t="shared" si="360"/>
        <v>0</v>
      </c>
      <c r="DT305" s="254">
        <f t="shared" si="361"/>
        <v>0</v>
      </c>
      <c r="DU305" s="254">
        <f t="shared" si="362"/>
        <v>0</v>
      </c>
      <c r="DV305" s="254">
        <f t="shared" si="363"/>
        <v>0</v>
      </c>
    </row>
    <row r="306" spans="1:126" ht="24" customHeight="1">
      <c r="A306" s="11" t="str">
        <f ca="1">IF(AG306&lt;&gt;"OK","",CONCATENATE(TEXT('Front Page'!$F$33,"000"),TEXT('Front Page'!$F$31,"000"),"-",LEFT('Front Page'!$R$53,5),"-",LEFT(D306,1),AJ306, "-",TEXT(B306,"000")))</f>
        <v/>
      </c>
      <c r="B306" s="12" t="str">
        <f>IFERROR(IF(E306="","",MAX(B$17:B305)+1),"")</f>
        <v/>
      </c>
      <c r="C306" s="13"/>
      <c r="D306" s="29" t="str">
        <f t="shared" si="370"/>
        <v>None</v>
      </c>
      <c r="E306" s="29" t="str">
        <f t="shared" si="310"/>
        <v/>
      </c>
      <c r="F306" s="29" t="str">
        <f t="shared" si="311"/>
        <v/>
      </c>
      <c r="G306" s="363"/>
      <c r="H306" s="364"/>
      <c r="I306" s="325" t="str">
        <f t="shared" si="255"/>
        <v>No</v>
      </c>
      <c r="J306" s="314">
        <v>0</v>
      </c>
      <c r="K306" s="312">
        <v>0</v>
      </c>
      <c r="L306" s="312">
        <v>0</v>
      </c>
      <c r="M306" s="312">
        <v>0</v>
      </c>
      <c r="N306" s="312">
        <v>0</v>
      </c>
      <c r="O306" s="312">
        <v>0</v>
      </c>
      <c r="P306" s="312">
        <v>0</v>
      </c>
      <c r="Q306" s="312">
        <v>0</v>
      </c>
      <c r="R306" s="312">
        <v>0</v>
      </c>
      <c r="S306" s="312">
        <v>0</v>
      </c>
      <c r="T306" s="312">
        <v>0</v>
      </c>
      <c r="U306" s="312">
        <v>0</v>
      </c>
      <c r="V306" s="313">
        <v>1</v>
      </c>
      <c r="W306" s="313">
        <v>1</v>
      </c>
      <c r="X306" s="312">
        <v>0</v>
      </c>
      <c r="Y306" s="312">
        <v>0</v>
      </c>
      <c r="Z306" s="312">
        <v>0</v>
      </c>
      <c r="AA306" s="14">
        <v>0</v>
      </c>
      <c r="AB306" s="317"/>
      <c r="AC306" s="15" t="str">
        <f t="shared" si="312"/>
        <v/>
      </c>
      <c r="AD306" s="15" t="str">
        <f t="shared" si="322"/>
        <v/>
      </c>
      <c r="AE306" s="16" t="str">
        <f t="shared" si="323"/>
        <v>0 - 0</v>
      </c>
      <c r="AF306" s="20" t="str">
        <f t="shared" si="324"/>
        <v>Not an offer</v>
      </c>
      <c r="AG306" s="276" t="str">
        <f t="shared" si="317"/>
        <v>Not an Offer</v>
      </c>
      <c r="AH306" s="150"/>
      <c r="AI306" s="254">
        <v>290</v>
      </c>
      <c r="AJ306" s="149" t="str">
        <f t="shared" si="318"/>
        <v>00-ICT</v>
      </c>
      <c r="AK306" s="254" t="b">
        <f t="shared" si="309"/>
        <v>0</v>
      </c>
      <c r="AL306" s="254">
        <f t="shared" si="313"/>
        <v>0</v>
      </c>
      <c r="AM306" s="254">
        <f t="shared" si="319"/>
        <v>0</v>
      </c>
      <c r="AN306" s="288">
        <f t="shared" si="325"/>
        <v>0</v>
      </c>
      <c r="AO306" s="288">
        <f>IF(AND($BU306=$BV306,BU306=AO$13),$J306&amp;$K306&amp;$L306&amp;$M306&amp;$N306&amp;$O306&amp;$P306&amp;$Q306&amp;$R306&amp;$S306&amp;$T306&amp;$U306,IFERROR(MATCH($AN306,AO$17:AO305,0),-1000))</f>
        <v>1</v>
      </c>
      <c r="AP306" s="288">
        <f>IF(AND($BU306=$BV306,BV306=AP$13),$J306&amp;$K306&amp;$L306&amp;$M306&amp;$N306&amp;$O306&amp;$P306&amp;$Q306&amp;$R306&amp;$S306&amp;$T306&amp;$U306,IFERROR(MATCH($AN306,AP$17:AP305,0),-1000))</f>
        <v>1</v>
      </c>
      <c r="AQ306" s="288">
        <f>IF(AND($BU306=$BV306,BW306=AQ$13),$J306&amp;$K306&amp;$L306&amp;$M306&amp;$N306&amp;$O306&amp;$P306&amp;$Q306&amp;$R306&amp;$S306&amp;$T306&amp;$U306,IFERROR(MATCH($AN306,AQ$17:AQ305,0),-1000))</f>
        <v>1</v>
      </c>
      <c r="AR306" s="288">
        <f>IF(AND($BU306=$BV306,BX306=AR$13),$J306&amp;$K306&amp;$L306&amp;$M306&amp;$N306&amp;$O306&amp;$P306&amp;$Q306&amp;$R306&amp;$S306&amp;$T306&amp;$U306,IFERROR(MATCH($AN306,AR$17:AR305,0),-1000))</f>
        <v>1</v>
      </c>
      <c r="AS306" s="254">
        <f t="shared" si="242"/>
        <v>0</v>
      </c>
      <c r="AT306" s="261" t="str">
        <f t="shared" si="326"/>
        <v/>
      </c>
      <c r="AU306" s="254" t="str">
        <f t="shared" si="320"/>
        <v/>
      </c>
      <c r="AV306" s="254" t="str">
        <f t="shared" si="320"/>
        <v/>
      </c>
      <c r="AW306" s="254" t="str">
        <f t="shared" si="320"/>
        <v/>
      </c>
      <c r="AX306" s="254" t="str">
        <f t="shared" si="320"/>
        <v/>
      </c>
      <c r="AY306" s="254" t="str">
        <f t="shared" si="320"/>
        <v/>
      </c>
      <c r="AZ306" s="254" t="str">
        <f t="shared" si="320"/>
        <v/>
      </c>
      <c r="BA306" s="254" t="str">
        <f t="shared" si="320"/>
        <v/>
      </c>
      <c r="BB306" s="254" t="str">
        <f t="shared" si="366"/>
        <v/>
      </c>
      <c r="BC306" s="254" t="str">
        <f t="shared" si="366"/>
        <v/>
      </c>
      <c r="BD306" s="254" t="str">
        <f t="shared" si="366"/>
        <v/>
      </c>
      <c r="BE306" s="262" t="str">
        <f t="shared" si="366"/>
        <v/>
      </c>
      <c r="BF306" s="263" t="str">
        <f t="shared" si="321"/>
        <v/>
      </c>
      <c r="BG306" s="254" t="str">
        <f t="shared" si="321"/>
        <v/>
      </c>
      <c r="BH306" s="254" t="str">
        <f t="shared" si="321"/>
        <v/>
      </c>
      <c r="BI306" s="254" t="str">
        <f t="shared" si="321"/>
        <v/>
      </c>
      <c r="BJ306" s="254" t="str">
        <f t="shared" si="321"/>
        <v/>
      </c>
      <c r="BK306" s="254" t="str">
        <f t="shared" si="321"/>
        <v/>
      </c>
      <c r="BL306" s="254" t="str">
        <f t="shared" si="321"/>
        <v/>
      </c>
      <c r="BM306" s="254" t="str">
        <f t="shared" si="367"/>
        <v/>
      </c>
      <c r="BN306" s="254" t="str">
        <f t="shared" si="367"/>
        <v/>
      </c>
      <c r="BO306" s="254" t="str">
        <f t="shared" si="367"/>
        <v/>
      </c>
      <c r="BP306" s="254" t="str">
        <f t="shared" si="367"/>
        <v/>
      </c>
      <c r="BQ306" s="264" t="str">
        <f t="shared" si="327"/>
        <v/>
      </c>
      <c r="BR306" s="261" t="str">
        <f t="shared" si="314"/>
        <v/>
      </c>
      <c r="BS306" s="254" t="str">
        <f t="shared" si="364"/>
        <v/>
      </c>
      <c r="BT306" s="254" t="str">
        <f t="shared" si="364"/>
        <v/>
      </c>
      <c r="BU306" s="265" t="str">
        <f t="shared" si="364"/>
        <v/>
      </c>
      <c r="BV306" s="263" t="str">
        <f t="shared" si="365"/>
        <v/>
      </c>
      <c r="BW306" s="254" t="str">
        <f t="shared" si="365"/>
        <v/>
      </c>
      <c r="BX306" s="254" t="str">
        <f t="shared" si="365"/>
        <v/>
      </c>
      <c r="BY306" s="264" t="str">
        <f t="shared" si="315"/>
        <v/>
      </c>
      <c r="BZ306" s="254" t="str">
        <f t="shared" si="316"/>
        <v/>
      </c>
      <c r="CA306" s="254">
        <f t="shared" si="369"/>
        <v>0</v>
      </c>
      <c r="CB306" s="254">
        <f t="shared" si="369"/>
        <v>0</v>
      </c>
      <c r="CC306" s="254">
        <f t="shared" si="369"/>
        <v>0</v>
      </c>
      <c r="CD306" s="254">
        <f t="shared" si="368"/>
        <v>0</v>
      </c>
      <c r="CE306" s="254">
        <f t="shared" si="368"/>
        <v>0</v>
      </c>
      <c r="CF306" s="254">
        <f t="shared" si="368"/>
        <v>0</v>
      </c>
      <c r="CG306" s="254">
        <f t="shared" si="368"/>
        <v>0</v>
      </c>
      <c r="CH306" s="254">
        <f t="shared" si="368"/>
        <v>0</v>
      </c>
      <c r="CI306" s="254">
        <f t="shared" si="368"/>
        <v>0</v>
      </c>
      <c r="CJ306" s="254">
        <f t="shared" si="368"/>
        <v>0</v>
      </c>
      <c r="CK306" s="254">
        <f t="shared" si="368"/>
        <v>0</v>
      </c>
      <c r="CL306" s="254">
        <f t="shared" si="368"/>
        <v>0</v>
      </c>
      <c r="CM306" s="254">
        <f t="shared" si="328"/>
        <v>0</v>
      </c>
      <c r="CN306" s="254">
        <f t="shared" si="329"/>
        <v>0</v>
      </c>
      <c r="CO306" s="254">
        <f t="shared" si="330"/>
        <v>0</v>
      </c>
      <c r="CP306" s="254">
        <f t="shared" si="331"/>
        <v>0</v>
      </c>
      <c r="CQ306" s="254">
        <f t="shared" si="332"/>
        <v>0</v>
      </c>
      <c r="CR306" s="254">
        <f t="shared" si="333"/>
        <v>0</v>
      </c>
      <c r="CS306" s="254">
        <f t="shared" si="334"/>
        <v>0</v>
      </c>
      <c r="CT306" s="254">
        <f t="shared" si="335"/>
        <v>0</v>
      </c>
      <c r="CU306" s="254">
        <f t="shared" si="336"/>
        <v>0</v>
      </c>
      <c r="CV306" s="254">
        <f t="shared" si="337"/>
        <v>0</v>
      </c>
      <c r="CW306" s="254">
        <f t="shared" si="338"/>
        <v>0</v>
      </c>
      <c r="CX306" s="254">
        <f t="shared" si="339"/>
        <v>0</v>
      </c>
      <c r="CY306" s="254">
        <f t="shared" si="340"/>
        <v>0</v>
      </c>
      <c r="CZ306" s="254">
        <f t="shared" si="341"/>
        <v>0</v>
      </c>
      <c r="DA306" s="254">
        <f t="shared" si="342"/>
        <v>0</v>
      </c>
      <c r="DB306" s="254">
        <f t="shared" si="343"/>
        <v>0</v>
      </c>
      <c r="DC306" s="254">
        <f t="shared" si="344"/>
        <v>0</v>
      </c>
      <c r="DD306" s="254">
        <f t="shared" si="345"/>
        <v>0</v>
      </c>
      <c r="DE306" s="254">
        <f t="shared" si="346"/>
        <v>0</v>
      </c>
      <c r="DF306" s="254">
        <f t="shared" si="347"/>
        <v>0</v>
      </c>
      <c r="DG306" s="254">
        <f t="shared" si="348"/>
        <v>0</v>
      </c>
      <c r="DH306" s="254">
        <f t="shared" si="349"/>
        <v>0</v>
      </c>
      <c r="DI306" s="254">
        <f t="shared" si="350"/>
        <v>0</v>
      </c>
      <c r="DJ306" s="254">
        <f t="shared" si="351"/>
        <v>0</v>
      </c>
      <c r="DK306" s="254">
        <f t="shared" si="352"/>
        <v>0</v>
      </c>
      <c r="DL306" s="254">
        <f t="shared" si="353"/>
        <v>0</v>
      </c>
      <c r="DM306" s="254">
        <f t="shared" si="354"/>
        <v>0</v>
      </c>
      <c r="DN306" s="254">
        <f t="shared" si="355"/>
        <v>0</v>
      </c>
      <c r="DO306" s="254">
        <f t="shared" si="356"/>
        <v>0</v>
      </c>
      <c r="DP306" s="254">
        <f t="shared" si="357"/>
        <v>0</v>
      </c>
      <c r="DQ306" s="254">
        <f t="shared" si="358"/>
        <v>0</v>
      </c>
      <c r="DR306" s="254">
        <f t="shared" si="359"/>
        <v>0</v>
      </c>
      <c r="DS306" s="254">
        <f t="shared" si="360"/>
        <v>0</v>
      </c>
      <c r="DT306" s="254">
        <f t="shared" si="361"/>
        <v>0</v>
      </c>
      <c r="DU306" s="254">
        <f t="shared" si="362"/>
        <v>0</v>
      </c>
      <c r="DV306" s="254">
        <f t="shared" si="363"/>
        <v>0</v>
      </c>
    </row>
    <row r="307" spans="1:126" ht="24" customHeight="1">
      <c r="A307" s="11" t="str">
        <f ca="1">IF(AG307&lt;&gt;"OK","",CONCATENATE(TEXT('Front Page'!$F$33,"000"),TEXT('Front Page'!$F$31,"000"),"-",LEFT('Front Page'!$R$53,5),"-",LEFT(D307,1),AJ307, "-",TEXT(B307,"000")))</f>
        <v/>
      </c>
      <c r="B307" s="12" t="str">
        <f>IFERROR(IF(E307="","",MAX(B$17:B306)+1),"")</f>
        <v/>
      </c>
      <c r="C307" s="13"/>
      <c r="D307" s="29" t="str">
        <f t="shared" si="370"/>
        <v>None</v>
      </c>
      <c r="E307" s="29" t="str">
        <f t="shared" si="310"/>
        <v/>
      </c>
      <c r="F307" s="29" t="str">
        <f t="shared" si="311"/>
        <v/>
      </c>
      <c r="G307" s="363"/>
      <c r="H307" s="364"/>
      <c r="I307" s="325" t="str">
        <f t="shared" si="255"/>
        <v>No</v>
      </c>
      <c r="J307" s="314">
        <v>0</v>
      </c>
      <c r="K307" s="312">
        <v>0</v>
      </c>
      <c r="L307" s="312">
        <v>0</v>
      </c>
      <c r="M307" s="312">
        <v>0</v>
      </c>
      <c r="N307" s="312">
        <v>0</v>
      </c>
      <c r="O307" s="312">
        <v>0</v>
      </c>
      <c r="P307" s="312">
        <v>0</v>
      </c>
      <c r="Q307" s="312">
        <v>0</v>
      </c>
      <c r="R307" s="312">
        <v>0</v>
      </c>
      <c r="S307" s="312">
        <v>0</v>
      </c>
      <c r="T307" s="312">
        <v>0</v>
      </c>
      <c r="U307" s="312">
        <v>0</v>
      </c>
      <c r="V307" s="313">
        <v>1</v>
      </c>
      <c r="W307" s="313">
        <v>1</v>
      </c>
      <c r="X307" s="312">
        <v>0</v>
      </c>
      <c r="Y307" s="312">
        <v>0</v>
      </c>
      <c r="Z307" s="312">
        <v>0</v>
      </c>
      <c r="AA307" s="14">
        <v>0</v>
      </c>
      <c r="AB307" s="317"/>
      <c r="AC307" s="15" t="str">
        <f t="shared" si="312"/>
        <v/>
      </c>
      <c r="AD307" s="15" t="str">
        <f t="shared" si="322"/>
        <v/>
      </c>
      <c r="AE307" s="16" t="str">
        <f t="shared" si="323"/>
        <v>0 - 0</v>
      </c>
      <c r="AF307" s="20" t="str">
        <f t="shared" si="324"/>
        <v>Not an offer</v>
      </c>
      <c r="AG307" s="276" t="str">
        <f t="shared" si="317"/>
        <v>Not an Offer</v>
      </c>
      <c r="AH307" s="150"/>
      <c r="AI307" s="254">
        <v>291</v>
      </c>
      <c r="AJ307" s="149" t="str">
        <f t="shared" si="318"/>
        <v>00-ICT</v>
      </c>
      <c r="AK307" s="254" t="b">
        <f t="shared" si="309"/>
        <v>0</v>
      </c>
      <c r="AL307" s="254">
        <f t="shared" si="313"/>
        <v>0</v>
      </c>
      <c r="AM307" s="254">
        <f t="shared" si="319"/>
        <v>0</v>
      </c>
      <c r="AN307" s="288">
        <f t="shared" si="325"/>
        <v>0</v>
      </c>
      <c r="AO307" s="288">
        <f>IF(AND($BU307=$BV307,BU307=AO$13),$J307&amp;$K307&amp;$L307&amp;$M307&amp;$N307&amp;$O307&amp;$P307&amp;$Q307&amp;$R307&amp;$S307&amp;$T307&amp;$U307,IFERROR(MATCH($AN307,AO$17:AO306,0),-1000))</f>
        <v>1</v>
      </c>
      <c r="AP307" s="288">
        <f>IF(AND($BU307=$BV307,BV307=AP$13),$J307&amp;$K307&amp;$L307&amp;$M307&amp;$N307&amp;$O307&amp;$P307&amp;$Q307&amp;$R307&amp;$S307&amp;$T307&amp;$U307,IFERROR(MATCH($AN307,AP$17:AP306,0),-1000))</f>
        <v>1</v>
      </c>
      <c r="AQ307" s="288">
        <f>IF(AND($BU307=$BV307,BW307=AQ$13),$J307&amp;$K307&amp;$L307&amp;$M307&amp;$N307&amp;$O307&amp;$P307&amp;$Q307&amp;$R307&amp;$S307&amp;$T307&amp;$U307,IFERROR(MATCH($AN307,AQ$17:AQ306,0),-1000))</f>
        <v>1</v>
      </c>
      <c r="AR307" s="288">
        <f>IF(AND($BU307=$BV307,BX307=AR$13),$J307&amp;$K307&amp;$L307&amp;$M307&amp;$N307&amp;$O307&amp;$P307&amp;$Q307&amp;$R307&amp;$S307&amp;$T307&amp;$U307,IFERROR(MATCH($AN307,AR$17:AR306,0),-1000))</f>
        <v>1</v>
      </c>
      <c r="AS307" s="254">
        <f t="shared" si="242"/>
        <v>0</v>
      </c>
      <c r="AT307" s="261" t="str">
        <f t="shared" si="326"/>
        <v/>
      </c>
      <c r="AU307" s="254" t="str">
        <f t="shared" si="320"/>
        <v/>
      </c>
      <c r="AV307" s="254" t="str">
        <f t="shared" si="320"/>
        <v/>
      </c>
      <c r="AW307" s="254" t="str">
        <f t="shared" si="320"/>
        <v/>
      </c>
      <c r="AX307" s="254" t="str">
        <f t="shared" si="320"/>
        <v/>
      </c>
      <c r="AY307" s="254" t="str">
        <f t="shared" si="320"/>
        <v/>
      </c>
      <c r="AZ307" s="254" t="str">
        <f t="shared" si="320"/>
        <v/>
      </c>
      <c r="BA307" s="254" t="str">
        <f t="shared" si="320"/>
        <v/>
      </c>
      <c r="BB307" s="254" t="str">
        <f t="shared" si="366"/>
        <v/>
      </c>
      <c r="BC307" s="254" t="str">
        <f t="shared" si="366"/>
        <v/>
      </c>
      <c r="BD307" s="254" t="str">
        <f t="shared" si="366"/>
        <v/>
      </c>
      <c r="BE307" s="262" t="str">
        <f t="shared" si="366"/>
        <v/>
      </c>
      <c r="BF307" s="263" t="str">
        <f t="shared" si="321"/>
        <v/>
      </c>
      <c r="BG307" s="254" t="str">
        <f t="shared" si="321"/>
        <v/>
      </c>
      <c r="BH307" s="254" t="str">
        <f t="shared" si="321"/>
        <v/>
      </c>
      <c r="BI307" s="254" t="str">
        <f t="shared" si="321"/>
        <v/>
      </c>
      <c r="BJ307" s="254" t="str">
        <f t="shared" si="321"/>
        <v/>
      </c>
      <c r="BK307" s="254" t="str">
        <f t="shared" si="321"/>
        <v/>
      </c>
      <c r="BL307" s="254" t="str">
        <f t="shared" si="321"/>
        <v/>
      </c>
      <c r="BM307" s="254" t="str">
        <f t="shared" si="367"/>
        <v/>
      </c>
      <c r="BN307" s="254" t="str">
        <f t="shared" si="367"/>
        <v/>
      </c>
      <c r="BO307" s="254" t="str">
        <f t="shared" si="367"/>
        <v/>
      </c>
      <c r="BP307" s="254" t="str">
        <f t="shared" si="367"/>
        <v/>
      </c>
      <c r="BQ307" s="264" t="str">
        <f t="shared" si="327"/>
        <v/>
      </c>
      <c r="BR307" s="261" t="str">
        <f t="shared" si="314"/>
        <v/>
      </c>
      <c r="BS307" s="254" t="str">
        <f t="shared" si="364"/>
        <v/>
      </c>
      <c r="BT307" s="254" t="str">
        <f t="shared" si="364"/>
        <v/>
      </c>
      <c r="BU307" s="265" t="str">
        <f t="shared" si="364"/>
        <v/>
      </c>
      <c r="BV307" s="263" t="str">
        <f t="shared" si="365"/>
        <v/>
      </c>
      <c r="BW307" s="254" t="str">
        <f t="shared" si="365"/>
        <v/>
      </c>
      <c r="BX307" s="254" t="str">
        <f t="shared" si="365"/>
        <v/>
      </c>
      <c r="BY307" s="264" t="str">
        <f t="shared" si="315"/>
        <v/>
      </c>
      <c r="BZ307" s="254" t="str">
        <f t="shared" si="316"/>
        <v/>
      </c>
      <c r="CA307" s="254">
        <f t="shared" si="369"/>
        <v>0</v>
      </c>
      <c r="CB307" s="254">
        <f t="shared" si="369"/>
        <v>0</v>
      </c>
      <c r="CC307" s="254">
        <f t="shared" si="369"/>
        <v>0</v>
      </c>
      <c r="CD307" s="254">
        <f t="shared" si="368"/>
        <v>0</v>
      </c>
      <c r="CE307" s="254">
        <f t="shared" si="368"/>
        <v>0</v>
      </c>
      <c r="CF307" s="254">
        <f t="shared" si="368"/>
        <v>0</v>
      </c>
      <c r="CG307" s="254">
        <f t="shared" si="368"/>
        <v>0</v>
      </c>
      <c r="CH307" s="254">
        <f t="shared" si="368"/>
        <v>0</v>
      </c>
      <c r="CI307" s="254">
        <f t="shared" si="368"/>
        <v>0</v>
      </c>
      <c r="CJ307" s="254">
        <f t="shared" si="368"/>
        <v>0</v>
      </c>
      <c r="CK307" s="254">
        <f t="shared" si="368"/>
        <v>0</v>
      </c>
      <c r="CL307" s="254">
        <f t="shared" si="368"/>
        <v>0</v>
      </c>
      <c r="CM307" s="254">
        <f t="shared" si="328"/>
        <v>0</v>
      </c>
      <c r="CN307" s="254">
        <f t="shared" si="329"/>
        <v>0</v>
      </c>
      <c r="CO307" s="254">
        <f t="shared" si="330"/>
        <v>0</v>
      </c>
      <c r="CP307" s="254">
        <f t="shared" si="331"/>
        <v>0</v>
      </c>
      <c r="CQ307" s="254">
        <f t="shared" si="332"/>
        <v>0</v>
      </c>
      <c r="CR307" s="254">
        <f t="shared" si="333"/>
        <v>0</v>
      </c>
      <c r="CS307" s="254">
        <f t="shared" si="334"/>
        <v>0</v>
      </c>
      <c r="CT307" s="254">
        <f t="shared" si="335"/>
        <v>0</v>
      </c>
      <c r="CU307" s="254">
        <f t="shared" si="336"/>
        <v>0</v>
      </c>
      <c r="CV307" s="254">
        <f t="shared" si="337"/>
        <v>0</v>
      </c>
      <c r="CW307" s="254">
        <f t="shared" si="338"/>
        <v>0</v>
      </c>
      <c r="CX307" s="254">
        <f t="shared" si="339"/>
        <v>0</v>
      </c>
      <c r="CY307" s="254">
        <f t="shared" si="340"/>
        <v>0</v>
      </c>
      <c r="CZ307" s="254">
        <f t="shared" si="341"/>
        <v>0</v>
      </c>
      <c r="DA307" s="254">
        <f t="shared" si="342"/>
        <v>0</v>
      </c>
      <c r="DB307" s="254">
        <f t="shared" si="343"/>
        <v>0</v>
      </c>
      <c r="DC307" s="254">
        <f t="shared" si="344"/>
        <v>0</v>
      </c>
      <c r="DD307" s="254">
        <f t="shared" si="345"/>
        <v>0</v>
      </c>
      <c r="DE307" s="254">
        <f t="shared" si="346"/>
        <v>0</v>
      </c>
      <c r="DF307" s="254">
        <f t="shared" si="347"/>
        <v>0</v>
      </c>
      <c r="DG307" s="254">
        <f t="shared" si="348"/>
        <v>0</v>
      </c>
      <c r="DH307" s="254">
        <f t="shared" si="349"/>
        <v>0</v>
      </c>
      <c r="DI307" s="254">
        <f t="shared" si="350"/>
        <v>0</v>
      </c>
      <c r="DJ307" s="254">
        <f t="shared" si="351"/>
        <v>0</v>
      </c>
      <c r="DK307" s="254">
        <f t="shared" si="352"/>
        <v>0</v>
      </c>
      <c r="DL307" s="254">
        <f t="shared" si="353"/>
        <v>0</v>
      </c>
      <c r="DM307" s="254">
        <f t="shared" si="354"/>
        <v>0</v>
      </c>
      <c r="DN307" s="254">
        <f t="shared" si="355"/>
        <v>0</v>
      </c>
      <c r="DO307" s="254">
        <f t="shared" si="356"/>
        <v>0</v>
      </c>
      <c r="DP307" s="254">
        <f t="shared" si="357"/>
        <v>0</v>
      </c>
      <c r="DQ307" s="254">
        <f t="shared" si="358"/>
        <v>0</v>
      </c>
      <c r="DR307" s="254">
        <f t="shared" si="359"/>
        <v>0</v>
      </c>
      <c r="DS307" s="254">
        <f t="shared" si="360"/>
        <v>0</v>
      </c>
      <c r="DT307" s="254">
        <f t="shared" si="361"/>
        <v>0</v>
      </c>
      <c r="DU307" s="254">
        <f t="shared" si="362"/>
        <v>0</v>
      </c>
      <c r="DV307" s="254">
        <f t="shared" si="363"/>
        <v>0</v>
      </c>
    </row>
    <row r="308" spans="1:126" ht="24" customHeight="1">
      <c r="A308" s="11" t="str">
        <f ca="1">IF(AG308&lt;&gt;"OK","",CONCATENATE(TEXT('Front Page'!$F$33,"000"),TEXT('Front Page'!$F$31,"000"),"-",LEFT('Front Page'!$R$53,5),"-",LEFT(D308,1),AJ308, "-",TEXT(B308,"000")))</f>
        <v/>
      </c>
      <c r="B308" s="12" t="str">
        <f>IFERROR(IF(E308="","",MAX(B$17:B307)+1),"")</f>
        <v/>
      </c>
      <c r="C308" s="13"/>
      <c r="D308" s="29" t="str">
        <f t="shared" si="370"/>
        <v>None</v>
      </c>
      <c r="E308" s="29" t="str">
        <f t="shared" si="310"/>
        <v/>
      </c>
      <c r="F308" s="29" t="str">
        <f t="shared" si="311"/>
        <v/>
      </c>
      <c r="G308" s="363"/>
      <c r="H308" s="364"/>
      <c r="I308" s="325" t="str">
        <f t="shared" si="255"/>
        <v>No</v>
      </c>
      <c r="J308" s="314">
        <v>0</v>
      </c>
      <c r="K308" s="312">
        <v>0</v>
      </c>
      <c r="L308" s="312">
        <v>0</v>
      </c>
      <c r="M308" s="312">
        <v>0</v>
      </c>
      <c r="N308" s="312">
        <v>0</v>
      </c>
      <c r="O308" s="312">
        <v>0</v>
      </c>
      <c r="P308" s="312">
        <v>0</v>
      </c>
      <c r="Q308" s="312">
        <v>0</v>
      </c>
      <c r="R308" s="312">
        <v>0</v>
      </c>
      <c r="S308" s="312">
        <v>0</v>
      </c>
      <c r="T308" s="312">
        <v>0</v>
      </c>
      <c r="U308" s="312">
        <v>0</v>
      </c>
      <c r="V308" s="313">
        <v>1</v>
      </c>
      <c r="W308" s="313">
        <v>1</v>
      </c>
      <c r="X308" s="312">
        <v>0</v>
      </c>
      <c r="Y308" s="312">
        <v>0</v>
      </c>
      <c r="Z308" s="312">
        <v>0</v>
      </c>
      <c r="AA308" s="14">
        <v>0</v>
      </c>
      <c r="AB308" s="317"/>
      <c r="AC308" s="15" t="str">
        <f t="shared" si="312"/>
        <v/>
      </c>
      <c r="AD308" s="15" t="str">
        <f t="shared" si="322"/>
        <v/>
      </c>
      <c r="AE308" s="16" t="str">
        <f t="shared" si="323"/>
        <v>0 - 0</v>
      </c>
      <c r="AF308" s="20" t="str">
        <f t="shared" si="324"/>
        <v>Not an offer</v>
      </c>
      <c r="AG308" s="276" t="str">
        <f t="shared" si="317"/>
        <v>Not an Offer</v>
      </c>
      <c r="AH308" s="150"/>
      <c r="AI308" s="254">
        <v>292</v>
      </c>
      <c r="AJ308" s="149" t="str">
        <f t="shared" si="318"/>
        <v>00-ICT</v>
      </c>
      <c r="AK308" s="254" t="b">
        <f t="shared" si="309"/>
        <v>0</v>
      </c>
      <c r="AL308" s="254">
        <f t="shared" si="313"/>
        <v>0</v>
      </c>
      <c r="AM308" s="254">
        <f t="shared" si="319"/>
        <v>0</v>
      </c>
      <c r="AN308" s="288">
        <f t="shared" si="325"/>
        <v>0</v>
      </c>
      <c r="AO308" s="288">
        <f>IF(AND($BU308=$BV308,BU308=AO$13),$J308&amp;$K308&amp;$L308&amp;$M308&amp;$N308&amp;$O308&amp;$P308&amp;$Q308&amp;$R308&amp;$S308&amp;$T308&amp;$U308,IFERROR(MATCH($AN308,AO$17:AO307,0),-1000))</f>
        <v>1</v>
      </c>
      <c r="AP308" s="288">
        <f>IF(AND($BU308=$BV308,BV308=AP$13),$J308&amp;$K308&amp;$L308&amp;$M308&amp;$N308&amp;$O308&amp;$P308&amp;$Q308&amp;$R308&amp;$S308&amp;$T308&amp;$U308,IFERROR(MATCH($AN308,AP$17:AP307,0),-1000))</f>
        <v>1</v>
      </c>
      <c r="AQ308" s="288">
        <f>IF(AND($BU308=$BV308,BW308=AQ$13),$J308&amp;$K308&amp;$L308&amp;$M308&amp;$N308&amp;$O308&amp;$P308&amp;$Q308&amp;$R308&amp;$S308&amp;$T308&amp;$U308,IFERROR(MATCH($AN308,AQ$17:AQ307,0),-1000))</f>
        <v>1</v>
      </c>
      <c r="AR308" s="288">
        <f>IF(AND($BU308=$BV308,BX308=AR$13),$J308&amp;$K308&amp;$L308&amp;$M308&amp;$N308&amp;$O308&amp;$P308&amp;$Q308&amp;$R308&amp;$S308&amp;$T308&amp;$U308,IFERROR(MATCH($AN308,AR$17:AR307,0),-1000))</f>
        <v>1</v>
      </c>
      <c r="AS308" s="254">
        <f t="shared" si="242"/>
        <v>0</v>
      </c>
      <c r="AT308" s="261" t="str">
        <f t="shared" si="326"/>
        <v/>
      </c>
      <c r="AU308" s="254" t="str">
        <f t="shared" si="320"/>
        <v/>
      </c>
      <c r="AV308" s="254" t="str">
        <f t="shared" si="320"/>
        <v/>
      </c>
      <c r="AW308" s="254" t="str">
        <f t="shared" si="320"/>
        <v/>
      </c>
      <c r="AX308" s="254" t="str">
        <f t="shared" si="320"/>
        <v/>
      </c>
      <c r="AY308" s="254" t="str">
        <f t="shared" si="320"/>
        <v/>
      </c>
      <c r="AZ308" s="254" t="str">
        <f t="shared" si="320"/>
        <v/>
      </c>
      <c r="BA308" s="254" t="str">
        <f t="shared" si="320"/>
        <v/>
      </c>
      <c r="BB308" s="254" t="str">
        <f t="shared" si="366"/>
        <v/>
      </c>
      <c r="BC308" s="254" t="str">
        <f t="shared" si="366"/>
        <v/>
      </c>
      <c r="BD308" s="254" t="str">
        <f t="shared" si="366"/>
        <v/>
      </c>
      <c r="BE308" s="262" t="str">
        <f t="shared" si="366"/>
        <v/>
      </c>
      <c r="BF308" s="263" t="str">
        <f t="shared" si="321"/>
        <v/>
      </c>
      <c r="BG308" s="254" t="str">
        <f t="shared" si="321"/>
        <v/>
      </c>
      <c r="BH308" s="254" t="str">
        <f t="shared" si="321"/>
        <v/>
      </c>
      <c r="BI308" s="254" t="str">
        <f t="shared" si="321"/>
        <v/>
      </c>
      <c r="BJ308" s="254" t="str">
        <f t="shared" si="321"/>
        <v/>
      </c>
      <c r="BK308" s="254" t="str">
        <f t="shared" si="321"/>
        <v/>
      </c>
      <c r="BL308" s="254" t="str">
        <f t="shared" si="321"/>
        <v/>
      </c>
      <c r="BM308" s="254" t="str">
        <f t="shared" si="367"/>
        <v/>
      </c>
      <c r="BN308" s="254" t="str">
        <f t="shared" si="367"/>
        <v/>
      </c>
      <c r="BO308" s="254" t="str">
        <f t="shared" si="367"/>
        <v/>
      </c>
      <c r="BP308" s="254" t="str">
        <f t="shared" si="367"/>
        <v/>
      </c>
      <c r="BQ308" s="264" t="str">
        <f t="shared" si="327"/>
        <v/>
      </c>
      <c r="BR308" s="261" t="str">
        <f t="shared" si="314"/>
        <v/>
      </c>
      <c r="BS308" s="254" t="str">
        <f t="shared" si="364"/>
        <v/>
      </c>
      <c r="BT308" s="254" t="str">
        <f t="shared" si="364"/>
        <v/>
      </c>
      <c r="BU308" s="265" t="str">
        <f t="shared" si="364"/>
        <v/>
      </c>
      <c r="BV308" s="263" t="str">
        <f t="shared" si="365"/>
        <v/>
      </c>
      <c r="BW308" s="254" t="str">
        <f t="shared" si="365"/>
        <v/>
      </c>
      <c r="BX308" s="254" t="str">
        <f t="shared" si="365"/>
        <v/>
      </c>
      <c r="BY308" s="264" t="str">
        <f t="shared" si="315"/>
        <v/>
      </c>
      <c r="BZ308" s="254" t="str">
        <f t="shared" si="316"/>
        <v/>
      </c>
      <c r="CA308" s="254">
        <f t="shared" si="369"/>
        <v>0</v>
      </c>
      <c r="CB308" s="254">
        <f t="shared" si="369"/>
        <v>0</v>
      </c>
      <c r="CC308" s="254">
        <f t="shared" si="369"/>
        <v>0</v>
      </c>
      <c r="CD308" s="254">
        <f t="shared" si="368"/>
        <v>0</v>
      </c>
      <c r="CE308" s="254">
        <f t="shared" si="368"/>
        <v>0</v>
      </c>
      <c r="CF308" s="254">
        <f t="shared" si="368"/>
        <v>0</v>
      </c>
      <c r="CG308" s="254">
        <f t="shared" si="368"/>
        <v>0</v>
      </c>
      <c r="CH308" s="254">
        <f t="shared" si="368"/>
        <v>0</v>
      </c>
      <c r="CI308" s="254">
        <f t="shared" si="368"/>
        <v>0</v>
      </c>
      <c r="CJ308" s="254">
        <f t="shared" si="368"/>
        <v>0</v>
      </c>
      <c r="CK308" s="254">
        <f t="shared" si="368"/>
        <v>0</v>
      </c>
      <c r="CL308" s="254">
        <f t="shared" si="368"/>
        <v>0</v>
      </c>
      <c r="CM308" s="254">
        <f t="shared" si="328"/>
        <v>0</v>
      </c>
      <c r="CN308" s="254">
        <f t="shared" si="329"/>
        <v>0</v>
      </c>
      <c r="CO308" s="254">
        <f t="shared" si="330"/>
        <v>0</v>
      </c>
      <c r="CP308" s="254">
        <f t="shared" si="331"/>
        <v>0</v>
      </c>
      <c r="CQ308" s="254">
        <f t="shared" si="332"/>
        <v>0</v>
      </c>
      <c r="CR308" s="254">
        <f t="shared" si="333"/>
        <v>0</v>
      </c>
      <c r="CS308" s="254">
        <f t="shared" si="334"/>
        <v>0</v>
      </c>
      <c r="CT308" s="254">
        <f t="shared" si="335"/>
        <v>0</v>
      </c>
      <c r="CU308" s="254">
        <f t="shared" si="336"/>
        <v>0</v>
      </c>
      <c r="CV308" s="254">
        <f t="shared" si="337"/>
        <v>0</v>
      </c>
      <c r="CW308" s="254">
        <f t="shared" si="338"/>
        <v>0</v>
      </c>
      <c r="CX308" s="254">
        <f t="shared" si="339"/>
        <v>0</v>
      </c>
      <c r="CY308" s="254">
        <f t="shared" si="340"/>
        <v>0</v>
      </c>
      <c r="CZ308" s="254">
        <f t="shared" si="341"/>
        <v>0</v>
      </c>
      <c r="DA308" s="254">
        <f t="shared" si="342"/>
        <v>0</v>
      </c>
      <c r="DB308" s="254">
        <f t="shared" si="343"/>
        <v>0</v>
      </c>
      <c r="DC308" s="254">
        <f t="shared" si="344"/>
        <v>0</v>
      </c>
      <c r="DD308" s="254">
        <f t="shared" si="345"/>
        <v>0</v>
      </c>
      <c r="DE308" s="254">
        <f t="shared" si="346"/>
        <v>0</v>
      </c>
      <c r="DF308" s="254">
        <f t="shared" si="347"/>
        <v>0</v>
      </c>
      <c r="DG308" s="254">
        <f t="shared" si="348"/>
        <v>0</v>
      </c>
      <c r="DH308" s="254">
        <f t="shared" si="349"/>
        <v>0</v>
      </c>
      <c r="DI308" s="254">
        <f t="shared" si="350"/>
        <v>0</v>
      </c>
      <c r="DJ308" s="254">
        <f t="shared" si="351"/>
        <v>0</v>
      </c>
      <c r="DK308" s="254">
        <f t="shared" si="352"/>
        <v>0</v>
      </c>
      <c r="DL308" s="254">
        <f t="shared" si="353"/>
        <v>0</v>
      </c>
      <c r="DM308" s="254">
        <f t="shared" si="354"/>
        <v>0</v>
      </c>
      <c r="DN308" s="254">
        <f t="shared" si="355"/>
        <v>0</v>
      </c>
      <c r="DO308" s="254">
        <f t="shared" si="356"/>
        <v>0</v>
      </c>
      <c r="DP308" s="254">
        <f t="shared" si="357"/>
        <v>0</v>
      </c>
      <c r="DQ308" s="254">
        <f t="shared" si="358"/>
        <v>0</v>
      </c>
      <c r="DR308" s="254">
        <f t="shared" si="359"/>
        <v>0</v>
      </c>
      <c r="DS308" s="254">
        <f t="shared" si="360"/>
        <v>0</v>
      </c>
      <c r="DT308" s="254">
        <f t="shared" si="361"/>
        <v>0</v>
      </c>
      <c r="DU308" s="254">
        <f t="shared" si="362"/>
        <v>0</v>
      </c>
      <c r="DV308" s="254">
        <f t="shared" si="363"/>
        <v>0</v>
      </c>
    </row>
    <row r="309" spans="1:126" ht="24" customHeight="1">
      <c r="A309" s="11" t="str">
        <f ca="1">IF(AG309&lt;&gt;"OK","",CONCATENATE(TEXT('Front Page'!$F$33,"000"),TEXT('Front Page'!$F$31,"000"),"-",LEFT('Front Page'!$R$53,5),"-",LEFT(D309,1),AJ309, "-",TEXT(B309,"000")))</f>
        <v/>
      </c>
      <c r="B309" s="12" t="str">
        <f>IFERROR(IF(E309="","",MAX(B$17:B308)+1),"")</f>
        <v/>
      </c>
      <c r="C309" s="13"/>
      <c r="D309" s="29" t="str">
        <f t="shared" si="370"/>
        <v>None</v>
      </c>
      <c r="E309" s="29" t="str">
        <f t="shared" si="310"/>
        <v/>
      </c>
      <c r="F309" s="29" t="str">
        <f t="shared" si="311"/>
        <v/>
      </c>
      <c r="G309" s="363"/>
      <c r="H309" s="364"/>
      <c r="I309" s="325" t="str">
        <f t="shared" si="255"/>
        <v>No</v>
      </c>
      <c r="J309" s="314">
        <v>0</v>
      </c>
      <c r="K309" s="312">
        <v>0</v>
      </c>
      <c r="L309" s="312">
        <v>0</v>
      </c>
      <c r="M309" s="312">
        <v>0</v>
      </c>
      <c r="N309" s="312">
        <v>0</v>
      </c>
      <c r="O309" s="312">
        <v>0</v>
      </c>
      <c r="P309" s="312">
        <v>0</v>
      </c>
      <c r="Q309" s="312">
        <v>0</v>
      </c>
      <c r="R309" s="312">
        <v>0</v>
      </c>
      <c r="S309" s="312">
        <v>0</v>
      </c>
      <c r="T309" s="312">
        <v>0</v>
      </c>
      <c r="U309" s="312">
        <v>0</v>
      </c>
      <c r="V309" s="313">
        <v>1</v>
      </c>
      <c r="W309" s="313">
        <v>1</v>
      </c>
      <c r="X309" s="312">
        <v>0</v>
      </c>
      <c r="Y309" s="312">
        <v>0</v>
      </c>
      <c r="Z309" s="312">
        <v>0</v>
      </c>
      <c r="AA309" s="14">
        <v>0</v>
      </c>
      <c r="AB309" s="317"/>
      <c r="AC309" s="15" t="str">
        <f t="shared" si="312"/>
        <v/>
      </c>
      <c r="AD309" s="15" t="str">
        <f t="shared" si="322"/>
        <v/>
      </c>
      <c r="AE309" s="16" t="str">
        <f t="shared" si="323"/>
        <v>0 - 0</v>
      </c>
      <c r="AF309" s="20" t="str">
        <f t="shared" si="324"/>
        <v>Not an offer</v>
      </c>
      <c r="AG309" s="276" t="str">
        <f t="shared" si="317"/>
        <v>Not an Offer</v>
      </c>
      <c r="AH309" s="150"/>
      <c r="AI309" s="254">
        <v>293</v>
      </c>
      <c r="AJ309" s="149" t="str">
        <f t="shared" si="318"/>
        <v>00-ICT</v>
      </c>
      <c r="AK309" s="254" t="b">
        <f t="shared" si="309"/>
        <v>0</v>
      </c>
      <c r="AL309" s="254">
        <f t="shared" si="313"/>
        <v>0</v>
      </c>
      <c r="AM309" s="254">
        <f t="shared" si="319"/>
        <v>0</v>
      </c>
      <c r="AN309" s="288">
        <f t="shared" si="325"/>
        <v>0</v>
      </c>
      <c r="AO309" s="288">
        <f>IF(AND($BU309=$BV309,BU309=AO$13),$J309&amp;$K309&amp;$L309&amp;$M309&amp;$N309&amp;$O309&amp;$P309&amp;$Q309&amp;$R309&amp;$S309&amp;$T309&amp;$U309,IFERROR(MATCH($AN309,AO$17:AO308,0),-1000))</f>
        <v>1</v>
      </c>
      <c r="AP309" s="288">
        <f>IF(AND($BU309=$BV309,BV309=AP$13),$J309&amp;$K309&amp;$L309&amp;$M309&amp;$N309&amp;$O309&amp;$P309&amp;$Q309&amp;$R309&amp;$S309&amp;$T309&amp;$U309,IFERROR(MATCH($AN309,AP$17:AP308,0),-1000))</f>
        <v>1</v>
      </c>
      <c r="AQ309" s="288">
        <f>IF(AND($BU309=$BV309,BW309=AQ$13),$J309&amp;$K309&amp;$L309&amp;$M309&amp;$N309&amp;$O309&amp;$P309&amp;$Q309&amp;$R309&amp;$S309&amp;$T309&amp;$U309,IFERROR(MATCH($AN309,AQ$17:AQ308,0),-1000))</f>
        <v>1</v>
      </c>
      <c r="AR309" s="288">
        <f>IF(AND($BU309=$BV309,BX309=AR$13),$J309&amp;$K309&amp;$L309&amp;$M309&amp;$N309&amp;$O309&amp;$P309&amp;$Q309&amp;$R309&amp;$S309&amp;$T309&amp;$U309,IFERROR(MATCH($AN309,AR$17:AR308,0),-1000))</f>
        <v>1</v>
      </c>
      <c r="AS309" s="254">
        <f t="shared" si="242"/>
        <v>0</v>
      </c>
      <c r="AT309" s="261" t="str">
        <f t="shared" si="326"/>
        <v/>
      </c>
      <c r="AU309" s="254" t="str">
        <f t="shared" si="320"/>
        <v/>
      </c>
      <c r="AV309" s="254" t="str">
        <f t="shared" si="320"/>
        <v/>
      </c>
      <c r="AW309" s="254" t="str">
        <f t="shared" si="320"/>
        <v/>
      </c>
      <c r="AX309" s="254" t="str">
        <f t="shared" si="320"/>
        <v/>
      </c>
      <c r="AY309" s="254" t="str">
        <f t="shared" si="320"/>
        <v/>
      </c>
      <c r="AZ309" s="254" t="str">
        <f t="shared" si="320"/>
        <v/>
      </c>
      <c r="BA309" s="254" t="str">
        <f t="shared" si="320"/>
        <v/>
      </c>
      <c r="BB309" s="254" t="str">
        <f t="shared" si="366"/>
        <v/>
      </c>
      <c r="BC309" s="254" t="str">
        <f t="shared" si="366"/>
        <v/>
      </c>
      <c r="BD309" s="254" t="str">
        <f t="shared" si="366"/>
        <v/>
      </c>
      <c r="BE309" s="262" t="str">
        <f t="shared" si="366"/>
        <v/>
      </c>
      <c r="BF309" s="263" t="str">
        <f t="shared" si="321"/>
        <v/>
      </c>
      <c r="BG309" s="254" t="str">
        <f t="shared" si="321"/>
        <v/>
      </c>
      <c r="BH309" s="254" t="str">
        <f t="shared" si="321"/>
        <v/>
      </c>
      <c r="BI309" s="254" t="str">
        <f t="shared" si="321"/>
        <v/>
      </c>
      <c r="BJ309" s="254" t="str">
        <f t="shared" si="321"/>
        <v/>
      </c>
      <c r="BK309" s="254" t="str">
        <f t="shared" si="321"/>
        <v/>
      </c>
      <c r="BL309" s="254" t="str">
        <f t="shared" si="321"/>
        <v/>
      </c>
      <c r="BM309" s="254" t="str">
        <f t="shared" si="367"/>
        <v/>
      </c>
      <c r="BN309" s="254" t="str">
        <f t="shared" si="367"/>
        <v/>
      </c>
      <c r="BO309" s="254" t="str">
        <f t="shared" si="367"/>
        <v/>
      </c>
      <c r="BP309" s="254" t="str">
        <f t="shared" si="367"/>
        <v/>
      </c>
      <c r="BQ309" s="264" t="str">
        <f t="shared" si="327"/>
        <v/>
      </c>
      <c r="BR309" s="261" t="str">
        <f t="shared" si="314"/>
        <v/>
      </c>
      <c r="BS309" s="254" t="str">
        <f t="shared" si="364"/>
        <v/>
      </c>
      <c r="BT309" s="254" t="str">
        <f t="shared" si="364"/>
        <v/>
      </c>
      <c r="BU309" s="265" t="str">
        <f t="shared" si="364"/>
        <v/>
      </c>
      <c r="BV309" s="263" t="str">
        <f t="shared" si="365"/>
        <v/>
      </c>
      <c r="BW309" s="254" t="str">
        <f t="shared" si="365"/>
        <v/>
      </c>
      <c r="BX309" s="254" t="str">
        <f t="shared" si="365"/>
        <v/>
      </c>
      <c r="BY309" s="264" t="str">
        <f t="shared" si="315"/>
        <v/>
      </c>
      <c r="BZ309" s="254" t="str">
        <f t="shared" si="316"/>
        <v/>
      </c>
      <c r="CA309" s="254">
        <f t="shared" si="369"/>
        <v>0</v>
      </c>
      <c r="CB309" s="254">
        <f t="shared" si="369"/>
        <v>0</v>
      </c>
      <c r="CC309" s="254">
        <f t="shared" si="369"/>
        <v>0</v>
      </c>
      <c r="CD309" s="254">
        <f t="shared" si="368"/>
        <v>0</v>
      </c>
      <c r="CE309" s="254">
        <f t="shared" si="368"/>
        <v>0</v>
      </c>
      <c r="CF309" s="254">
        <f t="shared" si="368"/>
        <v>0</v>
      </c>
      <c r="CG309" s="254">
        <f t="shared" si="368"/>
        <v>0</v>
      </c>
      <c r="CH309" s="254">
        <f t="shared" si="368"/>
        <v>0</v>
      </c>
      <c r="CI309" s="254">
        <f t="shared" si="368"/>
        <v>0</v>
      </c>
      <c r="CJ309" s="254">
        <f t="shared" si="368"/>
        <v>0</v>
      </c>
      <c r="CK309" s="254">
        <f t="shared" si="368"/>
        <v>0</v>
      </c>
      <c r="CL309" s="254">
        <f t="shared" si="368"/>
        <v>0</v>
      </c>
      <c r="CM309" s="254">
        <f t="shared" si="328"/>
        <v>0</v>
      </c>
      <c r="CN309" s="254">
        <f t="shared" si="329"/>
        <v>0</v>
      </c>
      <c r="CO309" s="254">
        <f t="shared" si="330"/>
        <v>0</v>
      </c>
      <c r="CP309" s="254">
        <f t="shared" si="331"/>
        <v>0</v>
      </c>
      <c r="CQ309" s="254">
        <f t="shared" si="332"/>
        <v>0</v>
      </c>
      <c r="CR309" s="254">
        <f t="shared" si="333"/>
        <v>0</v>
      </c>
      <c r="CS309" s="254">
        <f t="shared" si="334"/>
        <v>0</v>
      </c>
      <c r="CT309" s="254">
        <f t="shared" si="335"/>
        <v>0</v>
      </c>
      <c r="CU309" s="254">
        <f t="shared" si="336"/>
        <v>0</v>
      </c>
      <c r="CV309" s="254">
        <f t="shared" si="337"/>
        <v>0</v>
      </c>
      <c r="CW309" s="254">
        <f t="shared" si="338"/>
        <v>0</v>
      </c>
      <c r="CX309" s="254">
        <f t="shared" si="339"/>
        <v>0</v>
      </c>
      <c r="CY309" s="254">
        <f t="shared" si="340"/>
        <v>0</v>
      </c>
      <c r="CZ309" s="254">
        <f t="shared" si="341"/>
        <v>0</v>
      </c>
      <c r="DA309" s="254">
        <f t="shared" si="342"/>
        <v>0</v>
      </c>
      <c r="DB309" s="254">
        <f t="shared" si="343"/>
        <v>0</v>
      </c>
      <c r="DC309" s="254">
        <f t="shared" si="344"/>
        <v>0</v>
      </c>
      <c r="DD309" s="254">
        <f t="shared" si="345"/>
        <v>0</v>
      </c>
      <c r="DE309" s="254">
        <f t="shared" si="346"/>
        <v>0</v>
      </c>
      <c r="DF309" s="254">
        <f t="shared" si="347"/>
        <v>0</v>
      </c>
      <c r="DG309" s="254">
        <f t="shared" si="348"/>
        <v>0</v>
      </c>
      <c r="DH309" s="254">
        <f t="shared" si="349"/>
        <v>0</v>
      </c>
      <c r="DI309" s="254">
        <f t="shared" si="350"/>
        <v>0</v>
      </c>
      <c r="DJ309" s="254">
        <f t="shared" si="351"/>
        <v>0</v>
      </c>
      <c r="DK309" s="254">
        <f t="shared" si="352"/>
        <v>0</v>
      </c>
      <c r="DL309" s="254">
        <f t="shared" si="353"/>
        <v>0</v>
      </c>
      <c r="DM309" s="254">
        <f t="shared" si="354"/>
        <v>0</v>
      </c>
      <c r="DN309" s="254">
        <f t="shared" si="355"/>
        <v>0</v>
      </c>
      <c r="DO309" s="254">
        <f t="shared" si="356"/>
        <v>0</v>
      </c>
      <c r="DP309" s="254">
        <f t="shared" si="357"/>
        <v>0</v>
      </c>
      <c r="DQ309" s="254">
        <f t="shared" si="358"/>
        <v>0</v>
      </c>
      <c r="DR309" s="254">
        <f t="shared" si="359"/>
        <v>0</v>
      </c>
      <c r="DS309" s="254">
        <f t="shared" si="360"/>
        <v>0</v>
      </c>
      <c r="DT309" s="254">
        <f t="shared" si="361"/>
        <v>0</v>
      </c>
      <c r="DU309" s="254">
        <f t="shared" si="362"/>
        <v>0</v>
      </c>
      <c r="DV309" s="254">
        <f t="shared" si="363"/>
        <v>0</v>
      </c>
    </row>
    <row r="310" spans="1:126" ht="24" customHeight="1">
      <c r="A310" s="11" t="str">
        <f ca="1">IF(AG310&lt;&gt;"OK","",CONCATENATE(TEXT('Front Page'!$F$33,"000"),TEXT('Front Page'!$F$31,"000"),"-",LEFT('Front Page'!$R$53,5),"-",LEFT(D310,1),AJ310, "-",TEXT(B310,"000")))</f>
        <v/>
      </c>
      <c r="B310" s="12" t="str">
        <f>IFERROR(IF(E310="","",MAX(B$17:B309)+1),"")</f>
        <v/>
      </c>
      <c r="C310" s="13"/>
      <c r="D310" s="29" t="str">
        <f t="shared" si="370"/>
        <v>None</v>
      </c>
      <c r="E310" s="29" t="str">
        <f t="shared" si="310"/>
        <v/>
      </c>
      <c r="F310" s="29" t="str">
        <f t="shared" si="311"/>
        <v/>
      </c>
      <c r="G310" s="363"/>
      <c r="H310" s="364"/>
      <c r="I310" s="325" t="str">
        <f t="shared" si="255"/>
        <v>No</v>
      </c>
      <c r="J310" s="314">
        <v>0</v>
      </c>
      <c r="K310" s="312">
        <v>0</v>
      </c>
      <c r="L310" s="312">
        <v>0</v>
      </c>
      <c r="M310" s="312">
        <v>0</v>
      </c>
      <c r="N310" s="312">
        <v>0</v>
      </c>
      <c r="O310" s="312">
        <v>0</v>
      </c>
      <c r="P310" s="312">
        <v>0</v>
      </c>
      <c r="Q310" s="312">
        <v>0</v>
      </c>
      <c r="R310" s="312">
        <v>0</v>
      </c>
      <c r="S310" s="312">
        <v>0</v>
      </c>
      <c r="T310" s="312">
        <v>0</v>
      </c>
      <c r="U310" s="312">
        <v>0</v>
      </c>
      <c r="V310" s="313">
        <v>1</v>
      </c>
      <c r="W310" s="313">
        <v>1</v>
      </c>
      <c r="X310" s="312">
        <v>0</v>
      </c>
      <c r="Y310" s="312">
        <v>0</v>
      </c>
      <c r="Z310" s="312">
        <v>0</v>
      </c>
      <c r="AA310" s="14">
        <v>0</v>
      </c>
      <c r="AB310" s="317"/>
      <c r="AC310" s="15" t="str">
        <f t="shared" si="312"/>
        <v/>
      </c>
      <c r="AD310" s="15" t="str">
        <f t="shared" si="322"/>
        <v/>
      </c>
      <c r="AE310" s="16" t="str">
        <f t="shared" si="323"/>
        <v>0 - 0</v>
      </c>
      <c r="AF310" s="20" t="str">
        <f t="shared" si="324"/>
        <v>Not an offer</v>
      </c>
      <c r="AG310" s="276" t="str">
        <f t="shared" si="317"/>
        <v>Not an Offer</v>
      </c>
      <c r="AH310" s="150"/>
      <c r="AI310" s="254">
        <v>294</v>
      </c>
      <c r="AJ310" s="149" t="str">
        <f t="shared" si="318"/>
        <v>00-ICT</v>
      </c>
      <c r="AK310" s="254" t="b">
        <f t="shared" si="309"/>
        <v>0</v>
      </c>
      <c r="AL310" s="254">
        <f t="shared" si="313"/>
        <v>0</v>
      </c>
      <c r="AM310" s="254">
        <f t="shared" si="319"/>
        <v>0</v>
      </c>
      <c r="AN310" s="288">
        <f t="shared" si="325"/>
        <v>0</v>
      </c>
      <c r="AO310" s="288">
        <f>IF(AND($BU310=$BV310,BU310=AO$13),$J310&amp;$K310&amp;$L310&amp;$M310&amp;$N310&amp;$O310&amp;$P310&amp;$Q310&amp;$R310&amp;$S310&amp;$T310&amp;$U310,IFERROR(MATCH($AN310,AO$17:AO309,0),-1000))</f>
        <v>1</v>
      </c>
      <c r="AP310" s="288">
        <f>IF(AND($BU310=$BV310,BV310=AP$13),$J310&amp;$K310&amp;$L310&amp;$M310&amp;$N310&amp;$O310&amp;$P310&amp;$Q310&amp;$R310&amp;$S310&amp;$T310&amp;$U310,IFERROR(MATCH($AN310,AP$17:AP309,0),-1000))</f>
        <v>1</v>
      </c>
      <c r="AQ310" s="288">
        <f>IF(AND($BU310=$BV310,BW310=AQ$13),$J310&amp;$K310&amp;$L310&amp;$M310&amp;$N310&amp;$O310&amp;$P310&amp;$Q310&amp;$R310&amp;$S310&amp;$T310&amp;$U310,IFERROR(MATCH($AN310,AQ$17:AQ309,0),-1000))</f>
        <v>1</v>
      </c>
      <c r="AR310" s="288">
        <f>IF(AND($BU310=$BV310,BX310=AR$13),$J310&amp;$K310&amp;$L310&amp;$M310&amp;$N310&amp;$O310&amp;$P310&amp;$Q310&amp;$R310&amp;$S310&amp;$T310&amp;$U310,IFERROR(MATCH($AN310,AR$17:AR309,0),-1000))</f>
        <v>1</v>
      </c>
      <c r="AS310" s="254">
        <f t="shared" si="242"/>
        <v>0</v>
      </c>
      <c r="AT310" s="261" t="str">
        <f t="shared" si="326"/>
        <v/>
      </c>
      <c r="AU310" s="254" t="str">
        <f t="shared" si="320"/>
        <v/>
      </c>
      <c r="AV310" s="254" t="str">
        <f t="shared" si="320"/>
        <v/>
      </c>
      <c r="AW310" s="254" t="str">
        <f t="shared" si="320"/>
        <v/>
      </c>
      <c r="AX310" s="254" t="str">
        <f t="shared" si="320"/>
        <v/>
      </c>
      <c r="AY310" s="254" t="str">
        <f t="shared" si="320"/>
        <v/>
      </c>
      <c r="AZ310" s="254" t="str">
        <f t="shared" si="320"/>
        <v/>
      </c>
      <c r="BA310" s="254" t="str">
        <f t="shared" si="320"/>
        <v/>
      </c>
      <c r="BB310" s="254" t="str">
        <f t="shared" si="366"/>
        <v/>
      </c>
      <c r="BC310" s="254" t="str">
        <f t="shared" si="366"/>
        <v/>
      </c>
      <c r="BD310" s="254" t="str">
        <f t="shared" si="366"/>
        <v/>
      </c>
      <c r="BE310" s="262" t="str">
        <f t="shared" si="366"/>
        <v/>
      </c>
      <c r="BF310" s="263" t="str">
        <f t="shared" si="321"/>
        <v/>
      </c>
      <c r="BG310" s="254" t="str">
        <f t="shared" si="321"/>
        <v/>
      </c>
      <c r="BH310" s="254" t="str">
        <f t="shared" si="321"/>
        <v/>
      </c>
      <c r="BI310" s="254" t="str">
        <f t="shared" si="321"/>
        <v/>
      </c>
      <c r="BJ310" s="254" t="str">
        <f t="shared" si="321"/>
        <v/>
      </c>
      <c r="BK310" s="254" t="str">
        <f t="shared" si="321"/>
        <v/>
      </c>
      <c r="BL310" s="254" t="str">
        <f t="shared" si="321"/>
        <v/>
      </c>
      <c r="BM310" s="254" t="str">
        <f t="shared" si="367"/>
        <v/>
      </c>
      <c r="BN310" s="254" t="str">
        <f t="shared" si="367"/>
        <v/>
      </c>
      <c r="BO310" s="254" t="str">
        <f t="shared" si="367"/>
        <v/>
      </c>
      <c r="BP310" s="254" t="str">
        <f t="shared" si="367"/>
        <v/>
      </c>
      <c r="BQ310" s="264" t="str">
        <f t="shared" si="327"/>
        <v/>
      </c>
      <c r="BR310" s="261" t="str">
        <f t="shared" si="314"/>
        <v/>
      </c>
      <c r="BS310" s="254" t="str">
        <f t="shared" si="364"/>
        <v/>
      </c>
      <c r="BT310" s="254" t="str">
        <f t="shared" si="364"/>
        <v/>
      </c>
      <c r="BU310" s="265" t="str">
        <f t="shared" si="364"/>
        <v/>
      </c>
      <c r="BV310" s="263" t="str">
        <f t="shared" si="365"/>
        <v/>
      </c>
      <c r="BW310" s="254" t="str">
        <f t="shared" si="365"/>
        <v/>
      </c>
      <c r="BX310" s="254" t="str">
        <f t="shared" si="365"/>
        <v/>
      </c>
      <c r="BY310" s="264" t="str">
        <f t="shared" si="315"/>
        <v/>
      </c>
      <c r="BZ310" s="254" t="str">
        <f t="shared" si="316"/>
        <v/>
      </c>
      <c r="CA310" s="254">
        <f t="shared" si="369"/>
        <v>0</v>
      </c>
      <c r="CB310" s="254">
        <f t="shared" si="369"/>
        <v>0</v>
      </c>
      <c r="CC310" s="254">
        <f t="shared" si="369"/>
        <v>0</v>
      </c>
      <c r="CD310" s="254">
        <f t="shared" si="368"/>
        <v>0</v>
      </c>
      <c r="CE310" s="254">
        <f t="shared" si="368"/>
        <v>0</v>
      </c>
      <c r="CF310" s="254">
        <f t="shared" si="368"/>
        <v>0</v>
      </c>
      <c r="CG310" s="254">
        <f t="shared" si="368"/>
        <v>0</v>
      </c>
      <c r="CH310" s="254">
        <f t="shared" si="368"/>
        <v>0</v>
      </c>
      <c r="CI310" s="254">
        <f t="shared" si="368"/>
        <v>0</v>
      </c>
      <c r="CJ310" s="254">
        <f t="shared" si="368"/>
        <v>0</v>
      </c>
      <c r="CK310" s="254">
        <f t="shared" si="368"/>
        <v>0</v>
      </c>
      <c r="CL310" s="254">
        <f t="shared" si="368"/>
        <v>0</v>
      </c>
      <c r="CM310" s="254">
        <f t="shared" si="328"/>
        <v>0</v>
      </c>
      <c r="CN310" s="254">
        <f t="shared" si="329"/>
        <v>0</v>
      </c>
      <c r="CO310" s="254">
        <f t="shared" si="330"/>
        <v>0</v>
      </c>
      <c r="CP310" s="254">
        <f t="shared" si="331"/>
        <v>0</v>
      </c>
      <c r="CQ310" s="254">
        <f t="shared" si="332"/>
        <v>0</v>
      </c>
      <c r="CR310" s="254">
        <f t="shared" si="333"/>
        <v>0</v>
      </c>
      <c r="CS310" s="254">
        <f t="shared" si="334"/>
        <v>0</v>
      </c>
      <c r="CT310" s="254">
        <f t="shared" si="335"/>
        <v>0</v>
      </c>
      <c r="CU310" s="254">
        <f t="shared" si="336"/>
        <v>0</v>
      </c>
      <c r="CV310" s="254">
        <f t="shared" si="337"/>
        <v>0</v>
      </c>
      <c r="CW310" s="254">
        <f t="shared" si="338"/>
        <v>0</v>
      </c>
      <c r="CX310" s="254">
        <f t="shared" si="339"/>
        <v>0</v>
      </c>
      <c r="CY310" s="254">
        <f t="shared" si="340"/>
        <v>0</v>
      </c>
      <c r="CZ310" s="254">
        <f t="shared" si="341"/>
        <v>0</v>
      </c>
      <c r="DA310" s="254">
        <f t="shared" si="342"/>
        <v>0</v>
      </c>
      <c r="DB310" s="254">
        <f t="shared" si="343"/>
        <v>0</v>
      </c>
      <c r="DC310" s="254">
        <f t="shared" si="344"/>
        <v>0</v>
      </c>
      <c r="DD310" s="254">
        <f t="shared" si="345"/>
        <v>0</v>
      </c>
      <c r="DE310" s="254">
        <f t="shared" si="346"/>
        <v>0</v>
      </c>
      <c r="DF310" s="254">
        <f t="shared" si="347"/>
        <v>0</v>
      </c>
      <c r="DG310" s="254">
        <f t="shared" si="348"/>
        <v>0</v>
      </c>
      <c r="DH310" s="254">
        <f t="shared" si="349"/>
        <v>0</v>
      </c>
      <c r="DI310" s="254">
        <f t="shared" si="350"/>
        <v>0</v>
      </c>
      <c r="DJ310" s="254">
        <f t="shared" si="351"/>
        <v>0</v>
      </c>
      <c r="DK310" s="254">
        <f t="shared" si="352"/>
        <v>0</v>
      </c>
      <c r="DL310" s="254">
        <f t="shared" si="353"/>
        <v>0</v>
      </c>
      <c r="DM310" s="254">
        <f t="shared" si="354"/>
        <v>0</v>
      </c>
      <c r="DN310" s="254">
        <f t="shared" si="355"/>
        <v>0</v>
      </c>
      <c r="DO310" s="254">
        <f t="shared" si="356"/>
        <v>0</v>
      </c>
      <c r="DP310" s="254">
        <f t="shared" si="357"/>
        <v>0</v>
      </c>
      <c r="DQ310" s="254">
        <f t="shared" si="358"/>
        <v>0</v>
      </c>
      <c r="DR310" s="254">
        <f t="shared" si="359"/>
        <v>0</v>
      </c>
      <c r="DS310" s="254">
        <f t="shared" si="360"/>
        <v>0</v>
      </c>
      <c r="DT310" s="254">
        <f t="shared" si="361"/>
        <v>0</v>
      </c>
      <c r="DU310" s="254">
        <f t="shared" si="362"/>
        <v>0</v>
      </c>
      <c r="DV310" s="254">
        <f t="shared" si="363"/>
        <v>0</v>
      </c>
    </row>
    <row r="311" spans="1:126" ht="24" customHeight="1">
      <c r="A311" s="11" t="str">
        <f ca="1">IF(AG311&lt;&gt;"OK","",CONCATENATE(TEXT('Front Page'!$F$33,"000"),TEXT('Front Page'!$F$31,"000"),"-",LEFT('Front Page'!$R$53,5),"-",LEFT(D311,1),AJ311, "-",TEXT(B311,"000")))</f>
        <v/>
      </c>
      <c r="B311" s="12" t="str">
        <f>IFERROR(IF(E311="","",MAX(B$17:B310)+1),"")</f>
        <v/>
      </c>
      <c r="C311" s="13"/>
      <c r="D311" s="29" t="str">
        <f t="shared" si="370"/>
        <v>None</v>
      </c>
      <c r="E311" s="29" t="str">
        <f t="shared" si="310"/>
        <v/>
      </c>
      <c r="F311" s="29" t="str">
        <f t="shared" si="311"/>
        <v/>
      </c>
      <c r="G311" s="363"/>
      <c r="H311" s="364"/>
      <c r="I311" s="325" t="str">
        <f t="shared" si="255"/>
        <v>No</v>
      </c>
      <c r="J311" s="314">
        <v>0</v>
      </c>
      <c r="K311" s="312">
        <v>0</v>
      </c>
      <c r="L311" s="312">
        <v>0</v>
      </c>
      <c r="M311" s="312">
        <v>0</v>
      </c>
      <c r="N311" s="312">
        <v>0</v>
      </c>
      <c r="O311" s="312">
        <v>0</v>
      </c>
      <c r="P311" s="312">
        <v>0</v>
      </c>
      <c r="Q311" s="312">
        <v>0</v>
      </c>
      <c r="R311" s="312">
        <v>0</v>
      </c>
      <c r="S311" s="312">
        <v>0</v>
      </c>
      <c r="T311" s="312">
        <v>0</v>
      </c>
      <c r="U311" s="312">
        <v>0</v>
      </c>
      <c r="V311" s="313">
        <v>1</v>
      </c>
      <c r="W311" s="313">
        <v>1</v>
      </c>
      <c r="X311" s="312">
        <v>0</v>
      </c>
      <c r="Y311" s="312">
        <v>0</v>
      </c>
      <c r="Z311" s="312">
        <v>0</v>
      </c>
      <c r="AA311" s="14">
        <v>0</v>
      </c>
      <c r="AB311" s="317"/>
      <c r="AC311" s="15" t="str">
        <f t="shared" si="312"/>
        <v/>
      </c>
      <c r="AD311" s="15" t="str">
        <f t="shared" si="322"/>
        <v/>
      </c>
      <c r="AE311" s="16" t="str">
        <f t="shared" si="323"/>
        <v>0 - 0</v>
      </c>
      <c r="AF311" s="20" t="str">
        <f t="shared" si="324"/>
        <v>Not an offer</v>
      </c>
      <c r="AG311" s="276" t="str">
        <f t="shared" si="317"/>
        <v>Not an Offer</v>
      </c>
      <c r="AH311" s="150"/>
      <c r="AI311" s="254">
        <v>295</v>
      </c>
      <c r="AJ311" s="149" t="str">
        <f t="shared" si="318"/>
        <v>00-ICT</v>
      </c>
      <c r="AK311" s="254" t="b">
        <f t="shared" si="309"/>
        <v>0</v>
      </c>
      <c r="AL311" s="254">
        <f t="shared" si="313"/>
        <v>0</v>
      </c>
      <c r="AM311" s="254">
        <f t="shared" si="319"/>
        <v>0</v>
      </c>
      <c r="AN311" s="288">
        <f t="shared" si="325"/>
        <v>0</v>
      </c>
      <c r="AO311" s="288">
        <f>IF(AND($BU311=$BV311,BU311=AO$13),$J311&amp;$K311&amp;$L311&amp;$M311&amp;$N311&amp;$O311&amp;$P311&amp;$Q311&amp;$R311&amp;$S311&amp;$T311&amp;$U311,IFERROR(MATCH($AN311,AO$17:AO310,0),-1000))</f>
        <v>1</v>
      </c>
      <c r="AP311" s="288">
        <f>IF(AND($BU311=$BV311,BV311=AP$13),$J311&amp;$K311&amp;$L311&amp;$M311&amp;$N311&amp;$O311&amp;$P311&amp;$Q311&amp;$R311&amp;$S311&amp;$T311&amp;$U311,IFERROR(MATCH($AN311,AP$17:AP310,0),-1000))</f>
        <v>1</v>
      </c>
      <c r="AQ311" s="288">
        <f>IF(AND($BU311=$BV311,BW311=AQ$13),$J311&amp;$K311&amp;$L311&amp;$M311&amp;$N311&amp;$O311&amp;$P311&amp;$Q311&amp;$R311&amp;$S311&amp;$T311&amp;$U311,IFERROR(MATCH($AN311,AQ$17:AQ310,0),-1000))</f>
        <v>1</v>
      </c>
      <c r="AR311" s="288">
        <f>IF(AND($BU311=$BV311,BX311=AR$13),$J311&amp;$K311&amp;$L311&amp;$M311&amp;$N311&amp;$O311&amp;$P311&amp;$Q311&amp;$R311&amp;$S311&amp;$T311&amp;$U311,IFERROR(MATCH($AN311,AR$17:AR310,0),-1000))</f>
        <v>1</v>
      </c>
      <c r="AS311" s="254">
        <f t="shared" si="242"/>
        <v>0</v>
      </c>
      <c r="AT311" s="261" t="str">
        <f t="shared" si="326"/>
        <v/>
      </c>
      <c r="AU311" s="254" t="str">
        <f t="shared" si="320"/>
        <v/>
      </c>
      <c r="AV311" s="254" t="str">
        <f t="shared" si="320"/>
        <v/>
      </c>
      <c r="AW311" s="254" t="str">
        <f t="shared" si="320"/>
        <v/>
      </c>
      <c r="AX311" s="254" t="str">
        <f t="shared" si="320"/>
        <v/>
      </c>
      <c r="AY311" s="254" t="str">
        <f t="shared" si="320"/>
        <v/>
      </c>
      <c r="AZ311" s="254" t="str">
        <f t="shared" si="320"/>
        <v/>
      </c>
      <c r="BA311" s="254" t="str">
        <f t="shared" si="320"/>
        <v/>
      </c>
      <c r="BB311" s="254" t="str">
        <f t="shared" si="366"/>
        <v/>
      </c>
      <c r="BC311" s="254" t="str">
        <f t="shared" si="366"/>
        <v/>
      </c>
      <c r="BD311" s="254" t="str">
        <f t="shared" si="366"/>
        <v/>
      </c>
      <c r="BE311" s="262" t="str">
        <f t="shared" si="366"/>
        <v/>
      </c>
      <c r="BF311" s="263" t="str">
        <f t="shared" si="321"/>
        <v/>
      </c>
      <c r="BG311" s="254" t="str">
        <f t="shared" si="321"/>
        <v/>
      </c>
      <c r="BH311" s="254" t="str">
        <f t="shared" si="321"/>
        <v/>
      </c>
      <c r="BI311" s="254" t="str">
        <f t="shared" si="321"/>
        <v/>
      </c>
      <c r="BJ311" s="254" t="str">
        <f t="shared" si="321"/>
        <v/>
      </c>
      <c r="BK311" s="254" t="str">
        <f t="shared" si="321"/>
        <v/>
      </c>
      <c r="BL311" s="254" t="str">
        <f t="shared" si="321"/>
        <v/>
      </c>
      <c r="BM311" s="254" t="str">
        <f t="shared" si="367"/>
        <v/>
      </c>
      <c r="BN311" s="254" t="str">
        <f t="shared" si="367"/>
        <v/>
      </c>
      <c r="BO311" s="254" t="str">
        <f t="shared" si="367"/>
        <v/>
      </c>
      <c r="BP311" s="254" t="str">
        <f t="shared" si="367"/>
        <v/>
      </c>
      <c r="BQ311" s="264" t="str">
        <f t="shared" si="327"/>
        <v/>
      </c>
      <c r="BR311" s="261" t="str">
        <f t="shared" si="314"/>
        <v/>
      </c>
      <c r="BS311" s="254" t="str">
        <f t="shared" si="364"/>
        <v/>
      </c>
      <c r="BT311" s="254" t="str">
        <f t="shared" si="364"/>
        <v/>
      </c>
      <c r="BU311" s="265" t="str">
        <f t="shared" si="364"/>
        <v/>
      </c>
      <c r="BV311" s="263" t="str">
        <f t="shared" si="365"/>
        <v/>
      </c>
      <c r="BW311" s="254" t="str">
        <f t="shared" si="365"/>
        <v/>
      </c>
      <c r="BX311" s="254" t="str">
        <f t="shared" si="365"/>
        <v/>
      </c>
      <c r="BY311" s="264" t="str">
        <f t="shared" si="315"/>
        <v/>
      </c>
      <c r="BZ311" s="254" t="str">
        <f t="shared" si="316"/>
        <v/>
      </c>
      <c r="CA311" s="254">
        <f t="shared" si="369"/>
        <v>0</v>
      </c>
      <c r="CB311" s="254">
        <f t="shared" si="369"/>
        <v>0</v>
      </c>
      <c r="CC311" s="254">
        <f t="shared" si="369"/>
        <v>0</v>
      </c>
      <c r="CD311" s="254">
        <f t="shared" si="368"/>
        <v>0</v>
      </c>
      <c r="CE311" s="254">
        <f t="shared" si="368"/>
        <v>0</v>
      </c>
      <c r="CF311" s="254">
        <f t="shared" si="368"/>
        <v>0</v>
      </c>
      <c r="CG311" s="254">
        <f t="shared" si="368"/>
        <v>0</v>
      </c>
      <c r="CH311" s="254">
        <f t="shared" si="368"/>
        <v>0</v>
      </c>
      <c r="CI311" s="254">
        <f t="shared" si="368"/>
        <v>0</v>
      </c>
      <c r="CJ311" s="254">
        <f t="shared" si="368"/>
        <v>0</v>
      </c>
      <c r="CK311" s="254">
        <f t="shared" si="368"/>
        <v>0</v>
      </c>
      <c r="CL311" s="254">
        <f t="shared" si="368"/>
        <v>0</v>
      </c>
      <c r="CM311" s="254">
        <f t="shared" si="328"/>
        <v>0</v>
      </c>
      <c r="CN311" s="254">
        <f t="shared" si="329"/>
        <v>0</v>
      </c>
      <c r="CO311" s="254">
        <f t="shared" si="330"/>
        <v>0</v>
      </c>
      <c r="CP311" s="254">
        <f t="shared" si="331"/>
        <v>0</v>
      </c>
      <c r="CQ311" s="254">
        <f t="shared" si="332"/>
        <v>0</v>
      </c>
      <c r="CR311" s="254">
        <f t="shared" si="333"/>
        <v>0</v>
      </c>
      <c r="CS311" s="254">
        <f t="shared" si="334"/>
        <v>0</v>
      </c>
      <c r="CT311" s="254">
        <f t="shared" si="335"/>
        <v>0</v>
      </c>
      <c r="CU311" s="254">
        <f t="shared" si="336"/>
        <v>0</v>
      </c>
      <c r="CV311" s="254">
        <f t="shared" si="337"/>
        <v>0</v>
      </c>
      <c r="CW311" s="254">
        <f t="shared" si="338"/>
        <v>0</v>
      </c>
      <c r="CX311" s="254">
        <f t="shared" si="339"/>
        <v>0</v>
      </c>
      <c r="CY311" s="254">
        <f t="shared" si="340"/>
        <v>0</v>
      </c>
      <c r="CZ311" s="254">
        <f t="shared" si="341"/>
        <v>0</v>
      </c>
      <c r="DA311" s="254">
        <f t="shared" si="342"/>
        <v>0</v>
      </c>
      <c r="DB311" s="254">
        <f t="shared" si="343"/>
        <v>0</v>
      </c>
      <c r="DC311" s="254">
        <f t="shared" si="344"/>
        <v>0</v>
      </c>
      <c r="DD311" s="254">
        <f t="shared" si="345"/>
        <v>0</v>
      </c>
      <c r="DE311" s="254">
        <f t="shared" si="346"/>
        <v>0</v>
      </c>
      <c r="DF311" s="254">
        <f t="shared" si="347"/>
        <v>0</v>
      </c>
      <c r="DG311" s="254">
        <f t="shared" si="348"/>
        <v>0</v>
      </c>
      <c r="DH311" s="254">
        <f t="shared" si="349"/>
        <v>0</v>
      </c>
      <c r="DI311" s="254">
        <f t="shared" si="350"/>
        <v>0</v>
      </c>
      <c r="DJ311" s="254">
        <f t="shared" si="351"/>
        <v>0</v>
      </c>
      <c r="DK311" s="254">
        <f t="shared" si="352"/>
        <v>0</v>
      </c>
      <c r="DL311" s="254">
        <f t="shared" si="353"/>
        <v>0</v>
      </c>
      <c r="DM311" s="254">
        <f t="shared" si="354"/>
        <v>0</v>
      </c>
      <c r="DN311" s="254">
        <f t="shared" si="355"/>
        <v>0</v>
      </c>
      <c r="DO311" s="254">
        <f t="shared" si="356"/>
        <v>0</v>
      </c>
      <c r="DP311" s="254">
        <f t="shared" si="357"/>
        <v>0</v>
      </c>
      <c r="DQ311" s="254">
        <f t="shared" si="358"/>
        <v>0</v>
      </c>
      <c r="DR311" s="254">
        <f t="shared" si="359"/>
        <v>0</v>
      </c>
      <c r="DS311" s="254">
        <f t="shared" si="360"/>
        <v>0</v>
      </c>
      <c r="DT311" s="254">
        <f t="shared" si="361"/>
        <v>0</v>
      </c>
      <c r="DU311" s="254">
        <f t="shared" si="362"/>
        <v>0</v>
      </c>
      <c r="DV311" s="254">
        <f t="shared" si="363"/>
        <v>0</v>
      </c>
    </row>
    <row r="312" spans="1:126" ht="24" customHeight="1">
      <c r="A312" s="11" t="str">
        <f ca="1">IF(AG312&lt;&gt;"OK","",CONCATENATE(TEXT('Front Page'!$F$33,"000"),TEXT('Front Page'!$F$31,"000"),"-",LEFT('Front Page'!$R$53,5),"-",LEFT(D312,1),AJ312, "-",TEXT(B312,"000")))</f>
        <v/>
      </c>
      <c r="B312" s="12" t="str">
        <f>IFERROR(IF(E312="","",MAX(B$17:B311)+1),"")</f>
        <v/>
      </c>
      <c r="C312" s="13"/>
      <c r="D312" s="29" t="str">
        <f t="shared" si="370"/>
        <v>None</v>
      </c>
      <c r="E312" s="29" t="str">
        <f t="shared" si="310"/>
        <v/>
      </c>
      <c r="F312" s="29" t="str">
        <f t="shared" si="311"/>
        <v/>
      </c>
      <c r="G312" s="363"/>
      <c r="H312" s="364"/>
      <c r="I312" s="325" t="str">
        <f t="shared" si="255"/>
        <v>No</v>
      </c>
      <c r="J312" s="314">
        <v>0</v>
      </c>
      <c r="K312" s="312">
        <v>0</v>
      </c>
      <c r="L312" s="312">
        <v>0</v>
      </c>
      <c r="M312" s="312">
        <v>0</v>
      </c>
      <c r="N312" s="312">
        <v>0</v>
      </c>
      <c r="O312" s="312">
        <v>0</v>
      </c>
      <c r="P312" s="312">
        <v>0</v>
      </c>
      <c r="Q312" s="312">
        <v>0</v>
      </c>
      <c r="R312" s="312">
        <v>0</v>
      </c>
      <c r="S312" s="312">
        <v>0</v>
      </c>
      <c r="T312" s="312">
        <v>0</v>
      </c>
      <c r="U312" s="312">
        <v>0</v>
      </c>
      <c r="V312" s="313">
        <v>1</v>
      </c>
      <c r="W312" s="313">
        <v>1</v>
      </c>
      <c r="X312" s="312">
        <v>0</v>
      </c>
      <c r="Y312" s="312">
        <v>0</v>
      </c>
      <c r="Z312" s="312">
        <v>0</v>
      </c>
      <c r="AA312" s="14">
        <v>0</v>
      </c>
      <c r="AB312" s="317"/>
      <c r="AC312" s="15" t="str">
        <f t="shared" si="312"/>
        <v/>
      </c>
      <c r="AD312" s="15" t="str">
        <f t="shared" si="322"/>
        <v/>
      </c>
      <c r="AE312" s="16" t="str">
        <f t="shared" si="323"/>
        <v>0 - 0</v>
      </c>
      <c r="AF312" s="20" t="str">
        <f t="shared" si="324"/>
        <v>Not an offer</v>
      </c>
      <c r="AG312" s="276" t="str">
        <f t="shared" si="317"/>
        <v>Not an Offer</v>
      </c>
      <c r="AH312" s="150"/>
      <c r="AI312" s="254">
        <v>296</v>
      </c>
      <c r="AJ312" s="149" t="str">
        <f t="shared" si="318"/>
        <v>00-ICT</v>
      </c>
      <c r="AK312" s="254" t="b">
        <f t="shared" si="309"/>
        <v>0</v>
      </c>
      <c r="AL312" s="254">
        <f t="shared" si="313"/>
        <v>0</v>
      </c>
      <c r="AM312" s="254">
        <f t="shared" si="319"/>
        <v>0</v>
      </c>
      <c r="AN312" s="288">
        <f t="shared" si="325"/>
        <v>0</v>
      </c>
      <c r="AO312" s="288">
        <f>IF(AND($BU312=$BV312,BU312=AO$13),$J312&amp;$K312&amp;$L312&amp;$M312&amp;$N312&amp;$O312&amp;$P312&amp;$Q312&amp;$R312&amp;$S312&amp;$T312&amp;$U312,IFERROR(MATCH($AN312,AO$17:AO311,0),-1000))</f>
        <v>1</v>
      </c>
      <c r="AP312" s="288">
        <f>IF(AND($BU312=$BV312,BV312=AP$13),$J312&amp;$K312&amp;$L312&amp;$M312&amp;$N312&amp;$O312&amp;$P312&amp;$Q312&amp;$R312&amp;$S312&amp;$T312&amp;$U312,IFERROR(MATCH($AN312,AP$17:AP311,0),-1000))</f>
        <v>1</v>
      </c>
      <c r="AQ312" s="288">
        <f>IF(AND($BU312=$BV312,BW312=AQ$13),$J312&amp;$K312&amp;$L312&amp;$M312&amp;$N312&amp;$O312&amp;$P312&amp;$Q312&amp;$R312&amp;$S312&amp;$T312&amp;$U312,IFERROR(MATCH($AN312,AQ$17:AQ311,0),-1000))</f>
        <v>1</v>
      </c>
      <c r="AR312" s="288">
        <f>IF(AND($BU312=$BV312,BX312=AR$13),$J312&amp;$K312&amp;$L312&amp;$M312&amp;$N312&amp;$O312&amp;$P312&amp;$Q312&amp;$R312&amp;$S312&amp;$T312&amp;$U312,IFERROR(MATCH($AN312,AR$17:AR311,0),-1000))</f>
        <v>1</v>
      </c>
      <c r="AS312" s="254">
        <f t="shared" si="242"/>
        <v>0</v>
      </c>
      <c r="AT312" s="261" t="str">
        <f t="shared" si="326"/>
        <v/>
      </c>
      <c r="AU312" s="254" t="str">
        <f t="shared" si="320"/>
        <v/>
      </c>
      <c r="AV312" s="254" t="str">
        <f t="shared" si="320"/>
        <v/>
      </c>
      <c r="AW312" s="254" t="str">
        <f t="shared" si="320"/>
        <v/>
      </c>
      <c r="AX312" s="254" t="str">
        <f t="shared" si="320"/>
        <v/>
      </c>
      <c r="AY312" s="254" t="str">
        <f t="shared" si="320"/>
        <v/>
      </c>
      <c r="AZ312" s="254" t="str">
        <f t="shared" si="320"/>
        <v/>
      </c>
      <c r="BA312" s="254" t="str">
        <f t="shared" si="320"/>
        <v/>
      </c>
      <c r="BB312" s="254" t="str">
        <f t="shared" si="366"/>
        <v/>
      </c>
      <c r="BC312" s="254" t="str">
        <f t="shared" si="366"/>
        <v/>
      </c>
      <c r="BD312" s="254" t="str">
        <f t="shared" si="366"/>
        <v/>
      </c>
      <c r="BE312" s="262" t="str">
        <f t="shared" si="366"/>
        <v/>
      </c>
      <c r="BF312" s="263" t="str">
        <f t="shared" si="321"/>
        <v/>
      </c>
      <c r="BG312" s="254" t="str">
        <f t="shared" si="321"/>
        <v/>
      </c>
      <c r="BH312" s="254" t="str">
        <f t="shared" si="321"/>
        <v/>
      </c>
      <c r="BI312" s="254" t="str">
        <f t="shared" si="321"/>
        <v/>
      </c>
      <c r="BJ312" s="254" t="str">
        <f t="shared" si="321"/>
        <v/>
      </c>
      <c r="BK312" s="254" t="str">
        <f t="shared" si="321"/>
        <v/>
      </c>
      <c r="BL312" s="254" t="str">
        <f t="shared" si="321"/>
        <v/>
      </c>
      <c r="BM312" s="254" t="str">
        <f t="shared" si="367"/>
        <v/>
      </c>
      <c r="BN312" s="254" t="str">
        <f t="shared" si="367"/>
        <v/>
      </c>
      <c r="BO312" s="254" t="str">
        <f t="shared" si="367"/>
        <v/>
      </c>
      <c r="BP312" s="254" t="str">
        <f t="shared" si="367"/>
        <v/>
      </c>
      <c r="BQ312" s="264" t="str">
        <f t="shared" si="327"/>
        <v/>
      </c>
      <c r="BR312" s="261" t="str">
        <f t="shared" si="314"/>
        <v/>
      </c>
      <c r="BS312" s="254" t="str">
        <f t="shared" si="364"/>
        <v/>
      </c>
      <c r="BT312" s="254" t="str">
        <f t="shared" si="364"/>
        <v/>
      </c>
      <c r="BU312" s="265" t="str">
        <f t="shared" si="364"/>
        <v/>
      </c>
      <c r="BV312" s="263" t="str">
        <f t="shared" si="365"/>
        <v/>
      </c>
      <c r="BW312" s="254" t="str">
        <f t="shared" si="365"/>
        <v/>
      </c>
      <c r="BX312" s="254" t="str">
        <f t="shared" si="365"/>
        <v/>
      </c>
      <c r="BY312" s="264" t="str">
        <f t="shared" si="315"/>
        <v/>
      </c>
      <c r="BZ312" s="254" t="str">
        <f t="shared" si="316"/>
        <v/>
      </c>
      <c r="CA312" s="254">
        <f t="shared" si="369"/>
        <v>0</v>
      </c>
      <c r="CB312" s="254">
        <f t="shared" si="369"/>
        <v>0</v>
      </c>
      <c r="CC312" s="254">
        <f t="shared" si="369"/>
        <v>0</v>
      </c>
      <c r="CD312" s="254">
        <f t="shared" si="368"/>
        <v>0</v>
      </c>
      <c r="CE312" s="254">
        <f t="shared" si="368"/>
        <v>0</v>
      </c>
      <c r="CF312" s="254">
        <f t="shared" si="368"/>
        <v>0</v>
      </c>
      <c r="CG312" s="254">
        <f t="shared" si="368"/>
        <v>0</v>
      </c>
      <c r="CH312" s="254">
        <f t="shared" si="368"/>
        <v>0</v>
      </c>
      <c r="CI312" s="254">
        <f t="shared" si="368"/>
        <v>0</v>
      </c>
      <c r="CJ312" s="254">
        <f t="shared" si="368"/>
        <v>0</v>
      </c>
      <c r="CK312" s="254">
        <f t="shared" si="368"/>
        <v>0</v>
      </c>
      <c r="CL312" s="254">
        <f t="shared" si="368"/>
        <v>0</v>
      </c>
      <c r="CM312" s="254">
        <f t="shared" si="328"/>
        <v>0</v>
      </c>
      <c r="CN312" s="254">
        <f t="shared" si="329"/>
        <v>0</v>
      </c>
      <c r="CO312" s="254">
        <f t="shared" si="330"/>
        <v>0</v>
      </c>
      <c r="CP312" s="254">
        <f t="shared" si="331"/>
        <v>0</v>
      </c>
      <c r="CQ312" s="254">
        <f t="shared" si="332"/>
        <v>0</v>
      </c>
      <c r="CR312" s="254">
        <f t="shared" si="333"/>
        <v>0</v>
      </c>
      <c r="CS312" s="254">
        <f t="shared" si="334"/>
        <v>0</v>
      </c>
      <c r="CT312" s="254">
        <f t="shared" si="335"/>
        <v>0</v>
      </c>
      <c r="CU312" s="254">
        <f t="shared" si="336"/>
        <v>0</v>
      </c>
      <c r="CV312" s="254">
        <f t="shared" si="337"/>
        <v>0</v>
      </c>
      <c r="CW312" s="254">
        <f t="shared" si="338"/>
        <v>0</v>
      </c>
      <c r="CX312" s="254">
        <f t="shared" si="339"/>
        <v>0</v>
      </c>
      <c r="CY312" s="254">
        <f t="shared" si="340"/>
        <v>0</v>
      </c>
      <c r="CZ312" s="254">
        <f t="shared" si="341"/>
        <v>0</v>
      </c>
      <c r="DA312" s="254">
        <f t="shared" si="342"/>
        <v>0</v>
      </c>
      <c r="DB312" s="254">
        <f t="shared" si="343"/>
        <v>0</v>
      </c>
      <c r="DC312" s="254">
        <f t="shared" si="344"/>
        <v>0</v>
      </c>
      <c r="DD312" s="254">
        <f t="shared" si="345"/>
        <v>0</v>
      </c>
      <c r="DE312" s="254">
        <f t="shared" si="346"/>
        <v>0</v>
      </c>
      <c r="DF312" s="254">
        <f t="shared" si="347"/>
        <v>0</v>
      </c>
      <c r="DG312" s="254">
        <f t="shared" si="348"/>
        <v>0</v>
      </c>
      <c r="DH312" s="254">
        <f t="shared" si="349"/>
        <v>0</v>
      </c>
      <c r="DI312" s="254">
        <f t="shared" si="350"/>
        <v>0</v>
      </c>
      <c r="DJ312" s="254">
        <f t="shared" si="351"/>
        <v>0</v>
      </c>
      <c r="DK312" s="254">
        <f t="shared" si="352"/>
        <v>0</v>
      </c>
      <c r="DL312" s="254">
        <f t="shared" si="353"/>
        <v>0</v>
      </c>
      <c r="DM312" s="254">
        <f t="shared" si="354"/>
        <v>0</v>
      </c>
      <c r="DN312" s="254">
        <f t="shared" si="355"/>
        <v>0</v>
      </c>
      <c r="DO312" s="254">
        <f t="shared" si="356"/>
        <v>0</v>
      </c>
      <c r="DP312" s="254">
        <f t="shared" si="357"/>
        <v>0</v>
      </c>
      <c r="DQ312" s="254">
        <f t="shared" si="358"/>
        <v>0</v>
      </c>
      <c r="DR312" s="254">
        <f t="shared" si="359"/>
        <v>0</v>
      </c>
      <c r="DS312" s="254">
        <f t="shared" si="360"/>
        <v>0</v>
      </c>
      <c r="DT312" s="254">
        <f t="shared" si="361"/>
        <v>0</v>
      </c>
      <c r="DU312" s="254">
        <f t="shared" si="362"/>
        <v>0</v>
      </c>
      <c r="DV312" s="254">
        <f t="shared" si="363"/>
        <v>0</v>
      </c>
    </row>
    <row r="313" spans="1:126" ht="24" customHeight="1">
      <c r="A313" s="11" t="str">
        <f ca="1">IF(AG313&lt;&gt;"OK","",CONCATENATE(TEXT('Front Page'!$F$33,"000"),TEXT('Front Page'!$F$31,"000"),"-",LEFT('Front Page'!$R$53,5),"-",LEFT(D313,1),AJ313, "-",TEXT(B313,"000")))</f>
        <v/>
      </c>
      <c r="B313" s="12" t="str">
        <f>IFERROR(IF(E313="","",MAX(B$17:B312)+1),"")</f>
        <v/>
      </c>
      <c r="C313" s="13"/>
      <c r="D313" s="29" t="str">
        <f t="shared" si="370"/>
        <v>None</v>
      </c>
      <c r="E313" s="29" t="str">
        <f t="shared" si="310"/>
        <v/>
      </c>
      <c r="F313" s="29" t="str">
        <f t="shared" si="311"/>
        <v/>
      </c>
      <c r="G313" s="363"/>
      <c r="H313" s="364"/>
      <c r="I313" s="325" t="str">
        <f t="shared" si="255"/>
        <v>No</v>
      </c>
      <c r="J313" s="314">
        <v>0</v>
      </c>
      <c r="K313" s="312">
        <v>0</v>
      </c>
      <c r="L313" s="312">
        <v>0</v>
      </c>
      <c r="M313" s="312">
        <v>0</v>
      </c>
      <c r="N313" s="312">
        <v>0</v>
      </c>
      <c r="O313" s="312">
        <v>0</v>
      </c>
      <c r="P313" s="312">
        <v>0</v>
      </c>
      <c r="Q313" s="312">
        <v>0</v>
      </c>
      <c r="R313" s="312">
        <v>0</v>
      </c>
      <c r="S313" s="312">
        <v>0</v>
      </c>
      <c r="T313" s="312">
        <v>0</v>
      </c>
      <c r="U313" s="312">
        <v>0</v>
      </c>
      <c r="V313" s="313">
        <v>1</v>
      </c>
      <c r="W313" s="313">
        <v>1</v>
      </c>
      <c r="X313" s="312">
        <v>0</v>
      </c>
      <c r="Y313" s="312">
        <v>0</v>
      </c>
      <c r="Z313" s="312">
        <v>0</v>
      </c>
      <c r="AA313" s="14">
        <v>0</v>
      </c>
      <c r="AB313" s="317"/>
      <c r="AC313" s="15" t="str">
        <f t="shared" si="312"/>
        <v/>
      </c>
      <c r="AD313" s="15" t="str">
        <f t="shared" si="322"/>
        <v/>
      </c>
      <c r="AE313" s="16" t="str">
        <f t="shared" si="323"/>
        <v>0 - 0</v>
      </c>
      <c r="AF313" s="20" t="str">
        <f t="shared" si="324"/>
        <v>Not an offer</v>
      </c>
      <c r="AG313" s="276" t="str">
        <f t="shared" si="317"/>
        <v>Not an Offer</v>
      </c>
      <c r="AH313" s="150"/>
      <c r="AI313" s="254">
        <v>297</v>
      </c>
      <c r="AJ313" s="149" t="str">
        <f t="shared" si="318"/>
        <v>00-ICT</v>
      </c>
      <c r="AK313" s="254" t="b">
        <f t="shared" si="309"/>
        <v>0</v>
      </c>
      <c r="AL313" s="254">
        <f t="shared" si="313"/>
        <v>0</v>
      </c>
      <c r="AM313" s="254">
        <f t="shared" si="319"/>
        <v>0</v>
      </c>
      <c r="AN313" s="288">
        <f t="shared" si="325"/>
        <v>0</v>
      </c>
      <c r="AO313" s="288">
        <f>IF(AND($BU313=$BV313,BU313=AO$13),$J313&amp;$K313&amp;$L313&amp;$M313&amp;$N313&amp;$O313&amp;$P313&amp;$Q313&amp;$R313&amp;$S313&amp;$T313&amp;$U313,IFERROR(MATCH($AN313,AO$17:AO312,0),-1000))</f>
        <v>1</v>
      </c>
      <c r="AP313" s="288">
        <f>IF(AND($BU313=$BV313,BV313=AP$13),$J313&amp;$K313&amp;$L313&amp;$M313&amp;$N313&amp;$O313&amp;$P313&amp;$Q313&amp;$R313&amp;$S313&amp;$T313&amp;$U313,IFERROR(MATCH($AN313,AP$17:AP312,0),-1000))</f>
        <v>1</v>
      </c>
      <c r="AQ313" s="288">
        <f>IF(AND($BU313=$BV313,BW313=AQ$13),$J313&amp;$K313&amp;$L313&amp;$M313&amp;$N313&amp;$O313&amp;$P313&amp;$Q313&amp;$R313&amp;$S313&amp;$T313&amp;$U313,IFERROR(MATCH($AN313,AQ$17:AQ312,0),-1000))</f>
        <v>1</v>
      </c>
      <c r="AR313" s="288">
        <f>IF(AND($BU313=$BV313,BX313=AR$13),$J313&amp;$K313&amp;$L313&amp;$M313&amp;$N313&amp;$O313&amp;$P313&amp;$Q313&amp;$R313&amp;$S313&amp;$T313&amp;$U313,IFERROR(MATCH($AN313,AR$17:AR312,0),-1000))</f>
        <v>1</v>
      </c>
      <c r="AS313" s="254">
        <f t="shared" si="242"/>
        <v>0</v>
      </c>
      <c r="AT313" s="261" t="str">
        <f t="shared" si="326"/>
        <v/>
      </c>
      <c r="AU313" s="254" t="str">
        <f t="shared" si="320"/>
        <v/>
      </c>
      <c r="AV313" s="254" t="str">
        <f t="shared" si="320"/>
        <v/>
      </c>
      <c r="AW313" s="254" t="str">
        <f t="shared" si="320"/>
        <v/>
      </c>
      <c r="AX313" s="254" t="str">
        <f t="shared" si="320"/>
        <v/>
      </c>
      <c r="AY313" s="254" t="str">
        <f t="shared" si="320"/>
        <v/>
      </c>
      <c r="AZ313" s="254" t="str">
        <f t="shared" si="320"/>
        <v/>
      </c>
      <c r="BA313" s="254" t="str">
        <f t="shared" si="320"/>
        <v/>
      </c>
      <c r="BB313" s="254" t="str">
        <f t="shared" si="366"/>
        <v/>
      </c>
      <c r="BC313" s="254" t="str">
        <f t="shared" si="366"/>
        <v/>
      </c>
      <c r="BD313" s="254" t="str">
        <f t="shared" si="366"/>
        <v/>
      </c>
      <c r="BE313" s="262" t="str">
        <f t="shared" si="366"/>
        <v/>
      </c>
      <c r="BF313" s="263" t="str">
        <f t="shared" si="321"/>
        <v/>
      </c>
      <c r="BG313" s="254" t="str">
        <f t="shared" si="321"/>
        <v/>
      </c>
      <c r="BH313" s="254" t="str">
        <f t="shared" si="321"/>
        <v/>
      </c>
      <c r="BI313" s="254" t="str">
        <f t="shared" si="321"/>
        <v/>
      </c>
      <c r="BJ313" s="254" t="str">
        <f t="shared" si="321"/>
        <v/>
      </c>
      <c r="BK313" s="254" t="str">
        <f t="shared" si="321"/>
        <v/>
      </c>
      <c r="BL313" s="254" t="str">
        <f t="shared" si="321"/>
        <v/>
      </c>
      <c r="BM313" s="254" t="str">
        <f t="shared" si="367"/>
        <v/>
      </c>
      <c r="BN313" s="254" t="str">
        <f t="shared" si="367"/>
        <v/>
      </c>
      <c r="BO313" s="254" t="str">
        <f t="shared" si="367"/>
        <v/>
      </c>
      <c r="BP313" s="254" t="str">
        <f t="shared" si="367"/>
        <v/>
      </c>
      <c r="BQ313" s="264" t="str">
        <f t="shared" si="327"/>
        <v/>
      </c>
      <c r="BR313" s="261" t="str">
        <f t="shared" si="314"/>
        <v/>
      </c>
      <c r="BS313" s="254" t="str">
        <f t="shared" si="364"/>
        <v/>
      </c>
      <c r="BT313" s="254" t="str">
        <f t="shared" si="364"/>
        <v/>
      </c>
      <c r="BU313" s="265" t="str">
        <f t="shared" si="364"/>
        <v/>
      </c>
      <c r="BV313" s="263" t="str">
        <f t="shared" si="365"/>
        <v/>
      </c>
      <c r="BW313" s="254" t="str">
        <f t="shared" si="365"/>
        <v/>
      </c>
      <c r="BX313" s="254" t="str">
        <f t="shared" si="365"/>
        <v/>
      </c>
      <c r="BY313" s="264" t="str">
        <f t="shared" si="315"/>
        <v/>
      </c>
      <c r="BZ313" s="254" t="str">
        <f t="shared" si="316"/>
        <v/>
      </c>
      <c r="CA313" s="254">
        <f t="shared" si="369"/>
        <v>0</v>
      </c>
      <c r="CB313" s="254">
        <f t="shared" si="369"/>
        <v>0</v>
      </c>
      <c r="CC313" s="254">
        <f t="shared" si="369"/>
        <v>0</v>
      </c>
      <c r="CD313" s="254">
        <f t="shared" si="368"/>
        <v>0</v>
      </c>
      <c r="CE313" s="254">
        <f t="shared" si="368"/>
        <v>0</v>
      </c>
      <c r="CF313" s="254">
        <f t="shared" si="368"/>
        <v>0</v>
      </c>
      <c r="CG313" s="254">
        <f t="shared" si="368"/>
        <v>0</v>
      </c>
      <c r="CH313" s="254">
        <f t="shared" si="368"/>
        <v>0</v>
      </c>
      <c r="CI313" s="254">
        <f t="shared" si="368"/>
        <v>0</v>
      </c>
      <c r="CJ313" s="254">
        <f t="shared" si="368"/>
        <v>0</v>
      </c>
      <c r="CK313" s="254">
        <f t="shared" si="368"/>
        <v>0</v>
      </c>
      <c r="CL313" s="254">
        <f t="shared" si="368"/>
        <v>0</v>
      </c>
      <c r="CM313" s="254">
        <f t="shared" si="328"/>
        <v>0</v>
      </c>
      <c r="CN313" s="254">
        <f t="shared" si="329"/>
        <v>0</v>
      </c>
      <c r="CO313" s="254">
        <f t="shared" si="330"/>
        <v>0</v>
      </c>
      <c r="CP313" s="254">
        <f t="shared" si="331"/>
        <v>0</v>
      </c>
      <c r="CQ313" s="254">
        <f t="shared" si="332"/>
        <v>0</v>
      </c>
      <c r="CR313" s="254">
        <f t="shared" si="333"/>
        <v>0</v>
      </c>
      <c r="CS313" s="254">
        <f t="shared" si="334"/>
        <v>0</v>
      </c>
      <c r="CT313" s="254">
        <f t="shared" si="335"/>
        <v>0</v>
      </c>
      <c r="CU313" s="254">
        <f t="shared" si="336"/>
        <v>0</v>
      </c>
      <c r="CV313" s="254">
        <f t="shared" si="337"/>
        <v>0</v>
      </c>
      <c r="CW313" s="254">
        <f t="shared" si="338"/>
        <v>0</v>
      </c>
      <c r="CX313" s="254">
        <f t="shared" si="339"/>
        <v>0</v>
      </c>
      <c r="CY313" s="254">
        <f t="shared" si="340"/>
        <v>0</v>
      </c>
      <c r="CZ313" s="254">
        <f t="shared" si="341"/>
        <v>0</v>
      </c>
      <c r="DA313" s="254">
        <f t="shared" si="342"/>
        <v>0</v>
      </c>
      <c r="DB313" s="254">
        <f t="shared" si="343"/>
        <v>0</v>
      </c>
      <c r="DC313" s="254">
        <f t="shared" si="344"/>
        <v>0</v>
      </c>
      <c r="DD313" s="254">
        <f t="shared" si="345"/>
        <v>0</v>
      </c>
      <c r="DE313" s="254">
        <f t="shared" si="346"/>
        <v>0</v>
      </c>
      <c r="DF313" s="254">
        <f t="shared" si="347"/>
        <v>0</v>
      </c>
      <c r="DG313" s="254">
        <f t="shared" si="348"/>
        <v>0</v>
      </c>
      <c r="DH313" s="254">
        <f t="shared" si="349"/>
        <v>0</v>
      </c>
      <c r="DI313" s="254">
        <f t="shared" si="350"/>
        <v>0</v>
      </c>
      <c r="DJ313" s="254">
        <f t="shared" si="351"/>
        <v>0</v>
      </c>
      <c r="DK313" s="254">
        <f t="shared" si="352"/>
        <v>0</v>
      </c>
      <c r="DL313" s="254">
        <f t="shared" si="353"/>
        <v>0</v>
      </c>
      <c r="DM313" s="254">
        <f t="shared" si="354"/>
        <v>0</v>
      </c>
      <c r="DN313" s="254">
        <f t="shared" si="355"/>
        <v>0</v>
      </c>
      <c r="DO313" s="254">
        <f t="shared" si="356"/>
        <v>0</v>
      </c>
      <c r="DP313" s="254">
        <f t="shared" si="357"/>
        <v>0</v>
      </c>
      <c r="DQ313" s="254">
        <f t="shared" si="358"/>
        <v>0</v>
      </c>
      <c r="DR313" s="254">
        <f t="shared" si="359"/>
        <v>0</v>
      </c>
      <c r="DS313" s="254">
        <f t="shared" si="360"/>
        <v>0</v>
      </c>
      <c r="DT313" s="254">
        <f t="shared" si="361"/>
        <v>0</v>
      </c>
      <c r="DU313" s="254">
        <f t="shared" si="362"/>
        <v>0</v>
      </c>
      <c r="DV313" s="254">
        <f t="shared" si="363"/>
        <v>0</v>
      </c>
    </row>
    <row r="314" spans="1:126" ht="24" customHeight="1">
      <c r="A314" s="11" t="str">
        <f ca="1">IF(AG314&lt;&gt;"OK","",CONCATENATE(TEXT('Front Page'!$F$33,"000"),TEXT('Front Page'!$F$31,"000"),"-",LEFT('Front Page'!$R$53,5),"-",LEFT(D314,1),AJ314, "-",TEXT(B314,"000")))</f>
        <v/>
      </c>
      <c r="B314" s="12" t="str">
        <f>IFERROR(IF(E314="","",MAX(B$17:B313)+1),"")</f>
        <v/>
      </c>
      <c r="C314" s="13"/>
      <c r="D314" s="29" t="str">
        <f t="shared" si="370"/>
        <v>None</v>
      </c>
      <c r="E314" s="29" t="str">
        <f t="shared" si="310"/>
        <v/>
      </c>
      <c r="F314" s="29" t="str">
        <f t="shared" si="311"/>
        <v/>
      </c>
      <c r="G314" s="363"/>
      <c r="H314" s="364"/>
      <c r="I314" s="325" t="str">
        <f t="shared" si="255"/>
        <v>No</v>
      </c>
      <c r="J314" s="314">
        <v>0</v>
      </c>
      <c r="K314" s="312">
        <v>0</v>
      </c>
      <c r="L314" s="312">
        <v>0</v>
      </c>
      <c r="M314" s="312">
        <v>0</v>
      </c>
      <c r="N314" s="312">
        <v>0</v>
      </c>
      <c r="O314" s="312">
        <v>0</v>
      </c>
      <c r="P314" s="312">
        <v>0</v>
      </c>
      <c r="Q314" s="312">
        <v>0</v>
      </c>
      <c r="R314" s="312">
        <v>0</v>
      </c>
      <c r="S314" s="312">
        <v>0</v>
      </c>
      <c r="T314" s="312">
        <v>0</v>
      </c>
      <c r="U314" s="312">
        <v>0</v>
      </c>
      <c r="V314" s="313">
        <v>1</v>
      </c>
      <c r="W314" s="313">
        <v>1</v>
      </c>
      <c r="X314" s="312">
        <v>0</v>
      </c>
      <c r="Y314" s="312">
        <v>0</v>
      </c>
      <c r="Z314" s="312">
        <v>0</v>
      </c>
      <c r="AA314" s="14">
        <v>0</v>
      </c>
      <c r="AB314" s="317"/>
      <c r="AC314" s="15" t="str">
        <f t="shared" si="312"/>
        <v/>
      </c>
      <c r="AD314" s="15" t="str">
        <f t="shared" si="322"/>
        <v/>
      </c>
      <c r="AE314" s="16" t="str">
        <f t="shared" si="323"/>
        <v>0 - 0</v>
      </c>
      <c r="AF314" s="20" t="str">
        <f t="shared" si="324"/>
        <v>Not an offer</v>
      </c>
      <c r="AG314" s="276" t="str">
        <f t="shared" si="317"/>
        <v>Not an Offer</v>
      </c>
      <c r="AH314" s="150"/>
      <c r="AI314" s="254">
        <v>298</v>
      </c>
      <c r="AJ314" s="149" t="str">
        <f t="shared" si="318"/>
        <v>00-ICT</v>
      </c>
      <c r="AK314" s="254" t="b">
        <f t="shared" si="309"/>
        <v>0</v>
      </c>
      <c r="AL314" s="254">
        <f t="shared" si="313"/>
        <v>0</v>
      </c>
      <c r="AM314" s="254">
        <f t="shared" si="319"/>
        <v>0</v>
      </c>
      <c r="AN314" s="288">
        <f t="shared" si="325"/>
        <v>0</v>
      </c>
      <c r="AO314" s="288">
        <f>IF(AND($BU314=$BV314,BU314=AO$13),$J314&amp;$K314&amp;$L314&amp;$M314&amp;$N314&amp;$O314&amp;$P314&amp;$Q314&amp;$R314&amp;$S314&amp;$T314&amp;$U314,IFERROR(MATCH($AN314,AO$17:AO313,0),-1000))</f>
        <v>1</v>
      </c>
      <c r="AP314" s="288">
        <f>IF(AND($BU314=$BV314,BV314=AP$13),$J314&amp;$K314&amp;$L314&amp;$M314&amp;$N314&amp;$O314&amp;$P314&amp;$Q314&amp;$R314&amp;$S314&amp;$T314&amp;$U314,IFERROR(MATCH($AN314,AP$17:AP313,0),-1000))</f>
        <v>1</v>
      </c>
      <c r="AQ314" s="288">
        <f>IF(AND($BU314=$BV314,BW314=AQ$13),$J314&amp;$K314&amp;$L314&amp;$M314&amp;$N314&amp;$O314&amp;$P314&amp;$Q314&amp;$R314&amp;$S314&amp;$T314&amp;$U314,IFERROR(MATCH($AN314,AQ$17:AQ313,0),-1000))</f>
        <v>1</v>
      </c>
      <c r="AR314" s="288">
        <f>IF(AND($BU314=$BV314,BX314=AR$13),$J314&amp;$K314&amp;$L314&amp;$M314&amp;$N314&amp;$O314&amp;$P314&amp;$Q314&amp;$R314&amp;$S314&amp;$T314&amp;$U314,IFERROR(MATCH($AN314,AR$17:AR313,0),-1000))</f>
        <v>1</v>
      </c>
      <c r="AS314" s="254">
        <f t="shared" si="242"/>
        <v>0</v>
      </c>
      <c r="AT314" s="261" t="str">
        <f t="shared" si="326"/>
        <v/>
      </c>
      <c r="AU314" s="254" t="str">
        <f t="shared" si="320"/>
        <v/>
      </c>
      <c r="AV314" s="254" t="str">
        <f t="shared" si="320"/>
        <v/>
      </c>
      <c r="AW314" s="254" t="str">
        <f t="shared" si="320"/>
        <v/>
      </c>
      <c r="AX314" s="254" t="str">
        <f t="shared" si="320"/>
        <v/>
      </c>
      <c r="AY314" s="254" t="str">
        <f t="shared" si="320"/>
        <v/>
      </c>
      <c r="AZ314" s="254" t="str">
        <f t="shared" si="320"/>
        <v/>
      </c>
      <c r="BA314" s="254" t="str">
        <f t="shared" si="320"/>
        <v/>
      </c>
      <c r="BB314" s="254" t="str">
        <f t="shared" si="366"/>
        <v/>
      </c>
      <c r="BC314" s="254" t="str">
        <f t="shared" si="366"/>
        <v/>
      </c>
      <c r="BD314" s="254" t="str">
        <f t="shared" si="366"/>
        <v/>
      </c>
      <c r="BE314" s="262" t="str">
        <f t="shared" si="366"/>
        <v/>
      </c>
      <c r="BF314" s="263" t="str">
        <f t="shared" si="321"/>
        <v/>
      </c>
      <c r="BG314" s="254" t="str">
        <f t="shared" si="321"/>
        <v/>
      </c>
      <c r="BH314" s="254" t="str">
        <f t="shared" si="321"/>
        <v/>
      </c>
      <c r="BI314" s="254" t="str">
        <f t="shared" si="321"/>
        <v/>
      </c>
      <c r="BJ314" s="254" t="str">
        <f t="shared" si="321"/>
        <v/>
      </c>
      <c r="BK314" s="254" t="str">
        <f t="shared" si="321"/>
        <v/>
      </c>
      <c r="BL314" s="254" t="str">
        <f t="shared" si="321"/>
        <v/>
      </c>
      <c r="BM314" s="254" t="str">
        <f t="shared" si="367"/>
        <v/>
      </c>
      <c r="BN314" s="254" t="str">
        <f t="shared" si="367"/>
        <v/>
      </c>
      <c r="BO314" s="254" t="str">
        <f t="shared" si="367"/>
        <v/>
      </c>
      <c r="BP314" s="254" t="str">
        <f t="shared" si="367"/>
        <v/>
      </c>
      <c r="BQ314" s="264" t="str">
        <f t="shared" si="327"/>
        <v/>
      </c>
      <c r="BR314" s="261" t="str">
        <f t="shared" si="314"/>
        <v/>
      </c>
      <c r="BS314" s="254" t="str">
        <f t="shared" si="364"/>
        <v/>
      </c>
      <c r="BT314" s="254" t="str">
        <f t="shared" si="364"/>
        <v/>
      </c>
      <c r="BU314" s="265" t="str">
        <f t="shared" si="364"/>
        <v/>
      </c>
      <c r="BV314" s="263" t="str">
        <f t="shared" si="365"/>
        <v/>
      </c>
      <c r="BW314" s="254" t="str">
        <f t="shared" si="365"/>
        <v/>
      </c>
      <c r="BX314" s="254" t="str">
        <f t="shared" si="365"/>
        <v/>
      </c>
      <c r="BY314" s="264" t="str">
        <f t="shared" si="315"/>
        <v/>
      </c>
      <c r="BZ314" s="254" t="str">
        <f t="shared" si="316"/>
        <v/>
      </c>
      <c r="CA314" s="254">
        <f t="shared" si="369"/>
        <v>0</v>
      </c>
      <c r="CB314" s="254">
        <f t="shared" si="369"/>
        <v>0</v>
      </c>
      <c r="CC314" s="254">
        <f t="shared" si="369"/>
        <v>0</v>
      </c>
      <c r="CD314" s="254">
        <f t="shared" si="368"/>
        <v>0</v>
      </c>
      <c r="CE314" s="254">
        <f t="shared" si="368"/>
        <v>0</v>
      </c>
      <c r="CF314" s="254">
        <f t="shared" si="368"/>
        <v>0</v>
      </c>
      <c r="CG314" s="254">
        <f t="shared" si="368"/>
        <v>0</v>
      </c>
      <c r="CH314" s="254">
        <f t="shared" si="368"/>
        <v>0</v>
      </c>
      <c r="CI314" s="254">
        <f t="shared" si="368"/>
        <v>0</v>
      </c>
      <c r="CJ314" s="254">
        <f t="shared" si="368"/>
        <v>0</v>
      </c>
      <c r="CK314" s="254">
        <f t="shared" si="368"/>
        <v>0</v>
      </c>
      <c r="CL314" s="254">
        <f t="shared" si="368"/>
        <v>0</v>
      </c>
      <c r="CM314" s="254">
        <f t="shared" si="328"/>
        <v>0</v>
      </c>
      <c r="CN314" s="254">
        <f t="shared" si="329"/>
        <v>0</v>
      </c>
      <c r="CO314" s="254">
        <f t="shared" si="330"/>
        <v>0</v>
      </c>
      <c r="CP314" s="254">
        <f t="shared" si="331"/>
        <v>0</v>
      </c>
      <c r="CQ314" s="254">
        <f t="shared" si="332"/>
        <v>0</v>
      </c>
      <c r="CR314" s="254">
        <f t="shared" si="333"/>
        <v>0</v>
      </c>
      <c r="CS314" s="254">
        <f t="shared" si="334"/>
        <v>0</v>
      </c>
      <c r="CT314" s="254">
        <f t="shared" si="335"/>
        <v>0</v>
      </c>
      <c r="CU314" s="254">
        <f t="shared" si="336"/>
        <v>0</v>
      </c>
      <c r="CV314" s="254">
        <f t="shared" si="337"/>
        <v>0</v>
      </c>
      <c r="CW314" s="254">
        <f t="shared" si="338"/>
        <v>0</v>
      </c>
      <c r="CX314" s="254">
        <f t="shared" si="339"/>
        <v>0</v>
      </c>
      <c r="CY314" s="254">
        <f t="shared" si="340"/>
        <v>0</v>
      </c>
      <c r="CZ314" s="254">
        <f t="shared" si="341"/>
        <v>0</v>
      </c>
      <c r="DA314" s="254">
        <f t="shared" si="342"/>
        <v>0</v>
      </c>
      <c r="DB314" s="254">
        <f t="shared" si="343"/>
        <v>0</v>
      </c>
      <c r="DC314" s="254">
        <f t="shared" si="344"/>
        <v>0</v>
      </c>
      <c r="DD314" s="254">
        <f t="shared" si="345"/>
        <v>0</v>
      </c>
      <c r="DE314" s="254">
        <f t="shared" si="346"/>
        <v>0</v>
      </c>
      <c r="DF314" s="254">
        <f t="shared" si="347"/>
        <v>0</v>
      </c>
      <c r="DG314" s="254">
        <f t="shared" si="348"/>
        <v>0</v>
      </c>
      <c r="DH314" s="254">
        <f t="shared" si="349"/>
        <v>0</v>
      </c>
      <c r="DI314" s="254">
        <f t="shared" si="350"/>
        <v>0</v>
      </c>
      <c r="DJ314" s="254">
        <f t="shared" si="351"/>
        <v>0</v>
      </c>
      <c r="DK314" s="254">
        <f t="shared" si="352"/>
        <v>0</v>
      </c>
      <c r="DL314" s="254">
        <f t="shared" si="353"/>
        <v>0</v>
      </c>
      <c r="DM314" s="254">
        <f t="shared" si="354"/>
        <v>0</v>
      </c>
      <c r="DN314" s="254">
        <f t="shared" si="355"/>
        <v>0</v>
      </c>
      <c r="DO314" s="254">
        <f t="shared" si="356"/>
        <v>0</v>
      </c>
      <c r="DP314" s="254">
        <f t="shared" si="357"/>
        <v>0</v>
      </c>
      <c r="DQ314" s="254">
        <f t="shared" si="358"/>
        <v>0</v>
      </c>
      <c r="DR314" s="254">
        <f t="shared" si="359"/>
        <v>0</v>
      </c>
      <c r="DS314" s="254">
        <f t="shared" si="360"/>
        <v>0</v>
      </c>
      <c r="DT314" s="254">
        <f t="shared" si="361"/>
        <v>0</v>
      </c>
      <c r="DU314" s="254">
        <f t="shared" si="362"/>
        <v>0</v>
      </c>
      <c r="DV314" s="254">
        <f t="shared" si="363"/>
        <v>0</v>
      </c>
    </row>
    <row r="315" spans="1:126" ht="24" customHeight="1">
      <c r="A315" s="11" t="str">
        <f ca="1">IF(AG315&lt;&gt;"OK","",CONCATENATE(TEXT('Front Page'!$F$33,"000"),TEXT('Front Page'!$F$31,"000"),"-",LEFT('Front Page'!$R$53,5),"-",LEFT(D315,1),AJ315, "-",TEXT(B315,"000")))</f>
        <v/>
      </c>
      <c r="B315" s="12" t="str">
        <f>IFERROR(IF(E315="","",MAX(B$17:B314)+1),"")</f>
        <v/>
      </c>
      <c r="C315" s="13"/>
      <c r="D315" s="29" t="str">
        <f t="shared" si="370"/>
        <v>None</v>
      </c>
      <c r="E315" s="29" t="str">
        <f t="shared" si="310"/>
        <v/>
      </c>
      <c r="F315" s="29" t="str">
        <f t="shared" si="311"/>
        <v/>
      </c>
      <c r="G315" s="363"/>
      <c r="H315" s="364"/>
      <c r="I315" s="325" t="str">
        <f t="shared" si="255"/>
        <v>No</v>
      </c>
      <c r="J315" s="314">
        <v>0</v>
      </c>
      <c r="K315" s="312">
        <v>0</v>
      </c>
      <c r="L315" s="312">
        <v>0</v>
      </c>
      <c r="M315" s="312">
        <v>0</v>
      </c>
      <c r="N315" s="312">
        <v>0</v>
      </c>
      <c r="O315" s="312">
        <v>0</v>
      </c>
      <c r="P315" s="312">
        <v>0</v>
      </c>
      <c r="Q315" s="312">
        <v>0</v>
      </c>
      <c r="R315" s="312">
        <v>0</v>
      </c>
      <c r="S315" s="312">
        <v>0</v>
      </c>
      <c r="T315" s="312">
        <v>0</v>
      </c>
      <c r="U315" s="312">
        <v>0</v>
      </c>
      <c r="V315" s="313">
        <v>1</v>
      </c>
      <c r="W315" s="313">
        <v>1</v>
      </c>
      <c r="X315" s="312">
        <v>0</v>
      </c>
      <c r="Y315" s="312">
        <v>0</v>
      </c>
      <c r="Z315" s="312">
        <v>0</v>
      </c>
      <c r="AA315" s="14">
        <v>0</v>
      </c>
      <c r="AB315" s="317"/>
      <c r="AC315" s="15" t="str">
        <f t="shared" si="312"/>
        <v/>
      </c>
      <c r="AD315" s="15" t="str">
        <f t="shared" si="322"/>
        <v/>
      </c>
      <c r="AE315" s="16" t="str">
        <f t="shared" si="323"/>
        <v>0 - 0</v>
      </c>
      <c r="AF315" s="20" t="str">
        <f t="shared" si="324"/>
        <v>Not an offer</v>
      </c>
      <c r="AG315" s="276" t="str">
        <f t="shared" si="317"/>
        <v>Not an Offer</v>
      </c>
      <c r="AH315" s="150"/>
      <c r="AI315" s="254">
        <v>299</v>
      </c>
      <c r="AJ315" s="149" t="str">
        <f t="shared" si="318"/>
        <v>00-ICT</v>
      </c>
      <c r="AK315" s="254" t="b">
        <f t="shared" si="309"/>
        <v>0</v>
      </c>
      <c r="AL315" s="254">
        <f t="shared" si="313"/>
        <v>0</v>
      </c>
      <c r="AM315" s="254">
        <f t="shared" si="319"/>
        <v>0</v>
      </c>
      <c r="AN315" s="288">
        <f t="shared" si="325"/>
        <v>0</v>
      </c>
      <c r="AO315" s="288">
        <f>IF(AND($BU315=$BV315,BU315=AO$13),$J315&amp;$K315&amp;$L315&amp;$M315&amp;$N315&amp;$O315&amp;$P315&amp;$Q315&amp;$R315&amp;$S315&amp;$T315&amp;$U315,IFERROR(MATCH($AN315,AO$17:AO314,0),-1000))</f>
        <v>1</v>
      </c>
      <c r="AP315" s="288">
        <f>IF(AND($BU315=$BV315,BV315=AP$13),$J315&amp;$K315&amp;$L315&amp;$M315&amp;$N315&amp;$O315&amp;$P315&amp;$Q315&amp;$R315&amp;$S315&amp;$T315&amp;$U315,IFERROR(MATCH($AN315,AP$17:AP314,0),-1000))</f>
        <v>1</v>
      </c>
      <c r="AQ315" s="288">
        <f>IF(AND($BU315=$BV315,BW315=AQ$13),$J315&amp;$K315&amp;$L315&amp;$M315&amp;$N315&amp;$O315&amp;$P315&amp;$Q315&amp;$R315&amp;$S315&amp;$T315&amp;$U315,IFERROR(MATCH($AN315,AQ$17:AQ314,0),-1000))</f>
        <v>1</v>
      </c>
      <c r="AR315" s="288">
        <f>IF(AND($BU315=$BV315,BX315=AR$13),$J315&amp;$K315&amp;$L315&amp;$M315&amp;$N315&amp;$O315&amp;$P315&amp;$Q315&amp;$R315&amp;$S315&amp;$T315&amp;$U315,IFERROR(MATCH($AN315,AR$17:AR314,0),-1000))</f>
        <v>1</v>
      </c>
      <c r="AS315" s="254">
        <f t="shared" si="242"/>
        <v>0</v>
      </c>
      <c r="AT315" s="261" t="str">
        <f t="shared" si="326"/>
        <v/>
      </c>
      <c r="AU315" s="254" t="str">
        <f t="shared" ref="AU315:BA316" si="371">IF(K315&lt;&gt;0,MIN(AT315,AU$14),AT315)</f>
        <v/>
      </c>
      <c r="AV315" s="254" t="str">
        <f t="shared" si="371"/>
        <v/>
      </c>
      <c r="AW315" s="254" t="str">
        <f t="shared" si="371"/>
        <v/>
      </c>
      <c r="AX315" s="254" t="str">
        <f t="shared" si="371"/>
        <v/>
      </c>
      <c r="AY315" s="254" t="str">
        <f t="shared" si="371"/>
        <v/>
      </c>
      <c r="AZ315" s="254" t="str">
        <f t="shared" si="371"/>
        <v/>
      </c>
      <c r="BA315" s="254" t="str">
        <f t="shared" si="371"/>
        <v/>
      </c>
      <c r="BB315" s="254" t="str">
        <f t="shared" si="366"/>
        <v/>
      </c>
      <c r="BC315" s="254" t="str">
        <f t="shared" si="366"/>
        <v/>
      </c>
      <c r="BD315" s="254" t="str">
        <f t="shared" si="366"/>
        <v/>
      </c>
      <c r="BE315" s="262" t="str">
        <f t="shared" si="366"/>
        <v/>
      </c>
      <c r="BF315" s="263" t="str">
        <f t="shared" ref="BF315:BL316" si="372">IF(J315&lt;&gt;0,MAX(BG315,BF$14),BG315)</f>
        <v/>
      </c>
      <c r="BG315" s="254" t="str">
        <f t="shared" si="372"/>
        <v/>
      </c>
      <c r="BH315" s="254" t="str">
        <f t="shared" si="372"/>
        <v/>
      </c>
      <c r="BI315" s="254" t="str">
        <f t="shared" si="372"/>
        <v/>
      </c>
      <c r="BJ315" s="254" t="str">
        <f t="shared" si="372"/>
        <v/>
      </c>
      <c r="BK315" s="254" t="str">
        <f t="shared" si="372"/>
        <v/>
      </c>
      <c r="BL315" s="254" t="str">
        <f t="shared" si="372"/>
        <v/>
      </c>
      <c r="BM315" s="254" t="str">
        <f t="shared" si="367"/>
        <v/>
      </c>
      <c r="BN315" s="254" t="str">
        <f t="shared" si="367"/>
        <v/>
      </c>
      <c r="BO315" s="254" t="str">
        <f t="shared" si="367"/>
        <v/>
      </c>
      <c r="BP315" s="254" t="str">
        <f t="shared" si="367"/>
        <v/>
      </c>
      <c r="BQ315" s="264" t="str">
        <f t="shared" si="327"/>
        <v/>
      </c>
      <c r="BR315" s="261" t="str">
        <f t="shared" si="314"/>
        <v/>
      </c>
      <c r="BS315" s="254" t="str">
        <f t="shared" si="364"/>
        <v/>
      </c>
      <c r="BT315" s="254" t="str">
        <f t="shared" si="364"/>
        <v/>
      </c>
      <c r="BU315" s="265" t="str">
        <f t="shared" si="364"/>
        <v/>
      </c>
      <c r="BV315" s="263" t="str">
        <f t="shared" si="365"/>
        <v/>
      </c>
      <c r="BW315" s="254" t="str">
        <f t="shared" si="365"/>
        <v/>
      </c>
      <c r="BX315" s="254" t="str">
        <f t="shared" si="365"/>
        <v/>
      </c>
      <c r="BY315" s="264" t="str">
        <f t="shared" si="315"/>
        <v/>
      </c>
      <c r="BZ315" s="254" t="str">
        <f t="shared" si="316"/>
        <v/>
      </c>
      <c r="CA315" s="254">
        <f t="shared" si="369"/>
        <v>0</v>
      </c>
      <c r="CB315" s="254">
        <f t="shared" si="369"/>
        <v>0</v>
      </c>
      <c r="CC315" s="254">
        <f t="shared" si="369"/>
        <v>0</v>
      </c>
      <c r="CD315" s="254">
        <f t="shared" si="368"/>
        <v>0</v>
      </c>
      <c r="CE315" s="254">
        <f t="shared" si="368"/>
        <v>0</v>
      </c>
      <c r="CF315" s="254">
        <f t="shared" si="368"/>
        <v>0</v>
      </c>
      <c r="CG315" s="254">
        <f t="shared" si="368"/>
        <v>0</v>
      </c>
      <c r="CH315" s="254">
        <f t="shared" si="368"/>
        <v>0</v>
      </c>
      <c r="CI315" s="254">
        <f t="shared" si="368"/>
        <v>0</v>
      </c>
      <c r="CJ315" s="254">
        <f t="shared" si="368"/>
        <v>0</v>
      </c>
      <c r="CK315" s="254">
        <f t="shared" si="368"/>
        <v>0</v>
      </c>
      <c r="CL315" s="254">
        <f t="shared" si="368"/>
        <v>0</v>
      </c>
      <c r="CM315" s="254">
        <f t="shared" si="328"/>
        <v>0</v>
      </c>
      <c r="CN315" s="254">
        <f t="shared" si="329"/>
        <v>0</v>
      </c>
      <c r="CO315" s="254">
        <f t="shared" si="330"/>
        <v>0</v>
      </c>
      <c r="CP315" s="254">
        <f t="shared" si="331"/>
        <v>0</v>
      </c>
      <c r="CQ315" s="254">
        <f t="shared" si="332"/>
        <v>0</v>
      </c>
      <c r="CR315" s="254">
        <f t="shared" si="333"/>
        <v>0</v>
      </c>
      <c r="CS315" s="254">
        <f t="shared" si="334"/>
        <v>0</v>
      </c>
      <c r="CT315" s="254">
        <f t="shared" si="335"/>
        <v>0</v>
      </c>
      <c r="CU315" s="254">
        <f t="shared" si="336"/>
        <v>0</v>
      </c>
      <c r="CV315" s="254">
        <f t="shared" si="337"/>
        <v>0</v>
      </c>
      <c r="CW315" s="254">
        <f t="shared" si="338"/>
        <v>0</v>
      </c>
      <c r="CX315" s="254">
        <f t="shared" si="339"/>
        <v>0</v>
      </c>
      <c r="CY315" s="254">
        <f t="shared" si="340"/>
        <v>0</v>
      </c>
      <c r="CZ315" s="254">
        <f t="shared" si="341"/>
        <v>0</v>
      </c>
      <c r="DA315" s="254">
        <f t="shared" si="342"/>
        <v>0</v>
      </c>
      <c r="DB315" s="254">
        <f t="shared" si="343"/>
        <v>0</v>
      </c>
      <c r="DC315" s="254">
        <f t="shared" si="344"/>
        <v>0</v>
      </c>
      <c r="DD315" s="254">
        <f t="shared" si="345"/>
        <v>0</v>
      </c>
      <c r="DE315" s="254">
        <f t="shared" si="346"/>
        <v>0</v>
      </c>
      <c r="DF315" s="254">
        <f t="shared" si="347"/>
        <v>0</v>
      </c>
      <c r="DG315" s="254">
        <f t="shared" si="348"/>
        <v>0</v>
      </c>
      <c r="DH315" s="254">
        <f t="shared" si="349"/>
        <v>0</v>
      </c>
      <c r="DI315" s="254">
        <f t="shared" si="350"/>
        <v>0</v>
      </c>
      <c r="DJ315" s="254">
        <f t="shared" si="351"/>
        <v>0</v>
      </c>
      <c r="DK315" s="254">
        <f t="shared" si="352"/>
        <v>0</v>
      </c>
      <c r="DL315" s="254">
        <f t="shared" si="353"/>
        <v>0</v>
      </c>
      <c r="DM315" s="254">
        <f t="shared" si="354"/>
        <v>0</v>
      </c>
      <c r="DN315" s="254">
        <f t="shared" si="355"/>
        <v>0</v>
      </c>
      <c r="DO315" s="254">
        <f t="shared" si="356"/>
        <v>0</v>
      </c>
      <c r="DP315" s="254">
        <f t="shared" si="357"/>
        <v>0</v>
      </c>
      <c r="DQ315" s="254">
        <f t="shared" si="358"/>
        <v>0</v>
      </c>
      <c r="DR315" s="254">
        <f t="shared" si="359"/>
        <v>0</v>
      </c>
      <c r="DS315" s="254">
        <f t="shared" si="360"/>
        <v>0</v>
      </c>
      <c r="DT315" s="254">
        <f t="shared" si="361"/>
        <v>0</v>
      </c>
      <c r="DU315" s="254">
        <f t="shared" si="362"/>
        <v>0</v>
      </c>
      <c r="DV315" s="254">
        <f t="shared" si="363"/>
        <v>0</v>
      </c>
    </row>
    <row r="316" spans="1:126" ht="24" customHeight="1">
      <c r="A316" s="11" t="str">
        <f ca="1">IF(AG316&lt;&gt;"OK","",CONCATENATE(TEXT('Front Page'!$F$33,"000"),TEXT('Front Page'!$F$31,"000"),"-",LEFT('Front Page'!$R$53,5),"-",LEFT(D316,1),AJ316, "-",TEXT(B316,"000")))</f>
        <v/>
      </c>
      <c r="B316" s="12" t="str">
        <f>IFERROR(IF(E316="","",MAX(B$17:B315)+1),"")</f>
        <v/>
      </c>
      <c r="C316" s="13"/>
      <c r="D316" s="29" t="str">
        <f t="shared" si="370"/>
        <v>None</v>
      </c>
      <c r="E316" s="29" t="str">
        <f t="shared" si="310"/>
        <v/>
      </c>
      <c r="F316" s="29" t="str">
        <f t="shared" si="311"/>
        <v/>
      </c>
      <c r="G316" s="363"/>
      <c r="H316" s="364"/>
      <c r="I316" s="325" t="str">
        <f t="shared" si="255"/>
        <v>No</v>
      </c>
      <c r="J316" s="314">
        <v>0</v>
      </c>
      <c r="K316" s="312">
        <v>0</v>
      </c>
      <c r="L316" s="312">
        <v>0</v>
      </c>
      <c r="M316" s="312">
        <v>0</v>
      </c>
      <c r="N316" s="312">
        <v>0</v>
      </c>
      <c r="O316" s="312">
        <v>0</v>
      </c>
      <c r="P316" s="312">
        <v>0</v>
      </c>
      <c r="Q316" s="312">
        <v>0</v>
      </c>
      <c r="R316" s="312">
        <v>0</v>
      </c>
      <c r="S316" s="312">
        <v>0</v>
      </c>
      <c r="T316" s="312">
        <v>0</v>
      </c>
      <c r="U316" s="312">
        <v>0</v>
      </c>
      <c r="V316" s="313">
        <v>1</v>
      </c>
      <c r="W316" s="313">
        <v>1</v>
      </c>
      <c r="X316" s="312">
        <v>0</v>
      </c>
      <c r="Y316" s="312">
        <v>0</v>
      </c>
      <c r="Z316" s="312">
        <v>0</v>
      </c>
      <c r="AA316" s="14">
        <v>0</v>
      </c>
      <c r="AB316" s="317"/>
      <c r="AC316" s="15" t="str">
        <f t="shared" si="312"/>
        <v/>
      </c>
      <c r="AD316" s="15" t="str">
        <f t="shared" si="322"/>
        <v/>
      </c>
      <c r="AE316" s="16" t="str">
        <f t="shared" si="323"/>
        <v>0 - 0</v>
      </c>
      <c r="AF316" s="20" t="str">
        <f t="shared" si="324"/>
        <v>Not an offer</v>
      </c>
      <c r="AG316" s="276" t="str">
        <f t="shared" si="317"/>
        <v>Not an Offer</v>
      </c>
      <c r="AH316" s="150"/>
      <c r="AI316" s="254">
        <v>300</v>
      </c>
      <c r="AJ316" s="149" t="str">
        <f t="shared" si="318"/>
        <v>00-ICT</v>
      </c>
      <c r="AK316" s="254" t="b">
        <f t="shared" si="309"/>
        <v>0</v>
      </c>
      <c r="AL316" s="254">
        <f t="shared" si="313"/>
        <v>0</v>
      </c>
      <c r="AM316" s="254">
        <f t="shared" si="319"/>
        <v>0</v>
      </c>
      <c r="AN316" s="288">
        <f t="shared" si="325"/>
        <v>0</v>
      </c>
      <c r="AO316" s="288">
        <f>IF(AND($BU316=$BV316,BU316=AO$13),$J316&amp;$K316&amp;$L316&amp;$M316&amp;$N316&amp;$O316&amp;$P316&amp;$Q316&amp;$R316&amp;$S316&amp;$T316&amp;$U316,IFERROR(MATCH($AN316,AO$17:AO315,0),-1000))</f>
        <v>1</v>
      </c>
      <c r="AP316" s="288">
        <f>IF(AND($BU316=$BV316,BV316=AP$13),$J316&amp;$K316&amp;$L316&amp;$M316&amp;$N316&amp;$O316&amp;$P316&amp;$Q316&amp;$R316&amp;$S316&amp;$T316&amp;$U316,IFERROR(MATCH($AN316,AP$17:AP315,0),-1000))</f>
        <v>1</v>
      </c>
      <c r="AQ316" s="288">
        <f>IF(AND($BU316=$BV316,BW316=AQ$13),$J316&amp;$K316&amp;$L316&amp;$M316&amp;$N316&amp;$O316&amp;$P316&amp;$Q316&amp;$R316&amp;$S316&amp;$T316&amp;$U316,IFERROR(MATCH($AN316,AQ$17:AQ315,0),-1000))</f>
        <v>1</v>
      </c>
      <c r="AR316" s="288">
        <f>IF(AND($BU316=$BV316,BX316=AR$13),$J316&amp;$K316&amp;$L316&amp;$M316&amp;$N316&amp;$O316&amp;$P316&amp;$Q316&amp;$R316&amp;$S316&amp;$T316&amp;$U316,IFERROR(MATCH($AN316,AR$17:AR315,0),-1000))</f>
        <v>1</v>
      </c>
      <c r="AS316" s="254">
        <f t="shared" si="242"/>
        <v>0</v>
      </c>
      <c r="AT316" s="261" t="str">
        <f t="shared" si="326"/>
        <v/>
      </c>
      <c r="AU316" s="254" t="str">
        <f t="shared" si="371"/>
        <v/>
      </c>
      <c r="AV316" s="254" t="str">
        <f t="shared" si="371"/>
        <v/>
      </c>
      <c r="AW316" s="254" t="str">
        <f t="shared" si="371"/>
        <v/>
      </c>
      <c r="AX316" s="254" t="str">
        <f t="shared" si="371"/>
        <v/>
      </c>
      <c r="AY316" s="254" t="str">
        <f t="shared" si="371"/>
        <v/>
      </c>
      <c r="AZ316" s="254" t="str">
        <f t="shared" si="371"/>
        <v/>
      </c>
      <c r="BA316" s="254" t="str">
        <f t="shared" si="371"/>
        <v/>
      </c>
      <c r="BB316" s="254" t="str">
        <f t="shared" si="366"/>
        <v/>
      </c>
      <c r="BC316" s="254" t="str">
        <f t="shared" si="366"/>
        <v/>
      </c>
      <c r="BD316" s="254" t="str">
        <f t="shared" si="366"/>
        <v/>
      </c>
      <c r="BE316" s="262" t="str">
        <f t="shared" si="366"/>
        <v/>
      </c>
      <c r="BF316" s="263" t="str">
        <f t="shared" si="372"/>
        <v/>
      </c>
      <c r="BG316" s="254" t="str">
        <f t="shared" si="372"/>
        <v/>
      </c>
      <c r="BH316" s="254" t="str">
        <f t="shared" si="372"/>
        <v/>
      </c>
      <c r="BI316" s="254" t="str">
        <f t="shared" si="372"/>
        <v/>
      </c>
      <c r="BJ316" s="254" t="str">
        <f t="shared" si="372"/>
        <v/>
      </c>
      <c r="BK316" s="254" t="str">
        <f t="shared" si="372"/>
        <v/>
      </c>
      <c r="BL316" s="254" t="str">
        <f t="shared" si="372"/>
        <v/>
      </c>
      <c r="BM316" s="254" t="str">
        <f t="shared" si="367"/>
        <v/>
      </c>
      <c r="BN316" s="254" t="str">
        <f t="shared" si="367"/>
        <v/>
      </c>
      <c r="BO316" s="254" t="str">
        <f t="shared" si="367"/>
        <v/>
      </c>
      <c r="BP316" s="254" t="str">
        <f t="shared" si="367"/>
        <v/>
      </c>
      <c r="BQ316" s="264" t="str">
        <f t="shared" si="327"/>
        <v/>
      </c>
      <c r="BR316" s="261" t="str">
        <f t="shared" si="314"/>
        <v/>
      </c>
      <c r="BS316" s="254" t="str">
        <f t="shared" si="364"/>
        <v/>
      </c>
      <c r="BT316" s="254" t="str">
        <f t="shared" si="364"/>
        <v/>
      </c>
      <c r="BU316" s="265" t="str">
        <f t="shared" si="364"/>
        <v/>
      </c>
      <c r="BV316" s="263" t="str">
        <f t="shared" si="365"/>
        <v/>
      </c>
      <c r="BW316" s="254" t="str">
        <f t="shared" si="365"/>
        <v/>
      </c>
      <c r="BX316" s="254" t="str">
        <f t="shared" si="365"/>
        <v/>
      </c>
      <c r="BY316" s="264" t="str">
        <f t="shared" si="315"/>
        <v/>
      </c>
      <c r="BZ316" s="254" t="str">
        <f t="shared" si="316"/>
        <v/>
      </c>
      <c r="CA316" s="254">
        <f t="shared" si="369"/>
        <v>0</v>
      </c>
      <c r="CB316" s="254">
        <f t="shared" si="369"/>
        <v>0</v>
      </c>
      <c r="CC316" s="254">
        <f t="shared" si="369"/>
        <v>0</v>
      </c>
      <c r="CD316" s="254">
        <f t="shared" si="368"/>
        <v>0</v>
      </c>
      <c r="CE316" s="254">
        <f t="shared" si="368"/>
        <v>0</v>
      </c>
      <c r="CF316" s="254">
        <f t="shared" si="368"/>
        <v>0</v>
      </c>
      <c r="CG316" s="254">
        <f t="shared" si="368"/>
        <v>0</v>
      </c>
      <c r="CH316" s="254">
        <f t="shared" si="368"/>
        <v>0</v>
      </c>
      <c r="CI316" s="254">
        <f t="shared" si="368"/>
        <v>0</v>
      </c>
      <c r="CJ316" s="254">
        <f t="shared" si="368"/>
        <v>0</v>
      </c>
      <c r="CK316" s="254">
        <f t="shared" si="368"/>
        <v>0</v>
      </c>
      <c r="CL316" s="254">
        <f t="shared" si="368"/>
        <v>0</v>
      </c>
      <c r="CM316" s="254">
        <f t="shared" si="328"/>
        <v>0</v>
      </c>
      <c r="CN316" s="254">
        <f t="shared" si="329"/>
        <v>0</v>
      </c>
      <c r="CO316" s="254">
        <f t="shared" si="330"/>
        <v>0</v>
      </c>
      <c r="CP316" s="254">
        <f t="shared" si="331"/>
        <v>0</v>
      </c>
      <c r="CQ316" s="254">
        <f t="shared" si="332"/>
        <v>0</v>
      </c>
      <c r="CR316" s="254">
        <f t="shared" si="333"/>
        <v>0</v>
      </c>
      <c r="CS316" s="254">
        <f t="shared" si="334"/>
        <v>0</v>
      </c>
      <c r="CT316" s="254">
        <f t="shared" si="335"/>
        <v>0</v>
      </c>
      <c r="CU316" s="254">
        <f t="shared" si="336"/>
        <v>0</v>
      </c>
      <c r="CV316" s="254">
        <f t="shared" si="337"/>
        <v>0</v>
      </c>
      <c r="CW316" s="254">
        <f t="shared" si="338"/>
        <v>0</v>
      </c>
      <c r="CX316" s="254">
        <f t="shared" si="339"/>
        <v>0</v>
      </c>
      <c r="CY316" s="254">
        <f t="shared" si="340"/>
        <v>0</v>
      </c>
      <c r="CZ316" s="254">
        <f t="shared" si="341"/>
        <v>0</v>
      </c>
      <c r="DA316" s="254">
        <f t="shared" si="342"/>
        <v>0</v>
      </c>
      <c r="DB316" s="254">
        <f t="shared" si="343"/>
        <v>0</v>
      </c>
      <c r="DC316" s="254">
        <f t="shared" si="344"/>
        <v>0</v>
      </c>
      <c r="DD316" s="254">
        <f t="shared" si="345"/>
        <v>0</v>
      </c>
      <c r="DE316" s="254">
        <f t="shared" si="346"/>
        <v>0</v>
      </c>
      <c r="DF316" s="254">
        <f t="shared" si="347"/>
        <v>0</v>
      </c>
      <c r="DG316" s="254">
        <f t="shared" si="348"/>
        <v>0</v>
      </c>
      <c r="DH316" s="254">
        <f t="shared" si="349"/>
        <v>0</v>
      </c>
      <c r="DI316" s="254">
        <f t="shared" si="350"/>
        <v>0</v>
      </c>
      <c r="DJ316" s="254">
        <f t="shared" si="351"/>
        <v>0</v>
      </c>
      <c r="DK316" s="254">
        <f t="shared" si="352"/>
        <v>0</v>
      </c>
      <c r="DL316" s="254">
        <f t="shared" si="353"/>
        <v>0</v>
      </c>
      <c r="DM316" s="254">
        <f t="shared" si="354"/>
        <v>0</v>
      </c>
      <c r="DN316" s="254">
        <f t="shared" si="355"/>
        <v>0</v>
      </c>
      <c r="DO316" s="254">
        <f t="shared" si="356"/>
        <v>0</v>
      </c>
      <c r="DP316" s="254">
        <f t="shared" si="357"/>
        <v>0</v>
      </c>
      <c r="DQ316" s="254">
        <f t="shared" si="358"/>
        <v>0</v>
      </c>
      <c r="DR316" s="254">
        <f t="shared" si="359"/>
        <v>0</v>
      </c>
      <c r="DS316" s="254">
        <f t="shared" si="360"/>
        <v>0</v>
      </c>
      <c r="DT316" s="254">
        <f t="shared" si="361"/>
        <v>0</v>
      </c>
      <c r="DU316" s="254">
        <f t="shared" si="362"/>
        <v>0</v>
      </c>
      <c r="DV316" s="254">
        <f t="shared" si="363"/>
        <v>0</v>
      </c>
    </row>
    <row r="317" spans="1:126" ht="12.75" customHeight="1">
      <c r="A317" s="152" t="s">
        <v>1</v>
      </c>
      <c r="B317" s="338"/>
      <c r="C317" s="338"/>
      <c r="D317" s="338"/>
      <c r="E317" s="338"/>
      <c r="F317" s="338"/>
      <c r="G317" s="366"/>
      <c r="H317" s="366"/>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38"/>
      <c r="AE317" s="338"/>
      <c r="AF317" s="339"/>
      <c r="AG317" s="339"/>
    </row>
  </sheetData>
  <sheetProtection algorithmName="SHA-512" hashValue="cp80hXYk+10tSzG49bLi5bX/EMLFClviQYqHVEermzp//iCjaauXczAv2CYpSOUL5WCKYxF8JAZcx8mgFwBY2w==" saltValue="4ZpkkxWtMVmA/zAyYTn87A==" spinCount="100000" sheet="1" objects="1" scenarios="1"/>
  <mergeCells count="4">
    <mergeCell ref="B5:C5"/>
    <mergeCell ref="Q9:X9"/>
    <mergeCell ref="A10:L10"/>
    <mergeCell ref="O10:X11"/>
  </mergeCells>
  <conditionalFormatting sqref="J14:U14">
    <cfRule type="expression" dxfId="72" priority="13">
      <formula>MAX($Q$17:$Q$316)=0</formula>
    </cfRule>
  </conditionalFormatting>
  <conditionalFormatting sqref="X14:AA14">
    <cfRule type="expression" dxfId="71" priority="12">
      <formula>MAX($X$17:$AA$316)=0</formula>
    </cfRule>
  </conditionalFormatting>
  <conditionalFormatting sqref="O10">
    <cfRule type="expression" dxfId="70" priority="11">
      <formula>$O$10&lt;&gt;""</formula>
    </cfRule>
  </conditionalFormatting>
  <conditionalFormatting sqref="Q9:X9">
    <cfRule type="containsText" dxfId="69" priority="10" operator="containsText" text="passed">
      <formula>NOT(ISERROR(SEARCH("passed",Q9)))</formula>
    </cfRule>
  </conditionalFormatting>
  <conditionalFormatting sqref="AG17:AG316">
    <cfRule type="containsText" dxfId="68" priority="8" operator="containsText" text="Not an Offer">
      <formula>NOT(ISERROR(SEARCH("Not an Offer",AG17)))</formula>
    </cfRule>
    <cfRule type="containsText" dxfId="67" priority="9" operator="containsText" text="OK">
      <formula>NOT(ISERROR(SEARCH("OK",AG17)))</formula>
    </cfRule>
  </conditionalFormatting>
  <conditionalFormatting sqref="AF17:AF18 AF270:AF316 AF175">
    <cfRule type="expression" dxfId="66" priority="7">
      <formula>AND(AG17&lt;&gt;"OK",AG17&lt;&gt;"Not an Offer")</formula>
    </cfRule>
  </conditionalFormatting>
  <conditionalFormatting sqref="AF223:AF269">
    <cfRule type="expression" dxfId="65" priority="6">
      <formula>AND(AG223&lt;&gt;"OK",AG223&lt;&gt;"Not an Offer")</formula>
    </cfRule>
  </conditionalFormatting>
  <conditionalFormatting sqref="AF176:AF222">
    <cfRule type="expression" dxfId="64" priority="5">
      <formula>AND(AG176&lt;&gt;"OK",AG176&lt;&gt;"Not an Offer")</formula>
    </cfRule>
  </conditionalFormatting>
  <conditionalFormatting sqref="AF128:AF174 AF19">
    <cfRule type="expression" dxfId="63" priority="4">
      <formula>AND(AG19&lt;&gt;"OK",AG19&lt;&gt;"Not an Offer")</formula>
    </cfRule>
  </conditionalFormatting>
  <conditionalFormatting sqref="AF81:AF127">
    <cfRule type="expression" dxfId="62" priority="3">
      <formula>AND(AG81&lt;&gt;"OK",AG81&lt;&gt;"Not an Offer")</formula>
    </cfRule>
  </conditionalFormatting>
  <conditionalFormatting sqref="AF20 AF35:AF80">
    <cfRule type="expression" dxfId="61" priority="2">
      <formula>AND(AG20&lt;&gt;"OK",AG20&lt;&gt;"Not an Offer")</formula>
    </cfRule>
  </conditionalFormatting>
  <conditionalFormatting sqref="AF21:AF34">
    <cfRule type="expression" dxfId="60" priority="1">
      <formula>AND(AG21&lt;&gt;"OK",AG21&lt;&gt;"Not an Offer")</formula>
    </cfRule>
  </conditionalFormatting>
  <conditionalFormatting sqref="J17:U316">
    <cfRule type="expression" dxfId="59" priority="16">
      <formula>MOD(J17,ROUND(J17,2))&gt;0</formula>
    </cfRule>
    <cfRule type="expression" dxfId="58" priority="18">
      <formula>$AG17&lt;&gt;"OK"</formula>
    </cfRule>
    <cfRule type="expression" dxfId="57" priority="19">
      <formula>J17&gt;CA$6</formula>
    </cfRule>
    <cfRule type="expression" dxfId="56" priority="20">
      <formula>AND(J17&lt;&gt;"",J17=0,MAX($J17:$U17)&gt;0)</formula>
    </cfRule>
  </conditionalFormatting>
  <conditionalFormatting sqref="X17:AA316">
    <cfRule type="expression" dxfId="55" priority="14">
      <formula>AND(X17&lt;&gt;"",X17=0,MAX($X17:$AA17)&gt;0)</formula>
    </cfRule>
    <cfRule type="expression" dxfId="54" priority="15">
      <formula>NOT(ISNUMBER(X17))</formula>
    </cfRule>
    <cfRule type="expression" dxfId="53" priority="17">
      <formula>MOD(X17,ROUND(X17,2))&gt;0</formula>
    </cfRule>
  </conditionalFormatting>
  <dataValidations count="10">
    <dataValidation type="list" allowBlank="1" showInputMessage="1" showErrorMessage="1" error="Date is greater than end date" sqref="G17:G316" xr:uid="{00000000-0002-0000-0500-000000000000}">
      <formula1>lsImportRightsRAs</formula1>
    </dataValidation>
    <dataValidation type="list" allowBlank="1" showInputMessage="1" showErrorMessage="1" error="Date is greater than end date" sqref="H15 H17:H316" xr:uid="{00000000-0002-0000-0500-000001000000}">
      <formula1>$DZ$15:$DZ$65</formula1>
    </dataValidation>
    <dataValidation operator="notBetween" sqref="J15:U15" xr:uid="{00000000-0002-0000-0500-000002000000}"/>
    <dataValidation type="whole" allowBlank="1" showInputMessage="1" showErrorMessage="1" sqref="V17:W316" xr:uid="{00000000-0002-0000-0500-000003000000}">
      <formula1>1</formula1>
      <formula2>10000</formula2>
    </dataValidation>
    <dataValidation operator="notBetween" allowBlank="1" showInputMessage="1" prompt="Capacity Block Size is limited to two (2) decimal places." sqref="X17:AA316 J17:U316" xr:uid="{00000000-0002-0000-0500-000004000000}"/>
    <dataValidation allowBlank="1" sqref="AC15:AE15 I15 AC17:AE316 I17:I316" xr:uid="{00000000-0002-0000-0500-000005000000}"/>
    <dataValidation allowBlank="1" showInputMessage="1" showErrorMessage="1" error="Date is greater than end date" sqref="D15:G15 D17:F316" xr:uid="{00000000-0002-0000-0500-000006000000}"/>
    <dataValidation type="whole" allowBlank="1" showInputMessage="1" showErrorMessage="1" sqref="C17:C316" xr:uid="{00000000-0002-0000-0500-000007000000}">
      <formula1>0</formula1>
      <formula2>1000</formula2>
    </dataValidation>
    <dataValidation type="whole" allowBlank="1" sqref="AB17:AB316" xr:uid="{00000000-0002-0000-0500-000008000000}">
      <formula1>1</formula1>
      <formula2>1000</formula2>
    </dataValidation>
    <dataValidation allowBlank="1" showInputMessage="1" showErrorMessage="1" prompt="&quot;Number of Blocks Lifted&quot; CANNOT EXCEED the Maximum Number of Blocks Offered and CANNOT BE LESS than the Minimum Number of Blocks Offered" sqref="C15" xr:uid="{00000000-0002-0000-0500-000009000000}"/>
  </dataValidations>
  <printOptions horizontalCentered="1" verticalCentered="1"/>
  <pageMargins left="0.25" right="0.25" top="0.75" bottom="0.75" header="0.3" footer="0.3"/>
  <pageSetup paperSize="3" scale="46" orientation="landscape" r:id="rId1"/>
  <headerFooter alignWithMargins="0"/>
  <rowBreaks count="1" manualBreakCount="1">
    <brk id="29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41"/>
    <pageSetUpPr fitToPage="1"/>
  </sheetPr>
  <dimension ref="A1:M81"/>
  <sheetViews>
    <sheetView zoomScaleNormal="100" zoomScaleSheetLayoutView="100" workbookViewId="0" xr3:uid="{9B253EF2-77E0-53E3-AE26-4D66ECD923F3}">
      <selection activeCell="G1" sqref="G1:XFD1048576"/>
    </sheetView>
  </sheetViews>
  <sheetFormatPr defaultColWidth="0" defaultRowHeight="12.75" customHeight="1" zeroHeight="1"/>
  <cols>
    <col min="1" max="1" width="8.140625" style="133" customWidth="1"/>
    <col min="2" max="2" width="23.140625" style="132" customWidth="1"/>
    <col min="3" max="3" width="18.85546875" style="132" bestFit="1" customWidth="1"/>
    <col min="4" max="4" width="13.85546875" style="117" hidden="1" customWidth="1"/>
    <col min="5" max="6" width="15.28515625" style="117" customWidth="1"/>
    <col min="7" max="7" width="4.7109375" style="117" hidden="1" customWidth="1"/>
    <col min="8" max="9" width="7.7109375" style="153" hidden="1" customWidth="1"/>
    <col min="10" max="13" width="7.7109375" style="117" hidden="1" customWidth="1"/>
    <col min="14" max="16384" width="18.7109375" style="117" hidden="1"/>
  </cols>
  <sheetData>
    <row r="1" spans="1:12" ht="30">
      <c r="A1" s="65" t="str">
        <f>'Front Page'!$A$4</f>
        <v>INDICATIVE OFFER</v>
      </c>
      <c r="B1" s="205"/>
      <c r="C1" s="205"/>
      <c r="D1" s="65"/>
      <c r="E1" s="354"/>
      <c r="F1" s="116"/>
    </row>
    <row r="2" spans="1:12">
      <c r="A2" s="118"/>
      <c r="B2" s="119"/>
      <c r="C2" s="119"/>
      <c r="D2" s="119"/>
      <c r="E2" s="119"/>
      <c r="F2" s="206"/>
    </row>
    <row r="3" spans="1:12">
      <c r="A3" s="120" t="s">
        <v>340</v>
      </c>
      <c r="B3" s="121"/>
      <c r="C3" s="121"/>
      <c r="D3" s="120"/>
      <c r="E3" s="355"/>
      <c r="F3" s="207"/>
    </row>
    <row r="4" spans="1:12">
      <c r="A4" s="122" t="s">
        <v>199</v>
      </c>
      <c r="B4" s="123"/>
      <c r="C4" s="123"/>
      <c r="D4" s="122"/>
      <c r="E4" s="253"/>
      <c r="F4" s="208"/>
      <c r="H4" s="117"/>
    </row>
    <row r="5" spans="1:12">
      <c r="A5" s="122"/>
      <c r="B5" s="123"/>
      <c r="C5" s="123"/>
      <c r="D5" s="253"/>
      <c r="E5" s="253"/>
      <c r="F5" s="208"/>
    </row>
    <row r="6" spans="1:12" s="124" customFormat="1">
      <c r="A6" s="125" t="s">
        <v>341</v>
      </c>
      <c r="B6" s="126"/>
      <c r="C6" s="126"/>
      <c r="D6" s="126"/>
      <c r="E6" s="126"/>
      <c r="F6" s="209"/>
      <c r="H6" s="153"/>
      <c r="I6" s="153"/>
    </row>
    <row r="7" spans="1:12">
      <c r="B7" s="272" t="s">
        <v>121</v>
      </c>
      <c r="C7" s="157"/>
      <c r="D7" s="157"/>
      <c r="E7" s="157"/>
      <c r="F7" s="210"/>
      <c r="H7" s="204" t="s">
        <v>342</v>
      </c>
    </row>
    <row r="8" spans="1:12" s="124" customFormat="1" ht="34.9" customHeight="1">
      <c r="A8" s="157"/>
      <c r="B8" s="450" t="str">
        <f>IF(H8&gt;0,I8,"Limit validation passed")</f>
        <v>Limit validation passed</v>
      </c>
      <c r="C8" s="451"/>
      <c r="D8" s="451"/>
      <c r="E8" s="451"/>
      <c r="F8" s="452"/>
      <c r="H8" s="153">
        <f>SUM(H14,K14,H19,I19,L19)</f>
        <v>0</v>
      </c>
      <c r="I8" s="153" t="str">
        <f>I14&amp;L14&amp;H18&amp;L18&amp;I18</f>
        <v/>
      </c>
      <c r="J8" s="117"/>
      <c r="K8" s="117"/>
      <c r="L8" s="117"/>
    </row>
    <row r="9" spans="1:12" s="124" customFormat="1" ht="13.9" customHeight="1">
      <c r="A9" s="158"/>
      <c r="B9" s="157"/>
      <c r="C9" s="157"/>
      <c r="D9" s="157"/>
      <c r="E9" s="356"/>
      <c r="F9" s="208"/>
      <c r="H9" s="153"/>
      <c r="I9" s="153"/>
      <c r="J9" s="117"/>
      <c r="K9" s="117"/>
      <c r="L9" s="117"/>
    </row>
    <row r="10" spans="1:12" s="124" customFormat="1">
      <c r="A10" s="125" t="s">
        <v>343</v>
      </c>
      <c r="B10" s="126"/>
      <c r="C10" s="126"/>
      <c r="D10" s="126"/>
      <c r="E10" s="126"/>
      <c r="F10" s="209"/>
      <c r="H10" s="153"/>
      <c r="I10" s="153"/>
    </row>
    <row r="11" spans="1:12" s="124" customFormat="1" ht="14.45" customHeight="1">
      <c r="A11" s="159" t="s">
        <v>344</v>
      </c>
      <c r="B11" s="119"/>
      <c r="C11" s="119"/>
      <c r="D11" s="119"/>
      <c r="E11" s="119"/>
      <c r="F11" s="206"/>
      <c r="H11" s="153"/>
      <c r="I11" s="153"/>
    </row>
    <row r="12" spans="1:12" s="124" customFormat="1" ht="12.75" customHeight="1">
      <c r="A12" s="159" t="s">
        <v>345</v>
      </c>
      <c r="B12" s="157"/>
      <c r="C12" s="157"/>
      <c r="D12" s="157"/>
      <c r="E12" s="157"/>
      <c r="F12" s="210"/>
      <c r="H12" s="153"/>
      <c r="I12" s="153"/>
    </row>
    <row r="13" spans="1:12" s="124" customFormat="1">
      <c r="A13" s="250"/>
      <c r="B13" s="157"/>
      <c r="C13" s="157"/>
      <c r="D13" s="157"/>
      <c r="E13" s="157"/>
      <c r="F13" s="210"/>
      <c r="H13" s="153"/>
      <c r="I13" s="153"/>
      <c r="L13" s="153">
        <v>9999999</v>
      </c>
    </row>
    <row r="14" spans="1:12" s="124" customFormat="1" ht="24" customHeight="1">
      <c r="A14" s="448" t="s">
        <v>346</v>
      </c>
      <c r="B14" s="449"/>
      <c r="C14" s="134">
        <v>99999999</v>
      </c>
      <c r="D14" s="156"/>
      <c r="E14" s="453" t="str">
        <f>IF(C14&gt;=SUM(C21:C68),"[SCE Note: No Total Volume Limit, only Monthly Volume Limits.]","[SCE Note: Limit is in addition to Monthly Volume Limits.]")</f>
        <v>[SCE Note: No Total Volume Limit, only Monthly Volume Limits.]</v>
      </c>
      <c r="F14" s="454"/>
      <c r="H14" s="153">
        <f>IF(ISNUMBER(C14),0,1)</f>
        <v>0</v>
      </c>
      <c r="I14" s="273" t="str">
        <f>IF(H14&gt;0,"Enter a number |","")</f>
        <v/>
      </c>
      <c r="J14" s="153">
        <f>C14-'RA Offers'!BY10</f>
        <v>99999999</v>
      </c>
      <c r="K14" s="153">
        <f>IF(J14&lt;0,1,0)</f>
        <v>0</v>
      </c>
      <c r="L14" s="273" t="str">
        <f>IF(J14&lt;0,"Total Volume Limit is too small to pick up the largest Offer |","")</f>
        <v/>
      </c>
    </row>
    <row r="15" spans="1:12" s="124" customFormat="1">
      <c r="A15" s="118"/>
      <c r="B15" s="119"/>
      <c r="C15" s="119"/>
      <c r="D15" s="119"/>
      <c r="E15" s="119"/>
      <c r="F15" s="211"/>
      <c r="H15" s="153"/>
      <c r="I15" s="153"/>
      <c r="J15" s="153"/>
    </row>
    <row r="16" spans="1:12" s="124" customFormat="1" ht="14.45" customHeight="1">
      <c r="A16" s="125" t="s">
        <v>347</v>
      </c>
      <c r="B16" s="126"/>
      <c r="C16" s="126"/>
      <c r="D16" s="126"/>
      <c r="E16" s="126"/>
      <c r="F16" s="209"/>
      <c r="H16" s="153"/>
      <c r="I16" s="153">
        <f t="array" ref="I16">TRANSPOSE('RA Offers'!$CA$13:$DV$13)</f>
        <v>0</v>
      </c>
      <c r="J16" s="153"/>
    </row>
    <row r="17" spans="1:13" s="124" customFormat="1" ht="14.45" customHeight="1">
      <c r="A17" s="159" t="s">
        <v>348</v>
      </c>
      <c r="B17" s="119"/>
      <c r="C17" s="119"/>
      <c r="D17" s="119"/>
      <c r="E17" s="119"/>
      <c r="F17" s="206"/>
      <c r="H17" s="153"/>
      <c r="I17" s="153"/>
      <c r="J17" s="153"/>
    </row>
    <row r="18" spans="1:13" s="124" customFormat="1" ht="14.45" customHeight="1">
      <c r="A18" s="159" t="s">
        <v>349</v>
      </c>
      <c r="B18" s="157"/>
      <c r="C18" s="157"/>
      <c r="D18" s="157"/>
      <c r="E18" s="157"/>
      <c r="F18" s="210"/>
      <c r="H18" s="273" t="str">
        <f>IF(H19&gt;0,"Enter a number |","")</f>
        <v/>
      </c>
      <c r="I18" s="273" t="str">
        <f>IF(H19=0,IF(I19&gt;0,"Monthly Volume Limits are too low to select the largest offer |",""),"")</f>
        <v/>
      </c>
      <c r="J18" s="153"/>
      <c r="L18" s="273" t="str">
        <f>IF(L19&gt;0,"Monthly Volume Limits exceed the sum of all Units NQC","")</f>
        <v/>
      </c>
    </row>
    <row r="19" spans="1:13" s="124" customFormat="1">
      <c r="A19" s="127"/>
      <c r="B19" s="128"/>
      <c r="C19" s="128"/>
      <c r="D19" s="128"/>
      <c r="E19" s="128"/>
      <c r="F19" s="211"/>
      <c r="H19" s="153">
        <f>SUM(H21:H68)</f>
        <v>0</v>
      </c>
      <c r="I19" s="153">
        <f>SUM(I21:I68)</f>
        <v>0</v>
      </c>
      <c r="L19" s="153">
        <f>SUM(L21:L68)</f>
        <v>0</v>
      </c>
    </row>
    <row r="20" spans="1:13" s="124" customFormat="1" ht="72">
      <c r="A20" s="127"/>
      <c r="B20" s="154" t="s">
        <v>350</v>
      </c>
      <c r="C20" s="155" t="s">
        <v>351</v>
      </c>
      <c r="D20" s="129" t="s">
        <v>352</v>
      </c>
      <c r="E20" s="252" t="s">
        <v>353</v>
      </c>
      <c r="F20" s="252" t="s">
        <v>354</v>
      </c>
      <c r="H20" s="357" t="s">
        <v>355</v>
      </c>
      <c r="I20" s="357" t="s">
        <v>356</v>
      </c>
      <c r="J20" s="357" t="s">
        <v>357</v>
      </c>
      <c r="K20" s="357" t="s">
        <v>358</v>
      </c>
      <c r="L20" s="357" t="s">
        <v>359</v>
      </c>
      <c r="M20" s="358"/>
    </row>
    <row r="21" spans="1:13" s="124" customFormat="1">
      <c r="A21" s="127"/>
      <c r="B21" s="212">
        <f>EOMONTH("1/1/"&amp;LEFT('RA Offers'!X14,4),-1)+1</f>
        <v>43466</v>
      </c>
      <c r="C21" s="134">
        <v>99999</v>
      </c>
      <c r="D21" s="131"/>
      <c r="E21" s="251">
        <f t="shared" ref="E21:E68" si="0">J21</f>
        <v>0</v>
      </c>
      <c r="F21" s="251">
        <f t="shared" ref="F21:F68" si="1">K21</f>
        <v>0</v>
      </c>
      <c r="H21" s="153">
        <f>IF(ISNUMBER(C21),0,1)</f>
        <v>0</v>
      </c>
      <c r="I21" s="153">
        <f t="shared" ref="I21:I68" si="2">IF(ISNUMBER(C21),IF(C21&lt;J21,1,0),1)</f>
        <v>0</v>
      </c>
      <c r="J21" s="153">
        <f t="array" ref="J21:J68">TRANSPOSE('RA Offers'!$CA$11:$DV$11)</f>
        <v>0</v>
      </c>
      <c r="K21" s="153">
        <f t="array" ref="K21:K32">TRANSPOSE('Front Page'!T60:AE60)</f>
        <v>0</v>
      </c>
      <c r="L21" s="153">
        <f>IF(M21&lt;0,IF(C21&gt;K21,1,0),0)</f>
        <v>0</v>
      </c>
      <c r="M21" s="153">
        <f t="array" ref="M21:M68">TRANSPOSE('RA Offers'!$CA$8:$DV$8)</f>
        <v>0</v>
      </c>
    </row>
    <row r="22" spans="1:13" s="124" customFormat="1">
      <c r="A22" s="127"/>
      <c r="B22" s="212">
        <f>EOMONTH(B21,0)+1</f>
        <v>43497</v>
      </c>
      <c r="C22" s="134">
        <v>99999</v>
      </c>
      <c r="D22" s="131"/>
      <c r="E22" s="251">
        <f t="shared" si="0"/>
        <v>0</v>
      </c>
      <c r="F22" s="251">
        <f t="shared" si="1"/>
        <v>0</v>
      </c>
      <c r="H22" s="153">
        <f t="shared" ref="H22:H68" si="3">IF(ISNUMBER(C22),0,1)</f>
        <v>0</v>
      </c>
      <c r="I22" s="153">
        <f t="shared" si="2"/>
        <v>0</v>
      </c>
      <c r="J22" s="153">
        <v>0</v>
      </c>
      <c r="K22" s="153">
        <v>0</v>
      </c>
      <c r="L22" s="153">
        <f t="shared" ref="L22:L68" si="4">IF(M22&lt;0,IF(C22&gt;K22,1,0),0)</f>
        <v>0</v>
      </c>
      <c r="M22" s="153">
        <v>0</v>
      </c>
    </row>
    <row r="23" spans="1:13" s="124" customFormat="1">
      <c r="A23" s="127"/>
      <c r="B23" s="212">
        <f t="shared" ref="B23:B68" si="5">EOMONTH(B22,0)+1</f>
        <v>43525</v>
      </c>
      <c r="C23" s="134">
        <v>99999</v>
      </c>
      <c r="D23" s="131"/>
      <c r="E23" s="251">
        <f t="shared" si="0"/>
        <v>0</v>
      </c>
      <c r="F23" s="251">
        <f t="shared" si="1"/>
        <v>0</v>
      </c>
      <c r="H23" s="153">
        <f t="shared" si="3"/>
        <v>0</v>
      </c>
      <c r="I23" s="153">
        <f t="shared" si="2"/>
        <v>0</v>
      </c>
      <c r="J23" s="153">
        <v>0</v>
      </c>
      <c r="K23" s="153">
        <v>0</v>
      </c>
      <c r="L23" s="153">
        <f t="shared" si="4"/>
        <v>0</v>
      </c>
      <c r="M23" s="153">
        <v>0</v>
      </c>
    </row>
    <row r="24" spans="1:13" s="124" customFormat="1">
      <c r="A24" s="127"/>
      <c r="B24" s="212">
        <f t="shared" si="5"/>
        <v>43556</v>
      </c>
      <c r="C24" s="134">
        <v>99999</v>
      </c>
      <c r="D24" s="131"/>
      <c r="E24" s="251">
        <f t="shared" si="0"/>
        <v>0</v>
      </c>
      <c r="F24" s="251">
        <f t="shared" si="1"/>
        <v>0</v>
      </c>
      <c r="H24" s="153">
        <f t="shared" si="3"/>
        <v>0</v>
      </c>
      <c r="I24" s="153">
        <f t="shared" si="2"/>
        <v>0</v>
      </c>
      <c r="J24" s="153">
        <v>0</v>
      </c>
      <c r="K24" s="153">
        <v>0</v>
      </c>
      <c r="L24" s="153">
        <f t="shared" si="4"/>
        <v>0</v>
      </c>
      <c r="M24" s="153">
        <v>0</v>
      </c>
    </row>
    <row r="25" spans="1:13" s="124" customFormat="1">
      <c r="A25" s="127"/>
      <c r="B25" s="212">
        <f t="shared" si="5"/>
        <v>43586</v>
      </c>
      <c r="C25" s="134">
        <v>99999</v>
      </c>
      <c r="D25" s="131"/>
      <c r="E25" s="251">
        <f t="shared" si="0"/>
        <v>0</v>
      </c>
      <c r="F25" s="251">
        <f t="shared" si="1"/>
        <v>0</v>
      </c>
      <c r="H25" s="153">
        <f t="shared" si="3"/>
        <v>0</v>
      </c>
      <c r="I25" s="153">
        <f t="shared" si="2"/>
        <v>0</v>
      </c>
      <c r="J25" s="153">
        <v>0</v>
      </c>
      <c r="K25" s="153">
        <v>0</v>
      </c>
      <c r="L25" s="153">
        <f t="shared" si="4"/>
        <v>0</v>
      </c>
      <c r="M25" s="153">
        <v>0</v>
      </c>
    </row>
    <row r="26" spans="1:13" s="124" customFormat="1">
      <c r="A26" s="127"/>
      <c r="B26" s="212">
        <f t="shared" si="5"/>
        <v>43617</v>
      </c>
      <c r="C26" s="134">
        <v>99999</v>
      </c>
      <c r="D26" s="131"/>
      <c r="E26" s="251">
        <f t="shared" si="0"/>
        <v>0</v>
      </c>
      <c r="F26" s="251">
        <f t="shared" si="1"/>
        <v>0</v>
      </c>
      <c r="H26" s="153">
        <f t="shared" si="3"/>
        <v>0</v>
      </c>
      <c r="I26" s="153">
        <f t="shared" si="2"/>
        <v>0</v>
      </c>
      <c r="J26" s="153">
        <v>0</v>
      </c>
      <c r="K26" s="153">
        <v>0</v>
      </c>
      <c r="L26" s="153">
        <f t="shared" si="4"/>
        <v>0</v>
      </c>
      <c r="M26" s="153">
        <v>0</v>
      </c>
    </row>
    <row r="27" spans="1:13" s="124" customFormat="1">
      <c r="A27" s="127"/>
      <c r="B27" s="212">
        <f t="shared" si="5"/>
        <v>43647</v>
      </c>
      <c r="C27" s="134">
        <v>99999</v>
      </c>
      <c r="D27" s="131"/>
      <c r="E27" s="251">
        <f t="shared" si="0"/>
        <v>0</v>
      </c>
      <c r="F27" s="251">
        <f t="shared" si="1"/>
        <v>0</v>
      </c>
      <c r="H27" s="153">
        <f t="shared" si="3"/>
        <v>0</v>
      </c>
      <c r="I27" s="153">
        <f t="shared" si="2"/>
        <v>0</v>
      </c>
      <c r="J27" s="153">
        <v>0</v>
      </c>
      <c r="K27" s="153">
        <v>0</v>
      </c>
      <c r="L27" s="153">
        <f t="shared" si="4"/>
        <v>0</v>
      </c>
      <c r="M27" s="153">
        <v>0</v>
      </c>
    </row>
    <row r="28" spans="1:13" s="124" customFormat="1">
      <c r="A28" s="127"/>
      <c r="B28" s="212">
        <f t="shared" si="5"/>
        <v>43678</v>
      </c>
      <c r="C28" s="134">
        <v>99999</v>
      </c>
      <c r="D28" s="131"/>
      <c r="E28" s="251">
        <f t="shared" si="0"/>
        <v>0</v>
      </c>
      <c r="F28" s="251">
        <f t="shared" si="1"/>
        <v>0</v>
      </c>
      <c r="H28" s="153">
        <f t="shared" si="3"/>
        <v>0</v>
      </c>
      <c r="I28" s="153">
        <f t="shared" si="2"/>
        <v>0</v>
      </c>
      <c r="J28" s="153">
        <v>0</v>
      </c>
      <c r="K28" s="153">
        <v>0</v>
      </c>
      <c r="L28" s="153">
        <f t="shared" si="4"/>
        <v>0</v>
      </c>
      <c r="M28" s="153">
        <v>0</v>
      </c>
    </row>
    <row r="29" spans="1:13" s="124" customFormat="1">
      <c r="A29" s="127"/>
      <c r="B29" s="212">
        <f t="shared" si="5"/>
        <v>43709</v>
      </c>
      <c r="C29" s="134">
        <v>99999</v>
      </c>
      <c r="D29" s="131"/>
      <c r="E29" s="251">
        <f t="shared" si="0"/>
        <v>0</v>
      </c>
      <c r="F29" s="251">
        <f t="shared" si="1"/>
        <v>0</v>
      </c>
      <c r="H29" s="153">
        <f t="shared" si="3"/>
        <v>0</v>
      </c>
      <c r="I29" s="153">
        <f t="shared" si="2"/>
        <v>0</v>
      </c>
      <c r="J29" s="153">
        <v>0</v>
      </c>
      <c r="K29" s="153">
        <v>0</v>
      </c>
      <c r="L29" s="153">
        <f t="shared" si="4"/>
        <v>0</v>
      </c>
      <c r="M29" s="153">
        <v>0</v>
      </c>
    </row>
    <row r="30" spans="1:13" s="124" customFormat="1">
      <c r="A30" s="127"/>
      <c r="B30" s="212">
        <f t="shared" si="5"/>
        <v>43739</v>
      </c>
      <c r="C30" s="134">
        <v>99999</v>
      </c>
      <c r="D30" s="131"/>
      <c r="E30" s="251">
        <f t="shared" si="0"/>
        <v>0</v>
      </c>
      <c r="F30" s="251">
        <f t="shared" si="1"/>
        <v>0</v>
      </c>
      <c r="H30" s="153">
        <f t="shared" si="3"/>
        <v>0</v>
      </c>
      <c r="I30" s="153">
        <f t="shared" si="2"/>
        <v>0</v>
      </c>
      <c r="J30" s="153">
        <v>0</v>
      </c>
      <c r="K30" s="153">
        <v>0</v>
      </c>
      <c r="L30" s="153">
        <f t="shared" si="4"/>
        <v>0</v>
      </c>
      <c r="M30" s="153">
        <v>0</v>
      </c>
    </row>
    <row r="31" spans="1:13" s="124" customFormat="1">
      <c r="A31" s="127"/>
      <c r="B31" s="212">
        <f t="shared" si="5"/>
        <v>43770</v>
      </c>
      <c r="C31" s="134">
        <v>99999</v>
      </c>
      <c r="D31" s="131"/>
      <c r="E31" s="251">
        <f t="shared" si="0"/>
        <v>0</v>
      </c>
      <c r="F31" s="251">
        <f t="shared" si="1"/>
        <v>0</v>
      </c>
      <c r="H31" s="153">
        <f t="shared" si="3"/>
        <v>0</v>
      </c>
      <c r="I31" s="153">
        <f t="shared" si="2"/>
        <v>0</v>
      </c>
      <c r="J31" s="153">
        <v>0</v>
      </c>
      <c r="K31" s="153">
        <v>0</v>
      </c>
      <c r="L31" s="153">
        <f t="shared" si="4"/>
        <v>0</v>
      </c>
      <c r="M31" s="153">
        <v>0</v>
      </c>
    </row>
    <row r="32" spans="1:13" s="124" customFormat="1">
      <c r="A32" s="127"/>
      <c r="B32" s="212">
        <f t="shared" si="5"/>
        <v>43800</v>
      </c>
      <c r="C32" s="134">
        <v>99999</v>
      </c>
      <c r="D32" s="131"/>
      <c r="E32" s="251">
        <f t="shared" si="0"/>
        <v>0</v>
      </c>
      <c r="F32" s="251">
        <f t="shared" si="1"/>
        <v>0</v>
      </c>
      <c r="H32" s="153">
        <f t="shared" si="3"/>
        <v>0</v>
      </c>
      <c r="I32" s="153">
        <f t="shared" si="2"/>
        <v>0</v>
      </c>
      <c r="J32" s="153">
        <v>0</v>
      </c>
      <c r="K32" s="153">
        <v>0</v>
      </c>
      <c r="L32" s="153">
        <f t="shared" si="4"/>
        <v>0</v>
      </c>
      <c r="M32" s="153">
        <v>0</v>
      </c>
    </row>
    <row r="33" spans="1:13" s="124" customFormat="1">
      <c r="A33" s="127"/>
      <c r="B33" s="212">
        <f t="shared" si="5"/>
        <v>43831</v>
      </c>
      <c r="C33" s="134">
        <v>99999</v>
      </c>
      <c r="D33" s="131"/>
      <c r="E33" s="251">
        <f t="shared" si="0"/>
        <v>0</v>
      </c>
      <c r="F33" s="251">
        <f t="shared" si="1"/>
        <v>0</v>
      </c>
      <c r="H33" s="153">
        <f t="shared" si="3"/>
        <v>0</v>
      </c>
      <c r="I33" s="153">
        <f t="shared" si="2"/>
        <v>0</v>
      </c>
      <c r="J33" s="153">
        <v>0</v>
      </c>
      <c r="K33" s="153">
        <f>K21</f>
        <v>0</v>
      </c>
      <c r="L33" s="153">
        <f t="shared" si="4"/>
        <v>0</v>
      </c>
      <c r="M33" s="153">
        <v>0</v>
      </c>
    </row>
    <row r="34" spans="1:13" s="124" customFormat="1">
      <c r="A34" s="127"/>
      <c r="B34" s="212">
        <f t="shared" si="5"/>
        <v>43862</v>
      </c>
      <c r="C34" s="134">
        <v>99999</v>
      </c>
      <c r="D34" s="131"/>
      <c r="E34" s="251">
        <f t="shared" si="0"/>
        <v>0</v>
      </c>
      <c r="F34" s="251">
        <f t="shared" si="1"/>
        <v>0</v>
      </c>
      <c r="H34" s="153">
        <f t="shared" si="3"/>
        <v>0</v>
      </c>
      <c r="I34" s="153">
        <f t="shared" si="2"/>
        <v>0</v>
      </c>
      <c r="J34" s="153">
        <v>0</v>
      </c>
      <c r="K34" s="153">
        <f t="shared" ref="K34:K68" si="6">K22</f>
        <v>0</v>
      </c>
      <c r="L34" s="153">
        <f t="shared" si="4"/>
        <v>0</v>
      </c>
      <c r="M34" s="153">
        <v>0</v>
      </c>
    </row>
    <row r="35" spans="1:13" s="124" customFormat="1">
      <c r="A35" s="127"/>
      <c r="B35" s="212">
        <f t="shared" si="5"/>
        <v>43891</v>
      </c>
      <c r="C35" s="134">
        <v>99999</v>
      </c>
      <c r="D35" s="131"/>
      <c r="E35" s="251">
        <f t="shared" si="0"/>
        <v>0</v>
      </c>
      <c r="F35" s="251">
        <f t="shared" si="1"/>
        <v>0</v>
      </c>
      <c r="H35" s="153">
        <f t="shared" si="3"/>
        <v>0</v>
      </c>
      <c r="I35" s="153">
        <f t="shared" si="2"/>
        <v>0</v>
      </c>
      <c r="J35" s="153">
        <v>0</v>
      </c>
      <c r="K35" s="153">
        <f t="shared" si="6"/>
        <v>0</v>
      </c>
      <c r="L35" s="153">
        <f t="shared" si="4"/>
        <v>0</v>
      </c>
      <c r="M35" s="153">
        <v>0</v>
      </c>
    </row>
    <row r="36" spans="1:13" s="124" customFormat="1">
      <c r="A36" s="127"/>
      <c r="B36" s="212">
        <f t="shared" si="5"/>
        <v>43922</v>
      </c>
      <c r="C36" s="134">
        <v>99999</v>
      </c>
      <c r="D36" s="131"/>
      <c r="E36" s="251">
        <f t="shared" si="0"/>
        <v>0</v>
      </c>
      <c r="F36" s="251">
        <f t="shared" si="1"/>
        <v>0</v>
      </c>
      <c r="H36" s="153">
        <f t="shared" si="3"/>
        <v>0</v>
      </c>
      <c r="I36" s="153">
        <f t="shared" si="2"/>
        <v>0</v>
      </c>
      <c r="J36" s="153">
        <v>0</v>
      </c>
      <c r="K36" s="153">
        <f t="shared" si="6"/>
        <v>0</v>
      </c>
      <c r="L36" s="153">
        <f t="shared" si="4"/>
        <v>0</v>
      </c>
      <c r="M36" s="153">
        <v>0</v>
      </c>
    </row>
    <row r="37" spans="1:13" s="124" customFormat="1">
      <c r="A37" s="127"/>
      <c r="B37" s="212">
        <f t="shared" si="5"/>
        <v>43952</v>
      </c>
      <c r="C37" s="134">
        <v>99999</v>
      </c>
      <c r="D37" s="131"/>
      <c r="E37" s="251">
        <f t="shared" si="0"/>
        <v>0</v>
      </c>
      <c r="F37" s="251">
        <f t="shared" si="1"/>
        <v>0</v>
      </c>
      <c r="H37" s="153">
        <f t="shared" si="3"/>
        <v>0</v>
      </c>
      <c r="I37" s="153">
        <f t="shared" si="2"/>
        <v>0</v>
      </c>
      <c r="J37" s="153">
        <v>0</v>
      </c>
      <c r="K37" s="153">
        <f t="shared" si="6"/>
        <v>0</v>
      </c>
      <c r="L37" s="153">
        <f t="shared" si="4"/>
        <v>0</v>
      </c>
      <c r="M37" s="153">
        <v>0</v>
      </c>
    </row>
    <row r="38" spans="1:13" s="124" customFormat="1">
      <c r="A38" s="127"/>
      <c r="B38" s="212">
        <f t="shared" si="5"/>
        <v>43983</v>
      </c>
      <c r="C38" s="134">
        <v>99999</v>
      </c>
      <c r="D38" s="131"/>
      <c r="E38" s="251">
        <f t="shared" si="0"/>
        <v>0</v>
      </c>
      <c r="F38" s="251">
        <f t="shared" si="1"/>
        <v>0</v>
      </c>
      <c r="H38" s="153">
        <f t="shared" si="3"/>
        <v>0</v>
      </c>
      <c r="I38" s="153">
        <f t="shared" si="2"/>
        <v>0</v>
      </c>
      <c r="J38" s="153">
        <v>0</v>
      </c>
      <c r="K38" s="153">
        <f t="shared" si="6"/>
        <v>0</v>
      </c>
      <c r="L38" s="153">
        <f t="shared" si="4"/>
        <v>0</v>
      </c>
      <c r="M38" s="153">
        <v>0</v>
      </c>
    </row>
    <row r="39" spans="1:13" s="124" customFormat="1">
      <c r="A39" s="127"/>
      <c r="B39" s="212">
        <f t="shared" si="5"/>
        <v>44013</v>
      </c>
      <c r="C39" s="134">
        <v>99999</v>
      </c>
      <c r="D39" s="131"/>
      <c r="E39" s="251">
        <f t="shared" si="0"/>
        <v>0</v>
      </c>
      <c r="F39" s="251">
        <f t="shared" si="1"/>
        <v>0</v>
      </c>
      <c r="H39" s="153">
        <f t="shared" si="3"/>
        <v>0</v>
      </c>
      <c r="I39" s="153">
        <f t="shared" si="2"/>
        <v>0</v>
      </c>
      <c r="J39" s="153">
        <v>0</v>
      </c>
      <c r="K39" s="153">
        <f t="shared" si="6"/>
        <v>0</v>
      </c>
      <c r="L39" s="153">
        <f t="shared" si="4"/>
        <v>0</v>
      </c>
      <c r="M39" s="153">
        <v>0</v>
      </c>
    </row>
    <row r="40" spans="1:13" s="124" customFormat="1">
      <c r="A40" s="127"/>
      <c r="B40" s="212">
        <f t="shared" si="5"/>
        <v>44044</v>
      </c>
      <c r="C40" s="134">
        <v>99999</v>
      </c>
      <c r="D40" s="131"/>
      <c r="E40" s="251">
        <f t="shared" si="0"/>
        <v>0</v>
      </c>
      <c r="F40" s="251">
        <f t="shared" si="1"/>
        <v>0</v>
      </c>
      <c r="H40" s="153">
        <f t="shared" si="3"/>
        <v>0</v>
      </c>
      <c r="I40" s="153">
        <f t="shared" si="2"/>
        <v>0</v>
      </c>
      <c r="J40" s="153">
        <v>0</v>
      </c>
      <c r="K40" s="153">
        <f t="shared" si="6"/>
        <v>0</v>
      </c>
      <c r="L40" s="153">
        <f t="shared" si="4"/>
        <v>0</v>
      </c>
      <c r="M40" s="153">
        <v>0</v>
      </c>
    </row>
    <row r="41" spans="1:13" s="124" customFormat="1">
      <c r="A41" s="127"/>
      <c r="B41" s="212">
        <f t="shared" si="5"/>
        <v>44075</v>
      </c>
      <c r="C41" s="134">
        <v>99999</v>
      </c>
      <c r="D41" s="131"/>
      <c r="E41" s="251">
        <f t="shared" si="0"/>
        <v>0</v>
      </c>
      <c r="F41" s="251">
        <f t="shared" si="1"/>
        <v>0</v>
      </c>
      <c r="H41" s="153">
        <f t="shared" si="3"/>
        <v>0</v>
      </c>
      <c r="I41" s="153">
        <f t="shared" si="2"/>
        <v>0</v>
      </c>
      <c r="J41" s="153">
        <v>0</v>
      </c>
      <c r="K41" s="153">
        <f t="shared" si="6"/>
        <v>0</v>
      </c>
      <c r="L41" s="153">
        <f t="shared" si="4"/>
        <v>0</v>
      </c>
      <c r="M41" s="153">
        <v>0</v>
      </c>
    </row>
    <row r="42" spans="1:13" s="124" customFormat="1">
      <c r="A42" s="127"/>
      <c r="B42" s="212">
        <f t="shared" si="5"/>
        <v>44105</v>
      </c>
      <c r="C42" s="134">
        <v>99999</v>
      </c>
      <c r="D42" s="131"/>
      <c r="E42" s="251">
        <f t="shared" si="0"/>
        <v>0</v>
      </c>
      <c r="F42" s="251">
        <f t="shared" si="1"/>
        <v>0</v>
      </c>
      <c r="H42" s="153">
        <f t="shared" si="3"/>
        <v>0</v>
      </c>
      <c r="I42" s="153">
        <f t="shared" si="2"/>
        <v>0</v>
      </c>
      <c r="J42" s="153">
        <v>0</v>
      </c>
      <c r="K42" s="153">
        <f t="shared" si="6"/>
        <v>0</v>
      </c>
      <c r="L42" s="153">
        <f t="shared" si="4"/>
        <v>0</v>
      </c>
      <c r="M42" s="153">
        <v>0</v>
      </c>
    </row>
    <row r="43" spans="1:13" s="124" customFormat="1">
      <c r="A43" s="127"/>
      <c r="B43" s="212">
        <f t="shared" si="5"/>
        <v>44136</v>
      </c>
      <c r="C43" s="134">
        <v>99999</v>
      </c>
      <c r="D43" s="131"/>
      <c r="E43" s="251">
        <f t="shared" si="0"/>
        <v>0</v>
      </c>
      <c r="F43" s="251">
        <f t="shared" si="1"/>
        <v>0</v>
      </c>
      <c r="H43" s="153">
        <f t="shared" si="3"/>
        <v>0</v>
      </c>
      <c r="I43" s="153">
        <f t="shared" si="2"/>
        <v>0</v>
      </c>
      <c r="J43" s="153">
        <v>0</v>
      </c>
      <c r="K43" s="153">
        <f t="shared" si="6"/>
        <v>0</v>
      </c>
      <c r="L43" s="153">
        <f t="shared" si="4"/>
        <v>0</v>
      </c>
      <c r="M43" s="153">
        <v>0</v>
      </c>
    </row>
    <row r="44" spans="1:13" s="124" customFormat="1">
      <c r="A44" s="127"/>
      <c r="B44" s="212">
        <f t="shared" si="5"/>
        <v>44166</v>
      </c>
      <c r="C44" s="134">
        <v>99999</v>
      </c>
      <c r="D44" s="131"/>
      <c r="E44" s="251">
        <f t="shared" si="0"/>
        <v>0</v>
      </c>
      <c r="F44" s="251">
        <f t="shared" si="1"/>
        <v>0</v>
      </c>
      <c r="H44" s="153">
        <f t="shared" si="3"/>
        <v>0</v>
      </c>
      <c r="I44" s="153">
        <f t="shared" si="2"/>
        <v>0</v>
      </c>
      <c r="J44" s="153">
        <v>0</v>
      </c>
      <c r="K44" s="153">
        <f t="shared" si="6"/>
        <v>0</v>
      </c>
      <c r="L44" s="153">
        <f t="shared" si="4"/>
        <v>0</v>
      </c>
      <c r="M44" s="153">
        <v>0</v>
      </c>
    </row>
    <row r="45" spans="1:13" s="124" customFormat="1">
      <c r="A45" s="127"/>
      <c r="B45" s="212">
        <f t="shared" si="5"/>
        <v>44197</v>
      </c>
      <c r="C45" s="134">
        <v>99999</v>
      </c>
      <c r="D45" s="131"/>
      <c r="E45" s="251">
        <f t="shared" si="0"/>
        <v>0</v>
      </c>
      <c r="F45" s="251">
        <f t="shared" si="1"/>
        <v>0</v>
      </c>
      <c r="H45" s="153">
        <f t="shared" si="3"/>
        <v>0</v>
      </c>
      <c r="I45" s="153">
        <f t="shared" si="2"/>
        <v>0</v>
      </c>
      <c r="J45" s="153">
        <v>0</v>
      </c>
      <c r="K45" s="153">
        <f t="shared" si="6"/>
        <v>0</v>
      </c>
      <c r="L45" s="153">
        <f t="shared" si="4"/>
        <v>0</v>
      </c>
      <c r="M45" s="153">
        <v>0</v>
      </c>
    </row>
    <row r="46" spans="1:13" s="124" customFormat="1">
      <c r="A46" s="127"/>
      <c r="B46" s="212">
        <f t="shared" si="5"/>
        <v>44228</v>
      </c>
      <c r="C46" s="134">
        <v>99999</v>
      </c>
      <c r="D46" s="131"/>
      <c r="E46" s="251">
        <f t="shared" si="0"/>
        <v>0</v>
      </c>
      <c r="F46" s="251">
        <f t="shared" si="1"/>
        <v>0</v>
      </c>
      <c r="H46" s="153">
        <f t="shared" si="3"/>
        <v>0</v>
      </c>
      <c r="I46" s="153">
        <f t="shared" si="2"/>
        <v>0</v>
      </c>
      <c r="J46" s="153">
        <v>0</v>
      </c>
      <c r="K46" s="153">
        <f t="shared" si="6"/>
        <v>0</v>
      </c>
      <c r="L46" s="153">
        <f t="shared" si="4"/>
        <v>0</v>
      </c>
      <c r="M46" s="153">
        <v>0</v>
      </c>
    </row>
    <row r="47" spans="1:13" s="124" customFormat="1">
      <c r="A47" s="127"/>
      <c r="B47" s="212">
        <f t="shared" si="5"/>
        <v>44256</v>
      </c>
      <c r="C47" s="134">
        <v>99999</v>
      </c>
      <c r="D47" s="131"/>
      <c r="E47" s="251">
        <f t="shared" si="0"/>
        <v>0</v>
      </c>
      <c r="F47" s="251">
        <f t="shared" si="1"/>
        <v>0</v>
      </c>
      <c r="H47" s="153">
        <f t="shared" si="3"/>
        <v>0</v>
      </c>
      <c r="I47" s="153">
        <f t="shared" si="2"/>
        <v>0</v>
      </c>
      <c r="J47" s="153">
        <v>0</v>
      </c>
      <c r="K47" s="153">
        <f t="shared" si="6"/>
        <v>0</v>
      </c>
      <c r="L47" s="153">
        <f t="shared" si="4"/>
        <v>0</v>
      </c>
      <c r="M47" s="153">
        <v>0</v>
      </c>
    </row>
    <row r="48" spans="1:13" s="124" customFormat="1">
      <c r="A48" s="127"/>
      <c r="B48" s="212">
        <f t="shared" si="5"/>
        <v>44287</v>
      </c>
      <c r="C48" s="134">
        <v>99999</v>
      </c>
      <c r="D48" s="131"/>
      <c r="E48" s="251">
        <f t="shared" si="0"/>
        <v>0</v>
      </c>
      <c r="F48" s="251">
        <f t="shared" si="1"/>
        <v>0</v>
      </c>
      <c r="H48" s="153">
        <f t="shared" si="3"/>
        <v>0</v>
      </c>
      <c r="I48" s="153">
        <f t="shared" si="2"/>
        <v>0</v>
      </c>
      <c r="J48" s="153">
        <v>0</v>
      </c>
      <c r="K48" s="153">
        <f t="shared" si="6"/>
        <v>0</v>
      </c>
      <c r="L48" s="153">
        <f t="shared" si="4"/>
        <v>0</v>
      </c>
      <c r="M48" s="153">
        <v>0</v>
      </c>
    </row>
    <row r="49" spans="1:13" s="124" customFormat="1">
      <c r="A49" s="127"/>
      <c r="B49" s="212">
        <f t="shared" si="5"/>
        <v>44317</v>
      </c>
      <c r="C49" s="134">
        <v>99999</v>
      </c>
      <c r="D49" s="131"/>
      <c r="E49" s="251">
        <f t="shared" si="0"/>
        <v>0</v>
      </c>
      <c r="F49" s="251">
        <f t="shared" si="1"/>
        <v>0</v>
      </c>
      <c r="H49" s="153">
        <f t="shared" si="3"/>
        <v>0</v>
      </c>
      <c r="I49" s="153">
        <f t="shared" si="2"/>
        <v>0</v>
      </c>
      <c r="J49" s="153">
        <v>0</v>
      </c>
      <c r="K49" s="153">
        <f t="shared" si="6"/>
        <v>0</v>
      </c>
      <c r="L49" s="153">
        <f t="shared" si="4"/>
        <v>0</v>
      </c>
      <c r="M49" s="153">
        <v>0</v>
      </c>
    </row>
    <row r="50" spans="1:13" s="124" customFormat="1">
      <c r="A50" s="127"/>
      <c r="B50" s="212">
        <f t="shared" si="5"/>
        <v>44348</v>
      </c>
      <c r="C50" s="134">
        <v>99999</v>
      </c>
      <c r="D50" s="131"/>
      <c r="E50" s="251">
        <f t="shared" si="0"/>
        <v>0</v>
      </c>
      <c r="F50" s="251">
        <f t="shared" si="1"/>
        <v>0</v>
      </c>
      <c r="H50" s="153">
        <f t="shared" si="3"/>
        <v>0</v>
      </c>
      <c r="I50" s="153">
        <f t="shared" si="2"/>
        <v>0</v>
      </c>
      <c r="J50" s="153">
        <v>0</v>
      </c>
      <c r="K50" s="153">
        <f t="shared" si="6"/>
        <v>0</v>
      </c>
      <c r="L50" s="153">
        <f t="shared" si="4"/>
        <v>0</v>
      </c>
      <c r="M50" s="153">
        <v>0</v>
      </c>
    </row>
    <row r="51" spans="1:13" s="124" customFormat="1">
      <c r="A51" s="127"/>
      <c r="B51" s="212">
        <f t="shared" si="5"/>
        <v>44378</v>
      </c>
      <c r="C51" s="134">
        <v>99999</v>
      </c>
      <c r="D51" s="131"/>
      <c r="E51" s="251">
        <f t="shared" si="0"/>
        <v>0</v>
      </c>
      <c r="F51" s="251">
        <f t="shared" si="1"/>
        <v>0</v>
      </c>
      <c r="H51" s="153">
        <f t="shared" si="3"/>
        <v>0</v>
      </c>
      <c r="I51" s="153">
        <f t="shared" si="2"/>
        <v>0</v>
      </c>
      <c r="J51" s="153">
        <v>0</v>
      </c>
      <c r="K51" s="153">
        <f t="shared" si="6"/>
        <v>0</v>
      </c>
      <c r="L51" s="153">
        <f t="shared" si="4"/>
        <v>0</v>
      </c>
      <c r="M51" s="153">
        <v>0</v>
      </c>
    </row>
    <row r="52" spans="1:13" s="124" customFormat="1">
      <c r="A52" s="127"/>
      <c r="B52" s="212">
        <f t="shared" si="5"/>
        <v>44409</v>
      </c>
      <c r="C52" s="134">
        <v>99999</v>
      </c>
      <c r="D52" s="131"/>
      <c r="E52" s="251">
        <f t="shared" si="0"/>
        <v>0</v>
      </c>
      <c r="F52" s="251">
        <f t="shared" si="1"/>
        <v>0</v>
      </c>
      <c r="H52" s="153">
        <f t="shared" si="3"/>
        <v>0</v>
      </c>
      <c r="I52" s="153">
        <f t="shared" si="2"/>
        <v>0</v>
      </c>
      <c r="J52" s="153">
        <v>0</v>
      </c>
      <c r="K52" s="153">
        <f t="shared" si="6"/>
        <v>0</v>
      </c>
      <c r="L52" s="153">
        <f t="shared" si="4"/>
        <v>0</v>
      </c>
      <c r="M52" s="153">
        <v>0</v>
      </c>
    </row>
    <row r="53" spans="1:13" s="124" customFormat="1">
      <c r="A53" s="127"/>
      <c r="B53" s="212">
        <f t="shared" si="5"/>
        <v>44440</v>
      </c>
      <c r="C53" s="134">
        <v>99999</v>
      </c>
      <c r="D53" s="131"/>
      <c r="E53" s="251">
        <f t="shared" si="0"/>
        <v>0</v>
      </c>
      <c r="F53" s="251">
        <f t="shared" si="1"/>
        <v>0</v>
      </c>
      <c r="H53" s="153">
        <f t="shared" si="3"/>
        <v>0</v>
      </c>
      <c r="I53" s="153">
        <f t="shared" si="2"/>
        <v>0</v>
      </c>
      <c r="J53" s="153">
        <v>0</v>
      </c>
      <c r="K53" s="153">
        <f t="shared" si="6"/>
        <v>0</v>
      </c>
      <c r="L53" s="153">
        <f t="shared" si="4"/>
        <v>0</v>
      </c>
      <c r="M53" s="153">
        <v>0</v>
      </c>
    </row>
    <row r="54" spans="1:13" s="124" customFormat="1">
      <c r="A54" s="127"/>
      <c r="B54" s="212">
        <f t="shared" si="5"/>
        <v>44470</v>
      </c>
      <c r="C54" s="134">
        <v>99999</v>
      </c>
      <c r="D54" s="131"/>
      <c r="E54" s="251">
        <f t="shared" si="0"/>
        <v>0</v>
      </c>
      <c r="F54" s="251">
        <f t="shared" si="1"/>
        <v>0</v>
      </c>
      <c r="H54" s="153">
        <f t="shared" si="3"/>
        <v>0</v>
      </c>
      <c r="I54" s="153">
        <f t="shared" si="2"/>
        <v>0</v>
      </c>
      <c r="J54" s="153">
        <v>0</v>
      </c>
      <c r="K54" s="153">
        <f t="shared" si="6"/>
        <v>0</v>
      </c>
      <c r="L54" s="153">
        <f t="shared" si="4"/>
        <v>0</v>
      </c>
      <c r="M54" s="153">
        <v>0</v>
      </c>
    </row>
    <row r="55" spans="1:13" s="124" customFormat="1">
      <c r="A55" s="127"/>
      <c r="B55" s="212">
        <f t="shared" si="5"/>
        <v>44501</v>
      </c>
      <c r="C55" s="134">
        <v>99999</v>
      </c>
      <c r="D55" s="131"/>
      <c r="E55" s="251">
        <f t="shared" si="0"/>
        <v>0</v>
      </c>
      <c r="F55" s="251">
        <f t="shared" si="1"/>
        <v>0</v>
      </c>
      <c r="H55" s="153">
        <f t="shared" si="3"/>
        <v>0</v>
      </c>
      <c r="I55" s="153">
        <f t="shared" si="2"/>
        <v>0</v>
      </c>
      <c r="J55" s="153">
        <v>0</v>
      </c>
      <c r="K55" s="153">
        <f t="shared" si="6"/>
        <v>0</v>
      </c>
      <c r="L55" s="153">
        <f t="shared" si="4"/>
        <v>0</v>
      </c>
      <c r="M55" s="153">
        <v>0</v>
      </c>
    </row>
    <row r="56" spans="1:13" s="124" customFormat="1">
      <c r="A56" s="127"/>
      <c r="B56" s="212">
        <f t="shared" si="5"/>
        <v>44531</v>
      </c>
      <c r="C56" s="134">
        <v>99999</v>
      </c>
      <c r="D56" s="131"/>
      <c r="E56" s="251">
        <f t="shared" si="0"/>
        <v>0</v>
      </c>
      <c r="F56" s="251">
        <f t="shared" si="1"/>
        <v>0</v>
      </c>
      <c r="H56" s="153">
        <f t="shared" si="3"/>
        <v>0</v>
      </c>
      <c r="I56" s="153">
        <f t="shared" si="2"/>
        <v>0</v>
      </c>
      <c r="J56" s="153">
        <v>0</v>
      </c>
      <c r="K56" s="153">
        <f t="shared" si="6"/>
        <v>0</v>
      </c>
      <c r="L56" s="153">
        <f t="shared" si="4"/>
        <v>0</v>
      </c>
      <c r="M56" s="153">
        <v>0</v>
      </c>
    </row>
    <row r="57" spans="1:13" s="124" customFormat="1">
      <c r="A57" s="127"/>
      <c r="B57" s="212">
        <f t="shared" si="5"/>
        <v>44562</v>
      </c>
      <c r="C57" s="134">
        <v>99999</v>
      </c>
      <c r="D57" s="131"/>
      <c r="E57" s="251">
        <f t="shared" si="0"/>
        <v>0</v>
      </c>
      <c r="F57" s="251">
        <f t="shared" si="1"/>
        <v>0</v>
      </c>
      <c r="H57" s="153">
        <f t="shared" si="3"/>
        <v>0</v>
      </c>
      <c r="I57" s="153">
        <f t="shared" si="2"/>
        <v>0</v>
      </c>
      <c r="J57" s="153">
        <v>0</v>
      </c>
      <c r="K57" s="153">
        <f t="shared" si="6"/>
        <v>0</v>
      </c>
      <c r="L57" s="153">
        <f t="shared" si="4"/>
        <v>0</v>
      </c>
      <c r="M57" s="153">
        <v>0</v>
      </c>
    </row>
    <row r="58" spans="1:13" s="124" customFormat="1">
      <c r="A58" s="127"/>
      <c r="B58" s="212">
        <f t="shared" si="5"/>
        <v>44593</v>
      </c>
      <c r="C58" s="134">
        <v>99999</v>
      </c>
      <c r="D58" s="131"/>
      <c r="E58" s="251">
        <f t="shared" si="0"/>
        <v>0</v>
      </c>
      <c r="F58" s="251">
        <f t="shared" si="1"/>
        <v>0</v>
      </c>
      <c r="H58" s="153">
        <f t="shared" si="3"/>
        <v>0</v>
      </c>
      <c r="I58" s="153">
        <f t="shared" si="2"/>
        <v>0</v>
      </c>
      <c r="J58" s="153">
        <v>0</v>
      </c>
      <c r="K58" s="153">
        <f t="shared" si="6"/>
        <v>0</v>
      </c>
      <c r="L58" s="153">
        <f t="shared" si="4"/>
        <v>0</v>
      </c>
      <c r="M58" s="153">
        <v>0</v>
      </c>
    </row>
    <row r="59" spans="1:13" s="124" customFormat="1">
      <c r="A59" s="127"/>
      <c r="B59" s="212">
        <f t="shared" si="5"/>
        <v>44621</v>
      </c>
      <c r="C59" s="134">
        <v>99999</v>
      </c>
      <c r="D59" s="131"/>
      <c r="E59" s="251">
        <f t="shared" si="0"/>
        <v>0</v>
      </c>
      <c r="F59" s="251">
        <f t="shared" si="1"/>
        <v>0</v>
      </c>
      <c r="H59" s="153">
        <f t="shared" si="3"/>
        <v>0</v>
      </c>
      <c r="I59" s="153">
        <f t="shared" si="2"/>
        <v>0</v>
      </c>
      <c r="J59" s="153">
        <v>0</v>
      </c>
      <c r="K59" s="153">
        <f t="shared" si="6"/>
        <v>0</v>
      </c>
      <c r="L59" s="153">
        <f t="shared" si="4"/>
        <v>0</v>
      </c>
      <c r="M59" s="153">
        <v>0</v>
      </c>
    </row>
    <row r="60" spans="1:13" s="124" customFormat="1">
      <c r="A60" s="127"/>
      <c r="B60" s="212">
        <f t="shared" si="5"/>
        <v>44652</v>
      </c>
      <c r="C60" s="134">
        <v>99999</v>
      </c>
      <c r="D60" s="131"/>
      <c r="E60" s="251">
        <f t="shared" si="0"/>
        <v>0</v>
      </c>
      <c r="F60" s="251">
        <f t="shared" si="1"/>
        <v>0</v>
      </c>
      <c r="H60" s="153">
        <f t="shared" si="3"/>
        <v>0</v>
      </c>
      <c r="I60" s="153">
        <f t="shared" si="2"/>
        <v>0</v>
      </c>
      <c r="J60" s="153">
        <v>0</v>
      </c>
      <c r="K60" s="153">
        <f t="shared" si="6"/>
        <v>0</v>
      </c>
      <c r="L60" s="153">
        <f t="shared" si="4"/>
        <v>0</v>
      </c>
      <c r="M60" s="153">
        <v>0</v>
      </c>
    </row>
    <row r="61" spans="1:13" s="124" customFormat="1">
      <c r="A61" s="127"/>
      <c r="B61" s="212">
        <f t="shared" si="5"/>
        <v>44682</v>
      </c>
      <c r="C61" s="134">
        <v>99999</v>
      </c>
      <c r="D61" s="131"/>
      <c r="E61" s="251">
        <f t="shared" si="0"/>
        <v>0</v>
      </c>
      <c r="F61" s="251">
        <f t="shared" si="1"/>
        <v>0</v>
      </c>
      <c r="H61" s="153">
        <f t="shared" si="3"/>
        <v>0</v>
      </c>
      <c r="I61" s="153">
        <f t="shared" si="2"/>
        <v>0</v>
      </c>
      <c r="J61" s="153">
        <v>0</v>
      </c>
      <c r="K61" s="153">
        <f t="shared" si="6"/>
        <v>0</v>
      </c>
      <c r="L61" s="153">
        <f t="shared" si="4"/>
        <v>0</v>
      </c>
      <c r="M61" s="153">
        <v>0</v>
      </c>
    </row>
    <row r="62" spans="1:13" s="124" customFormat="1">
      <c r="A62" s="127"/>
      <c r="B62" s="212">
        <f t="shared" si="5"/>
        <v>44713</v>
      </c>
      <c r="C62" s="134">
        <v>99999</v>
      </c>
      <c r="D62" s="131"/>
      <c r="E62" s="251">
        <f t="shared" si="0"/>
        <v>0</v>
      </c>
      <c r="F62" s="251">
        <f t="shared" si="1"/>
        <v>0</v>
      </c>
      <c r="H62" s="153">
        <f t="shared" si="3"/>
        <v>0</v>
      </c>
      <c r="I62" s="153">
        <f t="shared" si="2"/>
        <v>0</v>
      </c>
      <c r="J62" s="153">
        <v>0</v>
      </c>
      <c r="K62" s="153">
        <f t="shared" si="6"/>
        <v>0</v>
      </c>
      <c r="L62" s="153">
        <f t="shared" si="4"/>
        <v>0</v>
      </c>
      <c r="M62" s="153">
        <v>0</v>
      </c>
    </row>
    <row r="63" spans="1:13" s="124" customFormat="1">
      <c r="A63" s="127"/>
      <c r="B63" s="212">
        <f t="shared" si="5"/>
        <v>44743</v>
      </c>
      <c r="C63" s="134">
        <v>99999</v>
      </c>
      <c r="D63" s="131"/>
      <c r="E63" s="251">
        <f t="shared" si="0"/>
        <v>0</v>
      </c>
      <c r="F63" s="251">
        <f t="shared" si="1"/>
        <v>0</v>
      </c>
      <c r="H63" s="153">
        <f t="shared" si="3"/>
        <v>0</v>
      </c>
      <c r="I63" s="153">
        <f t="shared" si="2"/>
        <v>0</v>
      </c>
      <c r="J63" s="153">
        <v>0</v>
      </c>
      <c r="K63" s="153">
        <f t="shared" si="6"/>
        <v>0</v>
      </c>
      <c r="L63" s="153">
        <f t="shared" si="4"/>
        <v>0</v>
      </c>
      <c r="M63" s="153">
        <v>0</v>
      </c>
    </row>
    <row r="64" spans="1:13" s="124" customFormat="1">
      <c r="A64" s="127"/>
      <c r="B64" s="212">
        <f t="shared" si="5"/>
        <v>44774</v>
      </c>
      <c r="C64" s="134">
        <v>99999</v>
      </c>
      <c r="D64" s="131"/>
      <c r="E64" s="251">
        <f t="shared" si="0"/>
        <v>0</v>
      </c>
      <c r="F64" s="251">
        <f t="shared" si="1"/>
        <v>0</v>
      </c>
      <c r="H64" s="153">
        <f t="shared" si="3"/>
        <v>0</v>
      </c>
      <c r="I64" s="153">
        <f t="shared" si="2"/>
        <v>0</v>
      </c>
      <c r="J64" s="153">
        <v>0</v>
      </c>
      <c r="K64" s="153">
        <f t="shared" si="6"/>
        <v>0</v>
      </c>
      <c r="L64" s="153">
        <f t="shared" si="4"/>
        <v>0</v>
      </c>
      <c r="M64" s="153">
        <v>0</v>
      </c>
    </row>
    <row r="65" spans="1:13" s="124" customFormat="1">
      <c r="A65" s="127"/>
      <c r="B65" s="212">
        <f t="shared" si="5"/>
        <v>44805</v>
      </c>
      <c r="C65" s="134">
        <v>99999</v>
      </c>
      <c r="D65" s="131"/>
      <c r="E65" s="251">
        <f t="shared" si="0"/>
        <v>0</v>
      </c>
      <c r="F65" s="251">
        <f t="shared" si="1"/>
        <v>0</v>
      </c>
      <c r="H65" s="153">
        <f t="shared" si="3"/>
        <v>0</v>
      </c>
      <c r="I65" s="153">
        <f t="shared" si="2"/>
        <v>0</v>
      </c>
      <c r="J65" s="153">
        <v>0</v>
      </c>
      <c r="K65" s="153">
        <f t="shared" si="6"/>
        <v>0</v>
      </c>
      <c r="L65" s="153">
        <f t="shared" si="4"/>
        <v>0</v>
      </c>
      <c r="M65" s="153">
        <v>0</v>
      </c>
    </row>
    <row r="66" spans="1:13" s="124" customFormat="1">
      <c r="A66" s="127"/>
      <c r="B66" s="212">
        <f t="shared" si="5"/>
        <v>44835</v>
      </c>
      <c r="C66" s="134">
        <v>99999</v>
      </c>
      <c r="D66" s="131"/>
      <c r="E66" s="251">
        <f t="shared" si="0"/>
        <v>0</v>
      </c>
      <c r="F66" s="251">
        <f t="shared" si="1"/>
        <v>0</v>
      </c>
      <c r="H66" s="153">
        <f t="shared" si="3"/>
        <v>0</v>
      </c>
      <c r="I66" s="153">
        <f t="shared" si="2"/>
        <v>0</v>
      </c>
      <c r="J66" s="153">
        <v>0</v>
      </c>
      <c r="K66" s="153">
        <f t="shared" si="6"/>
        <v>0</v>
      </c>
      <c r="L66" s="153">
        <f t="shared" si="4"/>
        <v>0</v>
      </c>
      <c r="M66" s="153">
        <v>0</v>
      </c>
    </row>
    <row r="67" spans="1:13" s="124" customFormat="1">
      <c r="A67" s="127"/>
      <c r="B67" s="212">
        <f t="shared" si="5"/>
        <v>44866</v>
      </c>
      <c r="C67" s="134">
        <v>99999</v>
      </c>
      <c r="D67" s="131"/>
      <c r="E67" s="251">
        <f t="shared" si="0"/>
        <v>0</v>
      </c>
      <c r="F67" s="251">
        <f t="shared" si="1"/>
        <v>0</v>
      </c>
      <c r="H67" s="153">
        <f t="shared" si="3"/>
        <v>0</v>
      </c>
      <c r="I67" s="153">
        <f t="shared" si="2"/>
        <v>0</v>
      </c>
      <c r="J67" s="153">
        <v>0</v>
      </c>
      <c r="K67" s="153">
        <f t="shared" si="6"/>
        <v>0</v>
      </c>
      <c r="L67" s="153">
        <f t="shared" si="4"/>
        <v>0</v>
      </c>
      <c r="M67" s="153">
        <v>0</v>
      </c>
    </row>
    <row r="68" spans="1:13" s="124" customFormat="1">
      <c r="A68" s="127"/>
      <c r="B68" s="212">
        <f t="shared" si="5"/>
        <v>44896</v>
      </c>
      <c r="C68" s="134">
        <v>99999</v>
      </c>
      <c r="D68" s="131"/>
      <c r="E68" s="251">
        <f t="shared" si="0"/>
        <v>0</v>
      </c>
      <c r="F68" s="251">
        <f t="shared" si="1"/>
        <v>0</v>
      </c>
      <c r="H68" s="153">
        <f t="shared" si="3"/>
        <v>0</v>
      </c>
      <c r="I68" s="153">
        <f t="shared" si="2"/>
        <v>0</v>
      </c>
      <c r="J68" s="153">
        <v>0</v>
      </c>
      <c r="K68" s="153">
        <f t="shared" si="6"/>
        <v>0</v>
      </c>
      <c r="L68" s="153">
        <f t="shared" si="4"/>
        <v>0</v>
      </c>
      <c r="M68" s="153">
        <v>0</v>
      </c>
    </row>
    <row r="69" spans="1:13" s="124" customFormat="1">
      <c r="A69" s="348" t="s">
        <v>1</v>
      </c>
      <c r="B69" s="347"/>
      <c r="C69" s="347"/>
      <c r="D69" s="157"/>
      <c r="E69" s="157"/>
      <c r="F69" s="346"/>
      <c r="H69" s="153"/>
      <c r="I69" s="153"/>
    </row>
    <row r="70" spans="1:13" ht="12.75" hidden="1" customHeight="1"/>
    <row r="71" spans="1:13" ht="12.75" hidden="1" customHeight="1"/>
    <row r="72" spans="1:13" ht="12.75" hidden="1" customHeight="1"/>
    <row r="73" spans="1:13" ht="12.75" hidden="1" customHeight="1"/>
    <row r="74" spans="1:13" ht="12.75" hidden="1" customHeight="1"/>
    <row r="75" spans="1:13" ht="12.75" hidden="1" customHeight="1"/>
    <row r="76" spans="1:13" ht="12.75" hidden="1" customHeight="1"/>
    <row r="77" spans="1:13" ht="12.75" hidden="1" customHeight="1"/>
    <row r="78" spans="1:13" ht="12.75" hidden="1" customHeight="1"/>
    <row r="79" spans="1:13" ht="12.75" hidden="1" customHeight="1"/>
    <row r="80" spans="1:13" ht="12.75" hidden="1" customHeight="1"/>
    <row r="81" ht="12.75" hidden="1" customHeight="1"/>
  </sheetData>
  <sheetProtection algorithmName="SHA-512" hashValue="nqMDoiPgA80Uh9OUMiG9iKWE3FoNS/CpTbfmxD9vE9Wf/2ynuktuQxoLN+vqCIDCqPfDzE3kFX3ou0jT4iOHHA==" saltValue="rTO7q+gQrsyrzm2aYCCDIw==" spinCount="100000" sheet="1" objects="1" scenarios="1"/>
  <mergeCells count="3">
    <mergeCell ref="A14:B14"/>
    <mergeCell ref="B8:F8"/>
    <mergeCell ref="E14:F14"/>
  </mergeCells>
  <conditionalFormatting sqref="A4:A5 D4:E5">
    <cfRule type="expression" dxfId="52" priority="180" stopIfTrue="1">
      <formula>IF(A1=0,1,0)</formula>
    </cfRule>
  </conditionalFormatting>
  <conditionalFormatting sqref="A1 D1:E1">
    <cfRule type="cellIs" dxfId="51" priority="181" stopIfTrue="1" operator="equal">
      <formula>0</formula>
    </cfRule>
  </conditionalFormatting>
  <conditionalFormatting sqref="D21">
    <cfRule type="expression" dxfId="50" priority="33" stopIfTrue="1">
      <formula>D21&lt;&gt;ROUND(D21,2)</formula>
    </cfRule>
  </conditionalFormatting>
  <conditionalFormatting sqref="D22">
    <cfRule type="expression" dxfId="49" priority="32" stopIfTrue="1">
      <formula>D22&lt;&gt;ROUND(D22,2)</formula>
    </cfRule>
  </conditionalFormatting>
  <conditionalFormatting sqref="D23">
    <cfRule type="expression" dxfId="48" priority="31" stopIfTrue="1">
      <formula>D23&lt;&gt;ROUND(D23,2)</formula>
    </cfRule>
  </conditionalFormatting>
  <conditionalFormatting sqref="D24">
    <cfRule type="expression" dxfId="47" priority="30" stopIfTrue="1">
      <formula>D24&lt;&gt;ROUND(D24,2)</formula>
    </cfRule>
  </conditionalFormatting>
  <conditionalFormatting sqref="D25">
    <cfRule type="expression" dxfId="46" priority="29" stopIfTrue="1">
      <formula>D25&lt;&gt;ROUND(D25,2)</formula>
    </cfRule>
  </conditionalFormatting>
  <conditionalFormatting sqref="D26">
    <cfRule type="expression" dxfId="45" priority="28" stopIfTrue="1">
      <formula>D26&lt;&gt;ROUND(D26,2)</formula>
    </cfRule>
  </conditionalFormatting>
  <conditionalFormatting sqref="D27">
    <cfRule type="expression" dxfId="44" priority="27" stopIfTrue="1">
      <formula>D27&lt;&gt;ROUND(D27,2)</formula>
    </cfRule>
  </conditionalFormatting>
  <conditionalFormatting sqref="D28">
    <cfRule type="expression" dxfId="43" priority="26" stopIfTrue="1">
      <formula>D28&lt;&gt;ROUND(D28,2)</formula>
    </cfRule>
  </conditionalFormatting>
  <conditionalFormatting sqref="D29">
    <cfRule type="expression" dxfId="42" priority="25" stopIfTrue="1">
      <formula>D29&lt;&gt;ROUND(D29,2)</formula>
    </cfRule>
  </conditionalFormatting>
  <conditionalFormatting sqref="D30">
    <cfRule type="expression" dxfId="41" priority="24" stopIfTrue="1">
      <formula>D30&lt;&gt;ROUND(D30,2)</formula>
    </cfRule>
  </conditionalFormatting>
  <conditionalFormatting sqref="D31">
    <cfRule type="expression" dxfId="40" priority="23" stopIfTrue="1">
      <formula>D31&lt;&gt;ROUND(D31,2)</formula>
    </cfRule>
  </conditionalFormatting>
  <conditionalFormatting sqref="D32">
    <cfRule type="expression" dxfId="39" priority="22" stopIfTrue="1">
      <formula>D32&lt;&gt;ROUND(D32,2)</formula>
    </cfRule>
  </conditionalFormatting>
  <conditionalFormatting sqref="D33">
    <cfRule type="expression" dxfId="38" priority="21" stopIfTrue="1">
      <formula>D33&lt;&gt;ROUND(D33,2)</formula>
    </cfRule>
  </conditionalFormatting>
  <conditionalFormatting sqref="D34">
    <cfRule type="expression" dxfId="37" priority="20" stopIfTrue="1">
      <formula>D34&lt;&gt;ROUND(D34,2)</formula>
    </cfRule>
  </conditionalFormatting>
  <conditionalFormatting sqref="D35">
    <cfRule type="expression" dxfId="36" priority="19" stopIfTrue="1">
      <formula>D35&lt;&gt;ROUND(D35,2)</formula>
    </cfRule>
  </conditionalFormatting>
  <conditionalFormatting sqref="D36">
    <cfRule type="expression" dxfId="35" priority="18" stopIfTrue="1">
      <formula>D36&lt;&gt;ROUND(D36,2)</formula>
    </cfRule>
  </conditionalFormatting>
  <conditionalFormatting sqref="D37">
    <cfRule type="expression" dxfId="34" priority="17" stopIfTrue="1">
      <formula>D37&lt;&gt;ROUND(D37,2)</formula>
    </cfRule>
  </conditionalFormatting>
  <conditionalFormatting sqref="D38">
    <cfRule type="expression" dxfId="33" priority="16" stopIfTrue="1">
      <formula>D38&lt;&gt;ROUND(D38,2)</formula>
    </cfRule>
  </conditionalFormatting>
  <conditionalFormatting sqref="D39">
    <cfRule type="expression" dxfId="32" priority="15" stopIfTrue="1">
      <formula>D39&lt;&gt;ROUND(D39,2)</formula>
    </cfRule>
  </conditionalFormatting>
  <conditionalFormatting sqref="D40">
    <cfRule type="expression" dxfId="31" priority="14" stopIfTrue="1">
      <formula>D40&lt;&gt;ROUND(D40,2)</formula>
    </cfRule>
  </conditionalFormatting>
  <conditionalFormatting sqref="D41">
    <cfRule type="expression" dxfId="30" priority="13" stopIfTrue="1">
      <formula>D41&lt;&gt;ROUND(D41,2)</formula>
    </cfRule>
  </conditionalFormatting>
  <conditionalFormatting sqref="D42">
    <cfRule type="expression" dxfId="29" priority="12" stopIfTrue="1">
      <formula>D42&lt;&gt;ROUND(D42,2)</formula>
    </cfRule>
  </conditionalFormatting>
  <conditionalFormatting sqref="D43:D68">
    <cfRule type="expression" dxfId="28" priority="11" stopIfTrue="1">
      <formula>D43&lt;&gt;ROUND(D43,2)</formula>
    </cfRule>
  </conditionalFormatting>
  <conditionalFormatting sqref="C14">
    <cfRule type="expression" dxfId="27" priority="6" stopIfTrue="1">
      <formula>C14&lt;&gt;ROUND(C14,2)</formula>
    </cfRule>
  </conditionalFormatting>
  <conditionalFormatting sqref="C22:C68">
    <cfRule type="expression" dxfId="26" priority="5" stopIfTrue="1">
      <formula>C22&lt;&gt;ROUND(C22,2)</formula>
    </cfRule>
  </conditionalFormatting>
  <conditionalFormatting sqref="B8:F8">
    <cfRule type="containsText" dxfId="25" priority="4" operator="containsText" text="passed">
      <formula>NOT(ISERROR(SEARCH("passed",B8)))</formula>
    </cfRule>
  </conditionalFormatting>
  <conditionalFormatting sqref="A14:B14">
    <cfRule type="expression" dxfId="24" priority="3">
      <formula>($H14+$K14)&gt;0</formula>
    </cfRule>
  </conditionalFormatting>
  <conditionalFormatting sqref="C21:C68">
    <cfRule type="expression" dxfId="23" priority="2" stopIfTrue="1">
      <formula>C21&lt;&gt;ROUND(C21,2)</formula>
    </cfRule>
  </conditionalFormatting>
  <conditionalFormatting sqref="B21:B68">
    <cfRule type="expression" dxfId="22" priority="293">
      <formula>($H21+$L21)&gt;0</formula>
    </cfRule>
  </conditionalFormatting>
  <dataValidations count="1">
    <dataValidation type="custom" allowBlank="1" showInputMessage="1" showErrorMessage="1" error="Monthly Volume Limit must be two (2) decimal places or less, please retry." prompt="Monthly Volume Limit is limited to two (2) decimal places." sqref="C14 C21:D68" xr:uid="{00000000-0002-0000-0600-000000000000}">
      <formula1>OR(IF(ISERROR(FIND(".",C14)),LEN(C14)&gt;0,LEN(MID(C14,FIND(".",C14)+1,25))&lt;3))</formula1>
    </dataValidation>
  </dataValidations>
  <printOptions horizontalCentered="1" verticalCentered="1"/>
  <pageMargins left="0.75" right="0.75" top="0.75" bottom="0.75" header="0.5" footer="0.5"/>
  <pageSetup scale="70" orientation="portrait" r:id="rId1"/>
  <headerFooter alignWithMargins="0">
    <oddFooter>&amp;C&amp;"Arial Narrow,Regular"&amp;8Monthly UC Toll, QF Resource and RA Capacity Limits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249977111117893"/>
    <pageSetUpPr fitToPage="1"/>
  </sheetPr>
  <dimension ref="A1:L46"/>
  <sheetViews>
    <sheetView zoomScaleNormal="100" zoomScaleSheetLayoutView="120" workbookViewId="0" xr3:uid="{85D5C41F-068E-5C55-9968-509E7C2A5619}">
      <selection sqref="A1:I3"/>
    </sheetView>
  </sheetViews>
  <sheetFormatPr defaultColWidth="0" defaultRowHeight="12.75" customHeight="1"/>
  <cols>
    <col min="1" max="1" width="11.7109375" style="64" customWidth="1"/>
    <col min="2" max="4" width="9.140625" style="31" customWidth="1"/>
    <col min="5" max="5" width="10" style="31" customWidth="1"/>
    <col min="6" max="6" width="9.140625" style="31" customWidth="1"/>
    <col min="7" max="7" width="6.7109375" style="31" customWidth="1"/>
    <col min="8" max="8" width="23.5703125" style="31" customWidth="1"/>
    <col min="9" max="9" width="1.28515625" style="31" customWidth="1"/>
    <col min="10" max="10" width="1.140625" style="33" customWidth="1"/>
    <col min="11" max="11" width="0.140625" style="31" customWidth="1"/>
    <col min="12" max="12" width="18.7109375" style="31" hidden="1" customWidth="1"/>
    <col min="13" max="16384" width="18.7109375" style="31" hidden="1"/>
  </cols>
  <sheetData>
    <row r="1" spans="1:12" s="33" customFormat="1" ht="12.75" customHeight="1">
      <c r="A1" s="486" t="str">
        <f>'Front Page'!$A$4</f>
        <v>INDICATIVE OFFER</v>
      </c>
      <c r="B1" s="487"/>
      <c r="C1" s="487"/>
      <c r="D1" s="487"/>
      <c r="E1" s="487"/>
      <c r="F1" s="487"/>
      <c r="G1" s="487"/>
      <c r="H1" s="487"/>
      <c r="I1" s="487"/>
      <c r="J1" s="30"/>
      <c r="K1" s="31"/>
      <c r="L1" s="32" t="s">
        <v>1</v>
      </c>
    </row>
    <row r="2" spans="1:12" s="33" customFormat="1" ht="12.75" customHeight="1">
      <c r="A2" s="488"/>
      <c r="B2" s="489"/>
      <c r="C2" s="489"/>
      <c r="D2" s="489"/>
      <c r="E2" s="489"/>
      <c r="F2" s="489"/>
      <c r="G2" s="489"/>
      <c r="H2" s="489"/>
      <c r="I2" s="489"/>
      <c r="J2" s="34"/>
      <c r="K2" s="31"/>
    </row>
    <row r="3" spans="1:12" s="33" customFormat="1" ht="12.75" customHeight="1">
      <c r="A3" s="488"/>
      <c r="B3" s="489"/>
      <c r="C3" s="489"/>
      <c r="D3" s="489"/>
      <c r="E3" s="489"/>
      <c r="F3" s="489"/>
      <c r="G3" s="489"/>
      <c r="H3" s="489"/>
      <c r="I3" s="489"/>
      <c r="J3" s="34"/>
      <c r="K3" s="31"/>
    </row>
    <row r="4" spans="1:12" s="33" customFormat="1">
      <c r="A4" s="490" t="s">
        <v>360</v>
      </c>
      <c r="B4" s="491"/>
      <c r="C4" s="491"/>
      <c r="D4" s="491"/>
      <c r="E4" s="491"/>
      <c r="F4" s="491"/>
      <c r="G4" s="491"/>
      <c r="H4" s="491"/>
      <c r="I4" s="491"/>
      <c r="J4" s="34"/>
      <c r="K4" s="31"/>
    </row>
    <row r="5" spans="1:12" s="33" customFormat="1">
      <c r="A5" s="490" t="s">
        <v>361</v>
      </c>
      <c r="B5" s="491"/>
      <c r="C5" s="491"/>
      <c r="D5" s="491"/>
      <c r="E5" s="491"/>
      <c r="F5" s="491"/>
      <c r="G5" s="491"/>
      <c r="H5" s="491"/>
      <c r="I5" s="491"/>
      <c r="J5" s="34"/>
      <c r="K5" s="31"/>
    </row>
    <row r="6" spans="1:12" s="33" customFormat="1">
      <c r="A6" s="492" t="s">
        <v>199</v>
      </c>
      <c r="B6" s="493"/>
      <c r="C6" s="493"/>
      <c r="D6" s="493"/>
      <c r="E6" s="493"/>
      <c r="F6" s="493"/>
      <c r="G6" s="493"/>
      <c r="H6" s="493"/>
      <c r="I6" s="493"/>
      <c r="J6" s="34"/>
      <c r="K6" s="31"/>
    </row>
    <row r="7" spans="1:12" s="33" customFormat="1">
      <c r="A7" s="494"/>
      <c r="B7" s="495"/>
      <c r="C7" s="495"/>
      <c r="D7" s="495"/>
      <c r="E7" s="495"/>
      <c r="F7" s="495"/>
      <c r="G7" s="495"/>
      <c r="H7" s="495"/>
      <c r="I7" s="495"/>
      <c r="J7" s="34"/>
      <c r="K7" s="31"/>
    </row>
    <row r="8" spans="1:12" s="33" customFormat="1">
      <c r="A8" s="455" t="s">
        <v>97</v>
      </c>
      <c r="B8" s="456"/>
      <c r="C8" s="496" t="str">
        <f>IF('Front Page'!$F$32="","",'Front Page'!$F$32)</f>
        <v/>
      </c>
      <c r="D8" s="497"/>
      <c r="E8" s="35"/>
      <c r="F8" s="36"/>
      <c r="G8" s="36"/>
      <c r="H8" s="36"/>
      <c r="I8" s="36"/>
      <c r="J8" s="34"/>
      <c r="K8" s="31"/>
    </row>
    <row r="9" spans="1:12" s="33" customFormat="1">
      <c r="A9" s="455" t="s">
        <v>362</v>
      </c>
      <c r="B9" s="456"/>
      <c r="C9" s="498" t="str">
        <f>IF('Front Page'!$D$30="","",'Front Page'!$D$30)</f>
        <v>[Unit(s) Names]</v>
      </c>
      <c r="D9" s="499"/>
      <c r="E9" s="499"/>
      <c r="F9" s="499"/>
      <c r="G9" s="499"/>
      <c r="H9" s="499"/>
      <c r="I9" s="500"/>
      <c r="J9" s="34"/>
      <c r="K9" s="31"/>
    </row>
    <row r="10" spans="1:12" s="33" customFormat="1">
      <c r="A10" s="370"/>
      <c r="B10" s="368"/>
      <c r="C10" s="37"/>
      <c r="D10" s="37"/>
      <c r="E10" s="37"/>
      <c r="F10" s="37"/>
      <c r="G10" s="37"/>
      <c r="H10" s="37"/>
      <c r="I10" s="37"/>
      <c r="J10" s="34"/>
      <c r="K10" s="31"/>
    </row>
    <row r="11" spans="1:12" s="33" customFormat="1">
      <c r="A11" s="477" t="s">
        <v>363</v>
      </c>
      <c r="B11" s="478"/>
      <c r="C11" s="478"/>
      <c r="D11" s="501"/>
      <c r="E11" s="501"/>
      <c r="F11" s="501"/>
      <c r="G11" s="501"/>
      <c r="H11" s="501"/>
      <c r="I11" s="502"/>
      <c r="J11" s="34"/>
      <c r="K11" s="31"/>
    </row>
    <row r="12" spans="1:12" s="33" customFormat="1">
      <c r="A12" s="455" t="s">
        <v>364</v>
      </c>
      <c r="B12" s="456"/>
      <c r="C12" s="456"/>
      <c r="D12" s="503" t="str">
        <f>'Front Page'!D30</f>
        <v>[Unit(s) Names]</v>
      </c>
      <c r="E12" s="504"/>
      <c r="F12" s="504"/>
      <c r="G12" s="504"/>
      <c r="H12" s="504"/>
      <c r="I12" s="505"/>
      <c r="J12" s="34"/>
      <c r="K12" s="31"/>
    </row>
    <row r="13" spans="1:12" s="33" customFormat="1">
      <c r="A13" s="455" t="s">
        <v>365</v>
      </c>
      <c r="B13" s="456"/>
      <c r="C13" s="456"/>
      <c r="D13" s="473" t="s">
        <v>366</v>
      </c>
      <c r="E13" s="474"/>
      <c r="F13" s="474"/>
      <c r="G13" s="474"/>
      <c r="H13" s="474"/>
      <c r="I13" s="475"/>
      <c r="J13" s="34"/>
      <c r="K13" s="31"/>
    </row>
    <row r="14" spans="1:12" s="33" customFormat="1">
      <c r="A14" s="455" t="s">
        <v>101</v>
      </c>
      <c r="B14" s="456"/>
      <c r="C14" s="456"/>
      <c r="D14" s="38">
        <f>'Front Page'!AC37</f>
        <v>0</v>
      </c>
      <c r="E14" s="39"/>
      <c r="F14" s="470"/>
      <c r="G14" s="470"/>
      <c r="H14" s="476"/>
      <c r="I14" s="476"/>
      <c r="J14" s="34"/>
      <c r="K14" s="31"/>
    </row>
    <row r="15" spans="1:12" s="33" customFormat="1">
      <c r="A15" s="477" t="s">
        <v>367</v>
      </c>
      <c r="B15" s="478"/>
      <c r="C15" s="478"/>
      <c r="D15" s="478"/>
      <c r="E15" s="478"/>
      <c r="F15" s="478"/>
      <c r="G15" s="478"/>
      <c r="H15" s="478"/>
      <c r="I15" s="479"/>
      <c r="J15" s="34"/>
      <c r="K15" s="31"/>
    </row>
    <row r="16" spans="1:12" s="33" customFormat="1" ht="13.5">
      <c r="A16" s="463" t="s">
        <v>103</v>
      </c>
      <c r="B16" s="464"/>
      <c r="C16" s="464"/>
      <c r="D16" s="465">
        <f>'Front Page'!AC39</f>
        <v>0</v>
      </c>
      <c r="E16" s="465"/>
      <c r="F16" s="40"/>
      <c r="G16" s="40"/>
      <c r="H16" s="40"/>
      <c r="I16" s="40"/>
      <c r="J16" s="34"/>
      <c r="K16" s="31"/>
    </row>
    <row r="17" spans="1:11" s="33" customFormat="1">
      <c r="A17" s="466"/>
      <c r="B17" s="467"/>
      <c r="C17" s="467"/>
      <c r="D17" s="468"/>
      <c r="E17" s="468"/>
      <c r="F17" s="40"/>
      <c r="G17" s="40"/>
      <c r="H17" s="40"/>
      <c r="I17" s="40"/>
      <c r="J17" s="34"/>
      <c r="K17" s="31"/>
    </row>
    <row r="18" spans="1:11" s="33" customFormat="1">
      <c r="A18" s="469"/>
      <c r="B18" s="470"/>
      <c r="C18" s="470"/>
      <c r="D18" s="471"/>
      <c r="E18" s="471"/>
      <c r="F18" s="40"/>
      <c r="G18" s="40"/>
      <c r="H18" s="40"/>
      <c r="I18" s="40"/>
      <c r="J18" s="34"/>
      <c r="K18" s="31"/>
    </row>
    <row r="19" spans="1:11" s="33" customFormat="1" ht="13.5" hidden="1">
      <c r="A19" s="455" t="s">
        <v>107</v>
      </c>
      <c r="B19" s="456"/>
      <c r="C19" s="456"/>
      <c r="D19" s="472">
        <f>'Front Page'!L64</f>
        <v>0</v>
      </c>
      <c r="E19" s="472"/>
      <c r="F19" s="472"/>
      <c r="G19" s="41" t="str">
        <f>IF(D19="Other","Other:","")</f>
        <v/>
      </c>
      <c r="H19" s="42"/>
      <c r="I19" s="42"/>
      <c r="J19" s="34"/>
      <c r="K19" s="31"/>
    </row>
    <row r="20" spans="1:11" s="33" customFormat="1" ht="13.5" hidden="1">
      <c r="A20" s="455" t="s">
        <v>109</v>
      </c>
      <c r="B20" s="456"/>
      <c r="C20" s="456"/>
      <c r="D20" s="472">
        <f>'Front Page'!M64</f>
        <v>0</v>
      </c>
      <c r="E20" s="472"/>
      <c r="F20" s="472"/>
      <c r="G20" s="41" t="str">
        <f>IF(D20="Other","Other:","")</f>
        <v/>
      </c>
      <c r="H20" s="43"/>
      <c r="I20" s="43"/>
      <c r="J20" s="34"/>
      <c r="K20" s="31"/>
    </row>
    <row r="21" spans="1:11" s="33" customFormat="1" ht="13.5" hidden="1">
      <c r="A21" s="463" t="s">
        <v>111</v>
      </c>
      <c r="B21" s="464"/>
      <c r="C21" s="464"/>
      <c r="D21" s="462">
        <f>D20</f>
        <v>0</v>
      </c>
      <c r="E21" s="462"/>
      <c r="F21" s="462"/>
      <c r="G21" s="41" t="str">
        <f>IF(D21="Other","Other:","")</f>
        <v/>
      </c>
      <c r="H21" s="43"/>
      <c r="I21" s="43"/>
      <c r="J21" s="34"/>
      <c r="K21" s="31"/>
    </row>
    <row r="22" spans="1:11" s="33" customFormat="1" ht="13.5" hidden="1">
      <c r="A22" s="463" t="s">
        <v>114</v>
      </c>
      <c r="B22" s="464"/>
      <c r="C22" s="464"/>
      <c r="D22" s="462">
        <f>D19</f>
        <v>0</v>
      </c>
      <c r="E22" s="462"/>
      <c r="F22" s="462"/>
      <c r="G22" s="41" t="str">
        <f>IF(D22="Other","Other:","")</f>
        <v/>
      </c>
      <c r="H22" s="43"/>
      <c r="I22" s="44"/>
      <c r="J22" s="34"/>
      <c r="K22" s="31"/>
    </row>
    <row r="23" spans="1:11" s="33" customFormat="1" ht="13.5" hidden="1">
      <c r="A23" s="371"/>
      <c r="B23" s="456" t="s">
        <v>368</v>
      </c>
      <c r="C23" s="506"/>
      <c r="D23" s="45">
        <v>9999</v>
      </c>
      <c r="E23" s="42"/>
      <c r="F23" s="46"/>
      <c r="G23" s="41"/>
      <c r="H23" s="46"/>
      <c r="I23" s="42"/>
      <c r="J23" s="34"/>
      <c r="K23" s="31"/>
    </row>
    <row r="24" spans="1:11" s="33" customFormat="1" ht="13.5" hidden="1">
      <c r="A24" s="463" t="s">
        <v>116</v>
      </c>
      <c r="B24" s="464"/>
      <c r="C24" s="464"/>
      <c r="D24" s="47" t="s">
        <v>134</v>
      </c>
      <c r="E24" s="42"/>
      <c r="F24" s="48"/>
      <c r="G24" s="41" t="str">
        <f>IF(D24="Yes","RMR minimum quantity (MW):","")</f>
        <v/>
      </c>
      <c r="H24" s="43"/>
      <c r="I24" s="49"/>
      <c r="J24" s="34"/>
      <c r="K24" s="31"/>
    </row>
    <row r="25" spans="1:11" s="33" customFormat="1" ht="85.15" customHeight="1">
      <c r="A25" s="455" t="s">
        <v>117</v>
      </c>
      <c r="B25" s="456"/>
      <c r="C25" s="456"/>
      <c r="D25" s="508" t="str">
        <f>'Front Page'!F34</f>
        <v>0</v>
      </c>
      <c r="E25" s="509"/>
      <c r="F25" s="510"/>
      <c r="G25" s="480" t="s">
        <v>369</v>
      </c>
      <c r="H25" s="481"/>
      <c r="I25" s="50"/>
      <c r="J25" s="34"/>
      <c r="K25" s="31"/>
    </row>
    <row r="26" spans="1:11" s="33" customFormat="1" ht="13.5">
      <c r="A26" s="463" t="s">
        <v>118</v>
      </c>
      <c r="B26" s="464"/>
      <c r="C26" s="464"/>
      <c r="D26" s="462" t="s">
        <v>370</v>
      </c>
      <c r="E26" s="462"/>
      <c r="F26" s="462"/>
      <c r="G26" s="51"/>
      <c r="H26" s="50"/>
      <c r="I26" s="50"/>
      <c r="J26" s="34"/>
      <c r="K26" s="31"/>
    </row>
    <row r="27" spans="1:11" s="33" customFormat="1" ht="13.5" hidden="1">
      <c r="A27" s="463" t="s">
        <v>120</v>
      </c>
      <c r="B27" s="464"/>
      <c r="C27" s="464"/>
      <c r="D27" s="459" t="s">
        <v>112</v>
      </c>
      <c r="E27" s="460"/>
      <c r="F27" s="461"/>
      <c r="G27" s="46"/>
      <c r="H27" s="46"/>
      <c r="I27" s="42"/>
      <c r="J27" s="34"/>
      <c r="K27" s="31"/>
    </row>
    <row r="28" spans="1:11" s="33" customFormat="1" ht="13.5" hidden="1">
      <c r="A28" s="463" t="s">
        <v>122</v>
      </c>
      <c r="B28" s="464"/>
      <c r="C28" s="507"/>
      <c r="D28" s="459" t="s">
        <v>112</v>
      </c>
      <c r="E28" s="460"/>
      <c r="F28" s="461"/>
      <c r="G28" s="46"/>
      <c r="H28" s="46"/>
      <c r="I28" s="42"/>
      <c r="J28" s="34"/>
      <c r="K28" s="31"/>
    </row>
    <row r="29" spans="1:11" s="33" customFormat="1" ht="13.5">
      <c r="A29" s="455" t="s">
        <v>124</v>
      </c>
      <c r="B29" s="456"/>
      <c r="C29" s="456"/>
      <c r="D29" s="369">
        <f>'Front Page'!AC52</f>
        <v>4</v>
      </c>
      <c r="E29" s="46"/>
      <c r="F29" s="46"/>
      <c r="G29" s="46"/>
      <c r="H29" s="46"/>
      <c r="I29" s="46"/>
      <c r="J29" s="34"/>
      <c r="K29" s="31"/>
    </row>
    <row r="30" spans="1:11" s="33" customFormat="1" ht="13.5">
      <c r="A30" s="370"/>
      <c r="B30" s="368"/>
      <c r="C30" s="52" t="s">
        <v>127</v>
      </c>
      <c r="D30" s="369">
        <f>'Front Page'!AC53</f>
        <v>0</v>
      </c>
      <c r="E30" s="46"/>
      <c r="F30" s="46"/>
      <c r="G30" s="46"/>
      <c r="H30" s="46"/>
      <c r="I30" s="46"/>
      <c r="J30" s="34"/>
      <c r="K30" s="31"/>
    </row>
    <row r="31" spans="1:11" s="33" customFormat="1" ht="13.5">
      <c r="A31" s="455" t="s">
        <v>128</v>
      </c>
      <c r="B31" s="456"/>
      <c r="C31" s="456"/>
      <c r="D31" s="462" t="str">
        <f>'Front Page'!AC54</f>
        <v>Other</v>
      </c>
      <c r="E31" s="462"/>
      <c r="F31" s="462"/>
      <c r="G31" s="41"/>
      <c r="H31" s="41"/>
      <c r="I31" s="53"/>
      <c r="J31" s="34"/>
      <c r="K31" s="31"/>
    </row>
    <row r="32" spans="1:11" s="33" customFormat="1" ht="13.5">
      <c r="A32" s="455" t="s">
        <v>129</v>
      </c>
      <c r="B32" s="456"/>
      <c r="C32" s="456"/>
      <c r="D32" s="462" t="str">
        <f>'Front Page'!K64</f>
        <v>none</v>
      </c>
      <c r="E32" s="462"/>
      <c r="F32" s="462"/>
      <c r="G32" s="462"/>
      <c r="H32" s="462"/>
      <c r="I32" s="462"/>
      <c r="J32" s="34"/>
      <c r="K32" s="31"/>
    </row>
    <row r="33" spans="1:11" s="33" customFormat="1" ht="15.75">
      <c r="A33" s="455" t="s">
        <v>371</v>
      </c>
      <c r="B33" s="456"/>
      <c r="C33" s="456"/>
      <c r="D33" s="369" t="str">
        <f>IF('Front Page'!C40="","No",'Front Page'!C40)</f>
        <v>No</v>
      </c>
      <c r="E33" s="46"/>
      <c r="F33" s="54"/>
      <c r="G33" s="54"/>
      <c r="H33" s="54"/>
      <c r="I33" s="54"/>
      <c r="J33" s="34"/>
      <c r="K33" s="31"/>
    </row>
    <row r="34" spans="1:11" s="33" customFormat="1" ht="15.75">
      <c r="A34" s="455" t="s">
        <v>372</v>
      </c>
      <c r="B34" s="456"/>
      <c r="C34" s="456"/>
      <c r="D34" s="369" t="str">
        <f>'Front Page'!AC57</f>
        <v>No</v>
      </c>
      <c r="E34" s="46"/>
      <c r="F34" s="46"/>
      <c r="G34" s="46"/>
      <c r="H34" s="46"/>
      <c r="I34" s="55"/>
      <c r="J34" s="34"/>
      <c r="K34" s="31"/>
    </row>
    <row r="35" spans="1:11" s="33" customFormat="1">
      <c r="A35" s="457"/>
      <c r="B35" s="458"/>
      <c r="C35" s="458"/>
      <c r="D35" s="377"/>
      <c r="E35" s="56"/>
      <c r="F35" s="57"/>
      <c r="G35" s="57"/>
      <c r="H35" s="57"/>
      <c r="I35" s="57"/>
      <c r="J35" s="34"/>
      <c r="K35" s="31"/>
    </row>
    <row r="36" spans="1:11" s="33" customFormat="1">
      <c r="A36" s="482"/>
      <c r="B36" s="483"/>
      <c r="C36" s="483"/>
      <c r="D36" s="484"/>
      <c r="E36" s="485"/>
      <c r="F36" s="57"/>
      <c r="G36" s="57"/>
      <c r="H36" s="57"/>
      <c r="I36" s="57"/>
      <c r="J36" s="34"/>
      <c r="K36" s="31"/>
    </row>
    <row r="37" spans="1:11" s="33" customFormat="1">
      <c r="A37" s="58"/>
      <c r="B37" s="59"/>
      <c r="C37" s="59"/>
      <c r="D37" s="59"/>
      <c r="E37" s="59"/>
      <c r="F37" s="59"/>
      <c r="G37" s="59"/>
      <c r="H37" s="59"/>
      <c r="I37" s="59"/>
      <c r="J37" s="60"/>
      <c r="K37" s="31"/>
    </row>
    <row r="38" spans="1:11" s="33" customFormat="1">
      <c r="A38" s="58"/>
      <c r="B38" s="59"/>
      <c r="C38" s="59"/>
      <c r="D38" s="59"/>
      <c r="E38" s="59"/>
      <c r="F38" s="59"/>
      <c r="G38" s="59"/>
      <c r="H38" s="59"/>
      <c r="I38" s="59"/>
      <c r="J38" s="34"/>
      <c r="K38" s="31"/>
    </row>
    <row r="39" spans="1:11" s="33" customFormat="1">
      <c r="A39" s="58"/>
      <c r="B39" s="59"/>
      <c r="C39" s="59"/>
      <c r="D39" s="59"/>
      <c r="E39" s="59"/>
      <c r="F39" s="59"/>
      <c r="G39" s="59"/>
      <c r="H39" s="59"/>
      <c r="I39" s="59"/>
      <c r="J39" s="34"/>
      <c r="K39" s="31"/>
    </row>
    <row r="40" spans="1:11" s="33" customFormat="1">
      <c r="A40" s="58"/>
      <c r="B40" s="59"/>
      <c r="C40" s="59"/>
      <c r="D40" s="59"/>
      <c r="E40" s="59"/>
      <c r="F40" s="59"/>
      <c r="G40" s="59"/>
      <c r="H40" s="59"/>
      <c r="I40" s="59"/>
      <c r="J40" s="34"/>
      <c r="K40" s="31"/>
    </row>
    <row r="41" spans="1:11" s="33" customFormat="1">
      <c r="A41" s="58"/>
      <c r="B41" s="59"/>
      <c r="C41" s="59"/>
      <c r="D41" s="59"/>
      <c r="E41" s="59"/>
      <c r="F41" s="59"/>
      <c r="G41" s="59"/>
      <c r="H41" s="59"/>
      <c r="I41" s="59"/>
      <c r="J41" s="34"/>
      <c r="K41" s="31"/>
    </row>
    <row r="42" spans="1:11" s="33" customFormat="1">
      <c r="A42" s="58"/>
      <c r="B42" s="59"/>
      <c r="C42" s="59"/>
      <c r="D42" s="59"/>
      <c r="E42" s="59"/>
      <c r="F42" s="59"/>
      <c r="G42" s="59"/>
      <c r="H42" s="59"/>
      <c r="I42" s="59"/>
      <c r="J42" s="34"/>
      <c r="K42" s="31"/>
    </row>
    <row r="43" spans="1:11" s="33" customFormat="1">
      <c r="A43" s="58"/>
      <c r="B43" s="59"/>
      <c r="C43" s="59"/>
      <c r="D43" s="59"/>
      <c r="E43" s="59"/>
      <c r="F43" s="59"/>
      <c r="G43" s="59"/>
      <c r="H43" s="59"/>
      <c r="I43" s="59"/>
      <c r="J43" s="34"/>
      <c r="K43" s="31"/>
    </row>
    <row r="44" spans="1:11" s="33" customFormat="1">
      <c r="A44" s="58"/>
      <c r="B44" s="59"/>
      <c r="C44" s="59"/>
      <c r="D44" s="59"/>
      <c r="E44" s="59"/>
      <c r="F44" s="59"/>
      <c r="G44" s="59"/>
      <c r="H44" s="59"/>
      <c r="I44" s="59"/>
      <c r="J44" s="34"/>
      <c r="K44" s="31"/>
    </row>
    <row r="45" spans="1:11" s="33" customFormat="1">
      <c r="A45" s="61"/>
      <c r="B45" s="62"/>
      <c r="C45" s="62"/>
      <c r="D45" s="62"/>
      <c r="E45" s="62"/>
      <c r="F45" s="62"/>
      <c r="G45" s="62"/>
      <c r="H45" s="62"/>
      <c r="I45" s="62"/>
      <c r="J45" s="63"/>
      <c r="K45" s="31"/>
    </row>
    <row r="46" spans="1:11" s="49" customFormat="1" ht="15" customHeight="1">
      <c r="A46" s="32" t="s">
        <v>1</v>
      </c>
      <c r="B46" s="378"/>
      <c r="C46" s="378"/>
      <c r="D46" s="378"/>
      <c r="E46" s="378"/>
      <c r="F46" s="378"/>
      <c r="G46" s="378"/>
      <c r="H46" s="378"/>
      <c r="I46" s="378"/>
      <c r="J46" s="213"/>
      <c r="K46" s="53"/>
    </row>
  </sheetData>
  <sheetProtection password="CF2F" sheet="1" objects="1" scenarios="1"/>
  <mergeCells count="53">
    <mergeCell ref="A22:C22"/>
    <mergeCell ref="B23:C23"/>
    <mergeCell ref="A24:C24"/>
    <mergeCell ref="A28:C28"/>
    <mergeCell ref="D28:F28"/>
    <mergeCell ref="D22:F22"/>
    <mergeCell ref="A25:C25"/>
    <mergeCell ref="D25:F25"/>
    <mergeCell ref="A26:C26"/>
    <mergeCell ref="D26:F26"/>
    <mergeCell ref="A27:C27"/>
    <mergeCell ref="G25:H25"/>
    <mergeCell ref="A36:C36"/>
    <mergeCell ref="D36:E36"/>
    <mergeCell ref="A1:I3"/>
    <mergeCell ref="A4:I4"/>
    <mergeCell ref="A5:I5"/>
    <mergeCell ref="A6:I6"/>
    <mergeCell ref="A7:I7"/>
    <mergeCell ref="A8:B8"/>
    <mergeCell ref="C8:D8"/>
    <mergeCell ref="A9:B9"/>
    <mergeCell ref="C9:I9"/>
    <mergeCell ref="A11:I11"/>
    <mergeCell ref="A12:C12"/>
    <mergeCell ref="D12:I12"/>
    <mergeCell ref="A13:C13"/>
    <mergeCell ref="D13:I13"/>
    <mergeCell ref="A14:C14"/>
    <mergeCell ref="F14:G14"/>
    <mergeCell ref="H14:I14"/>
    <mergeCell ref="A15:I15"/>
    <mergeCell ref="A16:C16"/>
    <mergeCell ref="D16:E16"/>
    <mergeCell ref="A20:C20"/>
    <mergeCell ref="A21:C21"/>
    <mergeCell ref="A17:C17"/>
    <mergeCell ref="D17:E17"/>
    <mergeCell ref="A18:C18"/>
    <mergeCell ref="D18:E18"/>
    <mergeCell ref="A19:C19"/>
    <mergeCell ref="D21:F21"/>
    <mergeCell ref="D19:F19"/>
    <mergeCell ref="D20:F20"/>
    <mergeCell ref="A33:C33"/>
    <mergeCell ref="A34:C34"/>
    <mergeCell ref="A35:C35"/>
    <mergeCell ref="D27:F27"/>
    <mergeCell ref="A31:C31"/>
    <mergeCell ref="D31:F31"/>
    <mergeCell ref="A32:C32"/>
    <mergeCell ref="D32:I32"/>
    <mergeCell ref="A29:C29"/>
  </mergeCells>
  <conditionalFormatting sqref="A6:I6">
    <cfRule type="expression" dxfId="21" priority="15" stopIfTrue="1">
      <formula>IF(A1=0,1,0)</formula>
    </cfRule>
  </conditionalFormatting>
  <conditionalFormatting sqref="A1:I3">
    <cfRule type="cellIs" dxfId="20" priority="16" stopIfTrue="1" operator="equal">
      <formula>0</formula>
    </cfRule>
  </conditionalFormatting>
  <conditionalFormatting sqref="A7:I7">
    <cfRule type="expression" dxfId="19" priority="17" stopIfTrue="1">
      <formula>IF($A$1=0,1,0)</formula>
    </cfRule>
  </conditionalFormatting>
  <conditionalFormatting sqref="A8:B8">
    <cfRule type="expression" dxfId="18" priority="18" stopIfTrue="1">
      <formula>IF($A$1=0,1,0)</formula>
    </cfRule>
  </conditionalFormatting>
  <conditionalFormatting sqref="C8:D8">
    <cfRule type="expression" dxfId="17" priority="19" stopIfTrue="1">
      <formula>IF($A$1=0,1,0)</formula>
    </cfRule>
  </conditionalFormatting>
  <conditionalFormatting sqref="G23">
    <cfRule type="expression" dxfId="16" priority="20" stopIfTrue="1">
      <formula>IF(NOT($D$22="Other"),1,0)</formula>
    </cfRule>
  </conditionalFormatting>
  <conditionalFormatting sqref="F24:G24">
    <cfRule type="expression" dxfId="15" priority="14" stopIfTrue="1">
      <formula>IF(NOT($D$24="Yes"),1,0)</formula>
    </cfRule>
  </conditionalFormatting>
  <conditionalFormatting sqref="I31">
    <cfRule type="expression" dxfId="14" priority="11" stopIfTrue="1">
      <formula>$G$31=""</formula>
    </cfRule>
    <cfRule type="expression" priority="13" stopIfTrue="1">
      <formula>IF(NOT($G$31="August NQC:"),"")</formula>
    </cfRule>
  </conditionalFormatting>
  <conditionalFormatting sqref="D16:E16">
    <cfRule type="expression" dxfId="13" priority="3">
      <formula>D16&lt;&gt;ROUND(D16,2)</formula>
    </cfRule>
    <cfRule type="expression" dxfId="12" priority="12" stopIfTrue="1">
      <formula>$A$16=""</formula>
    </cfRule>
  </conditionalFormatting>
  <conditionalFormatting sqref="H19">
    <cfRule type="expression" dxfId="11" priority="10" stopIfTrue="1">
      <formula>IF(NOT($D$19="Other"),0,1)</formula>
    </cfRule>
  </conditionalFormatting>
  <conditionalFormatting sqref="H20">
    <cfRule type="expression" dxfId="10" priority="9" stopIfTrue="1">
      <formula>IF(NOT($D$20="Other"),0,1)</formula>
    </cfRule>
  </conditionalFormatting>
  <conditionalFormatting sqref="H21">
    <cfRule type="expression" dxfId="9" priority="8" stopIfTrue="1">
      <formula>IF(NOT($D$21="Other"),0,1)</formula>
    </cfRule>
  </conditionalFormatting>
  <conditionalFormatting sqref="H22">
    <cfRule type="expression" dxfId="8" priority="7" stopIfTrue="1">
      <formula>IF(NOT($D$22="Other"),0,1)</formula>
    </cfRule>
  </conditionalFormatting>
  <conditionalFormatting sqref="H24">
    <cfRule type="expression" dxfId="7" priority="6" stopIfTrue="1">
      <formula>IF(NOT($D$24="Yes"),0,1)</formula>
    </cfRule>
  </conditionalFormatting>
  <conditionalFormatting sqref="J37">
    <cfRule type="expression" dxfId="6" priority="2">
      <formula>$D$37&lt;&gt;"Other"</formula>
    </cfRule>
  </conditionalFormatting>
  <dataValidations count="9">
    <dataValidation allowBlank="1" showInputMessage="1" showErrorMessage="1" promptTitle="Delivery restrictions" prompt="If any, as described in the most recent CAISO deliverability assessment." sqref="D32:I32" xr:uid="{00000000-0002-0000-0700-000000000000}"/>
    <dataValidation operator="greaterThan" allowBlank="1" showErrorMessage="1" promptTitle="Page Update" prompt="Please enter the date that this specific page was last updated." sqref="C8:D8" xr:uid="{00000000-0002-0000-0700-000001000000}"/>
    <dataValidation allowBlank="1" showErrorMessage="1" sqref="D23 D29:D30 D33:D34" xr:uid="{00000000-0002-0000-0700-000002000000}"/>
    <dataValidation type="custom" allowBlank="1" showInputMessage="1" showErrorMessage="1" errorTitle="ERROR" error="This field not applicable to Energy Only Toll_x000a_" prompt="August Net Qualifying Capacity is limited to two (2) decimal places." sqref="D16:E16" xr:uid="{00000000-0002-0000-0700-000003000000}">
      <formula1>ProdType&lt;&gt;"B"</formula1>
    </dataValidation>
    <dataValidation type="custom" allowBlank="1" showInputMessage="1" showErrorMessage="1" errorTitle="ERROR" error="This field not applicable to Energy Only Toll" sqref="D17:E17" xr:uid="{00000000-0002-0000-0700-000004000000}">
      <formula1>ProdType&lt;&gt;"B"</formula1>
    </dataValidation>
    <dataValidation type="custom" allowBlank="1" showInputMessage="1" showErrorMessage="1" errorTitle="ERROR" error="This field not applicable to LAR Region type." sqref="I31" xr:uid="{00000000-0002-0000-0700-000005000000}">
      <formula1>LAR&lt;&gt;"B"</formula1>
    </dataValidation>
    <dataValidation type="custom" allowBlank="1" showInputMessage="1" showErrorMessage="1" sqref="I34" xr:uid="{00000000-0002-0000-0700-000006000000}">
      <formula1>E34="Yes"</formula1>
    </dataValidation>
    <dataValidation type="list" allowBlank="1" showInputMessage="1" showErrorMessage="1" sqref="E14" xr:uid="{00000000-0002-0000-0700-000007000000}">
      <formula1>"SP15, NP15, ZP26"</formula1>
    </dataValidation>
    <dataValidation type="list" allowBlank="1" showInputMessage="1" showErrorMessage="1" sqref="D24" xr:uid="{00000000-0002-0000-0700-000008000000}">
      <formula1>"Yes, No"</formula1>
    </dataValidation>
  </dataValidations>
  <printOptions horizontalCentered="1" verticalCentered="1"/>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0" tint="-0.249977111117893"/>
    <pageSetUpPr fitToPage="1"/>
  </sheetPr>
  <dimension ref="A1:T1472"/>
  <sheetViews>
    <sheetView zoomScale="85" zoomScaleNormal="85" workbookViewId="0" xr3:uid="{44B22561-5205-5C8A-B808-2C70100D228F}">
      <pane xSplit="3" ySplit="1" topLeftCell="D2" activePane="bottomRight" state="frozen"/>
      <selection pane="bottomRight" activeCell="C16" sqref="C16"/>
      <selection pane="bottomLeft" activeCell="A2" sqref="A2"/>
      <selection pane="topRight" activeCell="D1" sqref="D1"/>
    </sheetView>
  </sheetViews>
  <sheetFormatPr defaultColWidth="18.7109375" defaultRowHeight="12.75" customHeight="1"/>
  <cols>
    <col min="1" max="1" width="45.5703125" bestFit="1" customWidth="1"/>
    <col min="2" max="2" width="16.28515625" bestFit="1" customWidth="1"/>
    <col min="3" max="3" width="46.28515625" bestFit="1" customWidth="1"/>
    <col min="4" max="15" width="7.7109375" bestFit="1" customWidth="1"/>
    <col min="16" max="18" width="8.85546875" customWidth="1"/>
    <col min="19" max="19" width="15.85546875" bestFit="1" customWidth="1"/>
    <col min="20" max="20" width="18.28515625" customWidth="1"/>
  </cols>
  <sheetData>
    <row r="1" spans="1:20" s="7" customFormat="1" ht="38.25">
      <c r="A1" s="5" t="s">
        <v>373</v>
      </c>
      <c r="B1" s="5" t="s">
        <v>374</v>
      </c>
      <c r="C1" s="5" t="s">
        <v>145</v>
      </c>
      <c r="D1" s="6" t="s">
        <v>153</v>
      </c>
      <c r="E1" s="6" t="s">
        <v>154</v>
      </c>
      <c r="F1" s="6" t="s">
        <v>155</v>
      </c>
      <c r="G1" s="6" t="s">
        <v>156</v>
      </c>
      <c r="H1" s="6" t="s">
        <v>157</v>
      </c>
      <c r="I1" s="6" t="s">
        <v>158</v>
      </c>
      <c r="J1" s="6" t="s">
        <v>159</v>
      </c>
      <c r="K1" s="6" t="s">
        <v>160</v>
      </c>
      <c r="L1" s="6" t="s">
        <v>161</v>
      </c>
      <c r="M1" s="6" t="s">
        <v>162</v>
      </c>
      <c r="N1" s="6" t="s">
        <v>163</v>
      </c>
      <c r="O1" s="6" t="s">
        <v>164</v>
      </c>
      <c r="P1" s="5" t="s">
        <v>165</v>
      </c>
      <c r="Q1" s="5" t="s">
        <v>375</v>
      </c>
      <c r="R1" s="5" t="s">
        <v>376</v>
      </c>
      <c r="S1" s="361" t="s">
        <v>377</v>
      </c>
      <c r="T1" s="7" t="s">
        <v>378</v>
      </c>
    </row>
    <row r="2" spans="1:20" s="4" customFormat="1">
      <c r="A2" s="2"/>
      <c r="B2" s="2"/>
      <c r="C2" s="2"/>
      <c r="D2" s="3"/>
      <c r="E2" s="3"/>
      <c r="F2" s="3"/>
      <c r="G2" s="3"/>
      <c r="H2" s="3"/>
      <c r="I2" s="3"/>
      <c r="J2" s="3"/>
      <c r="K2" s="3"/>
      <c r="L2" s="3"/>
      <c r="M2" s="3"/>
      <c r="N2" s="3"/>
      <c r="O2" s="3"/>
      <c r="P2" s="2"/>
      <c r="Q2" s="2"/>
      <c r="R2" s="2"/>
      <c r="S2" s="2"/>
    </row>
    <row r="3" spans="1:20" s="4" customFormat="1">
      <c r="A3" s="2" t="s">
        <v>379</v>
      </c>
      <c r="B3" t="s">
        <v>380</v>
      </c>
      <c r="C3" s="2" t="s">
        <v>370</v>
      </c>
      <c r="D3" s="3"/>
      <c r="E3" s="3"/>
      <c r="F3" s="3"/>
      <c r="G3" s="3"/>
      <c r="H3" s="3"/>
      <c r="I3" s="3"/>
      <c r="J3" s="3"/>
      <c r="K3" s="3"/>
      <c r="L3" s="3"/>
      <c r="M3" s="3"/>
      <c r="N3" s="3"/>
      <c r="O3" s="3"/>
      <c r="P3" s="2"/>
      <c r="Q3" s="2" t="s">
        <v>381</v>
      </c>
      <c r="R3" s="2"/>
      <c r="S3" s="2"/>
    </row>
    <row r="4" spans="1:20" s="4" customFormat="1">
      <c r="A4" s="2" t="s">
        <v>382</v>
      </c>
      <c r="B4" t="s">
        <v>380</v>
      </c>
      <c r="C4" s="2" t="s">
        <v>370</v>
      </c>
      <c r="D4" s="3"/>
      <c r="E4" s="3"/>
      <c r="F4" s="3"/>
      <c r="G4" s="3"/>
      <c r="H4" s="3"/>
      <c r="I4" s="3"/>
      <c r="J4" s="3"/>
      <c r="K4" s="3"/>
      <c r="L4" s="3"/>
      <c r="M4" s="3"/>
      <c r="N4" s="3"/>
      <c r="O4" s="3"/>
      <c r="P4" s="2"/>
      <c r="Q4" s="2" t="s">
        <v>383</v>
      </c>
      <c r="R4" s="2"/>
      <c r="S4" s="2"/>
    </row>
    <row r="5" spans="1:20" s="4" customFormat="1">
      <c r="A5" s="2" t="s">
        <v>384</v>
      </c>
      <c r="B5" t="s">
        <v>380</v>
      </c>
      <c r="C5" s="2" t="s">
        <v>370</v>
      </c>
      <c r="D5" s="3"/>
      <c r="E5" s="3"/>
      <c r="F5" s="3"/>
      <c r="G5" s="3"/>
      <c r="H5" s="3"/>
      <c r="I5" s="3"/>
      <c r="J5" s="3"/>
      <c r="K5" s="3"/>
      <c r="L5" s="3"/>
      <c r="M5" s="3"/>
      <c r="N5" s="3"/>
      <c r="O5" s="3"/>
      <c r="P5" s="2"/>
      <c r="Q5" s="2" t="s">
        <v>383</v>
      </c>
      <c r="R5" s="2"/>
      <c r="S5" s="2"/>
    </row>
    <row r="6" spans="1:20" s="4" customFormat="1">
      <c r="A6" s="2" t="s">
        <v>385</v>
      </c>
      <c r="B6" t="s">
        <v>380</v>
      </c>
      <c r="C6" s="2" t="s">
        <v>370</v>
      </c>
      <c r="D6" s="3"/>
      <c r="E6" s="3"/>
      <c r="F6" s="3"/>
      <c r="G6" s="3"/>
      <c r="H6" s="3"/>
      <c r="I6" s="3"/>
      <c r="J6" s="3"/>
      <c r="K6" s="3"/>
      <c r="L6" s="3"/>
      <c r="M6" s="3"/>
      <c r="N6" s="3"/>
      <c r="O6" s="3"/>
      <c r="P6" s="2"/>
      <c r="Q6" s="2" t="s">
        <v>383</v>
      </c>
      <c r="R6" s="2"/>
      <c r="S6" s="2"/>
    </row>
    <row r="7" spans="1:20" s="4" customFormat="1">
      <c r="A7" s="2" t="s">
        <v>386</v>
      </c>
      <c r="B7" t="s">
        <v>380</v>
      </c>
      <c r="C7" s="2" t="s">
        <v>370</v>
      </c>
      <c r="D7" s="3"/>
      <c r="E7" s="3"/>
      <c r="F7" s="3"/>
      <c r="G7" s="3"/>
      <c r="H7" s="3"/>
      <c r="I7" s="3"/>
      <c r="J7" s="3"/>
      <c r="K7" s="3"/>
      <c r="L7" s="3"/>
      <c r="M7" s="3"/>
      <c r="N7" s="3"/>
      <c r="O7" s="3"/>
      <c r="P7" s="2"/>
      <c r="Q7" s="2" t="s">
        <v>381</v>
      </c>
      <c r="R7" s="2"/>
      <c r="S7" s="2"/>
    </row>
    <row r="8" spans="1:20" s="4" customFormat="1">
      <c r="A8" s="2" t="s">
        <v>387</v>
      </c>
      <c r="B8" t="s">
        <v>380</v>
      </c>
      <c r="C8" s="2" t="s">
        <v>370</v>
      </c>
      <c r="D8" s="3"/>
      <c r="E8" s="3"/>
      <c r="F8" s="3"/>
      <c r="G8" s="3"/>
      <c r="H8" s="3"/>
      <c r="I8" s="3"/>
      <c r="J8" s="3"/>
      <c r="K8" s="3"/>
      <c r="L8" s="3"/>
      <c r="M8" s="3"/>
      <c r="N8" s="3"/>
      <c r="O8" s="3"/>
      <c r="P8" s="2"/>
      <c r="Q8" s="2" t="s">
        <v>383</v>
      </c>
      <c r="R8" s="2"/>
      <c r="S8" s="2"/>
    </row>
    <row r="9" spans="1:20" s="4" customFormat="1">
      <c r="A9" s="2" t="s">
        <v>388</v>
      </c>
      <c r="B9" t="s">
        <v>380</v>
      </c>
      <c r="C9" s="2" t="s">
        <v>370</v>
      </c>
      <c r="D9" s="3"/>
      <c r="E9" s="3"/>
      <c r="F9" s="3"/>
      <c r="G9" s="3"/>
      <c r="H9" s="3"/>
      <c r="I9" s="3"/>
      <c r="J9" s="3"/>
      <c r="K9" s="3"/>
      <c r="L9" s="3"/>
      <c r="M9" s="3"/>
      <c r="N9" s="3"/>
      <c r="O9" s="3"/>
      <c r="P9" s="2"/>
      <c r="Q9" s="2" t="s">
        <v>383</v>
      </c>
      <c r="R9" s="2"/>
      <c r="S9" s="2"/>
    </row>
    <row r="10" spans="1:20" s="4" customFormat="1">
      <c r="A10" s="2" t="s">
        <v>389</v>
      </c>
      <c r="B10" t="s">
        <v>380</v>
      </c>
      <c r="C10" s="2" t="s">
        <v>370</v>
      </c>
      <c r="D10" s="3"/>
      <c r="E10" s="3"/>
      <c r="F10" s="3"/>
      <c r="G10" s="3"/>
      <c r="H10" s="3"/>
      <c r="I10" s="3"/>
      <c r="J10" s="3"/>
      <c r="K10" s="3"/>
      <c r="L10" s="3"/>
      <c r="M10" s="3"/>
      <c r="N10" s="3"/>
      <c r="O10" s="3"/>
      <c r="P10" s="2"/>
      <c r="Q10" s="2" t="s">
        <v>383</v>
      </c>
      <c r="R10" s="2"/>
      <c r="S10" s="2"/>
    </row>
    <row r="11" spans="1:20" s="4" customFormat="1">
      <c r="A11" s="2" t="s">
        <v>390</v>
      </c>
      <c r="B11" t="s">
        <v>380</v>
      </c>
      <c r="C11" s="2" t="s">
        <v>370</v>
      </c>
      <c r="D11" s="3"/>
      <c r="E11" s="3"/>
      <c r="F11" s="3"/>
      <c r="G11" s="3"/>
      <c r="H11" s="3"/>
      <c r="I11" s="3"/>
      <c r="J11" s="3"/>
      <c r="K11" s="3"/>
      <c r="L11" s="3"/>
      <c r="M11" s="3"/>
      <c r="N11" s="3"/>
      <c r="O11" s="3"/>
      <c r="P11" s="2"/>
      <c r="Q11" s="2" t="s">
        <v>381</v>
      </c>
      <c r="R11" s="2"/>
      <c r="S11" s="2"/>
    </row>
    <row r="12" spans="1:20" s="4" customFormat="1">
      <c r="A12" s="2" t="s">
        <v>391</v>
      </c>
      <c r="B12" t="s">
        <v>380</v>
      </c>
      <c r="C12" s="2" t="s">
        <v>370</v>
      </c>
      <c r="D12" s="3"/>
      <c r="E12" s="3"/>
      <c r="F12" s="3"/>
      <c r="G12" s="3"/>
      <c r="H12" s="3"/>
      <c r="I12" s="3"/>
      <c r="J12" s="3"/>
      <c r="K12" s="3"/>
      <c r="L12" s="3"/>
      <c r="M12" s="3"/>
      <c r="N12" s="3"/>
      <c r="O12" s="3"/>
      <c r="P12" s="2"/>
      <c r="Q12" s="2" t="s">
        <v>383</v>
      </c>
      <c r="R12" s="2"/>
      <c r="S12" s="2"/>
    </row>
    <row r="13" spans="1:20" s="4" customFormat="1">
      <c r="A13" s="2" t="s">
        <v>392</v>
      </c>
      <c r="B13" t="s">
        <v>380</v>
      </c>
      <c r="C13" s="2" t="s">
        <v>370</v>
      </c>
      <c r="D13" s="3"/>
      <c r="E13" s="3"/>
      <c r="F13" s="3"/>
      <c r="G13" s="3"/>
      <c r="H13" s="3"/>
      <c r="I13" s="3"/>
      <c r="J13" s="3"/>
      <c r="K13" s="3"/>
      <c r="L13" s="3"/>
      <c r="M13" s="3"/>
      <c r="N13" s="3"/>
      <c r="O13" s="3"/>
      <c r="P13" s="2"/>
      <c r="Q13" s="2" t="s">
        <v>383</v>
      </c>
      <c r="R13" s="2"/>
      <c r="S13" s="2"/>
    </row>
    <row r="14" spans="1:20" s="4" customFormat="1">
      <c r="A14" s="2" t="s">
        <v>393</v>
      </c>
      <c r="B14" t="s">
        <v>380</v>
      </c>
      <c r="C14" s="2" t="s">
        <v>370</v>
      </c>
      <c r="D14" s="3"/>
      <c r="E14" s="3"/>
      <c r="F14" s="3"/>
      <c r="G14" s="3"/>
      <c r="H14" s="3"/>
      <c r="I14" s="3"/>
      <c r="J14" s="3"/>
      <c r="K14" s="3"/>
      <c r="L14" s="3"/>
      <c r="M14" s="3"/>
      <c r="N14" s="3"/>
      <c r="O14" s="3"/>
      <c r="P14" s="2"/>
      <c r="Q14" s="2" t="s">
        <v>383</v>
      </c>
      <c r="R14" s="2"/>
      <c r="S14" s="2"/>
    </row>
    <row r="15" spans="1:20">
      <c r="A15" t="s">
        <v>394</v>
      </c>
      <c r="B15" t="s">
        <v>395</v>
      </c>
      <c r="C15" t="s">
        <v>396</v>
      </c>
      <c r="D15">
        <v>0</v>
      </c>
      <c r="E15">
        <v>0.48</v>
      </c>
      <c r="F15">
        <v>2.08</v>
      </c>
      <c r="G15">
        <v>6.64</v>
      </c>
      <c r="H15">
        <v>6.1</v>
      </c>
      <c r="I15">
        <v>8.9600000000000009</v>
      </c>
      <c r="J15">
        <v>8.34</v>
      </c>
      <c r="K15">
        <v>8.1999999999999993</v>
      </c>
      <c r="L15">
        <v>6.68</v>
      </c>
      <c r="M15">
        <v>5.88</v>
      </c>
      <c r="N15">
        <v>0.82</v>
      </c>
      <c r="O15">
        <v>0</v>
      </c>
      <c r="P15" t="s">
        <v>397</v>
      </c>
      <c r="Q15" t="s">
        <v>381</v>
      </c>
      <c r="R15" t="s">
        <v>398</v>
      </c>
      <c r="S15" t="s">
        <v>399</v>
      </c>
      <c r="T15" t="s">
        <v>399</v>
      </c>
    </row>
    <row r="16" spans="1:20">
      <c r="A16" t="s">
        <v>400</v>
      </c>
      <c r="B16" t="s">
        <v>401</v>
      </c>
      <c r="C16" t="s">
        <v>402</v>
      </c>
      <c r="D16">
        <v>0</v>
      </c>
      <c r="E16">
        <v>0.48</v>
      </c>
      <c r="F16">
        <v>2.08</v>
      </c>
      <c r="G16">
        <v>6.64</v>
      </c>
      <c r="H16">
        <v>6.1</v>
      </c>
      <c r="I16">
        <v>8.9600000000000009</v>
      </c>
      <c r="J16">
        <v>8.34</v>
      </c>
      <c r="K16">
        <v>8.1999999999999993</v>
      </c>
      <c r="L16">
        <v>6.68</v>
      </c>
      <c r="M16">
        <v>5.88</v>
      </c>
      <c r="N16">
        <v>0.82</v>
      </c>
      <c r="O16">
        <v>0</v>
      </c>
      <c r="P16" t="s">
        <v>397</v>
      </c>
      <c r="Q16" t="s">
        <v>383</v>
      </c>
      <c r="R16" t="s">
        <v>398</v>
      </c>
      <c r="S16" t="s">
        <v>399</v>
      </c>
      <c r="T16" t="s">
        <v>399</v>
      </c>
    </row>
    <row r="17" spans="1:20">
      <c r="A17" t="s">
        <v>403</v>
      </c>
      <c r="B17" t="s">
        <v>404</v>
      </c>
      <c r="C17" t="s">
        <v>405</v>
      </c>
      <c r="D17">
        <v>0</v>
      </c>
      <c r="E17">
        <v>0</v>
      </c>
      <c r="F17">
        <v>0</v>
      </c>
      <c r="G17">
        <v>0</v>
      </c>
      <c r="H17">
        <v>0</v>
      </c>
      <c r="I17">
        <v>0</v>
      </c>
      <c r="J17">
        <v>0</v>
      </c>
      <c r="K17">
        <v>0</v>
      </c>
      <c r="L17">
        <v>0</v>
      </c>
      <c r="M17">
        <v>0</v>
      </c>
      <c r="N17">
        <v>0</v>
      </c>
      <c r="O17">
        <v>0</v>
      </c>
      <c r="P17" t="s">
        <v>397</v>
      </c>
      <c r="Q17" t="s">
        <v>381</v>
      </c>
      <c r="R17" t="s">
        <v>406</v>
      </c>
      <c r="S17" t="s">
        <v>399</v>
      </c>
      <c r="T17" t="s">
        <v>399</v>
      </c>
    </row>
    <row r="18" spans="1:20">
      <c r="A18" t="s">
        <v>407</v>
      </c>
      <c r="B18" t="s">
        <v>408</v>
      </c>
      <c r="C18" t="s">
        <v>409</v>
      </c>
      <c r="D18">
        <v>16</v>
      </c>
      <c r="E18">
        <v>16</v>
      </c>
      <c r="F18">
        <v>16</v>
      </c>
      <c r="G18">
        <v>16</v>
      </c>
      <c r="H18">
        <v>16</v>
      </c>
      <c r="I18">
        <v>16</v>
      </c>
      <c r="J18">
        <v>16</v>
      </c>
      <c r="K18">
        <v>16</v>
      </c>
      <c r="L18">
        <v>16</v>
      </c>
      <c r="M18">
        <v>16</v>
      </c>
      <c r="N18">
        <v>16</v>
      </c>
      <c r="O18">
        <v>16</v>
      </c>
      <c r="P18" t="s">
        <v>410</v>
      </c>
      <c r="Q18" t="s">
        <v>381</v>
      </c>
      <c r="R18" t="s">
        <v>398</v>
      </c>
      <c r="S18" t="s">
        <v>399</v>
      </c>
      <c r="T18" t="s">
        <v>399</v>
      </c>
    </row>
    <row r="19" spans="1:20">
      <c r="A19" t="s">
        <v>411</v>
      </c>
      <c r="B19" t="s">
        <v>404</v>
      </c>
      <c r="C19" t="s">
        <v>412</v>
      </c>
      <c r="D19">
        <v>0</v>
      </c>
      <c r="E19">
        <v>0</v>
      </c>
      <c r="F19">
        <v>0</v>
      </c>
      <c r="G19">
        <v>0</v>
      </c>
      <c r="H19">
        <v>0</v>
      </c>
      <c r="I19">
        <v>0</v>
      </c>
      <c r="J19">
        <v>0</v>
      </c>
      <c r="K19">
        <v>0</v>
      </c>
      <c r="L19">
        <v>0</v>
      </c>
      <c r="M19">
        <v>0</v>
      </c>
      <c r="N19">
        <v>0</v>
      </c>
      <c r="O19">
        <v>0</v>
      </c>
      <c r="P19" t="s">
        <v>397</v>
      </c>
      <c r="Q19" t="s">
        <v>381</v>
      </c>
      <c r="R19" t="s">
        <v>406</v>
      </c>
      <c r="S19" t="s">
        <v>399</v>
      </c>
      <c r="T19" t="s">
        <v>399</v>
      </c>
    </row>
    <row r="20" spans="1:20">
      <c r="A20" t="s">
        <v>413</v>
      </c>
      <c r="B20" t="s">
        <v>395</v>
      </c>
      <c r="C20" t="s">
        <v>414</v>
      </c>
      <c r="D20">
        <v>0</v>
      </c>
      <c r="E20">
        <v>0.48</v>
      </c>
      <c r="F20">
        <v>2.08</v>
      </c>
      <c r="G20">
        <v>6.64</v>
      </c>
      <c r="H20">
        <v>6.1</v>
      </c>
      <c r="I20">
        <v>8.9600000000000009</v>
      </c>
      <c r="J20">
        <v>8.34</v>
      </c>
      <c r="K20">
        <v>8.1999999999999993</v>
      </c>
      <c r="L20">
        <v>6.68</v>
      </c>
      <c r="M20">
        <v>5.88</v>
      </c>
      <c r="N20">
        <v>0.82</v>
      </c>
      <c r="O20">
        <v>0</v>
      </c>
      <c r="P20" t="s">
        <v>397</v>
      </c>
      <c r="Q20" t="s">
        <v>381</v>
      </c>
      <c r="R20" t="s">
        <v>398</v>
      </c>
      <c r="S20" t="s">
        <v>399</v>
      </c>
      <c r="T20" t="s">
        <v>399</v>
      </c>
    </row>
    <row r="21" spans="1:20">
      <c r="A21" t="s">
        <v>415</v>
      </c>
      <c r="B21" t="s">
        <v>404</v>
      </c>
      <c r="C21" t="s">
        <v>416</v>
      </c>
      <c r="D21">
        <v>22.69</v>
      </c>
      <c r="E21">
        <v>22.69</v>
      </c>
      <c r="F21">
        <v>22.69</v>
      </c>
      <c r="G21">
        <v>22.69</v>
      </c>
      <c r="H21">
        <v>22.69</v>
      </c>
      <c r="I21">
        <v>22.69</v>
      </c>
      <c r="J21">
        <v>22.69</v>
      </c>
      <c r="K21">
        <v>22.69</v>
      </c>
      <c r="L21">
        <v>22.69</v>
      </c>
      <c r="M21">
        <v>22.69</v>
      </c>
      <c r="N21">
        <v>22.69</v>
      </c>
      <c r="O21">
        <v>22.69</v>
      </c>
      <c r="P21" t="s">
        <v>410</v>
      </c>
      <c r="Q21" t="s">
        <v>381</v>
      </c>
      <c r="R21" t="s">
        <v>398</v>
      </c>
      <c r="S21" t="s">
        <v>399</v>
      </c>
      <c r="T21" t="s">
        <v>399</v>
      </c>
    </row>
    <row r="22" spans="1:20">
      <c r="A22" t="s">
        <v>417</v>
      </c>
      <c r="B22" t="s">
        <v>404</v>
      </c>
      <c r="C22" t="s">
        <v>418</v>
      </c>
      <c r="D22">
        <v>50.6</v>
      </c>
      <c r="E22">
        <v>50.6</v>
      </c>
      <c r="F22">
        <v>50.6</v>
      </c>
      <c r="G22">
        <v>50.6</v>
      </c>
      <c r="H22">
        <v>50.6</v>
      </c>
      <c r="I22">
        <v>50.6</v>
      </c>
      <c r="J22">
        <v>50.6</v>
      </c>
      <c r="K22">
        <v>50.6</v>
      </c>
      <c r="L22">
        <v>50.6</v>
      </c>
      <c r="M22">
        <v>50.6</v>
      </c>
      <c r="N22">
        <v>50.6</v>
      </c>
      <c r="O22">
        <v>50.6</v>
      </c>
      <c r="P22" t="s">
        <v>410</v>
      </c>
      <c r="Q22" t="s">
        <v>381</v>
      </c>
      <c r="R22" t="s">
        <v>398</v>
      </c>
      <c r="S22" t="s">
        <v>399</v>
      </c>
      <c r="T22" t="s">
        <v>399</v>
      </c>
    </row>
    <row r="23" spans="1:20">
      <c r="A23" t="s">
        <v>419</v>
      </c>
      <c r="B23" t="s">
        <v>380</v>
      </c>
      <c r="C23" t="s">
        <v>420</v>
      </c>
      <c r="D23">
        <v>0</v>
      </c>
      <c r="E23">
        <v>0</v>
      </c>
      <c r="F23">
        <v>0</v>
      </c>
      <c r="G23">
        <v>0</v>
      </c>
      <c r="H23">
        <v>0</v>
      </c>
      <c r="I23">
        <v>0</v>
      </c>
      <c r="J23">
        <v>0</v>
      </c>
      <c r="K23">
        <v>0</v>
      </c>
      <c r="L23">
        <v>0</v>
      </c>
      <c r="M23">
        <v>0</v>
      </c>
      <c r="N23">
        <v>0</v>
      </c>
      <c r="O23">
        <v>0</v>
      </c>
      <c r="P23" t="s">
        <v>397</v>
      </c>
      <c r="Q23" t="s">
        <v>383</v>
      </c>
      <c r="R23" t="s">
        <v>406</v>
      </c>
      <c r="S23" t="s">
        <v>399</v>
      </c>
      <c r="T23" t="s">
        <v>399</v>
      </c>
    </row>
    <row r="24" spans="1:20">
      <c r="A24" t="s">
        <v>421</v>
      </c>
      <c r="B24" t="s">
        <v>422</v>
      </c>
      <c r="C24" t="s">
        <v>423</v>
      </c>
      <c r="D24">
        <v>174.56</v>
      </c>
      <c r="E24">
        <v>174.56</v>
      </c>
      <c r="F24">
        <v>174.56</v>
      </c>
      <c r="G24">
        <v>174.56</v>
      </c>
      <c r="H24">
        <v>174.56</v>
      </c>
      <c r="I24">
        <v>174.56</v>
      </c>
      <c r="J24">
        <v>174.56</v>
      </c>
      <c r="K24">
        <v>174.56</v>
      </c>
      <c r="L24">
        <v>174.56</v>
      </c>
      <c r="M24">
        <v>174.56</v>
      </c>
      <c r="N24">
        <v>174.56</v>
      </c>
      <c r="O24">
        <v>174.56</v>
      </c>
      <c r="P24" t="s">
        <v>410</v>
      </c>
      <c r="Q24" t="s">
        <v>383</v>
      </c>
      <c r="R24" t="s">
        <v>398</v>
      </c>
      <c r="S24" t="s">
        <v>399</v>
      </c>
      <c r="T24" t="s">
        <v>399</v>
      </c>
    </row>
    <row r="25" spans="1:20">
      <c r="A25" t="s">
        <v>424</v>
      </c>
      <c r="B25" t="s">
        <v>422</v>
      </c>
      <c r="C25" t="s">
        <v>425</v>
      </c>
      <c r="D25">
        <v>175</v>
      </c>
      <c r="E25">
        <v>175</v>
      </c>
      <c r="F25">
        <v>175</v>
      </c>
      <c r="G25">
        <v>175</v>
      </c>
      <c r="H25">
        <v>175</v>
      </c>
      <c r="I25">
        <v>175</v>
      </c>
      <c r="J25">
        <v>175</v>
      </c>
      <c r="K25">
        <v>175</v>
      </c>
      <c r="L25">
        <v>175</v>
      </c>
      <c r="M25">
        <v>175</v>
      </c>
      <c r="N25">
        <v>175</v>
      </c>
      <c r="O25">
        <v>175</v>
      </c>
      <c r="P25" t="s">
        <v>410</v>
      </c>
      <c r="Q25" t="s">
        <v>383</v>
      </c>
      <c r="R25" t="s">
        <v>398</v>
      </c>
      <c r="S25" t="s">
        <v>399</v>
      </c>
      <c r="T25" t="s">
        <v>399</v>
      </c>
    </row>
    <row r="26" spans="1:20">
      <c r="A26" t="s">
        <v>426</v>
      </c>
      <c r="B26" t="s">
        <v>422</v>
      </c>
      <c r="C26" t="s">
        <v>427</v>
      </c>
      <c r="D26">
        <v>332.18</v>
      </c>
      <c r="E26">
        <v>332.18</v>
      </c>
      <c r="F26">
        <v>332.18</v>
      </c>
      <c r="G26">
        <v>332.18</v>
      </c>
      <c r="H26">
        <v>332.18</v>
      </c>
      <c r="I26">
        <v>332.18</v>
      </c>
      <c r="J26">
        <v>332.18</v>
      </c>
      <c r="K26">
        <v>332.18</v>
      </c>
      <c r="L26">
        <v>332.18</v>
      </c>
      <c r="M26">
        <v>332.18</v>
      </c>
      <c r="N26">
        <v>332.18</v>
      </c>
      <c r="O26">
        <v>332.18</v>
      </c>
      <c r="P26" t="s">
        <v>410</v>
      </c>
      <c r="Q26" t="s">
        <v>383</v>
      </c>
      <c r="R26" t="s">
        <v>398</v>
      </c>
      <c r="S26" t="s">
        <v>399</v>
      </c>
      <c r="T26" t="s">
        <v>399</v>
      </c>
    </row>
    <row r="27" spans="1:20">
      <c r="A27" t="s">
        <v>428</v>
      </c>
      <c r="B27" t="s">
        <v>422</v>
      </c>
      <c r="C27" t="s">
        <v>429</v>
      </c>
      <c r="D27">
        <v>335.67</v>
      </c>
      <c r="E27">
        <v>335.67</v>
      </c>
      <c r="F27">
        <v>335.67</v>
      </c>
      <c r="G27">
        <v>335.67</v>
      </c>
      <c r="H27">
        <v>335.67</v>
      </c>
      <c r="I27">
        <v>335.67</v>
      </c>
      <c r="J27">
        <v>335.67</v>
      </c>
      <c r="K27">
        <v>335.67</v>
      </c>
      <c r="L27">
        <v>335.67</v>
      </c>
      <c r="M27">
        <v>335.67</v>
      </c>
      <c r="N27">
        <v>335.67</v>
      </c>
      <c r="O27">
        <v>335.67</v>
      </c>
      <c r="P27" t="s">
        <v>410</v>
      </c>
      <c r="Q27" t="s">
        <v>383</v>
      </c>
      <c r="R27" t="s">
        <v>398</v>
      </c>
      <c r="S27" t="s">
        <v>399</v>
      </c>
      <c r="T27" t="s">
        <v>399</v>
      </c>
    </row>
    <row r="28" spans="1:20">
      <c r="A28" t="s">
        <v>430</v>
      </c>
      <c r="B28" t="s">
        <v>422</v>
      </c>
      <c r="C28" t="s">
        <v>431</v>
      </c>
      <c r="D28">
        <v>497.97</v>
      </c>
      <c r="E28">
        <v>497.97</v>
      </c>
      <c r="F28">
        <v>497.97</v>
      </c>
      <c r="G28">
        <v>497.97</v>
      </c>
      <c r="H28">
        <v>497.97</v>
      </c>
      <c r="I28">
        <v>497.97</v>
      </c>
      <c r="J28">
        <v>497.97</v>
      </c>
      <c r="K28">
        <v>497.97</v>
      </c>
      <c r="L28">
        <v>497.97</v>
      </c>
      <c r="M28">
        <v>497.97</v>
      </c>
      <c r="N28">
        <v>497.97</v>
      </c>
      <c r="O28">
        <v>497.97</v>
      </c>
      <c r="P28" t="s">
        <v>410</v>
      </c>
      <c r="Q28" t="s">
        <v>383</v>
      </c>
      <c r="R28" t="s">
        <v>398</v>
      </c>
      <c r="S28" t="s">
        <v>399</v>
      </c>
      <c r="T28" t="s">
        <v>399</v>
      </c>
    </row>
    <row r="29" spans="1:20">
      <c r="A29" t="s">
        <v>432</v>
      </c>
      <c r="B29" t="s">
        <v>422</v>
      </c>
      <c r="C29" t="s">
        <v>433</v>
      </c>
      <c r="D29">
        <v>495</v>
      </c>
      <c r="E29">
        <v>495</v>
      </c>
      <c r="F29">
        <v>495</v>
      </c>
      <c r="G29">
        <v>495</v>
      </c>
      <c r="H29">
        <v>495</v>
      </c>
      <c r="I29">
        <v>495</v>
      </c>
      <c r="J29">
        <v>495</v>
      </c>
      <c r="K29">
        <v>495</v>
      </c>
      <c r="L29">
        <v>495</v>
      </c>
      <c r="M29">
        <v>495</v>
      </c>
      <c r="N29">
        <v>495</v>
      </c>
      <c r="O29">
        <v>495</v>
      </c>
      <c r="P29" t="s">
        <v>410</v>
      </c>
      <c r="Q29" t="s">
        <v>383</v>
      </c>
      <c r="R29" t="s">
        <v>398</v>
      </c>
      <c r="S29" t="s">
        <v>399</v>
      </c>
      <c r="T29" t="s">
        <v>399</v>
      </c>
    </row>
    <row r="30" spans="1:20">
      <c r="A30" t="s">
        <v>434</v>
      </c>
      <c r="B30" t="s">
        <v>401</v>
      </c>
      <c r="C30" t="s">
        <v>435</v>
      </c>
      <c r="D30">
        <v>11.05</v>
      </c>
      <c r="E30">
        <v>8.32</v>
      </c>
      <c r="F30">
        <v>8.58</v>
      </c>
      <c r="G30">
        <v>15.07</v>
      </c>
      <c r="H30">
        <v>15.07</v>
      </c>
      <c r="I30">
        <v>15.07</v>
      </c>
      <c r="J30">
        <v>15.07</v>
      </c>
      <c r="K30">
        <v>15.07</v>
      </c>
      <c r="L30">
        <v>15.07</v>
      </c>
      <c r="M30">
        <v>15.07</v>
      </c>
      <c r="N30">
        <v>15.07</v>
      </c>
      <c r="O30">
        <v>15.07</v>
      </c>
      <c r="P30" t="s">
        <v>410</v>
      </c>
      <c r="Q30" t="s">
        <v>383</v>
      </c>
      <c r="R30" t="s">
        <v>398</v>
      </c>
      <c r="S30" t="s">
        <v>399</v>
      </c>
      <c r="T30" t="s">
        <v>399</v>
      </c>
    </row>
    <row r="31" spans="1:20">
      <c r="A31" t="s">
        <v>436</v>
      </c>
      <c r="B31" t="s">
        <v>437</v>
      </c>
      <c r="C31" t="s">
        <v>438</v>
      </c>
      <c r="D31">
        <v>0.31</v>
      </c>
      <c r="E31">
        <v>0.38</v>
      </c>
      <c r="F31">
        <v>0.35</v>
      </c>
      <c r="G31">
        <v>0.22</v>
      </c>
      <c r="H31">
        <v>0.22</v>
      </c>
      <c r="I31">
        <v>0.18</v>
      </c>
      <c r="J31">
        <v>0.11</v>
      </c>
      <c r="K31">
        <v>0.08</v>
      </c>
      <c r="L31">
        <v>0.06</v>
      </c>
      <c r="M31">
        <v>0.1</v>
      </c>
      <c r="N31">
        <v>0.21</v>
      </c>
      <c r="O31">
        <v>0.26</v>
      </c>
      <c r="P31" t="s">
        <v>397</v>
      </c>
      <c r="Q31" t="s">
        <v>381</v>
      </c>
      <c r="R31" t="s">
        <v>398</v>
      </c>
      <c r="S31" t="s">
        <v>399</v>
      </c>
      <c r="T31" t="s">
        <v>399</v>
      </c>
    </row>
    <row r="32" spans="1:20">
      <c r="A32" t="s">
        <v>439</v>
      </c>
      <c r="B32" t="s">
        <v>440</v>
      </c>
      <c r="C32" t="s">
        <v>441</v>
      </c>
      <c r="D32">
        <v>23.4</v>
      </c>
      <c r="E32">
        <v>23.4</v>
      </c>
      <c r="F32">
        <v>23.4</v>
      </c>
      <c r="G32">
        <v>23.4</v>
      </c>
      <c r="H32">
        <v>23.4</v>
      </c>
      <c r="I32">
        <v>23.4</v>
      </c>
      <c r="J32">
        <v>23.4</v>
      </c>
      <c r="K32">
        <v>23.4</v>
      </c>
      <c r="L32">
        <v>23.4</v>
      </c>
      <c r="M32">
        <v>23.4</v>
      </c>
      <c r="N32">
        <v>23.4</v>
      </c>
      <c r="O32">
        <v>23.4</v>
      </c>
      <c r="P32" t="s">
        <v>410</v>
      </c>
      <c r="Q32" t="s">
        <v>381</v>
      </c>
      <c r="R32" t="s">
        <v>398</v>
      </c>
      <c r="S32" t="s">
        <v>399</v>
      </c>
      <c r="T32" t="s">
        <v>399</v>
      </c>
    </row>
    <row r="33" spans="1:20">
      <c r="A33" t="s">
        <v>442</v>
      </c>
      <c r="B33" t="s">
        <v>440</v>
      </c>
      <c r="C33" t="s">
        <v>443</v>
      </c>
      <c r="D33">
        <v>23.5</v>
      </c>
      <c r="E33">
        <v>23.5</v>
      </c>
      <c r="F33">
        <v>23.5</v>
      </c>
      <c r="G33">
        <v>23.5</v>
      </c>
      <c r="H33">
        <v>23.5</v>
      </c>
      <c r="I33">
        <v>23.5</v>
      </c>
      <c r="J33">
        <v>23.5</v>
      </c>
      <c r="K33">
        <v>23.5</v>
      </c>
      <c r="L33">
        <v>23.5</v>
      </c>
      <c r="M33">
        <v>23.5</v>
      </c>
      <c r="N33">
        <v>23.5</v>
      </c>
      <c r="O33">
        <v>23.5</v>
      </c>
      <c r="P33" t="s">
        <v>410</v>
      </c>
      <c r="Q33" t="s">
        <v>381</v>
      </c>
      <c r="R33" t="s">
        <v>398</v>
      </c>
      <c r="S33" t="s">
        <v>399</v>
      </c>
      <c r="T33" t="s">
        <v>399</v>
      </c>
    </row>
    <row r="34" spans="1:20">
      <c r="A34" t="s">
        <v>444</v>
      </c>
      <c r="B34" t="s">
        <v>380</v>
      </c>
      <c r="C34" t="s">
        <v>445</v>
      </c>
      <c r="D34">
        <v>0</v>
      </c>
      <c r="E34">
        <v>0.48</v>
      </c>
      <c r="F34">
        <v>2.08</v>
      </c>
      <c r="G34">
        <v>6.64</v>
      </c>
      <c r="H34">
        <v>6.1</v>
      </c>
      <c r="I34">
        <v>8.9600000000000009</v>
      </c>
      <c r="J34">
        <v>8.34</v>
      </c>
      <c r="K34">
        <v>8.1999999999999993</v>
      </c>
      <c r="L34">
        <v>6.68</v>
      </c>
      <c r="M34">
        <v>5.88</v>
      </c>
      <c r="N34">
        <v>0.82</v>
      </c>
      <c r="O34">
        <v>0</v>
      </c>
      <c r="P34" t="s">
        <v>397</v>
      </c>
      <c r="Q34" t="s">
        <v>381</v>
      </c>
      <c r="R34" t="s">
        <v>398</v>
      </c>
      <c r="S34" t="s">
        <v>399</v>
      </c>
      <c r="T34" t="s">
        <v>399</v>
      </c>
    </row>
    <row r="35" spans="1:20">
      <c r="A35" t="s">
        <v>446</v>
      </c>
      <c r="B35" t="s">
        <v>380</v>
      </c>
      <c r="C35" t="s">
        <v>447</v>
      </c>
      <c r="D35">
        <v>0</v>
      </c>
      <c r="E35">
        <v>1.2</v>
      </c>
      <c r="F35">
        <v>5.2</v>
      </c>
      <c r="G35">
        <v>16.600000000000001</v>
      </c>
      <c r="H35">
        <v>15.25</v>
      </c>
      <c r="I35">
        <v>22.4</v>
      </c>
      <c r="J35">
        <v>20.85</v>
      </c>
      <c r="K35">
        <v>20.5</v>
      </c>
      <c r="L35">
        <v>16.7</v>
      </c>
      <c r="M35">
        <v>14.7</v>
      </c>
      <c r="N35">
        <v>2.0499999999999998</v>
      </c>
      <c r="O35">
        <v>0</v>
      </c>
      <c r="P35" t="s">
        <v>397</v>
      </c>
      <c r="Q35" t="s">
        <v>381</v>
      </c>
      <c r="R35" t="s">
        <v>398</v>
      </c>
      <c r="S35" t="s">
        <v>399</v>
      </c>
      <c r="T35" t="s">
        <v>399</v>
      </c>
    </row>
    <row r="36" spans="1:20">
      <c r="A36" t="s">
        <v>448</v>
      </c>
      <c r="B36" t="s">
        <v>380</v>
      </c>
      <c r="C36" t="s">
        <v>449</v>
      </c>
      <c r="D36">
        <v>18.98</v>
      </c>
      <c r="E36">
        <v>29.06</v>
      </c>
      <c r="F36">
        <v>30.74</v>
      </c>
      <c r="G36">
        <v>52.75</v>
      </c>
      <c r="H36">
        <v>51.41</v>
      </c>
      <c r="I36">
        <v>79.8</v>
      </c>
      <c r="J36">
        <v>49.9</v>
      </c>
      <c r="K36">
        <v>44.52</v>
      </c>
      <c r="L36">
        <v>44.52</v>
      </c>
      <c r="M36">
        <v>14.78</v>
      </c>
      <c r="N36">
        <v>14.11</v>
      </c>
      <c r="O36">
        <v>25.54</v>
      </c>
      <c r="P36" t="s">
        <v>397</v>
      </c>
      <c r="Q36" t="s">
        <v>383</v>
      </c>
      <c r="R36" t="s">
        <v>398</v>
      </c>
      <c r="S36" t="s">
        <v>399</v>
      </c>
      <c r="T36" t="s">
        <v>399</v>
      </c>
    </row>
    <row r="37" spans="1:20">
      <c r="A37" t="s">
        <v>450</v>
      </c>
      <c r="B37" t="s">
        <v>380</v>
      </c>
      <c r="C37" t="s">
        <v>451</v>
      </c>
      <c r="D37">
        <v>14.92</v>
      </c>
      <c r="E37">
        <v>22.84</v>
      </c>
      <c r="F37">
        <v>24.16</v>
      </c>
      <c r="G37">
        <v>41.45</v>
      </c>
      <c r="H37">
        <v>40.39</v>
      </c>
      <c r="I37">
        <v>62.7</v>
      </c>
      <c r="J37">
        <v>39.200000000000003</v>
      </c>
      <c r="K37">
        <v>34.979999999999997</v>
      </c>
      <c r="L37">
        <v>34.979999999999997</v>
      </c>
      <c r="M37">
        <v>11.62</v>
      </c>
      <c r="N37">
        <v>11.09</v>
      </c>
      <c r="O37">
        <v>20.059999999999999</v>
      </c>
      <c r="P37" t="s">
        <v>397</v>
      </c>
      <c r="Q37" t="s">
        <v>383</v>
      </c>
      <c r="R37" t="s">
        <v>398</v>
      </c>
      <c r="S37" t="s">
        <v>399</v>
      </c>
      <c r="T37" t="s">
        <v>399</v>
      </c>
    </row>
    <row r="38" spans="1:20">
      <c r="A38" t="s">
        <v>452</v>
      </c>
      <c r="B38" t="s">
        <v>380</v>
      </c>
      <c r="C38" t="s">
        <v>453</v>
      </c>
      <c r="D38">
        <v>11.53</v>
      </c>
      <c r="E38">
        <v>17.649999999999999</v>
      </c>
      <c r="F38">
        <v>18.670000000000002</v>
      </c>
      <c r="G38">
        <v>32.03</v>
      </c>
      <c r="H38">
        <v>31.21</v>
      </c>
      <c r="I38">
        <v>48.45</v>
      </c>
      <c r="J38">
        <v>30.29</v>
      </c>
      <c r="K38">
        <v>27.03</v>
      </c>
      <c r="L38">
        <v>27.03</v>
      </c>
      <c r="M38">
        <v>8.98</v>
      </c>
      <c r="N38">
        <v>8.57</v>
      </c>
      <c r="O38">
        <v>15.5</v>
      </c>
      <c r="P38" t="s">
        <v>397</v>
      </c>
      <c r="Q38" t="s">
        <v>383</v>
      </c>
      <c r="R38" t="s">
        <v>398</v>
      </c>
      <c r="S38" t="s">
        <v>399</v>
      </c>
      <c r="T38" t="s">
        <v>399</v>
      </c>
    </row>
    <row r="39" spans="1:20">
      <c r="A39" t="s">
        <v>454</v>
      </c>
      <c r="B39" t="s">
        <v>380</v>
      </c>
      <c r="C39" t="s">
        <v>455</v>
      </c>
      <c r="D39">
        <v>18.98</v>
      </c>
      <c r="E39">
        <v>29.06</v>
      </c>
      <c r="F39">
        <v>30.74</v>
      </c>
      <c r="G39">
        <v>52.75</v>
      </c>
      <c r="H39">
        <v>51.41</v>
      </c>
      <c r="I39">
        <v>79.8</v>
      </c>
      <c r="J39">
        <v>49.9</v>
      </c>
      <c r="K39">
        <v>44.52</v>
      </c>
      <c r="L39">
        <v>44.52</v>
      </c>
      <c r="M39">
        <v>14.78</v>
      </c>
      <c r="N39">
        <v>14.11</v>
      </c>
      <c r="O39">
        <v>25.54</v>
      </c>
      <c r="P39" t="s">
        <v>397</v>
      </c>
      <c r="Q39" t="s">
        <v>383</v>
      </c>
      <c r="R39" t="s">
        <v>398</v>
      </c>
      <c r="S39" t="s">
        <v>399</v>
      </c>
      <c r="T39" t="s">
        <v>399</v>
      </c>
    </row>
    <row r="40" spans="1:20">
      <c r="A40" t="s">
        <v>456</v>
      </c>
      <c r="B40" t="s">
        <v>380</v>
      </c>
      <c r="C40" t="s">
        <v>457</v>
      </c>
      <c r="D40">
        <v>16.95</v>
      </c>
      <c r="E40">
        <v>25.95</v>
      </c>
      <c r="F40">
        <v>27.45</v>
      </c>
      <c r="G40">
        <v>47.1</v>
      </c>
      <c r="H40">
        <v>45.9</v>
      </c>
      <c r="I40">
        <v>71.25</v>
      </c>
      <c r="J40">
        <v>44.55</v>
      </c>
      <c r="K40">
        <v>39.75</v>
      </c>
      <c r="L40">
        <v>39.75</v>
      </c>
      <c r="M40">
        <v>13.2</v>
      </c>
      <c r="N40">
        <v>12.6</v>
      </c>
      <c r="O40">
        <v>22.8</v>
      </c>
      <c r="P40" t="s">
        <v>397</v>
      </c>
      <c r="Q40" t="s">
        <v>383</v>
      </c>
      <c r="R40" t="s">
        <v>398</v>
      </c>
      <c r="S40" t="s">
        <v>399</v>
      </c>
      <c r="T40" t="s">
        <v>399</v>
      </c>
    </row>
    <row r="41" spans="1:20">
      <c r="A41" t="s">
        <v>458</v>
      </c>
      <c r="B41" t="s">
        <v>380</v>
      </c>
      <c r="C41" t="s">
        <v>459</v>
      </c>
      <c r="D41">
        <v>16.95</v>
      </c>
      <c r="E41">
        <v>25.95</v>
      </c>
      <c r="F41">
        <v>27.45</v>
      </c>
      <c r="G41">
        <v>47.1</v>
      </c>
      <c r="H41">
        <v>45.9</v>
      </c>
      <c r="I41">
        <v>71.25</v>
      </c>
      <c r="J41">
        <v>44.55</v>
      </c>
      <c r="K41">
        <v>39.75</v>
      </c>
      <c r="L41">
        <v>39.75</v>
      </c>
      <c r="M41">
        <v>13.2</v>
      </c>
      <c r="N41">
        <v>12.6</v>
      </c>
      <c r="O41">
        <v>22.8</v>
      </c>
      <c r="P41" t="s">
        <v>397</v>
      </c>
      <c r="Q41" t="s">
        <v>383</v>
      </c>
      <c r="R41" t="s">
        <v>398</v>
      </c>
      <c r="S41" t="s">
        <v>399</v>
      </c>
      <c r="T41" t="s">
        <v>399</v>
      </c>
    </row>
    <row r="42" spans="1:20">
      <c r="A42" t="s">
        <v>460</v>
      </c>
      <c r="B42" t="s">
        <v>380</v>
      </c>
      <c r="C42" t="s">
        <v>461</v>
      </c>
      <c r="D42">
        <v>16.95</v>
      </c>
      <c r="E42">
        <v>25.95</v>
      </c>
      <c r="F42">
        <v>27.45</v>
      </c>
      <c r="G42">
        <v>47.1</v>
      </c>
      <c r="H42">
        <v>45.9</v>
      </c>
      <c r="I42">
        <v>71.25</v>
      </c>
      <c r="J42">
        <v>44.55</v>
      </c>
      <c r="K42">
        <v>39.75</v>
      </c>
      <c r="L42">
        <v>39.75</v>
      </c>
      <c r="M42">
        <v>13.2</v>
      </c>
      <c r="N42">
        <v>12.6</v>
      </c>
      <c r="O42">
        <v>22.8</v>
      </c>
      <c r="P42" t="s">
        <v>397</v>
      </c>
      <c r="Q42" t="s">
        <v>383</v>
      </c>
      <c r="R42" t="s">
        <v>398</v>
      </c>
      <c r="S42" t="s">
        <v>399</v>
      </c>
      <c r="T42" t="s">
        <v>399</v>
      </c>
    </row>
    <row r="43" spans="1:20">
      <c r="A43" t="s">
        <v>462</v>
      </c>
      <c r="B43" t="s">
        <v>380</v>
      </c>
      <c r="C43" t="s">
        <v>463</v>
      </c>
      <c r="D43">
        <v>16.95</v>
      </c>
      <c r="E43">
        <v>25.95</v>
      </c>
      <c r="F43">
        <v>27.45</v>
      </c>
      <c r="G43">
        <v>47.1</v>
      </c>
      <c r="H43">
        <v>45.9</v>
      </c>
      <c r="I43">
        <v>71.25</v>
      </c>
      <c r="J43">
        <v>44.55</v>
      </c>
      <c r="K43">
        <v>39.75</v>
      </c>
      <c r="L43">
        <v>39.75</v>
      </c>
      <c r="M43">
        <v>13.2</v>
      </c>
      <c r="N43">
        <v>12.6</v>
      </c>
      <c r="O43">
        <v>22.8</v>
      </c>
      <c r="P43" t="s">
        <v>397</v>
      </c>
      <c r="Q43" t="s">
        <v>383</v>
      </c>
      <c r="R43" t="s">
        <v>398</v>
      </c>
      <c r="S43" t="s">
        <v>399</v>
      </c>
      <c r="T43" t="s">
        <v>399</v>
      </c>
    </row>
    <row r="44" spans="1:20">
      <c r="A44" t="s">
        <v>464</v>
      </c>
      <c r="B44" t="s">
        <v>380</v>
      </c>
      <c r="C44" t="s">
        <v>465</v>
      </c>
      <c r="D44">
        <v>16.95</v>
      </c>
      <c r="E44">
        <v>25.95</v>
      </c>
      <c r="F44">
        <v>27.45</v>
      </c>
      <c r="G44">
        <v>47.1</v>
      </c>
      <c r="H44">
        <v>45.9</v>
      </c>
      <c r="I44">
        <v>71.25</v>
      </c>
      <c r="J44">
        <v>44.55</v>
      </c>
      <c r="K44">
        <v>39.75</v>
      </c>
      <c r="L44">
        <v>39.75</v>
      </c>
      <c r="M44">
        <v>13.2</v>
      </c>
      <c r="N44">
        <v>12.6</v>
      </c>
      <c r="O44">
        <v>22.8</v>
      </c>
      <c r="P44" t="s">
        <v>397</v>
      </c>
      <c r="Q44" t="s">
        <v>383</v>
      </c>
      <c r="R44" t="s">
        <v>398</v>
      </c>
      <c r="S44" t="s">
        <v>399</v>
      </c>
      <c r="T44" t="s">
        <v>399</v>
      </c>
    </row>
    <row r="45" spans="1:20">
      <c r="A45" t="s">
        <v>466</v>
      </c>
      <c r="B45" t="s">
        <v>380</v>
      </c>
      <c r="C45" t="s">
        <v>467</v>
      </c>
      <c r="D45">
        <v>10.17</v>
      </c>
      <c r="E45">
        <v>15.57</v>
      </c>
      <c r="F45">
        <v>16.47</v>
      </c>
      <c r="G45">
        <v>28.26</v>
      </c>
      <c r="H45">
        <v>27.54</v>
      </c>
      <c r="I45">
        <v>42.75</v>
      </c>
      <c r="J45">
        <v>26.73</v>
      </c>
      <c r="K45">
        <v>23.85</v>
      </c>
      <c r="L45">
        <v>23.85</v>
      </c>
      <c r="M45">
        <v>7.92</v>
      </c>
      <c r="N45">
        <v>7.56</v>
      </c>
      <c r="O45">
        <v>13.68</v>
      </c>
      <c r="P45" t="s">
        <v>397</v>
      </c>
      <c r="Q45" t="s">
        <v>383</v>
      </c>
      <c r="R45" t="s">
        <v>398</v>
      </c>
      <c r="S45" t="s">
        <v>399</v>
      </c>
      <c r="T45" t="s">
        <v>399</v>
      </c>
    </row>
    <row r="46" spans="1:20">
      <c r="A46" t="s">
        <v>468</v>
      </c>
      <c r="B46" t="s">
        <v>380</v>
      </c>
      <c r="C46" t="s">
        <v>469</v>
      </c>
      <c r="D46">
        <v>15.59</v>
      </c>
      <c r="E46">
        <v>23.87</v>
      </c>
      <c r="F46">
        <v>25.25</v>
      </c>
      <c r="G46">
        <v>43.33</v>
      </c>
      <c r="H46">
        <v>42.23</v>
      </c>
      <c r="I46">
        <v>65.55</v>
      </c>
      <c r="J46">
        <v>40.99</v>
      </c>
      <c r="K46">
        <v>36.57</v>
      </c>
      <c r="L46">
        <v>36.57</v>
      </c>
      <c r="M46">
        <v>12.14</v>
      </c>
      <c r="N46">
        <v>11.59</v>
      </c>
      <c r="O46">
        <v>20.98</v>
      </c>
      <c r="P46" t="s">
        <v>397</v>
      </c>
      <c r="Q46" t="s">
        <v>383</v>
      </c>
      <c r="R46" t="s">
        <v>398</v>
      </c>
      <c r="S46" t="s">
        <v>399</v>
      </c>
      <c r="T46" t="s">
        <v>399</v>
      </c>
    </row>
    <row r="47" spans="1:20">
      <c r="A47" t="s">
        <v>470</v>
      </c>
      <c r="B47" t="s">
        <v>422</v>
      </c>
      <c r="C47" t="s">
        <v>471</v>
      </c>
      <c r="D47">
        <v>5.31</v>
      </c>
      <c r="E47">
        <v>8.1300000000000008</v>
      </c>
      <c r="F47">
        <v>8.6</v>
      </c>
      <c r="G47">
        <v>14.76</v>
      </c>
      <c r="H47">
        <v>14.38</v>
      </c>
      <c r="I47">
        <v>22.33</v>
      </c>
      <c r="J47">
        <v>13.96</v>
      </c>
      <c r="K47">
        <v>12.46</v>
      </c>
      <c r="L47">
        <v>12.46</v>
      </c>
      <c r="M47">
        <v>4.1399999999999997</v>
      </c>
      <c r="N47">
        <v>3.95</v>
      </c>
      <c r="O47">
        <v>7.14</v>
      </c>
      <c r="P47" t="s">
        <v>397</v>
      </c>
      <c r="Q47" t="s">
        <v>383</v>
      </c>
      <c r="R47" t="s">
        <v>398</v>
      </c>
      <c r="S47" t="s">
        <v>399</v>
      </c>
      <c r="T47" t="s">
        <v>399</v>
      </c>
    </row>
    <row r="48" spans="1:20">
      <c r="A48" t="s">
        <v>472</v>
      </c>
      <c r="B48" t="s">
        <v>422</v>
      </c>
      <c r="C48" t="s">
        <v>473</v>
      </c>
      <c r="D48">
        <v>49.4</v>
      </c>
      <c r="E48">
        <v>49.4</v>
      </c>
      <c r="F48">
        <v>49.4</v>
      </c>
      <c r="G48">
        <v>49.4</v>
      </c>
      <c r="H48">
        <v>49.4</v>
      </c>
      <c r="I48">
        <v>49.4</v>
      </c>
      <c r="J48">
        <v>49.4</v>
      </c>
      <c r="K48">
        <v>49.4</v>
      </c>
      <c r="L48">
        <v>49.4</v>
      </c>
      <c r="M48">
        <v>49.4</v>
      </c>
      <c r="N48">
        <v>49.4</v>
      </c>
      <c r="O48">
        <v>49.4</v>
      </c>
      <c r="P48" t="s">
        <v>410</v>
      </c>
      <c r="Q48" t="s">
        <v>383</v>
      </c>
      <c r="R48" t="s">
        <v>398</v>
      </c>
      <c r="S48" t="s">
        <v>399</v>
      </c>
      <c r="T48" t="s">
        <v>399</v>
      </c>
    </row>
    <row r="49" spans="1:20">
      <c r="A49" t="s">
        <v>474</v>
      </c>
      <c r="B49" t="s">
        <v>422</v>
      </c>
      <c r="C49" t="s">
        <v>475</v>
      </c>
      <c r="D49">
        <v>48</v>
      </c>
      <c r="E49">
        <v>48</v>
      </c>
      <c r="F49">
        <v>48</v>
      </c>
      <c r="G49">
        <v>48</v>
      </c>
      <c r="H49">
        <v>48</v>
      </c>
      <c r="I49">
        <v>48</v>
      </c>
      <c r="J49">
        <v>48</v>
      </c>
      <c r="K49">
        <v>48</v>
      </c>
      <c r="L49">
        <v>48</v>
      </c>
      <c r="M49">
        <v>48</v>
      </c>
      <c r="N49">
        <v>48</v>
      </c>
      <c r="O49">
        <v>48</v>
      </c>
      <c r="P49" t="s">
        <v>410</v>
      </c>
      <c r="Q49" t="s">
        <v>383</v>
      </c>
      <c r="R49" t="s">
        <v>398</v>
      </c>
      <c r="S49" t="s">
        <v>399</v>
      </c>
      <c r="T49" t="s">
        <v>399</v>
      </c>
    </row>
    <row r="50" spans="1:20">
      <c r="A50" t="s">
        <v>476</v>
      </c>
      <c r="B50" t="s">
        <v>422</v>
      </c>
      <c r="C50" t="s">
        <v>477</v>
      </c>
      <c r="D50">
        <v>48</v>
      </c>
      <c r="E50">
        <v>48</v>
      </c>
      <c r="F50">
        <v>48</v>
      </c>
      <c r="G50">
        <v>48</v>
      </c>
      <c r="H50">
        <v>48</v>
      </c>
      <c r="I50">
        <v>48</v>
      </c>
      <c r="J50">
        <v>48</v>
      </c>
      <c r="K50">
        <v>48</v>
      </c>
      <c r="L50">
        <v>48</v>
      </c>
      <c r="M50">
        <v>48</v>
      </c>
      <c r="N50">
        <v>48</v>
      </c>
      <c r="O50">
        <v>48</v>
      </c>
      <c r="P50" t="s">
        <v>410</v>
      </c>
      <c r="Q50" t="s">
        <v>383</v>
      </c>
      <c r="R50" t="s">
        <v>398</v>
      </c>
      <c r="S50" t="s">
        <v>399</v>
      </c>
      <c r="T50" t="s">
        <v>399</v>
      </c>
    </row>
    <row r="51" spans="1:20">
      <c r="A51" t="s">
        <v>478</v>
      </c>
      <c r="B51" t="s">
        <v>422</v>
      </c>
      <c r="C51" t="s">
        <v>479</v>
      </c>
      <c r="D51">
        <v>49.4</v>
      </c>
      <c r="E51">
        <v>49.4</v>
      </c>
      <c r="F51">
        <v>49.4</v>
      </c>
      <c r="G51">
        <v>49.4</v>
      </c>
      <c r="H51">
        <v>49.4</v>
      </c>
      <c r="I51">
        <v>49.4</v>
      </c>
      <c r="J51">
        <v>49.4</v>
      </c>
      <c r="K51">
        <v>49.4</v>
      </c>
      <c r="L51">
        <v>49.4</v>
      </c>
      <c r="M51">
        <v>49.4</v>
      </c>
      <c r="N51">
        <v>49.4</v>
      </c>
      <c r="O51">
        <v>49.4</v>
      </c>
      <c r="P51" t="s">
        <v>410</v>
      </c>
      <c r="Q51" t="s">
        <v>383</v>
      </c>
      <c r="R51" t="s">
        <v>398</v>
      </c>
      <c r="S51" t="s">
        <v>399</v>
      </c>
      <c r="T51" t="s">
        <v>399</v>
      </c>
    </row>
    <row r="52" spans="1:20">
      <c r="A52" t="s">
        <v>480</v>
      </c>
      <c r="B52" t="s">
        <v>422</v>
      </c>
      <c r="C52" t="s">
        <v>481</v>
      </c>
      <c r="D52">
        <v>42.81</v>
      </c>
      <c r="E52">
        <v>42.81</v>
      </c>
      <c r="F52">
        <v>42.81</v>
      </c>
      <c r="G52">
        <v>42.81</v>
      </c>
      <c r="H52">
        <v>42.81</v>
      </c>
      <c r="I52">
        <v>40.64</v>
      </c>
      <c r="J52">
        <v>40.64</v>
      </c>
      <c r="K52">
        <v>40.64</v>
      </c>
      <c r="L52">
        <v>40.64</v>
      </c>
      <c r="M52">
        <v>40.64</v>
      </c>
      <c r="N52">
        <v>42.81</v>
      </c>
      <c r="O52">
        <v>42.81</v>
      </c>
      <c r="P52" t="s">
        <v>410</v>
      </c>
      <c r="Q52" t="s">
        <v>383</v>
      </c>
      <c r="R52" t="s">
        <v>398</v>
      </c>
      <c r="S52" t="s">
        <v>399</v>
      </c>
      <c r="T52" t="s">
        <v>399</v>
      </c>
    </row>
    <row r="53" spans="1:20">
      <c r="A53" t="s">
        <v>482</v>
      </c>
      <c r="B53" t="s">
        <v>380</v>
      </c>
      <c r="C53" t="s">
        <v>483</v>
      </c>
      <c r="D53">
        <v>4.05</v>
      </c>
      <c r="E53">
        <v>6.2</v>
      </c>
      <c r="F53">
        <v>6.56</v>
      </c>
      <c r="G53">
        <v>11.25</v>
      </c>
      <c r="H53">
        <v>10.96</v>
      </c>
      <c r="I53">
        <v>17.010000000000002</v>
      </c>
      <c r="J53">
        <v>10.64</v>
      </c>
      <c r="K53">
        <v>9.49</v>
      </c>
      <c r="L53">
        <v>9.49</v>
      </c>
      <c r="M53">
        <v>3.15</v>
      </c>
      <c r="N53">
        <v>3.01</v>
      </c>
      <c r="O53">
        <v>5.44</v>
      </c>
      <c r="P53" t="s">
        <v>397</v>
      </c>
      <c r="Q53" t="s">
        <v>383</v>
      </c>
      <c r="R53" t="s">
        <v>398</v>
      </c>
      <c r="S53" t="s">
        <v>399</v>
      </c>
      <c r="T53" t="s">
        <v>399</v>
      </c>
    </row>
    <row r="54" spans="1:20">
      <c r="A54" t="s">
        <v>484</v>
      </c>
      <c r="B54" t="s">
        <v>437</v>
      </c>
      <c r="C54" t="s">
        <v>485</v>
      </c>
      <c r="D54">
        <v>0</v>
      </c>
      <c r="E54">
        <v>0</v>
      </c>
      <c r="F54">
        <v>0</v>
      </c>
      <c r="G54">
        <v>0</v>
      </c>
      <c r="H54">
        <v>0</v>
      </c>
      <c r="I54">
        <v>0</v>
      </c>
      <c r="J54">
        <v>0</v>
      </c>
      <c r="K54">
        <v>0</v>
      </c>
      <c r="L54">
        <v>0</v>
      </c>
      <c r="M54">
        <v>0</v>
      </c>
      <c r="N54">
        <v>0</v>
      </c>
      <c r="O54">
        <v>0</v>
      </c>
      <c r="P54" t="s">
        <v>410</v>
      </c>
      <c r="Q54" t="s">
        <v>381</v>
      </c>
      <c r="R54" t="s">
        <v>406</v>
      </c>
      <c r="S54" t="s">
        <v>399</v>
      </c>
      <c r="T54" t="s">
        <v>399</v>
      </c>
    </row>
    <row r="55" spans="1:20">
      <c r="A55" t="s">
        <v>486</v>
      </c>
      <c r="B55" t="s">
        <v>380</v>
      </c>
      <c r="C55" t="s">
        <v>487</v>
      </c>
      <c r="D55">
        <v>2.25</v>
      </c>
      <c r="E55">
        <v>3.45</v>
      </c>
      <c r="F55">
        <v>3.65</v>
      </c>
      <c r="G55">
        <v>6.26</v>
      </c>
      <c r="H55">
        <v>6.1</v>
      </c>
      <c r="I55">
        <v>9.48</v>
      </c>
      <c r="J55">
        <v>5.93</v>
      </c>
      <c r="K55">
        <v>5.29</v>
      </c>
      <c r="L55">
        <v>5.29</v>
      </c>
      <c r="M55">
        <v>1.76</v>
      </c>
      <c r="N55">
        <v>1.68</v>
      </c>
      <c r="O55">
        <v>3.03</v>
      </c>
      <c r="P55" t="s">
        <v>397</v>
      </c>
      <c r="Q55" t="s">
        <v>383</v>
      </c>
      <c r="R55" t="s">
        <v>398</v>
      </c>
      <c r="S55" t="s">
        <v>399</v>
      </c>
      <c r="T55" t="s">
        <v>399</v>
      </c>
    </row>
    <row r="56" spans="1:20">
      <c r="A56" t="s">
        <v>488</v>
      </c>
      <c r="B56" t="s">
        <v>422</v>
      </c>
      <c r="C56" t="s">
        <v>489</v>
      </c>
      <c r="D56">
        <v>286.79000000000002</v>
      </c>
      <c r="E56">
        <v>290.14</v>
      </c>
      <c r="F56">
        <v>270.10000000000002</v>
      </c>
      <c r="G56">
        <v>270.41000000000003</v>
      </c>
      <c r="H56">
        <v>258.66000000000003</v>
      </c>
      <c r="I56">
        <v>289.64</v>
      </c>
      <c r="J56">
        <v>290.39999999999998</v>
      </c>
      <c r="K56">
        <v>287</v>
      </c>
      <c r="L56">
        <v>283.62</v>
      </c>
      <c r="M56">
        <v>227.59</v>
      </c>
      <c r="N56">
        <v>287.62</v>
      </c>
      <c r="O56">
        <v>293.61</v>
      </c>
      <c r="P56" t="s">
        <v>397</v>
      </c>
      <c r="Q56" t="s">
        <v>383</v>
      </c>
      <c r="R56" t="s">
        <v>398</v>
      </c>
      <c r="S56" t="s">
        <v>399</v>
      </c>
      <c r="T56" t="s">
        <v>399</v>
      </c>
    </row>
    <row r="57" spans="1:20">
      <c r="A57" t="s">
        <v>490</v>
      </c>
      <c r="B57" t="s">
        <v>380</v>
      </c>
      <c r="C57" t="s">
        <v>491</v>
      </c>
      <c r="D57">
        <v>0</v>
      </c>
      <c r="E57">
        <v>0.28999999999999998</v>
      </c>
      <c r="F57">
        <v>1.25</v>
      </c>
      <c r="G57">
        <v>3.98</v>
      </c>
      <c r="H57">
        <v>3.66</v>
      </c>
      <c r="I57">
        <v>5.38</v>
      </c>
      <c r="J57">
        <v>5</v>
      </c>
      <c r="K57">
        <v>4.92</v>
      </c>
      <c r="L57">
        <v>4.01</v>
      </c>
      <c r="M57">
        <v>3.53</v>
      </c>
      <c r="N57">
        <v>0.49</v>
      </c>
      <c r="O57">
        <v>0</v>
      </c>
      <c r="P57" t="s">
        <v>397</v>
      </c>
      <c r="Q57" t="s">
        <v>381</v>
      </c>
      <c r="R57" t="s">
        <v>398</v>
      </c>
      <c r="S57" t="s">
        <v>399</v>
      </c>
      <c r="T57" t="s">
        <v>399</v>
      </c>
    </row>
    <row r="58" spans="1:20">
      <c r="A58" t="s">
        <v>492</v>
      </c>
      <c r="B58" t="s">
        <v>380</v>
      </c>
      <c r="C58" t="s">
        <v>493</v>
      </c>
      <c r="D58">
        <v>0</v>
      </c>
      <c r="E58">
        <v>0.19</v>
      </c>
      <c r="F58">
        <v>0.83</v>
      </c>
      <c r="G58">
        <v>2.66</v>
      </c>
      <c r="H58">
        <v>2.44</v>
      </c>
      <c r="I58">
        <v>3.58</v>
      </c>
      <c r="J58">
        <v>3.34</v>
      </c>
      <c r="K58">
        <v>3.28</v>
      </c>
      <c r="L58">
        <v>2.67</v>
      </c>
      <c r="M58">
        <v>2.35</v>
      </c>
      <c r="N58">
        <v>0.33</v>
      </c>
      <c r="O58">
        <v>0</v>
      </c>
      <c r="P58" t="s">
        <v>397</v>
      </c>
      <c r="Q58" t="s">
        <v>381</v>
      </c>
      <c r="R58" t="s">
        <v>398</v>
      </c>
      <c r="S58" t="s">
        <v>399</v>
      </c>
      <c r="T58" t="s">
        <v>399</v>
      </c>
    </row>
    <row r="59" spans="1:20">
      <c r="A59" t="s">
        <v>494</v>
      </c>
      <c r="B59" t="s">
        <v>380</v>
      </c>
      <c r="C59" t="s">
        <v>495</v>
      </c>
      <c r="D59">
        <v>0</v>
      </c>
      <c r="E59">
        <v>2.4</v>
      </c>
      <c r="F59">
        <v>10.4</v>
      </c>
      <c r="G59">
        <v>33.200000000000003</v>
      </c>
      <c r="H59">
        <v>30.5</v>
      </c>
      <c r="I59">
        <v>44.8</v>
      </c>
      <c r="J59">
        <v>41.7</v>
      </c>
      <c r="K59">
        <v>41</v>
      </c>
      <c r="L59">
        <v>33.4</v>
      </c>
      <c r="M59">
        <v>29.4</v>
      </c>
      <c r="N59">
        <v>4.0999999999999996</v>
      </c>
      <c r="O59">
        <v>0</v>
      </c>
      <c r="P59" t="s">
        <v>397</v>
      </c>
      <c r="Q59" t="s">
        <v>383</v>
      </c>
      <c r="R59" t="s">
        <v>398</v>
      </c>
      <c r="S59" t="s">
        <v>399</v>
      </c>
      <c r="T59" t="s">
        <v>399</v>
      </c>
    </row>
    <row r="60" spans="1:20">
      <c r="A60" t="s">
        <v>496</v>
      </c>
      <c r="B60" t="s">
        <v>380</v>
      </c>
      <c r="C60" t="s">
        <v>497</v>
      </c>
      <c r="D60">
        <v>0</v>
      </c>
      <c r="E60">
        <v>1.8</v>
      </c>
      <c r="F60">
        <v>7.8</v>
      </c>
      <c r="G60">
        <v>24.9</v>
      </c>
      <c r="H60">
        <v>22.88</v>
      </c>
      <c r="I60">
        <v>33.6</v>
      </c>
      <c r="J60">
        <v>31.28</v>
      </c>
      <c r="K60">
        <v>30.75</v>
      </c>
      <c r="L60">
        <v>25.05</v>
      </c>
      <c r="M60">
        <v>22.05</v>
      </c>
      <c r="N60">
        <v>3.08</v>
      </c>
      <c r="O60">
        <v>0</v>
      </c>
      <c r="P60" t="s">
        <v>397</v>
      </c>
      <c r="Q60" t="s">
        <v>383</v>
      </c>
      <c r="R60" t="s">
        <v>398</v>
      </c>
      <c r="S60" t="s">
        <v>399</v>
      </c>
      <c r="T60" t="s">
        <v>399</v>
      </c>
    </row>
    <row r="61" spans="1:20">
      <c r="A61" t="s">
        <v>498</v>
      </c>
      <c r="B61" t="s">
        <v>380</v>
      </c>
      <c r="C61" t="s">
        <v>499</v>
      </c>
      <c r="D61">
        <v>0</v>
      </c>
      <c r="E61">
        <v>0.48</v>
      </c>
      <c r="F61">
        <v>2.08</v>
      </c>
      <c r="G61">
        <v>6.64</v>
      </c>
      <c r="H61">
        <v>6.1</v>
      </c>
      <c r="I61">
        <v>8.9600000000000009</v>
      </c>
      <c r="J61">
        <v>8.34</v>
      </c>
      <c r="K61">
        <v>8.1999999999999993</v>
      </c>
      <c r="L61">
        <v>6.68</v>
      </c>
      <c r="M61">
        <v>5.88</v>
      </c>
      <c r="N61">
        <v>0.82</v>
      </c>
      <c r="O61">
        <v>0</v>
      </c>
      <c r="P61" t="s">
        <v>397</v>
      </c>
      <c r="Q61" t="s">
        <v>381</v>
      </c>
      <c r="R61" t="s">
        <v>398</v>
      </c>
      <c r="S61" t="s">
        <v>399</v>
      </c>
      <c r="T61" t="s">
        <v>399</v>
      </c>
    </row>
    <row r="62" spans="1:20">
      <c r="A62" t="s">
        <v>500</v>
      </c>
      <c r="B62" t="s">
        <v>380</v>
      </c>
      <c r="C62" t="s">
        <v>501</v>
      </c>
      <c r="D62">
        <v>0</v>
      </c>
      <c r="E62">
        <v>0.48</v>
      </c>
      <c r="F62">
        <v>2.08</v>
      </c>
      <c r="G62">
        <v>6.64</v>
      </c>
      <c r="H62">
        <v>6.1</v>
      </c>
      <c r="I62">
        <v>8.9600000000000009</v>
      </c>
      <c r="J62">
        <v>8.34</v>
      </c>
      <c r="K62">
        <v>8.1999999999999993</v>
      </c>
      <c r="L62">
        <v>6.68</v>
      </c>
      <c r="M62">
        <v>5.88</v>
      </c>
      <c r="N62">
        <v>0.82</v>
      </c>
      <c r="O62">
        <v>0</v>
      </c>
      <c r="P62" t="s">
        <v>397</v>
      </c>
      <c r="Q62" t="s">
        <v>381</v>
      </c>
      <c r="R62" t="s">
        <v>398</v>
      </c>
      <c r="S62" t="s">
        <v>399</v>
      </c>
      <c r="T62" t="s">
        <v>399</v>
      </c>
    </row>
    <row r="63" spans="1:20">
      <c r="A63" t="s">
        <v>502</v>
      </c>
      <c r="B63" t="s">
        <v>404</v>
      </c>
      <c r="C63" t="s">
        <v>503</v>
      </c>
      <c r="D63">
        <v>0</v>
      </c>
      <c r="E63">
        <v>0</v>
      </c>
      <c r="F63">
        <v>0</v>
      </c>
      <c r="G63">
        <v>0</v>
      </c>
      <c r="H63">
        <v>0</v>
      </c>
      <c r="I63">
        <v>0</v>
      </c>
      <c r="J63">
        <v>0</v>
      </c>
      <c r="K63">
        <v>0</v>
      </c>
      <c r="L63">
        <v>0</v>
      </c>
      <c r="M63">
        <v>0</v>
      </c>
      <c r="N63">
        <v>0</v>
      </c>
      <c r="O63">
        <v>0</v>
      </c>
      <c r="P63" t="s">
        <v>397</v>
      </c>
      <c r="Q63" t="s">
        <v>381</v>
      </c>
      <c r="R63" t="s">
        <v>406</v>
      </c>
      <c r="S63" t="s">
        <v>399</v>
      </c>
      <c r="T63" t="s">
        <v>399</v>
      </c>
    </row>
    <row r="64" spans="1:20">
      <c r="A64" t="s">
        <v>504</v>
      </c>
      <c r="B64" t="s">
        <v>404</v>
      </c>
      <c r="C64" t="s">
        <v>505</v>
      </c>
      <c r="D64">
        <v>0</v>
      </c>
      <c r="E64">
        <v>0</v>
      </c>
      <c r="F64">
        <v>0</v>
      </c>
      <c r="G64">
        <v>0</v>
      </c>
      <c r="H64">
        <v>0</v>
      </c>
      <c r="I64">
        <v>0</v>
      </c>
      <c r="J64">
        <v>0</v>
      </c>
      <c r="K64">
        <v>0</v>
      </c>
      <c r="L64">
        <v>0</v>
      </c>
      <c r="M64">
        <v>0</v>
      </c>
      <c r="N64">
        <v>0</v>
      </c>
      <c r="O64">
        <v>0</v>
      </c>
      <c r="P64" t="s">
        <v>397</v>
      </c>
      <c r="Q64" t="s">
        <v>381</v>
      </c>
      <c r="R64" t="s">
        <v>406</v>
      </c>
      <c r="S64" t="s">
        <v>399</v>
      </c>
      <c r="T64" t="s">
        <v>399</v>
      </c>
    </row>
    <row r="65" spans="1:20">
      <c r="A65" t="s">
        <v>506</v>
      </c>
      <c r="B65" t="s">
        <v>404</v>
      </c>
      <c r="C65" t="s">
        <v>507</v>
      </c>
      <c r="D65">
        <v>0</v>
      </c>
      <c r="E65">
        <v>0</v>
      </c>
      <c r="F65">
        <v>0</v>
      </c>
      <c r="G65">
        <v>0</v>
      </c>
      <c r="H65">
        <v>0</v>
      </c>
      <c r="I65">
        <v>0</v>
      </c>
      <c r="J65">
        <v>0</v>
      </c>
      <c r="K65">
        <v>0</v>
      </c>
      <c r="L65">
        <v>0</v>
      </c>
      <c r="M65">
        <v>0</v>
      </c>
      <c r="N65">
        <v>0</v>
      </c>
      <c r="O65">
        <v>0</v>
      </c>
      <c r="P65" t="s">
        <v>397</v>
      </c>
      <c r="Q65" t="s">
        <v>381</v>
      </c>
      <c r="R65" t="s">
        <v>406</v>
      </c>
      <c r="S65" t="s">
        <v>399</v>
      </c>
      <c r="T65" t="s">
        <v>399</v>
      </c>
    </row>
    <row r="66" spans="1:20">
      <c r="A66" t="s">
        <v>508</v>
      </c>
      <c r="B66" t="s">
        <v>404</v>
      </c>
      <c r="C66" t="s">
        <v>509</v>
      </c>
      <c r="D66">
        <v>0</v>
      </c>
      <c r="E66">
        <v>0</v>
      </c>
      <c r="F66">
        <v>0</v>
      </c>
      <c r="G66">
        <v>0</v>
      </c>
      <c r="H66">
        <v>0</v>
      </c>
      <c r="I66">
        <v>0</v>
      </c>
      <c r="J66">
        <v>0</v>
      </c>
      <c r="K66">
        <v>0</v>
      </c>
      <c r="L66">
        <v>0</v>
      </c>
      <c r="M66">
        <v>0</v>
      </c>
      <c r="N66">
        <v>0</v>
      </c>
      <c r="O66">
        <v>0</v>
      </c>
      <c r="P66" t="s">
        <v>397</v>
      </c>
      <c r="Q66" t="s">
        <v>381</v>
      </c>
      <c r="R66" t="s">
        <v>406</v>
      </c>
      <c r="S66" t="s">
        <v>399</v>
      </c>
      <c r="T66" t="s">
        <v>399</v>
      </c>
    </row>
    <row r="67" spans="1:20">
      <c r="A67" t="s">
        <v>510</v>
      </c>
      <c r="B67" t="s">
        <v>404</v>
      </c>
      <c r="C67" t="s">
        <v>511</v>
      </c>
      <c r="D67">
        <v>0</v>
      </c>
      <c r="E67">
        <v>0</v>
      </c>
      <c r="F67">
        <v>0</v>
      </c>
      <c r="G67">
        <v>0</v>
      </c>
      <c r="H67">
        <v>0</v>
      </c>
      <c r="I67">
        <v>0</v>
      </c>
      <c r="J67">
        <v>0</v>
      </c>
      <c r="K67">
        <v>0</v>
      </c>
      <c r="L67">
        <v>0</v>
      </c>
      <c r="M67">
        <v>0</v>
      </c>
      <c r="N67">
        <v>0</v>
      </c>
      <c r="O67">
        <v>0</v>
      </c>
      <c r="P67" t="s">
        <v>397</v>
      </c>
      <c r="Q67" t="s">
        <v>381</v>
      </c>
      <c r="R67" t="s">
        <v>406</v>
      </c>
      <c r="S67" t="s">
        <v>399</v>
      </c>
      <c r="T67" t="s">
        <v>399</v>
      </c>
    </row>
    <row r="68" spans="1:20">
      <c r="A68" t="s">
        <v>512</v>
      </c>
      <c r="B68" t="s">
        <v>380</v>
      </c>
      <c r="C68" t="s">
        <v>513</v>
      </c>
      <c r="D68">
        <v>0</v>
      </c>
      <c r="E68">
        <v>5.8</v>
      </c>
      <c r="F68">
        <v>25.12</v>
      </c>
      <c r="G68">
        <v>80.180000000000007</v>
      </c>
      <c r="H68">
        <v>73.66</v>
      </c>
      <c r="I68">
        <v>108.19</v>
      </c>
      <c r="J68">
        <v>100.71</v>
      </c>
      <c r="K68">
        <v>99.02</v>
      </c>
      <c r="L68">
        <v>80.66</v>
      </c>
      <c r="M68">
        <v>71</v>
      </c>
      <c r="N68">
        <v>9.9</v>
      </c>
      <c r="O68">
        <v>0</v>
      </c>
      <c r="P68" t="s">
        <v>397</v>
      </c>
      <c r="Q68" t="s">
        <v>383</v>
      </c>
      <c r="R68" t="s">
        <v>398</v>
      </c>
      <c r="S68" t="s">
        <v>399</v>
      </c>
      <c r="T68" t="s">
        <v>399</v>
      </c>
    </row>
    <row r="69" spans="1:20">
      <c r="A69" t="s">
        <v>514</v>
      </c>
      <c r="B69" t="s">
        <v>404</v>
      </c>
      <c r="C69" t="s">
        <v>515</v>
      </c>
      <c r="D69">
        <v>33</v>
      </c>
      <c r="E69">
        <v>33</v>
      </c>
      <c r="F69">
        <v>33</v>
      </c>
      <c r="G69">
        <v>33</v>
      </c>
      <c r="H69">
        <v>33</v>
      </c>
      <c r="I69">
        <v>33</v>
      </c>
      <c r="J69">
        <v>33</v>
      </c>
      <c r="K69">
        <v>33</v>
      </c>
      <c r="L69">
        <v>33</v>
      </c>
      <c r="M69">
        <v>33</v>
      </c>
      <c r="N69">
        <v>33</v>
      </c>
      <c r="O69">
        <v>33</v>
      </c>
      <c r="P69" t="s">
        <v>410</v>
      </c>
      <c r="Q69" t="s">
        <v>381</v>
      </c>
      <c r="R69" t="s">
        <v>398</v>
      </c>
      <c r="S69" t="s">
        <v>399</v>
      </c>
      <c r="T69" t="s">
        <v>399</v>
      </c>
    </row>
    <row r="70" spans="1:20">
      <c r="A70" t="s">
        <v>516</v>
      </c>
      <c r="B70" t="s">
        <v>404</v>
      </c>
      <c r="C70" t="s">
        <v>517</v>
      </c>
      <c r="D70">
        <v>52.5</v>
      </c>
      <c r="E70">
        <v>52.5</v>
      </c>
      <c r="F70">
        <v>52.5</v>
      </c>
      <c r="G70">
        <v>52.5</v>
      </c>
      <c r="H70">
        <v>52.5</v>
      </c>
      <c r="I70">
        <v>52.5</v>
      </c>
      <c r="J70">
        <v>52.5</v>
      </c>
      <c r="K70">
        <v>52.5</v>
      </c>
      <c r="L70">
        <v>52.5</v>
      </c>
      <c r="M70">
        <v>52.5</v>
      </c>
      <c r="N70">
        <v>52.5</v>
      </c>
      <c r="O70">
        <v>52.5</v>
      </c>
      <c r="P70" t="s">
        <v>410</v>
      </c>
      <c r="Q70" t="s">
        <v>381</v>
      </c>
      <c r="R70" t="s">
        <v>398</v>
      </c>
      <c r="S70" t="s">
        <v>399</v>
      </c>
      <c r="T70" t="s">
        <v>399</v>
      </c>
    </row>
    <row r="71" spans="1:20">
      <c r="A71" t="s">
        <v>518</v>
      </c>
      <c r="B71" t="s">
        <v>404</v>
      </c>
      <c r="C71" t="s">
        <v>519</v>
      </c>
      <c r="D71">
        <v>52.5</v>
      </c>
      <c r="E71">
        <v>52.5</v>
      </c>
      <c r="F71">
        <v>52.5</v>
      </c>
      <c r="G71">
        <v>52.5</v>
      </c>
      <c r="H71">
        <v>52.5</v>
      </c>
      <c r="I71">
        <v>52.5</v>
      </c>
      <c r="J71">
        <v>52.5</v>
      </c>
      <c r="K71">
        <v>52.5</v>
      </c>
      <c r="L71">
        <v>52.5</v>
      </c>
      <c r="M71">
        <v>52.5</v>
      </c>
      <c r="N71">
        <v>52.5</v>
      </c>
      <c r="O71">
        <v>52.5</v>
      </c>
      <c r="P71" t="s">
        <v>410</v>
      </c>
      <c r="Q71" t="s">
        <v>381</v>
      </c>
      <c r="R71" t="s">
        <v>398</v>
      </c>
      <c r="S71" t="s">
        <v>399</v>
      </c>
      <c r="T71" t="s">
        <v>399</v>
      </c>
    </row>
    <row r="72" spans="1:20">
      <c r="A72" t="s">
        <v>520</v>
      </c>
      <c r="B72" t="s">
        <v>437</v>
      </c>
      <c r="C72" t="s">
        <v>521</v>
      </c>
      <c r="D72">
        <v>0</v>
      </c>
      <c r="E72">
        <v>0</v>
      </c>
      <c r="F72">
        <v>0.11</v>
      </c>
      <c r="G72">
        <v>0.12</v>
      </c>
      <c r="H72">
        <v>0.4</v>
      </c>
      <c r="I72">
        <v>0.43</v>
      </c>
      <c r="J72">
        <v>0.45</v>
      </c>
      <c r="K72">
        <v>0.32</v>
      </c>
      <c r="L72">
        <v>0.19</v>
      </c>
      <c r="M72">
        <v>7.0000000000000007E-2</v>
      </c>
      <c r="N72">
        <v>0</v>
      </c>
      <c r="O72">
        <v>0</v>
      </c>
      <c r="P72" t="s">
        <v>410</v>
      </c>
      <c r="Q72" t="s">
        <v>381</v>
      </c>
      <c r="R72" t="s">
        <v>398</v>
      </c>
      <c r="S72" t="s">
        <v>399</v>
      </c>
      <c r="T72" t="s">
        <v>399</v>
      </c>
    </row>
    <row r="73" spans="1:20">
      <c r="A73" t="s">
        <v>522</v>
      </c>
      <c r="B73" t="s">
        <v>440</v>
      </c>
      <c r="C73" t="s">
        <v>522</v>
      </c>
      <c r="D73">
        <v>127</v>
      </c>
      <c r="E73">
        <v>127</v>
      </c>
      <c r="F73">
        <v>127</v>
      </c>
      <c r="G73">
        <v>127</v>
      </c>
      <c r="H73">
        <v>127</v>
      </c>
      <c r="I73">
        <v>127</v>
      </c>
      <c r="J73">
        <v>127</v>
      </c>
      <c r="K73">
        <v>127</v>
      </c>
      <c r="L73">
        <v>127</v>
      </c>
      <c r="M73">
        <v>127</v>
      </c>
      <c r="N73">
        <v>127</v>
      </c>
      <c r="O73">
        <v>127</v>
      </c>
      <c r="P73" t="s">
        <v>397</v>
      </c>
      <c r="Q73" t="s">
        <v>381</v>
      </c>
      <c r="R73" t="s">
        <v>398</v>
      </c>
      <c r="S73" t="s">
        <v>399</v>
      </c>
      <c r="T73" t="s">
        <v>399</v>
      </c>
    </row>
    <row r="74" spans="1:20">
      <c r="A74" t="s">
        <v>523</v>
      </c>
      <c r="B74" t="s">
        <v>422</v>
      </c>
      <c r="C74" t="s">
        <v>524</v>
      </c>
      <c r="D74">
        <v>0</v>
      </c>
      <c r="E74">
        <v>0</v>
      </c>
      <c r="F74">
        <v>0</v>
      </c>
      <c r="G74">
        <v>0</v>
      </c>
      <c r="H74">
        <v>0</v>
      </c>
      <c r="I74">
        <v>0</v>
      </c>
      <c r="J74">
        <v>0</v>
      </c>
      <c r="K74">
        <v>0</v>
      </c>
      <c r="L74">
        <v>0</v>
      </c>
      <c r="M74">
        <v>0</v>
      </c>
      <c r="N74">
        <v>0</v>
      </c>
      <c r="O74">
        <v>0</v>
      </c>
      <c r="P74" t="s">
        <v>397</v>
      </c>
      <c r="Q74" t="s">
        <v>383</v>
      </c>
      <c r="R74" t="s">
        <v>398</v>
      </c>
      <c r="S74" t="s">
        <v>399</v>
      </c>
      <c r="T74" t="s">
        <v>399</v>
      </c>
    </row>
    <row r="75" spans="1:20">
      <c r="A75" t="s">
        <v>525</v>
      </c>
      <c r="B75" t="s">
        <v>422</v>
      </c>
      <c r="C75" t="s">
        <v>526</v>
      </c>
      <c r="D75">
        <v>47</v>
      </c>
      <c r="E75">
        <v>47</v>
      </c>
      <c r="F75">
        <v>47</v>
      </c>
      <c r="G75">
        <v>47</v>
      </c>
      <c r="H75">
        <v>47</v>
      </c>
      <c r="I75">
        <v>47</v>
      </c>
      <c r="J75">
        <v>47</v>
      </c>
      <c r="K75">
        <v>47</v>
      </c>
      <c r="L75">
        <v>47</v>
      </c>
      <c r="M75">
        <v>47</v>
      </c>
      <c r="N75">
        <v>47</v>
      </c>
      <c r="O75">
        <v>47</v>
      </c>
      <c r="P75" t="s">
        <v>410</v>
      </c>
      <c r="Q75" t="s">
        <v>383</v>
      </c>
      <c r="R75" t="s">
        <v>398</v>
      </c>
      <c r="S75" t="s">
        <v>399</v>
      </c>
      <c r="T75" t="s">
        <v>399</v>
      </c>
    </row>
    <row r="76" spans="1:20">
      <c r="A76" t="s">
        <v>527</v>
      </c>
      <c r="B76" t="s">
        <v>380</v>
      </c>
      <c r="C76" t="s">
        <v>528</v>
      </c>
      <c r="D76">
        <v>85.35</v>
      </c>
      <c r="E76">
        <v>82.13</v>
      </c>
      <c r="F76">
        <v>53.08</v>
      </c>
      <c r="G76">
        <v>84.12</v>
      </c>
      <c r="H76">
        <v>76.239999999999995</v>
      </c>
      <c r="I76">
        <v>86.36</v>
      </c>
      <c r="J76">
        <v>91.02</v>
      </c>
      <c r="K76">
        <v>87.02</v>
      </c>
      <c r="L76">
        <v>84.7</v>
      </c>
      <c r="M76">
        <v>88.92</v>
      </c>
      <c r="N76">
        <v>70.47</v>
      </c>
      <c r="O76">
        <v>94.29</v>
      </c>
      <c r="P76" t="s">
        <v>397</v>
      </c>
      <c r="Q76" t="s">
        <v>381</v>
      </c>
      <c r="R76" t="s">
        <v>398</v>
      </c>
      <c r="S76" t="s">
        <v>399</v>
      </c>
      <c r="T76" t="s">
        <v>399</v>
      </c>
    </row>
    <row r="77" spans="1:20">
      <c r="A77" t="s">
        <v>529</v>
      </c>
      <c r="B77" t="s">
        <v>395</v>
      </c>
      <c r="C77" t="s">
        <v>530</v>
      </c>
      <c r="D77">
        <v>46.7</v>
      </c>
      <c r="E77">
        <v>45.9</v>
      </c>
      <c r="F77">
        <v>45</v>
      </c>
      <c r="G77">
        <v>45.6</v>
      </c>
      <c r="H77">
        <v>43.7</v>
      </c>
      <c r="I77">
        <v>43.2</v>
      </c>
      <c r="J77">
        <v>43.4</v>
      </c>
      <c r="K77">
        <v>43</v>
      </c>
      <c r="L77">
        <v>42.3</v>
      </c>
      <c r="M77">
        <v>42.3</v>
      </c>
      <c r="N77">
        <v>44.5</v>
      </c>
      <c r="O77">
        <v>45.3</v>
      </c>
      <c r="P77" t="s">
        <v>410</v>
      </c>
      <c r="Q77" t="s">
        <v>381</v>
      </c>
      <c r="R77" t="s">
        <v>398</v>
      </c>
      <c r="S77" t="s">
        <v>399</v>
      </c>
      <c r="T77" t="s">
        <v>399</v>
      </c>
    </row>
    <row r="78" spans="1:20">
      <c r="A78" t="s">
        <v>531</v>
      </c>
      <c r="B78" t="s">
        <v>532</v>
      </c>
      <c r="C78" t="s">
        <v>533</v>
      </c>
      <c r="D78">
        <v>0.63</v>
      </c>
      <c r="E78">
        <v>0.42</v>
      </c>
      <c r="F78">
        <v>0.43</v>
      </c>
      <c r="G78">
        <v>5.47</v>
      </c>
      <c r="H78">
        <v>5.93</v>
      </c>
      <c r="I78">
        <v>7.05</v>
      </c>
      <c r="J78">
        <v>8.35</v>
      </c>
      <c r="K78">
        <v>8.36</v>
      </c>
      <c r="L78">
        <v>6.46</v>
      </c>
      <c r="M78">
        <v>2.16</v>
      </c>
      <c r="N78">
        <v>2.04</v>
      </c>
      <c r="O78">
        <v>3.91</v>
      </c>
      <c r="P78" t="s">
        <v>410</v>
      </c>
      <c r="Q78" t="s">
        <v>381</v>
      </c>
      <c r="R78" t="s">
        <v>398</v>
      </c>
      <c r="S78" t="s">
        <v>399</v>
      </c>
      <c r="T78" t="s">
        <v>399</v>
      </c>
    </row>
    <row r="79" spans="1:20">
      <c r="A79" t="s">
        <v>534</v>
      </c>
      <c r="B79" t="s">
        <v>395</v>
      </c>
      <c r="C79" t="s">
        <v>535</v>
      </c>
      <c r="D79">
        <v>46.7</v>
      </c>
      <c r="E79">
        <v>47.7</v>
      </c>
      <c r="F79">
        <v>47.7</v>
      </c>
      <c r="G79">
        <v>45.6</v>
      </c>
      <c r="H79">
        <v>46.3</v>
      </c>
      <c r="I79">
        <v>47</v>
      </c>
      <c r="J79">
        <v>46</v>
      </c>
      <c r="K79">
        <v>45</v>
      </c>
      <c r="L79">
        <v>45.8</v>
      </c>
      <c r="M79">
        <v>45.6</v>
      </c>
      <c r="N79">
        <v>46.7</v>
      </c>
      <c r="O79">
        <v>47.1</v>
      </c>
      <c r="P79" t="s">
        <v>410</v>
      </c>
      <c r="Q79" t="s">
        <v>381</v>
      </c>
      <c r="R79" t="s">
        <v>398</v>
      </c>
      <c r="S79" t="s">
        <v>399</v>
      </c>
      <c r="T79" t="s">
        <v>399</v>
      </c>
    </row>
    <row r="80" spans="1:20">
      <c r="A80" t="s">
        <v>536</v>
      </c>
      <c r="B80" t="s">
        <v>437</v>
      </c>
      <c r="C80" t="s">
        <v>537</v>
      </c>
      <c r="D80">
        <v>119</v>
      </c>
      <c r="E80">
        <v>119</v>
      </c>
      <c r="F80">
        <v>119</v>
      </c>
      <c r="G80">
        <v>119</v>
      </c>
      <c r="H80">
        <v>119</v>
      </c>
      <c r="I80">
        <v>119</v>
      </c>
      <c r="J80">
        <v>119</v>
      </c>
      <c r="K80">
        <v>119</v>
      </c>
      <c r="L80">
        <v>119</v>
      </c>
      <c r="M80">
        <v>119</v>
      </c>
      <c r="N80">
        <v>119</v>
      </c>
      <c r="O80">
        <v>119</v>
      </c>
      <c r="P80" t="s">
        <v>410</v>
      </c>
      <c r="Q80" t="s">
        <v>381</v>
      </c>
      <c r="R80" t="s">
        <v>398</v>
      </c>
      <c r="S80" t="s">
        <v>399</v>
      </c>
      <c r="T80" t="s">
        <v>399</v>
      </c>
    </row>
    <row r="81" spans="1:20">
      <c r="A81" t="s">
        <v>538</v>
      </c>
      <c r="B81" t="s">
        <v>401</v>
      </c>
      <c r="C81" t="s">
        <v>539</v>
      </c>
      <c r="D81">
        <v>773.6</v>
      </c>
      <c r="E81">
        <v>773.6</v>
      </c>
      <c r="F81">
        <v>773.6</v>
      </c>
      <c r="G81">
        <v>773.6</v>
      </c>
      <c r="H81">
        <v>800.6</v>
      </c>
      <c r="I81">
        <v>800.6</v>
      </c>
      <c r="J81">
        <v>800.6</v>
      </c>
      <c r="K81">
        <v>800.6</v>
      </c>
      <c r="L81">
        <v>773.6</v>
      </c>
      <c r="M81">
        <v>773.6</v>
      </c>
      <c r="N81">
        <v>773.6</v>
      </c>
      <c r="O81">
        <v>773.6</v>
      </c>
      <c r="P81" t="s">
        <v>410</v>
      </c>
      <c r="Q81" t="s">
        <v>383</v>
      </c>
      <c r="R81" t="s">
        <v>398</v>
      </c>
      <c r="S81" t="s">
        <v>399</v>
      </c>
      <c r="T81" t="s">
        <v>399</v>
      </c>
    </row>
    <row r="82" spans="1:20">
      <c r="A82" t="s">
        <v>540</v>
      </c>
      <c r="B82" t="s">
        <v>401</v>
      </c>
      <c r="C82" t="s">
        <v>541</v>
      </c>
      <c r="D82">
        <v>0</v>
      </c>
      <c r="E82">
        <v>0</v>
      </c>
      <c r="F82">
        <v>0</v>
      </c>
      <c r="G82">
        <v>0</v>
      </c>
      <c r="H82">
        <v>0</v>
      </c>
      <c r="I82">
        <v>0</v>
      </c>
      <c r="J82">
        <v>0</v>
      </c>
      <c r="K82">
        <v>0</v>
      </c>
      <c r="L82">
        <v>0</v>
      </c>
      <c r="M82">
        <v>0</v>
      </c>
      <c r="N82">
        <v>0</v>
      </c>
      <c r="O82">
        <v>0</v>
      </c>
      <c r="P82" t="s">
        <v>397</v>
      </c>
      <c r="Q82" t="s">
        <v>383</v>
      </c>
      <c r="R82" t="s">
        <v>406</v>
      </c>
      <c r="S82" t="s">
        <v>399</v>
      </c>
      <c r="T82" t="s">
        <v>399</v>
      </c>
    </row>
    <row r="83" spans="1:20">
      <c r="A83" t="s">
        <v>542</v>
      </c>
      <c r="B83" t="s">
        <v>401</v>
      </c>
      <c r="C83" t="s">
        <v>543</v>
      </c>
      <c r="D83">
        <v>0</v>
      </c>
      <c r="E83">
        <v>0</v>
      </c>
      <c r="F83">
        <v>0</v>
      </c>
      <c r="G83">
        <v>0</v>
      </c>
      <c r="H83">
        <v>0</v>
      </c>
      <c r="I83">
        <v>0</v>
      </c>
      <c r="J83">
        <v>0</v>
      </c>
      <c r="K83">
        <v>0</v>
      </c>
      <c r="L83">
        <v>0</v>
      </c>
      <c r="M83">
        <v>0</v>
      </c>
      <c r="N83">
        <v>0</v>
      </c>
      <c r="O83">
        <v>0</v>
      </c>
      <c r="P83" t="s">
        <v>397</v>
      </c>
      <c r="Q83" t="s">
        <v>383</v>
      </c>
      <c r="R83" t="s">
        <v>406</v>
      </c>
      <c r="S83" t="s">
        <v>399</v>
      </c>
      <c r="T83" t="s">
        <v>399</v>
      </c>
    </row>
    <row r="84" spans="1:20">
      <c r="A84" t="s">
        <v>544</v>
      </c>
      <c r="B84" t="s">
        <v>401</v>
      </c>
      <c r="C84" t="s">
        <v>545</v>
      </c>
      <c r="D84" t="s">
        <v>399</v>
      </c>
      <c r="E84">
        <v>0.48</v>
      </c>
      <c r="F84">
        <v>2.08</v>
      </c>
      <c r="G84">
        <v>6.64</v>
      </c>
      <c r="H84">
        <v>6.1</v>
      </c>
      <c r="I84">
        <v>8.9600000000000009</v>
      </c>
      <c r="J84">
        <v>8.34</v>
      </c>
      <c r="K84">
        <v>8.1999999999999993</v>
      </c>
      <c r="L84">
        <v>6.68</v>
      </c>
      <c r="M84">
        <v>5.88</v>
      </c>
      <c r="N84">
        <v>0.82</v>
      </c>
      <c r="O84">
        <v>0</v>
      </c>
      <c r="P84" t="s">
        <v>397</v>
      </c>
      <c r="Q84" t="s">
        <v>383</v>
      </c>
      <c r="R84" t="s">
        <v>398</v>
      </c>
      <c r="S84" t="s">
        <v>399</v>
      </c>
      <c r="T84" t="s">
        <v>399</v>
      </c>
    </row>
    <row r="85" spans="1:20">
      <c r="A85" t="s">
        <v>546</v>
      </c>
      <c r="B85" t="s">
        <v>401</v>
      </c>
      <c r="C85" t="s">
        <v>547</v>
      </c>
      <c r="D85" t="s">
        <v>399</v>
      </c>
      <c r="E85">
        <v>0.48</v>
      </c>
      <c r="F85">
        <v>2.08</v>
      </c>
      <c r="G85">
        <v>6.64</v>
      </c>
      <c r="H85">
        <v>6.1</v>
      </c>
      <c r="I85">
        <v>8.9600000000000009</v>
      </c>
      <c r="J85">
        <v>8.34</v>
      </c>
      <c r="K85">
        <v>8.1999999999999993</v>
      </c>
      <c r="L85">
        <v>6.68</v>
      </c>
      <c r="M85">
        <v>5.88</v>
      </c>
      <c r="N85">
        <v>0.82</v>
      </c>
      <c r="O85">
        <v>0</v>
      </c>
      <c r="P85" t="s">
        <v>397</v>
      </c>
      <c r="Q85" t="s">
        <v>383</v>
      </c>
      <c r="R85" t="s">
        <v>398</v>
      </c>
      <c r="S85" t="s">
        <v>399</v>
      </c>
      <c r="T85" t="s">
        <v>399</v>
      </c>
    </row>
    <row r="86" spans="1:20">
      <c r="A86" t="s">
        <v>548</v>
      </c>
      <c r="B86" t="s">
        <v>401</v>
      </c>
      <c r="C86" t="s">
        <v>549</v>
      </c>
      <c r="D86" t="s">
        <v>399</v>
      </c>
      <c r="E86">
        <v>0.48</v>
      </c>
      <c r="F86">
        <v>2.08</v>
      </c>
      <c r="G86">
        <v>6.64</v>
      </c>
      <c r="H86">
        <v>6.1</v>
      </c>
      <c r="I86">
        <v>8.9600000000000009</v>
      </c>
      <c r="J86">
        <v>8.34</v>
      </c>
      <c r="K86">
        <v>8.1999999999999993</v>
      </c>
      <c r="L86">
        <v>6.68</v>
      </c>
      <c r="M86">
        <v>5.88</v>
      </c>
      <c r="N86">
        <v>0.82</v>
      </c>
      <c r="O86">
        <v>0</v>
      </c>
      <c r="P86" t="s">
        <v>397</v>
      </c>
      <c r="Q86" t="s">
        <v>383</v>
      </c>
      <c r="R86" t="s">
        <v>398</v>
      </c>
      <c r="S86" t="s">
        <v>399</v>
      </c>
      <c r="T86" t="s">
        <v>399</v>
      </c>
    </row>
    <row r="87" spans="1:20">
      <c r="A87" t="s">
        <v>550</v>
      </c>
      <c r="B87" t="s">
        <v>401</v>
      </c>
      <c r="C87" t="s">
        <v>551</v>
      </c>
      <c r="D87">
        <v>0</v>
      </c>
      <c r="E87">
        <v>0.48</v>
      </c>
      <c r="F87">
        <v>2.08</v>
      </c>
      <c r="G87">
        <v>6.64</v>
      </c>
      <c r="H87">
        <v>6.1</v>
      </c>
      <c r="I87">
        <v>8.9600000000000009</v>
      </c>
      <c r="J87">
        <v>8.34</v>
      </c>
      <c r="K87">
        <v>8.1999999999999993</v>
      </c>
      <c r="L87">
        <v>6.68</v>
      </c>
      <c r="M87">
        <v>5.88</v>
      </c>
      <c r="N87">
        <v>0.82</v>
      </c>
      <c r="O87">
        <v>0</v>
      </c>
      <c r="P87" t="s">
        <v>397</v>
      </c>
      <c r="Q87" t="s">
        <v>383</v>
      </c>
      <c r="R87" t="s">
        <v>398</v>
      </c>
      <c r="S87" t="s">
        <v>399</v>
      </c>
      <c r="T87" t="s">
        <v>399</v>
      </c>
    </row>
    <row r="88" spans="1:20">
      <c r="A88" t="s">
        <v>552</v>
      </c>
      <c r="B88" t="s">
        <v>401</v>
      </c>
      <c r="C88" t="s">
        <v>553</v>
      </c>
      <c r="D88">
        <v>6.66</v>
      </c>
      <c r="E88">
        <v>8</v>
      </c>
      <c r="F88">
        <v>15.84</v>
      </c>
      <c r="G88">
        <v>33.96</v>
      </c>
      <c r="H88">
        <v>33.57</v>
      </c>
      <c r="I88">
        <v>34.479999999999997</v>
      </c>
      <c r="J88">
        <v>34.22</v>
      </c>
      <c r="K88">
        <v>34.020000000000003</v>
      </c>
      <c r="L88">
        <v>27.5</v>
      </c>
      <c r="M88">
        <v>20</v>
      </c>
      <c r="N88">
        <v>8.2100000000000009</v>
      </c>
      <c r="O88">
        <v>6.84</v>
      </c>
      <c r="P88" t="s">
        <v>397</v>
      </c>
      <c r="Q88" t="s">
        <v>383</v>
      </c>
      <c r="R88" t="s">
        <v>398</v>
      </c>
      <c r="S88" t="s">
        <v>399</v>
      </c>
      <c r="T88" t="s">
        <v>399</v>
      </c>
    </row>
    <row r="89" spans="1:20">
      <c r="A89" t="s">
        <v>554</v>
      </c>
      <c r="B89" t="s">
        <v>401</v>
      </c>
      <c r="C89" t="s">
        <v>555</v>
      </c>
      <c r="D89">
        <v>0</v>
      </c>
      <c r="E89">
        <v>0.48</v>
      </c>
      <c r="F89">
        <v>2.08</v>
      </c>
      <c r="G89">
        <v>6.64</v>
      </c>
      <c r="H89">
        <v>6.1</v>
      </c>
      <c r="I89">
        <v>8.9600000000000009</v>
      </c>
      <c r="J89">
        <v>8.34</v>
      </c>
      <c r="K89">
        <v>8.1999999999999993</v>
      </c>
      <c r="L89">
        <v>6.68</v>
      </c>
      <c r="M89">
        <v>5.88</v>
      </c>
      <c r="N89">
        <v>0.82</v>
      </c>
      <c r="O89">
        <v>0</v>
      </c>
      <c r="P89" t="s">
        <v>397</v>
      </c>
      <c r="Q89" t="s">
        <v>383</v>
      </c>
      <c r="R89" t="s">
        <v>398</v>
      </c>
      <c r="S89" t="s">
        <v>399</v>
      </c>
      <c r="T89" t="s">
        <v>399</v>
      </c>
    </row>
    <row r="90" spans="1:20">
      <c r="A90" t="s">
        <v>556</v>
      </c>
      <c r="B90" t="s">
        <v>401</v>
      </c>
      <c r="C90" t="s">
        <v>557</v>
      </c>
      <c r="D90">
        <v>3.29</v>
      </c>
      <c r="E90">
        <v>3.74</v>
      </c>
      <c r="F90">
        <v>8.14</v>
      </c>
      <c r="G90">
        <v>16.84</v>
      </c>
      <c r="H90">
        <v>16.739999999999998</v>
      </c>
      <c r="I90">
        <v>17.350000000000001</v>
      </c>
      <c r="J90">
        <v>17.2</v>
      </c>
      <c r="K90">
        <v>17.07</v>
      </c>
      <c r="L90">
        <v>13.75</v>
      </c>
      <c r="M90">
        <v>10</v>
      </c>
      <c r="N90">
        <v>5.04</v>
      </c>
      <c r="O90">
        <v>3.3</v>
      </c>
      <c r="P90" t="s">
        <v>397</v>
      </c>
      <c r="Q90" t="s">
        <v>383</v>
      </c>
      <c r="R90" t="s">
        <v>398</v>
      </c>
      <c r="S90" t="s">
        <v>399</v>
      </c>
      <c r="T90" t="s">
        <v>399</v>
      </c>
    </row>
    <row r="91" spans="1:20">
      <c r="A91" t="s">
        <v>558</v>
      </c>
      <c r="B91" t="s">
        <v>401</v>
      </c>
      <c r="C91" t="s">
        <v>559</v>
      </c>
      <c r="D91">
        <v>0</v>
      </c>
      <c r="E91">
        <v>0.12</v>
      </c>
      <c r="F91">
        <v>0.52</v>
      </c>
      <c r="G91">
        <v>1.66</v>
      </c>
      <c r="H91">
        <v>1.53</v>
      </c>
      <c r="I91">
        <v>2.2400000000000002</v>
      </c>
      <c r="J91">
        <v>2.09</v>
      </c>
      <c r="K91">
        <v>2.0499999999999998</v>
      </c>
      <c r="L91">
        <v>1.67</v>
      </c>
      <c r="M91">
        <v>1.47</v>
      </c>
      <c r="N91">
        <v>0.21</v>
      </c>
      <c r="O91">
        <v>0</v>
      </c>
      <c r="P91" t="s">
        <v>397</v>
      </c>
      <c r="Q91" t="s">
        <v>383</v>
      </c>
      <c r="R91" t="s">
        <v>398</v>
      </c>
      <c r="S91" t="s">
        <v>399</v>
      </c>
      <c r="T91" t="s">
        <v>399</v>
      </c>
    </row>
    <row r="92" spans="1:20">
      <c r="A92" t="s">
        <v>560</v>
      </c>
      <c r="B92" t="s">
        <v>401</v>
      </c>
      <c r="C92" t="s">
        <v>561</v>
      </c>
      <c r="D92">
        <v>0</v>
      </c>
      <c r="E92">
        <v>2.04</v>
      </c>
      <c r="F92">
        <v>8.84</v>
      </c>
      <c r="G92">
        <v>28.22</v>
      </c>
      <c r="H92">
        <v>25.93</v>
      </c>
      <c r="I92">
        <v>38.08</v>
      </c>
      <c r="J92">
        <v>35.450000000000003</v>
      </c>
      <c r="K92">
        <v>34.85</v>
      </c>
      <c r="L92">
        <v>28.39</v>
      </c>
      <c r="M92">
        <v>24.99</v>
      </c>
      <c r="N92">
        <v>3.49</v>
      </c>
      <c r="O92">
        <v>0</v>
      </c>
      <c r="P92" t="s">
        <v>397</v>
      </c>
      <c r="Q92" t="s">
        <v>383</v>
      </c>
      <c r="R92" t="s">
        <v>398</v>
      </c>
      <c r="S92" t="s">
        <v>399</v>
      </c>
      <c r="T92" t="s">
        <v>399</v>
      </c>
    </row>
    <row r="93" spans="1:20">
      <c r="A93" t="s">
        <v>562</v>
      </c>
      <c r="B93" t="s">
        <v>401</v>
      </c>
      <c r="C93" t="s">
        <v>563</v>
      </c>
      <c r="D93">
        <v>0</v>
      </c>
      <c r="E93">
        <v>1.2</v>
      </c>
      <c r="F93">
        <v>5.2</v>
      </c>
      <c r="G93">
        <v>16.600000000000001</v>
      </c>
      <c r="H93">
        <v>15.25</v>
      </c>
      <c r="I93">
        <v>22.4</v>
      </c>
      <c r="J93">
        <v>20.85</v>
      </c>
      <c r="K93">
        <v>20.5</v>
      </c>
      <c r="L93">
        <v>16.7</v>
      </c>
      <c r="M93">
        <v>14.7</v>
      </c>
      <c r="N93">
        <v>2.0499999999999998</v>
      </c>
      <c r="O93">
        <v>0</v>
      </c>
      <c r="P93" t="s">
        <v>397</v>
      </c>
      <c r="Q93" t="s">
        <v>383</v>
      </c>
      <c r="R93" t="s">
        <v>398</v>
      </c>
      <c r="S93" t="s">
        <v>399</v>
      </c>
      <c r="T93" t="s">
        <v>399</v>
      </c>
    </row>
    <row r="94" spans="1:20">
      <c r="A94" t="s">
        <v>564</v>
      </c>
      <c r="B94" t="s">
        <v>437</v>
      </c>
      <c r="C94" t="s">
        <v>565</v>
      </c>
      <c r="D94">
        <v>23.87</v>
      </c>
      <c r="E94">
        <v>23.86</v>
      </c>
      <c r="F94">
        <v>24.29</v>
      </c>
      <c r="G94">
        <v>20.99</v>
      </c>
      <c r="H94">
        <v>13.48</v>
      </c>
      <c r="I94">
        <v>23.96</v>
      </c>
      <c r="J94">
        <v>24.38</v>
      </c>
      <c r="K94">
        <v>24.94</v>
      </c>
      <c r="L94">
        <v>24.63</v>
      </c>
      <c r="M94">
        <v>19.63</v>
      </c>
      <c r="N94">
        <v>22.24</v>
      </c>
      <c r="O94">
        <v>24.45</v>
      </c>
      <c r="P94" t="s">
        <v>397</v>
      </c>
      <c r="Q94" t="s">
        <v>381</v>
      </c>
      <c r="R94" t="s">
        <v>398</v>
      </c>
      <c r="S94" t="s">
        <v>399</v>
      </c>
      <c r="T94" t="s">
        <v>399</v>
      </c>
    </row>
    <row r="95" spans="1:20">
      <c r="A95" t="s">
        <v>566</v>
      </c>
      <c r="B95" t="s">
        <v>380</v>
      </c>
      <c r="C95" t="s">
        <v>567</v>
      </c>
      <c r="D95">
        <v>1.18</v>
      </c>
      <c r="E95">
        <v>1.08</v>
      </c>
      <c r="F95">
        <v>1.58</v>
      </c>
      <c r="G95">
        <v>2.76</v>
      </c>
      <c r="H95">
        <v>6.15</v>
      </c>
      <c r="I95">
        <v>8.2799999999999994</v>
      </c>
      <c r="J95">
        <v>7.34</v>
      </c>
      <c r="K95">
        <v>6.25</v>
      </c>
      <c r="L95">
        <v>3.62</v>
      </c>
      <c r="M95">
        <v>2.17</v>
      </c>
      <c r="N95">
        <v>1.92</v>
      </c>
      <c r="O95">
        <v>2.08</v>
      </c>
      <c r="P95" t="s">
        <v>397</v>
      </c>
      <c r="Q95" t="s">
        <v>383</v>
      </c>
      <c r="R95" t="s">
        <v>398</v>
      </c>
      <c r="S95" t="s">
        <v>399</v>
      </c>
      <c r="T95" t="s">
        <v>399</v>
      </c>
    </row>
    <row r="96" spans="1:20">
      <c r="A96" t="s">
        <v>568</v>
      </c>
      <c r="B96" t="s">
        <v>380</v>
      </c>
      <c r="C96" t="s">
        <v>569</v>
      </c>
      <c r="D96">
        <v>2.35</v>
      </c>
      <c r="E96">
        <v>2.52</v>
      </c>
      <c r="F96">
        <v>2.63</v>
      </c>
      <c r="G96">
        <v>3.57</v>
      </c>
      <c r="H96">
        <v>8.4600000000000009</v>
      </c>
      <c r="I96">
        <v>10.19</v>
      </c>
      <c r="J96">
        <v>9.2799999999999994</v>
      </c>
      <c r="K96">
        <v>7.44</v>
      </c>
      <c r="L96">
        <v>3.96</v>
      </c>
      <c r="M96">
        <v>2.34</v>
      </c>
      <c r="N96">
        <v>2.38</v>
      </c>
      <c r="O96">
        <v>2.48</v>
      </c>
      <c r="P96" t="s">
        <v>397</v>
      </c>
      <c r="Q96" t="s">
        <v>383</v>
      </c>
      <c r="R96" t="s">
        <v>398</v>
      </c>
      <c r="S96" t="s">
        <v>399</v>
      </c>
      <c r="T96" t="s">
        <v>399</v>
      </c>
    </row>
    <row r="97" spans="1:20">
      <c r="A97" t="s">
        <v>570</v>
      </c>
      <c r="B97" t="s">
        <v>395</v>
      </c>
      <c r="C97" t="s">
        <v>571</v>
      </c>
      <c r="D97">
        <v>0</v>
      </c>
      <c r="E97">
        <v>0.03</v>
      </c>
      <c r="F97">
        <v>0.14000000000000001</v>
      </c>
      <c r="G97">
        <v>0.46</v>
      </c>
      <c r="H97">
        <v>0.42</v>
      </c>
      <c r="I97">
        <v>0.62</v>
      </c>
      <c r="J97">
        <v>0.57999999999999996</v>
      </c>
      <c r="K97">
        <v>0.56999999999999995</v>
      </c>
      <c r="L97">
        <v>0.46</v>
      </c>
      <c r="M97">
        <v>0.41</v>
      </c>
      <c r="N97">
        <v>0.06</v>
      </c>
      <c r="O97">
        <v>0</v>
      </c>
      <c r="P97" t="s">
        <v>397</v>
      </c>
      <c r="Q97" t="s">
        <v>381</v>
      </c>
      <c r="R97" t="s">
        <v>398</v>
      </c>
      <c r="S97" t="s">
        <v>399</v>
      </c>
      <c r="T97" t="s">
        <v>399</v>
      </c>
    </row>
    <row r="98" spans="1:20">
      <c r="A98" t="s">
        <v>572</v>
      </c>
      <c r="B98" t="s">
        <v>380</v>
      </c>
      <c r="C98" t="s">
        <v>573</v>
      </c>
      <c r="D98">
        <v>85</v>
      </c>
      <c r="E98">
        <v>85</v>
      </c>
      <c r="F98">
        <v>85</v>
      </c>
      <c r="G98">
        <v>85</v>
      </c>
      <c r="H98">
        <v>85</v>
      </c>
      <c r="I98">
        <v>85</v>
      </c>
      <c r="J98">
        <v>85</v>
      </c>
      <c r="K98">
        <v>85</v>
      </c>
      <c r="L98">
        <v>85</v>
      </c>
      <c r="M98">
        <v>85</v>
      </c>
      <c r="N98">
        <v>85</v>
      </c>
      <c r="O98">
        <v>85</v>
      </c>
      <c r="P98" t="s">
        <v>410</v>
      </c>
      <c r="Q98" t="s">
        <v>381</v>
      </c>
      <c r="R98" t="s">
        <v>398</v>
      </c>
      <c r="S98" t="s">
        <v>399</v>
      </c>
      <c r="T98" t="s">
        <v>399</v>
      </c>
    </row>
    <row r="99" spans="1:20">
      <c r="A99" t="s">
        <v>574</v>
      </c>
      <c r="B99" t="s">
        <v>380</v>
      </c>
      <c r="C99" t="s">
        <v>575</v>
      </c>
      <c r="D99">
        <v>84.1</v>
      </c>
      <c r="E99">
        <v>84.1</v>
      </c>
      <c r="F99">
        <v>84.1</v>
      </c>
      <c r="G99">
        <v>84.1</v>
      </c>
      <c r="H99">
        <v>84.1</v>
      </c>
      <c r="I99">
        <v>84.1</v>
      </c>
      <c r="J99">
        <v>84.1</v>
      </c>
      <c r="K99">
        <v>84.1</v>
      </c>
      <c r="L99">
        <v>84.1</v>
      </c>
      <c r="M99">
        <v>84.1</v>
      </c>
      <c r="N99">
        <v>84.1</v>
      </c>
      <c r="O99">
        <v>84.1</v>
      </c>
      <c r="P99" t="s">
        <v>410</v>
      </c>
      <c r="Q99" t="s">
        <v>381</v>
      </c>
      <c r="R99" t="s">
        <v>398</v>
      </c>
      <c r="S99" t="s">
        <v>399</v>
      </c>
      <c r="T99" t="s">
        <v>399</v>
      </c>
    </row>
    <row r="100" spans="1:20">
      <c r="A100" t="s">
        <v>576</v>
      </c>
      <c r="B100" t="s">
        <v>422</v>
      </c>
      <c r="C100" t="s">
        <v>577</v>
      </c>
      <c r="D100">
        <v>5.54</v>
      </c>
      <c r="E100">
        <v>8.48</v>
      </c>
      <c r="F100">
        <v>8.9700000000000006</v>
      </c>
      <c r="G100">
        <v>15.39</v>
      </c>
      <c r="H100">
        <v>14.99</v>
      </c>
      <c r="I100">
        <v>23.28</v>
      </c>
      <c r="J100">
        <v>14.55</v>
      </c>
      <c r="K100">
        <v>12.99</v>
      </c>
      <c r="L100">
        <v>12.99</v>
      </c>
      <c r="M100">
        <v>4.3099999999999996</v>
      </c>
      <c r="N100">
        <v>4.12</v>
      </c>
      <c r="O100">
        <v>7.45</v>
      </c>
      <c r="P100" t="s">
        <v>397</v>
      </c>
      <c r="Q100" t="s">
        <v>383</v>
      </c>
      <c r="R100" t="s">
        <v>398</v>
      </c>
      <c r="S100" t="s">
        <v>399</v>
      </c>
      <c r="T100" t="s">
        <v>399</v>
      </c>
    </row>
    <row r="101" spans="1:20">
      <c r="A101" t="s">
        <v>578</v>
      </c>
      <c r="B101" t="s">
        <v>380</v>
      </c>
      <c r="C101" t="s">
        <v>579</v>
      </c>
      <c r="D101">
        <v>2.04</v>
      </c>
      <c r="E101">
        <v>1.6</v>
      </c>
      <c r="F101">
        <v>1.3</v>
      </c>
      <c r="G101">
        <v>3.5</v>
      </c>
      <c r="H101">
        <v>2.7</v>
      </c>
      <c r="I101">
        <v>2.57</v>
      </c>
      <c r="J101">
        <v>2.02</v>
      </c>
      <c r="K101">
        <v>1.83</v>
      </c>
      <c r="L101">
        <v>1.5</v>
      </c>
      <c r="M101">
        <v>1.5</v>
      </c>
      <c r="N101">
        <v>2.1</v>
      </c>
      <c r="O101">
        <v>2.5099999999999998</v>
      </c>
      <c r="P101" t="s">
        <v>410</v>
      </c>
      <c r="Q101" t="s">
        <v>381</v>
      </c>
      <c r="R101" t="s">
        <v>398</v>
      </c>
      <c r="S101" t="s">
        <v>399</v>
      </c>
      <c r="T101" t="s">
        <v>399</v>
      </c>
    </row>
    <row r="102" spans="1:20">
      <c r="A102" t="s">
        <v>580</v>
      </c>
      <c r="B102" t="s">
        <v>380</v>
      </c>
      <c r="C102" t="s">
        <v>581</v>
      </c>
      <c r="D102">
        <v>0</v>
      </c>
      <c r="E102">
        <v>0.28999999999999998</v>
      </c>
      <c r="F102">
        <v>1.25</v>
      </c>
      <c r="G102">
        <v>3.98</v>
      </c>
      <c r="H102">
        <v>3.66</v>
      </c>
      <c r="I102">
        <v>5.38</v>
      </c>
      <c r="J102">
        <v>5</v>
      </c>
      <c r="K102">
        <v>4.92</v>
      </c>
      <c r="L102">
        <v>4.01</v>
      </c>
      <c r="M102">
        <v>3.53</v>
      </c>
      <c r="N102">
        <v>0.49</v>
      </c>
      <c r="O102">
        <v>0</v>
      </c>
      <c r="P102" t="s">
        <v>397</v>
      </c>
      <c r="Q102" t="s">
        <v>381</v>
      </c>
      <c r="R102" t="s">
        <v>398</v>
      </c>
      <c r="S102" t="s">
        <v>399</v>
      </c>
      <c r="T102" t="s">
        <v>399</v>
      </c>
    </row>
    <row r="103" spans="1:20">
      <c r="A103" t="s">
        <v>582</v>
      </c>
      <c r="B103" t="s">
        <v>380</v>
      </c>
      <c r="C103" t="s">
        <v>583</v>
      </c>
      <c r="D103">
        <v>0</v>
      </c>
      <c r="E103">
        <v>6</v>
      </c>
      <c r="F103">
        <v>26</v>
      </c>
      <c r="G103">
        <v>83</v>
      </c>
      <c r="H103">
        <v>76.25</v>
      </c>
      <c r="I103">
        <v>112</v>
      </c>
      <c r="J103">
        <v>104.25</v>
      </c>
      <c r="K103">
        <v>102.5</v>
      </c>
      <c r="L103">
        <v>83.5</v>
      </c>
      <c r="M103">
        <v>73.5</v>
      </c>
      <c r="N103">
        <v>10.25</v>
      </c>
      <c r="O103">
        <v>0</v>
      </c>
      <c r="P103" t="s">
        <v>397</v>
      </c>
      <c r="Q103" t="s">
        <v>383</v>
      </c>
      <c r="R103" t="s">
        <v>398</v>
      </c>
      <c r="S103" t="s">
        <v>399</v>
      </c>
      <c r="T103" t="s">
        <v>399</v>
      </c>
    </row>
    <row r="104" spans="1:20">
      <c r="A104" t="s">
        <v>584</v>
      </c>
      <c r="B104" t="s">
        <v>380</v>
      </c>
      <c r="C104" t="s">
        <v>585</v>
      </c>
      <c r="D104">
        <v>44.2</v>
      </c>
      <c r="E104">
        <v>43.6</v>
      </c>
      <c r="F104">
        <v>39.11</v>
      </c>
      <c r="G104">
        <v>37.92</v>
      </c>
      <c r="H104">
        <v>36.4</v>
      </c>
      <c r="I104">
        <v>44.72</v>
      </c>
      <c r="J104">
        <v>42.98</v>
      </c>
      <c r="K104">
        <v>44.62</v>
      </c>
      <c r="L104">
        <v>45.01</v>
      </c>
      <c r="M104">
        <v>39.130000000000003</v>
      </c>
      <c r="N104">
        <v>38.46</v>
      </c>
      <c r="O104">
        <v>37.69</v>
      </c>
      <c r="P104" t="s">
        <v>397</v>
      </c>
      <c r="Q104" t="s">
        <v>383</v>
      </c>
      <c r="R104" t="s">
        <v>398</v>
      </c>
      <c r="S104" t="s">
        <v>399</v>
      </c>
      <c r="T104" t="s">
        <v>399</v>
      </c>
    </row>
    <row r="105" spans="1:20">
      <c r="A105" t="s">
        <v>586</v>
      </c>
      <c r="B105" t="s">
        <v>380</v>
      </c>
      <c r="C105" t="s">
        <v>587</v>
      </c>
      <c r="D105">
        <v>0</v>
      </c>
      <c r="E105">
        <v>0</v>
      </c>
      <c r="F105">
        <v>0</v>
      </c>
      <c r="G105">
        <v>0</v>
      </c>
      <c r="H105">
        <v>0</v>
      </c>
      <c r="I105">
        <v>0</v>
      </c>
      <c r="J105">
        <v>0</v>
      </c>
      <c r="K105">
        <v>0</v>
      </c>
      <c r="L105">
        <v>0</v>
      </c>
      <c r="M105">
        <v>0</v>
      </c>
      <c r="N105">
        <v>0</v>
      </c>
      <c r="O105">
        <v>0</v>
      </c>
      <c r="P105" t="s">
        <v>397</v>
      </c>
      <c r="Q105" t="s">
        <v>383</v>
      </c>
      <c r="R105" t="s">
        <v>406</v>
      </c>
      <c r="S105" t="s">
        <v>399</v>
      </c>
      <c r="T105" t="s">
        <v>399</v>
      </c>
    </row>
    <row r="106" spans="1:20">
      <c r="A106" t="s">
        <v>588</v>
      </c>
      <c r="B106" t="s">
        <v>380</v>
      </c>
      <c r="C106" t="s">
        <v>589</v>
      </c>
      <c r="D106">
        <v>0</v>
      </c>
      <c r="E106">
        <v>0</v>
      </c>
      <c r="F106">
        <v>0</v>
      </c>
      <c r="G106">
        <v>0</v>
      </c>
      <c r="H106">
        <v>0</v>
      </c>
      <c r="I106">
        <v>0</v>
      </c>
      <c r="J106">
        <v>0</v>
      </c>
      <c r="K106">
        <v>0</v>
      </c>
      <c r="L106">
        <v>0</v>
      </c>
      <c r="M106">
        <v>0</v>
      </c>
      <c r="N106">
        <v>0</v>
      </c>
      <c r="O106">
        <v>0</v>
      </c>
      <c r="P106" t="s">
        <v>397</v>
      </c>
      <c r="Q106" t="s">
        <v>383</v>
      </c>
      <c r="R106" t="s">
        <v>406</v>
      </c>
      <c r="S106" t="s">
        <v>399</v>
      </c>
      <c r="T106" t="s">
        <v>399</v>
      </c>
    </row>
    <row r="107" spans="1:20">
      <c r="A107" t="s">
        <v>590</v>
      </c>
      <c r="B107" t="s">
        <v>437</v>
      </c>
      <c r="C107" t="s">
        <v>591</v>
      </c>
      <c r="D107">
        <v>0.22</v>
      </c>
      <c r="E107">
        <v>0.2</v>
      </c>
      <c r="F107">
        <v>0.26</v>
      </c>
      <c r="G107">
        <v>0.22</v>
      </c>
      <c r="H107">
        <v>0.17</v>
      </c>
      <c r="I107">
        <v>0.46</v>
      </c>
      <c r="J107">
        <v>0.63</v>
      </c>
      <c r="K107">
        <v>0.56000000000000005</v>
      </c>
      <c r="L107">
        <v>0.38</v>
      </c>
      <c r="M107">
        <v>0.6</v>
      </c>
      <c r="N107">
        <v>0.38</v>
      </c>
      <c r="O107">
        <v>0.27</v>
      </c>
      <c r="P107" t="s">
        <v>397</v>
      </c>
      <c r="Q107" t="s">
        <v>381</v>
      </c>
      <c r="R107" t="s">
        <v>398</v>
      </c>
      <c r="S107" t="s">
        <v>399</v>
      </c>
      <c r="T107" t="s">
        <v>399</v>
      </c>
    </row>
    <row r="108" spans="1:20">
      <c r="A108" t="s">
        <v>592</v>
      </c>
      <c r="B108" t="s">
        <v>437</v>
      </c>
      <c r="C108" t="s">
        <v>593</v>
      </c>
      <c r="D108">
        <v>47.6</v>
      </c>
      <c r="E108">
        <v>47.6</v>
      </c>
      <c r="F108">
        <v>47.6</v>
      </c>
      <c r="G108">
        <v>47.6</v>
      </c>
      <c r="H108">
        <v>47.6</v>
      </c>
      <c r="I108">
        <v>47.6</v>
      </c>
      <c r="J108">
        <v>47.6</v>
      </c>
      <c r="K108">
        <v>47.6</v>
      </c>
      <c r="L108">
        <v>47.6</v>
      </c>
      <c r="M108">
        <v>47.6</v>
      </c>
      <c r="N108">
        <v>47.6</v>
      </c>
      <c r="O108">
        <v>47.6</v>
      </c>
      <c r="P108" t="s">
        <v>410</v>
      </c>
      <c r="Q108" t="s">
        <v>381</v>
      </c>
      <c r="R108" t="s">
        <v>398</v>
      </c>
      <c r="S108" t="s">
        <v>399</v>
      </c>
      <c r="T108" t="s">
        <v>399</v>
      </c>
    </row>
    <row r="109" spans="1:20">
      <c r="A109" t="s">
        <v>594</v>
      </c>
      <c r="B109" t="s">
        <v>595</v>
      </c>
      <c r="C109" t="s">
        <v>596</v>
      </c>
      <c r="D109">
        <v>48</v>
      </c>
      <c r="E109">
        <v>48</v>
      </c>
      <c r="F109">
        <v>48</v>
      </c>
      <c r="G109">
        <v>48</v>
      </c>
      <c r="H109">
        <v>48</v>
      </c>
      <c r="I109">
        <v>48</v>
      </c>
      <c r="J109">
        <v>48</v>
      </c>
      <c r="K109">
        <v>48</v>
      </c>
      <c r="L109">
        <v>48</v>
      </c>
      <c r="M109">
        <v>48</v>
      </c>
      <c r="N109">
        <v>48</v>
      </c>
      <c r="O109">
        <v>48</v>
      </c>
      <c r="P109" t="s">
        <v>410</v>
      </c>
      <c r="Q109" t="s">
        <v>383</v>
      </c>
      <c r="R109" t="s">
        <v>398</v>
      </c>
      <c r="S109" t="s">
        <v>399</v>
      </c>
      <c r="T109" t="s">
        <v>399</v>
      </c>
    </row>
    <row r="110" spans="1:20">
      <c r="A110" t="s">
        <v>597</v>
      </c>
      <c r="B110" t="s">
        <v>437</v>
      </c>
      <c r="C110" t="s">
        <v>598</v>
      </c>
      <c r="D110">
        <v>0.91</v>
      </c>
      <c r="E110">
        <v>1.06</v>
      </c>
      <c r="F110">
        <v>1.1399999999999999</v>
      </c>
      <c r="G110">
        <v>0.94</v>
      </c>
      <c r="H110">
        <v>1.1599999999999999</v>
      </c>
      <c r="I110">
        <v>1.54</v>
      </c>
      <c r="J110">
        <v>1.68</v>
      </c>
      <c r="K110">
        <v>1.57</v>
      </c>
      <c r="L110">
        <v>1.25</v>
      </c>
      <c r="M110">
        <v>0.8</v>
      </c>
      <c r="N110">
        <v>0.96</v>
      </c>
      <c r="O110">
        <v>1.25</v>
      </c>
      <c r="P110" t="s">
        <v>397</v>
      </c>
      <c r="Q110" t="s">
        <v>381</v>
      </c>
      <c r="R110" t="s">
        <v>398</v>
      </c>
      <c r="S110" t="s">
        <v>399</v>
      </c>
      <c r="T110" t="s">
        <v>399</v>
      </c>
    </row>
    <row r="111" spans="1:20">
      <c r="A111" t="s">
        <v>599</v>
      </c>
      <c r="B111" t="s">
        <v>437</v>
      </c>
      <c r="C111" t="s">
        <v>600</v>
      </c>
      <c r="D111">
        <v>0.45</v>
      </c>
      <c r="E111">
        <v>0.06</v>
      </c>
      <c r="F111">
        <v>0.03</v>
      </c>
      <c r="G111">
        <v>0.17</v>
      </c>
      <c r="H111">
        <v>0.59</v>
      </c>
      <c r="I111">
        <v>0.37</v>
      </c>
      <c r="J111">
        <v>0.65</v>
      </c>
      <c r="K111">
        <v>1.98</v>
      </c>
      <c r="L111">
        <v>1.56</v>
      </c>
      <c r="M111">
        <v>1.02</v>
      </c>
      <c r="N111">
        <v>0.37</v>
      </c>
      <c r="O111">
        <v>0.08</v>
      </c>
      <c r="P111" t="s">
        <v>397</v>
      </c>
      <c r="Q111" t="s">
        <v>381</v>
      </c>
      <c r="R111" t="s">
        <v>398</v>
      </c>
      <c r="S111" t="s">
        <v>399</v>
      </c>
      <c r="T111" t="s">
        <v>399</v>
      </c>
    </row>
    <row r="112" spans="1:20">
      <c r="A112" t="s">
        <v>601</v>
      </c>
      <c r="B112" t="s">
        <v>602</v>
      </c>
      <c r="C112" t="s">
        <v>603</v>
      </c>
      <c r="D112">
        <v>0.17</v>
      </c>
      <c r="E112">
        <v>0.17</v>
      </c>
      <c r="F112">
        <v>0.3</v>
      </c>
      <c r="G112">
        <v>0.23</v>
      </c>
      <c r="H112">
        <v>0.75</v>
      </c>
      <c r="I112">
        <v>0.88</v>
      </c>
      <c r="J112">
        <v>0.9</v>
      </c>
      <c r="K112">
        <v>0.88</v>
      </c>
      <c r="L112">
        <v>0.84</v>
      </c>
      <c r="M112">
        <v>0.92</v>
      </c>
      <c r="N112">
        <v>0.34</v>
      </c>
      <c r="O112">
        <v>0.04</v>
      </c>
      <c r="P112" t="s">
        <v>397</v>
      </c>
      <c r="Q112" t="s">
        <v>381</v>
      </c>
      <c r="R112" t="s">
        <v>398</v>
      </c>
      <c r="S112" t="s">
        <v>399</v>
      </c>
      <c r="T112" t="s">
        <v>399</v>
      </c>
    </row>
    <row r="113" spans="1:20">
      <c r="A113" t="s">
        <v>604</v>
      </c>
      <c r="B113" t="s">
        <v>440</v>
      </c>
      <c r="C113" t="s">
        <v>605</v>
      </c>
      <c r="D113">
        <v>18.309999999999999</v>
      </c>
      <c r="E113">
        <v>28.03</v>
      </c>
      <c r="F113">
        <v>29.65</v>
      </c>
      <c r="G113">
        <v>50.87</v>
      </c>
      <c r="H113">
        <v>49.57</v>
      </c>
      <c r="I113">
        <v>76.95</v>
      </c>
      <c r="J113">
        <v>48.11</v>
      </c>
      <c r="K113">
        <v>42.93</v>
      </c>
      <c r="L113">
        <v>42.93</v>
      </c>
      <c r="M113">
        <v>14.26</v>
      </c>
      <c r="N113">
        <v>13.61</v>
      </c>
      <c r="O113">
        <v>24.62</v>
      </c>
      <c r="P113" t="s">
        <v>397</v>
      </c>
      <c r="Q113" t="s">
        <v>381</v>
      </c>
      <c r="R113" t="s">
        <v>398</v>
      </c>
      <c r="S113" t="s">
        <v>399</v>
      </c>
      <c r="T113" t="s">
        <v>399</v>
      </c>
    </row>
    <row r="114" spans="1:20">
      <c r="A114" t="s">
        <v>606</v>
      </c>
      <c r="B114" t="s">
        <v>440</v>
      </c>
      <c r="C114" t="s">
        <v>607</v>
      </c>
      <c r="D114">
        <v>8.84</v>
      </c>
      <c r="E114">
        <v>13.53</v>
      </c>
      <c r="F114">
        <v>14.31</v>
      </c>
      <c r="G114">
        <v>24.55</v>
      </c>
      <c r="H114">
        <v>23.93</v>
      </c>
      <c r="I114">
        <v>37.15</v>
      </c>
      <c r="J114">
        <v>23.23</v>
      </c>
      <c r="K114">
        <v>20.72</v>
      </c>
      <c r="L114">
        <v>20.72</v>
      </c>
      <c r="M114">
        <v>6.88</v>
      </c>
      <c r="N114">
        <v>6.57</v>
      </c>
      <c r="O114">
        <v>11.89</v>
      </c>
      <c r="P114" t="s">
        <v>397</v>
      </c>
      <c r="Q114" t="s">
        <v>381</v>
      </c>
      <c r="R114" t="s">
        <v>398</v>
      </c>
      <c r="S114" t="s">
        <v>399</v>
      </c>
      <c r="T114" t="s">
        <v>399</v>
      </c>
    </row>
    <row r="115" spans="1:20">
      <c r="A115" t="s">
        <v>608</v>
      </c>
      <c r="B115" t="s">
        <v>440</v>
      </c>
      <c r="C115" t="s">
        <v>609</v>
      </c>
      <c r="D115">
        <v>4.16</v>
      </c>
      <c r="E115">
        <v>6.37</v>
      </c>
      <c r="F115">
        <v>6.73</v>
      </c>
      <c r="G115">
        <v>11.56</v>
      </c>
      <c r="H115">
        <v>11.26</v>
      </c>
      <c r="I115">
        <v>17.48</v>
      </c>
      <c r="J115">
        <v>10.93</v>
      </c>
      <c r="K115">
        <v>9.75</v>
      </c>
      <c r="L115">
        <v>9.75</v>
      </c>
      <c r="M115">
        <v>3.24</v>
      </c>
      <c r="N115">
        <v>3.09</v>
      </c>
      <c r="O115">
        <v>5.59</v>
      </c>
      <c r="P115" t="s">
        <v>397</v>
      </c>
      <c r="Q115" t="s">
        <v>381</v>
      </c>
      <c r="R115" t="s">
        <v>398</v>
      </c>
      <c r="S115" t="s">
        <v>399</v>
      </c>
      <c r="T115" t="s">
        <v>399</v>
      </c>
    </row>
    <row r="116" spans="1:20">
      <c r="A116" t="s">
        <v>610</v>
      </c>
      <c r="B116" t="s">
        <v>440</v>
      </c>
      <c r="C116" t="s">
        <v>611</v>
      </c>
      <c r="D116">
        <v>16.95</v>
      </c>
      <c r="E116">
        <v>25.95</v>
      </c>
      <c r="F116">
        <v>27.45</v>
      </c>
      <c r="G116">
        <v>47.1</v>
      </c>
      <c r="H116">
        <v>45.9</v>
      </c>
      <c r="I116">
        <v>71.25</v>
      </c>
      <c r="J116">
        <v>44.55</v>
      </c>
      <c r="K116">
        <v>39.75</v>
      </c>
      <c r="L116">
        <v>39.75</v>
      </c>
      <c r="M116">
        <v>13.2</v>
      </c>
      <c r="N116">
        <v>12.6</v>
      </c>
      <c r="O116">
        <v>22.8</v>
      </c>
      <c r="P116" t="s">
        <v>397</v>
      </c>
      <c r="Q116" t="s">
        <v>381</v>
      </c>
      <c r="R116" t="s">
        <v>398</v>
      </c>
      <c r="S116" t="s">
        <v>399</v>
      </c>
      <c r="T116" t="s">
        <v>399</v>
      </c>
    </row>
    <row r="117" spans="1:20">
      <c r="A117" t="s">
        <v>612</v>
      </c>
      <c r="B117" t="s">
        <v>440</v>
      </c>
      <c r="C117" t="s">
        <v>613</v>
      </c>
      <c r="D117">
        <v>16.95</v>
      </c>
      <c r="E117">
        <v>25.95</v>
      </c>
      <c r="F117">
        <v>27.45</v>
      </c>
      <c r="G117">
        <v>47.1</v>
      </c>
      <c r="H117">
        <v>45.9</v>
      </c>
      <c r="I117">
        <v>71.25</v>
      </c>
      <c r="J117">
        <v>44.55</v>
      </c>
      <c r="K117">
        <v>39.75</v>
      </c>
      <c r="L117">
        <v>39.75</v>
      </c>
      <c r="M117">
        <v>13.2</v>
      </c>
      <c r="N117">
        <v>12.6</v>
      </c>
      <c r="O117">
        <v>22.8</v>
      </c>
      <c r="P117" t="s">
        <v>397</v>
      </c>
      <c r="Q117" t="s">
        <v>381</v>
      </c>
      <c r="R117" t="s">
        <v>398</v>
      </c>
      <c r="S117" t="s">
        <v>399</v>
      </c>
      <c r="T117" t="s">
        <v>399</v>
      </c>
    </row>
    <row r="118" spans="1:20">
      <c r="A118" t="s">
        <v>614</v>
      </c>
      <c r="B118" t="s">
        <v>440</v>
      </c>
      <c r="C118" t="s">
        <v>615</v>
      </c>
      <c r="D118">
        <v>11.58</v>
      </c>
      <c r="E118">
        <v>17.73</v>
      </c>
      <c r="F118">
        <v>18.760000000000002</v>
      </c>
      <c r="G118">
        <v>32.19</v>
      </c>
      <c r="H118">
        <v>31.37</v>
      </c>
      <c r="I118">
        <v>48.69</v>
      </c>
      <c r="J118">
        <v>30.44</v>
      </c>
      <c r="K118">
        <v>27.16</v>
      </c>
      <c r="L118">
        <v>27.16</v>
      </c>
      <c r="M118">
        <v>9.02</v>
      </c>
      <c r="N118">
        <v>8.61</v>
      </c>
      <c r="O118">
        <v>15.58</v>
      </c>
      <c r="P118" t="s">
        <v>397</v>
      </c>
      <c r="Q118" t="s">
        <v>381</v>
      </c>
      <c r="R118" t="s">
        <v>398</v>
      </c>
      <c r="S118" t="s">
        <v>399</v>
      </c>
      <c r="T118" t="s">
        <v>399</v>
      </c>
    </row>
    <row r="119" spans="1:20">
      <c r="A119" t="s">
        <v>616</v>
      </c>
      <c r="B119" t="s">
        <v>440</v>
      </c>
      <c r="C119" t="s">
        <v>617</v>
      </c>
      <c r="D119">
        <v>11.3</v>
      </c>
      <c r="E119">
        <v>17.3</v>
      </c>
      <c r="F119">
        <v>18.3</v>
      </c>
      <c r="G119">
        <v>31.4</v>
      </c>
      <c r="H119">
        <v>30.6</v>
      </c>
      <c r="I119">
        <v>47.5</v>
      </c>
      <c r="J119">
        <v>29.7</v>
      </c>
      <c r="K119">
        <v>26.5</v>
      </c>
      <c r="L119">
        <v>26.5</v>
      </c>
      <c r="M119">
        <v>8.8000000000000007</v>
      </c>
      <c r="N119">
        <v>8.4</v>
      </c>
      <c r="O119">
        <v>15.2</v>
      </c>
      <c r="P119" t="s">
        <v>397</v>
      </c>
      <c r="Q119" t="s">
        <v>381</v>
      </c>
      <c r="R119" t="s">
        <v>398</v>
      </c>
      <c r="S119" t="s">
        <v>399</v>
      </c>
      <c r="T119" t="s">
        <v>399</v>
      </c>
    </row>
    <row r="120" spans="1:20">
      <c r="A120" t="s">
        <v>618</v>
      </c>
      <c r="B120" t="s">
        <v>422</v>
      </c>
      <c r="C120" t="s">
        <v>619</v>
      </c>
      <c r="D120">
        <v>65</v>
      </c>
      <c r="E120">
        <v>65</v>
      </c>
      <c r="F120">
        <v>65</v>
      </c>
      <c r="G120">
        <v>65</v>
      </c>
      <c r="H120">
        <v>65</v>
      </c>
      <c r="I120">
        <v>65</v>
      </c>
      <c r="J120">
        <v>65</v>
      </c>
      <c r="K120">
        <v>65</v>
      </c>
      <c r="L120">
        <v>65</v>
      </c>
      <c r="M120">
        <v>65</v>
      </c>
      <c r="N120">
        <v>65</v>
      </c>
      <c r="O120">
        <v>65</v>
      </c>
      <c r="P120" t="s">
        <v>410</v>
      </c>
      <c r="Q120" t="s">
        <v>383</v>
      </c>
      <c r="R120" t="s">
        <v>398</v>
      </c>
      <c r="S120" t="s">
        <v>399</v>
      </c>
      <c r="T120" t="s">
        <v>399</v>
      </c>
    </row>
    <row r="121" spans="1:20">
      <c r="A121" t="s">
        <v>620</v>
      </c>
      <c r="B121" t="s">
        <v>595</v>
      </c>
      <c r="C121" t="s">
        <v>621</v>
      </c>
      <c r="D121">
        <v>0</v>
      </c>
      <c r="E121">
        <v>0.15</v>
      </c>
      <c r="F121">
        <v>0.66</v>
      </c>
      <c r="G121">
        <v>2.09</v>
      </c>
      <c r="H121">
        <v>1.92</v>
      </c>
      <c r="I121">
        <v>2.82</v>
      </c>
      <c r="J121">
        <v>2.63</v>
      </c>
      <c r="K121">
        <v>2.58</v>
      </c>
      <c r="L121">
        <v>2.1</v>
      </c>
      <c r="M121">
        <v>1.85</v>
      </c>
      <c r="N121">
        <v>0.26</v>
      </c>
      <c r="O121">
        <v>0</v>
      </c>
      <c r="P121" t="s">
        <v>397</v>
      </c>
      <c r="Q121" t="s">
        <v>383</v>
      </c>
      <c r="R121" t="s">
        <v>398</v>
      </c>
      <c r="S121" t="s">
        <v>399</v>
      </c>
      <c r="T121" t="s">
        <v>399</v>
      </c>
    </row>
    <row r="122" spans="1:20">
      <c r="A122" t="s">
        <v>622</v>
      </c>
      <c r="B122" t="s">
        <v>595</v>
      </c>
      <c r="C122" t="s">
        <v>623</v>
      </c>
      <c r="D122">
        <v>0</v>
      </c>
      <c r="E122">
        <v>0.62</v>
      </c>
      <c r="F122">
        <v>2.7</v>
      </c>
      <c r="G122">
        <v>8.6300000000000008</v>
      </c>
      <c r="H122">
        <v>7.93</v>
      </c>
      <c r="I122">
        <v>11.65</v>
      </c>
      <c r="J122">
        <v>10.84</v>
      </c>
      <c r="K122">
        <v>10.66</v>
      </c>
      <c r="L122">
        <v>8.68</v>
      </c>
      <c r="M122">
        <v>7.64</v>
      </c>
      <c r="N122">
        <v>1.07</v>
      </c>
      <c r="O122">
        <v>0</v>
      </c>
      <c r="P122" t="s">
        <v>397</v>
      </c>
      <c r="Q122" t="s">
        <v>383</v>
      </c>
      <c r="R122" t="s">
        <v>398</v>
      </c>
      <c r="S122" t="s">
        <v>399</v>
      </c>
      <c r="T122" t="s">
        <v>399</v>
      </c>
    </row>
    <row r="123" spans="1:20">
      <c r="A123" t="s">
        <v>624</v>
      </c>
      <c r="B123" t="s">
        <v>380</v>
      </c>
      <c r="C123" t="s">
        <v>625</v>
      </c>
      <c r="D123">
        <v>11.53</v>
      </c>
      <c r="E123">
        <v>17.649999999999999</v>
      </c>
      <c r="F123">
        <v>18.670000000000002</v>
      </c>
      <c r="G123">
        <v>32.03</v>
      </c>
      <c r="H123">
        <v>31.21</v>
      </c>
      <c r="I123">
        <v>48.45</v>
      </c>
      <c r="J123">
        <v>30.29</v>
      </c>
      <c r="K123">
        <v>27.03</v>
      </c>
      <c r="L123">
        <v>27.03</v>
      </c>
      <c r="M123">
        <v>8.98</v>
      </c>
      <c r="N123">
        <v>8.57</v>
      </c>
      <c r="O123">
        <v>15.5</v>
      </c>
      <c r="P123" t="s">
        <v>397</v>
      </c>
      <c r="Q123" t="s">
        <v>383</v>
      </c>
      <c r="R123" t="s">
        <v>398</v>
      </c>
      <c r="S123" t="s">
        <v>399</v>
      </c>
      <c r="T123" t="s">
        <v>399</v>
      </c>
    </row>
    <row r="124" spans="1:20">
      <c r="A124" t="s">
        <v>626</v>
      </c>
      <c r="B124" t="s">
        <v>380</v>
      </c>
      <c r="C124" t="s">
        <v>627</v>
      </c>
      <c r="D124">
        <v>490</v>
      </c>
      <c r="E124">
        <v>490</v>
      </c>
      <c r="F124">
        <v>490</v>
      </c>
      <c r="G124">
        <v>490</v>
      </c>
      <c r="H124">
        <v>490</v>
      </c>
      <c r="I124">
        <v>490</v>
      </c>
      <c r="J124">
        <v>490</v>
      </c>
      <c r="K124">
        <v>490</v>
      </c>
      <c r="L124">
        <v>490</v>
      </c>
      <c r="M124">
        <v>490</v>
      </c>
      <c r="N124">
        <v>490</v>
      </c>
      <c r="O124">
        <v>490</v>
      </c>
      <c r="P124" t="s">
        <v>410</v>
      </c>
      <c r="Q124" t="s">
        <v>383</v>
      </c>
      <c r="R124" t="s">
        <v>398</v>
      </c>
      <c r="S124" t="s">
        <v>399</v>
      </c>
      <c r="T124" t="s">
        <v>399</v>
      </c>
    </row>
    <row r="125" spans="1:20">
      <c r="A125" t="s">
        <v>628</v>
      </c>
      <c r="B125" t="s">
        <v>437</v>
      </c>
      <c r="C125" t="s">
        <v>629</v>
      </c>
      <c r="D125">
        <v>0.25</v>
      </c>
      <c r="E125">
        <v>0.28999999999999998</v>
      </c>
      <c r="F125">
        <v>0.31</v>
      </c>
      <c r="G125">
        <v>0.26</v>
      </c>
      <c r="H125">
        <v>0.32</v>
      </c>
      <c r="I125">
        <v>0.41</v>
      </c>
      <c r="J125">
        <v>0.34</v>
      </c>
      <c r="K125">
        <v>0.28999999999999998</v>
      </c>
      <c r="L125">
        <v>0.23</v>
      </c>
      <c r="M125">
        <v>0.16</v>
      </c>
      <c r="N125">
        <v>0.33</v>
      </c>
      <c r="O125">
        <v>0.38</v>
      </c>
      <c r="P125" t="s">
        <v>397</v>
      </c>
      <c r="Q125" t="s">
        <v>381</v>
      </c>
      <c r="R125" t="s">
        <v>398</v>
      </c>
      <c r="S125" t="s">
        <v>399</v>
      </c>
      <c r="T125" t="s">
        <v>399</v>
      </c>
    </row>
    <row r="126" spans="1:20">
      <c r="A126" t="s">
        <v>630</v>
      </c>
      <c r="B126" t="s">
        <v>437</v>
      </c>
      <c r="C126" t="s">
        <v>631</v>
      </c>
      <c r="D126">
        <v>1.3</v>
      </c>
      <c r="E126">
        <v>1.3</v>
      </c>
      <c r="F126">
        <v>1.3</v>
      </c>
      <c r="G126">
        <v>1.3</v>
      </c>
      <c r="H126">
        <v>1.3</v>
      </c>
      <c r="I126">
        <v>1.3</v>
      </c>
      <c r="J126">
        <v>1.3</v>
      </c>
      <c r="K126">
        <v>1.3</v>
      </c>
      <c r="L126">
        <v>1.3</v>
      </c>
      <c r="M126">
        <v>1.3</v>
      </c>
      <c r="N126">
        <v>1.3</v>
      </c>
      <c r="O126">
        <v>1.3</v>
      </c>
      <c r="P126" t="s">
        <v>410</v>
      </c>
      <c r="Q126" t="s">
        <v>381</v>
      </c>
      <c r="R126" t="s">
        <v>398</v>
      </c>
      <c r="S126" t="s">
        <v>399</v>
      </c>
      <c r="T126" t="s">
        <v>399</v>
      </c>
    </row>
    <row r="127" spans="1:20">
      <c r="A127" t="s">
        <v>632</v>
      </c>
      <c r="B127" t="s">
        <v>437</v>
      </c>
      <c r="C127" t="s">
        <v>633</v>
      </c>
      <c r="D127">
        <v>57.25</v>
      </c>
      <c r="E127">
        <v>57.25</v>
      </c>
      <c r="F127">
        <v>57.25</v>
      </c>
      <c r="G127">
        <v>57.25</v>
      </c>
      <c r="H127">
        <v>57.25</v>
      </c>
      <c r="I127">
        <v>57.25</v>
      </c>
      <c r="J127">
        <v>57.25</v>
      </c>
      <c r="K127">
        <v>57.25</v>
      </c>
      <c r="L127">
        <v>57.25</v>
      </c>
      <c r="M127">
        <v>57.25</v>
      </c>
      <c r="N127">
        <v>57.25</v>
      </c>
      <c r="O127">
        <v>57.25</v>
      </c>
      <c r="P127" t="s">
        <v>410</v>
      </c>
      <c r="Q127" t="s">
        <v>381</v>
      </c>
      <c r="R127" t="s">
        <v>398</v>
      </c>
      <c r="S127" t="s">
        <v>399</v>
      </c>
      <c r="T127" t="s">
        <v>399</v>
      </c>
    </row>
    <row r="128" spans="1:20">
      <c r="A128" t="s">
        <v>634</v>
      </c>
      <c r="B128" t="s">
        <v>422</v>
      </c>
      <c r="C128" t="s">
        <v>635</v>
      </c>
      <c r="D128">
        <v>0</v>
      </c>
      <c r="E128">
        <v>0.06</v>
      </c>
      <c r="F128">
        <v>0.25</v>
      </c>
      <c r="G128">
        <v>0.8</v>
      </c>
      <c r="H128">
        <v>0.73</v>
      </c>
      <c r="I128">
        <v>1.08</v>
      </c>
      <c r="J128">
        <v>1</v>
      </c>
      <c r="K128">
        <v>0.98</v>
      </c>
      <c r="L128">
        <v>0.8</v>
      </c>
      <c r="M128">
        <v>0.71</v>
      </c>
      <c r="N128">
        <v>0.1</v>
      </c>
      <c r="O128">
        <v>0</v>
      </c>
      <c r="P128" t="s">
        <v>397</v>
      </c>
      <c r="Q128" t="s">
        <v>383</v>
      </c>
      <c r="R128" t="s">
        <v>398</v>
      </c>
      <c r="S128" t="s">
        <v>399</v>
      </c>
      <c r="T128" t="s">
        <v>399</v>
      </c>
    </row>
    <row r="129" spans="1:20">
      <c r="A129" t="s">
        <v>636</v>
      </c>
      <c r="B129" t="s">
        <v>422</v>
      </c>
      <c r="C129" t="s">
        <v>637</v>
      </c>
      <c r="D129">
        <v>1.86</v>
      </c>
      <c r="E129">
        <v>2.85</v>
      </c>
      <c r="F129">
        <v>3.02</v>
      </c>
      <c r="G129">
        <v>5.18</v>
      </c>
      <c r="H129">
        <v>5.05</v>
      </c>
      <c r="I129">
        <v>7.84</v>
      </c>
      <c r="J129">
        <v>4.9000000000000004</v>
      </c>
      <c r="K129">
        <v>4.37</v>
      </c>
      <c r="L129">
        <v>4.37</v>
      </c>
      <c r="M129">
        <v>1.45</v>
      </c>
      <c r="N129">
        <v>1.39</v>
      </c>
      <c r="O129">
        <v>2.5099999999999998</v>
      </c>
      <c r="P129" t="s">
        <v>397</v>
      </c>
      <c r="Q129" t="s">
        <v>383</v>
      </c>
      <c r="R129" t="s">
        <v>398</v>
      </c>
      <c r="S129" t="s">
        <v>399</v>
      </c>
      <c r="T129" t="s">
        <v>399</v>
      </c>
    </row>
    <row r="130" spans="1:20">
      <c r="A130" t="s">
        <v>638</v>
      </c>
      <c r="B130" t="s">
        <v>422</v>
      </c>
      <c r="C130" t="s">
        <v>639</v>
      </c>
      <c r="D130">
        <v>0.15</v>
      </c>
      <c r="E130">
        <v>0.23</v>
      </c>
      <c r="F130">
        <v>0.24</v>
      </c>
      <c r="G130">
        <v>0.41</v>
      </c>
      <c r="H130">
        <v>0.4</v>
      </c>
      <c r="I130">
        <v>0.63</v>
      </c>
      <c r="J130">
        <v>0.39</v>
      </c>
      <c r="K130">
        <v>0.35</v>
      </c>
      <c r="L130">
        <v>0.35</v>
      </c>
      <c r="M130">
        <v>0.12</v>
      </c>
      <c r="N130">
        <v>0.11</v>
      </c>
      <c r="O130">
        <v>0.2</v>
      </c>
      <c r="P130" t="s">
        <v>397</v>
      </c>
      <c r="Q130" t="s">
        <v>383</v>
      </c>
      <c r="R130" t="s">
        <v>398</v>
      </c>
      <c r="S130" t="s">
        <v>399</v>
      </c>
      <c r="T130" t="s">
        <v>399</v>
      </c>
    </row>
    <row r="131" spans="1:20">
      <c r="A131" t="s">
        <v>640</v>
      </c>
      <c r="B131" t="s">
        <v>380</v>
      </c>
      <c r="C131" t="s">
        <v>641</v>
      </c>
      <c r="D131">
        <v>27.32</v>
      </c>
      <c r="E131">
        <v>27.28</v>
      </c>
      <c r="F131">
        <v>21.66</v>
      </c>
      <c r="G131">
        <v>14.61</v>
      </c>
      <c r="H131">
        <v>28.46</v>
      </c>
      <c r="I131">
        <v>29.41</v>
      </c>
      <c r="J131">
        <v>29.34</v>
      </c>
      <c r="K131">
        <v>29.49</v>
      </c>
      <c r="L131">
        <v>26.19</v>
      </c>
      <c r="M131">
        <v>28.9</v>
      </c>
      <c r="N131">
        <v>21.28</v>
      </c>
      <c r="O131">
        <v>25.69</v>
      </c>
      <c r="P131" t="s">
        <v>397</v>
      </c>
      <c r="Q131" t="s">
        <v>381</v>
      </c>
      <c r="R131" t="s">
        <v>398</v>
      </c>
      <c r="S131" t="s">
        <v>399</v>
      </c>
      <c r="T131" t="s">
        <v>399</v>
      </c>
    </row>
    <row r="132" spans="1:20">
      <c r="A132" t="s">
        <v>642</v>
      </c>
      <c r="B132" t="s">
        <v>380</v>
      </c>
      <c r="C132" t="s">
        <v>643</v>
      </c>
      <c r="D132">
        <v>39.5</v>
      </c>
      <c r="E132">
        <v>39.5</v>
      </c>
      <c r="F132">
        <v>39.5</v>
      </c>
      <c r="G132">
        <v>39.5</v>
      </c>
      <c r="H132">
        <v>39.5</v>
      </c>
      <c r="I132">
        <v>39.5</v>
      </c>
      <c r="J132">
        <v>39.5</v>
      </c>
      <c r="K132">
        <v>39.5</v>
      </c>
      <c r="L132">
        <v>39.5</v>
      </c>
      <c r="M132">
        <v>39.5</v>
      </c>
      <c r="N132">
        <v>39.5</v>
      </c>
      <c r="O132">
        <v>39.5</v>
      </c>
      <c r="P132" t="s">
        <v>410</v>
      </c>
      <c r="Q132" t="s">
        <v>381</v>
      </c>
      <c r="R132" t="s">
        <v>398</v>
      </c>
      <c r="S132" t="s">
        <v>399</v>
      </c>
      <c r="T132" t="s">
        <v>399</v>
      </c>
    </row>
    <row r="133" spans="1:20">
      <c r="A133" t="s">
        <v>644</v>
      </c>
      <c r="B133" t="s">
        <v>422</v>
      </c>
      <c r="C133" t="s">
        <v>645</v>
      </c>
      <c r="D133">
        <v>4.63</v>
      </c>
      <c r="E133">
        <v>7.09</v>
      </c>
      <c r="F133">
        <v>7.5</v>
      </c>
      <c r="G133">
        <v>12.87</v>
      </c>
      <c r="H133">
        <v>12.55</v>
      </c>
      <c r="I133">
        <v>19.48</v>
      </c>
      <c r="J133">
        <v>12.18</v>
      </c>
      <c r="K133">
        <v>10.87</v>
      </c>
      <c r="L133">
        <v>10.87</v>
      </c>
      <c r="M133">
        <v>3.61</v>
      </c>
      <c r="N133">
        <v>3.44</v>
      </c>
      <c r="O133">
        <v>6.23</v>
      </c>
      <c r="P133" t="s">
        <v>397</v>
      </c>
      <c r="Q133" t="s">
        <v>383</v>
      </c>
      <c r="R133" t="s">
        <v>398</v>
      </c>
      <c r="S133" t="s">
        <v>399</v>
      </c>
      <c r="T133" t="s">
        <v>399</v>
      </c>
    </row>
    <row r="134" spans="1:20">
      <c r="A134" t="s">
        <v>646</v>
      </c>
      <c r="B134" t="s">
        <v>380</v>
      </c>
      <c r="C134" t="s">
        <v>647</v>
      </c>
      <c r="D134">
        <v>0</v>
      </c>
      <c r="E134">
        <v>3.12</v>
      </c>
      <c r="F134">
        <v>13.52</v>
      </c>
      <c r="G134">
        <v>43.16</v>
      </c>
      <c r="H134">
        <v>39.65</v>
      </c>
      <c r="I134">
        <v>58.24</v>
      </c>
      <c r="J134">
        <v>54.21</v>
      </c>
      <c r="K134">
        <v>53.3</v>
      </c>
      <c r="L134">
        <v>43.42</v>
      </c>
      <c r="M134">
        <v>38.22</v>
      </c>
      <c r="N134">
        <v>5.33</v>
      </c>
      <c r="O134">
        <v>0</v>
      </c>
      <c r="P134" t="s">
        <v>397</v>
      </c>
      <c r="Q134" t="s">
        <v>381</v>
      </c>
      <c r="R134" t="s">
        <v>398</v>
      </c>
      <c r="S134" t="s">
        <v>399</v>
      </c>
      <c r="T134" t="s">
        <v>399</v>
      </c>
    </row>
    <row r="135" spans="1:20">
      <c r="A135" t="s">
        <v>648</v>
      </c>
      <c r="B135" t="s">
        <v>380</v>
      </c>
      <c r="C135" t="s">
        <v>649</v>
      </c>
      <c r="D135">
        <v>56.36</v>
      </c>
      <c r="E135">
        <v>57.26</v>
      </c>
      <c r="F135">
        <v>51.84</v>
      </c>
      <c r="G135">
        <v>54.61</v>
      </c>
      <c r="H135">
        <v>57.04</v>
      </c>
      <c r="I135">
        <v>55.36</v>
      </c>
      <c r="J135">
        <v>54.19</v>
      </c>
      <c r="K135">
        <v>53.8</v>
      </c>
      <c r="L135">
        <v>53.91</v>
      </c>
      <c r="M135">
        <v>52.85</v>
      </c>
      <c r="N135">
        <v>58.03</v>
      </c>
      <c r="O135">
        <v>57.77</v>
      </c>
      <c r="P135" t="s">
        <v>397</v>
      </c>
      <c r="Q135" t="s">
        <v>383</v>
      </c>
      <c r="R135" t="s">
        <v>398</v>
      </c>
      <c r="S135" t="s">
        <v>399</v>
      </c>
      <c r="T135" t="s">
        <v>399</v>
      </c>
    </row>
    <row r="136" spans="1:20">
      <c r="A136" t="s">
        <v>650</v>
      </c>
      <c r="B136" t="s">
        <v>440</v>
      </c>
      <c r="C136" t="s">
        <v>651</v>
      </c>
      <c r="D136">
        <v>28</v>
      </c>
      <c r="E136">
        <v>28</v>
      </c>
      <c r="F136">
        <v>28</v>
      </c>
      <c r="G136">
        <v>28</v>
      </c>
      <c r="H136">
        <v>28</v>
      </c>
      <c r="I136">
        <v>28</v>
      </c>
      <c r="J136">
        <v>28</v>
      </c>
      <c r="K136">
        <v>28</v>
      </c>
      <c r="L136">
        <v>28</v>
      </c>
      <c r="M136">
        <v>28</v>
      </c>
      <c r="N136">
        <v>28</v>
      </c>
      <c r="O136">
        <v>28</v>
      </c>
      <c r="P136" t="s">
        <v>410</v>
      </c>
      <c r="Q136" t="s">
        <v>381</v>
      </c>
      <c r="R136" t="s">
        <v>398</v>
      </c>
      <c r="S136" t="s">
        <v>399</v>
      </c>
      <c r="T136" t="s">
        <v>399</v>
      </c>
    </row>
    <row r="137" spans="1:20">
      <c r="A137" t="s">
        <v>652</v>
      </c>
      <c r="B137" t="s">
        <v>532</v>
      </c>
      <c r="C137" t="s">
        <v>653</v>
      </c>
      <c r="D137">
        <v>0.79</v>
      </c>
      <c r="E137">
        <v>0.82</v>
      </c>
      <c r="F137">
        <v>0.41</v>
      </c>
      <c r="G137">
        <v>1.25</v>
      </c>
      <c r="H137">
        <v>1.6</v>
      </c>
      <c r="I137">
        <v>1.86</v>
      </c>
      <c r="J137">
        <v>0.74</v>
      </c>
      <c r="K137">
        <v>0.59</v>
      </c>
      <c r="L137">
        <v>0.28999999999999998</v>
      </c>
      <c r="M137">
        <v>0.55000000000000004</v>
      </c>
      <c r="N137">
        <v>0.6</v>
      </c>
      <c r="O137">
        <v>2.38</v>
      </c>
      <c r="P137" t="s">
        <v>397</v>
      </c>
      <c r="Q137" t="s">
        <v>381</v>
      </c>
      <c r="R137" t="s">
        <v>398</v>
      </c>
      <c r="S137" t="s">
        <v>399</v>
      </c>
      <c r="T137" t="s">
        <v>399</v>
      </c>
    </row>
    <row r="138" spans="1:20">
      <c r="A138" t="s">
        <v>654</v>
      </c>
      <c r="B138" t="s">
        <v>380</v>
      </c>
      <c r="C138" t="s">
        <v>655</v>
      </c>
      <c r="D138">
        <v>0</v>
      </c>
      <c r="E138">
        <v>1.08</v>
      </c>
      <c r="F138">
        <v>4.68</v>
      </c>
      <c r="G138">
        <v>14.94</v>
      </c>
      <c r="H138">
        <v>13.73</v>
      </c>
      <c r="I138">
        <v>20.16</v>
      </c>
      <c r="J138">
        <v>18.77</v>
      </c>
      <c r="K138">
        <v>18.45</v>
      </c>
      <c r="L138">
        <v>15.03</v>
      </c>
      <c r="M138">
        <v>13.23</v>
      </c>
      <c r="N138">
        <v>1.85</v>
      </c>
      <c r="O138">
        <v>0</v>
      </c>
      <c r="P138" t="s">
        <v>397</v>
      </c>
      <c r="Q138" t="s">
        <v>383</v>
      </c>
      <c r="R138" t="s">
        <v>398</v>
      </c>
      <c r="S138" t="s">
        <v>399</v>
      </c>
      <c r="T138" t="s">
        <v>399</v>
      </c>
    </row>
    <row r="139" spans="1:20">
      <c r="A139" t="s">
        <v>656</v>
      </c>
      <c r="B139" t="s">
        <v>380</v>
      </c>
      <c r="C139" t="s">
        <v>657</v>
      </c>
      <c r="D139">
        <v>0</v>
      </c>
      <c r="E139">
        <v>0.36</v>
      </c>
      <c r="F139">
        <v>1.56</v>
      </c>
      <c r="G139">
        <v>4.9800000000000004</v>
      </c>
      <c r="H139">
        <v>4.58</v>
      </c>
      <c r="I139">
        <v>6.72</v>
      </c>
      <c r="J139">
        <v>6.26</v>
      </c>
      <c r="K139">
        <v>6.15</v>
      </c>
      <c r="L139">
        <v>5.01</v>
      </c>
      <c r="M139">
        <v>4.41</v>
      </c>
      <c r="N139">
        <v>0.62</v>
      </c>
      <c r="O139">
        <v>0</v>
      </c>
      <c r="P139" t="s">
        <v>397</v>
      </c>
      <c r="Q139" t="s">
        <v>383</v>
      </c>
      <c r="R139" t="s">
        <v>398</v>
      </c>
      <c r="S139" t="s">
        <v>399</v>
      </c>
      <c r="T139" t="s">
        <v>399</v>
      </c>
    </row>
    <row r="140" spans="1:20">
      <c r="A140" t="s">
        <v>658</v>
      </c>
      <c r="B140" t="s">
        <v>437</v>
      </c>
      <c r="C140" t="s">
        <v>659</v>
      </c>
      <c r="D140">
        <v>4.8600000000000003</v>
      </c>
      <c r="E140">
        <v>4.3099999999999996</v>
      </c>
      <c r="F140">
        <v>4.3499999999999996</v>
      </c>
      <c r="G140">
        <v>5.73</v>
      </c>
      <c r="H140">
        <v>4.3099999999999996</v>
      </c>
      <c r="I140">
        <v>2.87</v>
      </c>
      <c r="J140">
        <v>2.97</v>
      </c>
      <c r="K140">
        <v>2.9</v>
      </c>
      <c r="L140">
        <v>0.56999999999999995</v>
      </c>
      <c r="M140">
        <v>0</v>
      </c>
      <c r="N140">
        <v>0</v>
      </c>
      <c r="O140">
        <v>2.2799999999999998</v>
      </c>
      <c r="P140" t="s">
        <v>410</v>
      </c>
      <c r="Q140" t="s">
        <v>381</v>
      </c>
      <c r="R140" t="s">
        <v>398</v>
      </c>
      <c r="S140" t="s">
        <v>399</v>
      </c>
      <c r="T140" t="s">
        <v>399</v>
      </c>
    </row>
    <row r="141" spans="1:20">
      <c r="A141" t="s">
        <v>660</v>
      </c>
      <c r="B141" t="s">
        <v>404</v>
      </c>
      <c r="C141" t="s">
        <v>661</v>
      </c>
      <c r="D141">
        <v>0</v>
      </c>
      <c r="E141">
        <v>0.48</v>
      </c>
      <c r="F141">
        <v>2.08</v>
      </c>
      <c r="G141">
        <v>6.64</v>
      </c>
      <c r="H141">
        <v>6.1</v>
      </c>
      <c r="I141">
        <v>8.9600000000000009</v>
      </c>
      <c r="J141">
        <v>8.34</v>
      </c>
      <c r="K141">
        <v>8.1999999999999993</v>
      </c>
      <c r="L141">
        <v>6.68</v>
      </c>
      <c r="M141">
        <v>5.88</v>
      </c>
      <c r="N141">
        <v>0.82</v>
      </c>
      <c r="O141">
        <v>0</v>
      </c>
      <c r="P141" t="s">
        <v>397</v>
      </c>
      <c r="Q141" t="s">
        <v>381</v>
      </c>
      <c r="R141" t="s">
        <v>662</v>
      </c>
      <c r="S141" t="s">
        <v>663</v>
      </c>
      <c r="T141" t="s">
        <v>664</v>
      </c>
    </row>
    <row r="142" spans="1:20">
      <c r="A142" t="s">
        <v>665</v>
      </c>
      <c r="B142" t="s">
        <v>404</v>
      </c>
      <c r="C142" t="s">
        <v>666</v>
      </c>
      <c r="D142">
        <v>11.71</v>
      </c>
      <c r="E142">
        <v>14.29</v>
      </c>
      <c r="F142">
        <v>13.28</v>
      </c>
      <c r="G142">
        <v>3.77</v>
      </c>
      <c r="H142">
        <v>1.53</v>
      </c>
      <c r="I142">
        <v>6.25</v>
      </c>
      <c r="J142">
        <v>4.6399999999999997</v>
      </c>
      <c r="K142">
        <v>4.29</v>
      </c>
      <c r="L142">
        <v>5.79</v>
      </c>
      <c r="M142">
        <v>5.57</v>
      </c>
      <c r="N142">
        <v>7.1</v>
      </c>
      <c r="O142">
        <v>6.55</v>
      </c>
      <c r="P142" t="s">
        <v>410</v>
      </c>
      <c r="Q142" t="s">
        <v>381</v>
      </c>
      <c r="R142" t="s">
        <v>398</v>
      </c>
      <c r="S142" t="s">
        <v>399</v>
      </c>
      <c r="T142" t="s">
        <v>399</v>
      </c>
    </row>
    <row r="143" spans="1:20">
      <c r="A143" t="s">
        <v>667</v>
      </c>
      <c r="B143" t="s">
        <v>422</v>
      </c>
      <c r="C143" t="s">
        <v>668</v>
      </c>
      <c r="D143">
        <v>2.21</v>
      </c>
      <c r="E143">
        <v>3.38</v>
      </c>
      <c r="F143">
        <v>3.58</v>
      </c>
      <c r="G143">
        <v>6.14</v>
      </c>
      <c r="H143">
        <v>5.98</v>
      </c>
      <c r="I143">
        <v>9.2899999999999991</v>
      </c>
      <c r="J143">
        <v>5.81</v>
      </c>
      <c r="K143">
        <v>5.18</v>
      </c>
      <c r="L143">
        <v>5.18</v>
      </c>
      <c r="M143">
        <v>1.72</v>
      </c>
      <c r="N143">
        <v>1.64</v>
      </c>
      <c r="O143">
        <v>2.97</v>
      </c>
      <c r="P143" t="s">
        <v>397</v>
      </c>
      <c r="Q143" t="s">
        <v>383</v>
      </c>
      <c r="R143" t="s">
        <v>398</v>
      </c>
      <c r="S143" t="s">
        <v>399</v>
      </c>
      <c r="T143" t="s">
        <v>399</v>
      </c>
    </row>
    <row r="144" spans="1:20">
      <c r="A144" t="s">
        <v>669</v>
      </c>
      <c r="B144" t="s">
        <v>380</v>
      </c>
      <c r="C144" t="s">
        <v>670</v>
      </c>
      <c r="D144">
        <v>48</v>
      </c>
      <c r="E144">
        <v>48</v>
      </c>
      <c r="F144">
        <v>48</v>
      </c>
      <c r="G144">
        <v>48</v>
      </c>
      <c r="H144">
        <v>48</v>
      </c>
      <c r="I144">
        <v>48</v>
      </c>
      <c r="J144">
        <v>48</v>
      </c>
      <c r="K144">
        <v>48</v>
      </c>
      <c r="L144">
        <v>48</v>
      </c>
      <c r="M144">
        <v>48</v>
      </c>
      <c r="N144">
        <v>48</v>
      </c>
      <c r="O144">
        <v>48</v>
      </c>
      <c r="P144" t="s">
        <v>410</v>
      </c>
      <c r="Q144" t="s">
        <v>381</v>
      </c>
      <c r="R144" t="s">
        <v>398</v>
      </c>
      <c r="S144" t="s">
        <v>399</v>
      </c>
      <c r="T144" t="s">
        <v>399</v>
      </c>
    </row>
    <row r="145" spans="1:20">
      <c r="A145" t="s">
        <v>671</v>
      </c>
      <c r="B145" t="s">
        <v>380</v>
      </c>
      <c r="C145" t="s">
        <v>672</v>
      </c>
      <c r="D145">
        <v>120</v>
      </c>
      <c r="E145">
        <v>120</v>
      </c>
      <c r="F145">
        <v>120</v>
      </c>
      <c r="G145">
        <v>120</v>
      </c>
      <c r="H145">
        <v>120</v>
      </c>
      <c r="I145">
        <v>120</v>
      </c>
      <c r="J145">
        <v>120</v>
      </c>
      <c r="K145">
        <v>120</v>
      </c>
      <c r="L145">
        <v>120</v>
      </c>
      <c r="M145">
        <v>120</v>
      </c>
      <c r="N145">
        <v>120</v>
      </c>
      <c r="O145">
        <v>120</v>
      </c>
      <c r="P145" t="s">
        <v>410</v>
      </c>
      <c r="Q145" t="s">
        <v>381</v>
      </c>
      <c r="R145" t="s">
        <v>398</v>
      </c>
      <c r="S145" t="s">
        <v>399</v>
      </c>
      <c r="T145" t="s">
        <v>399</v>
      </c>
    </row>
    <row r="146" spans="1:20">
      <c r="A146" t="s">
        <v>673</v>
      </c>
      <c r="B146" t="s">
        <v>380</v>
      </c>
      <c r="C146" t="s">
        <v>674</v>
      </c>
      <c r="D146">
        <v>24</v>
      </c>
      <c r="E146">
        <v>24</v>
      </c>
      <c r="F146">
        <v>24</v>
      </c>
      <c r="G146">
        <v>24</v>
      </c>
      <c r="H146">
        <v>24</v>
      </c>
      <c r="I146">
        <v>24</v>
      </c>
      <c r="J146">
        <v>24</v>
      </c>
      <c r="K146">
        <v>24</v>
      </c>
      <c r="L146">
        <v>24</v>
      </c>
      <c r="M146">
        <v>24</v>
      </c>
      <c r="N146">
        <v>24</v>
      </c>
      <c r="O146">
        <v>24</v>
      </c>
      <c r="P146" t="s">
        <v>410</v>
      </c>
      <c r="Q146" t="s">
        <v>381</v>
      </c>
      <c r="R146" t="s">
        <v>398</v>
      </c>
      <c r="S146" t="s">
        <v>399</v>
      </c>
      <c r="T146" t="s">
        <v>399</v>
      </c>
    </row>
    <row r="147" spans="1:20">
      <c r="A147" t="s">
        <v>675</v>
      </c>
      <c r="B147" t="s">
        <v>380</v>
      </c>
      <c r="C147" t="s">
        <v>676</v>
      </c>
      <c r="D147">
        <v>0</v>
      </c>
      <c r="E147">
        <v>2.64</v>
      </c>
      <c r="F147">
        <v>11.44</v>
      </c>
      <c r="G147">
        <v>36.520000000000003</v>
      </c>
      <c r="H147">
        <v>33.549999999999997</v>
      </c>
      <c r="I147">
        <v>49.28</v>
      </c>
      <c r="J147">
        <v>45.87</v>
      </c>
      <c r="K147">
        <v>45.1</v>
      </c>
      <c r="L147">
        <v>36.74</v>
      </c>
      <c r="M147">
        <v>32.340000000000003</v>
      </c>
      <c r="N147">
        <v>4.51</v>
      </c>
      <c r="O147">
        <v>0</v>
      </c>
      <c r="P147" t="s">
        <v>397</v>
      </c>
      <c r="Q147" t="s">
        <v>383</v>
      </c>
      <c r="R147" t="s">
        <v>398</v>
      </c>
      <c r="S147" t="s">
        <v>399</v>
      </c>
      <c r="T147" t="s">
        <v>399</v>
      </c>
    </row>
    <row r="148" spans="1:20">
      <c r="A148" t="s">
        <v>677</v>
      </c>
      <c r="B148" t="s">
        <v>380</v>
      </c>
      <c r="C148" t="s">
        <v>678</v>
      </c>
      <c r="D148">
        <v>0</v>
      </c>
      <c r="E148">
        <v>0.43</v>
      </c>
      <c r="F148">
        <v>1.87</v>
      </c>
      <c r="G148">
        <v>5.98</v>
      </c>
      <c r="H148">
        <v>5.49</v>
      </c>
      <c r="I148">
        <v>8.06</v>
      </c>
      <c r="J148">
        <v>7.51</v>
      </c>
      <c r="K148">
        <v>7.38</v>
      </c>
      <c r="L148">
        <v>6.01</v>
      </c>
      <c r="M148">
        <v>5.29</v>
      </c>
      <c r="N148">
        <v>0.74</v>
      </c>
      <c r="O148">
        <v>0</v>
      </c>
      <c r="P148" t="s">
        <v>397</v>
      </c>
      <c r="Q148" t="s">
        <v>383</v>
      </c>
      <c r="R148" t="s">
        <v>398</v>
      </c>
      <c r="S148" t="s">
        <v>399</v>
      </c>
      <c r="T148" t="s">
        <v>399</v>
      </c>
    </row>
    <row r="149" spans="1:20">
      <c r="A149" t="s">
        <v>679</v>
      </c>
      <c r="B149" t="s">
        <v>380</v>
      </c>
      <c r="C149" t="s">
        <v>680</v>
      </c>
      <c r="D149">
        <v>0</v>
      </c>
      <c r="E149">
        <v>0.96</v>
      </c>
      <c r="F149">
        <v>4.16</v>
      </c>
      <c r="G149">
        <v>13.28</v>
      </c>
      <c r="H149">
        <v>12.2</v>
      </c>
      <c r="I149">
        <v>17.920000000000002</v>
      </c>
      <c r="J149">
        <v>16.68</v>
      </c>
      <c r="K149">
        <v>16.399999999999999</v>
      </c>
      <c r="L149">
        <v>13.36</v>
      </c>
      <c r="M149">
        <v>11.76</v>
      </c>
      <c r="N149">
        <v>1.64</v>
      </c>
      <c r="O149">
        <v>0</v>
      </c>
      <c r="P149" t="s">
        <v>397</v>
      </c>
      <c r="Q149" t="s">
        <v>381</v>
      </c>
      <c r="R149" t="s">
        <v>398</v>
      </c>
      <c r="S149" t="s">
        <v>399</v>
      </c>
      <c r="T149" t="s">
        <v>399</v>
      </c>
    </row>
    <row r="150" spans="1:20">
      <c r="A150" t="s">
        <v>681</v>
      </c>
      <c r="B150" t="s">
        <v>380</v>
      </c>
      <c r="C150" t="s">
        <v>682</v>
      </c>
      <c r="D150">
        <v>0</v>
      </c>
      <c r="E150">
        <v>5.04</v>
      </c>
      <c r="F150">
        <v>21.84</v>
      </c>
      <c r="G150">
        <v>69.72</v>
      </c>
      <c r="H150">
        <v>64.05</v>
      </c>
      <c r="I150">
        <v>94.08</v>
      </c>
      <c r="J150">
        <v>87.57</v>
      </c>
      <c r="K150">
        <v>86.1</v>
      </c>
      <c r="L150">
        <v>70.14</v>
      </c>
      <c r="M150">
        <v>61.74</v>
      </c>
      <c r="N150">
        <v>8.61</v>
      </c>
      <c r="O150">
        <v>0</v>
      </c>
      <c r="P150" t="s">
        <v>397</v>
      </c>
      <c r="Q150" t="s">
        <v>381</v>
      </c>
      <c r="R150" t="s">
        <v>398</v>
      </c>
      <c r="S150" t="s">
        <v>399</v>
      </c>
      <c r="T150" t="s">
        <v>399</v>
      </c>
    </row>
    <row r="151" spans="1:20">
      <c r="A151" t="s">
        <v>683</v>
      </c>
      <c r="B151" t="s">
        <v>440</v>
      </c>
      <c r="C151" t="s">
        <v>684</v>
      </c>
      <c r="D151">
        <v>4.3</v>
      </c>
      <c r="E151">
        <v>4.3</v>
      </c>
      <c r="F151">
        <v>4.3</v>
      </c>
      <c r="G151">
        <v>4.3</v>
      </c>
      <c r="H151">
        <v>4.3</v>
      </c>
      <c r="I151">
        <v>4.3</v>
      </c>
      <c r="J151">
        <v>4.3</v>
      </c>
      <c r="K151">
        <v>4.3</v>
      </c>
      <c r="L151">
        <v>4.3</v>
      </c>
      <c r="M151">
        <v>4.3</v>
      </c>
      <c r="N151">
        <v>4.3</v>
      </c>
      <c r="O151">
        <v>4.3</v>
      </c>
      <c r="P151" t="s">
        <v>397</v>
      </c>
      <c r="Q151" t="s">
        <v>381</v>
      </c>
      <c r="R151" t="s">
        <v>398</v>
      </c>
      <c r="S151" t="s">
        <v>399</v>
      </c>
      <c r="T151" t="s">
        <v>399</v>
      </c>
    </row>
    <row r="152" spans="1:20">
      <c r="A152" t="s">
        <v>685</v>
      </c>
      <c r="B152" t="s">
        <v>595</v>
      </c>
      <c r="C152" t="s">
        <v>686</v>
      </c>
      <c r="D152">
        <v>2.35</v>
      </c>
      <c r="E152">
        <v>2.13</v>
      </c>
      <c r="F152">
        <v>2.37</v>
      </c>
      <c r="G152">
        <v>2.2400000000000002</v>
      </c>
      <c r="H152">
        <v>2.68</v>
      </c>
      <c r="I152">
        <v>2.4500000000000002</v>
      </c>
      <c r="J152">
        <v>2.82</v>
      </c>
      <c r="K152">
        <v>2.72</v>
      </c>
      <c r="L152">
        <v>2.4900000000000002</v>
      </c>
      <c r="M152">
        <v>2.0699999999999998</v>
      </c>
      <c r="N152">
        <v>2.6</v>
      </c>
      <c r="O152">
        <v>2.46</v>
      </c>
      <c r="P152" t="s">
        <v>397</v>
      </c>
      <c r="Q152" t="s">
        <v>383</v>
      </c>
      <c r="R152" t="s">
        <v>398</v>
      </c>
      <c r="S152" t="s">
        <v>399</v>
      </c>
      <c r="T152" t="s">
        <v>399</v>
      </c>
    </row>
    <row r="153" spans="1:20">
      <c r="A153" t="s">
        <v>687</v>
      </c>
      <c r="B153" t="s">
        <v>595</v>
      </c>
      <c r="C153" t="s">
        <v>688</v>
      </c>
      <c r="D153">
        <v>0.81</v>
      </c>
      <c r="E153">
        <v>0.55000000000000004</v>
      </c>
      <c r="F153">
        <v>0.59</v>
      </c>
      <c r="G153">
        <v>1.67</v>
      </c>
      <c r="H153">
        <v>1.26</v>
      </c>
      <c r="I153">
        <v>1</v>
      </c>
      <c r="J153">
        <v>1.8</v>
      </c>
      <c r="K153">
        <v>2</v>
      </c>
      <c r="L153">
        <v>1.4</v>
      </c>
      <c r="M153">
        <v>1.57</v>
      </c>
      <c r="N153">
        <v>1.04</v>
      </c>
      <c r="O153">
        <v>0</v>
      </c>
      <c r="P153" t="s">
        <v>397</v>
      </c>
      <c r="Q153" t="s">
        <v>383</v>
      </c>
      <c r="R153" t="s">
        <v>398</v>
      </c>
      <c r="S153" t="s">
        <v>399</v>
      </c>
      <c r="T153" t="s">
        <v>399</v>
      </c>
    </row>
    <row r="154" spans="1:20">
      <c r="A154" t="s">
        <v>689</v>
      </c>
      <c r="B154" t="s">
        <v>380</v>
      </c>
      <c r="C154" t="s">
        <v>689</v>
      </c>
      <c r="D154">
        <v>115.6</v>
      </c>
      <c r="E154">
        <v>115.6</v>
      </c>
      <c r="F154">
        <v>115.6</v>
      </c>
      <c r="G154">
        <v>115.6</v>
      </c>
      <c r="H154">
        <v>115.6</v>
      </c>
      <c r="I154">
        <v>115.6</v>
      </c>
      <c r="J154">
        <v>115.6</v>
      </c>
      <c r="K154">
        <v>115.6</v>
      </c>
      <c r="L154">
        <v>115.6</v>
      </c>
      <c r="M154">
        <v>115.6</v>
      </c>
      <c r="N154">
        <v>115.6</v>
      </c>
      <c r="O154">
        <v>115.6</v>
      </c>
      <c r="P154" t="s">
        <v>397</v>
      </c>
      <c r="Q154" t="s">
        <v>381</v>
      </c>
      <c r="R154" t="s">
        <v>398</v>
      </c>
      <c r="S154" t="s">
        <v>399</v>
      </c>
      <c r="T154" t="s">
        <v>399</v>
      </c>
    </row>
    <row r="155" spans="1:20">
      <c r="A155" t="s">
        <v>690</v>
      </c>
      <c r="B155" t="s">
        <v>380</v>
      </c>
      <c r="C155" t="s">
        <v>691</v>
      </c>
      <c r="D155">
        <v>0.34</v>
      </c>
      <c r="E155">
        <v>0.43</v>
      </c>
      <c r="F155">
        <v>0.46</v>
      </c>
      <c r="G155">
        <v>0.37</v>
      </c>
      <c r="H155">
        <v>0.3</v>
      </c>
      <c r="I155">
        <v>0.25</v>
      </c>
      <c r="J155">
        <v>0.22</v>
      </c>
      <c r="K155">
        <v>0.19</v>
      </c>
      <c r="L155">
        <v>0.16</v>
      </c>
      <c r="M155">
        <v>0.15</v>
      </c>
      <c r="N155">
        <v>0.24</v>
      </c>
      <c r="O155">
        <v>0.39</v>
      </c>
      <c r="P155" t="s">
        <v>397</v>
      </c>
      <c r="Q155" t="s">
        <v>381</v>
      </c>
      <c r="R155" t="s">
        <v>398</v>
      </c>
      <c r="S155" t="s">
        <v>399</v>
      </c>
      <c r="T155" t="s">
        <v>399</v>
      </c>
    </row>
    <row r="156" spans="1:20">
      <c r="A156" t="s">
        <v>692</v>
      </c>
      <c r="B156" t="s">
        <v>401</v>
      </c>
      <c r="C156" t="s">
        <v>693</v>
      </c>
      <c r="D156">
        <v>0</v>
      </c>
      <c r="E156">
        <v>0</v>
      </c>
      <c r="F156">
        <v>0</v>
      </c>
      <c r="G156">
        <v>0</v>
      </c>
      <c r="H156">
        <v>0</v>
      </c>
      <c r="I156">
        <v>0</v>
      </c>
      <c r="J156">
        <v>0</v>
      </c>
      <c r="K156">
        <v>0</v>
      </c>
      <c r="L156">
        <v>0</v>
      </c>
      <c r="M156">
        <v>0</v>
      </c>
      <c r="N156">
        <v>0</v>
      </c>
      <c r="O156">
        <v>0</v>
      </c>
      <c r="P156" t="s">
        <v>397</v>
      </c>
      <c r="Q156" t="s">
        <v>383</v>
      </c>
      <c r="R156" t="s">
        <v>406</v>
      </c>
      <c r="S156" t="s">
        <v>399</v>
      </c>
      <c r="T156" t="s">
        <v>399</v>
      </c>
    </row>
    <row r="157" spans="1:20">
      <c r="A157" t="s">
        <v>694</v>
      </c>
      <c r="B157" t="s">
        <v>401</v>
      </c>
      <c r="C157" t="s">
        <v>695</v>
      </c>
      <c r="D157">
        <v>0</v>
      </c>
      <c r="E157">
        <v>0</v>
      </c>
      <c r="F157">
        <v>0</v>
      </c>
      <c r="G157">
        <v>0</v>
      </c>
      <c r="H157">
        <v>0</v>
      </c>
      <c r="I157">
        <v>0</v>
      </c>
      <c r="J157">
        <v>0</v>
      </c>
      <c r="K157">
        <v>0</v>
      </c>
      <c r="L157">
        <v>0</v>
      </c>
      <c r="M157">
        <v>0</v>
      </c>
      <c r="N157">
        <v>0</v>
      </c>
      <c r="O157">
        <v>0</v>
      </c>
      <c r="P157" t="s">
        <v>397</v>
      </c>
      <c r="Q157" t="s">
        <v>383</v>
      </c>
      <c r="R157" t="s">
        <v>406</v>
      </c>
      <c r="S157" t="s">
        <v>399</v>
      </c>
      <c r="T157" t="s">
        <v>399</v>
      </c>
    </row>
    <row r="158" spans="1:20">
      <c r="A158" t="s">
        <v>696</v>
      </c>
      <c r="B158" t="s">
        <v>401</v>
      </c>
      <c r="C158" t="s">
        <v>697</v>
      </c>
      <c r="D158">
        <v>0</v>
      </c>
      <c r="E158">
        <v>0</v>
      </c>
      <c r="F158">
        <v>0</v>
      </c>
      <c r="G158">
        <v>0</v>
      </c>
      <c r="H158">
        <v>0</v>
      </c>
      <c r="I158">
        <v>0</v>
      </c>
      <c r="J158">
        <v>0</v>
      </c>
      <c r="K158">
        <v>0</v>
      </c>
      <c r="L158">
        <v>0</v>
      </c>
      <c r="M158">
        <v>0</v>
      </c>
      <c r="N158">
        <v>0</v>
      </c>
      <c r="O158">
        <v>0</v>
      </c>
      <c r="P158" t="s">
        <v>397</v>
      </c>
      <c r="Q158" t="s">
        <v>383</v>
      </c>
      <c r="R158" t="s">
        <v>406</v>
      </c>
      <c r="S158" t="s">
        <v>399</v>
      </c>
      <c r="T158" t="s">
        <v>399</v>
      </c>
    </row>
    <row r="159" spans="1:20">
      <c r="A159" t="s">
        <v>698</v>
      </c>
      <c r="B159" t="s">
        <v>401</v>
      </c>
      <c r="C159" t="s">
        <v>699</v>
      </c>
      <c r="D159">
        <v>0</v>
      </c>
      <c r="E159">
        <v>0</v>
      </c>
      <c r="F159">
        <v>0</v>
      </c>
      <c r="G159">
        <v>0</v>
      </c>
      <c r="H159">
        <v>0</v>
      </c>
      <c r="I159">
        <v>0</v>
      </c>
      <c r="J159">
        <v>0</v>
      </c>
      <c r="K159">
        <v>0</v>
      </c>
      <c r="L159">
        <v>0</v>
      </c>
      <c r="M159">
        <v>0</v>
      </c>
      <c r="N159">
        <v>0</v>
      </c>
      <c r="O159">
        <v>0</v>
      </c>
      <c r="P159" t="s">
        <v>397</v>
      </c>
      <c r="Q159" t="s">
        <v>383</v>
      </c>
      <c r="R159" t="s">
        <v>406</v>
      </c>
      <c r="S159" t="s">
        <v>399</v>
      </c>
      <c r="T159" t="s">
        <v>399</v>
      </c>
    </row>
    <row r="160" spans="1:20">
      <c r="A160" t="s">
        <v>700</v>
      </c>
      <c r="B160" t="s">
        <v>422</v>
      </c>
      <c r="C160" t="s">
        <v>701</v>
      </c>
      <c r="D160">
        <v>6.01</v>
      </c>
      <c r="E160">
        <v>6.06</v>
      </c>
      <c r="F160">
        <v>7.16</v>
      </c>
      <c r="G160">
        <v>3.39</v>
      </c>
      <c r="H160">
        <v>9.81</v>
      </c>
      <c r="I160">
        <v>18.95</v>
      </c>
      <c r="J160">
        <v>18.71</v>
      </c>
      <c r="K160">
        <v>18.2</v>
      </c>
      <c r="L160">
        <v>18.97</v>
      </c>
      <c r="M160">
        <v>18.03</v>
      </c>
      <c r="N160">
        <v>12.42</v>
      </c>
      <c r="O160">
        <v>7.1</v>
      </c>
      <c r="P160" t="s">
        <v>397</v>
      </c>
      <c r="Q160" t="s">
        <v>383</v>
      </c>
      <c r="R160" t="s">
        <v>398</v>
      </c>
      <c r="S160" t="s">
        <v>399</v>
      </c>
      <c r="T160" t="s">
        <v>399</v>
      </c>
    </row>
    <row r="161" spans="1:20">
      <c r="A161" t="s">
        <v>702</v>
      </c>
      <c r="B161" t="s">
        <v>422</v>
      </c>
      <c r="C161" t="s">
        <v>703</v>
      </c>
      <c r="D161">
        <v>1.91</v>
      </c>
      <c r="E161">
        <v>1.91</v>
      </c>
      <c r="F161">
        <v>1.91</v>
      </c>
      <c r="G161">
        <v>1.91</v>
      </c>
      <c r="H161">
        <v>1.91</v>
      </c>
      <c r="I161">
        <v>1.91</v>
      </c>
      <c r="J161">
        <v>1.91</v>
      </c>
      <c r="K161">
        <v>1.91</v>
      </c>
      <c r="L161">
        <v>1.91</v>
      </c>
      <c r="M161">
        <v>1.91</v>
      </c>
      <c r="N161">
        <v>1.91</v>
      </c>
      <c r="O161">
        <v>1.91</v>
      </c>
      <c r="P161" t="s">
        <v>410</v>
      </c>
      <c r="Q161" t="s">
        <v>383</v>
      </c>
      <c r="R161" t="s">
        <v>398</v>
      </c>
      <c r="S161" t="s">
        <v>399</v>
      </c>
      <c r="T161" t="s">
        <v>399</v>
      </c>
    </row>
    <row r="162" spans="1:20">
      <c r="A162" t="s">
        <v>704</v>
      </c>
      <c r="B162" t="s">
        <v>422</v>
      </c>
      <c r="C162" t="s">
        <v>705</v>
      </c>
      <c r="D162">
        <v>0</v>
      </c>
      <c r="E162">
        <v>0</v>
      </c>
      <c r="F162">
        <v>0</v>
      </c>
      <c r="G162">
        <v>0</v>
      </c>
      <c r="H162">
        <v>0</v>
      </c>
      <c r="I162">
        <v>0</v>
      </c>
      <c r="J162">
        <v>0</v>
      </c>
      <c r="K162">
        <v>0</v>
      </c>
      <c r="L162">
        <v>0</v>
      </c>
      <c r="M162">
        <v>0</v>
      </c>
      <c r="N162">
        <v>0</v>
      </c>
      <c r="O162">
        <v>0</v>
      </c>
      <c r="P162" t="s">
        <v>397</v>
      </c>
      <c r="Q162" t="s">
        <v>383</v>
      </c>
      <c r="R162" t="s">
        <v>406</v>
      </c>
      <c r="S162" t="s">
        <v>399</v>
      </c>
      <c r="T162" t="s">
        <v>399</v>
      </c>
    </row>
    <row r="163" spans="1:20">
      <c r="A163" t="s">
        <v>706</v>
      </c>
      <c r="B163" t="s">
        <v>422</v>
      </c>
      <c r="C163" t="s">
        <v>707</v>
      </c>
      <c r="D163" t="s">
        <v>399</v>
      </c>
      <c r="E163" t="s">
        <v>399</v>
      </c>
      <c r="F163" t="s">
        <v>399</v>
      </c>
      <c r="G163" t="s">
        <v>399</v>
      </c>
      <c r="H163" t="s">
        <v>399</v>
      </c>
      <c r="I163">
        <v>0.99</v>
      </c>
      <c r="J163">
        <v>0.99</v>
      </c>
      <c r="K163">
        <v>0.99</v>
      </c>
      <c r="L163">
        <v>0.99</v>
      </c>
      <c r="M163">
        <v>0.99</v>
      </c>
      <c r="N163">
        <v>0.99</v>
      </c>
      <c r="O163">
        <v>0.99</v>
      </c>
      <c r="P163" t="s">
        <v>397</v>
      </c>
      <c r="Q163" t="s">
        <v>383</v>
      </c>
      <c r="R163" t="s">
        <v>398</v>
      </c>
      <c r="S163" t="s">
        <v>399</v>
      </c>
      <c r="T163" t="s">
        <v>399</v>
      </c>
    </row>
    <row r="164" spans="1:20">
      <c r="A164" t="s">
        <v>708</v>
      </c>
      <c r="B164" t="s">
        <v>422</v>
      </c>
      <c r="C164" t="s">
        <v>709</v>
      </c>
      <c r="D164">
        <v>47</v>
      </c>
      <c r="E164">
        <v>47</v>
      </c>
      <c r="F164">
        <v>47</v>
      </c>
      <c r="G164">
        <v>47</v>
      </c>
      <c r="H164">
        <v>47</v>
      </c>
      <c r="I164">
        <v>47</v>
      </c>
      <c r="J164">
        <v>47</v>
      </c>
      <c r="K164">
        <v>47</v>
      </c>
      <c r="L164">
        <v>47</v>
      </c>
      <c r="M164">
        <v>47</v>
      </c>
      <c r="N164">
        <v>47</v>
      </c>
      <c r="O164">
        <v>47</v>
      </c>
      <c r="P164" t="s">
        <v>410</v>
      </c>
      <c r="Q164" t="s">
        <v>383</v>
      </c>
      <c r="R164" t="s">
        <v>398</v>
      </c>
      <c r="S164" t="s">
        <v>399</v>
      </c>
      <c r="T164" t="s">
        <v>399</v>
      </c>
    </row>
    <row r="165" spans="1:20">
      <c r="A165" t="s">
        <v>710</v>
      </c>
      <c r="B165" t="s">
        <v>422</v>
      </c>
      <c r="C165" t="s">
        <v>711</v>
      </c>
      <c r="D165">
        <v>36</v>
      </c>
      <c r="E165">
        <v>36</v>
      </c>
      <c r="F165">
        <v>36</v>
      </c>
      <c r="G165">
        <v>36</v>
      </c>
      <c r="H165">
        <v>36</v>
      </c>
      <c r="I165">
        <v>36</v>
      </c>
      <c r="J165">
        <v>36</v>
      </c>
      <c r="K165">
        <v>36</v>
      </c>
      <c r="L165">
        <v>36</v>
      </c>
      <c r="M165">
        <v>36</v>
      </c>
      <c r="N165">
        <v>36</v>
      </c>
      <c r="O165">
        <v>36</v>
      </c>
      <c r="P165" t="s">
        <v>410</v>
      </c>
      <c r="Q165" t="s">
        <v>383</v>
      </c>
      <c r="R165" t="s">
        <v>398</v>
      </c>
      <c r="S165" t="s">
        <v>399</v>
      </c>
      <c r="T165" t="s">
        <v>399</v>
      </c>
    </row>
    <row r="166" spans="1:20">
      <c r="A166" t="s">
        <v>712</v>
      </c>
      <c r="B166" t="s">
        <v>380</v>
      </c>
      <c r="C166" t="s">
        <v>713</v>
      </c>
      <c r="D166">
        <v>46.5</v>
      </c>
      <c r="E166">
        <v>45.2</v>
      </c>
      <c r="F166">
        <v>43.7</v>
      </c>
      <c r="G166">
        <v>45.2</v>
      </c>
      <c r="H166">
        <v>45</v>
      </c>
      <c r="I166">
        <v>44.1</v>
      </c>
      <c r="J166">
        <v>44.3</v>
      </c>
      <c r="K166">
        <v>43.1</v>
      </c>
      <c r="L166">
        <v>44.4</v>
      </c>
      <c r="M166">
        <v>45</v>
      </c>
      <c r="N166">
        <v>46.4</v>
      </c>
      <c r="O166">
        <v>47.9</v>
      </c>
      <c r="P166" t="s">
        <v>410</v>
      </c>
      <c r="Q166" t="s">
        <v>381</v>
      </c>
      <c r="R166" t="s">
        <v>398</v>
      </c>
      <c r="S166" t="s">
        <v>399</v>
      </c>
      <c r="T166" t="s">
        <v>399</v>
      </c>
    </row>
    <row r="167" spans="1:20">
      <c r="A167" t="s">
        <v>714</v>
      </c>
      <c r="B167" t="s">
        <v>380</v>
      </c>
      <c r="C167" t="s">
        <v>715</v>
      </c>
      <c r="D167">
        <v>1.1100000000000001</v>
      </c>
      <c r="E167">
        <v>1.52</v>
      </c>
      <c r="F167">
        <v>1.46</v>
      </c>
      <c r="G167">
        <v>1.43</v>
      </c>
      <c r="H167">
        <v>1.66</v>
      </c>
      <c r="I167">
        <v>1.38</v>
      </c>
      <c r="J167">
        <v>1.25</v>
      </c>
      <c r="K167">
        <v>1.27</v>
      </c>
      <c r="L167">
        <v>1.29</v>
      </c>
      <c r="M167">
        <v>1.27</v>
      </c>
      <c r="N167">
        <v>1.1599999999999999</v>
      </c>
      <c r="O167">
        <v>0.77</v>
      </c>
      <c r="P167" t="s">
        <v>397</v>
      </c>
      <c r="Q167" t="s">
        <v>381</v>
      </c>
      <c r="R167" t="s">
        <v>398</v>
      </c>
      <c r="S167" t="s">
        <v>399</v>
      </c>
      <c r="T167" t="s">
        <v>399</v>
      </c>
    </row>
    <row r="168" spans="1:20">
      <c r="A168" t="s">
        <v>716</v>
      </c>
      <c r="B168" t="s">
        <v>404</v>
      </c>
      <c r="C168" t="s">
        <v>717</v>
      </c>
      <c r="D168">
        <v>1.28</v>
      </c>
      <c r="E168">
        <v>1.1299999999999999</v>
      </c>
      <c r="F168">
        <v>1.36</v>
      </c>
      <c r="G168">
        <v>1</v>
      </c>
      <c r="H168">
        <v>1.82</v>
      </c>
      <c r="I168">
        <v>1.33</v>
      </c>
      <c r="J168">
        <v>1.73</v>
      </c>
      <c r="K168">
        <v>1.7</v>
      </c>
      <c r="L168">
        <v>1.36</v>
      </c>
      <c r="M168">
        <v>1.81</v>
      </c>
      <c r="N168">
        <v>1.45</v>
      </c>
      <c r="O168">
        <v>1.08</v>
      </c>
      <c r="P168" t="s">
        <v>397</v>
      </c>
      <c r="Q168" t="s">
        <v>381</v>
      </c>
      <c r="R168" t="s">
        <v>398</v>
      </c>
      <c r="S168" t="s">
        <v>399</v>
      </c>
      <c r="T168" t="s">
        <v>399</v>
      </c>
    </row>
    <row r="169" spans="1:20">
      <c r="A169" t="s">
        <v>718</v>
      </c>
      <c r="B169" t="s">
        <v>404</v>
      </c>
      <c r="C169" t="s">
        <v>719</v>
      </c>
      <c r="D169">
        <v>1.67</v>
      </c>
      <c r="E169">
        <v>1.56</v>
      </c>
      <c r="F169">
        <v>1.52</v>
      </c>
      <c r="G169">
        <v>1.37</v>
      </c>
      <c r="H169">
        <v>1.26</v>
      </c>
      <c r="I169">
        <v>1.31</v>
      </c>
      <c r="J169">
        <v>1.1399999999999999</v>
      </c>
      <c r="K169">
        <v>0.93</v>
      </c>
      <c r="L169">
        <v>1.1299999999999999</v>
      </c>
      <c r="M169">
        <v>1.36</v>
      </c>
      <c r="N169">
        <v>1.44</v>
      </c>
      <c r="O169">
        <v>1.44</v>
      </c>
      <c r="P169" t="s">
        <v>397</v>
      </c>
      <c r="Q169" t="s">
        <v>381</v>
      </c>
      <c r="R169" t="s">
        <v>398</v>
      </c>
      <c r="S169" t="s">
        <v>399</v>
      </c>
      <c r="T169" t="s">
        <v>399</v>
      </c>
    </row>
    <row r="170" spans="1:20">
      <c r="A170" t="s">
        <v>720</v>
      </c>
      <c r="B170" t="s">
        <v>380</v>
      </c>
      <c r="C170" t="s">
        <v>721</v>
      </c>
      <c r="D170">
        <v>5.6</v>
      </c>
      <c r="E170">
        <v>5.64</v>
      </c>
      <c r="F170">
        <v>5.19</v>
      </c>
      <c r="G170">
        <v>6.04</v>
      </c>
      <c r="H170">
        <v>5.98</v>
      </c>
      <c r="I170">
        <v>5.18</v>
      </c>
      <c r="J170">
        <v>5.04</v>
      </c>
      <c r="K170">
        <v>4.6100000000000003</v>
      </c>
      <c r="L170">
        <v>4.88</v>
      </c>
      <c r="M170">
        <v>4.96</v>
      </c>
      <c r="N170">
        <v>4.7300000000000004</v>
      </c>
      <c r="O170">
        <v>5.22</v>
      </c>
      <c r="P170" t="s">
        <v>397</v>
      </c>
      <c r="Q170" t="s">
        <v>381</v>
      </c>
      <c r="R170" t="s">
        <v>398</v>
      </c>
      <c r="S170" t="s">
        <v>399</v>
      </c>
      <c r="T170" t="s">
        <v>399</v>
      </c>
    </row>
    <row r="171" spans="1:20">
      <c r="A171" t="s">
        <v>722</v>
      </c>
      <c r="B171" t="s">
        <v>422</v>
      </c>
      <c r="C171" t="s">
        <v>723</v>
      </c>
      <c r="D171">
        <v>19.25</v>
      </c>
      <c r="E171">
        <v>20.149999999999999</v>
      </c>
      <c r="F171">
        <v>21.65</v>
      </c>
      <c r="G171">
        <v>17.47</v>
      </c>
      <c r="H171">
        <v>37.94</v>
      </c>
      <c r="I171">
        <v>38.380000000000003</v>
      </c>
      <c r="J171">
        <v>14.72</v>
      </c>
      <c r="K171">
        <v>10.99</v>
      </c>
      <c r="L171">
        <v>10.7</v>
      </c>
      <c r="M171">
        <v>8.48</v>
      </c>
      <c r="N171">
        <v>6.65</v>
      </c>
      <c r="O171">
        <v>17.62</v>
      </c>
      <c r="P171" t="s">
        <v>397</v>
      </c>
      <c r="Q171" t="s">
        <v>383</v>
      </c>
      <c r="R171" t="s">
        <v>398</v>
      </c>
      <c r="S171" t="s">
        <v>399</v>
      </c>
      <c r="T171" t="s">
        <v>399</v>
      </c>
    </row>
    <row r="172" spans="1:20">
      <c r="A172" t="s">
        <v>724</v>
      </c>
      <c r="B172" t="s">
        <v>437</v>
      </c>
      <c r="C172" t="s">
        <v>725</v>
      </c>
      <c r="D172">
        <v>42</v>
      </c>
      <c r="E172">
        <v>42</v>
      </c>
      <c r="F172">
        <v>42</v>
      </c>
      <c r="G172">
        <v>42</v>
      </c>
      <c r="H172">
        <v>42</v>
      </c>
      <c r="I172">
        <v>42</v>
      </c>
      <c r="J172">
        <v>42</v>
      </c>
      <c r="K172">
        <v>42</v>
      </c>
      <c r="L172">
        <v>42</v>
      </c>
      <c r="M172">
        <v>42</v>
      </c>
      <c r="N172">
        <v>42</v>
      </c>
      <c r="O172">
        <v>42</v>
      </c>
      <c r="P172" t="s">
        <v>410</v>
      </c>
      <c r="Q172" t="s">
        <v>381</v>
      </c>
      <c r="R172" t="s">
        <v>398</v>
      </c>
      <c r="S172" t="s">
        <v>399</v>
      </c>
      <c r="T172" t="s">
        <v>399</v>
      </c>
    </row>
    <row r="173" spans="1:20">
      <c r="A173" t="s">
        <v>726</v>
      </c>
      <c r="B173" t="s">
        <v>595</v>
      </c>
      <c r="C173" t="s">
        <v>727</v>
      </c>
      <c r="D173">
        <v>0.73</v>
      </c>
      <c r="E173">
        <v>0.8</v>
      </c>
      <c r="F173">
        <v>0.8</v>
      </c>
      <c r="G173">
        <v>0.8</v>
      </c>
      <c r="H173">
        <v>0.74</v>
      </c>
      <c r="I173">
        <v>0.74</v>
      </c>
      <c r="J173">
        <v>0.71</v>
      </c>
      <c r="K173">
        <v>0.67</v>
      </c>
      <c r="L173">
        <v>0.66</v>
      </c>
      <c r="M173">
        <v>0.64</v>
      </c>
      <c r="N173">
        <v>0.64</v>
      </c>
      <c r="O173">
        <v>0.67</v>
      </c>
      <c r="P173" t="s">
        <v>397</v>
      </c>
      <c r="Q173" t="s">
        <v>383</v>
      </c>
      <c r="R173" t="s">
        <v>398</v>
      </c>
      <c r="S173" t="s">
        <v>399</v>
      </c>
      <c r="T173" t="s">
        <v>399</v>
      </c>
    </row>
    <row r="174" spans="1:20">
      <c r="A174" t="s">
        <v>728</v>
      </c>
      <c r="B174" t="s">
        <v>595</v>
      </c>
      <c r="C174" t="s">
        <v>729</v>
      </c>
      <c r="D174">
        <v>1.82</v>
      </c>
      <c r="E174">
        <v>2</v>
      </c>
      <c r="F174">
        <v>2</v>
      </c>
      <c r="G174">
        <v>2</v>
      </c>
      <c r="H174">
        <v>1.4</v>
      </c>
      <c r="I174">
        <v>1.68</v>
      </c>
      <c r="J174">
        <v>1.56</v>
      </c>
      <c r="K174">
        <v>1.52</v>
      </c>
      <c r="L174">
        <v>1.74</v>
      </c>
      <c r="M174">
        <v>1.75</v>
      </c>
      <c r="N174">
        <v>1.8</v>
      </c>
      <c r="O174">
        <v>1.61</v>
      </c>
      <c r="P174" t="s">
        <v>410</v>
      </c>
      <c r="Q174" t="s">
        <v>383</v>
      </c>
      <c r="R174" t="s">
        <v>398</v>
      </c>
      <c r="S174" t="s">
        <v>399</v>
      </c>
      <c r="T174" t="s">
        <v>399</v>
      </c>
    </row>
    <row r="175" spans="1:20">
      <c r="A175" t="s">
        <v>730</v>
      </c>
      <c r="B175" t="s">
        <v>422</v>
      </c>
      <c r="C175" t="s">
        <v>731</v>
      </c>
      <c r="D175">
        <v>20</v>
      </c>
      <c r="E175">
        <v>20</v>
      </c>
      <c r="F175">
        <v>20</v>
      </c>
      <c r="G175">
        <v>20</v>
      </c>
      <c r="H175">
        <v>20</v>
      </c>
      <c r="I175">
        <v>20</v>
      </c>
      <c r="J175">
        <v>20</v>
      </c>
      <c r="K175">
        <v>20</v>
      </c>
      <c r="L175">
        <v>20</v>
      </c>
      <c r="M175">
        <v>20</v>
      </c>
      <c r="N175">
        <v>20</v>
      </c>
      <c r="O175">
        <v>20</v>
      </c>
      <c r="P175" t="s">
        <v>410</v>
      </c>
      <c r="Q175" t="s">
        <v>383</v>
      </c>
      <c r="R175" t="s">
        <v>398</v>
      </c>
      <c r="S175" t="s">
        <v>399</v>
      </c>
      <c r="T175" t="s">
        <v>399</v>
      </c>
    </row>
    <row r="176" spans="1:20">
      <c r="A176" t="s">
        <v>732</v>
      </c>
      <c r="B176" t="s">
        <v>422</v>
      </c>
      <c r="C176" t="s">
        <v>733</v>
      </c>
      <c r="D176">
        <v>0</v>
      </c>
      <c r="E176">
        <v>0</v>
      </c>
      <c r="F176">
        <v>0</v>
      </c>
      <c r="G176">
        <v>0</v>
      </c>
      <c r="H176">
        <v>0</v>
      </c>
      <c r="I176">
        <v>0</v>
      </c>
      <c r="J176">
        <v>0</v>
      </c>
      <c r="K176">
        <v>0</v>
      </c>
      <c r="L176">
        <v>0</v>
      </c>
      <c r="M176">
        <v>0</v>
      </c>
      <c r="N176">
        <v>0</v>
      </c>
      <c r="O176">
        <v>0</v>
      </c>
      <c r="P176" t="s">
        <v>397</v>
      </c>
      <c r="Q176" t="s">
        <v>383</v>
      </c>
      <c r="R176" t="s">
        <v>406</v>
      </c>
      <c r="S176" t="s">
        <v>399</v>
      </c>
      <c r="T176" t="s">
        <v>399</v>
      </c>
    </row>
    <row r="177" spans="1:20">
      <c r="A177" t="s">
        <v>734</v>
      </c>
      <c r="B177" t="s">
        <v>422</v>
      </c>
      <c r="C177" t="s">
        <v>735</v>
      </c>
      <c r="D177">
        <v>0.47</v>
      </c>
      <c r="E177">
        <v>0.47</v>
      </c>
      <c r="F177">
        <v>0.44</v>
      </c>
      <c r="G177">
        <v>0.44</v>
      </c>
      <c r="H177">
        <v>0.45</v>
      </c>
      <c r="I177">
        <v>0.48</v>
      </c>
      <c r="J177">
        <v>0.48</v>
      </c>
      <c r="K177">
        <v>0.47</v>
      </c>
      <c r="L177">
        <v>0.46</v>
      </c>
      <c r="M177">
        <v>0.45</v>
      </c>
      <c r="N177">
        <v>0.46</v>
      </c>
      <c r="O177">
        <v>0.48</v>
      </c>
      <c r="P177" t="s">
        <v>397</v>
      </c>
      <c r="Q177" t="s">
        <v>383</v>
      </c>
      <c r="R177" t="s">
        <v>398</v>
      </c>
      <c r="S177" t="s">
        <v>399</v>
      </c>
      <c r="T177" t="s">
        <v>399</v>
      </c>
    </row>
    <row r="178" spans="1:20">
      <c r="A178" t="s">
        <v>736</v>
      </c>
      <c r="B178" t="s">
        <v>422</v>
      </c>
      <c r="C178" t="s">
        <v>737</v>
      </c>
      <c r="D178">
        <v>0</v>
      </c>
      <c r="E178">
        <v>0</v>
      </c>
      <c r="F178">
        <v>0</v>
      </c>
      <c r="G178">
        <v>0</v>
      </c>
      <c r="H178">
        <v>0</v>
      </c>
      <c r="I178">
        <v>0</v>
      </c>
      <c r="J178">
        <v>0</v>
      </c>
      <c r="K178">
        <v>0</v>
      </c>
      <c r="L178">
        <v>0</v>
      </c>
      <c r="M178">
        <v>0</v>
      </c>
      <c r="N178">
        <v>0</v>
      </c>
      <c r="O178">
        <v>0</v>
      </c>
      <c r="P178" t="s">
        <v>397</v>
      </c>
      <c r="Q178" t="s">
        <v>383</v>
      </c>
      <c r="R178" t="s">
        <v>406</v>
      </c>
      <c r="S178" t="s">
        <v>399</v>
      </c>
      <c r="T178" t="s">
        <v>399</v>
      </c>
    </row>
    <row r="179" spans="1:20">
      <c r="A179" t="s">
        <v>738</v>
      </c>
      <c r="B179" t="s">
        <v>422</v>
      </c>
      <c r="C179" t="s">
        <v>739</v>
      </c>
      <c r="D179">
        <v>0</v>
      </c>
      <c r="E179">
        <v>0.02</v>
      </c>
      <c r="F179">
        <v>0.1</v>
      </c>
      <c r="G179">
        <v>0.33</v>
      </c>
      <c r="H179">
        <v>0.31</v>
      </c>
      <c r="I179">
        <v>0.45</v>
      </c>
      <c r="J179">
        <v>0.42</v>
      </c>
      <c r="K179">
        <v>0.41</v>
      </c>
      <c r="L179">
        <v>0.33</v>
      </c>
      <c r="M179">
        <v>0.28999999999999998</v>
      </c>
      <c r="N179">
        <v>0.04</v>
      </c>
      <c r="O179">
        <v>0</v>
      </c>
      <c r="P179" t="s">
        <v>397</v>
      </c>
      <c r="Q179" t="s">
        <v>383</v>
      </c>
      <c r="R179" t="s">
        <v>398</v>
      </c>
      <c r="S179" t="s">
        <v>399</v>
      </c>
      <c r="T179" t="s">
        <v>399</v>
      </c>
    </row>
    <row r="180" spans="1:20">
      <c r="A180" t="s">
        <v>740</v>
      </c>
      <c r="B180" t="s">
        <v>422</v>
      </c>
      <c r="C180" t="s">
        <v>741</v>
      </c>
      <c r="D180">
        <v>0</v>
      </c>
      <c r="E180">
        <v>0</v>
      </c>
      <c r="F180">
        <v>0</v>
      </c>
      <c r="G180">
        <v>0</v>
      </c>
      <c r="H180">
        <v>0</v>
      </c>
      <c r="I180">
        <v>0</v>
      </c>
      <c r="J180">
        <v>0</v>
      </c>
      <c r="K180">
        <v>0</v>
      </c>
      <c r="L180">
        <v>0</v>
      </c>
      <c r="M180">
        <v>0</v>
      </c>
      <c r="N180">
        <v>0</v>
      </c>
      <c r="O180">
        <v>0</v>
      </c>
      <c r="P180" t="s">
        <v>397</v>
      </c>
      <c r="Q180" t="s">
        <v>383</v>
      </c>
      <c r="R180" t="s">
        <v>406</v>
      </c>
      <c r="S180" t="s">
        <v>399</v>
      </c>
      <c r="T180" t="s">
        <v>399</v>
      </c>
    </row>
    <row r="181" spans="1:20">
      <c r="A181" t="s">
        <v>742</v>
      </c>
      <c r="B181" t="s">
        <v>422</v>
      </c>
      <c r="C181" t="s">
        <v>743</v>
      </c>
      <c r="D181">
        <v>24.67</v>
      </c>
      <c r="E181">
        <v>26.21</v>
      </c>
      <c r="F181">
        <v>25.17</v>
      </c>
      <c r="G181">
        <v>24.7</v>
      </c>
      <c r="H181">
        <v>20.81</v>
      </c>
      <c r="I181">
        <v>26.27</v>
      </c>
      <c r="J181">
        <v>26.32</v>
      </c>
      <c r="K181">
        <v>25.96</v>
      </c>
      <c r="L181">
        <v>26.34</v>
      </c>
      <c r="M181">
        <v>23.17</v>
      </c>
      <c r="N181">
        <v>26.56</v>
      </c>
      <c r="O181">
        <v>25.48</v>
      </c>
      <c r="P181" t="s">
        <v>397</v>
      </c>
      <c r="Q181" t="s">
        <v>383</v>
      </c>
      <c r="R181" t="s">
        <v>398</v>
      </c>
      <c r="S181" t="s">
        <v>399</v>
      </c>
      <c r="T181" t="s">
        <v>399</v>
      </c>
    </row>
    <row r="182" spans="1:20">
      <c r="A182" t="s">
        <v>744</v>
      </c>
      <c r="B182" t="s">
        <v>422</v>
      </c>
      <c r="C182" t="s">
        <v>745</v>
      </c>
      <c r="D182">
        <v>22.78</v>
      </c>
      <c r="E182">
        <v>22.78</v>
      </c>
      <c r="F182">
        <v>22.78</v>
      </c>
      <c r="G182">
        <v>22.78</v>
      </c>
      <c r="H182">
        <v>22.78</v>
      </c>
      <c r="I182">
        <v>22.78</v>
      </c>
      <c r="J182">
        <v>22.78</v>
      </c>
      <c r="K182">
        <v>22.78</v>
      </c>
      <c r="L182">
        <v>22.78</v>
      </c>
      <c r="M182">
        <v>22.78</v>
      </c>
      <c r="N182">
        <v>22.78</v>
      </c>
      <c r="O182">
        <v>22.78</v>
      </c>
      <c r="P182" t="s">
        <v>410</v>
      </c>
      <c r="Q182" t="s">
        <v>383</v>
      </c>
      <c r="R182" t="s">
        <v>746</v>
      </c>
      <c r="S182" t="s">
        <v>747</v>
      </c>
      <c r="T182" t="s">
        <v>399</v>
      </c>
    </row>
    <row r="183" spans="1:20">
      <c r="A183" t="s">
        <v>748</v>
      </c>
      <c r="B183" t="s">
        <v>422</v>
      </c>
      <c r="C183" t="s">
        <v>749</v>
      </c>
      <c r="D183">
        <v>1.29</v>
      </c>
      <c r="E183">
        <v>1.2</v>
      </c>
      <c r="F183">
        <v>1.49</v>
      </c>
      <c r="G183">
        <v>1.48</v>
      </c>
      <c r="H183">
        <v>1.36</v>
      </c>
      <c r="I183">
        <v>1.24</v>
      </c>
      <c r="J183">
        <v>1.25</v>
      </c>
      <c r="K183">
        <v>1.19</v>
      </c>
      <c r="L183">
        <v>1.21</v>
      </c>
      <c r="M183">
        <v>1.27</v>
      </c>
      <c r="N183">
        <v>1.41</v>
      </c>
      <c r="O183">
        <v>1.32</v>
      </c>
      <c r="P183" t="s">
        <v>410</v>
      </c>
      <c r="Q183" t="s">
        <v>383</v>
      </c>
      <c r="R183" t="s">
        <v>398</v>
      </c>
      <c r="S183" t="s">
        <v>399</v>
      </c>
      <c r="T183" t="s">
        <v>399</v>
      </c>
    </row>
    <row r="184" spans="1:20">
      <c r="A184" t="s">
        <v>750</v>
      </c>
      <c r="B184" t="s">
        <v>404</v>
      </c>
      <c r="C184" t="s">
        <v>751</v>
      </c>
      <c r="D184">
        <v>9.69</v>
      </c>
      <c r="E184">
        <v>8.7899999999999991</v>
      </c>
      <c r="F184">
        <v>9.2799999999999994</v>
      </c>
      <c r="G184">
        <v>8.65</v>
      </c>
      <c r="H184">
        <v>9.4</v>
      </c>
      <c r="I184">
        <v>9.2899999999999991</v>
      </c>
      <c r="J184">
        <v>9.6999999999999993</v>
      </c>
      <c r="K184">
        <v>9.7799999999999994</v>
      </c>
      <c r="L184">
        <v>9.74</v>
      </c>
      <c r="M184">
        <v>9.76</v>
      </c>
      <c r="N184">
        <v>8.69</v>
      </c>
      <c r="O184">
        <v>9.59</v>
      </c>
      <c r="P184" t="s">
        <v>397</v>
      </c>
      <c r="Q184" t="s">
        <v>381</v>
      </c>
      <c r="R184" t="s">
        <v>398</v>
      </c>
      <c r="S184" t="s">
        <v>399</v>
      </c>
      <c r="T184" t="s">
        <v>399</v>
      </c>
    </row>
    <row r="185" spans="1:20">
      <c r="A185" t="s">
        <v>752</v>
      </c>
      <c r="B185" t="s">
        <v>404</v>
      </c>
      <c r="C185" t="s">
        <v>753</v>
      </c>
      <c r="D185">
        <v>48</v>
      </c>
      <c r="E185">
        <v>48</v>
      </c>
      <c r="F185">
        <v>48</v>
      </c>
      <c r="G185">
        <v>48</v>
      </c>
      <c r="H185">
        <v>48</v>
      </c>
      <c r="I185">
        <v>48</v>
      </c>
      <c r="J185">
        <v>48</v>
      </c>
      <c r="K185">
        <v>48</v>
      </c>
      <c r="L185">
        <v>48</v>
      </c>
      <c r="M185">
        <v>48</v>
      </c>
      <c r="N185">
        <v>48</v>
      </c>
      <c r="O185">
        <v>48</v>
      </c>
      <c r="P185" t="s">
        <v>410</v>
      </c>
      <c r="Q185" t="s">
        <v>381</v>
      </c>
      <c r="R185" t="s">
        <v>398</v>
      </c>
      <c r="S185" t="s">
        <v>399</v>
      </c>
      <c r="T185" t="s">
        <v>399</v>
      </c>
    </row>
    <row r="186" spans="1:20">
      <c r="A186" t="s">
        <v>754</v>
      </c>
      <c r="B186" t="s">
        <v>408</v>
      </c>
      <c r="C186" t="s">
        <v>755</v>
      </c>
      <c r="D186">
        <v>0</v>
      </c>
      <c r="E186">
        <v>0</v>
      </c>
      <c r="F186">
        <v>0</v>
      </c>
      <c r="G186">
        <v>0</v>
      </c>
      <c r="H186">
        <v>0</v>
      </c>
      <c r="I186">
        <v>0</v>
      </c>
      <c r="J186">
        <v>0</v>
      </c>
      <c r="K186">
        <v>0</v>
      </c>
      <c r="L186">
        <v>0</v>
      </c>
      <c r="M186">
        <v>0</v>
      </c>
      <c r="N186">
        <v>0</v>
      </c>
      <c r="O186">
        <v>0</v>
      </c>
      <c r="P186" t="s">
        <v>397</v>
      </c>
      <c r="Q186" t="s">
        <v>381</v>
      </c>
      <c r="R186" t="s">
        <v>662</v>
      </c>
      <c r="S186" t="s">
        <v>756</v>
      </c>
      <c r="T186" t="s">
        <v>757</v>
      </c>
    </row>
    <row r="187" spans="1:20">
      <c r="A187" t="s">
        <v>758</v>
      </c>
      <c r="B187" t="s">
        <v>380</v>
      </c>
      <c r="C187" t="s">
        <v>759</v>
      </c>
      <c r="D187">
        <v>0.25</v>
      </c>
      <c r="E187">
        <v>0.28999999999999998</v>
      </c>
      <c r="F187">
        <v>0.31</v>
      </c>
      <c r="G187">
        <v>0.26</v>
      </c>
      <c r="H187">
        <v>0.43</v>
      </c>
      <c r="I187">
        <v>0.4</v>
      </c>
      <c r="J187">
        <v>0.37</v>
      </c>
      <c r="K187">
        <v>0.3</v>
      </c>
      <c r="L187">
        <v>0.23</v>
      </c>
      <c r="M187">
        <v>0.19</v>
      </c>
      <c r="N187">
        <v>0.3</v>
      </c>
      <c r="O187">
        <v>0.49</v>
      </c>
      <c r="P187" t="s">
        <v>397</v>
      </c>
      <c r="Q187" t="s">
        <v>381</v>
      </c>
      <c r="R187" t="s">
        <v>398</v>
      </c>
      <c r="S187" t="s">
        <v>399</v>
      </c>
      <c r="T187" t="s">
        <v>399</v>
      </c>
    </row>
    <row r="188" spans="1:20">
      <c r="A188" t="s">
        <v>760</v>
      </c>
      <c r="B188" t="s">
        <v>380</v>
      </c>
      <c r="C188" t="s">
        <v>761</v>
      </c>
      <c r="D188">
        <v>0.6</v>
      </c>
      <c r="E188">
        <v>0.56999999999999995</v>
      </c>
      <c r="F188">
        <v>0.09</v>
      </c>
      <c r="G188">
        <v>0.41</v>
      </c>
      <c r="H188">
        <v>0.71</v>
      </c>
      <c r="I188">
        <v>0.66</v>
      </c>
      <c r="J188">
        <v>0.55000000000000004</v>
      </c>
      <c r="K188">
        <v>0.54</v>
      </c>
      <c r="L188">
        <v>0.31</v>
      </c>
      <c r="M188">
        <v>0.28999999999999998</v>
      </c>
      <c r="N188">
        <v>0.33</v>
      </c>
      <c r="O188">
        <v>0.33</v>
      </c>
      <c r="P188" t="s">
        <v>397</v>
      </c>
      <c r="Q188" t="s">
        <v>381</v>
      </c>
      <c r="R188" t="s">
        <v>398</v>
      </c>
      <c r="S188" t="s">
        <v>399</v>
      </c>
      <c r="T188" t="s">
        <v>399</v>
      </c>
    </row>
    <row r="189" spans="1:20">
      <c r="A189" t="s">
        <v>762</v>
      </c>
      <c r="B189" t="s">
        <v>440</v>
      </c>
      <c r="C189" t="s">
        <v>763</v>
      </c>
      <c r="D189">
        <v>0</v>
      </c>
      <c r="E189">
        <v>0</v>
      </c>
      <c r="F189">
        <v>0.01</v>
      </c>
      <c r="G189">
        <v>0.01</v>
      </c>
      <c r="H189">
        <v>0</v>
      </c>
      <c r="I189">
        <v>0</v>
      </c>
      <c r="J189">
        <v>0</v>
      </c>
      <c r="K189">
        <v>0</v>
      </c>
      <c r="L189">
        <v>0</v>
      </c>
      <c r="M189">
        <v>0</v>
      </c>
      <c r="N189">
        <v>0</v>
      </c>
      <c r="O189">
        <v>0</v>
      </c>
      <c r="P189" t="s">
        <v>397</v>
      </c>
      <c r="Q189" t="s">
        <v>381</v>
      </c>
      <c r="R189" t="s">
        <v>398</v>
      </c>
      <c r="S189" t="s">
        <v>399</v>
      </c>
      <c r="T189" t="s">
        <v>399</v>
      </c>
    </row>
    <row r="190" spans="1:20">
      <c r="A190" t="s">
        <v>764</v>
      </c>
      <c r="B190" t="s">
        <v>595</v>
      </c>
      <c r="C190" t="s">
        <v>765</v>
      </c>
      <c r="D190">
        <v>0</v>
      </c>
      <c r="E190">
        <v>3</v>
      </c>
      <c r="F190">
        <v>13</v>
      </c>
      <c r="G190">
        <v>41.5</v>
      </c>
      <c r="H190">
        <v>38.130000000000003</v>
      </c>
      <c r="I190">
        <v>56</v>
      </c>
      <c r="J190">
        <v>52.13</v>
      </c>
      <c r="K190">
        <v>51.25</v>
      </c>
      <c r="L190">
        <v>41.75</v>
      </c>
      <c r="M190">
        <v>36.75</v>
      </c>
      <c r="N190">
        <v>5.13</v>
      </c>
      <c r="O190">
        <v>0</v>
      </c>
      <c r="P190" t="s">
        <v>397</v>
      </c>
      <c r="Q190" t="s">
        <v>383</v>
      </c>
      <c r="R190" t="s">
        <v>398</v>
      </c>
      <c r="S190" t="s">
        <v>399</v>
      </c>
      <c r="T190" t="s">
        <v>399</v>
      </c>
    </row>
    <row r="191" spans="1:20">
      <c r="A191" t="s">
        <v>766</v>
      </c>
      <c r="B191" t="s">
        <v>595</v>
      </c>
      <c r="C191" t="s">
        <v>767</v>
      </c>
      <c r="D191">
        <v>0</v>
      </c>
      <c r="E191">
        <v>0</v>
      </c>
      <c r="F191">
        <v>0</v>
      </c>
      <c r="G191">
        <v>0</v>
      </c>
      <c r="H191">
        <v>0</v>
      </c>
      <c r="I191">
        <v>0</v>
      </c>
      <c r="J191">
        <v>0</v>
      </c>
      <c r="K191">
        <v>0</v>
      </c>
      <c r="L191">
        <v>0</v>
      </c>
      <c r="M191">
        <v>0</v>
      </c>
      <c r="N191">
        <v>0</v>
      </c>
      <c r="O191">
        <v>0</v>
      </c>
      <c r="P191" t="s">
        <v>397</v>
      </c>
      <c r="Q191" t="s">
        <v>383</v>
      </c>
      <c r="R191" t="s">
        <v>406</v>
      </c>
      <c r="S191" t="s">
        <v>399</v>
      </c>
      <c r="T191" t="s">
        <v>399</v>
      </c>
    </row>
    <row r="192" spans="1:20">
      <c r="A192" t="s">
        <v>768</v>
      </c>
      <c r="B192" t="s">
        <v>380</v>
      </c>
      <c r="C192" t="s">
        <v>769</v>
      </c>
      <c r="D192">
        <v>0</v>
      </c>
      <c r="E192">
        <v>0</v>
      </c>
      <c r="F192">
        <v>0</v>
      </c>
      <c r="G192">
        <v>0</v>
      </c>
      <c r="H192">
        <v>0</v>
      </c>
      <c r="I192">
        <v>0</v>
      </c>
      <c r="J192">
        <v>0</v>
      </c>
      <c r="K192">
        <v>0</v>
      </c>
      <c r="L192">
        <v>0.01</v>
      </c>
      <c r="M192">
        <v>0.02</v>
      </c>
      <c r="N192">
        <v>0</v>
      </c>
      <c r="O192">
        <v>0</v>
      </c>
      <c r="P192" t="s">
        <v>397</v>
      </c>
      <c r="Q192" t="s">
        <v>381</v>
      </c>
      <c r="R192" t="s">
        <v>398</v>
      </c>
      <c r="S192" t="s">
        <v>399</v>
      </c>
      <c r="T192" t="s">
        <v>399</v>
      </c>
    </row>
    <row r="193" spans="1:20">
      <c r="A193" t="s">
        <v>770</v>
      </c>
      <c r="B193" t="s">
        <v>440</v>
      </c>
      <c r="C193" t="s">
        <v>771</v>
      </c>
      <c r="D193">
        <v>204.2</v>
      </c>
      <c r="E193">
        <v>204.2</v>
      </c>
      <c r="F193">
        <v>204.2</v>
      </c>
      <c r="G193">
        <v>202.5</v>
      </c>
      <c r="H193">
        <v>200.4</v>
      </c>
      <c r="I193">
        <v>198.3</v>
      </c>
      <c r="J193">
        <v>196.2</v>
      </c>
      <c r="K193">
        <v>195.9</v>
      </c>
      <c r="L193">
        <v>197.7</v>
      </c>
      <c r="M193">
        <v>201.7</v>
      </c>
      <c r="N193">
        <v>204.2</v>
      </c>
      <c r="O193">
        <v>204.2</v>
      </c>
      <c r="P193" t="s">
        <v>410</v>
      </c>
      <c r="Q193" t="s">
        <v>381</v>
      </c>
      <c r="R193" t="s">
        <v>398</v>
      </c>
      <c r="S193" t="s">
        <v>399</v>
      </c>
      <c r="T193" t="s">
        <v>399</v>
      </c>
    </row>
    <row r="194" spans="1:20">
      <c r="A194" t="s">
        <v>772</v>
      </c>
      <c r="B194" t="s">
        <v>440</v>
      </c>
      <c r="C194" t="s">
        <v>773</v>
      </c>
      <c r="D194">
        <v>202.7</v>
      </c>
      <c r="E194">
        <v>202.7</v>
      </c>
      <c r="F194">
        <v>202.7</v>
      </c>
      <c r="G194">
        <v>202.7</v>
      </c>
      <c r="H194">
        <v>200.3</v>
      </c>
      <c r="I194">
        <v>197.8</v>
      </c>
      <c r="J194">
        <v>195.7</v>
      </c>
      <c r="K194">
        <v>195.4</v>
      </c>
      <c r="L194">
        <v>196.9</v>
      </c>
      <c r="M194">
        <v>200.9</v>
      </c>
      <c r="N194">
        <v>202.7</v>
      </c>
      <c r="O194">
        <v>202.7</v>
      </c>
      <c r="P194" t="s">
        <v>410</v>
      </c>
      <c r="Q194" t="s">
        <v>381</v>
      </c>
      <c r="R194" t="s">
        <v>398</v>
      </c>
      <c r="S194" t="s">
        <v>399</v>
      </c>
      <c r="T194" t="s">
        <v>399</v>
      </c>
    </row>
    <row r="195" spans="1:20">
      <c r="A195" t="s">
        <v>774</v>
      </c>
      <c r="B195" t="s">
        <v>440</v>
      </c>
      <c r="C195" t="s">
        <v>775</v>
      </c>
      <c r="D195">
        <v>208.96</v>
      </c>
      <c r="E195">
        <v>208.96</v>
      </c>
      <c r="F195">
        <v>206.1</v>
      </c>
      <c r="G195">
        <v>203</v>
      </c>
      <c r="H195">
        <v>200</v>
      </c>
      <c r="I195">
        <v>197</v>
      </c>
      <c r="J195">
        <v>195.3</v>
      </c>
      <c r="K195">
        <v>194.8</v>
      </c>
      <c r="L195">
        <v>196.5</v>
      </c>
      <c r="M195">
        <v>200.4</v>
      </c>
      <c r="N195">
        <v>206.7</v>
      </c>
      <c r="O195">
        <v>207.6</v>
      </c>
      <c r="P195" t="s">
        <v>410</v>
      </c>
      <c r="Q195" t="s">
        <v>381</v>
      </c>
      <c r="R195" t="s">
        <v>398</v>
      </c>
      <c r="S195" t="s">
        <v>399</v>
      </c>
      <c r="T195" t="s">
        <v>399</v>
      </c>
    </row>
    <row r="196" spans="1:20">
      <c r="A196" t="s">
        <v>776</v>
      </c>
      <c r="B196" t="s">
        <v>440</v>
      </c>
      <c r="C196" t="s">
        <v>777</v>
      </c>
      <c r="D196">
        <v>204.29</v>
      </c>
      <c r="E196">
        <v>204.29</v>
      </c>
      <c r="F196">
        <v>204.29</v>
      </c>
      <c r="G196">
        <v>203.2</v>
      </c>
      <c r="H196">
        <v>201.7</v>
      </c>
      <c r="I196">
        <v>198.8</v>
      </c>
      <c r="J196">
        <v>196.8</v>
      </c>
      <c r="K196">
        <v>197.55</v>
      </c>
      <c r="L196">
        <v>198.3</v>
      </c>
      <c r="M196">
        <v>202.3</v>
      </c>
      <c r="N196">
        <v>204.29</v>
      </c>
      <c r="O196">
        <v>204.29</v>
      </c>
      <c r="P196" t="s">
        <v>410</v>
      </c>
      <c r="Q196" t="s">
        <v>381</v>
      </c>
      <c r="R196" t="s">
        <v>398</v>
      </c>
      <c r="S196" t="s">
        <v>399</v>
      </c>
      <c r="T196" t="s">
        <v>399</v>
      </c>
    </row>
    <row r="197" spans="1:20">
      <c r="A197" t="s">
        <v>778</v>
      </c>
      <c r="B197" t="s">
        <v>440</v>
      </c>
      <c r="C197" t="s">
        <v>779</v>
      </c>
      <c r="D197">
        <v>0</v>
      </c>
      <c r="E197">
        <v>0</v>
      </c>
      <c r="F197">
        <v>0</v>
      </c>
      <c r="G197">
        <v>0</v>
      </c>
      <c r="H197">
        <v>0</v>
      </c>
      <c r="I197">
        <v>0</v>
      </c>
      <c r="J197">
        <v>0</v>
      </c>
      <c r="K197">
        <v>0</v>
      </c>
      <c r="L197">
        <v>0</v>
      </c>
      <c r="M197">
        <v>0</v>
      </c>
      <c r="N197">
        <v>0</v>
      </c>
      <c r="O197">
        <v>0</v>
      </c>
      <c r="P197" t="s">
        <v>397</v>
      </c>
      <c r="Q197" t="s">
        <v>381</v>
      </c>
      <c r="R197" t="s">
        <v>406</v>
      </c>
      <c r="S197" t="s">
        <v>399</v>
      </c>
      <c r="T197" t="s">
        <v>399</v>
      </c>
    </row>
    <row r="198" spans="1:20">
      <c r="A198" t="s">
        <v>780</v>
      </c>
      <c r="B198" t="s">
        <v>532</v>
      </c>
      <c r="C198" t="s">
        <v>781</v>
      </c>
      <c r="D198">
        <v>41.12</v>
      </c>
      <c r="E198">
        <v>41.32</v>
      </c>
      <c r="F198">
        <v>41.44</v>
      </c>
      <c r="G198">
        <v>28.02</v>
      </c>
      <c r="H198">
        <v>42.18</v>
      </c>
      <c r="I198">
        <v>42.59</v>
      </c>
      <c r="J198">
        <v>42.52</v>
      </c>
      <c r="K198">
        <v>42.33</v>
      </c>
      <c r="L198">
        <v>43.33</v>
      </c>
      <c r="M198">
        <v>34.74</v>
      </c>
      <c r="N198">
        <v>40.869999999999997</v>
      </c>
      <c r="O198">
        <v>44.82</v>
      </c>
      <c r="P198" t="s">
        <v>397</v>
      </c>
      <c r="Q198" t="s">
        <v>381</v>
      </c>
      <c r="R198" t="s">
        <v>398</v>
      </c>
      <c r="S198" t="s">
        <v>399</v>
      </c>
      <c r="T198" t="s">
        <v>399</v>
      </c>
    </row>
    <row r="199" spans="1:20">
      <c r="A199" t="s">
        <v>782</v>
      </c>
      <c r="B199" t="s">
        <v>380</v>
      </c>
      <c r="C199" t="s">
        <v>783</v>
      </c>
      <c r="D199">
        <v>6.24</v>
      </c>
      <c r="E199">
        <v>6.51</v>
      </c>
      <c r="F199">
        <v>7.6</v>
      </c>
      <c r="G199">
        <v>6.97</v>
      </c>
      <c r="H199">
        <v>3.91</v>
      </c>
      <c r="I199">
        <v>2.81</v>
      </c>
      <c r="J199">
        <v>1.55</v>
      </c>
      <c r="K199">
        <v>0.7</v>
      </c>
      <c r="L199">
        <v>2.2400000000000002</v>
      </c>
      <c r="M199">
        <v>2.4500000000000002</v>
      </c>
      <c r="N199">
        <v>3.19</v>
      </c>
      <c r="O199">
        <v>6.72</v>
      </c>
      <c r="P199" t="s">
        <v>397</v>
      </c>
      <c r="Q199" t="s">
        <v>381</v>
      </c>
      <c r="R199" t="s">
        <v>398</v>
      </c>
      <c r="S199" t="s">
        <v>399</v>
      </c>
      <c r="T199" t="s">
        <v>399</v>
      </c>
    </row>
    <row r="200" spans="1:20">
      <c r="A200" t="s">
        <v>784</v>
      </c>
      <c r="B200" t="s">
        <v>404</v>
      </c>
      <c r="C200" t="s">
        <v>785</v>
      </c>
      <c r="D200">
        <v>25.34</v>
      </c>
      <c r="E200">
        <v>17.39</v>
      </c>
      <c r="F200">
        <v>26.99</v>
      </c>
      <c r="G200">
        <v>35.159999999999997</v>
      </c>
      <c r="H200">
        <v>30.87</v>
      </c>
      <c r="I200">
        <v>34.71</v>
      </c>
      <c r="J200">
        <v>35.090000000000003</v>
      </c>
      <c r="K200">
        <v>34.700000000000003</v>
      </c>
      <c r="L200">
        <v>34.56</v>
      </c>
      <c r="M200">
        <v>34.200000000000003</v>
      </c>
      <c r="N200">
        <v>34.42</v>
      </c>
      <c r="O200">
        <v>37.119999999999997</v>
      </c>
      <c r="P200" t="s">
        <v>397</v>
      </c>
      <c r="Q200" t="s">
        <v>381</v>
      </c>
      <c r="R200" t="s">
        <v>398</v>
      </c>
      <c r="S200" t="s">
        <v>399</v>
      </c>
      <c r="T200" t="s">
        <v>399</v>
      </c>
    </row>
    <row r="201" spans="1:20">
      <c r="A201" t="s">
        <v>786</v>
      </c>
      <c r="B201" t="s">
        <v>437</v>
      </c>
      <c r="C201" t="s">
        <v>787</v>
      </c>
      <c r="D201">
        <v>149.85</v>
      </c>
      <c r="E201">
        <v>148.63999999999999</v>
      </c>
      <c r="F201">
        <v>153.29</v>
      </c>
      <c r="G201">
        <v>158.63</v>
      </c>
      <c r="H201">
        <v>162.79</v>
      </c>
      <c r="I201">
        <v>165.7</v>
      </c>
      <c r="J201">
        <v>165.1</v>
      </c>
      <c r="K201">
        <v>161.65</v>
      </c>
      <c r="L201">
        <v>156.74</v>
      </c>
      <c r="M201">
        <v>151.87</v>
      </c>
      <c r="N201">
        <v>149.94999999999999</v>
      </c>
      <c r="O201">
        <v>148.24</v>
      </c>
      <c r="P201" t="s">
        <v>410</v>
      </c>
      <c r="Q201" t="s">
        <v>381</v>
      </c>
      <c r="R201" t="s">
        <v>398</v>
      </c>
      <c r="S201" t="s">
        <v>399</v>
      </c>
      <c r="T201" t="s">
        <v>399</v>
      </c>
    </row>
    <row r="202" spans="1:20">
      <c r="A202" t="s">
        <v>788</v>
      </c>
      <c r="B202" t="s">
        <v>437</v>
      </c>
      <c r="C202" t="s">
        <v>789</v>
      </c>
      <c r="D202">
        <v>149.80000000000001</v>
      </c>
      <c r="E202">
        <v>148.6</v>
      </c>
      <c r="F202">
        <v>153.24</v>
      </c>
      <c r="G202">
        <v>158.63</v>
      </c>
      <c r="H202">
        <v>162.83000000000001</v>
      </c>
      <c r="I202">
        <v>165.76</v>
      </c>
      <c r="J202">
        <v>165.16</v>
      </c>
      <c r="K202">
        <v>161.68</v>
      </c>
      <c r="L202">
        <v>156.71</v>
      </c>
      <c r="M202">
        <v>151.81</v>
      </c>
      <c r="N202">
        <v>149.91</v>
      </c>
      <c r="O202">
        <v>148.21</v>
      </c>
      <c r="P202" t="s">
        <v>410</v>
      </c>
      <c r="Q202" t="s">
        <v>381</v>
      </c>
      <c r="R202" t="s">
        <v>398</v>
      </c>
      <c r="S202" t="s">
        <v>399</v>
      </c>
      <c r="T202" t="s">
        <v>399</v>
      </c>
    </row>
    <row r="203" spans="1:20">
      <c r="A203" t="s">
        <v>790</v>
      </c>
      <c r="B203" t="s">
        <v>422</v>
      </c>
      <c r="C203" t="s">
        <v>791</v>
      </c>
      <c r="D203">
        <v>43</v>
      </c>
      <c r="E203">
        <v>43</v>
      </c>
      <c r="F203">
        <v>43</v>
      </c>
      <c r="G203">
        <v>43</v>
      </c>
      <c r="H203">
        <v>43</v>
      </c>
      <c r="I203">
        <v>43</v>
      </c>
      <c r="J203">
        <v>43</v>
      </c>
      <c r="K203">
        <v>43</v>
      </c>
      <c r="L203">
        <v>43</v>
      </c>
      <c r="M203">
        <v>43</v>
      </c>
      <c r="N203">
        <v>43</v>
      </c>
      <c r="O203">
        <v>43</v>
      </c>
      <c r="P203" t="s">
        <v>410</v>
      </c>
      <c r="Q203" t="s">
        <v>383</v>
      </c>
      <c r="R203" t="s">
        <v>398</v>
      </c>
      <c r="S203" t="s">
        <v>399</v>
      </c>
      <c r="T203" t="s">
        <v>399</v>
      </c>
    </row>
    <row r="204" spans="1:20">
      <c r="A204" t="s">
        <v>792</v>
      </c>
      <c r="B204" t="s">
        <v>380</v>
      </c>
      <c r="C204" t="s">
        <v>793</v>
      </c>
      <c r="D204">
        <v>631.70000000000005</v>
      </c>
      <c r="E204">
        <v>609.4</v>
      </c>
      <c r="F204">
        <v>602.35</v>
      </c>
      <c r="G204">
        <v>595.29999999999995</v>
      </c>
      <c r="H204">
        <v>602.70000000000005</v>
      </c>
      <c r="I204">
        <v>592.1</v>
      </c>
      <c r="J204">
        <v>597.20000000000005</v>
      </c>
      <c r="K204">
        <v>580.79999999999995</v>
      </c>
      <c r="L204">
        <v>580.9</v>
      </c>
      <c r="M204">
        <v>585.6</v>
      </c>
      <c r="N204">
        <v>625.1</v>
      </c>
      <c r="O204">
        <v>641</v>
      </c>
      <c r="P204" t="s">
        <v>410</v>
      </c>
      <c r="Q204" t="s">
        <v>381</v>
      </c>
      <c r="R204" t="s">
        <v>398</v>
      </c>
      <c r="S204" t="s">
        <v>399</v>
      </c>
      <c r="T204" t="s">
        <v>399</v>
      </c>
    </row>
    <row r="205" spans="1:20">
      <c r="A205" t="s">
        <v>794</v>
      </c>
      <c r="B205" t="s">
        <v>380</v>
      </c>
      <c r="C205" t="s">
        <v>795</v>
      </c>
      <c r="D205">
        <v>246.86</v>
      </c>
      <c r="E205">
        <v>246.86</v>
      </c>
      <c r="F205">
        <v>246.86</v>
      </c>
      <c r="G205">
        <v>246.86</v>
      </c>
      <c r="H205">
        <v>246.86</v>
      </c>
      <c r="I205">
        <v>246.86</v>
      </c>
      <c r="J205">
        <v>246.86</v>
      </c>
      <c r="K205">
        <v>246.86</v>
      </c>
      <c r="L205">
        <v>246.86</v>
      </c>
      <c r="M205">
        <v>246.86</v>
      </c>
      <c r="N205">
        <v>246.86</v>
      </c>
      <c r="O205">
        <v>246.86</v>
      </c>
      <c r="P205" t="s">
        <v>410</v>
      </c>
      <c r="Q205" t="s">
        <v>381</v>
      </c>
      <c r="R205" t="s">
        <v>398</v>
      </c>
      <c r="S205" t="s">
        <v>399</v>
      </c>
      <c r="T205" t="s">
        <v>399</v>
      </c>
    </row>
    <row r="206" spans="1:20">
      <c r="A206" t="s">
        <v>796</v>
      </c>
      <c r="B206" t="s">
        <v>440</v>
      </c>
      <c r="C206" t="s">
        <v>797</v>
      </c>
      <c r="D206">
        <v>27.7</v>
      </c>
      <c r="E206">
        <v>27.7</v>
      </c>
      <c r="F206">
        <v>27.7</v>
      </c>
      <c r="G206">
        <v>27.7</v>
      </c>
      <c r="H206">
        <v>27.7</v>
      </c>
      <c r="I206">
        <v>27.7</v>
      </c>
      <c r="J206">
        <v>27.7</v>
      </c>
      <c r="K206">
        <v>27.7</v>
      </c>
      <c r="L206">
        <v>27.7</v>
      </c>
      <c r="M206">
        <v>27.7</v>
      </c>
      <c r="N206">
        <v>27.7</v>
      </c>
      <c r="O206">
        <v>27.7</v>
      </c>
      <c r="P206" t="s">
        <v>410</v>
      </c>
      <c r="Q206" t="s">
        <v>381</v>
      </c>
      <c r="R206" t="s">
        <v>398</v>
      </c>
      <c r="S206" t="s">
        <v>399</v>
      </c>
      <c r="T206" t="s">
        <v>399</v>
      </c>
    </row>
    <row r="207" spans="1:20">
      <c r="A207" t="s">
        <v>798</v>
      </c>
      <c r="B207" t="s">
        <v>380</v>
      </c>
      <c r="C207" t="s">
        <v>799</v>
      </c>
      <c r="D207">
        <v>6.47</v>
      </c>
      <c r="E207">
        <v>7.1</v>
      </c>
      <c r="F207">
        <v>6.42</v>
      </c>
      <c r="G207">
        <v>6.37</v>
      </c>
      <c r="H207">
        <v>5.42</v>
      </c>
      <c r="I207">
        <v>5.12</v>
      </c>
      <c r="J207">
        <v>5.05</v>
      </c>
      <c r="K207">
        <v>5.07</v>
      </c>
      <c r="L207">
        <v>5.59</v>
      </c>
      <c r="M207">
        <v>5.92</v>
      </c>
      <c r="N207">
        <v>7.15</v>
      </c>
      <c r="O207">
        <v>6.73</v>
      </c>
      <c r="P207" t="s">
        <v>397</v>
      </c>
      <c r="Q207" t="s">
        <v>383</v>
      </c>
      <c r="R207" t="s">
        <v>398</v>
      </c>
      <c r="S207" t="s">
        <v>399</v>
      </c>
      <c r="T207" t="s">
        <v>399</v>
      </c>
    </row>
    <row r="208" spans="1:20">
      <c r="A208" t="s">
        <v>800</v>
      </c>
      <c r="B208" t="s">
        <v>380</v>
      </c>
      <c r="C208" t="s">
        <v>801</v>
      </c>
      <c r="D208">
        <v>12.59</v>
      </c>
      <c r="E208">
        <v>11.68</v>
      </c>
      <c r="F208">
        <v>11.38</v>
      </c>
      <c r="G208">
        <v>9.19</v>
      </c>
      <c r="H208">
        <v>8</v>
      </c>
      <c r="I208">
        <v>6.95</v>
      </c>
      <c r="J208">
        <v>6.7</v>
      </c>
      <c r="K208">
        <v>6.51</v>
      </c>
      <c r="L208">
        <v>7.41</v>
      </c>
      <c r="M208">
        <v>7.73</v>
      </c>
      <c r="N208">
        <v>11.76</v>
      </c>
      <c r="O208">
        <v>12.23</v>
      </c>
      <c r="P208" t="s">
        <v>397</v>
      </c>
      <c r="Q208" t="s">
        <v>383</v>
      </c>
      <c r="R208" t="s">
        <v>398</v>
      </c>
      <c r="S208" t="s">
        <v>399</v>
      </c>
      <c r="T208" t="s">
        <v>399</v>
      </c>
    </row>
    <row r="209" spans="1:20">
      <c r="A209" t="s">
        <v>802</v>
      </c>
      <c r="B209" t="s">
        <v>380</v>
      </c>
      <c r="C209" t="s">
        <v>803</v>
      </c>
      <c r="D209">
        <v>0.28999999999999998</v>
      </c>
      <c r="E209">
        <v>0.28999999999999998</v>
      </c>
      <c r="F209">
        <v>0.33</v>
      </c>
      <c r="G209">
        <v>0.86</v>
      </c>
      <c r="H209">
        <v>0.63</v>
      </c>
      <c r="I209">
        <v>1.04</v>
      </c>
      <c r="J209">
        <v>1.02</v>
      </c>
      <c r="K209">
        <v>0.98</v>
      </c>
      <c r="L209">
        <v>0.95</v>
      </c>
      <c r="M209">
        <v>0.49</v>
      </c>
      <c r="N209">
        <v>0.35</v>
      </c>
      <c r="O209">
        <v>0.32</v>
      </c>
      <c r="P209" t="s">
        <v>397</v>
      </c>
      <c r="Q209" t="s">
        <v>383</v>
      </c>
      <c r="R209" t="s">
        <v>398</v>
      </c>
      <c r="S209" t="s">
        <v>399</v>
      </c>
      <c r="T209" t="s">
        <v>399</v>
      </c>
    </row>
    <row r="210" spans="1:20">
      <c r="A210" t="s">
        <v>804</v>
      </c>
      <c r="B210" t="s">
        <v>380</v>
      </c>
      <c r="C210" t="s">
        <v>805</v>
      </c>
      <c r="D210">
        <v>58.02</v>
      </c>
      <c r="E210">
        <v>57.57</v>
      </c>
      <c r="F210">
        <v>56.31</v>
      </c>
      <c r="G210">
        <v>53.85</v>
      </c>
      <c r="H210">
        <v>54.39</v>
      </c>
      <c r="I210">
        <v>52.98</v>
      </c>
      <c r="J210">
        <v>54.01</v>
      </c>
      <c r="K210">
        <v>54.06</v>
      </c>
      <c r="L210">
        <v>54.28</v>
      </c>
      <c r="M210">
        <v>47.01</v>
      </c>
      <c r="N210">
        <v>56.89</v>
      </c>
      <c r="O210">
        <v>56.66</v>
      </c>
      <c r="P210" t="s">
        <v>397</v>
      </c>
      <c r="Q210" t="s">
        <v>383</v>
      </c>
      <c r="R210" t="s">
        <v>398</v>
      </c>
      <c r="S210" t="s">
        <v>399</v>
      </c>
      <c r="T210" t="s">
        <v>399</v>
      </c>
    </row>
    <row r="211" spans="1:20">
      <c r="A211" t="s">
        <v>806</v>
      </c>
      <c r="B211" t="s">
        <v>380</v>
      </c>
      <c r="C211" t="s">
        <v>807</v>
      </c>
      <c r="D211">
        <v>0.79</v>
      </c>
      <c r="E211">
        <v>0.83</v>
      </c>
      <c r="F211">
        <v>0.86</v>
      </c>
      <c r="G211">
        <v>3.35</v>
      </c>
      <c r="H211">
        <v>2.59</v>
      </c>
      <c r="I211">
        <v>5.16</v>
      </c>
      <c r="J211">
        <v>4.3499999999999996</v>
      </c>
      <c r="K211">
        <v>2.98</v>
      </c>
      <c r="L211">
        <v>0.8</v>
      </c>
      <c r="M211">
        <v>1.4</v>
      </c>
      <c r="N211">
        <v>1</v>
      </c>
      <c r="O211">
        <v>1.0900000000000001</v>
      </c>
      <c r="P211" t="s">
        <v>410</v>
      </c>
      <c r="Q211" t="s">
        <v>383</v>
      </c>
      <c r="R211" t="s">
        <v>398</v>
      </c>
      <c r="S211" t="s">
        <v>399</v>
      </c>
      <c r="T211" t="s">
        <v>399</v>
      </c>
    </row>
    <row r="212" spans="1:20">
      <c r="A212" t="s">
        <v>808</v>
      </c>
      <c r="B212" t="s">
        <v>380</v>
      </c>
      <c r="C212" t="s">
        <v>809</v>
      </c>
      <c r="D212">
        <v>13.4</v>
      </c>
      <c r="E212">
        <v>13.4</v>
      </c>
      <c r="F212">
        <v>13.4</v>
      </c>
      <c r="G212">
        <v>8.7200000000000006</v>
      </c>
      <c r="H212">
        <v>6.96</v>
      </c>
      <c r="I212">
        <v>5.83</v>
      </c>
      <c r="J212">
        <v>4.91</v>
      </c>
      <c r="K212">
        <v>5.0599999999999996</v>
      </c>
      <c r="L212">
        <v>5.57</v>
      </c>
      <c r="M212">
        <v>5.13</v>
      </c>
      <c r="N212">
        <v>10.28</v>
      </c>
      <c r="O212">
        <v>10.53</v>
      </c>
      <c r="P212" t="s">
        <v>397</v>
      </c>
      <c r="Q212" t="s">
        <v>383</v>
      </c>
      <c r="R212" t="s">
        <v>398</v>
      </c>
      <c r="S212" t="s">
        <v>399</v>
      </c>
      <c r="T212" t="s">
        <v>399</v>
      </c>
    </row>
    <row r="213" spans="1:20">
      <c r="A213" t="s">
        <v>810</v>
      </c>
      <c r="B213" t="s">
        <v>380</v>
      </c>
      <c r="C213" t="s">
        <v>811</v>
      </c>
      <c r="D213">
        <v>4.6500000000000004</v>
      </c>
      <c r="E213">
        <v>5.17</v>
      </c>
      <c r="F213">
        <v>5.34</v>
      </c>
      <c r="G213">
        <v>6.54</v>
      </c>
      <c r="H213">
        <v>9.4700000000000006</v>
      </c>
      <c r="I213">
        <v>11.94</v>
      </c>
      <c r="J213">
        <v>4.7699999999999996</v>
      </c>
      <c r="K213">
        <v>3.24</v>
      </c>
      <c r="L213">
        <v>3.46</v>
      </c>
      <c r="M213">
        <v>4.55</v>
      </c>
      <c r="N213">
        <v>4.87</v>
      </c>
      <c r="O213">
        <v>4.17</v>
      </c>
      <c r="P213" t="s">
        <v>410</v>
      </c>
      <c r="Q213" t="s">
        <v>383</v>
      </c>
      <c r="R213" t="s">
        <v>398</v>
      </c>
      <c r="S213" t="s">
        <v>399</v>
      </c>
      <c r="T213" t="s">
        <v>399</v>
      </c>
    </row>
    <row r="214" spans="1:20">
      <c r="A214" t="s">
        <v>812</v>
      </c>
      <c r="B214" t="s">
        <v>380</v>
      </c>
      <c r="C214" t="s">
        <v>813</v>
      </c>
      <c r="D214">
        <v>0</v>
      </c>
      <c r="E214">
        <v>3.72</v>
      </c>
      <c r="F214">
        <v>16.12</v>
      </c>
      <c r="G214">
        <v>51.46</v>
      </c>
      <c r="H214">
        <v>47.28</v>
      </c>
      <c r="I214">
        <v>69.44</v>
      </c>
      <c r="J214">
        <v>64.64</v>
      </c>
      <c r="K214">
        <v>63.55</v>
      </c>
      <c r="L214">
        <v>51.77</v>
      </c>
      <c r="M214">
        <v>45.57</v>
      </c>
      <c r="N214">
        <v>6.36</v>
      </c>
      <c r="O214">
        <v>0</v>
      </c>
      <c r="P214" t="s">
        <v>397</v>
      </c>
      <c r="Q214" t="s">
        <v>383</v>
      </c>
      <c r="R214" t="s">
        <v>398</v>
      </c>
      <c r="S214" t="s">
        <v>399</v>
      </c>
      <c r="T214" t="s">
        <v>399</v>
      </c>
    </row>
    <row r="215" spans="1:20">
      <c r="A215" t="s">
        <v>814</v>
      </c>
      <c r="B215" t="s">
        <v>380</v>
      </c>
      <c r="C215" t="s">
        <v>815</v>
      </c>
      <c r="D215">
        <v>0</v>
      </c>
      <c r="E215">
        <v>2.21</v>
      </c>
      <c r="F215">
        <v>9.57</v>
      </c>
      <c r="G215">
        <v>30.54</v>
      </c>
      <c r="H215">
        <v>28.06</v>
      </c>
      <c r="I215">
        <v>41.22</v>
      </c>
      <c r="J215">
        <v>38.36</v>
      </c>
      <c r="K215">
        <v>37.72</v>
      </c>
      <c r="L215">
        <v>30.73</v>
      </c>
      <c r="M215">
        <v>27.05</v>
      </c>
      <c r="N215">
        <v>3.77</v>
      </c>
      <c r="O215">
        <v>0</v>
      </c>
      <c r="P215" t="s">
        <v>397</v>
      </c>
      <c r="Q215" t="s">
        <v>383</v>
      </c>
      <c r="R215" t="s">
        <v>662</v>
      </c>
      <c r="S215" t="s">
        <v>663</v>
      </c>
      <c r="T215" t="s">
        <v>816</v>
      </c>
    </row>
    <row r="216" spans="1:20">
      <c r="A216" t="s">
        <v>817</v>
      </c>
      <c r="B216" t="s">
        <v>380</v>
      </c>
      <c r="C216" t="s">
        <v>818</v>
      </c>
      <c r="D216">
        <v>0</v>
      </c>
      <c r="E216">
        <v>0.24</v>
      </c>
      <c r="F216">
        <v>1.04</v>
      </c>
      <c r="G216">
        <v>3.32</v>
      </c>
      <c r="H216">
        <v>3.05</v>
      </c>
      <c r="I216">
        <v>4.4800000000000004</v>
      </c>
      <c r="J216">
        <v>4.17</v>
      </c>
      <c r="K216">
        <v>4.0999999999999996</v>
      </c>
      <c r="L216">
        <v>3.34</v>
      </c>
      <c r="M216">
        <v>2.94</v>
      </c>
      <c r="N216">
        <v>0.41</v>
      </c>
      <c r="O216">
        <v>0</v>
      </c>
      <c r="P216" t="s">
        <v>397</v>
      </c>
      <c r="Q216" t="s">
        <v>383</v>
      </c>
      <c r="R216" t="s">
        <v>746</v>
      </c>
      <c r="S216" t="s">
        <v>819</v>
      </c>
      <c r="T216" t="s">
        <v>399</v>
      </c>
    </row>
    <row r="217" spans="1:20">
      <c r="A217" t="s">
        <v>820</v>
      </c>
      <c r="B217" t="s">
        <v>380</v>
      </c>
      <c r="C217" t="s">
        <v>821</v>
      </c>
      <c r="D217">
        <v>0</v>
      </c>
      <c r="E217">
        <v>1.1499999999999999</v>
      </c>
      <c r="F217">
        <v>4.99</v>
      </c>
      <c r="G217">
        <v>15.94</v>
      </c>
      <c r="H217">
        <v>14.64</v>
      </c>
      <c r="I217">
        <v>16.5</v>
      </c>
      <c r="J217">
        <v>16.5</v>
      </c>
      <c r="K217">
        <v>16.5</v>
      </c>
      <c r="L217">
        <v>16.03</v>
      </c>
      <c r="M217">
        <v>14.11</v>
      </c>
      <c r="N217">
        <v>1.97</v>
      </c>
      <c r="O217">
        <v>0</v>
      </c>
      <c r="P217" t="s">
        <v>397</v>
      </c>
      <c r="Q217" t="s">
        <v>383</v>
      </c>
      <c r="R217" t="s">
        <v>746</v>
      </c>
      <c r="S217" t="s">
        <v>822</v>
      </c>
      <c r="T217" t="s">
        <v>399</v>
      </c>
    </row>
    <row r="218" spans="1:20">
      <c r="A218" t="s">
        <v>823</v>
      </c>
      <c r="B218" t="s">
        <v>404</v>
      </c>
      <c r="C218" t="s">
        <v>824</v>
      </c>
      <c r="D218">
        <v>0</v>
      </c>
      <c r="E218">
        <v>0.48</v>
      </c>
      <c r="F218">
        <v>2.08</v>
      </c>
      <c r="G218">
        <v>6.64</v>
      </c>
      <c r="H218">
        <v>6.1</v>
      </c>
      <c r="I218">
        <v>8.9600000000000009</v>
      </c>
      <c r="J218">
        <v>8.34</v>
      </c>
      <c r="K218">
        <v>8.1999999999999993</v>
      </c>
      <c r="L218">
        <v>6.68</v>
      </c>
      <c r="M218">
        <v>5.88</v>
      </c>
      <c r="N218">
        <v>0.82</v>
      </c>
      <c r="O218">
        <v>0</v>
      </c>
      <c r="P218" t="s">
        <v>397</v>
      </c>
      <c r="Q218" t="s">
        <v>381</v>
      </c>
      <c r="R218" t="s">
        <v>662</v>
      </c>
      <c r="S218" t="s">
        <v>663</v>
      </c>
      <c r="T218" t="s">
        <v>825</v>
      </c>
    </row>
    <row r="219" spans="1:20">
      <c r="A219" t="s">
        <v>826</v>
      </c>
      <c r="B219" t="s">
        <v>404</v>
      </c>
      <c r="C219" t="s">
        <v>827</v>
      </c>
      <c r="D219">
        <v>0</v>
      </c>
      <c r="E219">
        <v>0.26</v>
      </c>
      <c r="F219">
        <v>1.1399999999999999</v>
      </c>
      <c r="G219">
        <v>3.65</v>
      </c>
      <c r="H219">
        <v>3.36</v>
      </c>
      <c r="I219">
        <v>4.93</v>
      </c>
      <c r="J219">
        <v>4.59</v>
      </c>
      <c r="K219">
        <v>4.51</v>
      </c>
      <c r="L219">
        <v>3.67</v>
      </c>
      <c r="M219">
        <v>3.23</v>
      </c>
      <c r="N219">
        <v>0.45</v>
      </c>
      <c r="O219">
        <v>0</v>
      </c>
      <c r="P219" t="s">
        <v>397</v>
      </c>
      <c r="Q219" t="s">
        <v>381</v>
      </c>
      <c r="R219" t="s">
        <v>662</v>
      </c>
      <c r="S219" t="s">
        <v>663</v>
      </c>
      <c r="T219" t="s">
        <v>828</v>
      </c>
    </row>
    <row r="220" spans="1:20">
      <c r="A220" t="s">
        <v>829</v>
      </c>
      <c r="B220" t="s">
        <v>422</v>
      </c>
      <c r="C220" t="s">
        <v>830</v>
      </c>
      <c r="D220">
        <v>0</v>
      </c>
      <c r="E220">
        <v>0</v>
      </c>
      <c r="F220">
        <v>0</v>
      </c>
      <c r="G220">
        <v>0</v>
      </c>
      <c r="H220">
        <v>0</v>
      </c>
      <c r="I220">
        <v>0</v>
      </c>
      <c r="J220">
        <v>0</v>
      </c>
      <c r="K220">
        <v>0</v>
      </c>
      <c r="L220">
        <v>0</v>
      </c>
      <c r="M220">
        <v>0</v>
      </c>
      <c r="N220">
        <v>0</v>
      </c>
      <c r="O220">
        <v>0</v>
      </c>
      <c r="P220" t="s">
        <v>397</v>
      </c>
      <c r="Q220" t="s">
        <v>383</v>
      </c>
      <c r="R220" t="s">
        <v>406</v>
      </c>
      <c r="S220" t="s">
        <v>399</v>
      </c>
      <c r="T220" t="s">
        <v>399</v>
      </c>
    </row>
    <row r="221" spans="1:20">
      <c r="A221" t="s">
        <v>831</v>
      </c>
      <c r="B221" t="s">
        <v>422</v>
      </c>
      <c r="C221" t="s">
        <v>832</v>
      </c>
      <c r="D221">
        <v>28</v>
      </c>
      <c r="E221">
        <v>28</v>
      </c>
      <c r="F221">
        <v>28</v>
      </c>
      <c r="G221">
        <v>28</v>
      </c>
      <c r="H221">
        <v>28</v>
      </c>
      <c r="I221">
        <v>28</v>
      </c>
      <c r="J221">
        <v>28</v>
      </c>
      <c r="K221">
        <v>28</v>
      </c>
      <c r="L221">
        <v>28</v>
      </c>
      <c r="M221">
        <v>28</v>
      </c>
      <c r="N221">
        <v>28</v>
      </c>
      <c r="O221">
        <v>28</v>
      </c>
      <c r="P221" t="s">
        <v>410</v>
      </c>
      <c r="Q221" t="s">
        <v>383</v>
      </c>
      <c r="R221" t="s">
        <v>398</v>
      </c>
      <c r="S221" t="s">
        <v>399</v>
      </c>
      <c r="T221" t="s">
        <v>399</v>
      </c>
    </row>
    <row r="222" spans="1:20">
      <c r="A222" t="s">
        <v>833</v>
      </c>
      <c r="B222" t="s">
        <v>380</v>
      </c>
      <c r="C222" t="s">
        <v>834</v>
      </c>
      <c r="D222">
        <v>4.3</v>
      </c>
      <c r="E222">
        <v>4.3</v>
      </c>
      <c r="F222">
        <v>4.3</v>
      </c>
      <c r="G222">
        <v>4.3</v>
      </c>
      <c r="H222">
        <v>4.3</v>
      </c>
      <c r="I222">
        <v>4.3</v>
      </c>
      <c r="J222">
        <v>4.3</v>
      </c>
      <c r="K222">
        <v>4.3</v>
      </c>
      <c r="L222">
        <v>4.3</v>
      </c>
      <c r="M222">
        <v>4.3</v>
      </c>
      <c r="N222">
        <v>4.3</v>
      </c>
      <c r="O222">
        <v>4.3</v>
      </c>
      <c r="P222" t="s">
        <v>397</v>
      </c>
      <c r="Q222" t="s">
        <v>381</v>
      </c>
      <c r="R222" t="s">
        <v>398</v>
      </c>
      <c r="S222" t="s">
        <v>399</v>
      </c>
      <c r="T222" t="s">
        <v>399</v>
      </c>
    </row>
    <row r="223" spans="1:20">
      <c r="A223" t="s">
        <v>835</v>
      </c>
      <c r="B223" t="s">
        <v>380</v>
      </c>
      <c r="C223" t="s">
        <v>836</v>
      </c>
      <c r="D223">
        <v>0</v>
      </c>
      <c r="E223">
        <v>0</v>
      </c>
      <c r="F223">
        <v>1.59</v>
      </c>
      <c r="G223">
        <v>2.76</v>
      </c>
      <c r="H223">
        <v>1.93</v>
      </c>
      <c r="I223">
        <v>2.56</v>
      </c>
      <c r="J223">
        <v>2.57</v>
      </c>
      <c r="K223">
        <v>2.08</v>
      </c>
      <c r="L223">
        <v>1.75</v>
      </c>
      <c r="M223">
        <v>0.11</v>
      </c>
      <c r="N223">
        <v>0</v>
      </c>
      <c r="O223">
        <v>0</v>
      </c>
      <c r="P223" t="s">
        <v>397</v>
      </c>
      <c r="Q223" t="s">
        <v>381</v>
      </c>
      <c r="R223" t="s">
        <v>398</v>
      </c>
      <c r="S223" t="s">
        <v>399</v>
      </c>
      <c r="T223" t="s">
        <v>399</v>
      </c>
    </row>
    <row r="224" spans="1:20">
      <c r="A224" t="s">
        <v>837</v>
      </c>
      <c r="B224" t="s">
        <v>380</v>
      </c>
      <c r="C224" t="s">
        <v>838</v>
      </c>
      <c r="D224">
        <v>1.75</v>
      </c>
      <c r="E224">
        <v>2.02</v>
      </c>
      <c r="F224">
        <v>2.1800000000000002</v>
      </c>
      <c r="G224">
        <v>1.79</v>
      </c>
      <c r="H224">
        <v>2.2200000000000002</v>
      </c>
      <c r="I224">
        <v>2.95</v>
      </c>
      <c r="J224">
        <v>3.22</v>
      </c>
      <c r="K224">
        <v>3</v>
      </c>
      <c r="L224">
        <v>2.4</v>
      </c>
      <c r="M224">
        <v>1.54</v>
      </c>
      <c r="N224">
        <v>1.84</v>
      </c>
      <c r="O224">
        <v>2.4</v>
      </c>
      <c r="P224" t="s">
        <v>397</v>
      </c>
      <c r="Q224" t="s">
        <v>381</v>
      </c>
      <c r="R224" t="s">
        <v>398</v>
      </c>
      <c r="S224" t="s">
        <v>399</v>
      </c>
      <c r="T224" t="s">
        <v>399</v>
      </c>
    </row>
    <row r="225" spans="1:20">
      <c r="A225" t="s">
        <v>839</v>
      </c>
      <c r="B225" t="s">
        <v>380</v>
      </c>
      <c r="C225" t="s">
        <v>840</v>
      </c>
      <c r="D225">
        <v>0.85</v>
      </c>
      <c r="E225">
        <v>0.85</v>
      </c>
      <c r="F225">
        <v>0.84</v>
      </c>
      <c r="G225">
        <v>0.68</v>
      </c>
      <c r="H225">
        <v>0.94</v>
      </c>
      <c r="I225">
        <v>1.2</v>
      </c>
      <c r="J225">
        <v>1.36</v>
      </c>
      <c r="K225">
        <v>1.26</v>
      </c>
      <c r="L225">
        <v>1.01</v>
      </c>
      <c r="M225">
        <v>0.65</v>
      </c>
      <c r="N225">
        <v>0.67</v>
      </c>
      <c r="O225">
        <v>0.76</v>
      </c>
      <c r="P225" t="s">
        <v>397</v>
      </c>
      <c r="Q225" t="s">
        <v>381</v>
      </c>
      <c r="R225" t="s">
        <v>398</v>
      </c>
      <c r="S225" t="s">
        <v>399</v>
      </c>
      <c r="T225" t="s">
        <v>399</v>
      </c>
    </row>
    <row r="226" spans="1:20">
      <c r="A226" t="s">
        <v>841</v>
      </c>
      <c r="B226" t="s">
        <v>380</v>
      </c>
      <c r="C226" t="s">
        <v>842</v>
      </c>
      <c r="D226">
        <v>4.7</v>
      </c>
      <c r="E226">
        <v>5.75</v>
      </c>
      <c r="F226">
        <v>5.75</v>
      </c>
      <c r="G226">
        <v>5.75</v>
      </c>
      <c r="H226">
        <v>1.77</v>
      </c>
      <c r="I226">
        <v>0.41</v>
      </c>
      <c r="J226">
        <v>0.02</v>
      </c>
      <c r="K226">
        <v>0</v>
      </c>
      <c r="L226">
        <v>0</v>
      </c>
      <c r="M226">
        <v>0.65</v>
      </c>
      <c r="N226">
        <v>1.53</v>
      </c>
      <c r="O226">
        <v>5.75</v>
      </c>
      <c r="P226" t="s">
        <v>397</v>
      </c>
      <c r="Q226" t="s">
        <v>381</v>
      </c>
      <c r="R226" t="s">
        <v>398</v>
      </c>
      <c r="S226" t="s">
        <v>399</v>
      </c>
      <c r="T226" t="s">
        <v>399</v>
      </c>
    </row>
    <row r="227" spans="1:20">
      <c r="A227" t="s">
        <v>843</v>
      </c>
      <c r="B227" t="s">
        <v>380</v>
      </c>
      <c r="C227" t="s">
        <v>844</v>
      </c>
      <c r="D227">
        <v>0.51</v>
      </c>
      <c r="E227">
        <v>0.59</v>
      </c>
      <c r="F227">
        <v>0.63</v>
      </c>
      <c r="G227">
        <v>0.52</v>
      </c>
      <c r="H227">
        <v>0.64</v>
      </c>
      <c r="I227">
        <v>0.86</v>
      </c>
      <c r="J227">
        <v>0.93</v>
      </c>
      <c r="K227">
        <v>0.87</v>
      </c>
      <c r="L227">
        <v>0.7</v>
      </c>
      <c r="M227">
        <v>0.45</v>
      </c>
      <c r="N227">
        <v>0.53</v>
      </c>
      <c r="O227">
        <v>0.7</v>
      </c>
      <c r="P227" t="s">
        <v>397</v>
      </c>
      <c r="Q227" t="s">
        <v>381</v>
      </c>
      <c r="R227" t="s">
        <v>398</v>
      </c>
      <c r="S227" t="s">
        <v>399</v>
      </c>
      <c r="T227" t="s">
        <v>399</v>
      </c>
    </row>
    <row r="228" spans="1:20">
      <c r="A228" t="s">
        <v>845</v>
      </c>
      <c r="B228" t="s">
        <v>380</v>
      </c>
      <c r="C228" t="s">
        <v>846</v>
      </c>
      <c r="D228">
        <v>0.93</v>
      </c>
      <c r="E228">
        <v>1.2</v>
      </c>
      <c r="F228">
        <v>1.04</v>
      </c>
      <c r="G228">
        <v>0.91</v>
      </c>
      <c r="H228">
        <v>0.67</v>
      </c>
      <c r="I228">
        <v>0.1</v>
      </c>
      <c r="J228">
        <v>0.1</v>
      </c>
      <c r="K228">
        <v>0.03</v>
      </c>
      <c r="L228">
        <v>0.05</v>
      </c>
      <c r="M228">
        <v>0.26</v>
      </c>
      <c r="N228">
        <v>0.6</v>
      </c>
      <c r="O228">
        <v>1</v>
      </c>
      <c r="P228" t="s">
        <v>397</v>
      </c>
      <c r="Q228" t="s">
        <v>381</v>
      </c>
      <c r="R228" t="s">
        <v>398</v>
      </c>
      <c r="S228" t="s">
        <v>399</v>
      </c>
      <c r="T228" t="s">
        <v>399</v>
      </c>
    </row>
    <row r="229" spans="1:20">
      <c r="A229" t="s">
        <v>847</v>
      </c>
      <c r="B229" t="s">
        <v>595</v>
      </c>
      <c r="C229" t="s">
        <v>848</v>
      </c>
      <c r="D229">
        <v>5.51</v>
      </c>
      <c r="E229">
        <v>5.41</v>
      </c>
      <c r="F229">
        <v>4.91</v>
      </c>
      <c r="G229">
        <v>4.6900000000000004</v>
      </c>
      <c r="H229">
        <v>5.22</v>
      </c>
      <c r="I229">
        <v>5.57</v>
      </c>
      <c r="J229">
        <v>5.65</v>
      </c>
      <c r="K229">
        <v>5.65</v>
      </c>
      <c r="L229">
        <v>5.63</v>
      </c>
      <c r="M229">
        <v>5.72</v>
      </c>
      <c r="N229">
        <v>5.74</v>
      </c>
      <c r="O229">
        <v>5.75</v>
      </c>
      <c r="P229" t="s">
        <v>397</v>
      </c>
      <c r="Q229" t="s">
        <v>383</v>
      </c>
      <c r="R229" t="s">
        <v>398</v>
      </c>
      <c r="S229" t="s">
        <v>399</v>
      </c>
      <c r="T229" t="s">
        <v>399</v>
      </c>
    </row>
    <row r="230" spans="1:20">
      <c r="A230" t="s">
        <v>849</v>
      </c>
      <c r="B230" t="s">
        <v>595</v>
      </c>
      <c r="C230" t="s">
        <v>850</v>
      </c>
      <c r="D230">
        <v>0</v>
      </c>
      <c r="E230">
        <v>3.34</v>
      </c>
      <c r="F230">
        <v>14.46</v>
      </c>
      <c r="G230">
        <v>46.15</v>
      </c>
      <c r="H230">
        <v>42.4</v>
      </c>
      <c r="I230">
        <v>62.27</v>
      </c>
      <c r="J230">
        <v>57.96</v>
      </c>
      <c r="K230">
        <v>56.99</v>
      </c>
      <c r="L230">
        <v>46.43</v>
      </c>
      <c r="M230">
        <v>40.869999999999997</v>
      </c>
      <c r="N230">
        <v>5.7</v>
      </c>
      <c r="O230">
        <v>0</v>
      </c>
      <c r="P230" t="s">
        <v>397</v>
      </c>
      <c r="Q230" t="s">
        <v>383</v>
      </c>
      <c r="R230" t="s">
        <v>398</v>
      </c>
      <c r="S230" t="s">
        <v>399</v>
      </c>
      <c r="T230" t="s">
        <v>399</v>
      </c>
    </row>
    <row r="231" spans="1:20">
      <c r="A231" t="s">
        <v>851</v>
      </c>
      <c r="B231" t="s">
        <v>595</v>
      </c>
      <c r="C231" t="s">
        <v>852</v>
      </c>
      <c r="D231">
        <v>0</v>
      </c>
      <c r="E231">
        <v>0.05</v>
      </c>
      <c r="F231">
        <v>0.21</v>
      </c>
      <c r="G231">
        <v>0.66</v>
      </c>
      <c r="H231">
        <v>0.61</v>
      </c>
      <c r="I231">
        <v>0.9</v>
      </c>
      <c r="J231">
        <v>0.83</v>
      </c>
      <c r="K231">
        <v>0.82</v>
      </c>
      <c r="L231">
        <v>0.67</v>
      </c>
      <c r="M231">
        <v>0.59</v>
      </c>
      <c r="N231">
        <v>0.08</v>
      </c>
      <c r="O231">
        <v>0</v>
      </c>
      <c r="P231" t="s">
        <v>397</v>
      </c>
      <c r="Q231" t="s">
        <v>383</v>
      </c>
      <c r="R231" t="s">
        <v>398</v>
      </c>
      <c r="S231" t="s">
        <v>399</v>
      </c>
      <c r="T231" t="s">
        <v>399</v>
      </c>
    </row>
    <row r="232" spans="1:20">
      <c r="A232" t="s">
        <v>853</v>
      </c>
      <c r="B232" t="s">
        <v>595</v>
      </c>
      <c r="C232" t="s">
        <v>854</v>
      </c>
      <c r="D232">
        <v>0</v>
      </c>
      <c r="E232">
        <v>0.12</v>
      </c>
      <c r="F232">
        <v>0.52</v>
      </c>
      <c r="G232">
        <v>1.66</v>
      </c>
      <c r="H232">
        <v>1.53</v>
      </c>
      <c r="I232">
        <v>2.2400000000000002</v>
      </c>
      <c r="J232">
        <v>2.09</v>
      </c>
      <c r="K232">
        <v>2.0499999999999998</v>
      </c>
      <c r="L232">
        <v>1.67</v>
      </c>
      <c r="M232">
        <v>1.47</v>
      </c>
      <c r="N232">
        <v>0.21</v>
      </c>
      <c r="O232">
        <v>0</v>
      </c>
      <c r="P232" t="s">
        <v>397</v>
      </c>
      <c r="Q232" t="s">
        <v>383</v>
      </c>
      <c r="R232" t="s">
        <v>398</v>
      </c>
      <c r="S232" t="s">
        <v>399</v>
      </c>
      <c r="T232" t="s">
        <v>399</v>
      </c>
    </row>
    <row r="233" spans="1:20">
      <c r="A233" t="s">
        <v>855</v>
      </c>
      <c r="B233" t="s">
        <v>595</v>
      </c>
      <c r="C233" t="s">
        <v>856</v>
      </c>
      <c r="D233" t="s">
        <v>399</v>
      </c>
      <c r="E233" t="s">
        <v>399</v>
      </c>
      <c r="F233" t="s">
        <v>399</v>
      </c>
      <c r="G233">
        <v>1.1399999999999999</v>
      </c>
      <c r="H233">
        <v>1.06</v>
      </c>
      <c r="I233">
        <v>1.55</v>
      </c>
      <c r="J233">
        <v>1.44</v>
      </c>
      <c r="K233">
        <v>1.42</v>
      </c>
      <c r="L233">
        <v>1.1499999999999999</v>
      </c>
      <c r="M233">
        <v>1.02</v>
      </c>
      <c r="N233">
        <v>0.14000000000000001</v>
      </c>
      <c r="O233">
        <v>0</v>
      </c>
      <c r="P233" t="s">
        <v>397</v>
      </c>
      <c r="Q233" t="s">
        <v>383</v>
      </c>
      <c r="R233" t="s">
        <v>746</v>
      </c>
      <c r="S233" t="s">
        <v>857</v>
      </c>
      <c r="T233" t="s">
        <v>858</v>
      </c>
    </row>
    <row r="234" spans="1:20">
      <c r="A234" t="s">
        <v>859</v>
      </c>
      <c r="B234" t="s">
        <v>404</v>
      </c>
      <c r="C234" t="s">
        <v>860</v>
      </c>
      <c r="D234">
        <v>0</v>
      </c>
      <c r="E234">
        <v>0</v>
      </c>
      <c r="F234">
        <v>0</v>
      </c>
      <c r="G234">
        <v>0.06</v>
      </c>
      <c r="H234">
        <v>0.59</v>
      </c>
      <c r="I234">
        <v>0.83</v>
      </c>
      <c r="J234">
        <v>0.92</v>
      </c>
      <c r="K234">
        <v>0.73</v>
      </c>
      <c r="L234">
        <v>0.42</v>
      </c>
      <c r="M234">
        <v>0.1</v>
      </c>
      <c r="N234">
        <v>0</v>
      </c>
      <c r="O234">
        <v>0</v>
      </c>
      <c r="P234" t="s">
        <v>397</v>
      </c>
      <c r="Q234" t="s">
        <v>381</v>
      </c>
      <c r="R234" t="s">
        <v>398</v>
      </c>
      <c r="S234" t="s">
        <v>399</v>
      </c>
      <c r="T234" t="s">
        <v>399</v>
      </c>
    </row>
    <row r="235" spans="1:20">
      <c r="A235" t="s">
        <v>861</v>
      </c>
      <c r="B235" t="s">
        <v>437</v>
      </c>
      <c r="C235" t="s">
        <v>862</v>
      </c>
      <c r="D235">
        <v>70</v>
      </c>
      <c r="E235">
        <v>70</v>
      </c>
      <c r="F235">
        <v>70</v>
      </c>
      <c r="G235">
        <v>70</v>
      </c>
      <c r="H235">
        <v>70</v>
      </c>
      <c r="I235">
        <v>70</v>
      </c>
      <c r="J235">
        <v>70</v>
      </c>
      <c r="K235">
        <v>70</v>
      </c>
      <c r="L235">
        <v>70</v>
      </c>
      <c r="M235">
        <v>70</v>
      </c>
      <c r="N235">
        <v>70</v>
      </c>
      <c r="O235">
        <v>70</v>
      </c>
      <c r="P235" t="s">
        <v>410</v>
      </c>
      <c r="Q235" t="s">
        <v>381</v>
      </c>
      <c r="R235" t="s">
        <v>398</v>
      </c>
      <c r="S235" t="s">
        <v>399</v>
      </c>
      <c r="T235" t="s">
        <v>399</v>
      </c>
    </row>
    <row r="236" spans="1:20">
      <c r="A236" t="s">
        <v>863</v>
      </c>
      <c r="B236" t="s">
        <v>404</v>
      </c>
      <c r="C236" t="s">
        <v>864</v>
      </c>
      <c r="D236">
        <v>0.9</v>
      </c>
      <c r="E236">
        <v>0.9</v>
      </c>
      <c r="F236">
        <v>0.9</v>
      </c>
      <c r="G236">
        <v>0.9</v>
      </c>
      <c r="H236">
        <v>0.9</v>
      </c>
      <c r="I236">
        <v>0.9</v>
      </c>
      <c r="J236">
        <v>0.9</v>
      </c>
      <c r="K236">
        <v>0.9</v>
      </c>
      <c r="L236">
        <v>0.9</v>
      </c>
      <c r="M236">
        <v>0.9</v>
      </c>
      <c r="N236">
        <v>0.9</v>
      </c>
      <c r="O236">
        <v>0.9</v>
      </c>
      <c r="P236" t="s">
        <v>397</v>
      </c>
      <c r="Q236" t="s">
        <v>381</v>
      </c>
      <c r="R236" t="s">
        <v>398</v>
      </c>
      <c r="S236" t="s">
        <v>399</v>
      </c>
      <c r="T236" t="s">
        <v>399</v>
      </c>
    </row>
    <row r="237" spans="1:20">
      <c r="A237" t="s">
        <v>865</v>
      </c>
      <c r="B237" t="s">
        <v>404</v>
      </c>
      <c r="C237" t="s">
        <v>866</v>
      </c>
      <c r="D237">
        <v>3.2</v>
      </c>
      <c r="E237">
        <v>3.2</v>
      </c>
      <c r="F237">
        <v>3.2</v>
      </c>
      <c r="G237">
        <v>3.2</v>
      </c>
      <c r="H237">
        <v>3.2</v>
      </c>
      <c r="I237">
        <v>3.2</v>
      </c>
      <c r="J237">
        <v>3.2</v>
      </c>
      <c r="K237">
        <v>3.2</v>
      </c>
      <c r="L237">
        <v>3.2</v>
      </c>
      <c r="M237">
        <v>3.2</v>
      </c>
      <c r="N237">
        <v>3.2</v>
      </c>
      <c r="O237">
        <v>3.2</v>
      </c>
      <c r="P237" t="s">
        <v>397</v>
      </c>
      <c r="Q237" t="s">
        <v>381</v>
      </c>
      <c r="R237" t="s">
        <v>398</v>
      </c>
      <c r="S237" t="s">
        <v>399</v>
      </c>
      <c r="T237" t="s">
        <v>399</v>
      </c>
    </row>
    <row r="238" spans="1:20">
      <c r="A238" t="s">
        <v>867</v>
      </c>
      <c r="B238" t="s">
        <v>404</v>
      </c>
      <c r="C238" t="s">
        <v>868</v>
      </c>
      <c r="D238">
        <v>4.2</v>
      </c>
      <c r="E238">
        <v>4.2</v>
      </c>
      <c r="F238">
        <v>4.2</v>
      </c>
      <c r="G238">
        <v>4.2</v>
      </c>
      <c r="H238">
        <v>4.2</v>
      </c>
      <c r="I238">
        <v>4.2</v>
      </c>
      <c r="J238">
        <v>4.2</v>
      </c>
      <c r="K238">
        <v>4.2</v>
      </c>
      <c r="L238">
        <v>4.2</v>
      </c>
      <c r="M238">
        <v>4.2</v>
      </c>
      <c r="N238">
        <v>4.2</v>
      </c>
      <c r="O238">
        <v>4.2</v>
      </c>
      <c r="P238" t="s">
        <v>397</v>
      </c>
      <c r="Q238" t="s">
        <v>381</v>
      </c>
      <c r="R238" t="s">
        <v>398</v>
      </c>
      <c r="S238" t="s">
        <v>399</v>
      </c>
      <c r="T238" t="s">
        <v>399</v>
      </c>
    </row>
    <row r="239" spans="1:20">
      <c r="A239" t="s">
        <v>869</v>
      </c>
      <c r="B239" t="s">
        <v>440</v>
      </c>
      <c r="C239" t="s">
        <v>870</v>
      </c>
      <c r="D239">
        <v>208.03</v>
      </c>
      <c r="E239">
        <v>217.83</v>
      </c>
      <c r="F239">
        <v>155.78</v>
      </c>
      <c r="G239">
        <v>167.59</v>
      </c>
      <c r="H239">
        <v>212.47</v>
      </c>
      <c r="I239">
        <v>236.18</v>
      </c>
      <c r="J239">
        <v>239.2</v>
      </c>
      <c r="K239">
        <v>231.08</v>
      </c>
      <c r="L239">
        <v>165.72</v>
      </c>
      <c r="M239">
        <v>185.08</v>
      </c>
      <c r="N239">
        <v>212.71</v>
      </c>
      <c r="O239">
        <v>202.53</v>
      </c>
      <c r="P239" t="s">
        <v>397</v>
      </c>
      <c r="Q239" t="s">
        <v>381</v>
      </c>
      <c r="R239" t="s">
        <v>398</v>
      </c>
      <c r="S239" t="s">
        <v>399</v>
      </c>
      <c r="T239" t="s">
        <v>399</v>
      </c>
    </row>
    <row r="240" spans="1:20">
      <c r="A240" t="s">
        <v>871</v>
      </c>
      <c r="B240" t="s">
        <v>595</v>
      </c>
      <c r="C240" t="s">
        <v>872</v>
      </c>
      <c r="D240">
        <v>5.65</v>
      </c>
      <c r="E240">
        <v>8.65</v>
      </c>
      <c r="F240">
        <v>9.15</v>
      </c>
      <c r="G240">
        <v>15.7</v>
      </c>
      <c r="H240">
        <v>15.3</v>
      </c>
      <c r="I240">
        <v>23.75</v>
      </c>
      <c r="J240">
        <v>14.85</v>
      </c>
      <c r="K240">
        <v>13.25</v>
      </c>
      <c r="L240">
        <v>13.25</v>
      </c>
      <c r="M240">
        <v>4.4000000000000004</v>
      </c>
      <c r="N240">
        <v>4.2</v>
      </c>
      <c r="O240">
        <v>7.6</v>
      </c>
      <c r="P240" t="s">
        <v>397</v>
      </c>
      <c r="Q240" t="s">
        <v>383</v>
      </c>
      <c r="R240" t="s">
        <v>398</v>
      </c>
      <c r="S240" t="s">
        <v>399</v>
      </c>
      <c r="T240" t="s">
        <v>399</v>
      </c>
    </row>
    <row r="241" spans="1:20">
      <c r="A241" t="s">
        <v>873</v>
      </c>
      <c r="B241" t="s">
        <v>532</v>
      </c>
      <c r="C241" t="s">
        <v>874</v>
      </c>
      <c r="D241">
        <v>0</v>
      </c>
      <c r="E241">
        <v>0</v>
      </c>
      <c r="F241">
        <v>0</v>
      </c>
      <c r="G241">
        <v>0</v>
      </c>
      <c r="H241">
        <v>0</v>
      </c>
      <c r="I241">
        <v>0</v>
      </c>
      <c r="J241">
        <v>0</v>
      </c>
      <c r="K241">
        <v>0</v>
      </c>
      <c r="L241">
        <v>0</v>
      </c>
      <c r="M241">
        <v>0</v>
      </c>
      <c r="N241">
        <v>0</v>
      </c>
      <c r="O241">
        <v>0</v>
      </c>
      <c r="P241" t="s">
        <v>397</v>
      </c>
      <c r="Q241" t="s">
        <v>381</v>
      </c>
      <c r="R241" t="s">
        <v>406</v>
      </c>
      <c r="S241" t="s">
        <v>399</v>
      </c>
      <c r="T241" t="s">
        <v>399</v>
      </c>
    </row>
    <row r="242" spans="1:20">
      <c r="A242" t="s">
        <v>875</v>
      </c>
      <c r="B242" t="s">
        <v>440</v>
      </c>
      <c r="C242" t="s">
        <v>876</v>
      </c>
      <c r="D242">
        <v>6</v>
      </c>
      <c r="E242">
        <v>6</v>
      </c>
      <c r="F242">
        <v>6</v>
      </c>
      <c r="G242">
        <v>6</v>
      </c>
      <c r="H242">
        <v>6</v>
      </c>
      <c r="I242">
        <v>6</v>
      </c>
      <c r="J242">
        <v>6</v>
      </c>
      <c r="K242">
        <v>6</v>
      </c>
      <c r="L242">
        <v>6</v>
      </c>
      <c r="M242">
        <v>6</v>
      </c>
      <c r="N242">
        <v>6</v>
      </c>
      <c r="O242">
        <v>6</v>
      </c>
      <c r="P242" t="s">
        <v>410</v>
      </c>
      <c r="Q242" t="s">
        <v>381</v>
      </c>
      <c r="R242" t="s">
        <v>398</v>
      </c>
      <c r="S242" t="s">
        <v>399</v>
      </c>
      <c r="T242" t="s">
        <v>399</v>
      </c>
    </row>
    <row r="243" spans="1:20">
      <c r="A243" t="s">
        <v>877</v>
      </c>
      <c r="B243" t="s">
        <v>440</v>
      </c>
      <c r="C243" t="s">
        <v>878</v>
      </c>
      <c r="D243">
        <v>24</v>
      </c>
      <c r="E243">
        <v>24</v>
      </c>
      <c r="F243">
        <v>24</v>
      </c>
      <c r="G243">
        <v>24</v>
      </c>
      <c r="H243">
        <v>24</v>
      </c>
      <c r="I243">
        <v>24</v>
      </c>
      <c r="J243">
        <v>24</v>
      </c>
      <c r="K243">
        <v>24</v>
      </c>
      <c r="L243">
        <v>24</v>
      </c>
      <c r="M243">
        <v>24</v>
      </c>
      <c r="N243">
        <v>24</v>
      </c>
      <c r="O243">
        <v>24</v>
      </c>
      <c r="P243" t="s">
        <v>410</v>
      </c>
      <c r="Q243" t="s">
        <v>381</v>
      </c>
      <c r="R243" t="s">
        <v>398</v>
      </c>
      <c r="S243" t="s">
        <v>399</v>
      </c>
      <c r="T243" t="s">
        <v>399</v>
      </c>
    </row>
    <row r="244" spans="1:20">
      <c r="A244" t="s">
        <v>879</v>
      </c>
      <c r="B244" t="s">
        <v>440</v>
      </c>
      <c r="C244" t="s">
        <v>880</v>
      </c>
      <c r="D244">
        <v>24</v>
      </c>
      <c r="E244">
        <v>24</v>
      </c>
      <c r="F244">
        <v>24</v>
      </c>
      <c r="G244">
        <v>24</v>
      </c>
      <c r="H244">
        <v>24</v>
      </c>
      <c r="I244">
        <v>24</v>
      </c>
      <c r="J244">
        <v>24</v>
      </c>
      <c r="K244">
        <v>24</v>
      </c>
      <c r="L244">
        <v>24</v>
      </c>
      <c r="M244">
        <v>24</v>
      </c>
      <c r="N244">
        <v>24</v>
      </c>
      <c r="O244">
        <v>24</v>
      </c>
      <c r="P244" t="s">
        <v>410</v>
      </c>
      <c r="Q244" t="s">
        <v>381</v>
      </c>
      <c r="R244" t="s">
        <v>398</v>
      </c>
      <c r="S244" t="s">
        <v>399</v>
      </c>
      <c r="T244" t="s">
        <v>399</v>
      </c>
    </row>
    <row r="245" spans="1:20">
      <c r="A245" t="s">
        <v>881</v>
      </c>
      <c r="B245" t="s">
        <v>595</v>
      </c>
      <c r="C245" t="s">
        <v>882</v>
      </c>
      <c r="D245">
        <v>0</v>
      </c>
      <c r="E245">
        <v>3.12</v>
      </c>
      <c r="F245">
        <v>13.52</v>
      </c>
      <c r="G245">
        <v>43.16</v>
      </c>
      <c r="H245">
        <v>39.65</v>
      </c>
      <c r="I245">
        <v>58.24</v>
      </c>
      <c r="J245">
        <v>54.21</v>
      </c>
      <c r="K245">
        <v>53.3</v>
      </c>
      <c r="L245">
        <v>43.42</v>
      </c>
      <c r="M245">
        <v>38.22</v>
      </c>
      <c r="N245">
        <v>5.33</v>
      </c>
      <c r="O245">
        <v>0</v>
      </c>
      <c r="P245" t="s">
        <v>397</v>
      </c>
      <c r="Q245" t="s">
        <v>383</v>
      </c>
      <c r="R245" t="s">
        <v>398</v>
      </c>
      <c r="S245" t="s">
        <v>399</v>
      </c>
      <c r="T245" t="s">
        <v>399</v>
      </c>
    </row>
    <row r="246" spans="1:20">
      <c r="A246" t="s">
        <v>883</v>
      </c>
      <c r="B246" t="s">
        <v>408</v>
      </c>
      <c r="C246" t="s">
        <v>884</v>
      </c>
      <c r="D246">
        <v>0</v>
      </c>
      <c r="E246">
        <v>0</v>
      </c>
      <c r="F246">
        <v>0</v>
      </c>
      <c r="G246">
        <v>0</v>
      </c>
      <c r="H246">
        <v>0</v>
      </c>
      <c r="I246">
        <v>0</v>
      </c>
      <c r="J246">
        <v>0</v>
      </c>
      <c r="K246">
        <v>0</v>
      </c>
      <c r="L246">
        <v>0</v>
      </c>
      <c r="M246">
        <v>0</v>
      </c>
      <c r="N246">
        <v>0</v>
      </c>
      <c r="O246">
        <v>0</v>
      </c>
      <c r="P246" t="s">
        <v>397</v>
      </c>
      <c r="Q246" t="s">
        <v>381</v>
      </c>
      <c r="R246" t="s">
        <v>406</v>
      </c>
      <c r="S246" t="s">
        <v>399</v>
      </c>
      <c r="T246" t="s">
        <v>399</v>
      </c>
    </row>
    <row r="247" spans="1:20">
      <c r="A247" t="s">
        <v>885</v>
      </c>
      <c r="B247" t="s">
        <v>380</v>
      </c>
      <c r="C247" t="s">
        <v>886</v>
      </c>
      <c r="D247">
        <v>4.13</v>
      </c>
      <c r="E247">
        <v>3.51</v>
      </c>
      <c r="F247">
        <v>3.69</v>
      </c>
      <c r="G247">
        <v>4.01</v>
      </c>
      <c r="H247">
        <v>3.63</v>
      </c>
      <c r="I247">
        <v>3.95</v>
      </c>
      <c r="J247">
        <v>4.16</v>
      </c>
      <c r="K247">
        <v>4.1399999999999997</v>
      </c>
      <c r="L247">
        <v>4.17</v>
      </c>
      <c r="M247">
        <v>3.86</v>
      </c>
      <c r="N247">
        <v>3.98</v>
      </c>
      <c r="O247">
        <v>3.73</v>
      </c>
      <c r="P247" t="s">
        <v>410</v>
      </c>
      <c r="Q247" t="s">
        <v>381</v>
      </c>
      <c r="R247" t="s">
        <v>398</v>
      </c>
      <c r="S247" t="s">
        <v>399</v>
      </c>
      <c r="T247" t="s">
        <v>399</v>
      </c>
    </row>
    <row r="248" spans="1:20">
      <c r="A248" t="s">
        <v>887</v>
      </c>
      <c r="B248" t="s">
        <v>380</v>
      </c>
      <c r="C248" t="s">
        <v>888</v>
      </c>
      <c r="D248">
        <v>0.16</v>
      </c>
      <c r="E248">
        <v>0.1</v>
      </c>
      <c r="F248">
        <v>0.1</v>
      </c>
      <c r="G248">
        <v>0.11</v>
      </c>
      <c r="H248">
        <v>0.15</v>
      </c>
      <c r="I248">
        <v>0.09</v>
      </c>
      <c r="J248">
        <v>0.06</v>
      </c>
      <c r="K248">
        <v>7.0000000000000007E-2</v>
      </c>
      <c r="L248">
        <v>0.09</v>
      </c>
      <c r="M248">
        <v>0.14000000000000001</v>
      </c>
      <c r="N248">
        <v>0.14000000000000001</v>
      </c>
      <c r="O248">
        <v>0.2</v>
      </c>
      <c r="P248" t="s">
        <v>397</v>
      </c>
      <c r="Q248" t="s">
        <v>381</v>
      </c>
      <c r="R248" t="s">
        <v>398</v>
      </c>
      <c r="S248" t="s">
        <v>399</v>
      </c>
      <c r="T248" t="s">
        <v>399</v>
      </c>
    </row>
    <row r="249" spans="1:20">
      <c r="A249" t="s">
        <v>889</v>
      </c>
      <c r="B249" t="s">
        <v>380</v>
      </c>
      <c r="C249" t="s">
        <v>890</v>
      </c>
      <c r="D249">
        <v>0.01</v>
      </c>
      <c r="E249">
        <v>0.01</v>
      </c>
      <c r="F249">
        <v>0.01</v>
      </c>
      <c r="G249">
        <v>0.01</v>
      </c>
      <c r="H249">
        <v>0.01</v>
      </c>
      <c r="I249">
        <v>0.01</v>
      </c>
      <c r="J249">
        <v>0</v>
      </c>
      <c r="K249">
        <v>0</v>
      </c>
      <c r="L249">
        <v>0</v>
      </c>
      <c r="M249">
        <v>0</v>
      </c>
      <c r="N249">
        <v>0.01</v>
      </c>
      <c r="O249">
        <v>0.01</v>
      </c>
      <c r="P249" t="s">
        <v>397</v>
      </c>
      <c r="Q249" t="s">
        <v>381</v>
      </c>
      <c r="R249" t="s">
        <v>398</v>
      </c>
      <c r="S249" t="s">
        <v>399</v>
      </c>
      <c r="T249" t="s">
        <v>399</v>
      </c>
    </row>
    <row r="250" spans="1:20">
      <c r="A250" t="s">
        <v>891</v>
      </c>
      <c r="B250" t="s">
        <v>440</v>
      </c>
      <c r="C250" t="s">
        <v>892</v>
      </c>
      <c r="D250">
        <v>0</v>
      </c>
      <c r="E250">
        <v>0.46</v>
      </c>
      <c r="F250">
        <v>1.98</v>
      </c>
      <c r="G250">
        <v>6.31</v>
      </c>
      <c r="H250">
        <v>5.8</v>
      </c>
      <c r="I250">
        <v>8.51</v>
      </c>
      <c r="J250">
        <v>7.92</v>
      </c>
      <c r="K250">
        <v>7.79</v>
      </c>
      <c r="L250">
        <v>6.35</v>
      </c>
      <c r="M250">
        <v>5.59</v>
      </c>
      <c r="N250">
        <v>0.78</v>
      </c>
      <c r="O250">
        <v>0</v>
      </c>
      <c r="P250" t="s">
        <v>397</v>
      </c>
      <c r="Q250" t="s">
        <v>381</v>
      </c>
      <c r="R250" t="s">
        <v>662</v>
      </c>
      <c r="S250" t="s">
        <v>663</v>
      </c>
      <c r="T250" t="s">
        <v>893</v>
      </c>
    </row>
    <row r="251" spans="1:20">
      <c r="A251" t="s">
        <v>894</v>
      </c>
      <c r="B251" t="s">
        <v>404</v>
      </c>
      <c r="C251" t="s">
        <v>895</v>
      </c>
      <c r="D251">
        <v>0.15</v>
      </c>
      <c r="E251">
        <v>0.17</v>
      </c>
      <c r="F251">
        <v>0.19</v>
      </c>
      <c r="G251">
        <v>0.15</v>
      </c>
      <c r="H251">
        <v>0.19</v>
      </c>
      <c r="I251">
        <v>0.26</v>
      </c>
      <c r="J251">
        <v>0.14000000000000001</v>
      </c>
      <c r="K251">
        <v>0.13</v>
      </c>
      <c r="L251">
        <v>0.1</v>
      </c>
      <c r="M251">
        <v>7.0000000000000007E-2</v>
      </c>
      <c r="N251">
        <v>0.08</v>
      </c>
      <c r="O251">
        <v>0.1</v>
      </c>
      <c r="P251" t="s">
        <v>397</v>
      </c>
      <c r="Q251" t="s">
        <v>381</v>
      </c>
      <c r="R251" t="s">
        <v>398</v>
      </c>
      <c r="S251" t="s">
        <v>399</v>
      </c>
      <c r="T251" t="s">
        <v>399</v>
      </c>
    </row>
    <row r="252" spans="1:20">
      <c r="A252" t="s">
        <v>896</v>
      </c>
      <c r="B252" t="s">
        <v>404</v>
      </c>
      <c r="C252" t="s">
        <v>897</v>
      </c>
      <c r="D252">
        <v>0.15</v>
      </c>
      <c r="E252">
        <v>0.17</v>
      </c>
      <c r="F252">
        <v>0.19</v>
      </c>
      <c r="G252">
        <v>0.15</v>
      </c>
      <c r="H252">
        <v>0.24</v>
      </c>
      <c r="I252">
        <v>0.45</v>
      </c>
      <c r="J252">
        <v>0.39</v>
      </c>
      <c r="K252">
        <v>0.3</v>
      </c>
      <c r="L252">
        <v>0.12</v>
      </c>
      <c r="M252">
        <v>7.0000000000000007E-2</v>
      </c>
      <c r="N252">
        <v>0.08</v>
      </c>
      <c r="O252">
        <v>0.1</v>
      </c>
      <c r="P252" t="s">
        <v>397</v>
      </c>
      <c r="Q252" t="s">
        <v>381</v>
      </c>
      <c r="R252" t="s">
        <v>398</v>
      </c>
      <c r="S252" t="s">
        <v>399</v>
      </c>
      <c r="T252" t="s">
        <v>399</v>
      </c>
    </row>
    <row r="253" spans="1:20">
      <c r="A253" t="s">
        <v>898</v>
      </c>
      <c r="B253" t="s">
        <v>380</v>
      </c>
      <c r="C253" t="s">
        <v>899</v>
      </c>
      <c r="D253" t="s">
        <v>399</v>
      </c>
      <c r="E253" t="s">
        <v>399</v>
      </c>
      <c r="F253">
        <v>4.16</v>
      </c>
      <c r="G253">
        <v>13.28</v>
      </c>
      <c r="H253">
        <v>12.2</v>
      </c>
      <c r="I253">
        <v>17.920000000000002</v>
      </c>
      <c r="J253">
        <v>16.68</v>
      </c>
      <c r="K253">
        <v>16.399999999999999</v>
      </c>
      <c r="L253">
        <v>13.36</v>
      </c>
      <c r="M253">
        <v>11.76</v>
      </c>
      <c r="N253">
        <v>1.64</v>
      </c>
      <c r="O253">
        <v>0</v>
      </c>
      <c r="P253" t="s">
        <v>397</v>
      </c>
      <c r="Q253" t="s">
        <v>381</v>
      </c>
      <c r="R253" t="s">
        <v>398</v>
      </c>
      <c r="S253" t="s">
        <v>399</v>
      </c>
      <c r="T253" t="s">
        <v>399</v>
      </c>
    </row>
    <row r="254" spans="1:20">
      <c r="A254" t="s">
        <v>900</v>
      </c>
      <c r="B254" t="s">
        <v>437</v>
      </c>
      <c r="C254" t="s">
        <v>901</v>
      </c>
      <c r="D254">
        <v>0</v>
      </c>
      <c r="E254">
        <v>0.02</v>
      </c>
      <c r="F254">
        <v>0.1</v>
      </c>
      <c r="G254">
        <v>0.33</v>
      </c>
      <c r="H254">
        <v>0.31</v>
      </c>
      <c r="I254">
        <v>0.45</v>
      </c>
      <c r="J254">
        <v>0.42</v>
      </c>
      <c r="K254">
        <v>0.41</v>
      </c>
      <c r="L254">
        <v>0.33</v>
      </c>
      <c r="M254">
        <v>0.28999999999999998</v>
      </c>
      <c r="N254">
        <v>0.04</v>
      </c>
      <c r="O254">
        <v>0</v>
      </c>
      <c r="P254" t="s">
        <v>397</v>
      </c>
      <c r="Q254" t="s">
        <v>381</v>
      </c>
      <c r="R254" t="s">
        <v>662</v>
      </c>
      <c r="S254" t="s">
        <v>663</v>
      </c>
      <c r="T254" t="s">
        <v>902</v>
      </c>
    </row>
    <row r="255" spans="1:20">
      <c r="A255" t="s">
        <v>903</v>
      </c>
      <c r="B255" t="s">
        <v>437</v>
      </c>
      <c r="C255" t="s">
        <v>904</v>
      </c>
      <c r="D255">
        <v>0</v>
      </c>
      <c r="E255">
        <v>0.02</v>
      </c>
      <c r="F255">
        <v>0.1</v>
      </c>
      <c r="G255">
        <v>0.33</v>
      </c>
      <c r="H255">
        <v>0.31</v>
      </c>
      <c r="I255">
        <v>0.45</v>
      </c>
      <c r="J255">
        <v>0.42</v>
      </c>
      <c r="K255">
        <v>0.41</v>
      </c>
      <c r="L255">
        <v>0.33</v>
      </c>
      <c r="M255">
        <v>0.28999999999999998</v>
      </c>
      <c r="N255">
        <v>0.04</v>
      </c>
      <c r="O255">
        <v>0</v>
      </c>
      <c r="P255" t="s">
        <v>397</v>
      </c>
      <c r="Q255" t="s">
        <v>381</v>
      </c>
      <c r="R255" t="s">
        <v>662</v>
      </c>
      <c r="S255" t="s">
        <v>663</v>
      </c>
      <c r="T255" t="s">
        <v>902</v>
      </c>
    </row>
    <row r="256" spans="1:20">
      <c r="A256" t="s">
        <v>905</v>
      </c>
      <c r="B256" t="s">
        <v>437</v>
      </c>
      <c r="C256" t="s">
        <v>906</v>
      </c>
      <c r="D256">
        <v>1.62</v>
      </c>
      <c r="E256">
        <v>1.68</v>
      </c>
      <c r="F256">
        <v>2.14</v>
      </c>
      <c r="G256">
        <v>2.09</v>
      </c>
      <c r="H256">
        <v>2.0099999999999998</v>
      </c>
      <c r="I256">
        <v>1.98</v>
      </c>
      <c r="J256">
        <v>1.85</v>
      </c>
      <c r="K256">
        <v>1.8</v>
      </c>
      <c r="L256">
        <v>2.02</v>
      </c>
      <c r="M256">
        <v>1.98</v>
      </c>
      <c r="N256">
        <v>1.97</v>
      </c>
      <c r="O256">
        <v>2.12</v>
      </c>
      <c r="P256" t="s">
        <v>397</v>
      </c>
      <c r="Q256" t="s">
        <v>381</v>
      </c>
      <c r="R256" t="s">
        <v>398</v>
      </c>
      <c r="S256" t="s">
        <v>399</v>
      </c>
      <c r="T256" t="s">
        <v>399</v>
      </c>
    </row>
    <row r="257" spans="1:20">
      <c r="A257" t="s">
        <v>907</v>
      </c>
      <c r="B257" t="s">
        <v>437</v>
      </c>
      <c r="C257" t="s">
        <v>907</v>
      </c>
      <c r="D257">
        <v>0.32</v>
      </c>
      <c r="E257">
        <v>0.37</v>
      </c>
      <c r="F257">
        <v>0.63</v>
      </c>
      <c r="G257">
        <v>0.26</v>
      </c>
      <c r="H257">
        <v>0.1</v>
      </c>
      <c r="I257">
        <v>0.01</v>
      </c>
      <c r="J257">
        <v>0</v>
      </c>
      <c r="K257">
        <v>0</v>
      </c>
      <c r="L257">
        <v>0</v>
      </c>
      <c r="M257">
        <v>0.02</v>
      </c>
      <c r="N257">
        <v>0.01</v>
      </c>
      <c r="O257">
        <v>0.4</v>
      </c>
      <c r="P257" t="s">
        <v>397</v>
      </c>
      <c r="Q257" t="s">
        <v>381</v>
      </c>
      <c r="R257" t="s">
        <v>398</v>
      </c>
      <c r="S257" t="s">
        <v>399</v>
      </c>
      <c r="T257" t="s">
        <v>399</v>
      </c>
    </row>
    <row r="258" spans="1:20">
      <c r="A258" t="s">
        <v>908</v>
      </c>
      <c r="B258" t="s">
        <v>437</v>
      </c>
      <c r="C258" t="s">
        <v>909</v>
      </c>
      <c r="D258">
        <v>7</v>
      </c>
      <c r="E258">
        <v>7</v>
      </c>
      <c r="F258">
        <v>7</v>
      </c>
      <c r="G258">
        <v>7</v>
      </c>
      <c r="H258">
        <v>7</v>
      </c>
      <c r="I258">
        <v>7</v>
      </c>
      <c r="J258">
        <v>7</v>
      </c>
      <c r="K258">
        <v>7</v>
      </c>
      <c r="L258">
        <v>7</v>
      </c>
      <c r="M258">
        <v>7</v>
      </c>
      <c r="N258">
        <v>7</v>
      </c>
      <c r="O258">
        <v>7</v>
      </c>
      <c r="P258" t="s">
        <v>397</v>
      </c>
      <c r="Q258" t="s">
        <v>381</v>
      </c>
      <c r="R258" t="s">
        <v>398</v>
      </c>
      <c r="S258" t="s">
        <v>399</v>
      </c>
      <c r="T258" t="s">
        <v>399</v>
      </c>
    </row>
    <row r="259" spans="1:20">
      <c r="A259" t="s">
        <v>910</v>
      </c>
      <c r="B259" t="s">
        <v>422</v>
      </c>
      <c r="C259" t="s">
        <v>911</v>
      </c>
      <c r="D259">
        <v>0</v>
      </c>
      <c r="E259">
        <v>0.04</v>
      </c>
      <c r="F259">
        <v>0.16</v>
      </c>
      <c r="G259">
        <v>0.5</v>
      </c>
      <c r="H259">
        <v>0.46</v>
      </c>
      <c r="I259">
        <v>0.67</v>
      </c>
      <c r="J259">
        <v>0.63</v>
      </c>
      <c r="K259">
        <v>0.62</v>
      </c>
      <c r="L259">
        <v>0.5</v>
      </c>
      <c r="M259">
        <v>0.44</v>
      </c>
      <c r="N259">
        <v>0.06</v>
      </c>
      <c r="O259">
        <v>0</v>
      </c>
      <c r="P259" t="s">
        <v>397</v>
      </c>
      <c r="Q259" t="s">
        <v>383</v>
      </c>
      <c r="R259" t="s">
        <v>398</v>
      </c>
      <c r="S259" t="s">
        <v>399</v>
      </c>
      <c r="T259" t="s">
        <v>399</v>
      </c>
    </row>
    <row r="260" spans="1:20">
      <c r="A260" t="s">
        <v>912</v>
      </c>
      <c r="B260" t="s">
        <v>422</v>
      </c>
      <c r="C260" t="s">
        <v>913</v>
      </c>
      <c r="D260">
        <v>0</v>
      </c>
      <c r="E260">
        <v>0.04</v>
      </c>
      <c r="F260">
        <v>0.18</v>
      </c>
      <c r="G260">
        <v>0.57999999999999996</v>
      </c>
      <c r="H260">
        <v>0.53</v>
      </c>
      <c r="I260">
        <v>0.78</v>
      </c>
      <c r="J260">
        <v>0.73</v>
      </c>
      <c r="K260">
        <v>0.72</v>
      </c>
      <c r="L260">
        <v>0.57999999999999996</v>
      </c>
      <c r="M260">
        <v>0.51</v>
      </c>
      <c r="N260">
        <v>7.0000000000000007E-2</v>
      </c>
      <c r="O260">
        <v>0</v>
      </c>
      <c r="P260" t="s">
        <v>397</v>
      </c>
      <c r="Q260" t="s">
        <v>383</v>
      </c>
      <c r="R260" t="s">
        <v>398</v>
      </c>
      <c r="S260" t="s">
        <v>399</v>
      </c>
      <c r="T260" t="s">
        <v>399</v>
      </c>
    </row>
    <row r="261" spans="1:20">
      <c r="A261" t="s">
        <v>914</v>
      </c>
      <c r="B261" t="s">
        <v>422</v>
      </c>
      <c r="C261" t="s">
        <v>915</v>
      </c>
      <c r="D261">
        <v>0</v>
      </c>
      <c r="E261">
        <v>0.03</v>
      </c>
      <c r="F261">
        <v>0.13</v>
      </c>
      <c r="G261">
        <v>0.42</v>
      </c>
      <c r="H261">
        <v>0.38</v>
      </c>
      <c r="I261">
        <v>0.56000000000000005</v>
      </c>
      <c r="J261">
        <v>0.52</v>
      </c>
      <c r="K261">
        <v>0.51</v>
      </c>
      <c r="L261">
        <v>0.42</v>
      </c>
      <c r="M261">
        <v>0.37</v>
      </c>
      <c r="N261">
        <v>0.05</v>
      </c>
      <c r="O261">
        <v>0</v>
      </c>
      <c r="P261" t="s">
        <v>397</v>
      </c>
      <c r="Q261" t="s">
        <v>383</v>
      </c>
      <c r="R261" t="s">
        <v>398</v>
      </c>
      <c r="S261" t="s">
        <v>399</v>
      </c>
      <c r="T261" t="s">
        <v>399</v>
      </c>
    </row>
    <row r="262" spans="1:20">
      <c r="A262" t="s">
        <v>916</v>
      </c>
      <c r="B262" t="s">
        <v>422</v>
      </c>
      <c r="C262" t="s">
        <v>917</v>
      </c>
      <c r="D262">
        <v>0</v>
      </c>
      <c r="E262">
        <v>0.03</v>
      </c>
      <c r="F262">
        <v>0.14000000000000001</v>
      </c>
      <c r="G262">
        <v>0.43</v>
      </c>
      <c r="H262">
        <v>0.4</v>
      </c>
      <c r="I262">
        <v>0.57999999999999996</v>
      </c>
      <c r="J262">
        <v>0.54</v>
      </c>
      <c r="K262">
        <v>0.53</v>
      </c>
      <c r="L262">
        <v>0.43</v>
      </c>
      <c r="M262">
        <v>0.38</v>
      </c>
      <c r="N262">
        <v>0.05</v>
      </c>
      <c r="O262">
        <v>0</v>
      </c>
      <c r="P262" t="s">
        <v>397</v>
      </c>
      <c r="Q262" t="s">
        <v>383</v>
      </c>
      <c r="R262" t="s">
        <v>398</v>
      </c>
      <c r="S262" t="s">
        <v>399</v>
      </c>
      <c r="T262" t="s">
        <v>399</v>
      </c>
    </row>
    <row r="263" spans="1:20">
      <c r="A263" t="s">
        <v>918</v>
      </c>
      <c r="B263" t="s">
        <v>422</v>
      </c>
      <c r="C263" t="s">
        <v>919</v>
      </c>
      <c r="D263">
        <v>0</v>
      </c>
      <c r="E263">
        <v>0.02</v>
      </c>
      <c r="F263">
        <v>0.1</v>
      </c>
      <c r="G263">
        <v>0.33</v>
      </c>
      <c r="H263">
        <v>0.31</v>
      </c>
      <c r="I263">
        <v>0.45</v>
      </c>
      <c r="J263">
        <v>0.42</v>
      </c>
      <c r="K263">
        <v>0.41</v>
      </c>
      <c r="L263">
        <v>0.33</v>
      </c>
      <c r="M263">
        <v>0.28999999999999998</v>
      </c>
      <c r="N263">
        <v>0.04</v>
      </c>
      <c r="O263">
        <v>0</v>
      </c>
      <c r="P263" t="s">
        <v>397</v>
      </c>
      <c r="Q263" t="s">
        <v>383</v>
      </c>
      <c r="R263" t="s">
        <v>398</v>
      </c>
      <c r="S263" t="s">
        <v>399</v>
      </c>
      <c r="T263" t="s">
        <v>399</v>
      </c>
    </row>
    <row r="264" spans="1:20">
      <c r="A264" t="s">
        <v>920</v>
      </c>
      <c r="B264" t="s">
        <v>422</v>
      </c>
      <c r="C264" t="s">
        <v>921</v>
      </c>
      <c r="D264">
        <v>0</v>
      </c>
      <c r="E264">
        <v>0.05</v>
      </c>
      <c r="F264">
        <v>0.21</v>
      </c>
      <c r="G264">
        <v>0.66</v>
      </c>
      <c r="H264">
        <v>0.61</v>
      </c>
      <c r="I264">
        <v>0.9</v>
      </c>
      <c r="J264">
        <v>0.83</v>
      </c>
      <c r="K264">
        <v>0.82</v>
      </c>
      <c r="L264">
        <v>0.67</v>
      </c>
      <c r="M264">
        <v>0.59</v>
      </c>
      <c r="N264">
        <v>0.08</v>
      </c>
      <c r="O264">
        <v>0</v>
      </c>
      <c r="P264" t="s">
        <v>397</v>
      </c>
      <c r="Q264" t="s">
        <v>383</v>
      </c>
      <c r="R264" t="s">
        <v>398</v>
      </c>
      <c r="S264" t="s">
        <v>399</v>
      </c>
      <c r="T264" t="s">
        <v>399</v>
      </c>
    </row>
    <row r="265" spans="1:20">
      <c r="A265" t="s">
        <v>922</v>
      </c>
      <c r="B265" t="s">
        <v>422</v>
      </c>
      <c r="C265" t="s">
        <v>923</v>
      </c>
      <c r="D265">
        <v>0</v>
      </c>
      <c r="E265">
        <v>0</v>
      </c>
      <c r="F265">
        <v>0</v>
      </c>
      <c r="G265">
        <v>0</v>
      </c>
      <c r="H265">
        <v>0</v>
      </c>
      <c r="I265">
        <v>0</v>
      </c>
      <c r="J265">
        <v>0</v>
      </c>
      <c r="K265">
        <v>0</v>
      </c>
      <c r="L265">
        <v>0</v>
      </c>
      <c r="M265">
        <v>0</v>
      </c>
      <c r="N265">
        <v>0</v>
      </c>
      <c r="O265">
        <v>0</v>
      </c>
      <c r="P265" t="s">
        <v>397</v>
      </c>
      <c r="Q265" t="s">
        <v>383</v>
      </c>
      <c r="R265" t="s">
        <v>406</v>
      </c>
      <c r="S265" t="s">
        <v>399</v>
      </c>
      <c r="T265" t="s">
        <v>399</v>
      </c>
    </row>
    <row r="266" spans="1:20">
      <c r="A266" t="s">
        <v>924</v>
      </c>
      <c r="B266" t="s">
        <v>422</v>
      </c>
      <c r="C266" t="s">
        <v>925</v>
      </c>
      <c r="D266">
        <v>0</v>
      </c>
      <c r="E266">
        <v>0</v>
      </c>
      <c r="F266">
        <v>0</v>
      </c>
      <c r="G266">
        <v>0</v>
      </c>
      <c r="H266">
        <v>0</v>
      </c>
      <c r="I266">
        <v>0</v>
      </c>
      <c r="J266">
        <v>0</v>
      </c>
      <c r="K266">
        <v>0</v>
      </c>
      <c r="L266">
        <v>0</v>
      </c>
      <c r="M266">
        <v>0</v>
      </c>
      <c r="N266">
        <v>0</v>
      </c>
      <c r="O266">
        <v>0</v>
      </c>
      <c r="P266" t="s">
        <v>397</v>
      </c>
      <c r="Q266" t="s">
        <v>383</v>
      </c>
      <c r="R266" t="s">
        <v>406</v>
      </c>
      <c r="S266" t="s">
        <v>399</v>
      </c>
      <c r="T266" t="s">
        <v>399</v>
      </c>
    </row>
    <row r="267" spans="1:20">
      <c r="A267" t="s">
        <v>926</v>
      </c>
      <c r="B267" t="s">
        <v>401</v>
      </c>
      <c r="C267" t="s">
        <v>927</v>
      </c>
      <c r="D267">
        <v>0</v>
      </c>
      <c r="E267">
        <v>0</v>
      </c>
      <c r="F267">
        <v>0</v>
      </c>
      <c r="G267">
        <v>0</v>
      </c>
      <c r="H267">
        <v>0</v>
      </c>
      <c r="I267">
        <v>0</v>
      </c>
      <c r="J267">
        <v>0</v>
      </c>
      <c r="K267">
        <v>0</v>
      </c>
      <c r="L267">
        <v>0</v>
      </c>
      <c r="M267">
        <v>0</v>
      </c>
      <c r="N267">
        <v>0</v>
      </c>
      <c r="O267">
        <v>0</v>
      </c>
      <c r="P267" t="s">
        <v>397</v>
      </c>
      <c r="Q267" t="s">
        <v>383</v>
      </c>
      <c r="R267" t="s">
        <v>406</v>
      </c>
      <c r="S267" t="s">
        <v>399</v>
      </c>
      <c r="T267" t="s">
        <v>399</v>
      </c>
    </row>
    <row r="268" spans="1:20">
      <c r="A268" t="s">
        <v>928</v>
      </c>
      <c r="B268" t="s">
        <v>401</v>
      </c>
      <c r="C268" t="s">
        <v>929</v>
      </c>
      <c r="D268">
        <v>0</v>
      </c>
      <c r="E268">
        <v>0.12</v>
      </c>
      <c r="F268">
        <v>0.52</v>
      </c>
      <c r="G268">
        <v>1.66</v>
      </c>
      <c r="H268">
        <v>1.53</v>
      </c>
      <c r="I268">
        <v>2.2400000000000002</v>
      </c>
      <c r="J268">
        <v>2.09</v>
      </c>
      <c r="K268">
        <v>2.0499999999999998</v>
      </c>
      <c r="L268">
        <v>1.67</v>
      </c>
      <c r="M268">
        <v>1.47</v>
      </c>
      <c r="N268">
        <v>0.21</v>
      </c>
      <c r="O268">
        <v>0</v>
      </c>
      <c r="P268" t="s">
        <v>397</v>
      </c>
      <c r="Q268" t="s">
        <v>383</v>
      </c>
      <c r="R268" t="s">
        <v>398</v>
      </c>
      <c r="S268" t="s">
        <v>399</v>
      </c>
      <c r="T268" t="s">
        <v>399</v>
      </c>
    </row>
    <row r="269" spans="1:20">
      <c r="A269" t="s">
        <v>930</v>
      </c>
      <c r="B269" t="s">
        <v>401</v>
      </c>
      <c r="C269" t="s">
        <v>931</v>
      </c>
      <c r="D269">
        <v>0</v>
      </c>
      <c r="E269">
        <v>0.16</v>
      </c>
      <c r="F269">
        <v>0.68</v>
      </c>
      <c r="G269">
        <v>2.16</v>
      </c>
      <c r="H269">
        <v>1.98</v>
      </c>
      <c r="I269">
        <v>2.91</v>
      </c>
      <c r="J269">
        <v>2.71</v>
      </c>
      <c r="K269">
        <v>2.67</v>
      </c>
      <c r="L269">
        <v>2.17</v>
      </c>
      <c r="M269">
        <v>1.91</v>
      </c>
      <c r="N269">
        <v>0.27</v>
      </c>
      <c r="O269">
        <v>0</v>
      </c>
      <c r="P269" t="s">
        <v>397</v>
      </c>
      <c r="Q269" t="s">
        <v>383</v>
      </c>
      <c r="R269" t="s">
        <v>398</v>
      </c>
      <c r="S269" t="s">
        <v>399</v>
      </c>
      <c r="T269" t="s">
        <v>399</v>
      </c>
    </row>
    <row r="270" spans="1:20">
      <c r="A270" t="s">
        <v>932</v>
      </c>
      <c r="B270" t="s">
        <v>440</v>
      </c>
      <c r="C270" t="s">
        <v>933</v>
      </c>
      <c r="D270">
        <v>861.29</v>
      </c>
      <c r="E270">
        <v>861.29</v>
      </c>
      <c r="F270">
        <v>855</v>
      </c>
      <c r="G270">
        <v>845</v>
      </c>
      <c r="H270">
        <v>835</v>
      </c>
      <c r="I270">
        <v>820</v>
      </c>
      <c r="J270">
        <v>813</v>
      </c>
      <c r="K270">
        <v>813</v>
      </c>
      <c r="L270">
        <v>813</v>
      </c>
      <c r="M270">
        <v>835</v>
      </c>
      <c r="N270">
        <v>850</v>
      </c>
      <c r="O270">
        <v>861.29</v>
      </c>
      <c r="P270" t="s">
        <v>410</v>
      </c>
      <c r="Q270" t="s">
        <v>381</v>
      </c>
      <c r="R270" t="s">
        <v>398</v>
      </c>
      <c r="S270" t="s">
        <v>399</v>
      </c>
      <c r="T270" t="s">
        <v>399</v>
      </c>
    </row>
    <row r="271" spans="1:20">
      <c r="A271" t="s">
        <v>934</v>
      </c>
      <c r="B271" t="s">
        <v>422</v>
      </c>
      <c r="C271" t="s">
        <v>935</v>
      </c>
      <c r="D271">
        <v>8.09</v>
      </c>
      <c r="E271">
        <v>12.39</v>
      </c>
      <c r="F271">
        <v>13.11</v>
      </c>
      <c r="G271">
        <v>22.49</v>
      </c>
      <c r="H271">
        <v>21.92</v>
      </c>
      <c r="I271">
        <v>34.020000000000003</v>
      </c>
      <c r="J271">
        <v>21.27</v>
      </c>
      <c r="K271">
        <v>18.98</v>
      </c>
      <c r="L271">
        <v>18.98</v>
      </c>
      <c r="M271">
        <v>6.3</v>
      </c>
      <c r="N271">
        <v>6.02</v>
      </c>
      <c r="O271">
        <v>10.89</v>
      </c>
      <c r="P271" t="s">
        <v>397</v>
      </c>
      <c r="Q271" t="s">
        <v>383</v>
      </c>
      <c r="R271" t="s">
        <v>398</v>
      </c>
      <c r="S271" t="s">
        <v>399</v>
      </c>
      <c r="T271" t="s">
        <v>399</v>
      </c>
    </row>
    <row r="272" spans="1:20">
      <c r="A272" t="s">
        <v>936</v>
      </c>
      <c r="B272" t="s">
        <v>422</v>
      </c>
      <c r="C272" t="s">
        <v>937</v>
      </c>
      <c r="D272">
        <v>0</v>
      </c>
      <c r="E272">
        <v>0</v>
      </c>
      <c r="F272">
        <v>0</v>
      </c>
      <c r="G272">
        <v>0</v>
      </c>
      <c r="H272">
        <v>0</v>
      </c>
      <c r="I272">
        <v>0</v>
      </c>
      <c r="J272">
        <v>0</v>
      </c>
      <c r="K272">
        <v>0</v>
      </c>
      <c r="L272">
        <v>0</v>
      </c>
      <c r="M272">
        <v>0</v>
      </c>
      <c r="N272">
        <v>0</v>
      </c>
      <c r="O272">
        <v>0</v>
      </c>
      <c r="P272" t="s">
        <v>397</v>
      </c>
      <c r="Q272" t="s">
        <v>383</v>
      </c>
      <c r="R272" t="s">
        <v>406</v>
      </c>
      <c r="S272" t="s">
        <v>399</v>
      </c>
      <c r="T272" t="s">
        <v>399</v>
      </c>
    </row>
    <row r="273" spans="1:20">
      <c r="A273" t="s">
        <v>938</v>
      </c>
      <c r="B273" t="s">
        <v>422</v>
      </c>
      <c r="C273" t="s">
        <v>939</v>
      </c>
      <c r="D273">
        <v>0</v>
      </c>
      <c r="E273">
        <v>0</v>
      </c>
      <c r="F273">
        <v>0</v>
      </c>
      <c r="G273">
        <v>0</v>
      </c>
      <c r="H273">
        <v>0</v>
      </c>
      <c r="I273">
        <v>0</v>
      </c>
      <c r="J273">
        <v>0</v>
      </c>
      <c r="K273">
        <v>0</v>
      </c>
      <c r="L273">
        <v>0</v>
      </c>
      <c r="M273">
        <v>0</v>
      </c>
      <c r="N273">
        <v>0</v>
      </c>
      <c r="O273">
        <v>0</v>
      </c>
      <c r="P273" t="s">
        <v>397</v>
      </c>
      <c r="Q273" t="s">
        <v>383</v>
      </c>
      <c r="R273" t="s">
        <v>406</v>
      </c>
      <c r="S273" t="s">
        <v>399</v>
      </c>
      <c r="T273" t="s">
        <v>399</v>
      </c>
    </row>
    <row r="274" spans="1:20">
      <c r="A274" t="s">
        <v>940</v>
      </c>
      <c r="B274" t="s">
        <v>422</v>
      </c>
      <c r="C274" t="s">
        <v>941</v>
      </c>
      <c r="D274">
        <v>0</v>
      </c>
      <c r="E274">
        <v>0</v>
      </c>
      <c r="F274">
        <v>0</v>
      </c>
      <c r="G274">
        <v>0</v>
      </c>
      <c r="H274">
        <v>0</v>
      </c>
      <c r="I274">
        <v>0</v>
      </c>
      <c r="J274">
        <v>0</v>
      </c>
      <c r="K274">
        <v>0</v>
      </c>
      <c r="L274">
        <v>0</v>
      </c>
      <c r="M274">
        <v>0</v>
      </c>
      <c r="N274">
        <v>0</v>
      </c>
      <c r="O274">
        <v>0</v>
      </c>
      <c r="P274" t="s">
        <v>397</v>
      </c>
      <c r="Q274" t="s">
        <v>383</v>
      </c>
      <c r="R274" t="s">
        <v>406</v>
      </c>
      <c r="S274" t="s">
        <v>399</v>
      </c>
      <c r="T274" t="s">
        <v>399</v>
      </c>
    </row>
    <row r="275" spans="1:20">
      <c r="A275" t="s">
        <v>942</v>
      </c>
      <c r="B275" t="s">
        <v>422</v>
      </c>
      <c r="C275" t="s">
        <v>943</v>
      </c>
      <c r="D275">
        <v>0</v>
      </c>
      <c r="E275">
        <v>0</v>
      </c>
      <c r="F275">
        <v>0</v>
      </c>
      <c r="G275">
        <v>0</v>
      </c>
      <c r="H275">
        <v>0</v>
      </c>
      <c r="I275">
        <v>0</v>
      </c>
      <c r="J275">
        <v>0</v>
      </c>
      <c r="K275">
        <v>0</v>
      </c>
      <c r="L275">
        <v>0</v>
      </c>
      <c r="M275">
        <v>0</v>
      </c>
      <c r="N275">
        <v>0</v>
      </c>
      <c r="O275">
        <v>0</v>
      </c>
      <c r="P275" t="s">
        <v>397</v>
      </c>
      <c r="Q275" t="s">
        <v>383</v>
      </c>
      <c r="R275" t="s">
        <v>406</v>
      </c>
      <c r="S275" t="s">
        <v>399</v>
      </c>
      <c r="T275" t="s">
        <v>399</v>
      </c>
    </row>
    <row r="276" spans="1:20">
      <c r="A276" t="s">
        <v>944</v>
      </c>
      <c r="B276" t="s">
        <v>422</v>
      </c>
      <c r="C276" t="s">
        <v>399</v>
      </c>
      <c r="D276" t="s">
        <v>399</v>
      </c>
      <c r="E276" t="s">
        <v>399</v>
      </c>
      <c r="F276" t="s">
        <v>399</v>
      </c>
      <c r="G276" t="s">
        <v>399</v>
      </c>
      <c r="H276" t="s">
        <v>399</v>
      </c>
      <c r="I276" t="s">
        <v>399</v>
      </c>
      <c r="J276" t="s">
        <v>399</v>
      </c>
      <c r="K276">
        <v>0</v>
      </c>
      <c r="L276">
        <v>0</v>
      </c>
      <c r="M276">
        <v>0</v>
      </c>
      <c r="N276">
        <v>0</v>
      </c>
      <c r="O276">
        <v>0</v>
      </c>
      <c r="P276" t="s">
        <v>397</v>
      </c>
      <c r="Q276" t="s">
        <v>383</v>
      </c>
      <c r="R276" t="s">
        <v>406</v>
      </c>
      <c r="S276" t="s">
        <v>399</v>
      </c>
      <c r="T276" t="s">
        <v>399</v>
      </c>
    </row>
    <row r="277" spans="1:20">
      <c r="A277" t="s">
        <v>945</v>
      </c>
      <c r="B277" t="s">
        <v>422</v>
      </c>
      <c r="C277" t="s">
        <v>946</v>
      </c>
      <c r="D277">
        <v>0</v>
      </c>
      <c r="E277">
        <v>0</v>
      </c>
      <c r="F277">
        <v>0</v>
      </c>
      <c r="G277">
        <v>0</v>
      </c>
      <c r="H277">
        <v>0</v>
      </c>
      <c r="I277">
        <v>0</v>
      </c>
      <c r="J277">
        <v>0</v>
      </c>
      <c r="K277">
        <v>0</v>
      </c>
      <c r="L277">
        <v>0</v>
      </c>
      <c r="M277">
        <v>0</v>
      </c>
      <c r="N277">
        <v>0</v>
      </c>
      <c r="O277">
        <v>0</v>
      </c>
      <c r="P277" t="s">
        <v>397</v>
      </c>
      <c r="Q277" t="s">
        <v>383</v>
      </c>
      <c r="R277" t="s">
        <v>406</v>
      </c>
      <c r="S277" t="s">
        <v>399</v>
      </c>
      <c r="T277" t="s">
        <v>399</v>
      </c>
    </row>
    <row r="278" spans="1:20">
      <c r="A278" t="s">
        <v>947</v>
      </c>
      <c r="B278" t="s">
        <v>395</v>
      </c>
      <c r="C278" t="s">
        <v>948</v>
      </c>
      <c r="D278">
        <v>19.13</v>
      </c>
      <c r="E278">
        <v>19.059999999999999</v>
      </c>
      <c r="F278">
        <v>17.95</v>
      </c>
      <c r="G278">
        <v>17.86</v>
      </c>
      <c r="H278">
        <v>19.09</v>
      </c>
      <c r="I278">
        <v>19.55</v>
      </c>
      <c r="J278">
        <v>10.4</v>
      </c>
      <c r="K278">
        <v>17.149999999999999</v>
      </c>
      <c r="L278">
        <v>16.46</v>
      </c>
      <c r="M278">
        <v>20</v>
      </c>
      <c r="N278">
        <v>18.37</v>
      </c>
      <c r="O278">
        <v>19.940000000000001</v>
      </c>
      <c r="P278" t="s">
        <v>397</v>
      </c>
      <c r="Q278" t="s">
        <v>381</v>
      </c>
      <c r="R278" t="s">
        <v>398</v>
      </c>
      <c r="S278" t="s">
        <v>399</v>
      </c>
      <c r="T278" t="s">
        <v>399</v>
      </c>
    </row>
    <row r="279" spans="1:20">
      <c r="A279" t="s">
        <v>949</v>
      </c>
      <c r="B279" t="s">
        <v>380</v>
      </c>
      <c r="C279" t="s">
        <v>950</v>
      </c>
      <c r="D279">
        <v>1140</v>
      </c>
      <c r="E279">
        <v>1140</v>
      </c>
      <c r="F279">
        <v>1140</v>
      </c>
      <c r="G279">
        <v>1140</v>
      </c>
      <c r="H279">
        <v>1140</v>
      </c>
      <c r="I279">
        <v>1140</v>
      </c>
      <c r="J279">
        <v>1140</v>
      </c>
      <c r="K279">
        <v>1140</v>
      </c>
      <c r="L279">
        <v>1140</v>
      </c>
      <c r="M279">
        <v>1140</v>
      </c>
      <c r="N279">
        <v>1140</v>
      </c>
      <c r="O279">
        <v>1140</v>
      </c>
      <c r="P279" t="s">
        <v>397</v>
      </c>
      <c r="Q279" t="s">
        <v>381</v>
      </c>
      <c r="R279" t="s">
        <v>398</v>
      </c>
      <c r="S279" t="s">
        <v>399</v>
      </c>
      <c r="T279" t="s">
        <v>399</v>
      </c>
    </row>
    <row r="280" spans="1:20">
      <c r="A280" t="s">
        <v>951</v>
      </c>
      <c r="B280" t="s">
        <v>380</v>
      </c>
      <c r="C280" t="s">
        <v>952</v>
      </c>
      <c r="D280">
        <v>1140</v>
      </c>
      <c r="E280">
        <v>1140</v>
      </c>
      <c r="F280">
        <v>1140</v>
      </c>
      <c r="G280">
        <v>1140</v>
      </c>
      <c r="H280">
        <v>1140</v>
      </c>
      <c r="I280">
        <v>1140</v>
      </c>
      <c r="J280">
        <v>1140</v>
      </c>
      <c r="K280">
        <v>1140</v>
      </c>
      <c r="L280">
        <v>1140</v>
      </c>
      <c r="M280">
        <v>1140</v>
      </c>
      <c r="N280">
        <v>1140</v>
      </c>
      <c r="O280">
        <v>1140</v>
      </c>
      <c r="P280" t="s">
        <v>397</v>
      </c>
      <c r="Q280" t="s">
        <v>381</v>
      </c>
      <c r="R280" t="s">
        <v>398</v>
      </c>
      <c r="S280" t="s">
        <v>399</v>
      </c>
      <c r="T280" t="s">
        <v>399</v>
      </c>
    </row>
    <row r="281" spans="1:20">
      <c r="A281" t="s">
        <v>953</v>
      </c>
      <c r="B281" t="s">
        <v>404</v>
      </c>
      <c r="C281" t="s">
        <v>954</v>
      </c>
      <c r="D281">
        <v>4.43</v>
      </c>
      <c r="E281">
        <v>3.54</v>
      </c>
      <c r="F281">
        <v>1.49</v>
      </c>
      <c r="G281">
        <v>4.4400000000000004</v>
      </c>
      <c r="H281">
        <v>4.47</v>
      </c>
      <c r="I281">
        <v>2.84</v>
      </c>
      <c r="J281">
        <v>4.07</v>
      </c>
      <c r="K281">
        <v>3.93</v>
      </c>
      <c r="L281">
        <v>3.45</v>
      </c>
      <c r="M281">
        <v>1.03</v>
      </c>
      <c r="N281">
        <v>0</v>
      </c>
      <c r="O281">
        <v>0</v>
      </c>
      <c r="P281" t="s">
        <v>397</v>
      </c>
      <c r="Q281" t="s">
        <v>381</v>
      </c>
      <c r="R281" t="s">
        <v>398</v>
      </c>
      <c r="S281" t="s">
        <v>399</v>
      </c>
      <c r="T281" t="s">
        <v>399</v>
      </c>
    </row>
    <row r="282" spans="1:20">
      <c r="A282" t="s">
        <v>955</v>
      </c>
      <c r="B282" t="s">
        <v>395</v>
      </c>
      <c r="C282" t="s">
        <v>956</v>
      </c>
      <c r="D282">
        <v>7.17</v>
      </c>
      <c r="E282">
        <v>5.8</v>
      </c>
      <c r="F282">
        <v>3.39</v>
      </c>
      <c r="G282">
        <v>6.24</v>
      </c>
      <c r="H282">
        <v>5.5</v>
      </c>
      <c r="I282">
        <v>4.21</v>
      </c>
      <c r="J282">
        <v>5.33</v>
      </c>
      <c r="K282">
        <v>3.04</v>
      </c>
      <c r="L282">
        <v>5.03</v>
      </c>
      <c r="M282">
        <v>5.0999999999999996</v>
      </c>
      <c r="N282">
        <v>5</v>
      </c>
      <c r="O282">
        <v>6.57</v>
      </c>
      <c r="P282" t="s">
        <v>397</v>
      </c>
      <c r="Q282" t="s">
        <v>381</v>
      </c>
      <c r="R282" t="s">
        <v>398</v>
      </c>
      <c r="S282" t="s">
        <v>399</v>
      </c>
      <c r="T282" t="s">
        <v>399</v>
      </c>
    </row>
    <row r="283" spans="1:20">
      <c r="A283" t="s">
        <v>957</v>
      </c>
      <c r="B283" t="s">
        <v>595</v>
      </c>
      <c r="C283" t="s">
        <v>958</v>
      </c>
      <c r="D283">
        <v>39.44</v>
      </c>
      <c r="E283">
        <v>41.26</v>
      </c>
      <c r="F283">
        <v>43.94</v>
      </c>
      <c r="G283">
        <v>30.83</v>
      </c>
      <c r="H283">
        <v>45.62</v>
      </c>
      <c r="I283">
        <v>45.5</v>
      </c>
      <c r="J283">
        <v>44.72</v>
      </c>
      <c r="K283">
        <v>44.23</v>
      </c>
      <c r="L283">
        <v>45.5</v>
      </c>
      <c r="M283">
        <v>25.56</v>
      </c>
      <c r="N283">
        <v>38.96</v>
      </c>
      <c r="O283">
        <v>43.6</v>
      </c>
      <c r="P283" t="s">
        <v>397</v>
      </c>
      <c r="Q283" t="s">
        <v>383</v>
      </c>
      <c r="R283" t="s">
        <v>398</v>
      </c>
      <c r="S283" t="s">
        <v>399</v>
      </c>
      <c r="T283" t="s">
        <v>399</v>
      </c>
    </row>
    <row r="284" spans="1:20">
      <c r="A284" t="s">
        <v>959</v>
      </c>
      <c r="B284" t="s">
        <v>440</v>
      </c>
      <c r="C284" t="s">
        <v>960</v>
      </c>
      <c r="D284">
        <v>1.26</v>
      </c>
      <c r="E284">
        <v>1.1599999999999999</v>
      </c>
      <c r="F284">
        <v>1.22</v>
      </c>
      <c r="G284">
        <v>1.08</v>
      </c>
      <c r="H284">
        <v>1.1200000000000001</v>
      </c>
      <c r="I284">
        <v>1.28</v>
      </c>
      <c r="J284">
        <v>1.3</v>
      </c>
      <c r="K284">
        <v>1.3</v>
      </c>
      <c r="L284">
        <v>1.28</v>
      </c>
      <c r="M284">
        <v>1.18</v>
      </c>
      <c r="N284">
        <v>1.18</v>
      </c>
      <c r="O284">
        <v>1.22</v>
      </c>
      <c r="P284" t="s">
        <v>397</v>
      </c>
      <c r="Q284" t="s">
        <v>381</v>
      </c>
      <c r="R284" t="s">
        <v>398</v>
      </c>
      <c r="S284" t="s">
        <v>399</v>
      </c>
      <c r="T284" t="s">
        <v>399</v>
      </c>
    </row>
    <row r="285" spans="1:20">
      <c r="A285" t="s">
        <v>961</v>
      </c>
      <c r="B285" t="s">
        <v>422</v>
      </c>
      <c r="C285" t="s">
        <v>962</v>
      </c>
      <c r="D285">
        <v>0</v>
      </c>
      <c r="E285">
        <v>0</v>
      </c>
      <c r="F285">
        <v>0</v>
      </c>
      <c r="G285">
        <v>0</v>
      </c>
      <c r="H285">
        <v>0</v>
      </c>
      <c r="I285">
        <v>0</v>
      </c>
      <c r="J285">
        <v>0</v>
      </c>
      <c r="K285">
        <v>0</v>
      </c>
      <c r="L285">
        <v>0</v>
      </c>
      <c r="M285">
        <v>0</v>
      </c>
      <c r="N285">
        <v>0</v>
      </c>
      <c r="O285">
        <v>0</v>
      </c>
      <c r="P285" t="s">
        <v>397</v>
      </c>
      <c r="Q285" t="s">
        <v>383</v>
      </c>
      <c r="R285" t="s">
        <v>398</v>
      </c>
      <c r="S285" t="s">
        <v>399</v>
      </c>
      <c r="T285" t="s">
        <v>963</v>
      </c>
    </row>
    <row r="286" spans="1:20">
      <c r="A286" t="s">
        <v>964</v>
      </c>
      <c r="B286" t="s">
        <v>532</v>
      </c>
      <c r="C286" t="s">
        <v>965</v>
      </c>
      <c r="D286">
        <v>65.95</v>
      </c>
      <c r="E286">
        <v>66.319999999999993</v>
      </c>
      <c r="F286">
        <v>67.86</v>
      </c>
      <c r="G286">
        <v>65.209999999999994</v>
      </c>
      <c r="H286">
        <v>70.099999999999994</v>
      </c>
      <c r="I286">
        <v>72</v>
      </c>
      <c r="J286">
        <v>72</v>
      </c>
      <c r="K286">
        <v>72</v>
      </c>
      <c r="L286">
        <v>72</v>
      </c>
      <c r="M286">
        <v>70.02</v>
      </c>
      <c r="N286">
        <v>67.92</v>
      </c>
      <c r="O286">
        <v>66.81</v>
      </c>
      <c r="P286" t="s">
        <v>410</v>
      </c>
      <c r="Q286" t="s">
        <v>381</v>
      </c>
      <c r="R286" t="s">
        <v>398</v>
      </c>
      <c r="S286" t="s">
        <v>399</v>
      </c>
      <c r="T286" t="s">
        <v>399</v>
      </c>
    </row>
    <row r="287" spans="1:20">
      <c r="A287" t="s">
        <v>966</v>
      </c>
      <c r="B287" t="s">
        <v>380</v>
      </c>
      <c r="C287" t="s">
        <v>966</v>
      </c>
      <c r="D287">
        <v>31.46</v>
      </c>
      <c r="E287">
        <v>31.41</v>
      </c>
      <c r="F287">
        <v>31.46</v>
      </c>
      <c r="G287">
        <v>31.98</v>
      </c>
      <c r="H287">
        <v>47.46</v>
      </c>
      <c r="I287">
        <v>58</v>
      </c>
      <c r="J287">
        <v>58</v>
      </c>
      <c r="K287">
        <v>58</v>
      </c>
      <c r="L287">
        <v>47.43</v>
      </c>
      <c r="M287">
        <v>42.01</v>
      </c>
      <c r="N287">
        <v>31.98</v>
      </c>
      <c r="O287">
        <v>32</v>
      </c>
      <c r="P287" t="s">
        <v>397</v>
      </c>
      <c r="Q287" t="s">
        <v>383</v>
      </c>
      <c r="R287" t="s">
        <v>398</v>
      </c>
      <c r="S287" t="s">
        <v>399</v>
      </c>
      <c r="T287" t="s">
        <v>399</v>
      </c>
    </row>
    <row r="288" spans="1:20">
      <c r="A288" t="s">
        <v>967</v>
      </c>
      <c r="B288" t="s">
        <v>395</v>
      </c>
      <c r="C288" t="s">
        <v>968</v>
      </c>
      <c r="D288">
        <v>52.23</v>
      </c>
      <c r="E288">
        <v>52.23</v>
      </c>
      <c r="F288">
        <v>52.23</v>
      </c>
      <c r="G288">
        <v>51.8</v>
      </c>
      <c r="H288">
        <v>51.1</v>
      </c>
      <c r="I288">
        <v>51.3</v>
      </c>
      <c r="J288">
        <v>50.4</v>
      </c>
      <c r="K288">
        <v>51.2</v>
      </c>
      <c r="L288">
        <v>51.2</v>
      </c>
      <c r="M288">
        <v>51.9</v>
      </c>
      <c r="N288">
        <v>52.23</v>
      </c>
      <c r="O288">
        <v>52.23</v>
      </c>
      <c r="P288" t="s">
        <v>410</v>
      </c>
      <c r="Q288" t="s">
        <v>381</v>
      </c>
      <c r="R288" t="s">
        <v>398</v>
      </c>
      <c r="S288" t="s">
        <v>399</v>
      </c>
      <c r="T288" t="s">
        <v>399</v>
      </c>
    </row>
    <row r="289" spans="1:20">
      <c r="A289" t="s">
        <v>969</v>
      </c>
      <c r="B289" t="s">
        <v>380</v>
      </c>
      <c r="C289" t="s">
        <v>970</v>
      </c>
      <c r="D289">
        <v>0</v>
      </c>
      <c r="E289">
        <v>2.64</v>
      </c>
      <c r="F289">
        <v>11.44</v>
      </c>
      <c r="G289">
        <v>36.520000000000003</v>
      </c>
      <c r="H289">
        <v>33.549999999999997</v>
      </c>
      <c r="I289">
        <v>49.28</v>
      </c>
      <c r="J289">
        <v>45.87</v>
      </c>
      <c r="K289">
        <v>45.1</v>
      </c>
      <c r="L289">
        <v>36.74</v>
      </c>
      <c r="M289">
        <v>32.340000000000003</v>
      </c>
      <c r="N289">
        <v>4.51</v>
      </c>
      <c r="O289">
        <v>0</v>
      </c>
      <c r="P289" t="s">
        <v>397</v>
      </c>
      <c r="Q289" t="s">
        <v>383</v>
      </c>
      <c r="R289" t="s">
        <v>398</v>
      </c>
      <c r="S289" t="s">
        <v>399</v>
      </c>
      <c r="T289" t="s">
        <v>399</v>
      </c>
    </row>
    <row r="290" spans="1:20">
      <c r="A290" t="s">
        <v>971</v>
      </c>
      <c r="B290" t="s">
        <v>380</v>
      </c>
      <c r="C290" t="s">
        <v>972</v>
      </c>
      <c r="D290">
        <v>0</v>
      </c>
      <c r="E290">
        <v>3</v>
      </c>
      <c r="F290">
        <v>13</v>
      </c>
      <c r="G290">
        <v>41.5</v>
      </c>
      <c r="H290">
        <v>38.130000000000003</v>
      </c>
      <c r="I290">
        <v>56</v>
      </c>
      <c r="J290">
        <v>52.13</v>
      </c>
      <c r="K290">
        <v>51.25</v>
      </c>
      <c r="L290">
        <v>41.75</v>
      </c>
      <c r="M290">
        <v>36.75</v>
      </c>
      <c r="N290">
        <v>5.13</v>
      </c>
      <c r="O290">
        <v>0</v>
      </c>
      <c r="P290" t="s">
        <v>397</v>
      </c>
      <c r="Q290" t="s">
        <v>383</v>
      </c>
      <c r="R290" t="s">
        <v>398</v>
      </c>
      <c r="S290" t="s">
        <v>399</v>
      </c>
      <c r="T290" t="s">
        <v>399</v>
      </c>
    </row>
    <row r="291" spans="1:20">
      <c r="A291" t="s">
        <v>973</v>
      </c>
      <c r="B291" t="s">
        <v>422</v>
      </c>
      <c r="C291" t="s">
        <v>974</v>
      </c>
      <c r="D291">
        <v>36</v>
      </c>
      <c r="E291">
        <v>36</v>
      </c>
      <c r="F291">
        <v>36</v>
      </c>
      <c r="G291">
        <v>36</v>
      </c>
      <c r="H291">
        <v>36</v>
      </c>
      <c r="I291">
        <v>36</v>
      </c>
      <c r="J291">
        <v>36</v>
      </c>
      <c r="K291">
        <v>36</v>
      </c>
      <c r="L291">
        <v>36</v>
      </c>
      <c r="M291">
        <v>36</v>
      </c>
      <c r="N291">
        <v>36</v>
      </c>
      <c r="O291">
        <v>36</v>
      </c>
      <c r="P291" t="s">
        <v>410</v>
      </c>
      <c r="Q291" t="s">
        <v>383</v>
      </c>
      <c r="R291" t="s">
        <v>398</v>
      </c>
      <c r="S291" t="s">
        <v>399</v>
      </c>
      <c r="T291" t="s">
        <v>399</v>
      </c>
    </row>
    <row r="292" spans="1:20">
      <c r="A292" t="s">
        <v>975</v>
      </c>
      <c r="B292" t="s">
        <v>437</v>
      </c>
      <c r="C292" t="s">
        <v>976</v>
      </c>
      <c r="D292">
        <v>26</v>
      </c>
      <c r="E292">
        <v>26</v>
      </c>
      <c r="F292">
        <v>26</v>
      </c>
      <c r="G292">
        <v>26</v>
      </c>
      <c r="H292">
        <v>26</v>
      </c>
      <c r="I292">
        <v>26</v>
      </c>
      <c r="J292">
        <v>26</v>
      </c>
      <c r="K292">
        <v>26</v>
      </c>
      <c r="L292">
        <v>26</v>
      </c>
      <c r="M292">
        <v>26</v>
      </c>
      <c r="N292">
        <v>26</v>
      </c>
      <c r="O292">
        <v>26</v>
      </c>
      <c r="P292" t="s">
        <v>410</v>
      </c>
      <c r="Q292" t="s">
        <v>381</v>
      </c>
      <c r="R292" t="s">
        <v>398</v>
      </c>
      <c r="S292" t="s">
        <v>399</v>
      </c>
      <c r="T292" t="s">
        <v>399</v>
      </c>
    </row>
    <row r="293" spans="1:20">
      <c r="A293" t="s">
        <v>977</v>
      </c>
      <c r="B293" t="s">
        <v>437</v>
      </c>
      <c r="C293" t="s">
        <v>978</v>
      </c>
      <c r="D293">
        <v>28.9</v>
      </c>
      <c r="E293">
        <v>28.9</v>
      </c>
      <c r="F293">
        <v>28.9</v>
      </c>
      <c r="G293">
        <v>28.9</v>
      </c>
      <c r="H293">
        <v>28.9</v>
      </c>
      <c r="I293">
        <v>28.9</v>
      </c>
      <c r="J293">
        <v>28.9</v>
      </c>
      <c r="K293">
        <v>28.9</v>
      </c>
      <c r="L293">
        <v>28.9</v>
      </c>
      <c r="M293">
        <v>28.9</v>
      </c>
      <c r="N293">
        <v>28.9</v>
      </c>
      <c r="O293">
        <v>28.9</v>
      </c>
      <c r="P293" t="s">
        <v>410</v>
      </c>
      <c r="Q293" t="s">
        <v>381</v>
      </c>
      <c r="R293" t="s">
        <v>398</v>
      </c>
      <c r="S293" t="s">
        <v>399</v>
      </c>
      <c r="T293" t="s">
        <v>399</v>
      </c>
    </row>
    <row r="294" spans="1:20">
      <c r="A294" t="s">
        <v>979</v>
      </c>
      <c r="B294" t="s">
        <v>437</v>
      </c>
      <c r="C294" t="s">
        <v>980</v>
      </c>
      <c r="D294">
        <v>50</v>
      </c>
      <c r="E294">
        <v>50</v>
      </c>
      <c r="F294">
        <v>50</v>
      </c>
      <c r="G294">
        <v>50</v>
      </c>
      <c r="H294">
        <v>50</v>
      </c>
      <c r="I294">
        <v>50</v>
      </c>
      <c r="J294">
        <v>50</v>
      </c>
      <c r="K294">
        <v>50</v>
      </c>
      <c r="L294">
        <v>50</v>
      </c>
      <c r="M294">
        <v>50</v>
      </c>
      <c r="N294">
        <v>50</v>
      </c>
      <c r="O294">
        <v>50</v>
      </c>
      <c r="P294" t="s">
        <v>410</v>
      </c>
      <c r="Q294" t="s">
        <v>381</v>
      </c>
      <c r="R294" t="s">
        <v>398</v>
      </c>
      <c r="S294" t="s">
        <v>399</v>
      </c>
      <c r="T294" t="s">
        <v>399</v>
      </c>
    </row>
    <row r="295" spans="1:20">
      <c r="A295" t="s">
        <v>981</v>
      </c>
      <c r="B295" t="s">
        <v>380</v>
      </c>
      <c r="C295" t="s">
        <v>982</v>
      </c>
      <c r="D295">
        <v>6.17</v>
      </c>
      <c r="E295">
        <v>8.32</v>
      </c>
      <c r="F295">
        <v>6.24</v>
      </c>
      <c r="G295">
        <v>3.52</v>
      </c>
      <c r="H295">
        <v>2.31</v>
      </c>
      <c r="I295">
        <v>7.26</v>
      </c>
      <c r="J295">
        <v>7.34</v>
      </c>
      <c r="K295">
        <v>6.07</v>
      </c>
      <c r="L295">
        <v>3.06</v>
      </c>
      <c r="M295">
        <v>1.63</v>
      </c>
      <c r="N295">
        <v>4.03</v>
      </c>
      <c r="O295">
        <v>6.19</v>
      </c>
      <c r="P295" t="s">
        <v>397</v>
      </c>
      <c r="Q295" t="s">
        <v>381</v>
      </c>
      <c r="R295" t="s">
        <v>398</v>
      </c>
      <c r="S295" t="s">
        <v>399</v>
      </c>
      <c r="T295" t="s">
        <v>399</v>
      </c>
    </row>
    <row r="296" spans="1:20">
      <c r="A296" t="s">
        <v>983</v>
      </c>
      <c r="B296" t="s">
        <v>380</v>
      </c>
      <c r="C296" t="s">
        <v>984</v>
      </c>
      <c r="D296">
        <v>0</v>
      </c>
      <c r="E296">
        <v>7.11</v>
      </c>
      <c r="F296">
        <v>30.8</v>
      </c>
      <c r="G296">
        <v>98.34</v>
      </c>
      <c r="H296">
        <v>90.34</v>
      </c>
      <c r="I296">
        <v>132.69</v>
      </c>
      <c r="J296">
        <v>123.51</v>
      </c>
      <c r="K296">
        <v>121.44</v>
      </c>
      <c r="L296">
        <v>98.93</v>
      </c>
      <c r="M296">
        <v>87.08</v>
      </c>
      <c r="N296">
        <v>12.14</v>
      </c>
      <c r="O296">
        <v>0</v>
      </c>
      <c r="P296" t="s">
        <v>397</v>
      </c>
      <c r="Q296" t="s">
        <v>383</v>
      </c>
      <c r="R296" t="s">
        <v>398</v>
      </c>
      <c r="S296" t="s">
        <v>399</v>
      </c>
      <c r="T296" t="s">
        <v>399</v>
      </c>
    </row>
    <row r="297" spans="1:20">
      <c r="A297" t="s">
        <v>985</v>
      </c>
      <c r="B297" t="s">
        <v>380</v>
      </c>
      <c r="C297" t="s">
        <v>986</v>
      </c>
      <c r="D297">
        <v>0</v>
      </c>
      <c r="E297">
        <v>7.2</v>
      </c>
      <c r="F297">
        <v>31.2</v>
      </c>
      <c r="G297">
        <v>99.6</v>
      </c>
      <c r="H297">
        <v>91.5</v>
      </c>
      <c r="I297">
        <v>134.4</v>
      </c>
      <c r="J297">
        <v>125.1</v>
      </c>
      <c r="K297">
        <v>123</v>
      </c>
      <c r="L297">
        <v>100.2</v>
      </c>
      <c r="M297">
        <v>88.2</v>
      </c>
      <c r="N297">
        <v>12.3</v>
      </c>
      <c r="O297">
        <v>0</v>
      </c>
      <c r="P297" t="s">
        <v>397</v>
      </c>
      <c r="Q297" t="s">
        <v>383</v>
      </c>
      <c r="R297" t="s">
        <v>398</v>
      </c>
      <c r="S297" t="s">
        <v>399</v>
      </c>
      <c r="T297" t="s">
        <v>399</v>
      </c>
    </row>
    <row r="298" spans="1:20">
      <c r="A298" t="s">
        <v>987</v>
      </c>
      <c r="B298" t="s">
        <v>380</v>
      </c>
      <c r="C298" t="s">
        <v>988</v>
      </c>
      <c r="D298">
        <v>0</v>
      </c>
      <c r="E298">
        <v>6</v>
      </c>
      <c r="F298">
        <v>26</v>
      </c>
      <c r="G298">
        <v>83</v>
      </c>
      <c r="H298">
        <v>76.25</v>
      </c>
      <c r="I298">
        <v>112</v>
      </c>
      <c r="J298">
        <v>104.25</v>
      </c>
      <c r="K298">
        <v>102.5</v>
      </c>
      <c r="L298">
        <v>83.5</v>
      </c>
      <c r="M298">
        <v>73.5</v>
      </c>
      <c r="N298">
        <v>10.25</v>
      </c>
      <c r="O298">
        <v>0</v>
      </c>
      <c r="P298" t="s">
        <v>397</v>
      </c>
      <c r="Q298" t="s">
        <v>383</v>
      </c>
      <c r="R298" t="s">
        <v>398</v>
      </c>
      <c r="S298" t="s">
        <v>399</v>
      </c>
      <c r="T298" t="s">
        <v>399</v>
      </c>
    </row>
    <row r="299" spans="1:20">
      <c r="A299" t="s">
        <v>989</v>
      </c>
      <c r="B299" t="s">
        <v>380</v>
      </c>
      <c r="C299" t="s">
        <v>990</v>
      </c>
      <c r="D299">
        <v>0.51</v>
      </c>
      <c r="E299">
        <v>0.78</v>
      </c>
      <c r="F299">
        <v>0.82</v>
      </c>
      <c r="G299">
        <v>1.41</v>
      </c>
      <c r="H299">
        <v>1.38</v>
      </c>
      <c r="I299">
        <v>2.14</v>
      </c>
      <c r="J299">
        <v>1.34</v>
      </c>
      <c r="K299">
        <v>1.19</v>
      </c>
      <c r="L299">
        <v>1.19</v>
      </c>
      <c r="M299">
        <v>0.4</v>
      </c>
      <c r="N299">
        <v>0.38</v>
      </c>
      <c r="O299">
        <v>0.68</v>
      </c>
      <c r="P299" t="s">
        <v>397</v>
      </c>
      <c r="Q299" t="s">
        <v>383</v>
      </c>
      <c r="R299" t="s">
        <v>398</v>
      </c>
      <c r="S299" t="s">
        <v>399</v>
      </c>
      <c r="T299" t="s">
        <v>399</v>
      </c>
    </row>
    <row r="300" spans="1:20">
      <c r="A300" t="s">
        <v>991</v>
      </c>
      <c r="B300" t="s">
        <v>380</v>
      </c>
      <c r="C300" t="s">
        <v>992</v>
      </c>
      <c r="D300">
        <v>0.74</v>
      </c>
      <c r="E300">
        <v>1.1299999999999999</v>
      </c>
      <c r="F300">
        <v>1.19</v>
      </c>
      <c r="G300">
        <v>2.0499999999999998</v>
      </c>
      <c r="H300">
        <v>2</v>
      </c>
      <c r="I300">
        <v>3.1</v>
      </c>
      <c r="J300">
        <v>1.94</v>
      </c>
      <c r="K300">
        <v>1.73</v>
      </c>
      <c r="L300">
        <v>1.73</v>
      </c>
      <c r="M300">
        <v>0.56999999999999995</v>
      </c>
      <c r="N300">
        <v>0.55000000000000004</v>
      </c>
      <c r="O300">
        <v>0.99</v>
      </c>
      <c r="P300" t="s">
        <v>397</v>
      </c>
      <c r="Q300" t="s">
        <v>383</v>
      </c>
      <c r="R300" t="s">
        <v>398</v>
      </c>
      <c r="S300" t="s">
        <v>399</v>
      </c>
      <c r="T300" t="s">
        <v>399</v>
      </c>
    </row>
    <row r="301" spans="1:20">
      <c r="A301" t="s">
        <v>993</v>
      </c>
      <c r="B301" t="s">
        <v>440</v>
      </c>
      <c r="C301" t="s">
        <v>994</v>
      </c>
      <c r="D301">
        <v>147.80000000000001</v>
      </c>
      <c r="E301">
        <v>147.80000000000001</v>
      </c>
      <c r="F301">
        <v>147.80000000000001</v>
      </c>
      <c r="G301">
        <v>147.80000000000001</v>
      </c>
      <c r="H301">
        <v>147.80000000000001</v>
      </c>
      <c r="I301">
        <v>147.80000000000001</v>
      </c>
      <c r="J301">
        <v>147.80000000000001</v>
      </c>
      <c r="K301">
        <v>147.80000000000001</v>
      </c>
      <c r="L301">
        <v>147.80000000000001</v>
      </c>
      <c r="M301">
        <v>147.80000000000001</v>
      </c>
      <c r="N301">
        <v>147.80000000000001</v>
      </c>
      <c r="O301">
        <v>147.80000000000001</v>
      </c>
      <c r="P301" t="s">
        <v>410</v>
      </c>
      <c r="Q301" t="s">
        <v>381</v>
      </c>
      <c r="R301" t="s">
        <v>398</v>
      </c>
      <c r="S301" t="s">
        <v>399</v>
      </c>
      <c r="T301" t="s">
        <v>399</v>
      </c>
    </row>
    <row r="302" spans="1:20">
      <c r="A302" t="s">
        <v>995</v>
      </c>
      <c r="B302" t="s">
        <v>437</v>
      </c>
      <c r="C302" t="s">
        <v>996</v>
      </c>
      <c r="D302">
        <v>22</v>
      </c>
      <c r="E302">
        <v>22</v>
      </c>
      <c r="F302">
        <v>22</v>
      </c>
      <c r="G302">
        <v>22</v>
      </c>
      <c r="H302">
        <v>22</v>
      </c>
      <c r="I302">
        <v>22</v>
      </c>
      <c r="J302">
        <v>22</v>
      </c>
      <c r="K302">
        <v>22</v>
      </c>
      <c r="L302">
        <v>22</v>
      </c>
      <c r="M302">
        <v>22</v>
      </c>
      <c r="N302">
        <v>22</v>
      </c>
      <c r="O302">
        <v>22</v>
      </c>
      <c r="P302" t="s">
        <v>410</v>
      </c>
      <c r="Q302" t="s">
        <v>381</v>
      </c>
      <c r="R302" t="s">
        <v>398</v>
      </c>
      <c r="S302" t="s">
        <v>399</v>
      </c>
      <c r="T302" t="s">
        <v>399</v>
      </c>
    </row>
    <row r="303" spans="1:20">
      <c r="A303" t="s">
        <v>997</v>
      </c>
      <c r="B303" t="s">
        <v>437</v>
      </c>
      <c r="C303" t="s">
        <v>998</v>
      </c>
      <c r="D303">
        <v>26</v>
      </c>
      <c r="E303">
        <v>26</v>
      </c>
      <c r="F303">
        <v>26</v>
      </c>
      <c r="G303">
        <v>26</v>
      </c>
      <c r="H303">
        <v>26</v>
      </c>
      <c r="I303">
        <v>26</v>
      </c>
      <c r="J303">
        <v>26</v>
      </c>
      <c r="K303">
        <v>26</v>
      </c>
      <c r="L303">
        <v>26</v>
      </c>
      <c r="M303">
        <v>26</v>
      </c>
      <c r="N303">
        <v>26</v>
      </c>
      <c r="O303">
        <v>26</v>
      </c>
      <c r="P303" t="s">
        <v>410</v>
      </c>
      <c r="Q303" t="s">
        <v>381</v>
      </c>
      <c r="R303" t="s">
        <v>398</v>
      </c>
      <c r="S303" t="s">
        <v>399</v>
      </c>
      <c r="T303" t="s">
        <v>399</v>
      </c>
    </row>
    <row r="304" spans="1:20">
      <c r="A304" t="s">
        <v>999</v>
      </c>
      <c r="B304" t="s">
        <v>422</v>
      </c>
      <c r="C304" t="s">
        <v>1000</v>
      </c>
      <c r="D304">
        <v>189.19</v>
      </c>
      <c r="E304">
        <v>127.18</v>
      </c>
      <c r="F304">
        <v>234.97</v>
      </c>
      <c r="G304">
        <v>234.97</v>
      </c>
      <c r="H304">
        <v>234.97</v>
      </c>
      <c r="I304">
        <v>234.97</v>
      </c>
      <c r="J304">
        <v>234.97</v>
      </c>
      <c r="K304">
        <v>234.97</v>
      </c>
      <c r="L304">
        <v>234.97</v>
      </c>
      <c r="M304">
        <v>234.97</v>
      </c>
      <c r="N304">
        <v>234.97</v>
      </c>
      <c r="O304">
        <v>234.97</v>
      </c>
      <c r="P304" t="s">
        <v>410</v>
      </c>
      <c r="Q304" t="s">
        <v>383</v>
      </c>
      <c r="R304" t="s">
        <v>398</v>
      </c>
      <c r="S304" t="s">
        <v>399</v>
      </c>
      <c r="T304" t="s">
        <v>399</v>
      </c>
    </row>
    <row r="305" spans="1:20">
      <c r="A305" t="s">
        <v>1001</v>
      </c>
      <c r="B305" t="s">
        <v>401</v>
      </c>
      <c r="C305" t="s">
        <v>1002</v>
      </c>
      <c r="D305">
        <v>199</v>
      </c>
      <c r="E305">
        <v>199</v>
      </c>
      <c r="F305">
        <v>199</v>
      </c>
      <c r="G305">
        <v>199</v>
      </c>
      <c r="H305">
        <v>199</v>
      </c>
      <c r="I305">
        <v>199</v>
      </c>
      <c r="J305">
        <v>199</v>
      </c>
      <c r="K305">
        <v>199</v>
      </c>
      <c r="L305">
        <v>199</v>
      </c>
      <c r="M305">
        <v>199</v>
      </c>
      <c r="N305">
        <v>199</v>
      </c>
      <c r="O305">
        <v>199</v>
      </c>
      <c r="P305" t="s">
        <v>410</v>
      </c>
      <c r="Q305" t="s">
        <v>383</v>
      </c>
      <c r="R305" t="s">
        <v>398</v>
      </c>
      <c r="S305" t="s">
        <v>399</v>
      </c>
      <c r="T305" t="s">
        <v>399</v>
      </c>
    </row>
    <row r="306" spans="1:20">
      <c r="A306" t="s">
        <v>1003</v>
      </c>
      <c r="B306" t="s">
        <v>401</v>
      </c>
      <c r="C306" t="s">
        <v>1003</v>
      </c>
      <c r="D306">
        <v>236</v>
      </c>
      <c r="E306">
        <v>236</v>
      </c>
      <c r="F306">
        <v>236</v>
      </c>
      <c r="G306">
        <v>236</v>
      </c>
      <c r="H306">
        <v>236</v>
      </c>
      <c r="I306">
        <v>236</v>
      </c>
      <c r="J306">
        <v>236</v>
      </c>
      <c r="K306">
        <v>236</v>
      </c>
      <c r="L306">
        <v>236</v>
      </c>
      <c r="M306">
        <v>236</v>
      </c>
      <c r="N306">
        <v>236</v>
      </c>
      <c r="O306">
        <v>236</v>
      </c>
      <c r="P306" t="s">
        <v>397</v>
      </c>
      <c r="Q306" t="s">
        <v>383</v>
      </c>
      <c r="R306" t="s">
        <v>398</v>
      </c>
      <c r="S306" t="s">
        <v>399</v>
      </c>
      <c r="T306" t="s">
        <v>399</v>
      </c>
    </row>
    <row r="307" spans="1:20">
      <c r="A307" t="s">
        <v>1004</v>
      </c>
      <c r="B307" t="s">
        <v>404</v>
      </c>
      <c r="C307" t="s">
        <v>1005</v>
      </c>
      <c r="D307">
        <v>0</v>
      </c>
      <c r="E307">
        <v>0</v>
      </c>
      <c r="F307">
        <v>0</v>
      </c>
      <c r="G307">
        <v>0</v>
      </c>
      <c r="H307">
        <v>0</v>
      </c>
      <c r="I307">
        <v>0</v>
      </c>
      <c r="J307">
        <v>0</v>
      </c>
      <c r="K307">
        <v>0</v>
      </c>
      <c r="L307">
        <v>0</v>
      </c>
      <c r="M307">
        <v>0</v>
      </c>
      <c r="N307">
        <v>0</v>
      </c>
      <c r="O307">
        <v>0</v>
      </c>
      <c r="P307" t="s">
        <v>397</v>
      </c>
      <c r="Q307" t="s">
        <v>381</v>
      </c>
      <c r="R307" t="s">
        <v>406</v>
      </c>
      <c r="S307" t="s">
        <v>399</v>
      </c>
      <c r="T307" t="s">
        <v>399</v>
      </c>
    </row>
    <row r="308" spans="1:20">
      <c r="A308" t="s">
        <v>1006</v>
      </c>
      <c r="B308" t="s">
        <v>595</v>
      </c>
      <c r="C308" t="s">
        <v>1007</v>
      </c>
      <c r="D308">
        <v>7.5</v>
      </c>
      <c r="E308">
        <v>7.5</v>
      </c>
      <c r="F308">
        <v>7.5</v>
      </c>
      <c r="G308">
        <v>7.5</v>
      </c>
      <c r="H308">
        <v>7.5</v>
      </c>
      <c r="I308">
        <v>7.5</v>
      </c>
      <c r="J308">
        <v>7.5</v>
      </c>
      <c r="K308">
        <v>7.5</v>
      </c>
      <c r="L308">
        <v>7.5</v>
      </c>
      <c r="M308">
        <v>7.5</v>
      </c>
      <c r="N308">
        <v>7.5</v>
      </c>
      <c r="O308">
        <v>7.5</v>
      </c>
      <c r="P308" t="s">
        <v>410</v>
      </c>
      <c r="Q308" t="s">
        <v>383</v>
      </c>
      <c r="R308" t="s">
        <v>398</v>
      </c>
      <c r="S308" t="s">
        <v>399</v>
      </c>
      <c r="T308" t="s">
        <v>399</v>
      </c>
    </row>
    <row r="309" spans="1:20">
      <c r="A309" t="s">
        <v>1008</v>
      </c>
      <c r="B309" t="s">
        <v>595</v>
      </c>
      <c r="C309" t="s">
        <v>1009</v>
      </c>
      <c r="D309">
        <v>48.1</v>
      </c>
      <c r="E309">
        <v>48.1</v>
      </c>
      <c r="F309">
        <v>48.1</v>
      </c>
      <c r="G309">
        <v>48.1</v>
      </c>
      <c r="H309">
        <v>48.1</v>
      </c>
      <c r="I309">
        <v>48.1</v>
      </c>
      <c r="J309">
        <v>48.1</v>
      </c>
      <c r="K309">
        <v>48.1</v>
      </c>
      <c r="L309">
        <v>48.1</v>
      </c>
      <c r="M309">
        <v>48.1</v>
      </c>
      <c r="N309">
        <v>48.1</v>
      </c>
      <c r="O309">
        <v>48.1</v>
      </c>
      <c r="P309" t="s">
        <v>410</v>
      </c>
      <c r="Q309" t="s">
        <v>383</v>
      </c>
      <c r="R309" t="s">
        <v>398</v>
      </c>
      <c r="S309" t="s">
        <v>399</v>
      </c>
      <c r="T309" t="s">
        <v>399</v>
      </c>
    </row>
    <row r="310" spans="1:20">
      <c r="A310" t="s">
        <v>1010</v>
      </c>
      <c r="B310" t="s">
        <v>595</v>
      </c>
      <c r="C310" t="s">
        <v>1011</v>
      </c>
      <c r="D310">
        <v>45.42</v>
      </c>
      <c r="E310">
        <v>45.42</v>
      </c>
      <c r="F310">
        <v>45.42</v>
      </c>
      <c r="G310">
        <v>45.42</v>
      </c>
      <c r="H310">
        <v>45.42</v>
      </c>
      <c r="I310">
        <v>45.42</v>
      </c>
      <c r="J310">
        <v>45.42</v>
      </c>
      <c r="K310">
        <v>45.42</v>
      </c>
      <c r="L310">
        <v>45.42</v>
      </c>
      <c r="M310">
        <v>45.42</v>
      </c>
      <c r="N310">
        <v>45.42</v>
      </c>
      <c r="O310">
        <v>45.42</v>
      </c>
      <c r="P310" t="s">
        <v>410</v>
      </c>
      <c r="Q310" t="s">
        <v>383</v>
      </c>
      <c r="R310" t="s">
        <v>398</v>
      </c>
      <c r="S310" t="s">
        <v>399</v>
      </c>
      <c r="T310" t="s">
        <v>399</v>
      </c>
    </row>
    <row r="311" spans="1:20">
      <c r="A311" t="s">
        <v>1012</v>
      </c>
      <c r="B311" t="s">
        <v>595</v>
      </c>
      <c r="C311" t="s">
        <v>1013</v>
      </c>
      <c r="D311">
        <v>16</v>
      </c>
      <c r="E311">
        <v>16</v>
      </c>
      <c r="F311">
        <v>16</v>
      </c>
      <c r="G311">
        <v>16</v>
      </c>
      <c r="H311">
        <v>16</v>
      </c>
      <c r="I311">
        <v>16</v>
      </c>
      <c r="J311">
        <v>16</v>
      </c>
      <c r="K311">
        <v>16</v>
      </c>
      <c r="L311">
        <v>16</v>
      </c>
      <c r="M311">
        <v>16</v>
      </c>
      <c r="N311">
        <v>16</v>
      </c>
      <c r="O311">
        <v>16</v>
      </c>
      <c r="P311" t="s">
        <v>410</v>
      </c>
      <c r="Q311" t="s">
        <v>383</v>
      </c>
      <c r="R311" t="s">
        <v>398</v>
      </c>
      <c r="S311" t="s">
        <v>399</v>
      </c>
      <c r="T311" t="s">
        <v>399</v>
      </c>
    </row>
    <row r="312" spans="1:20">
      <c r="A312" t="s">
        <v>1014</v>
      </c>
      <c r="B312" t="s">
        <v>404</v>
      </c>
      <c r="C312" t="s">
        <v>1015</v>
      </c>
      <c r="D312">
        <v>0</v>
      </c>
      <c r="E312">
        <v>0.04</v>
      </c>
      <c r="F312">
        <v>0.16</v>
      </c>
      <c r="G312">
        <v>0.5</v>
      </c>
      <c r="H312">
        <v>0.46</v>
      </c>
      <c r="I312">
        <v>0.67</v>
      </c>
      <c r="J312">
        <v>0.63</v>
      </c>
      <c r="K312">
        <v>0.62</v>
      </c>
      <c r="L312">
        <v>0.5</v>
      </c>
      <c r="M312">
        <v>0.44</v>
      </c>
      <c r="N312">
        <v>0.06</v>
      </c>
      <c r="O312">
        <v>0</v>
      </c>
      <c r="P312" t="s">
        <v>397</v>
      </c>
      <c r="Q312" t="s">
        <v>381</v>
      </c>
      <c r="R312" t="s">
        <v>662</v>
      </c>
      <c r="S312" t="s">
        <v>663</v>
      </c>
      <c r="T312" t="s">
        <v>1016</v>
      </c>
    </row>
    <row r="313" spans="1:20">
      <c r="A313" t="s">
        <v>1017</v>
      </c>
      <c r="B313" t="s">
        <v>437</v>
      </c>
      <c r="C313" t="s">
        <v>1018</v>
      </c>
      <c r="D313">
        <v>11</v>
      </c>
      <c r="E313">
        <v>11</v>
      </c>
      <c r="F313">
        <v>11</v>
      </c>
      <c r="G313">
        <v>11</v>
      </c>
      <c r="H313">
        <v>11</v>
      </c>
      <c r="I313">
        <v>11</v>
      </c>
      <c r="J313">
        <v>11</v>
      </c>
      <c r="K313">
        <v>11</v>
      </c>
      <c r="L313">
        <v>11</v>
      </c>
      <c r="M313">
        <v>11</v>
      </c>
      <c r="N313">
        <v>11</v>
      </c>
      <c r="O313">
        <v>11</v>
      </c>
      <c r="P313" t="s">
        <v>410</v>
      </c>
      <c r="Q313" t="s">
        <v>381</v>
      </c>
      <c r="R313" t="s">
        <v>398</v>
      </c>
      <c r="S313" t="s">
        <v>399</v>
      </c>
      <c r="T313" t="s">
        <v>399</v>
      </c>
    </row>
    <row r="314" spans="1:20">
      <c r="A314" t="s">
        <v>1019</v>
      </c>
      <c r="B314" t="s">
        <v>437</v>
      </c>
      <c r="C314" t="s">
        <v>1020</v>
      </c>
      <c r="D314">
        <v>11</v>
      </c>
      <c r="E314">
        <v>11</v>
      </c>
      <c r="F314">
        <v>11</v>
      </c>
      <c r="G314">
        <v>11</v>
      </c>
      <c r="H314">
        <v>11</v>
      </c>
      <c r="I314">
        <v>11</v>
      </c>
      <c r="J314">
        <v>11</v>
      </c>
      <c r="K314">
        <v>11</v>
      </c>
      <c r="L314">
        <v>11</v>
      </c>
      <c r="M314">
        <v>11</v>
      </c>
      <c r="N314">
        <v>11</v>
      </c>
      <c r="O314">
        <v>11</v>
      </c>
      <c r="P314" t="s">
        <v>410</v>
      </c>
      <c r="Q314" t="s">
        <v>381</v>
      </c>
      <c r="R314" t="s">
        <v>398</v>
      </c>
      <c r="S314" t="s">
        <v>399</v>
      </c>
      <c r="T314" t="s">
        <v>399</v>
      </c>
    </row>
    <row r="315" spans="1:20">
      <c r="A315" t="s">
        <v>1021</v>
      </c>
      <c r="B315" t="s">
        <v>380</v>
      </c>
      <c r="C315" t="s">
        <v>1022</v>
      </c>
      <c r="D315">
        <v>35.130000000000003</v>
      </c>
      <c r="E315">
        <v>47.5</v>
      </c>
      <c r="F315">
        <v>49.67</v>
      </c>
      <c r="G315">
        <v>29.76</v>
      </c>
      <c r="H315">
        <v>41.04</v>
      </c>
      <c r="I315">
        <v>60.83</v>
      </c>
      <c r="J315">
        <v>36.86</v>
      </c>
      <c r="K315">
        <v>50.57</v>
      </c>
      <c r="L315">
        <v>39.31</v>
      </c>
      <c r="M315">
        <v>35.92</v>
      </c>
      <c r="N315">
        <v>48.31</v>
      </c>
      <c r="O315">
        <v>64.91</v>
      </c>
      <c r="P315" t="s">
        <v>410</v>
      </c>
      <c r="Q315" t="s">
        <v>381</v>
      </c>
      <c r="R315" t="s">
        <v>398</v>
      </c>
      <c r="S315" t="s">
        <v>399</v>
      </c>
      <c r="T315" t="s">
        <v>399</v>
      </c>
    </row>
    <row r="316" spans="1:20">
      <c r="A316" t="s">
        <v>1023</v>
      </c>
      <c r="B316" t="s">
        <v>380</v>
      </c>
      <c r="C316" t="s">
        <v>1024</v>
      </c>
      <c r="D316">
        <v>1.8</v>
      </c>
      <c r="E316">
        <v>2.4</v>
      </c>
      <c r="F316">
        <v>2.7</v>
      </c>
      <c r="G316">
        <v>2.2000000000000002</v>
      </c>
      <c r="H316">
        <v>1.6</v>
      </c>
      <c r="I316">
        <v>1.7</v>
      </c>
      <c r="J316">
        <v>2.2000000000000002</v>
      </c>
      <c r="K316">
        <v>2</v>
      </c>
      <c r="L316">
        <v>1.4</v>
      </c>
      <c r="M316">
        <v>0.4</v>
      </c>
      <c r="N316">
        <v>0.1</v>
      </c>
      <c r="O316">
        <v>0.9</v>
      </c>
      <c r="P316" t="s">
        <v>410</v>
      </c>
      <c r="Q316" t="s">
        <v>381</v>
      </c>
      <c r="R316" t="s">
        <v>398</v>
      </c>
      <c r="S316" t="s">
        <v>399</v>
      </c>
      <c r="T316" t="s">
        <v>399</v>
      </c>
    </row>
    <row r="317" spans="1:20">
      <c r="A317" t="s">
        <v>1025</v>
      </c>
      <c r="B317" t="s">
        <v>380</v>
      </c>
      <c r="C317" t="s">
        <v>1026</v>
      </c>
      <c r="D317">
        <v>400</v>
      </c>
      <c r="E317">
        <v>400</v>
      </c>
      <c r="F317">
        <v>400</v>
      </c>
      <c r="G317">
        <v>400</v>
      </c>
      <c r="H317">
        <v>400</v>
      </c>
      <c r="I317">
        <v>400</v>
      </c>
      <c r="J317">
        <v>400</v>
      </c>
      <c r="K317">
        <v>400</v>
      </c>
      <c r="L317">
        <v>400</v>
      </c>
      <c r="M317">
        <v>400</v>
      </c>
      <c r="N317">
        <v>400</v>
      </c>
      <c r="O317">
        <v>400</v>
      </c>
      <c r="P317" t="s">
        <v>410</v>
      </c>
      <c r="Q317" t="s">
        <v>381</v>
      </c>
      <c r="R317" t="s">
        <v>398</v>
      </c>
      <c r="S317" t="s">
        <v>399</v>
      </c>
      <c r="T317" t="s">
        <v>399</v>
      </c>
    </row>
    <row r="318" spans="1:20">
      <c r="A318" t="s">
        <v>1027</v>
      </c>
      <c r="B318" t="s">
        <v>422</v>
      </c>
      <c r="C318" t="s">
        <v>1028</v>
      </c>
      <c r="D318">
        <v>7.0000000000000007E-2</v>
      </c>
      <c r="E318">
        <v>0.01</v>
      </c>
      <c r="F318">
        <v>0.02</v>
      </c>
      <c r="G318">
        <v>0.09</v>
      </c>
      <c r="H318">
        <v>0.04</v>
      </c>
      <c r="I318">
        <v>0.03</v>
      </c>
      <c r="J318">
        <v>0.03</v>
      </c>
      <c r="K318">
        <v>0.03</v>
      </c>
      <c r="L318">
        <v>0.08</v>
      </c>
      <c r="M318">
        <v>0.04</v>
      </c>
      <c r="N318">
        <v>0.02</v>
      </c>
      <c r="O318">
        <v>0.03</v>
      </c>
      <c r="P318" t="s">
        <v>397</v>
      </c>
      <c r="Q318" t="s">
        <v>383</v>
      </c>
      <c r="R318" t="s">
        <v>398</v>
      </c>
      <c r="S318" t="s">
        <v>399</v>
      </c>
      <c r="T318" t="s">
        <v>399</v>
      </c>
    </row>
    <row r="319" spans="1:20">
      <c r="A319" t="s">
        <v>1029</v>
      </c>
      <c r="B319" t="s">
        <v>404</v>
      </c>
      <c r="C319" t="s">
        <v>1030</v>
      </c>
      <c r="D319">
        <v>9.4600000000000009</v>
      </c>
      <c r="E319">
        <v>9.57</v>
      </c>
      <c r="F319">
        <v>9.26</v>
      </c>
      <c r="G319">
        <v>8.48</v>
      </c>
      <c r="H319">
        <v>8.2899999999999991</v>
      </c>
      <c r="I319">
        <v>9.32</v>
      </c>
      <c r="J319">
        <v>9.43</v>
      </c>
      <c r="K319">
        <v>9.4</v>
      </c>
      <c r="L319">
        <v>9.0399999999999991</v>
      </c>
      <c r="M319">
        <v>8.2799999999999994</v>
      </c>
      <c r="N319">
        <v>8.51</v>
      </c>
      <c r="O319">
        <v>9.32</v>
      </c>
      <c r="P319" t="s">
        <v>397</v>
      </c>
      <c r="Q319" t="s">
        <v>381</v>
      </c>
      <c r="R319" t="s">
        <v>398</v>
      </c>
      <c r="S319" t="s">
        <v>1031</v>
      </c>
      <c r="T319" t="s">
        <v>1032</v>
      </c>
    </row>
    <row r="320" spans="1:20">
      <c r="A320" t="s">
        <v>1033</v>
      </c>
      <c r="B320" t="s">
        <v>422</v>
      </c>
      <c r="C320" t="s">
        <v>1034</v>
      </c>
      <c r="D320">
        <v>263</v>
      </c>
      <c r="E320">
        <v>263</v>
      </c>
      <c r="F320">
        <v>263</v>
      </c>
      <c r="G320">
        <v>263</v>
      </c>
      <c r="H320">
        <v>263</v>
      </c>
      <c r="I320">
        <v>263</v>
      </c>
      <c r="J320">
        <v>263</v>
      </c>
      <c r="K320">
        <v>263</v>
      </c>
      <c r="L320">
        <v>263</v>
      </c>
      <c r="M320">
        <v>263</v>
      </c>
      <c r="N320">
        <v>263</v>
      </c>
      <c r="O320">
        <v>263</v>
      </c>
      <c r="P320" t="s">
        <v>410</v>
      </c>
      <c r="Q320" t="s">
        <v>383</v>
      </c>
      <c r="R320" t="s">
        <v>398</v>
      </c>
      <c r="S320" t="s">
        <v>399</v>
      </c>
      <c r="T320" t="s">
        <v>399</v>
      </c>
    </row>
    <row r="321" spans="1:20">
      <c r="A321" t="s">
        <v>1035</v>
      </c>
      <c r="B321" t="s">
        <v>422</v>
      </c>
      <c r="C321" t="s">
        <v>1036</v>
      </c>
      <c r="D321">
        <v>263.68</v>
      </c>
      <c r="E321">
        <v>263.68</v>
      </c>
      <c r="F321">
        <v>263.68</v>
      </c>
      <c r="G321">
        <v>263.68</v>
      </c>
      <c r="H321">
        <v>263.68</v>
      </c>
      <c r="I321">
        <v>263.68</v>
      </c>
      <c r="J321">
        <v>263.68</v>
      </c>
      <c r="K321">
        <v>263.68</v>
      </c>
      <c r="L321">
        <v>263.68</v>
      </c>
      <c r="M321">
        <v>263.68</v>
      </c>
      <c r="N321">
        <v>263.68</v>
      </c>
      <c r="O321">
        <v>263.68</v>
      </c>
      <c r="P321" t="s">
        <v>410</v>
      </c>
      <c r="Q321" t="s">
        <v>383</v>
      </c>
      <c r="R321" t="s">
        <v>398</v>
      </c>
      <c r="S321" t="s">
        <v>399</v>
      </c>
      <c r="T321" t="s">
        <v>399</v>
      </c>
    </row>
    <row r="322" spans="1:20">
      <c r="A322" t="s">
        <v>1037</v>
      </c>
      <c r="B322" t="s">
        <v>595</v>
      </c>
      <c r="C322" t="s">
        <v>1038</v>
      </c>
      <c r="D322">
        <v>106</v>
      </c>
      <c r="E322">
        <v>106</v>
      </c>
      <c r="F322">
        <v>106</v>
      </c>
      <c r="G322">
        <v>106</v>
      </c>
      <c r="H322">
        <v>106</v>
      </c>
      <c r="I322">
        <v>106</v>
      </c>
      <c r="J322">
        <v>106</v>
      </c>
      <c r="K322">
        <v>106</v>
      </c>
      <c r="L322">
        <v>106</v>
      </c>
      <c r="M322">
        <v>106</v>
      </c>
      <c r="N322">
        <v>106</v>
      </c>
      <c r="O322">
        <v>106</v>
      </c>
      <c r="P322" t="s">
        <v>410</v>
      </c>
      <c r="Q322" t="s">
        <v>383</v>
      </c>
      <c r="R322" t="s">
        <v>398</v>
      </c>
      <c r="S322" t="s">
        <v>399</v>
      </c>
      <c r="T322" t="s">
        <v>399</v>
      </c>
    </row>
    <row r="323" spans="1:20">
      <c r="A323" t="s">
        <v>1039</v>
      </c>
      <c r="B323" t="s">
        <v>595</v>
      </c>
      <c r="C323" t="s">
        <v>1040</v>
      </c>
      <c r="D323">
        <v>104</v>
      </c>
      <c r="E323">
        <v>104</v>
      </c>
      <c r="F323">
        <v>104</v>
      </c>
      <c r="G323">
        <v>104</v>
      </c>
      <c r="H323">
        <v>104</v>
      </c>
      <c r="I323">
        <v>104</v>
      </c>
      <c r="J323">
        <v>104</v>
      </c>
      <c r="K323">
        <v>104</v>
      </c>
      <c r="L323">
        <v>104</v>
      </c>
      <c r="M323">
        <v>104</v>
      </c>
      <c r="N323">
        <v>104</v>
      </c>
      <c r="O323">
        <v>104</v>
      </c>
      <c r="P323" t="s">
        <v>410</v>
      </c>
      <c r="Q323" t="s">
        <v>383</v>
      </c>
      <c r="R323" t="s">
        <v>398</v>
      </c>
      <c r="S323" t="s">
        <v>399</v>
      </c>
      <c r="T323" t="s">
        <v>399</v>
      </c>
    </row>
    <row r="324" spans="1:20">
      <c r="A324" t="s">
        <v>1041</v>
      </c>
      <c r="B324" t="s">
        <v>595</v>
      </c>
      <c r="C324" t="s">
        <v>1042</v>
      </c>
      <c r="D324">
        <v>110</v>
      </c>
      <c r="E324">
        <v>110</v>
      </c>
      <c r="F324">
        <v>110</v>
      </c>
      <c r="G324">
        <v>110</v>
      </c>
      <c r="H324">
        <v>110</v>
      </c>
      <c r="I324">
        <v>110</v>
      </c>
      <c r="J324">
        <v>110</v>
      </c>
      <c r="K324">
        <v>110</v>
      </c>
      <c r="L324">
        <v>110</v>
      </c>
      <c r="M324">
        <v>110</v>
      </c>
      <c r="N324">
        <v>110</v>
      </c>
      <c r="O324">
        <v>110</v>
      </c>
      <c r="P324" t="s">
        <v>410</v>
      </c>
      <c r="Q324" t="s">
        <v>383</v>
      </c>
      <c r="R324" t="s">
        <v>398</v>
      </c>
      <c r="S324" t="s">
        <v>399</v>
      </c>
      <c r="T324" t="s">
        <v>399</v>
      </c>
    </row>
    <row r="325" spans="1:20">
      <c r="A325" t="s">
        <v>1043</v>
      </c>
      <c r="B325" t="s">
        <v>595</v>
      </c>
      <c r="C325" t="s">
        <v>1044</v>
      </c>
      <c r="D325">
        <v>300</v>
      </c>
      <c r="E325">
        <v>300</v>
      </c>
      <c r="F325">
        <v>300</v>
      </c>
      <c r="G325">
        <v>300</v>
      </c>
      <c r="H325">
        <v>300</v>
      </c>
      <c r="I325">
        <v>300</v>
      </c>
      <c r="J325">
        <v>300</v>
      </c>
      <c r="K325">
        <v>300</v>
      </c>
      <c r="L325">
        <v>300</v>
      </c>
      <c r="M325">
        <v>300</v>
      </c>
      <c r="N325">
        <v>300</v>
      </c>
      <c r="O325">
        <v>300</v>
      </c>
      <c r="P325" t="s">
        <v>410</v>
      </c>
      <c r="Q325" t="s">
        <v>383</v>
      </c>
      <c r="R325" t="s">
        <v>398</v>
      </c>
      <c r="S325" t="s">
        <v>399</v>
      </c>
      <c r="T325" t="s">
        <v>399</v>
      </c>
    </row>
    <row r="326" spans="1:20">
      <c r="A326" t="s">
        <v>1045</v>
      </c>
      <c r="B326" t="s">
        <v>595</v>
      </c>
      <c r="C326" t="s">
        <v>1046</v>
      </c>
      <c r="D326">
        <v>330</v>
      </c>
      <c r="E326">
        <v>330</v>
      </c>
      <c r="F326">
        <v>330</v>
      </c>
      <c r="G326">
        <v>330</v>
      </c>
      <c r="H326">
        <v>330</v>
      </c>
      <c r="I326">
        <v>330</v>
      </c>
      <c r="J326">
        <v>330</v>
      </c>
      <c r="K326">
        <v>330</v>
      </c>
      <c r="L326">
        <v>330</v>
      </c>
      <c r="M326">
        <v>330</v>
      </c>
      <c r="N326">
        <v>330</v>
      </c>
      <c r="O326">
        <v>330</v>
      </c>
      <c r="P326" t="s">
        <v>410</v>
      </c>
      <c r="Q326" t="s">
        <v>383</v>
      </c>
      <c r="R326" t="s">
        <v>398</v>
      </c>
      <c r="S326" t="s">
        <v>399</v>
      </c>
      <c r="T326" t="s">
        <v>399</v>
      </c>
    </row>
    <row r="327" spans="1:20">
      <c r="A327" t="s">
        <v>1047</v>
      </c>
      <c r="B327" t="s">
        <v>595</v>
      </c>
      <c r="C327" t="s">
        <v>1048</v>
      </c>
      <c r="D327">
        <v>14.5</v>
      </c>
      <c r="E327">
        <v>14.5</v>
      </c>
      <c r="F327">
        <v>14.5</v>
      </c>
      <c r="G327">
        <v>14.5</v>
      </c>
      <c r="H327">
        <v>14.5</v>
      </c>
      <c r="I327">
        <v>14.5</v>
      </c>
      <c r="J327">
        <v>14.5</v>
      </c>
      <c r="K327">
        <v>14.5</v>
      </c>
      <c r="L327">
        <v>14.5</v>
      </c>
      <c r="M327">
        <v>14.5</v>
      </c>
      <c r="N327">
        <v>14.5</v>
      </c>
      <c r="O327">
        <v>14.5</v>
      </c>
      <c r="P327" t="s">
        <v>410</v>
      </c>
      <c r="Q327" t="s">
        <v>383</v>
      </c>
      <c r="R327" t="s">
        <v>398</v>
      </c>
      <c r="S327" t="s">
        <v>399</v>
      </c>
      <c r="T327" t="s">
        <v>399</v>
      </c>
    </row>
    <row r="328" spans="1:20">
      <c r="A328" t="s">
        <v>1049</v>
      </c>
      <c r="B328" t="s">
        <v>595</v>
      </c>
      <c r="C328" t="s">
        <v>1050</v>
      </c>
      <c r="D328">
        <v>17.53</v>
      </c>
      <c r="E328">
        <v>26.83</v>
      </c>
      <c r="F328">
        <v>28.38</v>
      </c>
      <c r="G328">
        <v>48.7</v>
      </c>
      <c r="H328">
        <v>47.46</v>
      </c>
      <c r="I328">
        <v>73.67</v>
      </c>
      <c r="J328">
        <v>46.06</v>
      </c>
      <c r="K328">
        <v>41.1</v>
      </c>
      <c r="L328">
        <v>41.1</v>
      </c>
      <c r="M328">
        <v>13.65</v>
      </c>
      <c r="N328">
        <v>13.03</v>
      </c>
      <c r="O328">
        <v>23.58</v>
      </c>
      <c r="P328" t="s">
        <v>397</v>
      </c>
      <c r="Q328" t="s">
        <v>383</v>
      </c>
      <c r="R328" t="s">
        <v>398</v>
      </c>
      <c r="S328" t="s">
        <v>399</v>
      </c>
      <c r="T328" t="s">
        <v>399</v>
      </c>
    </row>
    <row r="329" spans="1:20">
      <c r="A329" t="s">
        <v>1051</v>
      </c>
      <c r="B329" t="s">
        <v>380</v>
      </c>
      <c r="C329" t="s">
        <v>1052</v>
      </c>
      <c r="D329">
        <v>5.32</v>
      </c>
      <c r="E329">
        <v>8.15</v>
      </c>
      <c r="F329">
        <v>8.6199999999999992</v>
      </c>
      <c r="G329">
        <v>14.79</v>
      </c>
      <c r="H329">
        <v>14.41</v>
      </c>
      <c r="I329">
        <v>22.37</v>
      </c>
      <c r="J329">
        <v>13.99</v>
      </c>
      <c r="K329">
        <v>12.48</v>
      </c>
      <c r="L329">
        <v>12.48</v>
      </c>
      <c r="M329">
        <v>4.1399999999999997</v>
      </c>
      <c r="N329">
        <v>3.96</v>
      </c>
      <c r="O329">
        <v>7.16</v>
      </c>
      <c r="P329" t="s">
        <v>397</v>
      </c>
      <c r="Q329" t="s">
        <v>383</v>
      </c>
      <c r="R329" t="s">
        <v>398</v>
      </c>
      <c r="S329" t="s">
        <v>399</v>
      </c>
      <c r="T329" t="s">
        <v>399</v>
      </c>
    </row>
    <row r="330" spans="1:20">
      <c r="A330" t="s">
        <v>1053</v>
      </c>
      <c r="B330" t="s">
        <v>380</v>
      </c>
      <c r="C330" t="s">
        <v>1054</v>
      </c>
      <c r="D330">
        <v>7.35</v>
      </c>
      <c r="E330">
        <v>11.25</v>
      </c>
      <c r="F330">
        <v>11.9</v>
      </c>
      <c r="G330">
        <v>20.41</v>
      </c>
      <c r="H330">
        <v>19.89</v>
      </c>
      <c r="I330">
        <v>30.88</v>
      </c>
      <c r="J330">
        <v>19.309999999999999</v>
      </c>
      <c r="K330">
        <v>17.23</v>
      </c>
      <c r="L330">
        <v>17.23</v>
      </c>
      <c r="M330">
        <v>5.72</v>
      </c>
      <c r="N330">
        <v>5.46</v>
      </c>
      <c r="O330">
        <v>9.8800000000000008</v>
      </c>
      <c r="P330" t="s">
        <v>397</v>
      </c>
      <c r="Q330" t="s">
        <v>383</v>
      </c>
      <c r="R330" t="s">
        <v>398</v>
      </c>
      <c r="S330" t="s">
        <v>399</v>
      </c>
      <c r="T330" t="s">
        <v>399</v>
      </c>
    </row>
    <row r="331" spans="1:20">
      <c r="A331" t="s">
        <v>1055</v>
      </c>
      <c r="B331" t="s">
        <v>595</v>
      </c>
      <c r="C331" t="s">
        <v>1056</v>
      </c>
      <c r="D331">
        <v>10</v>
      </c>
      <c r="E331">
        <v>10</v>
      </c>
      <c r="F331">
        <v>10</v>
      </c>
      <c r="G331">
        <v>10</v>
      </c>
      <c r="H331">
        <v>10</v>
      </c>
      <c r="I331">
        <v>10</v>
      </c>
      <c r="J331">
        <v>10</v>
      </c>
      <c r="K331">
        <v>10</v>
      </c>
      <c r="L331">
        <v>10</v>
      </c>
      <c r="M331">
        <v>10</v>
      </c>
      <c r="N331">
        <v>10</v>
      </c>
      <c r="O331">
        <v>10</v>
      </c>
      <c r="P331" t="s">
        <v>410</v>
      </c>
      <c r="Q331" t="s">
        <v>383</v>
      </c>
      <c r="R331" t="s">
        <v>398</v>
      </c>
      <c r="S331" t="s">
        <v>399</v>
      </c>
      <c r="T331" t="s">
        <v>399</v>
      </c>
    </row>
    <row r="332" spans="1:20">
      <c r="A332" t="s">
        <v>1057</v>
      </c>
      <c r="B332" t="s">
        <v>595</v>
      </c>
      <c r="C332" t="s">
        <v>1058</v>
      </c>
      <c r="D332">
        <v>10</v>
      </c>
      <c r="E332">
        <v>10</v>
      </c>
      <c r="F332">
        <v>10</v>
      </c>
      <c r="G332">
        <v>10</v>
      </c>
      <c r="H332">
        <v>10</v>
      </c>
      <c r="I332">
        <v>10</v>
      </c>
      <c r="J332">
        <v>10</v>
      </c>
      <c r="K332">
        <v>10</v>
      </c>
      <c r="L332">
        <v>10</v>
      </c>
      <c r="M332">
        <v>10</v>
      </c>
      <c r="N332">
        <v>10</v>
      </c>
      <c r="O332">
        <v>10</v>
      </c>
      <c r="P332" t="s">
        <v>410</v>
      </c>
      <c r="Q332" t="s">
        <v>383</v>
      </c>
      <c r="R332" t="s">
        <v>398</v>
      </c>
      <c r="S332" t="s">
        <v>399</v>
      </c>
      <c r="T332" t="s">
        <v>399</v>
      </c>
    </row>
    <row r="333" spans="1:20">
      <c r="A333" t="s">
        <v>1059</v>
      </c>
      <c r="B333" t="s">
        <v>595</v>
      </c>
      <c r="C333" t="s">
        <v>1060</v>
      </c>
      <c r="D333">
        <v>10</v>
      </c>
      <c r="E333">
        <v>10</v>
      </c>
      <c r="F333">
        <v>10</v>
      </c>
      <c r="G333">
        <v>10</v>
      </c>
      <c r="H333">
        <v>10</v>
      </c>
      <c r="I333">
        <v>10</v>
      </c>
      <c r="J333">
        <v>10</v>
      </c>
      <c r="K333">
        <v>10</v>
      </c>
      <c r="L333">
        <v>10</v>
      </c>
      <c r="M333">
        <v>10</v>
      </c>
      <c r="N333">
        <v>10</v>
      </c>
      <c r="O333">
        <v>10</v>
      </c>
      <c r="P333" t="s">
        <v>410</v>
      </c>
      <c r="Q333" t="s">
        <v>383</v>
      </c>
      <c r="R333" t="s">
        <v>398</v>
      </c>
      <c r="S333" t="s">
        <v>399</v>
      </c>
      <c r="T333" t="s">
        <v>399</v>
      </c>
    </row>
    <row r="334" spans="1:20">
      <c r="A334" t="s">
        <v>1061</v>
      </c>
      <c r="B334" t="s">
        <v>595</v>
      </c>
      <c r="C334" t="s">
        <v>1062</v>
      </c>
      <c r="D334">
        <v>48.71</v>
      </c>
      <c r="E334">
        <v>48.71</v>
      </c>
      <c r="F334">
        <v>48.71</v>
      </c>
      <c r="G334">
        <v>48.71</v>
      </c>
      <c r="H334">
        <v>48.71</v>
      </c>
      <c r="I334">
        <v>48.71</v>
      </c>
      <c r="J334">
        <v>48.71</v>
      </c>
      <c r="K334">
        <v>48.71</v>
      </c>
      <c r="L334">
        <v>48.71</v>
      </c>
      <c r="M334">
        <v>48.71</v>
      </c>
      <c r="N334">
        <v>48.71</v>
      </c>
      <c r="O334">
        <v>48.71</v>
      </c>
      <c r="P334" t="s">
        <v>410</v>
      </c>
      <c r="Q334" t="s">
        <v>383</v>
      </c>
      <c r="R334" t="s">
        <v>398</v>
      </c>
      <c r="S334" t="s">
        <v>399</v>
      </c>
      <c r="T334" t="s">
        <v>399</v>
      </c>
    </row>
    <row r="335" spans="1:20">
      <c r="A335" t="s">
        <v>1063</v>
      </c>
      <c r="B335" t="s">
        <v>595</v>
      </c>
      <c r="C335" t="s">
        <v>1064</v>
      </c>
      <c r="D335">
        <v>48</v>
      </c>
      <c r="E335">
        <v>48</v>
      </c>
      <c r="F335">
        <v>48</v>
      </c>
      <c r="G335">
        <v>48</v>
      </c>
      <c r="H335">
        <v>48</v>
      </c>
      <c r="I335">
        <v>48</v>
      </c>
      <c r="J335">
        <v>48</v>
      </c>
      <c r="K335">
        <v>48</v>
      </c>
      <c r="L335">
        <v>48</v>
      </c>
      <c r="M335">
        <v>48</v>
      </c>
      <c r="N335">
        <v>48</v>
      </c>
      <c r="O335">
        <v>48</v>
      </c>
      <c r="P335" t="s">
        <v>410</v>
      </c>
      <c r="Q335" t="s">
        <v>383</v>
      </c>
      <c r="R335" t="s">
        <v>398</v>
      </c>
      <c r="S335" t="s">
        <v>399</v>
      </c>
      <c r="T335" t="s">
        <v>399</v>
      </c>
    </row>
    <row r="336" spans="1:20">
      <c r="A336" t="s">
        <v>1065</v>
      </c>
      <c r="B336" t="s">
        <v>595</v>
      </c>
      <c r="C336" t="s">
        <v>1066</v>
      </c>
      <c r="D336">
        <v>36.58</v>
      </c>
      <c r="E336">
        <v>29.85</v>
      </c>
      <c r="F336">
        <v>29.08</v>
      </c>
      <c r="G336">
        <v>29.88</v>
      </c>
      <c r="H336">
        <v>34.71</v>
      </c>
      <c r="I336">
        <v>35.479999999999997</v>
      </c>
      <c r="J336">
        <v>33.33</v>
      </c>
      <c r="K336">
        <v>36.409999999999997</v>
      </c>
      <c r="L336">
        <v>34.79</v>
      </c>
      <c r="M336">
        <v>20.350000000000001</v>
      </c>
      <c r="N336">
        <v>13.58</v>
      </c>
      <c r="O336">
        <v>27.91</v>
      </c>
      <c r="P336" t="s">
        <v>410</v>
      </c>
      <c r="Q336" t="s">
        <v>383</v>
      </c>
      <c r="R336" t="s">
        <v>398</v>
      </c>
      <c r="S336" t="s">
        <v>399</v>
      </c>
      <c r="T336" t="s">
        <v>399</v>
      </c>
    </row>
    <row r="337" spans="1:20">
      <c r="A337" t="s">
        <v>1067</v>
      </c>
      <c r="B337" t="s">
        <v>380</v>
      </c>
      <c r="C337" t="s">
        <v>1068</v>
      </c>
      <c r="D337">
        <v>0</v>
      </c>
      <c r="E337">
        <v>0</v>
      </c>
      <c r="F337">
        <v>0</v>
      </c>
      <c r="G337">
        <v>0</v>
      </c>
      <c r="H337">
        <v>0</v>
      </c>
      <c r="I337">
        <v>0</v>
      </c>
      <c r="J337">
        <v>0</v>
      </c>
      <c r="K337">
        <v>0</v>
      </c>
      <c r="L337">
        <v>0</v>
      </c>
      <c r="M337">
        <v>0</v>
      </c>
      <c r="N337">
        <v>0</v>
      </c>
      <c r="O337">
        <v>0</v>
      </c>
      <c r="P337" t="s">
        <v>397</v>
      </c>
      <c r="Q337" t="s">
        <v>381</v>
      </c>
      <c r="R337" t="s">
        <v>406</v>
      </c>
      <c r="S337" t="s">
        <v>399</v>
      </c>
      <c r="T337" t="s">
        <v>399</v>
      </c>
    </row>
    <row r="338" spans="1:20">
      <c r="A338" t="s">
        <v>1069</v>
      </c>
      <c r="B338" t="s">
        <v>422</v>
      </c>
      <c r="C338" t="s">
        <v>1070</v>
      </c>
      <c r="D338">
        <v>0</v>
      </c>
      <c r="E338">
        <v>0</v>
      </c>
      <c r="F338">
        <v>0</v>
      </c>
      <c r="G338">
        <v>0</v>
      </c>
      <c r="H338">
        <v>0</v>
      </c>
      <c r="I338">
        <v>0</v>
      </c>
      <c r="J338">
        <v>0</v>
      </c>
      <c r="K338">
        <v>0</v>
      </c>
      <c r="L338">
        <v>0</v>
      </c>
      <c r="M338">
        <v>0</v>
      </c>
      <c r="N338">
        <v>0</v>
      </c>
      <c r="O338">
        <v>0</v>
      </c>
      <c r="P338" t="s">
        <v>397</v>
      </c>
      <c r="Q338" t="s">
        <v>383</v>
      </c>
      <c r="R338" t="s">
        <v>406</v>
      </c>
      <c r="S338" t="s">
        <v>399</v>
      </c>
      <c r="T338" t="s">
        <v>399</v>
      </c>
    </row>
    <row r="339" spans="1:20">
      <c r="A339" t="s">
        <v>1071</v>
      </c>
      <c r="B339" t="s">
        <v>422</v>
      </c>
      <c r="C339" t="s">
        <v>1072</v>
      </c>
      <c r="D339">
        <v>0.4</v>
      </c>
      <c r="E339">
        <v>0.4</v>
      </c>
      <c r="F339">
        <v>0.42</v>
      </c>
      <c r="G339">
        <v>0.38</v>
      </c>
      <c r="H339">
        <v>0.27</v>
      </c>
      <c r="I339">
        <v>0.17</v>
      </c>
      <c r="J339">
        <v>0.12</v>
      </c>
      <c r="K339">
        <v>0.11</v>
      </c>
      <c r="L339">
        <v>0.11</v>
      </c>
      <c r="M339">
        <v>0.13</v>
      </c>
      <c r="N339">
        <v>0.18</v>
      </c>
      <c r="O339">
        <v>0.23</v>
      </c>
      <c r="P339" t="s">
        <v>397</v>
      </c>
      <c r="Q339" t="s">
        <v>383</v>
      </c>
      <c r="R339" t="s">
        <v>398</v>
      </c>
      <c r="S339" t="s">
        <v>399</v>
      </c>
      <c r="T339" t="s">
        <v>399</v>
      </c>
    </row>
    <row r="340" spans="1:20">
      <c r="A340" t="s">
        <v>1073</v>
      </c>
      <c r="B340" t="s">
        <v>422</v>
      </c>
      <c r="C340" t="s">
        <v>1074</v>
      </c>
      <c r="D340">
        <v>0</v>
      </c>
      <c r="E340">
        <v>0.04</v>
      </c>
      <c r="F340">
        <v>0.16</v>
      </c>
      <c r="G340">
        <v>0.5</v>
      </c>
      <c r="H340">
        <v>0.46</v>
      </c>
      <c r="I340">
        <v>0.67</v>
      </c>
      <c r="J340">
        <v>0.63</v>
      </c>
      <c r="K340">
        <v>0.62</v>
      </c>
      <c r="L340">
        <v>0.5</v>
      </c>
      <c r="M340">
        <v>0.44</v>
      </c>
      <c r="N340">
        <v>0.06</v>
      </c>
      <c r="O340">
        <v>0</v>
      </c>
      <c r="P340" t="s">
        <v>397</v>
      </c>
      <c r="Q340" t="s">
        <v>383</v>
      </c>
      <c r="R340" t="s">
        <v>398</v>
      </c>
      <c r="S340" t="s">
        <v>399</v>
      </c>
      <c r="T340" t="s">
        <v>399</v>
      </c>
    </row>
    <row r="341" spans="1:20">
      <c r="A341" t="s">
        <v>1075</v>
      </c>
      <c r="B341" t="s">
        <v>422</v>
      </c>
      <c r="C341" t="s">
        <v>1076</v>
      </c>
      <c r="D341">
        <v>0</v>
      </c>
      <c r="E341">
        <v>7.0000000000000007E-2</v>
      </c>
      <c r="F341">
        <v>0.31</v>
      </c>
      <c r="G341">
        <v>1</v>
      </c>
      <c r="H341">
        <v>0.92</v>
      </c>
      <c r="I341">
        <v>1.34</v>
      </c>
      <c r="J341">
        <v>1.25</v>
      </c>
      <c r="K341">
        <v>1.23</v>
      </c>
      <c r="L341">
        <v>1</v>
      </c>
      <c r="M341">
        <v>0.88</v>
      </c>
      <c r="N341">
        <v>0.12</v>
      </c>
      <c r="O341">
        <v>0</v>
      </c>
      <c r="P341" t="s">
        <v>397</v>
      </c>
      <c r="Q341" t="s">
        <v>383</v>
      </c>
      <c r="R341" t="s">
        <v>398</v>
      </c>
      <c r="S341" t="s">
        <v>399</v>
      </c>
      <c r="T341" t="s">
        <v>399</v>
      </c>
    </row>
    <row r="342" spans="1:20">
      <c r="A342" t="s">
        <v>1077</v>
      </c>
      <c r="B342" t="s">
        <v>422</v>
      </c>
      <c r="C342" t="s">
        <v>1078</v>
      </c>
      <c r="D342">
        <v>0</v>
      </c>
      <c r="E342">
        <v>0.08</v>
      </c>
      <c r="F342">
        <v>0.36</v>
      </c>
      <c r="G342">
        <v>1.1599999999999999</v>
      </c>
      <c r="H342">
        <v>1.07</v>
      </c>
      <c r="I342">
        <v>1.57</v>
      </c>
      <c r="J342">
        <v>1.46</v>
      </c>
      <c r="K342">
        <v>1.44</v>
      </c>
      <c r="L342">
        <v>1.17</v>
      </c>
      <c r="M342">
        <v>1.03</v>
      </c>
      <c r="N342">
        <v>0.14000000000000001</v>
      </c>
      <c r="O342">
        <v>0</v>
      </c>
      <c r="P342" t="s">
        <v>397</v>
      </c>
      <c r="Q342" t="s">
        <v>383</v>
      </c>
      <c r="R342" t="s">
        <v>398</v>
      </c>
      <c r="S342" t="s">
        <v>399</v>
      </c>
      <c r="T342" t="s">
        <v>399</v>
      </c>
    </row>
    <row r="343" spans="1:20">
      <c r="A343" t="s">
        <v>1079</v>
      </c>
      <c r="B343" t="s">
        <v>422</v>
      </c>
      <c r="C343" t="s">
        <v>1080</v>
      </c>
      <c r="D343">
        <v>0</v>
      </c>
      <c r="E343">
        <v>0.04</v>
      </c>
      <c r="F343">
        <v>0.16</v>
      </c>
      <c r="G343">
        <v>0.5</v>
      </c>
      <c r="H343">
        <v>0.46</v>
      </c>
      <c r="I343">
        <v>0.67</v>
      </c>
      <c r="J343">
        <v>0.63</v>
      </c>
      <c r="K343">
        <v>0.62</v>
      </c>
      <c r="L343">
        <v>0.5</v>
      </c>
      <c r="M343">
        <v>0.44</v>
      </c>
      <c r="N343">
        <v>0.06</v>
      </c>
      <c r="O343">
        <v>0</v>
      </c>
      <c r="P343" t="s">
        <v>397</v>
      </c>
      <c r="Q343" t="s">
        <v>383</v>
      </c>
      <c r="R343" t="s">
        <v>398</v>
      </c>
      <c r="S343" t="s">
        <v>399</v>
      </c>
      <c r="T343" t="s">
        <v>399</v>
      </c>
    </row>
    <row r="344" spans="1:20">
      <c r="A344" t="s">
        <v>1081</v>
      </c>
      <c r="B344" t="s">
        <v>422</v>
      </c>
      <c r="C344" t="s">
        <v>1082</v>
      </c>
      <c r="D344">
        <v>0</v>
      </c>
      <c r="E344">
        <v>0.06</v>
      </c>
      <c r="F344">
        <v>0.26</v>
      </c>
      <c r="G344">
        <v>0.83</v>
      </c>
      <c r="H344">
        <v>0.76</v>
      </c>
      <c r="I344">
        <v>1.1200000000000001</v>
      </c>
      <c r="J344">
        <v>1.04</v>
      </c>
      <c r="K344">
        <v>1.03</v>
      </c>
      <c r="L344">
        <v>0.84</v>
      </c>
      <c r="M344">
        <v>0.74</v>
      </c>
      <c r="N344">
        <v>0.1</v>
      </c>
      <c r="O344">
        <v>0</v>
      </c>
      <c r="P344" t="s">
        <v>397</v>
      </c>
      <c r="Q344" t="s">
        <v>383</v>
      </c>
      <c r="R344" t="s">
        <v>398</v>
      </c>
      <c r="S344" t="s">
        <v>399</v>
      </c>
      <c r="T344" t="s">
        <v>399</v>
      </c>
    </row>
    <row r="345" spans="1:20">
      <c r="A345" t="s">
        <v>1083</v>
      </c>
      <c r="B345" t="s">
        <v>422</v>
      </c>
      <c r="C345" t="s">
        <v>1084</v>
      </c>
      <c r="D345">
        <v>0</v>
      </c>
      <c r="E345">
        <v>0.14000000000000001</v>
      </c>
      <c r="F345">
        <v>0.62</v>
      </c>
      <c r="G345">
        <v>1.99</v>
      </c>
      <c r="H345">
        <v>1.83</v>
      </c>
      <c r="I345">
        <v>2.69</v>
      </c>
      <c r="J345">
        <v>2.5</v>
      </c>
      <c r="K345">
        <v>2.46</v>
      </c>
      <c r="L345">
        <v>2</v>
      </c>
      <c r="M345">
        <v>1.76</v>
      </c>
      <c r="N345">
        <v>0.25</v>
      </c>
      <c r="O345">
        <v>0</v>
      </c>
      <c r="P345" t="s">
        <v>397</v>
      </c>
      <c r="Q345" t="s">
        <v>383</v>
      </c>
      <c r="R345" t="s">
        <v>398</v>
      </c>
      <c r="S345" t="s">
        <v>399</v>
      </c>
      <c r="T345" t="s">
        <v>399</v>
      </c>
    </row>
    <row r="346" spans="1:20">
      <c r="A346" t="s">
        <v>1085</v>
      </c>
      <c r="B346" t="s">
        <v>422</v>
      </c>
      <c r="C346" t="s">
        <v>1086</v>
      </c>
      <c r="D346">
        <v>0</v>
      </c>
      <c r="E346">
        <v>0.05</v>
      </c>
      <c r="F346">
        <v>0.21</v>
      </c>
      <c r="G346">
        <v>0.66</v>
      </c>
      <c r="H346">
        <v>0.61</v>
      </c>
      <c r="I346">
        <v>0.9</v>
      </c>
      <c r="J346">
        <v>0.83</v>
      </c>
      <c r="K346">
        <v>0.82</v>
      </c>
      <c r="L346">
        <v>0.67</v>
      </c>
      <c r="M346">
        <v>0.59</v>
      </c>
      <c r="N346">
        <v>0.08</v>
      </c>
      <c r="O346">
        <v>0</v>
      </c>
      <c r="P346" t="s">
        <v>397</v>
      </c>
      <c r="Q346" t="s">
        <v>383</v>
      </c>
      <c r="R346" t="s">
        <v>398</v>
      </c>
      <c r="S346" t="s">
        <v>399</v>
      </c>
      <c r="T346" t="s">
        <v>399</v>
      </c>
    </row>
    <row r="347" spans="1:20">
      <c r="A347" t="s">
        <v>1087</v>
      </c>
      <c r="B347" t="s">
        <v>422</v>
      </c>
      <c r="C347" t="s">
        <v>1088</v>
      </c>
      <c r="D347">
        <v>0</v>
      </c>
      <c r="E347">
        <v>0</v>
      </c>
      <c r="F347">
        <v>0</v>
      </c>
      <c r="G347">
        <v>0</v>
      </c>
      <c r="H347">
        <v>0</v>
      </c>
      <c r="I347">
        <v>0</v>
      </c>
      <c r="J347">
        <v>0</v>
      </c>
      <c r="K347">
        <v>0</v>
      </c>
      <c r="L347">
        <v>0</v>
      </c>
      <c r="M347">
        <v>0</v>
      </c>
      <c r="N347">
        <v>0</v>
      </c>
      <c r="O347">
        <v>0</v>
      </c>
      <c r="P347" t="s">
        <v>397</v>
      </c>
      <c r="Q347" t="s">
        <v>383</v>
      </c>
      <c r="R347" t="s">
        <v>406</v>
      </c>
      <c r="S347" t="s">
        <v>399</v>
      </c>
      <c r="T347" t="s">
        <v>399</v>
      </c>
    </row>
    <row r="348" spans="1:20">
      <c r="A348" t="s">
        <v>1089</v>
      </c>
      <c r="B348" t="s">
        <v>422</v>
      </c>
      <c r="C348" t="s">
        <v>1090</v>
      </c>
      <c r="D348">
        <v>0</v>
      </c>
      <c r="E348">
        <v>0</v>
      </c>
      <c r="F348">
        <v>0</v>
      </c>
      <c r="G348">
        <v>0</v>
      </c>
      <c r="H348">
        <v>0</v>
      </c>
      <c r="I348">
        <v>0</v>
      </c>
      <c r="J348">
        <v>0</v>
      </c>
      <c r="K348">
        <v>0</v>
      </c>
      <c r="L348">
        <v>0</v>
      </c>
      <c r="M348">
        <v>0</v>
      </c>
      <c r="N348">
        <v>0</v>
      </c>
      <c r="O348">
        <v>0</v>
      </c>
      <c r="P348" t="s">
        <v>397</v>
      </c>
      <c r="Q348" t="s">
        <v>383</v>
      </c>
      <c r="R348" t="s">
        <v>406</v>
      </c>
      <c r="S348" t="s">
        <v>399</v>
      </c>
      <c r="T348" t="s">
        <v>399</v>
      </c>
    </row>
    <row r="349" spans="1:20">
      <c r="A349" t="s">
        <v>1091</v>
      </c>
      <c r="B349" t="s">
        <v>422</v>
      </c>
      <c r="C349" t="s">
        <v>1092</v>
      </c>
      <c r="D349">
        <v>0</v>
      </c>
      <c r="E349">
        <v>0</v>
      </c>
      <c r="F349">
        <v>0</v>
      </c>
      <c r="G349">
        <v>0</v>
      </c>
      <c r="H349">
        <v>0</v>
      </c>
      <c r="I349">
        <v>0</v>
      </c>
      <c r="J349">
        <v>0</v>
      </c>
      <c r="K349">
        <v>0</v>
      </c>
      <c r="L349">
        <v>0</v>
      </c>
      <c r="M349">
        <v>0</v>
      </c>
      <c r="N349">
        <v>0</v>
      </c>
      <c r="O349">
        <v>0</v>
      </c>
      <c r="P349" t="s">
        <v>397</v>
      </c>
      <c r="Q349" t="s">
        <v>383</v>
      </c>
      <c r="R349" t="s">
        <v>406</v>
      </c>
      <c r="S349" t="s">
        <v>399</v>
      </c>
      <c r="T349" t="s">
        <v>399</v>
      </c>
    </row>
    <row r="350" spans="1:20">
      <c r="A350" t="s">
        <v>1093</v>
      </c>
      <c r="B350" t="s">
        <v>422</v>
      </c>
      <c r="C350" t="s">
        <v>1094</v>
      </c>
      <c r="D350">
        <v>20.78</v>
      </c>
      <c r="E350">
        <v>22.17</v>
      </c>
      <c r="F350">
        <v>20.93</v>
      </c>
      <c r="G350">
        <v>20.05</v>
      </c>
      <c r="H350">
        <v>20.14</v>
      </c>
      <c r="I350">
        <v>23.67</v>
      </c>
      <c r="J350">
        <v>23.7</v>
      </c>
      <c r="K350">
        <v>23.36</v>
      </c>
      <c r="L350">
        <v>22.73</v>
      </c>
      <c r="M350">
        <v>20.36</v>
      </c>
      <c r="N350">
        <v>21.17</v>
      </c>
      <c r="O350">
        <v>21.17</v>
      </c>
      <c r="P350" t="s">
        <v>397</v>
      </c>
      <c r="Q350" t="s">
        <v>383</v>
      </c>
      <c r="R350" t="s">
        <v>398</v>
      </c>
      <c r="S350" t="s">
        <v>399</v>
      </c>
      <c r="T350" t="s">
        <v>399</v>
      </c>
    </row>
    <row r="351" spans="1:20">
      <c r="A351" t="s">
        <v>1095</v>
      </c>
      <c r="B351" t="s">
        <v>422</v>
      </c>
      <c r="C351" t="s">
        <v>1096</v>
      </c>
      <c r="D351">
        <v>46</v>
      </c>
      <c r="E351">
        <v>46</v>
      </c>
      <c r="F351">
        <v>46</v>
      </c>
      <c r="G351">
        <v>46</v>
      </c>
      <c r="H351">
        <v>46</v>
      </c>
      <c r="I351">
        <v>46</v>
      </c>
      <c r="J351">
        <v>46</v>
      </c>
      <c r="K351">
        <v>46</v>
      </c>
      <c r="L351">
        <v>46</v>
      </c>
      <c r="M351">
        <v>46</v>
      </c>
      <c r="N351">
        <v>46</v>
      </c>
      <c r="O351">
        <v>46</v>
      </c>
      <c r="P351" t="s">
        <v>410</v>
      </c>
      <c r="Q351" t="s">
        <v>383</v>
      </c>
      <c r="R351" t="s">
        <v>398</v>
      </c>
      <c r="S351" t="s">
        <v>399</v>
      </c>
      <c r="T351" t="s">
        <v>399</v>
      </c>
    </row>
    <row r="352" spans="1:20">
      <c r="A352" t="s">
        <v>1097</v>
      </c>
      <c r="B352" t="s">
        <v>422</v>
      </c>
      <c r="C352" t="s">
        <v>1098</v>
      </c>
      <c r="D352">
        <v>4</v>
      </c>
      <c r="E352">
        <v>3</v>
      </c>
      <c r="F352">
        <v>5.7</v>
      </c>
      <c r="G352">
        <v>8</v>
      </c>
      <c r="H352">
        <v>3.5</v>
      </c>
      <c r="I352">
        <v>2.7</v>
      </c>
      <c r="J352">
        <v>3.1</v>
      </c>
      <c r="K352">
        <v>2.8</v>
      </c>
      <c r="L352">
        <v>2.8</v>
      </c>
      <c r="M352">
        <v>10.199999999999999</v>
      </c>
      <c r="N352">
        <v>8</v>
      </c>
      <c r="O352">
        <v>8.1</v>
      </c>
      <c r="P352" t="s">
        <v>397</v>
      </c>
      <c r="Q352" t="s">
        <v>383</v>
      </c>
      <c r="R352" t="s">
        <v>398</v>
      </c>
      <c r="S352" t="s">
        <v>399</v>
      </c>
      <c r="T352" t="s">
        <v>1099</v>
      </c>
    </row>
    <row r="353" spans="1:20">
      <c r="A353" t="s">
        <v>1100</v>
      </c>
      <c r="B353" t="s">
        <v>422</v>
      </c>
      <c r="C353" t="s">
        <v>1101</v>
      </c>
      <c r="D353">
        <v>1.64</v>
      </c>
      <c r="E353">
        <v>1.6</v>
      </c>
      <c r="F353">
        <v>1.68</v>
      </c>
      <c r="G353">
        <v>1.69</v>
      </c>
      <c r="H353">
        <v>1.92</v>
      </c>
      <c r="I353">
        <v>1.85</v>
      </c>
      <c r="J353">
        <v>1.68</v>
      </c>
      <c r="K353">
        <v>1.67</v>
      </c>
      <c r="L353">
        <v>1.66</v>
      </c>
      <c r="M353">
        <v>1.53</v>
      </c>
      <c r="N353">
        <v>1.51</v>
      </c>
      <c r="O353">
        <v>1.63</v>
      </c>
      <c r="P353" t="s">
        <v>410</v>
      </c>
      <c r="Q353" t="s">
        <v>383</v>
      </c>
      <c r="R353" t="s">
        <v>398</v>
      </c>
      <c r="S353" t="s">
        <v>399</v>
      </c>
      <c r="T353" t="s">
        <v>399</v>
      </c>
    </row>
    <row r="354" spans="1:20">
      <c r="A354" t="s">
        <v>1102</v>
      </c>
      <c r="B354" t="s">
        <v>422</v>
      </c>
      <c r="C354" t="s">
        <v>1103</v>
      </c>
      <c r="D354">
        <v>320</v>
      </c>
      <c r="E354">
        <v>320</v>
      </c>
      <c r="F354">
        <v>320</v>
      </c>
      <c r="G354">
        <v>320</v>
      </c>
      <c r="H354">
        <v>320</v>
      </c>
      <c r="I354">
        <v>320</v>
      </c>
      <c r="J354">
        <v>320</v>
      </c>
      <c r="K354">
        <v>320</v>
      </c>
      <c r="L354">
        <v>320</v>
      </c>
      <c r="M354">
        <v>320</v>
      </c>
      <c r="N354">
        <v>320</v>
      </c>
      <c r="O354">
        <v>320</v>
      </c>
      <c r="P354" t="s">
        <v>410</v>
      </c>
      <c r="Q354" t="s">
        <v>383</v>
      </c>
      <c r="R354" t="s">
        <v>398</v>
      </c>
      <c r="S354" t="s">
        <v>399</v>
      </c>
      <c r="T354" t="s">
        <v>399</v>
      </c>
    </row>
    <row r="355" spans="1:20">
      <c r="A355" t="s">
        <v>1104</v>
      </c>
      <c r="B355" t="s">
        <v>422</v>
      </c>
      <c r="C355" t="s">
        <v>1105</v>
      </c>
      <c r="D355">
        <v>320</v>
      </c>
      <c r="E355">
        <v>320</v>
      </c>
      <c r="F355">
        <v>320</v>
      </c>
      <c r="G355">
        <v>320</v>
      </c>
      <c r="H355">
        <v>320</v>
      </c>
      <c r="I355">
        <v>320</v>
      </c>
      <c r="J355">
        <v>320</v>
      </c>
      <c r="K355">
        <v>320</v>
      </c>
      <c r="L355">
        <v>320</v>
      </c>
      <c r="M355">
        <v>320</v>
      </c>
      <c r="N355">
        <v>320</v>
      </c>
      <c r="O355">
        <v>320</v>
      </c>
      <c r="P355" t="s">
        <v>410</v>
      </c>
      <c r="Q355" t="s">
        <v>383</v>
      </c>
      <c r="R355" t="s">
        <v>398</v>
      </c>
      <c r="S355" t="s">
        <v>399</v>
      </c>
      <c r="T355" t="s">
        <v>399</v>
      </c>
    </row>
    <row r="356" spans="1:20">
      <c r="A356" t="s">
        <v>1106</v>
      </c>
      <c r="B356" t="s">
        <v>404</v>
      </c>
      <c r="C356" t="s">
        <v>1107</v>
      </c>
      <c r="D356">
        <v>90.72</v>
      </c>
      <c r="E356">
        <v>90.72</v>
      </c>
      <c r="F356">
        <v>90.72</v>
      </c>
      <c r="G356">
        <v>90.72</v>
      </c>
      <c r="H356">
        <v>90.72</v>
      </c>
      <c r="I356">
        <v>90.72</v>
      </c>
      <c r="J356">
        <v>90.72</v>
      </c>
      <c r="K356">
        <v>90.72</v>
      </c>
      <c r="L356">
        <v>90.72</v>
      </c>
      <c r="M356">
        <v>90.72</v>
      </c>
      <c r="N356">
        <v>90.72</v>
      </c>
      <c r="O356">
        <v>90.72</v>
      </c>
      <c r="P356" t="s">
        <v>410</v>
      </c>
      <c r="Q356" t="s">
        <v>381</v>
      </c>
      <c r="R356" t="s">
        <v>398</v>
      </c>
      <c r="S356" t="s">
        <v>1031</v>
      </c>
      <c r="T356" t="s">
        <v>1032</v>
      </c>
    </row>
    <row r="357" spans="1:20">
      <c r="A357" t="s">
        <v>1108</v>
      </c>
      <c r="B357" t="s">
        <v>404</v>
      </c>
      <c r="C357" t="s">
        <v>1109</v>
      </c>
      <c r="D357">
        <v>0</v>
      </c>
      <c r="E357">
        <v>1.44</v>
      </c>
      <c r="F357">
        <v>6.24</v>
      </c>
      <c r="G357">
        <v>19.920000000000002</v>
      </c>
      <c r="H357">
        <v>18.3</v>
      </c>
      <c r="I357">
        <v>26.88</v>
      </c>
      <c r="J357">
        <v>25.02</v>
      </c>
      <c r="K357">
        <v>24.6</v>
      </c>
      <c r="L357">
        <v>20.04</v>
      </c>
      <c r="M357">
        <v>17.64</v>
      </c>
      <c r="N357">
        <v>2.46</v>
      </c>
      <c r="O357">
        <v>0</v>
      </c>
      <c r="P357" t="s">
        <v>397</v>
      </c>
      <c r="Q357" t="s">
        <v>381</v>
      </c>
      <c r="R357" t="s">
        <v>662</v>
      </c>
      <c r="S357" t="s">
        <v>663</v>
      </c>
      <c r="T357" t="s">
        <v>1110</v>
      </c>
    </row>
    <row r="358" spans="1:20">
      <c r="A358" t="s">
        <v>1111</v>
      </c>
      <c r="B358" t="s">
        <v>602</v>
      </c>
      <c r="C358" t="s">
        <v>1112</v>
      </c>
      <c r="D358">
        <v>15.49</v>
      </c>
      <c r="E358">
        <v>11.1</v>
      </c>
      <c r="F358">
        <v>14.22</v>
      </c>
      <c r="G358">
        <v>14.85</v>
      </c>
      <c r="H358">
        <v>11.74</v>
      </c>
      <c r="I358">
        <v>14.78</v>
      </c>
      <c r="J358">
        <v>13.99</v>
      </c>
      <c r="K358">
        <v>13.58</v>
      </c>
      <c r="L358">
        <v>14.61</v>
      </c>
      <c r="M358">
        <v>15.12</v>
      </c>
      <c r="N358">
        <v>14.57</v>
      </c>
      <c r="O358">
        <v>14.32</v>
      </c>
      <c r="P358" t="s">
        <v>397</v>
      </c>
      <c r="Q358" t="s">
        <v>381</v>
      </c>
      <c r="R358" t="s">
        <v>398</v>
      </c>
      <c r="S358" t="s">
        <v>399</v>
      </c>
      <c r="T358" t="s">
        <v>399</v>
      </c>
    </row>
    <row r="359" spans="1:20">
      <c r="A359" t="s">
        <v>1113</v>
      </c>
      <c r="B359" t="s">
        <v>380</v>
      </c>
      <c r="C359" t="s">
        <v>1114</v>
      </c>
      <c r="D359">
        <v>1.35</v>
      </c>
      <c r="E359">
        <v>1.45</v>
      </c>
      <c r="F359">
        <v>1.3</v>
      </c>
      <c r="G359">
        <v>1.1499999999999999</v>
      </c>
      <c r="H359">
        <v>1</v>
      </c>
      <c r="I359">
        <v>1.19</v>
      </c>
      <c r="J359">
        <v>1.22</v>
      </c>
      <c r="K359">
        <v>1.22</v>
      </c>
      <c r="L359">
        <v>1.33</v>
      </c>
      <c r="M359">
        <v>1.38</v>
      </c>
      <c r="N359">
        <v>1.42</v>
      </c>
      <c r="O359">
        <v>1.35</v>
      </c>
      <c r="P359" t="s">
        <v>397</v>
      </c>
      <c r="Q359" t="s">
        <v>381</v>
      </c>
      <c r="R359" t="s">
        <v>398</v>
      </c>
      <c r="S359" t="s">
        <v>399</v>
      </c>
      <c r="T359" t="s">
        <v>399</v>
      </c>
    </row>
    <row r="360" spans="1:20">
      <c r="A360" t="s">
        <v>1115</v>
      </c>
      <c r="B360" t="s">
        <v>380</v>
      </c>
      <c r="C360" t="s">
        <v>1116</v>
      </c>
      <c r="D360">
        <v>2.0299999999999998</v>
      </c>
      <c r="E360">
        <v>3.11</v>
      </c>
      <c r="F360">
        <v>3.29</v>
      </c>
      <c r="G360">
        <v>5.65</v>
      </c>
      <c r="H360">
        <v>5.51</v>
      </c>
      <c r="I360">
        <v>8.5500000000000007</v>
      </c>
      <c r="J360">
        <v>5.35</v>
      </c>
      <c r="K360">
        <v>4.7699999999999996</v>
      </c>
      <c r="L360">
        <v>4.7699999999999996</v>
      </c>
      <c r="M360">
        <v>1.58</v>
      </c>
      <c r="N360">
        <v>1.51</v>
      </c>
      <c r="O360">
        <v>2.74</v>
      </c>
      <c r="P360" t="s">
        <v>397</v>
      </c>
      <c r="Q360" t="s">
        <v>381</v>
      </c>
      <c r="R360" t="s">
        <v>398</v>
      </c>
      <c r="S360" t="s">
        <v>399</v>
      </c>
      <c r="T360" t="s">
        <v>399</v>
      </c>
    </row>
    <row r="361" spans="1:20">
      <c r="A361" t="s">
        <v>1117</v>
      </c>
      <c r="B361" t="s">
        <v>380</v>
      </c>
      <c r="C361" t="s">
        <v>1118</v>
      </c>
      <c r="D361">
        <v>0</v>
      </c>
      <c r="E361">
        <v>0.3</v>
      </c>
      <c r="F361">
        <v>1.2</v>
      </c>
      <c r="G361">
        <v>1.0900000000000001</v>
      </c>
      <c r="H361">
        <v>4.78</v>
      </c>
      <c r="I361">
        <v>2.2400000000000002</v>
      </c>
      <c r="J361">
        <v>3.22</v>
      </c>
      <c r="K361">
        <v>3.18</v>
      </c>
      <c r="L361">
        <v>1.28</v>
      </c>
      <c r="M361">
        <v>0.45</v>
      </c>
      <c r="N361">
        <v>0</v>
      </c>
      <c r="O361">
        <v>0</v>
      </c>
      <c r="P361" t="s">
        <v>397</v>
      </c>
      <c r="Q361" t="s">
        <v>381</v>
      </c>
      <c r="R361" t="s">
        <v>398</v>
      </c>
      <c r="S361" t="s">
        <v>399</v>
      </c>
      <c r="T361" t="s">
        <v>399</v>
      </c>
    </row>
    <row r="362" spans="1:20">
      <c r="A362" t="s">
        <v>1119</v>
      </c>
      <c r="B362" t="s">
        <v>380</v>
      </c>
      <c r="C362" t="s">
        <v>1120</v>
      </c>
      <c r="D362">
        <v>1.34</v>
      </c>
      <c r="E362">
        <v>2.06</v>
      </c>
      <c r="F362">
        <v>2.1800000000000002</v>
      </c>
      <c r="G362">
        <v>3.74</v>
      </c>
      <c r="H362">
        <v>3.64</v>
      </c>
      <c r="I362">
        <v>5.65</v>
      </c>
      <c r="J362">
        <v>3.53</v>
      </c>
      <c r="K362">
        <v>3.15</v>
      </c>
      <c r="L362">
        <v>3.15</v>
      </c>
      <c r="M362">
        <v>1.05</v>
      </c>
      <c r="N362">
        <v>1</v>
      </c>
      <c r="O362">
        <v>1.81</v>
      </c>
      <c r="P362" t="s">
        <v>397</v>
      </c>
      <c r="Q362" t="s">
        <v>383</v>
      </c>
      <c r="R362" t="s">
        <v>398</v>
      </c>
      <c r="S362" t="s">
        <v>399</v>
      </c>
      <c r="T362" t="s">
        <v>399</v>
      </c>
    </row>
    <row r="363" spans="1:20">
      <c r="A363" t="s">
        <v>1121</v>
      </c>
      <c r="B363" t="s">
        <v>437</v>
      </c>
      <c r="C363" t="s">
        <v>1121</v>
      </c>
      <c r="D363">
        <v>0.11</v>
      </c>
      <c r="E363">
        <v>0.12</v>
      </c>
      <c r="F363">
        <v>0.14000000000000001</v>
      </c>
      <c r="G363">
        <v>0.13</v>
      </c>
      <c r="H363">
        <v>0.32</v>
      </c>
      <c r="I363">
        <v>0.31</v>
      </c>
      <c r="J363">
        <v>0.34</v>
      </c>
      <c r="K363">
        <v>0.32</v>
      </c>
      <c r="L363">
        <v>0.21</v>
      </c>
      <c r="M363">
        <v>0.33</v>
      </c>
      <c r="N363">
        <v>0.28999999999999998</v>
      </c>
      <c r="O363">
        <v>0.16</v>
      </c>
      <c r="P363" t="s">
        <v>397</v>
      </c>
      <c r="Q363" t="s">
        <v>381</v>
      </c>
      <c r="R363" t="s">
        <v>398</v>
      </c>
      <c r="S363" t="s">
        <v>399</v>
      </c>
      <c r="T363" t="s">
        <v>399</v>
      </c>
    </row>
    <row r="364" spans="1:20">
      <c r="A364" t="s">
        <v>1122</v>
      </c>
      <c r="B364" t="s">
        <v>437</v>
      </c>
      <c r="C364" t="s">
        <v>1123</v>
      </c>
      <c r="D364">
        <v>16</v>
      </c>
      <c r="E364">
        <v>16</v>
      </c>
      <c r="F364">
        <v>16</v>
      </c>
      <c r="G364">
        <v>16</v>
      </c>
      <c r="H364">
        <v>16</v>
      </c>
      <c r="I364">
        <v>16</v>
      </c>
      <c r="J364">
        <v>16</v>
      </c>
      <c r="K364">
        <v>16</v>
      </c>
      <c r="L364">
        <v>16</v>
      </c>
      <c r="M364">
        <v>16</v>
      </c>
      <c r="N364">
        <v>16</v>
      </c>
      <c r="O364">
        <v>16</v>
      </c>
      <c r="P364" t="s">
        <v>410</v>
      </c>
      <c r="Q364" t="s">
        <v>381</v>
      </c>
      <c r="R364" t="s">
        <v>398</v>
      </c>
      <c r="S364" t="s">
        <v>399</v>
      </c>
      <c r="T364" t="s">
        <v>399</v>
      </c>
    </row>
    <row r="365" spans="1:20">
      <c r="A365" t="s">
        <v>1124</v>
      </c>
      <c r="B365" t="s">
        <v>437</v>
      </c>
      <c r="C365" t="s">
        <v>1125</v>
      </c>
      <c r="D365">
        <v>37.5</v>
      </c>
      <c r="E365">
        <v>37.5</v>
      </c>
      <c r="F365">
        <v>37.5</v>
      </c>
      <c r="G365">
        <v>37.5</v>
      </c>
      <c r="H365">
        <v>37.5</v>
      </c>
      <c r="I365">
        <v>37.5</v>
      </c>
      <c r="J365">
        <v>37.5</v>
      </c>
      <c r="K365">
        <v>37.5</v>
      </c>
      <c r="L365">
        <v>37.5</v>
      </c>
      <c r="M365">
        <v>37.5</v>
      </c>
      <c r="N365">
        <v>37.5</v>
      </c>
      <c r="O365">
        <v>37.5</v>
      </c>
      <c r="P365" t="s">
        <v>410</v>
      </c>
      <c r="Q365" t="s">
        <v>381</v>
      </c>
      <c r="R365" t="s">
        <v>398</v>
      </c>
      <c r="S365" t="s">
        <v>399</v>
      </c>
      <c r="T365" t="s">
        <v>399</v>
      </c>
    </row>
    <row r="366" spans="1:20">
      <c r="A366" t="s">
        <v>1126</v>
      </c>
      <c r="B366" t="s">
        <v>380</v>
      </c>
      <c r="C366" t="s">
        <v>1127</v>
      </c>
      <c r="D366">
        <v>3.77</v>
      </c>
      <c r="E366">
        <v>7.22</v>
      </c>
      <c r="F366">
        <v>7.61</v>
      </c>
      <c r="G366">
        <v>6.07</v>
      </c>
      <c r="H366">
        <v>3.04</v>
      </c>
      <c r="I366">
        <v>0.15</v>
      </c>
      <c r="J366">
        <v>0</v>
      </c>
      <c r="K366">
        <v>0</v>
      </c>
      <c r="L366">
        <v>0</v>
      </c>
      <c r="M366">
        <v>0.55000000000000004</v>
      </c>
      <c r="N366">
        <v>1.36</v>
      </c>
      <c r="O366">
        <v>7.85</v>
      </c>
      <c r="P366" t="s">
        <v>397</v>
      </c>
      <c r="Q366" t="s">
        <v>381</v>
      </c>
      <c r="R366" t="s">
        <v>398</v>
      </c>
      <c r="S366" t="s">
        <v>399</v>
      </c>
      <c r="T366" t="s">
        <v>399</v>
      </c>
    </row>
    <row r="367" spans="1:20">
      <c r="A367" t="s">
        <v>1128</v>
      </c>
      <c r="B367" t="s">
        <v>404</v>
      </c>
      <c r="C367" t="s">
        <v>1129</v>
      </c>
      <c r="D367">
        <v>0</v>
      </c>
      <c r="E367">
        <v>0</v>
      </c>
      <c r="F367">
        <v>0</v>
      </c>
      <c r="G367">
        <v>0</v>
      </c>
      <c r="H367">
        <v>0</v>
      </c>
      <c r="I367">
        <v>0</v>
      </c>
      <c r="J367">
        <v>0</v>
      </c>
      <c r="K367">
        <v>0</v>
      </c>
      <c r="L367">
        <v>0</v>
      </c>
      <c r="M367">
        <v>0</v>
      </c>
      <c r="N367">
        <v>0</v>
      </c>
      <c r="O367">
        <v>0</v>
      </c>
      <c r="P367" t="s">
        <v>410</v>
      </c>
      <c r="Q367" t="s">
        <v>381</v>
      </c>
      <c r="R367" t="s">
        <v>406</v>
      </c>
      <c r="S367" t="s">
        <v>399</v>
      </c>
      <c r="T367" t="s">
        <v>399</v>
      </c>
    </row>
    <row r="368" spans="1:20">
      <c r="A368" t="s">
        <v>1130</v>
      </c>
      <c r="B368" t="s">
        <v>404</v>
      </c>
      <c r="C368" t="s">
        <v>1131</v>
      </c>
      <c r="D368">
        <v>6.33</v>
      </c>
      <c r="E368">
        <v>7.34</v>
      </c>
      <c r="F368">
        <v>6.79</v>
      </c>
      <c r="G368">
        <v>8.19</v>
      </c>
      <c r="H368">
        <v>7.94</v>
      </c>
      <c r="I368">
        <v>8.94</v>
      </c>
      <c r="J368">
        <v>9.39</v>
      </c>
      <c r="K368">
        <v>9.65</v>
      </c>
      <c r="L368">
        <v>7.34</v>
      </c>
      <c r="M368">
        <v>4.82</v>
      </c>
      <c r="N368">
        <v>4.95</v>
      </c>
      <c r="O368">
        <v>6.46</v>
      </c>
      <c r="P368" t="s">
        <v>397</v>
      </c>
      <c r="Q368" t="s">
        <v>381</v>
      </c>
      <c r="R368" t="s">
        <v>398</v>
      </c>
      <c r="S368" t="s">
        <v>399</v>
      </c>
      <c r="T368" t="s">
        <v>399</v>
      </c>
    </row>
    <row r="369" spans="1:20">
      <c r="A369" t="s">
        <v>1132</v>
      </c>
      <c r="B369" t="s">
        <v>380</v>
      </c>
      <c r="C369" t="s">
        <v>1133</v>
      </c>
      <c r="D369">
        <v>3.25</v>
      </c>
      <c r="E369">
        <v>3.25</v>
      </c>
      <c r="F369">
        <v>2.91</v>
      </c>
      <c r="G369">
        <v>2.96</v>
      </c>
      <c r="H369">
        <v>3.01</v>
      </c>
      <c r="I369">
        <v>3.51</v>
      </c>
      <c r="J369">
        <v>3.63</v>
      </c>
      <c r="K369">
        <v>3.52</v>
      </c>
      <c r="L369">
        <v>3.36</v>
      </c>
      <c r="M369">
        <v>2.97</v>
      </c>
      <c r="N369">
        <v>3.05</v>
      </c>
      <c r="O369">
        <v>3.18</v>
      </c>
      <c r="P369" t="s">
        <v>397</v>
      </c>
      <c r="Q369" t="s">
        <v>381</v>
      </c>
      <c r="R369" t="s">
        <v>398</v>
      </c>
      <c r="S369" t="s">
        <v>399</v>
      </c>
      <c r="T369" t="s">
        <v>399</v>
      </c>
    </row>
    <row r="370" spans="1:20">
      <c r="A370" t="s">
        <v>1134</v>
      </c>
      <c r="B370" t="s">
        <v>532</v>
      </c>
      <c r="C370" t="s">
        <v>1135</v>
      </c>
      <c r="D370">
        <v>0.31</v>
      </c>
      <c r="E370">
        <v>0.28999999999999998</v>
      </c>
      <c r="F370">
        <v>0.31</v>
      </c>
      <c r="G370">
        <v>0.33</v>
      </c>
      <c r="H370">
        <v>0.46</v>
      </c>
      <c r="I370">
        <v>0.5</v>
      </c>
      <c r="J370">
        <v>0.54</v>
      </c>
      <c r="K370">
        <v>0.49</v>
      </c>
      <c r="L370">
        <v>0.4</v>
      </c>
      <c r="M370">
        <v>0.26</v>
      </c>
      <c r="N370">
        <v>0.28000000000000003</v>
      </c>
      <c r="O370">
        <v>0.28999999999999998</v>
      </c>
      <c r="P370" t="s">
        <v>410</v>
      </c>
      <c r="Q370" t="s">
        <v>381</v>
      </c>
      <c r="R370" t="s">
        <v>398</v>
      </c>
      <c r="S370" t="s">
        <v>399</v>
      </c>
      <c r="T370" t="s">
        <v>399</v>
      </c>
    </row>
    <row r="371" spans="1:20">
      <c r="A371" t="s">
        <v>1136</v>
      </c>
      <c r="B371" t="s">
        <v>532</v>
      </c>
      <c r="C371" t="s">
        <v>1136</v>
      </c>
      <c r="D371">
        <v>0</v>
      </c>
      <c r="E371">
        <v>0</v>
      </c>
      <c r="F371">
        <v>0</v>
      </c>
      <c r="G371">
        <v>0</v>
      </c>
      <c r="H371">
        <v>0</v>
      </c>
      <c r="I371">
        <v>0</v>
      </c>
      <c r="J371">
        <v>0</v>
      </c>
      <c r="K371">
        <v>0</v>
      </c>
      <c r="L371">
        <v>0</v>
      </c>
      <c r="M371">
        <v>0</v>
      </c>
      <c r="N371">
        <v>0</v>
      </c>
      <c r="O371">
        <v>0</v>
      </c>
      <c r="P371" t="s">
        <v>410</v>
      </c>
      <c r="Q371" t="s">
        <v>381</v>
      </c>
      <c r="R371" t="s">
        <v>406</v>
      </c>
      <c r="S371" t="s">
        <v>399</v>
      </c>
      <c r="T371" t="s">
        <v>399</v>
      </c>
    </row>
    <row r="372" spans="1:20">
      <c r="A372" t="s">
        <v>1137</v>
      </c>
      <c r="B372" t="s">
        <v>602</v>
      </c>
      <c r="C372" t="s">
        <v>1138</v>
      </c>
      <c r="D372">
        <v>0.81</v>
      </c>
      <c r="E372">
        <v>1.07</v>
      </c>
      <c r="F372">
        <v>1.05</v>
      </c>
      <c r="G372">
        <v>0.98</v>
      </c>
      <c r="H372">
        <v>0.65</v>
      </c>
      <c r="I372">
        <v>0.5</v>
      </c>
      <c r="J372">
        <v>0.27</v>
      </c>
      <c r="K372">
        <v>0.1</v>
      </c>
      <c r="L372">
        <v>0.13</v>
      </c>
      <c r="M372">
        <v>0.27</v>
      </c>
      <c r="N372">
        <v>0.44</v>
      </c>
      <c r="O372">
        <v>1.1299999999999999</v>
      </c>
      <c r="P372" t="s">
        <v>397</v>
      </c>
      <c r="Q372" t="s">
        <v>381</v>
      </c>
      <c r="R372" t="s">
        <v>746</v>
      </c>
      <c r="S372" t="s">
        <v>857</v>
      </c>
      <c r="T372" t="s">
        <v>399</v>
      </c>
    </row>
    <row r="373" spans="1:20">
      <c r="A373" t="s">
        <v>1139</v>
      </c>
      <c r="B373" t="s">
        <v>602</v>
      </c>
      <c r="C373" t="s">
        <v>1139</v>
      </c>
      <c r="D373">
        <v>0.01</v>
      </c>
      <c r="E373">
        <v>0.01</v>
      </c>
      <c r="F373">
        <v>0.01</v>
      </c>
      <c r="G373">
        <v>0.01</v>
      </c>
      <c r="H373">
        <v>0</v>
      </c>
      <c r="I373">
        <v>0</v>
      </c>
      <c r="J373">
        <v>0</v>
      </c>
      <c r="K373">
        <v>0</v>
      </c>
      <c r="L373">
        <v>0</v>
      </c>
      <c r="M373">
        <v>0</v>
      </c>
      <c r="N373">
        <v>0</v>
      </c>
      <c r="O373">
        <v>0.01</v>
      </c>
      <c r="P373" t="s">
        <v>397</v>
      </c>
      <c r="Q373" t="s">
        <v>381</v>
      </c>
      <c r="R373" t="s">
        <v>398</v>
      </c>
      <c r="S373" t="s">
        <v>399</v>
      </c>
      <c r="T373" t="s">
        <v>399</v>
      </c>
    </row>
    <row r="374" spans="1:20">
      <c r="A374" t="s">
        <v>1140</v>
      </c>
      <c r="B374" t="s">
        <v>408</v>
      </c>
      <c r="C374" t="s">
        <v>1141</v>
      </c>
      <c r="D374">
        <v>0.09</v>
      </c>
      <c r="E374">
        <v>0.11</v>
      </c>
      <c r="F374">
        <v>0.12</v>
      </c>
      <c r="G374">
        <v>0.09</v>
      </c>
      <c r="H374">
        <v>0.06</v>
      </c>
      <c r="I374">
        <v>0.05</v>
      </c>
      <c r="J374">
        <v>0.03</v>
      </c>
      <c r="K374">
        <v>0.01</v>
      </c>
      <c r="L374">
        <v>0.02</v>
      </c>
      <c r="M374">
        <v>0.03</v>
      </c>
      <c r="N374">
        <v>0.05</v>
      </c>
      <c r="O374">
        <v>0.14000000000000001</v>
      </c>
      <c r="P374" t="s">
        <v>397</v>
      </c>
      <c r="Q374" t="s">
        <v>381</v>
      </c>
      <c r="R374" t="s">
        <v>398</v>
      </c>
      <c r="S374" t="s">
        <v>399</v>
      </c>
      <c r="T374" t="s">
        <v>399</v>
      </c>
    </row>
    <row r="375" spans="1:20">
      <c r="A375" t="s">
        <v>1142</v>
      </c>
      <c r="B375" t="s">
        <v>380</v>
      </c>
      <c r="C375" t="s">
        <v>1143</v>
      </c>
      <c r="D375">
        <v>0</v>
      </c>
      <c r="E375">
        <v>0.33</v>
      </c>
      <c r="F375">
        <v>1.44</v>
      </c>
      <c r="G375">
        <v>4.58</v>
      </c>
      <c r="H375">
        <v>4.21</v>
      </c>
      <c r="I375">
        <v>6.18</v>
      </c>
      <c r="J375">
        <v>5.75</v>
      </c>
      <c r="K375">
        <v>5.66</v>
      </c>
      <c r="L375">
        <v>4.6100000000000003</v>
      </c>
      <c r="M375">
        <v>4.0599999999999996</v>
      </c>
      <c r="N375">
        <v>0.56999999999999995</v>
      </c>
      <c r="O375">
        <v>0</v>
      </c>
      <c r="P375" t="s">
        <v>397</v>
      </c>
      <c r="Q375" t="s">
        <v>383</v>
      </c>
      <c r="R375" t="s">
        <v>398</v>
      </c>
      <c r="S375" t="s">
        <v>399</v>
      </c>
      <c r="T375" t="s">
        <v>399</v>
      </c>
    </row>
    <row r="376" spans="1:20">
      <c r="A376" t="s">
        <v>1144</v>
      </c>
      <c r="B376" t="s">
        <v>380</v>
      </c>
      <c r="C376" t="s">
        <v>1145</v>
      </c>
      <c r="D376" t="s">
        <v>399</v>
      </c>
      <c r="E376" t="s">
        <v>399</v>
      </c>
      <c r="F376" t="s">
        <v>399</v>
      </c>
      <c r="G376" t="s">
        <v>399</v>
      </c>
      <c r="H376" t="s">
        <v>399</v>
      </c>
      <c r="I376">
        <v>0</v>
      </c>
      <c r="J376">
        <v>0</v>
      </c>
      <c r="K376">
        <v>0</v>
      </c>
      <c r="L376">
        <v>0</v>
      </c>
      <c r="M376">
        <v>0</v>
      </c>
      <c r="N376">
        <v>0</v>
      </c>
      <c r="O376">
        <v>0</v>
      </c>
      <c r="P376" t="s">
        <v>410</v>
      </c>
      <c r="Q376" t="s">
        <v>381</v>
      </c>
      <c r="R376" t="s">
        <v>406</v>
      </c>
      <c r="S376" t="s">
        <v>399</v>
      </c>
      <c r="T376" t="s">
        <v>399</v>
      </c>
    </row>
    <row r="377" spans="1:20">
      <c r="A377" t="s">
        <v>1146</v>
      </c>
      <c r="B377" t="s">
        <v>380</v>
      </c>
      <c r="C377" t="s">
        <v>1147</v>
      </c>
      <c r="D377">
        <v>0</v>
      </c>
      <c r="E377">
        <v>4.32</v>
      </c>
      <c r="F377">
        <v>18.72</v>
      </c>
      <c r="G377">
        <v>59.76</v>
      </c>
      <c r="H377">
        <v>54.9</v>
      </c>
      <c r="I377">
        <v>80.64</v>
      </c>
      <c r="J377">
        <v>75.06</v>
      </c>
      <c r="K377">
        <v>73.8</v>
      </c>
      <c r="L377">
        <v>60.12</v>
      </c>
      <c r="M377">
        <v>52.92</v>
      </c>
      <c r="N377">
        <v>7.38</v>
      </c>
      <c r="O377">
        <v>0</v>
      </c>
      <c r="P377" t="s">
        <v>397</v>
      </c>
      <c r="Q377" t="s">
        <v>383</v>
      </c>
      <c r="R377" t="s">
        <v>398</v>
      </c>
      <c r="S377" t="s">
        <v>399</v>
      </c>
      <c r="T377" t="s">
        <v>399</v>
      </c>
    </row>
    <row r="378" spans="1:20">
      <c r="A378" t="s">
        <v>1148</v>
      </c>
      <c r="B378" t="s">
        <v>380</v>
      </c>
      <c r="C378" t="s">
        <v>1149</v>
      </c>
      <c r="D378">
        <v>0</v>
      </c>
      <c r="E378">
        <v>0.48</v>
      </c>
      <c r="F378">
        <v>2.08</v>
      </c>
      <c r="G378">
        <v>6.64</v>
      </c>
      <c r="H378">
        <v>6.1</v>
      </c>
      <c r="I378">
        <v>8.9600000000000009</v>
      </c>
      <c r="J378">
        <v>8.34</v>
      </c>
      <c r="K378">
        <v>8.1999999999999993</v>
      </c>
      <c r="L378">
        <v>6.68</v>
      </c>
      <c r="M378">
        <v>5.88</v>
      </c>
      <c r="N378">
        <v>0.82</v>
      </c>
      <c r="O378">
        <v>0</v>
      </c>
      <c r="P378" t="s">
        <v>397</v>
      </c>
      <c r="Q378" t="s">
        <v>383</v>
      </c>
      <c r="R378" t="s">
        <v>398</v>
      </c>
      <c r="S378" t="s">
        <v>399</v>
      </c>
      <c r="T378" t="s">
        <v>399</v>
      </c>
    </row>
    <row r="379" spans="1:20">
      <c r="A379" t="s">
        <v>1150</v>
      </c>
      <c r="B379" t="s">
        <v>422</v>
      </c>
      <c r="C379" t="s">
        <v>1151</v>
      </c>
      <c r="D379">
        <v>0</v>
      </c>
      <c r="E379">
        <v>0</v>
      </c>
      <c r="F379">
        <v>0</v>
      </c>
      <c r="G379">
        <v>0</v>
      </c>
      <c r="H379">
        <v>0</v>
      </c>
      <c r="I379">
        <v>0</v>
      </c>
      <c r="J379">
        <v>0</v>
      </c>
      <c r="K379">
        <v>0</v>
      </c>
      <c r="L379">
        <v>0</v>
      </c>
      <c r="M379">
        <v>0</v>
      </c>
      <c r="N379">
        <v>0</v>
      </c>
      <c r="O379">
        <v>0</v>
      </c>
      <c r="P379" t="s">
        <v>397</v>
      </c>
      <c r="Q379" t="s">
        <v>383</v>
      </c>
      <c r="R379" t="s">
        <v>406</v>
      </c>
      <c r="S379" t="s">
        <v>399</v>
      </c>
      <c r="T379" t="s">
        <v>399</v>
      </c>
    </row>
    <row r="380" spans="1:20">
      <c r="A380" t="s">
        <v>1152</v>
      </c>
      <c r="B380" t="s">
        <v>422</v>
      </c>
      <c r="C380" t="s">
        <v>1153</v>
      </c>
      <c r="D380">
        <v>0</v>
      </c>
      <c r="E380">
        <v>0.1</v>
      </c>
      <c r="F380">
        <v>0.42</v>
      </c>
      <c r="G380">
        <v>1.33</v>
      </c>
      <c r="H380">
        <v>1.22</v>
      </c>
      <c r="I380">
        <v>1.79</v>
      </c>
      <c r="J380">
        <v>1.67</v>
      </c>
      <c r="K380">
        <v>1.64</v>
      </c>
      <c r="L380">
        <v>1.34</v>
      </c>
      <c r="M380">
        <v>1.18</v>
      </c>
      <c r="N380">
        <v>0.16</v>
      </c>
      <c r="O380">
        <v>0</v>
      </c>
      <c r="P380" t="s">
        <v>397</v>
      </c>
      <c r="Q380" t="s">
        <v>383</v>
      </c>
      <c r="R380" t="s">
        <v>662</v>
      </c>
      <c r="S380" t="s">
        <v>663</v>
      </c>
      <c r="T380" t="s">
        <v>1154</v>
      </c>
    </row>
    <row r="381" spans="1:20">
      <c r="A381" t="s">
        <v>1155</v>
      </c>
      <c r="B381" t="s">
        <v>422</v>
      </c>
      <c r="C381" t="s">
        <v>1156</v>
      </c>
      <c r="D381">
        <v>1.86</v>
      </c>
      <c r="E381">
        <v>2.85</v>
      </c>
      <c r="F381">
        <v>3.02</v>
      </c>
      <c r="G381">
        <v>5.18</v>
      </c>
      <c r="H381">
        <v>5.05</v>
      </c>
      <c r="I381">
        <v>7.84</v>
      </c>
      <c r="J381">
        <v>4.9000000000000004</v>
      </c>
      <c r="K381">
        <v>4.37</v>
      </c>
      <c r="L381">
        <v>4.37</v>
      </c>
      <c r="M381">
        <v>1.45</v>
      </c>
      <c r="N381">
        <v>1.39</v>
      </c>
      <c r="O381">
        <v>2.5099999999999998</v>
      </c>
      <c r="P381" t="s">
        <v>397</v>
      </c>
      <c r="Q381" t="s">
        <v>383</v>
      </c>
      <c r="R381" t="s">
        <v>398</v>
      </c>
      <c r="S381" t="s">
        <v>399</v>
      </c>
      <c r="T381" t="s">
        <v>399</v>
      </c>
    </row>
    <row r="382" spans="1:20">
      <c r="A382" t="s">
        <v>1157</v>
      </c>
      <c r="B382" t="s">
        <v>422</v>
      </c>
      <c r="C382" t="s">
        <v>1158</v>
      </c>
      <c r="D382">
        <v>0.73</v>
      </c>
      <c r="E382">
        <v>1.1200000000000001</v>
      </c>
      <c r="F382">
        <v>1.19</v>
      </c>
      <c r="G382">
        <v>2.04</v>
      </c>
      <c r="H382">
        <v>1.99</v>
      </c>
      <c r="I382">
        <v>3.09</v>
      </c>
      <c r="J382">
        <v>1.93</v>
      </c>
      <c r="K382">
        <v>1.72</v>
      </c>
      <c r="L382">
        <v>1.72</v>
      </c>
      <c r="M382">
        <v>0.56999999999999995</v>
      </c>
      <c r="N382">
        <v>0.55000000000000004</v>
      </c>
      <c r="O382">
        <v>0.99</v>
      </c>
      <c r="P382" t="s">
        <v>397</v>
      </c>
      <c r="Q382" t="s">
        <v>383</v>
      </c>
      <c r="R382" t="s">
        <v>398</v>
      </c>
      <c r="S382" t="s">
        <v>399</v>
      </c>
      <c r="T382" t="s">
        <v>399</v>
      </c>
    </row>
    <row r="383" spans="1:20">
      <c r="A383" t="s">
        <v>1159</v>
      </c>
      <c r="B383" t="s">
        <v>422</v>
      </c>
      <c r="C383" t="s">
        <v>1160</v>
      </c>
      <c r="D383">
        <v>2.54</v>
      </c>
      <c r="E383">
        <v>3.89</v>
      </c>
      <c r="F383">
        <v>4.12</v>
      </c>
      <c r="G383">
        <v>7.07</v>
      </c>
      <c r="H383">
        <v>6.89</v>
      </c>
      <c r="I383">
        <v>10.69</v>
      </c>
      <c r="J383">
        <v>6.68</v>
      </c>
      <c r="K383">
        <v>5.96</v>
      </c>
      <c r="L383">
        <v>5.96</v>
      </c>
      <c r="M383">
        <v>1.98</v>
      </c>
      <c r="N383">
        <v>1.89</v>
      </c>
      <c r="O383">
        <v>3.42</v>
      </c>
      <c r="P383" t="s">
        <v>397</v>
      </c>
      <c r="Q383" t="s">
        <v>383</v>
      </c>
      <c r="R383" t="s">
        <v>398</v>
      </c>
      <c r="S383" t="s">
        <v>399</v>
      </c>
      <c r="T383" t="s">
        <v>399</v>
      </c>
    </row>
    <row r="384" spans="1:20">
      <c r="A384" t="s">
        <v>1161</v>
      </c>
      <c r="B384" t="s">
        <v>422</v>
      </c>
      <c r="C384" t="s">
        <v>1162</v>
      </c>
      <c r="D384">
        <v>0</v>
      </c>
      <c r="E384">
        <v>0</v>
      </c>
      <c r="F384">
        <v>0</v>
      </c>
      <c r="G384">
        <v>0</v>
      </c>
      <c r="H384">
        <v>0</v>
      </c>
      <c r="I384">
        <v>0</v>
      </c>
      <c r="J384">
        <v>0</v>
      </c>
      <c r="K384">
        <v>0</v>
      </c>
      <c r="L384">
        <v>0</v>
      </c>
      <c r="M384">
        <v>0</v>
      </c>
      <c r="N384">
        <v>0</v>
      </c>
      <c r="O384">
        <v>0</v>
      </c>
      <c r="P384" t="s">
        <v>397</v>
      </c>
      <c r="Q384" t="s">
        <v>383</v>
      </c>
      <c r="R384" t="s">
        <v>406</v>
      </c>
      <c r="S384" t="s">
        <v>399</v>
      </c>
      <c r="T384" t="s">
        <v>399</v>
      </c>
    </row>
    <row r="385" spans="1:20">
      <c r="A385" t="s">
        <v>1163</v>
      </c>
      <c r="B385" t="s">
        <v>422</v>
      </c>
      <c r="C385" t="s">
        <v>1164</v>
      </c>
      <c r="D385" t="s">
        <v>399</v>
      </c>
      <c r="E385" t="s">
        <v>399</v>
      </c>
      <c r="F385" t="s">
        <v>399</v>
      </c>
      <c r="G385" t="s">
        <v>399</v>
      </c>
      <c r="H385" t="s">
        <v>399</v>
      </c>
      <c r="I385" t="s">
        <v>399</v>
      </c>
      <c r="J385">
        <v>2.34</v>
      </c>
      <c r="K385">
        <v>2.09</v>
      </c>
      <c r="L385">
        <v>2.09</v>
      </c>
      <c r="M385">
        <v>0.69</v>
      </c>
      <c r="N385">
        <v>0.66</v>
      </c>
      <c r="O385">
        <v>1.2</v>
      </c>
      <c r="P385" t="s">
        <v>397</v>
      </c>
      <c r="Q385" t="s">
        <v>383</v>
      </c>
      <c r="R385" t="s">
        <v>398</v>
      </c>
      <c r="S385" t="s">
        <v>399</v>
      </c>
      <c r="T385" t="s">
        <v>399</v>
      </c>
    </row>
    <row r="386" spans="1:20">
      <c r="A386" t="s">
        <v>1165</v>
      </c>
      <c r="B386" t="s">
        <v>422</v>
      </c>
      <c r="C386" t="s">
        <v>1166</v>
      </c>
      <c r="D386">
        <v>0.25</v>
      </c>
      <c r="E386">
        <v>0.28999999999999998</v>
      </c>
      <c r="F386">
        <v>0.32</v>
      </c>
      <c r="G386">
        <v>0.26</v>
      </c>
      <c r="H386">
        <v>0.32</v>
      </c>
      <c r="I386">
        <v>0.43</v>
      </c>
      <c r="J386">
        <v>0.56000000000000005</v>
      </c>
      <c r="K386">
        <v>0.54</v>
      </c>
      <c r="L386">
        <v>0.37</v>
      </c>
      <c r="M386">
        <v>0.15</v>
      </c>
      <c r="N386">
        <v>0.18</v>
      </c>
      <c r="O386">
        <v>0.23</v>
      </c>
      <c r="P386" t="s">
        <v>397</v>
      </c>
      <c r="Q386" t="s">
        <v>383</v>
      </c>
      <c r="R386" t="s">
        <v>398</v>
      </c>
      <c r="S386" t="s">
        <v>399</v>
      </c>
      <c r="T386" t="s">
        <v>399</v>
      </c>
    </row>
    <row r="387" spans="1:20">
      <c r="A387" t="s">
        <v>1167</v>
      </c>
      <c r="B387" t="s">
        <v>422</v>
      </c>
      <c r="C387" t="s">
        <v>1168</v>
      </c>
      <c r="D387">
        <v>1.27</v>
      </c>
      <c r="E387">
        <v>1.94</v>
      </c>
      <c r="F387">
        <v>2.0499999999999998</v>
      </c>
      <c r="G387">
        <v>3.52</v>
      </c>
      <c r="H387">
        <v>3.43</v>
      </c>
      <c r="I387">
        <v>5.32</v>
      </c>
      <c r="J387">
        <v>3.33</v>
      </c>
      <c r="K387">
        <v>2.97</v>
      </c>
      <c r="L387">
        <v>2.97</v>
      </c>
      <c r="M387">
        <v>0.99</v>
      </c>
      <c r="N387">
        <v>0.94</v>
      </c>
      <c r="O387">
        <v>1.7</v>
      </c>
      <c r="P387" t="s">
        <v>397</v>
      </c>
      <c r="Q387" t="s">
        <v>383</v>
      </c>
      <c r="R387" t="s">
        <v>398</v>
      </c>
      <c r="S387" t="s">
        <v>399</v>
      </c>
      <c r="T387" t="s">
        <v>399</v>
      </c>
    </row>
    <row r="388" spans="1:20">
      <c r="A388" t="s">
        <v>1169</v>
      </c>
      <c r="B388" t="s">
        <v>422</v>
      </c>
      <c r="C388" t="s">
        <v>1170</v>
      </c>
      <c r="D388">
        <v>1.32</v>
      </c>
      <c r="E388">
        <v>2.02</v>
      </c>
      <c r="F388">
        <v>2.14</v>
      </c>
      <c r="G388">
        <v>3.67</v>
      </c>
      <c r="H388">
        <v>3.58</v>
      </c>
      <c r="I388">
        <v>5.56</v>
      </c>
      <c r="J388">
        <v>3.47</v>
      </c>
      <c r="K388">
        <v>3.1</v>
      </c>
      <c r="L388">
        <v>3.1</v>
      </c>
      <c r="M388">
        <v>1.03</v>
      </c>
      <c r="N388">
        <v>0.98</v>
      </c>
      <c r="O388">
        <v>1.78</v>
      </c>
      <c r="P388" t="s">
        <v>397</v>
      </c>
      <c r="Q388" t="s">
        <v>383</v>
      </c>
      <c r="R388" t="s">
        <v>398</v>
      </c>
      <c r="S388" t="s">
        <v>399</v>
      </c>
      <c r="T388" t="s">
        <v>399</v>
      </c>
    </row>
    <row r="389" spans="1:20">
      <c r="A389" t="s">
        <v>1171</v>
      </c>
      <c r="B389" t="s">
        <v>422</v>
      </c>
      <c r="C389" t="s">
        <v>1172</v>
      </c>
      <c r="D389">
        <v>1.42</v>
      </c>
      <c r="E389">
        <v>2.1800000000000002</v>
      </c>
      <c r="F389">
        <v>2.31</v>
      </c>
      <c r="G389">
        <v>3.96</v>
      </c>
      <c r="H389">
        <v>3.86</v>
      </c>
      <c r="I389">
        <v>5.99</v>
      </c>
      <c r="J389">
        <v>3.74</v>
      </c>
      <c r="K389">
        <v>3.34</v>
      </c>
      <c r="L389">
        <v>3.34</v>
      </c>
      <c r="M389">
        <v>1.1100000000000001</v>
      </c>
      <c r="N389">
        <v>1.06</v>
      </c>
      <c r="O389">
        <v>1.92</v>
      </c>
      <c r="P389" t="s">
        <v>397</v>
      </c>
      <c r="Q389" t="s">
        <v>383</v>
      </c>
      <c r="R389" t="s">
        <v>398</v>
      </c>
      <c r="S389" t="s">
        <v>399</v>
      </c>
      <c r="T389" t="s">
        <v>399</v>
      </c>
    </row>
    <row r="390" spans="1:20">
      <c r="A390" t="s">
        <v>1173</v>
      </c>
      <c r="B390" t="s">
        <v>422</v>
      </c>
      <c r="C390" t="s">
        <v>1174</v>
      </c>
      <c r="D390">
        <v>1.1100000000000001</v>
      </c>
      <c r="E390">
        <v>1.7</v>
      </c>
      <c r="F390">
        <v>1.79</v>
      </c>
      <c r="G390">
        <v>3.08</v>
      </c>
      <c r="H390">
        <v>3</v>
      </c>
      <c r="I390">
        <v>4.66</v>
      </c>
      <c r="J390">
        <v>2.91</v>
      </c>
      <c r="K390">
        <v>2.6</v>
      </c>
      <c r="L390">
        <v>2.6</v>
      </c>
      <c r="M390">
        <v>0.86</v>
      </c>
      <c r="N390">
        <v>0.82</v>
      </c>
      <c r="O390">
        <v>1.49</v>
      </c>
      <c r="P390" t="s">
        <v>397</v>
      </c>
      <c r="Q390" t="s">
        <v>383</v>
      </c>
      <c r="R390" t="s">
        <v>398</v>
      </c>
      <c r="S390" t="s">
        <v>399</v>
      </c>
      <c r="T390" t="s">
        <v>399</v>
      </c>
    </row>
    <row r="391" spans="1:20">
      <c r="A391" t="s">
        <v>1175</v>
      </c>
      <c r="B391" t="s">
        <v>422</v>
      </c>
      <c r="C391" t="s">
        <v>1176</v>
      </c>
      <c r="D391">
        <v>0.34</v>
      </c>
      <c r="E391">
        <v>0.52</v>
      </c>
      <c r="F391">
        <v>0.55000000000000004</v>
      </c>
      <c r="G391">
        <v>0.94</v>
      </c>
      <c r="H391">
        <v>0.92</v>
      </c>
      <c r="I391">
        <v>1.43</v>
      </c>
      <c r="J391">
        <v>0.89</v>
      </c>
      <c r="K391">
        <v>0.8</v>
      </c>
      <c r="L391">
        <v>0.8</v>
      </c>
      <c r="M391">
        <v>0.26</v>
      </c>
      <c r="N391">
        <v>0.25</v>
      </c>
      <c r="O391">
        <v>0.46</v>
      </c>
      <c r="P391" t="s">
        <v>397</v>
      </c>
      <c r="Q391" t="s">
        <v>383</v>
      </c>
      <c r="R391" t="s">
        <v>398</v>
      </c>
      <c r="S391" t="s">
        <v>399</v>
      </c>
      <c r="T391" t="s">
        <v>399</v>
      </c>
    </row>
    <row r="392" spans="1:20">
      <c r="A392" t="s">
        <v>1177</v>
      </c>
      <c r="B392" t="s">
        <v>380</v>
      </c>
      <c r="C392" t="s">
        <v>1178</v>
      </c>
      <c r="D392" t="s">
        <v>399</v>
      </c>
      <c r="E392" t="s">
        <v>399</v>
      </c>
      <c r="F392" t="s">
        <v>399</v>
      </c>
      <c r="G392">
        <v>6.64</v>
      </c>
      <c r="H392">
        <v>6.1</v>
      </c>
      <c r="I392">
        <v>8.9600000000000009</v>
      </c>
      <c r="J392">
        <v>8.34</v>
      </c>
      <c r="K392">
        <v>8.1999999999999993</v>
      </c>
      <c r="L392">
        <v>6.68</v>
      </c>
      <c r="M392">
        <v>5.88</v>
      </c>
      <c r="N392">
        <v>0.82</v>
      </c>
      <c r="O392">
        <v>0</v>
      </c>
      <c r="P392" t="s">
        <v>397</v>
      </c>
      <c r="Q392" t="s">
        <v>383</v>
      </c>
      <c r="R392" t="s">
        <v>398</v>
      </c>
      <c r="S392" t="s">
        <v>399</v>
      </c>
      <c r="T392" t="s">
        <v>399</v>
      </c>
    </row>
    <row r="393" spans="1:20">
      <c r="A393" t="s">
        <v>1179</v>
      </c>
      <c r="B393" t="s">
        <v>380</v>
      </c>
      <c r="C393" t="s">
        <v>1180</v>
      </c>
      <c r="D393">
        <v>0</v>
      </c>
      <c r="E393">
        <v>0.48</v>
      </c>
      <c r="F393">
        <v>2.08</v>
      </c>
      <c r="G393">
        <v>6.64</v>
      </c>
      <c r="H393">
        <v>6.1</v>
      </c>
      <c r="I393">
        <v>8.9600000000000009</v>
      </c>
      <c r="J393">
        <v>8.34</v>
      </c>
      <c r="K393">
        <v>8.1999999999999993</v>
      </c>
      <c r="L393">
        <v>6.68</v>
      </c>
      <c r="M393">
        <v>5.88</v>
      </c>
      <c r="N393">
        <v>0.82</v>
      </c>
      <c r="O393">
        <v>0</v>
      </c>
      <c r="P393" t="s">
        <v>397</v>
      </c>
      <c r="Q393" t="s">
        <v>381</v>
      </c>
      <c r="R393" t="s">
        <v>398</v>
      </c>
      <c r="S393" t="s">
        <v>399</v>
      </c>
      <c r="T393" t="s">
        <v>399</v>
      </c>
    </row>
    <row r="394" spans="1:20">
      <c r="A394" t="s">
        <v>1181</v>
      </c>
      <c r="B394" t="s">
        <v>380</v>
      </c>
      <c r="C394" t="s">
        <v>1182</v>
      </c>
      <c r="D394">
        <v>0</v>
      </c>
      <c r="E394">
        <v>0.24</v>
      </c>
      <c r="F394">
        <v>1.04</v>
      </c>
      <c r="G394">
        <v>3.32</v>
      </c>
      <c r="H394">
        <v>3.05</v>
      </c>
      <c r="I394">
        <v>4.4800000000000004</v>
      </c>
      <c r="J394">
        <v>4.17</v>
      </c>
      <c r="K394">
        <v>4.0999999999999996</v>
      </c>
      <c r="L394">
        <v>3.34</v>
      </c>
      <c r="M394">
        <v>2.94</v>
      </c>
      <c r="N394">
        <v>0.41</v>
      </c>
      <c r="O394">
        <v>0</v>
      </c>
      <c r="P394" t="s">
        <v>397</v>
      </c>
      <c r="Q394" t="s">
        <v>381</v>
      </c>
      <c r="R394" t="s">
        <v>398</v>
      </c>
      <c r="S394" t="s">
        <v>399</v>
      </c>
      <c r="T394" t="s">
        <v>399</v>
      </c>
    </row>
    <row r="395" spans="1:20">
      <c r="A395" t="s">
        <v>1183</v>
      </c>
      <c r="B395" t="s">
        <v>440</v>
      </c>
      <c r="C395" t="s">
        <v>1184</v>
      </c>
      <c r="D395">
        <v>562.5</v>
      </c>
      <c r="E395">
        <v>585</v>
      </c>
      <c r="F395">
        <v>585</v>
      </c>
      <c r="G395">
        <v>578.70000000000005</v>
      </c>
      <c r="H395">
        <v>582.20000000000005</v>
      </c>
      <c r="I395">
        <v>569.29999999999995</v>
      </c>
      <c r="J395">
        <v>574.9</v>
      </c>
      <c r="K395">
        <v>564.20000000000005</v>
      </c>
      <c r="L395">
        <v>566</v>
      </c>
      <c r="M395">
        <v>578.1</v>
      </c>
      <c r="N395">
        <v>585</v>
      </c>
      <c r="O395">
        <v>585</v>
      </c>
      <c r="P395" t="s">
        <v>410</v>
      </c>
      <c r="Q395" t="s">
        <v>381</v>
      </c>
      <c r="R395" t="s">
        <v>398</v>
      </c>
      <c r="S395" t="s">
        <v>399</v>
      </c>
      <c r="T395" t="s">
        <v>399</v>
      </c>
    </row>
    <row r="396" spans="1:20">
      <c r="A396" t="s">
        <v>1185</v>
      </c>
      <c r="B396" t="s">
        <v>380</v>
      </c>
      <c r="C396" t="s">
        <v>1186</v>
      </c>
      <c r="D396">
        <v>0</v>
      </c>
      <c r="E396">
        <v>6</v>
      </c>
      <c r="F396">
        <v>26</v>
      </c>
      <c r="G396">
        <v>83</v>
      </c>
      <c r="H396">
        <v>76.25</v>
      </c>
      <c r="I396">
        <v>112</v>
      </c>
      <c r="J396">
        <v>104.25</v>
      </c>
      <c r="K396">
        <v>102.5</v>
      </c>
      <c r="L396">
        <v>83.5</v>
      </c>
      <c r="M396">
        <v>73.5</v>
      </c>
      <c r="N396">
        <v>10.25</v>
      </c>
      <c r="O396">
        <v>0</v>
      </c>
      <c r="P396" t="s">
        <v>397</v>
      </c>
      <c r="Q396" t="s">
        <v>383</v>
      </c>
      <c r="R396" t="s">
        <v>398</v>
      </c>
      <c r="S396" t="s">
        <v>399</v>
      </c>
      <c r="T396" t="s">
        <v>399</v>
      </c>
    </row>
    <row r="397" spans="1:20">
      <c r="A397" t="s">
        <v>1187</v>
      </c>
      <c r="B397" t="s">
        <v>408</v>
      </c>
      <c r="C397" t="s">
        <v>1188</v>
      </c>
      <c r="D397">
        <v>68</v>
      </c>
      <c r="E397">
        <v>68</v>
      </c>
      <c r="F397">
        <v>68</v>
      </c>
      <c r="G397">
        <v>68</v>
      </c>
      <c r="H397">
        <v>68</v>
      </c>
      <c r="I397">
        <v>68</v>
      </c>
      <c r="J397">
        <v>68</v>
      </c>
      <c r="K397">
        <v>68</v>
      </c>
      <c r="L397">
        <v>68</v>
      </c>
      <c r="M397">
        <v>68</v>
      </c>
      <c r="N397">
        <v>68</v>
      </c>
      <c r="O397">
        <v>68</v>
      </c>
      <c r="P397" t="s">
        <v>410</v>
      </c>
      <c r="Q397" t="s">
        <v>381</v>
      </c>
      <c r="R397" t="s">
        <v>398</v>
      </c>
      <c r="S397" t="s">
        <v>399</v>
      </c>
      <c r="T397" t="s">
        <v>399</v>
      </c>
    </row>
    <row r="398" spans="1:20">
      <c r="A398" t="s">
        <v>1189</v>
      </c>
      <c r="B398" t="s">
        <v>408</v>
      </c>
      <c r="C398" t="s">
        <v>1190</v>
      </c>
      <c r="D398">
        <v>50</v>
      </c>
      <c r="E398">
        <v>50</v>
      </c>
      <c r="F398">
        <v>50</v>
      </c>
      <c r="G398">
        <v>50</v>
      </c>
      <c r="H398">
        <v>50</v>
      </c>
      <c r="I398">
        <v>50</v>
      </c>
      <c r="J398">
        <v>50</v>
      </c>
      <c r="K398">
        <v>50</v>
      </c>
      <c r="L398">
        <v>50</v>
      </c>
      <c r="M398">
        <v>50</v>
      </c>
      <c r="N398">
        <v>50</v>
      </c>
      <c r="O398">
        <v>50</v>
      </c>
      <c r="P398" t="s">
        <v>410</v>
      </c>
      <c r="Q398" t="s">
        <v>381</v>
      </c>
      <c r="R398" t="s">
        <v>398</v>
      </c>
      <c r="S398" t="s">
        <v>399</v>
      </c>
      <c r="T398" t="s">
        <v>399</v>
      </c>
    </row>
    <row r="399" spans="1:20">
      <c r="A399" t="s">
        <v>1191</v>
      </c>
      <c r="B399" t="s">
        <v>408</v>
      </c>
      <c r="C399" t="s">
        <v>1192</v>
      </c>
      <c r="D399">
        <v>56</v>
      </c>
      <c r="E399">
        <v>56</v>
      </c>
      <c r="F399">
        <v>56</v>
      </c>
      <c r="G399">
        <v>56</v>
      </c>
      <c r="H399">
        <v>56</v>
      </c>
      <c r="I399">
        <v>56</v>
      </c>
      <c r="J399">
        <v>56</v>
      </c>
      <c r="K399">
        <v>56</v>
      </c>
      <c r="L399">
        <v>56</v>
      </c>
      <c r="M399">
        <v>56</v>
      </c>
      <c r="N399">
        <v>56</v>
      </c>
      <c r="O399">
        <v>56</v>
      </c>
      <c r="P399" t="s">
        <v>410</v>
      </c>
      <c r="Q399" t="s">
        <v>381</v>
      </c>
      <c r="R399" t="s">
        <v>398</v>
      </c>
      <c r="S399" t="s">
        <v>399</v>
      </c>
      <c r="T399" t="s">
        <v>399</v>
      </c>
    </row>
    <row r="400" spans="1:20">
      <c r="A400" t="s">
        <v>1193</v>
      </c>
      <c r="B400" t="s">
        <v>408</v>
      </c>
      <c r="C400" t="s">
        <v>1194</v>
      </c>
      <c r="D400">
        <v>50</v>
      </c>
      <c r="E400">
        <v>50</v>
      </c>
      <c r="F400">
        <v>50</v>
      </c>
      <c r="G400">
        <v>50</v>
      </c>
      <c r="H400">
        <v>50</v>
      </c>
      <c r="I400">
        <v>50</v>
      </c>
      <c r="J400">
        <v>50</v>
      </c>
      <c r="K400">
        <v>50</v>
      </c>
      <c r="L400">
        <v>50</v>
      </c>
      <c r="M400">
        <v>50</v>
      </c>
      <c r="N400">
        <v>50</v>
      </c>
      <c r="O400">
        <v>50</v>
      </c>
      <c r="P400" t="s">
        <v>410</v>
      </c>
      <c r="Q400" t="s">
        <v>381</v>
      </c>
      <c r="R400" t="s">
        <v>398</v>
      </c>
      <c r="S400" t="s">
        <v>399</v>
      </c>
      <c r="T400" t="s">
        <v>399</v>
      </c>
    </row>
    <row r="401" spans="1:20">
      <c r="A401" t="s">
        <v>1195</v>
      </c>
      <c r="B401" t="s">
        <v>408</v>
      </c>
      <c r="C401" t="s">
        <v>1196</v>
      </c>
      <c r="D401">
        <v>49</v>
      </c>
      <c r="E401">
        <v>49</v>
      </c>
      <c r="F401">
        <v>49</v>
      </c>
      <c r="G401">
        <v>49</v>
      </c>
      <c r="H401">
        <v>49</v>
      </c>
      <c r="I401">
        <v>49</v>
      </c>
      <c r="J401">
        <v>49</v>
      </c>
      <c r="K401">
        <v>49</v>
      </c>
      <c r="L401">
        <v>49</v>
      </c>
      <c r="M401">
        <v>49</v>
      </c>
      <c r="N401">
        <v>49</v>
      </c>
      <c r="O401">
        <v>49</v>
      </c>
      <c r="P401" t="s">
        <v>410</v>
      </c>
      <c r="Q401" t="s">
        <v>381</v>
      </c>
      <c r="R401" t="s">
        <v>398</v>
      </c>
      <c r="S401" t="s">
        <v>399</v>
      </c>
      <c r="T401" t="s">
        <v>399</v>
      </c>
    </row>
    <row r="402" spans="1:20">
      <c r="A402" t="s">
        <v>1197</v>
      </c>
      <c r="B402" t="s">
        <v>408</v>
      </c>
      <c r="C402" t="s">
        <v>1198</v>
      </c>
      <c r="D402">
        <v>8.4</v>
      </c>
      <c r="E402">
        <v>8.14</v>
      </c>
      <c r="F402">
        <v>7.6</v>
      </c>
      <c r="G402">
        <v>7.35</v>
      </c>
      <c r="H402">
        <v>8.08</v>
      </c>
      <c r="I402">
        <v>8.16</v>
      </c>
      <c r="J402">
        <v>7.57</v>
      </c>
      <c r="K402">
        <v>7.26</v>
      </c>
      <c r="L402">
        <v>7.08</v>
      </c>
      <c r="M402">
        <v>6.4</v>
      </c>
      <c r="N402">
        <v>8.41</v>
      </c>
      <c r="O402">
        <v>8.32</v>
      </c>
      <c r="P402" t="s">
        <v>397</v>
      </c>
      <c r="Q402" t="s">
        <v>381</v>
      </c>
      <c r="R402" t="s">
        <v>398</v>
      </c>
      <c r="S402" t="s">
        <v>399</v>
      </c>
      <c r="T402" t="s">
        <v>399</v>
      </c>
    </row>
    <row r="403" spans="1:20">
      <c r="A403" t="s">
        <v>1199</v>
      </c>
      <c r="B403" t="s">
        <v>408</v>
      </c>
      <c r="C403" t="s">
        <v>1200</v>
      </c>
      <c r="D403">
        <v>56</v>
      </c>
      <c r="E403">
        <v>56</v>
      </c>
      <c r="F403">
        <v>56</v>
      </c>
      <c r="G403">
        <v>56</v>
      </c>
      <c r="H403">
        <v>56</v>
      </c>
      <c r="I403">
        <v>56</v>
      </c>
      <c r="J403">
        <v>56</v>
      </c>
      <c r="K403">
        <v>56</v>
      </c>
      <c r="L403">
        <v>56</v>
      </c>
      <c r="M403">
        <v>56</v>
      </c>
      <c r="N403">
        <v>56</v>
      </c>
      <c r="O403">
        <v>56</v>
      </c>
      <c r="P403" t="s">
        <v>410</v>
      </c>
      <c r="Q403" t="s">
        <v>381</v>
      </c>
      <c r="R403" t="s">
        <v>398</v>
      </c>
      <c r="S403" t="s">
        <v>399</v>
      </c>
      <c r="T403" t="s">
        <v>399</v>
      </c>
    </row>
    <row r="404" spans="1:20">
      <c r="A404" t="s">
        <v>1201</v>
      </c>
      <c r="B404" t="s">
        <v>408</v>
      </c>
      <c r="C404" t="s">
        <v>1202</v>
      </c>
      <c r="D404">
        <v>45</v>
      </c>
      <c r="E404">
        <v>45</v>
      </c>
      <c r="F404">
        <v>45</v>
      </c>
      <c r="G404">
        <v>45</v>
      </c>
      <c r="H404">
        <v>45</v>
      </c>
      <c r="I404">
        <v>45</v>
      </c>
      <c r="J404">
        <v>45</v>
      </c>
      <c r="K404">
        <v>45</v>
      </c>
      <c r="L404">
        <v>45</v>
      </c>
      <c r="M404">
        <v>45</v>
      </c>
      <c r="N404">
        <v>45</v>
      </c>
      <c r="O404">
        <v>45</v>
      </c>
      <c r="P404" t="s">
        <v>410</v>
      </c>
      <c r="Q404" t="s">
        <v>381</v>
      </c>
      <c r="R404" t="s">
        <v>398</v>
      </c>
      <c r="S404" t="s">
        <v>399</v>
      </c>
      <c r="T404" t="s">
        <v>399</v>
      </c>
    </row>
    <row r="405" spans="1:20">
      <c r="A405" t="s">
        <v>1203</v>
      </c>
      <c r="B405" t="s">
        <v>408</v>
      </c>
      <c r="C405" t="s">
        <v>1204</v>
      </c>
      <c r="D405">
        <v>40</v>
      </c>
      <c r="E405">
        <v>40</v>
      </c>
      <c r="F405">
        <v>40</v>
      </c>
      <c r="G405">
        <v>40</v>
      </c>
      <c r="H405">
        <v>40</v>
      </c>
      <c r="I405">
        <v>40</v>
      </c>
      <c r="J405">
        <v>40</v>
      </c>
      <c r="K405">
        <v>40</v>
      </c>
      <c r="L405">
        <v>40</v>
      </c>
      <c r="M405">
        <v>40</v>
      </c>
      <c r="N405">
        <v>40</v>
      </c>
      <c r="O405">
        <v>40</v>
      </c>
      <c r="P405" t="s">
        <v>410</v>
      </c>
      <c r="Q405" t="s">
        <v>381</v>
      </c>
      <c r="R405" t="s">
        <v>398</v>
      </c>
      <c r="S405" t="s">
        <v>399</v>
      </c>
      <c r="T405" t="s">
        <v>399</v>
      </c>
    </row>
    <row r="406" spans="1:20">
      <c r="A406" t="s">
        <v>1205</v>
      </c>
      <c r="B406" t="s">
        <v>404</v>
      </c>
      <c r="C406" t="s">
        <v>1206</v>
      </c>
      <c r="D406">
        <v>0</v>
      </c>
      <c r="E406">
        <v>0.48</v>
      </c>
      <c r="F406">
        <v>2.08</v>
      </c>
      <c r="G406">
        <v>6.64</v>
      </c>
      <c r="H406">
        <v>6.1</v>
      </c>
      <c r="I406">
        <v>8.9600000000000009</v>
      </c>
      <c r="J406">
        <v>8.34</v>
      </c>
      <c r="K406">
        <v>8.1999999999999993</v>
      </c>
      <c r="L406">
        <v>6.68</v>
      </c>
      <c r="M406">
        <v>5.88</v>
      </c>
      <c r="N406">
        <v>0.82</v>
      </c>
      <c r="O406">
        <v>0</v>
      </c>
      <c r="P406" t="s">
        <v>397</v>
      </c>
      <c r="Q406" t="s">
        <v>381</v>
      </c>
      <c r="R406" t="s">
        <v>662</v>
      </c>
      <c r="S406" t="s">
        <v>663</v>
      </c>
      <c r="T406" t="s">
        <v>825</v>
      </c>
    </row>
    <row r="407" spans="1:20">
      <c r="A407" t="s">
        <v>1207</v>
      </c>
      <c r="B407" t="s">
        <v>404</v>
      </c>
      <c r="C407" t="s">
        <v>1208</v>
      </c>
      <c r="D407">
        <v>0</v>
      </c>
      <c r="E407">
        <v>0.24</v>
      </c>
      <c r="F407">
        <v>1.04</v>
      </c>
      <c r="G407">
        <v>3.32</v>
      </c>
      <c r="H407">
        <v>3.05</v>
      </c>
      <c r="I407">
        <v>4.4800000000000004</v>
      </c>
      <c r="J407">
        <v>4.17</v>
      </c>
      <c r="K407">
        <v>4.0999999999999996</v>
      </c>
      <c r="L407">
        <v>3.34</v>
      </c>
      <c r="M407">
        <v>2.94</v>
      </c>
      <c r="N407">
        <v>0.41</v>
      </c>
      <c r="O407">
        <v>0</v>
      </c>
      <c r="P407" t="s">
        <v>397</v>
      </c>
      <c r="Q407" t="s">
        <v>381</v>
      </c>
      <c r="R407" t="s">
        <v>662</v>
      </c>
      <c r="S407" t="s">
        <v>663</v>
      </c>
      <c r="T407" t="s">
        <v>825</v>
      </c>
    </row>
    <row r="408" spans="1:20">
      <c r="A408" t="s">
        <v>1209</v>
      </c>
      <c r="B408" t="s">
        <v>440</v>
      </c>
      <c r="C408" t="s">
        <v>1210</v>
      </c>
      <c r="D408">
        <v>120</v>
      </c>
      <c r="E408">
        <v>120</v>
      </c>
      <c r="F408">
        <v>120</v>
      </c>
      <c r="G408">
        <v>120</v>
      </c>
      <c r="H408">
        <v>115</v>
      </c>
      <c r="I408">
        <v>110</v>
      </c>
      <c r="J408">
        <v>105</v>
      </c>
      <c r="K408">
        <v>105</v>
      </c>
      <c r="L408">
        <v>110</v>
      </c>
      <c r="M408">
        <v>120</v>
      </c>
      <c r="N408">
        <v>120</v>
      </c>
      <c r="O408">
        <v>120</v>
      </c>
      <c r="P408" t="s">
        <v>410</v>
      </c>
      <c r="Q408" t="s">
        <v>381</v>
      </c>
      <c r="R408" t="s">
        <v>398</v>
      </c>
      <c r="S408" t="s">
        <v>399</v>
      </c>
      <c r="T408" t="s">
        <v>399</v>
      </c>
    </row>
    <row r="409" spans="1:20">
      <c r="A409" t="s">
        <v>1211</v>
      </c>
      <c r="B409" t="s">
        <v>440</v>
      </c>
      <c r="C409" t="s">
        <v>1212</v>
      </c>
      <c r="D409">
        <v>95.4</v>
      </c>
      <c r="E409">
        <v>95.4</v>
      </c>
      <c r="F409">
        <v>95.4</v>
      </c>
      <c r="G409">
        <v>95.4</v>
      </c>
      <c r="H409">
        <v>95.4</v>
      </c>
      <c r="I409">
        <v>95.4</v>
      </c>
      <c r="J409">
        <v>95.4</v>
      </c>
      <c r="K409">
        <v>95.4</v>
      </c>
      <c r="L409">
        <v>95.4</v>
      </c>
      <c r="M409">
        <v>95.4</v>
      </c>
      <c r="N409">
        <v>95.4</v>
      </c>
      <c r="O409">
        <v>95.4</v>
      </c>
      <c r="P409" t="s">
        <v>410</v>
      </c>
      <c r="Q409" t="s">
        <v>381</v>
      </c>
      <c r="R409" t="s">
        <v>398</v>
      </c>
      <c r="S409" t="s">
        <v>399</v>
      </c>
      <c r="T409" t="s">
        <v>399</v>
      </c>
    </row>
    <row r="410" spans="1:20">
      <c r="A410" t="s">
        <v>1213</v>
      </c>
      <c r="B410" t="s">
        <v>440</v>
      </c>
      <c r="C410" t="s">
        <v>1214</v>
      </c>
      <c r="D410">
        <v>46.2</v>
      </c>
      <c r="E410">
        <v>46.2</v>
      </c>
      <c r="F410">
        <v>46.2</v>
      </c>
      <c r="G410">
        <v>46.2</v>
      </c>
      <c r="H410">
        <v>46.2</v>
      </c>
      <c r="I410">
        <v>46.2</v>
      </c>
      <c r="J410">
        <v>46.2</v>
      </c>
      <c r="K410">
        <v>46.2</v>
      </c>
      <c r="L410">
        <v>46.2</v>
      </c>
      <c r="M410">
        <v>46.2</v>
      </c>
      <c r="N410">
        <v>46.2</v>
      </c>
      <c r="O410">
        <v>46.2</v>
      </c>
      <c r="P410" t="s">
        <v>410</v>
      </c>
      <c r="Q410" t="s">
        <v>381</v>
      </c>
      <c r="R410" t="s">
        <v>398</v>
      </c>
      <c r="S410" t="s">
        <v>399</v>
      </c>
      <c r="T410" t="s">
        <v>399</v>
      </c>
    </row>
    <row r="411" spans="1:20">
      <c r="A411" t="s">
        <v>1215</v>
      </c>
      <c r="B411" t="s">
        <v>401</v>
      </c>
      <c r="C411" t="s">
        <v>1216</v>
      </c>
      <c r="D411">
        <v>0</v>
      </c>
      <c r="E411">
        <v>0.48</v>
      </c>
      <c r="F411">
        <v>2.08</v>
      </c>
      <c r="G411">
        <v>6.64</v>
      </c>
      <c r="H411">
        <v>6.1</v>
      </c>
      <c r="I411">
        <v>8.9600000000000009</v>
      </c>
      <c r="J411">
        <v>8.34</v>
      </c>
      <c r="K411">
        <v>8.1999999999999993</v>
      </c>
      <c r="L411">
        <v>6.68</v>
      </c>
      <c r="M411">
        <v>5.88</v>
      </c>
      <c r="N411">
        <v>0.82</v>
      </c>
      <c r="O411">
        <v>0</v>
      </c>
      <c r="P411" t="s">
        <v>397</v>
      </c>
      <c r="Q411" t="s">
        <v>383</v>
      </c>
      <c r="R411" t="s">
        <v>398</v>
      </c>
      <c r="S411" t="s">
        <v>399</v>
      </c>
      <c r="T411" t="s">
        <v>399</v>
      </c>
    </row>
    <row r="412" spans="1:20">
      <c r="A412" t="s">
        <v>1217</v>
      </c>
      <c r="B412" t="s">
        <v>401</v>
      </c>
      <c r="C412" t="s">
        <v>1218</v>
      </c>
      <c r="D412">
        <v>0</v>
      </c>
      <c r="E412">
        <v>0.27</v>
      </c>
      <c r="F412">
        <v>1.19</v>
      </c>
      <c r="G412">
        <v>3.78</v>
      </c>
      <c r="H412">
        <v>3.48</v>
      </c>
      <c r="I412">
        <v>5.1100000000000003</v>
      </c>
      <c r="J412">
        <v>4.75</v>
      </c>
      <c r="K412">
        <v>4.67</v>
      </c>
      <c r="L412">
        <v>3.81</v>
      </c>
      <c r="M412">
        <v>3.35</v>
      </c>
      <c r="N412">
        <v>0.47</v>
      </c>
      <c r="O412">
        <v>0</v>
      </c>
      <c r="P412" t="s">
        <v>397</v>
      </c>
      <c r="Q412" t="s">
        <v>383</v>
      </c>
      <c r="R412" t="s">
        <v>398</v>
      </c>
      <c r="S412" t="s">
        <v>399</v>
      </c>
      <c r="T412" t="s">
        <v>399</v>
      </c>
    </row>
    <row r="413" spans="1:20">
      <c r="A413" t="s">
        <v>1219</v>
      </c>
      <c r="B413" t="s">
        <v>380</v>
      </c>
      <c r="C413" t="s">
        <v>1220</v>
      </c>
      <c r="D413">
        <v>0</v>
      </c>
      <c r="E413">
        <v>0.24</v>
      </c>
      <c r="F413">
        <v>1.04</v>
      </c>
      <c r="G413">
        <v>3.32</v>
      </c>
      <c r="H413">
        <v>3.05</v>
      </c>
      <c r="I413">
        <v>4.4800000000000004</v>
      </c>
      <c r="J413">
        <v>4.17</v>
      </c>
      <c r="K413">
        <v>4.0999999999999996</v>
      </c>
      <c r="L413">
        <v>3.34</v>
      </c>
      <c r="M413">
        <v>2.94</v>
      </c>
      <c r="N413">
        <v>0.41</v>
      </c>
      <c r="O413">
        <v>0</v>
      </c>
      <c r="P413" t="s">
        <v>397</v>
      </c>
      <c r="Q413" t="s">
        <v>383</v>
      </c>
      <c r="R413" t="s">
        <v>398</v>
      </c>
      <c r="S413" t="s">
        <v>399</v>
      </c>
      <c r="T413" t="s">
        <v>399</v>
      </c>
    </row>
    <row r="414" spans="1:20">
      <c r="A414" t="s">
        <v>1221</v>
      </c>
      <c r="B414" t="s">
        <v>380</v>
      </c>
      <c r="C414" t="s">
        <v>1222</v>
      </c>
      <c r="D414">
        <v>0</v>
      </c>
      <c r="E414">
        <v>0.12</v>
      </c>
      <c r="F414">
        <v>0.52</v>
      </c>
      <c r="G414">
        <v>1.66</v>
      </c>
      <c r="H414">
        <v>1.53</v>
      </c>
      <c r="I414">
        <v>2.2400000000000002</v>
      </c>
      <c r="J414">
        <v>2.09</v>
      </c>
      <c r="K414">
        <v>2.0499999999999998</v>
      </c>
      <c r="L414">
        <v>1.67</v>
      </c>
      <c r="M414">
        <v>1.47</v>
      </c>
      <c r="N414">
        <v>0.21</v>
      </c>
      <c r="O414">
        <v>0</v>
      </c>
      <c r="P414" t="s">
        <v>397</v>
      </c>
      <c r="Q414" t="s">
        <v>383</v>
      </c>
      <c r="R414" t="s">
        <v>398</v>
      </c>
      <c r="S414" t="s">
        <v>399</v>
      </c>
      <c r="T414" t="s">
        <v>399</v>
      </c>
    </row>
    <row r="415" spans="1:20">
      <c r="A415" t="s">
        <v>1223</v>
      </c>
      <c r="B415" t="s">
        <v>422</v>
      </c>
      <c r="C415" t="s">
        <v>1224</v>
      </c>
      <c r="D415">
        <v>65</v>
      </c>
      <c r="E415">
        <v>65</v>
      </c>
      <c r="F415">
        <v>65</v>
      </c>
      <c r="G415">
        <v>65</v>
      </c>
      <c r="H415">
        <v>65</v>
      </c>
      <c r="I415">
        <v>65</v>
      </c>
      <c r="J415">
        <v>65</v>
      </c>
      <c r="K415">
        <v>65</v>
      </c>
      <c r="L415">
        <v>65</v>
      </c>
      <c r="M415">
        <v>65</v>
      </c>
      <c r="N415">
        <v>65</v>
      </c>
      <c r="O415">
        <v>65</v>
      </c>
      <c r="P415" t="s">
        <v>410</v>
      </c>
      <c r="Q415" t="s">
        <v>383</v>
      </c>
      <c r="R415" t="s">
        <v>746</v>
      </c>
      <c r="S415" t="s">
        <v>1225</v>
      </c>
      <c r="T415" t="s">
        <v>399</v>
      </c>
    </row>
    <row r="416" spans="1:20">
      <c r="A416" t="s">
        <v>1226</v>
      </c>
      <c r="B416" t="s">
        <v>422</v>
      </c>
      <c r="C416" t="s">
        <v>1227</v>
      </c>
      <c r="D416">
        <v>22.07</v>
      </c>
      <c r="E416">
        <v>22.07</v>
      </c>
      <c r="F416">
        <v>22.07</v>
      </c>
      <c r="G416">
        <v>22.07</v>
      </c>
      <c r="H416">
        <v>22.07</v>
      </c>
      <c r="I416">
        <v>22.07</v>
      </c>
      <c r="J416">
        <v>22.07</v>
      </c>
      <c r="K416">
        <v>22.07</v>
      </c>
      <c r="L416">
        <v>22.07</v>
      </c>
      <c r="M416">
        <v>22.07</v>
      </c>
      <c r="N416">
        <v>22.07</v>
      </c>
      <c r="O416">
        <v>22.07</v>
      </c>
      <c r="P416" t="s">
        <v>410</v>
      </c>
      <c r="Q416" t="s">
        <v>383</v>
      </c>
      <c r="R416" t="s">
        <v>398</v>
      </c>
      <c r="S416" t="s">
        <v>399</v>
      </c>
      <c r="T416" t="s">
        <v>399</v>
      </c>
    </row>
    <row r="417" spans="1:20">
      <c r="A417" t="s">
        <v>1228</v>
      </c>
      <c r="B417" t="s">
        <v>422</v>
      </c>
      <c r="C417" t="s">
        <v>1229</v>
      </c>
      <c r="D417">
        <v>22.3</v>
      </c>
      <c r="E417">
        <v>22.3</v>
      </c>
      <c r="F417">
        <v>22.3</v>
      </c>
      <c r="G417">
        <v>22.3</v>
      </c>
      <c r="H417">
        <v>22.3</v>
      </c>
      <c r="I417">
        <v>22.3</v>
      </c>
      <c r="J417">
        <v>22.3</v>
      </c>
      <c r="K417">
        <v>22.3</v>
      </c>
      <c r="L417">
        <v>22.3</v>
      </c>
      <c r="M417">
        <v>22.3</v>
      </c>
      <c r="N417">
        <v>22.3</v>
      </c>
      <c r="O417">
        <v>22.3</v>
      </c>
      <c r="P417" t="s">
        <v>410</v>
      </c>
      <c r="Q417" t="s">
        <v>383</v>
      </c>
      <c r="R417" t="s">
        <v>398</v>
      </c>
      <c r="S417" t="s">
        <v>399</v>
      </c>
      <c r="T417" t="s">
        <v>399</v>
      </c>
    </row>
    <row r="418" spans="1:20">
      <c r="A418" t="s">
        <v>1230</v>
      </c>
      <c r="B418" t="s">
        <v>422</v>
      </c>
      <c r="C418" t="s">
        <v>1231</v>
      </c>
      <c r="D418">
        <v>44.83</v>
      </c>
      <c r="E418">
        <v>44.83</v>
      </c>
      <c r="F418">
        <v>44.83</v>
      </c>
      <c r="G418">
        <v>44.83</v>
      </c>
      <c r="H418">
        <v>44.83</v>
      </c>
      <c r="I418">
        <v>44.83</v>
      </c>
      <c r="J418">
        <v>44.83</v>
      </c>
      <c r="K418">
        <v>44.83</v>
      </c>
      <c r="L418">
        <v>44.83</v>
      </c>
      <c r="M418">
        <v>44.83</v>
      </c>
      <c r="N418">
        <v>44.83</v>
      </c>
      <c r="O418">
        <v>44.83</v>
      </c>
      <c r="P418" t="s">
        <v>410</v>
      </c>
      <c r="Q418" t="s">
        <v>383</v>
      </c>
      <c r="R418" t="s">
        <v>398</v>
      </c>
      <c r="S418" t="s">
        <v>399</v>
      </c>
      <c r="T418" t="s">
        <v>399</v>
      </c>
    </row>
    <row r="419" spans="1:20">
      <c r="A419" t="s">
        <v>1232</v>
      </c>
      <c r="B419" t="s">
        <v>422</v>
      </c>
      <c r="C419" t="s">
        <v>1233</v>
      </c>
      <c r="D419">
        <v>42.42</v>
      </c>
      <c r="E419">
        <v>42.42</v>
      </c>
      <c r="F419">
        <v>42.42</v>
      </c>
      <c r="G419">
        <v>42.42</v>
      </c>
      <c r="H419">
        <v>42.42</v>
      </c>
      <c r="I419">
        <v>42.42</v>
      </c>
      <c r="J419">
        <v>42.42</v>
      </c>
      <c r="K419">
        <v>42.42</v>
      </c>
      <c r="L419">
        <v>42.42</v>
      </c>
      <c r="M419">
        <v>42.42</v>
      </c>
      <c r="N419">
        <v>42.42</v>
      </c>
      <c r="O419">
        <v>42.42</v>
      </c>
      <c r="P419" t="s">
        <v>410</v>
      </c>
      <c r="Q419" t="s">
        <v>383</v>
      </c>
      <c r="R419" t="s">
        <v>398</v>
      </c>
      <c r="S419" t="s">
        <v>399</v>
      </c>
      <c r="T419" t="s">
        <v>399</v>
      </c>
    </row>
    <row r="420" spans="1:20">
      <c r="A420" t="s">
        <v>1234</v>
      </c>
      <c r="B420" t="s">
        <v>401</v>
      </c>
      <c r="C420" t="s">
        <v>1235</v>
      </c>
      <c r="D420">
        <v>0</v>
      </c>
      <c r="E420">
        <v>0</v>
      </c>
      <c r="F420">
        <v>0</v>
      </c>
      <c r="G420">
        <v>0</v>
      </c>
      <c r="H420">
        <v>0</v>
      </c>
      <c r="I420">
        <v>0</v>
      </c>
      <c r="J420">
        <v>0</v>
      </c>
      <c r="K420">
        <v>0</v>
      </c>
      <c r="L420">
        <v>0</v>
      </c>
      <c r="M420">
        <v>0</v>
      </c>
      <c r="N420">
        <v>0</v>
      </c>
      <c r="O420">
        <v>0</v>
      </c>
      <c r="P420" t="s">
        <v>397</v>
      </c>
      <c r="Q420" t="s">
        <v>383</v>
      </c>
      <c r="R420" t="s">
        <v>406</v>
      </c>
      <c r="S420" t="s">
        <v>399</v>
      </c>
      <c r="T420" t="s">
        <v>399</v>
      </c>
    </row>
    <row r="421" spans="1:20">
      <c r="A421" t="s">
        <v>1236</v>
      </c>
      <c r="B421" t="s">
        <v>437</v>
      </c>
      <c r="C421" t="s">
        <v>1237</v>
      </c>
      <c r="D421">
        <v>0.14000000000000001</v>
      </c>
      <c r="E421">
        <v>0.22</v>
      </c>
      <c r="F421">
        <v>0.23</v>
      </c>
      <c r="G421">
        <v>0.39</v>
      </c>
      <c r="H421">
        <v>0.38</v>
      </c>
      <c r="I421">
        <v>0.59</v>
      </c>
      <c r="J421">
        <v>0.37</v>
      </c>
      <c r="K421">
        <v>0.33</v>
      </c>
      <c r="L421">
        <v>0.33</v>
      </c>
      <c r="M421">
        <v>0.11</v>
      </c>
      <c r="N421">
        <v>0.11</v>
      </c>
      <c r="O421">
        <v>0.19</v>
      </c>
      <c r="P421" t="s">
        <v>397</v>
      </c>
      <c r="Q421" t="s">
        <v>381</v>
      </c>
      <c r="R421" t="s">
        <v>398</v>
      </c>
      <c r="S421" t="s">
        <v>399</v>
      </c>
      <c r="T421" t="s">
        <v>399</v>
      </c>
    </row>
    <row r="422" spans="1:20">
      <c r="A422" t="s">
        <v>1238</v>
      </c>
      <c r="B422" t="s">
        <v>401</v>
      </c>
      <c r="C422" t="s">
        <v>1239</v>
      </c>
      <c r="D422">
        <v>0.03</v>
      </c>
      <c r="E422">
        <v>0.02</v>
      </c>
      <c r="F422">
        <v>0.02</v>
      </c>
      <c r="G422">
        <v>0.02</v>
      </c>
      <c r="H422">
        <v>0.02</v>
      </c>
      <c r="I422">
        <v>0.03</v>
      </c>
      <c r="J422">
        <v>0.04</v>
      </c>
      <c r="K422">
        <v>0.05</v>
      </c>
      <c r="L422">
        <v>0.04</v>
      </c>
      <c r="M422">
        <v>0.02</v>
      </c>
      <c r="N422">
        <v>0.02</v>
      </c>
      <c r="O422">
        <v>0.01</v>
      </c>
      <c r="P422" t="s">
        <v>397</v>
      </c>
      <c r="Q422" t="s">
        <v>383</v>
      </c>
      <c r="R422" t="s">
        <v>398</v>
      </c>
      <c r="S422" t="s">
        <v>399</v>
      </c>
      <c r="T422" t="s">
        <v>399</v>
      </c>
    </row>
    <row r="423" spans="1:20">
      <c r="A423" t="s">
        <v>1240</v>
      </c>
      <c r="B423" t="s">
        <v>401</v>
      </c>
      <c r="C423" t="s">
        <v>1241</v>
      </c>
      <c r="D423">
        <v>54</v>
      </c>
      <c r="E423">
        <v>54</v>
      </c>
      <c r="F423">
        <v>54</v>
      </c>
      <c r="G423">
        <v>54</v>
      </c>
      <c r="H423">
        <v>54</v>
      </c>
      <c r="I423">
        <v>54</v>
      </c>
      <c r="J423">
        <v>54</v>
      </c>
      <c r="K423">
        <v>54</v>
      </c>
      <c r="L423">
        <v>54</v>
      </c>
      <c r="M423">
        <v>54</v>
      </c>
      <c r="N423">
        <v>54</v>
      </c>
      <c r="O423">
        <v>54</v>
      </c>
      <c r="P423" t="s">
        <v>410</v>
      </c>
      <c r="Q423" t="s">
        <v>383</v>
      </c>
      <c r="R423" t="s">
        <v>398</v>
      </c>
      <c r="S423" t="s">
        <v>399</v>
      </c>
      <c r="T423" t="s">
        <v>399</v>
      </c>
    </row>
    <row r="424" spans="1:20">
      <c r="A424" t="s">
        <v>1242</v>
      </c>
      <c r="B424" t="s">
        <v>401</v>
      </c>
      <c r="C424" t="s">
        <v>1243</v>
      </c>
      <c r="D424">
        <v>9.8800000000000008</v>
      </c>
      <c r="E424">
        <v>7.05</v>
      </c>
      <c r="F424">
        <v>8.4499999999999993</v>
      </c>
      <c r="G424">
        <v>7.38</v>
      </c>
      <c r="H424">
        <v>7.07</v>
      </c>
      <c r="I424">
        <v>7.07</v>
      </c>
      <c r="J424">
        <v>6.93</v>
      </c>
      <c r="K424">
        <v>6.93</v>
      </c>
      <c r="L424">
        <v>7</v>
      </c>
      <c r="M424">
        <v>6.81</v>
      </c>
      <c r="N424">
        <v>6.92</v>
      </c>
      <c r="O424">
        <v>7.04</v>
      </c>
      <c r="P424" t="s">
        <v>397</v>
      </c>
      <c r="Q424" t="s">
        <v>383</v>
      </c>
      <c r="R424" t="s">
        <v>398</v>
      </c>
      <c r="S424" t="s">
        <v>399</v>
      </c>
      <c r="T424" t="s">
        <v>399</v>
      </c>
    </row>
    <row r="425" spans="1:20">
      <c r="A425" t="s">
        <v>1244</v>
      </c>
      <c r="B425" t="s">
        <v>401</v>
      </c>
      <c r="C425" t="s">
        <v>1245</v>
      </c>
      <c r="D425">
        <v>0.41</v>
      </c>
      <c r="E425">
        <v>0.41</v>
      </c>
      <c r="F425">
        <v>0.45</v>
      </c>
      <c r="G425">
        <v>0.46</v>
      </c>
      <c r="H425">
        <v>0.52</v>
      </c>
      <c r="I425">
        <v>0.23</v>
      </c>
      <c r="J425">
        <v>0.24</v>
      </c>
      <c r="K425">
        <v>0.26</v>
      </c>
      <c r="L425">
        <v>0.24</v>
      </c>
      <c r="M425">
        <v>0.25</v>
      </c>
      <c r="N425">
        <v>0.26</v>
      </c>
      <c r="O425">
        <v>0.41</v>
      </c>
      <c r="P425" t="s">
        <v>397</v>
      </c>
      <c r="Q425" t="s">
        <v>383</v>
      </c>
      <c r="R425" t="s">
        <v>398</v>
      </c>
      <c r="S425" t="s">
        <v>399</v>
      </c>
      <c r="T425" t="s">
        <v>399</v>
      </c>
    </row>
    <row r="426" spans="1:20">
      <c r="A426" t="s">
        <v>1246</v>
      </c>
      <c r="B426" t="s">
        <v>401</v>
      </c>
      <c r="C426" t="s">
        <v>1246</v>
      </c>
      <c r="D426">
        <v>2.41</v>
      </c>
      <c r="E426">
        <v>2.83</v>
      </c>
      <c r="F426">
        <v>2.84</v>
      </c>
      <c r="G426">
        <v>2.84</v>
      </c>
      <c r="H426">
        <v>2.84</v>
      </c>
      <c r="I426">
        <v>2.84</v>
      </c>
      <c r="J426">
        <v>2.84</v>
      </c>
      <c r="K426">
        <v>2.84</v>
      </c>
      <c r="L426">
        <v>2.84</v>
      </c>
      <c r="M426">
        <v>2.84</v>
      </c>
      <c r="N426">
        <v>2.84</v>
      </c>
      <c r="O426">
        <v>2.84</v>
      </c>
      <c r="P426" t="s">
        <v>397</v>
      </c>
      <c r="Q426" t="s">
        <v>383</v>
      </c>
      <c r="R426" t="s">
        <v>398</v>
      </c>
      <c r="S426" t="s">
        <v>399</v>
      </c>
      <c r="T426" t="s">
        <v>399</v>
      </c>
    </row>
    <row r="427" spans="1:20">
      <c r="A427" t="s">
        <v>1247</v>
      </c>
      <c r="B427" t="s">
        <v>380</v>
      </c>
      <c r="C427" t="s">
        <v>1248</v>
      </c>
      <c r="D427">
        <v>1.42</v>
      </c>
      <c r="E427">
        <v>1.42</v>
      </c>
      <c r="F427">
        <v>1.42</v>
      </c>
      <c r="G427">
        <v>1.42</v>
      </c>
      <c r="H427">
        <v>1.42</v>
      </c>
      <c r="I427">
        <v>1.42</v>
      </c>
      <c r="J427">
        <v>1.42</v>
      </c>
      <c r="K427">
        <v>1.42</v>
      </c>
      <c r="L427">
        <v>1.42</v>
      </c>
      <c r="M427">
        <v>1.42</v>
      </c>
      <c r="N427">
        <v>1.42</v>
      </c>
      <c r="O427">
        <v>1.42</v>
      </c>
      <c r="P427" t="s">
        <v>397</v>
      </c>
      <c r="Q427" t="s">
        <v>381</v>
      </c>
      <c r="R427" t="s">
        <v>398</v>
      </c>
      <c r="S427" t="s">
        <v>399</v>
      </c>
      <c r="T427" t="s">
        <v>399</v>
      </c>
    </row>
    <row r="428" spans="1:20">
      <c r="A428" t="s">
        <v>1249</v>
      </c>
      <c r="B428" t="s">
        <v>380</v>
      </c>
      <c r="C428" t="s">
        <v>1250</v>
      </c>
      <c r="D428">
        <v>0</v>
      </c>
      <c r="E428">
        <v>0.28999999999999998</v>
      </c>
      <c r="F428">
        <v>1.25</v>
      </c>
      <c r="G428">
        <v>3.98</v>
      </c>
      <c r="H428">
        <v>3.66</v>
      </c>
      <c r="I428">
        <v>5.38</v>
      </c>
      <c r="J428">
        <v>5</v>
      </c>
      <c r="K428">
        <v>4.92</v>
      </c>
      <c r="L428">
        <v>4.01</v>
      </c>
      <c r="M428">
        <v>3.53</v>
      </c>
      <c r="N428">
        <v>0.49</v>
      </c>
      <c r="O428">
        <v>0</v>
      </c>
      <c r="P428" t="s">
        <v>397</v>
      </c>
      <c r="Q428" t="s">
        <v>381</v>
      </c>
      <c r="R428" t="s">
        <v>398</v>
      </c>
      <c r="S428" t="s">
        <v>399</v>
      </c>
      <c r="T428" t="s">
        <v>399</v>
      </c>
    </row>
    <row r="429" spans="1:20">
      <c r="A429" t="s">
        <v>1251</v>
      </c>
      <c r="B429" t="s">
        <v>437</v>
      </c>
      <c r="C429" t="s">
        <v>1252</v>
      </c>
      <c r="D429">
        <v>0</v>
      </c>
      <c r="E429">
        <v>0</v>
      </c>
      <c r="F429">
        <v>0</v>
      </c>
      <c r="G429">
        <v>0</v>
      </c>
      <c r="H429">
        <v>0</v>
      </c>
      <c r="I429">
        <v>0</v>
      </c>
      <c r="J429">
        <v>0</v>
      </c>
      <c r="K429">
        <v>0</v>
      </c>
      <c r="L429">
        <v>0</v>
      </c>
      <c r="M429">
        <v>0</v>
      </c>
      <c r="N429">
        <v>0</v>
      </c>
      <c r="O429">
        <v>0</v>
      </c>
      <c r="P429" t="s">
        <v>397</v>
      </c>
      <c r="Q429" t="s">
        <v>381</v>
      </c>
      <c r="R429" t="s">
        <v>406</v>
      </c>
      <c r="S429" t="s">
        <v>399</v>
      </c>
      <c r="T429" t="s">
        <v>399</v>
      </c>
    </row>
    <row r="430" spans="1:20">
      <c r="A430" t="s">
        <v>1253</v>
      </c>
      <c r="B430" t="s">
        <v>380</v>
      </c>
      <c r="C430" t="s">
        <v>1254</v>
      </c>
      <c r="D430">
        <v>17.7</v>
      </c>
      <c r="E430">
        <v>17.7</v>
      </c>
      <c r="F430">
        <v>17.7</v>
      </c>
      <c r="G430">
        <v>17.7</v>
      </c>
      <c r="H430">
        <v>17.7</v>
      </c>
      <c r="I430">
        <v>17.7</v>
      </c>
      <c r="J430">
        <v>17.7</v>
      </c>
      <c r="K430">
        <v>17.7</v>
      </c>
      <c r="L430">
        <v>17.7</v>
      </c>
      <c r="M430">
        <v>17.7</v>
      </c>
      <c r="N430">
        <v>17.7</v>
      </c>
      <c r="O430">
        <v>17.7</v>
      </c>
      <c r="P430" t="s">
        <v>410</v>
      </c>
      <c r="Q430" t="s">
        <v>381</v>
      </c>
      <c r="R430" t="s">
        <v>398</v>
      </c>
      <c r="S430" t="s">
        <v>399</v>
      </c>
      <c r="T430" t="s">
        <v>399</v>
      </c>
    </row>
    <row r="431" spans="1:20">
      <c r="A431" t="s">
        <v>1255</v>
      </c>
      <c r="B431" t="s">
        <v>437</v>
      </c>
      <c r="C431" t="s">
        <v>1256</v>
      </c>
      <c r="D431">
        <v>49.2</v>
      </c>
      <c r="E431">
        <v>49.2</v>
      </c>
      <c r="F431">
        <v>49.2</v>
      </c>
      <c r="G431">
        <v>49.2</v>
      </c>
      <c r="H431">
        <v>49.2</v>
      </c>
      <c r="I431">
        <v>49.2</v>
      </c>
      <c r="J431">
        <v>49.2</v>
      </c>
      <c r="K431">
        <v>49.2</v>
      </c>
      <c r="L431">
        <v>49.2</v>
      </c>
      <c r="M431">
        <v>49.2</v>
      </c>
      <c r="N431">
        <v>49.2</v>
      </c>
      <c r="O431">
        <v>49.2</v>
      </c>
      <c r="P431" t="s">
        <v>410</v>
      </c>
      <c r="Q431" t="s">
        <v>381</v>
      </c>
      <c r="R431" t="s">
        <v>398</v>
      </c>
      <c r="S431" t="s">
        <v>399</v>
      </c>
      <c r="T431" t="s">
        <v>399</v>
      </c>
    </row>
    <row r="432" spans="1:20">
      <c r="A432" t="s">
        <v>1257</v>
      </c>
      <c r="B432" t="s">
        <v>437</v>
      </c>
      <c r="C432" t="s">
        <v>1258</v>
      </c>
      <c r="D432">
        <v>31.8</v>
      </c>
      <c r="E432">
        <v>31.47</v>
      </c>
      <c r="F432">
        <v>20.239999999999998</v>
      </c>
      <c r="G432">
        <v>37.9</v>
      </c>
      <c r="H432">
        <v>32.56</v>
      </c>
      <c r="I432">
        <v>36.78</v>
      </c>
      <c r="J432">
        <v>36.49</v>
      </c>
      <c r="K432">
        <v>36.450000000000003</v>
      </c>
      <c r="L432">
        <v>33.53</v>
      </c>
      <c r="M432">
        <v>33.549999999999997</v>
      </c>
      <c r="N432">
        <v>28.62</v>
      </c>
      <c r="O432">
        <v>28.6</v>
      </c>
      <c r="P432" t="s">
        <v>397</v>
      </c>
      <c r="Q432" t="s">
        <v>381</v>
      </c>
      <c r="R432" t="s">
        <v>398</v>
      </c>
      <c r="S432" t="s">
        <v>399</v>
      </c>
      <c r="T432" t="s">
        <v>399</v>
      </c>
    </row>
    <row r="433" spans="1:20">
      <c r="A433" t="s">
        <v>1259</v>
      </c>
      <c r="B433" t="s">
        <v>380</v>
      </c>
      <c r="C433" t="s">
        <v>1260</v>
      </c>
      <c r="D433">
        <v>3.04</v>
      </c>
      <c r="E433">
        <v>3.04</v>
      </c>
      <c r="F433">
        <v>3.04</v>
      </c>
      <c r="G433">
        <v>3.04</v>
      </c>
      <c r="H433">
        <v>3.04</v>
      </c>
      <c r="I433">
        <v>3.04</v>
      </c>
      <c r="J433">
        <v>3.04</v>
      </c>
      <c r="K433">
        <v>3.04</v>
      </c>
      <c r="L433">
        <v>3.04</v>
      </c>
      <c r="M433">
        <v>3.04</v>
      </c>
      <c r="N433">
        <v>3.04</v>
      </c>
      <c r="O433">
        <v>3.04</v>
      </c>
      <c r="P433" t="s">
        <v>397</v>
      </c>
      <c r="Q433" t="s">
        <v>381</v>
      </c>
      <c r="R433" t="s">
        <v>398</v>
      </c>
      <c r="S433" t="s">
        <v>399</v>
      </c>
      <c r="T433" t="s">
        <v>399</v>
      </c>
    </row>
    <row r="434" spans="1:20">
      <c r="A434" t="s">
        <v>1261</v>
      </c>
      <c r="B434" t="s">
        <v>602</v>
      </c>
      <c r="C434" t="s">
        <v>1262</v>
      </c>
      <c r="D434">
        <v>0.35</v>
      </c>
      <c r="E434">
        <v>1.06</v>
      </c>
      <c r="F434">
        <v>1.36</v>
      </c>
      <c r="G434">
        <v>1.19</v>
      </c>
      <c r="H434">
        <v>0.28000000000000003</v>
      </c>
      <c r="I434">
        <v>0.01</v>
      </c>
      <c r="J434">
        <v>0</v>
      </c>
      <c r="K434">
        <v>0</v>
      </c>
      <c r="L434">
        <v>0</v>
      </c>
      <c r="M434">
        <v>0</v>
      </c>
      <c r="N434">
        <v>0</v>
      </c>
      <c r="O434">
        <v>1.64</v>
      </c>
      <c r="P434" t="s">
        <v>397</v>
      </c>
      <c r="Q434" t="s">
        <v>381</v>
      </c>
      <c r="R434" t="s">
        <v>398</v>
      </c>
      <c r="S434" t="s">
        <v>399</v>
      </c>
      <c r="T434" t="s">
        <v>399</v>
      </c>
    </row>
    <row r="435" spans="1:20">
      <c r="A435" t="s">
        <v>1263</v>
      </c>
      <c r="B435" t="s">
        <v>440</v>
      </c>
      <c r="C435" t="s">
        <v>1264</v>
      </c>
      <c r="D435">
        <v>23.55</v>
      </c>
      <c r="E435">
        <v>23.98</v>
      </c>
      <c r="F435">
        <v>22.91</v>
      </c>
      <c r="G435">
        <v>19.82</v>
      </c>
      <c r="H435">
        <v>24.05</v>
      </c>
      <c r="I435">
        <v>23.14</v>
      </c>
      <c r="J435">
        <v>23.29</v>
      </c>
      <c r="K435">
        <v>24.57</v>
      </c>
      <c r="L435">
        <v>24.1</v>
      </c>
      <c r="M435">
        <v>23.6</v>
      </c>
      <c r="N435">
        <v>15.34</v>
      </c>
      <c r="O435">
        <v>24.2</v>
      </c>
      <c r="P435" t="s">
        <v>397</v>
      </c>
      <c r="Q435" t="s">
        <v>381</v>
      </c>
      <c r="R435" t="s">
        <v>398</v>
      </c>
      <c r="S435" t="s">
        <v>399</v>
      </c>
      <c r="T435" t="s">
        <v>399</v>
      </c>
    </row>
    <row r="436" spans="1:20">
      <c r="A436" t="s">
        <v>1265</v>
      </c>
      <c r="B436" t="s">
        <v>404</v>
      </c>
      <c r="C436" t="s">
        <v>1266</v>
      </c>
      <c r="D436">
        <v>0</v>
      </c>
      <c r="E436">
        <v>0.48</v>
      </c>
      <c r="F436">
        <v>2.08</v>
      </c>
      <c r="G436">
        <v>6.64</v>
      </c>
      <c r="H436">
        <v>6.1</v>
      </c>
      <c r="I436">
        <v>8.9600000000000009</v>
      </c>
      <c r="J436">
        <v>8.34</v>
      </c>
      <c r="K436">
        <v>8.1999999999999993</v>
      </c>
      <c r="L436">
        <v>6.68</v>
      </c>
      <c r="M436">
        <v>5.88</v>
      </c>
      <c r="N436">
        <v>0.82</v>
      </c>
      <c r="O436">
        <v>0</v>
      </c>
      <c r="P436" t="s">
        <v>397</v>
      </c>
      <c r="Q436" t="s">
        <v>381</v>
      </c>
      <c r="R436" t="s">
        <v>662</v>
      </c>
      <c r="S436" t="s">
        <v>663</v>
      </c>
      <c r="T436" t="s">
        <v>825</v>
      </c>
    </row>
    <row r="437" spans="1:20">
      <c r="A437" t="s">
        <v>1267</v>
      </c>
      <c r="B437" t="s">
        <v>404</v>
      </c>
      <c r="C437" t="s">
        <v>1268</v>
      </c>
      <c r="D437">
        <v>98.46</v>
      </c>
      <c r="E437">
        <v>98.46</v>
      </c>
      <c r="F437">
        <v>98.46</v>
      </c>
      <c r="G437">
        <v>98.46</v>
      </c>
      <c r="H437">
        <v>98.46</v>
      </c>
      <c r="I437">
        <v>98.46</v>
      </c>
      <c r="J437">
        <v>98.46</v>
      </c>
      <c r="K437">
        <v>98.46</v>
      </c>
      <c r="L437">
        <v>98.46</v>
      </c>
      <c r="M437">
        <v>98.46</v>
      </c>
      <c r="N437">
        <v>98.46</v>
      </c>
      <c r="O437">
        <v>98.46</v>
      </c>
      <c r="P437" t="s">
        <v>410</v>
      </c>
      <c r="Q437" t="s">
        <v>381</v>
      </c>
      <c r="R437" t="s">
        <v>398</v>
      </c>
      <c r="S437" t="s">
        <v>399</v>
      </c>
      <c r="T437" t="s">
        <v>399</v>
      </c>
    </row>
    <row r="438" spans="1:20">
      <c r="A438" t="s">
        <v>1269</v>
      </c>
      <c r="B438" t="s">
        <v>408</v>
      </c>
      <c r="C438" t="s">
        <v>1270</v>
      </c>
      <c r="D438">
        <v>85</v>
      </c>
      <c r="E438">
        <v>85</v>
      </c>
      <c r="F438">
        <v>85</v>
      </c>
      <c r="G438">
        <v>85</v>
      </c>
      <c r="H438">
        <v>85</v>
      </c>
      <c r="I438">
        <v>85</v>
      </c>
      <c r="J438">
        <v>85</v>
      </c>
      <c r="K438">
        <v>85</v>
      </c>
      <c r="L438">
        <v>85</v>
      </c>
      <c r="M438">
        <v>85</v>
      </c>
      <c r="N438">
        <v>85</v>
      </c>
      <c r="O438">
        <v>85</v>
      </c>
      <c r="P438" t="s">
        <v>410</v>
      </c>
      <c r="Q438" t="s">
        <v>381</v>
      </c>
      <c r="R438" t="s">
        <v>398</v>
      </c>
      <c r="S438" t="s">
        <v>399</v>
      </c>
      <c r="T438" t="s">
        <v>399</v>
      </c>
    </row>
    <row r="439" spans="1:20">
      <c r="A439" t="s">
        <v>1271</v>
      </c>
      <c r="B439" t="s">
        <v>408</v>
      </c>
      <c r="C439" t="s">
        <v>1272</v>
      </c>
      <c r="D439">
        <v>76</v>
      </c>
      <c r="E439">
        <v>76</v>
      </c>
      <c r="F439">
        <v>76</v>
      </c>
      <c r="G439">
        <v>76</v>
      </c>
      <c r="H439">
        <v>76</v>
      </c>
      <c r="I439">
        <v>76</v>
      </c>
      <c r="J439">
        <v>76</v>
      </c>
      <c r="K439">
        <v>76</v>
      </c>
      <c r="L439">
        <v>76</v>
      </c>
      <c r="M439">
        <v>76</v>
      </c>
      <c r="N439">
        <v>76</v>
      </c>
      <c r="O439">
        <v>76</v>
      </c>
      <c r="P439" t="s">
        <v>410</v>
      </c>
      <c r="Q439" t="s">
        <v>381</v>
      </c>
      <c r="R439" t="s">
        <v>398</v>
      </c>
      <c r="S439" t="s">
        <v>399</v>
      </c>
      <c r="T439" t="s">
        <v>399</v>
      </c>
    </row>
    <row r="440" spans="1:20">
      <c r="A440" t="s">
        <v>1273</v>
      </c>
      <c r="B440" t="s">
        <v>408</v>
      </c>
      <c r="C440" t="s">
        <v>1274</v>
      </c>
      <c r="D440">
        <v>1.19</v>
      </c>
      <c r="E440">
        <v>1.08</v>
      </c>
      <c r="F440">
        <v>0.52</v>
      </c>
      <c r="G440">
        <v>1.02</v>
      </c>
      <c r="H440">
        <v>1.1200000000000001</v>
      </c>
      <c r="I440">
        <v>1.33</v>
      </c>
      <c r="J440">
        <v>1.35</v>
      </c>
      <c r="K440">
        <v>1.34</v>
      </c>
      <c r="L440">
        <v>1.08</v>
      </c>
      <c r="M440">
        <v>1.06</v>
      </c>
      <c r="N440">
        <v>0.76</v>
      </c>
      <c r="O440">
        <v>1.23</v>
      </c>
      <c r="P440" t="s">
        <v>397</v>
      </c>
      <c r="Q440" t="s">
        <v>381</v>
      </c>
      <c r="R440" t="s">
        <v>398</v>
      </c>
      <c r="S440" t="s">
        <v>399</v>
      </c>
      <c r="T440" t="s">
        <v>399</v>
      </c>
    </row>
    <row r="441" spans="1:20">
      <c r="A441" t="s">
        <v>1275</v>
      </c>
      <c r="B441" t="s">
        <v>404</v>
      </c>
      <c r="C441" t="s">
        <v>1276</v>
      </c>
      <c r="D441">
        <v>144</v>
      </c>
      <c r="E441">
        <v>144</v>
      </c>
      <c r="F441">
        <v>144</v>
      </c>
      <c r="G441">
        <v>144</v>
      </c>
      <c r="H441">
        <v>144</v>
      </c>
      <c r="I441">
        <v>144</v>
      </c>
      <c r="J441">
        <v>144</v>
      </c>
      <c r="K441">
        <v>144</v>
      </c>
      <c r="L441">
        <v>144</v>
      </c>
      <c r="M441">
        <v>144</v>
      </c>
      <c r="N441">
        <v>144</v>
      </c>
      <c r="O441">
        <v>144</v>
      </c>
      <c r="P441" t="s">
        <v>410</v>
      </c>
      <c r="Q441" t="s">
        <v>381</v>
      </c>
      <c r="R441" t="s">
        <v>398</v>
      </c>
      <c r="S441" t="s">
        <v>399</v>
      </c>
      <c r="T441" t="s">
        <v>399</v>
      </c>
    </row>
    <row r="442" spans="1:20">
      <c r="A442" t="s">
        <v>1277</v>
      </c>
      <c r="B442" t="s">
        <v>437</v>
      </c>
      <c r="C442" t="s">
        <v>1278</v>
      </c>
      <c r="D442">
        <v>13.5</v>
      </c>
      <c r="E442">
        <v>13.5</v>
      </c>
      <c r="F442">
        <v>13.5</v>
      </c>
      <c r="G442">
        <v>13.5</v>
      </c>
      <c r="H442">
        <v>13.5</v>
      </c>
      <c r="I442">
        <v>13.5</v>
      </c>
      <c r="J442">
        <v>13.5</v>
      </c>
      <c r="K442">
        <v>13.5</v>
      </c>
      <c r="L442">
        <v>13.5</v>
      </c>
      <c r="M442">
        <v>13.5</v>
      </c>
      <c r="N442">
        <v>13.5</v>
      </c>
      <c r="O442">
        <v>13.5</v>
      </c>
      <c r="P442" t="s">
        <v>410</v>
      </c>
      <c r="Q442" t="s">
        <v>381</v>
      </c>
      <c r="R442" t="s">
        <v>398</v>
      </c>
      <c r="S442" t="s">
        <v>399</v>
      </c>
      <c r="T442" t="s">
        <v>399</v>
      </c>
    </row>
    <row r="443" spans="1:20">
      <c r="A443" t="s">
        <v>1279</v>
      </c>
      <c r="B443" t="s">
        <v>422</v>
      </c>
      <c r="C443" t="s">
        <v>399</v>
      </c>
      <c r="D443">
        <v>100</v>
      </c>
      <c r="E443">
        <v>100</v>
      </c>
      <c r="F443">
        <v>100</v>
      </c>
      <c r="G443">
        <v>100</v>
      </c>
      <c r="H443">
        <v>100</v>
      </c>
      <c r="I443">
        <v>100</v>
      </c>
      <c r="J443">
        <v>100</v>
      </c>
      <c r="K443">
        <v>100</v>
      </c>
      <c r="L443">
        <v>100</v>
      </c>
      <c r="M443">
        <v>100</v>
      </c>
      <c r="N443">
        <v>100</v>
      </c>
      <c r="O443">
        <v>100</v>
      </c>
      <c r="P443" t="s">
        <v>410</v>
      </c>
      <c r="Q443" t="s">
        <v>383</v>
      </c>
      <c r="R443" t="s">
        <v>398</v>
      </c>
      <c r="S443" t="s">
        <v>399</v>
      </c>
      <c r="T443" t="s">
        <v>399</v>
      </c>
    </row>
    <row r="444" spans="1:20">
      <c r="A444" t="s">
        <v>1280</v>
      </c>
      <c r="B444" t="s">
        <v>380</v>
      </c>
      <c r="C444" t="s">
        <v>1281</v>
      </c>
      <c r="D444">
        <v>3.36</v>
      </c>
      <c r="E444">
        <v>3.47</v>
      </c>
      <c r="F444">
        <v>3.27</v>
      </c>
      <c r="G444">
        <v>2.65</v>
      </c>
      <c r="H444">
        <v>2.5299999999999998</v>
      </c>
      <c r="I444">
        <v>2.4900000000000002</v>
      </c>
      <c r="J444">
        <v>2.27</v>
      </c>
      <c r="K444">
        <v>2.15</v>
      </c>
      <c r="L444">
        <v>1.1000000000000001</v>
      </c>
      <c r="M444">
        <v>1.67</v>
      </c>
      <c r="N444">
        <v>2.78</v>
      </c>
      <c r="O444">
        <v>3.48</v>
      </c>
      <c r="P444" t="s">
        <v>397</v>
      </c>
      <c r="Q444" t="s">
        <v>381</v>
      </c>
      <c r="R444" t="s">
        <v>398</v>
      </c>
      <c r="S444" t="s">
        <v>399</v>
      </c>
      <c r="T444" t="s">
        <v>399</v>
      </c>
    </row>
    <row r="445" spans="1:20">
      <c r="A445" t="s">
        <v>1282</v>
      </c>
      <c r="B445" t="s">
        <v>380</v>
      </c>
      <c r="C445" t="s">
        <v>1283</v>
      </c>
      <c r="D445">
        <v>4.4400000000000004</v>
      </c>
      <c r="E445">
        <v>4.55</v>
      </c>
      <c r="F445">
        <v>4.43</v>
      </c>
      <c r="G445">
        <v>3.87</v>
      </c>
      <c r="H445">
        <v>3.81</v>
      </c>
      <c r="I445">
        <v>3.7</v>
      </c>
      <c r="J445">
        <v>3.37</v>
      </c>
      <c r="K445">
        <v>3.19</v>
      </c>
      <c r="L445">
        <v>1.73</v>
      </c>
      <c r="M445">
        <v>2.1800000000000002</v>
      </c>
      <c r="N445">
        <v>3.91</v>
      </c>
      <c r="O445">
        <v>4.57</v>
      </c>
      <c r="P445" t="s">
        <v>397</v>
      </c>
      <c r="Q445" t="s">
        <v>381</v>
      </c>
      <c r="R445" t="s">
        <v>398</v>
      </c>
      <c r="S445" t="s">
        <v>399</v>
      </c>
      <c r="T445" t="s">
        <v>399</v>
      </c>
    </row>
    <row r="446" spans="1:20">
      <c r="A446" t="s">
        <v>1284</v>
      </c>
      <c r="B446" t="s">
        <v>380</v>
      </c>
      <c r="C446" t="s">
        <v>1285</v>
      </c>
      <c r="D446">
        <v>0.51</v>
      </c>
      <c r="E446">
        <v>0.59</v>
      </c>
      <c r="F446">
        <v>0.63</v>
      </c>
      <c r="G446">
        <v>0.52</v>
      </c>
      <c r="H446">
        <v>0.64</v>
      </c>
      <c r="I446">
        <v>0.86</v>
      </c>
      <c r="J446">
        <v>0.93</v>
      </c>
      <c r="K446">
        <v>0.87</v>
      </c>
      <c r="L446">
        <v>0.7</v>
      </c>
      <c r="M446">
        <v>0.45</v>
      </c>
      <c r="N446">
        <v>0.53</v>
      </c>
      <c r="O446">
        <v>0.7</v>
      </c>
      <c r="P446" t="s">
        <v>397</v>
      </c>
      <c r="Q446" t="s">
        <v>381</v>
      </c>
      <c r="R446" t="s">
        <v>398</v>
      </c>
      <c r="S446" t="s">
        <v>399</v>
      </c>
      <c r="T446" t="s">
        <v>399</v>
      </c>
    </row>
    <row r="447" spans="1:20">
      <c r="A447" t="s">
        <v>1286</v>
      </c>
      <c r="B447" t="s">
        <v>380</v>
      </c>
      <c r="C447" t="s">
        <v>1287</v>
      </c>
      <c r="D447">
        <v>0.82</v>
      </c>
      <c r="E447">
        <v>0.75</v>
      </c>
      <c r="F447">
        <v>0.84</v>
      </c>
      <c r="G447">
        <v>0.78</v>
      </c>
      <c r="H447">
        <v>0.77</v>
      </c>
      <c r="I447">
        <v>0.72</v>
      </c>
      <c r="J447">
        <v>0.67</v>
      </c>
      <c r="K447">
        <v>0.68</v>
      </c>
      <c r="L447">
        <v>0.71</v>
      </c>
      <c r="M447">
        <v>0.71</v>
      </c>
      <c r="N447">
        <v>0.75</v>
      </c>
      <c r="O447">
        <v>0.79</v>
      </c>
      <c r="P447" t="s">
        <v>397</v>
      </c>
      <c r="Q447" t="s">
        <v>381</v>
      </c>
      <c r="R447" t="s">
        <v>398</v>
      </c>
      <c r="S447" t="s">
        <v>399</v>
      </c>
      <c r="T447" t="s">
        <v>399</v>
      </c>
    </row>
    <row r="448" spans="1:20">
      <c r="A448" t="s">
        <v>1288</v>
      </c>
      <c r="B448" t="s">
        <v>380</v>
      </c>
      <c r="C448" t="s">
        <v>1289</v>
      </c>
      <c r="D448">
        <v>1.25</v>
      </c>
      <c r="E448">
        <v>1.19</v>
      </c>
      <c r="F448">
        <v>1.25</v>
      </c>
      <c r="G448">
        <v>1.24</v>
      </c>
      <c r="H448">
        <v>1.23</v>
      </c>
      <c r="I448">
        <v>1.1299999999999999</v>
      </c>
      <c r="J448">
        <v>1.1200000000000001</v>
      </c>
      <c r="K448">
        <v>1.1399999999999999</v>
      </c>
      <c r="L448">
        <v>1.19</v>
      </c>
      <c r="M448">
        <v>1.17</v>
      </c>
      <c r="N448">
        <v>1.23</v>
      </c>
      <c r="O448">
        <v>1.24</v>
      </c>
      <c r="P448" t="s">
        <v>397</v>
      </c>
      <c r="Q448" t="s">
        <v>381</v>
      </c>
      <c r="R448" t="s">
        <v>398</v>
      </c>
      <c r="S448" t="s">
        <v>399</v>
      </c>
      <c r="T448" t="s">
        <v>399</v>
      </c>
    </row>
    <row r="449" spans="1:20">
      <c r="A449" t="s">
        <v>1290</v>
      </c>
      <c r="B449" t="s">
        <v>380</v>
      </c>
      <c r="C449" t="s">
        <v>1291</v>
      </c>
      <c r="D449">
        <v>11.53</v>
      </c>
      <c r="E449">
        <v>17.649999999999999</v>
      </c>
      <c r="F449">
        <v>18.670000000000002</v>
      </c>
      <c r="G449">
        <v>32.03</v>
      </c>
      <c r="H449">
        <v>31.21</v>
      </c>
      <c r="I449">
        <v>48.45</v>
      </c>
      <c r="J449">
        <v>30.29</v>
      </c>
      <c r="K449">
        <v>27.03</v>
      </c>
      <c r="L449">
        <v>27.03</v>
      </c>
      <c r="M449">
        <v>8.98</v>
      </c>
      <c r="N449">
        <v>8.57</v>
      </c>
      <c r="O449">
        <v>15.5</v>
      </c>
      <c r="P449" t="s">
        <v>397</v>
      </c>
      <c r="Q449" t="s">
        <v>381</v>
      </c>
      <c r="R449" t="s">
        <v>398</v>
      </c>
      <c r="S449" t="s">
        <v>399</v>
      </c>
      <c r="T449" t="s">
        <v>399</v>
      </c>
    </row>
    <row r="450" spans="1:20">
      <c r="A450" t="s">
        <v>1292</v>
      </c>
      <c r="B450" t="s">
        <v>437</v>
      </c>
      <c r="C450" t="s">
        <v>1293</v>
      </c>
      <c r="D450">
        <v>0.13</v>
      </c>
      <c r="E450">
        <v>0.69</v>
      </c>
      <c r="F450">
        <v>2.4900000000000002</v>
      </c>
      <c r="G450">
        <v>4.76</v>
      </c>
      <c r="H450">
        <v>4.13</v>
      </c>
      <c r="I450">
        <v>0.98</v>
      </c>
      <c r="J450">
        <v>0</v>
      </c>
      <c r="K450">
        <v>0</v>
      </c>
      <c r="L450">
        <v>0</v>
      </c>
      <c r="M450">
        <v>0.06</v>
      </c>
      <c r="N450">
        <v>0.23</v>
      </c>
      <c r="O450">
        <v>1.53</v>
      </c>
      <c r="P450" t="s">
        <v>397</v>
      </c>
      <c r="Q450" t="s">
        <v>381</v>
      </c>
      <c r="R450" t="s">
        <v>398</v>
      </c>
      <c r="S450" t="s">
        <v>399</v>
      </c>
      <c r="T450" t="s">
        <v>399</v>
      </c>
    </row>
    <row r="451" spans="1:20">
      <c r="A451" t="s">
        <v>1294</v>
      </c>
      <c r="B451" t="s">
        <v>404</v>
      </c>
      <c r="C451" t="s">
        <v>1295</v>
      </c>
      <c r="D451">
        <v>407</v>
      </c>
      <c r="E451">
        <v>407</v>
      </c>
      <c r="F451">
        <v>407</v>
      </c>
      <c r="G451">
        <v>407</v>
      </c>
      <c r="H451">
        <v>407</v>
      </c>
      <c r="I451">
        <v>407</v>
      </c>
      <c r="J451">
        <v>407</v>
      </c>
      <c r="K451">
        <v>407</v>
      </c>
      <c r="L451">
        <v>407</v>
      </c>
      <c r="M451">
        <v>407</v>
      </c>
      <c r="N451">
        <v>407</v>
      </c>
      <c r="O451">
        <v>407</v>
      </c>
      <c r="P451" t="s">
        <v>410</v>
      </c>
      <c r="Q451" t="s">
        <v>381</v>
      </c>
      <c r="R451" t="s">
        <v>398</v>
      </c>
      <c r="S451" t="s">
        <v>399</v>
      </c>
      <c r="T451" t="s">
        <v>399</v>
      </c>
    </row>
    <row r="452" spans="1:20">
      <c r="A452" t="s">
        <v>1296</v>
      </c>
      <c r="B452" t="s">
        <v>404</v>
      </c>
      <c r="C452" t="s">
        <v>1297</v>
      </c>
      <c r="D452">
        <v>407</v>
      </c>
      <c r="E452">
        <v>407</v>
      </c>
      <c r="F452">
        <v>407</v>
      </c>
      <c r="G452">
        <v>407</v>
      </c>
      <c r="H452">
        <v>407</v>
      </c>
      <c r="I452">
        <v>407</v>
      </c>
      <c r="J452">
        <v>407</v>
      </c>
      <c r="K452">
        <v>407</v>
      </c>
      <c r="L452">
        <v>407</v>
      </c>
      <c r="M452">
        <v>407</v>
      </c>
      <c r="N452">
        <v>407</v>
      </c>
      <c r="O452">
        <v>407</v>
      </c>
      <c r="P452" t="s">
        <v>410</v>
      </c>
      <c r="Q452" t="s">
        <v>381</v>
      </c>
      <c r="R452" t="s">
        <v>398</v>
      </c>
      <c r="S452" t="s">
        <v>399</v>
      </c>
      <c r="T452" t="s">
        <v>399</v>
      </c>
    </row>
    <row r="453" spans="1:20">
      <c r="A453" t="s">
        <v>1298</v>
      </c>
      <c r="B453" t="s">
        <v>404</v>
      </c>
      <c r="C453" t="s">
        <v>1299</v>
      </c>
      <c r="D453">
        <v>404</v>
      </c>
      <c r="E453">
        <v>404</v>
      </c>
      <c r="F453">
        <v>404</v>
      </c>
      <c r="G453">
        <v>404</v>
      </c>
      <c r="H453">
        <v>404</v>
      </c>
      <c r="I453">
        <v>404</v>
      </c>
      <c r="J453">
        <v>404</v>
      </c>
      <c r="K453">
        <v>404</v>
      </c>
      <c r="L453">
        <v>404</v>
      </c>
      <c r="M453">
        <v>404</v>
      </c>
      <c r="N453">
        <v>404</v>
      </c>
      <c r="O453">
        <v>404</v>
      </c>
      <c r="P453" t="s">
        <v>410</v>
      </c>
      <c r="Q453" t="s">
        <v>381</v>
      </c>
      <c r="R453" t="s">
        <v>398</v>
      </c>
      <c r="S453" t="s">
        <v>399</v>
      </c>
      <c r="T453" t="s">
        <v>399</v>
      </c>
    </row>
    <row r="454" spans="1:20">
      <c r="A454" t="s">
        <v>1300</v>
      </c>
      <c r="B454" t="s">
        <v>404</v>
      </c>
      <c r="C454" t="s">
        <v>1301</v>
      </c>
      <c r="D454">
        <v>0</v>
      </c>
      <c r="E454">
        <v>0</v>
      </c>
      <c r="F454">
        <v>0</v>
      </c>
      <c r="G454">
        <v>0</v>
      </c>
      <c r="H454">
        <v>0</v>
      </c>
      <c r="I454">
        <v>0</v>
      </c>
      <c r="J454">
        <v>0</v>
      </c>
      <c r="K454">
        <v>0</v>
      </c>
      <c r="L454">
        <v>0</v>
      </c>
      <c r="M454">
        <v>0</v>
      </c>
      <c r="N454">
        <v>0</v>
      </c>
      <c r="O454">
        <v>0</v>
      </c>
      <c r="P454" t="s">
        <v>397</v>
      </c>
      <c r="Q454" t="s">
        <v>381</v>
      </c>
      <c r="R454" t="s">
        <v>406</v>
      </c>
      <c r="S454" t="s">
        <v>399</v>
      </c>
      <c r="T454" t="s">
        <v>399</v>
      </c>
    </row>
    <row r="455" spans="1:20">
      <c r="A455" t="s">
        <v>1302</v>
      </c>
      <c r="B455" t="s">
        <v>404</v>
      </c>
      <c r="C455" t="s">
        <v>1303</v>
      </c>
      <c r="D455">
        <v>0</v>
      </c>
      <c r="E455">
        <v>0</v>
      </c>
      <c r="F455">
        <v>0</v>
      </c>
      <c r="G455">
        <v>0</v>
      </c>
      <c r="H455">
        <v>0</v>
      </c>
      <c r="I455">
        <v>0</v>
      </c>
      <c r="J455">
        <v>0</v>
      </c>
      <c r="K455">
        <v>0</v>
      </c>
      <c r="L455">
        <v>0</v>
      </c>
      <c r="M455">
        <v>0</v>
      </c>
      <c r="N455">
        <v>0</v>
      </c>
      <c r="O455">
        <v>0</v>
      </c>
      <c r="P455" t="s">
        <v>397</v>
      </c>
      <c r="Q455" t="s">
        <v>381</v>
      </c>
      <c r="R455" t="s">
        <v>406</v>
      </c>
      <c r="S455" t="s">
        <v>399</v>
      </c>
      <c r="T455" t="s">
        <v>399</v>
      </c>
    </row>
    <row r="456" spans="1:20">
      <c r="A456" t="s">
        <v>1304</v>
      </c>
      <c r="B456" t="s">
        <v>404</v>
      </c>
      <c r="C456" t="s">
        <v>1305</v>
      </c>
      <c r="D456">
        <v>49.98</v>
      </c>
      <c r="E456">
        <v>49.98</v>
      </c>
      <c r="F456">
        <v>49.98</v>
      </c>
      <c r="G456">
        <v>49.98</v>
      </c>
      <c r="H456">
        <v>49.98</v>
      </c>
      <c r="I456">
        <v>49.98</v>
      </c>
      <c r="J456">
        <v>49.98</v>
      </c>
      <c r="K456">
        <v>49.98</v>
      </c>
      <c r="L456">
        <v>49.98</v>
      </c>
      <c r="M456">
        <v>49.98</v>
      </c>
      <c r="N456">
        <v>49.98</v>
      </c>
      <c r="O456">
        <v>49.98</v>
      </c>
      <c r="P456" t="s">
        <v>410</v>
      </c>
      <c r="Q456" t="s">
        <v>381</v>
      </c>
      <c r="R456" t="s">
        <v>398</v>
      </c>
      <c r="S456" t="s">
        <v>399</v>
      </c>
      <c r="T456" t="s">
        <v>399</v>
      </c>
    </row>
    <row r="457" spans="1:20">
      <c r="A457" t="s">
        <v>1306</v>
      </c>
      <c r="B457" t="s">
        <v>404</v>
      </c>
      <c r="C457" t="s">
        <v>1307</v>
      </c>
      <c r="D457">
        <v>49.42</v>
      </c>
      <c r="E457">
        <v>49.42</v>
      </c>
      <c r="F457">
        <v>49.42</v>
      </c>
      <c r="G457">
        <v>49.42</v>
      </c>
      <c r="H457">
        <v>49.42</v>
      </c>
      <c r="I457">
        <v>49.42</v>
      </c>
      <c r="J457">
        <v>49.42</v>
      </c>
      <c r="K457">
        <v>49.42</v>
      </c>
      <c r="L457">
        <v>49.42</v>
      </c>
      <c r="M457">
        <v>49.42</v>
      </c>
      <c r="N457">
        <v>49.42</v>
      </c>
      <c r="O457">
        <v>49.42</v>
      </c>
      <c r="P457" t="s">
        <v>410</v>
      </c>
      <c r="Q457" t="s">
        <v>381</v>
      </c>
      <c r="R457" t="s">
        <v>398</v>
      </c>
      <c r="S457" t="s">
        <v>399</v>
      </c>
      <c r="T457" t="s">
        <v>399</v>
      </c>
    </row>
    <row r="458" spans="1:20">
      <c r="A458" t="s">
        <v>1308</v>
      </c>
      <c r="B458" t="s">
        <v>404</v>
      </c>
      <c r="C458" t="s">
        <v>1309</v>
      </c>
      <c r="D458">
        <v>0</v>
      </c>
      <c r="E458">
        <v>2.4</v>
      </c>
      <c r="F458">
        <v>10.4</v>
      </c>
      <c r="G458">
        <v>33.200000000000003</v>
      </c>
      <c r="H458">
        <v>30.5</v>
      </c>
      <c r="I458">
        <v>44.8</v>
      </c>
      <c r="J458">
        <v>41.7</v>
      </c>
      <c r="K458">
        <v>41</v>
      </c>
      <c r="L458">
        <v>33.4</v>
      </c>
      <c r="M458">
        <v>29.4</v>
      </c>
      <c r="N458">
        <v>4.0999999999999996</v>
      </c>
      <c r="O458">
        <v>0</v>
      </c>
      <c r="P458" t="s">
        <v>397</v>
      </c>
      <c r="Q458" t="s">
        <v>381</v>
      </c>
      <c r="R458" t="s">
        <v>398</v>
      </c>
      <c r="S458" t="s">
        <v>399</v>
      </c>
      <c r="T458" t="s">
        <v>399</v>
      </c>
    </row>
    <row r="459" spans="1:20">
      <c r="A459" t="s">
        <v>1310</v>
      </c>
      <c r="B459" t="s">
        <v>380</v>
      </c>
      <c r="C459" t="s">
        <v>1311</v>
      </c>
      <c r="D459">
        <v>830</v>
      </c>
      <c r="E459">
        <v>830</v>
      </c>
      <c r="F459">
        <v>830</v>
      </c>
      <c r="G459">
        <v>830</v>
      </c>
      <c r="H459">
        <v>830</v>
      </c>
      <c r="I459">
        <v>830</v>
      </c>
      <c r="J459">
        <v>830</v>
      </c>
      <c r="K459">
        <v>830</v>
      </c>
      <c r="L459">
        <v>830</v>
      </c>
      <c r="M459">
        <v>830</v>
      </c>
      <c r="N459">
        <v>830</v>
      </c>
      <c r="O459">
        <v>830</v>
      </c>
      <c r="P459" t="s">
        <v>410</v>
      </c>
      <c r="Q459" t="s">
        <v>383</v>
      </c>
      <c r="R459" t="s">
        <v>398</v>
      </c>
      <c r="S459" t="s">
        <v>399</v>
      </c>
      <c r="T459" t="s">
        <v>399</v>
      </c>
    </row>
    <row r="460" spans="1:20">
      <c r="A460" t="s">
        <v>1312</v>
      </c>
      <c r="B460" t="s">
        <v>437</v>
      </c>
      <c r="C460" t="s">
        <v>1313</v>
      </c>
      <c r="D460">
        <v>0.51</v>
      </c>
      <c r="E460">
        <v>0.77</v>
      </c>
      <c r="F460">
        <v>0.74</v>
      </c>
      <c r="G460">
        <v>0.75</v>
      </c>
      <c r="H460">
        <v>0.43</v>
      </c>
      <c r="I460">
        <v>0.33</v>
      </c>
      <c r="J460">
        <v>0.09</v>
      </c>
      <c r="K460">
        <v>0</v>
      </c>
      <c r="L460">
        <v>0</v>
      </c>
      <c r="M460">
        <v>0</v>
      </c>
      <c r="N460">
        <v>0.44</v>
      </c>
      <c r="O460">
        <v>1.01</v>
      </c>
      <c r="P460" t="s">
        <v>397</v>
      </c>
      <c r="Q460" t="s">
        <v>381</v>
      </c>
      <c r="R460" t="s">
        <v>398</v>
      </c>
      <c r="S460" t="s">
        <v>399</v>
      </c>
      <c r="T460" t="s">
        <v>399</v>
      </c>
    </row>
    <row r="461" spans="1:20">
      <c r="A461" t="s">
        <v>1314</v>
      </c>
      <c r="B461" t="s">
        <v>437</v>
      </c>
      <c r="C461" t="s">
        <v>1314</v>
      </c>
      <c r="D461">
        <v>0.1</v>
      </c>
      <c r="E461">
        <v>0.14000000000000001</v>
      </c>
      <c r="F461">
        <v>0.12</v>
      </c>
      <c r="G461">
        <v>0.2</v>
      </c>
      <c r="H461">
        <v>0.22</v>
      </c>
      <c r="I461">
        <v>0.24</v>
      </c>
      <c r="J461">
        <v>0.24</v>
      </c>
      <c r="K461">
        <v>0.23</v>
      </c>
      <c r="L461">
        <v>0.19</v>
      </c>
      <c r="M461">
        <v>0.06</v>
      </c>
      <c r="N461">
        <v>0.05</v>
      </c>
      <c r="O461">
        <v>0.19</v>
      </c>
      <c r="P461" t="s">
        <v>397</v>
      </c>
      <c r="Q461" t="s">
        <v>381</v>
      </c>
      <c r="R461" t="s">
        <v>398</v>
      </c>
      <c r="S461" t="s">
        <v>399</v>
      </c>
      <c r="T461" t="s">
        <v>399</v>
      </c>
    </row>
    <row r="462" spans="1:20">
      <c r="A462" t="s">
        <v>1315</v>
      </c>
      <c r="B462" t="s">
        <v>408</v>
      </c>
      <c r="C462" t="s">
        <v>1316</v>
      </c>
      <c r="D462">
        <v>0</v>
      </c>
      <c r="E462">
        <v>0</v>
      </c>
      <c r="F462">
        <v>0</v>
      </c>
      <c r="G462">
        <v>0</v>
      </c>
      <c r="H462">
        <v>0</v>
      </c>
      <c r="I462">
        <v>0</v>
      </c>
      <c r="J462">
        <v>0</v>
      </c>
      <c r="K462">
        <v>0</v>
      </c>
      <c r="L462">
        <v>0</v>
      </c>
      <c r="M462">
        <v>0</v>
      </c>
      <c r="N462">
        <v>0</v>
      </c>
      <c r="O462">
        <v>0</v>
      </c>
      <c r="P462" t="s">
        <v>397</v>
      </c>
      <c r="Q462" t="s">
        <v>381</v>
      </c>
      <c r="R462" t="s">
        <v>406</v>
      </c>
      <c r="S462" t="s">
        <v>399</v>
      </c>
      <c r="T462" t="s">
        <v>399</v>
      </c>
    </row>
    <row r="463" spans="1:20">
      <c r="A463" t="s">
        <v>1317</v>
      </c>
      <c r="B463" t="s">
        <v>422</v>
      </c>
      <c r="C463" t="s">
        <v>1318</v>
      </c>
      <c r="D463">
        <v>28.18</v>
      </c>
      <c r="E463">
        <v>27.58</v>
      </c>
      <c r="F463">
        <v>25.85</v>
      </c>
      <c r="G463">
        <v>21.35</v>
      </c>
      <c r="H463">
        <v>23.81</v>
      </c>
      <c r="I463">
        <v>22.38</v>
      </c>
      <c r="J463">
        <v>29.27</v>
      </c>
      <c r="K463">
        <v>29.66</v>
      </c>
      <c r="L463">
        <v>29.93</v>
      </c>
      <c r="M463">
        <v>29.32</v>
      </c>
      <c r="N463">
        <v>28.45</v>
      </c>
      <c r="O463">
        <v>29.09</v>
      </c>
      <c r="P463" t="s">
        <v>397</v>
      </c>
      <c r="Q463" t="s">
        <v>383</v>
      </c>
      <c r="R463" t="s">
        <v>398</v>
      </c>
      <c r="S463" t="s">
        <v>399</v>
      </c>
      <c r="T463" t="s">
        <v>399</v>
      </c>
    </row>
    <row r="464" spans="1:20">
      <c r="A464" t="s">
        <v>1319</v>
      </c>
      <c r="B464" t="s">
        <v>422</v>
      </c>
      <c r="C464" t="s">
        <v>1320</v>
      </c>
      <c r="D464">
        <v>65</v>
      </c>
      <c r="E464">
        <v>65</v>
      </c>
      <c r="F464">
        <v>65</v>
      </c>
      <c r="G464">
        <v>65</v>
      </c>
      <c r="H464">
        <v>65</v>
      </c>
      <c r="I464">
        <v>65</v>
      </c>
      <c r="J464">
        <v>65</v>
      </c>
      <c r="K464">
        <v>65</v>
      </c>
      <c r="L464">
        <v>65</v>
      </c>
      <c r="M464">
        <v>65</v>
      </c>
      <c r="N464">
        <v>65</v>
      </c>
      <c r="O464">
        <v>65</v>
      </c>
      <c r="P464" t="s">
        <v>410</v>
      </c>
      <c r="Q464" t="s">
        <v>383</v>
      </c>
      <c r="R464" t="s">
        <v>398</v>
      </c>
      <c r="S464" t="s">
        <v>399</v>
      </c>
      <c r="T464" t="s">
        <v>399</v>
      </c>
    </row>
    <row r="465" spans="1:20">
      <c r="A465" t="s">
        <v>1321</v>
      </c>
      <c r="B465" t="s">
        <v>422</v>
      </c>
      <c r="C465" t="s">
        <v>1322</v>
      </c>
      <c r="D465">
        <v>65</v>
      </c>
      <c r="E465">
        <v>65</v>
      </c>
      <c r="F465">
        <v>65</v>
      </c>
      <c r="G465">
        <v>65</v>
      </c>
      <c r="H465">
        <v>65</v>
      </c>
      <c r="I465">
        <v>65</v>
      </c>
      <c r="J465">
        <v>65</v>
      </c>
      <c r="K465">
        <v>65</v>
      </c>
      <c r="L465">
        <v>65</v>
      </c>
      <c r="M465">
        <v>65</v>
      </c>
      <c r="N465">
        <v>65</v>
      </c>
      <c r="O465">
        <v>65</v>
      </c>
      <c r="P465" t="s">
        <v>410</v>
      </c>
      <c r="Q465" t="s">
        <v>383</v>
      </c>
      <c r="R465" t="s">
        <v>398</v>
      </c>
      <c r="S465" t="s">
        <v>399</v>
      </c>
      <c r="T465" t="s">
        <v>399</v>
      </c>
    </row>
    <row r="466" spans="1:20">
      <c r="A466" t="s">
        <v>1323</v>
      </c>
      <c r="B466" t="s">
        <v>422</v>
      </c>
      <c r="C466" t="s">
        <v>1324</v>
      </c>
      <c r="D466">
        <v>65</v>
      </c>
      <c r="E466">
        <v>65</v>
      </c>
      <c r="F466">
        <v>65</v>
      </c>
      <c r="G466">
        <v>65</v>
      </c>
      <c r="H466">
        <v>65</v>
      </c>
      <c r="I466">
        <v>65</v>
      </c>
      <c r="J466">
        <v>65</v>
      </c>
      <c r="K466">
        <v>65</v>
      </c>
      <c r="L466">
        <v>65</v>
      </c>
      <c r="M466">
        <v>65</v>
      </c>
      <c r="N466">
        <v>65</v>
      </c>
      <c r="O466">
        <v>65</v>
      </c>
      <c r="P466" t="s">
        <v>410</v>
      </c>
      <c r="Q466" t="s">
        <v>383</v>
      </c>
      <c r="R466" t="s">
        <v>398</v>
      </c>
      <c r="S466" t="s">
        <v>399</v>
      </c>
      <c r="T466" t="s">
        <v>399</v>
      </c>
    </row>
    <row r="467" spans="1:20">
      <c r="A467" t="s">
        <v>1325</v>
      </c>
      <c r="B467" t="s">
        <v>422</v>
      </c>
      <c r="C467" t="s">
        <v>1326</v>
      </c>
      <c r="D467">
        <v>65</v>
      </c>
      <c r="E467">
        <v>65</v>
      </c>
      <c r="F467">
        <v>65</v>
      </c>
      <c r="G467">
        <v>65</v>
      </c>
      <c r="H467">
        <v>65</v>
      </c>
      <c r="I467">
        <v>65</v>
      </c>
      <c r="J467">
        <v>65</v>
      </c>
      <c r="K467">
        <v>65</v>
      </c>
      <c r="L467">
        <v>65</v>
      </c>
      <c r="M467">
        <v>65</v>
      </c>
      <c r="N467">
        <v>65</v>
      </c>
      <c r="O467">
        <v>65</v>
      </c>
      <c r="P467" t="s">
        <v>410</v>
      </c>
      <c r="Q467" t="s">
        <v>383</v>
      </c>
      <c r="R467" t="s">
        <v>398</v>
      </c>
      <c r="S467" t="s">
        <v>399</v>
      </c>
      <c r="T467" t="s">
        <v>399</v>
      </c>
    </row>
    <row r="468" spans="1:20">
      <c r="A468" t="s">
        <v>1327</v>
      </c>
      <c r="B468" t="s">
        <v>422</v>
      </c>
      <c r="C468" t="s">
        <v>1328</v>
      </c>
      <c r="D468">
        <v>22.32</v>
      </c>
      <c r="E468">
        <v>19.59</v>
      </c>
      <c r="F468">
        <v>18.559999999999999</v>
      </c>
      <c r="G468">
        <v>26.42</v>
      </c>
      <c r="H468">
        <v>27.39</v>
      </c>
      <c r="I468">
        <v>29.61</v>
      </c>
      <c r="J468">
        <v>29.02</v>
      </c>
      <c r="K468">
        <v>28.9</v>
      </c>
      <c r="L468">
        <v>28.96</v>
      </c>
      <c r="M468">
        <v>27.08</v>
      </c>
      <c r="N468">
        <v>28.67</v>
      </c>
      <c r="O468">
        <v>29.22</v>
      </c>
      <c r="P468" t="s">
        <v>397</v>
      </c>
      <c r="Q468" t="s">
        <v>383</v>
      </c>
      <c r="R468" t="s">
        <v>398</v>
      </c>
      <c r="S468" t="s">
        <v>399</v>
      </c>
      <c r="T468" t="s">
        <v>399</v>
      </c>
    </row>
    <row r="469" spans="1:20">
      <c r="A469" t="s">
        <v>1329</v>
      </c>
      <c r="B469" t="s">
        <v>380</v>
      </c>
      <c r="C469" t="s">
        <v>1330</v>
      </c>
      <c r="D469">
        <v>4.9000000000000004</v>
      </c>
      <c r="E469">
        <v>4.9000000000000004</v>
      </c>
      <c r="F469">
        <v>4.9000000000000004</v>
      </c>
      <c r="G469">
        <v>4.9000000000000004</v>
      </c>
      <c r="H469">
        <v>4.9000000000000004</v>
      </c>
      <c r="I469">
        <v>4.9000000000000004</v>
      </c>
      <c r="J469">
        <v>4.9000000000000004</v>
      </c>
      <c r="K469">
        <v>4.9000000000000004</v>
      </c>
      <c r="L469">
        <v>4.9000000000000004</v>
      </c>
      <c r="M469">
        <v>4.9000000000000004</v>
      </c>
      <c r="N469">
        <v>4.9000000000000004</v>
      </c>
      <c r="O469">
        <v>4.9000000000000004</v>
      </c>
      <c r="P469" t="s">
        <v>397</v>
      </c>
      <c r="Q469" t="s">
        <v>381</v>
      </c>
      <c r="R469" t="s">
        <v>398</v>
      </c>
      <c r="S469" t="s">
        <v>399</v>
      </c>
      <c r="T469" t="s">
        <v>399</v>
      </c>
    </row>
    <row r="470" spans="1:20">
      <c r="A470" t="s">
        <v>1331</v>
      </c>
      <c r="B470" t="s">
        <v>422</v>
      </c>
      <c r="C470" t="s">
        <v>1332</v>
      </c>
      <c r="D470">
        <v>225.75</v>
      </c>
      <c r="E470">
        <v>225.75</v>
      </c>
      <c r="F470">
        <v>225.75</v>
      </c>
      <c r="G470">
        <v>225.75</v>
      </c>
      <c r="H470">
        <v>225.75</v>
      </c>
      <c r="I470">
        <v>225.75</v>
      </c>
      <c r="J470">
        <v>225.75</v>
      </c>
      <c r="K470">
        <v>225.75</v>
      </c>
      <c r="L470">
        <v>225.75</v>
      </c>
      <c r="M470">
        <v>225.75</v>
      </c>
      <c r="N470">
        <v>225.75</v>
      </c>
      <c r="O470">
        <v>225.75</v>
      </c>
      <c r="P470" t="s">
        <v>410</v>
      </c>
      <c r="Q470" t="s">
        <v>383</v>
      </c>
      <c r="R470" t="s">
        <v>398</v>
      </c>
      <c r="S470" t="s">
        <v>399</v>
      </c>
      <c r="T470" t="s">
        <v>399</v>
      </c>
    </row>
    <row r="471" spans="1:20">
      <c r="A471" t="s">
        <v>1333</v>
      </c>
      <c r="B471" t="s">
        <v>422</v>
      </c>
      <c r="C471" t="s">
        <v>1334</v>
      </c>
      <c r="D471">
        <v>225.8</v>
      </c>
      <c r="E471">
        <v>225.8</v>
      </c>
      <c r="F471">
        <v>225.8</v>
      </c>
      <c r="G471">
        <v>225.8</v>
      </c>
      <c r="H471">
        <v>225.8</v>
      </c>
      <c r="I471">
        <v>225.8</v>
      </c>
      <c r="J471">
        <v>225.8</v>
      </c>
      <c r="K471">
        <v>225.8</v>
      </c>
      <c r="L471">
        <v>225.8</v>
      </c>
      <c r="M471">
        <v>225.8</v>
      </c>
      <c r="N471">
        <v>225.8</v>
      </c>
      <c r="O471">
        <v>225.8</v>
      </c>
      <c r="P471" t="s">
        <v>410</v>
      </c>
      <c r="Q471" t="s">
        <v>383</v>
      </c>
      <c r="R471" t="s">
        <v>398</v>
      </c>
      <c r="S471" t="s">
        <v>399</v>
      </c>
      <c r="T471" t="s">
        <v>399</v>
      </c>
    </row>
    <row r="472" spans="1:20">
      <c r="A472" t="s">
        <v>1335</v>
      </c>
      <c r="B472" t="s">
        <v>380</v>
      </c>
      <c r="C472" t="s">
        <v>1336</v>
      </c>
      <c r="D472">
        <v>21.45</v>
      </c>
      <c r="E472">
        <v>18.84</v>
      </c>
      <c r="F472">
        <v>19.52</v>
      </c>
      <c r="G472">
        <v>8.51</v>
      </c>
      <c r="H472">
        <v>19.440000000000001</v>
      </c>
      <c r="I472">
        <v>18.489999999999998</v>
      </c>
      <c r="J472">
        <v>17.91</v>
      </c>
      <c r="K472">
        <v>16.07</v>
      </c>
      <c r="L472">
        <v>18.57</v>
      </c>
      <c r="M472">
        <v>18.66</v>
      </c>
      <c r="N472">
        <v>21.04</v>
      </c>
      <c r="O472">
        <v>21.88</v>
      </c>
      <c r="P472" t="s">
        <v>397</v>
      </c>
      <c r="Q472" t="s">
        <v>383</v>
      </c>
      <c r="R472" t="s">
        <v>398</v>
      </c>
      <c r="S472" t="s">
        <v>399</v>
      </c>
      <c r="T472" t="s">
        <v>399</v>
      </c>
    </row>
    <row r="473" spans="1:20">
      <c r="A473" t="s">
        <v>1337</v>
      </c>
      <c r="B473" t="s">
        <v>380</v>
      </c>
      <c r="C473" t="s">
        <v>1338</v>
      </c>
      <c r="D473">
        <v>0</v>
      </c>
      <c r="E473">
        <v>0</v>
      </c>
      <c r="F473">
        <v>0</v>
      </c>
      <c r="G473">
        <v>0</v>
      </c>
      <c r="H473">
        <v>0</v>
      </c>
      <c r="I473">
        <v>0</v>
      </c>
      <c r="J473">
        <v>0</v>
      </c>
      <c r="K473">
        <v>0</v>
      </c>
      <c r="L473">
        <v>0</v>
      </c>
      <c r="M473">
        <v>0</v>
      </c>
      <c r="N473">
        <v>0</v>
      </c>
      <c r="O473">
        <v>0</v>
      </c>
      <c r="P473" t="s">
        <v>397</v>
      </c>
      <c r="Q473" t="s">
        <v>381</v>
      </c>
      <c r="R473" t="s">
        <v>406</v>
      </c>
      <c r="S473" t="s">
        <v>399</v>
      </c>
      <c r="T473" t="s">
        <v>399</v>
      </c>
    </row>
    <row r="474" spans="1:20">
      <c r="A474" t="s">
        <v>1339</v>
      </c>
      <c r="B474" t="s">
        <v>380</v>
      </c>
      <c r="C474" t="s">
        <v>1340</v>
      </c>
      <c r="D474">
        <v>0</v>
      </c>
      <c r="E474">
        <v>0.04</v>
      </c>
      <c r="F474">
        <v>0.16</v>
      </c>
      <c r="G474">
        <v>0.5</v>
      </c>
      <c r="H474">
        <v>0.46</v>
      </c>
      <c r="I474">
        <v>0.67</v>
      </c>
      <c r="J474">
        <v>0.63</v>
      </c>
      <c r="K474">
        <v>0.62</v>
      </c>
      <c r="L474">
        <v>0.5</v>
      </c>
      <c r="M474">
        <v>0.44</v>
      </c>
      <c r="N474">
        <v>0.06</v>
      </c>
      <c r="O474">
        <v>0</v>
      </c>
      <c r="P474" t="s">
        <v>397</v>
      </c>
      <c r="Q474" t="s">
        <v>381</v>
      </c>
      <c r="R474" t="s">
        <v>398</v>
      </c>
      <c r="S474" t="s">
        <v>399</v>
      </c>
      <c r="T474" t="s">
        <v>399</v>
      </c>
    </row>
    <row r="475" spans="1:20">
      <c r="A475" t="s">
        <v>1341</v>
      </c>
      <c r="B475" t="s">
        <v>602</v>
      </c>
      <c r="C475" t="s">
        <v>1342</v>
      </c>
      <c r="D475">
        <v>65</v>
      </c>
      <c r="E475">
        <v>65</v>
      </c>
      <c r="F475">
        <v>65</v>
      </c>
      <c r="G475">
        <v>65</v>
      </c>
      <c r="H475">
        <v>65</v>
      </c>
      <c r="I475">
        <v>65</v>
      </c>
      <c r="J475">
        <v>65</v>
      </c>
      <c r="K475">
        <v>65</v>
      </c>
      <c r="L475">
        <v>65</v>
      </c>
      <c r="M475">
        <v>65</v>
      </c>
      <c r="N475">
        <v>65</v>
      </c>
      <c r="O475">
        <v>65</v>
      </c>
      <c r="P475" t="s">
        <v>410</v>
      </c>
      <c r="Q475" t="s">
        <v>381</v>
      </c>
      <c r="R475" t="s">
        <v>398</v>
      </c>
      <c r="S475" t="s">
        <v>399</v>
      </c>
      <c r="T475" t="s">
        <v>399</v>
      </c>
    </row>
    <row r="476" spans="1:20">
      <c r="A476" t="s">
        <v>1343</v>
      </c>
      <c r="B476" t="s">
        <v>602</v>
      </c>
      <c r="C476" t="s">
        <v>1344</v>
      </c>
      <c r="D476">
        <v>97.62</v>
      </c>
      <c r="E476">
        <v>97.62</v>
      </c>
      <c r="F476">
        <v>97.62</v>
      </c>
      <c r="G476">
        <v>97.62</v>
      </c>
      <c r="H476">
        <v>97.62</v>
      </c>
      <c r="I476">
        <v>97.62</v>
      </c>
      <c r="J476">
        <v>97.62</v>
      </c>
      <c r="K476">
        <v>97.62</v>
      </c>
      <c r="L476">
        <v>97.62</v>
      </c>
      <c r="M476">
        <v>97.62</v>
      </c>
      <c r="N476">
        <v>97.62</v>
      </c>
      <c r="O476">
        <v>97.62</v>
      </c>
      <c r="P476" t="s">
        <v>410</v>
      </c>
      <c r="Q476" t="s">
        <v>381</v>
      </c>
      <c r="R476" t="s">
        <v>398</v>
      </c>
      <c r="S476" t="s">
        <v>399</v>
      </c>
      <c r="T476" t="s">
        <v>399</v>
      </c>
    </row>
    <row r="477" spans="1:20">
      <c r="A477" t="s">
        <v>1345</v>
      </c>
      <c r="B477" t="s">
        <v>602</v>
      </c>
      <c r="C477" t="s">
        <v>1346</v>
      </c>
      <c r="D477">
        <v>0</v>
      </c>
      <c r="E477">
        <v>0</v>
      </c>
      <c r="F477">
        <v>0</v>
      </c>
      <c r="G477">
        <v>0</v>
      </c>
      <c r="H477">
        <v>0</v>
      </c>
      <c r="I477">
        <v>0</v>
      </c>
      <c r="J477">
        <v>0</v>
      </c>
      <c r="K477">
        <v>0</v>
      </c>
      <c r="L477">
        <v>0</v>
      </c>
      <c r="M477">
        <v>0</v>
      </c>
      <c r="N477">
        <v>0</v>
      </c>
      <c r="O477">
        <v>0</v>
      </c>
      <c r="P477" t="s">
        <v>397</v>
      </c>
      <c r="Q477" t="s">
        <v>381</v>
      </c>
      <c r="R477" t="s">
        <v>398</v>
      </c>
      <c r="S477" t="s">
        <v>399</v>
      </c>
      <c r="T477" t="s">
        <v>399</v>
      </c>
    </row>
    <row r="478" spans="1:20">
      <c r="A478" t="s">
        <v>1347</v>
      </c>
      <c r="B478" t="s">
        <v>404</v>
      </c>
      <c r="C478" t="s">
        <v>1348</v>
      </c>
      <c r="D478">
        <v>0</v>
      </c>
      <c r="E478">
        <v>0.48</v>
      </c>
      <c r="F478">
        <v>2.08</v>
      </c>
      <c r="G478">
        <v>6.64</v>
      </c>
      <c r="H478">
        <v>6.1</v>
      </c>
      <c r="I478">
        <v>8.9600000000000009</v>
      </c>
      <c r="J478">
        <v>8.34</v>
      </c>
      <c r="K478">
        <v>8.1999999999999993</v>
      </c>
      <c r="L478">
        <v>6.68</v>
      </c>
      <c r="M478">
        <v>5.88</v>
      </c>
      <c r="N478">
        <v>0.82</v>
      </c>
      <c r="O478">
        <v>0</v>
      </c>
      <c r="P478" t="s">
        <v>397</v>
      </c>
      <c r="Q478" t="s">
        <v>381</v>
      </c>
      <c r="R478" t="s">
        <v>398</v>
      </c>
      <c r="S478" t="s">
        <v>399</v>
      </c>
      <c r="T478" t="s">
        <v>399</v>
      </c>
    </row>
    <row r="479" spans="1:20">
      <c r="A479" t="s">
        <v>1349</v>
      </c>
      <c r="B479" t="s">
        <v>380</v>
      </c>
      <c r="C479" t="s">
        <v>1350</v>
      </c>
      <c r="D479">
        <v>103.2</v>
      </c>
      <c r="E479">
        <v>46.88</v>
      </c>
      <c r="F479">
        <v>196.74</v>
      </c>
      <c r="G479">
        <v>520</v>
      </c>
      <c r="H479">
        <v>422</v>
      </c>
      <c r="I479">
        <v>529.55999999999995</v>
      </c>
      <c r="J479">
        <v>520.63</v>
      </c>
      <c r="K479">
        <v>501.66</v>
      </c>
      <c r="L479">
        <v>359.68</v>
      </c>
      <c r="M479">
        <v>231.84</v>
      </c>
      <c r="N479">
        <v>231.84</v>
      </c>
      <c r="O479">
        <v>188.85</v>
      </c>
      <c r="P479" t="s">
        <v>410</v>
      </c>
      <c r="Q479" t="s">
        <v>381</v>
      </c>
      <c r="R479" t="s">
        <v>398</v>
      </c>
      <c r="S479" t="s">
        <v>399</v>
      </c>
      <c r="T479" t="s">
        <v>399</v>
      </c>
    </row>
    <row r="480" spans="1:20">
      <c r="A480" t="s">
        <v>1351</v>
      </c>
      <c r="B480" t="s">
        <v>408</v>
      </c>
      <c r="C480" t="s">
        <v>1352</v>
      </c>
      <c r="D480">
        <v>0.06</v>
      </c>
      <c r="E480">
        <v>0.09</v>
      </c>
      <c r="F480">
        <v>0.09</v>
      </c>
      <c r="G480">
        <v>0.16</v>
      </c>
      <c r="H480">
        <v>0.15</v>
      </c>
      <c r="I480">
        <v>0.24</v>
      </c>
      <c r="J480">
        <v>0.15</v>
      </c>
      <c r="K480">
        <v>0.13</v>
      </c>
      <c r="L480">
        <v>0.13</v>
      </c>
      <c r="M480">
        <v>0.04</v>
      </c>
      <c r="N480">
        <v>0.04</v>
      </c>
      <c r="O480">
        <v>0.08</v>
      </c>
      <c r="P480" t="s">
        <v>397</v>
      </c>
      <c r="Q480" t="s">
        <v>381</v>
      </c>
      <c r="R480" t="s">
        <v>398</v>
      </c>
      <c r="S480" t="s">
        <v>399</v>
      </c>
      <c r="T480" t="s">
        <v>399</v>
      </c>
    </row>
    <row r="481" spans="1:20">
      <c r="A481" t="s">
        <v>1353</v>
      </c>
      <c r="B481" t="s">
        <v>422</v>
      </c>
      <c r="C481" t="s">
        <v>1354</v>
      </c>
      <c r="D481">
        <v>42</v>
      </c>
      <c r="E481">
        <v>42</v>
      </c>
      <c r="F481">
        <v>42</v>
      </c>
      <c r="G481">
        <v>42</v>
      </c>
      <c r="H481">
        <v>42</v>
      </c>
      <c r="I481">
        <v>42</v>
      </c>
      <c r="J481">
        <v>42</v>
      </c>
      <c r="K481">
        <v>42</v>
      </c>
      <c r="L481">
        <v>42</v>
      </c>
      <c r="M481">
        <v>42</v>
      </c>
      <c r="N481">
        <v>42</v>
      </c>
      <c r="O481">
        <v>42</v>
      </c>
      <c r="P481" t="s">
        <v>410</v>
      </c>
      <c r="Q481" t="s">
        <v>383</v>
      </c>
      <c r="R481" t="s">
        <v>398</v>
      </c>
      <c r="S481" t="s">
        <v>399</v>
      </c>
      <c r="T481" t="s">
        <v>399</v>
      </c>
    </row>
    <row r="482" spans="1:20">
      <c r="A482" t="s">
        <v>1355</v>
      </c>
      <c r="B482" t="s">
        <v>422</v>
      </c>
      <c r="C482" t="s">
        <v>1356</v>
      </c>
      <c r="D482">
        <v>42</v>
      </c>
      <c r="E482">
        <v>42</v>
      </c>
      <c r="F482">
        <v>42</v>
      </c>
      <c r="G482">
        <v>42</v>
      </c>
      <c r="H482">
        <v>42</v>
      </c>
      <c r="I482">
        <v>42</v>
      </c>
      <c r="J482">
        <v>42</v>
      </c>
      <c r="K482">
        <v>42</v>
      </c>
      <c r="L482">
        <v>42</v>
      </c>
      <c r="M482">
        <v>42</v>
      </c>
      <c r="N482">
        <v>42</v>
      </c>
      <c r="O482">
        <v>42</v>
      </c>
      <c r="P482" t="s">
        <v>410</v>
      </c>
      <c r="Q482" t="s">
        <v>383</v>
      </c>
      <c r="R482" t="s">
        <v>398</v>
      </c>
      <c r="S482" t="s">
        <v>399</v>
      </c>
      <c r="T482" t="s">
        <v>399</v>
      </c>
    </row>
    <row r="483" spans="1:20">
      <c r="A483" t="s">
        <v>1357</v>
      </c>
      <c r="B483" t="s">
        <v>422</v>
      </c>
      <c r="C483" t="s">
        <v>1358</v>
      </c>
      <c r="D483">
        <v>42</v>
      </c>
      <c r="E483">
        <v>42</v>
      </c>
      <c r="F483">
        <v>42</v>
      </c>
      <c r="G483">
        <v>42</v>
      </c>
      <c r="H483">
        <v>42</v>
      </c>
      <c r="I483">
        <v>42</v>
      </c>
      <c r="J483">
        <v>42</v>
      </c>
      <c r="K483">
        <v>42</v>
      </c>
      <c r="L483">
        <v>42</v>
      </c>
      <c r="M483">
        <v>42</v>
      </c>
      <c r="N483">
        <v>42</v>
      </c>
      <c r="O483">
        <v>42</v>
      </c>
      <c r="P483" t="s">
        <v>410</v>
      </c>
      <c r="Q483" t="s">
        <v>383</v>
      </c>
      <c r="R483" t="s">
        <v>398</v>
      </c>
      <c r="S483" t="s">
        <v>399</v>
      </c>
      <c r="T483" t="s">
        <v>399</v>
      </c>
    </row>
    <row r="484" spans="1:20">
      <c r="A484" t="s">
        <v>1359</v>
      </c>
      <c r="B484" t="s">
        <v>408</v>
      </c>
      <c r="C484" t="s">
        <v>1360</v>
      </c>
      <c r="D484">
        <v>0.02</v>
      </c>
      <c r="E484">
        <v>0.03</v>
      </c>
      <c r="F484">
        <v>0.37</v>
      </c>
      <c r="G484">
        <v>0.5</v>
      </c>
      <c r="H484">
        <v>1.22</v>
      </c>
      <c r="I484">
        <v>1.72</v>
      </c>
      <c r="J484">
        <v>1.58</v>
      </c>
      <c r="K484">
        <v>1.1100000000000001</v>
      </c>
      <c r="L484">
        <v>0.85</v>
      </c>
      <c r="M484">
        <v>0.18</v>
      </c>
      <c r="N484">
        <v>0.01</v>
      </c>
      <c r="O484">
        <v>0.01</v>
      </c>
      <c r="P484" t="s">
        <v>397</v>
      </c>
      <c r="Q484" t="s">
        <v>381</v>
      </c>
      <c r="R484" t="s">
        <v>398</v>
      </c>
      <c r="S484" t="s">
        <v>399</v>
      </c>
      <c r="T484" t="s">
        <v>399</v>
      </c>
    </row>
    <row r="485" spans="1:20">
      <c r="A485" t="s">
        <v>1361</v>
      </c>
      <c r="B485" t="s">
        <v>422</v>
      </c>
      <c r="C485" t="s">
        <v>1362</v>
      </c>
      <c r="D485">
        <v>365</v>
      </c>
      <c r="E485">
        <v>365</v>
      </c>
      <c r="F485">
        <v>365</v>
      </c>
      <c r="G485">
        <v>360</v>
      </c>
      <c r="H485">
        <v>350</v>
      </c>
      <c r="I485">
        <v>340</v>
      </c>
      <c r="J485">
        <v>335</v>
      </c>
      <c r="K485">
        <v>335</v>
      </c>
      <c r="L485">
        <v>340</v>
      </c>
      <c r="M485">
        <v>350</v>
      </c>
      <c r="N485">
        <v>360</v>
      </c>
      <c r="O485">
        <v>365</v>
      </c>
      <c r="P485" t="s">
        <v>410</v>
      </c>
      <c r="Q485" t="s">
        <v>383</v>
      </c>
      <c r="R485" t="s">
        <v>398</v>
      </c>
      <c r="S485" t="s">
        <v>399</v>
      </c>
      <c r="T485" t="s">
        <v>399</v>
      </c>
    </row>
    <row r="486" spans="1:20">
      <c r="A486" t="s">
        <v>1363</v>
      </c>
      <c r="B486" t="s">
        <v>422</v>
      </c>
      <c r="C486" t="s">
        <v>1364</v>
      </c>
      <c r="D486">
        <v>365</v>
      </c>
      <c r="E486">
        <v>365</v>
      </c>
      <c r="F486">
        <v>365</v>
      </c>
      <c r="G486">
        <v>360</v>
      </c>
      <c r="H486">
        <v>350</v>
      </c>
      <c r="I486">
        <v>340</v>
      </c>
      <c r="J486">
        <v>335</v>
      </c>
      <c r="K486">
        <v>335</v>
      </c>
      <c r="L486">
        <v>340</v>
      </c>
      <c r="M486">
        <v>350</v>
      </c>
      <c r="N486">
        <v>360</v>
      </c>
      <c r="O486">
        <v>365</v>
      </c>
      <c r="P486" t="s">
        <v>410</v>
      </c>
      <c r="Q486" t="s">
        <v>383</v>
      </c>
      <c r="R486" t="s">
        <v>398</v>
      </c>
      <c r="S486" t="s">
        <v>399</v>
      </c>
      <c r="T486" t="s">
        <v>399</v>
      </c>
    </row>
    <row r="487" spans="1:20">
      <c r="A487" t="s">
        <v>1365</v>
      </c>
      <c r="B487" t="s">
        <v>380</v>
      </c>
      <c r="C487" t="s">
        <v>1366</v>
      </c>
      <c r="D487">
        <v>2.71</v>
      </c>
      <c r="E487">
        <v>2.16</v>
      </c>
      <c r="F487">
        <v>3.24</v>
      </c>
      <c r="G487">
        <v>3.35</v>
      </c>
      <c r="H487">
        <v>3.05</v>
      </c>
      <c r="I487">
        <v>2.4700000000000002</v>
      </c>
      <c r="J487">
        <v>1.48</v>
      </c>
      <c r="K487">
        <v>1.75</v>
      </c>
      <c r="L487">
        <v>1.71</v>
      </c>
      <c r="M487">
        <v>1.99</v>
      </c>
      <c r="N487">
        <v>2.21</v>
      </c>
      <c r="O487">
        <v>2.11</v>
      </c>
      <c r="P487" t="s">
        <v>397</v>
      </c>
      <c r="Q487" t="s">
        <v>381</v>
      </c>
      <c r="R487" t="s">
        <v>398</v>
      </c>
      <c r="S487" t="s">
        <v>399</v>
      </c>
      <c r="T487" t="s">
        <v>399</v>
      </c>
    </row>
    <row r="488" spans="1:20">
      <c r="A488" t="s">
        <v>1367</v>
      </c>
      <c r="B488" t="s">
        <v>380</v>
      </c>
      <c r="C488" t="s">
        <v>1368</v>
      </c>
      <c r="D488">
        <v>307</v>
      </c>
      <c r="E488">
        <v>307</v>
      </c>
      <c r="F488">
        <v>307</v>
      </c>
      <c r="G488">
        <v>307</v>
      </c>
      <c r="H488">
        <v>307</v>
      </c>
      <c r="I488">
        <v>307</v>
      </c>
      <c r="J488">
        <v>307</v>
      </c>
      <c r="K488">
        <v>307</v>
      </c>
      <c r="L488">
        <v>239</v>
      </c>
      <c r="M488">
        <v>300</v>
      </c>
      <c r="N488">
        <v>307</v>
      </c>
      <c r="O488">
        <v>307</v>
      </c>
      <c r="P488" t="s">
        <v>410</v>
      </c>
      <c r="Q488" t="s">
        <v>381</v>
      </c>
      <c r="R488" t="s">
        <v>398</v>
      </c>
      <c r="S488" t="s">
        <v>399</v>
      </c>
      <c r="T488" t="s">
        <v>399</v>
      </c>
    </row>
    <row r="489" spans="1:20">
      <c r="A489" t="s">
        <v>1369</v>
      </c>
      <c r="B489" t="s">
        <v>404</v>
      </c>
      <c r="C489" t="s">
        <v>1370</v>
      </c>
      <c r="D489">
        <v>2.4</v>
      </c>
      <c r="E489">
        <v>3.68</v>
      </c>
      <c r="F489">
        <v>3.89</v>
      </c>
      <c r="G489">
        <v>6.67</v>
      </c>
      <c r="H489">
        <v>6.5</v>
      </c>
      <c r="I489">
        <v>10.09</v>
      </c>
      <c r="J489">
        <v>6.31</v>
      </c>
      <c r="K489">
        <v>5.63</v>
      </c>
      <c r="L489">
        <v>5.63</v>
      </c>
      <c r="M489">
        <v>1.87</v>
      </c>
      <c r="N489">
        <v>1.79</v>
      </c>
      <c r="O489">
        <v>3.23</v>
      </c>
      <c r="P489" t="s">
        <v>397</v>
      </c>
      <c r="Q489" t="s">
        <v>381</v>
      </c>
      <c r="R489" t="s">
        <v>398</v>
      </c>
      <c r="S489" t="s">
        <v>399</v>
      </c>
      <c r="T489" t="s">
        <v>399</v>
      </c>
    </row>
    <row r="490" spans="1:20">
      <c r="A490" t="s">
        <v>1371</v>
      </c>
      <c r="B490" t="s">
        <v>380</v>
      </c>
      <c r="C490" t="s">
        <v>1372</v>
      </c>
      <c r="D490">
        <v>0</v>
      </c>
      <c r="E490">
        <v>2.96</v>
      </c>
      <c r="F490">
        <v>13.1</v>
      </c>
      <c r="G490">
        <v>41.83</v>
      </c>
      <c r="H490">
        <v>38.43</v>
      </c>
      <c r="I490">
        <v>56.44</v>
      </c>
      <c r="J490">
        <v>52.54</v>
      </c>
      <c r="K490">
        <v>51.66</v>
      </c>
      <c r="L490">
        <v>42.08</v>
      </c>
      <c r="M490">
        <v>37.04</v>
      </c>
      <c r="N490">
        <v>5.16</v>
      </c>
      <c r="O490">
        <v>0</v>
      </c>
      <c r="P490" t="s">
        <v>397</v>
      </c>
      <c r="Q490" t="s">
        <v>383</v>
      </c>
      <c r="R490" t="s">
        <v>398</v>
      </c>
      <c r="S490" t="s">
        <v>399</v>
      </c>
      <c r="T490" t="s">
        <v>399</v>
      </c>
    </row>
    <row r="491" spans="1:20">
      <c r="A491" t="s">
        <v>1373</v>
      </c>
      <c r="B491" t="s">
        <v>380</v>
      </c>
      <c r="C491" t="s">
        <v>1374</v>
      </c>
      <c r="D491">
        <v>0</v>
      </c>
      <c r="E491">
        <v>3.19</v>
      </c>
      <c r="F491">
        <v>13.83</v>
      </c>
      <c r="G491">
        <v>44.16</v>
      </c>
      <c r="H491">
        <v>40.57</v>
      </c>
      <c r="I491">
        <v>59.58</v>
      </c>
      <c r="J491">
        <v>55.46</v>
      </c>
      <c r="K491">
        <v>54.53</v>
      </c>
      <c r="L491">
        <v>44.42</v>
      </c>
      <c r="M491">
        <v>39.1</v>
      </c>
      <c r="N491">
        <v>5.45</v>
      </c>
      <c r="O491">
        <v>0</v>
      </c>
      <c r="P491" t="s">
        <v>397</v>
      </c>
      <c r="Q491" t="s">
        <v>383</v>
      </c>
      <c r="R491" t="s">
        <v>398</v>
      </c>
      <c r="S491" t="s">
        <v>399</v>
      </c>
      <c r="T491" t="s">
        <v>399</v>
      </c>
    </row>
    <row r="492" spans="1:20">
      <c r="A492" t="s">
        <v>1375</v>
      </c>
      <c r="B492" t="s">
        <v>380</v>
      </c>
      <c r="C492" t="s">
        <v>1376</v>
      </c>
      <c r="D492">
        <v>0</v>
      </c>
      <c r="E492">
        <v>3.19</v>
      </c>
      <c r="F492">
        <v>13.83</v>
      </c>
      <c r="G492">
        <v>44.16</v>
      </c>
      <c r="H492">
        <v>40.57</v>
      </c>
      <c r="I492">
        <v>59.58</v>
      </c>
      <c r="J492">
        <v>55.46</v>
      </c>
      <c r="K492">
        <v>54.53</v>
      </c>
      <c r="L492">
        <v>44.42</v>
      </c>
      <c r="M492">
        <v>39.1</v>
      </c>
      <c r="N492">
        <v>5.45</v>
      </c>
      <c r="O492">
        <v>0</v>
      </c>
      <c r="P492" t="s">
        <v>397</v>
      </c>
      <c r="Q492" t="s">
        <v>383</v>
      </c>
      <c r="R492" t="s">
        <v>398</v>
      </c>
      <c r="S492" t="s">
        <v>399</v>
      </c>
      <c r="T492" t="s">
        <v>399</v>
      </c>
    </row>
    <row r="493" spans="1:20">
      <c r="A493" t="s">
        <v>1377</v>
      </c>
      <c r="B493" t="s">
        <v>595</v>
      </c>
      <c r="C493" t="s">
        <v>1378</v>
      </c>
      <c r="D493">
        <v>0</v>
      </c>
      <c r="E493">
        <v>4.8</v>
      </c>
      <c r="F493">
        <v>20.8</v>
      </c>
      <c r="G493">
        <v>66.400000000000006</v>
      </c>
      <c r="H493">
        <v>61</v>
      </c>
      <c r="I493">
        <v>89.6</v>
      </c>
      <c r="J493">
        <v>83.4</v>
      </c>
      <c r="K493">
        <v>82</v>
      </c>
      <c r="L493">
        <v>66.8</v>
      </c>
      <c r="M493">
        <v>58.8</v>
      </c>
      <c r="N493">
        <v>8.1999999999999993</v>
      </c>
      <c r="O493">
        <v>0</v>
      </c>
      <c r="P493" t="s">
        <v>397</v>
      </c>
      <c r="Q493" t="s">
        <v>383</v>
      </c>
      <c r="R493" t="s">
        <v>398</v>
      </c>
      <c r="S493" t="s">
        <v>399</v>
      </c>
      <c r="T493" t="s">
        <v>399</v>
      </c>
    </row>
    <row r="494" spans="1:20">
      <c r="A494" t="s">
        <v>1379</v>
      </c>
      <c r="B494" t="s">
        <v>595</v>
      </c>
      <c r="C494" t="s">
        <v>1380</v>
      </c>
      <c r="D494">
        <v>0</v>
      </c>
      <c r="E494">
        <v>3.6</v>
      </c>
      <c r="F494">
        <v>15.6</v>
      </c>
      <c r="G494">
        <v>49.8</v>
      </c>
      <c r="H494">
        <v>45.75</v>
      </c>
      <c r="I494">
        <v>67.2</v>
      </c>
      <c r="J494">
        <v>62.55</v>
      </c>
      <c r="K494">
        <v>61.5</v>
      </c>
      <c r="L494">
        <v>50.1</v>
      </c>
      <c r="M494">
        <v>44.1</v>
      </c>
      <c r="N494">
        <v>6.15</v>
      </c>
      <c r="O494">
        <v>0</v>
      </c>
      <c r="P494" t="s">
        <v>397</v>
      </c>
      <c r="Q494" t="s">
        <v>383</v>
      </c>
      <c r="R494" t="s">
        <v>398</v>
      </c>
      <c r="S494" t="s">
        <v>399</v>
      </c>
      <c r="T494" t="s">
        <v>399</v>
      </c>
    </row>
    <row r="495" spans="1:20">
      <c r="A495" t="s">
        <v>1381</v>
      </c>
      <c r="B495" t="s">
        <v>595</v>
      </c>
      <c r="C495" t="s">
        <v>1382</v>
      </c>
      <c r="D495">
        <v>0</v>
      </c>
      <c r="E495">
        <v>0.48</v>
      </c>
      <c r="F495">
        <v>2.08</v>
      </c>
      <c r="G495">
        <v>6.64</v>
      </c>
      <c r="H495">
        <v>6.1</v>
      </c>
      <c r="I495">
        <v>8.9600000000000009</v>
      </c>
      <c r="J495">
        <v>8.34</v>
      </c>
      <c r="K495">
        <v>8.1999999999999993</v>
      </c>
      <c r="L495">
        <v>6.68</v>
      </c>
      <c r="M495">
        <v>5.88</v>
      </c>
      <c r="N495">
        <v>0.82</v>
      </c>
      <c r="O495">
        <v>0</v>
      </c>
      <c r="P495" t="s">
        <v>397</v>
      </c>
      <c r="Q495" t="s">
        <v>383</v>
      </c>
      <c r="R495" t="s">
        <v>662</v>
      </c>
      <c r="S495" t="s">
        <v>663</v>
      </c>
      <c r="T495" t="s">
        <v>1383</v>
      </c>
    </row>
    <row r="496" spans="1:20">
      <c r="A496" t="s">
        <v>1384</v>
      </c>
      <c r="B496" t="s">
        <v>380</v>
      </c>
      <c r="C496" t="s">
        <v>1385</v>
      </c>
      <c r="D496">
        <v>12.92</v>
      </c>
      <c r="E496">
        <v>12.01</v>
      </c>
      <c r="F496">
        <v>15.22</v>
      </c>
      <c r="G496">
        <v>6.75</v>
      </c>
      <c r="H496">
        <v>10.5</v>
      </c>
      <c r="I496">
        <v>5.65</v>
      </c>
      <c r="J496">
        <v>13.42</v>
      </c>
      <c r="K496">
        <v>13.86</v>
      </c>
      <c r="L496">
        <v>5.26</v>
      </c>
      <c r="M496">
        <v>0.65</v>
      </c>
      <c r="N496">
        <v>3.56</v>
      </c>
      <c r="O496">
        <v>1.85</v>
      </c>
      <c r="P496" t="s">
        <v>397</v>
      </c>
      <c r="Q496" t="s">
        <v>381</v>
      </c>
      <c r="R496" t="s">
        <v>398</v>
      </c>
      <c r="S496" t="s">
        <v>399</v>
      </c>
      <c r="T496" t="s">
        <v>399</v>
      </c>
    </row>
    <row r="497" spans="1:20">
      <c r="A497" t="s">
        <v>1386</v>
      </c>
      <c r="B497" t="s">
        <v>380</v>
      </c>
      <c r="C497" t="s">
        <v>1387</v>
      </c>
      <c r="D497">
        <v>18.079999999999998</v>
      </c>
      <c r="E497">
        <v>27.68</v>
      </c>
      <c r="F497">
        <v>29.28</v>
      </c>
      <c r="G497">
        <v>50.24</v>
      </c>
      <c r="H497">
        <v>48.96</v>
      </c>
      <c r="I497">
        <v>76</v>
      </c>
      <c r="J497">
        <v>47.52</v>
      </c>
      <c r="K497">
        <v>42.4</v>
      </c>
      <c r="L497">
        <v>42.4</v>
      </c>
      <c r="M497">
        <v>14.08</v>
      </c>
      <c r="N497">
        <v>13.44</v>
      </c>
      <c r="O497">
        <v>24.32</v>
      </c>
      <c r="P497" t="s">
        <v>397</v>
      </c>
      <c r="Q497" t="s">
        <v>383</v>
      </c>
      <c r="R497" t="s">
        <v>398</v>
      </c>
      <c r="S497" t="s">
        <v>399</v>
      </c>
      <c r="T497" t="s">
        <v>399</v>
      </c>
    </row>
    <row r="498" spans="1:20">
      <c r="A498" t="s">
        <v>1388</v>
      </c>
      <c r="B498" t="s">
        <v>380</v>
      </c>
      <c r="C498" t="s">
        <v>1389</v>
      </c>
      <c r="D498">
        <v>8.6999999999999993</v>
      </c>
      <c r="E498">
        <v>13.32</v>
      </c>
      <c r="F498">
        <v>14.09</v>
      </c>
      <c r="G498">
        <v>24.18</v>
      </c>
      <c r="H498">
        <v>23.56</v>
      </c>
      <c r="I498">
        <v>36.58</v>
      </c>
      <c r="J498">
        <v>22.87</v>
      </c>
      <c r="K498">
        <v>20.41</v>
      </c>
      <c r="L498">
        <v>20.41</v>
      </c>
      <c r="M498">
        <v>6.78</v>
      </c>
      <c r="N498">
        <v>6.47</v>
      </c>
      <c r="O498">
        <v>11.7</v>
      </c>
      <c r="P498" t="s">
        <v>397</v>
      </c>
      <c r="Q498" t="s">
        <v>383</v>
      </c>
      <c r="R498" t="s">
        <v>398</v>
      </c>
      <c r="S498" t="s">
        <v>399</v>
      </c>
      <c r="T498" t="s">
        <v>399</v>
      </c>
    </row>
    <row r="499" spans="1:20">
      <c r="A499" t="s">
        <v>1390</v>
      </c>
      <c r="B499" t="s">
        <v>404</v>
      </c>
      <c r="C499" t="s">
        <v>1391</v>
      </c>
      <c r="D499">
        <v>0</v>
      </c>
      <c r="E499">
        <v>0</v>
      </c>
      <c r="F499">
        <v>0</v>
      </c>
      <c r="G499">
        <v>0</v>
      </c>
      <c r="H499">
        <v>0</v>
      </c>
      <c r="I499">
        <v>0</v>
      </c>
      <c r="J499">
        <v>0</v>
      </c>
      <c r="K499">
        <v>0</v>
      </c>
      <c r="L499">
        <v>0</v>
      </c>
      <c r="M499">
        <v>0</v>
      </c>
      <c r="N499">
        <v>0</v>
      </c>
      <c r="O499">
        <v>0</v>
      </c>
      <c r="P499" t="s">
        <v>397</v>
      </c>
      <c r="Q499" t="s">
        <v>381</v>
      </c>
      <c r="R499" t="s">
        <v>406</v>
      </c>
      <c r="S499" t="s">
        <v>399</v>
      </c>
      <c r="T499" t="s">
        <v>399</v>
      </c>
    </row>
    <row r="500" spans="1:20">
      <c r="A500" t="s">
        <v>1392</v>
      </c>
      <c r="B500" t="s">
        <v>437</v>
      </c>
      <c r="C500" t="s">
        <v>1393</v>
      </c>
      <c r="D500">
        <v>0.19</v>
      </c>
      <c r="E500">
        <v>0.09</v>
      </c>
      <c r="F500">
        <v>0.3</v>
      </c>
      <c r="G500">
        <v>0</v>
      </c>
      <c r="H500">
        <v>0</v>
      </c>
      <c r="I500">
        <v>0</v>
      </c>
      <c r="J500">
        <v>0</v>
      </c>
      <c r="K500">
        <v>0</v>
      </c>
      <c r="L500">
        <v>0</v>
      </c>
      <c r="M500">
        <v>0.01</v>
      </c>
      <c r="N500">
        <v>0.02</v>
      </c>
      <c r="O500">
        <v>0.28999999999999998</v>
      </c>
      <c r="P500" t="s">
        <v>397</v>
      </c>
      <c r="Q500" t="s">
        <v>381</v>
      </c>
      <c r="R500" t="s">
        <v>398</v>
      </c>
      <c r="S500" t="s">
        <v>399</v>
      </c>
      <c r="T500" t="s">
        <v>399</v>
      </c>
    </row>
    <row r="501" spans="1:20">
      <c r="A501" t="s">
        <v>1394</v>
      </c>
      <c r="B501" t="s">
        <v>404</v>
      </c>
      <c r="C501" t="s">
        <v>1395</v>
      </c>
      <c r="D501">
        <v>0</v>
      </c>
      <c r="E501">
        <v>0</v>
      </c>
      <c r="F501">
        <v>0</v>
      </c>
      <c r="G501">
        <v>0</v>
      </c>
      <c r="H501">
        <v>0</v>
      </c>
      <c r="I501">
        <v>0</v>
      </c>
      <c r="J501">
        <v>0</v>
      </c>
      <c r="K501">
        <v>0</v>
      </c>
      <c r="L501">
        <v>0</v>
      </c>
      <c r="M501">
        <v>0</v>
      </c>
      <c r="N501">
        <v>0</v>
      </c>
      <c r="O501">
        <v>0</v>
      </c>
      <c r="P501" t="s">
        <v>397</v>
      </c>
      <c r="Q501" t="s">
        <v>381</v>
      </c>
      <c r="R501" t="s">
        <v>406</v>
      </c>
      <c r="S501" t="s">
        <v>399</v>
      </c>
      <c r="T501" t="s">
        <v>399</v>
      </c>
    </row>
    <row r="502" spans="1:20">
      <c r="A502" t="s">
        <v>1396</v>
      </c>
      <c r="B502" t="s">
        <v>595</v>
      </c>
      <c r="C502" t="s">
        <v>1397</v>
      </c>
      <c r="D502">
        <v>61</v>
      </c>
      <c r="E502">
        <v>61</v>
      </c>
      <c r="F502">
        <v>61</v>
      </c>
      <c r="G502">
        <v>61</v>
      </c>
      <c r="H502">
        <v>61</v>
      </c>
      <c r="I502">
        <v>61</v>
      </c>
      <c r="J502">
        <v>61</v>
      </c>
      <c r="K502">
        <v>61</v>
      </c>
      <c r="L502">
        <v>61</v>
      </c>
      <c r="M502">
        <v>61</v>
      </c>
      <c r="N502">
        <v>61</v>
      </c>
      <c r="O502">
        <v>61</v>
      </c>
      <c r="P502" t="s">
        <v>410</v>
      </c>
      <c r="Q502" t="s">
        <v>383</v>
      </c>
      <c r="R502" t="s">
        <v>398</v>
      </c>
      <c r="S502" t="s">
        <v>399</v>
      </c>
      <c r="T502" t="s">
        <v>399</v>
      </c>
    </row>
    <row r="503" spans="1:20">
      <c r="A503" t="s">
        <v>1398</v>
      </c>
      <c r="B503" t="s">
        <v>602</v>
      </c>
      <c r="C503" t="s">
        <v>1399</v>
      </c>
      <c r="D503">
        <v>2.23</v>
      </c>
      <c r="E503">
        <v>1.9</v>
      </c>
      <c r="F503">
        <v>1.79</v>
      </c>
      <c r="G503">
        <v>0.8</v>
      </c>
      <c r="H503">
        <v>0.63</v>
      </c>
      <c r="I503">
        <v>0.79</v>
      </c>
      <c r="J503">
        <v>0.86</v>
      </c>
      <c r="K503">
        <v>0.8</v>
      </c>
      <c r="L503">
        <v>0.64</v>
      </c>
      <c r="M503">
        <v>0.52</v>
      </c>
      <c r="N503">
        <v>1.3</v>
      </c>
      <c r="O503">
        <v>2.63</v>
      </c>
      <c r="P503" t="s">
        <v>397</v>
      </c>
      <c r="Q503" t="s">
        <v>381</v>
      </c>
      <c r="R503" t="s">
        <v>398</v>
      </c>
      <c r="S503" t="s">
        <v>399</v>
      </c>
      <c r="T503" t="s">
        <v>399</v>
      </c>
    </row>
    <row r="504" spans="1:20">
      <c r="A504" t="s">
        <v>1400</v>
      </c>
      <c r="B504" t="s">
        <v>440</v>
      </c>
      <c r="C504" t="s">
        <v>1401</v>
      </c>
      <c r="D504">
        <v>198.03</v>
      </c>
      <c r="E504">
        <v>198.03</v>
      </c>
      <c r="F504">
        <v>198.03</v>
      </c>
      <c r="G504">
        <v>198.03</v>
      </c>
      <c r="H504">
        <v>198.03</v>
      </c>
      <c r="I504">
        <v>198.03</v>
      </c>
      <c r="J504">
        <v>197.8</v>
      </c>
      <c r="K504">
        <v>198.03</v>
      </c>
      <c r="L504">
        <v>198.03</v>
      </c>
      <c r="M504">
        <v>198.03</v>
      </c>
      <c r="N504">
        <v>198.03</v>
      </c>
      <c r="O504">
        <v>198.03</v>
      </c>
      <c r="P504" t="s">
        <v>410</v>
      </c>
      <c r="Q504" t="s">
        <v>381</v>
      </c>
      <c r="R504" t="s">
        <v>398</v>
      </c>
      <c r="S504" t="s">
        <v>399</v>
      </c>
      <c r="T504" t="s">
        <v>399</v>
      </c>
    </row>
    <row r="505" spans="1:20">
      <c r="A505" t="s">
        <v>1402</v>
      </c>
      <c r="B505" t="s">
        <v>437</v>
      </c>
      <c r="C505" t="s">
        <v>1403</v>
      </c>
      <c r="D505">
        <v>11</v>
      </c>
      <c r="E505">
        <v>11</v>
      </c>
      <c r="F505">
        <v>11</v>
      </c>
      <c r="G505">
        <v>11</v>
      </c>
      <c r="H505">
        <v>11</v>
      </c>
      <c r="I505">
        <v>11</v>
      </c>
      <c r="J505">
        <v>11</v>
      </c>
      <c r="K505">
        <v>11</v>
      </c>
      <c r="L505">
        <v>11</v>
      </c>
      <c r="M505">
        <v>11</v>
      </c>
      <c r="N505">
        <v>11</v>
      </c>
      <c r="O505">
        <v>11</v>
      </c>
      <c r="P505" t="s">
        <v>410</v>
      </c>
      <c r="Q505" t="s">
        <v>381</v>
      </c>
      <c r="R505" t="s">
        <v>398</v>
      </c>
      <c r="S505" t="s">
        <v>399</v>
      </c>
      <c r="T505" t="s">
        <v>399</v>
      </c>
    </row>
    <row r="506" spans="1:20">
      <c r="A506" t="s">
        <v>1404</v>
      </c>
      <c r="B506" t="s">
        <v>404</v>
      </c>
      <c r="C506" t="s">
        <v>1405</v>
      </c>
      <c r="D506">
        <v>13</v>
      </c>
      <c r="E506">
        <v>13</v>
      </c>
      <c r="F506">
        <v>13</v>
      </c>
      <c r="G506">
        <v>13</v>
      </c>
      <c r="H506">
        <v>13</v>
      </c>
      <c r="I506">
        <v>13</v>
      </c>
      <c r="J506">
        <v>13</v>
      </c>
      <c r="K506">
        <v>13</v>
      </c>
      <c r="L506">
        <v>13</v>
      </c>
      <c r="M506">
        <v>13</v>
      </c>
      <c r="N506">
        <v>13</v>
      </c>
      <c r="O506">
        <v>13</v>
      </c>
      <c r="P506" t="s">
        <v>410</v>
      </c>
      <c r="Q506" t="s">
        <v>381</v>
      </c>
      <c r="R506" t="s">
        <v>398</v>
      </c>
      <c r="S506" t="s">
        <v>399</v>
      </c>
      <c r="T506" t="s">
        <v>399</v>
      </c>
    </row>
    <row r="507" spans="1:20">
      <c r="A507" t="s">
        <v>1406</v>
      </c>
      <c r="B507" t="s">
        <v>404</v>
      </c>
      <c r="C507" t="s">
        <v>1407</v>
      </c>
      <c r="D507">
        <v>12.8</v>
      </c>
      <c r="E507">
        <v>12.8</v>
      </c>
      <c r="F507">
        <v>12.8</v>
      </c>
      <c r="G507">
        <v>12.8</v>
      </c>
      <c r="H507">
        <v>12.8</v>
      </c>
      <c r="I507">
        <v>12.8</v>
      </c>
      <c r="J507">
        <v>12.8</v>
      </c>
      <c r="K507">
        <v>12.8</v>
      </c>
      <c r="L507">
        <v>12.8</v>
      </c>
      <c r="M507">
        <v>12.8</v>
      </c>
      <c r="N507">
        <v>12.8</v>
      </c>
      <c r="O507">
        <v>12.8</v>
      </c>
      <c r="P507" t="s">
        <v>410</v>
      </c>
      <c r="Q507" t="s">
        <v>381</v>
      </c>
      <c r="R507" t="s">
        <v>398</v>
      </c>
      <c r="S507" t="s">
        <v>399</v>
      </c>
      <c r="T507" t="s">
        <v>399</v>
      </c>
    </row>
    <row r="508" spans="1:20">
      <c r="A508" t="s">
        <v>1408</v>
      </c>
      <c r="B508" t="s">
        <v>404</v>
      </c>
      <c r="C508" t="s">
        <v>1409</v>
      </c>
      <c r="D508">
        <v>153.9</v>
      </c>
      <c r="E508">
        <v>153.9</v>
      </c>
      <c r="F508">
        <v>153.9</v>
      </c>
      <c r="G508">
        <v>153.9</v>
      </c>
      <c r="H508">
        <v>153.9</v>
      </c>
      <c r="I508">
        <v>153.9</v>
      </c>
      <c r="J508">
        <v>153.9</v>
      </c>
      <c r="K508">
        <v>153.9</v>
      </c>
      <c r="L508">
        <v>153.9</v>
      </c>
      <c r="M508">
        <v>153.9</v>
      </c>
      <c r="N508">
        <v>153.9</v>
      </c>
      <c r="O508">
        <v>153.9</v>
      </c>
      <c r="P508" t="s">
        <v>410</v>
      </c>
      <c r="Q508" t="s">
        <v>381</v>
      </c>
      <c r="R508" t="s">
        <v>398</v>
      </c>
      <c r="S508" t="s">
        <v>399</v>
      </c>
      <c r="T508" t="s">
        <v>399</v>
      </c>
    </row>
    <row r="509" spans="1:20">
      <c r="A509" t="s">
        <v>1410</v>
      </c>
      <c r="B509" t="s">
        <v>404</v>
      </c>
      <c r="C509" t="s">
        <v>1411</v>
      </c>
      <c r="D509">
        <v>0</v>
      </c>
      <c r="E509">
        <v>0</v>
      </c>
      <c r="F509">
        <v>0</v>
      </c>
      <c r="G509">
        <v>0</v>
      </c>
      <c r="H509">
        <v>0</v>
      </c>
      <c r="I509">
        <v>0</v>
      </c>
      <c r="J509">
        <v>0</v>
      </c>
      <c r="K509">
        <v>0</v>
      </c>
      <c r="L509">
        <v>0</v>
      </c>
      <c r="M509">
        <v>0</v>
      </c>
      <c r="N509">
        <v>0</v>
      </c>
      <c r="O509">
        <v>0</v>
      </c>
      <c r="P509" t="s">
        <v>397</v>
      </c>
      <c r="Q509" t="s">
        <v>381</v>
      </c>
      <c r="R509" t="s">
        <v>406</v>
      </c>
      <c r="S509" t="s">
        <v>399</v>
      </c>
      <c r="T509" t="s">
        <v>399</v>
      </c>
    </row>
    <row r="510" spans="1:20">
      <c r="A510" t="s">
        <v>1412</v>
      </c>
      <c r="B510" t="s">
        <v>404</v>
      </c>
      <c r="C510" t="s">
        <v>1413</v>
      </c>
      <c r="D510">
        <v>0</v>
      </c>
      <c r="E510">
        <v>0</v>
      </c>
      <c r="F510">
        <v>0</v>
      </c>
      <c r="G510">
        <v>0</v>
      </c>
      <c r="H510">
        <v>0</v>
      </c>
      <c r="I510">
        <v>0</v>
      </c>
      <c r="J510">
        <v>0</v>
      </c>
      <c r="K510">
        <v>0</v>
      </c>
      <c r="L510">
        <v>0</v>
      </c>
      <c r="M510">
        <v>0</v>
      </c>
      <c r="N510">
        <v>0</v>
      </c>
      <c r="O510">
        <v>0</v>
      </c>
      <c r="P510" t="s">
        <v>397</v>
      </c>
      <c r="Q510" t="s">
        <v>381</v>
      </c>
      <c r="R510" t="s">
        <v>406</v>
      </c>
      <c r="S510" t="s">
        <v>399</v>
      </c>
      <c r="T510" t="s">
        <v>399</v>
      </c>
    </row>
    <row r="511" spans="1:20">
      <c r="A511" t="s">
        <v>1414</v>
      </c>
      <c r="B511" t="s">
        <v>395</v>
      </c>
      <c r="C511" t="s">
        <v>1415</v>
      </c>
      <c r="D511">
        <v>52.4</v>
      </c>
      <c r="E511">
        <v>52.3</v>
      </c>
      <c r="F511">
        <v>52.4</v>
      </c>
      <c r="G511">
        <v>51.7</v>
      </c>
      <c r="H511">
        <v>51.7</v>
      </c>
      <c r="I511">
        <v>51.8</v>
      </c>
      <c r="J511">
        <v>50.5</v>
      </c>
      <c r="K511">
        <v>51.3</v>
      </c>
      <c r="L511">
        <v>51.7</v>
      </c>
      <c r="M511">
        <v>52</v>
      </c>
      <c r="N511">
        <v>51.8</v>
      </c>
      <c r="O511">
        <v>52.4</v>
      </c>
      <c r="P511" t="s">
        <v>410</v>
      </c>
      <c r="Q511" t="s">
        <v>381</v>
      </c>
      <c r="R511" t="s">
        <v>398</v>
      </c>
      <c r="S511" t="s">
        <v>399</v>
      </c>
      <c r="T511" t="s">
        <v>399</v>
      </c>
    </row>
    <row r="512" spans="1:20">
      <c r="A512" t="s">
        <v>1416</v>
      </c>
      <c r="B512" t="s">
        <v>380</v>
      </c>
      <c r="C512" t="s">
        <v>1417</v>
      </c>
      <c r="D512">
        <v>0</v>
      </c>
      <c r="E512">
        <v>0.1</v>
      </c>
      <c r="F512">
        <v>0.1</v>
      </c>
      <c r="G512">
        <v>0.92</v>
      </c>
      <c r="H512">
        <v>0.11</v>
      </c>
      <c r="I512">
        <v>0.03</v>
      </c>
      <c r="J512">
        <v>0.04</v>
      </c>
      <c r="K512">
        <v>0</v>
      </c>
      <c r="L512">
        <v>7.0000000000000007E-2</v>
      </c>
      <c r="M512">
        <v>0.18</v>
      </c>
      <c r="N512">
        <v>0.22</v>
      </c>
      <c r="O512">
        <v>0.27</v>
      </c>
      <c r="P512" t="s">
        <v>397</v>
      </c>
      <c r="Q512" t="s">
        <v>381</v>
      </c>
      <c r="R512" t="s">
        <v>398</v>
      </c>
      <c r="S512" t="s">
        <v>399</v>
      </c>
      <c r="T512" t="s">
        <v>399</v>
      </c>
    </row>
    <row r="513" spans="1:20">
      <c r="A513" t="s">
        <v>1418</v>
      </c>
      <c r="B513" t="s">
        <v>401</v>
      </c>
      <c r="C513" t="s">
        <v>1419</v>
      </c>
      <c r="D513">
        <v>8.26</v>
      </c>
      <c r="E513">
        <v>8.26</v>
      </c>
      <c r="F513">
        <v>15.22</v>
      </c>
      <c r="G513">
        <v>17.37</v>
      </c>
      <c r="H513">
        <v>20.52</v>
      </c>
      <c r="I513">
        <v>21.02</v>
      </c>
      <c r="J513">
        <v>17.309999999999999</v>
      </c>
      <c r="K513">
        <v>12.66</v>
      </c>
      <c r="L513">
        <v>4.7699999999999996</v>
      </c>
      <c r="M513">
        <v>8.06</v>
      </c>
      <c r="N513">
        <v>7.9</v>
      </c>
      <c r="O513">
        <v>10.31</v>
      </c>
      <c r="P513" t="s">
        <v>397</v>
      </c>
      <c r="Q513" t="s">
        <v>383</v>
      </c>
      <c r="R513" t="s">
        <v>398</v>
      </c>
      <c r="S513" t="s">
        <v>399</v>
      </c>
      <c r="T513" t="s">
        <v>399</v>
      </c>
    </row>
    <row r="514" spans="1:20">
      <c r="A514" t="s">
        <v>1420</v>
      </c>
      <c r="B514" t="s">
        <v>380</v>
      </c>
      <c r="C514" t="s">
        <v>1421</v>
      </c>
      <c r="D514">
        <v>1.24</v>
      </c>
      <c r="E514">
        <v>1.96</v>
      </c>
      <c r="F514">
        <v>1.95</v>
      </c>
      <c r="G514">
        <v>2.13</v>
      </c>
      <c r="H514">
        <v>1.81</v>
      </c>
      <c r="I514">
        <v>1.29</v>
      </c>
      <c r="J514">
        <v>0.94</v>
      </c>
      <c r="K514">
        <v>0.67</v>
      </c>
      <c r="L514">
        <v>0.75</v>
      </c>
      <c r="M514">
        <v>0.84</v>
      </c>
      <c r="N514">
        <v>0.93</v>
      </c>
      <c r="O514">
        <v>1.1399999999999999</v>
      </c>
      <c r="P514" t="s">
        <v>397</v>
      </c>
      <c r="Q514" t="s">
        <v>381</v>
      </c>
      <c r="R514" t="s">
        <v>398</v>
      </c>
      <c r="S514" t="s">
        <v>399</v>
      </c>
      <c r="T514" t="s">
        <v>399</v>
      </c>
    </row>
    <row r="515" spans="1:20">
      <c r="A515" t="s">
        <v>1422</v>
      </c>
      <c r="B515" t="s">
        <v>404</v>
      </c>
      <c r="C515" t="s">
        <v>1423</v>
      </c>
      <c r="D515">
        <v>34.5</v>
      </c>
      <c r="E515">
        <v>34.5</v>
      </c>
      <c r="F515">
        <v>34.5</v>
      </c>
      <c r="G515">
        <v>34.5</v>
      </c>
      <c r="H515">
        <v>34.5</v>
      </c>
      <c r="I515">
        <v>34.5</v>
      </c>
      <c r="J515">
        <v>34.5</v>
      </c>
      <c r="K515">
        <v>34.5</v>
      </c>
      <c r="L515">
        <v>34.5</v>
      </c>
      <c r="M515">
        <v>34.5</v>
      </c>
      <c r="N515">
        <v>34.5</v>
      </c>
      <c r="O515">
        <v>34.5</v>
      </c>
      <c r="P515" t="s">
        <v>410</v>
      </c>
      <c r="Q515" t="s">
        <v>381</v>
      </c>
      <c r="R515" t="s">
        <v>398</v>
      </c>
      <c r="S515" t="s">
        <v>399</v>
      </c>
      <c r="T515" t="s">
        <v>399</v>
      </c>
    </row>
    <row r="516" spans="1:20">
      <c r="A516" t="s">
        <v>1424</v>
      </c>
      <c r="B516" t="s">
        <v>404</v>
      </c>
      <c r="C516" t="s">
        <v>1425</v>
      </c>
      <c r="D516">
        <v>51.2</v>
      </c>
      <c r="E516">
        <v>51.2</v>
      </c>
      <c r="F516">
        <v>51.2</v>
      </c>
      <c r="G516">
        <v>51.2</v>
      </c>
      <c r="H516">
        <v>51.2</v>
      </c>
      <c r="I516">
        <v>51.2</v>
      </c>
      <c r="J516">
        <v>51.2</v>
      </c>
      <c r="K516">
        <v>51.2</v>
      </c>
      <c r="L516">
        <v>51.2</v>
      </c>
      <c r="M516">
        <v>51.2</v>
      </c>
      <c r="N516">
        <v>51.2</v>
      </c>
      <c r="O516">
        <v>51.2</v>
      </c>
      <c r="P516" t="s">
        <v>410</v>
      </c>
      <c r="Q516" t="s">
        <v>381</v>
      </c>
      <c r="R516" t="s">
        <v>398</v>
      </c>
      <c r="S516" t="s">
        <v>399</v>
      </c>
      <c r="T516" t="s">
        <v>399</v>
      </c>
    </row>
    <row r="517" spans="1:20">
      <c r="A517" t="s">
        <v>1426</v>
      </c>
      <c r="B517" t="s">
        <v>440</v>
      </c>
      <c r="C517" t="s">
        <v>1427</v>
      </c>
      <c r="D517">
        <v>3.56</v>
      </c>
      <c r="E517">
        <v>3.33</v>
      </c>
      <c r="F517">
        <v>3.56</v>
      </c>
      <c r="G517">
        <v>3.43</v>
      </c>
      <c r="H517">
        <v>3.38</v>
      </c>
      <c r="I517">
        <v>3.5</v>
      </c>
      <c r="J517">
        <v>3.53</v>
      </c>
      <c r="K517">
        <v>3.22</v>
      </c>
      <c r="L517">
        <v>3.21</v>
      </c>
      <c r="M517">
        <v>3.21</v>
      </c>
      <c r="N517">
        <v>3.21</v>
      </c>
      <c r="O517">
        <v>3.56</v>
      </c>
      <c r="P517" t="s">
        <v>397</v>
      </c>
      <c r="Q517" t="s">
        <v>381</v>
      </c>
      <c r="R517" t="s">
        <v>398</v>
      </c>
      <c r="S517" t="s">
        <v>399</v>
      </c>
      <c r="T517" t="s">
        <v>399</v>
      </c>
    </row>
    <row r="518" spans="1:20">
      <c r="A518" t="s">
        <v>1428</v>
      </c>
      <c r="B518" t="s">
        <v>380</v>
      </c>
      <c r="C518" t="s">
        <v>1429</v>
      </c>
      <c r="D518">
        <v>0</v>
      </c>
      <c r="E518">
        <v>0.48</v>
      </c>
      <c r="F518">
        <v>2.08</v>
      </c>
      <c r="G518">
        <v>6.64</v>
      </c>
      <c r="H518">
        <v>6.1</v>
      </c>
      <c r="I518">
        <v>8.9600000000000009</v>
      </c>
      <c r="J518">
        <v>8.34</v>
      </c>
      <c r="K518">
        <v>8.1999999999999993</v>
      </c>
      <c r="L518">
        <v>6.68</v>
      </c>
      <c r="M518">
        <v>5.88</v>
      </c>
      <c r="N518">
        <v>0.82</v>
      </c>
      <c r="O518">
        <v>0</v>
      </c>
      <c r="P518" t="s">
        <v>397</v>
      </c>
      <c r="Q518" t="s">
        <v>383</v>
      </c>
      <c r="R518" t="s">
        <v>398</v>
      </c>
      <c r="S518" t="s">
        <v>399</v>
      </c>
      <c r="T518" t="s">
        <v>399</v>
      </c>
    </row>
    <row r="519" spans="1:20">
      <c r="A519" t="s">
        <v>1430</v>
      </c>
      <c r="B519" t="s">
        <v>380</v>
      </c>
      <c r="C519" t="s">
        <v>1431</v>
      </c>
      <c r="D519">
        <v>0</v>
      </c>
      <c r="E519">
        <v>0.48</v>
      </c>
      <c r="F519">
        <v>2.08</v>
      </c>
      <c r="G519">
        <v>6.64</v>
      </c>
      <c r="H519">
        <v>6.1</v>
      </c>
      <c r="I519">
        <v>8.9600000000000009</v>
      </c>
      <c r="J519">
        <v>8.34</v>
      </c>
      <c r="K519">
        <v>8.1999999999999993</v>
      </c>
      <c r="L519">
        <v>6.68</v>
      </c>
      <c r="M519">
        <v>5.88</v>
      </c>
      <c r="N519">
        <v>0.82</v>
      </c>
      <c r="O519">
        <v>0</v>
      </c>
      <c r="P519" t="s">
        <v>397</v>
      </c>
      <c r="Q519" t="s">
        <v>383</v>
      </c>
      <c r="R519" t="s">
        <v>398</v>
      </c>
      <c r="S519" t="s">
        <v>399</v>
      </c>
      <c r="T519" t="s">
        <v>399</v>
      </c>
    </row>
    <row r="520" spans="1:20">
      <c r="A520" t="s">
        <v>1432</v>
      </c>
      <c r="B520" t="s">
        <v>404</v>
      </c>
      <c r="C520" t="s">
        <v>1433</v>
      </c>
      <c r="D520">
        <v>0</v>
      </c>
      <c r="E520">
        <v>0</v>
      </c>
      <c r="F520">
        <v>0</v>
      </c>
      <c r="G520">
        <v>0</v>
      </c>
      <c r="H520">
        <v>0</v>
      </c>
      <c r="I520">
        <v>0</v>
      </c>
      <c r="J520">
        <v>0</v>
      </c>
      <c r="K520">
        <v>0</v>
      </c>
      <c r="L520">
        <v>0</v>
      </c>
      <c r="M520">
        <v>0</v>
      </c>
      <c r="N520">
        <v>0</v>
      </c>
      <c r="O520">
        <v>0</v>
      </c>
      <c r="P520" t="s">
        <v>397</v>
      </c>
      <c r="Q520" t="s">
        <v>381</v>
      </c>
      <c r="R520" t="s">
        <v>406</v>
      </c>
      <c r="S520" t="s">
        <v>399</v>
      </c>
      <c r="T520" t="s">
        <v>399</v>
      </c>
    </row>
    <row r="521" spans="1:20">
      <c r="A521" t="s">
        <v>1434</v>
      </c>
      <c r="B521" t="s">
        <v>404</v>
      </c>
      <c r="C521" t="s">
        <v>1435</v>
      </c>
      <c r="D521">
        <v>0</v>
      </c>
      <c r="E521">
        <v>0</v>
      </c>
      <c r="F521">
        <v>0</v>
      </c>
      <c r="G521">
        <v>0</v>
      </c>
      <c r="H521">
        <v>0</v>
      </c>
      <c r="I521">
        <v>0</v>
      </c>
      <c r="J521">
        <v>0</v>
      </c>
      <c r="K521">
        <v>0</v>
      </c>
      <c r="L521">
        <v>0</v>
      </c>
      <c r="M521">
        <v>0</v>
      </c>
      <c r="N521">
        <v>0</v>
      </c>
      <c r="O521">
        <v>0</v>
      </c>
      <c r="P521" t="s">
        <v>397</v>
      </c>
      <c r="Q521" t="s">
        <v>381</v>
      </c>
      <c r="R521" t="s">
        <v>406</v>
      </c>
      <c r="S521" t="s">
        <v>399</v>
      </c>
      <c r="T521" t="s">
        <v>399</v>
      </c>
    </row>
    <row r="522" spans="1:20">
      <c r="A522" t="s">
        <v>1436</v>
      </c>
      <c r="B522" t="s">
        <v>380</v>
      </c>
      <c r="C522" t="s">
        <v>1437</v>
      </c>
      <c r="D522">
        <v>44.6</v>
      </c>
      <c r="E522">
        <v>44.6</v>
      </c>
      <c r="F522">
        <v>44.6</v>
      </c>
      <c r="G522">
        <v>44.6</v>
      </c>
      <c r="H522">
        <v>44.6</v>
      </c>
      <c r="I522">
        <v>44.6</v>
      </c>
      <c r="J522">
        <v>44.6</v>
      </c>
      <c r="K522">
        <v>44.6</v>
      </c>
      <c r="L522">
        <v>44.6</v>
      </c>
      <c r="M522">
        <v>44.6</v>
      </c>
      <c r="N522">
        <v>44.6</v>
      </c>
      <c r="O522">
        <v>44.6</v>
      </c>
      <c r="P522" t="s">
        <v>410</v>
      </c>
      <c r="Q522" t="s">
        <v>381</v>
      </c>
      <c r="R522" t="s">
        <v>398</v>
      </c>
      <c r="S522" t="s">
        <v>399</v>
      </c>
      <c r="T522" t="s">
        <v>399</v>
      </c>
    </row>
    <row r="523" spans="1:20">
      <c r="A523" t="s">
        <v>1438</v>
      </c>
      <c r="B523" t="s">
        <v>404</v>
      </c>
      <c r="C523" t="s">
        <v>1439</v>
      </c>
      <c r="D523">
        <v>0</v>
      </c>
      <c r="E523">
        <v>0</v>
      </c>
      <c r="F523">
        <v>0</v>
      </c>
      <c r="G523">
        <v>0</v>
      </c>
      <c r="H523">
        <v>0</v>
      </c>
      <c r="I523">
        <v>0</v>
      </c>
      <c r="J523">
        <v>0</v>
      </c>
      <c r="K523">
        <v>0</v>
      </c>
      <c r="L523">
        <v>0</v>
      </c>
      <c r="M523">
        <v>0</v>
      </c>
      <c r="N523">
        <v>0</v>
      </c>
      <c r="O523">
        <v>0</v>
      </c>
      <c r="P523" t="s">
        <v>397</v>
      </c>
      <c r="Q523" t="s">
        <v>381</v>
      </c>
      <c r="R523" t="s">
        <v>406</v>
      </c>
      <c r="S523" t="s">
        <v>399</v>
      </c>
      <c r="T523" t="s">
        <v>399</v>
      </c>
    </row>
    <row r="524" spans="1:20">
      <c r="A524" t="s">
        <v>1440</v>
      </c>
      <c r="B524" t="s">
        <v>380</v>
      </c>
      <c r="C524" t="s">
        <v>1441</v>
      </c>
      <c r="D524" t="s">
        <v>399</v>
      </c>
      <c r="E524" t="s">
        <v>399</v>
      </c>
      <c r="F524" t="s">
        <v>399</v>
      </c>
      <c r="G524">
        <v>9.9600000000000009</v>
      </c>
      <c r="H524">
        <v>9.15</v>
      </c>
      <c r="I524">
        <v>13.44</v>
      </c>
      <c r="J524">
        <v>12.51</v>
      </c>
      <c r="K524">
        <v>12.3</v>
      </c>
      <c r="L524">
        <v>10.02</v>
      </c>
      <c r="M524">
        <v>8.82</v>
      </c>
      <c r="N524">
        <v>1.23</v>
      </c>
      <c r="O524">
        <v>0</v>
      </c>
      <c r="P524" t="s">
        <v>397</v>
      </c>
      <c r="Q524" t="s">
        <v>383</v>
      </c>
      <c r="R524" t="s">
        <v>398</v>
      </c>
      <c r="S524" t="s">
        <v>399</v>
      </c>
      <c r="T524" t="s">
        <v>1442</v>
      </c>
    </row>
    <row r="525" spans="1:20">
      <c r="A525" t="s">
        <v>1443</v>
      </c>
      <c r="B525" t="s">
        <v>380</v>
      </c>
      <c r="C525" t="s">
        <v>1444</v>
      </c>
      <c r="D525">
        <v>0</v>
      </c>
      <c r="E525">
        <v>2.52</v>
      </c>
      <c r="F525">
        <v>10.92</v>
      </c>
      <c r="G525">
        <v>34.86</v>
      </c>
      <c r="H525">
        <v>32.03</v>
      </c>
      <c r="I525">
        <v>47.04</v>
      </c>
      <c r="J525">
        <v>43.79</v>
      </c>
      <c r="K525">
        <v>43.05</v>
      </c>
      <c r="L525">
        <v>35.07</v>
      </c>
      <c r="M525">
        <v>30.87</v>
      </c>
      <c r="N525">
        <v>4.3099999999999996</v>
      </c>
      <c r="O525">
        <v>0</v>
      </c>
      <c r="P525" t="s">
        <v>397</v>
      </c>
      <c r="Q525" t="s">
        <v>383</v>
      </c>
      <c r="R525" t="s">
        <v>398</v>
      </c>
      <c r="S525" t="s">
        <v>399</v>
      </c>
      <c r="T525" t="s">
        <v>399</v>
      </c>
    </row>
    <row r="526" spans="1:20">
      <c r="A526" t="s">
        <v>1445</v>
      </c>
      <c r="B526" t="s">
        <v>380</v>
      </c>
      <c r="C526" t="s">
        <v>1446</v>
      </c>
      <c r="D526">
        <v>0</v>
      </c>
      <c r="E526">
        <v>0.72</v>
      </c>
      <c r="F526">
        <v>3.12</v>
      </c>
      <c r="G526">
        <v>9.9600000000000009</v>
      </c>
      <c r="H526">
        <v>9.15</v>
      </c>
      <c r="I526">
        <v>13.44</v>
      </c>
      <c r="J526">
        <v>12.51</v>
      </c>
      <c r="K526">
        <v>12.3</v>
      </c>
      <c r="L526">
        <v>10.02</v>
      </c>
      <c r="M526">
        <v>8.82</v>
      </c>
      <c r="N526">
        <v>1.23</v>
      </c>
      <c r="O526">
        <v>0</v>
      </c>
      <c r="P526" t="s">
        <v>397</v>
      </c>
      <c r="Q526" t="s">
        <v>383</v>
      </c>
      <c r="R526" t="s">
        <v>398</v>
      </c>
      <c r="S526" t="s">
        <v>399</v>
      </c>
      <c r="T526" t="s">
        <v>399</v>
      </c>
    </row>
    <row r="527" spans="1:20">
      <c r="A527" t="s">
        <v>1447</v>
      </c>
      <c r="B527" t="s">
        <v>380</v>
      </c>
      <c r="C527" t="s">
        <v>1448</v>
      </c>
      <c r="D527">
        <v>0</v>
      </c>
      <c r="E527">
        <v>0.72</v>
      </c>
      <c r="F527">
        <v>3.12</v>
      </c>
      <c r="G527">
        <v>9.9600000000000009</v>
      </c>
      <c r="H527">
        <v>9.15</v>
      </c>
      <c r="I527">
        <v>13.44</v>
      </c>
      <c r="J527">
        <v>12.51</v>
      </c>
      <c r="K527">
        <v>12.3</v>
      </c>
      <c r="L527">
        <v>10.02</v>
      </c>
      <c r="M527">
        <v>8.82</v>
      </c>
      <c r="N527">
        <v>1.23</v>
      </c>
      <c r="O527">
        <v>0</v>
      </c>
      <c r="P527" t="s">
        <v>397</v>
      </c>
      <c r="Q527" t="s">
        <v>383</v>
      </c>
      <c r="R527" t="s">
        <v>398</v>
      </c>
      <c r="S527" t="s">
        <v>399</v>
      </c>
      <c r="T527" t="s">
        <v>399</v>
      </c>
    </row>
    <row r="528" spans="1:20">
      <c r="A528" t="s">
        <v>1449</v>
      </c>
      <c r="B528" t="s">
        <v>380</v>
      </c>
      <c r="C528" t="s">
        <v>1450</v>
      </c>
      <c r="D528">
        <v>0</v>
      </c>
      <c r="E528">
        <v>3.84</v>
      </c>
      <c r="F528">
        <v>16.64</v>
      </c>
      <c r="G528">
        <v>53.12</v>
      </c>
      <c r="H528">
        <v>48.8</v>
      </c>
      <c r="I528">
        <v>71.680000000000007</v>
      </c>
      <c r="J528">
        <v>66.72</v>
      </c>
      <c r="K528">
        <v>65.599999999999994</v>
      </c>
      <c r="L528">
        <v>53.44</v>
      </c>
      <c r="M528">
        <v>47.04</v>
      </c>
      <c r="N528">
        <v>6.56</v>
      </c>
      <c r="O528">
        <v>0</v>
      </c>
      <c r="P528" t="s">
        <v>397</v>
      </c>
      <c r="Q528" t="s">
        <v>383</v>
      </c>
      <c r="R528" t="s">
        <v>398</v>
      </c>
      <c r="S528" t="s">
        <v>399</v>
      </c>
      <c r="T528" t="s">
        <v>399</v>
      </c>
    </row>
    <row r="529" spans="1:20">
      <c r="A529" t="s">
        <v>1451</v>
      </c>
      <c r="B529" t="s">
        <v>380</v>
      </c>
      <c r="C529" t="s">
        <v>1452</v>
      </c>
      <c r="D529">
        <v>0.39</v>
      </c>
      <c r="E529">
        <v>1.18</v>
      </c>
      <c r="F529">
        <v>1.86</v>
      </c>
      <c r="G529">
        <v>2.87</v>
      </c>
      <c r="H529">
        <v>4.08</v>
      </c>
      <c r="I529">
        <v>6.07</v>
      </c>
      <c r="J529">
        <v>4.58</v>
      </c>
      <c r="K529">
        <v>3.42</v>
      </c>
      <c r="L529">
        <v>0.57999999999999996</v>
      </c>
      <c r="M529">
        <v>0.18</v>
      </c>
      <c r="N529">
        <v>0</v>
      </c>
      <c r="O529">
        <v>0.32</v>
      </c>
      <c r="P529" t="s">
        <v>397</v>
      </c>
      <c r="Q529" t="s">
        <v>381</v>
      </c>
      <c r="R529" t="s">
        <v>398</v>
      </c>
      <c r="S529" t="s">
        <v>399</v>
      </c>
      <c r="T529" t="s">
        <v>399</v>
      </c>
    </row>
    <row r="530" spans="1:20">
      <c r="A530" t="s">
        <v>1453</v>
      </c>
      <c r="B530" t="s">
        <v>422</v>
      </c>
      <c r="C530" t="s">
        <v>1454</v>
      </c>
      <c r="D530">
        <v>0</v>
      </c>
      <c r="E530">
        <v>0</v>
      </c>
      <c r="F530">
        <v>0</v>
      </c>
      <c r="G530">
        <v>0</v>
      </c>
      <c r="H530">
        <v>0</v>
      </c>
      <c r="I530">
        <v>0</v>
      </c>
      <c r="J530">
        <v>0</v>
      </c>
      <c r="K530">
        <v>0</v>
      </c>
      <c r="L530">
        <v>0</v>
      </c>
      <c r="M530">
        <v>0</v>
      </c>
      <c r="N530">
        <v>0</v>
      </c>
      <c r="O530">
        <v>0</v>
      </c>
      <c r="P530" t="s">
        <v>397</v>
      </c>
      <c r="Q530" t="s">
        <v>383</v>
      </c>
      <c r="R530" t="s">
        <v>398</v>
      </c>
      <c r="S530" t="s">
        <v>399</v>
      </c>
      <c r="T530" t="s">
        <v>399</v>
      </c>
    </row>
    <row r="531" spans="1:20">
      <c r="A531" t="s">
        <v>1455</v>
      </c>
      <c r="B531" t="s">
        <v>422</v>
      </c>
      <c r="C531" t="s">
        <v>1456</v>
      </c>
      <c r="D531">
        <v>9.6</v>
      </c>
      <c r="E531">
        <v>9.6</v>
      </c>
      <c r="F531">
        <v>9.6</v>
      </c>
      <c r="G531">
        <v>9.6</v>
      </c>
      <c r="H531">
        <v>9.6</v>
      </c>
      <c r="I531">
        <v>9.6</v>
      </c>
      <c r="J531">
        <v>9.6</v>
      </c>
      <c r="K531">
        <v>9.6</v>
      </c>
      <c r="L531">
        <v>9.6</v>
      </c>
      <c r="M531">
        <v>9.6</v>
      </c>
      <c r="N531">
        <v>9.6</v>
      </c>
      <c r="O531">
        <v>9.6</v>
      </c>
      <c r="P531" t="s">
        <v>410</v>
      </c>
      <c r="Q531" t="s">
        <v>383</v>
      </c>
      <c r="R531" t="s">
        <v>398</v>
      </c>
      <c r="S531" t="s">
        <v>399</v>
      </c>
      <c r="T531" t="s">
        <v>399</v>
      </c>
    </row>
    <row r="532" spans="1:20">
      <c r="A532" t="s">
        <v>1457</v>
      </c>
      <c r="B532" t="s">
        <v>422</v>
      </c>
      <c r="C532" t="s">
        <v>1458</v>
      </c>
      <c r="D532">
        <v>0.28999999999999998</v>
      </c>
      <c r="E532">
        <v>0.28000000000000003</v>
      </c>
      <c r="F532">
        <v>0.27</v>
      </c>
      <c r="G532">
        <v>0.27</v>
      </c>
      <c r="H532">
        <v>0.27</v>
      </c>
      <c r="I532">
        <v>0.28999999999999998</v>
      </c>
      <c r="J532">
        <v>0.28999999999999998</v>
      </c>
      <c r="K532">
        <v>0.28999999999999998</v>
      </c>
      <c r="L532">
        <v>0.28000000000000003</v>
      </c>
      <c r="M532">
        <v>0.27</v>
      </c>
      <c r="N532">
        <v>0.28000000000000003</v>
      </c>
      <c r="O532">
        <v>0.28999999999999998</v>
      </c>
      <c r="P532" t="s">
        <v>397</v>
      </c>
      <c r="Q532" t="s">
        <v>383</v>
      </c>
      <c r="R532" t="s">
        <v>398</v>
      </c>
      <c r="S532" t="s">
        <v>399</v>
      </c>
      <c r="T532" t="s">
        <v>399</v>
      </c>
    </row>
    <row r="533" spans="1:20">
      <c r="A533" t="s">
        <v>1459</v>
      </c>
      <c r="B533" t="s">
        <v>595</v>
      </c>
      <c r="C533" t="s">
        <v>1460</v>
      </c>
      <c r="D533">
        <v>20</v>
      </c>
      <c r="E533">
        <v>20</v>
      </c>
      <c r="F533">
        <v>20</v>
      </c>
      <c r="G533">
        <v>20</v>
      </c>
      <c r="H533">
        <v>20</v>
      </c>
      <c r="I533">
        <v>20</v>
      </c>
      <c r="J533">
        <v>20</v>
      </c>
      <c r="K533">
        <v>20</v>
      </c>
      <c r="L533">
        <v>20</v>
      </c>
      <c r="M533">
        <v>20</v>
      </c>
      <c r="N533">
        <v>20</v>
      </c>
      <c r="O533">
        <v>20</v>
      </c>
      <c r="P533" t="s">
        <v>410</v>
      </c>
      <c r="Q533" t="s">
        <v>383</v>
      </c>
      <c r="R533" t="s">
        <v>398</v>
      </c>
      <c r="S533" t="s">
        <v>399</v>
      </c>
      <c r="T533" t="s">
        <v>399</v>
      </c>
    </row>
    <row r="534" spans="1:20">
      <c r="A534" t="s">
        <v>1461</v>
      </c>
      <c r="B534" t="s">
        <v>595</v>
      </c>
      <c r="C534" t="s">
        <v>1462</v>
      </c>
      <c r="D534">
        <v>20</v>
      </c>
      <c r="E534">
        <v>20</v>
      </c>
      <c r="F534">
        <v>20</v>
      </c>
      <c r="G534">
        <v>20</v>
      </c>
      <c r="H534">
        <v>20</v>
      </c>
      <c r="I534">
        <v>20</v>
      </c>
      <c r="J534">
        <v>20</v>
      </c>
      <c r="K534">
        <v>20</v>
      </c>
      <c r="L534">
        <v>20</v>
      </c>
      <c r="M534">
        <v>20</v>
      </c>
      <c r="N534">
        <v>20</v>
      </c>
      <c r="O534">
        <v>20</v>
      </c>
      <c r="P534" t="s">
        <v>410</v>
      </c>
      <c r="Q534" t="s">
        <v>383</v>
      </c>
      <c r="R534" t="s">
        <v>398</v>
      </c>
      <c r="S534" t="s">
        <v>399</v>
      </c>
      <c r="T534" t="s">
        <v>399</v>
      </c>
    </row>
    <row r="535" spans="1:20">
      <c r="A535" t="s">
        <v>1463</v>
      </c>
      <c r="B535" t="s">
        <v>395</v>
      </c>
      <c r="C535" t="s">
        <v>1464</v>
      </c>
      <c r="D535">
        <v>0</v>
      </c>
      <c r="E535">
        <v>1.44</v>
      </c>
      <c r="F535">
        <v>6.24</v>
      </c>
      <c r="G535">
        <v>19.920000000000002</v>
      </c>
      <c r="H535">
        <v>18.3</v>
      </c>
      <c r="I535">
        <v>26.88</v>
      </c>
      <c r="J535">
        <v>25.02</v>
      </c>
      <c r="K535">
        <v>24.6</v>
      </c>
      <c r="L535">
        <v>20.04</v>
      </c>
      <c r="M535">
        <v>17.64</v>
      </c>
      <c r="N535">
        <v>2.46</v>
      </c>
      <c r="O535">
        <v>0</v>
      </c>
      <c r="P535" t="s">
        <v>397</v>
      </c>
      <c r="Q535" t="s">
        <v>381</v>
      </c>
      <c r="R535" t="s">
        <v>398</v>
      </c>
      <c r="S535" t="s">
        <v>399</v>
      </c>
      <c r="T535" t="s">
        <v>399</v>
      </c>
    </row>
    <row r="536" spans="1:20">
      <c r="A536" t="s">
        <v>1465</v>
      </c>
      <c r="B536" t="s">
        <v>395</v>
      </c>
      <c r="C536" t="s">
        <v>1466</v>
      </c>
      <c r="D536" t="s">
        <v>399</v>
      </c>
      <c r="E536">
        <v>0.48</v>
      </c>
      <c r="F536">
        <v>2.08</v>
      </c>
      <c r="G536">
        <v>6.64</v>
      </c>
      <c r="H536">
        <v>6.1</v>
      </c>
      <c r="I536">
        <v>8.9600000000000009</v>
      </c>
      <c r="J536">
        <v>8.34</v>
      </c>
      <c r="K536">
        <v>8.1999999999999993</v>
      </c>
      <c r="L536">
        <v>6.68</v>
      </c>
      <c r="M536">
        <v>5.88</v>
      </c>
      <c r="N536">
        <v>0.82</v>
      </c>
      <c r="O536">
        <v>0</v>
      </c>
      <c r="P536" t="s">
        <v>397</v>
      </c>
      <c r="Q536" t="s">
        <v>381</v>
      </c>
      <c r="R536" t="s">
        <v>398</v>
      </c>
      <c r="S536" t="s">
        <v>399</v>
      </c>
      <c r="T536" t="s">
        <v>399</v>
      </c>
    </row>
    <row r="537" spans="1:20">
      <c r="A537" t="s">
        <v>1467</v>
      </c>
      <c r="B537" t="s">
        <v>395</v>
      </c>
      <c r="C537" t="s">
        <v>1468</v>
      </c>
      <c r="D537">
        <v>0</v>
      </c>
      <c r="E537">
        <v>0.36</v>
      </c>
      <c r="F537">
        <v>1.56</v>
      </c>
      <c r="G537">
        <v>4.9800000000000004</v>
      </c>
      <c r="H537">
        <v>4.57</v>
      </c>
      <c r="I537">
        <v>6.72</v>
      </c>
      <c r="J537">
        <v>6.25</v>
      </c>
      <c r="K537">
        <v>6.15</v>
      </c>
      <c r="L537">
        <v>5.01</v>
      </c>
      <c r="M537">
        <v>4.41</v>
      </c>
      <c r="N537">
        <v>0.61</v>
      </c>
      <c r="O537">
        <v>0</v>
      </c>
      <c r="P537" t="s">
        <v>397</v>
      </c>
      <c r="Q537" t="s">
        <v>381</v>
      </c>
      <c r="R537" t="s">
        <v>398</v>
      </c>
      <c r="S537" t="s">
        <v>399</v>
      </c>
      <c r="T537" t="s">
        <v>399</v>
      </c>
    </row>
    <row r="538" spans="1:20">
      <c r="A538" t="s">
        <v>1469</v>
      </c>
      <c r="B538" t="s">
        <v>395</v>
      </c>
      <c r="C538" t="s">
        <v>1470</v>
      </c>
      <c r="D538">
        <v>4.54</v>
      </c>
      <c r="E538">
        <v>7.29</v>
      </c>
      <c r="F538">
        <v>9.0500000000000007</v>
      </c>
      <c r="G538">
        <v>19.72</v>
      </c>
      <c r="H538">
        <v>20.36</v>
      </c>
      <c r="I538">
        <v>21.88</v>
      </c>
      <c r="J538">
        <v>23</v>
      </c>
      <c r="K538">
        <v>22.06</v>
      </c>
      <c r="L538">
        <v>19.579999999999998</v>
      </c>
      <c r="M538">
        <v>14.47</v>
      </c>
      <c r="N538">
        <v>4.97</v>
      </c>
      <c r="O538">
        <v>2.97</v>
      </c>
      <c r="P538" t="s">
        <v>397</v>
      </c>
      <c r="Q538" t="s">
        <v>381</v>
      </c>
      <c r="R538" t="s">
        <v>398</v>
      </c>
      <c r="S538" t="s">
        <v>399</v>
      </c>
      <c r="T538" t="s">
        <v>399</v>
      </c>
    </row>
    <row r="539" spans="1:20">
      <c r="A539" t="s">
        <v>1471</v>
      </c>
      <c r="B539" t="s">
        <v>395</v>
      </c>
      <c r="C539" t="s">
        <v>1472</v>
      </c>
      <c r="D539">
        <v>0</v>
      </c>
      <c r="E539">
        <v>0.4</v>
      </c>
      <c r="F539">
        <v>1.73</v>
      </c>
      <c r="G539">
        <v>5.53</v>
      </c>
      <c r="H539">
        <v>5.08</v>
      </c>
      <c r="I539">
        <v>7.46</v>
      </c>
      <c r="J539">
        <v>6.95</v>
      </c>
      <c r="K539">
        <v>6.83</v>
      </c>
      <c r="L539">
        <v>5.56</v>
      </c>
      <c r="M539">
        <v>4.9000000000000004</v>
      </c>
      <c r="N539">
        <v>0.68</v>
      </c>
      <c r="O539">
        <v>0</v>
      </c>
      <c r="P539" t="s">
        <v>397</v>
      </c>
      <c r="Q539" t="s">
        <v>381</v>
      </c>
      <c r="R539" t="s">
        <v>398</v>
      </c>
      <c r="S539" t="s">
        <v>399</v>
      </c>
      <c r="T539" t="s">
        <v>399</v>
      </c>
    </row>
    <row r="540" spans="1:20">
      <c r="A540" t="s">
        <v>1473</v>
      </c>
      <c r="B540" t="s">
        <v>602</v>
      </c>
      <c r="C540" t="s">
        <v>1474</v>
      </c>
      <c r="D540">
        <v>0</v>
      </c>
      <c r="E540">
        <v>0</v>
      </c>
      <c r="F540">
        <v>0</v>
      </c>
      <c r="G540">
        <v>0</v>
      </c>
      <c r="H540">
        <v>0</v>
      </c>
      <c r="I540">
        <v>0</v>
      </c>
      <c r="J540">
        <v>0</v>
      </c>
      <c r="K540">
        <v>0</v>
      </c>
      <c r="L540">
        <v>0</v>
      </c>
      <c r="M540">
        <v>0</v>
      </c>
      <c r="N540">
        <v>0</v>
      </c>
      <c r="O540">
        <v>0</v>
      </c>
      <c r="P540" t="s">
        <v>397</v>
      </c>
      <c r="Q540" t="s">
        <v>381</v>
      </c>
      <c r="R540" t="s">
        <v>406</v>
      </c>
      <c r="S540" t="s">
        <v>399</v>
      </c>
      <c r="T540" t="s">
        <v>399</v>
      </c>
    </row>
    <row r="541" spans="1:20">
      <c r="A541" t="s">
        <v>1475</v>
      </c>
      <c r="B541" t="s">
        <v>380</v>
      </c>
      <c r="C541" t="s">
        <v>1476</v>
      </c>
      <c r="D541">
        <v>259.8</v>
      </c>
      <c r="E541">
        <v>259.8</v>
      </c>
      <c r="F541">
        <v>259.8</v>
      </c>
      <c r="G541">
        <v>259.8</v>
      </c>
      <c r="H541">
        <v>259.8</v>
      </c>
      <c r="I541">
        <v>259.8</v>
      </c>
      <c r="J541">
        <v>259.8</v>
      </c>
      <c r="K541">
        <v>259.8</v>
      </c>
      <c r="L541">
        <v>259.8</v>
      </c>
      <c r="M541">
        <v>259.8</v>
      </c>
      <c r="N541">
        <v>259.8</v>
      </c>
      <c r="O541">
        <v>259.8</v>
      </c>
      <c r="P541" t="s">
        <v>410</v>
      </c>
      <c r="Q541" t="s">
        <v>381</v>
      </c>
      <c r="R541" t="s">
        <v>398</v>
      </c>
      <c r="S541" t="s">
        <v>399</v>
      </c>
      <c r="T541" t="s">
        <v>399</v>
      </c>
    </row>
    <row r="542" spans="1:20">
      <c r="A542" t="s">
        <v>1477</v>
      </c>
      <c r="B542" t="s">
        <v>380</v>
      </c>
      <c r="C542" t="s">
        <v>1478</v>
      </c>
      <c r="D542">
        <v>260.2</v>
      </c>
      <c r="E542">
        <v>260.2</v>
      </c>
      <c r="F542">
        <v>260.2</v>
      </c>
      <c r="G542">
        <v>260.2</v>
      </c>
      <c r="H542">
        <v>260.2</v>
      </c>
      <c r="I542">
        <v>260.2</v>
      </c>
      <c r="J542">
        <v>260.2</v>
      </c>
      <c r="K542">
        <v>260.2</v>
      </c>
      <c r="L542">
        <v>260.2</v>
      </c>
      <c r="M542">
        <v>260.2</v>
      </c>
      <c r="N542">
        <v>260.2</v>
      </c>
      <c r="O542">
        <v>260.2</v>
      </c>
      <c r="P542" t="s">
        <v>410</v>
      </c>
      <c r="Q542" t="s">
        <v>381</v>
      </c>
      <c r="R542" t="s">
        <v>398</v>
      </c>
      <c r="S542" t="s">
        <v>399</v>
      </c>
      <c r="T542" t="s">
        <v>399</v>
      </c>
    </row>
    <row r="543" spans="1:20">
      <c r="A543" t="s">
        <v>1479</v>
      </c>
      <c r="B543" t="s">
        <v>380</v>
      </c>
      <c r="C543" t="s">
        <v>1480</v>
      </c>
      <c r="D543">
        <v>256.14999999999998</v>
      </c>
      <c r="E543">
        <v>256.14999999999998</v>
      </c>
      <c r="F543">
        <v>256.14999999999998</v>
      </c>
      <c r="G543">
        <v>256.14999999999998</v>
      </c>
      <c r="H543">
        <v>256.14999999999998</v>
      </c>
      <c r="I543">
        <v>256.14999999999998</v>
      </c>
      <c r="J543">
        <v>256.14999999999998</v>
      </c>
      <c r="K543">
        <v>256.14999999999998</v>
      </c>
      <c r="L543">
        <v>256.14999999999998</v>
      </c>
      <c r="M543">
        <v>256.14999999999998</v>
      </c>
      <c r="N543">
        <v>256.14999999999998</v>
      </c>
      <c r="O543">
        <v>256.14999999999998</v>
      </c>
      <c r="P543" t="s">
        <v>410</v>
      </c>
      <c r="Q543" t="s">
        <v>381</v>
      </c>
      <c r="R543" t="s">
        <v>398</v>
      </c>
      <c r="S543" t="s">
        <v>399</v>
      </c>
      <c r="T543" t="s">
        <v>399</v>
      </c>
    </row>
    <row r="544" spans="1:20">
      <c r="A544" t="s">
        <v>1481</v>
      </c>
      <c r="B544" t="s">
        <v>380</v>
      </c>
      <c r="C544" t="s">
        <v>1482</v>
      </c>
      <c r="D544">
        <v>259.54000000000002</v>
      </c>
      <c r="E544">
        <v>259.54000000000002</v>
      </c>
      <c r="F544">
        <v>259.54000000000002</v>
      </c>
      <c r="G544">
        <v>259.54000000000002</v>
      </c>
      <c r="H544">
        <v>259.54000000000002</v>
      </c>
      <c r="I544">
        <v>259.54000000000002</v>
      </c>
      <c r="J544">
        <v>259.54000000000002</v>
      </c>
      <c r="K544">
        <v>259.54000000000002</v>
      </c>
      <c r="L544">
        <v>259.54000000000002</v>
      </c>
      <c r="M544">
        <v>259.54000000000002</v>
      </c>
      <c r="N544">
        <v>259.54000000000002</v>
      </c>
      <c r="O544">
        <v>259.54000000000002</v>
      </c>
      <c r="P544" t="s">
        <v>410</v>
      </c>
      <c r="Q544" t="s">
        <v>381</v>
      </c>
      <c r="R544" t="s">
        <v>398</v>
      </c>
      <c r="S544" t="s">
        <v>399</v>
      </c>
      <c r="T544" t="s">
        <v>399</v>
      </c>
    </row>
    <row r="545" spans="1:20">
      <c r="A545" t="s">
        <v>1483</v>
      </c>
      <c r="B545" t="s">
        <v>595</v>
      </c>
      <c r="C545" t="s">
        <v>1484</v>
      </c>
      <c r="D545">
        <v>46</v>
      </c>
      <c r="E545">
        <v>46</v>
      </c>
      <c r="F545">
        <v>46</v>
      </c>
      <c r="G545">
        <v>46</v>
      </c>
      <c r="H545">
        <v>46</v>
      </c>
      <c r="I545">
        <v>46</v>
      </c>
      <c r="J545">
        <v>46</v>
      </c>
      <c r="K545">
        <v>46</v>
      </c>
      <c r="L545">
        <v>46</v>
      </c>
      <c r="M545">
        <v>46</v>
      </c>
      <c r="N545">
        <v>46</v>
      </c>
      <c r="O545">
        <v>46</v>
      </c>
      <c r="P545" t="s">
        <v>410</v>
      </c>
      <c r="Q545" t="s">
        <v>383</v>
      </c>
      <c r="R545" t="s">
        <v>398</v>
      </c>
      <c r="S545" t="s">
        <v>399</v>
      </c>
      <c r="T545" t="s">
        <v>399</v>
      </c>
    </row>
    <row r="546" spans="1:20">
      <c r="A546" t="s">
        <v>1485</v>
      </c>
      <c r="B546" t="s">
        <v>595</v>
      </c>
      <c r="C546" t="s">
        <v>1486</v>
      </c>
      <c r="D546">
        <v>46</v>
      </c>
      <c r="E546">
        <v>46</v>
      </c>
      <c r="F546">
        <v>46</v>
      </c>
      <c r="G546">
        <v>46</v>
      </c>
      <c r="H546">
        <v>46</v>
      </c>
      <c r="I546">
        <v>46</v>
      </c>
      <c r="J546">
        <v>46</v>
      </c>
      <c r="K546">
        <v>46</v>
      </c>
      <c r="L546">
        <v>46</v>
      </c>
      <c r="M546">
        <v>46</v>
      </c>
      <c r="N546">
        <v>46</v>
      </c>
      <c r="O546">
        <v>46</v>
      </c>
      <c r="P546" t="s">
        <v>410</v>
      </c>
      <c r="Q546" t="s">
        <v>383</v>
      </c>
      <c r="R546" t="s">
        <v>398</v>
      </c>
      <c r="S546" t="s">
        <v>399</v>
      </c>
      <c r="T546" t="s">
        <v>399</v>
      </c>
    </row>
    <row r="547" spans="1:20">
      <c r="A547" t="s">
        <v>1487</v>
      </c>
      <c r="B547" t="s">
        <v>595</v>
      </c>
      <c r="C547" t="s">
        <v>1488</v>
      </c>
      <c r="D547">
        <v>165</v>
      </c>
      <c r="E547">
        <v>165</v>
      </c>
      <c r="F547">
        <v>165</v>
      </c>
      <c r="G547">
        <v>165</v>
      </c>
      <c r="H547">
        <v>165</v>
      </c>
      <c r="I547">
        <v>165</v>
      </c>
      <c r="J547">
        <v>165</v>
      </c>
      <c r="K547">
        <v>165</v>
      </c>
      <c r="L547">
        <v>165</v>
      </c>
      <c r="M547">
        <v>165</v>
      </c>
      <c r="N547">
        <v>165</v>
      </c>
      <c r="O547">
        <v>165</v>
      </c>
      <c r="P547" t="s">
        <v>410</v>
      </c>
      <c r="Q547" t="s">
        <v>383</v>
      </c>
      <c r="R547" t="s">
        <v>398</v>
      </c>
      <c r="S547" t="s">
        <v>399</v>
      </c>
      <c r="T547" t="s">
        <v>399</v>
      </c>
    </row>
    <row r="548" spans="1:20">
      <c r="A548" t="s">
        <v>1489</v>
      </c>
      <c r="B548" t="s">
        <v>595</v>
      </c>
      <c r="C548" t="s">
        <v>1490</v>
      </c>
      <c r="D548">
        <v>322</v>
      </c>
      <c r="E548">
        <v>322</v>
      </c>
      <c r="F548">
        <v>322</v>
      </c>
      <c r="G548">
        <v>322</v>
      </c>
      <c r="H548">
        <v>322</v>
      </c>
      <c r="I548">
        <v>322</v>
      </c>
      <c r="J548">
        <v>322</v>
      </c>
      <c r="K548">
        <v>322</v>
      </c>
      <c r="L548">
        <v>322</v>
      </c>
      <c r="M548">
        <v>322</v>
      </c>
      <c r="N548">
        <v>322</v>
      </c>
      <c r="O548">
        <v>322</v>
      </c>
      <c r="P548" t="s">
        <v>410</v>
      </c>
      <c r="Q548" t="s">
        <v>383</v>
      </c>
      <c r="R548" t="s">
        <v>398</v>
      </c>
      <c r="S548" t="s">
        <v>399</v>
      </c>
      <c r="T548" t="s">
        <v>399</v>
      </c>
    </row>
    <row r="549" spans="1:20">
      <c r="A549" t="s">
        <v>1491</v>
      </c>
      <c r="B549" t="s">
        <v>380</v>
      </c>
      <c r="C549" t="s">
        <v>1492</v>
      </c>
      <c r="D549">
        <v>30</v>
      </c>
      <c r="E549">
        <v>30</v>
      </c>
      <c r="F549">
        <v>30</v>
      </c>
      <c r="G549">
        <v>30</v>
      </c>
      <c r="H549">
        <v>30</v>
      </c>
      <c r="I549">
        <v>30</v>
      </c>
      <c r="J549">
        <v>30</v>
      </c>
      <c r="K549">
        <v>30</v>
      </c>
      <c r="L549">
        <v>30</v>
      </c>
      <c r="M549">
        <v>30</v>
      </c>
      <c r="N549">
        <v>30</v>
      </c>
      <c r="O549">
        <v>30</v>
      </c>
      <c r="P549" t="s">
        <v>410</v>
      </c>
      <c r="Q549" t="s">
        <v>381</v>
      </c>
      <c r="R549" t="s">
        <v>398</v>
      </c>
      <c r="S549" t="s">
        <v>399</v>
      </c>
      <c r="T549" t="s">
        <v>399</v>
      </c>
    </row>
    <row r="550" spans="1:20">
      <c r="A550" t="s">
        <v>1493</v>
      </c>
      <c r="B550" t="s">
        <v>440</v>
      </c>
      <c r="C550" t="s">
        <v>1494</v>
      </c>
      <c r="D550">
        <v>0.11</v>
      </c>
      <c r="E550">
        <v>0.16</v>
      </c>
      <c r="F550">
        <v>0.15</v>
      </c>
      <c r="G550">
        <v>0.14000000000000001</v>
      </c>
      <c r="H550">
        <v>0.18</v>
      </c>
      <c r="I550">
        <v>0.2</v>
      </c>
      <c r="J550">
        <v>0.19</v>
      </c>
      <c r="K550">
        <v>0.18</v>
      </c>
      <c r="L550">
        <v>0.12</v>
      </c>
      <c r="M550">
        <v>0.12</v>
      </c>
      <c r="N550">
        <v>0.14000000000000001</v>
      </c>
      <c r="O550">
        <v>0.05</v>
      </c>
      <c r="P550" t="s">
        <v>397</v>
      </c>
      <c r="Q550" t="s">
        <v>381</v>
      </c>
      <c r="R550" t="s">
        <v>398</v>
      </c>
      <c r="S550" t="s">
        <v>399</v>
      </c>
      <c r="T550" t="s">
        <v>399</v>
      </c>
    </row>
    <row r="551" spans="1:20">
      <c r="A551" t="s">
        <v>1495</v>
      </c>
      <c r="B551" t="s">
        <v>401</v>
      </c>
      <c r="C551" t="s">
        <v>1496</v>
      </c>
      <c r="D551">
        <v>799.47</v>
      </c>
      <c r="E551">
        <v>799.47</v>
      </c>
      <c r="F551">
        <v>785</v>
      </c>
      <c r="G551">
        <v>775</v>
      </c>
      <c r="H551">
        <v>765</v>
      </c>
      <c r="I551">
        <v>760</v>
      </c>
      <c r="J551">
        <v>750</v>
      </c>
      <c r="K551">
        <v>750</v>
      </c>
      <c r="L551">
        <v>750</v>
      </c>
      <c r="M551">
        <v>760</v>
      </c>
      <c r="N551">
        <v>785</v>
      </c>
      <c r="O551">
        <v>799.47</v>
      </c>
      <c r="P551" t="s">
        <v>410</v>
      </c>
      <c r="Q551" t="s">
        <v>383</v>
      </c>
      <c r="R551" t="s">
        <v>662</v>
      </c>
      <c r="S551" t="s">
        <v>663</v>
      </c>
      <c r="T551" t="s">
        <v>1497</v>
      </c>
    </row>
    <row r="552" spans="1:20">
      <c r="A552" t="s">
        <v>1498</v>
      </c>
      <c r="B552" t="s">
        <v>440</v>
      </c>
      <c r="C552" t="s">
        <v>1499</v>
      </c>
      <c r="D552">
        <v>294.7</v>
      </c>
      <c r="E552">
        <v>293.10000000000002</v>
      </c>
      <c r="F552">
        <v>292.8</v>
      </c>
      <c r="G552">
        <v>293.10000000000002</v>
      </c>
      <c r="H552">
        <v>293.39999999999998</v>
      </c>
      <c r="I552">
        <v>293.8</v>
      </c>
      <c r="J552">
        <v>293.10000000000002</v>
      </c>
      <c r="K552">
        <v>294.2</v>
      </c>
      <c r="L552">
        <v>297</v>
      </c>
      <c r="M552">
        <v>298.7</v>
      </c>
      <c r="N552">
        <v>302.7</v>
      </c>
      <c r="O552">
        <v>305</v>
      </c>
      <c r="P552" t="s">
        <v>410</v>
      </c>
      <c r="Q552" t="s">
        <v>381</v>
      </c>
      <c r="R552" t="s">
        <v>398</v>
      </c>
      <c r="S552" t="s">
        <v>399</v>
      </c>
      <c r="T552" t="s">
        <v>399</v>
      </c>
    </row>
    <row r="553" spans="1:20">
      <c r="A553" t="s">
        <v>1500</v>
      </c>
      <c r="B553" t="s">
        <v>404</v>
      </c>
      <c r="C553" t="s">
        <v>1501</v>
      </c>
      <c r="D553">
        <v>0</v>
      </c>
      <c r="E553">
        <v>0.48</v>
      </c>
      <c r="F553">
        <v>2.08</v>
      </c>
      <c r="G553">
        <v>6.64</v>
      </c>
      <c r="H553">
        <v>6.1</v>
      </c>
      <c r="I553">
        <v>8.9600000000000009</v>
      </c>
      <c r="J553">
        <v>8.34</v>
      </c>
      <c r="K553">
        <v>8.1999999999999993</v>
      </c>
      <c r="L553">
        <v>6.68</v>
      </c>
      <c r="M553">
        <v>5.88</v>
      </c>
      <c r="N553">
        <v>0.82</v>
      </c>
      <c r="O553">
        <v>0</v>
      </c>
      <c r="P553" t="s">
        <v>397</v>
      </c>
      <c r="Q553" t="s">
        <v>381</v>
      </c>
      <c r="R553" t="s">
        <v>662</v>
      </c>
      <c r="S553" t="s">
        <v>663</v>
      </c>
      <c r="T553" t="s">
        <v>825</v>
      </c>
    </row>
    <row r="554" spans="1:20">
      <c r="A554" t="s">
        <v>1502</v>
      </c>
      <c r="B554" t="s">
        <v>422</v>
      </c>
      <c r="C554" t="s">
        <v>1503</v>
      </c>
      <c r="D554">
        <v>48</v>
      </c>
      <c r="E554">
        <v>48</v>
      </c>
      <c r="F554">
        <v>48</v>
      </c>
      <c r="G554">
        <v>48</v>
      </c>
      <c r="H554">
        <v>48</v>
      </c>
      <c r="I554">
        <v>48</v>
      </c>
      <c r="J554">
        <v>48</v>
      </c>
      <c r="K554">
        <v>48</v>
      </c>
      <c r="L554">
        <v>48</v>
      </c>
      <c r="M554">
        <v>48</v>
      </c>
      <c r="N554">
        <v>48</v>
      </c>
      <c r="O554">
        <v>48</v>
      </c>
      <c r="P554" t="s">
        <v>410</v>
      </c>
      <c r="Q554" t="s">
        <v>383</v>
      </c>
      <c r="R554" t="s">
        <v>398</v>
      </c>
      <c r="S554" t="s">
        <v>399</v>
      </c>
      <c r="T554" t="s">
        <v>399</v>
      </c>
    </row>
    <row r="555" spans="1:20">
      <c r="A555" t="s">
        <v>1504</v>
      </c>
      <c r="B555" t="s">
        <v>380</v>
      </c>
      <c r="C555" t="s">
        <v>1505</v>
      </c>
      <c r="D555">
        <v>0</v>
      </c>
      <c r="E555">
        <v>0.48</v>
      </c>
      <c r="F555">
        <v>2.08</v>
      </c>
      <c r="G555">
        <v>6.64</v>
      </c>
      <c r="H555">
        <v>6.1</v>
      </c>
      <c r="I555">
        <v>8.9600000000000009</v>
      </c>
      <c r="J555">
        <v>8.34</v>
      </c>
      <c r="K555">
        <v>8.1999999999999993</v>
      </c>
      <c r="L555">
        <v>6.68</v>
      </c>
      <c r="M555">
        <v>5.88</v>
      </c>
      <c r="N555">
        <v>0.82</v>
      </c>
      <c r="O555">
        <v>0</v>
      </c>
      <c r="P555" t="s">
        <v>397</v>
      </c>
      <c r="Q555" t="s">
        <v>381</v>
      </c>
      <c r="R555" t="s">
        <v>398</v>
      </c>
      <c r="S555" t="s">
        <v>399</v>
      </c>
      <c r="T555" t="s">
        <v>399</v>
      </c>
    </row>
    <row r="556" spans="1:20">
      <c r="A556" t="s">
        <v>1506</v>
      </c>
      <c r="B556" t="s">
        <v>595</v>
      </c>
      <c r="C556" t="s">
        <v>1507</v>
      </c>
      <c r="D556">
        <v>0</v>
      </c>
      <c r="E556">
        <v>7.0000000000000007E-2</v>
      </c>
      <c r="F556">
        <v>0.31</v>
      </c>
      <c r="G556">
        <v>1</v>
      </c>
      <c r="H556">
        <v>0.92</v>
      </c>
      <c r="I556">
        <v>1.34</v>
      </c>
      <c r="J556">
        <v>1.25</v>
      </c>
      <c r="K556">
        <v>1.23</v>
      </c>
      <c r="L556">
        <v>1</v>
      </c>
      <c r="M556">
        <v>0.88</v>
      </c>
      <c r="N556">
        <v>0.12</v>
      </c>
      <c r="O556">
        <v>0</v>
      </c>
      <c r="P556" t="s">
        <v>397</v>
      </c>
      <c r="Q556" t="s">
        <v>383</v>
      </c>
      <c r="R556" t="s">
        <v>398</v>
      </c>
      <c r="S556" t="s">
        <v>399</v>
      </c>
      <c r="T556" t="s">
        <v>399</v>
      </c>
    </row>
    <row r="557" spans="1:20">
      <c r="A557" t="s">
        <v>1508</v>
      </c>
      <c r="B557" t="s">
        <v>401</v>
      </c>
      <c r="C557" t="s">
        <v>1509</v>
      </c>
      <c r="D557">
        <v>0</v>
      </c>
      <c r="E557">
        <v>0</v>
      </c>
      <c r="F557">
        <v>0</v>
      </c>
      <c r="G557">
        <v>0</v>
      </c>
      <c r="H557">
        <v>0</v>
      </c>
      <c r="I557">
        <v>0</v>
      </c>
      <c r="J557">
        <v>0</v>
      </c>
      <c r="K557">
        <v>0</v>
      </c>
      <c r="L557">
        <v>0</v>
      </c>
      <c r="M557">
        <v>0</v>
      </c>
      <c r="N557">
        <v>0</v>
      </c>
      <c r="O557">
        <v>0</v>
      </c>
      <c r="P557" t="s">
        <v>397</v>
      </c>
      <c r="Q557" t="s">
        <v>383</v>
      </c>
      <c r="R557" t="s">
        <v>406</v>
      </c>
      <c r="S557" t="s">
        <v>399</v>
      </c>
      <c r="T557" t="s">
        <v>399</v>
      </c>
    </row>
    <row r="558" spans="1:20">
      <c r="A558" t="s">
        <v>1510</v>
      </c>
      <c r="B558" t="s">
        <v>401</v>
      </c>
      <c r="C558" t="s">
        <v>1511</v>
      </c>
      <c r="D558">
        <v>0</v>
      </c>
      <c r="E558">
        <v>0.12</v>
      </c>
      <c r="F558">
        <v>0.52</v>
      </c>
      <c r="G558">
        <v>1.66</v>
      </c>
      <c r="H558">
        <v>1.53</v>
      </c>
      <c r="I558">
        <v>2.2400000000000002</v>
      </c>
      <c r="J558">
        <v>2.09</v>
      </c>
      <c r="K558">
        <v>2.0499999999999998</v>
      </c>
      <c r="L558">
        <v>1.67</v>
      </c>
      <c r="M558">
        <v>1.47</v>
      </c>
      <c r="N558">
        <v>0.21</v>
      </c>
      <c r="O558">
        <v>0</v>
      </c>
      <c r="P558" t="s">
        <v>397</v>
      </c>
      <c r="Q558" t="s">
        <v>383</v>
      </c>
      <c r="R558" t="s">
        <v>398</v>
      </c>
      <c r="S558" t="s">
        <v>399</v>
      </c>
      <c r="T558" t="s">
        <v>399</v>
      </c>
    </row>
    <row r="559" spans="1:20">
      <c r="A559" t="s">
        <v>1512</v>
      </c>
      <c r="B559" t="s">
        <v>401</v>
      </c>
      <c r="C559" t="s">
        <v>1513</v>
      </c>
      <c r="D559">
        <v>0</v>
      </c>
      <c r="E559">
        <v>0.05</v>
      </c>
      <c r="F559">
        <v>0.21</v>
      </c>
      <c r="G559">
        <v>0.66</v>
      </c>
      <c r="H559">
        <v>0.61</v>
      </c>
      <c r="I559">
        <v>0.9</v>
      </c>
      <c r="J559">
        <v>0.83</v>
      </c>
      <c r="K559">
        <v>0.82</v>
      </c>
      <c r="L559">
        <v>0.67</v>
      </c>
      <c r="M559">
        <v>0.59</v>
      </c>
      <c r="N559">
        <v>0.08</v>
      </c>
      <c r="O559">
        <v>0</v>
      </c>
      <c r="P559" t="s">
        <v>397</v>
      </c>
      <c r="Q559" t="s">
        <v>383</v>
      </c>
      <c r="R559" t="s">
        <v>398</v>
      </c>
      <c r="S559" t="s">
        <v>399</v>
      </c>
      <c r="T559" t="s">
        <v>399</v>
      </c>
    </row>
    <row r="560" spans="1:20">
      <c r="A560" t="s">
        <v>1514</v>
      </c>
      <c r="B560" t="s">
        <v>401</v>
      </c>
      <c r="C560" t="s">
        <v>1515</v>
      </c>
      <c r="D560">
        <v>0</v>
      </c>
      <c r="E560">
        <v>0.05</v>
      </c>
      <c r="F560">
        <v>0.21</v>
      </c>
      <c r="G560">
        <v>0.66</v>
      </c>
      <c r="H560">
        <v>0.61</v>
      </c>
      <c r="I560">
        <v>0.9</v>
      </c>
      <c r="J560">
        <v>0.83</v>
      </c>
      <c r="K560">
        <v>0.82</v>
      </c>
      <c r="L560">
        <v>0.67</v>
      </c>
      <c r="M560">
        <v>0.59</v>
      </c>
      <c r="N560">
        <v>0.08</v>
      </c>
      <c r="O560">
        <v>0</v>
      </c>
      <c r="P560" t="s">
        <v>397</v>
      </c>
      <c r="Q560" t="s">
        <v>383</v>
      </c>
      <c r="R560" t="s">
        <v>398</v>
      </c>
      <c r="S560" t="s">
        <v>399</v>
      </c>
      <c r="T560" t="s">
        <v>399</v>
      </c>
    </row>
    <row r="561" spans="1:20">
      <c r="A561" t="s">
        <v>1516</v>
      </c>
      <c r="B561" t="s">
        <v>401</v>
      </c>
      <c r="C561" t="s">
        <v>1517</v>
      </c>
      <c r="D561">
        <v>0</v>
      </c>
      <c r="E561">
        <v>7.0000000000000007E-2</v>
      </c>
      <c r="F561">
        <v>0.31</v>
      </c>
      <c r="G561">
        <v>1</v>
      </c>
      <c r="H561">
        <v>0.92</v>
      </c>
      <c r="I561">
        <v>1.34</v>
      </c>
      <c r="J561">
        <v>1.25</v>
      </c>
      <c r="K561">
        <v>1.23</v>
      </c>
      <c r="L561">
        <v>1</v>
      </c>
      <c r="M561">
        <v>0.88</v>
      </c>
      <c r="N561">
        <v>0.12</v>
      </c>
      <c r="O561">
        <v>0</v>
      </c>
      <c r="P561" t="s">
        <v>397</v>
      </c>
      <c r="Q561" t="s">
        <v>383</v>
      </c>
      <c r="R561" t="s">
        <v>398</v>
      </c>
      <c r="S561" t="s">
        <v>399</v>
      </c>
      <c r="T561" t="s">
        <v>399</v>
      </c>
    </row>
    <row r="562" spans="1:20">
      <c r="A562" t="s">
        <v>1518</v>
      </c>
      <c r="B562" t="s">
        <v>437</v>
      </c>
      <c r="C562" t="s">
        <v>1519</v>
      </c>
      <c r="D562">
        <v>0</v>
      </c>
      <c r="E562">
        <v>0.03</v>
      </c>
      <c r="F562">
        <v>0.13</v>
      </c>
      <c r="G562">
        <v>0.42</v>
      </c>
      <c r="H562">
        <v>0.38</v>
      </c>
      <c r="I562">
        <v>0.56000000000000005</v>
      </c>
      <c r="J562">
        <v>0.52</v>
      </c>
      <c r="K562">
        <v>0.51</v>
      </c>
      <c r="L562">
        <v>0.42</v>
      </c>
      <c r="M562">
        <v>0.37</v>
      </c>
      <c r="N562">
        <v>0.05</v>
      </c>
      <c r="O562">
        <v>0</v>
      </c>
      <c r="P562" t="s">
        <v>397</v>
      </c>
      <c r="Q562" t="s">
        <v>381</v>
      </c>
      <c r="R562" t="s">
        <v>662</v>
      </c>
      <c r="S562" t="s">
        <v>663</v>
      </c>
      <c r="T562" t="s">
        <v>902</v>
      </c>
    </row>
    <row r="563" spans="1:20">
      <c r="A563" t="s">
        <v>1520</v>
      </c>
      <c r="B563" t="s">
        <v>395</v>
      </c>
      <c r="C563" t="s">
        <v>1521</v>
      </c>
      <c r="D563">
        <v>48.8</v>
      </c>
      <c r="E563">
        <v>47.3</v>
      </c>
      <c r="F563">
        <v>45.6</v>
      </c>
      <c r="G563">
        <v>46.4</v>
      </c>
      <c r="H563">
        <v>44.8</v>
      </c>
      <c r="I563">
        <v>44.9</v>
      </c>
      <c r="J563">
        <v>43.2</v>
      </c>
      <c r="K563">
        <v>42.7</v>
      </c>
      <c r="L563">
        <v>43.4</v>
      </c>
      <c r="M563">
        <v>44.05</v>
      </c>
      <c r="N563">
        <v>44.7</v>
      </c>
      <c r="O563">
        <v>43.9</v>
      </c>
      <c r="P563" t="s">
        <v>410</v>
      </c>
      <c r="Q563" t="s">
        <v>381</v>
      </c>
      <c r="R563" t="s">
        <v>398</v>
      </c>
      <c r="S563" t="s">
        <v>399</v>
      </c>
      <c r="T563" t="s">
        <v>399</v>
      </c>
    </row>
    <row r="564" spans="1:20">
      <c r="A564" t="s">
        <v>1522</v>
      </c>
      <c r="B564" t="s">
        <v>440</v>
      </c>
      <c r="C564" t="s">
        <v>1523</v>
      </c>
      <c r="D564">
        <v>48</v>
      </c>
      <c r="E564">
        <v>48</v>
      </c>
      <c r="F564">
        <v>48</v>
      </c>
      <c r="G564">
        <v>48</v>
      </c>
      <c r="H564">
        <v>48</v>
      </c>
      <c r="I564">
        <v>48</v>
      </c>
      <c r="J564">
        <v>48</v>
      </c>
      <c r="K564">
        <v>48</v>
      </c>
      <c r="L564">
        <v>48</v>
      </c>
      <c r="M564">
        <v>48</v>
      </c>
      <c r="N564">
        <v>48</v>
      </c>
      <c r="O564">
        <v>48</v>
      </c>
      <c r="P564" t="s">
        <v>410</v>
      </c>
      <c r="Q564" t="s">
        <v>381</v>
      </c>
      <c r="R564" t="s">
        <v>398</v>
      </c>
      <c r="S564" t="s">
        <v>399</v>
      </c>
      <c r="T564" t="s">
        <v>399</v>
      </c>
    </row>
    <row r="565" spans="1:20">
      <c r="A565" t="s">
        <v>1524</v>
      </c>
      <c r="B565" t="s">
        <v>440</v>
      </c>
      <c r="C565" t="s">
        <v>1525</v>
      </c>
      <c r="D565">
        <v>48</v>
      </c>
      <c r="E565">
        <v>48</v>
      </c>
      <c r="F565">
        <v>48</v>
      </c>
      <c r="G565">
        <v>48</v>
      </c>
      <c r="H565">
        <v>48</v>
      </c>
      <c r="I565">
        <v>48</v>
      </c>
      <c r="J565">
        <v>48</v>
      </c>
      <c r="K565">
        <v>48</v>
      </c>
      <c r="L565">
        <v>48</v>
      </c>
      <c r="M565">
        <v>48</v>
      </c>
      <c r="N565">
        <v>48</v>
      </c>
      <c r="O565">
        <v>48</v>
      </c>
      <c r="P565" t="s">
        <v>410</v>
      </c>
      <c r="Q565" t="s">
        <v>381</v>
      </c>
      <c r="R565" t="s">
        <v>398</v>
      </c>
      <c r="S565" t="s">
        <v>399</v>
      </c>
      <c r="T565" t="s">
        <v>399</v>
      </c>
    </row>
    <row r="566" spans="1:20">
      <c r="A566" t="s">
        <v>1526</v>
      </c>
      <c r="B566" t="s">
        <v>440</v>
      </c>
      <c r="C566" t="s">
        <v>1527</v>
      </c>
      <c r="D566">
        <v>48</v>
      </c>
      <c r="E566">
        <v>48</v>
      </c>
      <c r="F566">
        <v>48</v>
      </c>
      <c r="G566">
        <v>48</v>
      </c>
      <c r="H566">
        <v>48</v>
      </c>
      <c r="I566">
        <v>48</v>
      </c>
      <c r="J566">
        <v>48</v>
      </c>
      <c r="K566">
        <v>48</v>
      </c>
      <c r="L566">
        <v>48</v>
      </c>
      <c r="M566">
        <v>48</v>
      </c>
      <c r="N566">
        <v>48</v>
      </c>
      <c r="O566">
        <v>48</v>
      </c>
      <c r="P566" t="s">
        <v>410</v>
      </c>
      <c r="Q566" t="s">
        <v>381</v>
      </c>
      <c r="R566" t="s">
        <v>398</v>
      </c>
      <c r="S566" t="s">
        <v>399</v>
      </c>
      <c r="T566" t="s">
        <v>399</v>
      </c>
    </row>
    <row r="567" spans="1:20">
      <c r="A567" t="s">
        <v>1528</v>
      </c>
      <c r="B567" t="s">
        <v>440</v>
      </c>
      <c r="C567" t="s">
        <v>1529</v>
      </c>
      <c r="D567">
        <v>561.29</v>
      </c>
      <c r="E567">
        <v>561.29</v>
      </c>
      <c r="F567">
        <v>561.29</v>
      </c>
      <c r="G567">
        <v>561.29</v>
      </c>
      <c r="H567">
        <v>556</v>
      </c>
      <c r="I567">
        <v>556</v>
      </c>
      <c r="J567">
        <v>556</v>
      </c>
      <c r="K567">
        <v>556</v>
      </c>
      <c r="L567">
        <v>556</v>
      </c>
      <c r="M567">
        <v>561.29</v>
      </c>
      <c r="N567">
        <v>561.29</v>
      </c>
      <c r="O567">
        <v>561.29</v>
      </c>
      <c r="P567" t="s">
        <v>410</v>
      </c>
      <c r="Q567" t="s">
        <v>381</v>
      </c>
      <c r="R567" t="s">
        <v>398</v>
      </c>
      <c r="S567" t="s">
        <v>399</v>
      </c>
      <c r="T567" t="s">
        <v>399</v>
      </c>
    </row>
    <row r="568" spans="1:20">
      <c r="A568" t="s">
        <v>1530</v>
      </c>
      <c r="B568" t="s">
        <v>401</v>
      </c>
      <c r="C568" t="s">
        <v>1531</v>
      </c>
      <c r="D568">
        <v>0</v>
      </c>
      <c r="E568">
        <v>0</v>
      </c>
      <c r="F568">
        <v>0</v>
      </c>
      <c r="G568">
        <v>0</v>
      </c>
      <c r="H568">
        <v>0</v>
      </c>
      <c r="I568">
        <v>0</v>
      </c>
      <c r="J568">
        <v>0</v>
      </c>
      <c r="K568">
        <v>0</v>
      </c>
      <c r="L568">
        <v>0</v>
      </c>
      <c r="M568">
        <v>0</v>
      </c>
      <c r="N568">
        <v>0</v>
      </c>
      <c r="O568">
        <v>0</v>
      </c>
      <c r="P568" t="s">
        <v>397</v>
      </c>
      <c r="Q568" t="s">
        <v>383</v>
      </c>
      <c r="R568" t="s">
        <v>406</v>
      </c>
      <c r="S568" t="s">
        <v>399</v>
      </c>
      <c r="T568" t="s">
        <v>399</v>
      </c>
    </row>
    <row r="569" spans="1:20">
      <c r="A569" t="s">
        <v>1532</v>
      </c>
      <c r="B569" t="s">
        <v>532</v>
      </c>
      <c r="C569" t="s">
        <v>1533</v>
      </c>
      <c r="D569">
        <v>0</v>
      </c>
      <c r="E569">
        <v>0.04</v>
      </c>
      <c r="F569">
        <v>0.16</v>
      </c>
      <c r="G569">
        <v>0.5</v>
      </c>
      <c r="H569">
        <v>0.46</v>
      </c>
      <c r="I569">
        <v>0.67</v>
      </c>
      <c r="J569">
        <v>0.63</v>
      </c>
      <c r="K569">
        <v>0.62</v>
      </c>
      <c r="L569">
        <v>0.5</v>
      </c>
      <c r="M569">
        <v>0.44</v>
      </c>
      <c r="N569">
        <v>0.06</v>
      </c>
      <c r="O569">
        <v>0</v>
      </c>
      <c r="P569" t="s">
        <v>397</v>
      </c>
      <c r="Q569" t="s">
        <v>381</v>
      </c>
      <c r="R569" t="s">
        <v>398</v>
      </c>
      <c r="S569" t="s">
        <v>399</v>
      </c>
      <c r="T569" t="s">
        <v>399</v>
      </c>
    </row>
    <row r="570" spans="1:20">
      <c r="A570" t="s">
        <v>1534</v>
      </c>
      <c r="B570" t="s">
        <v>532</v>
      </c>
      <c r="C570" t="s">
        <v>1535</v>
      </c>
      <c r="D570">
        <v>0</v>
      </c>
      <c r="E570">
        <v>0.02</v>
      </c>
      <c r="F570">
        <v>0.1</v>
      </c>
      <c r="G570">
        <v>0.33</v>
      </c>
      <c r="H570">
        <v>0.31</v>
      </c>
      <c r="I570">
        <v>0.45</v>
      </c>
      <c r="J570">
        <v>0.42</v>
      </c>
      <c r="K570">
        <v>0.41</v>
      </c>
      <c r="L570">
        <v>0.33</v>
      </c>
      <c r="M570">
        <v>0.28999999999999998</v>
      </c>
      <c r="N570">
        <v>0.04</v>
      </c>
      <c r="O570">
        <v>0</v>
      </c>
      <c r="P570" t="s">
        <v>397</v>
      </c>
      <c r="Q570" t="s">
        <v>381</v>
      </c>
      <c r="R570" t="s">
        <v>398</v>
      </c>
      <c r="S570" t="s">
        <v>399</v>
      </c>
      <c r="T570" t="s">
        <v>399</v>
      </c>
    </row>
    <row r="571" spans="1:20">
      <c r="A571" t="s">
        <v>1536</v>
      </c>
      <c r="B571" t="s">
        <v>532</v>
      </c>
      <c r="C571" t="s">
        <v>1537</v>
      </c>
      <c r="D571">
        <v>23.8</v>
      </c>
      <c r="E571">
        <v>23.8</v>
      </c>
      <c r="F571">
        <v>23.8</v>
      </c>
      <c r="G571">
        <v>23.8</v>
      </c>
      <c r="H571">
        <v>23.8</v>
      </c>
      <c r="I571">
        <v>23.8</v>
      </c>
      <c r="J571">
        <v>23.8</v>
      </c>
      <c r="K571">
        <v>23.8</v>
      </c>
      <c r="L571">
        <v>23.8</v>
      </c>
      <c r="M571">
        <v>23.8</v>
      </c>
      <c r="N571">
        <v>23.8</v>
      </c>
      <c r="O571">
        <v>23.8</v>
      </c>
      <c r="P571" t="s">
        <v>410</v>
      </c>
      <c r="Q571" t="s">
        <v>381</v>
      </c>
      <c r="R571" t="s">
        <v>398</v>
      </c>
      <c r="S571" t="s">
        <v>399</v>
      </c>
      <c r="T571" t="s">
        <v>399</v>
      </c>
    </row>
    <row r="572" spans="1:20">
      <c r="A572" t="s">
        <v>1538</v>
      </c>
      <c r="B572" t="s">
        <v>437</v>
      </c>
      <c r="C572" t="s">
        <v>1539</v>
      </c>
      <c r="D572">
        <v>280</v>
      </c>
      <c r="E572">
        <v>280</v>
      </c>
      <c r="F572">
        <v>280</v>
      </c>
      <c r="G572">
        <v>280</v>
      </c>
      <c r="H572">
        <v>280</v>
      </c>
      <c r="I572">
        <v>280</v>
      </c>
      <c r="J572">
        <v>280</v>
      </c>
      <c r="K572">
        <v>302.58</v>
      </c>
      <c r="L572">
        <v>302.58</v>
      </c>
      <c r="M572">
        <v>302.58</v>
      </c>
      <c r="N572">
        <v>302.58</v>
      </c>
      <c r="O572">
        <v>302.58</v>
      </c>
      <c r="P572" t="s">
        <v>410</v>
      </c>
      <c r="Q572" t="s">
        <v>381</v>
      </c>
      <c r="R572" t="s">
        <v>662</v>
      </c>
      <c r="S572" t="s">
        <v>663</v>
      </c>
      <c r="T572" t="s">
        <v>1540</v>
      </c>
    </row>
    <row r="573" spans="1:20">
      <c r="A573" t="s">
        <v>1541</v>
      </c>
      <c r="B573" t="s">
        <v>602</v>
      </c>
      <c r="C573" t="s">
        <v>1542</v>
      </c>
      <c r="D573">
        <v>0.37</v>
      </c>
      <c r="E573">
        <v>0.35</v>
      </c>
      <c r="F573">
        <v>0.41</v>
      </c>
      <c r="G573">
        <v>0.08</v>
      </c>
      <c r="H573">
        <v>0</v>
      </c>
      <c r="I573">
        <v>0</v>
      </c>
      <c r="J573">
        <v>0</v>
      </c>
      <c r="K573">
        <v>0</v>
      </c>
      <c r="L573">
        <v>0</v>
      </c>
      <c r="M573">
        <v>0.05</v>
      </c>
      <c r="N573">
        <v>0.25</v>
      </c>
      <c r="O573">
        <v>0.43</v>
      </c>
      <c r="P573" t="s">
        <v>397</v>
      </c>
      <c r="Q573" t="s">
        <v>381</v>
      </c>
      <c r="R573" t="s">
        <v>398</v>
      </c>
      <c r="S573" t="s">
        <v>399</v>
      </c>
      <c r="T573" t="s">
        <v>399</v>
      </c>
    </row>
    <row r="574" spans="1:20">
      <c r="A574" t="s">
        <v>1543</v>
      </c>
      <c r="B574" t="s">
        <v>380</v>
      </c>
      <c r="C574" t="s">
        <v>1544</v>
      </c>
      <c r="D574">
        <v>0.34</v>
      </c>
      <c r="E574">
        <v>0.4</v>
      </c>
      <c r="F574">
        <v>0.43</v>
      </c>
      <c r="G574">
        <v>0.35</v>
      </c>
      <c r="H574">
        <v>0.44</v>
      </c>
      <c r="I574">
        <v>0.57999999999999996</v>
      </c>
      <c r="J574">
        <v>0.63</v>
      </c>
      <c r="K574">
        <v>0.59</v>
      </c>
      <c r="L574">
        <v>0.47</v>
      </c>
      <c r="M574">
        <v>0.3</v>
      </c>
      <c r="N574">
        <v>0.36</v>
      </c>
      <c r="O574">
        <v>0.47</v>
      </c>
      <c r="P574" t="s">
        <v>397</v>
      </c>
      <c r="Q574" t="s">
        <v>381</v>
      </c>
      <c r="R574" t="s">
        <v>398</v>
      </c>
      <c r="S574" t="s">
        <v>399</v>
      </c>
      <c r="T574" t="s">
        <v>399</v>
      </c>
    </row>
    <row r="575" spans="1:20">
      <c r="A575" t="s">
        <v>1545</v>
      </c>
      <c r="B575" t="s">
        <v>395</v>
      </c>
      <c r="C575" t="s">
        <v>1546</v>
      </c>
      <c r="D575" t="s">
        <v>399</v>
      </c>
      <c r="E575">
        <v>0</v>
      </c>
      <c r="F575">
        <v>0</v>
      </c>
      <c r="G575">
        <v>0</v>
      </c>
      <c r="H575">
        <v>0</v>
      </c>
      <c r="I575">
        <v>0</v>
      </c>
      <c r="J575">
        <v>0</v>
      </c>
      <c r="K575">
        <v>0</v>
      </c>
      <c r="L575">
        <v>0</v>
      </c>
      <c r="M575">
        <v>0</v>
      </c>
      <c r="N575">
        <v>0</v>
      </c>
      <c r="O575">
        <v>0</v>
      </c>
      <c r="P575" t="s">
        <v>397</v>
      </c>
      <c r="Q575" t="s">
        <v>381</v>
      </c>
      <c r="R575" t="s">
        <v>406</v>
      </c>
      <c r="S575" t="s">
        <v>399</v>
      </c>
      <c r="T575" t="s">
        <v>399</v>
      </c>
    </row>
    <row r="576" spans="1:20">
      <c r="A576" t="s">
        <v>1547</v>
      </c>
      <c r="B576" t="s">
        <v>395</v>
      </c>
      <c r="C576" t="s">
        <v>1548</v>
      </c>
      <c r="D576" t="s">
        <v>399</v>
      </c>
      <c r="E576">
        <v>0.12</v>
      </c>
      <c r="F576">
        <v>0.54</v>
      </c>
      <c r="G576">
        <v>1.74</v>
      </c>
      <c r="H576">
        <v>1.6</v>
      </c>
      <c r="I576">
        <v>2.35</v>
      </c>
      <c r="J576">
        <v>2.1800000000000002</v>
      </c>
      <c r="K576">
        <v>2.15</v>
      </c>
      <c r="L576">
        <v>1.75</v>
      </c>
      <c r="M576">
        <v>1.54</v>
      </c>
      <c r="N576">
        <v>0.21</v>
      </c>
      <c r="O576">
        <v>0</v>
      </c>
      <c r="P576" t="s">
        <v>397</v>
      </c>
      <c r="Q576" t="s">
        <v>381</v>
      </c>
      <c r="R576" t="s">
        <v>398</v>
      </c>
      <c r="S576" t="s">
        <v>663</v>
      </c>
      <c r="T576" t="s">
        <v>1549</v>
      </c>
    </row>
    <row r="577" spans="1:20">
      <c r="A577" t="s">
        <v>1550</v>
      </c>
      <c r="B577" t="s">
        <v>404</v>
      </c>
      <c r="C577" t="s">
        <v>1551</v>
      </c>
      <c r="D577">
        <v>96</v>
      </c>
      <c r="E577">
        <v>96</v>
      </c>
      <c r="F577">
        <v>96</v>
      </c>
      <c r="G577">
        <v>96</v>
      </c>
      <c r="H577">
        <v>96</v>
      </c>
      <c r="I577">
        <v>96</v>
      </c>
      <c r="J577">
        <v>96</v>
      </c>
      <c r="K577">
        <v>96</v>
      </c>
      <c r="L577">
        <v>96</v>
      </c>
      <c r="M577">
        <v>96</v>
      </c>
      <c r="N577">
        <v>96</v>
      </c>
      <c r="O577">
        <v>96</v>
      </c>
      <c r="P577" t="s">
        <v>410</v>
      </c>
      <c r="Q577" t="s">
        <v>381</v>
      </c>
      <c r="R577" t="s">
        <v>398</v>
      </c>
      <c r="S577" t="s">
        <v>399</v>
      </c>
      <c r="T577" t="s">
        <v>399</v>
      </c>
    </row>
    <row r="578" spans="1:20">
      <c r="A578" t="s">
        <v>1552</v>
      </c>
      <c r="B578" t="s">
        <v>380</v>
      </c>
      <c r="C578" t="s">
        <v>1553</v>
      </c>
      <c r="D578">
        <v>10.7</v>
      </c>
      <c r="E578">
        <v>12.4</v>
      </c>
      <c r="F578">
        <v>10.24</v>
      </c>
      <c r="G578">
        <v>10.66</v>
      </c>
      <c r="H578">
        <v>14.31</v>
      </c>
      <c r="I578">
        <v>10.45</v>
      </c>
      <c r="J578">
        <v>2.0099999999999998</v>
      </c>
      <c r="K578">
        <v>0</v>
      </c>
      <c r="L578">
        <v>0</v>
      </c>
      <c r="M578">
        <v>0</v>
      </c>
      <c r="N578">
        <v>1.1599999999999999</v>
      </c>
      <c r="O578">
        <v>10.39</v>
      </c>
      <c r="P578" t="s">
        <v>397</v>
      </c>
      <c r="Q578" t="s">
        <v>381</v>
      </c>
      <c r="R578" t="s">
        <v>398</v>
      </c>
      <c r="S578" t="s">
        <v>399</v>
      </c>
      <c r="T578" t="s">
        <v>399</v>
      </c>
    </row>
    <row r="579" spans="1:20">
      <c r="A579" t="s">
        <v>1554</v>
      </c>
      <c r="B579" t="s">
        <v>532</v>
      </c>
      <c r="C579" t="s">
        <v>1555</v>
      </c>
      <c r="D579" t="s">
        <v>399</v>
      </c>
      <c r="E579">
        <v>0</v>
      </c>
      <c r="F579">
        <v>0</v>
      </c>
      <c r="G579">
        <v>0</v>
      </c>
      <c r="H579">
        <v>0</v>
      </c>
      <c r="I579">
        <v>0</v>
      </c>
      <c r="J579">
        <v>0</v>
      </c>
      <c r="K579">
        <v>0</v>
      </c>
      <c r="L579">
        <v>0</v>
      </c>
      <c r="M579">
        <v>0</v>
      </c>
      <c r="N579">
        <v>0</v>
      </c>
      <c r="O579">
        <v>0</v>
      </c>
      <c r="P579" t="s">
        <v>397</v>
      </c>
      <c r="Q579" t="s">
        <v>381</v>
      </c>
      <c r="R579" t="s">
        <v>406</v>
      </c>
      <c r="S579" t="s">
        <v>399</v>
      </c>
      <c r="T579" t="s">
        <v>399</v>
      </c>
    </row>
    <row r="580" spans="1:20">
      <c r="A580" t="s">
        <v>1556</v>
      </c>
      <c r="B580" t="s">
        <v>380</v>
      </c>
      <c r="C580" t="s">
        <v>1557</v>
      </c>
      <c r="D580">
        <v>21.36</v>
      </c>
      <c r="E580">
        <v>32.700000000000003</v>
      </c>
      <c r="F580">
        <v>34.590000000000003</v>
      </c>
      <c r="G580">
        <v>59.35</v>
      </c>
      <c r="H580">
        <v>57.83</v>
      </c>
      <c r="I580">
        <v>89.78</v>
      </c>
      <c r="J580">
        <v>56.13</v>
      </c>
      <c r="K580">
        <v>50.09</v>
      </c>
      <c r="L580">
        <v>50.09</v>
      </c>
      <c r="M580">
        <v>16.63</v>
      </c>
      <c r="N580">
        <v>15.88</v>
      </c>
      <c r="O580">
        <v>28.73</v>
      </c>
      <c r="P580" t="s">
        <v>397</v>
      </c>
      <c r="Q580" t="s">
        <v>383</v>
      </c>
      <c r="R580" t="s">
        <v>398</v>
      </c>
      <c r="S580" t="s">
        <v>399</v>
      </c>
      <c r="T580" t="s">
        <v>399</v>
      </c>
    </row>
    <row r="581" spans="1:20">
      <c r="A581" t="s">
        <v>1558</v>
      </c>
      <c r="B581" t="s">
        <v>380</v>
      </c>
      <c r="C581" t="s">
        <v>1559</v>
      </c>
      <c r="D581">
        <v>0</v>
      </c>
      <c r="E581">
        <v>0.48</v>
      </c>
      <c r="F581">
        <v>2.08</v>
      </c>
      <c r="G581">
        <v>6.64</v>
      </c>
      <c r="H581">
        <v>6.1</v>
      </c>
      <c r="I581">
        <v>8.9600000000000009</v>
      </c>
      <c r="J581">
        <v>8.34</v>
      </c>
      <c r="K581">
        <v>8.1999999999999993</v>
      </c>
      <c r="L581">
        <v>6.68</v>
      </c>
      <c r="M581">
        <v>5.88</v>
      </c>
      <c r="N581">
        <v>0.82</v>
      </c>
      <c r="O581">
        <v>0</v>
      </c>
      <c r="P581" t="s">
        <v>397</v>
      </c>
      <c r="Q581" t="s">
        <v>381</v>
      </c>
      <c r="R581" t="s">
        <v>398</v>
      </c>
      <c r="S581" t="s">
        <v>399</v>
      </c>
      <c r="T581" t="s">
        <v>399</v>
      </c>
    </row>
    <row r="582" spans="1:20">
      <c r="A582" t="s">
        <v>1560</v>
      </c>
      <c r="B582" t="s">
        <v>440</v>
      </c>
      <c r="C582" t="s">
        <v>1561</v>
      </c>
      <c r="D582">
        <v>0</v>
      </c>
      <c r="E582">
        <v>0.11</v>
      </c>
      <c r="F582">
        <v>0.47</v>
      </c>
      <c r="G582">
        <v>1.49</v>
      </c>
      <c r="H582">
        <v>1.37</v>
      </c>
      <c r="I582">
        <v>2.02</v>
      </c>
      <c r="J582">
        <v>1.88</v>
      </c>
      <c r="K582">
        <v>1.85</v>
      </c>
      <c r="L582">
        <v>1.5</v>
      </c>
      <c r="M582">
        <v>1.32</v>
      </c>
      <c r="N582">
        <v>0.18</v>
      </c>
      <c r="O582">
        <v>0</v>
      </c>
      <c r="P582" t="s">
        <v>397</v>
      </c>
      <c r="Q582" t="s">
        <v>381</v>
      </c>
      <c r="R582" t="s">
        <v>398</v>
      </c>
      <c r="S582" t="s">
        <v>399</v>
      </c>
      <c r="T582" t="s">
        <v>399</v>
      </c>
    </row>
    <row r="583" spans="1:20">
      <c r="A583" t="s">
        <v>1562</v>
      </c>
      <c r="B583" t="s">
        <v>380</v>
      </c>
      <c r="C583" t="s">
        <v>1563</v>
      </c>
      <c r="D583">
        <v>0</v>
      </c>
      <c r="E583">
        <v>0</v>
      </c>
      <c r="F583">
        <v>0</v>
      </c>
      <c r="G583">
        <v>0</v>
      </c>
      <c r="H583">
        <v>0</v>
      </c>
      <c r="I583">
        <v>0</v>
      </c>
      <c r="J583">
        <v>0</v>
      </c>
      <c r="K583">
        <v>0</v>
      </c>
      <c r="L583">
        <v>0</v>
      </c>
      <c r="M583">
        <v>0</v>
      </c>
      <c r="N583">
        <v>0</v>
      </c>
      <c r="O583">
        <v>0</v>
      </c>
      <c r="P583" t="s">
        <v>397</v>
      </c>
      <c r="Q583" t="s">
        <v>381</v>
      </c>
      <c r="R583" t="s">
        <v>406</v>
      </c>
      <c r="S583" t="s">
        <v>399</v>
      </c>
      <c r="T583" t="s">
        <v>399</v>
      </c>
    </row>
    <row r="584" spans="1:20">
      <c r="A584" t="s">
        <v>1564</v>
      </c>
      <c r="B584" t="s">
        <v>404</v>
      </c>
      <c r="C584" t="s">
        <v>1565</v>
      </c>
      <c r="D584">
        <v>0.25</v>
      </c>
      <c r="E584">
        <v>0.26</v>
      </c>
      <c r="F584">
        <v>0.17</v>
      </c>
      <c r="G584">
        <v>0.33</v>
      </c>
      <c r="H584">
        <v>0.45</v>
      </c>
      <c r="I584">
        <v>0.5</v>
      </c>
      <c r="J584">
        <v>0.47</v>
      </c>
      <c r="K584">
        <v>0.44</v>
      </c>
      <c r="L584">
        <v>0.43</v>
      </c>
      <c r="M584">
        <v>0.37</v>
      </c>
      <c r="N584">
        <v>0.28000000000000003</v>
      </c>
      <c r="O584">
        <v>0.19</v>
      </c>
      <c r="P584" t="s">
        <v>397</v>
      </c>
      <c r="Q584" t="s">
        <v>381</v>
      </c>
      <c r="R584" t="s">
        <v>398</v>
      </c>
      <c r="S584" t="s">
        <v>399</v>
      </c>
      <c r="T584" t="s">
        <v>399</v>
      </c>
    </row>
    <row r="585" spans="1:20">
      <c r="A585" t="s">
        <v>1566</v>
      </c>
      <c r="B585" t="s">
        <v>404</v>
      </c>
      <c r="C585" t="s">
        <v>1567</v>
      </c>
      <c r="D585">
        <v>9.6</v>
      </c>
      <c r="E585">
        <v>9.6</v>
      </c>
      <c r="F585">
        <v>9.6</v>
      </c>
      <c r="G585">
        <v>9.6</v>
      </c>
      <c r="H585">
        <v>9.6</v>
      </c>
      <c r="I585">
        <v>9.6</v>
      </c>
      <c r="J585">
        <v>9.6</v>
      </c>
      <c r="K585">
        <v>9.6</v>
      </c>
      <c r="L585">
        <v>9.6</v>
      </c>
      <c r="M585">
        <v>9.6</v>
      </c>
      <c r="N585">
        <v>9.6</v>
      </c>
      <c r="O585">
        <v>9.6</v>
      </c>
      <c r="P585" t="s">
        <v>410</v>
      </c>
      <c r="Q585" t="s">
        <v>381</v>
      </c>
      <c r="R585" t="s">
        <v>398</v>
      </c>
      <c r="S585" t="s">
        <v>1031</v>
      </c>
      <c r="T585" t="s">
        <v>1032</v>
      </c>
    </row>
    <row r="586" spans="1:20">
      <c r="A586" t="s">
        <v>1568</v>
      </c>
      <c r="B586" t="s">
        <v>437</v>
      </c>
      <c r="C586" t="s">
        <v>1569</v>
      </c>
      <c r="D586">
        <v>210</v>
      </c>
      <c r="E586">
        <v>210</v>
      </c>
      <c r="F586">
        <v>210</v>
      </c>
      <c r="G586">
        <v>210</v>
      </c>
      <c r="H586">
        <v>210</v>
      </c>
      <c r="I586">
        <v>210</v>
      </c>
      <c r="J586">
        <v>210</v>
      </c>
      <c r="K586">
        <v>210</v>
      </c>
      <c r="L586">
        <v>210</v>
      </c>
      <c r="M586">
        <v>210</v>
      </c>
      <c r="N586">
        <v>210</v>
      </c>
      <c r="O586">
        <v>210</v>
      </c>
      <c r="P586" t="s">
        <v>410</v>
      </c>
      <c r="Q586" t="s">
        <v>381</v>
      </c>
      <c r="R586" t="s">
        <v>398</v>
      </c>
      <c r="S586" t="s">
        <v>399</v>
      </c>
      <c r="T586" t="s">
        <v>399</v>
      </c>
    </row>
    <row r="587" spans="1:20">
      <c r="A587" t="s">
        <v>1570</v>
      </c>
      <c r="B587" t="s">
        <v>404</v>
      </c>
      <c r="C587" t="s">
        <v>1571</v>
      </c>
      <c r="D587">
        <v>0</v>
      </c>
      <c r="E587">
        <v>0.12</v>
      </c>
      <c r="F587">
        <v>0.52</v>
      </c>
      <c r="G587">
        <v>1.66</v>
      </c>
      <c r="H587">
        <v>1.53</v>
      </c>
      <c r="I587">
        <v>2.2400000000000002</v>
      </c>
      <c r="J587">
        <v>2.09</v>
      </c>
      <c r="K587">
        <v>2.0499999999999998</v>
      </c>
      <c r="L587">
        <v>1.67</v>
      </c>
      <c r="M587">
        <v>1.47</v>
      </c>
      <c r="N587">
        <v>0.21</v>
      </c>
      <c r="O587">
        <v>0</v>
      </c>
      <c r="P587" t="s">
        <v>410</v>
      </c>
      <c r="Q587" t="s">
        <v>381</v>
      </c>
      <c r="R587" t="s">
        <v>398</v>
      </c>
      <c r="S587" t="s">
        <v>399</v>
      </c>
      <c r="T587" t="s">
        <v>399</v>
      </c>
    </row>
    <row r="588" spans="1:20">
      <c r="A588" t="s">
        <v>1572</v>
      </c>
      <c r="B588" t="s">
        <v>404</v>
      </c>
      <c r="C588" t="s">
        <v>1573</v>
      </c>
      <c r="D588">
        <v>16.559999999999999</v>
      </c>
      <c r="E588">
        <v>21.13</v>
      </c>
      <c r="F588">
        <v>21.02</v>
      </c>
      <c r="G588">
        <v>16.62</v>
      </c>
      <c r="H588">
        <v>21.79</v>
      </c>
      <c r="I588">
        <v>21.05</v>
      </c>
      <c r="J588">
        <v>22.02</v>
      </c>
      <c r="K588">
        <v>19.239999999999998</v>
      </c>
      <c r="L588">
        <v>25</v>
      </c>
      <c r="M588">
        <v>25</v>
      </c>
      <c r="N588">
        <v>25</v>
      </c>
      <c r="O588">
        <v>25</v>
      </c>
      <c r="P588" t="s">
        <v>397</v>
      </c>
      <c r="Q588" t="s">
        <v>381</v>
      </c>
      <c r="R588" t="s">
        <v>398</v>
      </c>
      <c r="S588" t="s">
        <v>399</v>
      </c>
      <c r="T588" t="s">
        <v>399</v>
      </c>
    </row>
    <row r="589" spans="1:20">
      <c r="A589" t="s">
        <v>1574</v>
      </c>
      <c r="B589" t="s">
        <v>404</v>
      </c>
      <c r="C589" t="s">
        <v>1575</v>
      </c>
      <c r="D589">
        <v>0</v>
      </c>
      <c r="E589">
        <v>0</v>
      </c>
      <c r="F589">
        <v>0</v>
      </c>
      <c r="G589">
        <v>0</v>
      </c>
      <c r="H589">
        <v>0</v>
      </c>
      <c r="I589">
        <v>0</v>
      </c>
      <c r="J589">
        <v>0</v>
      </c>
      <c r="K589">
        <v>0</v>
      </c>
      <c r="L589">
        <v>0</v>
      </c>
      <c r="M589">
        <v>0</v>
      </c>
      <c r="N589">
        <v>0</v>
      </c>
      <c r="O589">
        <v>0</v>
      </c>
      <c r="P589" t="s">
        <v>397</v>
      </c>
      <c r="Q589" t="s">
        <v>381</v>
      </c>
      <c r="R589" t="s">
        <v>406</v>
      </c>
      <c r="S589" t="s">
        <v>399</v>
      </c>
      <c r="T589" t="s">
        <v>399</v>
      </c>
    </row>
    <row r="590" spans="1:20">
      <c r="A590" t="s">
        <v>1576</v>
      </c>
      <c r="B590" t="s">
        <v>404</v>
      </c>
      <c r="C590" t="s">
        <v>1577</v>
      </c>
      <c r="D590">
        <v>0</v>
      </c>
      <c r="E590">
        <v>0</v>
      </c>
      <c r="F590">
        <v>0</v>
      </c>
      <c r="G590">
        <v>0</v>
      </c>
      <c r="H590">
        <v>0</v>
      </c>
      <c r="I590">
        <v>0</v>
      </c>
      <c r="J590">
        <v>0</v>
      </c>
      <c r="K590">
        <v>0</v>
      </c>
      <c r="L590">
        <v>0</v>
      </c>
      <c r="M590">
        <v>0</v>
      </c>
      <c r="N590">
        <v>0</v>
      </c>
      <c r="O590">
        <v>0</v>
      </c>
      <c r="P590" t="s">
        <v>397</v>
      </c>
      <c r="Q590" t="s">
        <v>381</v>
      </c>
      <c r="R590" t="s">
        <v>406</v>
      </c>
      <c r="S590" t="s">
        <v>399</v>
      </c>
      <c r="T590" t="s">
        <v>399</v>
      </c>
    </row>
    <row r="591" spans="1:20">
      <c r="A591" t="s">
        <v>1578</v>
      </c>
      <c r="B591" t="s">
        <v>404</v>
      </c>
      <c r="C591" t="s">
        <v>1579</v>
      </c>
      <c r="D591">
        <v>3.36</v>
      </c>
      <c r="E591">
        <v>3.36</v>
      </c>
      <c r="F591">
        <v>3.36</v>
      </c>
      <c r="G591">
        <v>3.36</v>
      </c>
      <c r="H591">
        <v>3.36</v>
      </c>
      <c r="I591">
        <v>3.36</v>
      </c>
      <c r="J591">
        <v>3.36</v>
      </c>
      <c r="K591">
        <v>3.36</v>
      </c>
      <c r="L591">
        <v>3.36</v>
      </c>
      <c r="M591">
        <v>3.36</v>
      </c>
      <c r="N591">
        <v>3.36</v>
      </c>
      <c r="O591">
        <v>3.36</v>
      </c>
      <c r="P591" t="s">
        <v>410</v>
      </c>
      <c r="Q591" t="s">
        <v>381</v>
      </c>
      <c r="R591" t="s">
        <v>398</v>
      </c>
      <c r="S591" t="s">
        <v>1031</v>
      </c>
      <c r="T591" t="s">
        <v>1032</v>
      </c>
    </row>
    <row r="592" spans="1:20">
      <c r="A592" t="s">
        <v>1580</v>
      </c>
      <c r="B592" t="s">
        <v>380</v>
      </c>
      <c r="C592" t="s">
        <v>1581</v>
      </c>
      <c r="D592">
        <v>0</v>
      </c>
      <c r="E592">
        <v>0</v>
      </c>
      <c r="F592">
        <v>0</v>
      </c>
      <c r="G592">
        <v>0</v>
      </c>
      <c r="H592">
        <v>0</v>
      </c>
      <c r="I592">
        <v>0</v>
      </c>
      <c r="J592">
        <v>0</v>
      </c>
      <c r="K592">
        <v>0</v>
      </c>
      <c r="L592">
        <v>0</v>
      </c>
      <c r="M592">
        <v>0</v>
      </c>
      <c r="N592">
        <v>0</v>
      </c>
      <c r="O592">
        <v>0</v>
      </c>
      <c r="P592" t="s">
        <v>397</v>
      </c>
      <c r="Q592" t="s">
        <v>381</v>
      </c>
      <c r="R592" t="s">
        <v>398</v>
      </c>
      <c r="S592" t="s">
        <v>399</v>
      </c>
      <c r="T592" t="s">
        <v>399</v>
      </c>
    </row>
    <row r="593" spans="1:20">
      <c r="A593" t="s">
        <v>1582</v>
      </c>
      <c r="B593" t="s">
        <v>422</v>
      </c>
      <c r="C593" t="s">
        <v>1583</v>
      </c>
      <c r="D593">
        <v>0</v>
      </c>
      <c r="E593">
        <v>0</v>
      </c>
      <c r="F593">
        <v>0</v>
      </c>
      <c r="G593">
        <v>0</v>
      </c>
      <c r="H593">
        <v>0</v>
      </c>
      <c r="I593">
        <v>0</v>
      </c>
      <c r="J593">
        <v>0</v>
      </c>
      <c r="K593">
        <v>0</v>
      </c>
      <c r="L593">
        <v>0</v>
      </c>
      <c r="M593">
        <v>0</v>
      </c>
      <c r="N593">
        <v>0</v>
      </c>
      <c r="O593">
        <v>0</v>
      </c>
      <c r="P593" t="s">
        <v>397</v>
      </c>
      <c r="Q593" t="s">
        <v>383</v>
      </c>
      <c r="R593" t="s">
        <v>398</v>
      </c>
      <c r="S593" t="s">
        <v>399</v>
      </c>
      <c r="T593" t="s">
        <v>399</v>
      </c>
    </row>
    <row r="594" spans="1:20">
      <c r="A594" t="s">
        <v>1584</v>
      </c>
      <c r="B594" t="s">
        <v>440</v>
      </c>
      <c r="C594" t="s">
        <v>1585</v>
      </c>
      <c r="D594">
        <v>0.05</v>
      </c>
      <c r="E594">
        <v>0</v>
      </c>
      <c r="F594">
        <v>0.09</v>
      </c>
      <c r="G594">
        <v>0.06</v>
      </c>
      <c r="H594">
        <v>0.12</v>
      </c>
      <c r="I594">
        <v>0.01</v>
      </c>
      <c r="J594">
        <v>0.03</v>
      </c>
      <c r="K594">
        <v>0.08</v>
      </c>
      <c r="L594">
        <v>0.09</v>
      </c>
      <c r="M594">
        <v>0.02</v>
      </c>
      <c r="N594">
        <v>0.03</v>
      </c>
      <c r="O594">
        <v>0.11</v>
      </c>
      <c r="P594" t="s">
        <v>397</v>
      </c>
      <c r="Q594" t="s">
        <v>381</v>
      </c>
      <c r="R594" t="s">
        <v>398</v>
      </c>
      <c r="S594" t="s">
        <v>399</v>
      </c>
      <c r="T594" t="s">
        <v>399</v>
      </c>
    </row>
    <row r="595" spans="1:20">
      <c r="A595" t="s">
        <v>1586</v>
      </c>
      <c r="B595" t="s">
        <v>440</v>
      </c>
      <c r="C595" t="s">
        <v>1587</v>
      </c>
      <c r="D595">
        <v>593.16</v>
      </c>
      <c r="E595">
        <v>593.16</v>
      </c>
      <c r="F595">
        <v>593.16</v>
      </c>
      <c r="G595">
        <v>593.16</v>
      </c>
      <c r="H595">
        <v>585</v>
      </c>
      <c r="I595">
        <v>575</v>
      </c>
      <c r="J595">
        <v>570</v>
      </c>
      <c r="K595">
        <v>570</v>
      </c>
      <c r="L595">
        <v>580</v>
      </c>
      <c r="M595">
        <v>593.16</v>
      </c>
      <c r="N595">
        <v>593.16</v>
      </c>
      <c r="O595">
        <v>593.16</v>
      </c>
      <c r="P595" t="s">
        <v>410</v>
      </c>
      <c r="Q595" t="s">
        <v>381</v>
      </c>
      <c r="R595" t="s">
        <v>398</v>
      </c>
      <c r="S595" t="s">
        <v>399</v>
      </c>
      <c r="T595" t="s">
        <v>399</v>
      </c>
    </row>
    <row r="596" spans="1:20">
      <c r="A596" t="s">
        <v>1588</v>
      </c>
      <c r="B596" t="s">
        <v>380</v>
      </c>
      <c r="C596" t="s">
        <v>1589</v>
      </c>
      <c r="D596">
        <v>35.75</v>
      </c>
      <c r="E596">
        <v>35.94</v>
      </c>
      <c r="F596">
        <v>33.69</v>
      </c>
      <c r="G596">
        <v>32.71</v>
      </c>
      <c r="H596">
        <v>29.32</v>
      </c>
      <c r="I596">
        <v>33.46</v>
      </c>
      <c r="J596">
        <v>33.020000000000003</v>
      </c>
      <c r="K596">
        <v>32.6</v>
      </c>
      <c r="L596">
        <v>32.11</v>
      </c>
      <c r="M596">
        <v>30.11</v>
      </c>
      <c r="N596">
        <v>30.43</v>
      </c>
      <c r="O596">
        <v>32.56</v>
      </c>
      <c r="P596" t="s">
        <v>397</v>
      </c>
      <c r="Q596" t="s">
        <v>381</v>
      </c>
      <c r="R596" t="s">
        <v>398</v>
      </c>
      <c r="S596" t="s">
        <v>399</v>
      </c>
      <c r="T596" t="s">
        <v>399</v>
      </c>
    </row>
    <row r="597" spans="1:20">
      <c r="A597" t="s">
        <v>1590</v>
      </c>
      <c r="B597" t="s">
        <v>380</v>
      </c>
      <c r="C597" t="s">
        <v>1591</v>
      </c>
      <c r="D597">
        <v>0.88</v>
      </c>
      <c r="E597">
        <v>1.35</v>
      </c>
      <c r="F597">
        <v>1.43</v>
      </c>
      <c r="G597">
        <v>2.4500000000000002</v>
      </c>
      <c r="H597">
        <v>2.39</v>
      </c>
      <c r="I597">
        <v>3.71</v>
      </c>
      <c r="J597">
        <v>2.3199999999999998</v>
      </c>
      <c r="K597">
        <v>2.0699999999999998</v>
      </c>
      <c r="L597">
        <v>2.0699999999999998</v>
      </c>
      <c r="M597">
        <v>0.69</v>
      </c>
      <c r="N597">
        <v>0.66</v>
      </c>
      <c r="O597">
        <v>1.19</v>
      </c>
      <c r="P597" t="s">
        <v>397</v>
      </c>
      <c r="Q597" t="s">
        <v>383</v>
      </c>
      <c r="R597" t="s">
        <v>398</v>
      </c>
      <c r="S597" t="s">
        <v>399</v>
      </c>
      <c r="T597" t="s">
        <v>399</v>
      </c>
    </row>
    <row r="598" spans="1:20">
      <c r="A598" t="s">
        <v>1592</v>
      </c>
      <c r="B598" t="s">
        <v>380</v>
      </c>
      <c r="C598" t="s">
        <v>1593</v>
      </c>
      <c r="D598">
        <v>0.34</v>
      </c>
      <c r="E598">
        <v>0.52</v>
      </c>
      <c r="F598">
        <v>0.55000000000000004</v>
      </c>
      <c r="G598">
        <v>0.94</v>
      </c>
      <c r="H598">
        <v>0.92</v>
      </c>
      <c r="I598">
        <v>1.43</v>
      </c>
      <c r="J598">
        <v>0.89</v>
      </c>
      <c r="K598">
        <v>0.8</v>
      </c>
      <c r="L598">
        <v>0.8</v>
      </c>
      <c r="M598">
        <v>0.26</v>
      </c>
      <c r="N598">
        <v>0.25</v>
      </c>
      <c r="O598">
        <v>0.46</v>
      </c>
      <c r="P598" t="s">
        <v>397</v>
      </c>
      <c r="Q598" t="s">
        <v>383</v>
      </c>
      <c r="R598" t="s">
        <v>398</v>
      </c>
      <c r="S598" t="s">
        <v>399</v>
      </c>
      <c r="T598" t="s">
        <v>399</v>
      </c>
    </row>
    <row r="599" spans="1:20">
      <c r="A599" t="s">
        <v>1594</v>
      </c>
      <c r="B599" t="s">
        <v>380</v>
      </c>
      <c r="C599" t="s">
        <v>1595</v>
      </c>
      <c r="D599">
        <v>0.84</v>
      </c>
      <c r="E599">
        <v>1.29</v>
      </c>
      <c r="F599">
        <v>1.36</v>
      </c>
      <c r="G599">
        <v>2.34</v>
      </c>
      <c r="H599">
        <v>2.2799999999999998</v>
      </c>
      <c r="I599">
        <v>3.54</v>
      </c>
      <c r="J599">
        <v>2.21</v>
      </c>
      <c r="K599">
        <v>1.97</v>
      </c>
      <c r="L599">
        <v>1.97</v>
      </c>
      <c r="M599">
        <v>0.66</v>
      </c>
      <c r="N599">
        <v>0.63</v>
      </c>
      <c r="O599">
        <v>1.1299999999999999</v>
      </c>
      <c r="P599" t="s">
        <v>397</v>
      </c>
      <c r="Q599" t="s">
        <v>383</v>
      </c>
      <c r="R599" t="s">
        <v>398</v>
      </c>
      <c r="S599" t="s">
        <v>399</v>
      </c>
      <c r="T599" t="s">
        <v>399</v>
      </c>
    </row>
    <row r="600" spans="1:20">
      <c r="A600" t="s">
        <v>1596</v>
      </c>
      <c r="B600" t="s">
        <v>380</v>
      </c>
      <c r="C600" t="s">
        <v>1597</v>
      </c>
      <c r="D600">
        <v>0.85</v>
      </c>
      <c r="E600">
        <v>1.3</v>
      </c>
      <c r="F600">
        <v>1.37</v>
      </c>
      <c r="G600">
        <v>2.36</v>
      </c>
      <c r="H600">
        <v>2.2999999999999998</v>
      </c>
      <c r="I600">
        <v>3.56</v>
      </c>
      <c r="J600">
        <v>2.23</v>
      </c>
      <c r="K600">
        <v>1.99</v>
      </c>
      <c r="L600">
        <v>1.99</v>
      </c>
      <c r="M600">
        <v>0.66</v>
      </c>
      <c r="N600">
        <v>0.63</v>
      </c>
      <c r="O600">
        <v>1.1399999999999999</v>
      </c>
      <c r="P600" t="s">
        <v>397</v>
      </c>
      <c r="Q600" t="s">
        <v>383</v>
      </c>
      <c r="R600" t="s">
        <v>398</v>
      </c>
      <c r="S600" t="s">
        <v>399</v>
      </c>
      <c r="T600" t="s">
        <v>399</v>
      </c>
    </row>
    <row r="601" spans="1:20">
      <c r="A601" t="s">
        <v>1598</v>
      </c>
      <c r="B601" t="s">
        <v>422</v>
      </c>
      <c r="C601" t="s">
        <v>1599</v>
      </c>
      <c r="D601">
        <v>0</v>
      </c>
      <c r="E601">
        <v>0</v>
      </c>
      <c r="F601">
        <v>0</v>
      </c>
      <c r="G601">
        <v>0</v>
      </c>
      <c r="H601">
        <v>0</v>
      </c>
      <c r="I601">
        <v>1.63</v>
      </c>
      <c r="J601">
        <v>1.63</v>
      </c>
      <c r="K601">
        <v>2.23</v>
      </c>
      <c r="L601">
        <v>2.06</v>
      </c>
      <c r="M601">
        <v>2</v>
      </c>
      <c r="N601">
        <v>2.4</v>
      </c>
      <c r="O601">
        <v>2.06</v>
      </c>
      <c r="P601" t="s">
        <v>397</v>
      </c>
      <c r="Q601" t="s">
        <v>383</v>
      </c>
      <c r="R601" t="s">
        <v>398</v>
      </c>
      <c r="S601" t="s">
        <v>399</v>
      </c>
      <c r="T601" t="s">
        <v>1600</v>
      </c>
    </row>
    <row r="602" spans="1:20">
      <c r="A602" t="s">
        <v>1601</v>
      </c>
      <c r="B602" t="s">
        <v>422</v>
      </c>
      <c r="C602" t="s">
        <v>1602</v>
      </c>
      <c r="D602">
        <v>0</v>
      </c>
      <c r="E602">
        <v>7.0000000000000007E-2</v>
      </c>
      <c r="F602">
        <v>0.31</v>
      </c>
      <c r="G602">
        <v>1</v>
      </c>
      <c r="H602">
        <v>0.92</v>
      </c>
      <c r="I602">
        <v>1.34</v>
      </c>
      <c r="J602">
        <v>1.25</v>
      </c>
      <c r="K602">
        <v>1.23</v>
      </c>
      <c r="L602">
        <v>1</v>
      </c>
      <c r="M602">
        <v>0.88</v>
      </c>
      <c r="N602">
        <v>0.12</v>
      </c>
      <c r="O602">
        <v>0</v>
      </c>
      <c r="P602" t="s">
        <v>397</v>
      </c>
      <c r="Q602" t="s">
        <v>383</v>
      </c>
      <c r="R602" t="s">
        <v>398</v>
      </c>
      <c r="S602" t="s">
        <v>399</v>
      </c>
      <c r="T602" t="s">
        <v>399</v>
      </c>
    </row>
    <row r="603" spans="1:20">
      <c r="A603" t="s">
        <v>1603</v>
      </c>
      <c r="B603" t="s">
        <v>422</v>
      </c>
      <c r="C603" t="s">
        <v>1604</v>
      </c>
      <c r="D603">
        <v>10</v>
      </c>
      <c r="E603">
        <v>10</v>
      </c>
      <c r="F603">
        <v>10</v>
      </c>
      <c r="G603">
        <v>10</v>
      </c>
      <c r="H603">
        <v>10</v>
      </c>
      <c r="I603">
        <v>10</v>
      </c>
      <c r="J603">
        <v>10</v>
      </c>
      <c r="K603">
        <v>10</v>
      </c>
      <c r="L603">
        <v>10</v>
      </c>
      <c r="M603">
        <v>10</v>
      </c>
      <c r="N603">
        <v>10</v>
      </c>
      <c r="O603">
        <v>10</v>
      </c>
      <c r="P603" t="s">
        <v>397</v>
      </c>
      <c r="Q603" t="s">
        <v>383</v>
      </c>
      <c r="R603" t="s">
        <v>398</v>
      </c>
      <c r="S603" t="s">
        <v>399</v>
      </c>
      <c r="T603" t="s">
        <v>399</v>
      </c>
    </row>
    <row r="604" spans="1:20">
      <c r="A604" t="s">
        <v>1605</v>
      </c>
      <c r="B604" t="s">
        <v>422</v>
      </c>
      <c r="C604" t="s">
        <v>1606</v>
      </c>
      <c r="D604">
        <v>10</v>
      </c>
      <c r="E604">
        <v>10</v>
      </c>
      <c r="F604">
        <v>10</v>
      </c>
      <c r="G604">
        <v>10</v>
      </c>
      <c r="H604">
        <v>10</v>
      </c>
      <c r="I604">
        <v>10</v>
      </c>
      <c r="J604">
        <v>10</v>
      </c>
      <c r="K604">
        <v>10</v>
      </c>
      <c r="L604">
        <v>10</v>
      </c>
      <c r="M604">
        <v>10</v>
      </c>
      <c r="N604">
        <v>10</v>
      </c>
      <c r="O604">
        <v>10</v>
      </c>
      <c r="P604" t="s">
        <v>397</v>
      </c>
      <c r="Q604" t="s">
        <v>383</v>
      </c>
      <c r="R604" t="s">
        <v>398</v>
      </c>
      <c r="S604" t="s">
        <v>399</v>
      </c>
      <c r="T604" t="s">
        <v>399</v>
      </c>
    </row>
    <row r="605" spans="1:20">
      <c r="A605" t="s">
        <v>1607</v>
      </c>
      <c r="B605" t="s">
        <v>422</v>
      </c>
      <c r="C605" t="s">
        <v>1608</v>
      </c>
      <c r="D605">
        <v>0</v>
      </c>
      <c r="E605">
        <v>0.13</v>
      </c>
      <c r="F605">
        <v>0.56999999999999995</v>
      </c>
      <c r="G605">
        <v>1.83</v>
      </c>
      <c r="H605">
        <v>1.68</v>
      </c>
      <c r="I605">
        <v>2.46</v>
      </c>
      <c r="J605">
        <v>2.29</v>
      </c>
      <c r="K605">
        <v>2.2599999999999998</v>
      </c>
      <c r="L605">
        <v>1.84</v>
      </c>
      <c r="M605">
        <v>1.62</v>
      </c>
      <c r="N605">
        <v>0.23</v>
      </c>
      <c r="O605">
        <v>0</v>
      </c>
      <c r="P605" t="s">
        <v>397</v>
      </c>
      <c r="Q605" t="s">
        <v>383</v>
      </c>
      <c r="R605" t="s">
        <v>398</v>
      </c>
      <c r="S605" t="s">
        <v>399</v>
      </c>
      <c r="T605" t="s">
        <v>399</v>
      </c>
    </row>
    <row r="606" spans="1:20">
      <c r="A606" t="s">
        <v>1609</v>
      </c>
      <c r="B606" t="s">
        <v>422</v>
      </c>
      <c r="C606" t="s">
        <v>1610</v>
      </c>
      <c r="D606">
        <v>0</v>
      </c>
      <c r="E606">
        <v>0.04</v>
      </c>
      <c r="F606">
        <v>0.16</v>
      </c>
      <c r="G606">
        <v>0.5</v>
      </c>
      <c r="H606">
        <v>0.46</v>
      </c>
      <c r="I606">
        <v>0.67</v>
      </c>
      <c r="J606">
        <v>0.63</v>
      </c>
      <c r="K606">
        <v>0.62</v>
      </c>
      <c r="L606">
        <v>0.5</v>
      </c>
      <c r="M606">
        <v>0.44</v>
      </c>
      <c r="N606">
        <v>0.06</v>
      </c>
      <c r="O606">
        <v>0</v>
      </c>
      <c r="P606" t="s">
        <v>397</v>
      </c>
      <c r="Q606" t="s">
        <v>383</v>
      </c>
      <c r="R606" t="s">
        <v>398</v>
      </c>
      <c r="S606" t="s">
        <v>399</v>
      </c>
      <c r="T606" t="s">
        <v>399</v>
      </c>
    </row>
    <row r="607" spans="1:20">
      <c r="A607" t="s">
        <v>1611</v>
      </c>
      <c r="B607" t="s">
        <v>422</v>
      </c>
      <c r="C607" t="s">
        <v>1612</v>
      </c>
      <c r="D607">
        <v>0</v>
      </c>
      <c r="E607">
        <v>0.02</v>
      </c>
      <c r="F607">
        <v>0.1</v>
      </c>
      <c r="G607">
        <v>0.33</v>
      </c>
      <c r="H607">
        <v>0.31</v>
      </c>
      <c r="I607">
        <v>0.45</v>
      </c>
      <c r="J607">
        <v>0.42</v>
      </c>
      <c r="K607">
        <v>0.41</v>
      </c>
      <c r="L607">
        <v>0.33</v>
      </c>
      <c r="M607">
        <v>0.28999999999999998</v>
      </c>
      <c r="N607">
        <v>0.04</v>
      </c>
      <c r="O607">
        <v>0</v>
      </c>
      <c r="P607" t="s">
        <v>397</v>
      </c>
      <c r="Q607" t="s">
        <v>383</v>
      </c>
      <c r="R607" t="s">
        <v>398</v>
      </c>
      <c r="S607" t="s">
        <v>399</v>
      </c>
      <c r="T607" t="s">
        <v>399</v>
      </c>
    </row>
    <row r="608" spans="1:20">
      <c r="A608" t="s">
        <v>1613</v>
      </c>
      <c r="B608" t="s">
        <v>422</v>
      </c>
      <c r="C608" t="s">
        <v>1614</v>
      </c>
      <c r="D608">
        <v>0</v>
      </c>
      <c r="E608">
        <v>0</v>
      </c>
      <c r="F608">
        <v>0</v>
      </c>
      <c r="G608">
        <v>0</v>
      </c>
      <c r="H608">
        <v>0</v>
      </c>
      <c r="I608">
        <v>1.82</v>
      </c>
      <c r="J608">
        <v>1.73</v>
      </c>
      <c r="K608">
        <v>1.65</v>
      </c>
      <c r="L608">
        <v>1.34</v>
      </c>
      <c r="M608">
        <v>2.34</v>
      </c>
      <c r="N608">
        <v>2.58</v>
      </c>
      <c r="O608">
        <v>1.92</v>
      </c>
      <c r="P608" t="s">
        <v>397</v>
      </c>
      <c r="Q608" t="s">
        <v>383</v>
      </c>
      <c r="R608" t="s">
        <v>398</v>
      </c>
      <c r="S608" t="s">
        <v>399</v>
      </c>
      <c r="T608" t="s">
        <v>1615</v>
      </c>
    </row>
    <row r="609" spans="1:20">
      <c r="A609" t="s">
        <v>1616</v>
      </c>
      <c r="B609" t="s">
        <v>422</v>
      </c>
      <c r="C609" t="s">
        <v>1617</v>
      </c>
      <c r="D609">
        <v>29.78</v>
      </c>
      <c r="E609">
        <v>25.27</v>
      </c>
      <c r="F609">
        <v>22.78</v>
      </c>
      <c r="G609">
        <v>25.17</v>
      </c>
      <c r="H609">
        <v>22.04</v>
      </c>
      <c r="I609">
        <v>25.36</v>
      </c>
      <c r="J609">
        <v>27.27</v>
      </c>
      <c r="K609">
        <v>25.93</v>
      </c>
      <c r="L609">
        <v>25.77</v>
      </c>
      <c r="M609">
        <v>24.96</v>
      </c>
      <c r="N609">
        <v>24.55</v>
      </c>
      <c r="O609">
        <v>26.7</v>
      </c>
      <c r="P609" t="s">
        <v>397</v>
      </c>
      <c r="Q609" t="s">
        <v>383</v>
      </c>
      <c r="R609" t="s">
        <v>398</v>
      </c>
      <c r="S609" t="s">
        <v>399</v>
      </c>
      <c r="T609" t="s">
        <v>399</v>
      </c>
    </row>
    <row r="610" spans="1:20">
      <c r="A610" t="s">
        <v>1618</v>
      </c>
      <c r="B610" t="s">
        <v>422</v>
      </c>
      <c r="C610" t="s">
        <v>1619</v>
      </c>
      <c r="D610">
        <v>46</v>
      </c>
      <c r="E610">
        <v>46</v>
      </c>
      <c r="F610">
        <v>46</v>
      </c>
      <c r="G610">
        <v>46</v>
      </c>
      <c r="H610">
        <v>46</v>
      </c>
      <c r="I610">
        <v>46</v>
      </c>
      <c r="J610">
        <v>46</v>
      </c>
      <c r="K610">
        <v>46</v>
      </c>
      <c r="L610">
        <v>46</v>
      </c>
      <c r="M610">
        <v>46</v>
      </c>
      <c r="N610">
        <v>46</v>
      </c>
      <c r="O610">
        <v>46</v>
      </c>
      <c r="P610" t="s">
        <v>410</v>
      </c>
      <c r="Q610" t="s">
        <v>383</v>
      </c>
      <c r="R610" t="s">
        <v>398</v>
      </c>
      <c r="S610" t="s">
        <v>399</v>
      </c>
      <c r="T610" t="s">
        <v>399</v>
      </c>
    </row>
    <row r="611" spans="1:20">
      <c r="A611" t="s">
        <v>1620</v>
      </c>
      <c r="B611" t="s">
        <v>422</v>
      </c>
      <c r="C611" t="s">
        <v>1621</v>
      </c>
      <c r="D611">
        <v>4.5999999999999996</v>
      </c>
      <c r="E611">
        <v>4.5</v>
      </c>
      <c r="F611">
        <v>3.9</v>
      </c>
      <c r="G611">
        <v>5</v>
      </c>
      <c r="H611">
        <v>4.5999999999999996</v>
      </c>
      <c r="I611">
        <v>4.7</v>
      </c>
      <c r="J611">
        <v>4.5999999999999996</v>
      </c>
      <c r="K611">
        <v>4.8</v>
      </c>
      <c r="L611">
        <v>4.7</v>
      </c>
      <c r="M611">
        <v>4.5</v>
      </c>
      <c r="N611">
        <v>4.5</v>
      </c>
      <c r="O611">
        <v>4.2</v>
      </c>
      <c r="P611" t="s">
        <v>410</v>
      </c>
      <c r="Q611" t="s">
        <v>383</v>
      </c>
      <c r="R611" t="s">
        <v>398</v>
      </c>
      <c r="S611" t="s">
        <v>399</v>
      </c>
      <c r="T611" t="s">
        <v>399</v>
      </c>
    </row>
    <row r="612" spans="1:20">
      <c r="A612" t="s">
        <v>1622</v>
      </c>
      <c r="B612" t="s">
        <v>440</v>
      </c>
      <c r="C612" t="s">
        <v>1623</v>
      </c>
      <c r="D612">
        <v>0.01</v>
      </c>
      <c r="E612">
        <v>0.01</v>
      </c>
      <c r="F612">
        <v>0.01</v>
      </c>
      <c r="G612">
        <v>0.01</v>
      </c>
      <c r="H612">
        <v>0.01</v>
      </c>
      <c r="I612">
        <v>0.01</v>
      </c>
      <c r="J612">
        <v>0.01</v>
      </c>
      <c r="K612">
        <v>0.01</v>
      </c>
      <c r="L612">
        <v>0.01</v>
      </c>
      <c r="M612">
        <v>0.01</v>
      </c>
      <c r="N612">
        <v>0.01</v>
      </c>
      <c r="O612">
        <v>0.01</v>
      </c>
      <c r="P612" t="s">
        <v>397</v>
      </c>
      <c r="Q612" t="s">
        <v>381</v>
      </c>
      <c r="R612" t="s">
        <v>398</v>
      </c>
      <c r="S612" t="s">
        <v>399</v>
      </c>
      <c r="T612" t="s">
        <v>399</v>
      </c>
    </row>
    <row r="613" spans="1:20">
      <c r="A613" t="s">
        <v>1624</v>
      </c>
      <c r="B613" t="s">
        <v>380</v>
      </c>
      <c r="C613" t="s">
        <v>1625</v>
      </c>
      <c r="D613">
        <v>47.3</v>
      </c>
      <c r="E613">
        <v>46.65</v>
      </c>
      <c r="F613">
        <v>46</v>
      </c>
      <c r="G613">
        <v>45.2</v>
      </c>
      <c r="H613">
        <v>46.6</v>
      </c>
      <c r="I613">
        <v>45.2</v>
      </c>
      <c r="J613">
        <v>45.9</v>
      </c>
      <c r="K613">
        <v>44.4</v>
      </c>
      <c r="L613">
        <v>44.8</v>
      </c>
      <c r="M613">
        <v>46</v>
      </c>
      <c r="N613">
        <v>46.5</v>
      </c>
      <c r="O613">
        <v>46.8</v>
      </c>
      <c r="P613" t="s">
        <v>410</v>
      </c>
      <c r="Q613" t="s">
        <v>381</v>
      </c>
      <c r="R613" t="s">
        <v>398</v>
      </c>
      <c r="S613" t="s">
        <v>399</v>
      </c>
      <c r="T613" t="s">
        <v>399</v>
      </c>
    </row>
    <row r="614" spans="1:20">
      <c r="A614" t="s">
        <v>1626</v>
      </c>
      <c r="B614" t="s">
        <v>440</v>
      </c>
      <c r="C614" t="s">
        <v>1626</v>
      </c>
      <c r="D614">
        <v>0.01</v>
      </c>
      <c r="E614">
        <v>0.01</v>
      </c>
      <c r="F614">
        <v>0.01</v>
      </c>
      <c r="G614">
        <v>0.01</v>
      </c>
      <c r="H614">
        <v>0.01</v>
      </c>
      <c r="I614">
        <v>0.02</v>
      </c>
      <c r="J614">
        <v>0.03</v>
      </c>
      <c r="K614">
        <v>0.04</v>
      </c>
      <c r="L614">
        <v>0.01</v>
      </c>
      <c r="M614">
        <v>0.02</v>
      </c>
      <c r="N614">
        <v>0.02</v>
      </c>
      <c r="O614">
        <v>0</v>
      </c>
      <c r="P614" t="s">
        <v>397</v>
      </c>
      <c r="Q614" t="s">
        <v>381</v>
      </c>
      <c r="R614" t="s">
        <v>398</v>
      </c>
      <c r="S614" t="s">
        <v>399</v>
      </c>
      <c r="T614" t="s">
        <v>399</v>
      </c>
    </row>
    <row r="615" spans="1:20">
      <c r="A615" t="s">
        <v>1627</v>
      </c>
      <c r="B615" t="s">
        <v>401</v>
      </c>
      <c r="C615" t="s">
        <v>1628</v>
      </c>
      <c r="D615">
        <v>47.2</v>
      </c>
      <c r="E615">
        <v>47.2</v>
      </c>
      <c r="F615">
        <v>47.2</v>
      </c>
      <c r="G615">
        <v>47.2</v>
      </c>
      <c r="H615">
        <v>47.2</v>
      </c>
      <c r="I615">
        <v>47.2</v>
      </c>
      <c r="J615">
        <v>47.2</v>
      </c>
      <c r="K615">
        <v>47.2</v>
      </c>
      <c r="L615">
        <v>47.2</v>
      </c>
      <c r="M615">
        <v>47.2</v>
      </c>
      <c r="N615">
        <v>47.2</v>
      </c>
      <c r="O615">
        <v>47.2</v>
      </c>
      <c r="P615" t="s">
        <v>410</v>
      </c>
      <c r="Q615" t="s">
        <v>383</v>
      </c>
      <c r="R615" t="s">
        <v>398</v>
      </c>
      <c r="S615" t="s">
        <v>399</v>
      </c>
      <c r="T615" t="s">
        <v>399</v>
      </c>
    </row>
    <row r="616" spans="1:20">
      <c r="A616" t="s">
        <v>1629</v>
      </c>
      <c r="B616" t="s">
        <v>401</v>
      </c>
      <c r="C616" t="s">
        <v>1630</v>
      </c>
      <c r="D616">
        <v>215</v>
      </c>
      <c r="E616">
        <v>215</v>
      </c>
      <c r="F616">
        <v>215</v>
      </c>
      <c r="G616">
        <v>215</v>
      </c>
      <c r="H616">
        <v>215</v>
      </c>
      <c r="I616">
        <v>215</v>
      </c>
      <c r="J616">
        <v>215</v>
      </c>
      <c r="K616">
        <v>215</v>
      </c>
      <c r="L616">
        <v>215</v>
      </c>
      <c r="M616">
        <v>215</v>
      </c>
      <c r="N616">
        <v>215</v>
      </c>
      <c r="O616">
        <v>215</v>
      </c>
      <c r="P616" t="s">
        <v>410</v>
      </c>
      <c r="Q616" t="s">
        <v>383</v>
      </c>
      <c r="R616" t="s">
        <v>398</v>
      </c>
      <c r="S616" t="s">
        <v>399</v>
      </c>
      <c r="T616" t="s">
        <v>399</v>
      </c>
    </row>
    <row r="617" spans="1:20">
      <c r="A617" t="s">
        <v>1631</v>
      </c>
      <c r="B617" t="s">
        <v>401</v>
      </c>
      <c r="C617" t="s">
        <v>1632</v>
      </c>
      <c r="D617">
        <v>215.29</v>
      </c>
      <c r="E617">
        <v>215.29</v>
      </c>
      <c r="F617">
        <v>215.29</v>
      </c>
      <c r="G617">
        <v>215.29</v>
      </c>
      <c r="H617">
        <v>215.29</v>
      </c>
      <c r="I617">
        <v>215.29</v>
      </c>
      <c r="J617">
        <v>215.29</v>
      </c>
      <c r="K617">
        <v>215.29</v>
      </c>
      <c r="L617">
        <v>215.29</v>
      </c>
      <c r="M617">
        <v>215.29</v>
      </c>
      <c r="N617">
        <v>215.29</v>
      </c>
      <c r="O617">
        <v>215.29</v>
      </c>
      <c r="P617" t="s">
        <v>410</v>
      </c>
      <c r="Q617" t="s">
        <v>383</v>
      </c>
      <c r="R617" t="s">
        <v>398</v>
      </c>
      <c r="S617" t="s">
        <v>399</v>
      </c>
      <c r="T617" t="s">
        <v>399</v>
      </c>
    </row>
    <row r="618" spans="1:20">
      <c r="A618" t="s">
        <v>1633</v>
      </c>
      <c r="B618" t="s">
        <v>401</v>
      </c>
      <c r="C618" t="s">
        <v>1634</v>
      </c>
      <c r="D618">
        <v>130</v>
      </c>
      <c r="E618">
        <v>130</v>
      </c>
      <c r="F618">
        <v>130</v>
      </c>
      <c r="G618">
        <v>130</v>
      </c>
      <c r="H618">
        <v>130</v>
      </c>
      <c r="I618">
        <v>130</v>
      </c>
      <c r="J618">
        <v>130</v>
      </c>
      <c r="K618">
        <v>130</v>
      </c>
      <c r="L618">
        <v>130</v>
      </c>
      <c r="M618">
        <v>130</v>
      </c>
      <c r="N618">
        <v>130</v>
      </c>
      <c r="O618">
        <v>130</v>
      </c>
      <c r="P618" t="s">
        <v>410</v>
      </c>
      <c r="Q618" t="s">
        <v>383</v>
      </c>
      <c r="R618" t="s">
        <v>398</v>
      </c>
      <c r="S618" t="s">
        <v>399</v>
      </c>
      <c r="T618" t="s">
        <v>399</v>
      </c>
    </row>
    <row r="619" spans="1:20">
      <c r="A619" t="s">
        <v>1635</v>
      </c>
      <c r="B619" t="s">
        <v>404</v>
      </c>
      <c r="C619" t="s">
        <v>1636</v>
      </c>
      <c r="D619">
        <v>0</v>
      </c>
      <c r="E619">
        <v>1.44</v>
      </c>
      <c r="F619">
        <v>6.24</v>
      </c>
      <c r="G619">
        <v>19.920000000000002</v>
      </c>
      <c r="H619">
        <v>18.3</v>
      </c>
      <c r="I619">
        <v>26.88</v>
      </c>
      <c r="J619">
        <v>25.02</v>
      </c>
      <c r="K619">
        <v>24.6</v>
      </c>
      <c r="L619">
        <v>20.04</v>
      </c>
      <c r="M619">
        <v>17.64</v>
      </c>
      <c r="N619">
        <v>2.46</v>
      </c>
      <c r="O619">
        <v>0</v>
      </c>
      <c r="P619" t="s">
        <v>397</v>
      </c>
      <c r="Q619" t="s">
        <v>381</v>
      </c>
      <c r="R619" t="s">
        <v>398</v>
      </c>
      <c r="S619" t="s">
        <v>399</v>
      </c>
      <c r="T619" t="s">
        <v>399</v>
      </c>
    </row>
    <row r="620" spans="1:20">
      <c r="A620" t="s">
        <v>1637</v>
      </c>
      <c r="B620" t="s">
        <v>404</v>
      </c>
      <c r="C620" t="s">
        <v>1638</v>
      </c>
      <c r="D620">
        <v>0</v>
      </c>
      <c r="E620">
        <v>0</v>
      </c>
      <c r="F620">
        <v>0</v>
      </c>
      <c r="G620">
        <v>0</v>
      </c>
      <c r="H620">
        <v>0</v>
      </c>
      <c r="I620">
        <v>0</v>
      </c>
      <c r="J620">
        <v>0</v>
      </c>
      <c r="K620">
        <v>0</v>
      </c>
      <c r="L620">
        <v>0</v>
      </c>
      <c r="M620">
        <v>0</v>
      </c>
      <c r="N620">
        <v>0</v>
      </c>
      <c r="O620">
        <v>0</v>
      </c>
      <c r="P620" t="s">
        <v>397</v>
      </c>
      <c r="Q620" t="s">
        <v>381</v>
      </c>
      <c r="R620" t="s">
        <v>406</v>
      </c>
      <c r="S620" t="s">
        <v>399</v>
      </c>
      <c r="T620" t="s">
        <v>399</v>
      </c>
    </row>
    <row r="621" spans="1:20">
      <c r="A621" t="s">
        <v>1639</v>
      </c>
      <c r="B621" t="s">
        <v>422</v>
      </c>
      <c r="C621" t="s">
        <v>1640</v>
      </c>
      <c r="D621">
        <v>7.13</v>
      </c>
      <c r="E621">
        <v>7.48</v>
      </c>
      <c r="F621">
        <v>12.14</v>
      </c>
      <c r="G621">
        <v>12.58</v>
      </c>
      <c r="H621">
        <v>12.58</v>
      </c>
      <c r="I621">
        <v>14.2</v>
      </c>
      <c r="J621">
        <v>14.36</v>
      </c>
      <c r="K621">
        <v>14.36</v>
      </c>
      <c r="L621">
        <v>14.36</v>
      </c>
      <c r="M621">
        <v>14.08</v>
      </c>
      <c r="N621">
        <v>12.58</v>
      </c>
      <c r="O621">
        <v>12.58</v>
      </c>
      <c r="P621" t="s">
        <v>410</v>
      </c>
      <c r="Q621" t="s">
        <v>383</v>
      </c>
      <c r="R621" t="s">
        <v>398</v>
      </c>
      <c r="S621" t="s">
        <v>399</v>
      </c>
      <c r="T621" t="s">
        <v>399</v>
      </c>
    </row>
    <row r="622" spans="1:20">
      <c r="A622" t="s">
        <v>1641</v>
      </c>
      <c r="B622" t="s">
        <v>380</v>
      </c>
      <c r="C622" t="s">
        <v>1642</v>
      </c>
      <c r="D622">
        <v>0</v>
      </c>
      <c r="E622">
        <v>0.48</v>
      </c>
      <c r="F622">
        <v>2.08</v>
      </c>
      <c r="G622">
        <v>6.64</v>
      </c>
      <c r="H622">
        <v>6.1</v>
      </c>
      <c r="I622">
        <v>8.9600000000000009</v>
      </c>
      <c r="J622">
        <v>8.34</v>
      </c>
      <c r="K622">
        <v>8.1999999999999993</v>
      </c>
      <c r="L622">
        <v>6.68</v>
      </c>
      <c r="M622">
        <v>5.88</v>
      </c>
      <c r="N622">
        <v>0.82</v>
      </c>
      <c r="O622">
        <v>0</v>
      </c>
      <c r="P622" t="s">
        <v>397</v>
      </c>
      <c r="Q622" t="s">
        <v>383</v>
      </c>
      <c r="R622" t="s">
        <v>398</v>
      </c>
      <c r="S622" t="s">
        <v>399</v>
      </c>
      <c r="T622" t="s">
        <v>399</v>
      </c>
    </row>
    <row r="623" spans="1:20">
      <c r="A623" t="s">
        <v>1643</v>
      </c>
      <c r="B623" t="s">
        <v>380</v>
      </c>
      <c r="C623" t="s">
        <v>1644</v>
      </c>
      <c r="D623">
        <v>0</v>
      </c>
      <c r="E623">
        <v>0</v>
      </c>
      <c r="F623">
        <v>0</v>
      </c>
      <c r="G623">
        <v>0</v>
      </c>
      <c r="H623">
        <v>0</v>
      </c>
      <c r="I623">
        <v>0</v>
      </c>
      <c r="J623">
        <v>0</v>
      </c>
      <c r="K623">
        <v>0</v>
      </c>
      <c r="L623">
        <v>0</v>
      </c>
      <c r="M623">
        <v>0</v>
      </c>
      <c r="N623">
        <v>0</v>
      </c>
      <c r="O623">
        <v>0</v>
      </c>
      <c r="P623" t="s">
        <v>397</v>
      </c>
      <c r="Q623" t="s">
        <v>383</v>
      </c>
      <c r="R623" t="s">
        <v>398</v>
      </c>
      <c r="S623" t="s">
        <v>399</v>
      </c>
      <c r="T623" t="s">
        <v>399</v>
      </c>
    </row>
    <row r="624" spans="1:20">
      <c r="A624" t="s">
        <v>1645</v>
      </c>
      <c r="B624" t="s">
        <v>380</v>
      </c>
      <c r="C624" t="s">
        <v>1646</v>
      </c>
      <c r="D624" t="s">
        <v>399</v>
      </c>
      <c r="E624" t="s">
        <v>399</v>
      </c>
      <c r="F624" t="s">
        <v>399</v>
      </c>
      <c r="G624" t="s">
        <v>399</v>
      </c>
      <c r="H624" t="s">
        <v>399</v>
      </c>
      <c r="I624" t="s">
        <v>399</v>
      </c>
      <c r="J624">
        <v>1.41</v>
      </c>
      <c r="K624">
        <v>1.26</v>
      </c>
      <c r="L624">
        <v>1.26</v>
      </c>
      <c r="M624">
        <v>0.42</v>
      </c>
      <c r="N624">
        <v>0.4</v>
      </c>
      <c r="O624">
        <v>0.72</v>
      </c>
      <c r="P624" t="s">
        <v>397</v>
      </c>
      <c r="Q624" t="s">
        <v>383</v>
      </c>
      <c r="R624" t="s">
        <v>398</v>
      </c>
      <c r="S624" t="s">
        <v>399</v>
      </c>
      <c r="T624" t="s">
        <v>399</v>
      </c>
    </row>
    <row r="625" spans="1:20">
      <c r="A625" t="s">
        <v>1647</v>
      </c>
      <c r="B625" t="s">
        <v>380</v>
      </c>
      <c r="C625" t="s">
        <v>1648</v>
      </c>
      <c r="D625" t="s">
        <v>399</v>
      </c>
      <c r="E625" t="s">
        <v>399</v>
      </c>
      <c r="F625" t="s">
        <v>399</v>
      </c>
      <c r="G625" t="s">
        <v>399</v>
      </c>
      <c r="H625" t="s">
        <v>399</v>
      </c>
      <c r="I625" t="s">
        <v>399</v>
      </c>
      <c r="J625">
        <v>1.2</v>
      </c>
      <c r="K625">
        <v>1.07</v>
      </c>
      <c r="L625">
        <v>1.07</v>
      </c>
      <c r="M625">
        <v>0.36</v>
      </c>
      <c r="N625">
        <v>0.34</v>
      </c>
      <c r="O625">
        <v>0.61</v>
      </c>
      <c r="P625" t="s">
        <v>397</v>
      </c>
      <c r="Q625" t="s">
        <v>383</v>
      </c>
      <c r="R625" t="s">
        <v>398</v>
      </c>
      <c r="S625" t="s">
        <v>399</v>
      </c>
      <c r="T625" t="s">
        <v>399</v>
      </c>
    </row>
    <row r="626" spans="1:20">
      <c r="A626" t="s">
        <v>1649</v>
      </c>
      <c r="B626" t="s">
        <v>380</v>
      </c>
      <c r="C626" t="s">
        <v>1650</v>
      </c>
      <c r="D626" t="s">
        <v>399</v>
      </c>
      <c r="E626" t="s">
        <v>399</v>
      </c>
      <c r="F626" t="s">
        <v>399</v>
      </c>
      <c r="G626" t="s">
        <v>399</v>
      </c>
      <c r="H626" t="s">
        <v>399</v>
      </c>
      <c r="I626" t="s">
        <v>399</v>
      </c>
      <c r="J626">
        <v>1.56</v>
      </c>
      <c r="K626">
        <v>1.39</v>
      </c>
      <c r="L626">
        <v>1.39</v>
      </c>
      <c r="M626">
        <v>0.46</v>
      </c>
      <c r="N626">
        <v>0.44</v>
      </c>
      <c r="O626">
        <v>0.8</v>
      </c>
      <c r="P626" t="s">
        <v>397</v>
      </c>
      <c r="Q626" t="s">
        <v>383</v>
      </c>
      <c r="R626" t="s">
        <v>398</v>
      </c>
      <c r="S626" t="s">
        <v>399</v>
      </c>
      <c r="T626" t="s">
        <v>399</v>
      </c>
    </row>
    <row r="627" spans="1:20">
      <c r="A627" t="s">
        <v>1651</v>
      </c>
      <c r="B627" t="s">
        <v>380</v>
      </c>
      <c r="C627" t="s">
        <v>1652</v>
      </c>
      <c r="D627" t="s">
        <v>399</v>
      </c>
      <c r="E627" t="s">
        <v>399</v>
      </c>
      <c r="F627" t="s">
        <v>399</v>
      </c>
      <c r="G627" t="s">
        <v>399</v>
      </c>
      <c r="H627" t="s">
        <v>399</v>
      </c>
      <c r="I627" t="s">
        <v>399</v>
      </c>
      <c r="J627">
        <v>1.41</v>
      </c>
      <c r="K627">
        <v>1.26</v>
      </c>
      <c r="L627">
        <v>1.26</v>
      </c>
      <c r="M627">
        <v>0.42</v>
      </c>
      <c r="N627">
        <v>0.4</v>
      </c>
      <c r="O627">
        <v>0.72</v>
      </c>
      <c r="P627" t="s">
        <v>397</v>
      </c>
      <c r="Q627" t="s">
        <v>383</v>
      </c>
      <c r="R627" t="s">
        <v>398</v>
      </c>
      <c r="S627" t="s">
        <v>399</v>
      </c>
      <c r="T627" t="s">
        <v>399</v>
      </c>
    </row>
    <row r="628" spans="1:20">
      <c r="A628" t="s">
        <v>1653</v>
      </c>
      <c r="B628" t="s">
        <v>408</v>
      </c>
      <c r="C628" t="s">
        <v>1654</v>
      </c>
      <c r="D628">
        <v>1.56</v>
      </c>
      <c r="E628">
        <v>0.75</v>
      </c>
      <c r="F628">
        <v>1.05</v>
      </c>
      <c r="G628">
        <v>4.58</v>
      </c>
      <c r="H628">
        <v>7.49</v>
      </c>
      <c r="I628">
        <v>9.4700000000000006</v>
      </c>
      <c r="J628">
        <v>8.68</v>
      </c>
      <c r="K628">
        <v>6.96</v>
      </c>
      <c r="L628">
        <v>5.25</v>
      </c>
      <c r="M628">
        <v>2.2799999999999998</v>
      </c>
      <c r="N628">
        <v>1.29</v>
      </c>
      <c r="O628">
        <v>1.23</v>
      </c>
      <c r="P628" t="s">
        <v>397</v>
      </c>
      <c r="Q628" t="s">
        <v>381</v>
      </c>
      <c r="R628" t="s">
        <v>398</v>
      </c>
      <c r="S628" t="s">
        <v>399</v>
      </c>
      <c r="T628" t="s">
        <v>399</v>
      </c>
    </row>
    <row r="629" spans="1:20">
      <c r="A629" t="s">
        <v>1655</v>
      </c>
      <c r="B629" t="s">
        <v>401</v>
      </c>
      <c r="C629" t="s">
        <v>1656</v>
      </c>
      <c r="D629">
        <v>6</v>
      </c>
      <c r="E629">
        <v>5.98</v>
      </c>
      <c r="F629">
        <v>5.77</v>
      </c>
      <c r="G629">
        <v>5.58</v>
      </c>
      <c r="H629">
        <v>5.55</v>
      </c>
      <c r="I629">
        <v>5.58</v>
      </c>
      <c r="J629">
        <v>5.46</v>
      </c>
      <c r="K629">
        <v>5.4</v>
      </c>
      <c r="L629">
        <v>5.42</v>
      </c>
      <c r="M629">
        <v>5.47</v>
      </c>
      <c r="N629">
        <v>5.57</v>
      </c>
      <c r="O629">
        <v>5.59</v>
      </c>
      <c r="P629" t="s">
        <v>397</v>
      </c>
      <c r="Q629" t="s">
        <v>383</v>
      </c>
      <c r="R629" t="s">
        <v>398</v>
      </c>
      <c r="S629" t="s">
        <v>399</v>
      </c>
      <c r="T629" t="s">
        <v>399</v>
      </c>
    </row>
    <row r="630" spans="1:20">
      <c r="A630" t="s">
        <v>1657</v>
      </c>
      <c r="B630" t="s">
        <v>401</v>
      </c>
      <c r="C630" t="s">
        <v>1658</v>
      </c>
      <c r="D630">
        <v>26.61</v>
      </c>
      <c r="E630">
        <v>24.26</v>
      </c>
      <c r="F630">
        <v>15.19</v>
      </c>
      <c r="G630">
        <v>23.62</v>
      </c>
      <c r="H630">
        <v>23.76</v>
      </c>
      <c r="I630">
        <v>27.22</v>
      </c>
      <c r="J630">
        <v>26.49</v>
      </c>
      <c r="K630">
        <v>26.42</v>
      </c>
      <c r="L630">
        <v>24.99</v>
      </c>
      <c r="M630">
        <v>21.31</v>
      </c>
      <c r="N630">
        <v>23.7</v>
      </c>
      <c r="O630">
        <v>22.3</v>
      </c>
      <c r="P630" t="s">
        <v>397</v>
      </c>
      <c r="Q630" t="s">
        <v>383</v>
      </c>
      <c r="R630" t="s">
        <v>398</v>
      </c>
      <c r="S630" t="s">
        <v>399</v>
      </c>
      <c r="T630" t="s">
        <v>399</v>
      </c>
    </row>
    <row r="631" spans="1:20">
      <c r="A631" t="s">
        <v>1659</v>
      </c>
      <c r="B631" t="s">
        <v>401</v>
      </c>
      <c r="C631" t="s">
        <v>1660</v>
      </c>
      <c r="D631">
        <v>1.85</v>
      </c>
      <c r="E631">
        <v>2.09</v>
      </c>
      <c r="F631">
        <v>2.0699999999999998</v>
      </c>
      <c r="G631">
        <v>1.94</v>
      </c>
      <c r="H631">
        <v>2.02</v>
      </c>
      <c r="I631">
        <v>1.67</v>
      </c>
      <c r="J631">
        <v>1.97</v>
      </c>
      <c r="K631">
        <v>2.12</v>
      </c>
      <c r="L631">
        <v>1.59</v>
      </c>
      <c r="M631">
        <v>1.43</v>
      </c>
      <c r="N631">
        <v>1.78</v>
      </c>
      <c r="O631">
        <v>2.11</v>
      </c>
      <c r="P631" t="s">
        <v>410</v>
      </c>
      <c r="Q631" t="s">
        <v>383</v>
      </c>
      <c r="R631" t="s">
        <v>398</v>
      </c>
      <c r="S631" t="s">
        <v>399</v>
      </c>
      <c r="T631" t="s">
        <v>399</v>
      </c>
    </row>
    <row r="632" spans="1:20">
      <c r="A632" t="s">
        <v>1661</v>
      </c>
      <c r="B632" t="s">
        <v>380</v>
      </c>
      <c r="C632" t="s">
        <v>1662</v>
      </c>
      <c r="D632">
        <v>6.31</v>
      </c>
      <c r="E632">
        <v>9.67</v>
      </c>
      <c r="F632">
        <v>10.220000000000001</v>
      </c>
      <c r="G632">
        <v>17.54</v>
      </c>
      <c r="H632">
        <v>17.100000000000001</v>
      </c>
      <c r="I632">
        <v>26.54</v>
      </c>
      <c r="J632">
        <v>16.59</v>
      </c>
      <c r="K632">
        <v>14.81</v>
      </c>
      <c r="L632">
        <v>14.81</v>
      </c>
      <c r="M632">
        <v>4.92</v>
      </c>
      <c r="N632">
        <v>4.6900000000000004</v>
      </c>
      <c r="O632">
        <v>8.49</v>
      </c>
      <c r="P632" t="s">
        <v>397</v>
      </c>
      <c r="Q632" t="s">
        <v>383</v>
      </c>
      <c r="R632" t="s">
        <v>398</v>
      </c>
      <c r="S632" t="s">
        <v>399</v>
      </c>
      <c r="T632" t="s">
        <v>399</v>
      </c>
    </row>
    <row r="633" spans="1:20">
      <c r="A633" t="s">
        <v>1663</v>
      </c>
      <c r="B633" t="s">
        <v>440</v>
      </c>
      <c r="C633" t="s">
        <v>1664</v>
      </c>
      <c r="D633">
        <v>0.01</v>
      </c>
      <c r="E633">
        <v>0</v>
      </c>
      <c r="F633">
        <v>0.01</v>
      </c>
      <c r="G633">
        <v>0</v>
      </c>
      <c r="H633">
        <v>0</v>
      </c>
      <c r="I633">
        <v>0.01</v>
      </c>
      <c r="J633">
        <v>0</v>
      </c>
      <c r="K633">
        <v>0</v>
      </c>
      <c r="L633">
        <v>0</v>
      </c>
      <c r="M633">
        <v>0</v>
      </c>
      <c r="N633">
        <v>0</v>
      </c>
      <c r="O633">
        <v>0.01</v>
      </c>
      <c r="P633" t="s">
        <v>397</v>
      </c>
      <c r="Q633" t="s">
        <v>381</v>
      </c>
      <c r="R633" t="s">
        <v>398</v>
      </c>
      <c r="S633" t="s">
        <v>399</v>
      </c>
      <c r="T633" t="s">
        <v>399</v>
      </c>
    </row>
    <row r="634" spans="1:20">
      <c r="A634" t="s">
        <v>1665</v>
      </c>
      <c r="B634" t="s">
        <v>440</v>
      </c>
      <c r="C634" t="s">
        <v>1666</v>
      </c>
      <c r="D634">
        <v>510</v>
      </c>
      <c r="E634">
        <v>510</v>
      </c>
      <c r="F634">
        <v>510</v>
      </c>
      <c r="G634">
        <v>510</v>
      </c>
      <c r="H634">
        <v>510</v>
      </c>
      <c r="I634">
        <v>510</v>
      </c>
      <c r="J634">
        <v>510</v>
      </c>
      <c r="K634">
        <v>510</v>
      </c>
      <c r="L634">
        <v>510</v>
      </c>
      <c r="M634">
        <v>510</v>
      </c>
      <c r="N634">
        <v>510</v>
      </c>
      <c r="O634">
        <v>510</v>
      </c>
      <c r="P634" t="s">
        <v>410</v>
      </c>
      <c r="Q634" t="s">
        <v>381</v>
      </c>
      <c r="R634" t="s">
        <v>398</v>
      </c>
      <c r="S634" t="s">
        <v>399</v>
      </c>
      <c r="T634" t="s">
        <v>399</v>
      </c>
    </row>
    <row r="635" spans="1:20">
      <c r="A635" t="s">
        <v>1667</v>
      </c>
      <c r="B635" t="s">
        <v>440</v>
      </c>
      <c r="C635" t="s">
        <v>1668</v>
      </c>
      <c r="D635">
        <v>510</v>
      </c>
      <c r="E635">
        <v>510</v>
      </c>
      <c r="F635">
        <v>510</v>
      </c>
      <c r="G635">
        <v>510</v>
      </c>
      <c r="H635">
        <v>510</v>
      </c>
      <c r="I635">
        <v>510</v>
      </c>
      <c r="J635">
        <v>510</v>
      </c>
      <c r="K635">
        <v>510</v>
      </c>
      <c r="L635">
        <v>510</v>
      </c>
      <c r="M635">
        <v>510</v>
      </c>
      <c r="N635">
        <v>510</v>
      </c>
      <c r="O635">
        <v>510</v>
      </c>
      <c r="P635" t="s">
        <v>410</v>
      </c>
      <c r="Q635" t="s">
        <v>381</v>
      </c>
      <c r="R635" t="s">
        <v>398</v>
      </c>
      <c r="S635" t="s">
        <v>399</v>
      </c>
      <c r="T635" t="s">
        <v>399</v>
      </c>
    </row>
    <row r="636" spans="1:20">
      <c r="A636" t="s">
        <v>1669</v>
      </c>
      <c r="B636" t="s">
        <v>440</v>
      </c>
      <c r="C636" t="s">
        <v>1670</v>
      </c>
      <c r="D636">
        <v>754</v>
      </c>
      <c r="E636">
        <v>754</v>
      </c>
      <c r="F636">
        <v>754</v>
      </c>
      <c r="G636">
        <v>754</v>
      </c>
      <c r="H636">
        <v>754</v>
      </c>
      <c r="I636">
        <v>754</v>
      </c>
      <c r="J636">
        <v>754</v>
      </c>
      <c r="K636">
        <v>754</v>
      </c>
      <c r="L636">
        <v>754</v>
      </c>
      <c r="M636">
        <v>754</v>
      </c>
      <c r="N636">
        <v>754</v>
      </c>
      <c r="O636">
        <v>754</v>
      </c>
      <c r="P636" t="s">
        <v>410</v>
      </c>
      <c r="Q636" t="s">
        <v>381</v>
      </c>
      <c r="R636" t="s">
        <v>398</v>
      </c>
      <c r="S636" t="s">
        <v>399</v>
      </c>
      <c r="T636" t="s">
        <v>399</v>
      </c>
    </row>
    <row r="637" spans="1:20">
      <c r="A637" t="s">
        <v>1671</v>
      </c>
      <c r="B637" t="s">
        <v>440</v>
      </c>
      <c r="C637" t="s">
        <v>1672</v>
      </c>
      <c r="D637">
        <v>755</v>
      </c>
      <c r="E637">
        <v>755</v>
      </c>
      <c r="F637">
        <v>755</v>
      </c>
      <c r="G637">
        <v>755</v>
      </c>
      <c r="H637">
        <v>755</v>
      </c>
      <c r="I637">
        <v>755</v>
      </c>
      <c r="J637">
        <v>755</v>
      </c>
      <c r="K637">
        <v>755</v>
      </c>
      <c r="L637">
        <v>755</v>
      </c>
      <c r="M637">
        <v>755</v>
      </c>
      <c r="N637">
        <v>755</v>
      </c>
      <c r="O637">
        <v>755</v>
      </c>
      <c r="P637" t="s">
        <v>410</v>
      </c>
      <c r="Q637" t="s">
        <v>381</v>
      </c>
      <c r="R637" t="s">
        <v>398</v>
      </c>
      <c r="S637" t="s">
        <v>399</v>
      </c>
      <c r="T637" t="s">
        <v>399</v>
      </c>
    </row>
    <row r="638" spans="1:20">
      <c r="A638" t="s">
        <v>1673</v>
      </c>
      <c r="B638" t="s">
        <v>380</v>
      </c>
      <c r="C638" t="s">
        <v>1674</v>
      </c>
      <c r="D638">
        <v>419.25</v>
      </c>
      <c r="E638">
        <v>419.25</v>
      </c>
      <c r="F638">
        <v>419.25</v>
      </c>
      <c r="G638">
        <v>419.25</v>
      </c>
      <c r="H638">
        <v>419.25</v>
      </c>
      <c r="I638">
        <v>419.25</v>
      </c>
      <c r="J638">
        <v>419.25</v>
      </c>
      <c r="K638">
        <v>419.25</v>
      </c>
      <c r="L638">
        <v>419.25</v>
      </c>
      <c r="M638">
        <v>419.25</v>
      </c>
      <c r="N638">
        <v>419.25</v>
      </c>
      <c r="O638">
        <v>419.25</v>
      </c>
      <c r="P638" t="s">
        <v>410</v>
      </c>
      <c r="Q638" t="s">
        <v>383</v>
      </c>
      <c r="R638" t="s">
        <v>746</v>
      </c>
      <c r="S638" t="s">
        <v>1675</v>
      </c>
      <c r="T638" t="s">
        <v>399</v>
      </c>
    </row>
    <row r="639" spans="1:20">
      <c r="A639" t="s">
        <v>1676</v>
      </c>
      <c r="B639" t="s">
        <v>595</v>
      </c>
      <c r="C639" t="s">
        <v>1677</v>
      </c>
      <c r="D639">
        <v>47.9</v>
      </c>
      <c r="E639">
        <v>47.9</v>
      </c>
      <c r="F639">
        <v>47.9</v>
      </c>
      <c r="G639">
        <v>47.9</v>
      </c>
      <c r="H639">
        <v>47.9</v>
      </c>
      <c r="I639">
        <v>47.9</v>
      </c>
      <c r="J639">
        <v>47.9</v>
      </c>
      <c r="K639">
        <v>47.9</v>
      </c>
      <c r="L639">
        <v>47.9</v>
      </c>
      <c r="M639">
        <v>47.9</v>
      </c>
      <c r="N639">
        <v>47.9</v>
      </c>
      <c r="O639">
        <v>47.9</v>
      </c>
      <c r="P639" t="s">
        <v>410</v>
      </c>
      <c r="Q639" t="s">
        <v>383</v>
      </c>
      <c r="R639" t="s">
        <v>398</v>
      </c>
      <c r="S639" t="s">
        <v>399</v>
      </c>
      <c r="T639" t="s">
        <v>399</v>
      </c>
    </row>
    <row r="640" spans="1:20">
      <c r="A640" t="s">
        <v>1678</v>
      </c>
      <c r="B640" t="s">
        <v>595</v>
      </c>
      <c r="C640" t="s">
        <v>1679</v>
      </c>
      <c r="D640">
        <v>48</v>
      </c>
      <c r="E640">
        <v>48</v>
      </c>
      <c r="F640">
        <v>48</v>
      </c>
      <c r="G640">
        <v>48</v>
      </c>
      <c r="H640">
        <v>48</v>
      </c>
      <c r="I640">
        <v>48</v>
      </c>
      <c r="J640">
        <v>48</v>
      </c>
      <c r="K640">
        <v>48</v>
      </c>
      <c r="L640">
        <v>48</v>
      </c>
      <c r="M640">
        <v>48</v>
      </c>
      <c r="N640">
        <v>48</v>
      </c>
      <c r="O640">
        <v>48</v>
      </c>
      <c r="P640" t="s">
        <v>410</v>
      </c>
      <c r="Q640" t="s">
        <v>383</v>
      </c>
      <c r="R640" t="s">
        <v>398</v>
      </c>
      <c r="S640" t="s">
        <v>399</v>
      </c>
      <c r="T640" t="s">
        <v>399</v>
      </c>
    </row>
    <row r="641" spans="1:20">
      <c r="A641" t="s">
        <v>1680</v>
      </c>
      <c r="B641" t="s">
        <v>595</v>
      </c>
      <c r="C641" t="s">
        <v>399</v>
      </c>
      <c r="D641">
        <v>36</v>
      </c>
      <c r="E641">
        <v>36</v>
      </c>
      <c r="F641">
        <v>36</v>
      </c>
      <c r="G641">
        <v>36</v>
      </c>
      <c r="H641">
        <v>36</v>
      </c>
      <c r="I641">
        <v>36</v>
      </c>
      <c r="J641">
        <v>36</v>
      </c>
      <c r="K641">
        <v>36</v>
      </c>
      <c r="L641">
        <v>36</v>
      </c>
      <c r="M641">
        <v>36</v>
      </c>
      <c r="N641">
        <v>36</v>
      </c>
      <c r="O641">
        <v>36</v>
      </c>
      <c r="P641" t="s">
        <v>410</v>
      </c>
      <c r="Q641" t="s">
        <v>383</v>
      </c>
      <c r="R641" t="s">
        <v>398</v>
      </c>
      <c r="S641" t="s">
        <v>399</v>
      </c>
      <c r="T641" t="s">
        <v>399</v>
      </c>
    </row>
    <row r="642" spans="1:20">
      <c r="A642" t="s">
        <v>1681</v>
      </c>
      <c r="B642" t="s">
        <v>380</v>
      </c>
      <c r="C642" t="s">
        <v>1682</v>
      </c>
      <c r="D642">
        <v>0</v>
      </c>
      <c r="E642">
        <v>0.36</v>
      </c>
      <c r="F642">
        <v>1.56</v>
      </c>
      <c r="G642">
        <v>4.9800000000000004</v>
      </c>
      <c r="H642">
        <v>4.58</v>
      </c>
      <c r="I642">
        <v>6.72</v>
      </c>
      <c r="J642">
        <v>6.26</v>
      </c>
      <c r="K642">
        <v>6.15</v>
      </c>
      <c r="L642">
        <v>5.01</v>
      </c>
      <c r="M642">
        <v>4.41</v>
      </c>
      <c r="N642">
        <v>0.62</v>
      </c>
      <c r="O642">
        <v>0</v>
      </c>
      <c r="P642" t="s">
        <v>397</v>
      </c>
      <c r="Q642" t="s">
        <v>381</v>
      </c>
      <c r="R642" t="s">
        <v>398</v>
      </c>
      <c r="S642" t="s">
        <v>399</v>
      </c>
      <c r="T642" t="s">
        <v>399</v>
      </c>
    </row>
    <row r="643" spans="1:20">
      <c r="A643" t="s">
        <v>1683</v>
      </c>
      <c r="B643" t="s">
        <v>595</v>
      </c>
      <c r="C643" t="s">
        <v>1684</v>
      </c>
      <c r="D643">
        <v>4.49</v>
      </c>
      <c r="E643">
        <v>4.49</v>
      </c>
      <c r="F643">
        <v>4.3600000000000003</v>
      </c>
      <c r="G643">
        <v>4.2300000000000004</v>
      </c>
      <c r="H643">
        <v>4.3</v>
      </c>
      <c r="I643">
        <v>4.33</v>
      </c>
      <c r="J643">
        <v>4.41</v>
      </c>
      <c r="K643">
        <v>4.42</v>
      </c>
      <c r="L643">
        <v>4.42</v>
      </c>
      <c r="M643">
        <v>4.42</v>
      </c>
      <c r="N643">
        <v>4.42</v>
      </c>
      <c r="O643">
        <v>4.43</v>
      </c>
      <c r="P643" t="s">
        <v>397</v>
      </c>
      <c r="Q643" t="s">
        <v>383</v>
      </c>
      <c r="R643" t="s">
        <v>398</v>
      </c>
      <c r="S643" t="s">
        <v>399</v>
      </c>
      <c r="T643" t="s">
        <v>399</v>
      </c>
    </row>
    <row r="644" spans="1:20">
      <c r="A644" t="s">
        <v>1685</v>
      </c>
      <c r="B644" t="s">
        <v>380</v>
      </c>
      <c r="C644" t="s">
        <v>1686</v>
      </c>
      <c r="D644">
        <v>0</v>
      </c>
      <c r="E644">
        <v>3.96</v>
      </c>
      <c r="F644">
        <v>17.16</v>
      </c>
      <c r="G644">
        <v>54.78</v>
      </c>
      <c r="H644">
        <v>50.33</v>
      </c>
      <c r="I644">
        <v>73.92</v>
      </c>
      <c r="J644">
        <v>68.81</v>
      </c>
      <c r="K644">
        <v>67.650000000000006</v>
      </c>
      <c r="L644">
        <v>55.11</v>
      </c>
      <c r="M644">
        <v>48.51</v>
      </c>
      <c r="N644">
        <v>6.77</v>
      </c>
      <c r="O644">
        <v>0</v>
      </c>
      <c r="P644" t="s">
        <v>397</v>
      </c>
      <c r="Q644" t="s">
        <v>383</v>
      </c>
      <c r="R644" t="s">
        <v>662</v>
      </c>
      <c r="S644" t="s">
        <v>663</v>
      </c>
      <c r="T644" t="s">
        <v>1383</v>
      </c>
    </row>
    <row r="645" spans="1:20">
      <c r="A645" t="s">
        <v>1687</v>
      </c>
      <c r="B645" t="s">
        <v>380</v>
      </c>
      <c r="C645" t="s">
        <v>1688</v>
      </c>
      <c r="D645">
        <v>0</v>
      </c>
      <c r="E645">
        <v>2.42</v>
      </c>
      <c r="F645">
        <v>10.48</v>
      </c>
      <c r="G645">
        <v>33.47</v>
      </c>
      <c r="H645">
        <v>30.75</v>
      </c>
      <c r="I645">
        <v>45.16</v>
      </c>
      <c r="J645">
        <v>42.04</v>
      </c>
      <c r="K645">
        <v>41.33</v>
      </c>
      <c r="L645">
        <v>33.67</v>
      </c>
      <c r="M645">
        <v>29.64</v>
      </c>
      <c r="N645">
        <v>4.13</v>
      </c>
      <c r="O645">
        <v>0</v>
      </c>
      <c r="P645" t="s">
        <v>397</v>
      </c>
      <c r="Q645" t="s">
        <v>383</v>
      </c>
      <c r="R645" t="s">
        <v>662</v>
      </c>
      <c r="S645" t="s">
        <v>663</v>
      </c>
      <c r="T645" t="s">
        <v>1383</v>
      </c>
    </row>
    <row r="646" spans="1:20">
      <c r="A646" t="s">
        <v>1689</v>
      </c>
      <c r="B646" t="s">
        <v>380</v>
      </c>
      <c r="C646" t="s">
        <v>1690</v>
      </c>
      <c r="D646">
        <v>0</v>
      </c>
      <c r="E646">
        <v>3.65</v>
      </c>
      <c r="F646">
        <v>15.81</v>
      </c>
      <c r="G646">
        <v>50.46</v>
      </c>
      <c r="H646">
        <v>46.36</v>
      </c>
      <c r="I646">
        <v>68.099999999999994</v>
      </c>
      <c r="J646">
        <v>63.38</v>
      </c>
      <c r="K646">
        <v>62.32</v>
      </c>
      <c r="L646">
        <v>50.77</v>
      </c>
      <c r="M646">
        <v>44.69</v>
      </c>
      <c r="N646">
        <v>6.23</v>
      </c>
      <c r="O646">
        <v>0</v>
      </c>
      <c r="P646" t="s">
        <v>397</v>
      </c>
      <c r="Q646" t="s">
        <v>383</v>
      </c>
      <c r="R646" t="s">
        <v>662</v>
      </c>
      <c r="S646" t="s">
        <v>663</v>
      </c>
      <c r="T646" t="s">
        <v>1383</v>
      </c>
    </row>
    <row r="647" spans="1:20">
      <c r="A647" t="s">
        <v>1691</v>
      </c>
      <c r="B647" t="s">
        <v>595</v>
      </c>
      <c r="C647" t="s">
        <v>1692</v>
      </c>
      <c r="D647">
        <v>0.38</v>
      </c>
      <c r="E647">
        <v>0.2</v>
      </c>
      <c r="F647">
        <v>0.31</v>
      </c>
      <c r="G647">
        <v>0.48</v>
      </c>
      <c r="H647">
        <v>0.54</v>
      </c>
      <c r="I647">
        <v>0.7</v>
      </c>
      <c r="J647">
        <v>0.71</v>
      </c>
      <c r="K647">
        <v>0.65</v>
      </c>
      <c r="L647">
        <v>0.61</v>
      </c>
      <c r="M647">
        <v>0.6</v>
      </c>
      <c r="N647">
        <v>0.34</v>
      </c>
      <c r="O647">
        <v>0.22</v>
      </c>
      <c r="P647" t="s">
        <v>397</v>
      </c>
      <c r="Q647" t="s">
        <v>383</v>
      </c>
      <c r="R647" t="s">
        <v>398</v>
      </c>
      <c r="S647" t="s">
        <v>399</v>
      </c>
      <c r="T647" t="s">
        <v>399</v>
      </c>
    </row>
    <row r="648" spans="1:20">
      <c r="A648" t="s">
        <v>1693</v>
      </c>
      <c r="B648" t="s">
        <v>404</v>
      </c>
      <c r="C648" t="s">
        <v>1694</v>
      </c>
      <c r="D648">
        <v>0</v>
      </c>
      <c r="E648">
        <v>0.72</v>
      </c>
      <c r="F648">
        <v>3.12</v>
      </c>
      <c r="G648">
        <v>9.9600000000000009</v>
      </c>
      <c r="H648">
        <v>9.15</v>
      </c>
      <c r="I648">
        <v>13.44</v>
      </c>
      <c r="J648">
        <v>12.51</v>
      </c>
      <c r="K648">
        <v>12.3</v>
      </c>
      <c r="L648">
        <v>10.02</v>
      </c>
      <c r="M648">
        <v>8.82</v>
      </c>
      <c r="N648">
        <v>1.23</v>
      </c>
      <c r="O648">
        <v>0</v>
      </c>
      <c r="P648" t="s">
        <v>397</v>
      </c>
      <c r="Q648" t="s">
        <v>381</v>
      </c>
      <c r="R648" t="s">
        <v>662</v>
      </c>
      <c r="S648" t="s">
        <v>663</v>
      </c>
      <c r="T648" t="s">
        <v>828</v>
      </c>
    </row>
    <row r="649" spans="1:20">
      <c r="A649" t="s">
        <v>1695</v>
      </c>
      <c r="B649" t="s">
        <v>404</v>
      </c>
      <c r="C649" t="s">
        <v>1696</v>
      </c>
      <c r="D649">
        <v>0</v>
      </c>
      <c r="E649">
        <v>0.96</v>
      </c>
      <c r="F649">
        <v>4.16</v>
      </c>
      <c r="G649">
        <v>13.28</v>
      </c>
      <c r="H649">
        <v>12.2</v>
      </c>
      <c r="I649">
        <v>17.920000000000002</v>
      </c>
      <c r="J649">
        <v>16.68</v>
      </c>
      <c r="K649">
        <v>16.399999999999999</v>
      </c>
      <c r="L649">
        <v>13.36</v>
      </c>
      <c r="M649">
        <v>11.76</v>
      </c>
      <c r="N649">
        <v>1.64</v>
      </c>
      <c r="O649">
        <v>0</v>
      </c>
      <c r="P649" t="s">
        <v>397</v>
      </c>
      <c r="Q649" t="s">
        <v>381</v>
      </c>
      <c r="R649" t="s">
        <v>662</v>
      </c>
      <c r="S649" t="s">
        <v>663</v>
      </c>
      <c r="T649" t="s">
        <v>828</v>
      </c>
    </row>
    <row r="650" spans="1:20">
      <c r="A650" t="s">
        <v>1697</v>
      </c>
      <c r="B650" t="s">
        <v>404</v>
      </c>
      <c r="C650" t="s">
        <v>1698</v>
      </c>
      <c r="D650">
        <v>0</v>
      </c>
      <c r="E650">
        <v>0.72</v>
      </c>
      <c r="F650">
        <v>3.12</v>
      </c>
      <c r="G650">
        <v>9.9600000000000009</v>
      </c>
      <c r="H650">
        <v>9.15</v>
      </c>
      <c r="I650">
        <v>13.44</v>
      </c>
      <c r="J650">
        <v>12.51</v>
      </c>
      <c r="K650">
        <v>12.3</v>
      </c>
      <c r="L650">
        <v>10.02</v>
      </c>
      <c r="M650">
        <v>8.82</v>
      </c>
      <c r="N650">
        <v>1.23</v>
      </c>
      <c r="O650">
        <v>0</v>
      </c>
      <c r="P650" t="s">
        <v>397</v>
      </c>
      <c r="Q650" t="s">
        <v>381</v>
      </c>
      <c r="R650" t="s">
        <v>662</v>
      </c>
      <c r="S650" t="s">
        <v>663</v>
      </c>
      <c r="T650" t="s">
        <v>828</v>
      </c>
    </row>
    <row r="651" spans="1:20">
      <c r="A651" t="s">
        <v>1699</v>
      </c>
      <c r="B651" t="s">
        <v>395</v>
      </c>
      <c r="C651" t="s">
        <v>1700</v>
      </c>
      <c r="D651">
        <v>46.64</v>
      </c>
      <c r="E651">
        <v>46.64</v>
      </c>
      <c r="F651">
        <v>46.64</v>
      </c>
      <c r="G651">
        <v>46.64</v>
      </c>
      <c r="H651">
        <v>46.64</v>
      </c>
      <c r="I651">
        <v>46.64</v>
      </c>
      <c r="J651">
        <v>46.64</v>
      </c>
      <c r="K651">
        <v>46.64</v>
      </c>
      <c r="L651">
        <v>46.64</v>
      </c>
      <c r="M651">
        <v>46.64</v>
      </c>
      <c r="N651">
        <v>46.64</v>
      </c>
      <c r="O651">
        <v>46.64</v>
      </c>
      <c r="P651" t="s">
        <v>410</v>
      </c>
      <c r="Q651" t="s">
        <v>381</v>
      </c>
      <c r="R651" t="s">
        <v>398</v>
      </c>
      <c r="S651" t="s">
        <v>399</v>
      </c>
      <c r="T651" t="s">
        <v>399</v>
      </c>
    </row>
    <row r="652" spans="1:20">
      <c r="A652" t="s">
        <v>1701</v>
      </c>
      <c r="B652" t="s">
        <v>422</v>
      </c>
      <c r="C652" t="s">
        <v>1702</v>
      </c>
      <c r="D652">
        <v>5.0199999999999996</v>
      </c>
      <c r="E652">
        <v>7.68</v>
      </c>
      <c r="F652">
        <v>8.1300000000000008</v>
      </c>
      <c r="G652">
        <v>13.94</v>
      </c>
      <c r="H652">
        <v>13.59</v>
      </c>
      <c r="I652">
        <v>21.09</v>
      </c>
      <c r="J652">
        <v>13.19</v>
      </c>
      <c r="K652">
        <v>11.77</v>
      </c>
      <c r="L652">
        <v>11.77</v>
      </c>
      <c r="M652">
        <v>3.91</v>
      </c>
      <c r="N652">
        <v>3.73</v>
      </c>
      <c r="O652">
        <v>6.75</v>
      </c>
      <c r="P652" t="s">
        <v>397</v>
      </c>
      <c r="Q652" t="s">
        <v>383</v>
      </c>
      <c r="R652" t="s">
        <v>398</v>
      </c>
      <c r="S652" t="s">
        <v>399</v>
      </c>
      <c r="T652" t="s">
        <v>399</v>
      </c>
    </row>
    <row r="653" spans="1:20">
      <c r="A653" t="s">
        <v>1703</v>
      </c>
      <c r="B653" t="s">
        <v>422</v>
      </c>
      <c r="C653" t="s">
        <v>1704</v>
      </c>
      <c r="D653">
        <v>2.5099999999999998</v>
      </c>
      <c r="E653">
        <v>3.84</v>
      </c>
      <c r="F653">
        <v>4.0599999999999996</v>
      </c>
      <c r="G653">
        <v>6.97</v>
      </c>
      <c r="H653">
        <v>6.79</v>
      </c>
      <c r="I653">
        <v>10.55</v>
      </c>
      <c r="J653">
        <v>6.59</v>
      </c>
      <c r="K653">
        <v>5.88</v>
      </c>
      <c r="L653">
        <v>5.88</v>
      </c>
      <c r="M653">
        <v>1.95</v>
      </c>
      <c r="N653">
        <v>1.86</v>
      </c>
      <c r="O653">
        <v>3.37</v>
      </c>
      <c r="P653" t="s">
        <v>397</v>
      </c>
      <c r="Q653" t="s">
        <v>383</v>
      </c>
      <c r="R653" t="s">
        <v>398</v>
      </c>
      <c r="S653" t="s">
        <v>399</v>
      </c>
      <c r="T653" t="s">
        <v>399</v>
      </c>
    </row>
    <row r="654" spans="1:20">
      <c r="A654" t="s">
        <v>1705</v>
      </c>
      <c r="B654" t="s">
        <v>422</v>
      </c>
      <c r="C654" t="s">
        <v>1706</v>
      </c>
      <c r="D654">
        <v>2.54</v>
      </c>
      <c r="E654">
        <v>3.88</v>
      </c>
      <c r="F654">
        <v>4.1100000000000003</v>
      </c>
      <c r="G654">
        <v>7.05</v>
      </c>
      <c r="H654">
        <v>6.87</v>
      </c>
      <c r="I654">
        <v>10.66</v>
      </c>
      <c r="J654">
        <v>6.66</v>
      </c>
      <c r="K654">
        <v>5.95</v>
      </c>
      <c r="L654">
        <v>5.95</v>
      </c>
      <c r="M654">
        <v>1.97</v>
      </c>
      <c r="N654">
        <v>1.88</v>
      </c>
      <c r="O654">
        <v>3.41</v>
      </c>
      <c r="P654" t="s">
        <v>397</v>
      </c>
      <c r="Q654" t="s">
        <v>383</v>
      </c>
      <c r="R654" t="s">
        <v>398</v>
      </c>
      <c r="S654" t="s">
        <v>399</v>
      </c>
      <c r="T654" t="s">
        <v>399</v>
      </c>
    </row>
    <row r="655" spans="1:20">
      <c r="A655" t="s">
        <v>1707</v>
      </c>
      <c r="B655" t="s">
        <v>595</v>
      </c>
      <c r="C655" t="s">
        <v>1708</v>
      </c>
      <c r="D655">
        <v>0</v>
      </c>
      <c r="E655">
        <v>0</v>
      </c>
      <c r="F655">
        <v>0</v>
      </c>
      <c r="G655">
        <v>0</v>
      </c>
      <c r="H655">
        <v>0</v>
      </c>
      <c r="I655">
        <v>0</v>
      </c>
      <c r="J655">
        <v>0</v>
      </c>
      <c r="K655">
        <v>0</v>
      </c>
      <c r="L655">
        <v>0</v>
      </c>
      <c r="M655">
        <v>0</v>
      </c>
      <c r="N655">
        <v>0</v>
      </c>
      <c r="O655">
        <v>0</v>
      </c>
      <c r="P655" t="s">
        <v>397</v>
      </c>
      <c r="Q655" t="s">
        <v>383</v>
      </c>
      <c r="R655" t="s">
        <v>406</v>
      </c>
      <c r="S655" t="s">
        <v>399</v>
      </c>
      <c r="T655" t="s">
        <v>399</v>
      </c>
    </row>
    <row r="656" spans="1:20">
      <c r="A656" t="s">
        <v>1709</v>
      </c>
      <c r="B656" t="s">
        <v>437</v>
      </c>
      <c r="C656" t="s">
        <v>1710</v>
      </c>
      <c r="D656">
        <v>12</v>
      </c>
      <c r="E656">
        <v>12</v>
      </c>
      <c r="F656">
        <v>12</v>
      </c>
      <c r="G656">
        <v>12</v>
      </c>
      <c r="H656">
        <v>12</v>
      </c>
      <c r="I656">
        <v>12</v>
      </c>
      <c r="J656">
        <v>12</v>
      </c>
      <c r="K656">
        <v>12</v>
      </c>
      <c r="L656">
        <v>12</v>
      </c>
      <c r="M656">
        <v>12</v>
      </c>
      <c r="N656">
        <v>12</v>
      </c>
      <c r="O656">
        <v>12</v>
      </c>
      <c r="P656" t="s">
        <v>410</v>
      </c>
      <c r="Q656" t="s">
        <v>381</v>
      </c>
      <c r="R656" t="s">
        <v>398</v>
      </c>
      <c r="S656" t="s">
        <v>399</v>
      </c>
      <c r="T656" t="s">
        <v>399</v>
      </c>
    </row>
    <row r="657" spans="1:20">
      <c r="A657" t="s">
        <v>1711</v>
      </c>
      <c r="B657" t="s">
        <v>437</v>
      </c>
      <c r="C657" t="s">
        <v>1712</v>
      </c>
      <c r="D657">
        <v>18.899999999999999</v>
      </c>
      <c r="E657">
        <v>16.440000000000001</v>
      </c>
      <c r="F657">
        <v>28.13</v>
      </c>
      <c r="G657">
        <v>38.979999999999997</v>
      </c>
      <c r="H657">
        <v>38.61</v>
      </c>
      <c r="I657">
        <v>39.729999999999997</v>
      </c>
      <c r="J657">
        <v>39.68</v>
      </c>
      <c r="K657">
        <v>28.51</v>
      </c>
      <c r="L657">
        <v>0.09</v>
      </c>
      <c r="M657">
        <v>2.64</v>
      </c>
      <c r="N657">
        <v>8.64</v>
      </c>
      <c r="O657">
        <v>29.71</v>
      </c>
      <c r="P657" t="s">
        <v>410</v>
      </c>
      <c r="Q657" t="s">
        <v>381</v>
      </c>
      <c r="R657" t="s">
        <v>398</v>
      </c>
      <c r="S657" t="s">
        <v>399</v>
      </c>
      <c r="T657" t="s">
        <v>399</v>
      </c>
    </row>
    <row r="658" spans="1:20">
      <c r="A658" t="s">
        <v>1713</v>
      </c>
      <c r="B658" t="s">
        <v>380</v>
      </c>
      <c r="C658" t="s">
        <v>1714</v>
      </c>
      <c r="D658">
        <v>54.99</v>
      </c>
      <c r="E658">
        <v>55.35</v>
      </c>
      <c r="F658">
        <v>51.86</v>
      </c>
      <c r="G658">
        <v>53.77</v>
      </c>
      <c r="H658">
        <v>48.32</v>
      </c>
      <c r="I658">
        <v>34.770000000000003</v>
      </c>
      <c r="J658">
        <v>33.26</v>
      </c>
      <c r="K658">
        <v>35.770000000000003</v>
      </c>
      <c r="L658">
        <v>37.1</v>
      </c>
      <c r="M658">
        <v>57.04</v>
      </c>
      <c r="N658">
        <v>56.6</v>
      </c>
      <c r="O658">
        <v>56.02</v>
      </c>
      <c r="P658" t="s">
        <v>397</v>
      </c>
      <c r="Q658" t="s">
        <v>383</v>
      </c>
      <c r="R658" t="s">
        <v>398</v>
      </c>
      <c r="S658" t="s">
        <v>399</v>
      </c>
      <c r="T658" t="s">
        <v>399</v>
      </c>
    </row>
    <row r="659" spans="1:20">
      <c r="A659" t="s">
        <v>1715</v>
      </c>
      <c r="B659" t="s">
        <v>408</v>
      </c>
      <c r="C659" t="s">
        <v>1716</v>
      </c>
      <c r="D659">
        <v>31</v>
      </c>
      <c r="E659">
        <v>31</v>
      </c>
      <c r="F659">
        <v>31</v>
      </c>
      <c r="G659">
        <v>31</v>
      </c>
      <c r="H659">
        <v>31</v>
      </c>
      <c r="I659">
        <v>31</v>
      </c>
      <c r="J659">
        <v>31</v>
      </c>
      <c r="K659">
        <v>31</v>
      </c>
      <c r="L659">
        <v>31</v>
      </c>
      <c r="M659">
        <v>31</v>
      </c>
      <c r="N659">
        <v>31</v>
      </c>
      <c r="O659">
        <v>31</v>
      </c>
      <c r="P659" t="s">
        <v>410</v>
      </c>
      <c r="Q659" t="s">
        <v>381</v>
      </c>
      <c r="R659" t="s">
        <v>398</v>
      </c>
      <c r="S659" t="s">
        <v>399</v>
      </c>
      <c r="T659" t="s">
        <v>399</v>
      </c>
    </row>
    <row r="660" spans="1:20">
      <c r="A660" t="s">
        <v>1717</v>
      </c>
      <c r="B660" t="s">
        <v>408</v>
      </c>
      <c r="C660" t="s">
        <v>1718</v>
      </c>
      <c r="D660">
        <v>28</v>
      </c>
      <c r="E660">
        <v>28</v>
      </c>
      <c r="F660">
        <v>28</v>
      </c>
      <c r="G660">
        <v>28</v>
      </c>
      <c r="H660">
        <v>28</v>
      </c>
      <c r="I660">
        <v>28</v>
      </c>
      <c r="J660">
        <v>28</v>
      </c>
      <c r="K660">
        <v>28</v>
      </c>
      <c r="L660">
        <v>28</v>
      </c>
      <c r="M660">
        <v>28</v>
      </c>
      <c r="N660">
        <v>28</v>
      </c>
      <c r="O660">
        <v>28</v>
      </c>
      <c r="P660" t="s">
        <v>410</v>
      </c>
      <c r="Q660" t="s">
        <v>381</v>
      </c>
      <c r="R660" t="s">
        <v>398</v>
      </c>
      <c r="S660" t="s">
        <v>399</v>
      </c>
      <c r="T660" t="s">
        <v>399</v>
      </c>
    </row>
    <row r="661" spans="1:20">
      <c r="A661" t="s">
        <v>1719</v>
      </c>
      <c r="B661" t="s">
        <v>408</v>
      </c>
      <c r="C661" t="s">
        <v>1720</v>
      </c>
      <c r="D661">
        <v>0</v>
      </c>
      <c r="E661">
        <v>0</v>
      </c>
      <c r="F661">
        <v>0</v>
      </c>
      <c r="G661">
        <v>0</v>
      </c>
      <c r="H661">
        <v>0</v>
      </c>
      <c r="I661">
        <v>0</v>
      </c>
      <c r="J661">
        <v>0</v>
      </c>
      <c r="K661">
        <v>0</v>
      </c>
      <c r="L661">
        <v>0</v>
      </c>
      <c r="M661">
        <v>0</v>
      </c>
      <c r="N661">
        <v>0</v>
      </c>
      <c r="O661">
        <v>0</v>
      </c>
      <c r="P661" t="s">
        <v>410</v>
      </c>
      <c r="Q661" t="s">
        <v>381</v>
      </c>
      <c r="R661" t="s">
        <v>398</v>
      </c>
      <c r="S661" t="s">
        <v>399</v>
      </c>
      <c r="T661" t="s">
        <v>399</v>
      </c>
    </row>
    <row r="662" spans="1:20">
      <c r="A662" t="s">
        <v>1721</v>
      </c>
      <c r="B662" t="s">
        <v>408</v>
      </c>
      <c r="C662" t="s">
        <v>1722</v>
      </c>
      <c r="D662">
        <v>52.73</v>
      </c>
      <c r="E662">
        <v>52.73</v>
      </c>
      <c r="F662">
        <v>52.73</v>
      </c>
      <c r="G662">
        <v>52.73</v>
      </c>
      <c r="H662">
        <v>52.73</v>
      </c>
      <c r="I662">
        <v>52.73</v>
      </c>
      <c r="J662">
        <v>52.73</v>
      </c>
      <c r="K662">
        <v>52.73</v>
      </c>
      <c r="L662">
        <v>52.73</v>
      </c>
      <c r="M662">
        <v>52.73</v>
      </c>
      <c r="N662">
        <v>52.73</v>
      </c>
      <c r="O662">
        <v>52.73</v>
      </c>
      <c r="P662" t="s">
        <v>410</v>
      </c>
      <c r="Q662" t="s">
        <v>381</v>
      </c>
      <c r="R662" t="s">
        <v>398</v>
      </c>
      <c r="S662" t="s">
        <v>399</v>
      </c>
      <c r="T662" t="s">
        <v>399</v>
      </c>
    </row>
    <row r="663" spans="1:20">
      <c r="A663" t="s">
        <v>1723</v>
      </c>
      <c r="B663" t="s">
        <v>401</v>
      </c>
      <c r="C663" t="s">
        <v>1724</v>
      </c>
      <c r="D663">
        <v>0</v>
      </c>
      <c r="E663">
        <v>1.58</v>
      </c>
      <c r="F663">
        <v>6.86</v>
      </c>
      <c r="G663">
        <v>21.91</v>
      </c>
      <c r="H663">
        <v>20.13</v>
      </c>
      <c r="I663">
        <v>29.57</v>
      </c>
      <c r="J663">
        <v>27.52</v>
      </c>
      <c r="K663">
        <v>27.06</v>
      </c>
      <c r="L663">
        <v>22.04</v>
      </c>
      <c r="M663">
        <v>19.399999999999999</v>
      </c>
      <c r="N663">
        <v>2.71</v>
      </c>
      <c r="O663">
        <v>0</v>
      </c>
      <c r="P663" t="s">
        <v>397</v>
      </c>
      <c r="Q663" t="s">
        <v>383</v>
      </c>
      <c r="R663" t="s">
        <v>398</v>
      </c>
      <c r="S663" t="s">
        <v>399</v>
      </c>
      <c r="T663" t="s">
        <v>399</v>
      </c>
    </row>
    <row r="664" spans="1:20">
      <c r="A664" t="s">
        <v>1725</v>
      </c>
      <c r="B664" t="s">
        <v>440</v>
      </c>
      <c r="C664" t="s">
        <v>1726</v>
      </c>
      <c r="D664">
        <v>0.12</v>
      </c>
      <c r="E664">
        <v>0.19</v>
      </c>
      <c r="F664">
        <v>0.2</v>
      </c>
      <c r="G664">
        <v>0.35</v>
      </c>
      <c r="H664">
        <v>0.34</v>
      </c>
      <c r="I664">
        <v>0.52</v>
      </c>
      <c r="J664">
        <v>0.33</v>
      </c>
      <c r="K664">
        <v>0.28999999999999998</v>
      </c>
      <c r="L664">
        <v>0.28999999999999998</v>
      </c>
      <c r="M664">
        <v>0.1</v>
      </c>
      <c r="N664">
        <v>0.09</v>
      </c>
      <c r="O664">
        <v>0.17</v>
      </c>
      <c r="P664" t="s">
        <v>397</v>
      </c>
      <c r="Q664" t="s">
        <v>381</v>
      </c>
      <c r="R664" t="s">
        <v>398</v>
      </c>
      <c r="S664" t="s">
        <v>399</v>
      </c>
      <c r="T664" t="s">
        <v>399</v>
      </c>
    </row>
    <row r="665" spans="1:20">
      <c r="A665" t="s">
        <v>1727</v>
      </c>
      <c r="B665" t="s">
        <v>380</v>
      </c>
      <c r="C665" t="s">
        <v>1728</v>
      </c>
      <c r="D665">
        <v>0</v>
      </c>
      <c r="E665">
        <v>0</v>
      </c>
      <c r="F665">
        <v>0</v>
      </c>
      <c r="G665">
        <v>0.31</v>
      </c>
      <c r="H665">
        <v>0.7</v>
      </c>
      <c r="I665">
        <v>0.9</v>
      </c>
      <c r="J665">
        <v>0.79</v>
      </c>
      <c r="K665">
        <v>0.69</v>
      </c>
      <c r="L665">
        <v>0.37</v>
      </c>
      <c r="M665">
        <v>7.0000000000000007E-2</v>
      </c>
      <c r="N665">
        <v>0.01</v>
      </c>
      <c r="O665">
        <v>0</v>
      </c>
      <c r="P665" t="s">
        <v>397</v>
      </c>
      <c r="Q665" t="s">
        <v>381</v>
      </c>
      <c r="R665" t="s">
        <v>398</v>
      </c>
      <c r="S665" t="s">
        <v>399</v>
      </c>
      <c r="T665" t="s">
        <v>399</v>
      </c>
    </row>
    <row r="666" spans="1:20">
      <c r="A666" t="s">
        <v>1729</v>
      </c>
      <c r="B666" t="s">
        <v>595</v>
      </c>
      <c r="C666" t="s">
        <v>1730</v>
      </c>
      <c r="D666">
        <v>37.28</v>
      </c>
      <c r="E666">
        <v>36.04</v>
      </c>
      <c r="F666">
        <v>25.28</v>
      </c>
      <c r="G666">
        <v>34.19</v>
      </c>
      <c r="H666">
        <v>37.11</v>
      </c>
      <c r="I666">
        <v>36.340000000000003</v>
      </c>
      <c r="J666">
        <v>35.78</v>
      </c>
      <c r="K666">
        <v>36.15</v>
      </c>
      <c r="L666">
        <v>35.74</v>
      </c>
      <c r="M666">
        <v>33.33</v>
      </c>
      <c r="N666">
        <v>34.51</v>
      </c>
      <c r="O666">
        <v>37.06</v>
      </c>
      <c r="P666" t="s">
        <v>397</v>
      </c>
      <c r="Q666" t="s">
        <v>383</v>
      </c>
      <c r="R666" t="s">
        <v>398</v>
      </c>
      <c r="S666" t="s">
        <v>399</v>
      </c>
      <c r="T666" t="s">
        <v>399</v>
      </c>
    </row>
    <row r="667" spans="1:20">
      <c r="A667" t="s">
        <v>1731</v>
      </c>
      <c r="B667" t="s">
        <v>408</v>
      </c>
      <c r="C667" t="s">
        <v>1732</v>
      </c>
      <c r="D667">
        <v>3.04</v>
      </c>
      <c r="E667">
        <v>3</v>
      </c>
      <c r="F667">
        <v>3.01</v>
      </c>
      <c r="G667">
        <v>2.77</v>
      </c>
      <c r="H667">
        <v>2.84</v>
      </c>
      <c r="I667">
        <v>3.23</v>
      </c>
      <c r="J667">
        <v>3.29</v>
      </c>
      <c r="K667">
        <v>3.28</v>
      </c>
      <c r="L667">
        <v>3.21</v>
      </c>
      <c r="M667">
        <v>2.94</v>
      </c>
      <c r="N667">
        <v>2.82</v>
      </c>
      <c r="O667">
        <v>2.97</v>
      </c>
      <c r="P667" t="s">
        <v>397</v>
      </c>
      <c r="Q667" t="s">
        <v>381</v>
      </c>
      <c r="R667" t="s">
        <v>662</v>
      </c>
      <c r="S667" t="s">
        <v>663</v>
      </c>
      <c r="T667" t="s">
        <v>1733</v>
      </c>
    </row>
    <row r="668" spans="1:20">
      <c r="A668" t="s">
        <v>1734</v>
      </c>
      <c r="B668" t="s">
        <v>437</v>
      </c>
      <c r="C668" t="s">
        <v>1735</v>
      </c>
      <c r="D668">
        <v>12</v>
      </c>
      <c r="E668">
        <v>12</v>
      </c>
      <c r="F668">
        <v>12</v>
      </c>
      <c r="G668">
        <v>12</v>
      </c>
      <c r="H668">
        <v>12</v>
      </c>
      <c r="I668">
        <v>12</v>
      </c>
      <c r="J668">
        <v>12</v>
      </c>
      <c r="K668">
        <v>12</v>
      </c>
      <c r="L668">
        <v>12</v>
      </c>
      <c r="M668">
        <v>12</v>
      </c>
      <c r="N668">
        <v>12</v>
      </c>
      <c r="O668">
        <v>12</v>
      </c>
      <c r="P668" t="s">
        <v>397</v>
      </c>
      <c r="Q668" t="s">
        <v>381</v>
      </c>
      <c r="R668" t="s">
        <v>398</v>
      </c>
      <c r="S668" t="s">
        <v>399</v>
      </c>
      <c r="T668" t="s">
        <v>399</v>
      </c>
    </row>
    <row r="669" spans="1:20">
      <c r="A669" t="s">
        <v>1736</v>
      </c>
      <c r="B669" t="s">
        <v>380</v>
      </c>
      <c r="C669" t="s">
        <v>1737</v>
      </c>
      <c r="D669">
        <v>0.71</v>
      </c>
      <c r="E669">
        <v>1.0900000000000001</v>
      </c>
      <c r="F669">
        <v>1.1499999999999999</v>
      </c>
      <c r="G669">
        <v>1.98</v>
      </c>
      <c r="H669">
        <v>1.93</v>
      </c>
      <c r="I669">
        <v>3</v>
      </c>
      <c r="J669">
        <v>1.87</v>
      </c>
      <c r="K669">
        <v>1.67</v>
      </c>
      <c r="L669">
        <v>1.67</v>
      </c>
      <c r="M669">
        <v>0.56000000000000005</v>
      </c>
      <c r="N669">
        <v>0.53</v>
      </c>
      <c r="O669">
        <v>0.96</v>
      </c>
      <c r="P669" t="s">
        <v>397</v>
      </c>
      <c r="Q669" t="s">
        <v>383</v>
      </c>
      <c r="R669" t="s">
        <v>398</v>
      </c>
      <c r="S669" t="s">
        <v>399</v>
      </c>
      <c r="T669" t="s">
        <v>399</v>
      </c>
    </row>
    <row r="670" spans="1:20">
      <c r="A670" t="s">
        <v>1738</v>
      </c>
      <c r="B670" t="s">
        <v>380</v>
      </c>
      <c r="C670" t="s">
        <v>1739</v>
      </c>
      <c r="D670">
        <v>1.02</v>
      </c>
      <c r="E670">
        <v>1.56</v>
      </c>
      <c r="F670">
        <v>1.65</v>
      </c>
      <c r="G670">
        <v>2.83</v>
      </c>
      <c r="H670">
        <v>2.75</v>
      </c>
      <c r="I670">
        <v>4.28</v>
      </c>
      <c r="J670">
        <v>2.67</v>
      </c>
      <c r="K670">
        <v>2.39</v>
      </c>
      <c r="L670">
        <v>2.39</v>
      </c>
      <c r="M670">
        <v>0.79</v>
      </c>
      <c r="N670">
        <v>0.76</v>
      </c>
      <c r="O670">
        <v>1.37</v>
      </c>
      <c r="P670" t="s">
        <v>397</v>
      </c>
      <c r="Q670" t="s">
        <v>383</v>
      </c>
      <c r="R670" t="s">
        <v>398</v>
      </c>
      <c r="S670" t="s">
        <v>399</v>
      </c>
      <c r="T670" t="s">
        <v>399</v>
      </c>
    </row>
    <row r="671" spans="1:20">
      <c r="A671" t="s">
        <v>1740</v>
      </c>
      <c r="B671" t="s">
        <v>380</v>
      </c>
      <c r="C671" t="s">
        <v>1741</v>
      </c>
      <c r="D671">
        <v>0.7</v>
      </c>
      <c r="E671">
        <v>1.07</v>
      </c>
      <c r="F671">
        <v>1.1299999999999999</v>
      </c>
      <c r="G671">
        <v>1.95</v>
      </c>
      <c r="H671">
        <v>1.9</v>
      </c>
      <c r="I671">
        <v>2.95</v>
      </c>
      <c r="J671">
        <v>1.84</v>
      </c>
      <c r="K671">
        <v>1.64</v>
      </c>
      <c r="L671">
        <v>1.64</v>
      </c>
      <c r="M671">
        <v>0.55000000000000004</v>
      </c>
      <c r="N671">
        <v>0.52</v>
      </c>
      <c r="O671">
        <v>0.94</v>
      </c>
      <c r="P671" t="s">
        <v>397</v>
      </c>
      <c r="Q671" t="s">
        <v>383</v>
      </c>
      <c r="R671" t="s">
        <v>398</v>
      </c>
      <c r="S671" t="s">
        <v>399</v>
      </c>
      <c r="T671" t="s">
        <v>399</v>
      </c>
    </row>
    <row r="672" spans="1:20">
      <c r="A672" t="s">
        <v>1742</v>
      </c>
      <c r="B672" t="s">
        <v>380</v>
      </c>
      <c r="C672" t="s">
        <v>1743</v>
      </c>
      <c r="D672">
        <v>0.78</v>
      </c>
      <c r="E672">
        <v>1.19</v>
      </c>
      <c r="F672">
        <v>1.26</v>
      </c>
      <c r="G672">
        <v>2.17</v>
      </c>
      <c r="H672">
        <v>2.11</v>
      </c>
      <c r="I672">
        <v>3.28</v>
      </c>
      <c r="J672">
        <v>2.0499999999999998</v>
      </c>
      <c r="K672">
        <v>1.83</v>
      </c>
      <c r="L672">
        <v>1.83</v>
      </c>
      <c r="M672">
        <v>0.61</v>
      </c>
      <c r="N672">
        <v>0.57999999999999996</v>
      </c>
      <c r="O672">
        <v>1.05</v>
      </c>
      <c r="P672" t="s">
        <v>397</v>
      </c>
      <c r="Q672" t="s">
        <v>383</v>
      </c>
      <c r="R672" t="s">
        <v>398</v>
      </c>
      <c r="S672" t="s">
        <v>399</v>
      </c>
      <c r="T672" t="s">
        <v>399</v>
      </c>
    </row>
    <row r="673" spans="1:20">
      <c r="A673" t="s">
        <v>1744</v>
      </c>
      <c r="B673" t="s">
        <v>380</v>
      </c>
      <c r="C673" t="s">
        <v>1745</v>
      </c>
      <c r="D673">
        <v>0.68</v>
      </c>
      <c r="E673">
        <v>1.04</v>
      </c>
      <c r="F673">
        <v>1.1000000000000001</v>
      </c>
      <c r="G673">
        <v>1.88</v>
      </c>
      <c r="H673">
        <v>1.84</v>
      </c>
      <c r="I673">
        <v>2.85</v>
      </c>
      <c r="J673">
        <v>1.78</v>
      </c>
      <c r="K673">
        <v>1.59</v>
      </c>
      <c r="L673">
        <v>1.59</v>
      </c>
      <c r="M673">
        <v>0.53</v>
      </c>
      <c r="N673">
        <v>0.5</v>
      </c>
      <c r="O673">
        <v>0.91</v>
      </c>
      <c r="P673" t="s">
        <v>397</v>
      </c>
      <c r="Q673" t="s">
        <v>383</v>
      </c>
      <c r="R673" t="s">
        <v>398</v>
      </c>
      <c r="S673" t="s">
        <v>399</v>
      </c>
      <c r="T673" t="s">
        <v>399</v>
      </c>
    </row>
    <row r="674" spans="1:20">
      <c r="A674" t="s">
        <v>1746</v>
      </c>
      <c r="B674" t="s">
        <v>380</v>
      </c>
      <c r="C674" t="s">
        <v>1747</v>
      </c>
      <c r="D674">
        <v>0.77</v>
      </c>
      <c r="E674">
        <v>1.17</v>
      </c>
      <c r="F674">
        <v>1.24</v>
      </c>
      <c r="G674">
        <v>2.13</v>
      </c>
      <c r="H674">
        <v>2.0699999999999998</v>
      </c>
      <c r="I674">
        <v>3.22</v>
      </c>
      <c r="J674">
        <v>2.0099999999999998</v>
      </c>
      <c r="K674">
        <v>1.79</v>
      </c>
      <c r="L674">
        <v>1.79</v>
      </c>
      <c r="M674">
        <v>0.6</v>
      </c>
      <c r="N674">
        <v>0.56999999999999995</v>
      </c>
      <c r="O674">
        <v>1.03</v>
      </c>
      <c r="P674" t="s">
        <v>397</v>
      </c>
      <c r="Q674" t="s">
        <v>383</v>
      </c>
      <c r="R674" t="s">
        <v>398</v>
      </c>
      <c r="S674" t="s">
        <v>399</v>
      </c>
      <c r="T674" t="s">
        <v>399</v>
      </c>
    </row>
    <row r="675" spans="1:20">
      <c r="A675" t="s">
        <v>1748</v>
      </c>
      <c r="B675" t="s">
        <v>440</v>
      </c>
      <c r="C675" t="s">
        <v>1749</v>
      </c>
      <c r="D675">
        <v>2.04</v>
      </c>
      <c r="E675">
        <v>1.99</v>
      </c>
      <c r="F675">
        <v>2.1</v>
      </c>
      <c r="G675">
        <v>2.2000000000000002</v>
      </c>
      <c r="H675">
        <v>1.77</v>
      </c>
      <c r="I675">
        <v>1.38</v>
      </c>
      <c r="J675">
        <v>1.71</v>
      </c>
      <c r="K675">
        <v>1.62</v>
      </c>
      <c r="L675">
        <v>2.0099999999999998</v>
      </c>
      <c r="M675">
        <v>2.0099999999999998</v>
      </c>
      <c r="N675">
        <v>1.39</v>
      </c>
      <c r="O675">
        <v>1.39</v>
      </c>
      <c r="P675" t="s">
        <v>397</v>
      </c>
      <c r="Q675" t="s">
        <v>381</v>
      </c>
      <c r="R675" t="s">
        <v>398</v>
      </c>
      <c r="S675" t="s">
        <v>399</v>
      </c>
      <c r="T675" t="s">
        <v>399</v>
      </c>
    </row>
    <row r="676" spans="1:20">
      <c r="A676" t="s">
        <v>1750</v>
      </c>
      <c r="B676" t="s">
        <v>440</v>
      </c>
      <c r="C676" t="s">
        <v>1751</v>
      </c>
      <c r="D676">
        <v>55</v>
      </c>
      <c r="E676">
        <v>55</v>
      </c>
      <c r="F676">
        <v>55</v>
      </c>
      <c r="G676">
        <v>55</v>
      </c>
      <c r="H676">
        <v>55</v>
      </c>
      <c r="I676">
        <v>55</v>
      </c>
      <c r="J676">
        <v>55</v>
      </c>
      <c r="K676">
        <v>55</v>
      </c>
      <c r="L676">
        <v>55</v>
      </c>
      <c r="M676">
        <v>55</v>
      </c>
      <c r="N676">
        <v>55</v>
      </c>
      <c r="O676">
        <v>55</v>
      </c>
      <c r="P676" t="s">
        <v>410</v>
      </c>
      <c r="Q676" t="s">
        <v>381</v>
      </c>
      <c r="R676" t="s">
        <v>398</v>
      </c>
      <c r="S676" t="s">
        <v>399</v>
      </c>
      <c r="T676" t="s">
        <v>399</v>
      </c>
    </row>
    <row r="677" spans="1:20">
      <c r="A677" t="s">
        <v>1752</v>
      </c>
      <c r="B677" t="s">
        <v>440</v>
      </c>
      <c r="C677" t="s">
        <v>1753</v>
      </c>
      <c r="D677">
        <v>55</v>
      </c>
      <c r="E677">
        <v>55</v>
      </c>
      <c r="F677">
        <v>55</v>
      </c>
      <c r="G677">
        <v>55</v>
      </c>
      <c r="H677">
        <v>55</v>
      </c>
      <c r="I677">
        <v>55</v>
      </c>
      <c r="J677">
        <v>55</v>
      </c>
      <c r="K677">
        <v>55</v>
      </c>
      <c r="L677">
        <v>55</v>
      </c>
      <c r="M677">
        <v>55</v>
      </c>
      <c r="N677">
        <v>55</v>
      </c>
      <c r="O677">
        <v>55</v>
      </c>
      <c r="P677" t="s">
        <v>410</v>
      </c>
      <c r="Q677" t="s">
        <v>381</v>
      </c>
      <c r="R677" t="s">
        <v>398</v>
      </c>
      <c r="S677" t="s">
        <v>399</v>
      </c>
      <c r="T677" t="s">
        <v>399</v>
      </c>
    </row>
    <row r="678" spans="1:20">
      <c r="A678" t="s">
        <v>1754</v>
      </c>
      <c r="B678" t="s">
        <v>440</v>
      </c>
      <c r="C678" t="s">
        <v>1755</v>
      </c>
      <c r="D678">
        <v>55</v>
      </c>
      <c r="E678">
        <v>55</v>
      </c>
      <c r="F678">
        <v>55</v>
      </c>
      <c r="G678">
        <v>55</v>
      </c>
      <c r="H678">
        <v>55</v>
      </c>
      <c r="I678">
        <v>55</v>
      </c>
      <c r="J678">
        <v>55</v>
      </c>
      <c r="K678">
        <v>55</v>
      </c>
      <c r="L678">
        <v>55</v>
      </c>
      <c r="M678">
        <v>55</v>
      </c>
      <c r="N678">
        <v>55</v>
      </c>
      <c r="O678">
        <v>55</v>
      </c>
      <c r="P678" t="s">
        <v>410</v>
      </c>
      <c r="Q678" t="s">
        <v>381</v>
      </c>
      <c r="R678" t="s">
        <v>398</v>
      </c>
      <c r="S678" t="s">
        <v>399</v>
      </c>
      <c r="T678" t="s">
        <v>399</v>
      </c>
    </row>
    <row r="679" spans="1:20">
      <c r="A679" t="s">
        <v>1756</v>
      </c>
      <c r="B679" t="s">
        <v>440</v>
      </c>
      <c r="C679" t="s">
        <v>1757</v>
      </c>
      <c r="D679">
        <v>0</v>
      </c>
      <c r="E679">
        <v>0</v>
      </c>
      <c r="F679">
        <v>0</v>
      </c>
      <c r="G679">
        <v>0</v>
      </c>
      <c r="H679">
        <v>0</v>
      </c>
      <c r="I679">
        <v>0</v>
      </c>
      <c r="J679">
        <v>0</v>
      </c>
      <c r="K679">
        <v>0</v>
      </c>
      <c r="L679">
        <v>0</v>
      </c>
      <c r="M679">
        <v>0</v>
      </c>
      <c r="N679">
        <v>0</v>
      </c>
      <c r="O679">
        <v>0</v>
      </c>
      <c r="P679" t="s">
        <v>397</v>
      </c>
      <c r="Q679" t="s">
        <v>381</v>
      </c>
      <c r="R679" t="s">
        <v>406</v>
      </c>
      <c r="S679" t="s">
        <v>399</v>
      </c>
      <c r="T679" t="s">
        <v>399</v>
      </c>
    </row>
    <row r="680" spans="1:20">
      <c r="A680" t="s">
        <v>1758</v>
      </c>
      <c r="B680" t="s">
        <v>380</v>
      </c>
      <c r="C680" t="s">
        <v>1759</v>
      </c>
      <c r="D680" t="s">
        <v>399</v>
      </c>
      <c r="E680" t="s">
        <v>399</v>
      </c>
      <c r="F680" t="s">
        <v>399</v>
      </c>
      <c r="G680" t="s">
        <v>399</v>
      </c>
      <c r="H680" t="s">
        <v>399</v>
      </c>
      <c r="I680">
        <v>13.24</v>
      </c>
      <c r="J680">
        <v>8.2799999999999994</v>
      </c>
      <c r="K680">
        <v>7.39</v>
      </c>
      <c r="L680">
        <v>7.39</v>
      </c>
      <c r="M680">
        <v>2.4500000000000002</v>
      </c>
      <c r="N680">
        <v>2.34</v>
      </c>
      <c r="O680">
        <v>4.24</v>
      </c>
      <c r="P680" t="s">
        <v>397</v>
      </c>
      <c r="Q680" t="s">
        <v>383</v>
      </c>
      <c r="R680" t="s">
        <v>398</v>
      </c>
      <c r="S680" t="s">
        <v>399</v>
      </c>
      <c r="T680" t="s">
        <v>399</v>
      </c>
    </row>
    <row r="681" spans="1:20">
      <c r="A681" t="s">
        <v>1760</v>
      </c>
      <c r="B681" t="s">
        <v>380</v>
      </c>
      <c r="C681" t="s">
        <v>1761</v>
      </c>
      <c r="D681">
        <v>0.4</v>
      </c>
      <c r="E681">
        <v>0.61</v>
      </c>
      <c r="F681">
        <v>0.64</v>
      </c>
      <c r="G681">
        <v>1.1000000000000001</v>
      </c>
      <c r="H681">
        <v>1.07</v>
      </c>
      <c r="I681">
        <v>1.66</v>
      </c>
      <c r="J681">
        <v>1.04</v>
      </c>
      <c r="K681">
        <v>0.93</v>
      </c>
      <c r="L681">
        <v>0.93</v>
      </c>
      <c r="M681">
        <v>0.31</v>
      </c>
      <c r="N681">
        <v>0.28999999999999998</v>
      </c>
      <c r="O681">
        <v>0.53</v>
      </c>
      <c r="P681" t="s">
        <v>397</v>
      </c>
      <c r="Q681" t="s">
        <v>383</v>
      </c>
      <c r="R681" t="s">
        <v>398</v>
      </c>
      <c r="S681" t="s">
        <v>399</v>
      </c>
      <c r="T681" t="s">
        <v>399</v>
      </c>
    </row>
    <row r="682" spans="1:20">
      <c r="A682" t="s">
        <v>1762</v>
      </c>
      <c r="B682" t="s">
        <v>401</v>
      </c>
      <c r="C682" t="s">
        <v>1763</v>
      </c>
      <c r="D682">
        <v>0</v>
      </c>
      <c r="E682">
        <v>0</v>
      </c>
      <c r="F682">
        <v>0</v>
      </c>
      <c r="G682">
        <v>0</v>
      </c>
      <c r="H682">
        <v>0</v>
      </c>
      <c r="I682">
        <v>0</v>
      </c>
      <c r="J682">
        <v>0</v>
      </c>
      <c r="K682">
        <v>0</v>
      </c>
      <c r="L682">
        <v>0</v>
      </c>
      <c r="M682">
        <v>0</v>
      </c>
      <c r="N682">
        <v>0</v>
      </c>
      <c r="O682">
        <v>0</v>
      </c>
      <c r="P682" t="s">
        <v>397</v>
      </c>
      <c r="Q682" t="s">
        <v>383</v>
      </c>
      <c r="R682" t="s">
        <v>406</v>
      </c>
      <c r="S682" t="s">
        <v>399</v>
      </c>
      <c r="T682" t="s">
        <v>399</v>
      </c>
    </row>
    <row r="683" spans="1:20">
      <c r="A683" t="s">
        <v>1764</v>
      </c>
      <c r="B683" t="s">
        <v>401</v>
      </c>
      <c r="C683" t="s">
        <v>1765</v>
      </c>
      <c r="D683">
        <v>0</v>
      </c>
      <c r="E683">
        <v>0</v>
      </c>
      <c r="F683">
        <v>0</v>
      </c>
      <c r="G683">
        <v>0</v>
      </c>
      <c r="H683">
        <v>0</v>
      </c>
      <c r="I683">
        <v>0</v>
      </c>
      <c r="J683">
        <v>0</v>
      </c>
      <c r="K683">
        <v>0</v>
      </c>
      <c r="L683">
        <v>0</v>
      </c>
      <c r="M683">
        <v>0</v>
      </c>
      <c r="N683">
        <v>0</v>
      </c>
      <c r="O683">
        <v>0</v>
      </c>
      <c r="P683" t="s">
        <v>397</v>
      </c>
      <c r="Q683" t="s">
        <v>383</v>
      </c>
      <c r="R683" t="s">
        <v>406</v>
      </c>
      <c r="S683" t="s">
        <v>399</v>
      </c>
      <c r="T683" t="s">
        <v>399</v>
      </c>
    </row>
    <row r="684" spans="1:20">
      <c r="A684" t="s">
        <v>1766</v>
      </c>
      <c r="B684" t="s">
        <v>401</v>
      </c>
      <c r="C684" t="s">
        <v>1767</v>
      </c>
      <c r="D684">
        <v>0</v>
      </c>
      <c r="E684">
        <v>0.48</v>
      </c>
      <c r="F684">
        <v>2.08</v>
      </c>
      <c r="G684">
        <v>6.64</v>
      </c>
      <c r="H684">
        <v>6.1</v>
      </c>
      <c r="I684">
        <v>8.9600000000000009</v>
      </c>
      <c r="J684">
        <v>8.34</v>
      </c>
      <c r="K684">
        <v>8.1999999999999993</v>
      </c>
      <c r="L684">
        <v>6.68</v>
      </c>
      <c r="M684">
        <v>5.88</v>
      </c>
      <c r="N684">
        <v>0.82</v>
      </c>
      <c r="O684">
        <v>0</v>
      </c>
      <c r="P684" t="s">
        <v>397</v>
      </c>
      <c r="Q684" t="s">
        <v>383</v>
      </c>
      <c r="R684" t="s">
        <v>398</v>
      </c>
      <c r="S684" t="s">
        <v>399</v>
      </c>
      <c r="T684" t="s">
        <v>399</v>
      </c>
    </row>
    <row r="685" spans="1:20">
      <c r="A685" t="s">
        <v>1768</v>
      </c>
      <c r="B685" t="s">
        <v>401</v>
      </c>
      <c r="C685" t="s">
        <v>1769</v>
      </c>
      <c r="D685">
        <v>0</v>
      </c>
      <c r="E685">
        <v>0</v>
      </c>
      <c r="F685">
        <v>0</v>
      </c>
      <c r="G685">
        <v>0</v>
      </c>
      <c r="H685">
        <v>0</v>
      </c>
      <c r="I685">
        <v>0</v>
      </c>
      <c r="J685">
        <v>0</v>
      </c>
      <c r="K685">
        <v>0</v>
      </c>
      <c r="L685">
        <v>0</v>
      </c>
      <c r="M685">
        <v>0</v>
      </c>
      <c r="N685">
        <v>0</v>
      </c>
      <c r="O685">
        <v>0</v>
      </c>
      <c r="P685" t="s">
        <v>397</v>
      </c>
      <c r="Q685" t="s">
        <v>383</v>
      </c>
      <c r="R685" t="s">
        <v>406</v>
      </c>
      <c r="S685" t="s">
        <v>399</v>
      </c>
      <c r="T685" t="s">
        <v>399</v>
      </c>
    </row>
    <row r="686" spans="1:20">
      <c r="A686" t="s">
        <v>1770</v>
      </c>
      <c r="B686" t="s">
        <v>595</v>
      </c>
      <c r="C686" t="s">
        <v>1771</v>
      </c>
      <c r="D686">
        <v>29.95</v>
      </c>
      <c r="E686">
        <v>45.85</v>
      </c>
      <c r="F686">
        <v>48.5</v>
      </c>
      <c r="G686">
        <v>83.21</v>
      </c>
      <c r="H686">
        <v>81.09</v>
      </c>
      <c r="I686">
        <v>125.88</v>
      </c>
      <c r="J686">
        <v>78.709999999999994</v>
      </c>
      <c r="K686">
        <v>70.23</v>
      </c>
      <c r="L686">
        <v>70.23</v>
      </c>
      <c r="M686">
        <v>23.32</v>
      </c>
      <c r="N686">
        <v>22.26</v>
      </c>
      <c r="O686">
        <v>40.28</v>
      </c>
      <c r="P686" t="s">
        <v>397</v>
      </c>
      <c r="Q686" t="s">
        <v>383</v>
      </c>
      <c r="R686" t="s">
        <v>398</v>
      </c>
      <c r="S686" t="s">
        <v>399</v>
      </c>
      <c r="T686" t="s">
        <v>399</v>
      </c>
    </row>
    <row r="687" spans="1:20">
      <c r="A687" t="s">
        <v>1772</v>
      </c>
      <c r="B687" t="s">
        <v>595</v>
      </c>
      <c r="C687" t="s">
        <v>1773</v>
      </c>
      <c r="D687">
        <v>96</v>
      </c>
      <c r="E687">
        <v>96</v>
      </c>
      <c r="F687">
        <v>96</v>
      </c>
      <c r="G687">
        <v>96</v>
      </c>
      <c r="H687">
        <v>96</v>
      </c>
      <c r="I687">
        <v>96</v>
      </c>
      <c r="J687">
        <v>96</v>
      </c>
      <c r="K687">
        <v>96</v>
      </c>
      <c r="L687">
        <v>96</v>
      </c>
      <c r="M687">
        <v>96</v>
      </c>
      <c r="N687">
        <v>96</v>
      </c>
      <c r="O687">
        <v>96</v>
      </c>
      <c r="P687" t="s">
        <v>410</v>
      </c>
      <c r="Q687" t="s">
        <v>383</v>
      </c>
      <c r="R687" t="s">
        <v>398</v>
      </c>
      <c r="S687" t="s">
        <v>399</v>
      </c>
      <c r="T687" t="s">
        <v>399</v>
      </c>
    </row>
    <row r="688" spans="1:20">
      <c r="A688" t="s">
        <v>1774</v>
      </c>
      <c r="B688" t="s">
        <v>380</v>
      </c>
      <c r="C688" t="s">
        <v>1775</v>
      </c>
      <c r="D688">
        <v>0</v>
      </c>
      <c r="E688">
        <v>0.08</v>
      </c>
      <c r="F688">
        <v>0.15</v>
      </c>
      <c r="G688">
        <v>0.16</v>
      </c>
      <c r="H688">
        <v>0.15</v>
      </c>
      <c r="I688">
        <v>0.15</v>
      </c>
      <c r="J688">
        <v>0.14000000000000001</v>
      </c>
      <c r="K688">
        <v>0.11</v>
      </c>
      <c r="L688">
        <v>0.09</v>
      </c>
      <c r="M688">
        <v>0.09</v>
      </c>
      <c r="N688">
        <v>0.06</v>
      </c>
      <c r="O688">
        <v>0.05</v>
      </c>
      <c r="P688" t="s">
        <v>397</v>
      </c>
      <c r="Q688" t="s">
        <v>381</v>
      </c>
      <c r="R688" t="s">
        <v>398</v>
      </c>
      <c r="S688" t="s">
        <v>399</v>
      </c>
      <c r="T688" t="s">
        <v>399</v>
      </c>
    </row>
    <row r="689" spans="1:20">
      <c r="A689" t="s">
        <v>1776</v>
      </c>
      <c r="B689" t="s">
        <v>395</v>
      </c>
      <c r="C689" t="s">
        <v>1777</v>
      </c>
      <c r="D689">
        <v>1.03</v>
      </c>
      <c r="E689">
        <v>0.89</v>
      </c>
      <c r="F689">
        <v>1.35</v>
      </c>
      <c r="G689">
        <v>1.61</v>
      </c>
      <c r="H689">
        <v>1.7</v>
      </c>
      <c r="I689">
        <v>1.65</v>
      </c>
      <c r="J689">
        <v>1.62</v>
      </c>
      <c r="K689">
        <v>1.62</v>
      </c>
      <c r="L689">
        <v>1.68</v>
      </c>
      <c r="M689">
        <v>1.42</v>
      </c>
      <c r="N689">
        <v>1.5</v>
      </c>
      <c r="O689">
        <v>1.56</v>
      </c>
      <c r="P689" t="s">
        <v>397</v>
      </c>
      <c r="Q689" t="s">
        <v>381</v>
      </c>
      <c r="R689" t="s">
        <v>398</v>
      </c>
      <c r="S689" t="s">
        <v>399</v>
      </c>
      <c r="T689" t="s">
        <v>399</v>
      </c>
    </row>
    <row r="690" spans="1:20">
      <c r="A690" t="s">
        <v>1778</v>
      </c>
      <c r="B690" t="s">
        <v>395</v>
      </c>
      <c r="C690" t="s">
        <v>1779</v>
      </c>
      <c r="D690" t="s">
        <v>399</v>
      </c>
      <c r="E690" t="s">
        <v>399</v>
      </c>
      <c r="F690" t="s">
        <v>399</v>
      </c>
      <c r="G690" t="s">
        <v>399</v>
      </c>
      <c r="H690" t="s">
        <v>399</v>
      </c>
      <c r="I690">
        <v>0.82</v>
      </c>
      <c r="J690">
        <v>0.84</v>
      </c>
      <c r="K690">
        <v>0.84</v>
      </c>
      <c r="L690">
        <v>0.82</v>
      </c>
      <c r="M690">
        <v>0.75</v>
      </c>
      <c r="N690">
        <v>0.72</v>
      </c>
      <c r="O690">
        <v>0.76</v>
      </c>
      <c r="P690" t="s">
        <v>410</v>
      </c>
      <c r="Q690" t="s">
        <v>381</v>
      </c>
      <c r="R690" t="s">
        <v>398</v>
      </c>
      <c r="S690" t="s">
        <v>399</v>
      </c>
      <c r="T690" t="s">
        <v>399</v>
      </c>
    </row>
    <row r="691" spans="1:20">
      <c r="A691" t="s">
        <v>1780</v>
      </c>
      <c r="B691" t="s">
        <v>395</v>
      </c>
      <c r="C691" t="s">
        <v>1781</v>
      </c>
      <c r="D691" t="s">
        <v>399</v>
      </c>
      <c r="E691" t="s">
        <v>399</v>
      </c>
      <c r="F691" t="s">
        <v>399</v>
      </c>
      <c r="G691" t="s">
        <v>399</v>
      </c>
      <c r="H691" t="s">
        <v>399</v>
      </c>
      <c r="I691">
        <v>0.82</v>
      </c>
      <c r="J691">
        <v>0.84</v>
      </c>
      <c r="K691">
        <v>0.84</v>
      </c>
      <c r="L691">
        <v>0.82</v>
      </c>
      <c r="M691">
        <v>0.75</v>
      </c>
      <c r="N691">
        <v>0.72</v>
      </c>
      <c r="O691">
        <v>0.76</v>
      </c>
      <c r="P691" t="s">
        <v>410</v>
      </c>
      <c r="Q691" t="s">
        <v>381</v>
      </c>
      <c r="R691" t="s">
        <v>398</v>
      </c>
      <c r="S691" t="s">
        <v>399</v>
      </c>
      <c r="T691" t="s">
        <v>399</v>
      </c>
    </row>
    <row r="692" spans="1:20">
      <c r="A692" t="s">
        <v>1782</v>
      </c>
      <c r="B692" t="s">
        <v>395</v>
      </c>
      <c r="C692" t="s">
        <v>1783</v>
      </c>
      <c r="D692">
        <v>0</v>
      </c>
      <c r="E692">
        <v>0.48</v>
      </c>
      <c r="F692">
        <v>2.08</v>
      </c>
      <c r="G692">
        <v>6.64</v>
      </c>
      <c r="H692">
        <v>6.1</v>
      </c>
      <c r="I692">
        <v>8.9600000000000009</v>
      </c>
      <c r="J692">
        <v>8.34</v>
      </c>
      <c r="K692">
        <v>8.1999999999999993</v>
      </c>
      <c r="L692">
        <v>6.68</v>
      </c>
      <c r="M692">
        <v>5.88</v>
      </c>
      <c r="N692">
        <v>0.82</v>
      </c>
      <c r="O692">
        <v>0</v>
      </c>
      <c r="P692" t="s">
        <v>397</v>
      </c>
      <c r="Q692" t="s">
        <v>381</v>
      </c>
      <c r="R692" t="s">
        <v>398</v>
      </c>
      <c r="S692" t="s">
        <v>399</v>
      </c>
      <c r="T692" t="s">
        <v>399</v>
      </c>
    </row>
    <row r="693" spans="1:20">
      <c r="A693" t="s">
        <v>1784</v>
      </c>
      <c r="B693" t="s">
        <v>422</v>
      </c>
      <c r="C693" t="s">
        <v>1785</v>
      </c>
      <c r="D693">
        <v>3.13</v>
      </c>
      <c r="E693">
        <v>3.13</v>
      </c>
      <c r="F693">
        <v>3.13</v>
      </c>
      <c r="G693">
        <v>3.13</v>
      </c>
      <c r="H693">
        <v>3.13</v>
      </c>
      <c r="I693">
        <v>3.13</v>
      </c>
      <c r="J693">
        <v>3.13</v>
      </c>
      <c r="K693">
        <v>3.13</v>
      </c>
      <c r="L693">
        <v>3.13</v>
      </c>
      <c r="M693">
        <v>3.13</v>
      </c>
      <c r="N693">
        <v>3.13</v>
      </c>
      <c r="O693">
        <v>3.13</v>
      </c>
      <c r="P693" t="s">
        <v>410</v>
      </c>
      <c r="Q693" t="s">
        <v>383</v>
      </c>
      <c r="R693" t="s">
        <v>398</v>
      </c>
      <c r="S693" t="s">
        <v>399</v>
      </c>
      <c r="T693" t="s">
        <v>399</v>
      </c>
    </row>
    <row r="694" spans="1:20">
      <c r="A694" t="s">
        <v>1786</v>
      </c>
      <c r="B694" t="s">
        <v>422</v>
      </c>
      <c r="C694" t="s">
        <v>1787</v>
      </c>
      <c r="D694">
        <v>24.16</v>
      </c>
      <c r="E694">
        <v>24.02</v>
      </c>
      <c r="F694">
        <v>24.53</v>
      </c>
      <c r="G694">
        <v>23.83</v>
      </c>
      <c r="H694">
        <v>19.809999999999999</v>
      </c>
      <c r="I694">
        <v>24.01</v>
      </c>
      <c r="J694">
        <v>23.99</v>
      </c>
      <c r="K694">
        <v>22.34</v>
      </c>
      <c r="L694">
        <v>24</v>
      </c>
      <c r="M694">
        <v>25.01</v>
      </c>
      <c r="N694">
        <v>24.25</v>
      </c>
      <c r="O694">
        <v>25.7</v>
      </c>
      <c r="P694" t="s">
        <v>397</v>
      </c>
      <c r="Q694" t="s">
        <v>383</v>
      </c>
      <c r="R694" t="s">
        <v>398</v>
      </c>
      <c r="S694" t="s">
        <v>399</v>
      </c>
      <c r="T694" t="s">
        <v>399</v>
      </c>
    </row>
    <row r="695" spans="1:20">
      <c r="A695" t="s">
        <v>1788</v>
      </c>
      <c r="B695" t="s">
        <v>422</v>
      </c>
      <c r="C695" t="s">
        <v>1789</v>
      </c>
      <c r="D695">
        <v>0.03</v>
      </c>
      <c r="E695">
        <v>0.01</v>
      </c>
      <c r="F695">
        <v>0.03</v>
      </c>
      <c r="G695">
        <v>0.04</v>
      </c>
      <c r="H695">
        <v>0</v>
      </c>
      <c r="I695">
        <v>0</v>
      </c>
      <c r="J695">
        <v>0</v>
      </c>
      <c r="K695">
        <v>0.01</v>
      </c>
      <c r="L695">
        <v>0.04</v>
      </c>
      <c r="M695">
        <v>0.04</v>
      </c>
      <c r="N695">
        <v>0.04</v>
      </c>
      <c r="O695">
        <v>0.01</v>
      </c>
      <c r="P695" t="s">
        <v>397</v>
      </c>
      <c r="Q695" t="s">
        <v>383</v>
      </c>
      <c r="R695" t="s">
        <v>398</v>
      </c>
      <c r="S695" t="s">
        <v>399</v>
      </c>
      <c r="T695" t="s">
        <v>399</v>
      </c>
    </row>
    <row r="696" spans="1:20">
      <c r="A696" t="s">
        <v>1790</v>
      </c>
      <c r="B696" t="s">
        <v>422</v>
      </c>
      <c r="C696" t="s">
        <v>1790</v>
      </c>
      <c r="D696">
        <v>0.35</v>
      </c>
      <c r="E696">
        <v>0.39</v>
      </c>
      <c r="F696">
        <v>0.03</v>
      </c>
      <c r="G696">
        <v>0.01</v>
      </c>
      <c r="H696">
        <v>0.03</v>
      </c>
      <c r="I696">
        <v>0</v>
      </c>
      <c r="J696">
        <v>0</v>
      </c>
      <c r="K696">
        <v>0</v>
      </c>
      <c r="L696">
        <v>0</v>
      </c>
      <c r="M696">
        <v>0</v>
      </c>
      <c r="N696">
        <v>0</v>
      </c>
      <c r="O696">
        <v>0</v>
      </c>
      <c r="P696" t="s">
        <v>397</v>
      </c>
      <c r="Q696" t="s">
        <v>383</v>
      </c>
      <c r="R696" t="s">
        <v>398</v>
      </c>
      <c r="S696" t="s">
        <v>399</v>
      </c>
      <c r="T696" t="s">
        <v>399</v>
      </c>
    </row>
    <row r="697" spans="1:20">
      <c r="A697" t="s">
        <v>1791</v>
      </c>
      <c r="B697" t="s">
        <v>380</v>
      </c>
      <c r="C697" t="s">
        <v>1792</v>
      </c>
      <c r="D697">
        <v>0</v>
      </c>
      <c r="E697">
        <v>0.48</v>
      </c>
      <c r="F697">
        <v>2.08</v>
      </c>
      <c r="G697">
        <v>6.64</v>
      </c>
      <c r="H697">
        <v>6.1</v>
      </c>
      <c r="I697">
        <v>8.9600000000000009</v>
      </c>
      <c r="J697">
        <v>8.34</v>
      </c>
      <c r="K697">
        <v>8.1999999999999993</v>
      </c>
      <c r="L697">
        <v>6.68</v>
      </c>
      <c r="M697">
        <v>5.88</v>
      </c>
      <c r="N697">
        <v>0.82</v>
      </c>
      <c r="O697">
        <v>0</v>
      </c>
      <c r="P697" t="s">
        <v>397</v>
      </c>
      <c r="Q697" t="s">
        <v>381</v>
      </c>
      <c r="R697" t="s">
        <v>398</v>
      </c>
      <c r="S697" t="s">
        <v>399</v>
      </c>
      <c r="T697" t="s">
        <v>399</v>
      </c>
    </row>
    <row r="698" spans="1:20">
      <c r="A698" t="s">
        <v>1793</v>
      </c>
      <c r="B698" t="s">
        <v>380</v>
      </c>
      <c r="C698" t="s">
        <v>1794</v>
      </c>
      <c r="D698">
        <v>0</v>
      </c>
      <c r="E698">
        <v>0.47</v>
      </c>
      <c r="F698">
        <v>2.0499999999999998</v>
      </c>
      <c r="G698">
        <v>6.56</v>
      </c>
      <c r="H698">
        <v>6.02</v>
      </c>
      <c r="I698">
        <v>8.85</v>
      </c>
      <c r="J698">
        <v>8.24</v>
      </c>
      <c r="K698">
        <v>8.1</v>
      </c>
      <c r="L698">
        <v>6.6</v>
      </c>
      <c r="M698">
        <v>5.81</v>
      </c>
      <c r="N698">
        <v>0.81</v>
      </c>
      <c r="O698">
        <v>0</v>
      </c>
      <c r="P698" t="s">
        <v>397</v>
      </c>
      <c r="Q698" t="s">
        <v>381</v>
      </c>
      <c r="R698" t="s">
        <v>398</v>
      </c>
      <c r="S698" t="s">
        <v>399</v>
      </c>
      <c r="T698" t="s">
        <v>399</v>
      </c>
    </row>
    <row r="699" spans="1:20">
      <c r="A699" t="s">
        <v>1795</v>
      </c>
      <c r="B699" t="s">
        <v>380</v>
      </c>
      <c r="C699" t="s">
        <v>1796</v>
      </c>
      <c r="D699">
        <v>0.84</v>
      </c>
      <c r="E699">
        <v>1.26</v>
      </c>
      <c r="F699">
        <v>1.84</v>
      </c>
      <c r="G699">
        <v>1.48</v>
      </c>
      <c r="H699">
        <v>0.59</v>
      </c>
      <c r="I699">
        <v>0.11</v>
      </c>
      <c r="J699">
        <v>0</v>
      </c>
      <c r="K699">
        <v>0</v>
      </c>
      <c r="L699">
        <v>0</v>
      </c>
      <c r="M699">
        <v>0.05</v>
      </c>
      <c r="N699">
        <v>0.21</v>
      </c>
      <c r="O699">
        <v>1.63</v>
      </c>
      <c r="P699" t="s">
        <v>397</v>
      </c>
      <c r="Q699" t="s">
        <v>381</v>
      </c>
      <c r="R699" t="s">
        <v>398</v>
      </c>
      <c r="S699" t="s">
        <v>399</v>
      </c>
      <c r="T699" t="s">
        <v>399</v>
      </c>
    </row>
    <row r="700" spans="1:20">
      <c r="A700" t="s">
        <v>1797</v>
      </c>
      <c r="B700" t="s">
        <v>401</v>
      </c>
      <c r="C700" t="s">
        <v>1798</v>
      </c>
      <c r="D700">
        <v>78</v>
      </c>
      <c r="E700">
        <v>78</v>
      </c>
      <c r="F700">
        <v>77.8</v>
      </c>
      <c r="G700">
        <v>75</v>
      </c>
      <c r="H700">
        <v>75.400000000000006</v>
      </c>
      <c r="I700">
        <v>73.8</v>
      </c>
      <c r="J700">
        <v>73.8</v>
      </c>
      <c r="K700">
        <v>72.8</v>
      </c>
      <c r="L700">
        <v>74.2</v>
      </c>
      <c r="M700">
        <v>75</v>
      </c>
      <c r="N700">
        <v>77.3</v>
      </c>
      <c r="O700">
        <v>78</v>
      </c>
      <c r="P700" t="s">
        <v>410</v>
      </c>
      <c r="Q700" t="s">
        <v>383</v>
      </c>
      <c r="R700" t="s">
        <v>398</v>
      </c>
      <c r="S700" t="s">
        <v>399</v>
      </c>
      <c r="T700" t="s">
        <v>399</v>
      </c>
    </row>
    <row r="701" spans="1:20">
      <c r="A701" t="s">
        <v>1799</v>
      </c>
      <c r="B701" t="s">
        <v>401</v>
      </c>
      <c r="C701" t="s">
        <v>1800</v>
      </c>
      <c r="D701">
        <v>78.11</v>
      </c>
      <c r="E701">
        <v>78.11</v>
      </c>
      <c r="F701">
        <v>78.11</v>
      </c>
      <c r="G701">
        <v>76</v>
      </c>
      <c r="H701">
        <v>77</v>
      </c>
      <c r="I701">
        <v>75.099999999999994</v>
      </c>
      <c r="J701">
        <v>74.7</v>
      </c>
      <c r="K701">
        <v>74</v>
      </c>
      <c r="L701">
        <v>75.3</v>
      </c>
      <c r="M701">
        <v>76</v>
      </c>
      <c r="N701">
        <v>78.11</v>
      </c>
      <c r="O701">
        <v>78.11</v>
      </c>
      <c r="P701" t="s">
        <v>410</v>
      </c>
      <c r="Q701" t="s">
        <v>383</v>
      </c>
      <c r="R701" t="s">
        <v>398</v>
      </c>
      <c r="S701" t="s">
        <v>399</v>
      </c>
      <c r="T701" t="s">
        <v>399</v>
      </c>
    </row>
    <row r="702" spans="1:20">
      <c r="A702" t="s">
        <v>1801</v>
      </c>
      <c r="B702" t="s">
        <v>401</v>
      </c>
      <c r="C702" t="s">
        <v>1802</v>
      </c>
      <c r="D702">
        <v>81.41</v>
      </c>
      <c r="E702">
        <v>80.7</v>
      </c>
      <c r="F702">
        <v>76.8</v>
      </c>
      <c r="G702">
        <v>76.8</v>
      </c>
      <c r="H702">
        <v>78.7</v>
      </c>
      <c r="I702">
        <v>76.7</v>
      </c>
      <c r="J702">
        <v>76.5</v>
      </c>
      <c r="K702">
        <v>75.900000000000006</v>
      </c>
      <c r="L702">
        <v>76.599999999999994</v>
      </c>
      <c r="M702">
        <v>77</v>
      </c>
      <c r="N702">
        <v>80</v>
      </c>
      <c r="O702">
        <v>81.400000000000006</v>
      </c>
      <c r="P702" t="s">
        <v>410</v>
      </c>
      <c r="Q702" t="s">
        <v>383</v>
      </c>
      <c r="R702" t="s">
        <v>398</v>
      </c>
      <c r="S702" t="s">
        <v>399</v>
      </c>
      <c r="T702" t="s">
        <v>399</v>
      </c>
    </row>
    <row r="703" spans="1:20">
      <c r="A703" t="s">
        <v>1803</v>
      </c>
      <c r="B703" t="s">
        <v>401</v>
      </c>
      <c r="C703" t="s">
        <v>1804</v>
      </c>
      <c r="D703">
        <v>81.44</v>
      </c>
      <c r="E703">
        <v>81.44</v>
      </c>
      <c r="F703">
        <v>81.44</v>
      </c>
      <c r="G703">
        <v>81.44</v>
      </c>
      <c r="H703">
        <v>81.44</v>
      </c>
      <c r="I703">
        <v>81.44</v>
      </c>
      <c r="J703">
        <v>81.44</v>
      </c>
      <c r="K703">
        <v>81.44</v>
      </c>
      <c r="L703">
        <v>81.44</v>
      </c>
      <c r="M703">
        <v>81.44</v>
      </c>
      <c r="N703">
        <v>81.44</v>
      </c>
      <c r="O703">
        <v>81.44</v>
      </c>
      <c r="P703" t="s">
        <v>410</v>
      </c>
      <c r="Q703" t="s">
        <v>383</v>
      </c>
      <c r="R703" t="s">
        <v>398</v>
      </c>
      <c r="S703" t="s">
        <v>399</v>
      </c>
      <c r="T703" t="s">
        <v>399</v>
      </c>
    </row>
    <row r="704" spans="1:20">
      <c r="A704" t="s">
        <v>1805</v>
      </c>
      <c r="B704" t="s">
        <v>404</v>
      </c>
      <c r="C704" t="s">
        <v>1806</v>
      </c>
      <c r="D704">
        <v>0.03</v>
      </c>
      <c r="E704">
        <v>0.4</v>
      </c>
      <c r="F704">
        <v>0</v>
      </c>
      <c r="G704">
        <v>0.52</v>
      </c>
      <c r="H704">
        <v>1.95</v>
      </c>
      <c r="I704">
        <v>2.92</v>
      </c>
      <c r="J704">
        <v>0.65</v>
      </c>
      <c r="K704">
        <v>0.37</v>
      </c>
      <c r="L704">
        <v>0</v>
      </c>
      <c r="M704">
        <v>0.03</v>
      </c>
      <c r="N704">
        <v>0</v>
      </c>
      <c r="O704">
        <v>0</v>
      </c>
      <c r="P704" t="s">
        <v>410</v>
      </c>
      <c r="Q704" t="s">
        <v>381</v>
      </c>
      <c r="R704" t="s">
        <v>398</v>
      </c>
      <c r="S704" t="s">
        <v>399</v>
      </c>
      <c r="T704" t="s">
        <v>399</v>
      </c>
    </row>
    <row r="705" spans="1:20">
      <c r="A705" t="s">
        <v>1807</v>
      </c>
      <c r="B705" t="s">
        <v>380</v>
      </c>
      <c r="C705" t="s">
        <v>1808</v>
      </c>
      <c r="D705">
        <v>0.04</v>
      </c>
      <c r="E705">
        <v>0.05</v>
      </c>
      <c r="F705">
        <v>0.05</v>
      </c>
      <c r="G705">
        <v>0.09</v>
      </c>
      <c r="H705">
        <v>0.1</v>
      </c>
      <c r="I705">
        <v>0.05</v>
      </c>
      <c r="J705">
        <v>0.08</v>
      </c>
      <c r="K705">
        <v>0.09</v>
      </c>
      <c r="L705">
        <v>0.01</v>
      </c>
      <c r="M705">
        <v>0.01</v>
      </c>
      <c r="N705">
        <v>0</v>
      </c>
      <c r="O705">
        <v>0</v>
      </c>
      <c r="P705" t="s">
        <v>397</v>
      </c>
      <c r="Q705" t="s">
        <v>381</v>
      </c>
      <c r="R705" t="s">
        <v>398</v>
      </c>
      <c r="S705" t="s">
        <v>399</v>
      </c>
      <c r="T705" t="s">
        <v>399</v>
      </c>
    </row>
    <row r="706" spans="1:20">
      <c r="A706" t="s">
        <v>1809</v>
      </c>
      <c r="B706" t="s">
        <v>380</v>
      </c>
      <c r="C706" t="s">
        <v>1810</v>
      </c>
      <c r="D706">
        <v>0</v>
      </c>
      <c r="E706">
        <v>0.04</v>
      </c>
      <c r="F706">
        <v>0.16</v>
      </c>
      <c r="G706">
        <v>0.5</v>
      </c>
      <c r="H706">
        <v>0.46</v>
      </c>
      <c r="I706">
        <v>0.67</v>
      </c>
      <c r="J706">
        <v>0.63</v>
      </c>
      <c r="K706">
        <v>0.62</v>
      </c>
      <c r="L706">
        <v>0.5</v>
      </c>
      <c r="M706">
        <v>0.44</v>
      </c>
      <c r="N706">
        <v>0.06</v>
      </c>
      <c r="O706">
        <v>0</v>
      </c>
      <c r="P706" t="s">
        <v>397</v>
      </c>
      <c r="Q706" t="s">
        <v>381</v>
      </c>
      <c r="R706" t="s">
        <v>662</v>
      </c>
      <c r="S706" t="s">
        <v>663</v>
      </c>
      <c r="T706" t="s">
        <v>1811</v>
      </c>
    </row>
    <row r="707" spans="1:20">
      <c r="A707" t="s">
        <v>1812</v>
      </c>
      <c r="B707" t="s">
        <v>401</v>
      </c>
      <c r="C707" t="s">
        <v>1813</v>
      </c>
      <c r="D707">
        <v>741.27</v>
      </c>
      <c r="E707">
        <v>741.27</v>
      </c>
      <c r="F707">
        <v>741.27</v>
      </c>
      <c r="G707">
        <v>741.27</v>
      </c>
      <c r="H707">
        <v>741.27</v>
      </c>
      <c r="I707">
        <v>741.27</v>
      </c>
      <c r="J707">
        <v>741.27</v>
      </c>
      <c r="K707">
        <v>741.27</v>
      </c>
      <c r="L707">
        <v>741.27</v>
      </c>
      <c r="M707">
        <v>741.27</v>
      </c>
      <c r="N707">
        <v>741.27</v>
      </c>
      <c r="O707">
        <v>741.27</v>
      </c>
      <c r="P707" t="s">
        <v>410</v>
      </c>
      <c r="Q707" t="s">
        <v>383</v>
      </c>
      <c r="R707" t="s">
        <v>398</v>
      </c>
      <c r="S707" t="s">
        <v>399</v>
      </c>
      <c r="T707" t="s">
        <v>399</v>
      </c>
    </row>
    <row r="708" spans="1:20">
      <c r="A708" t="s">
        <v>1814</v>
      </c>
      <c r="B708" t="s">
        <v>401</v>
      </c>
      <c r="C708" t="s">
        <v>1815</v>
      </c>
      <c r="D708">
        <v>775</v>
      </c>
      <c r="E708">
        <v>775</v>
      </c>
      <c r="F708">
        <v>775</v>
      </c>
      <c r="G708">
        <v>775</v>
      </c>
      <c r="H708">
        <v>775</v>
      </c>
      <c r="I708">
        <v>775</v>
      </c>
      <c r="J708">
        <v>775</v>
      </c>
      <c r="K708">
        <v>775</v>
      </c>
      <c r="L708">
        <v>775</v>
      </c>
      <c r="M708">
        <v>775</v>
      </c>
      <c r="N708">
        <v>775</v>
      </c>
      <c r="O708">
        <v>775</v>
      </c>
      <c r="P708" t="s">
        <v>410</v>
      </c>
      <c r="Q708" t="s">
        <v>383</v>
      </c>
      <c r="R708" t="s">
        <v>398</v>
      </c>
      <c r="S708" t="s">
        <v>399</v>
      </c>
      <c r="T708" t="s">
        <v>399</v>
      </c>
    </row>
    <row r="709" spans="1:20">
      <c r="A709" t="s">
        <v>1816</v>
      </c>
      <c r="B709" t="s">
        <v>404</v>
      </c>
      <c r="C709" t="s">
        <v>1817</v>
      </c>
      <c r="D709">
        <v>0</v>
      </c>
      <c r="E709">
        <v>0</v>
      </c>
      <c r="F709">
        <v>0</v>
      </c>
      <c r="G709">
        <v>0</v>
      </c>
      <c r="H709">
        <v>0</v>
      </c>
      <c r="I709">
        <v>0</v>
      </c>
      <c r="J709">
        <v>0</v>
      </c>
      <c r="K709">
        <v>0</v>
      </c>
      <c r="L709">
        <v>0</v>
      </c>
      <c r="M709">
        <v>0</v>
      </c>
      <c r="N709">
        <v>0</v>
      </c>
      <c r="O709">
        <v>0</v>
      </c>
      <c r="P709" t="s">
        <v>397</v>
      </c>
      <c r="Q709" t="s">
        <v>381</v>
      </c>
      <c r="R709" t="s">
        <v>406</v>
      </c>
      <c r="S709" t="s">
        <v>399</v>
      </c>
      <c r="T709" t="s">
        <v>399</v>
      </c>
    </row>
    <row r="710" spans="1:20">
      <c r="A710" t="s">
        <v>1818</v>
      </c>
      <c r="B710" t="s">
        <v>404</v>
      </c>
      <c r="C710" t="s">
        <v>1819</v>
      </c>
      <c r="D710">
        <v>0</v>
      </c>
      <c r="E710">
        <v>0</v>
      </c>
      <c r="F710">
        <v>0</v>
      </c>
      <c r="G710">
        <v>0</v>
      </c>
      <c r="H710">
        <v>0</v>
      </c>
      <c r="I710">
        <v>0</v>
      </c>
      <c r="J710">
        <v>0</v>
      </c>
      <c r="K710">
        <v>0</v>
      </c>
      <c r="L710">
        <v>0</v>
      </c>
      <c r="M710">
        <v>0</v>
      </c>
      <c r="N710">
        <v>0</v>
      </c>
      <c r="O710">
        <v>0</v>
      </c>
      <c r="P710" t="s">
        <v>397</v>
      </c>
      <c r="Q710" t="s">
        <v>381</v>
      </c>
      <c r="R710" t="s">
        <v>406</v>
      </c>
      <c r="S710" t="s">
        <v>399</v>
      </c>
      <c r="T710" t="s">
        <v>399</v>
      </c>
    </row>
    <row r="711" spans="1:20">
      <c r="A711" t="s">
        <v>1820</v>
      </c>
      <c r="B711" t="s">
        <v>437</v>
      </c>
      <c r="C711" t="s">
        <v>1821</v>
      </c>
      <c r="D711">
        <v>7.5</v>
      </c>
      <c r="E711">
        <v>7.5</v>
      </c>
      <c r="F711">
        <v>7.5</v>
      </c>
      <c r="G711">
        <v>7.5</v>
      </c>
      <c r="H711">
        <v>7.5</v>
      </c>
      <c r="I711">
        <v>7.5</v>
      </c>
      <c r="J711">
        <v>7.5</v>
      </c>
      <c r="K711">
        <v>7.5</v>
      </c>
      <c r="L711">
        <v>7.5</v>
      </c>
      <c r="M711">
        <v>7.5</v>
      </c>
      <c r="N711">
        <v>7.5</v>
      </c>
      <c r="O711">
        <v>7.5</v>
      </c>
      <c r="P711" t="s">
        <v>410</v>
      </c>
      <c r="Q711" t="s">
        <v>381</v>
      </c>
      <c r="R711" t="s">
        <v>398</v>
      </c>
      <c r="S711" t="s">
        <v>399</v>
      </c>
      <c r="T711" t="s">
        <v>399</v>
      </c>
    </row>
    <row r="712" spans="1:20">
      <c r="A712" t="s">
        <v>1822</v>
      </c>
      <c r="B712" t="s">
        <v>401</v>
      </c>
      <c r="C712" t="s">
        <v>1822</v>
      </c>
      <c r="D712">
        <v>18</v>
      </c>
      <c r="E712">
        <v>18</v>
      </c>
      <c r="F712">
        <v>18</v>
      </c>
      <c r="G712">
        <v>18</v>
      </c>
      <c r="H712">
        <v>18</v>
      </c>
      <c r="I712">
        <v>18</v>
      </c>
      <c r="J712">
        <v>18</v>
      </c>
      <c r="K712">
        <v>18</v>
      </c>
      <c r="L712">
        <v>18</v>
      </c>
      <c r="M712">
        <v>18</v>
      </c>
      <c r="N712">
        <v>18</v>
      </c>
      <c r="O712">
        <v>18</v>
      </c>
      <c r="P712" t="s">
        <v>397</v>
      </c>
      <c r="Q712" t="s">
        <v>383</v>
      </c>
      <c r="R712" t="s">
        <v>398</v>
      </c>
      <c r="S712" t="s">
        <v>399</v>
      </c>
      <c r="T712" t="s">
        <v>399</v>
      </c>
    </row>
    <row r="713" spans="1:20">
      <c r="A713" t="s">
        <v>1823</v>
      </c>
      <c r="B713" t="s">
        <v>595</v>
      </c>
      <c r="C713" t="s">
        <v>1824</v>
      </c>
      <c r="D713">
        <v>0</v>
      </c>
      <c r="E713">
        <v>0</v>
      </c>
      <c r="F713">
        <v>0</v>
      </c>
      <c r="G713">
        <v>0</v>
      </c>
      <c r="H713">
        <v>0</v>
      </c>
      <c r="I713">
        <v>0</v>
      </c>
      <c r="J713">
        <v>0</v>
      </c>
      <c r="K713">
        <v>0</v>
      </c>
      <c r="L713">
        <v>0</v>
      </c>
      <c r="M713">
        <v>0</v>
      </c>
      <c r="N713">
        <v>0</v>
      </c>
      <c r="O713">
        <v>0</v>
      </c>
      <c r="P713" t="s">
        <v>397</v>
      </c>
      <c r="Q713" t="s">
        <v>383</v>
      </c>
      <c r="R713" t="s">
        <v>406</v>
      </c>
      <c r="S713" t="s">
        <v>399</v>
      </c>
      <c r="T713" t="s">
        <v>399</v>
      </c>
    </row>
    <row r="714" spans="1:20">
      <c r="A714" t="s">
        <v>1825</v>
      </c>
      <c r="B714" t="s">
        <v>595</v>
      </c>
      <c r="C714" t="s">
        <v>1826</v>
      </c>
      <c r="D714">
        <v>0</v>
      </c>
      <c r="E714">
        <v>0</v>
      </c>
      <c r="F714">
        <v>0</v>
      </c>
      <c r="G714">
        <v>0</v>
      </c>
      <c r="H714">
        <v>0</v>
      </c>
      <c r="I714">
        <v>0</v>
      </c>
      <c r="J714">
        <v>0</v>
      </c>
      <c r="K714">
        <v>0</v>
      </c>
      <c r="L714">
        <v>0</v>
      </c>
      <c r="M714">
        <v>0</v>
      </c>
      <c r="N714">
        <v>0</v>
      </c>
      <c r="O714">
        <v>0</v>
      </c>
      <c r="P714" t="s">
        <v>397</v>
      </c>
      <c r="Q714" t="s">
        <v>383</v>
      </c>
      <c r="R714" t="s">
        <v>406</v>
      </c>
      <c r="S714" t="s">
        <v>399</v>
      </c>
      <c r="T714" t="s">
        <v>399</v>
      </c>
    </row>
    <row r="715" spans="1:20">
      <c r="A715" t="s">
        <v>1827</v>
      </c>
      <c r="B715" t="s">
        <v>595</v>
      </c>
      <c r="C715" t="s">
        <v>1828</v>
      </c>
      <c r="D715">
        <v>35.5</v>
      </c>
      <c r="E715">
        <v>35.5</v>
      </c>
      <c r="F715">
        <v>35.5</v>
      </c>
      <c r="G715">
        <v>35.5</v>
      </c>
      <c r="H715">
        <v>35.5</v>
      </c>
      <c r="I715">
        <v>35.5</v>
      </c>
      <c r="J715">
        <v>35.5</v>
      </c>
      <c r="K715">
        <v>35.5</v>
      </c>
      <c r="L715">
        <v>35.5</v>
      </c>
      <c r="M715">
        <v>35.5</v>
      </c>
      <c r="N715">
        <v>35.5</v>
      </c>
      <c r="O715">
        <v>35.5</v>
      </c>
      <c r="P715" t="s">
        <v>410</v>
      </c>
      <c r="Q715" t="s">
        <v>383</v>
      </c>
      <c r="R715" t="s">
        <v>398</v>
      </c>
      <c r="S715" t="s">
        <v>399</v>
      </c>
      <c r="T715" t="s">
        <v>399</v>
      </c>
    </row>
    <row r="716" spans="1:20">
      <c r="A716" t="s">
        <v>1829</v>
      </c>
      <c r="B716" t="s">
        <v>595</v>
      </c>
      <c r="C716" t="s">
        <v>1830</v>
      </c>
      <c r="D716">
        <v>1.94</v>
      </c>
      <c r="E716">
        <v>2.19</v>
      </c>
      <c r="F716">
        <v>2.16</v>
      </c>
      <c r="G716">
        <v>2.46</v>
      </c>
      <c r="H716">
        <v>2.3199999999999998</v>
      </c>
      <c r="I716">
        <v>2.2999999999999998</v>
      </c>
      <c r="J716">
        <v>2.0299999999999998</v>
      </c>
      <c r="K716">
        <v>2.16</v>
      </c>
      <c r="L716">
        <v>2.2999999999999998</v>
      </c>
      <c r="M716">
        <v>2.59</v>
      </c>
      <c r="N716">
        <v>2.54</v>
      </c>
      <c r="O716">
        <v>2.54</v>
      </c>
      <c r="P716" t="s">
        <v>397</v>
      </c>
      <c r="Q716" t="s">
        <v>383</v>
      </c>
      <c r="R716" t="s">
        <v>398</v>
      </c>
      <c r="S716" t="s">
        <v>399</v>
      </c>
      <c r="T716" t="s">
        <v>399</v>
      </c>
    </row>
    <row r="717" spans="1:20">
      <c r="A717" t="s">
        <v>1831</v>
      </c>
      <c r="B717" t="s">
        <v>595</v>
      </c>
      <c r="C717" t="s">
        <v>1832</v>
      </c>
      <c r="D717">
        <v>2.61</v>
      </c>
      <c r="E717">
        <v>2.1800000000000002</v>
      </c>
      <c r="F717">
        <v>2.68</v>
      </c>
      <c r="G717">
        <v>2.67</v>
      </c>
      <c r="H717">
        <v>2.48</v>
      </c>
      <c r="I717">
        <v>2.06</v>
      </c>
      <c r="J717">
        <v>1.6</v>
      </c>
      <c r="K717">
        <v>1.78</v>
      </c>
      <c r="L717">
        <v>1.95</v>
      </c>
      <c r="M717">
        <v>2.1800000000000002</v>
      </c>
      <c r="N717">
        <v>2.59</v>
      </c>
      <c r="O717">
        <v>2.67</v>
      </c>
      <c r="P717" t="s">
        <v>397</v>
      </c>
      <c r="Q717" t="s">
        <v>383</v>
      </c>
      <c r="R717" t="s">
        <v>398</v>
      </c>
      <c r="S717" t="s">
        <v>399</v>
      </c>
      <c r="T717" t="s">
        <v>399</v>
      </c>
    </row>
    <row r="718" spans="1:20">
      <c r="A718" t="s">
        <v>1833</v>
      </c>
      <c r="B718" t="s">
        <v>595</v>
      </c>
      <c r="C718" t="s">
        <v>1834</v>
      </c>
      <c r="D718">
        <v>603.6</v>
      </c>
      <c r="E718">
        <v>603.6</v>
      </c>
      <c r="F718">
        <v>603.6</v>
      </c>
      <c r="G718">
        <v>603.6</v>
      </c>
      <c r="H718">
        <v>603.6</v>
      </c>
      <c r="I718">
        <v>603.6</v>
      </c>
      <c r="J718">
        <v>603.6</v>
      </c>
      <c r="K718">
        <v>603.6</v>
      </c>
      <c r="L718">
        <v>603.6</v>
      </c>
      <c r="M718">
        <v>603.6</v>
      </c>
      <c r="N718">
        <v>603.6</v>
      </c>
      <c r="O718">
        <v>603.6</v>
      </c>
      <c r="P718" t="s">
        <v>410</v>
      </c>
      <c r="Q718" t="s">
        <v>383</v>
      </c>
      <c r="R718" t="s">
        <v>398</v>
      </c>
      <c r="S718" t="s">
        <v>399</v>
      </c>
      <c r="T718" t="s">
        <v>399</v>
      </c>
    </row>
    <row r="719" spans="1:20">
      <c r="A719" t="s">
        <v>1835</v>
      </c>
      <c r="B719" t="s">
        <v>437</v>
      </c>
      <c r="C719" t="s">
        <v>1836</v>
      </c>
      <c r="D719">
        <v>6</v>
      </c>
      <c r="E719">
        <v>6</v>
      </c>
      <c r="F719">
        <v>6</v>
      </c>
      <c r="G719">
        <v>6</v>
      </c>
      <c r="H719">
        <v>6</v>
      </c>
      <c r="I719">
        <v>6</v>
      </c>
      <c r="J719">
        <v>6</v>
      </c>
      <c r="K719">
        <v>6</v>
      </c>
      <c r="L719">
        <v>6</v>
      </c>
      <c r="M719">
        <v>6</v>
      </c>
      <c r="N719">
        <v>6</v>
      </c>
      <c r="O719">
        <v>6</v>
      </c>
      <c r="P719" t="s">
        <v>410</v>
      </c>
      <c r="Q719" t="s">
        <v>381</v>
      </c>
      <c r="R719" t="s">
        <v>398</v>
      </c>
      <c r="S719" t="s">
        <v>399</v>
      </c>
      <c r="T719" t="s">
        <v>399</v>
      </c>
    </row>
    <row r="720" spans="1:20">
      <c r="A720" t="s">
        <v>1837</v>
      </c>
      <c r="B720" t="s">
        <v>440</v>
      </c>
      <c r="C720" t="s">
        <v>1838</v>
      </c>
      <c r="D720">
        <v>10.62</v>
      </c>
      <c r="E720">
        <v>10.49</v>
      </c>
      <c r="F720">
        <v>10.23</v>
      </c>
      <c r="G720">
        <v>10.14</v>
      </c>
      <c r="H720">
        <v>10.25</v>
      </c>
      <c r="I720">
        <v>10.27</v>
      </c>
      <c r="J720">
        <v>10.14</v>
      </c>
      <c r="K720">
        <v>10.14</v>
      </c>
      <c r="L720">
        <v>10.14</v>
      </c>
      <c r="M720">
        <v>10.14</v>
      </c>
      <c r="N720">
        <v>10.210000000000001</v>
      </c>
      <c r="O720">
        <v>10.44</v>
      </c>
      <c r="P720" t="s">
        <v>397</v>
      </c>
      <c r="Q720" t="s">
        <v>381</v>
      </c>
      <c r="R720" t="s">
        <v>398</v>
      </c>
      <c r="S720" t="s">
        <v>399</v>
      </c>
      <c r="T720" t="s">
        <v>399</v>
      </c>
    </row>
    <row r="721" spans="1:20">
      <c r="A721" t="s">
        <v>1839</v>
      </c>
      <c r="B721" t="s">
        <v>602</v>
      </c>
      <c r="C721" t="s">
        <v>1840</v>
      </c>
      <c r="D721">
        <v>22.45</v>
      </c>
      <c r="E721">
        <v>22.15</v>
      </c>
      <c r="F721">
        <v>22.24</v>
      </c>
      <c r="G721">
        <v>20.47</v>
      </c>
      <c r="H721">
        <v>20.94</v>
      </c>
      <c r="I721">
        <v>23.84</v>
      </c>
      <c r="J721">
        <v>24.32</v>
      </c>
      <c r="K721">
        <v>24.21</v>
      </c>
      <c r="L721">
        <v>23.68</v>
      </c>
      <c r="M721">
        <v>21.72</v>
      </c>
      <c r="N721">
        <v>20.8</v>
      </c>
      <c r="O721">
        <v>21.95</v>
      </c>
      <c r="P721" t="s">
        <v>397</v>
      </c>
      <c r="Q721" t="s">
        <v>381</v>
      </c>
      <c r="R721" t="s">
        <v>398</v>
      </c>
      <c r="S721" t="s">
        <v>399</v>
      </c>
      <c r="T721" t="s">
        <v>399</v>
      </c>
    </row>
    <row r="722" spans="1:20">
      <c r="A722" t="s">
        <v>1841</v>
      </c>
      <c r="B722" t="s">
        <v>422</v>
      </c>
      <c r="C722" t="s">
        <v>1842</v>
      </c>
      <c r="D722">
        <v>0.24</v>
      </c>
      <c r="E722">
        <v>0.31</v>
      </c>
      <c r="F722">
        <v>0.38</v>
      </c>
      <c r="G722">
        <v>0.42</v>
      </c>
      <c r="H722">
        <v>0.35</v>
      </c>
      <c r="I722">
        <v>0.26</v>
      </c>
      <c r="J722">
        <v>0.2</v>
      </c>
      <c r="K722">
        <v>0.12</v>
      </c>
      <c r="L722">
        <v>0.1</v>
      </c>
      <c r="M722">
        <v>0.13</v>
      </c>
      <c r="N722">
        <v>0.15</v>
      </c>
      <c r="O722">
        <v>0.15</v>
      </c>
      <c r="P722" t="s">
        <v>397</v>
      </c>
      <c r="Q722" t="s">
        <v>383</v>
      </c>
      <c r="R722" t="s">
        <v>398</v>
      </c>
      <c r="S722" t="s">
        <v>399</v>
      </c>
      <c r="T722" t="s">
        <v>399</v>
      </c>
    </row>
    <row r="723" spans="1:20">
      <c r="A723" t="s">
        <v>1843</v>
      </c>
      <c r="B723" t="s">
        <v>422</v>
      </c>
      <c r="C723" t="s">
        <v>1844</v>
      </c>
      <c r="D723">
        <v>0</v>
      </c>
      <c r="E723">
        <v>0</v>
      </c>
      <c r="F723">
        <v>0</v>
      </c>
      <c r="G723">
        <v>0</v>
      </c>
      <c r="H723">
        <v>0</v>
      </c>
      <c r="I723">
        <v>0</v>
      </c>
      <c r="J723">
        <v>0</v>
      </c>
      <c r="K723">
        <v>0</v>
      </c>
      <c r="L723">
        <v>0</v>
      </c>
      <c r="M723">
        <v>0</v>
      </c>
      <c r="N723">
        <v>0</v>
      </c>
      <c r="O723">
        <v>0</v>
      </c>
      <c r="P723" t="s">
        <v>397</v>
      </c>
      <c r="Q723" t="s">
        <v>383</v>
      </c>
      <c r="R723" t="s">
        <v>406</v>
      </c>
      <c r="S723" t="s">
        <v>399</v>
      </c>
      <c r="T723" t="s">
        <v>399</v>
      </c>
    </row>
    <row r="724" spans="1:20">
      <c r="A724" t="s">
        <v>1845</v>
      </c>
      <c r="B724" t="s">
        <v>422</v>
      </c>
      <c r="C724" t="s">
        <v>1846</v>
      </c>
      <c r="D724">
        <v>2.8</v>
      </c>
      <c r="E724">
        <v>7.05</v>
      </c>
      <c r="F724">
        <v>8.66</v>
      </c>
      <c r="G724">
        <v>7.86</v>
      </c>
      <c r="H724">
        <v>7.72</v>
      </c>
      <c r="I724">
        <v>6.05</v>
      </c>
      <c r="J724">
        <v>7.41</v>
      </c>
      <c r="K724">
        <v>5.51</v>
      </c>
      <c r="L724">
        <v>6.43</v>
      </c>
      <c r="M724">
        <v>9.9</v>
      </c>
      <c r="N724">
        <v>9.9</v>
      </c>
      <c r="O724">
        <v>8.6999999999999993</v>
      </c>
      <c r="P724" t="s">
        <v>410</v>
      </c>
      <c r="Q724" t="s">
        <v>383</v>
      </c>
      <c r="R724" t="s">
        <v>398</v>
      </c>
      <c r="S724" t="s">
        <v>399</v>
      </c>
      <c r="T724" t="s">
        <v>399</v>
      </c>
    </row>
    <row r="725" spans="1:20">
      <c r="A725" t="s">
        <v>1847</v>
      </c>
      <c r="B725" t="s">
        <v>422</v>
      </c>
      <c r="C725" t="s">
        <v>1848</v>
      </c>
      <c r="D725">
        <v>0.23</v>
      </c>
      <c r="E725">
        <v>0.23</v>
      </c>
      <c r="F725">
        <v>0.28000000000000003</v>
      </c>
      <c r="G725">
        <v>0.32</v>
      </c>
      <c r="H725">
        <v>0.47</v>
      </c>
      <c r="I725">
        <v>0.49</v>
      </c>
      <c r="J725">
        <v>0.42</v>
      </c>
      <c r="K725">
        <v>0.38</v>
      </c>
      <c r="L725">
        <v>0.41</v>
      </c>
      <c r="M725">
        <v>0.36</v>
      </c>
      <c r="N725">
        <v>0.22</v>
      </c>
      <c r="O725">
        <v>0.12</v>
      </c>
      <c r="P725" t="s">
        <v>397</v>
      </c>
      <c r="Q725" t="s">
        <v>383</v>
      </c>
      <c r="R725" t="s">
        <v>398</v>
      </c>
      <c r="S725" t="s">
        <v>399</v>
      </c>
      <c r="T725" t="s">
        <v>399</v>
      </c>
    </row>
    <row r="726" spans="1:20">
      <c r="A726" t="s">
        <v>1849</v>
      </c>
      <c r="B726" t="s">
        <v>422</v>
      </c>
      <c r="C726" t="s">
        <v>1850</v>
      </c>
      <c r="D726">
        <v>0</v>
      </c>
      <c r="E726">
        <v>0</v>
      </c>
      <c r="F726">
        <v>0</v>
      </c>
      <c r="G726">
        <v>0</v>
      </c>
      <c r="H726">
        <v>1.05</v>
      </c>
      <c r="I726">
        <v>1.05</v>
      </c>
      <c r="J726">
        <v>1.05</v>
      </c>
      <c r="K726">
        <v>1.05</v>
      </c>
      <c r="L726">
        <v>1.05</v>
      </c>
      <c r="M726">
        <v>0</v>
      </c>
      <c r="N726">
        <v>0</v>
      </c>
      <c r="O726">
        <v>0</v>
      </c>
      <c r="P726" t="s">
        <v>410</v>
      </c>
      <c r="Q726" t="s">
        <v>383</v>
      </c>
      <c r="R726" t="s">
        <v>398</v>
      </c>
      <c r="S726" t="s">
        <v>399</v>
      </c>
      <c r="T726" t="s">
        <v>399</v>
      </c>
    </row>
    <row r="727" spans="1:20">
      <c r="A727" t="s">
        <v>1851</v>
      </c>
      <c r="B727" t="s">
        <v>404</v>
      </c>
      <c r="C727" t="s">
        <v>1852</v>
      </c>
      <c r="D727">
        <v>0</v>
      </c>
      <c r="E727">
        <v>0</v>
      </c>
      <c r="F727">
        <v>0</v>
      </c>
      <c r="G727">
        <v>0</v>
      </c>
      <c r="H727">
        <v>0</v>
      </c>
      <c r="I727">
        <v>0</v>
      </c>
      <c r="J727">
        <v>0</v>
      </c>
      <c r="K727">
        <v>0</v>
      </c>
      <c r="L727">
        <v>0</v>
      </c>
      <c r="M727">
        <v>0</v>
      </c>
      <c r="N727">
        <v>0</v>
      </c>
      <c r="O727">
        <v>0</v>
      </c>
      <c r="P727" t="s">
        <v>397</v>
      </c>
      <c r="Q727" t="s">
        <v>381</v>
      </c>
      <c r="R727" t="s">
        <v>406</v>
      </c>
      <c r="S727" t="s">
        <v>399</v>
      </c>
      <c r="T727" t="s">
        <v>399</v>
      </c>
    </row>
    <row r="728" spans="1:20">
      <c r="A728" t="s">
        <v>1853</v>
      </c>
      <c r="B728" t="s">
        <v>440</v>
      </c>
      <c r="C728" t="s">
        <v>1854</v>
      </c>
      <c r="D728">
        <v>4.5</v>
      </c>
      <c r="E728">
        <v>4.5</v>
      </c>
      <c r="F728">
        <v>4.5</v>
      </c>
      <c r="G728">
        <v>4.5</v>
      </c>
      <c r="H728">
        <v>4.5</v>
      </c>
      <c r="I728">
        <v>4.5</v>
      </c>
      <c r="J728">
        <v>4.5</v>
      </c>
      <c r="K728">
        <v>4.5</v>
      </c>
      <c r="L728">
        <v>4.5</v>
      </c>
      <c r="M728">
        <v>4.5</v>
      </c>
      <c r="N728">
        <v>4.5</v>
      </c>
      <c r="O728">
        <v>4.5</v>
      </c>
      <c r="P728" t="s">
        <v>397</v>
      </c>
      <c r="Q728" t="s">
        <v>381</v>
      </c>
      <c r="R728" t="s">
        <v>398</v>
      </c>
      <c r="S728" t="s">
        <v>399</v>
      </c>
      <c r="T728" t="s">
        <v>399</v>
      </c>
    </row>
    <row r="729" spans="1:20">
      <c r="A729" t="s">
        <v>1855</v>
      </c>
      <c r="B729" t="s">
        <v>595</v>
      </c>
      <c r="C729" t="s">
        <v>1856</v>
      </c>
      <c r="D729">
        <v>565.61</v>
      </c>
      <c r="E729">
        <v>565.61</v>
      </c>
      <c r="F729">
        <v>565.61</v>
      </c>
      <c r="G729">
        <v>565.61</v>
      </c>
      <c r="H729">
        <v>565.61</v>
      </c>
      <c r="I729">
        <v>565.61</v>
      </c>
      <c r="J729">
        <v>565.61</v>
      </c>
      <c r="K729">
        <v>565.61</v>
      </c>
      <c r="L729">
        <v>565.61</v>
      </c>
      <c r="M729">
        <v>565.61</v>
      </c>
      <c r="N729">
        <v>565.61</v>
      </c>
      <c r="O729">
        <v>565.61</v>
      </c>
      <c r="P729" t="s">
        <v>410</v>
      </c>
      <c r="Q729" t="s">
        <v>383</v>
      </c>
      <c r="R729" t="s">
        <v>398</v>
      </c>
      <c r="S729" t="s">
        <v>399</v>
      </c>
      <c r="T729" t="s">
        <v>399</v>
      </c>
    </row>
    <row r="730" spans="1:20">
      <c r="A730" t="s">
        <v>1857</v>
      </c>
      <c r="B730" t="s">
        <v>401</v>
      </c>
      <c r="C730" t="s">
        <v>1858</v>
      </c>
      <c r="D730">
        <v>36.950000000000003</v>
      </c>
      <c r="E730">
        <v>41.36</v>
      </c>
      <c r="F730">
        <v>34.78</v>
      </c>
      <c r="G730">
        <v>38.68</v>
      </c>
      <c r="H730">
        <v>30.5</v>
      </c>
      <c r="I730">
        <v>32.96</v>
      </c>
      <c r="J730">
        <v>46.38</v>
      </c>
      <c r="K730">
        <v>46.64</v>
      </c>
      <c r="L730">
        <v>46.12</v>
      </c>
      <c r="M730">
        <v>36.85</v>
      </c>
      <c r="N730">
        <v>45.87</v>
      </c>
      <c r="O730">
        <v>43.93</v>
      </c>
      <c r="P730" t="s">
        <v>410</v>
      </c>
      <c r="Q730" t="s">
        <v>383</v>
      </c>
      <c r="R730" t="s">
        <v>398</v>
      </c>
      <c r="S730" t="s">
        <v>399</v>
      </c>
      <c r="T730" t="s">
        <v>399</v>
      </c>
    </row>
    <row r="731" spans="1:20">
      <c r="A731" t="s">
        <v>1859</v>
      </c>
      <c r="B731" t="s">
        <v>422</v>
      </c>
      <c r="C731" t="s">
        <v>1860</v>
      </c>
      <c r="D731">
        <v>3.39</v>
      </c>
      <c r="E731">
        <v>5.19</v>
      </c>
      <c r="F731">
        <v>5.49</v>
      </c>
      <c r="G731">
        <v>9.42</v>
      </c>
      <c r="H731">
        <v>9.18</v>
      </c>
      <c r="I731">
        <v>14.25</v>
      </c>
      <c r="J731">
        <v>8.91</v>
      </c>
      <c r="K731">
        <v>7.95</v>
      </c>
      <c r="L731">
        <v>7.95</v>
      </c>
      <c r="M731">
        <v>2.64</v>
      </c>
      <c r="N731">
        <v>2.52</v>
      </c>
      <c r="O731">
        <v>4.5599999999999996</v>
      </c>
      <c r="P731" t="s">
        <v>397</v>
      </c>
      <c r="Q731" t="s">
        <v>383</v>
      </c>
      <c r="R731" t="s">
        <v>398</v>
      </c>
      <c r="S731" t="s">
        <v>399</v>
      </c>
      <c r="T731" t="s">
        <v>399</v>
      </c>
    </row>
    <row r="732" spans="1:20">
      <c r="A732" t="s">
        <v>1861</v>
      </c>
      <c r="B732" t="s">
        <v>380</v>
      </c>
      <c r="C732" t="s">
        <v>1862</v>
      </c>
      <c r="D732">
        <v>18.13</v>
      </c>
      <c r="E732">
        <v>17.75</v>
      </c>
      <c r="F732">
        <v>13.34</v>
      </c>
      <c r="G732">
        <v>17.14</v>
      </c>
      <c r="H732">
        <v>19.38</v>
      </c>
      <c r="I732">
        <v>13.99</v>
      </c>
      <c r="J732">
        <v>12.74</v>
      </c>
      <c r="K732">
        <v>6.98</v>
      </c>
      <c r="L732">
        <v>5.65</v>
      </c>
      <c r="M732">
        <v>12.33</v>
      </c>
      <c r="N732">
        <v>5.93</v>
      </c>
      <c r="O732">
        <v>13.31</v>
      </c>
      <c r="P732" t="s">
        <v>410</v>
      </c>
      <c r="Q732" t="s">
        <v>381</v>
      </c>
      <c r="R732" t="s">
        <v>398</v>
      </c>
      <c r="S732" t="s">
        <v>399</v>
      </c>
      <c r="T732" t="s">
        <v>399</v>
      </c>
    </row>
    <row r="733" spans="1:20">
      <c r="A733" t="s">
        <v>1863</v>
      </c>
      <c r="B733" t="s">
        <v>380</v>
      </c>
      <c r="C733" t="s">
        <v>1864</v>
      </c>
      <c r="D733">
        <v>0</v>
      </c>
      <c r="E733">
        <v>0.23</v>
      </c>
      <c r="F733">
        <v>0.99</v>
      </c>
      <c r="G733">
        <v>3.15</v>
      </c>
      <c r="H733">
        <v>2.9</v>
      </c>
      <c r="I733">
        <v>4.26</v>
      </c>
      <c r="J733">
        <v>3.96</v>
      </c>
      <c r="K733">
        <v>3.9</v>
      </c>
      <c r="L733">
        <v>3.17</v>
      </c>
      <c r="M733">
        <v>2.79</v>
      </c>
      <c r="N733">
        <v>0.39</v>
      </c>
      <c r="O733">
        <v>0</v>
      </c>
      <c r="P733" t="s">
        <v>397</v>
      </c>
      <c r="Q733" t="s">
        <v>383</v>
      </c>
      <c r="R733" t="s">
        <v>398</v>
      </c>
      <c r="S733" t="s">
        <v>399</v>
      </c>
      <c r="T733" t="s">
        <v>399</v>
      </c>
    </row>
    <row r="734" spans="1:20">
      <c r="A734" t="s">
        <v>1865</v>
      </c>
      <c r="B734" t="s">
        <v>380</v>
      </c>
      <c r="C734" t="s">
        <v>1866</v>
      </c>
      <c r="D734">
        <v>1.41</v>
      </c>
      <c r="E734">
        <v>1.45</v>
      </c>
      <c r="F734">
        <v>1.51</v>
      </c>
      <c r="G734">
        <v>1.4</v>
      </c>
      <c r="H734">
        <v>1.42</v>
      </c>
      <c r="I734">
        <v>1.42</v>
      </c>
      <c r="J734">
        <v>1.46</v>
      </c>
      <c r="K734">
        <v>1.5</v>
      </c>
      <c r="L734">
        <v>1.5</v>
      </c>
      <c r="M734">
        <v>1.49</v>
      </c>
      <c r="N734">
        <v>1.51</v>
      </c>
      <c r="O734">
        <v>1.51</v>
      </c>
      <c r="P734" t="s">
        <v>397</v>
      </c>
      <c r="Q734" t="s">
        <v>381</v>
      </c>
      <c r="R734" t="s">
        <v>662</v>
      </c>
      <c r="S734" t="s">
        <v>663</v>
      </c>
      <c r="T734" t="s">
        <v>1733</v>
      </c>
    </row>
    <row r="735" spans="1:20">
      <c r="A735" t="s">
        <v>1867</v>
      </c>
      <c r="B735" t="s">
        <v>380</v>
      </c>
      <c r="C735" t="s">
        <v>1868</v>
      </c>
      <c r="D735">
        <v>6.24</v>
      </c>
      <c r="E735">
        <v>6.15</v>
      </c>
      <c r="F735">
        <v>6.18</v>
      </c>
      <c r="G735">
        <v>5.23</v>
      </c>
      <c r="H735">
        <v>6.18</v>
      </c>
      <c r="I735">
        <v>6.72</v>
      </c>
      <c r="J735">
        <v>6.81</v>
      </c>
      <c r="K735">
        <v>6.84</v>
      </c>
      <c r="L735">
        <v>6.65</v>
      </c>
      <c r="M735">
        <v>6.39</v>
      </c>
      <c r="N735">
        <v>6.37</v>
      </c>
      <c r="O735">
        <v>6.59</v>
      </c>
      <c r="P735" t="s">
        <v>397</v>
      </c>
      <c r="Q735" t="s">
        <v>381</v>
      </c>
      <c r="R735" t="s">
        <v>662</v>
      </c>
      <c r="S735" t="s">
        <v>663</v>
      </c>
      <c r="T735" t="s">
        <v>1869</v>
      </c>
    </row>
    <row r="736" spans="1:20">
      <c r="A736" t="s">
        <v>1870</v>
      </c>
      <c r="B736" t="s">
        <v>380</v>
      </c>
      <c r="C736" t="s">
        <v>1870</v>
      </c>
      <c r="D736">
        <v>42</v>
      </c>
      <c r="E736">
        <v>42</v>
      </c>
      <c r="F736">
        <v>46</v>
      </c>
      <c r="G736">
        <v>46</v>
      </c>
      <c r="H736">
        <v>46</v>
      </c>
      <c r="I736">
        <v>46</v>
      </c>
      <c r="J736">
        <v>46</v>
      </c>
      <c r="K736">
        <v>46</v>
      </c>
      <c r="L736">
        <v>46</v>
      </c>
      <c r="M736">
        <v>46</v>
      </c>
      <c r="N736">
        <v>46</v>
      </c>
      <c r="O736">
        <v>46</v>
      </c>
      <c r="P736" t="s">
        <v>397</v>
      </c>
      <c r="Q736" t="s">
        <v>383</v>
      </c>
      <c r="R736" t="s">
        <v>398</v>
      </c>
      <c r="S736" t="s">
        <v>399</v>
      </c>
      <c r="T736" t="s">
        <v>399</v>
      </c>
    </row>
    <row r="737" spans="1:20">
      <c r="A737" t="s">
        <v>1871</v>
      </c>
      <c r="B737" t="s">
        <v>532</v>
      </c>
      <c r="C737" t="s">
        <v>1872</v>
      </c>
      <c r="D737">
        <v>0</v>
      </c>
      <c r="E737">
        <v>0.04</v>
      </c>
      <c r="F737">
        <v>0.16</v>
      </c>
      <c r="G737">
        <v>0.5</v>
      </c>
      <c r="H737">
        <v>0.46</v>
      </c>
      <c r="I737">
        <v>0.67</v>
      </c>
      <c r="J737">
        <v>0.63</v>
      </c>
      <c r="K737">
        <v>0.62</v>
      </c>
      <c r="L737">
        <v>0.5</v>
      </c>
      <c r="M737">
        <v>0.44</v>
      </c>
      <c r="N737">
        <v>0.06</v>
      </c>
      <c r="O737">
        <v>0</v>
      </c>
      <c r="P737" t="s">
        <v>397</v>
      </c>
      <c r="Q737" t="s">
        <v>381</v>
      </c>
      <c r="R737" t="s">
        <v>398</v>
      </c>
      <c r="S737" t="s">
        <v>399</v>
      </c>
      <c r="T737" t="s">
        <v>399</v>
      </c>
    </row>
    <row r="738" spans="1:20">
      <c r="A738" t="s">
        <v>1873</v>
      </c>
      <c r="B738" t="s">
        <v>380</v>
      </c>
      <c r="C738" t="s">
        <v>399</v>
      </c>
      <c r="D738">
        <v>0.35</v>
      </c>
      <c r="E738">
        <v>0.35</v>
      </c>
      <c r="F738">
        <v>0.35</v>
      </c>
      <c r="G738">
        <v>0.35</v>
      </c>
      <c r="H738">
        <v>0.35</v>
      </c>
      <c r="I738">
        <v>0.35</v>
      </c>
      <c r="J738">
        <v>0.35</v>
      </c>
      <c r="K738">
        <v>0.35</v>
      </c>
      <c r="L738">
        <v>0.35</v>
      </c>
      <c r="M738">
        <v>0.35</v>
      </c>
      <c r="N738">
        <v>0.35</v>
      </c>
      <c r="O738">
        <v>0.35</v>
      </c>
      <c r="P738" t="s">
        <v>410</v>
      </c>
      <c r="Q738" t="s">
        <v>381</v>
      </c>
      <c r="R738" t="s">
        <v>398</v>
      </c>
      <c r="S738" t="s">
        <v>399</v>
      </c>
      <c r="T738" t="s">
        <v>399</v>
      </c>
    </row>
    <row r="739" spans="1:20">
      <c r="A739" t="s">
        <v>1874</v>
      </c>
      <c r="B739" t="s">
        <v>380</v>
      </c>
      <c r="C739" t="s">
        <v>1874</v>
      </c>
      <c r="D739">
        <v>1</v>
      </c>
      <c r="E739">
        <v>1</v>
      </c>
      <c r="F739">
        <v>1</v>
      </c>
      <c r="G739">
        <v>1</v>
      </c>
      <c r="H739">
        <v>1</v>
      </c>
      <c r="I739">
        <v>1</v>
      </c>
      <c r="J739">
        <v>1</v>
      </c>
      <c r="K739">
        <v>3</v>
      </c>
      <c r="L739">
        <v>3</v>
      </c>
      <c r="M739">
        <v>3</v>
      </c>
      <c r="N739">
        <v>3</v>
      </c>
      <c r="O739">
        <v>3</v>
      </c>
      <c r="P739" t="s">
        <v>410</v>
      </c>
      <c r="Q739" t="s">
        <v>381</v>
      </c>
      <c r="R739" t="s">
        <v>398</v>
      </c>
      <c r="S739" t="s">
        <v>399</v>
      </c>
      <c r="T739" t="s">
        <v>399</v>
      </c>
    </row>
    <row r="740" spans="1:20">
      <c r="A740" t="s">
        <v>1875</v>
      </c>
      <c r="B740" t="s">
        <v>380</v>
      </c>
      <c r="C740" t="s">
        <v>1875</v>
      </c>
      <c r="D740">
        <v>1</v>
      </c>
      <c r="E740">
        <v>1</v>
      </c>
      <c r="F740">
        <v>1</v>
      </c>
      <c r="G740">
        <v>1</v>
      </c>
      <c r="H740">
        <v>1</v>
      </c>
      <c r="I740">
        <v>1</v>
      </c>
      <c r="J740">
        <v>1</v>
      </c>
      <c r="K740">
        <v>1</v>
      </c>
      <c r="L740">
        <v>1</v>
      </c>
      <c r="M740">
        <v>1</v>
      </c>
      <c r="N740">
        <v>1</v>
      </c>
      <c r="O740">
        <v>1</v>
      </c>
      <c r="P740" t="s">
        <v>410</v>
      </c>
      <c r="Q740" t="s">
        <v>381</v>
      </c>
      <c r="R740" t="s">
        <v>398</v>
      </c>
      <c r="S740" t="s">
        <v>399</v>
      </c>
      <c r="T740" t="s">
        <v>399</v>
      </c>
    </row>
    <row r="741" spans="1:20">
      <c r="A741" t="s">
        <v>1876</v>
      </c>
      <c r="B741" t="s">
        <v>380</v>
      </c>
      <c r="C741" t="s">
        <v>1877</v>
      </c>
      <c r="D741">
        <v>0.3</v>
      </c>
      <c r="E741">
        <v>0.3</v>
      </c>
      <c r="F741">
        <v>0.3</v>
      </c>
      <c r="G741">
        <v>0.3</v>
      </c>
      <c r="H741">
        <v>0.3</v>
      </c>
      <c r="I741">
        <v>0.3</v>
      </c>
      <c r="J741">
        <v>0.4</v>
      </c>
      <c r="K741">
        <v>0.4</v>
      </c>
      <c r="L741">
        <v>0.4</v>
      </c>
      <c r="M741">
        <v>0.4</v>
      </c>
      <c r="N741">
        <v>0.4</v>
      </c>
      <c r="O741">
        <v>0.4</v>
      </c>
      <c r="P741" t="s">
        <v>410</v>
      </c>
      <c r="Q741" t="s">
        <v>381</v>
      </c>
      <c r="R741" t="s">
        <v>398</v>
      </c>
      <c r="S741" t="s">
        <v>399</v>
      </c>
      <c r="T741" t="s">
        <v>399</v>
      </c>
    </row>
    <row r="742" spans="1:20">
      <c r="A742" t="s">
        <v>1878</v>
      </c>
      <c r="B742" t="s">
        <v>380</v>
      </c>
      <c r="C742" t="s">
        <v>399</v>
      </c>
      <c r="D742" t="s">
        <v>399</v>
      </c>
      <c r="E742" t="s">
        <v>399</v>
      </c>
      <c r="F742" t="s">
        <v>399</v>
      </c>
      <c r="G742" t="s">
        <v>399</v>
      </c>
      <c r="H742" t="s">
        <v>399</v>
      </c>
      <c r="I742">
        <v>0.99</v>
      </c>
      <c r="J742">
        <v>0.99</v>
      </c>
      <c r="K742">
        <v>0.99</v>
      </c>
      <c r="L742">
        <v>0.99</v>
      </c>
      <c r="M742">
        <v>0.99</v>
      </c>
      <c r="N742">
        <v>0.99</v>
      </c>
      <c r="O742">
        <v>0.99</v>
      </c>
      <c r="P742" t="s">
        <v>410</v>
      </c>
      <c r="Q742" t="s">
        <v>381</v>
      </c>
      <c r="R742" t="s">
        <v>398</v>
      </c>
      <c r="S742" t="s">
        <v>399</v>
      </c>
      <c r="T742" t="s">
        <v>399</v>
      </c>
    </row>
    <row r="743" spans="1:20">
      <c r="A743" t="s">
        <v>1879</v>
      </c>
      <c r="B743" t="s">
        <v>380</v>
      </c>
      <c r="C743" t="s">
        <v>399</v>
      </c>
      <c r="D743" t="s">
        <v>399</v>
      </c>
      <c r="E743" t="s">
        <v>399</v>
      </c>
      <c r="F743" t="s">
        <v>399</v>
      </c>
      <c r="G743" t="s">
        <v>399</v>
      </c>
      <c r="H743" t="s">
        <v>399</v>
      </c>
      <c r="I743" t="s">
        <v>399</v>
      </c>
      <c r="J743" t="s">
        <v>399</v>
      </c>
      <c r="K743">
        <v>0.99</v>
      </c>
      <c r="L743">
        <v>0.99</v>
      </c>
      <c r="M743">
        <v>0.99</v>
      </c>
      <c r="N743">
        <v>0.99</v>
      </c>
      <c r="O743">
        <v>0.99</v>
      </c>
      <c r="P743" t="s">
        <v>410</v>
      </c>
      <c r="Q743" t="s">
        <v>381</v>
      </c>
      <c r="R743" t="s">
        <v>398</v>
      </c>
      <c r="S743" t="s">
        <v>399</v>
      </c>
      <c r="T743" t="s">
        <v>399</v>
      </c>
    </row>
    <row r="744" spans="1:20">
      <c r="A744" t="s">
        <v>1880</v>
      </c>
      <c r="B744" t="s">
        <v>380</v>
      </c>
      <c r="C744" t="s">
        <v>399</v>
      </c>
      <c r="D744" t="s">
        <v>399</v>
      </c>
      <c r="E744" t="s">
        <v>399</v>
      </c>
      <c r="F744" t="s">
        <v>399</v>
      </c>
      <c r="G744" t="s">
        <v>399</v>
      </c>
      <c r="H744" t="s">
        <v>399</v>
      </c>
      <c r="I744" t="s">
        <v>399</v>
      </c>
      <c r="J744" t="s">
        <v>399</v>
      </c>
      <c r="K744">
        <v>0.99</v>
      </c>
      <c r="L744">
        <v>0.99</v>
      </c>
      <c r="M744">
        <v>0.99</v>
      </c>
      <c r="N744">
        <v>0.99</v>
      </c>
      <c r="O744">
        <v>0.99</v>
      </c>
      <c r="P744" t="s">
        <v>410</v>
      </c>
      <c r="Q744" t="s">
        <v>381</v>
      </c>
      <c r="R744" t="s">
        <v>398</v>
      </c>
      <c r="S744" t="s">
        <v>399</v>
      </c>
      <c r="T744" t="s">
        <v>399</v>
      </c>
    </row>
    <row r="745" spans="1:20">
      <c r="A745" t="s">
        <v>1881</v>
      </c>
      <c r="B745" t="s">
        <v>380</v>
      </c>
      <c r="C745" t="s">
        <v>1882</v>
      </c>
      <c r="D745">
        <v>1</v>
      </c>
      <c r="E745">
        <v>1</v>
      </c>
      <c r="F745">
        <v>1</v>
      </c>
      <c r="G745">
        <v>1</v>
      </c>
      <c r="H745">
        <v>1</v>
      </c>
      <c r="I745">
        <v>1</v>
      </c>
      <c r="J745">
        <v>1</v>
      </c>
      <c r="K745">
        <v>1</v>
      </c>
      <c r="L745">
        <v>1</v>
      </c>
      <c r="M745">
        <v>1</v>
      </c>
      <c r="N745">
        <v>1</v>
      </c>
      <c r="O745">
        <v>1</v>
      </c>
      <c r="P745" t="s">
        <v>410</v>
      </c>
      <c r="Q745" t="s">
        <v>381</v>
      </c>
      <c r="R745" t="s">
        <v>398</v>
      </c>
      <c r="S745" t="s">
        <v>399</v>
      </c>
      <c r="T745" t="s">
        <v>399</v>
      </c>
    </row>
    <row r="746" spans="1:20">
      <c r="A746" t="s">
        <v>1883</v>
      </c>
      <c r="B746" t="s">
        <v>380</v>
      </c>
      <c r="C746" t="s">
        <v>1884</v>
      </c>
      <c r="D746">
        <v>0.1</v>
      </c>
      <c r="E746">
        <v>0.1</v>
      </c>
      <c r="F746">
        <v>0.1</v>
      </c>
      <c r="G746">
        <v>0.1</v>
      </c>
      <c r="H746">
        <v>0.1</v>
      </c>
      <c r="I746">
        <v>0.1</v>
      </c>
      <c r="J746">
        <v>0.1</v>
      </c>
      <c r="K746">
        <v>0.1</v>
      </c>
      <c r="L746">
        <v>0.1</v>
      </c>
      <c r="M746">
        <v>0.1</v>
      </c>
      <c r="N746">
        <v>0.1</v>
      </c>
      <c r="O746">
        <v>0.1</v>
      </c>
      <c r="P746" t="s">
        <v>410</v>
      </c>
      <c r="Q746" t="s">
        <v>381</v>
      </c>
      <c r="R746" t="s">
        <v>398</v>
      </c>
      <c r="S746" t="s">
        <v>399</v>
      </c>
      <c r="T746" t="s">
        <v>399</v>
      </c>
    </row>
    <row r="747" spans="1:20">
      <c r="A747" t="s">
        <v>1885</v>
      </c>
      <c r="B747" t="s">
        <v>380</v>
      </c>
      <c r="C747" t="s">
        <v>1886</v>
      </c>
      <c r="D747">
        <v>0.1</v>
      </c>
      <c r="E747">
        <v>0.1</v>
      </c>
      <c r="F747">
        <v>0.1</v>
      </c>
      <c r="G747">
        <v>0.1</v>
      </c>
      <c r="H747">
        <v>0.1</v>
      </c>
      <c r="I747">
        <v>0.1</v>
      </c>
      <c r="J747">
        <v>0.1</v>
      </c>
      <c r="K747">
        <v>0.1</v>
      </c>
      <c r="L747">
        <v>0.1</v>
      </c>
      <c r="M747">
        <v>0.1</v>
      </c>
      <c r="N747">
        <v>0.1</v>
      </c>
      <c r="O747">
        <v>0.1</v>
      </c>
      <c r="P747" t="s">
        <v>410</v>
      </c>
      <c r="Q747" t="s">
        <v>381</v>
      </c>
      <c r="R747" t="s">
        <v>398</v>
      </c>
      <c r="S747" t="s">
        <v>399</v>
      </c>
      <c r="T747" t="s">
        <v>399</v>
      </c>
    </row>
    <row r="748" spans="1:20">
      <c r="A748" t="s">
        <v>1887</v>
      </c>
      <c r="B748" t="s">
        <v>380</v>
      </c>
      <c r="C748" t="s">
        <v>1887</v>
      </c>
      <c r="D748">
        <v>4</v>
      </c>
      <c r="E748">
        <v>4</v>
      </c>
      <c r="F748">
        <v>4</v>
      </c>
      <c r="G748">
        <v>4</v>
      </c>
      <c r="H748">
        <v>4</v>
      </c>
      <c r="I748">
        <v>4</v>
      </c>
      <c r="J748">
        <v>4</v>
      </c>
      <c r="K748">
        <v>4</v>
      </c>
      <c r="L748">
        <v>4</v>
      </c>
      <c r="M748">
        <v>4</v>
      </c>
      <c r="N748">
        <v>4</v>
      </c>
      <c r="O748">
        <v>4</v>
      </c>
      <c r="P748" t="s">
        <v>410</v>
      </c>
      <c r="Q748" t="s">
        <v>381</v>
      </c>
      <c r="R748" t="s">
        <v>398</v>
      </c>
      <c r="S748" t="s">
        <v>399</v>
      </c>
      <c r="T748" t="s">
        <v>399</v>
      </c>
    </row>
    <row r="749" spans="1:20">
      <c r="A749" t="s">
        <v>1888</v>
      </c>
      <c r="B749" t="s">
        <v>380</v>
      </c>
      <c r="C749" t="s">
        <v>1888</v>
      </c>
      <c r="D749">
        <v>5</v>
      </c>
      <c r="E749">
        <v>5</v>
      </c>
      <c r="F749">
        <v>5</v>
      </c>
      <c r="G749">
        <v>5</v>
      </c>
      <c r="H749">
        <v>5</v>
      </c>
      <c r="I749">
        <v>5</v>
      </c>
      <c r="J749">
        <v>5</v>
      </c>
      <c r="K749">
        <v>5</v>
      </c>
      <c r="L749">
        <v>5</v>
      </c>
      <c r="M749">
        <v>5</v>
      </c>
      <c r="N749">
        <v>5</v>
      </c>
      <c r="O749">
        <v>5</v>
      </c>
      <c r="P749" t="s">
        <v>410</v>
      </c>
      <c r="Q749" t="s">
        <v>381</v>
      </c>
      <c r="R749" t="s">
        <v>398</v>
      </c>
      <c r="S749" t="s">
        <v>399</v>
      </c>
      <c r="T749" t="s">
        <v>399</v>
      </c>
    </row>
    <row r="750" spans="1:20">
      <c r="A750" t="s">
        <v>1889</v>
      </c>
      <c r="B750" t="s">
        <v>380</v>
      </c>
      <c r="C750" t="s">
        <v>1890</v>
      </c>
      <c r="D750">
        <v>0.55000000000000004</v>
      </c>
      <c r="E750">
        <v>0.55000000000000004</v>
      </c>
      <c r="F750">
        <v>0.6</v>
      </c>
      <c r="G750">
        <v>0.7</v>
      </c>
      <c r="H750">
        <v>0.7</v>
      </c>
      <c r="I750">
        <v>0.7</v>
      </c>
      <c r="J750">
        <v>0.7</v>
      </c>
      <c r="K750">
        <v>0.7</v>
      </c>
      <c r="L750">
        <v>0.7</v>
      </c>
      <c r="M750">
        <v>0.7</v>
      </c>
      <c r="N750">
        <v>0.7</v>
      </c>
      <c r="O750">
        <v>0.7</v>
      </c>
      <c r="P750" t="s">
        <v>410</v>
      </c>
      <c r="Q750" t="s">
        <v>381</v>
      </c>
      <c r="R750" t="s">
        <v>398</v>
      </c>
      <c r="S750" t="s">
        <v>399</v>
      </c>
      <c r="T750" t="s">
        <v>399</v>
      </c>
    </row>
    <row r="751" spans="1:20">
      <c r="A751" t="s">
        <v>1891</v>
      </c>
      <c r="B751" t="s">
        <v>380</v>
      </c>
      <c r="C751" t="s">
        <v>1892</v>
      </c>
      <c r="D751">
        <v>0.5</v>
      </c>
      <c r="E751">
        <v>0.5</v>
      </c>
      <c r="F751">
        <v>0.5</v>
      </c>
      <c r="G751">
        <v>0.5</v>
      </c>
      <c r="H751">
        <v>0.5</v>
      </c>
      <c r="I751">
        <v>0.5</v>
      </c>
      <c r="J751">
        <v>0.5</v>
      </c>
      <c r="K751">
        <v>0.5</v>
      </c>
      <c r="L751">
        <v>0.5</v>
      </c>
      <c r="M751">
        <v>0.5</v>
      </c>
      <c r="N751">
        <v>0.5</v>
      </c>
      <c r="O751">
        <v>0.5</v>
      </c>
      <c r="P751" t="s">
        <v>410</v>
      </c>
      <c r="Q751" t="s">
        <v>381</v>
      </c>
      <c r="R751" t="s">
        <v>398</v>
      </c>
      <c r="S751" t="s">
        <v>399</v>
      </c>
      <c r="T751" t="s">
        <v>399</v>
      </c>
    </row>
    <row r="752" spans="1:20">
      <c r="A752" t="s">
        <v>1893</v>
      </c>
      <c r="B752" t="s">
        <v>380</v>
      </c>
      <c r="C752" t="s">
        <v>1893</v>
      </c>
      <c r="D752">
        <v>1</v>
      </c>
      <c r="E752">
        <v>1</v>
      </c>
      <c r="F752">
        <v>1</v>
      </c>
      <c r="G752">
        <v>1</v>
      </c>
      <c r="H752">
        <v>1</v>
      </c>
      <c r="I752">
        <v>1</v>
      </c>
      <c r="J752">
        <v>1</v>
      </c>
      <c r="K752">
        <v>1</v>
      </c>
      <c r="L752">
        <v>1</v>
      </c>
      <c r="M752">
        <v>1</v>
      </c>
      <c r="N752">
        <v>1</v>
      </c>
      <c r="O752">
        <v>1</v>
      </c>
      <c r="P752" t="s">
        <v>410</v>
      </c>
      <c r="Q752" t="s">
        <v>381</v>
      </c>
      <c r="R752" t="s">
        <v>398</v>
      </c>
      <c r="S752" t="s">
        <v>399</v>
      </c>
      <c r="T752" t="s">
        <v>399</v>
      </c>
    </row>
    <row r="753" spans="1:20">
      <c r="A753" t="s">
        <v>1894</v>
      </c>
      <c r="B753" t="s">
        <v>380</v>
      </c>
      <c r="C753" t="s">
        <v>1894</v>
      </c>
      <c r="D753">
        <v>1</v>
      </c>
      <c r="E753">
        <v>1</v>
      </c>
      <c r="F753">
        <v>1</v>
      </c>
      <c r="G753">
        <v>1</v>
      </c>
      <c r="H753">
        <v>1</v>
      </c>
      <c r="I753">
        <v>1</v>
      </c>
      <c r="J753">
        <v>1</v>
      </c>
      <c r="K753">
        <v>1</v>
      </c>
      <c r="L753">
        <v>1</v>
      </c>
      <c r="M753">
        <v>1</v>
      </c>
      <c r="N753">
        <v>1</v>
      </c>
      <c r="O753">
        <v>1</v>
      </c>
      <c r="P753" t="s">
        <v>410</v>
      </c>
      <c r="Q753" t="s">
        <v>381</v>
      </c>
      <c r="R753" t="s">
        <v>398</v>
      </c>
      <c r="S753" t="s">
        <v>399</v>
      </c>
      <c r="T753" t="s">
        <v>399</v>
      </c>
    </row>
    <row r="754" spans="1:20">
      <c r="A754" t="s">
        <v>1895</v>
      </c>
      <c r="B754" t="s">
        <v>380</v>
      </c>
      <c r="C754" t="s">
        <v>1895</v>
      </c>
      <c r="D754">
        <v>1</v>
      </c>
      <c r="E754">
        <v>1</v>
      </c>
      <c r="F754">
        <v>1</v>
      </c>
      <c r="G754">
        <v>1</v>
      </c>
      <c r="H754">
        <v>1</v>
      </c>
      <c r="I754">
        <v>1</v>
      </c>
      <c r="J754">
        <v>1</v>
      </c>
      <c r="K754">
        <v>1</v>
      </c>
      <c r="L754">
        <v>1</v>
      </c>
      <c r="M754">
        <v>1</v>
      </c>
      <c r="N754">
        <v>1</v>
      </c>
      <c r="O754">
        <v>1</v>
      </c>
      <c r="P754" t="s">
        <v>410</v>
      </c>
      <c r="Q754" t="s">
        <v>381</v>
      </c>
      <c r="R754" t="s">
        <v>398</v>
      </c>
      <c r="S754" t="s">
        <v>399</v>
      </c>
      <c r="T754" t="s">
        <v>399</v>
      </c>
    </row>
    <row r="755" spans="1:20">
      <c r="A755" t="s">
        <v>1896</v>
      </c>
      <c r="B755" t="s">
        <v>380</v>
      </c>
      <c r="C755" t="s">
        <v>1897</v>
      </c>
      <c r="D755">
        <v>0.2</v>
      </c>
      <c r="E755">
        <v>0.2</v>
      </c>
      <c r="F755">
        <v>0.2</v>
      </c>
      <c r="G755">
        <v>0.2</v>
      </c>
      <c r="H755">
        <v>0.2</v>
      </c>
      <c r="I755">
        <v>0.2</v>
      </c>
      <c r="J755">
        <v>0.2</v>
      </c>
      <c r="K755">
        <v>0.2</v>
      </c>
      <c r="L755">
        <v>0.2</v>
      </c>
      <c r="M755">
        <v>0.2</v>
      </c>
      <c r="N755">
        <v>0.2</v>
      </c>
      <c r="O755">
        <v>0.2</v>
      </c>
      <c r="P755" t="s">
        <v>410</v>
      </c>
      <c r="Q755" t="s">
        <v>381</v>
      </c>
      <c r="R755" t="s">
        <v>398</v>
      </c>
      <c r="S755" t="s">
        <v>399</v>
      </c>
      <c r="T755" t="s">
        <v>399</v>
      </c>
    </row>
    <row r="756" spans="1:20">
      <c r="A756" t="s">
        <v>1898</v>
      </c>
      <c r="B756" t="s">
        <v>380</v>
      </c>
      <c r="C756" t="s">
        <v>399</v>
      </c>
      <c r="D756" t="s">
        <v>399</v>
      </c>
      <c r="E756" t="s">
        <v>399</v>
      </c>
      <c r="F756" t="s">
        <v>399</v>
      </c>
      <c r="G756" t="s">
        <v>399</v>
      </c>
      <c r="H756" t="s">
        <v>399</v>
      </c>
      <c r="I756">
        <v>0.99</v>
      </c>
      <c r="J756">
        <v>0.99</v>
      </c>
      <c r="K756">
        <v>0.99</v>
      </c>
      <c r="L756">
        <v>0.99</v>
      </c>
      <c r="M756">
        <v>0.99</v>
      </c>
      <c r="N756">
        <v>0.99</v>
      </c>
      <c r="O756">
        <v>0.99</v>
      </c>
      <c r="P756" t="s">
        <v>410</v>
      </c>
      <c r="Q756" t="s">
        <v>381</v>
      </c>
      <c r="R756" t="s">
        <v>398</v>
      </c>
      <c r="S756" t="s">
        <v>399</v>
      </c>
      <c r="T756" t="s">
        <v>399</v>
      </c>
    </row>
    <row r="757" spans="1:20">
      <c r="A757" t="s">
        <v>1899</v>
      </c>
      <c r="B757" t="s">
        <v>380</v>
      </c>
      <c r="C757" t="s">
        <v>399</v>
      </c>
      <c r="D757" t="s">
        <v>399</v>
      </c>
      <c r="E757" t="s">
        <v>399</v>
      </c>
      <c r="F757" t="s">
        <v>399</v>
      </c>
      <c r="G757" t="s">
        <v>399</v>
      </c>
      <c r="H757" t="s">
        <v>399</v>
      </c>
      <c r="I757">
        <v>0.99</v>
      </c>
      <c r="J757">
        <v>0.99</v>
      </c>
      <c r="K757">
        <v>0.99</v>
      </c>
      <c r="L757">
        <v>0.99</v>
      </c>
      <c r="M757">
        <v>0.99</v>
      </c>
      <c r="N757">
        <v>0.99</v>
      </c>
      <c r="O757">
        <v>0.99</v>
      </c>
      <c r="P757" t="s">
        <v>410</v>
      </c>
      <c r="Q757" t="s">
        <v>381</v>
      </c>
      <c r="R757" t="s">
        <v>398</v>
      </c>
      <c r="S757" t="s">
        <v>399</v>
      </c>
      <c r="T757" t="s">
        <v>399</v>
      </c>
    </row>
    <row r="758" spans="1:20">
      <c r="A758" t="s">
        <v>1900</v>
      </c>
      <c r="B758" t="s">
        <v>380</v>
      </c>
      <c r="C758" t="s">
        <v>399</v>
      </c>
      <c r="D758" t="s">
        <v>399</v>
      </c>
      <c r="E758" t="s">
        <v>399</v>
      </c>
      <c r="F758" t="s">
        <v>399</v>
      </c>
      <c r="G758" t="s">
        <v>399</v>
      </c>
      <c r="H758" t="s">
        <v>399</v>
      </c>
      <c r="I758">
        <v>0.99</v>
      </c>
      <c r="J758">
        <v>0.99</v>
      </c>
      <c r="K758">
        <v>0.99</v>
      </c>
      <c r="L758">
        <v>0.99</v>
      </c>
      <c r="M758">
        <v>0.99</v>
      </c>
      <c r="N758">
        <v>0.99</v>
      </c>
      <c r="O758">
        <v>0.99</v>
      </c>
      <c r="P758" t="s">
        <v>410</v>
      </c>
      <c r="Q758" t="s">
        <v>381</v>
      </c>
      <c r="R758" t="s">
        <v>398</v>
      </c>
      <c r="S758" t="s">
        <v>399</v>
      </c>
      <c r="T758" t="s">
        <v>399</v>
      </c>
    </row>
    <row r="759" spans="1:20">
      <c r="A759" t="s">
        <v>1901</v>
      </c>
      <c r="B759" t="s">
        <v>380</v>
      </c>
      <c r="C759" t="s">
        <v>399</v>
      </c>
      <c r="D759" t="s">
        <v>399</v>
      </c>
      <c r="E759" t="s">
        <v>399</v>
      </c>
      <c r="F759" t="s">
        <v>399</v>
      </c>
      <c r="G759" t="s">
        <v>399</v>
      </c>
      <c r="H759" t="s">
        <v>399</v>
      </c>
      <c r="I759">
        <v>0.99</v>
      </c>
      <c r="J759">
        <v>0.99</v>
      </c>
      <c r="K759">
        <v>0.99</v>
      </c>
      <c r="L759">
        <v>0.99</v>
      </c>
      <c r="M759">
        <v>0.99</v>
      </c>
      <c r="N759">
        <v>0.99</v>
      </c>
      <c r="O759">
        <v>0.99</v>
      </c>
      <c r="P759" t="s">
        <v>410</v>
      </c>
      <c r="Q759" t="s">
        <v>381</v>
      </c>
      <c r="R759" t="s">
        <v>398</v>
      </c>
      <c r="S759" t="s">
        <v>399</v>
      </c>
      <c r="T759" t="s">
        <v>399</v>
      </c>
    </row>
    <row r="760" spans="1:20">
      <c r="A760" t="s">
        <v>1902</v>
      </c>
      <c r="B760" t="s">
        <v>380</v>
      </c>
      <c r="C760" t="s">
        <v>399</v>
      </c>
      <c r="D760" t="s">
        <v>399</v>
      </c>
      <c r="E760" t="s">
        <v>399</v>
      </c>
      <c r="F760" t="s">
        <v>399</v>
      </c>
      <c r="G760" t="s">
        <v>399</v>
      </c>
      <c r="H760" t="s">
        <v>399</v>
      </c>
      <c r="I760">
        <v>0.99</v>
      </c>
      <c r="J760">
        <v>0.99</v>
      </c>
      <c r="K760">
        <v>0.99</v>
      </c>
      <c r="L760">
        <v>0.99</v>
      </c>
      <c r="M760">
        <v>0.99</v>
      </c>
      <c r="N760">
        <v>0.99</v>
      </c>
      <c r="O760">
        <v>0.99</v>
      </c>
      <c r="P760" t="s">
        <v>410</v>
      </c>
      <c r="Q760" t="s">
        <v>381</v>
      </c>
      <c r="R760" t="s">
        <v>398</v>
      </c>
      <c r="S760" t="s">
        <v>399</v>
      </c>
      <c r="T760" t="s">
        <v>399</v>
      </c>
    </row>
    <row r="761" spans="1:20">
      <c r="A761" t="s">
        <v>1903</v>
      </c>
      <c r="B761" t="s">
        <v>380</v>
      </c>
      <c r="C761" t="s">
        <v>399</v>
      </c>
      <c r="D761" t="s">
        <v>399</v>
      </c>
      <c r="E761" t="s">
        <v>399</v>
      </c>
      <c r="F761" t="s">
        <v>399</v>
      </c>
      <c r="G761" t="s">
        <v>399</v>
      </c>
      <c r="H761" t="s">
        <v>399</v>
      </c>
      <c r="I761">
        <v>0.99</v>
      </c>
      <c r="J761">
        <v>0.99</v>
      </c>
      <c r="K761">
        <v>0.99</v>
      </c>
      <c r="L761">
        <v>0.99</v>
      </c>
      <c r="M761">
        <v>0.99</v>
      </c>
      <c r="N761">
        <v>0.99</v>
      </c>
      <c r="O761">
        <v>0.99</v>
      </c>
      <c r="P761" t="s">
        <v>410</v>
      </c>
      <c r="Q761" t="s">
        <v>381</v>
      </c>
      <c r="R761" t="s">
        <v>398</v>
      </c>
      <c r="S761" t="s">
        <v>399</v>
      </c>
      <c r="T761" t="s">
        <v>399</v>
      </c>
    </row>
    <row r="762" spans="1:20">
      <c r="A762" t="s">
        <v>1904</v>
      </c>
      <c r="B762" t="s">
        <v>380</v>
      </c>
      <c r="C762" t="s">
        <v>399</v>
      </c>
      <c r="D762" t="s">
        <v>399</v>
      </c>
      <c r="E762" t="s">
        <v>399</v>
      </c>
      <c r="F762" t="s">
        <v>399</v>
      </c>
      <c r="G762" t="s">
        <v>399</v>
      </c>
      <c r="H762" t="s">
        <v>399</v>
      </c>
      <c r="I762">
        <v>0.99</v>
      </c>
      <c r="J762">
        <v>0.99</v>
      </c>
      <c r="K762">
        <v>0.99</v>
      </c>
      <c r="L762">
        <v>0.99</v>
      </c>
      <c r="M762">
        <v>0.99</v>
      </c>
      <c r="N762">
        <v>0.99</v>
      </c>
      <c r="O762">
        <v>0.99</v>
      </c>
      <c r="P762" t="s">
        <v>410</v>
      </c>
      <c r="Q762" t="s">
        <v>381</v>
      </c>
      <c r="R762" t="s">
        <v>398</v>
      </c>
      <c r="S762" t="s">
        <v>399</v>
      </c>
      <c r="T762" t="s">
        <v>399</v>
      </c>
    </row>
    <row r="763" spans="1:20">
      <c r="A763" t="s">
        <v>1905</v>
      </c>
      <c r="B763" t="s">
        <v>380</v>
      </c>
      <c r="C763" t="s">
        <v>399</v>
      </c>
      <c r="D763" t="s">
        <v>399</v>
      </c>
      <c r="E763" t="s">
        <v>399</v>
      </c>
      <c r="F763" t="s">
        <v>399</v>
      </c>
      <c r="G763" t="s">
        <v>399</v>
      </c>
      <c r="H763" t="s">
        <v>399</v>
      </c>
      <c r="I763">
        <v>0.99</v>
      </c>
      <c r="J763">
        <v>0.99</v>
      </c>
      <c r="K763">
        <v>0.99</v>
      </c>
      <c r="L763">
        <v>0.99</v>
      </c>
      <c r="M763">
        <v>0.99</v>
      </c>
      <c r="N763">
        <v>0.99</v>
      </c>
      <c r="O763">
        <v>0.99</v>
      </c>
      <c r="P763" t="s">
        <v>410</v>
      </c>
      <c r="Q763" t="s">
        <v>381</v>
      </c>
      <c r="R763" t="s">
        <v>398</v>
      </c>
      <c r="S763" t="s">
        <v>399</v>
      </c>
      <c r="T763" t="s">
        <v>399</v>
      </c>
    </row>
    <row r="764" spans="1:20">
      <c r="A764" t="s">
        <v>1906</v>
      </c>
      <c r="B764" t="s">
        <v>380</v>
      </c>
      <c r="C764" t="s">
        <v>399</v>
      </c>
      <c r="D764" t="s">
        <v>399</v>
      </c>
      <c r="E764" t="s">
        <v>399</v>
      </c>
      <c r="F764" t="s">
        <v>399</v>
      </c>
      <c r="G764" t="s">
        <v>399</v>
      </c>
      <c r="H764" t="s">
        <v>399</v>
      </c>
      <c r="I764">
        <v>0.99</v>
      </c>
      <c r="J764">
        <v>0.99</v>
      </c>
      <c r="K764">
        <v>0.99</v>
      </c>
      <c r="L764">
        <v>0.99</v>
      </c>
      <c r="M764">
        <v>0.99</v>
      </c>
      <c r="N764">
        <v>0.99</v>
      </c>
      <c r="O764">
        <v>0.99</v>
      </c>
      <c r="P764" t="s">
        <v>410</v>
      </c>
      <c r="Q764" t="s">
        <v>381</v>
      </c>
      <c r="R764" t="s">
        <v>398</v>
      </c>
      <c r="S764" t="s">
        <v>399</v>
      </c>
      <c r="T764" t="s">
        <v>399</v>
      </c>
    </row>
    <row r="765" spans="1:20">
      <c r="A765" t="s">
        <v>1907</v>
      </c>
      <c r="B765" t="s">
        <v>380</v>
      </c>
      <c r="C765" t="s">
        <v>399</v>
      </c>
      <c r="D765" t="s">
        <v>399</v>
      </c>
      <c r="E765" t="s">
        <v>399</v>
      </c>
      <c r="F765" t="s">
        <v>399</v>
      </c>
      <c r="G765" t="s">
        <v>399</v>
      </c>
      <c r="H765" t="s">
        <v>399</v>
      </c>
      <c r="I765">
        <v>0.99</v>
      </c>
      <c r="J765">
        <v>0.99</v>
      </c>
      <c r="K765">
        <v>0.99</v>
      </c>
      <c r="L765">
        <v>0.99</v>
      </c>
      <c r="M765">
        <v>0.99</v>
      </c>
      <c r="N765">
        <v>0.99</v>
      </c>
      <c r="O765">
        <v>0.99</v>
      </c>
      <c r="P765" t="s">
        <v>410</v>
      </c>
      <c r="Q765" t="s">
        <v>381</v>
      </c>
      <c r="R765" t="s">
        <v>398</v>
      </c>
      <c r="S765" t="s">
        <v>399</v>
      </c>
      <c r="T765" t="s">
        <v>399</v>
      </c>
    </row>
    <row r="766" spans="1:20">
      <c r="A766" t="s">
        <v>1908</v>
      </c>
      <c r="B766" t="s">
        <v>380</v>
      </c>
      <c r="C766" t="s">
        <v>399</v>
      </c>
      <c r="D766" t="s">
        <v>399</v>
      </c>
      <c r="E766" t="s">
        <v>399</v>
      </c>
      <c r="F766" t="s">
        <v>399</v>
      </c>
      <c r="G766" t="s">
        <v>399</v>
      </c>
      <c r="H766" t="s">
        <v>399</v>
      </c>
      <c r="I766">
        <v>0.99</v>
      </c>
      <c r="J766">
        <v>0.99</v>
      </c>
      <c r="K766">
        <v>0.99</v>
      </c>
      <c r="L766">
        <v>0.99</v>
      </c>
      <c r="M766">
        <v>0.99</v>
      </c>
      <c r="N766">
        <v>0.99</v>
      </c>
      <c r="O766">
        <v>0.99</v>
      </c>
      <c r="P766" t="s">
        <v>410</v>
      </c>
      <c r="Q766" t="s">
        <v>381</v>
      </c>
      <c r="R766" t="s">
        <v>398</v>
      </c>
      <c r="S766" t="s">
        <v>399</v>
      </c>
      <c r="T766" t="s">
        <v>399</v>
      </c>
    </row>
    <row r="767" spans="1:20">
      <c r="A767" t="s">
        <v>1909</v>
      </c>
      <c r="B767" t="s">
        <v>380</v>
      </c>
      <c r="C767" t="s">
        <v>399</v>
      </c>
      <c r="D767" t="s">
        <v>399</v>
      </c>
      <c r="E767" t="s">
        <v>399</v>
      </c>
      <c r="F767" t="s">
        <v>399</v>
      </c>
      <c r="G767" t="s">
        <v>399</v>
      </c>
      <c r="H767" t="s">
        <v>399</v>
      </c>
      <c r="I767" t="s">
        <v>399</v>
      </c>
      <c r="J767" t="s">
        <v>399</v>
      </c>
      <c r="K767">
        <v>0.99</v>
      </c>
      <c r="L767">
        <v>0.99</v>
      </c>
      <c r="M767">
        <v>0.99</v>
      </c>
      <c r="N767">
        <v>0.99</v>
      </c>
      <c r="O767">
        <v>0.99</v>
      </c>
      <c r="P767" t="s">
        <v>410</v>
      </c>
      <c r="Q767" t="s">
        <v>381</v>
      </c>
      <c r="R767" t="s">
        <v>398</v>
      </c>
      <c r="S767" t="s">
        <v>399</v>
      </c>
      <c r="T767" t="s">
        <v>399</v>
      </c>
    </row>
    <row r="768" spans="1:20">
      <c r="A768" t="s">
        <v>1910</v>
      </c>
      <c r="B768" t="s">
        <v>380</v>
      </c>
      <c r="C768" t="s">
        <v>399</v>
      </c>
      <c r="D768" t="s">
        <v>399</v>
      </c>
      <c r="E768" t="s">
        <v>399</v>
      </c>
      <c r="F768" t="s">
        <v>399</v>
      </c>
      <c r="G768" t="s">
        <v>399</v>
      </c>
      <c r="H768" t="s">
        <v>399</v>
      </c>
      <c r="I768" t="s">
        <v>399</v>
      </c>
      <c r="J768" t="s">
        <v>399</v>
      </c>
      <c r="K768">
        <v>0.99</v>
      </c>
      <c r="L768">
        <v>0.99</v>
      </c>
      <c r="M768">
        <v>0.99</v>
      </c>
      <c r="N768">
        <v>0.99</v>
      </c>
      <c r="O768">
        <v>0.99</v>
      </c>
      <c r="P768" t="s">
        <v>410</v>
      </c>
      <c r="Q768" t="s">
        <v>381</v>
      </c>
      <c r="R768" t="s">
        <v>398</v>
      </c>
      <c r="S768" t="s">
        <v>399</v>
      </c>
      <c r="T768" t="s">
        <v>399</v>
      </c>
    </row>
    <row r="769" spans="1:20">
      <c r="A769" t="s">
        <v>1911</v>
      </c>
      <c r="B769" t="s">
        <v>380</v>
      </c>
      <c r="C769" t="s">
        <v>399</v>
      </c>
      <c r="D769" t="s">
        <v>399</v>
      </c>
      <c r="E769" t="s">
        <v>399</v>
      </c>
      <c r="F769" t="s">
        <v>399</v>
      </c>
      <c r="G769" t="s">
        <v>399</v>
      </c>
      <c r="H769" t="s">
        <v>399</v>
      </c>
      <c r="I769" t="s">
        <v>399</v>
      </c>
      <c r="J769" t="s">
        <v>399</v>
      </c>
      <c r="K769">
        <v>0.99</v>
      </c>
      <c r="L769">
        <v>0.99</v>
      </c>
      <c r="M769">
        <v>0.99</v>
      </c>
      <c r="N769">
        <v>0.99</v>
      </c>
      <c r="O769">
        <v>0.99</v>
      </c>
      <c r="P769" t="s">
        <v>410</v>
      </c>
      <c r="Q769" t="s">
        <v>381</v>
      </c>
      <c r="R769" t="s">
        <v>398</v>
      </c>
      <c r="S769" t="s">
        <v>399</v>
      </c>
      <c r="T769" t="s">
        <v>399</v>
      </c>
    </row>
    <row r="770" spans="1:20">
      <c r="A770" t="s">
        <v>1912</v>
      </c>
      <c r="B770" t="s">
        <v>380</v>
      </c>
      <c r="C770" t="s">
        <v>399</v>
      </c>
      <c r="D770" t="s">
        <v>399</v>
      </c>
      <c r="E770" t="s">
        <v>399</v>
      </c>
      <c r="F770" t="s">
        <v>399</v>
      </c>
      <c r="G770" t="s">
        <v>399</v>
      </c>
      <c r="H770" t="s">
        <v>399</v>
      </c>
      <c r="I770" t="s">
        <v>399</v>
      </c>
      <c r="J770" t="s">
        <v>399</v>
      </c>
      <c r="K770">
        <v>0.99</v>
      </c>
      <c r="L770">
        <v>0.99</v>
      </c>
      <c r="M770">
        <v>0.99</v>
      </c>
      <c r="N770">
        <v>0.99</v>
      </c>
      <c r="O770">
        <v>0.99</v>
      </c>
      <c r="P770" t="s">
        <v>410</v>
      </c>
      <c r="Q770" t="s">
        <v>381</v>
      </c>
      <c r="R770" t="s">
        <v>398</v>
      </c>
      <c r="S770" t="s">
        <v>399</v>
      </c>
      <c r="T770" t="s">
        <v>399</v>
      </c>
    </row>
    <row r="771" spans="1:20">
      <c r="A771" t="s">
        <v>1913</v>
      </c>
      <c r="B771" t="s">
        <v>380</v>
      </c>
      <c r="C771" t="s">
        <v>399</v>
      </c>
      <c r="D771">
        <v>0.7</v>
      </c>
      <c r="E771">
        <v>0.7</v>
      </c>
      <c r="F771">
        <v>0.8</v>
      </c>
      <c r="G771">
        <v>0.8</v>
      </c>
      <c r="H771">
        <v>0.8</v>
      </c>
      <c r="I771">
        <v>0.8</v>
      </c>
      <c r="J771">
        <v>0.8</v>
      </c>
      <c r="K771">
        <v>0.8</v>
      </c>
      <c r="L771">
        <v>0.8</v>
      </c>
      <c r="M771">
        <v>0.8</v>
      </c>
      <c r="N771">
        <v>0.8</v>
      </c>
      <c r="O771">
        <v>0.8</v>
      </c>
      <c r="P771" t="s">
        <v>410</v>
      </c>
      <c r="Q771" t="s">
        <v>381</v>
      </c>
      <c r="R771" t="s">
        <v>398</v>
      </c>
      <c r="S771" t="s">
        <v>399</v>
      </c>
      <c r="T771" t="s">
        <v>399</v>
      </c>
    </row>
    <row r="772" spans="1:20">
      <c r="A772" t="s">
        <v>1914</v>
      </c>
      <c r="B772" t="s">
        <v>380</v>
      </c>
      <c r="C772" t="s">
        <v>1915</v>
      </c>
      <c r="D772">
        <v>1.5</v>
      </c>
      <c r="E772">
        <v>1.5</v>
      </c>
      <c r="F772">
        <v>1.5</v>
      </c>
      <c r="G772">
        <v>1.5</v>
      </c>
      <c r="H772">
        <v>1.6</v>
      </c>
      <c r="I772">
        <v>1.6</v>
      </c>
      <c r="J772">
        <v>1.9</v>
      </c>
      <c r="K772">
        <v>1.9</v>
      </c>
      <c r="L772">
        <v>1.9</v>
      </c>
      <c r="M772">
        <v>1.9</v>
      </c>
      <c r="N772">
        <v>1.9</v>
      </c>
      <c r="O772">
        <v>1.9</v>
      </c>
      <c r="P772" t="s">
        <v>410</v>
      </c>
      <c r="Q772" t="s">
        <v>381</v>
      </c>
      <c r="R772" t="s">
        <v>398</v>
      </c>
      <c r="S772" t="s">
        <v>399</v>
      </c>
      <c r="T772" t="s">
        <v>399</v>
      </c>
    </row>
    <row r="773" spans="1:20">
      <c r="A773" t="s">
        <v>1916</v>
      </c>
      <c r="B773" t="s">
        <v>380</v>
      </c>
      <c r="C773" t="s">
        <v>399</v>
      </c>
      <c r="D773">
        <v>3.85</v>
      </c>
      <c r="E773">
        <v>3.85</v>
      </c>
      <c r="F773">
        <v>3.85</v>
      </c>
      <c r="G773">
        <v>3.85</v>
      </c>
      <c r="H773">
        <v>3.85</v>
      </c>
      <c r="I773">
        <v>3.85</v>
      </c>
      <c r="J773">
        <v>3.85</v>
      </c>
      <c r="K773">
        <v>3.85</v>
      </c>
      <c r="L773">
        <v>3.85</v>
      </c>
      <c r="M773">
        <v>3.85</v>
      </c>
      <c r="N773">
        <v>3.85</v>
      </c>
      <c r="O773">
        <v>3.85</v>
      </c>
      <c r="P773" t="s">
        <v>410</v>
      </c>
      <c r="Q773" t="s">
        <v>381</v>
      </c>
      <c r="R773" t="s">
        <v>398</v>
      </c>
      <c r="S773" t="s">
        <v>399</v>
      </c>
      <c r="T773" t="s">
        <v>399</v>
      </c>
    </row>
    <row r="774" spans="1:20">
      <c r="A774" t="s">
        <v>1917</v>
      </c>
      <c r="B774" t="s">
        <v>380</v>
      </c>
      <c r="C774" t="s">
        <v>399</v>
      </c>
      <c r="D774">
        <v>1.5</v>
      </c>
      <c r="E774">
        <v>1.5</v>
      </c>
      <c r="F774">
        <v>1.5</v>
      </c>
      <c r="G774">
        <v>1.5</v>
      </c>
      <c r="H774">
        <v>1.5</v>
      </c>
      <c r="I774">
        <v>1.5</v>
      </c>
      <c r="J774">
        <v>1.5</v>
      </c>
      <c r="K774">
        <v>1.5</v>
      </c>
      <c r="L774">
        <v>1.5</v>
      </c>
      <c r="M774">
        <v>1.5</v>
      </c>
      <c r="N774">
        <v>1.5</v>
      </c>
      <c r="O774">
        <v>1.5</v>
      </c>
      <c r="P774" t="s">
        <v>410</v>
      </c>
      <c r="Q774" t="s">
        <v>381</v>
      </c>
      <c r="R774" t="s">
        <v>398</v>
      </c>
      <c r="S774" t="s">
        <v>399</v>
      </c>
      <c r="T774" t="s">
        <v>399</v>
      </c>
    </row>
    <row r="775" spans="1:20">
      <c r="A775" t="s">
        <v>1918</v>
      </c>
      <c r="B775" t="s">
        <v>380</v>
      </c>
      <c r="C775" t="s">
        <v>1918</v>
      </c>
      <c r="D775">
        <v>2</v>
      </c>
      <c r="E775">
        <v>2</v>
      </c>
      <c r="F775">
        <v>2</v>
      </c>
      <c r="G775">
        <v>2</v>
      </c>
      <c r="H775">
        <v>2</v>
      </c>
      <c r="I775">
        <v>2</v>
      </c>
      <c r="J775">
        <v>2</v>
      </c>
      <c r="K775">
        <v>2</v>
      </c>
      <c r="L775">
        <v>2</v>
      </c>
      <c r="M775">
        <v>2</v>
      </c>
      <c r="N775">
        <v>2</v>
      </c>
      <c r="O775">
        <v>2</v>
      </c>
      <c r="P775" t="s">
        <v>410</v>
      </c>
      <c r="Q775" t="s">
        <v>381</v>
      </c>
      <c r="R775" t="s">
        <v>398</v>
      </c>
      <c r="S775" t="s">
        <v>399</v>
      </c>
      <c r="T775" t="s">
        <v>399</v>
      </c>
    </row>
    <row r="776" spans="1:20">
      <c r="A776" t="s">
        <v>1919</v>
      </c>
      <c r="B776" t="s">
        <v>380</v>
      </c>
      <c r="C776" t="s">
        <v>1919</v>
      </c>
      <c r="D776">
        <v>3</v>
      </c>
      <c r="E776">
        <v>3</v>
      </c>
      <c r="F776">
        <v>3</v>
      </c>
      <c r="G776">
        <v>3</v>
      </c>
      <c r="H776">
        <v>3</v>
      </c>
      <c r="I776">
        <v>3</v>
      </c>
      <c r="J776">
        <v>3</v>
      </c>
      <c r="K776">
        <v>4</v>
      </c>
      <c r="L776">
        <v>4</v>
      </c>
      <c r="M776">
        <v>4</v>
      </c>
      <c r="N776">
        <v>4</v>
      </c>
      <c r="O776">
        <v>4</v>
      </c>
      <c r="P776" t="s">
        <v>410</v>
      </c>
      <c r="Q776" t="s">
        <v>381</v>
      </c>
      <c r="R776" t="s">
        <v>398</v>
      </c>
      <c r="S776" t="s">
        <v>399</v>
      </c>
      <c r="T776" t="s">
        <v>399</v>
      </c>
    </row>
    <row r="777" spans="1:20">
      <c r="A777" t="s">
        <v>1920</v>
      </c>
      <c r="B777" t="s">
        <v>380</v>
      </c>
      <c r="C777" t="s">
        <v>1921</v>
      </c>
      <c r="D777">
        <v>0.25</v>
      </c>
      <c r="E777">
        <v>0.25</v>
      </c>
      <c r="F777">
        <v>0.25</v>
      </c>
      <c r="G777">
        <v>0.25</v>
      </c>
      <c r="H777">
        <v>0.5</v>
      </c>
      <c r="I777">
        <v>0.5</v>
      </c>
      <c r="J777">
        <v>0.5</v>
      </c>
      <c r="K777">
        <v>0.5</v>
      </c>
      <c r="L777">
        <v>0.5</v>
      </c>
      <c r="M777">
        <v>0.5</v>
      </c>
      <c r="N777">
        <v>0.5</v>
      </c>
      <c r="O777">
        <v>0.5</v>
      </c>
      <c r="P777" t="s">
        <v>410</v>
      </c>
      <c r="Q777" t="s">
        <v>381</v>
      </c>
      <c r="R777" t="s">
        <v>398</v>
      </c>
      <c r="S777" t="s">
        <v>399</v>
      </c>
      <c r="T777" t="s">
        <v>399</v>
      </c>
    </row>
    <row r="778" spans="1:20">
      <c r="A778" t="s">
        <v>1922</v>
      </c>
      <c r="B778" t="s">
        <v>380</v>
      </c>
      <c r="C778" t="s">
        <v>1923</v>
      </c>
      <c r="D778">
        <v>3.25</v>
      </c>
      <c r="E778">
        <v>3.25</v>
      </c>
      <c r="F778">
        <v>3.9</v>
      </c>
      <c r="G778">
        <v>3.9</v>
      </c>
      <c r="H778">
        <v>3.9</v>
      </c>
      <c r="I778">
        <v>3.9</v>
      </c>
      <c r="J778">
        <v>4</v>
      </c>
      <c r="K778">
        <v>4.3</v>
      </c>
      <c r="L778">
        <v>4.3</v>
      </c>
      <c r="M778">
        <v>4.3</v>
      </c>
      <c r="N778">
        <v>4.3</v>
      </c>
      <c r="O778">
        <v>4.3</v>
      </c>
      <c r="P778" t="s">
        <v>410</v>
      </c>
      <c r="Q778" t="s">
        <v>381</v>
      </c>
      <c r="R778" t="s">
        <v>398</v>
      </c>
      <c r="S778" t="s">
        <v>399</v>
      </c>
      <c r="T778" t="s">
        <v>399</v>
      </c>
    </row>
    <row r="779" spans="1:20">
      <c r="A779" t="s">
        <v>1924</v>
      </c>
      <c r="B779" t="s">
        <v>380</v>
      </c>
      <c r="C779" t="s">
        <v>1925</v>
      </c>
      <c r="D779">
        <v>1</v>
      </c>
      <c r="E779">
        <v>1</v>
      </c>
      <c r="F779">
        <v>1</v>
      </c>
      <c r="G779">
        <v>1.2</v>
      </c>
      <c r="H779">
        <v>1.2</v>
      </c>
      <c r="I779">
        <v>1.2</v>
      </c>
      <c r="J779">
        <v>1.2</v>
      </c>
      <c r="K779">
        <v>1.2</v>
      </c>
      <c r="L779">
        <v>1.2</v>
      </c>
      <c r="M779">
        <v>1.2</v>
      </c>
      <c r="N779">
        <v>1.2</v>
      </c>
      <c r="O779">
        <v>1.2</v>
      </c>
      <c r="P779" t="s">
        <v>410</v>
      </c>
      <c r="Q779" t="s">
        <v>381</v>
      </c>
      <c r="R779" t="s">
        <v>398</v>
      </c>
      <c r="S779" t="s">
        <v>399</v>
      </c>
      <c r="T779" t="s">
        <v>399</v>
      </c>
    </row>
    <row r="780" spans="1:20">
      <c r="A780" t="s">
        <v>1926</v>
      </c>
      <c r="B780" t="s">
        <v>380</v>
      </c>
      <c r="C780" t="s">
        <v>1927</v>
      </c>
      <c r="D780">
        <v>0.3</v>
      </c>
      <c r="E780">
        <v>0.3</v>
      </c>
      <c r="F780">
        <v>0.3</v>
      </c>
      <c r="G780">
        <v>0.3</v>
      </c>
      <c r="H780">
        <v>0.3</v>
      </c>
      <c r="I780">
        <v>0.3</v>
      </c>
      <c r="J780">
        <v>0.3</v>
      </c>
      <c r="K780">
        <v>0.3</v>
      </c>
      <c r="L780">
        <v>0.3</v>
      </c>
      <c r="M780">
        <v>0.3</v>
      </c>
      <c r="N780">
        <v>0.3</v>
      </c>
      <c r="O780">
        <v>0.3</v>
      </c>
      <c r="P780" t="s">
        <v>410</v>
      </c>
      <c r="Q780" t="s">
        <v>381</v>
      </c>
      <c r="R780" t="s">
        <v>398</v>
      </c>
      <c r="S780" t="s">
        <v>399</v>
      </c>
      <c r="T780" t="s">
        <v>399</v>
      </c>
    </row>
    <row r="781" spans="1:20">
      <c r="A781" t="s">
        <v>1928</v>
      </c>
      <c r="B781" t="s">
        <v>380</v>
      </c>
      <c r="C781" t="s">
        <v>1928</v>
      </c>
      <c r="D781">
        <v>3</v>
      </c>
      <c r="E781">
        <v>3</v>
      </c>
      <c r="F781">
        <v>3</v>
      </c>
      <c r="G781">
        <v>3</v>
      </c>
      <c r="H781">
        <v>3</v>
      </c>
      <c r="I781">
        <v>3</v>
      </c>
      <c r="J781">
        <v>3</v>
      </c>
      <c r="K781">
        <v>3</v>
      </c>
      <c r="L781">
        <v>3</v>
      </c>
      <c r="M781">
        <v>3</v>
      </c>
      <c r="N781">
        <v>3</v>
      </c>
      <c r="O781">
        <v>3</v>
      </c>
      <c r="P781" t="s">
        <v>410</v>
      </c>
      <c r="Q781" t="s">
        <v>381</v>
      </c>
      <c r="R781" t="s">
        <v>398</v>
      </c>
      <c r="S781" t="s">
        <v>399</v>
      </c>
      <c r="T781" t="s">
        <v>399</v>
      </c>
    </row>
    <row r="782" spans="1:20">
      <c r="A782" t="s">
        <v>1929</v>
      </c>
      <c r="B782" t="s">
        <v>380</v>
      </c>
      <c r="C782" t="s">
        <v>399</v>
      </c>
      <c r="D782" t="s">
        <v>399</v>
      </c>
      <c r="E782" t="s">
        <v>399</v>
      </c>
      <c r="F782" t="s">
        <v>399</v>
      </c>
      <c r="G782" t="s">
        <v>399</v>
      </c>
      <c r="H782" t="s">
        <v>399</v>
      </c>
      <c r="I782">
        <v>0.99</v>
      </c>
      <c r="J782">
        <v>0.99</v>
      </c>
      <c r="K782">
        <v>0.99</v>
      </c>
      <c r="L782">
        <v>0.99</v>
      </c>
      <c r="M782">
        <v>0.99</v>
      </c>
      <c r="N782">
        <v>0.99</v>
      </c>
      <c r="O782">
        <v>0.99</v>
      </c>
      <c r="P782" t="s">
        <v>410</v>
      </c>
      <c r="Q782" t="s">
        <v>381</v>
      </c>
      <c r="R782" t="s">
        <v>398</v>
      </c>
      <c r="S782" t="s">
        <v>399</v>
      </c>
      <c r="T782" t="s">
        <v>399</v>
      </c>
    </row>
    <row r="783" spans="1:20">
      <c r="A783" t="s">
        <v>1930</v>
      </c>
      <c r="B783" t="s">
        <v>380</v>
      </c>
      <c r="C783" t="s">
        <v>399</v>
      </c>
      <c r="D783" t="s">
        <v>399</v>
      </c>
      <c r="E783" t="s">
        <v>399</v>
      </c>
      <c r="F783" t="s">
        <v>399</v>
      </c>
      <c r="G783" t="s">
        <v>399</v>
      </c>
      <c r="H783" t="s">
        <v>399</v>
      </c>
      <c r="I783">
        <v>0.99</v>
      </c>
      <c r="J783">
        <v>0.99</v>
      </c>
      <c r="K783">
        <v>0.99</v>
      </c>
      <c r="L783">
        <v>0.99</v>
      </c>
      <c r="M783">
        <v>0.99</v>
      </c>
      <c r="N783">
        <v>0.99</v>
      </c>
      <c r="O783">
        <v>0.99</v>
      </c>
      <c r="P783" t="s">
        <v>410</v>
      </c>
      <c r="Q783" t="s">
        <v>381</v>
      </c>
      <c r="R783" t="s">
        <v>398</v>
      </c>
      <c r="S783" t="s">
        <v>399</v>
      </c>
      <c r="T783" t="s">
        <v>399</v>
      </c>
    </row>
    <row r="784" spans="1:20">
      <c r="A784" t="s">
        <v>1931</v>
      </c>
      <c r="B784" t="s">
        <v>380</v>
      </c>
      <c r="C784" t="s">
        <v>399</v>
      </c>
      <c r="D784" t="s">
        <v>399</v>
      </c>
      <c r="E784" t="s">
        <v>399</v>
      </c>
      <c r="F784" t="s">
        <v>399</v>
      </c>
      <c r="G784" t="s">
        <v>399</v>
      </c>
      <c r="H784" t="s">
        <v>399</v>
      </c>
      <c r="I784">
        <v>0.99</v>
      </c>
      <c r="J784">
        <v>0.99</v>
      </c>
      <c r="K784">
        <v>0.99</v>
      </c>
      <c r="L784">
        <v>0.99</v>
      </c>
      <c r="M784">
        <v>0.99</v>
      </c>
      <c r="N784">
        <v>0.99</v>
      </c>
      <c r="O784">
        <v>0.99</v>
      </c>
      <c r="P784" t="s">
        <v>410</v>
      </c>
      <c r="Q784" t="s">
        <v>381</v>
      </c>
      <c r="R784" t="s">
        <v>398</v>
      </c>
      <c r="S784" t="s">
        <v>399</v>
      </c>
      <c r="T784" t="s">
        <v>399</v>
      </c>
    </row>
    <row r="785" spans="1:20">
      <c r="A785" t="s">
        <v>1932</v>
      </c>
      <c r="B785" t="s">
        <v>380</v>
      </c>
      <c r="C785" t="s">
        <v>399</v>
      </c>
      <c r="D785" t="s">
        <v>399</v>
      </c>
      <c r="E785" t="s">
        <v>399</v>
      </c>
      <c r="F785" t="s">
        <v>399</v>
      </c>
      <c r="G785" t="s">
        <v>399</v>
      </c>
      <c r="H785" t="s">
        <v>399</v>
      </c>
      <c r="I785">
        <v>0.99</v>
      </c>
      <c r="J785">
        <v>0.99</v>
      </c>
      <c r="K785">
        <v>0.99</v>
      </c>
      <c r="L785">
        <v>0.99</v>
      </c>
      <c r="M785">
        <v>0.99</v>
      </c>
      <c r="N785">
        <v>0.99</v>
      </c>
      <c r="O785">
        <v>0.99</v>
      </c>
      <c r="P785" t="s">
        <v>410</v>
      </c>
      <c r="Q785" t="s">
        <v>381</v>
      </c>
      <c r="R785" t="s">
        <v>398</v>
      </c>
      <c r="S785" t="s">
        <v>399</v>
      </c>
      <c r="T785" t="s">
        <v>399</v>
      </c>
    </row>
    <row r="786" spans="1:20">
      <c r="A786" t="s">
        <v>1933</v>
      </c>
      <c r="B786" t="s">
        <v>380</v>
      </c>
      <c r="C786" t="s">
        <v>399</v>
      </c>
      <c r="D786" t="s">
        <v>399</v>
      </c>
      <c r="E786" t="s">
        <v>399</v>
      </c>
      <c r="F786" t="s">
        <v>399</v>
      </c>
      <c r="G786" t="s">
        <v>399</v>
      </c>
      <c r="H786" t="s">
        <v>399</v>
      </c>
      <c r="I786">
        <v>0.99</v>
      </c>
      <c r="J786">
        <v>0.99</v>
      </c>
      <c r="K786">
        <v>0.99</v>
      </c>
      <c r="L786">
        <v>0.99</v>
      </c>
      <c r="M786">
        <v>0.99</v>
      </c>
      <c r="N786">
        <v>0.99</v>
      </c>
      <c r="O786">
        <v>0.99</v>
      </c>
      <c r="P786" t="s">
        <v>410</v>
      </c>
      <c r="Q786" t="s">
        <v>381</v>
      </c>
      <c r="R786" t="s">
        <v>398</v>
      </c>
      <c r="S786" t="s">
        <v>399</v>
      </c>
      <c r="T786" t="s">
        <v>399</v>
      </c>
    </row>
    <row r="787" spans="1:20">
      <c r="A787" t="s">
        <v>1934</v>
      </c>
      <c r="B787" t="s">
        <v>380</v>
      </c>
      <c r="C787" t="s">
        <v>399</v>
      </c>
      <c r="D787" t="s">
        <v>399</v>
      </c>
      <c r="E787" t="s">
        <v>399</v>
      </c>
      <c r="F787" t="s">
        <v>399</v>
      </c>
      <c r="G787" t="s">
        <v>399</v>
      </c>
      <c r="H787" t="s">
        <v>399</v>
      </c>
      <c r="I787">
        <v>0.99</v>
      </c>
      <c r="J787">
        <v>0.99</v>
      </c>
      <c r="K787">
        <v>0.99</v>
      </c>
      <c r="L787">
        <v>0.99</v>
      </c>
      <c r="M787">
        <v>0.99</v>
      </c>
      <c r="N787">
        <v>0.99</v>
      </c>
      <c r="O787">
        <v>0.99</v>
      </c>
      <c r="P787" t="s">
        <v>410</v>
      </c>
      <c r="Q787" t="s">
        <v>381</v>
      </c>
      <c r="R787" t="s">
        <v>398</v>
      </c>
      <c r="S787" t="s">
        <v>399</v>
      </c>
      <c r="T787" t="s">
        <v>399</v>
      </c>
    </row>
    <row r="788" spans="1:20">
      <c r="A788" t="s">
        <v>1935</v>
      </c>
      <c r="B788" t="s">
        <v>380</v>
      </c>
      <c r="C788" t="s">
        <v>399</v>
      </c>
      <c r="D788" t="s">
        <v>399</v>
      </c>
      <c r="E788" t="s">
        <v>399</v>
      </c>
      <c r="F788" t="s">
        <v>399</v>
      </c>
      <c r="G788" t="s">
        <v>399</v>
      </c>
      <c r="H788" t="s">
        <v>399</v>
      </c>
      <c r="I788" t="s">
        <v>399</v>
      </c>
      <c r="J788" t="s">
        <v>399</v>
      </c>
      <c r="K788">
        <v>0.99</v>
      </c>
      <c r="L788">
        <v>0.99</v>
      </c>
      <c r="M788">
        <v>0.99</v>
      </c>
      <c r="N788">
        <v>0.99</v>
      </c>
      <c r="O788">
        <v>0.99</v>
      </c>
      <c r="P788" t="s">
        <v>410</v>
      </c>
      <c r="Q788" t="s">
        <v>381</v>
      </c>
      <c r="R788" t="s">
        <v>398</v>
      </c>
      <c r="S788" t="s">
        <v>399</v>
      </c>
      <c r="T788" t="s">
        <v>399</v>
      </c>
    </row>
    <row r="789" spans="1:20">
      <c r="A789" t="s">
        <v>1936</v>
      </c>
      <c r="B789" t="s">
        <v>380</v>
      </c>
      <c r="C789" t="s">
        <v>399</v>
      </c>
      <c r="D789" t="s">
        <v>399</v>
      </c>
      <c r="E789" t="s">
        <v>399</v>
      </c>
      <c r="F789" t="s">
        <v>399</v>
      </c>
      <c r="G789" t="s">
        <v>399</v>
      </c>
      <c r="H789" t="s">
        <v>399</v>
      </c>
      <c r="I789" t="s">
        <v>399</v>
      </c>
      <c r="J789" t="s">
        <v>399</v>
      </c>
      <c r="K789">
        <v>0.99</v>
      </c>
      <c r="L789">
        <v>0.99</v>
      </c>
      <c r="M789">
        <v>0.99</v>
      </c>
      <c r="N789">
        <v>0.99</v>
      </c>
      <c r="O789">
        <v>0.99</v>
      </c>
      <c r="P789" t="s">
        <v>410</v>
      </c>
      <c r="Q789" t="s">
        <v>381</v>
      </c>
      <c r="R789" t="s">
        <v>398</v>
      </c>
      <c r="S789" t="s">
        <v>399</v>
      </c>
      <c r="T789" t="s">
        <v>399</v>
      </c>
    </row>
    <row r="790" spans="1:20">
      <c r="A790" t="s">
        <v>1937</v>
      </c>
      <c r="B790" t="s">
        <v>380</v>
      </c>
      <c r="C790" t="s">
        <v>399</v>
      </c>
      <c r="D790" t="s">
        <v>399</v>
      </c>
      <c r="E790" t="s">
        <v>399</v>
      </c>
      <c r="F790" t="s">
        <v>399</v>
      </c>
      <c r="G790" t="s">
        <v>399</v>
      </c>
      <c r="H790" t="s">
        <v>399</v>
      </c>
      <c r="I790" t="s">
        <v>399</v>
      </c>
      <c r="J790" t="s">
        <v>399</v>
      </c>
      <c r="K790">
        <v>0.99</v>
      </c>
      <c r="L790">
        <v>0.99</v>
      </c>
      <c r="M790">
        <v>0.99</v>
      </c>
      <c r="N790">
        <v>0.99</v>
      </c>
      <c r="O790">
        <v>0.99</v>
      </c>
      <c r="P790" t="s">
        <v>410</v>
      </c>
      <c r="Q790" t="s">
        <v>381</v>
      </c>
      <c r="R790" t="s">
        <v>398</v>
      </c>
      <c r="S790" t="s">
        <v>399</v>
      </c>
      <c r="T790" t="s">
        <v>399</v>
      </c>
    </row>
    <row r="791" spans="1:20">
      <c r="A791" t="s">
        <v>1938</v>
      </c>
      <c r="B791" t="s">
        <v>380</v>
      </c>
      <c r="C791" t="s">
        <v>399</v>
      </c>
      <c r="D791" t="s">
        <v>399</v>
      </c>
      <c r="E791" t="s">
        <v>399</v>
      </c>
      <c r="F791" t="s">
        <v>399</v>
      </c>
      <c r="G791" t="s">
        <v>399</v>
      </c>
      <c r="H791" t="s">
        <v>399</v>
      </c>
      <c r="I791" t="s">
        <v>399</v>
      </c>
      <c r="J791" t="s">
        <v>399</v>
      </c>
      <c r="K791">
        <v>0.99</v>
      </c>
      <c r="L791">
        <v>0.99</v>
      </c>
      <c r="M791">
        <v>0.99</v>
      </c>
      <c r="N791">
        <v>0.99</v>
      </c>
      <c r="O791">
        <v>0.99</v>
      </c>
      <c r="P791" t="s">
        <v>410</v>
      </c>
      <c r="Q791" t="s">
        <v>381</v>
      </c>
      <c r="R791" t="s">
        <v>398</v>
      </c>
      <c r="S791" t="s">
        <v>399</v>
      </c>
      <c r="T791" t="s">
        <v>399</v>
      </c>
    </row>
    <row r="792" spans="1:20">
      <c r="A792" t="s">
        <v>1939</v>
      </c>
      <c r="B792" t="s">
        <v>380</v>
      </c>
      <c r="C792" t="s">
        <v>399</v>
      </c>
      <c r="D792" t="s">
        <v>399</v>
      </c>
      <c r="E792" t="s">
        <v>399</v>
      </c>
      <c r="F792" t="s">
        <v>399</v>
      </c>
      <c r="G792" t="s">
        <v>399</v>
      </c>
      <c r="H792" t="s">
        <v>399</v>
      </c>
      <c r="I792" t="s">
        <v>399</v>
      </c>
      <c r="J792" t="s">
        <v>399</v>
      </c>
      <c r="K792">
        <v>0.99</v>
      </c>
      <c r="L792">
        <v>0.99</v>
      </c>
      <c r="M792">
        <v>0.99</v>
      </c>
      <c r="N792">
        <v>0.99</v>
      </c>
      <c r="O792">
        <v>0.99</v>
      </c>
      <c r="P792" t="s">
        <v>410</v>
      </c>
      <c r="Q792" t="s">
        <v>381</v>
      </c>
      <c r="R792" t="s">
        <v>398</v>
      </c>
      <c r="S792" t="s">
        <v>399</v>
      </c>
      <c r="T792" t="s">
        <v>399</v>
      </c>
    </row>
    <row r="793" spans="1:20">
      <c r="A793" t="s">
        <v>1940</v>
      </c>
      <c r="B793" t="s">
        <v>380</v>
      </c>
      <c r="C793" t="s">
        <v>399</v>
      </c>
      <c r="D793" t="s">
        <v>399</v>
      </c>
      <c r="E793" t="s">
        <v>399</v>
      </c>
      <c r="F793" t="s">
        <v>399</v>
      </c>
      <c r="G793" t="s">
        <v>399</v>
      </c>
      <c r="H793" t="s">
        <v>399</v>
      </c>
      <c r="I793" t="s">
        <v>399</v>
      </c>
      <c r="J793" t="s">
        <v>399</v>
      </c>
      <c r="K793">
        <v>0.99</v>
      </c>
      <c r="L793">
        <v>0.99</v>
      </c>
      <c r="M793">
        <v>0.99</v>
      </c>
      <c r="N793">
        <v>0.99</v>
      </c>
      <c r="O793">
        <v>0.99</v>
      </c>
      <c r="P793" t="s">
        <v>410</v>
      </c>
      <c r="Q793" t="s">
        <v>381</v>
      </c>
      <c r="R793" t="s">
        <v>398</v>
      </c>
      <c r="S793" t="s">
        <v>399</v>
      </c>
      <c r="T793" t="s">
        <v>399</v>
      </c>
    </row>
    <row r="794" spans="1:20">
      <c r="A794" t="s">
        <v>1941</v>
      </c>
      <c r="B794" t="s">
        <v>380</v>
      </c>
      <c r="C794" t="s">
        <v>399</v>
      </c>
      <c r="D794" t="s">
        <v>399</v>
      </c>
      <c r="E794" t="s">
        <v>399</v>
      </c>
      <c r="F794" t="s">
        <v>399</v>
      </c>
      <c r="G794" t="s">
        <v>399</v>
      </c>
      <c r="H794" t="s">
        <v>399</v>
      </c>
      <c r="I794" t="s">
        <v>399</v>
      </c>
      <c r="J794" t="s">
        <v>399</v>
      </c>
      <c r="K794">
        <v>0.99</v>
      </c>
      <c r="L794">
        <v>0.99</v>
      </c>
      <c r="M794">
        <v>0.99</v>
      </c>
      <c r="N794">
        <v>0.99</v>
      </c>
      <c r="O794">
        <v>0.99</v>
      </c>
      <c r="P794" t="s">
        <v>410</v>
      </c>
      <c r="Q794" t="s">
        <v>381</v>
      </c>
      <c r="R794" t="s">
        <v>398</v>
      </c>
      <c r="S794" t="s">
        <v>399</v>
      </c>
      <c r="T794" t="s">
        <v>399</v>
      </c>
    </row>
    <row r="795" spans="1:20">
      <c r="A795" t="s">
        <v>1942</v>
      </c>
      <c r="B795" t="s">
        <v>380</v>
      </c>
      <c r="C795" t="s">
        <v>399</v>
      </c>
      <c r="D795" t="s">
        <v>399</v>
      </c>
      <c r="E795" t="s">
        <v>399</v>
      </c>
      <c r="F795" t="s">
        <v>399</v>
      </c>
      <c r="G795" t="s">
        <v>399</v>
      </c>
      <c r="H795" t="s">
        <v>399</v>
      </c>
      <c r="I795" t="s">
        <v>399</v>
      </c>
      <c r="J795" t="s">
        <v>399</v>
      </c>
      <c r="K795">
        <v>0.1</v>
      </c>
      <c r="L795">
        <v>0</v>
      </c>
      <c r="M795">
        <v>0</v>
      </c>
      <c r="N795">
        <v>0</v>
      </c>
      <c r="O795">
        <v>0</v>
      </c>
      <c r="P795" t="s">
        <v>410</v>
      </c>
      <c r="Q795" t="s">
        <v>381</v>
      </c>
      <c r="R795" t="s">
        <v>398</v>
      </c>
      <c r="S795" t="s">
        <v>399</v>
      </c>
      <c r="T795" t="s">
        <v>399</v>
      </c>
    </row>
    <row r="796" spans="1:20">
      <c r="A796" t="s">
        <v>1943</v>
      </c>
      <c r="B796" t="s">
        <v>380</v>
      </c>
      <c r="C796" t="s">
        <v>1944</v>
      </c>
      <c r="D796">
        <v>0.9</v>
      </c>
      <c r="E796">
        <v>0.9</v>
      </c>
      <c r="F796">
        <v>0.9</v>
      </c>
      <c r="G796">
        <v>0.9</v>
      </c>
      <c r="H796">
        <v>0.9</v>
      </c>
      <c r="I796">
        <v>0.9</v>
      </c>
      <c r="J796">
        <v>0.9</v>
      </c>
      <c r="K796">
        <v>0.9</v>
      </c>
      <c r="L796">
        <v>0.9</v>
      </c>
      <c r="M796">
        <v>0.9</v>
      </c>
      <c r="N796">
        <v>0.9</v>
      </c>
      <c r="O796">
        <v>0.9</v>
      </c>
      <c r="P796" t="s">
        <v>410</v>
      </c>
      <c r="Q796" t="s">
        <v>381</v>
      </c>
      <c r="R796" t="s">
        <v>398</v>
      </c>
      <c r="S796" t="s">
        <v>399</v>
      </c>
      <c r="T796" t="s">
        <v>399</v>
      </c>
    </row>
    <row r="797" spans="1:20">
      <c r="A797" t="s">
        <v>1945</v>
      </c>
      <c r="B797" t="s">
        <v>380</v>
      </c>
      <c r="C797" t="s">
        <v>1946</v>
      </c>
      <c r="D797">
        <v>1.5</v>
      </c>
      <c r="E797">
        <v>1.5</v>
      </c>
      <c r="F797">
        <v>1.5</v>
      </c>
      <c r="G797">
        <v>1.5</v>
      </c>
      <c r="H797">
        <v>1.6</v>
      </c>
      <c r="I797">
        <v>1.6</v>
      </c>
      <c r="J797">
        <v>1.6</v>
      </c>
      <c r="K797">
        <v>1.6</v>
      </c>
      <c r="L797">
        <v>1.6</v>
      </c>
      <c r="M797">
        <v>1.6</v>
      </c>
      <c r="N797">
        <v>1.6</v>
      </c>
      <c r="O797">
        <v>1.6</v>
      </c>
      <c r="P797" t="s">
        <v>410</v>
      </c>
      <c r="Q797" t="s">
        <v>381</v>
      </c>
      <c r="R797" t="s">
        <v>398</v>
      </c>
      <c r="S797" t="s">
        <v>399</v>
      </c>
      <c r="T797" t="s">
        <v>399</v>
      </c>
    </row>
    <row r="798" spans="1:20">
      <c r="A798" t="s">
        <v>1947</v>
      </c>
      <c r="B798" t="s">
        <v>380</v>
      </c>
      <c r="C798" t="s">
        <v>1948</v>
      </c>
      <c r="D798">
        <v>3</v>
      </c>
      <c r="E798">
        <v>3</v>
      </c>
      <c r="F798">
        <v>3</v>
      </c>
      <c r="G798">
        <v>3</v>
      </c>
      <c r="H798">
        <v>3</v>
      </c>
      <c r="I798">
        <v>3</v>
      </c>
      <c r="J798">
        <v>3</v>
      </c>
      <c r="K798">
        <v>3</v>
      </c>
      <c r="L798">
        <v>3</v>
      </c>
      <c r="M798">
        <v>3</v>
      </c>
      <c r="N798">
        <v>3</v>
      </c>
      <c r="O798">
        <v>3</v>
      </c>
      <c r="P798" t="s">
        <v>410</v>
      </c>
      <c r="Q798" t="s">
        <v>381</v>
      </c>
      <c r="R798" t="s">
        <v>398</v>
      </c>
      <c r="S798" t="s">
        <v>399</v>
      </c>
      <c r="T798" t="s">
        <v>399</v>
      </c>
    </row>
    <row r="799" spans="1:20">
      <c r="A799" t="s">
        <v>1949</v>
      </c>
      <c r="B799" t="s">
        <v>380</v>
      </c>
      <c r="C799" t="s">
        <v>399</v>
      </c>
      <c r="D799">
        <v>0.1</v>
      </c>
      <c r="E799">
        <v>0.1</v>
      </c>
      <c r="F799">
        <v>0.1</v>
      </c>
      <c r="G799">
        <v>0.1</v>
      </c>
      <c r="H799">
        <v>0.1</v>
      </c>
      <c r="I799">
        <v>0.1</v>
      </c>
      <c r="J799">
        <v>0.1</v>
      </c>
      <c r="K799">
        <v>0.1</v>
      </c>
      <c r="L799">
        <v>0.1</v>
      </c>
      <c r="M799">
        <v>0.1</v>
      </c>
      <c r="N799">
        <v>0.1</v>
      </c>
      <c r="O799">
        <v>0.1</v>
      </c>
      <c r="P799" t="s">
        <v>410</v>
      </c>
      <c r="Q799" t="s">
        <v>381</v>
      </c>
      <c r="R799" t="s">
        <v>398</v>
      </c>
      <c r="S799" t="s">
        <v>399</v>
      </c>
      <c r="T799" t="s">
        <v>399</v>
      </c>
    </row>
    <row r="800" spans="1:20">
      <c r="A800" t="s">
        <v>1950</v>
      </c>
      <c r="B800" t="s">
        <v>380</v>
      </c>
      <c r="C800" t="s">
        <v>399</v>
      </c>
      <c r="D800">
        <v>0.2</v>
      </c>
      <c r="E800">
        <v>0.2</v>
      </c>
      <c r="F800">
        <v>0.2</v>
      </c>
      <c r="G800">
        <v>0.2</v>
      </c>
      <c r="H800">
        <v>0.2</v>
      </c>
      <c r="I800">
        <v>0.2</v>
      </c>
      <c r="J800">
        <v>0.2</v>
      </c>
      <c r="K800">
        <v>0.2</v>
      </c>
      <c r="L800">
        <v>0.2</v>
      </c>
      <c r="M800">
        <v>0.2</v>
      </c>
      <c r="N800">
        <v>0.2</v>
      </c>
      <c r="O800">
        <v>0.2</v>
      </c>
      <c r="P800" t="s">
        <v>410</v>
      </c>
      <c r="Q800" t="s">
        <v>381</v>
      </c>
      <c r="R800" t="s">
        <v>398</v>
      </c>
      <c r="S800" t="s">
        <v>399</v>
      </c>
      <c r="T800" t="s">
        <v>399</v>
      </c>
    </row>
    <row r="801" spans="1:20">
      <c r="A801" t="s">
        <v>1951</v>
      </c>
      <c r="B801" t="s">
        <v>380</v>
      </c>
      <c r="C801" t="s">
        <v>1952</v>
      </c>
      <c r="D801">
        <v>0.5</v>
      </c>
      <c r="E801">
        <v>0.5</v>
      </c>
      <c r="F801">
        <v>0.5</v>
      </c>
      <c r="G801">
        <v>0.6</v>
      </c>
      <c r="H801">
        <v>0.6</v>
      </c>
      <c r="I801">
        <v>0.6</v>
      </c>
      <c r="J801">
        <v>0.6</v>
      </c>
      <c r="K801">
        <v>0.6</v>
      </c>
      <c r="L801">
        <v>0.6</v>
      </c>
      <c r="M801">
        <v>0.6</v>
      </c>
      <c r="N801">
        <v>0.6</v>
      </c>
      <c r="O801">
        <v>0.6</v>
      </c>
      <c r="P801" t="s">
        <v>410</v>
      </c>
      <c r="Q801" t="s">
        <v>381</v>
      </c>
      <c r="R801" t="s">
        <v>398</v>
      </c>
      <c r="S801" t="s">
        <v>399</v>
      </c>
      <c r="T801" t="s">
        <v>399</v>
      </c>
    </row>
    <row r="802" spans="1:20">
      <c r="A802" t="s">
        <v>1953</v>
      </c>
      <c r="B802" t="s">
        <v>380</v>
      </c>
      <c r="C802" t="s">
        <v>1954</v>
      </c>
      <c r="D802">
        <v>0.1</v>
      </c>
      <c r="E802">
        <v>0.1</v>
      </c>
      <c r="F802">
        <v>0.1</v>
      </c>
      <c r="G802">
        <v>0.1</v>
      </c>
      <c r="H802">
        <v>0.2</v>
      </c>
      <c r="I802">
        <v>0.2</v>
      </c>
      <c r="J802">
        <v>0.2</v>
      </c>
      <c r="K802">
        <v>0.2</v>
      </c>
      <c r="L802">
        <v>0.2</v>
      </c>
      <c r="M802">
        <v>0.2</v>
      </c>
      <c r="N802">
        <v>0.2</v>
      </c>
      <c r="O802">
        <v>0.2</v>
      </c>
      <c r="P802" t="s">
        <v>410</v>
      </c>
      <c r="Q802" t="s">
        <v>381</v>
      </c>
      <c r="R802" t="s">
        <v>398</v>
      </c>
      <c r="S802" t="s">
        <v>399</v>
      </c>
      <c r="T802" t="s">
        <v>399</v>
      </c>
    </row>
    <row r="803" spans="1:20">
      <c r="A803" t="s">
        <v>1955</v>
      </c>
      <c r="B803" t="s">
        <v>380</v>
      </c>
      <c r="C803" t="s">
        <v>1955</v>
      </c>
      <c r="D803">
        <v>1</v>
      </c>
      <c r="E803">
        <v>1</v>
      </c>
      <c r="F803">
        <v>1</v>
      </c>
      <c r="G803">
        <v>1</v>
      </c>
      <c r="H803">
        <v>1</v>
      </c>
      <c r="I803">
        <v>1</v>
      </c>
      <c r="J803">
        <v>1</v>
      </c>
      <c r="K803">
        <v>1</v>
      </c>
      <c r="L803">
        <v>1</v>
      </c>
      <c r="M803">
        <v>1</v>
      </c>
      <c r="N803">
        <v>1</v>
      </c>
      <c r="O803">
        <v>1</v>
      </c>
      <c r="P803" t="s">
        <v>410</v>
      </c>
      <c r="Q803" t="s">
        <v>381</v>
      </c>
      <c r="R803" t="s">
        <v>398</v>
      </c>
      <c r="S803" t="s">
        <v>399</v>
      </c>
      <c r="T803" t="s">
        <v>399</v>
      </c>
    </row>
    <row r="804" spans="1:20">
      <c r="A804" t="s">
        <v>1956</v>
      </c>
      <c r="B804" t="s">
        <v>380</v>
      </c>
      <c r="C804" t="s">
        <v>1957</v>
      </c>
      <c r="D804">
        <v>0.3</v>
      </c>
      <c r="E804">
        <v>0.3</v>
      </c>
      <c r="F804">
        <v>0.3</v>
      </c>
      <c r="G804">
        <v>0.3</v>
      </c>
      <c r="H804">
        <v>0.3</v>
      </c>
      <c r="I804">
        <v>0.3</v>
      </c>
      <c r="J804">
        <v>0.3</v>
      </c>
      <c r="K804">
        <v>0.3</v>
      </c>
      <c r="L804">
        <v>0.3</v>
      </c>
      <c r="M804">
        <v>0.3</v>
      </c>
      <c r="N804">
        <v>0.3</v>
      </c>
      <c r="O804">
        <v>0.3</v>
      </c>
      <c r="P804" t="s">
        <v>410</v>
      </c>
      <c r="Q804" t="s">
        <v>381</v>
      </c>
      <c r="R804" t="s">
        <v>398</v>
      </c>
      <c r="S804" t="s">
        <v>399</v>
      </c>
      <c r="T804" t="s">
        <v>399</v>
      </c>
    </row>
    <row r="805" spans="1:20">
      <c r="A805" t="s">
        <v>1958</v>
      </c>
      <c r="B805" t="s">
        <v>380</v>
      </c>
      <c r="C805" t="s">
        <v>399</v>
      </c>
      <c r="D805" t="s">
        <v>399</v>
      </c>
      <c r="E805" t="s">
        <v>399</v>
      </c>
      <c r="F805" t="s">
        <v>399</v>
      </c>
      <c r="G805" t="s">
        <v>399</v>
      </c>
      <c r="H805" t="s">
        <v>399</v>
      </c>
      <c r="I805">
        <v>0.99</v>
      </c>
      <c r="J805">
        <v>0.99</v>
      </c>
      <c r="K805">
        <v>0.99</v>
      </c>
      <c r="L805">
        <v>0.99</v>
      </c>
      <c r="M805">
        <v>0.99</v>
      </c>
      <c r="N805">
        <v>0.99</v>
      </c>
      <c r="O805">
        <v>0.99</v>
      </c>
      <c r="P805" t="s">
        <v>410</v>
      </c>
      <c r="Q805" t="s">
        <v>381</v>
      </c>
      <c r="R805" t="s">
        <v>398</v>
      </c>
      <c r="S805" t="s">
        <v>399</v>
      </c>
      <c r="T805" t="s">
        <v>399</v>
      </c>
    </row>
    <row r="806" spans="1:20">
      <c r="A806" t="s">
        <v>1959</v>
      </c>
      <c r="B806" t="s">
        <v>380</v>
      </c>
      <c r="C806" t="s">
        <v>399</v>
      </c>
      <c r="D806" t="s">
        <v>399</v>
      </c>
      <c r="E806" t="s">
        <v>399</v>
      </c>
      <c r="F806" t="s">
        <v>399</v>
      </c>
      <c r="G806" t="s">
        <v>399</v>
      </c>
      <c r="H806" t="s">
        <v>399</v>
      </c>
      <c r="I806" t="s">
        <v>399</v>
      </c>
      <c r="J806" t="s">
        <v>399</v>
      </c>
      <c r="K806">
        <v>0.99</v>
      </c>
      <c r="L806">
        <v>0.99</v>
      </c>
      <c r="M806">
        <v>0.99</v>
      </c>
      <c r="N806">
        <v>0.99</v>
      </c>
      <c r="O806">
        <v>0.99</v>
      </c>
      <c r="P806" t="s">
        <v>410</v>
      </c>
      <c r="Q806" t="s">
        <v>381</v>
      </c>
      <c r="R806" t="s">
        <v>398</v>
      </c>
      <c r="S806" t="s">
        <v>399</v>
      </c>
      <c r="T806" t="s">
        <v>399</v>
      </c>
    </row>
    <row r="807" spans="1:20">
      <c r="A807" t="s">
        <v>1960</v>
      </c>
      <c r="B807" t="s">
        <v>380</v>
      </c>
      <c r="C807" t="s">
        <v>399</v>
      </c>
      <c r="D807" t="s">
        <v>399</v>
      </c>
      <c r="E807" t="s">
        <v>399</v>
      </c>
      <c r="F807" t="s">
        <v>399</v>
      </c>
      <c r="G807" t="s">
        <v>399</v>
      </c>
      <c r="H807" t="s">
        <v>399</v>
      </c>
      <c r="I807" t="s">
        <v>399</v>
      </c>
      <c r="J807" t="s">
        <v>399</v>
      </c>
      <c r="K807">
        <v>0.99</v>
      </c>
      <c r="L807">
        <v>0.99</v>
      </c>
      <c r="M807">
        <v>0.99</v>
      </c>
      <c r="N807">
        <v>0.99</v>
      </c>
      <c r="O807">
        <v>0.99</v>
      </c>
      <c r="P807" t="s">
        <v>410</v>
      </c>
      <c r="Q807" t="s">
        <v>381</v>
      </c>
      <c r="R807" t="s">
        <v>398</v>
      </c>
      <c r="S807" t="s">
        <v>399</v>
      </c>
      <c r="T807" t="s">
        <v>399</v>
      </c>
    </row>
    <row r="808" spans="1:20">
      <c r="A808" t="s">
        <v>1961</v>
      </c>
      <c r="B808" t="s">
        <v>380</v>
      </c>
      <c r="C808" t="s">
        <v>1962</v>
      </c>
      <c r="D808">
        <v>0.5</v>
      </c>
      <c r="E808">
        <v>0.5</v>
      </c>
      <c r="F808">
        <v>0.5</v>
      </c>
      <c r="G808">
        <v>0.5</v>
      </c>
      <c r="H808">
        <v>0.5</v>
      </c>
      <c r="I808">
        <v>0.5</v>
      </c>
      <c r="J808">
        <v>0.5</v>
      </c>
      <c r="K808">
        <v>0.5</v>
      </c>
      <c r="L808">
        <v>0.5</v>
      </c>
      <c r="M808">
        <v>0.5</v>
      </c>
      <c r="N808">
        <v>0.5</v>
      </c>
      <c r="O808">
        <v>0.5</v>
      </c>
      <c r="P808" t="s">
        <v>410</v>
      </c>
      <c r="Q808" t="s">
        <v>381</v>
      </c>
      <c r="R808" t="s">
        <v>398</v>
      </c>
      <c r="S808" t="s">
        <v>399</v>
      </c>
      <c r="T808" t="s">
        <v>399</v>
      </c>
    </row>
    <row r="809" spans="1:20">
      <c r="A809" t="s">
        <v>1963</v>
      </c>
      <c r="B809" t="s">
        <v>380</v>
      </c>
      <c r="C809" t="s">
        <v>1964</v>
      </c>
      <c r="D809">
        <v>0.6</v>
      </c>
      <c r="E809">
        <v>0.6</v>
      </c>
      <c r="F809">
        <v>0.65</v>
      </c>
      <c r="G809">
        <v>0.65</v>
      </c>
      <c r="H809">
        <v>0.65</v>
      </c>
      <c r="I809">
        <v>0.65</v>
      </c>
      <c r="J809">
        <v>0.65</v>
      </c>
      <c r="K809">
        <v>0.7</v>
      </c>
      <c r="L809">
        <v>0.7</v>
      </c>
      <c r="M809">
        <v>0.7</v>
      </c>
      <c r="N809">
        <v>0.7</v>
      </c>
      <c r="O809">
        <v>0.7</v>
      </c>
      <c r="P809" t="s">
        <v>410</v>
      </c>
      <c r="Q809" t="s">
        <v>381</v>
      </c>
      <c r="R809" t="s">
        <v>398</v>
      </c>
      <c r="S809" t="s">
        <v>399</v>
      </c>
      <c r="T809" t="s">
        <v>399</v>
      </c>
    </row>
    <row r="810" spans="1:20">
      <c r="A810" t="s">
        <v>1965</v>
      </c>
      <c r="B810" t="s">
        <v>380</v>
      </c>
      <c r="C810" t="s">
        <v>1965</v>
      </c>
      <c r="D810">
        <v>1</v>
      </c>
      <c r="E810">
        <v>1</v>
      </c>
      <c r="F810">
        <v>1</v>
      </c>
      <c r="G810">
        <v>1</v>
      </c>
      <c r="H810">
        <v>1</v>
      </c>
      <c r="I810">
        <v>1</v>
      </c>
      <c r="J810">
        <v>1</v>
      </c>
      <c r="K810">
        <v>1</v>
      </c>
      <c r="L810">
        <v>1</v>
      </c>
      <c r="M810">
        <v>1</v>
      </c>
      <c r="N810">
        <v>1</v>
      </c>
      <c r="O810">
        <v>1</v>
      </c>
      <c r="P810" t="s">
        <v>410</v>
      </c>
      <c r="Q810" t="s">
        <v>381</v>
      </c>
      <c r="R810" t="s">
        <v>398</v>
      </c>
      <c r="S810" t="s">
        <v>399</v>
      </c>
      <c r="T810" t="s">
        <v>399</v>
      </c>
    </row>
    <row r="811" spans="1:20">
      <c r="A811" t="s">
        <v>1966</v>
      </c>
      <c r="B811" t="s">
        <v>380</v>
      </c>
      <c r="C811" t="s">
        <v>399</v>
      </c>
      <c r="D811" t="s">
        <v>399</v>
      </c>
      <c r="E811">
        <v>0.5</v>
      </c>
      <c r="F811">
        <v>0.5</v>
      </c>
      <c r="G811">
        <v>0.5</v>
      </c>
      <c r="H811">
        <v>0.5</v>
      </c>
      <c r="I811">
        <v>0.5</v>
      </c>
      <c r="J811">
        <v>0.5</v>
      </c>
      <c r="K811">
        <v>0.5</v>
      </c>
      <c r="L811">
        <v>0.5</v>
      </c>
      <c r="M811">
        <v>0.5</v>
      </c>
      <c r="N811">
        <v>0.5</v>
      </c>
      <c r="O811">
        <v>0.5</v>
      </c>
      <c r="P811" t="s">
        <v>410</v>
      </c>
      <c r="Q811" t="s">
        <v>381</v>
      </c>
      <c r="R811" t="s">
        <v>398</v>
      </c>
      <c r="S811" t="s">
        <v>399</v>
      </c>
      <c r="T811" t="s">
        <v>399</v>
      </c>
    </row>
    <row r="812" spans="1:20">
      <c r="A812" t="s">
        <v>1967</v>
      </c>
      <c r="B812" t="s">
        <v>380</v>
      </c>
      <c r="C812" t="s">
        <v>399</v>
      </c>
      <c r="D812" t="s">
        <v>399</v>
      </c>
      <c r="E812" t="s">
        <v>399</v>
      </c>
      <c r="F812" t="s">
        <v>399</v>
      </c>
      <c r="G812" t="s">
        <v>399</v>
      </c>
      <c r="H812" t="s">
        <v>399</v>
      </c>
      <c r="I812">
        <v>0.99</v>
      </c>
      <c r="J812">
        <v>0.99</v>
      </c>
      <c r="K812">
        <v>0.99</v>
      </c>
      <c r="L812">
        <v>0.99</v>
      </c>
      <c r="M812">
        <v>0.99</v>
      </c>
      <c r="N812">
        <v>0.99</v>
      </c>
      <c r="O812">
        <v>0.99</v>
      </c>
      <c r="P812" t="s">
        <v>410</v>
      </c>
      <c r="Q812" t="s">
        <v>381</v>
      </c>
      <c r="R812" t="s">
        <v>398</v>
      </c>
      <c r="S812" t="s">
        <v>399</v>
      </c>
      <c r="T812" t="s">
        <v>399</v>
      </c>
    </row>
    <row r="813" spans="1:20">
      <c r="A813" t="s">
        <v>1968</v>
      </c>
      <c r="B813" t="s">
        <v>380</v>
      </c>
      <c r="C813" t="s">
        <v>399</v>
      </c>
      <c r="D813" t="s">
        <v>399</v>
      </c>
      <c r="E813" t="s">
        <v>399</v>
      </c>
      <c r="F813" t="s">
        <v>399</v>
      </c>
      <c r="G813" t="s">
        <v>399</v>
      </c>
      <c r="H813" t="s">
        <v>399</v>
      </c>
      <c r="I813" t="s">
        <v>399</v>
      </c>
      <c r="J813" t="s">
        <v>399</v>
      </c>
      <c r="K813">
        <v>0.99</v>
      </c>
      <c r="L813">
        <v>0.99</v>
      </c>
      <c r="M813">
        <v>0.99</v>
      </c>
      <c r="N813">
        <v>0.99</v>
      </c>
      <c r="O813">
        <v>0.99</v>
      </c>
      <c r="P813" t="s">
        <v>410</v>
      </c>
      <c r="Q813" t="s">
        <v>381</v>
      </c>
      <c r="R813" t="s">
        <v>398</v>
      </c>
      <c r="S813" t="s">
        <v>399</v>
      </c>
      <c r="T813" t="s">
        <v>399</v>
      </c>
    </row>
    <row r="814" spans="1:20">
      <c r="A814" t="s">
        <v>1969</v>
      </c>
      <c r="B814" t="s">
        <v>380</v>
      </c>
      <c r="C814" t="s">
        <v>1969</v>
      </c>
      <c r="D814">
        <v>4</v>
      </c>
      <c r="E814">
        <v>4</v>
      </c>
      <c r="F814">
        <v>4</v>
      </c>
      <c r="G814">
        <v>4</v>
      </c>
      <c r="H814">
        <v>4</v>
      </c>
      <c r="I814">
        <v>4</v>
      </c>
      <c r="J814">
        <v>4</v>
      </c>
      <c r="K814">
        <v>4</v>
      </c>
      <c r="L814">
        <v>4</v>
      </c>
      <c r="M814">
        <v>4</v>
      </c>
      <c r="N814">
        <v>4</v>
      </c>
      <c r="O814">
        <v>4</v>
      </c>
      <c r="P814" t="s">
        <v>410</v>
      </c>
      <c r="Q814" t="s">
        <v>381</v>
      </c>
      <c r="R814" t="s">
        <v>398</v>
      </c>
      <c r="S814" t="s">
        <v>399</v>
      </c>
      <c r="T814" t="s">
        <v>399</v>
      </c>
    </row>
    <row r="815" spans="1:20">
      <c r="A815" t="s">
        <v>1970</v>
      </c>
      <c r="B815" t="s">
        <v>380</v>
      </c>
      <c r="C815" t="s">
        <v>399</v>
      </c>
      <c r="D815" t="s">
        <v>399</v>
      </c>
      <c r="E815" t="s">
        <v>399</v>
      </c>
      <c r="F815" t="s">
        <v>399</v>
      </c>
      <c r="G815" t="s">
        <v>399</v>
      </c>
      <c r="H815" t="s">
        <v>399</v>
      </c>
      <c r="I815">
        <v>0.99</v>
      </c>
      <c r="J815">
        <v>0.99</v>
      </c>
      <c r="K815">
        <v>0.99</v>
      </c>
      <c r="L815">
        <v>0.99</v>
      </c>
      <c r="M815">
        <v>0.99</v>
      </c>
      <c r="N815">
        <v>0.99</v>
      </c>
      <c r="O815">
        <v>0.99</v>
      </c>
      <c r="P815" t="s">
        <v>410</v>
      </c>
      <c r="Q815" t="s">
        <v>381</v>
      </c>
      <c r="R815" t="s">
        <v>398</v>
      </c>
      <c r="S815" t="s">
        <v>399</v>
      </c>
      <c r="T815" t="s">
        <v>399</v>
      </c>
    </row>
    <row r="816" spans="1:20">
      <c r="A816" t="s">
        <v>1971</v>
      </c>
      <c r="B816" t="s">
        <v>380</v>
      </c>
      <c r="C816" t="s">
        <v>399</v>
      </c>
      <c r="D816" t="s">
        <v>399</v>
      </c>
      <c r="E816" t="s">
        <v>399</v>
      </c>
      <c r="F816" t="s">
        <v>399</v>
      </c>
      <c r="G816" t="s">
        <v>399</v>
      </c>
      <c r="H816" t="s">
        <v>399</v>
      </c>
      <c r="I816">
        <v>0.99</v>
      </c>
      <c r="J816">
        <v>0.99</v>
      </c>
      <c r="K816">
        <v>0.99</v>
      </c>
      <c r="L816">
        <v>0.99</v>
      </c>
      <c r="M816">
        <v>0.99</v>
      </c>
      <c r="N816">
        <v>0.99</v>
      </c>
      <c r="O816">
        <v>0.99</v>
      </c>
      <c r="P816" t="s">
        <v>410</v>
      </c>
      <c r="Q816" t="s">
        <v>381</v>
      </c>
      <c r="R816" t="s">
        <v>398</v>
      </c>
      <c r="S816" t="s">
        <v>399</v>
      </c>
      <c r="T816" t="s">
        <v>399</v>
      </c>
    </row>
    <row r="817" spans="1:20">
      <c r="A817" t="s">
        <v>1972</v>
      </c>
      <c r="B817" t="s">
        <v>380</v>
      </c>
      <c r="C817" t="s">
        <v>399</v>
      </c>
      <c r="D817" t="s">
        <v>399</v>
      </c>
      <c r="E817" t="s">
        <v>399</v>
      </c>
      <c r="F817" t="s">
        <v>399</v>
      </c>
      <c r="G817" t="s">
        <v>399</v>
      </c>
      <c r="H817" t="s">
        <v>399</v>
      </c>
      <c r="I817">
        <v>0.99</v>
      </c>
      <c r="J817">
        <v>0.99</v>
      </c>
      <c r="K817">
        <v>0.99</v>
      </c>
      <c r="L817">
        <v>0.99</v>
      </c>
      <c r="M817">
        <v>0.99</v>
      </c>
      <c r="N817">
        <v>0.99</v>
      </c>
      <c r="O817">
        <v>0.99</v>
      </c>
      <c r="P817" t="s">
        <v>410</v>
      </c>
      <c r="Q817" t="s">
        <v>381</v>
      </c>
      <c r="R817" t="s">
        <v>398</v>
      </c>
      <c r="S817" t="s">
        <v>399</v>
      </c>
      <c r="T817" t="s">
        <v>399</v>
      </c>
    </row>
    <row r="818" spans="1:20">
      <c r="A818" t="s">
        <v>1973</v>
      </c>
      <c r="B818" t="s">
        <v>380</v>
      </c>
      <c r="C818" t="s">
        <v>399</v>
      </c>
      <c r="D818" t="s">
        <v>399</v>
      </c>
      <c r="E818" t="s">
        <v>399</v>
      </c>
      <c r="F818" t="s">
        <v>399</v>
      </c>
      <c r="G818" t="s">
        <v>399</v>
      </c>
      <c r="H818" t="s">
        <v>399</v>
      </c>
      <c r="I818" t="s">
        <v>399</v>
      </c>
      <c r="J818" t="s">
        <v>399</v>
      </c>
      <c r="K818">
        <v>0.99</v>
      </c>
      <c r="L818">
        <v>0.99</v>
      </c>
      <c r="M818">
        <v>0.99</v>
      </c>
      <c r="N818">
        <v>0.99</v>
      </c>
      <c r="O818">
        <v>0.99</v>
      </c>
      <c r="P818" t="s">
        <v>410</v>
      </c>
      <c r="Q818" t="s">
        <v>381</v>
      </c>
      <c r="R818" t="s">
        <v>398</v>
      </c>
      <c r="S818" t="s">
        <v>399</v>
      </c>
      <c r="T818" t="s">
        <v>399</v>
      </c>
    </row>
    <row r="819" spans="1:20">
      <c r="A819" t="s">
        <v>1974</v>
      </c>
      <c r="B819" t="s">
        <v>380</v>
      </c>
      <c r="C819" t="s">
        <v>1975</v>
      </c>
      <c r="D819">
        <v>3.3</v>
      </c>
      <c r="E819">
        <v>3.3</v>
      </c>
      <c r="F819">
        <v>3.3</v>
      </c>
      <c r="G819">
        <v>3.3</v>
      </c>
      <c r="H819">
        <v>3.3</v>
      </c>
      <c r="I819">
        <v>3.3</v>
      </c>
      <c r="J819">
        <v>3.3</v>
      </c>
      <c r="K819">
        <v>3.3</v>
      </c>
      <c r="L819">
        <v>3.3</v>
      </c>
      <c r="M819">
        <v>3.3</v>
      </c>
      <c r="N819">
        <v>3.3</v>
      </c>
      <c r="O819">
        <v>3.3</v>
      </c>
      <c r="P819" t="s">
        <v>410</v>
      </c>
      <c r="Q819" t="s">
        <v>381</v>
      </c>
      <c r="R819" t="s">
        <v>398</v>
      </c>
      <c r="S819" t="s">
        <v>399</v>
      </c>
      <c r="T819" t="s">
        <v>399</v>
      </c>
    </row>
    <row r="820" spans="1:20">
      <c r="A820" t="s">
        <v>1976</v>
      </c>
      <c r="B820" t="s">
        <v>380</v>
      </c>
      <c r="C820" t="s">
        <v>399</v>
      </c>
      <c r="D820">
        <v>0.2</v>
      </c>
      <c r="E820">
        <v>0.2</v>
      </c>
      <c r="F820">
        <v>0.2</v>
      </c>
      <c r="G820">
        <v>0.2</v>
      </c>
      <c r="H820">
        <v>0.2</v>
      </c>
      <c r="I820">
        <v>0.2</v>
      </c>
      <c r="J820">
        <v>0.2</v>
      </c>
      <c r="K820">
        <v>0.2</v>
      </c>
      <c r="L820">
        <v>0.2</v>
      </c>
      <c r="M820">
        <v>0.2</v>
      </c>
      <c r="N820">
        <v>0.2</v>
      </c>
      <c r="O820">
        <v>0.2</v>
      </c>
      <c r="P820" t="s">
        <v>410</v>
      </c>
      <c r="Q820" t="s">
        <v>381</v>
      </c>
      <c r="R820" t="s">
        <v>398</v>
      </c>
      <c r="S820" t="s">
        <v>399</v>
      </c>
      <c r="T820" t="s">
        <v>399</v>
      </c>
    </row>
    <row r="821" spans="1:20">
      <c r="A821" t="s">
        <v>1977</v>
      </c>
      <c r="B821" t="s">
        <v>380</v>
      </c>
      <c r="C821" t="s">
        <v>1978</v>
      </c>
      <c r="D821">
        <v>0.2</v>
      </c>
      <c r="E821">
        <v>0.2</v>
      </c>
      <c r="F821">
        <v>0.2</v>
      </c>
      <c r="G821">
        <v>0.2</v>
      </c>
      <c r="H821">
        <v>0.2</v>
      </c>
      <c r="I821">
        <v>0.2</v>
      </c>
      <c r="J821">
        <v>0.2</v>
      </c>
      <c r="K821">
        <v>0.2</v>
      </c>
      <c r="L821">
        <v>0.2</v>
      </c>
      <c r="M821">
        <v>0.2</v>
      </c>
      <c r="N821">
        <v>0.2</v>
      </c>
      <c r="O821">
        <v>0.2</v>
      </c>
      <c r="P821" t="s">
        <v>410</v>
      </c>
      <c r="Q821" t="s">
        <v>381</v>
      </c>
      <c r="R821" t="s">
        <v>398</v>
      </c>
      <c r="S821" t="s">
        <v>399</v>
      </c>
      <c r="T821" t="s">
        <v>399</v>
      </c>
    </row>
    <row r="822" spans="1:20">
      <c r="A822" t="s">
        <v>1979</v>
      </c>
      <c r="B822" t="s">
        <v>380</v>
      </c>
      <c r="C822" t="s">
        <v>1979</v>
      </c>
      <c r="D822">
        <v>1</v>
      </c>
      <c r="E822">
        <v>1</v>
      </c>
      <c r="F822">
        <v>1</v>
      </c>
      <c r="G822">
        <v>1</v>
      </c>
      <c r="H822">
        <v>1</v>
      </c>
      <c r="I822">
        <v>1</v>
      </c>
      <c r="J822">
        <v>1</v>
      </c>
      <c r="K822">
        <v>1</v>
      </c>
      <c r="L822">
        <v>1</v>
      </c>
      <c r="M822">
        <v>1</v>
      </c>
      <c r="N822">
        <v>1</v>
      </c>
      <c r="O822">
        <v>1</v>
      </c>
      <c r="P822" t="s">
        <v>410</v>
      </c>
      <c r="Q822" t="s">
        <v>381</v>
      </c>
      <c r="R822" t="s">
        <v>398</v>
      </c>
      <c r="S822" t="s">
        <v>399</v>
      </c>
      <c r="T822" t="s">
        <v>399</v>
      </c>
    </row>
    <row r="823" spans="1:20">
      <c r="A823" t="s">
        <v>1980</v>
      </c>
      <c r="B823" t="s">
        <v>380</v>
      </c>
      <c r="C823" t="s">
        <v>1980</v>
      </c>
      <c r="D823">
        <v>1</v>
      </c>
      <c r="E823">
        <v>1</v>
      </c>
      <c r="F823">
        <v>1</v>
      </c>
      <c r="G823">
        <v>1</v>
      </c>
      <c r="H823">
        <v>1</v>
      </c>
      <c r="I823">
        <v>1</v>
      </c>
      <c r="J823">
        <v>1</v>
      </c>
      <c r="K823">
        <v>3</v>
      </c>
      <c r="L823">
        <v>3</v>
      </c>
      <c r="M823">
        <v>3</v>
      </c>
      <c r="N823">
        <v>3</v>
      </c>
      <c r="O823">
        <v>3</v>
      </c>
      <c r="P823" t="s">
        <v>410</v>
      </c>
      <c r="Q823" t="s">
        <v>381</v>
      </c>
      <c r="R823" t="s">
        <v>398</v>
      </c>
      <c r="S823" t="s">
        <v>399</v>
      </c>
      <c r="T823" t="s">
        <v>399</v>
      </c>
    </row>
    <row r="824" spans="1:20">
      <c r="A824" t="s">
        <v>1981</v>
      </c>
      <c r="B824" t="s">
        <v>380</v>
      </c>
      <c r="C824" t="s">
        <v>1982</v>
      </c>
      <c r="D824">
        <v>0.3</v>
      </c>
      <c r="E824">
        <v>0.3</v>
      </c>
      <c r="F824">
        <v>0.3</v>
      </c>
      <c r="G824">
        <v>0.3</v>
      </c>
      <c r="H824">
        <v>0.3</v>
      </c>
      <c r="I824">
        <v>0.3</v>
      </c>
      <c r="J824">
        <v>0.3</v>
      </c>
      <c r="K824">
        <v>0.3</v>
      </c>
      <c r="L824">
        <v>0.3</v>
      </c>
      <c r="M824">
        <v>0.3</v>
      </c>
      <c r="N824">
        <v>0.3</v>
      </c>
      <c r="O824">
        <v>0.3</v>
      </c>
      <c r="P824" t="s">
        <v>410</v>
      </c>
      <c r="Q824" t="s">
        <v>381</v>
      </c>
      <c r="R824" t="s">
        <v>398</v>
      </c>
      <c r="S824" t="s">
        <v>399</v>
      </c>
      <c r="T824" t="s">
        <v>399</v>
      </c>
    </row>
    <row r="825" spans="1:20">
      <c r="A825" t="s">
        <v>1983</v>
      </c>
      <c r="B825" t="s">
        <v>380</v>
      </c>
      <c r="C825" t="s">
        <v>1984</v>
      </c>
      <c r="D825">
        <v>0.2</v>
      </c>
      <c r="E825">
        <v>0.2</v>
      </c>
      <c r="F825">
        <v>0.2</v>
      </c>
      <c r="G825">
        <v>0.2</v>
      </c>
      <c r="H825">
        <v>0.2</v>
      </c>
      <c r="I825">
        <v>0.2</v>
      </c>
      <c r="J825">
        <v>0.2</v>
      </c>
      <c r="K825">
        <v>0.2</v>
      </c>
      <c r="L825">
        <v>0.2</v>
      </c>
      <c r="M825">
        <v>0.2</v>
      </c>
      <c r="N825">
        <v>0.2</v>
      </c>
      <c r="O825">
        <v>0.2</v>
      </c>
      <c r="P825" t="s">
        <v>410</v>
      </c>
      <c r="Q825" t="s">
        <v>381</v>
      </c>
      <c r="R825" t="s">
        <v>398</v>
      </c>
      <c r="S825" t="s">
        <v>399</v>
      </c>
      <c r="T825" t="s">
        <v>399</v>
      </c>
    </row>
    <row r="826" spans="1:20">
      <c r="A826" t="s">
        <v>1985</v>
      </c>
      <c r="B826" t="s">
        <v>380</v>
      </c>
      <c r="C826" t="s">
        <v>399</v>
      </c>
      <c r="D826" t="s">
        <v>399</v>
      </c>
      <c r="E826" t="s">
        <v>399</v>
      </c>
      <c r="F826" t="s">
        <v>399</v>
      </c>
      <c r="G826" t="s">
        <v>399</v>
      </c>
      <c r="H826" t="s">
        <v>399</v>
      </c>
      <c r="I826">
        <v>0.99</v>
      </c>
      <c r="J826">
        <v>0.99</v>
      </c>
      <c r="K826">
        <v>0.99</v>
      </c>
      <c r="L826">
        <v>0.99</v>
      </c>
      <c r="M826">
        <v>0.99</v>
      </c>
      <c r="N826">
        <v>0.99</v>
      </c>
      <c r="O826">
        <v>0.99</v>
      </c>
      <c r="P826" t="s">
        <v>410</v>
      </c>
      <c r="Q826" t="s">
        <v>381</v>
      </c>
      <c r="R826" t="s">
        <v>398</v>
      </c>
      <c r="S826" t="s">
        <v>399</v>
      </c>
      <c r="T826" t="s">
        <v>399</v>
      </c>
    </row>
    <row r="827" spans="1:20">
      <c r="A827" t="s">
        <v>1986</v>
      </c>
      <c r="B827" t="s">
        <v>380</v>
      </c>
      <c r="C827" t="s">
        <v>399</v>
      </c>
      <c r="D827" t="s">
        <v>399</v>
      </c>
      <c r="E827" t="s">
        <v>399</v>
      </c>
      <c r="F827" t="s">
        <v>399</v>
      </c>
      <c r="G827" t="s">
        <v>399</v>
      </c>
      <c r="H827" t="s">
        <v>399</v>
      </c>
      <c r="I827" t="s">
        <v>399</v>
      </c>
      <c r="J827" t="s">
        <v>399</v>
      </c>
      <c r="K827">
        <v>0.99</v>
      </c>
      <c r="L827">
        <v>0.99</v>
      </c>
      <c r="M827">
        <v>0.99</v>
      </c>
      <c r="N827">
        <v>0.99</v>
      </c>
      <c r="O827">
        <v>0.99</v>
      </c>
      <c r="P827" t="s">
        <v>410</v>
      </c>
      <c r="Q827" t="s">
        <v>381</v>
      </c>
      <c r="R827" t="s">
        <v>398</v>
      </c>
      <c r="S827" t="s">
        <v>399</v>
      </c>
      <c r="T827" t="s">
        <v>399</v>
      </c>
    </row>
    <row r="828" spans="1:20">
      <c r="A828" t="s">
        <v>1987</v>
      </c>
      <c r="B828" t="s">
        <v>380</v>
      </c>
      <c r="C828" t="s">
        <v>399</v>
      </c>
      <c r="D828">
        <v>0.5</v>
      </c>
      <c r="E828">
        <v>0.5</v>
      </c>
      <c r="F828">
        <v>0.5</v>
      </c>
      <c r="G828">
        <v>0.5</v>
      </c>
      <c r="H828">
        <v>0.6</v>
      </c>
      <c r="I828">
        <v>0.6</v>
      </c>
      <c r="J828">
        <v>0.6</v>
      </c>
      <c r="K828">
        <v>0.6</v>
      </c>
      <c r="L828">
        <v>0.6</v>
      </c>
      <c r="M828">
        <v>0.6</v>
      </c>
      <c r="N828">
        <v>0.6</v>
      </c>
      <c r="O828">
        <v>0.6</v>
      </c>
      <c r="P828" t="s">
        <v>410</v>
      </c>
      <c r="Q828" t="s">
        <v>381</v>
      </c>
      <c r="R828" t="s">
        <v>398</v>
      </c>
      <c r="S828" t="s">
        <v>399</v>
      </c>
      <c r="T828" t="s">
        <v>399</v>
      </c>
    </row>
    <row r="829" spans="1:20">
      <c r="A829" t="s">
        <v>1988</v>
      </c>
      <c r="B829" t="s">
        <v>380</v>
      </c>
      <c r="C829" t="s">
        <v>399</v>
      </c>
      <c r="D829" t="s">
        <v>399</v>
      </c>
      <c r="E829" t="s">
        <v>399</v>
      </c>
      <c r="F829" t="s">
        <v>399</v>
      </c>
      <c r="G829" t="s">
        <v>399</v>
      </c>
      <c r="H829" t="s">
        <v>399</v>
      </c>
      <c r="I829">
        <v>1.1000000000000001</v>
      </c>
      <c r="J829">
        <v>1.1000000000000001</v>
      </c>
      <c r="K829">
        <v>1.1000000000000001</v>
      </c>
      <c r="L829">
        <v>1.1000000000000001</v>
      </c>
      <c r="M829">
        <v>1.1000000000000001</v>
      </c>
      <c r="N829">
        <v>1.1000000000000001</v>
      </c>
      <c r="O829">
        <v>1.1000000000000001</v>
      </c>
      <c r="P829" t="s">
        <v>410</v>
      </c>
      <c r="Q829" t="s">
        <v>381</v>
      </c>
      <c r="R829" t="s">
        <v>398</v>
      </c>
      <c r="S829" t="s">
        <v>399</v>
      </c>
      <c r="T829" t="s">
        <v>399</v>
      </c>
    </row>
    <row r="830" spans="1:20">
      <c r="A830" t="s">
        <v>1989</v>
      </c>
      <c r="B830" t="s">
        <v>380</v>
      </c>
      <c r="C830" t="s">
        <v>1989</v>
      </c>
      <c r="D830">
        <v>1</v>
      </c>
      <c r="E830">
        <v>1</v>
      </c>
      <c r="F830">
        <v>1</v>
      </c>
      <c r="G830">
        <v>1</v>
      </c>
      <c r="H830">
        <v>1</v>
      </c>
      <c r="I830">
        <v>1</v>
      </c>
      <c r="J830">
        <v>1</v>
      </c>
      <c r="K830">
        <v>1</v>
      </c>
      <c r="L830">
        <v>1</v>
      </c>
      <c r="M830">
        <v>1</v>
      </c>
      <c r="N830">
        <v>1</v>
      </c>
      <c r="O830">
        <v>1</v>
      </c>
      <c r="P830" t="s">
        <v>410</v>
      </c>
      <c r="Q830" t="s">
        <v>381</v>
      </c>
      <c r="R830" t="s">
        <v>398</v>
      </c>
      <c r="S830" t="s">
        <v>399</v>
      </c>
      <c r="T830" t="s">
        <v>399</v>
      </c>
    </row>
    <row r="831" spans="1:20">
      <c r="A831" t="s">
        <v>1990</v>
      </c>
      <c r="B831" t="s">
        <v>380</v>
      </c>
      <c r="C831" t="s">
        <v>399</v>
      </c>
      <c r="D831" t="s">
        <v>399</v>
      </c>
      <c r="E831" t="s">
        <v>399</v>
      </c>
      <c r="F831" t="s">
        <v>399</v>
      </c>
      <c r="G831" t="s">
        <v>399</v>
      </c>
      <c r="H831" t="s">
        <v>399</v>
      </c>
      <c r="I831">
        <v>0.99</v>
      </c>
      <c r="J831">
        <v>0.99</v>
      </c>
      <c r="K831">
        <v>0.99</v>
      </c>
      <c r="L831">
        <v>0.99</v>
      </c>
      <c r="M831">
        <v>0.99</v>
      </c>
      <c r="N831">
        <v>0.99</v>
      </c>
      <c r="O831">
        <v>0.99</v>
      </c>
      <c r="P831" t="s">
        <v>410</v>
      </c>
      <c r="Q831" t="s">
        <v>381</v>
      </c>
      <c r="R831" t="s">
        <v>398</v>
      </c>
      <c r="S831" t="s">
        <v>399</v>
      </c>
      <c r="T831" t="s">
        <v>399</v>
      </c>
    </row>
    <row r="832" spans="1:20">
      <c r="A832" t="s">
        <v>1991</v>
      </c>
      <c r="B832" t="s">
        <v>380</v>
      </c>
      <c r="C832" t="s">
        <v>399</v>
      </c>
      <c r="D832" t="s">
        <v>399</v>
      </c>
      <c r="E832" t="s">
        <v>399</v>
      </c>
      <c r="F832" t="s">
        <v>399</v>
      </c>
      <c r="G832" t="s">
        <v>399</v>
      </c>
      <c r="H832" t="s">
        <v>399</v>
      </c>
      <c r="I832" t="s">
        <v>399</v>
      </c>
      <c r="J832" t="s">
        <v>399</v>
      </c>
      <c r="K832">
        <v>0.99</v>
      </c>
      <c r="L832">
        <v>0.99</v>
      </c>
      <c r="M832">
        <v>0.99</v>
      </c>
      <c r="N832">
        <v>0.99</v>
      </c>
      <c r="O832">
        <v>0.99</v>
      </c>
      <c r="P832" t="s">
        <v>410</v>
      </c>
      <c r="Q832" t="s">
        <v>381</v>
      </c>
      <c r="R832" t="s">
        <v>398</v>
      </c>
      <c r="S832" t="s">
        <v>399</v>
      </c>
      <c r="T832" t="s">
        <v>399</v>
      </c>
    </row>
    <row r="833" spans="1:20">
      <c r="A833" t="s">
        <v>1992</v>
      </c>
      <c r="B833" t="s">
        <v>380</v>
      </c>
      <c r="C833" t="s">
        <v>1992</v>
      </c>
      <c r="D833">
        <v>0.4</v>
      </c>
      <c r="E833">
        <v>0.4</v>
      </c>
      <c r="F833">
        <v>0.4</v>
      </c>
      <c r="G833">
        <v>0.4</v>
      </c>
      <c r="H833">
        <v>0.4</v>
      </c>
      <c r="I833">
        <v>0.4</v>
      </c>
      <c r="J833">
        <v>0.4</v>
      </c>
      <c r="K833">
        <v>0.4</v>
      </c>
      <c r="L833">
        <v>0.4</v>
      </c>
      <c r="M833">
        <v>0.4</v>
      </c>
      <c r="N833">
        <v>0.4</v>
      </c>
      <c r="O833">
        <v>0.4</v>
      </c>
      <c r="P833" t="s">
        <v>410</v>
      </c>
      <c r="Q833" t="s">
        <v>381</v>
      </c>
      <c r="R833" t="s">
        <v>398</v>
      </c>
      <c r="S833" t="s">
        <v>399</v>
      </c>
      <c r="T833" t="s">
        <v>399</v>
      </c>
    </row>
    <row r="834" spans="1:20">
      <c r="A834" t="s">
        <v>1993</v>
      </c>
      <c r="B834" t="s">
        <v>380</v>
      </c>
      <c r="C834" t="s">
        <v>1993</v>
      </c>
      <c r="D834">
        <v>4</v>
      </c>
      <c r="E834">
        <v>4</v>
      </c>
      <c r="F834">
        <v>4</v>
      </c>
      <c r="G834">
        <v>4</v>
      </c>
      <c r="H834">
        <v>4</v>
      </c>
      <c r="I834">
        <v>4</v>
      </c>
      <c r="J834">
        <v>4</v>
      </c>
      <c r="K834">
        <v>4</v>
      </c>
      <c r="L834">
        <v>4</v>
      </c>
      <c r="M834">
        <v>4</v>
      </c>
      <c r="N834">
        <v>4</v>
      </c>
      <c r="O834">
        <v>4</v>
      </c>
      <c r="P834" t="s">
        <v>410</v>
      </c>
      <c r="Q834" t="s">
        <v>381</v>
      </c>
      <c r="R834" t="s">
        <v>398</v>
      </c>
      <c r="S834" t="s">
        <v>399</v>
      </c>
      <c r="T834" t="s">
        <v>399</v>
      </c>
    </row>
    <row r="835" spans="1:20">
      <c r="A835" t="s">
        <v>1994</v>
      </c>
      <c r="B835" t="s">
        <v>380</v>
      </c>
      <c r="C835" t="s">
        <v>1994</v>
      </c>
      <c r="D835">
        <v>0.5</v>
      </c>
      <c r="E835">
        <v>0.5</v>
      </c>
      <c r="F835">
        <v>0.5</v>
      </c>
      <c r="G835">
        <v>0.5</v>
      </c>
      <c r="H835">
        <v>0.5</v>
      </c>
      <c r="I835">
        <v>0.5</v>
      </c>
      <c r="J835">
        <v>0.5</v>
      </c>
      <c r="K835">
        <v>0.5</v>
      </c>
      <c r="L835">
        <v>0.5</v>
      </c>
      <c r="M835">
        <v>0.5</v>
      </c>
      <c r="N835">
        <v>0.5</v>
      </c>
      <c r="O835">
        <v>0.5</v>
      </c>
      <c r="P835" t="s">
        <v>410</v>
      </c>
      <c r="Q835" t="s">
        <v>381</v>
      </c>
      <c r="R835" t="s">
        <v>398</v>
      </c>
      <c r="S835" t="s">
        <v>399</v>
      </c>
      <c r="T835" t="s">
        <v>399</v>
      </c>
    </row>
    <row r="836" spans="1:20">
      <c r="A836" t="s">
        <v>1995</v>
      </c>
      <c r="B836" t="s">
        <v>380</v>
      </c>
      <c r="C836" t="s">
        <v>399</v>
      </c>
      <c r="D836" t="s">
        <v>399</v>
      </c>
      <c r="E836" t="s">
        <v>399</v>
      </c>
      <c r="F836" t="s">
        <v>399</v>
      </c>
      <c r="G836" t="s">
        <v>399</v>
      </c>
      <c r="H836" t="s">
        <v>399</v>
      </c>
      <c r="I836">
        <v>0.99</v>
      </c>
      <c r="J836">
        <v>0.99</v>
      </c>
      <c r="K836">
        <v>0.99</v>
      </c>
      <c r="L836">
        <v>0.99</v>
      </c>
      <c r="M836">
        <v>0.99</v>
      </c>
      <c r="N836">
        <v>0.99</v>
      </c>
      <c r="O836">
        <v>0.99</v>
      </c>
      <c r="P836" t="s">
        <v>410</v>
      </c>
      <c r="Q836" t="s">
        <v>381</v>
      </c>
      <c r="R836" t="s">
        <v>398</v>
      </c>
      <c r="S836" t="s">
        <v>399</v>
      </c>
      <c r="T836" t="s">
        <v>399</v>
      </c>
    </row>
    <row r="837" spans="1:20">
      <c r="A837" t="s">
        <v>1996</v>
      </c>
      <c r="B837" t="s">
        <v>380</v>
      </c>
      <c r="C837" t="s">
        <v>399</v>
      </c>
      <c r="D837" t="s">
        <v>399</v>
      </c>
      <c r="E837" t="s">
        <v>399</v>
      </c>
      <c r="F837" t="s">
        <v>399</v>
      </c>
      <c r="G837" t="s">
        <v>399</v>
      </c>
      <c r="H837" t="s">
        <v>399</v>
      </c>
      <c r="I837">
        <v>0.99</v>
      </c>
      <c r="J837">
        <v>0.99</v>
      </c>
      <c r="K837">
        <v>0.99</v>
      </c>
      <c r="L837">
        <v>0.99</v>
      </c>
      <c r="M837">
        <v>0.99</v>
      </c>
      <c r="N837">
        <v>0.99</v>
      </c>
      <c r="O837">
        <v>0.99</v>
      </c>
      <c r="P837" t="s">
        <v>410</v>
      </c>
      <c r="Q837" t="s">
        <v>381</v>
      </c>
      <c r="R837" t="s">
        <v>398</v>
      </c>
      <c r="S837" t="s">
        <v>399</v>
      </c>
      <c r="T837" t="s">
        <v>399</v>
      </c>
    </row>
    <row r="838" spans="1:20">
      <c r="A838" t="s">
        <v>1997</v>
      </c>
      <c r="B838" t="s">
        <v>380</v>
      </c>
      <c r="C838" t="s">
        <v>399</v>
      </c>
      <c r="D838" t="s">
        <v>399</v>
      </c>
      <c r="E838" t="s">
        <v>399</v>
      </c>
      <c r="F838" t="s">
        <v>399</v>
      </c>
      <c r="G838" t="s">
        <v>399</v>
      </c>
      <c r="H838" t="s">
        <v>399</v>
      </c>
      <c r="I838">
        <v>0.99</v>
      </c>
      <c r="J838">
        <v>0.99</v>
      </c>
      <c r="K838">
        <v>0.99</v>
      </c>
      <c r="L838">
        <v>0.99</v>
      </c>
      <c r="M838">
        <v>0.99</v>
      </c>
      <c r="N838">
        <v>0.99</v>
      </c>
      <c r="O838">
        <v>0.99</v>
      </c>
      <c r="P838" t="s">
        <v>410</v>
      </c>
      <c r="Q838" t="s">
        <v>381</v>
      </c>
      <c r="R838" t="s">
        <v>398</v>
      </c>
      <c r="S838" t="s">
        <v>399</v>
      </c>
      <c r="T838" t="s">
        <v>399</v>
      </c>
    </row>
    <row r="839" spans="1:20">
      <c r="A839" t="s">
        <v>1998</v>
      </c>
      <c r="B839" t="s">
        <v>380</v>
      </c>
      <c r="C839" t="s">
        <v>399</v>
      </c>
      <c r="D839" t="s">
        <v>399</v>
      </c>
      <c r="E839" t="s">
        <v>399</v>
      </c>
      <c r="F839" t="s">
        <v>399</v>
      </c>
      <c r="G839" t="s">
        <v>399</v>
      </c>
      <c r="H839" t="s">
        <v>399</v>
      </c>
      <c r="I839">
        <v>0.99</v>
      </c>
      <c r="J839">
        <v>0.99</v>
      </c>
      <c r="K839">
        <v>0.99</v>
      </c>
      <c r="L839">
        <v>0.99</v>
      </c>
      <c r="M839">
        <v>0.99</v>
      </c>
      <c r="N839">
        <v>0.99</v>
      </c>
      <c r="O839">
        <v>0.99</v>
      </c>
      <c r="P839" t="s">
        <v>410</v>
      </c>
      <c r="Q839" t="s">
        <v>381</v>
      </c>
      <c r="R839" t="s">
        <v>398</v>
      </c>
      <c r="S839" t="s">
        <v>399</v>
      </c>
      <c r="T839" t="s">
        <v>399</v>
      </c>
    </row>
    <row r="840" spans="1:20">
      <c r="A840" t="s">
        <v>1999</v>
      </c>
      <c r="B840" t="s">
        <v>380</v>
      </c>
      <c r="C840" t="s">
        <v>399</v>
      </c>
      <c r="D840" t="s">
        <v>399</v>
      </c>
      <c r="E840" t="s">
        <v>399</v>
      </c>
      <c r="F840" t="s">
        <v>399</v>
      </c>
      <c r="G840" t="s">
        <v>399</v>
      </c>
      <c r="H840" t="s">
        <v>399</v>
      </c>
      <c r="I840" t="s">
        <v>399</v>
      </c>
      <c r="J840" t="s">
        <v>399</v>
      </c>
      <c r="K840">
        <v>0.99</v>
      </c>
      <c r="L840">
        <v>0.99</v>
      </c>
      <c r="M840">
        <v>0.99</v>
      </c>
      <c r="N840">
        <v>0.99</v>
      </c>
      <c r="O840">
        <v>0.99</v>
      </c>
      <c r="P840" t="s">
        <v>410</v>
      </c>
      <c r="Q840" t="s">
        <v>381</v>
      </c>
      <c r="R840" t="s">
        <v>398</v>
      </c>
      <c r="S840" t="s">
        <v>399</v>
      </c>
      <c r="T840" t="s">
        <v>399</v>
      </c>
    </row>
    <row r="841" spans="1:20">
      <c r="A841" t="s">
        <v>2000</v>
      </c>
      <c r="B841" t="s">
        <v>380</v>
      </c>
      <c r="C841" t="s">
        <v>399</v>
      </c>
      <c r="D841" t="s">
        <v>399</v>
      </c>
      <c r="E841" t="s">
        <v>399</v>
      </c>
      <c r="F841" t="s">
        <v>399</v>
      </c>
      <c r="G841" t="s">
        <v>399</v>
      </c>
      <c r="H841" t="s">
        <v>399</v>
      </c>
      <c r="I841" t="s">
        <v>399</v>
      </c>
      <c r="J841" t="s">
        <v>399</v>
      </c>
      <c r="K841">
        <v>0.99</v>
      </c>
      <c r="L841">
        <v>0.99</v>
      </c>
      <c r="M841">
        <v>0.99</v>
      </c>
      <c r="N841">
        <v>0.99</v>
      </c>
      <c r="O841">
        <v>0.99</v>
      </c>
      <c r="P841" t="s">
        <v>410</v>
      </c>
      <c r="Q841" t="s">
        <v>381</v>
      </c>
      <c r="R841" t="s">
        <v>398</v>
      </c>
      <c r="S841" t="s">
        <v>399</v>
      </c>
      <c r="T841" t="s">
        <v>399</v>
      </c>
    </row>
    <row r="842" spans="1:20">
      <c r="A842" t="s">
        <v>2001</v>
      </c>
      <c r="B842" t="s">
        <v>380</v>
      </c>
      <c r="C842" t="s">
        <v>399</v>
      </c>
      <c r="D842" t="s">
        <v>399</v>
      </c>
      <c r="E842" t="s">
        <v>399</v>
      </c>
      <c r="F842" t="s">
        <v>399</v>
      </c>
      <c r="G842" t="s">
        <v>399</v>
      </c>
      <c r="H842" t="s">
        <v>399</v>
      </c>
      <c r="I842" t="s">
        <v>399</v>
      </c>
      <c r="J842" t="s">
        <v>399</v>
      </c>
      <c r="K842">
        <v>0.99</v>
      </c>
      <c r="L842">
        <v>0.99</v>
      </c>
      <c r="M842">
        <v>0.99</v>
      </c>
      <c r="N842">
        <v>0.99</v>
      </c>
      <c r="O842">
        <v>0.99</v>
      </c>
      <c r="P842" t="s">
        <v>410</v>
      </c>
      <c r="Q842" t="s">
        <v>381</v>
      </c>
      <c r="R842" t="s">
        <v>398</v>
      </c>
      <c r="S842" t="s">
        <v>399</v>
      </c>
      <c r="T842" t="s">
        <v>399</v>
      </c>
    </row>
    <row r="843" spans="1:20">
      <c r="A843" t="s">
        <v>2002</v>
      </c>
      <c r="B843" t="s">
        <v>380</v>
      </c>
      <c r="C843" t="s">
        <v>2003</v>
      </c>
      <c r="D843">
        <v>1.5</v>
      </c>
      <c r="E843">
        <v>1.5</v>
      </c>
      <c r="F843">
        <v>2.2000000000000002</v>
      </c>
      <c r="G843">
        <v>2.4</v>
      </c>
      <c r="H843">
        <v>2.4</v>
      </c>
      <c r="I843">
        <v>2.4</v>
      </c>
      <c r="J843">
        <v>4.0999999999999996</v>
      </c>
      <c r="K843">
        <v>4.0999999999999996</v>
      </c>
      <c r="L843">
        <v>4.0999999999999996</v>
      </c>
      <c r="M843">
        <v>4.0999999999999996</v>
      </c>
      <c r="N843">
        <v>4.0999999999999996</v>
      </c>
      <c r="O843">
        <v>4.0999999999999996</v>
      </c>
      <c r="P843" t="s">
        <v>410</v>
      </c>
      <c r="Q843" t="s">
        <v>381</v>
      </c>
      <c r="R843" t="s">
        <v>398</v>
      </c>
      <c r="S843" t="s">
        <v>399</v>
      </c>
      <c r="T843" t="s">
        <v>399</v>
      </c>
    </row>
    <row r="844" spans="1:20">
      <c r="A844" t="s">
        <v>2004</v>
      </c>
      <c r="B844" t="s">
        <v>380</v>
      </c>
      <c r="C844" t="s">
        <v>2005</v>
      </c>
      <c r="D844">
        <v>10</v>
      </c>
      <c r="E844">
        <v>10</v>
      </c>
      <c r="F844">
        <v>10</v>
      </c>
      <c r="G844">
        <v>10</v>
      </c>
      <c r="H844">
        <v>10</v>
      </c>
      <c r="I844">
        <v>10</v>
      </c>
      <c r="J844">
        <v>10</v>
      </c>
      <c r="K844">
        <v>10</v>
      </c>
      <c r="L844">
        <v>10</v>
      </c>
      <c r="M844">
        <v>10</v>
      </c>
      <c r="N844">
        <v>10</v>
      </c>
      <c r="O844">
        <v>10</v>
      </c>
      <c r="P844" t="s">
        <v>410</v>
      </c>
      <c r="Q844" t="s">
        <v>381</v>
      </c>
      <c r="R844" t="s">
        <v>398</v>
      </c>
      <c r="S844" t="s">
        <v>399</v>
      </c>
      <c r="T844" t="s">
        <v>399</v>
      </c>
    </row>
    <row r="845" spans="1:20">
      <c r="A845" t="s">
        <v>2006</v>
      </c>
      <c r="B845" t="s">
        <v>380</v>
      </c>
      <c r="C845" t="s">
        <v>399</v>
      </c>
      <c r="D845">
        <v>0.15</v>
      </c>
      <c r="E845">
        <v>0.15</v>
      </c>
      <c r="F845">
        <v>0.15</v>
      </c>
      <c r="G845">
        <v>0.15</v>
      </c>
      <c r="H845">
        <v>0.15</v>
      </c>
      <c r="I845">
        <v>0.15</v>
      </c>
      <c r="J845">
        <v>0.15</v>
      </c>
      <c r="K845">
        <v>0.15</v>
      </c>
      <c r="L845">
        <v>0.15</v>
      </c>
      <c r="M845">
        <v>0.15</v>
      </c>
      <c r="N845">
        <v>0.15</v>
      </c>
      <c r="O845">
        <v>0.15</v>
      </c>
      <c r="P845" t="s">
        <v>410</v>
      </c>
      <c r="Q845" t="s">
        <v>381</v>
      </c>
      <c r="R845" t="s">
        <v>398</v>
      </c>
      <c r="S845" t="s">
        <v>399</v>
      </c>
      <c r="T845" t="s">
        <v>399</v>
      </c>
    </row>
    <row r="846" spans="1:20">
      <c r="A846" t="s">
        <v>2007</v>
      </c>
      <c r="B846" t="s">
        <v>380</v>
      </c>
      <c r="C846" t="s">
        <v>2008</v>
      </c>
      <c r="D846">
        <v>0.1</v>
      </c>
      <c r="E846">
        <v>0.1</v>
      </c>
      <c r="F846">
        <v>0.1</v>
      </c>
      <c r="G846">
        <v>0.1</v>
      </c>
      <c r="H846">
        <v>0.1</v>
      </c>
      <c r="I846">
        <v>0.1</v>
      </c>
      <c r="J846">
        <v>0.1</v>
      </c>
      <c r="K846">
        <v>0.1</v>
      </c>
      <c r="L846">
        <v>0.1</v>
      </c>
      <c r="M846">
        <v>0.1</v>
      </c>
      <c r="N846">
        <v>0.1</v>
      </c>
      <c r="O846">
        <v>0.1</v>
      </c>
      <c r="P846" t="s">
        <v>410</v>
      </c>
      <c r="Q846" t="s">
        <v>381</v>
      </c>
      <c r="R846" t="s">
        <v>398</v>
      </c>
      <c r="S846" t="s">
        <v>399</v>
      </c>
      <c r="T846" t="s">
        <v>399</v>
      </c>
    </row>
    <row r="847" spans="1:20">
      <c r="A847" t="s">
        <v>2009</v>
      </c>
      <c r="B847" t="s">
        <v>380</v>
      </c>
      <c r="C847" t="s">
        <v>399</v>
      </c>
      <c r="D847">
        <v>0.15</v>
      </c>
      <c r="E847">
        <v>0.15</v>
      </c>
      <c r="F847">
        <v>0.15</v>
      </c>
      <c r="G847">
        <v>0.15</v>
      </c>
      <c r="H847">
        <v>0.15</v>
      </c>
      <c r="I847">
        <v>0.15</v>
      </c>
      <c r="J847">
        <v>0.15</v>
      </c>
      <c r="K847">
        <v>0.15</v>
      </c>
      <c r="L847">
        <v>0.15</v>
      </c>
      <c r="M847">
        <v>0.15</v>
      </c>
      <c r="N847">
        <v>0.15</v>
      </c>
      <c r="O847">
        <v>0.15</v>
      </c>
      <c r="P847" t="s">
        <v>410</v>
      </c>
      <c r="Q847" t="s">
        <v>381</v>
      </c>
      <c r="R847" t="s">
        <v>398</v>
      </c>
      <c r="S847" t="s">
        <v>399</v>
      </c>
      <c r="T847" t="s">
        <v>399</v>
      </c>
    </row>
    <row r="848" spans="1:20">
      <c r="A848" t="s">
        <v>2010</v>
      </c>
      <c r="B848" t="s">
        <v>380</v>
      </c>
      <c r="C848" t="s">
        <v>2010</v>
      </c>
      <c r="D848">
        <v>2</v>
      </c>
      <c r="E848">
        <v>2</v>
      </c>
      <c r="F848">
        <v>2</v>
      </c>
      <c r="G848">
        <v>2</v>
      </c>
      <c r="H848">
        <v>2</v>
      </c>
      <c r="I848">
        <v>2</v>
      </c>
      <c r="J848">
        <v>2</v>
      </c>
      <c r="K848">
        <v>3</v>
      </c>
      <c r="L848">
        <v>3</v>
      </c>
      <c r="M848">
        <v>3</v>
      </c>
      <c r="N848">
        <v>3</v>
      </c>
      <c r="O848">
        <v>3</v>
      </c>
      <c r="P848" t="s">
        <v>410</v>
      </c>
      <c r="Q848" t="s">
        <v>381</v>
      </c>
      <c r="R848" t="s">
        <v>398</v>
      </c>
      <c r="S848" t="s">
        <v>399</v>
      </c>
      <c r="T848" t="s">
        <v>399</v>
      </c>
    </row>
    <row r="849" spans="1:20">
      <c r="A849" t="s">
        <v>2011</v>
      </c>
      <c r="B849" t="s">
        <v>380</v>
      </c>
      <c r="C849" t="s">
        <v>2012</v>
      </c>
      <c r="D849">
        <v>0.1</v>
      </c>
      <c r="E849">
        <v>0.3</v>
      </c>
      <c r="F849">
        <v>0.4</v>
      </c>
      <c r="G849">
        <v>0.4</v>
      </c>
      <c r="H849">
        <v>0.4</v>
      </c>
      <c r="I849">
        <v>0.4</v>
      </c>
      <c r="J849">
        <v>0.4</v>
      </c>
      <c r="K849">
        <v>0.4</v>
      </c>
      <c r="L849">
        <v>0.4</v>
      </c>
      <c r="M849">
        <v>0.4</v>
      </c>
      <c r="N849">
        <v>0.4</v>
      </c>
      <c r="O849">
        <v>0.4</v>
      </c>
      <c r="P849" t="s">
        <v>410</v>
      </c>
      <c r="Q849" t="s">
        <v>381</v>
      </c>
      <c r="R849" t="s">
        <v>398</v>
      </c>
      <c r="S849" t="s">
        <v>399</v>
      </c>
      <c r="T849" t="s">
        <v>399</v>
      </c>
    </row>
    <row r="850" spans="1:20">
      <c r="A850" t="s">
        <v>2013</v>
      </c>
      <c r="B850" t="s">
        <v>380</v>
      </c>
      <c r="C850" t="s">
        <v>2013</v>
      </c>
      <c r="D850">
        <v>1</v>
      </c>
      <c r="E850">
        <v>1</v>
      </c>
      <c r="F850">
        <v>1</v>
      </c>
      <c r="G850">
        <v>1</v>
      </c>
      <c r="H850">
        <v>1</v>
      </c>
      <c r="I850">
        <v>1</v>
      </c>
      <c r="J850">
        <v>1</v>
      </c>
      <c r="K850">
        <v>1</v>
      </c>
      <c r="L850">
        <v>1</v>
      </c>
      <c r="M850">
        <v>1</v>
      </c>
      <c r="N850">
        <v>1</v>
      </c>
      <c r="O850">
        <v>1</v>
      </c>
      <c r="P850" t="s">
        <v>410</v>
      </c>
      <c r="Q850" t="s">
        <v>381</v>
      </c>
      <c r="R850" t="s">
        <v>398</v>
      </c>
      <c r="S850" t="s">
        <v>399</v>
      </c>
      <c r="T850" t="s">
        <v>399</v>
      </c>
    </row>
    <row r="851" spans="1:20">
      <c r="A851" t="s">
        <v>2014</v>
      </c>
      <c r="B851" t="s">
        <v>380</v>
      </c>
      <c r="C851" t="s">
        <v>2014</v>
      </c>
      <c r="D851">
        <v>1</v>
      </c>
      <c r="E851">
        <v>1</v>
      </c>
      <c r="F851">
        <v>1</v>
      </c>
      <c r="G851">
        <v>1</v>
      </c>
      <c r="H851">
        <v>1</v>
      </c>
      <c r="I851">
        <v>1</v>
      </c>
      <c r="J851">
        <v>1</v>
      </c>
      <c r="K851">
        <v>1</v>
      </c>
      <c r="L851">
        <v>1</v>
      </c>
      <c r="M851">
        <v>1</v>
      </c>
      <c r="N851">
        <v>1</v>
      </c>
      <c r="O851">
        <v>1</v>
      </c>
      <c r="P851" t="s">
        <v>410</v>
      </c>
      <c r="Q851" t="s">
        <v>381</v>
      </c>
      <c r="R851" t="s">
        <v>398</v>
      </c>
      <c r="S851" t="s">
        <v>399</v>
      </c>
      <c r="T851" t="s">
        <v>399</v>
      </c>
    </row>
    <row r="852" spans="1:20">
      <c r="A852" t="s">
        <v>2015</v>
      </c>
      <c r="B852" t="s">
        <v>380</v>
      </c>
      <c r="C852" t="s">
        <v>2016</v>
      </c>
      <c r="D852">
        <v>0.1</v>
      </c>
      <c r="E852">
        <v>0.1</v>
      </c>
      <c r="F852">
        <v>0.1</v>
      </c>
      <c r="G852">
        <v>0.1</v>
      </c>
      <c r="H852">
        <v>0.1</v>
      </c>
      <c r="I852">
        <v>0.1</v>
      </c>
      <c r="J852">
        <v>0.4</v>
      </c>
      <c r="K852">
        <v>0.4</v>
      </c>
      <c r="L852">
        <v>0.4</v>
      </c>
      <c r="M852">
        <v>0.4</v>
      </c>
      <c r="N852">
        <v>0.4</v>
      </c>
      <c r="O852">
        <v>0.4</v>
      </c>
      <c r="P852" t="s">
        <v>410</v>
      </c>
      <c r="Q852" t="s">
        <v>381</v>
      </c>
      <c r="R852" t="s">
        <v>398</v>
      </c>
      <c r="S852" t="s">
        <v>399</v>
      </c>
      <c r="T852" t="s">
        <v>399</v>
      </c>
    </row>
    <row r="853" spans="1:20">
      <c r="A853" t="s">
        <v>2017</v>
      </c>
      <c r="B853" t="s">
        <v>380</v>
      </c>
      <c r="C853" t="s">
        <v>399</v>
      </c>
      <c r="D853" t="s">
        <v>399</v>
      </c>
      <c r="E853">
        <v>0.5</v>
      </c>
      <c r="F853">
        <v>0.5</v>
      </c>
      <c r="G853">
        <v>0.5</v>
      </c>
      <c r="H853">
        <v>0.5</v>
      </c>
      <c r="I853">
        <v>0.5</v>
      </c>
      <c r="J853">
        <v>0.5</v>
      </c>
      <c r="K853">
        <v>0.5</v>
      </c>
      <c r="L853">
        <v>0.5</v>
      </c>
      <c r="M853">
        <v>0.5</v>
      </c>
      <c r="N853">
        <v>0.5</v>
      </c>
      <c r="O853">
        <v>0.5</v>
      </c>
      <c r="P853" t="s">
        <v>410</v>
      </c>
      <c r="Q853" t="s">
        <v>381</v>
      </c>
      <c r="R853" t="s">
        <v>398</v>
      </c>
      <c r="S853" t="s">
        <v>399</v>
      </c>
      <c r="T853" t="s">
        <v>399</v>
      </c>
    </row>
    <row r="854" spans="1:20">
      <c r="A854" t="s">
        <v>2018</v>
      </c>
      <c r="B854" t="s">
        <v>380</v>
      </c>
      <c r="C854" t="s">
        <v>399</v>
      </c>
      <c r="D854" t="s">
        <v>399</v>
      </c>
      <c r="E854" t="s">
        <v>399</v>
      </c>
      <c r="F854" t="s">
        <v>399</v>
      </c>
      <c r="G854" t="s">
        <v>399</v>
      </c>
      <c r="H854" t="s">
        <v>399</v>
      </c>
      <c r="I854">
        <v>0.99</v>
      </c>
      <c r="J854">
        <v>0.99</v>
      </c>
      <c r="K854">
        <v>0.99</v>
      </c>
      <c r="L854">
        <v>0.99</v>
      </c>
      <c r="M854">
        <v>0.99</v>
      </c>
      <c r="N854">
        <v>0.99</v>
      </c>
      <c r="O854">
        <v>0.99</v>
      </c>
      <c r="P854" t="s">
        <v>410</v>
      </c>
      <c r="Q854" t="s">
        <v>381</v>
      </c>
      <c r="R854" t="s">
        <v>398</v>
      </c>
      <c r="S854" t="s">
        <v>399</v>
      </c>
      <c r="T854" t="s">
        <v>399</v>
      </c>
    </row>
    <row r="855" spans="1:20">
      <c r="A855" t="s">
        <v>2019</v>
      </c>
      <c r="B855" t="s">
        <v>380</v>
      </c>
      <c r="C855" t="s">
        <v>399</v>
      </c>
      <c r="D855" t="s">
        <v>399</v>
      </c>
      <c r="E855" t="s">
        <v>399</v>
      </c>
      <c r="F855" t="s">
        <v>399</v>
      </c>
      <c r="G855" t="s">
        <v>399</v>
      </c>
      <c r="H855" t="s">
        <v>399</v>
      </c>
      <c r="I855">
        <v>0.99</v>
      </c>
      <c r="J855">
        <v>0.99</v>
      </c>
      <c r="K855">
        <v>0.99</v>
      </c>
      <c r="L855">
        <v>0.99</v>
      </c>
      <c r="M855">
        <v>0.99</v>
      </c>
      <c r="N855">
        <v>0.99</v>
      </c>
      <c r="O855">
        <v>0.99</v>
      </c>
      <c r="P855" t="s">
        <v>410</v>
      </c>
      <c r="Q855" t="s">
        <v>381</v>
      </c>
      <c r="R855" t="s">
        <v>398</v>
      </c>
      <c r="S855" t="s">
        <v>399</v>
      </c>
      <c r="T855" t="s">
        <v>399</v>
      </c>
    </row>
    <row r="856" spans="1:20">
      <c r="A856" t="s">
        <v>2020</v>
      </c>
      <c r="B856" t="s">
        <v>380</v>
      </c>
      <c r="C856" t="s">
        <v>399</v>
      </c>
      <c r="D856" t="s">
        <v>399</v>
      </c>
      <c r="E856" t="s">
        <v>399</v>
      </c>
      <c r="F856" t="s">
        <v>399</v>
      </c>
      <c r="G856" t="s">
        <v>399</v>
      </c>
      <c r="H856" t="s">
        <v>399</v>
      </c>
      <c r="I856">
        <v>0.99</v>
      </c>
      <c r="J856">
        <v>0.99</v>
      </c>
      <c r="K856">
        <v>0.99</v>
      </c>
      <c r="L856">
        <v>0.99</v>
      </c>
      <c r="M856">
        <v>0.99</v>
      </c>
      <c r="N856">
        <v>0.99</v>
      </c>
      <c r="O856">
        <v>0.99</v>
      </c>
      <c r="P856" t="s">
        <v>410</v>
      </c>
      <c r="Q856" t="s">
        <v>381</v>
      </c>
      <c r="R856" t="s">
        <v>398</v>
      </c>
      <c r="S856" t="s">
        <v>399</v>
      </c>
      <c r="T856" t="s">
        <v>399</v>
      </c>
    </row>
    <row r="857" spans="1:20">
      <c r="A857" t="s">
        <v>2021</v>
      </c>
      <c r="B857" t="s">
        <v>380</v>
      </c>
      <c r="C857" t="s">
        <v>399</v>
      </c>
      <c r="D857" t="s">
        <v>399</v>
      </c>
      <c r="E857" t="s">
        <v>399</v>
      </c>
      <c r="F857" t="s">
        <v>399</v>
      </c>
      <c r="G857" t="s">
        <v>399</v>
      </c>
      <c r="H857" t="s">
        <v>399</v>
      </c>
      <c r="I857">
        <v>0.99</v>
      </c>
      <c r="J857">
        <v>0.99</v>
      </c>
      <c r="K857">
        <v>0.99</v>
      </c>
      <c r="L857">
        <v>0.99</v>
      </c>
      <c r="M857">
        <v>0.99</v>
      </c>
      <c r="N857">
        <v>0.99</v>
      </c>
      <c r="O857">
        <v>0.99</v>
      </c>
      <c r="P857" t="s">
        <v>410</v>
      </c>
      <c r="Q857" t="s">
        <v>381</v>
      </c>
      <c r="R857" t="s">
        <v>398</v>
      </c>
      <c r="S857" t="s">
        <v>399</v>
      </c>
      <c r="T857" t="s">
        <v>399</v>
      </c>
    </row>
    <row r="858" spans="1:20">
      <c r="A858" t="s">
        <v>2022</v>
      </c>
      <c r="B858" t="s">
        <v>380</v>
      </c>
      <c r="C858" t="s">
        <v>399</v>
      </c>
      <c r="D858" t="s">
        <v>399</v>
      </c>
      <c r="E858" t="s">
        <v>399</v>
      </c>
      <c r="F858" t="s">
        <v>399</v>
      </c>
      <c r="G858" t="s">
        <v>399</v>
      </c>
      <c r="H858" t="s">
        <v>399</v>
      </c>
      <c r="I858">
        <v>0.99</v>
      </c>
      <c r="J858">
        <v>0.99</v>
      </c>
      <c r="K858">
        <v>0.99</v>
      </c>
      <c r="L858">
        <v>0.99</v>
      </c>
      <c r="M858">
        <v>0.99</v>
      </c>
      <c r="N858">
        <v>0.99</v>
      </c>
      <c r="O858">
        <v>0.99</v>
      </c>
      <c r="P858" t="s">
        <v>410</v>
      </c>
      <c r="Q858" t="s">
        <v>381</v>
      </c>
      <c r="R858" t="s">
        <v>398</v>
      </c>
      <c r="S858" t="s">
        <v>399</v>
      </c>
      <c r="T858" t="s">
        <v>399</v>
      </c>
    </row>
    <row r="859" spans="1:20">
      <c r="A859" t="s">
        <v>2023</v>
      </c>
      <c r="B859" t="s">
        <v>380</v>
      </c>
      <c r="C859" t="s">
        <v>399</v>
      </c>
      <c r="D859" t="s">
        <v>399</v>
      </c>
      <c r="E859" t="s">
        <v>399</v>
      </c>
      <c r="F859" t="s">
        <v>399</v>
      </c>
      <c r="G859" t="s">
        <v>399</v>
      </c>
      <c r="H859" t="s">
        <v>399</v>
      </c>
      <c r="I859" t="s">
        <v>399</v>
      </c>
      <c r="J859" t="s">
        <v>399</v>
      </c>
      <c r="K859">
        <v>0.99</v>
      </c>
      <c r="L859">
        <v>0.99</v>
      </c>
      <c r="M859">
        <v>0.99</v>
      </c>
      <c r="N859">
        <v>0.99</v>
      </c>
      <c r="O859">
        <v>0.99</v>
      </c>
      <c r="P859" t="s">
        <v>410</v>
      </c>
      <c r="Q859" t="s">
        <v>381</v>
      </c>
      <c r="R859" t="s">
        <v>398</v>
      </c>
      <c r="S859" t="s">
        <v>399</v>
      </c>
      <c r="T859" t="s">
        <v>399</v>
      </c>
    </row>
    <row r="860" spans="1:20">
      <c r="A860" t="s">
        <v>2024</v>
      </c>
      <c r="B860" t="s">
        <v>380</v>
      </c>
      <c r="C860" t="s">
        <v>399</v>
      </c>
      <c r="D860" t="s">
        <v>399</v>
      </c>
      <c r="E860" t="s">
        <v>399</v>
      </c>
      <c r="F860" t="s">
        <v>399</v>
      </c>
      <c r="G860" t="s">
        <v>399</v>
      </c>
      <c r="H860" t="s">
        <v>399</v>
      </c>
      <c r="I860" t="s">
        <v>399</v>
      </c>
      <c r="J860" t="s">
        <v>399</v>
      </c>
      <c r="K860">
        <v>0.99</v>
      </c>
      <c r="L860">
        <v>0.99</v>
      </c>
      <c r="M860">
        <v>0.99</v>
      </c>
      <c r="N860">
        <v>0.99</v>
      </c>
      <c r="O860">
        <v>0.99</v>
      </c>
      <c r="P860" t="s">
        <v>410</v>
      </c>
      <c r="Q860" t="s">
        <v>381</v>
      </c>
      <c r="R860" t="s">
        <v>398</v>
      </c>
      <c r="S860" t="s">
        <v>399</v>
      </c>
      <c r="T860" t="s">
        <v>399</v>
      </c>
    </row>
    <row r="861" spans="1:20">
      <c r="A861" t="s">
        <v>2025</v>
      </c>
      <c r="B861" t="s">
        <v>380</v>
      </c>
      <c r="C861" t="s">
        <v>399</v>
      </c>
      <c r="D861" t="s">
        <v>399</v>
      </c>
      <c r="E861" t="s">
        <v>399</v>
      </c>
      <c r="F861" t="s">
        <v>399</v>
      </c>
      <c r="G861" t="s">
        <v>399</v>
      </c>
      <c r="H861" t="s">
        <v>399</v>
      </c>
      <c r="I861" t="s">
        <v>399</v>
      </c>
      <c r="J861" t="s">
        <v>399</v>
      </c>
      <c r="K861">
        <v>0.99</v>
      </c>
      <c r="L861">
        <v>0.99</v>
      </c>
      <c r="M861">
        <v>0.99</v>
      </c>
      <c r="N861">
        <v>0.99</v>
      </c>
      <c r="O861">
        <v>0.99</v>
      </c>
      <c r="P861" t="s">
        <v>410</v>
      </c>
      <c r="Q861" t="s">
        <v>381</v>
      </c>
      <c r="R861" t="s">
        <v>398</v>
      </c>
      <c r="S861" t="s">
        <v>399</v>
      </c>
      <c r="T861" t="s">
        <v>399</v>
      </c>
    </row>
    <row r="862" spans="1:20">
      <c r="A862" t="s">
        <v>2026</v>
      </c>
      <c r="B862" t="s">
        <v>380</v>
      </c>
      <c r="C862" t="s">
        <v>399</v>
      </c>
      <c r="D862">
        <v>0.2</v>
      </c>
      <c r="E862">
        <v>0.2</v>
      </c>
      <c r="F862">
        <v>0.2</v>
      </c>
      <c r="G862">
        <v>0.2</v>
      </c>
      <c r="H862">
        <v>0.2</v>
      </c>
      <c r="I862">
        <v>0.2</v>
      </c>
      <c r="J862">
        <v>0.2</v>
      </c>
      <c r="K862">
        <v>0.2</v>
      </c>
      <c r="L862">
        <v>0.2</v>
      </c>
      <c r="M862">
        <v>0.2</v>
      </c>
      <c r="N862">
        <v>0.2</v>
      </c>
      <c r="O862">
        <v>0.2</v>
      </c>
      <c r="P862" t="s">
        <v>410</v>
      </c>
      <c r="Q862" t="s">
        <v>381</v>
      </c>
      <c r="R862" t="s">
        <v>398</v>
      </c>
      <c r="S862" t="s">
        <v>399</v>
      </c>
      <c r="T862" t="s">
        <v>399</v>
      </c>
    </row>
    <row r="863" spans="1:20">
      <c r="A863" t="s">
        <v>2027</v>
      </c>
      <c r="B863" t="s">
        <v>380</v>
      </c>
      <c r="C863" t="s">
        <v>399</v>
      </c>
      <c r="D863">
        <v>1.5</v>
      </c>
      <c r="E863">
        <v>1.5</v>
      </c>
      <c r="F863">
        <v>1.5</v>
      </c>
      <c r="G863">
        <v>1.5</v>
      </c>
      <c r="H863">
        <v>1.5</v>
      </c>
      <c r="I863">
        <v>1.5</v>
      </c>
      <c r="J863">
        <v>1.5</v>
      </c>
      <c r="K863">
        <v>1.5</v>
      </c>
      <c r="L863">
        <v>1.5</v>
      </c>
      <c r="M863">
        <v>1.5</v>
      </c>
      <c r="N863">
        <v>1.5</v>
      </c>
      <c r="O863">
        <v>1.5</v>
      </c>
      <c r="P863" t="s">
        <v>410</v>
      </c>
      <c r="Q863" t="s">
        <v>381</v>
      </c>
      <c r="R863" t="s">
        <v>398</v>
      </c>
      <c r="S863" t="s">
        <v>399</v>
      </c>
      <c r="T863" t="s">
        <v>399</v>
      </c>
    </row>
    <row r="864" spans="1:20">
      <c r="A864" t="s">
        <v>2028</v>
      </c>
      <c r="B864" t="s">
        <v>380</v>
      </c>
      <c r="C864" t="s">
        <v>399</v>
      </c>
      <c r="D864">
        <v>0.2</v>
      </c>
      <c r="E864">
        <v>0.2</v>
      </c>
      <c r="F864">
        <v>0.2</v>
      </c>
      <c r="G864">
        <v>0.2</v>
      </c>
      <c r="H864">
        <v>0.2</v>
      </c>
      <c r="I864">
        <v>0.2</v>
      </c>
      <c r="J864">
        <v>0.2</v>
      </c>
      <c r="K864">
        <v>0.2</v>
      </c>
      <c r="L864">
        <v>0.2</v>
      </c>
      <c r="M864">
        <v>0.2</v>
      </c>
      <c r="N864">
        <v>0.2</v>
      </c>
      <c r="O864">
        <v>0.2</v>
      </c>
      <c r="P864" t="s">
        <v>410</v>
      </c>
      <c r="Q864" t="s">
        <v>381</v>
      </c>
      <c r="R864" t="s">
        <v>398</v>
      </c>
      <c r="S864" t="s">
        <v>399</v>
      </c>
      <c r="T864" t="s">
        <v>399</v>
      </c>
    </row>
    <row r="865" spans="1:20">
      <c r="A865" t="s">
        <v>2029</v>
      </c>
      <c r="B865" t="s">
        <v>380</v>
      </c>
      <c r="C865" t="s">
        <v>2030</v>
      </c>
      <c r="D865">
        <v>0.1</v>
      </c>
      <c r="E865">
        <v>0.1</v>
      </c>
      <c r="F865">
        <v>0.1</v>
      </c>
      <c r="G865">
        <v>0.1</v>
      </c>
      <c r="H865">
        <v>0.1</v>
      </c>
      <c r="I865">
        <v>0.1</v>
      </c>
      <c r="J865">
        <v>0.1</v>
      </c>
      <c r="K865">
        <v>0.1</v>
      </c>
      <c r="L865">
        <v>0.1</v>
      </c>
      <c r="M865">
        <v>0.1</v>
      </c>
      <c r="N865">
        <v>0.1</v>
      </c>
      <c r="O865">
        <v>0.1</v>
      </c>
      <c r="P865" t="s">
        <v>410</v>
      </c>
      <c r="Q865" t="s">
        <v>381</v>
      </c>
      <c r="R865" t="s">
        <v>398</v>
      </c>
      <c r="S865" t="s">
        <v>399</v>
      </c>
      <c r="T865" t="s">
        <v>399</v>
      </c>
    </row>
    <row r="866" spans="1:20">
      <c r="A866" t="s">
        <v>2031</v>
      </c>
      <c r="B866" t="s">
        <v>380</v>
      </c>
      <c r="C866" t="s">
        <v>399</v>
      </c>
      <c r="D866">
        <v>0.13</v>
      </c>
      <c r="E866">
        <v>0.13</v>
      </c>
      <c r="F866">
        <v>0.13</v>
      </c>
      <c r="G866">
        <v>0.13</v>
      </c>
      <c r="H866">
        <v>0.13</v>
      </c>
      <c r="I866">
        <v>0.13</v>
      </c>
      <c r="J866">
        <v>0.13</v>
      </c>
      <c r="K866">
        <v>0.13</v>
      </c>
      <c r="L866">
        <v>0.13</v>
      </c>
      <c r="M866">
        <v>0.13</v>
      </c>
      <c r="N866">
        <v>0.13</v>
      </c>
      <c r="O866">
        <v>0.13</v>
      </c>
      <c r="P866" t="s">
        <v>410</v>
      </c>
      <c r="Q866" t="s">
        <v>381</v>
      </c>
      <c r="R866" t="s">
        <v>398</v>
      </c>
      <c r="S866" t="s">
        <v>399</v>
      </c>
      <c r="T866" t="s">
        <v>399</v>
      </c>
    </row>
    <row r="867" spans="1:20">
      <c r="A867" t="s">
        <v>2032</v>
      </c>
      <c r="B867" t="s">
        <v>380</v>
      </c>
      <c r="C867" t="s">
        <v>2032</v>
      </c>
      <c r="D867">
        <v>3</v>
      </c>
      <c r="E867">
        <v>3</v>
      </c>
      <c r="F867">
        <v>3</v>
      </c>
      <c r="G867">
        <v>3</v>
      </c>
      <c r="H867">
        <v>3</v>
      </c>
      <c r="I867">
        <v>3</v>
      </c>
      <c r="J867">
        <v>3</v>
      </c>
      <c r="K867">
        <v>3</v>
      </c>
      <c r="L867">
        <v>3</v>
      </c>
      <c r="M867">
        <v>3</v>
      </c>
      <c r="N867">
        <v>3</v>
      </c>
      <c r="O867">
        <v>3</v>
      </c>
      <c r="P867" t="s">
        <v>410</v>
      </c>
      <c r="Q867" t="s">
        <v>381</v>
      </c>
      <c r="R867" t="s">
        <v>398</v>
      </c>
      <c r="S867" t="s">
        <v>399</v>
      </c>
      <c r="T867" t="s">
        <v>399</v>
      </c>
    </row>
    <row r="868" spans="1:20">
      <c r="A868" t="s">
        <v>2033</v>
      </c>
      <c r="B868" t="s">
        <v>380</v>
      </c>
      <c r="C868" t="s">
        <v>399</v>
      </c>
      <c r="D868">
        <v>0.96</v>
      </c>
      <c r="E868">
        <v>0.96</v>
      </c>
      <c r="F868">
        <v>0.96</v>
      </c>
      <c r="G868">
        <v>0.96</v>
      </c>
      <c r="H868">
        <v>0.96</v>
      </c>
      <c r="I868">
        <v>0.96</v>
      </c>
      <c r="J868">
        <v>0.96</v>
      </c>
      <c r="K868">
        <v>0.96</v>
      </c>
      <c r="L868">
        <v>0.96</v>
      </c>
      <c r="M868">
        <v>0.96</v>
      </c>
      <c r="N868">
        <v>0.96</v>
      </c>
      <c r="O868">
        <v>0.96</v>
      </c>
      <c r="P868" t="s">
        <v>410</v>
      </c>
      <c r="Q868" t="s">
        <v>381</v>
      </c>
      <c r="R868" t="s">
        <v>398</v>
      </c>
      <c r="S868" t="s">
        <v>399</v>
      </c>
      <c r="T868" t="s">
        <v>399</v>
      </c>
    </row>
    <row r="869" spans="1:20">
      <c r="A869" t="s">
        <v>2034</v>
      </c>
      <c r="B869" t="s">
        <v>380</v>
      </c>
      <c r="C869" t="s">
        <v>2035</v>
      </c>
      <c r="D869">
        <v>0.96</v>
      </c>
      <c r="E869">
        <v>0.96</v>
      </c>
      <c r="F869">
        <v>0.96</v>
      </c>
      <c r="G869">
        <v>0.96</v>
      </c>
      <c r="H869">
        <v>0.96</v>
      </c>
      <c r="I869">
        <v>0.96</v>
      </c>
      <c r="J869">
        <v>0.96</v>
      </c>
      <c r="K869">
        <v>0.96</v>
      </c>
      <c r="L869">
        <v>0.96</v>
      </c>
      <c r="M869">
        <v>0.96</v>
      </c>
      <c r="N869">
        <v>0.96</v>
      </c>
      <c r="O869">
        <v>0.96</v>
      </c>
      <c r="P869" t="s">
        <v>410</v>
      </c>
      <c r="Q869" t="s">
        <v>381</v>
      </c>
      <c r="R869" t="s">
        <v>398</v>
      </c>
      <c r="S869" t="s">
        <v>399</v>
      </c>
      <c r="T869" t="s">
        <v>399</v>
      </c>
    </row>
    <row r="870" spans="1:20">
      <c r="A870" t="s">
        <v>2036</v>
      </c>
      <c r="B870" t="s">
        <v>380</v>
      </c>
      <c r="C870" t="s">
        <v>399</v>
      </c>
      <c r="D870">
        <v>0.14000000000000001</v>
      </c>
      <c r="E870">
        <v>0.14000000000000001</v>
      </c>
      <c r="F870">
        <v>0.14000000000000001</v>
      </c>
      <c r="G870">
        <v>0.14000000000000001</v>
      </c>
      <c r="H870">
        <v>0.14000000000000001</v>
      </c>
      <c r="I870">
        <v>0.14000000000000001</v>
      </c>
      <c r="J870">
        <v>0.14000000000000001</v>
      </c>
      <c r="K870">
        <v>0.14000000000000001</v>
      </c>
      <c r="L870">
        <v>0.14000000000000001</v>
      </c>
      <c r="M870">
        <v>0.14000000000000001</v>
      </c>
      <c r="N870">
        <v>0.14000000000000001</v>
      </c>
      <c r="O870">
        <v>0.14000000000000001</v>
      </c>
      <c r="P870" t="s">
        <v>410</v>
      </c>
      <c r="Q870" t="s">
        <v>381</v>
      </c>
      <c r="R870" t="s">
        <v>398</v>
      </c>
      <c r="S870" t="s">
        <v>399</v>
      </c>
      <c r="T870" t="s">
        <v>399</v>
      </c>
    </row>
    <row r="871" spans="1:20">
      <c r="A871" t="s">
        <v>2037</v>
      </c>
      <c r="B871" t="s">
        <v>380</v>
      </c>
      <c r="C871" t="s">
        <v>2037</v>
      </c>
      <c r="D871">
        <v>4</v>
      </c>
      <c r="E871">
        <v>4</v>
      </c>
      <c r="F871">
        <v>4</v>
      </c>
      <c r="G871">
        <v>4</v>
      </c>
      <c r="H871">
        <v>4</v>
      </c>
      <c r="I871">
        <v>4</v>
      </c>
      <c r="J871">
        <v>4</v>
      </c>
      <c r="K871">
        <v>4</v>
      </c>
      <c r="L871">
        <v>4</v>
      </c>
      <c r="M871">
        <v>4</v>
      </c>
      <c r="N871">
        <v>4</v>
      </c>
      <c r="O871">
        <v>4</v>
      </c>
      <c r="P871" t="s">
        <v>410</v>
      </c>
      <c r="Q871" t="s">
        <v>381</v>
      </c>
      <c r="R871" t="s">
        <v>398</v>
      </c>
      <c r="S871" t="s">
        <v>399</v>
      </c>
      <c r="T871" t="s">
        <v>399</v>
      </c>
    </row>
    <row r="872" spans="1:20">
      <c r="A872" t="s">
        <v>2038</v>
      </c>
      <c r="B872" t="s">
        <v>380</v>
      </c>
      <c r="C872" t="s">
        <v>2039</v>
      </c>
      <c r="D872">
        <v>0.1</v>
      </c>
      <c r="E872">
        <v>1.5</v>
      </c>
      <c r="F872">
        <v>1.7</v>
      </c>
      <c r="G872">
        <v>1.7</v>
      </c>
      <c r="H872">
        <v>1.7</v>
      </c>
      <c r="I872">
        <v>1.7</v>
      </c>
      <c r="J872">
        <v>1.7</v>
      </c>
      <c r="K872">
        <v>1.7</v>
      </c>
      <c r="L872">
        <v>1.7</v>
      </c>
      <c r="M872">
        <v>1.7</v>
      </c>
      <c r="N872">
        <v>1.7</v>
      </c>
      <c r="O872">
        <v>1.7</v>
      </c>
      <c r="P872" t="s">
        <v>410</v>
      </c>
      <c r="Q872" t="s">
        <v>381</v>
      </c>
      <c r="R872" t="s">
        <v>398</v>
      </c>
      <c r="S872" t="s">
        <v>399</v>
      </c>
      <c r="T872" t="s">
        <v>399</v>
      </c>
    </row>
    <row r="873" spans="1:20">
      <c r="A873" t="s">
        <v>2040</v>
      </c>
      <c r="B873" t="s">
        <v>380</v>
      </c>
      <c r="C873" t="s">
        <v>2040</v>
      </c>
      <c r="D873">
        <v>2</v>
      </c>
      <c r="E873">
        <v>2</v>
      </c>
      <c r="F873">
        <v>2</v>
      </c>
      <c r="G873">
        <v>2</v>
      </c>
      <c r="H873">
        <v>2</v>
      </c>
      <c r="I873">
        <v>2</v>
      </c>
      <c r="J873">
        <v>2</v>
      </c>
      <c r="K873">
        <v>3</v>
      </c>
      <c r="L873">
        <v>3</v>
      </c>
      <c r="M873">
        <v>3</v>
      </c>
      <c r="N873">
        <v>3</v>
      </c>
      <c r="O873">
        <v>3</v>
      </c>
      <c r="P873" t="s">
        <v>410</v>
      </c>
      <c r="Q873" t="s">
        <v>381</v>
      </c>
      <c r="R873" t="s">
        <v>398</v>
      </c>
      <c r="S873" t="s">
        <v>399</v>
      </c>
      <c r="T873" t="s">
        <v>399</v>
      </c>
    </row>
    <row r="874" spans="1:20">
      <c r="A874" t="s">
        <v>2041</v>
      </c>
      <c r="B874" t="s">
        <v>380</v>
      </c>
      <c r="C874" t="s">
        <v>2041</v>
      </c>
      <c r="D874">
        <v>1</v>
      </c>
      <c r="E874">
        <v>1</v>
      </c>
      <c r="F874">
        <v>1</v>
      </c>
      <c r="G874">
        <v>1</v>
      </c>
      <c r="H874">
        <v>1</v>
      </c>
      <c r="I874">
        <v>1</v>
      </c>
      <c r="J874">
        <v>1</v>
      </c>
      <c r="K874">
        <v>1</v>
      </c>
      <c r="L874">
        <v>1</v>
      </c>
      <c r="M874">
        <v>1</v>
      </c>
      <c r="N874">
        <v>1</v>
      </c>
      <c r="O874">
        <v>1</v>
      </c>
      <c r="P874" t="s">
        <v>410</v>
      </c>
      <c r="Q874" t="s">
        <v>381</v>
      </c>
      <c r="R874" t="s">
        <v>398</v>
      </c>
      <c r="S874" t="s">
        <v>399</v>
      </c>
      <c r="T874" t="s">
        <v>399</v>
      </c>
    </row>
    <row r="875" spans="1:20">
      <c r="A875" t="s">
        <v>2042</v>
      </c>
      <c r="B875" t="s">
        <v>380</v>
      </c>
      <c r="C875" t="s">
        <v>2043</v>
      </c>
      <c r="D875">
        <v>0.25</v>
      </c>
      <c r="E875">
        <v>0.25</v>
      </c>
      <c r="F875">
        <v>0.25</v>
      </c>
      <c r="G875">
        <v>0.25</v>
      </c>
      <c r="H875">
        <v>0.3</v>
      </c>
      <c r="I875">
        <v>0.3</v>
      </c>
      <c r="J875">
        <v>0.3</v>
      </c>
      <c r="K875">
        <v>0.3</v>
      </c>
      <c r="L875">
        <v>0.3</v>
      </c>
      <c r="M875">
        <v>0.3</v>
      </c>
      <c r="N875">
        <v>0.3</v>
      </c>
      <c r="O875">
        <v>0.3</v>
      </c>
      <c r="P875" t="s">
        <v>410</v>
      </c>
      <c r="Q875" t="s">
        <v>381</v>
      </c>
      <c r="R875" t="s">
        <v>398</v>
      </c>
      <c r="S875" t="s">
        <v>399</v>
      </c>
      <c r="T875" t="s">
        <v>399</v>
      </c>
    </row>
    <row r="876" spans="1:20">
      <c r="A876" t="s">
        <v>2044</v>
      </c>
      <c r="B876" t="s">
        <v>380</v>
      </c>
      <c r="C876" t="s">
        <v>2045</v>
      </c>
      <c r="D876">
        <v>0.25</v>
      </c>
      <c r="E876">
        <v>0.25</v>
      </c>
      <c r="F876">
        <v>0.25</v>
      </c>
      <c r="G876">
        <v>0.25</v>
      </c>
      <c r="H876">
        <v>0.25</v>
      </c>
      <c r="I876">
        <v>0.25</v>
      </c>
      <c r="J876">
        <v>0.25</v>
      </c>
      <c r="K876">
        <v>0.25</v>
      </c>
      <c r="L876">
        <v>0.25</v>
      </c>
      <c r="M876">
        <v>0.25</v>
      </c>
      <c r="N876">
        <v>0.25</v>
      </c>
      <c r="O876">
        <v>0.25</v>
      </c>
      <c r="P876" t="s">
        <v>410</v>
      </c>
      <c r="Q876" t="s">
        <v>381</v>
      </c>
      <c r="R876" t="s">
        <v>398</v>
      </c>
      <c r="S876" t="s">
        <v>399</v>
      </c>
      <c r="T876" t="s">
        <v>399</v>
      </c>
    </row>
    <row r="877" spans="1:20">
      <c r="A877" t="s">
        <v>2046</v>
      </c>
      <c r="B877" t="s">
        <v>380</v>
      </c>
      <c r="C877" t="s">
        <v>2047</v>
      </c>
      <c r="D877">
        <v>0.5</v>
      </c>
      <c r="E877">
        <v>0.5</v>
      </c>
      <c r="F877">
        <v>0.5</v>
      </c>
      <c r="G877">
        <v>0.5</v>
      </c>
      <c r="H877">
        <v>0.5</v>
      </c>
      <c r="I877">
        <v>0.5</v>
      </c>
      <c r="J877">
        <v>0.5</v>
      </c>
      <c r="K877">
        <v>0.5</v>
      </c>
      <c r="L877">
        <v>0.5</v>
      </c>
      <c r="M877">
        <v>0.5</v>
      </c>
      <c r="N877">
        <v>0.5</v>
      </c>
      <c r="O877">
        <v>0.5</v>
      </c>
      <c r="P877" t="s">
        <v>410</v>
      </c>
      <c r="Q877" t="s">
        <v>381</v>
      </c>
      <c r="R877" t="s">
        <v>398</v>
      </c>
      <c r="S877" t="s">
        <v>399</v>
      </c>
      <c r="T877" t="s">
        <v>399</v>
      </c>
    </row>
    <row r="878" spans="1:20">
      <c r="A878" t="s">
        <v>2048</v>
      </c>
      <c r="B878" t="s">
        <v>380</v>
      </c>
      <c r="C878" t="s">
        <v>2049</v>
      </c>
      <c r="D878">
        <v>0.4</v>
      </c>
      <c r="E878">
        <v>0.4</v>
      </c>
      <c r="F878">
        <v>0.4</v>
      </c>
      <c r="G878">
        <v>0.4</v>
      </c>
      <c r="H878">
        <v>0.4</v>
      </c>
      <c r="I878">
        <v>0.4</v>
      </c>
      <c r="J878">
        <v>0.4</v>
      </c>
      <c r="K878">
        <v>0.4</v>
      </c>
      <c r="L878">
        <v>0.4</v>
      </c>
      <c r="M878">
        <v>0.4</v>
      </c>
      <c r="N878">
        <v>0.4</v>
      </c>
      <c r="O878">
        <v>0.4</v>
      </c>
      <c r="P878" t="s">
        <v>410</v>
      </c>
      <c r="Q878" t="s">
        <v>381</v>
      </c>
      <c r="R878" t="s">
        <v>398</v>
      </c>
      <c r="S878" t="s">
        <v>399</v>
      </c>
      <c r="T878" t="s">
        <v>399</v>
      </c>
    </row>
    <row r="879" spans="1:20">
      <c r="A879" t="s">
        <v>2050</v>
      </c>
      <c r="B879" t="s">
        <v>380</v>
      </c>
      <c r="C879" t="s">
        <v>2050</v>
      </c>
      <c r="D879" t="s">
        <v>399</v>
      </c>
      <c r="E879" t="s">
        <v>399</v>
      </c>
      <c r="F879" t="s">
        <v>399</v>
      </c>
      <c r="G879" t="s">
        <v>399</v>
      </c>
      <c r="H879" t="s">
        <v>399</v>
      </c>
      <c r="I879">
        <v>0.5</v>
      </c>
      <c r="J879">
        <v>0.5</v>
      </c>
      <c r="K879">
        <v>0.5</v>
      </c>
      <c r="L879">
        <v>0.5</v>
      </c>
      <c r="M879">
        <v>0.5</v>
      </c>
      <c r="N879">
        <v>0.5</v>
      </c>
      <c r="O879">
        <v>0.5</v>
      </c>
      <c r="P879" t="s">
        <v>410</v>
      </c>
      <c r="Q879" t="s">
        <v>381</v>
      </c>
      <c r="R879" t="s">
        <v>398</v>
      </c>
      <c r="S879" t="s">
        <v>399</v>
      </c>
      <c r="T879" t="s">
        <v>399</v>
      </c>
    </row>
    <row r="880" spans="1:20">
      <c r="A880" t="s">
        <v>2051</v>
      </c>
      <c r="B880" t="s">
        <v>380</v>
      </c>
      <c r="C880" t="s">
        <v>399</v>
      </c>
      <c r="D880" t="s">
        <v>399</v>
      </c>
      <c r="E880" t="s">
        <v>399</v>
      </c>
      <c r="F880" t="s">
        <v>399</v>
      </c>
      <c r="G880" t="s">
        <v>399</v>
      </c>
      <c r="H880" t="s">
        <v>399</v>
      </c>
      <c r="I880">
        <v>0.99</v>
      </c>
      <c r="J880">
        <v>0.99</v>
      </c>
      <c r="K880">
        <v>0.99</v>
      </c>
      <c r="L880">
        <v>0.99</v>
      </c>
      <c r="M880">
        <v>0.99</v>
      </c>
      <c r="N880">
        <v>0.99</v>
      </c>
      <c r="O880">
        <v>0.99</v>
      </c>
      <c r="P880" t="s">
        <v>410</v>
      </c>
      <c r="Q880" t="s">
        <v>381</v>
      </c>
      <c r="R880" t="s">
        <v>398</v>
      </c>
      <c r="S880" t="s">
        <v>399</v>
      </c>
      <c r="T880" t="s">
        <v>399</v>
      </c>
    </row>
    <row r="881" spans="1:20">
      <c r="A881" t="s">
        <v>2052</v>
      </c>
      <c r="B881" t="s">
        <v>380</v>
      </c>
      <c r="C881" t="s">
        <v>399</v>
      </c>
      <c r="D881" t="s">
        <v>399</v>
      </c>
      <c r="E881" t="s">
        <v>399</v>
      </c>
      <c r="F881" t="s">
        <v>399</v>
      </c>
      <c r="G881" t="s">
        <v>399</v>
      </c>
      <c r="H881" t="s">
        <v>399</v>
      </c>
      <c r="I881">
        <v>0.99</v>
      </c>
      <c r="J881">
        <v>0.99</v>
      </c>
      <c r="K881">
        <v>0.99</v>
      </c>
      <c r="L881">
        <v>0.99</v>
      </c>
      <c r="M881">
        <v>0.99</v>
      </c>
      <c r="N881">
        <v>0.99</v>
      </c>
      <c r="O881">
        <v>0.99</v>
      </c>
      <c r="P881" t="s">
        <v>410</v>
      </c>
      <c r="Q881" t="s">
        <v>381</v>
      </c>
      <c r="R881" t="s">
        <v>398</v>
      </c>
      <c r="S881" t="s">
        <v>399</v>
      </c>
      <c r="T881" t="s">
        <v>399</v>
      </c>
    </row>
    <row r="882" spans="1:20">
      <c r="A882" t="s">
        <v>2053</v>
      </c>
      <c r="B882" t="s">
        <v>380</v>
      </c>
      <c r="C882" t="s">
        <v>399</v>
      </c>
      <c r="D882" t="s">
        <v>399</v>
      </c>
      <c r="E882" t="s">
        <v>399</v>
      </c>
      <c r="F882" t="s">
        <v>399</v>
      </c>
      <c r="G882" t="s">
        <v>399</v>
      </c>
      <c r="H882" t="s">
        <v>399</v>
      </c>
      <c r="I882">
        <v>0.99</v>
      </c>
      <c r="J882">
        <v>0.99</v>
      </c>
      <c r="K882">
        <v>0.99</v>
      </c>
      <c r="L882">
        <v>0.99</v>
      </c>
      <c r="M882">
        <v>0.99</v>
      </c>
      <c r="N882">
        <v>0.99</v>
      </c>
      <c r="O882">
        <v>0.99</v>
      </c>
      <c r="P882" t="s">
        <v>410</v>
      </c>
      <c r="Q882" t="s">
        <v>381</v>
      </c>
      <c r="R882" t="s">
        <v>398</v>
      </c>
      <c r="S882" t="s">
        <v>399</v>
      </c>
      <c r="T882" t="s">
        <v>399</v>
      </c>
    </row>
    <row r="883" spans="1:20">
      <c r="A883" t="s">
        <v>2054</v>
      </c>
      <c r="B883" t="s">
        <v>380</v>
      </c>
      <c r="C883" t="s">
        <v>399</v>
      </c>
      <c r="D883" t="s">
        <v>399</v>
      </c>
      <c r="E883" t="s">
        <v>399</v>
      </c>
      <c r="F883" t="s">
        <v>399</v>
      </c>
      <c r="G883" t="s">
        <v>399</v>
      </c>
      <c r="H883" t="s">
        <v>399</v>
      </c>
      <c r="I883">
        <v>0.99</v>
      </c>
      <c r="J883">
        <v>0.99</v>
      </c>
      <c r="K883">
        <v>0.99</v>
      </c>
      <c r="L883">
        <v>0.99</v>
      </c>
      <c r="M883">
        <v>0.99</v>
      </c>
      <c r="N883">
        <v>0.99</v>
      </c>
      <c r="O883">
        <v>0.99</v>
      </c>
      <c r="P883" t="s">
        <v>410</v>
      </c>
      <c r="Q883" t="s">
        <v>381</v>
      </c>
      <c r="R883" t="s">
        <v>398</v>
      </c>
      <c r="S883" t="s">
        <v>399</v>
      </c>
      <c r="T883" t="s">
        <v>399</v>
      </c>
    </row>
    <row r="884" spans="1:20">
      <c r="A884" t="s">
        <v>2055</v>
      </c>
      <c r="B884" t="s">
        <v>380</v>
      </c>
      <c r="C884" t="s">
        <v>399</v>
      </c>
      <c r="D884" t="s">
        <v>399</v>
      </c>
      <c r="E884" t="s">
        <v>399</v>
      </c>
      <c r="F884" t="s">
        <v>399</v>
      </c>
      <c r="G884" t="s">
        <v>399</v>
      </c>
      <c r="H884" t="s">
        <v>399</v>
      </c>
      <c r="I884">
        <v>0.99</v>
      </c>
      <c r="J884">
        <v>0.99</v>
      </c>
      <c r="K884">
        <v>0.99</v>
      </c>
      <c r="L884">
        <v>0.99</v>
      </c>
      <c r="M884">
        <v>0.99</v>
      </c>
      <c r="N884">
        <v>0.99</v>
      </c>
      <c r="O884">
        <v>0.99</v>
      </c>
      <c r="P884" t="s">
        <v>410</v>
      </c>
      <c r="Q884" t="s">
        <v>381</v>
      </c>
      <c r="R884" t="s">
        <v>398</v>
      </c>
      <c r="S884" t="s">
        <v>399</v>
      </c>
      <c r="T884" t="s">
        <v>399</v>
      </c>
    </row>
    <row r="885" spans="1:20">
      <c r="A885" t="s">
        <v>2056</v>
      </c>
      <c r="B885" t="s">
        <v>380</v>
      </c>
      <c r="C885" t="s">
        <v>399</v>
      </c>
      <c r="D885" t="s">
        <v>399</v>
      </c>
      <c r="E885" t="s">
        <v>399</v>
      </c>
      <c r="F885" t="s">
        <v>399</v>
      </c>
      <c r="G885" t="s">
        <v>399</v>
      </c>
      <c r="H885" t="s">
        <v>399</v>
      </c>
      <c r="I885">
        <v>0.99</v>
      </c>
      <c r="J885">
        <v>0.99</v>
      </c>
      <c r="K885">
        <v>0.99</v>
      </c>
      <c r="L885">
        <v>0.99</v>
      </c>
      <c r="M885">
        <v>0.99</v>
      </c>
      <c r="N885">
        <v>0.99</v>
      </c>
      <c r="O885">
        <v>0.99</v>
      </c>
      <c r="P885" t="s">
        <v>410</v>
      </c>
      <c r="Q885" t="s">
        <v>381</v>
      </c>
      <c r="R885" t="s">
        <v>398</v>
      </c>
      <c r="S885" t="s">
        <v>399</v>
      </c>
      <c r="T885" t="s">
        <v>399</v>
      </c>
    </row>
    <row r="886" spans="1:20">
      <c r="A886" t="s">
        <v>2057</v>
      </c>
      <c r="B886" t="s">
        <v>380</v>
      </c>
      <c r="C886" t="s">
        <v>399</v>
      </c>
      <c r="D886" t="s">
        <v>399</v>
      </c>
      <c r="E886" t="s">
        <v>399</v>
      </c>
      <c r="F886" t="s">
        <v>399</v>
      </c>
      <c r="G886" t="s">
        <v>399</v>
      </c>
      <c r="H886" t="s">
        <v>399</v>
      </c>
      <c r="I886">
        <v>0.99</v>
      </c>
      <c r="J886">
        <v>0.99</v>
      </c>
      <c r="K886">
        <v>0.99</v>
      </c>
      <c r="L886">
        <v>0.99</v>
      </c>
      <c r="M886">
        <v>0.99</v>
      </c>
      <c r="N886">
        <v>0.99</v>
      </c>
      <c r="O886">
        <v>0.99</v>
      </c>
      <c r="P886" t="s">
        <v>410</v>
      </c>
      <c r="Q886" t="s">
        <v>381</v>
      </c>
      <c r="R886" t="s">
        <v>398</v>
      </c>
      <c r="S886" t="s">
        <v>399</v>
      </c>
      <c r="T886" t="s">
        <v>399</v>
      </c>
    </row>
    <row r="887" spans="1:20">
      <c r="A887" t="s">
        <v>2058</v>
      </c>
      <c r="B887" t="s">
        <v>380</v>
      </c>
      <c r="C887" t="s">
        <v>399</v>
      </c>
      <c r="D887" t="s">
        <v>399</v>
      </c>
      <c r="E887" t="s">
        <v>399</v>
      </c>
      <c r="F887" t="s">
        <v>399</v>
      </c>
      <c r="G887" t="s">
        <v>399</v>
      </c>
      <c r="H887" t="s">
        <v>399</v>
      </c>
      <c r="I887">
        <v>0.99</v>
      </c>
      <c r="J887">
        <v>0.99</v>
      </c>
      <c r="K887">
        <v>0.99</v>
      </c>
      <c r="L887">
        <v>0.99</v>
      </c>
      <c r="M887">
        <v>0.99</v>
      </c>
      <c r="N887">
        <v>0.99</v>
      </c>
      <c r="O887">
        <v>0.99</v>
      </c>
      <c r="P887" t="s">
        <v>410</v>
      </c>
      <c r="Q887" t="s">
        <v>381</v>
      </c>
      <c r="R887" t="s">
        <v>398</v>
      </c>
      <c r="S887" t="s">
        <v>399</v>
      </c>
      <c r="T887" t="s">
        <v>399</v>
      </c>
    </row>
    <row r="888" spans="1:20">
      <c r="A888" t="s">
        <v>2059</v>
      </c>
      <c r="B888" t="s">
        <v>380</v>
      </c>
      <c r="C888" t="s">
        <v>399</v>
      </c>
      <c r="D888" t="s">
        <v>399</v>
      </c>
      <c r="E888" t="s">
        <v>399</v>
      </c>
      <c r="F888" t="s">
        <v>399</v>
      </c>
      <c r="G888" t="s">
        <v>399</v>
      </c>
      <c r="H888" t="s">
        <v>399</v>
      </c>
      <c r="I888" t="s">
        <v>399</v>
      </c>
      <c r="J888" t="s">
        <v>399</v>
      </c>
      <c r="K888">
        <v>0.99</v>
      </c>
      <c r="L888">
        <v>0.99</v>
      </c>
      <c r="M888">
        <v>0.99</v>
      </c>
      <c r="N888">
        <v>0.99</v>
      </c>
      <c r="O888">
        <v>0.99</v>
      </c>
      <c r="P888" t="s">
        <v>410</v>
      </c>
      <c r="Q888" t="s">
        <v>381</v>
      </c>
      <c r="R888" t="s">
        <v>398</v>
      </c>
      <c r="S888" t="s">
        <v>399</v>
      </c>
      <c r="T888" t="s">
        <v>399</v>
      </c>
    </row>
    <row r="889" spans="1:20">
      <c r="A889" t="s">
        <v>2060</v>
      </c>
      <c r="B889" t="s">
        <v>380</v>
      </c>
      <c r="C889" t="s">
        <v>399</v>
      </c>
      <c r="D889" t="s">
        <v>399</v>
      </c>
      <c r="E889" t="s">
        <v>399</v>
      </c>
      <c r="F889" t="s">
        <v>399</v>
      </c>
      <c r="G889" t="s">
        <v>399</v>
      </c>
      <c r="H889" t="s">
        <v>399</v>
      </c>
      <c r="I889" t="s">
        <v>399</v>
      </c>
      <c r="J889" t="s">
        <v>399</v>
      </c>
      <c r="K889">
        <v>0.99</v>
      </c>
      <c r="L889">
        <v>0.99</v>
      </c>
      <c r="M889">
        <v>0.99</v>
      </c>
      <c r="N889">
        <v>0.99</v>
      </c>
      <c r="O889">
        <v>0.99</v>
      </c>
      <c r="P889" t="s">
        <v>410</v>
      </c>
      <c r="Q889" t="s">
        <v>381</v>
      </c>
      <c r="R889" t="s">
        <v>398</v>
      </c>
      <c r="S889" t="s">
        <v>399</v>
      </c>
      <c r="T889" t="s">
        <v>399</v>
      </c>
    </row>
    <row r="890" spans="1:20">
      <c r="A890" t="s">
        <v>2061</v>
      </c>
      <c r="B890" t="s">
        <v>380</v>
      </c>
      <c r="C890" t="s">
        <v>399</v>
      </c>
      <c r="D890" t="s">
        <v>399</v>
      </c>
      <c r="E890" t="s">
        <v>399</v>
      </c>
      <c r="F890" t="s">
        <v>399</v>
      </c>
      <c r="G890" t="s">
        <v>399</v>
      </c>
      <c r="H890" t="s">
        <v>399</v>
      </c>
      <c r="I890" t="s">
        <v>399</v>
      </c>
      <c r="J890" t="s">
        <v>399</v>
      </c>
      <c r="K890">
        <v>0.99</v>
      </c>
      <c r="L890">
        <v>0.99</v>
      </c>
      <c r="M890">
        <v>0.99</v>
      </c>
      <c r="N890">
        <v>0.99</v>
      </c>
      <c r="O890">
        <v>0.99</v>
      </c>
      <c r="P890" t="s">
        <v>410</v>
      </c>
      <c r="Q890" t="s">
        <v>381</v>
      </c>
      <c r="R890" t="s">
        <v>398</v>
      </c>
      <c r="S890" t="s">
        <v>399</v>
      </c>
      <c r="T890" t="s">
        <v>399</v>
      </c>
    </row>
    <row r="891" spans="1:20">
      <c r="A891" t="s">
        <v>2062</v>
      </c>
      <c r="B891" t="s">
        <v>380</v>
      </c>
      <c r="C891" t="s">
        <v>399</v>
      </c>
      <c r="D891" t="s">
        <v>399</v>
      </c>
      <c r="E891" t="s">
        <v>399</v>
      </c>
      <c r="F891" t="s">
        <v>399</v>
      </c>
      <c r="G891" t="s">
        <v>399</v>
      </c>
      <c r="H891" t="s">
        <v>399</v>
      </c>
      <c r="I891" t="s">
        <v>399</v>
      </c>
      <c r="J891" t="s">
        <v>399</v>
      </c>
      <c r="K891">
        <v>0.99</v>
      </c>
      <c r="L891">
        <v>0.99</v>
      </c>
      <c r="M891">
        <v>0.99</v>
      </c>
      <c r="N891">
        <v>0.99</v>
      </c>
      <c r="O891">
        <v>0.99</v>
      </c>
      <c r="P891" t="s">
        <v>410</v>
      </c>
      <c r="Q891" t="s">
        <v>381</v>
      </c>
      <c r="R891" t="s">
        <v>398</v>
      </c>
      <c r="S891" t="s">
        <v>399</v>
      </c>
      <c r="T891" t="s">
        <v>399</v>
      </c>
    </row>
    <row r="892" spans="1:20">
      <c r="A892" t="s">
        <v>2063</v>
      </c>
      <c r="B892" t="s">
        <v>380</v>
      </c>
      <c r="C892" t="s">
        <v>2064</v>
      </c>
      <c r="D892">
        <v>0.6</v>
      </c>
      <c r="E892">
        <v>0.6</v>
      </c>
      <c r="F892">
        <v>0.6</v>
      </c>
      <c r="G892">
        <v>0.6</v>
      </c>
      <c r="H892">
        <v>0.6</v>
      </c>
      <c r="I892">
        <v>0.6</v>
      </c>
      <c r="J892">
        <v>0.6</v>
      </c>
      <c r="K892">
        <v>0.6</v>
      </c>
      <c r="L892">
        <v>0.6</v>
      </c>
      <c r="M892">
        <v>0.6</v>
      </c>
      <c r="N892">
        <v>0.6</v>
      </c>
      <c r="O892">
        <v>0.6</v>
      </c>
      <c r="P892" t="s">
        <v>410</v>
      </c>
      <c r="Q892" t="s">
        <v>381</v>
      </c>
      <c r="R892" t="s">
        <v>398</v>
      </c>
      <c r="S892" t="s">
        <v>399</v>
      </c>
      <c r="T892" t="s">
        <v>399</v>
      </c>
    </row>
    <row r="893" spans="1:20">
      <c r="A893" t="s">
        <v>2065</v>
      </c>
      <c r="B893" t="s">
        <v>380</v>
      </c>
      <c r="C893" t="s">
        <v>2066</v>
      </c>
      <c r="D893">
        <v>1.7</v>
      </c>
      <c r="E893">
        <v>1.73</v>
      </c>
      <c r="F893">
        <v>1.73</v>
      </c>
      <c r="G893">
        <v>1.73</v>
      </c>
      <c r="H893">
        <v>1.73</v>
      </c>
      <c r="I893">
        <v>1.73</v>
      </c>
      <c r="J893">
        <v>1.73</v>
      </c>
      <c r="K893">
        <v>1.73</v>
      </c>
      <c r="L893">
        <v>1.73</v>
      </c>
      <c r="M893">
        <v>1.73</v>
      </c>
      <c r="N893">
        <v>1.73</v>
      </c>
      <c r="O893">
        <v>1.73</v>
      </c>
      <c r="P893" t="s">
        <v>410</v>
      </c>
      <c r="Q893" t="s">
        <v>381</v>
      </c>
      <c r="R893" t="s">
        <v>398</v>
      </c>
      <c r="S893" t="s">
        <v>399</v>
      </c>
      <c r="T893" t="s">
        <v>399</v>
      </c>
    </row>
    <row r="894" spans="1:20">
      <c r="A894" t="s">
        <v>2067</v>
      </c>
      <c r="B894" t="s">
        <v>380</v>
      </c>
      <c r="C894" t="s">
        <v>2067</v>
      </c>
      <c r="D894">
        <v>1</v>
      </c>
      <c r="E894">
        <v>1</v>
      </c>
      <c r="F894">
        <v>1</v>
      </c>
      <c r="G894">
        <v>1</v>
      </c>
      <c r="H894">
        <v>1</v>
      </c>
      <c r="I894">
        <v>1</v>
      </c>
      <c r="J894">
        <v>1</v>
      </c>
      <c r="K894">
        <v>1</v>
      </c>
      <c r="L894">
        <v>1</v>
      </c>
      <c r="M894">
        <v>1</v>
      </c>
      <c r="N894">
        <v>1</v>
      </c>
      <c r="O894">
        <v>1</v>
      </c>
      <c r="P894" t="s">
        <v>410</v>
      </c>
      <c r="Q894" t="s">
        <v>381</v>
      </c>
      <c r="R894" t="s">
        <v>398</v>
      </c>
      <c r="S894" t="s">
        <v>399</v>
      </c>
      <c r="T894" t="s">
        <v>399</v>
      </c>
    </row>
    <row r="895" spans="1:20">
      <c r="A895" t="s">
        <v>2068</v>
      </c>
      <c r="B895" t="s">
        <v>380</v>
      </c>
      <c r="C895" t="s">
        <v>399</v>
      </c>
      <c r="D895">
        <v>0.33</v>
      </c>
      <c r="E895">
        <v>0.33</v>
      </c>
      <c r="F895">
        <v>0.33</v>
      </c>
      <c r="G895">
        <v>0.33</v>
      </c>
      <c r="H895">
        <v>0.33</v>
      </c>
      <c r="I895">
        <v>0.33</v>
      </c>
      <c r="J895">
        <v>0.33</v>
      </c>
      <c r="K895">
        <v>0.33</v>
      </c>
      <c r="L895">
        <v>0.33</v>
      </c>
      <c r="M895">
        <v>0.33</v>
      </c>
      <c r="N895">
        <v>0.33</v>
      </c>
      <c r="O895">
        <v>0.33</v>
      </c>
      <c r="P895" t="s">
        <v>410</v>
      </c>
      <c r="Q895" t="s">
        <v>381</v>
      </c>
      <c r="R895" t="s">
        <v>398</v>
      </c>
      <c r="S895" t="s">
        <v>399</v>
      </c>
      <c r="T895" t="s">
        <v>399</v>
      </c>
    </row>
    <row r="896" spans="1:20">
      <c r="A896" t="s">
        <v>2069</v>
      </c>
      <c r="B896" t="s">
        <v>380</v>
      </c>
      <c r="C896" t="s">
        <v>2069</v>
      </c>
      <c r="D896">
        <v>2</v>
      </c>
      <c r="E896">
        <v>2</v>
      </c>
      <c r="F896">
        <v>2</v>
      </c>
      <c r="G896">
        <v>2</v>
      </c>
      <c r="H896">
        <v>2</v>
      </c>
      <c r="I896">
        <v>2</v>
      </c>
      <c r="J896">
        <v>2</v>
      </c>
      <c r="K896">
        <v>2</v>
      </c>
      <c r="L896">
        <v>2</v>
      </c>
      <c r="M896">
        <v>2</v>
      </c>
      <c r="N896">
        <v>2</v>
      </c>
      <c r="O896">
        <v>2</v>
      </c>
      <c r="P896" t="s">
        <v>410</v>
      </c>
      <c r="Q896" t="s">
        <v>381</v>
      </c>
      <c r="R896" t="s">
        <v>398</v>
      </c>
      <c r="S896" t="s">
        <v>399</v>
      </c>
      <c r="T896" t="s">
        <v>399</v>
      </c>
    </row>
    <row r="897" spans="1:20">
      <c r="A897" t="s">
        <v>2070</v>
      </c>
      <c r="B897" t="s">
        <v>380</v>
      </c>
      <c r="C897" t="s">
        <v>2070</v>
      </c>
      <c r="D897">
        <v>2</v>
      </c>
      <c r="E897">
        <v>2</v>
      </c>
      <c r="F897">
        <v>2</v>
      </c>
      <c r="G897">
        <v>2</v>
      </c>
      <c r="H897">
        <v>2</v>
      </c>
      <c r="I897">
        <v>2</v>
      </c>
      <c r="J897">
        <v>2</v>
      </c>
      <c r="K897">
        <v>2</v>
      </c>
      <c r="L897">
        <v>2</v>
      </c>
      <c r="M897">
        <v>2</v>
      </c>
      <c r="N897">
        <v>2</v>
      </c>
      <c r="O897">
        <v>2</v>
      </c>
      <c r="P897" t="s">
        <v>410</v>
      </c>
      <c r="Q897" t="s">
        <v>381</v>
      </c>
      <c r="R897" t="s">
        <v>398</v>
      </c>
      <c r="S897" t="s">
        <v>399</v>
      </c>
      <c r="T897" t="s">
        <v>399</v>
      </c>
    </row>
    <row r="898" spans="1:20">
      <c r="A898" t="s">
        <v>2071</v>
      </c>
      <c r="B898" t="s">
        <v>380</v>
      </c>
      <c r="C898" t="s">
        <v>2072</v>
      </c>
      <c r="D898">
        <v>0.6</v>
      </c>
      <c r="E898">
        <v>0.6</v>
      </c>
      <c r="F898">
        <v>0.6</v>
      </c>
      <c r="G898">
        <v>0.7</v>
      </c>
      <c r="H898">
        <v>0.7</v>
      </c>
      <c r="I898">
        <v>0.7</v>
      </c>
      <c r="J898">
        <v>0.7</v>
      </c>
      <c r="K898">
        <v>0.7</v>
      </c>
      <c r="L898">
        <v>0.7</v>
      </c>
      <c r="M898">
        <v>0.7</v>
      </c>
      <c r="N898">
        <v>0.7</v>
      </c>
      <c r="O898">
        <v>0.7</v>
      </c>
      <c r="P898" t="s">
        <v>410</v>
      </c>
      <c r="Q898" t="s">
        <v>381</v>
      </c>
      <c r="R898" t="s">
        <v>398</v>
      </c>
      <c r="S898" t="s">
        <v>399</v>
      </c>
      <c r="T898" t="s">
        <v>399</v>
      </c>
    </row>
    <row r="899" spans="1:20">
      <c r="A899" t="s">
        <v>2073</v>
      </c>
      <c r="B899" t="s">
        <v>380</v>
      </c>
      <c r="C899" t="s">
        <v>2074</v>
      </c>
      <c r="D899">
        <v>0.9</v>
      </c>
      <c r="E899">
        <v>0.9</v>
      </c>
      <c r="F899">
        <v>0.9</v>
      </c>
      <c r="G899">
        <v>0.9</v>
      </c>
      <c r="H899">
        <v>0.9</v>
      </c>
      <c r="I899">
        <v>0.9</v>
      </c>
      <c r="J899">
        <v>0.9</v>
      </c>
      <c r="K899">
        <v>0.9</v>
      </c>
      <c r="L899">
        <v>0.9</v>
      </c>
      <c r="M899">
        <v>0.9</v>
      </c>
      <c r="N899">
        <v>0.9</v>
      </c>
      <c r="O899">
        <v>0.9</v>
      </c>
      <c r="P899" t="s">
        <v>410</v>
      </c>
      <c r="Q899" t="s">
        <v>381</v>
      </c>
      <c r="R899" t="s">
        <v>398</v>
      </c>
      <c r="S899" t="s">
        <v>399</v>
      </c>
      <c r="T899" t="s">
        <v>399</v>
      </c>
    </row>
    <row r="900" spans="1:20">
      <c r="A900" t="s">
        <v>2075</v>
      </c>
      <c r="B900" t="s">
        <v>380</v>
      </c>
      <c r="C900" t="s">
        <v>2075</v>
      </c>
      <c r="D900">
        <v>1</v>
      </c>
      <c r="E900">
        <v>1</v>
      </c>
      <c r="F900">
        <v>1</v>
      </c>
      <c r="G900">
        <v>1</v>
      </c>
      <c r="H900">
        <v>1</v>
      </c>
      <c r="I900">
        <v>1</v>
      </c>
      <c r="J900">
        <v>1</v>
      </c>
      <c r="K900">
        <v>1</v>
      </c>
      <c r="L900">
        <v>1</v>
      </c>
      <c r="M900">
        <v>1</v>
      </c>
      <c r="N900">
        <v>1</v>
      </c>
      <c r="O900">
        <v>1</v>
      </c>
      <c r="P900" t="s">
        <v>410</v>
      </c>
      <c r="Q900" t="s">
        <v>381</v>
      </c>
      <c r="R900" t="s">
        <v>398</v>
      </c>
      <c r="S900" t="s">
        <v>399</v>
      </c>
      <c r="T900" t="s">
        <v>399</v>
      </c>
    </row>
    <row r="901" spans="1:20">
      <c r="A901" t="s">
        <v>2076</v>
      </c>
      <c r="B901" t="s">
        <v>380</v>
      </c>
      <c r="C901" t="s">
        <v>2077</v>
      </c>
      <c r="D901">
        <v>0.3</v>
      </c>
      <c r="E901">
        <v>0.3</v>
      </c>
      <c r="F901">
        <v>0.3</v>
      </c>
      <c r="G901">
        <v>0.3</v>
      </c>
      <c r="H901">
        <v>0.3</v>
      </c>
      <c r="I901">
        <v>0.3</v>
      </c>
      <c r="J901">
        <v>0.3</v>
      </c>
      <c r="K901">
        <v>0.3</v>
      </c>
      <c r="L901">
        <v>0.3</v>
      </c>
      <c r="M901">
        <v>0.3</v>
      </c>
      <c r="N901">
        <v>0.3</v>
      </c>
      <c r="O901">
        <v>0.3</v>
      </c>
      <c r="P901" t="s">
        <v>410</v>
      </c>
      <c r="Q901" t="s">
        <v>381</v>
      </c>
      <c r="R901" t="s">
        <v>398</v>
      </c>
      <c r="S901" t="s">
        <v>399</v>
      </c>
      <c r="T901" t="s">
        <v>399</v>
      </c>
    </row>
    <row r="902" spans="1:20">
      <c r="A902" t="s">
        <v>2078</v>
      </c>
      <c r="B902" t="s">
        <v>380</v>
      </c>
      <c r="C902" t="s">
        <v>2079</v>
      </c>
      <c r="D902">
        <v>0.15</v>
      </c>
      <c r="E902">
        <v>0.15</v>
      </c>
      <c r="F902">
        <v>0.15</v>
      </c>
      <c r="G902">
        <v>0.15</v>
      </c>
      <c r="H902">
        <v>0.15</v>
      </c>
      <c r="I902">
        <v>0.15</v>
      </c>
      <c r="J902">
        <v>0.15</v>
      </c>
      <c r="K902">
        <v>0.15</v>
      </c>
      <c r="L902">
        <v>0.15</v>
      </c>
      <c r="M902">
        <v>0.15</v>
      </c>
      <c r="N902">
        <v>0.15</v>
      </c>
      <c r="O902">
        <v>0.15</v>
      </c>
      <c r="P902" t="s">
        <v>410</v>
      </c>
      <c r="Q902" t="s">
        <v>381</v>
      </c>
      <c r="R902" t="s">
        <v>398</v>
      </c>
      <c r="S902" t="s">
        <v>399</v>
      </c>
      <c r="T902" t="s">
        <v>399</v>
      </c>
    </row>
    <row r="903" spans="1:20">
      <c r="A903" t="s">
        <v>2080</v>
      </c>
      <c r="B903" t="s">
        <v>380</v>
      </c>
      <c r="C903" t="s">
        <v>2081</v>
      </c>
      <c r="D903">
        <v>0.15</v>
      </c>
      <c r="E903">
        <v>0.15</v>
      </c>
      <c r="F903">
        <v>0.15</v>
      </c>
      <c r="G903">
        <v>0.15</v>
      </c>
      <c r="H903">
        <v>0.15</v>
      </c>
      <c r="I903">
        <v>0.15</v>
      </c>
      <c r="J903">
        <v>0.15</v>
      </c>
      <c r="K903">
        <v>0.15</v>
      </c>
      <c r="L903">
        <v>0.15</v>
      </c>
      <c r="M903">
        <v>0.15</v>
      </c>
      <c r="N903">
        <v>0.15</v>
      </c>
      <c r="O903">
        <v>0.15</v>
      </c>
      <c r="P903" t="s">
        <v>410</v>
      </c>
      <c r="Q903" t="s">
        <v>381</v>
      </c>
      <c r="R903" t="s">
        <v>398</v>
      </c>
      <c r="S903" t="s">
        <v>399</v>
      </c>
      <c r="T903" t="s">
        <v>399</v>
      </c>
    </row>
    <row r="904" spans="1:20">
      <c r="A904" t="s">
        <v>2082</v>
      </c>
      <c r="B904" t="s">
        <v>380</v>
      </c>
      <c r="C904" t="s">
        <v>2082</v>
      </c>
      <c r="D904">
        <v>1</v>
      </c>
      <c r="E904">
        <v>1</v>
      </c>
      <c r="F904">
        <v>1</v>
      </c>
      <c r="G904">
        <v>1</v>
      </c>
      <c r="H904">
        <v>1</v>
      </c>
      <c r="I904">
        <v>1</v>
      </c>
      <c r="J904">
        <v>1</v>
      </c>
      <c r="K904">
        <v>1</v>
      </c>
      <c r="L904">
        <v>1</v>
      </c>
      <c r="M904">
        <v>1</v>
      </c>
      <c r="N904">
        <v>1</v>
      </c>
      <c r="O904">
        <v>1</v>
      </c>
      <c r="P904" t="s">
        <v>410</v>
      </c>
      <c r="Q904" t="s">
        <v>381</v>
      </c>
      <c r="R904" t="s">
        <v>398</v>
      </c>
      <c r="S904" t="s">
        <v>399</v>
      </c>
      <c r="T904" t="s">
        <v>399</v>
      </c>
    </row>
    <row r="905" spans="1:20">
      <c r="A905" t="s">
        <v>2083</v>
      </c>
      <c r="B905" t="s">
        <v>380</v>
      </c>
      <c r="C905" t="s">
        <v>399</v>
      </c>
      <c r="D905" t="s">
        <v>399</v>
      </c>
      <c r="E905">
        <v>0.5</v>
      </c>
      <c r="F905">
        <v>0.5</v>
      </c>
      <c r="G905">
        <v>0.5</v>
      </c>
      <c r="H905">
        <v>0.5</v>
      </c>
      <c r="I905">
        <v>0.5</v>
      </c>
      <c r="J905">
        <v>0.5</v>
      </c>
      <c r="K905">
        <v>0.5</v>
      </c>
      <c r="L905">
        <v>0.5</v>
      </c>
      <c r="M905">
        <v>0.5</v>
      </c>
      <c r="N905">
        <v>0.5</v>
      </c>
      <c r="O905">
        <v>0.5</v>
      </c>
      <c r="P905" t="s">
        <v>410</v>
      </c>
      <c r="Q905" t="s">
        <v>381</v>
      </c>
      <c r="R905" t="s">
        <v>398</v>
      </c>
      <c r="S905" t="s">
        <v>399</v>
      </c>
      <c r="T905" t="s">
        <v>399</v>
      </c>
    </row>
    <row r="906" spans="1:20">
      <c r="A906" t="s">
        <v>2084</v>
      </c>
      <c r="B906" t="s">
        <v>380</v>
      </c>
      <c r="C906" t="s">
        <v>399</v>
      </c>
      <c r="D906" t="s">
        <v>399</v>
      </c>
      <c r="E906" t="s">
        <v>399</v>
      </c>
      <c r="F906" t="s">
        <v>399</v>
      </c>
      <c r="G906" t="s">
        <v>399</v>
      </c>
      <c r="H906" t="s">
        <v>399</v>
      </c>
      <c r="I906">
        <v>0.99</v>
      </c>
      <c r="J906">
        <v>0.99</v>
      </c>
      <c r="K906">
        <v>0.99</v>
      </c>
      <c r="L906">
        <v>0.99</v>
      </c>
      <c r="M906">
        <v>0.99</v>
      </c>
      <c r="N906">
        <v>0.99</v>
      </c>
      <c r="O906">
        <v>0.99</v>
      </c>
      <c r="P906" t="s">
        <v>410</v>
      </c>
      <c r="Q906" t="s">
        <v>381</v>
      </c>
      <c r="R906" t="s">
        <v>398</v>
      </c>
      <c r="S906" t="s">
        <v>399</v>
      </c>
      <c r="T906" t="s">
        <v>399</v>
      </c>
    </row>
    <row r="907" spans="1:20">
      <c r="A907" t="s">
        <v>2085</v>
      </c>
      <c r="B907" t="s">
        <v>380</v>
      </c>
      <c r="C907" t="s">
        <v>399</v>
      </c>
      <c r="D907" t="s">
        <v>399</v>
      </c>
      <c r="E907" t="s">
        <v>399</v>
      </c>
      <c r="F907" t="s">
        <v>399</v>
      </c>
      <c r="G907" t="s">
        <v>399</v>
      </c>
      <c r="H907" t="s">
        <v>399</v>
      </c>
      <c r="I907">
        <v>0.99</v>
      </c>
      <c r="J907">
        <v>0.99</v>
      </c>
      <c r="K907">
        <v>0.99</v>
      </c>
      <c r="L907">
        <v>0.99</v>
      </c>
      <c r="M907">
        <v>0.99</v>
      </c>
      <c r="N907">
        <v>0.99</v>
      </c>
      <c r="O907">
        <v>0.99</v>
      </c>
      <c r="P907" t="s">
        <v>410</v>
      </c>
      <c r="Q907" t="s">
        <v>381</v>
      </c>
      <c r="R907" t="s">
        <v>398</v>
      </c>
      <c r="S907" t="s">
        <v>399</v>
      </c>
      <c r="T907" t="s">
        <v>399</v>
      </c>
    </row>
    <row r="908" spans="1:20">
      <c r="A908" t="s">
        <v>2086</v>
      </c>
      <c r="B908" t="s">
        <v>380</v>
      </c>
      <c r="C908" t="s">
        <v>399</v>
      </c>
      <c r="D908" t="s">
        <v>399</v>
      </c>
      <c r="E908" t="s">
        <v>399</v>
      </c>
      <c r="F908" t="s">
        <v>399</v>
      </c>
      <c r="G908" t="s">
        <v>399</v>
      </c>
      <c r="H908" t="s">
        <v>399</v>
      </c>
      <c r="I908">
        <v>0.99</v>
      </c>
      <c r="J908">
        <v>0.99</v>
      </c>
      <c r="K908">
        <v>0.99</v>
      </c>
      <c r="L908">
        <v>0.99</v>
      </c>
      <c r="M908">
        <v>0.99</v>
      </c>
      <c r="N908">
        <v>0.99</v>
      </c>
      <c r="O908">
        <v>0.99</v>
      </c>
      <c r="P908" t="s">
        <v>410</v>
      </c>
      <c r="Q908" t="s">
        <v>381</v>
      </c>
      <c r="R908" t="s">
        <v>398</v>
      </c>
      <c r="S908" t="s">
        <v>399</v>
      </c>
      <c r="T908" t="s">
        <v>399</v>
      </c>
    </row>
    <row r="909" spans="1:20">
      <c r="A909" t="s">
        <v>2087</v>
      </c>
      <c r="B909" t="s">
        <v>380</v>
      </c>
      <c r="C909" t="s">
        <v>399</v>
      </c>
      <c r="D909" t="s">
        <v>399</v>
      </c>
      <c r="E909" t="s">
        <v>399</v>
      </c>
      <c r="F909" t="s">
        <v>399</v>
      </c>
      <c r="G909" t="s">
        <v>399</v>
      </c>
      <c r="H909" t="s">
        <v>399</v>
      </c>
      <c r="I909">
        <v>0.99</v>
      </c>
      <c r="J909">
        <v>0.99</v>
      </c>
      <c r="K909">
        <v>0.99</v>
      </c>
      <c r="L909">
        <v>0.99</v>
      </c>
      <c r="M909">
        <v>0.99</v>
      </c>
      <c r="N909">
        <v>0.99</v>
      </c>
      <c r="O909">
        <v>0.99</v>
      </c>
      <c r="P909" t="s">
        <v>410</v>
      </c>
      <c r="Q909" t="s">
        <v>381</v>
      </c>
      <c r="R909" t="s">
        <v>398</v>
      </c>
      <c r="S909" t="s">
        <v>399</v>
      </c>
      <c r="T909" t="s">
        <v>399</v>
      </c>
    </row>
    <row r="910" spans="1:20">
      <c r="A910" t="s">
        <v>2088</v>
      </c>
      <c r="B910" t="s">
        <v>380</v>
      </c>
      <c r="C910" t="s">
        <v>399</v>
      </c>
      <c r="D910" t="s">
        <v>399</v>
      </c>
      <c r="E910" t="s">
        <v>399</v>
      </c>
      <c r="F910" t="s">
        <v>399</v>
      </c>
      <c r="G910" t="s">
        <v>399</v>
      </c>
      <c r="H910" t="s">
        <v>399</v>
      </c>
      <c r="I910">
        <v>0.99</v>
      </c>
      <c r="J910">
        <v>0.99</v>
      </c>
      <c r="K910">
        <v>0.99</v>
      </c>
      <c r="L910">
        <v>0.99</v>
      </c>
      <c r="M910">
        <v>0.99</v>
      </c>
      <c r="N910">
        <v>0.99</v>
      </c>
      <c r="O910">
        <v>0.99</v>
      </c>
      <c r="P910" t="s">
        <v>410</v>
      </c>
      <c r="Q910" t="s">
        <v>381</v>
      </c>
      <c r="R910" t="s">
        <v>398</v>
      </c>
      <c r="S910" t="s">
        <v>399</v>
      </c>
      <c r="T910" t="s">
        <v>399</v>
      </c>
    </row>
    <row r="911" spans="1:20">
      <c r="A911" t="s">
        <v>2089</v>
      </c>
      <c r="B911" t="s">
        <v>380</v>
      </c>
      <c r="C911" t="s">
        <v>399</v>
      </c>
      <c r="D911" t="s">
        <v>399</v>
      </c>
      <c r="E911" t="s">
        <v>399</v>
      </c>
      <c r="F911" t="s">
        <v>399</v>
      </c>
      <c r="G911" t="s">
        <v>399</v>
      </c>
      <c r="H911" t="s">
        <v>399</v>
      </c>
      <c r="I911" t="s">
        <v>399</v>
      </c>
      <c r="J911" t="s">
        <v>399</v>
      </c>
      <c r="K911">
        <v>0.99</v>
      </c>
      <c r="L911">
        <v>0.99</v>
      </c>
      <c r="M911">
        <v>0.99</v>
      </c>
      <c r="N911">
        <v>0.99</v>
      </c>
      <c r="O911">
        <v>0.99</v>
      </c>
      <c r="P911" t="s">
        <v>410</v>
      </c>
      <c r="Q911" t="s">
        <v>381</v>
      </c>
      <c r="R911" t="s">
        <v>398</v>
      </c>
      <c r="S911" t="s">
        <v>399</v>
      </c>
      <c r="T911" t="s">
        <v>399</v>
      </c>
    </row>
    <row r="912" spans="1:20">
      <c r="A912" t="s">
        <v>2090</v>
      </c>
      <c r="B912" t="s">
        <v>380</v>
      </c>
      <c r="C912" t="s">
        <v>399</v>
      </c>
      <c r="D912" t="s">
        <v>399</v>
      </c>
      <c r="E912" t="s">
        <v>399</v>
      </c>
      <c r="F912" t="s">
        <v>399</v>
      </c>
      <c r="G912" t="s">
        <v>399</v>
      </c>
      <c r="H912" t="s">
        <v>399</v>
      </c>
      <c r="I912" t="s">
        <v>399</v>
      </c>
      <c r="J912" t="s">
        <v>399</v>
      </c>
      <c r="K912">
        <v>0.99</v>
      </c>
      <c r="L912">
        <v>0.99</v>
      </c>
      <c r="M912">
        <v>0.99</v>
      </c>
      <c r="N912">
        <v>0.99</v>
      </c>
      <c r="O912">
        <v>0.99</v>
      </c>
      <c r="P912" t="s">
        <v>410</v>
      </c>
      <c r="Q912" t="s">
        <v>381</v>
      </c>
      <c r="R912" t="s">
        <v>398</v>
      </c>
      <c r="S912" t="s">
        <v>399</v>
      </c>
      <c r="T912" t="s">
        <v>399</v>
      </c>
    </row>
    <row r="913" spans="1:20">
      <c r="A913" t="s">
        <v>2091</v>
      </c>
      <c r="B913" t="s">
        <v>380</v>
      </c>
      <c r="C913" t="s">
        <v>399</v>
      </c>
      <c r="D913" t="s">
        <v>399</v>
      </c>
      <c r="E913" t="s">
        <v>399</v>
      </c>
      <c r="F913" t="s">
        <v>399</v>
      </c>
      <c r="G913" t="s">
        <v>399</v>
      </c>
      <c r="H913" t="s">
        <v>399</v>
      </c>
      <c r="I913" t="s">
        <v>399</v>
      </c>
      <c r="J913" t="s">
        <v>399</v>
      </c>
      <c r="K913">
        <v>0.99</v>
      </c>
      <c r="L913">
        <v>0.99</v>
      </c>
      <c r="M913">
        <v>0.99</v>
      </c>
      <c r="N913">
        <v>0.99</v>
      </c>
      <c r="O913">
        <v>0.99</v>
      </c>
      <c r="P913" t="s">
        <v>410</v>
      </c>
      <c r="Q913" t="s">
        <v>381</v>
      </c>
      <c r="R913" t="s">
        <v>398</v>
      </c>
      <c r="S913" t="s">
        <v>399</v>
      </c>
      <c r="T913" t="s">
        <v>399</v>
      </c>
    </row>
    <row r="914" spans="1:20">
      <c r="A914" t="s">
        <v>2092</v>
      </c>
      <c r="B914" t="s">
        <v>380</v>
      </c>
      <c r="C914" t="s">
        <v>399</v>
      </c>
      <c r="D914" t="s">
        <v>399</v>
      </c>
      <c r="E914" t="s">
        <v>399</v>
      </c>
      <c r="F914" t="s">
        <v>399</v>
      </c>
      <c r="G914" t="s">
        <v>399</v>
      </c>
      <c r="H914" t="s">
        <v>399</v>
      </c>
      <c r="I914" t="s">
        <v>399</v>
      </c>
      <c r="J914" t="s">
        <v>399</v>
      </c>
      <c r="K914">
        <v>0.99</v>
      </c>
      <c r="L914">
        <v>0.99</v>
      </c>
      <c r="M914">
        <v>0.99</v>
      </c>
      <c r="N914">
        <v>0.99</v>
      </c>
      <c r="O914">
        <v>0.99</v>
      </c>
      <c r="P914" t="s">
        <v>410</v>
      </c>
      <c r="Q914" t="s">
        <v>381</v>
      </c>
      <c r="R914" t="s">
        <v>398</v>
      </c>
      <c r="S914" t="s">
        <v>399</v>
      </c>
      <c r="T914" t="s">
        <v>399</v>
      </c>
    </row>
    <row r="915" spans="1:20">
      <c r="A915" t="s">
        <v>2093</v>
      </c>
      <c r="B915" t="s">
        <v>380</v>
      </c>
      <c r="C915" t="s">
        <v>2094</v>
      </c>
      <c r="D915">
        <v>0.5</v>
      </c>
      <c r="E915">
        <v>0.5</v>
      </c>
      <c r="F915">
        <v>0.5</v>
      </c>
      <c r="G915">
        <v>0.5</v>
      </c>
      <c r="H915">
        <v>0.5</v>
      </c>
      <c r="I915">
        <v>0.5</v>
      </c>
      <c r="J915">
        <v>0.5</v>
      </c>
      <c r="K915">
        <v>0.5</v>
      </c>
      <c r="L915">
        <v>0.5</v>
      </c>
      <c r="M915">
        <v>0.5</v>
      </c>
      <c r="N915">
        <v>0.5</v>
      </c>
      <c r="O915">
        <v>0.5</v>
      </c>
      <c r="P915" t="s">
        <v>410</v>
      </c>
      <c r="Q915" t="s">
        <v>381</v>
      </c>
      <c r="R915" t="s">
        <v>398</v>
      </c>
      <c r="S915" t="s">
        <v>399</v>
      </c>
      <c r="T915" t="s">
        <v>399</v>
      </c>
    </row>
    <row r="916" spans="1:20">
      <c r="A916" t="s">
        <v>2095</v>
      </c>
      <c r="B916" t="s">
        <v>380</v>
      </c>
      <c r="C916" t="s">
        <v>2095</v>
      </c>
      <c r="D916">
        <v>4</v>
      </c>
      <c r="E916">
        <v>4</v>
      </c>
      <c r="F916">
        <v>4</v>
      </c>
      <c r="G916">
        <v>4</v>
      </c>
      <c r="H916">
        <v>4</v>
      </c>
      <c r="I916">
        <v>4</v>
      </c>
      <c r="J916">
        <v>4</v>
      </c>
      <c r="K916">
        <v>4</v>
      </c>
      <c r="L916">
        <v>4</v>
      </c>
      <c r="M916">
        <v>4</v>
      </c>
      <c r="N916">
        <v>4</v>
      </c>
      <c r="O916">
        <v>4</v>
      </c>
      <c r="P916" t="s">
        <v>410</v>
      </c>
      <c r="Q916" t="s">
        <v>381</v>
      </c>
      <c r="R916" t="s">
        <v>398</v>
      </c>
      <c r="S916" t="s">
        <v>399</v>
      </c>
      <c r="T916" t="s">
        <v>399</v>
      </c>
    </row>
    <row r="917" spans="1:20">
      <c r="A917" t="s">
        <v>2096</v>
      </c>
      <c r="B917" t="s">
        <v>380</v>
      </c>
      <c r="C917" t="s">
        <v>2097</v>
      </c>
      <c r="D917">
        <v>0.2</v>
      </c>
      <c r="E917">
        <v>0.2</v>
      </c>
      <c r="F917">
        <v>0.2</v>
      </c>
      <c r="G917">
        <v>0.2</v>
      </c>
      <c r="H917">
        <v>0.2</v>
      </c>
      <c r="I917">
        <v>0.2</v>
      </c>
      <c r="J917">
        <v>0.2</v>
      </c>
      <c r="K917">
        <v>0.2</v>
      </c>
      <c r="L917">
        <v>0.2</v>
      </c>
      <c r="M917">
        <v>0.2</v>
      </c>
      <c r="N917">
        <v>0.2</v>
      </c>
      <c r="O917">
        <v>0.2</v>
      </c>
      <c r="P917" t="s">
        <v>410</v>
      </c>
      <c r="Q917" t="s">
        <v>381</v>
      </c>
      <c r="R917" t="s">
        <v>398</v>
      </c>
      <c r="S917" t="s">
        <v>399</v>
      </c>
      <c r="T917" t="s">
        <v>399</v>
      </c>
    </row>
    <row r="918" spans="1:20">
      <c r="A918" t="s">
        <v>2098</v>
      </c>
      <c r="B918" t="s">
        <v>380</v>
      </c>
      <c r="C918" t="s">
        <v>399</v>
      </c>
      <c r="D918" t="s">
        <v>399</v>
      </c>
      <c r="E918" t="s">
        <v>399</v>
      </c>
      <c r="F918" t="s">
        <v>399</v>
      </c>
      <c r="G918" t="s">
        <v>399</v>
      </c>
      <c r="H918" t="s">
        <v>399</v>
      </c>
      <c r="I918">
        <v>0.99</v>
      </c>
      <c r="J918">
        <v>0.99</v>
      </c>
      <c r="K918">
        <v>0.99</v>
      </c>
      <c r="L918">
        <v>0.99</v>
      </c>
      <c r="M918">
        <v>0.99</v>
      </c>
      <c r="N918">
        <v>0.99</v>
      </c>
      <c r="O918">
        <v>0.99</v>
      </c>
      <c r="P918" t="s">
        <v>410</v>
      </c>
      <c r="Q918" t="s">
        <v>381</v>
      </c>
      <c r="R918" t="s">
        <v>398</v>
      </c>
      <c r="S918" t="s">
        <v>399</v>
      </c>
      <c r="T918" t="s">
        <v>399</v>
      </c>
    </row>
    <row r="919" spans="1:20">
      <c r="A919" t="s">
        <v>2099</v>
      </c>
      <c r="B919" t="s">
        <v>380</v>
      </c>
      <c r="C919" t="s">
        <v>399</v>
      </c>
      <c r="D919" t="s">
        <v>399</v>
      </c>
      <c r="E919" t="s">
        <v>399</v>
      </c>
      <c r="F919" t="s">
        <v>399</v>
      </c>
      <c r="G919" t="s">
        <v>399</v>
      </c>
      <c r="H919" t="s">
        <v>399</v>
      </c>
      <c r="I919">
        <v>0.99</v>
      </c>
      <c r="J919">
        <v>0.99</v>
      </c>
      <c r="K919">
        <v>0.99</v>
      </c>
      <c r="L919">
        <v>0.99</v>
      </c>
      <c r="M919">
        <v>0.99</v>
      </c>
      <c r="N919">
        <v>0.99</v>
      </c>
      <c r="O919">
        <v>0.99</v>
      </c>
      <c r="P919" t="s">
        <v>410</v>
      </c>
      <c r="Q919" t="s">
        <v>381</v>
      </c>
      <c r="R919" t="s">
        <v>398</v>
      </c>
      <c r="S919" t="s">
        <v>399</v>
      </c>
      <c r="T919" t="s">
        <v>399</v>
      </c>
    </row>
    <row r="920" spans="1:20">
      <c r="A920" t="s">
        <v>2100</v>
      </c>
      <c r="B920" t="s">
        <v>380</v>
      </c>
      <c r="C920" t="s">
        <v>399</v>
      </c>
      <c r="D920" t="s">
        <v>399</v>
      </c>
      <c r="E920" t="s">
        <v>399</v>
      </c>
      <c r="F920" t="s">
        <v>399</v>
      </c>
      <c r="G920" t="s">
        <v>399</v>
      </c>
      <c r="H920" t="s">
        <v>399</v>
      </c>
      <c r="I920">
        <v>0.99</v>
      </c>
      <c r="J920">
        <v>0.99</v>
      </c>
      <c r="K920">
        <v>0.99</v>
      </c>
      <c r="L920">
        <v>0.99</v>
      </c>
      <c r="M920">
        <v>0.99</v>
      </c>
      <c r="N920">
        <v>0.99</v>
      </c>
      <c r="O920">
        <v>0.99</v>
      </c>
      <c r="P920" t="s">
        <v>410</v>
      </c>
      <c r="Q920" t="s">
        <v>381</v>
      </c>
      <c r="R920" t="s">
        <v>398</v>
      </c>
      <c r="S920" t="s">
        <v>399</v>
      </c>
      <c r="T920" t="s">
        <v>399</v>
      </c>
    </row>
    <row r="921" spans="1:20">
      <c r="A921" t="s">
        <v>2101</v>
      </c>
      <c r="B921" t="s">
        <v>380</v>
      </c>
      <c r="C921" t="s">
        <v>399</v>
      </c>
      <c r="D921" t="s">
        <v>399</v>
      </c>
      <c r="E921" t="s">
        <v>399</v>
      </c>
      <c r="F921" t="s">
        <v>399</v>
      </c>
      <c r="G921" t="s">
        <v>399</v>
      </c>
      <c r="H921" t="s">
        <v>399</v>
      </c>
      <c r="I921">
        <v>0.99</v>
      </c>
      <c r="J921">
        <v>0.99</v>
      </c>
      <c r="K921">
        <v>0.99</v>
      </c>
      <c r="L921">
        <v>0.99</v>
      </c>
      <c r="M921">
        <v>0.99</v>
      </c>
      <c r="N921">
        <v>0.99</v>
      </c>
      <c r="O921">
        <v>0.99</v>
      </c>
      <c r="P921" t="s">
        <v>410</v>
      </c>
      <c r="Q921" t="s">
        <v>381</v>
      </c>
      <c r="R921" t="s">
        <v>398</v>
      </c>
      <c r="S921" t="s">
        <v>399</v>
      </c>
      <c r="T921" t="s">
        <v>399</v>
      </c>
    </row>
    <row r="922" spans="1:20">
      <c r="A922" t="s">
        <v>2102</v>
      </c>
      <c r="B922" t="s">
        <v>380</v>
      </c>
      <c r="C922" t="s">
        <v>399</v>
      </c>
      <c r="D922" t="s">
        <v>399</v>
      </c>
      <c r="E922" t="s">
        <v>399</v>
      </c>
      <c r="F922" t="s">
        <v>399</v>
      </c>
      <c r="G922" t="s">
        <v>399</v>
      </c>
      <c r="H922" t="s">
        <v>399</v>
      </c>
      <c r="I922" t="s">
        <v>399</v>
      </c>
      <c r="J922" t="s">
        <v>399</v>
      </c>
      <c r="K922">
        <v>0.99</v>
      </c>
      <c r="L922">
        <v>0.99</v>
      </c>
      <c r="M922">
        <v>0.99</v>
      </c>
      <c r="N922">
        <v>0.99</v>
      </c>
      <c r="O922">
        <v>0.99</v>
      </c>
      <c r="P922" t="s">
        <v>410</v>
      </c>
      <c r="Q922" t="s">
        <v>381</v>
      </c>
      <c r="R922" t="s">
        <v>398</v>
      </c>
      <c r="S922" t="s">
        <v>399</v>
      </c>
      <c r="T922" t="s">
        <v>399</v>
      </c>
    </row>
    <row r="923" spans="1:20">
      <c r="A923" t="s">
        <v>2103</v>
      </c>
      <c r="B923" t="s">
        <v>380</v>
      </c>
      <c r="C923" t="s">
        <v>399</v>
      </c>
      <c r="D923" t="s">
        <v>399</v>
      </c>
      <c r="E923" t="s">
        <v>399</v>
      </c>
      <c r="F923" t="s">
        <v>399</v>
      </c>
      <c r="G923" t="s">
        <v>399</v>
      </c>
      <c r="H923" t="s">
        <v>399</v>
      </c>
      <c r="I923" t="s">
        <v>399</v>
      </c>
      <c r="J923" t="s">
        <v>399</v>
      </c>
      <c r="K923">
        <v>0.99</v>
      </c>
      <c r="L923">
        <v>0.99</v>
      </c>
      <c r="M923">
        <v>0.99</v>
      </c>
      <c r="N923">
        <v>0.99</v>
      </c>
      <c r="O923">
        <v>0.99</v>
      </c>
      <c r="P923" t="s">
        <v>410</v>
      </c>
      <c r="Q923" t="s">
        <v>381</v>
      </c>
      <c r="R923" t="s">
        <v>398</v>
      </c>
      <c r="S923" t="s">
        <v>399</v>
      </c>
      <c r="T923" t="s">
        <v>399</v>
      </c>
    </row>
    <row r="924" spans="1:20">
      <c r="A924" t="s">
        <v>2104</v>
      </c>
      <c r="B924" t="s">
        <v>380</v>
      </c>
      <c r="C924" t="s">
        <v>399</v>
      </c>
      <c r="D924" t="s">
        <v>399</v>
      </c>
      <c r="E924" t="s">
        <v>399</v>
      </c>
      <c r="F924" t="s">
        <v>399</v>
      </c>
      <c r="G924" t="s">
        <v>399</v>
      </c>
      <c r="H924" t="s">
        <v>399</v>
      </c>
      <c r="I924" t="s">
        <v>399</v>
      </c>
      <c r="J924" t="s">
        <v>399</v>
      </c>
      <c r="K924">
        <v>0.99</v>
      </c>
      <c r="L924">
        <v>0.99</v>
      </c>
      <c r="M924">
        <v>0.99</v>
      </c>
      <c r="N924">
        <v>0.99</v>
      </c>
      <c r="O924">
        <v>0.99</v>
      </c>
      <c r="P924" t="s">
        <v>410</v>
      </c>
      <c r="Q924" t="s">
        <v>381</v>
      </c>
      <c r="R924" t="s">
        <v>398</v>
      </c>
      <c r="S924" t="s">
        <v>399</v>
      </c>
      <c r="T924" t="s">
        <v>399</v>
      </c>
    </row>
    <row r="925" spans="1:20">
      <c r="A925" t="s">
        <v>2105</v>
      </c>
      <c r="B925" t="s">
        <v>380</v>
      </c>
      <c r="C925" t="s">
        <v>2106</v>
      </c>
      <c r="D925">
        <v>0.5</v>
      </c>
      <c r="E925">
        <v>0.54</v>
      </c>
      <c r="F925">
        <v>0.54</v>
      </c>
      <c r="G925">
        <v>0.54</v>
      </c>
      <c r="H925">
        <v>0.54</v>
      </c>
      <c r="I925">
        <v>0.54</v>
      </c>
      <c r="J925">
        <v>0.54</v>
      </c>
      <c r="K925">
        <v>0.54</v>
      </c>
      <c r="L925">
        <v>0.54</v>
      </c>
      <c r="M925">
        <v>0.54</v>
      </c>
      <c r="N925">
        <v>0.54</v>
      </c>
      <c r="O925">
        <v>0.54</v>
      </c>
      <c r="P925" t="s">
        <v>410</v>
      </c>
      <c r="Q925" t="s">
        <v>381</v>
      </c>
      <c r="R925" t="s">
        <v>398</v>
      </c>
      <c r="S925" t="s">
        <v>399</v>
      </c>
      <c r="T925" t="s">
        <v>399</v>
      </c>
    </row>
    <row r="926" spans="1:20">
      <c r="A926" t="s">
        <v>2107</v>
      </c>
      <c r="B926" t="s">
        <v>380</v>
      </c>
      <c r="C926" t="s">
        <v>2107</v>
      </c>
      <c r="D926">
        <v>1</v>
      </c>
      <c r="E926">
        <v>1</v>
      </c>
      <c r="F926">
        <v>1</v>
      </c>
      <c r="G926">
        <v>1</v>
      </c>
      <c r="H926">
        <v>1</v>
      </c>
      <c r="I926">
        <v>1</v>
      </c>
      <c r="J926">
        <v>1</v>
      </c>
      <c r="K926">
        <v>1</v>
      </c>
      <c r="L926">
        <v>1</v>
      </c>
      <c r="M926">
        <v>1</v>
      </c>
      <c r="N926">
        <v>1</v>
      </c>
      <c r="O926">
        <v>1</v>
      </c>
      <c r="P926" t="s">
        <v>410</v>
      </c>
      <c r="Q926" t="s">
        <v>381</v>
      </c>
      <c r="R926" t="s">
        <v>398</v>
      </c>
      <c r="S926" t="s">
        <v>399</v>
      </c>
      <c r="T926" t="s">
        <v>399</v>
      </c>
    </row>
    <row r="927" spans="1:20">
      <c r="A927" t="s">
        <v>2108</v>
      </c>
      <c r="B927" t="s">
        <v>380</v>
      </c>
      <c r="C927" t="s">
        <v>2108</v>
      </c>
      <c r="D927">
        <v>1</v>
      </c>
      <c r="E927">
        <v>1</v>
      </c>
      <c r="F927">
        <v>1</v>
      </c>
      <c r="G927">
        <v>1</v>
      </c>
      <c r="H927">
        <v>1</v>
      </c>
      <c r="I927">
        <v>1</v>
      </c>
      <c r="J927">
        <v>1</v>
      </c>
      <c r="K927">
        <v>3</v>
      </c>
      <c r="L927">
        <v>3</v>
      </c>
      <c r="M927">
        <v>3</v>
      </c>
      <c r="N927">
        <v>3</v>
      </c>
      <c r="O927">
        <v>3</v>
      </c>
      <c r="P927" t="s">
        <v>410</v>
      </c>
      <c r="Q927" t="s">
        <v>381</v>
      </c>
      <c r="R927" t="s">
        <v>398</v>
      </c>
      <c r="S927" t="s">
        <v>399</v>
      </c>
      <c r="T927" t="s">
        <v>399</v>
      </c>
    </row>
    <row r="928" spans="1:20">
      <c r="A928" t="s">
        <v>2109</v>
      </c>
      <c r="B928" t="s">
        <v>380</v>
      </c>
      <c r="C928" t="s">
        <v>399</v>
      </c>
      <c r="D928" t="s">
        <v>399</v>
      </c>
      <c r="E928" t="s">
        <v>399</v>
      </c>
      <c r="F928" t="s">
        <v>399</v>
      </c>
      <c r="G928" t="s">
        <v>399</v>
      </c>
      <c r="H928" t="s">
        <v>399</v>
      </c>
      <c r="I928">
        <v>0.99</v>
      </c>
      <c r="J928">
        <v>0.99</v>
      </c>
      <c r="K928">
        <v>0.99</v>
      </c>
      <c r="L928">
        <v>0.99</v>
      </c>
      <c r="M928">
        <v>0.99</v>
      </c>
      <c r="N928">
        <v>0.99</v>
      </c>
      <c r="O928">
        <v>0.99</v>
      </c>
      <c r="P928" t="s">
        <v>410</v>
      </c>
      <c r="Q928" t="s">
        <v>381</v>
      </c>
      <c r="R928" t="s">
        <v>398</v>
      </c>
      <c r="S928" t="s">
        <v>399</v>
      </c>
      <c r="T928" t="s">
        <v>399</v>
      </c>
    </row>
    <row r="929" spans="1:20">
      <c r="A929" t="s">
        <v>2110</v>
      </c>
      <c r="B929" t="s">
        <v>380</v>
      </c>
      <c r="C929" t="s">
        <v>399</v>
      </c>
      <c r="D929" t="s">
        <v>399</v>
      </c>
      <c r="E929" t="s">
        <v>399</v>
      </c>
      <c r="F929" t="s">
        <v>399</v>
      </c>
      <c r="G929" t="s">
        <v>399</v>
      </c>
      <c r="H929" t="s">
        <v>399</v>
      </c>
      <c r="I929">
        <v>0.99</v>
      </c>
      <c r="J929">
        <v>0.99</v>
      </c>
      <c r="K929">
        <v>0.99</v>
      </c>
      <c r="L929">
        <v>0.99</v>
      </c>
      <c r="M929">
        <v>0.99</v>
      </c>
      <c r="N929">
        <v>0.99</v>
      </c>
      <c r="O929">
        <v>0.99</v>
      </c>
      <c r="P929" t="s">
        <v>410</v>
      </c>
      <c r="Q929" t="s">
        <v>381</v>
      </c>
      <c r="R929" t="s">
        <v>398</v>
      </c>
      <c r="S929" t="s">
        <v>399</v>
      </c>
      <c r="T929" t="s">
        <v>399</v>
      </c>
    </row>
    <row r="930" spans="1:20">
      <c r="A930" t="s">
        <v>2111</v>
      </c>
      <c r="B930" t="s">
        <v>380</v>
      </c>
      <c r="C930" t="s">
        <v>399</v>
      </c>
      <c r="D930" t="s">
        <v>399</v>
      </c>
      <c r="E930" t="s">
        <v>399</v>
      </c>
      <c r="F930" t="s">
        <v>399</v>
      </c>
      <c r="G930" t="s">
        <v>399</v>
      </c>
      <c r="H930" t="s">
        <v>399</v>
      </c>
      <c r="I930" t="s">
        <v>399</v>
      </c>
      <c r="J930" t="s">
        <v>399</v>
      </c>
      <c r="K930">
        <v>0.99</v>
      </c>
      <c r="L930">
        <v>0.99</v>
      </c>
      <c r="M930">
        <v>0.99</v>
      </c>
      <c r="N930">
        <v>0.99</v>
      </c>
      <c r="O930">
        <v>0.99</v>
      </c>
      <c r="P930" t="s">
        <v>410</v>
      </c>
      <c r="Q930" t="s">
        <v>381</v>
      </c>
      <c r="R930" t="s">
        <v>398</v>
      </c>
      <c r="S930" t="s">
        <v>399</v>
      </c>
      <c r="T930" t="s">
        <v>399</v>
      </c>
    </row>
    <row r="931" spans="1:20">
      <c r="A931" t="s">
        <v>2112</v>
      </c>
      <c r="B931" t="s">
        <v>380</v>
      </c>
      <c r="C931" t="s">
        <v>399</v>
      </c>
      <c r="D931" t="s">
        <v>399</v>
      </c>
      <c r="E931" t="s">
        <v>399</v>
      </c>
      <c r="F931" t="s">
        <v>399</v>
      </c>
      <c r="G931" t="s">
        <v>399</v>
      </c>
      <c r="H931" t="s">
        <v>399</v>
      </c>
      <c r="I931" t="s">
        <v>399</v>
      </c>
      <c r="J931" t="s">
        <v>399</v>
      </c>
      <c r="K931">
        <v>0.99</v>
      </c>
      <c r="L931">
        <v>0.99</v>
      </c>
      <c r="M931">
        <v>0.99</v>
      </c>
      <c r="N931">
        <v>0.99</v>
      </c>
      <c r="O931">
        <v>0.99</v>
      </c>
      <c r="P931" t="s">
        <v>410</v>
      </c>
      <c r="Q931" t="s">
        <v>381</v>
      </c>
      <c r="R931" t="s">
        <v>398</v>
      </c>
      <c r="S931" t="s">
        <v>399</v>
      </c>
      <c r="T931" t="s">
        <v>399</v>
      </c>
    </row>
    <row r="932" spans="1:20">
      <c r="A932" t="s">
        <v>2113</v>
      </c>
      <c r="B932" t="s">
        <v>380</v>
      </c>
      <c r="C932" t="s">
        <v>399</v>
      </c>
      <c r="D932" t="s">
        <v>399</v>
      </c>
      <c r="E932" t="s">
        <v>399</v>
      </c>
      <c r="F932" t="s">
        <v>399</v>
      </c>
      <c r="G932" t="s">
        <v>399</v>
      </c>
      <c r="H932" t="s">
        <v>399</v>
      </c>
      <c r="I932" t="s">
        <v>399</v>
      </c>
      <c r="J932" t="s">
        <v>399</v>
      </c>
      <c r="K932">
        <v>0.99</v>
      </c>
      <c r="L932">
        <v>0.99</v>
      </c>
      <c r="M932">
        <v>0.99</v>
      </c>
      <c r="N932">
        <v>0.99</v>
      </c>
      <c r="O932">
        <v>0.99</v>
      </c>
      <c r="P932" t="s">
        <v>410</v>
      </c>
      <c r="Q932" t="s">
        <v>381</v>
      </c>
      <c r="R932" t="s">
        <v>398</v>
      </c>
      <c r="S932" t="s">
        <v>399</v>
      </c>
      <c r="T932" t="s">
        <v>399</v>
      </c>
    </row>
    <row r="933" spans="1:20">
      <c r="A933" t="s">
        <v>2114</v>
      </c>
      <c r="B933" t="s">
        <v>380</v>
      </c>
      <c r="C933" t="s">
        <v>2115</v>
      </c>
      <c r="D933">
        <v>1.2</v>
      </c>
      <c r="E933">
        <v>1.2</v>
      </c>
      <c r="F933">
        <v>1.2</v>
      </c>
      <c r="G933">
        <v>1.2</v>
      </c>
      <c r="H933">
        <v>1.2</v>
      </c>
      <c r="I933">
        <v>1.2</v>
      </c>
      <c r="J933">
        <v>1.2</v>
      </c>
      <c r="K933">
        <v>1.2</v>
      </c>
      <c r="L933">
        <v>1.2</v>
      </c>
      <c r="M933">
        <v>1.2</v>
      </c>
      <c r="N933">
        <v>1.2</v>
      </c>
      <c r="O933">
        <v>1.2</v>
      </c>
      <c r="P933" t="s">
        <v>410</v>
      </c>
      <c r="Q933" t="s">
        <v>381</v>
      </c>
      <c r="R933" t="s">
        <v>398</v>
      </c>
      <c r="S933" t="s">
        <v>399</v>
      </c>
      <c r="T933" t="s">
        <v>399</v>
      </c>
    </row>
    <row r="934" spans="1:20">
      <c r="A934" t="s">
        <v>2116</v>
      </c>
      <c r="B934" t="s">
        <v>380</v>
      </c>
      <c r="C934" t="s">
        <v>2116</v>
      </c>
      <c r="D934">
        <v>4</v>
      </c>
      <c r="E934">
        <v>4</v>
      </c>
      <c r="F934">
        <v>4</v>
      </c>
      <c r="G934">
        <v>4</v>
      </c>
      <c r="H934">
        <v>4</v>
      </c>
      <c r="I934">
        <v>4</v>
      </c>
      <c r="J934">
        <v>4</v>
      </c>
      <c r="K934">
        <v>4</v>
      </c>
      <c r="L934">
        <v>4</v>
      </c>
      <c r="M934">
        <v>4</v>
      </c>
      <c r="N934">
        <v>4</v>
      </c>
      <c r="O934">
        <v>4</v>
      </c>
      <c r="P934" t="s">
        <v>410</v>
      </c>
      <c r="Q934" t="s">
        <v>381</v>
      </c>
      <c r="R934" t="s">
        <v>398</v>
      </c>
      <c r="S934" t="s">
        <v>399</v>
      </c>
      <c r="T934" t="s">
        <v>399</v>
      </c>
    </row>
    <row r="935" spans="1:20">
      <c r="A935" t="s">
        <v>2117</v>
      </c>
      <c r="B935" t="s">
        <v>380</v>
      </c>
      <c r="C935" t="s">
        <v>2117</v>
      </c>
      <c r="D935">
        <v>0.4</v>
      </c>
      <c r="E935">
        <v>0.4</v>
      </c>
      <c r="F935">
        <v>0.4</v>
      </c>
      <c r="G935">
        <v>0.4</v>
      </c>
      <c r="H935">
        <v>0.4</v>
      </c>
      <c r="I935">
        <v>0.4</v>
      </c>
      <c r="J935">
        <v>0.4</v>
      </c>
      <c r="K935">
        <v>0.4</v>
      </c>
      <c r="L935">
        <v>0.4</v>
      </c>
      <c r="M935">
        <v>0.4</v>
      </c>
      <c r="N935">
        <v>0.4</v>
      </c>
      <c r="O935">
        <v>0.4</v>
      </c>
      <c r="P935" t="s">
        <v>410</v>
      </c>
      <c r="Q935" t="s">
        <v>381</v>
      </c>
      <c r="R935" t="s">
        <v>398</v>
      </c>
      <c r="S935" t="s">
        <v>399</v>
      </c>
      <c r="T935" t="s">
        <v>399</v>
      </c>
    </row>
    <row r="936" spans="1:20">
      <c r="A936" t="s">
        <v>2118</v>
      </c>
      <c r="B936" t="s">
        <v>380</v>
      </c>
      <c r="C936" t="s">
        <v>399</v>
      </c>
      <c r="D936" t="s">
        <v>399</v>
      </c>
      <c r="E936" t="s">
        <v>399</v>
      </c>
      <c r="F936" t="s">
        <v>399</v>
      </c>
      <c r="G936" t="s">
        <v>399</v>
      </c>
      <c r="H936" t="s">
        <v>399</v>
      </c>
      <c r="I936" t="s">
        <v>399</v>
      </c>
      <c r="J936" t="s">
        <v>399</v>
      </c>
      <c r="K936">
        <v>0.99</v>
      </c>
      <c r="L936">
        <v>0.99</v>
      </c>
      <c r="M936">
        <v>0.99</v>
      </c>
      <c r="N936">
        <v>0.99</v>
      </c>
      <c r="O936">
        <v>0.99</v>
      </c>
      <c r="P936" t="s">
        <v>410</v>
      </c>
      <c r="Q936" t="s">
        <v>381</v>
      </c>
      <c r="R936" t="s">
        <v>398</v>
      </c>
      <c r="S936" t="s">
        <v>399</v>
      </c>
      <c r="T936" t="s">
        <v>399</v>
      </c>
    </row>
    <row r="937" spans="1:20">
      <c r="A937" t="s">
        <v>2119</v>
      </c>
      <c r="B937" t="s">
        <v>380</v>
      </c>
      <c r="C937" t="s">
        <v>399</v>
      </c>
      <c r="D937" t="s">
        <v>399</v>
      </c>
      <c r="E937" t="s">
        <v>399</v>
      </c>
      <c r="F937" t="s">
        <v>399</v>
      </c>
      <c r="G937" t="s">
        <v>399</v>
      </c>
      <c r="H937" t="s">
        <v>399</v>
      </c>
      <c r="I937" t="s">
        <v>399</v>
      </c>
      <c r="J937" t="s">
        <v>399</v>
      </c>
      <c r="K937">
        <v>0.99</v>
      </c>
      <c r="L937">
        <v>0.99</v>
      </c>
      <c r="M937">
        <v>0.99</v>
      </c>
      <c r="N937">
        <v>0.99</v>
      </c>
      <c r="O937">
        <v>0.99</v>
      </c>
      <c r="P937" t="s">
        <v>410</v>
      </c>
      <c r="Q937" t="s">
        <v>381</v>
      </c>
      <c r="R937" t="s">
        <v>398</v>
      </c>
      <c r="S937" t="s">
        <v>399</v>
      </c>
      <c r="T937" t="s">
        <v>399</v>
      </c>
    </row>
    <row r="938" spans="1:20">
      <c r="A938" t="s">
        <v>2120</v>
      </c>
      <c r="B938" t="s">
        <v>380</v>
      </c>
      <c r="C938" t="s">
        <v>399</v>
      </c>
      <c r="D938" t="s">
        <v>399</v>
      </c>
      <c r="E938" t="s">
        <v>399</v>
      </c>
      <c r="F938" t="s">
        <v>399</v>
      </c>
      <c r="G938" t="s">
        <v>399</v>
      </c>
      <c r="H938" t="s">
        <v>399</v>
      </c>
      <c r="I938">
        <v>0.99</v>
      </c>
      <c r="J938">
        <v>0.99</v>
      </c>
      <c r="K938">
        <v>0.99</v>
      </c>
      <c r="L938">
        <v>0.99</v>
      </c>
      <c r="M938">
        <v>0.99</v>
      </c>
      <c r="N938">
        <v>0.99</v>
      </c>
      <c r="O938">
        <v>0.99</v>
      </c>
      <c r="P938" t="s">
        <v>410</v>
      </c>
      <c r="Q938" t="s">
        <v>381</v>
      </c>
      <c r="R938" t="s">
        <v>398</v>
      </c>
      <c r="S938" t="s">
        <v>399</v>
      </c>
      <c r="T938" t="s">
        <v>399</v>
      </c>
    </row>
    <row r="939" spans="1:20">
      <c r="A939" t="s">
        <v>2121</v>
      </c>
      <c r="B939" t="s">
        <v>380</v>
      </c>
      <c r="C939" t="s">
        <v>399</v>
      </c>
      <c r="D939" t="s">
        <v>399</v>
      </c>
      <c r="E939" t="s">
        <v>399</v>
      </c>
      <c r="F939" t="s">
        <v>399</v>
      </c>
      <c r="G939" t="s">
        <v>399</v>
      </c>
      <c r="H939" t="s">
        <v>399</v>
      </c>
      <c r="I939">
        <v>0.99</v>
      </c>
      <c r="J939">
        <v>0.99</v>
      </c>
      <c r="K939">
        <v>0.99</v>
      </c>
      <c r="L939">
        <v>0.99</v>
      </c>
      <c r="M939">
        <v>0.99</v>
      </c>
      <c r="N939">
        <v>0.99</v>
      </c>
      <c r="O939">
        <v>0.99</v>
      </c>
      <c r="P939" t="s">
        <v>410</v>
      </c>
      <c r="Q939" t="s">
        <v>381</v>
      </c>
      <c r="R939" t="s">
        <v>398</v>
      </c>
      <c r="S939" t="s">
        <v>399</v>
      </c>
      <c r="T939" t="s">
        <v>399</v>
      </c>
    </row>
    <row r="940" spans="1:20">
      <c r="A940" t="s">
        <v>2122</v>
      </c>
      <c r="B940" t="s">
        <v>380</v>
      </c>
      <c r="C940" t="s">
        <v>399</v>
      </c>
      <c r="D940" t="s">
        <v>399</v>
      </c>
      <c r="E940" t="s">
        <v>399</v>
      </c>
      <c r="F940" t="s">
        <v>399</v>
      </c>
      <c r="G940" t="s">
        <v>399</v>
      </c>
      <c r="H940" t="s">
        <v>399</v>
      </c>
      <c r="I940">
        <v>0.99</v>
      </c>
      <c r="J940">
        <v>0.99</v>
      </c>
      <c r="K940">
        <v>0.99</v>
      </c>
      <c r="L940">
        <v>0.99</v>
      </c>
      <c r="M940">
        <v>0.99</v>
      </c>
      <c r="N940">
        <v>0.99</v>
      </c>
      <c r="O940">
        <v>0.99</v>
      </c>
      <c r="P940" t="s">
        <v>410</v>
      </c>
      <c r="Q940" t="s">
        <v>381</v>
      </c>
      <c r="R940" t="s">
        <v>398</v>
      </c>
      <c r="S940" t="s">
        <v>399</v>
      </c>
      <c r="T940" t="s">
        <v>399</v>
      </c>
    </row>
    <row r="941" spans="1:20">
      <c r="A941" t="s">
        <v>2123</v>
      </c>
      <c r="B941" t="s">
        <v>380</v>
      </c>
      <c r="C941" t="s">
        <v>2124</v>
      </c>
      <c r="D941">
        <v>19.2</v>
      </c>
      <c r="E941">
        <v>19.2</v>
      </c>
      <c r="F941">
        <v>19.2</v>
      </c>
      <c r="G941">
        <v>19.2</v>
      </c>
      <c r="H941">
        <v>19.2</v>
      </c>
      <c r="I941">
        <v>19.2</v>
      </c>
      <c r="J941">
        <v>19.2</v>
      </c>
      <c r="K941">
        <v>19.2</v>
      </c>
      <c r="L941">
        <v>19.2</v>
      </c>
      <c r="M941">
        <v>19.2</v>
      </c>
      <c r="N941">
        <v>19.2</v>
      </c>
      <c r="O941">
        <v>19.2</v>
      </c>
      <c r="P941" t="s">
        <v>410</v>
      </c>
      <c r="Q941" t="s">
        <v>381</v>
      </c>
      <c r="R941" t="s">
        <v>398</v>
      </c>
      <c r="S941" t="s">
        <v>399</v>
      </c>
      <c r="T941" t="s">
        <v>399</v>
      </c>
    </row>
    <row r="942" spans="1:20">
      <c r="A942" t="s">
        <v>2125</v>
      </c>
      <c r="B942" t="s">
        <v>380</v>
      </c>
      <c r="C942" t="s">
        <v>2126</v>
      </c>
      <c r="D942">
        <v>5</v>
      </c>
      <c r="E942">
        <v>5</v>
      </c>
      <c r="F942">
        <v>5</v>
      </c>
      <c r="G942">
        <v>5</v>
      </c>
      <c r="H942">
        <v>5</v>
      </c>
      <c r="I942">
        <v>5.65</v>
      </c>
      <c r="J942">
        <v>5.65</v>
      </c>
      <c r="K942">
        <v>5.65</v>
      </c>
      <c r="L942">
        <v>5.65</v>
      </c>
      <c r="M942">
        <v>5.65</v>
      </c>
      <c r="N942">
        <v>5.65</v>
      </c>
      <c r="O942">
        <v>5.65</v>
      </c>
      <c r="P942" t="s">
        <v>410</v>
      </c>
      <c r="Q942" t="s">
        <v>381</v>
      </c>
      <c r="R942" t="s">
        <v>398</v>
      </c>
      <c r="S942" t="s">
        <v>399</v>
      </c>
      <c r="T942" t="s">
        <v>399</v>
      </c>
    </row>
    <row r="943" spans="1:20">
      <c r="A943" t="s">
        <v>2127</v>
      </c>
      <c r="B943" t="s">
        <v>380</v>
      </c>
      <c r="C943" t="s">
        <v>2128</v>
      </c>
      <c r="D943">
        <v>5</v>
      </c>
      <c r="E943">
        <v>5</v>
      </c>
      <c r="F943">
        <v>5</v>
      </c>
      <c r="G943">
        <v>5</v>
      </c>
      <c r="H943">
        <v>5</v>
      </c>
      <c r="I943">
        <v>5</v>
      </c>
      <c r="J943">
        <v>5</v>
      </c>
      <c r="K943">
        <v>5</v>
      </c>
      <c r="L943">
        <v>5</v>
      </c>
      <c r="M943">
        <v>5</v>
      </c>
      <c r="N943">
        <v>5</v>
      </c>
      <c r="O943">
        <v>5</v>
      </c>
      <c r="P943" t="s">
        <v>410</v>
      </c>
      <c r="Q943" t="s">
        <v>381</v>
      </c>
      <c r="R943" t="s">
        <v>398</v>
      </c>
      <c r="S943" t="s">
        <v>399</v>
      </c>
      <c r="T943" t="s">
        <v>399</v>
      </c>
    </row>
    <row r="944" spans="1:20">
      <c r="A944" t="s">
        <v>2129</v>
      </c>
      <c r="B944" t="s">
        <v>380</v>
      </c>
      <c r="C944" t="s">
        <v>2130</v>
      </c>
      <c r="D944">
        <v>5</v>
      </c>
      <c r="E944">
        <v>5</v>
      </c>
      <c r="F944">
        <v>5</v>
      </c>
      <c r="G944">
        <v>5</v>
      </c>
      <c r="H944">
        <v>5</v>
      </c>
      <c r="I944">
        <v>5</v>
      </c>
      <c r="J944">
        <v>5</v>
      </c>
      <c r="K944">
        <v>5</v>
      </c>
      <c r="L944">
        <v>5</v>
      </c>
      <c r="M944">
        <v>5</v>
      </c>
      <c r="N944">
        <v>5</v>
      </c>
      <c r="O944">
        <v>5</v>
      </c>
      <c r="P944" t="s">
        <v>410</v>
      </c>
      <c r="Q944" t="s">
        <v>381</v>
      </c>
      <c r="R944" t="s">
        <v>398</v>
      </c>
      <c r="S944" t="s">
        <v>399</v>
      </c>
      <c r="T944" t="s">
        <v>399</v>
      </c>
    </row>
    <row r="945" spans="1:20">
      <c r="A945" t="s">
        <v>2131</v>
      </c>
      <c r="B945" t="s">
        <v>532</v>
      </c>
      <c r="C945" t="s">
        <v>2132</v>
      </c>
      <c r="D945">
        <v>0.5</v>
      </c>
      <c r="E945">
        <v>0.49</v>
      </c>
      <c r="F945">
        <v>0.37</v>
      </c>
      <c r="G945">
        <v>0.54</v>
      </c>
      <c r="H945">
        <v>1.02</v>
      </c>
      <c r="I945">
        <v>0.75</v>
      </c>
      <c r="J945">
        <v>0.86</v>
      </c>
      <c r="K945">
        <v>0.9</v>
      </c>
      <c r="L945">
        <v>0.94</v>
      </c>
      <c r="M945">
        <v>0.35</v>
      </c>
      <c r="N945">
        <v>0.62</v>
      </c>
      <c r="O945">
        <v>0.72</v>
      </c>
      <c r="P945" t="s">
        <v>397</v>
      </c>
      <c r="Q945" t="s">
        <v>381</v>
      </c>
      <c r="R945" t="s">
        <v>398</v>
      </c>
      <c r="S945" t="s">
        <v>399</v>
      </c>
      <c r="T945" t="s">
        <v>399</v>
      </c>
    </row>
    <row r="946" spans="1:20">
      <c r="A946" t="s">
        <v>2133</v>
      </c>
      <c r="B946" t="s">
        <v>404</v>
      </c>
      <c r="C946" t="s">
        <v>2134</v>
      </c>
      <c r="D946">
        <v>210</v>
      </c>
      <c r="E946">
        <v>210</v>
      </c>
      <c r="F946">
        <v>210</v>
      </c>
      <c r="G946">
        <v>210</v>
      </c>
      <c r="H946">
        <v>210</v>
      </c>
      <c r="I946">
        <v>210</v>
      </c>
      <c r="J946">
        <v>210</v>
      </c>
      <c r="K946">
        <v>210</v>
      </c>
      <c r="L946">
        <v>210</v>
      </c>
      <c r="M946">
        <v>210</v>
      </c>
      <c r="N946">
        <v>210</v>
      </c>
      <c r="O946">
        <v>210</v>
      </c>
      <c r="P946" t="s">
        <v>410</v>
      </c>
      <c r="Q946" t="s">
        <v>381</v>
      </c>
      <c r="R946" t="s">
        <v>398</v>
      </c>
      <c r="S946" t="s">
        <v>399</v>
      </c>
      <c r="T946" t="s">
        <v>399</v>
      </c>
    </row>
    <row r="947" spans="1:20">
      <c r="A947" t="s">
        <v>2135</v>
      </c>
      <c r="B947" t="s">
        <v>595</v>
      </c>
      <c r="C947" t="s">
        <v>2136</v>
      </c>
      <c r="D947">
        <v>106</v>
      </c>
      <c r="E947">
        <v>106</v>
      </c>
      <c r="F947">
        <v>106</v>
      </c>
      <c r="G947">
        <v>106</v>
      </c>
      <c r="H947">
        <v>106</v>
      </c>
      <c r="I947">
        <v>106</v>
      </c>
      <c r="J947">
        <v>106</v>
      </c>
      <c r="K947">
        <v>106</v>
      </c>
      <c r="L947">
        <v>106</v>
      </c>
      <c r="M947">
        <v>106</v>
      </c>
      <c r="N947">
        <v>106</v>
      </c>
      <c r="O947">
        <v>106</v>
      </c>
      <c r="P947" t="s">
        <v>410</v>
      </c>
      <c r="Q947" t="s">
        <v>383</v>
      </c>
      <c r="R947" t="s">
        <v>662</v>
      </c>
      <c r="S947" t="s">
        <v>663</v>
      </c>
      <c r="T947" t="s">
        <v>2137</v>
      </c>
    </row>
    <row r="948" spans="1:20">
      <c r="A948" t="s">
        <v>2138</v>
      </c>
      <c r="B948" t="s">
        <v>595</v>
      </c>
      <c r="C948" t="s">
        <v>2139</v>
      </c>
      <c r="D948">
        <v>106</v>
      </c>
      <c r="E948">
        <v>106</v>
      </c>
      <c r="F948">
        <v>106</v>
      </c>
      <c r="G948">
        <v>106</v>
      </c>
      <c r="H948">
        <v>106</v>
      </c>
      <c r="I948">
        <v>106</v>
      </c>
      <c r="J948">
        <v>106</v>
      </c>
      <c r="K948">
        <v>106</v>
      </c>
      <c r="L948">
        <v>106</v>
      </c>
      <c r="M948">
        <v>106</v>
      </c>
      <c r="N948">
        <v>106</v>
      </c>
      <c r="O948">
        <v>106</v>
      </c>
      <c r="P948" t="s">
        <v>410</v>
      </c>
      <c r="Q948" t="s">
        <v>383</v>
      </c>
      <c r="R948" t="s">
        <v>662</v>
      </c>
      <c r="S948" t="s">
        <v>663</v>
      </c>
      <c r="T948" t="s">
        <v>2137</v>
      </c>
    </row>
    <row r="949" spans="1:20">
      <c r="A949" t="s">
        <v>2140</v>
      </c>
      <c r="B949" t="s">
        <v>595</v>
      </c>
      <c r="C949" t="s">
        <v>2141</v>
      </c>
      <c r="D949">
        <v>106</v>
      </c>
      <c r="E949">
        <v>106</v>
      </c>
      <c r="F949">
        <v>106</v>
      </c>
      <c r="G949">
        <v>106</v>
      </c>
      <c r="H949">
        <v>106</v>
      </c>
      <c r="I949">
        <v>106</v>
      </c>
      <c r="J949">
        <v>106</v>
      </c>
      <c r="K949">
        <v>106</v>
      </c>
      <c r="L949">
        <v>106</v>
      </c>
      <c r="M949">
        <v>106</v>
      </c>
      <c r="N949">
        <v>106</v>
      </c>
      <c r="O949">
        <v>106</v>
      </c>
      <c r="P949" t="s">
        <v>410</v>
      </c>
      <c r="Q949" t="s">
        <v>383</v>
      </c>
      <c r="R949" t="s">
        <v>662</v>
      </c>
      <c r="S949" t="s">
        <v>663</v>
      </c>
      <c r="T949" t="s">
        <v>2137</v>
      </c>
    </row>
    <row r="950" spans="1:20">
      <c r="A950" t="s">
        <v>2142</v>
      </c>
      <c r="B950" t="s">
        <v>380</v>
      </c>
      <c r="C950" t="s">
        <v>2143</v>
      </c>
      <c r="D950">
        <v>0</v>
      </c>
      <c r="E950">
        <v>0</v>
      </c>
      <c r="F950">
        <v>0</v>
      </c>
      <c r="G950">
        <v>0</v>
      </c>
      <c r="H950">
        <v>0</v>
      </c>
      <c r="I950">
        <v>0</v>
      </c>
      <c r="J950">
        <v>0</v>
      </c>
      <c r="K950">
        <v>0</v>
      </c>
      <c r="L950">
        <v>0</v>
      </c>
      <c r="M950">
        <v>0</v>
      </c>
      <c r="N950">
        <v>0</v>
      </c>
      <c r="O950">
        <v>0</v>
      </c>
      <c r="P950" t="s">
        <v>397</v>
      </c>
      <c r="Q950" t="s">
        <v>381</v>
      </c>
      <c r="R950" t="s">
        <v>406</v>
      </c>
      <c r="S950" t="s">
        <v>399</v>
      </c>
      <c r="T950" t="s">
        <v>399</v>
      </c>
    </row>
    <row r="951" spans="1:20">
      <c r="A951" t="s">
        <v>2144</v>
      </c>
      <c r="B951" t="s">
        <v>380</v>
      </c>
      <c r="C951" t="s">
        <v>2145</v>
      </c>
      <c r="D951">
        <v>18.88</v>
      </c>
      <c r="E951">
        <v>16.89</v>
      </c>
      <c r="F951">
        <v>15.62</v>
      </c>
      <c r="G951">
        <v>9.56</v>
      </c>
      <c r="H951">
        <v>12.01</v>
      </c>
      <c r="I951">
        <v>8.59</v>
      </c>
      <c r="J951">
        <v>7.11</v>
      </c>
      <c r="K951">
        <v>8.3699999999999992</v>
      </c>
      <c r="L951">
        <v>8.14</v>
      </c>
      <c r="M951">
        <v>6.59</v>
      </c>
      <c r="N951">
        <v>11</v>
      </c>
      <c r="O951">
        <v>18.73</v>
      </c>
      <c r="P951" t="s">
        <v>410</v>
      </c>
      <c r="Q951" t="s">
        <v>381</v>
      </c>
      <c r="R951" t="s">
        <v>398</v>
      </c>
      <c r="S951" t="s">
        <v>399</v>
      </c>
      <c r="T951" t="s">
        <v>399</v>
      </c>
    </row>
    <row r="952" spans="1:20">
      <c r="A952" t="s">
        <v>2146</v>
      </c>
      <c r="B952" t="s">
        <v>380</v>
      </c>
      <c r="C952" t="s">
        <v>2147</v>
      </c>
      <c r="D952">
        <v>13.84</v>
      </c>
      <c r="E952">
        <v>16.12</v>
      </c>
      <c r="F952">
        <v>16.670000000000002</v>
      </c>
      <c r="G952">
        <v>10.43</v>
      </c>
      <c r="H952">
        <v>8.67</v>
      </c>
      <c r="I952">
        <v>8.85</v>
      </c>
      <c r="J952">
        <v>8.5299999999999994</v>
      </c>
      <c r="K952">
        <v>7.66</v>
      </c>
      <c r="L952">
        <v>8.3000000000000007</v>
      </c>
      <c r="M952">
        <v>5.99</v>
      </c>
      <c r="N952">
        <v>13.38</v>
      </c>
      <c r="O952">
        <v>17.7</v>
      </c>
      <c r="P952" t="s">
        <v>410</v>
      </c>
      <c r="Q952" t="s">
        <v>381</v>
      </c>
      <c r="R952" t="s">
        <v>398</v>
      </c>
      <c r="S952" t="s">
        <v>399</v>
      </c>
      <c r="T952" t="s">
        <v>399</v>
      </c>
    </row>
    <row r="953" spans="1:20">
      <c r="A953" t="s">
        <v>2148</v>
      </c>
      <c r="B953" t="s">
        <v>380</v>
      </c>
      <c r="C953" t="s">
        <v>2149</v>
      </c>
      <c r="D953">
        <v>43.51</v>
      </c>
      <c r="E953">
        <v>43.66</v>
      </c>
      <c r="F953">
        <v>32.75</v>
      </c>
      <c r="G953">
        <v>29.39</v>
      </c>
      <c r="H953">
        <v>31.72</v>
      </c>
      <c r="I953">
        <v>44.39</v>
      </c>
      <c r="J953">
        <v>48.95</v>
      </c>
      <c r="K953">
        <v>42.59</v>
      </c>
      <c r="L953">
        <v>32.42</v>
      </c>
      <c r="M953">
        <v>30.92</v>
      </c>
      <c r="N953">
        <v>36.07</v>
      </c>
      <c r="O953">
        <v>44.22</v>
      </c>
      <c r="P953" t="s">
        <v>410</v>
      </c>
      <c r="Q953" t="s">
        <v>381</v>
      </c>
      <c r="R953" t="s">
        <v>398</v>
      </c>
      <c r="S953" t="s">
        <v>399</v>
      </c>
      <c r="T953" t="s">
        <v>399</v>
      </c>
    </row>
    <row r="954" spans="1:20">
      <c r="A954" t="s">
        <v>2150</v>
      </c>
      <c r="B954" t="s">
        <v>380</v>
      </c>
      <c r="C954" t="s">
        <v>2151</v>
      </c>
      <c r="D954">
        <v>52.76</v>
      </c>
      <c r="E954">
        <v>43.53</v>
      </c>
      <c r="F954">
        <v>50.72</v>
      </c>
      <c r="G954">
        <v>40.17</v>
      </c>
      <c r="H954">
        <v>37.979999999999997</v>
      </c>
      <c r="I954">
        <v>53.78</v>
      </c>
      <c r="J954">
        <v>59.67</v>
      </c>
      <c r="K954">
        <v>50.77</v>
      </c>
      <c r="L954">
        <v>35.049999999999997</v>
      </c>
      <c r="M954">
        <v>38.090000000000003</v>
      </c>
      <c r="N954">
        <v>43.69</v>
      </c>
      <c r="O954">
        <v>46.77</v>
      </c>
      <c r="P954" t="s">
        <v>410</v>
      </c>
      <c r="Q954" t="s">
        <v>381</v>
      </c>
      <c r="R954" t="s">
        <v>398</v>
      </c>
      <c r="S954" t="s">
        <v>399</v>
      </c>
      <c r="T954" t="s">
        <v>399</v>
      </c>
    </row>
    <row r="955" spans="1:20">
      <c r="A955" t="s">
        <v>2152</v>
      </c>
      <c r="B955" t="s">
        <v>380</v>
      </c>
      <c r="C955" t="s">
        <v>2153</v>
      </c>
      <c r="D955">
        <v>38.020000000000003</v>
      </c>
      <c r="E955">
        <v>47.05</v>
      </c>
      <c r="F955">
        <v>50.15</v>
      </c>
      <c r="G955">
        <v>39.520000000000003</v>
      </c>
      <c r="H955">
        <v>26.64</v>
      </c>
      <c r="I955">
        <v>39.92</v>
      </c>
      <c r="J955">
        <v>52.06</v>
      </c>
      <c r="K955">
        <v>43.13</v>
      </c>
      <c r="L955">
        <v>33.840000000000003</v>
      </c>
      <c r="M955">
        <v>18.72</v>
      </c>
      <c r="N955">
        <v>60.54</v>
      </c>
      <c r="O955">
        <v>61.7</v>
      </c>
      <c r="P955" t="s">
        <v>410</v>
      </c>
      <c r="Q955" t="s">
        <v>381</v>
      </c>
      <c r="R955" t="s">
        <v>398</v>
      </c>
      <c r="S955" t="s">
        <v>399</v>
      </c>
      <c r="T955" t="s">
        <v>399</v>
      </c>
    </row>
    <row r="956" spans="1:20">
      <c r="A956" t="s">
        <v>2154</v>
      </c>
      <c r="B956" t="s">
        <v>380</v>
      </c>
      <c r="C956" t="s">
        <v>2155</v>
      </c>
      <c r="D956">
        <v>39.69</v>
      </c>
      <c r="E956">
        <v>26.02</v>
      </c>
      <c r="F956">
        <v>24.8</v>
      </c>
      <c r="G956">
        <v>32.36</v>
      </c>
      <c r="H956">
        <v>37.799999999999997</v>
      </c>
      <c r="I956">
        <v>48.64</v>
      </c>
      <c r="J956">
        <v>44.63</v>
      </c>
      <c r="K956">
        <v>38.869999999999997</v>
      </c>
      <c r="L956">
        <v>28.29</v>
      </c>
      <c r="M956">
        <v>45.51</v>
      </c>
      <c r="N956">
        <v>11.03</v>
      </c>
      <c r="O956">
        <v>24.84</v>
      </c>
      <c r="P956" t="s">
        <v>410</v>
      </c>
      <c r="Q956" t="s">
        <v>381</v>
      </c>
      <c r="R956" t="s">
        <v>398</v>
      </c>
      <c r="S956" t="s">
        <v>399</v>
      </c>
      <c r="T956" t="s">
        <v>399</v>
      </c>
    </row>
    <row r="957" spans="1:20">
      <c r="A957" t="s">
        <v>2156</v>
      </c>
      <c r="B957" t="s">
        <v>380</v>
      </c>
      <c r="C957" t="s">
        <v>2157</v>
      </c>
      <c r="D957">
        <v>0.33</v>
      </c>
      <c r="E957">
        <v>0.65</v>
      </c>
      <c r="F957">
        <v>0.72</v>
      </c>
      <c r="G957">
        <v>0.62</v>
      </c>
      <c r="H957">
        <v>0.35</v>
      </c>
      <c r="I957">
        <v>0.21</v>
      </c>
      <c r="J957">
        <v>0.1</v>
      </c>
      <c r="K957">
        <v>0.13</v>
      </c>
      <c r="L957">
        <v>0.14000000000000001</v>
      </c>
      <c r="M957">
        <v>0.11</v>
      </c>
      <c r="N957">
        <v>0.13</v>
      </c>
      <c r="O957">
        <v>0.56999999999999995</v>
      </c>
      <c r="P957" t="s">
        <v>397</v>
      </c>
      <c r="Q957" t="s">
        <v>381</v>
      </c>
      <c r="R957" t="s">
        <v>398</v>
      </c>
      <c r="S957" t="s">
        <v>399</v>
      </c>
      <c r="T957" t="s">
        <v>399</v>
      </c>
    </row>
    <row r="958" spans="1:20">
      <c r="A958" t="s">
        <v>2158</v>
      </c>
      <c r="B958" t="s">
        <v>380</v>
      </c>
      <c r="C958" t="s">
        <v>2159</v>
      </c>
      <c r="D958">
        <v>39</v>
      </c>
      <c r="E958">
        <v>39</v>
      </c>
      <c r="F958">
        <v>39</v>
      </c>
      <c r="G958">
        <v>39</v>
      </c>
      <c r="H958">
        <v>39</v>
      </c>
      <c r="I958">
        <v>39</v>
      </c>
      <c r="J958">
        <v>39</v>
      </c>
      <c r="K958">
        <v>39</v>
      </c>
      <c r="L958">
        <v>39</v>
      </c>
      <c r="M958">
        <v>39</v>
      </c>
      <c r="N958">
        <v>39</v>
      </c>
      <c r="O958">
        <v>39</v>
      </c>
      <c r="P958" t="s">
        <v>410</v>
      </c>
      <c r="Q958" t="s">
        <v>381</v>
      </c>
      <c r="R958" t="s">
        <v>398</v>
      </c>
      <c r="S958" t="s">
        <v>399</v>
      </c>
      <c r="T958" t="s">
        <v>399</v>
      </c>
    </row>
    <row r="959" spans="1:20">
      <c r="A959" t="s">
        <v>2160</v>
      </c>
      <c r="B959" t="s">
        <v>380</v>
      </c>
      <c r="C959" t="s">
        <v>2161</v>
      </c>
      <c r="D959">
        <v>40</v>
      </c>
      <c r="E959">
        <v>40</v>
      </c>
      <c r="F959">
        <v>40</v>
      </c>
      <c r="G959">
        <v>40</v>
      </c>
      <c r="H959">
        <v>40</v>
      </c>
      <c r="I959">
        <v>40</v>
      </c>
      <c r="J959">
        <v>40</v>
      </c>
      <c r="K959">
        <v>40</v>
      </c>
      <c r="L959">
        <v>40</v>
      </c>
      <c r="M959">
        <v>40</v>
      </c>
      <c r="N959">
        <v>40</v>
      </c>
      <c r="O959">
        <v>40</v>
      </c>
      <c r="P959" t="s">
        <v>410</v>
      </c>
      <c r="Q959" t="s">
        <v>381</v>
      </c>
      <c r="R959" t="s">
        <v>398</v>
      </c>
      <c r="S959" t="s">
        <v>399</v>
      </c>
      <c r="T959" t="s">
        <v>399</v>
      </c>
    </row>
    <row r="960" spans="1:20">
      <c r="A960" t="s">
        <v>2162</v>
      </c>
      <c r="B960" t="s">
        <v>380</v>
      </c>
      <c r="C960" t="s">
        <v>2163</v>
      </c>
      <c r="D960">
        <v>54</v>
      </c>
      <c r="E960">
        <v>54</v>
      </c>
      <c r="F960">
        <v>54</v>
      </c>
      <c r="G960">
        <v>54</v>
      </c>
      <c r="H960">
        <v>54</v>
      </c>
      <c r="I960">
        <v>54</v>
      </c>
      <c r="J960">
        <v>54</v>
      </c>
      <c r="K960">
        <v>54</v>
      </c>
      <c r="L960">
        <v>54</v>
      </c>
      <c r="M960">
        <v>54</v>
      </c>
      <c r="N960">
        <v>54</v>
      </c>
      <c r="O960">
        <v>54</v>
      </c>
      <c r="P960" t="s">
        <v>410</v>
      </c>
      <c r="Q960" t="s">
        <v>381</v>
      </c>
      <c r="R960" t="s">
        <v>398</v>
      </c>
      <c r="S960" t="s">
        <v>399</v>
      </c>
      <c r="T960" t="s">
        <v>399</v>
      </c>
    </row>
    <row r="961" spans="1:20">
      <c r="A961" t="s">
        <v>2164</v>
      </c>
      <c r="B961" t="s">
        <v>380</v>
      </c>
      <c r="C961" t="s">
        <v>2165</v>
      </c>
      <c r="D961">
        <v>54</v>
      </c>
      <c r="E961">
        <v>54</v>
      </c>
      <c r="F961">
        <v>54</v>
      </c>
      <c r="G961">
        <v>54</v>
      </c>
      <c r="H961">
        <v>54</v>
      </c>
      <c r="I961">
        <v>54</v>
      </c>
      <c r="J961">
        <v>54</v>
      </c>
      <c r="K961">
        <v>54</v>
      </c>
      <c r="L961">
        <v>54</v>
      </c>
      <c r="M961">
        <v>54</v>
      </c>
      <c r="N961">
        <v>54</v>
      </c>
      <c r="O961">
        <v>54</v>
      </c>
      <c r="P961" t="s">
        <v>410</v>
      </c>
      <c r="Q961" t="s">
        <v>381</v>
      </c>
      <c r="R961" t="s">
        <v>398</v>
      </c>
      <c r="S961" t="s">
        <v>399</v>
      </c>
      <c r="T961" t="s">
        <v>399</v>
      </c>
    </row>
    <row r="962" spans="1:20">
      <c r="A962" t="s">
        <v>2166</v>
      </c>
      <c r="B962" t="s">
        <v>440</v>
      </c>
      <c r="C962" t="s">
        <v>2167</v>
      </c>
      <c r="D962">
        <v>312</v>
      </c>
      <c r="E962">
        <v>312</v>
      </c>
      <c r="F962">
        <v>312</v>
      </c>
      <c r="G962">
        <v>312</v>
      </c>
      <c r="H962">
        <v>312</v>
      </c>
      <c r="I962">
        <v>312</v>
      </c>
      <c r="J962">
        <v>312</v>
      </c>
      <c r="K962">
        <v>312</v>
      </c>
      <c r="L962">
        <v>312</v>
      </c>
      <c r="M962">
        <v>312</v>
      </c>
      <c r="N962">
        <v>312</v>
      </c>
      <c r="O962">
        <v>312</v>
      </c>
      <c r="P962" t="s">
        <v>410</v>
      </c>
      <c r="Q962" t="s">
        <v>381</v>
      </c>
      <c r="R962" t="s">
        <v>398</v>
      </c>
      <c r="S962" t="s">
        <v>399</v>
      </c>
      <c r="T962" t="s">
        <v>399</v>
      </c>
    </row>
    <row r="963" spans="1:20">
      <c r="A963" t="s">
        <v>2168</v>
      </c>
      <c r="B963" t="s">
        <v>440</v>
      </c>
      <c r="C963" t="s">
        <v>2169</v>
      </c>
      <c r="D963">
        <v>317</v>
      </c>
      <c r="E963">
        <v>317</v>
      </c>
      <c r="F963">
        <v>317</v>
      </c>
      <c r="G963">
        <v>317</v>
      </c>
      <c r="H963">
        <v>317</v>
      </c>
      <c r="I963">
        <v>317</v>
      </c>
      <c r="J963">
        <v>317</v>
      </c>
      <c r="K963">
        <v>317</v>
      </c>
      <c r="L963">
        <v>317</v>
      </c>
      <c r="M963">
        <v>317</v>
      </c>
      <c r="N963">
        <v>317</v>
      </c>
      <c r="O963">
        <v>317</v>
      </c>
      <c r="P963" t="s">
        <v>410</v>
      </c>
      <c r="Q963" t="s">
        <v>381</v>
      </c>
      <c r="R963" t="s">
        <v>398</v>
      </c>
      <c r="S963" t="s">
        <v>399</v>
      </c>
      <c r="T963" t="s">
        <v>399</v>
      </c>
    </row>
    <row r="964" spans="1:20">
      <c r="A964" t="s">
        <v>2170</v>
      </c>
      <c r="B964" t="s">
        <v>440</v>
      </c>
      <c r="C964" t="s">
        <v>2171</v>
      </c>
      <c r="D964">
        <v>530</v>
      </c>
      <c r="E964">
        <v>530</v>
      </c>
      <c r="F964">
        <v>530</v>
      </c>
      <c r="G964">
        <v>530</v>
      </c>
      <c r="H964">
        <v>530</v>
      </c>
      <c r="I964">
        <v>530</v>
      </c>
      <c r="J964">
        <v>530</v>
      </c>
      <c r="K964">
        <v>530</v>
      </c>
      <c r="L964">
        <v>530</v>
      </c>
      <c r="M964">
        <v>530</v>
      </c>
      <c r="N964">
        <v>530</v>
      </c>
      <c r="O964">
        <v>530</v>
      </c>
      <c r="P964" t="s">
        <v>410</v>
      </c>
      <c r="Q964" t="s">
        <v>381</v>
      </c>
      <c r="R964" t="s">
        <v>398</v>
      </c>
      <c r="S964" t="s">
        <v>399</v>
      </c>
      <c r="T964" t="s">
        <v>399</v>
      </c>
    </row>
    <row r="965" spans="1:20">
      <c r="A965" t="s">
        <v>2172</v>
      </c>
      <c r="B965" t="s">
        <v>437</v>
      </c>
      <c r="C965" t="s">
        <v>2173</v>
      </c>
      <c r="D965">
        <v>0.03</v>
      </c>
      <c r="E965">
        <v>1.75</v>
      </c>
      <c r="F965">
        <v>2.48</v>
      </c>
      <c r="G965">
        <v>2.31</v>
      </c>
      <c r="H965">
        <v>2.44</v>
      </c>
      <c r="I965">
        <v>2.15</v>
      </c>
      <c r="J965">
        <v>0.71</v>
      </c>
      <c r="K965">
        <v>0</v>
      </c>
      <c r="L965">
        <v>0.15</v>
      </c>
      <c r="M965">
        <v>0.68</v>
      </c>
      <c r="N965">
        <v>1.49</v>
      </c>
      <c r="O965">
        <v>1.92</v>
      </c>
      <c r="P965" t="s">
        <v>410</v>
      </c>
      <c r="Q965" t="s">
        <v>381</v>
      </c>
      <c r="R965" t="s">
        <v>398</v>
      </c>
      <c r="S965" t="s">
        <v>399</v>
      </c>
      <c r="T965" t="s">
        <v>399</v>
      </c>
    </row>
    <row r="966" spans="1:20">
      <c r="A966" t="s">
        <v>2174</v>
      </c>
      <c r="B966" t="s">
        <v>437</v>
      </c>
      <c r="C966" t="s">
        <v>2175</v>
      </c>
      <c r="D966">
        <v>1.27</v>
      </c>
      <c r="E966">
        <v>1.47</v>
      </c>
      <c r="F966">
        <v>1.59</v>
      </c>
      <c r="G966">
        <v>1.3</v>
      </c>
      <c r="H966">
        <v>1.61</v>
      </c>
      <c r="I966">
        <v>2.14</v>
      </c>
      <c r="J966">
        <v>2.33</v>
      </c>
      <c r="K966">
        <v>2.1800000000000002</v>
      </c>
      <c r="L966">
        <v>1.74</v>
      </c>
      <c r="M966">
        <v>1.1200000000000001</v>
      </c>
      <c r="N966">
        <v>1.33</v>
      </c>
      <c r="O966">
        <v>1.74</v>
      </c>
      <c r="P966" t="s">
        <v>397</v>
      </c>
      <c r="Q966" t="s">
        <v>381</v>
      </c>
      <c r="R966" t="s">
        <v>398</v>
      </c>
      <c r="S966" t="s">
        <v>399</v>
      </c>
      <c r="T966" t="s">
        <v>399</v>
      </c>
    </row>
    <row r="967" spans="1:20">
      <c r="A967" t="s">
        <v>2176</v>
      </c>
      <c r="B967" t="s">
        <v>401</v>
      </c>
      <c r="C967" t="s">
        <v>2177</v>
      </c>
      <c r="D967">
        <v>0</v>
      </c>
      <c r="E967">
        <v>0</v>
      </c>
      <c r="F967">
        <v>0</v>
      </c>
      <c r="G967">
        <v>0</v>
      </c>
      <c r="H967">
        <v>0</v>
      </c>
      <c r="I967">
        <v>0</v>
      </c>
      <c r="J967">
        <v>0</v>
      </c>
      <c r="K967">
        <v>0</v>
      </c>
      <c r="L967">
        <v>0</v>
      </c>
      <c r="M967">
        <v>0</v>
      </c>
      <c r="N967">
        <v>0</v>
      </c>
      <c r="O967">
        <v>0</v>
      </c>
      <c r="P967" t="s">
        <v>397</v>
      </c>
      <c r="Q967" t="s">
        <v>383</v>
      </c>
      <c r="R967" t="s">
        <v>406</v>
      </c>
      <c r="S967" t="s">
        <v>399</v>
      </c>
      <c r="T967" t="s">
        <v>399</v>
      </c>
    </row>
    <row r="968" spans="1:20">
      <c r="A968" t="s">
        <v>2178</v>
      </c>
      <c r="B968" t="s">
        <v>401</v>
      </c>
      <c r="C968" t="s">
        <v>2179</v>
      </c>
      <c r="D968">
        <v>0</v>
      </c>
      <c r="E968">
        <v>0.24</v>
      </c>
      <c r="F968">
        <v>1.04</v>
      </c>
      <c r="G968">
        <v>3.32</v>
      </c>
      <c r="H968">
        <v>3.05</v>
      </c>
      <c r="I968">
        <v>4.4800000000000004</v>
      </c>
      <c r="J968">
        <v>4.17</v>
      </c>
      <c r="K968">
        <v>4.0999999999999996</v>
      </c>
      <c r="L968">
        <v>3.34</v>
      </c>
      <c r="M968">
        <v>2.94</v>
      </c>
      <c r="N968">
        <v>0.41</v>
      </c>
      <c r="O968">
        <v>0</v>
      </c>
      <c r="P968" t="s">
        <v>397</v>
      </c>
      <c r="Q968" t="s">
        <v>383</v>
      </c>
      <c r="R968" t="s">
        <v>398</v>
      </c>
      <c r="S968" t="s">
        <v>399</v>
      </c>
      <c r="T968" t="s">
        <v>399</v>
      </c>
    </row>
    <row r="969" spans="1:20">
      <c r="A969" t="s">
        <v>2180</v>
      </c>
      <c r="B969" t="s">
        <v>401</v>
      </c>
      <c r="C969" t="s">
        <v>2181</v>
      </c>
      <c r="D969">
        <v>0</v>
      </c>
      <c r="E969">
        <v>0</v>
      </c>
      <c r="F969">
        <v>0</v>
      </c>
      <c r="G969">
        <v>0</v>
      </c>
      <c r="H969">
        <v>0</v>
      </c>
      <c r="I969">
        <v>0</v>
      </c>
      <c r="J969">
        <v>0</v>
      </c>
      <c r="K969">
        <v>0</v>
      </c>
      <c r="L969">
        <v>0</v>
      </c>
      <c r="M969">
        <v>0</v>
      </c>
      <c r="N969">
        <v>0</v>
      </c>
      <c r="O969">
        <v>0</v>
      </c>
      <c r="P969" t="s">
        <v>397</v>
      </c>
      <c r="Q969" t="s">
        <v>383</v>
      </c>
      <c r="R969" t="s">
        <v>406</v>
      </c>
      <c r="S969" t="s">
        <v>399</v>
      </c>
      <c r="T969" t="s">
        <v>399</v>
      </c>
    </row>
    <row r="970" spans="1:20">
      <c r="A970" t="s">
        <v>2182</v>
      </c>
      <c r="B970" t="s">
        <v>401</v>
      </c>
      <c r="C970" t="s">
        <v>2183</v>
      </c>
      <c r="D970">
        <v>0</v>
      </c>
      <c r="E970">
        <v>0</v>
      </c>
      <c r="F970">
        <v>0</v>
      </c>
      <c r="G970">
        <v>0</v>
      </c>
      <c r="H970">
        <v>0</v>
      </c>
      <c r="I970">
        <v>0</v>
      </c>
      <c r="J970">
        <v>0</v>
      </c>
      <c r="K970">
        <v>0</v>
      </c>
      <c r="L970">
        <v>0</v>
      </c>
      <c r="M970">
        <v>0</v>
      </c>
      <c r="N970">
        <v>0</v>
      </c>
      <c r="O970">
        <v>0</v>
      </c>
      <c r="P970" t="s">
        <v>397</v>
      </c>
      <c r="Q970" t="s">
        <v>383</v>
      </c>
      <c r="R970" t="s">
        <v>406</v>
      </c>
      <c r="S970" t="s">
        <v>399</v>
      </c>
      <c r="T970" t="s">
        <v>399</v>
      </c>
    </row>
    <row r="971" spans="1:20">
      <c r="A971" t="s">
        <v>2184</v>
      </c>
      <c r="B971" t="s">
        <v>401</v>
      </c>
      <c r="C971" t="s">
        <v>2185</v>
      </c>
      <c r="D971">
        <v>0</v>
      </c>
      <c r="E971">
        <v>0</v>
      </c>
      <c r="F971">
        <v>0</v>
      </c>
      <c r="G971">
        <v>0</v>
      </c>
      <c r="H971">
        <v>0</v>
      </c>
      <c r="I971">
        <v>0</v>
      </c>
      <c r="J971">
        <v>0</v>
      </c>
      <c r="K971">
        <v>0</v>
      </c>
      <c r="L971">
        <v>0</v>
      </c>
      <c r="M971">
        <v>0</v>
      </c>
      <c r="N971">
        <v>0</v>
      </c>
      <c r="O971">
        <v>0</v>
      </c>
      <c r="P971" t="s">
        <v>397</v>
      </c>
      <c r="Q971" t="s">
        <v>383</v>
      </c>
      <c r="R971" t="s">
        <v>406</v>
      </c>
      <c r="S971" t="s">
        <v>399</v>
      </c>
      <c r="T971" t="s">
        <v>399</v>
      </c>
    </row>
    <row r="972" spans="1:20">
      <c r="A972" t="s">
        <v>2186</v>
      </c>
      <c r="B972" t="s">
        <v>437</v>
      </c>
      <c r="C972" t="s">
        <v>2187</v>
      </c>
      <c r="D972">
        <v>3.91</v>
      </c>
      <c r="E972">
        <v>3.33</v>
      </c>
      <c r="F972">
        <v>3.8</v>
      </c>
      <c r="G972">
        <v>4.16</v>
      </c>
      <c r="H972">
        <v>3.86</v>
      </c>
      <c r="I972">
        <v>3.65</v>
      </c>
      <c r="J972">
        <v>3.34</v>
      </c>
      <c r="K972">
        <v>3.26</v>
      </c>
      <c r="L972">
        <v>3.1</v>
      </c>
      <c r="M972">
        <v>3.68</v>
      </c>
      <c r="N972">
        <v>3.74</v>
      </c>
      <c r="O972">
        <v>3.67</v>
      </c>
      <c r="P972" t="s">
        <v>397</v>
      </c>
      <c r="Q972" t="s">
        <v>381</v>
      </c>
      <c r="R972" t="s">
        <v>662</v>
      </c>
      <c r="S972" t="s">
        <v>663</v>
      </c>
      <c r="T972" t="s">
        <v>2188</v>
      </c>
    </row>
    <row r="973" spans="1:20">
      <c r="A973" t="s">
        <v>2189</v>
      </c>
      <c r="B973" t="s">
        <v>401</v>
      </c>
      <c r="C973" t="s">
        <v>2190</v>
      </c>
      <c r="D973">
        <v>0</v>
      </c>
      <c r="E973">
        <v>0.24</v>
      </c>
      <c r="F973">
        <v>1.04</v>
      </c>
      <c r="G973">
        <v>3.32</v>
      </c>
      <c r="H973">
        <v>3.05</v>
      </c>
      <c r="I973">
        <v>4.4800000000000004</v>
      </c>
      <c r="J973">
        <v>4.17</v>
      </c>
      <c r="K973">
        <v>4.0999999999999996</v>
      </c>
      <c r="L973">
        <v>3.34</v>
      </c>
      <c r="M973">
        <v>2.94</v>
      </c>
      <c r="N973">
        <v>0.41</v>
      </c>
      <c r="O973">
        <v>0</v>
      </c>
      <c r="P973" t="s">
        <v>397</v>
      </c>
      <c r="Q973" t="s">
        <v>383</v>
      </c>
      <c r="R973" t="s">
        <v>398</v>
      </c>
      <c r="S973" t="s">
        <v>399</v>
      </c>
      <c r="T973" t="s">
        <v>399</v>
      </c>
    </row>
    <row r="974" spans="1:20">
      <c r="A974" t="s">
        <v>2191</v>
      </c>
      <c r="B974" t="s">
        <v>380</v>
      </c>
      <c r="C974" t="s">
        <v>2192</v>
      </c>
      <c r="D974">
        <v>0</v>
      </c>
      <c r="E974">
        <v>0.33</v>
      </c>
      <c r="F974">
        <v>1.44</v>
      </c>
      <c r="G974">
        <v>4.58</v>
      </c>
      <c r="H974">
        <v>4.21</v>
      </c>
      <c r="I974">
        <v>6.18</v>
      </c>
      <c r="J974">
        <v>5.75</v>
      </c>
      <c r="K974">
        <v>5.66</v>
      </c>
      <c r="L974">
        <v>4.6100000000000003</v>
      </c>
      <c r="M974">
        <v>4.0599999999999996</v>
      </c>
      <c r="N974">
        <v>0.56999999999999995</v>
      </c>
      <c r="O974">
        <v>0</v>
      </c>
      <c r="P974" t="s">
        <v>397</v>
      </c>
      <c r="Q974" t="s">
        <v>381</v>
      </c>
      <c r="R974" t="s">
        <v>662</v>
      </c>
      <c r="S974" t="s">
        <v>2193</v>
      </c>
      <c r="T974" t="s">
        <v>2194</v>
      </c>
    </row>
    <row r="975" spans="1:20">
      <c r="A975" t="s">
        <v>2195</v>
      </c>
      <c r="B975" t="s">
        <v>380</v>
      </c>
      <c r="C975" t="s">
        <v>2196</v>
      </c>
      <c r="D975">
        <v>0</v>
      </c>
      <c r="E975">
        <v>0.47</v>
      </c>
      <c r="F975">
        <v>2.0299999999999998</v>
      </c>
      <c r="G975">
        <v>6.47</v>
      </c>
      <c r="H975">
        <v>5.94</v>
      </c>
      <c r="I975">
        <v>8.73</v>
      </c>
      <c r="J975">
        <v>8.1199999999999992</v>
      </c>
      <c r="K975">
        <v>7.99</v>
      </c>
      <c r="L975">
        <v>6.51</v>
      </c>
      <c r="M975">
        <v>5.73</v>
      </c>
      <c r="N975">
        <v>0.8</v>
      </c>
      <c r="O975">
        <v>0</v>
      </c>
      <c r="P975" t="s">
        <v>397</v>
      </c>
      <c r="Q975" t="s">
        <v>381</v>
      </c>
      <c r="R975" t="s">
        <v>398</v>
      </c>
      <c r="S975" t="s">
        <v>399</v>
      </c>
      <c r="T975" t="s">
        <v>399</v>
      </c>
    </row>
    <row r="976" spans="1:20">
      <c r="A976" t="s">
        <v>2197</v>
      </c>
      <c r="B976" t="s">
        <v>380</v>
      </c>
      <c r="C976" t="s">
        <v>2198</v>
      </c>
      <c r="D976">
        <v>0</v>
      </c>
      <c r="E976">
        <v>0.48</v>
      </c>
      <c r="F976">
        <v>2.08</v>
      </c>
      <c r="G976">
        <v>6.64</v>
      </c>
      <c r="H976">
        <v>6.1</v>
      </c>
      <c r="I976">
        <v>8.9600000000000009</v>
      </c>
      <c r="J976">
        <v>8.34</v>
      </c>
      <c r="K976">
        <v>8.1999999999999993</v>
      </c>
      <c r="L976">
        <v>6.68</v>
      </c>
      <c r="M976">
        <v>5.88</v>
      </c>
      <c r="N976">
        <v>0.82</v>
      </c>
      <c r="O976">
        <v>0</v>
      </c>
      <c r="P976" t="s">
        <v>397</v>
      </c>
      <c r="Q976" t="s">
        <v>381</v>
      </c>
      <c r="R976" t="s">
        <v>398</v>
      </c>
      <c r="S976" t="s">
        <v>399</v>
      </c>
      <c r="T976" t="s">
        <v>399</v>
      </c>
    </row>
    <row r="977" spans="1:20">
      <c r="A977" t="s">
        <v>2199</v>
      </c>
      <c r="B977" t="s">
        <v>380</v>
      </c>
      <c r="C977" t="s">
        <v>2200</v>
      </c>
      <c r="D977">
        <v>380.96</v>
      </c>
      <c r="E977">
        <v>380.96</v>
      </c>
      <c r="F977">
        <v>380.96</v>
      </c>
      <c r="G977">
        <v>380.96</v>
      </c>
      <c r="H977">
        <v>380.96</v>
      </c>
      <c r="I977">
        <v>380.96</v>
      </c>
      <c r="J977">
        <v>380.96</v>
      </c>
      <c r="K977">
        <v>380.96</v>
      </c>
      <c r="L977">
        <v>380.96</v>
      </c>
      <c r="M977">
        <v>380.96</v>
      </c>
      <c r="N977">
        <v>380.96</v>
      </c>
      <c r="O977">
        <v>380.96</v>
      </c>
      <c r="P977" t="s">
        <v>410</v>
      </c>
      <c r="Q977" t="s">
        <v>381</v>
      </c>
      <c r="R977" t="s">
        <v>398</v>
      </c>
      <c r="S977" t="s">
        <v>399</v>
      </c>
      <c r="T977" t="s">
        <v>399</v>
      </c>
    </row>
    <row r="978" spans="1:20">
      <c r="A978" t="s">
        <v>2201</v>
      </c>
      <c r="B978" t="s">
        <v>404</v>
      </c>
      <c r="C978" t="s">
        <v>2202</v>
      </c>
      <c r="D978">
        <v>119.91</v>
      </c>
      <c r="E978">
        <v>119.91</v>
      </c>
      <c r="F978">
        <v>119.91</v>
      </c>
      <c r="G978">
        <v>119.91</v>
      </c>
      <c r="H978">
        <v>119.91</v>
      </c>
      <c r="I978">
        <v>119.91</v>
      </c>
      <c r="J978">
        <v>119.91</v>
      </c>
      <c r="K978">
        <v>119.91</v>
      </c>
      <c r="L978">
        <v>119.91</v>
      </c>
      <c r="M978">
        <v>119.91</v>
      </c>
      <c r="N978">
        <v>119.91</v>
      </c>
      <c r="O978">
        <v>119.91</v>
      </c>
      <c r="P978" t="s">
        <v>410</v>
      </c>
      <c r="Q978" t="s">
        <v>381</v>
      </c>
      <c r="R978" t="s">
        <v>398</v>
      </c>
      <c r="S978" t="s">
        <v>399</v>
      </c>
      <c r="T978" t="s">
        <v>399</v>
      </c>
    </row>
    <row r="979" spans="1:20">
      <c r="A979" t="s">
        <v>2203</v>
      </c>
      <c r="B979" t="s">
        <v>380</v>
      </c>
      <c r="C979" t="s">
        <v>2204</v>
      </c>
      <c r="D979" t="s">
        <v>399</v>
      </c>
      <c r="E979" t="s">
        <v>399</v>
      </c>
      <c r="F979">
        <v>6.45</v>
      </c>
      <c r="G979">
        <v>20.58</v>
      </c>
      <c r="H979">
        <v>18.91</v>
      </c>
      <c r="I979">
        <v>27.78</v>
      </c>
      <c r="J979">
        <v>25.85</v>
      </c>
      <c r="K979">
        <v>25.42</v>
      </c>
      <c r="L979">
        <v>20.71</v>
      </c>
      <c r="M979">
        <v>18.23</v>
      </c>
      <c r="N979">
        <v>2.54</v>
      </c>
      <c r="O979">
        <v>0</v>
      </c>
      <c r="P979" t="s">
        <v>397</v>
      </c>
      <c r="Q979" t="s">
        <v>381</v>
      </c>
      <c r="R979" t="s">
        <v>398</v>
      </c>
      <c r="S979" t="s">
        <v>399</v>
      </c>
      <c r="T979" t="s">
        <v>399</v>
      </c>
    </row>
    <row r="980" spans="1:20">
      <c r="A980" t="s">
        <v>2205</v>
      </c>
      <c r="B980" t="s">
        <v>404</v>
      </c>
      <c r="C980" t="s">
        <v>2206</v>
      </c>
      <c r="D980">
        <v>49.97</v>
      </c>
      <c r="E980">
        <v>49.97</v>
      </c>
      <c r="F980">
        <v>49.97</v>
      </c>
      <c r="G980">
        <v>49.97</v>
      </c>
      <c r="H980">
        <v>49.97</v>
      </c>
      <c r="I980">
        <v>49.97</v>
      </c>
      <c r="J980">
        <v>49.97</v>
      </c>
      <c r="K980">
        <v>49.97</v>
      </c>
      <c r="L980">
        <v>49.97</v>
      </c>
      <c r="M980">
        <v>49.97</v>
      </c>
      <c r="N980">
        <v>49.97</v>
      </c>
      <c r="O980">
        <v>49.97</v>
      </c>
      <c r="P980" t="s">
        <v>410</v>
      </c>
      <c r="Q980" t="s">
        <v>381</v>
      </c>
      <c r="R980" t="s">
        <v>398</v>
      </c>
      <c r="S980" t="s">
        <v>399</v>
      </c>
      <c r="T980" t="s">
        <v>399</v>
      </c>
    </row>
    <row r="981" spans="1:20">
      <c r="A981" t="s">
        <v>2207</v>
      </c>
      <c r="B981" t="s">
        <v>404</v>
      </c>
      <c r="C981" t="s">
        <v>2208</v>
      </c>
      <c r="D981">
        <v>48</v>
      </c>
      <c r="E981">
        <v>48</v>
      </c>
      <c r="F981">
        <v>48</v>
      </c>
      <c r="G981">
        <v>48</v>
      </c>
      <c r="H981">
        <v>48</v>
      </c>
      <c r="I981">
        <v>48</v>
      </c>
      <c r="J981">
        <v>48</v>
      </c>
      <c r="K981">
        <v>48</v>
      </c>
      <c r="L981">
        <v>48</v>
      </c>
      <c r="M981">
        <v>48</v>
      </c>
      <c r="N981">
        <v>48</v>
      </c>
      <c r="O981">
        <v>48</v>
      </c>
      <c r="P981" t="s">
        <v>410</v>
      </c>
      <c r="Q981" t="s">
        <v>381</v>
      </c>
      <c r="R981" t="s">
        <v>398</v>
      </c>
      <c r="S981" t="s">
        <v>399</v>
      </c>
      <c r="T981" t="s">
        <v>399</v>
      </c>
    </row>
    <row r="982" spans="1:20">
      <c r="A982" t="s">
        <v>2209</v>
      </c>
      <c r="B982" t="s">
        <v>437</v>
      </c>
      <c r="C982" t="s">
        <v>2210</v>
      </c>
      <c r="D982">
        <v>60</v>
      </c>
      <c r="E982">
        <v>60</v>
      </c>
      <c r="F982">
        <v>60</v>
      </c>
      <c r="G982">
        <v>60</v>
      </c>
      <c r="H982">
        <v>60</v>
      </c>
      <c r="I982">
        <v>60</v>
      </c>
      <c r="J982">
        <v>60</v>
      </c>
      <c r="K982">
        <v>60</v>
      </c>
      <c r="L982">
        <v>60</v>
      </c>
      <c r="M982">
        <v>60</v>
      </c>
      <c r="N982">
        <v>60</v>
      </c>
      <c r="O982">
        <v>60</v>
      </c>
      <c r="P982" t="s">
        <v>410</v>
      </c>
      <c r="Q982" t="s">
        <v>381</v>
      </c>
      <c r="R982" t="s">
        <v>398</v>
      </c>
      <c r="S982" t="s">
        <v>399</v>
      </c>
      <c r="T982" t="s">
        <v>399</v>
      </c>
    </row>
    <row r="983" spans="1:20">
      <c r="A983" t="s">
        <v>2211</v>
      </c>
      <c r="B983" t="s">
        <v>437</v>
      </c>
      <c r="C983" t="s">
        <v>2212</v>
      </c>
      <c r="D983">
        <v>60</v>
      </c>
      <c r="E983">
        <v>60</v>
      </c>
      <c r="F983">
        <v>60</v>
      </c>
      <c r="G983">
        <v>60</v>
      </c>
      <c r="H983">
        <v>60</v>
      </c>
      <c r="I983">
        <v>60</v>
      </c>
      <c r="J983">
        <v>60</v>
      </c>
      <c r="K983">
        <v>60</v>
      </c>
      <c r="L983">
        <v>60</v>
      </c>
      <c r="M983">
        <v>60</v>
      </c>
      <c r="N983">
        <v>60</v>
      </c>
      <c r="O983">
        <v>60</v>
      </c>
      <c r="P983" t="s">
        <v>410</v>
      </c>
      <c r="Q983" t="s">
        <v>381</v>
      </c>
      <c r="R983" t="s">
        <v>398</v>
      </c>
      <c r="S983" t="s">
        <v>399</v>
      </c>
      <c r="T983" t="s">
        <v>399</v>
      </c>
    </row>
    <row r="984" spans="1:20">
      <c r="A984" t="s">
        <v>2213</v>
      </c>
      <c r="B984" t="s">
        <v>408</v>
      </c>
      <c r="C984" t="s">
        <v>2214</v>
      </c>
      <c r="D984">
        <v>0</v>
      </c>
      <c r="E984">
        <v>0.08</v>
      </c>
      <c r="F984">
        <v>0.23</v>
      </c>
      <c r="G984">
        <v>1.1200000000000001</v>
      </c>
      <c r="H984">
        <v>1.46</v>
      </c>
      <c r="I984">
        <v>1.53</v>
      </c>
      <c r="J984">
        <v>2.2000000000000002</v>
      </c>
      <c r="K984">
        <v>1.85</v>
      </c>
      <c r="L984">
        <v>1.63</v>
      </c>
      <c r="M984">
        <v>1.03</v>
      </c>
      <c r="N984">
        <v>0.45</v>
      </c>
      <c r="O984">
        <v>1.1399999999999999</v>
      </c>
      <c r="P984" t="s">
        <v>397</v>
      </c>
      <c r="Q984" t="s">
        <v>381</v>
      </c>
      <c r="R984" t="s">
        <v>398</v>
      </c>
      <c r="S984" t="s">
        <v>399</v>
      </c>
      <c r="T984" t="s">
        <v>399</v>
      </c>
    </row>
    <row r="985" spans="1:20">
      <c r="A985" t="s">
        <v>2215</v>
      </c>
      <c r="B985" t="s">
        <v>408</v>
      </c>
      <c r="C985" t="s">
        <v>2216</v>
      </c>
      <c r="D985">
        <v>0</v>
      </c>
      <c r="E985">
        <v>0</v>
      </c>
      <c r="F985">
        <v>0</v>
      </c>
      <c r="G985">
        <v>0</v>
      </c>
      <c r="H985">
        <v>0.01</v>
      </c>
      <c r="I985">
        <v>0.01</v>
      </c>
      <c r="J985">
        <v>0</v>
      </c>
      <c r="K985">
        <v>0</v>
      </c>
      <c r="L985">
        <v>0</v>
      </c>
      <c r="M985">
        <v>0</v>
      </c>
      <c r="N985">
        <v>0</v>
      </c>
      <c r="O985">
        <v>0</v>
      </c>
      <c r="P985" t="s">
        <v>397</v>
      </c>
      <c r="Q985" t="s">
        <v>381</v>
      </c>
      <c r="R985" t="s">
        <v>398</v>
      </c>
      <c r="S985" t="s">
        <v>399</v>
      </c>
      <c r="T985" t="s">
        <v>399</v>
      </c>
    </row>
    <row r="986" spans="1:20">
      <c r="A986" t="s">
        <v>2217</v>
      </c>
      <c r="B986" t="s">
        <v>380</v>
      </c>
      <c r="C986" t="s">
        <v>2218</v>
      </c>
      <c r="D986">
        <v>0</v>
      </c>
      <c r="E986">
        <v>6</v>
      </c>
      <c r="F986">
        <v>26</v>
      </c>
      <c r="G986">
        <v>83</v>
      </c>
      <c r="H986">
        <v>76.25</v>
      </c>
      <c r="I986">
        <v>112</v>
      </c>
      <c r="J986">
        <v>104.25</v>
      </c>
      <c r="K986">
        <v>102.5</v>
      </c>
      <c r="L986">
        <v>83.5</v>
      </c>
      <c r="M986">
        <v>73.5</v>
      </c>
      <c r="N986">
        <v>10.25</v>
      </c>
      <c r="O986">
        <v>0</v>
      </c>
      <c r="P986" t="s">
        <v>397</v>
      </c>
      <c r="Q986" t="s">
        <v>383</v>
      </c>
      <c r="R986" t="s">
        <v>398</v>
      </c>
      <c r="S986" t="s">
        <v>399</v>
      </c>
      <c r="T986" t="s">
        <v>399</v>
      </c>
    </row>
    <row r="987" spans="1:20">
      <c r="A987" t="s">
        <v>2219</v>
      </c>
      <c r="B987" t="s">
        <v>380</v>
      </c>
      <c r="C987" t="s">
        <v>2220</v>
      </c>
      <c r="D987">
        <v>0</v>
      </c>
      <c r="E987">
        <v>0</v>
      </c>
      <c r="F987">
        <v>0</v>
      </c>
      <c r="G987">
        <v>0</v>
      </c>
      <c r="H987">
        <v>0</v>
      </c>
      <c r="I987">
        <v>0</v>
      </c>
      <c r="J987">
        <v>0</v>
      </c>
      <c r="K987">
        <v>0</v>
      </c>
      <c r="L987">
        <v>0</v>
      </c>
      <c r="M987">
        <v>0</v>
      </c>
      <c r="N987">
        <v>0</v>
      </c>
      <c r="O987">
        <v>0</v>
      </c>
      <c r="P987" t="s">
        <v>410</v>
      </c>
      <c r="Q987" t="s">
        <v>381</v>
      </c>
      <c r="R987" t="s">
        <v>406</v>
      </c>
      <c r="S987" t="s">
        <v>399</v>
      </c>
      <c r="T987" t="s">
        <v>399</v>
      </c>
    </row>
    <row r="988" spans="1:20">
      <c r="A988" t="s">
        <v>2221</v>
      </c>
      <c r="B988" t="s">
        <v>380</v>
      </c>
      <c r="C988" t="s">
        <v>2221</v>
      </c>
      <c r="D988">
        <v>0</v>
      </c>
      <c r="E988">
        <v>0</v>
      </c>
      <c r="F988">
        <v>0</v>
      </c>
      <c r="G988">
        <v>0</v>
      </c>
      <c r="H988">
        <v>0</v>
      </c>
      <c r="I988">
        <v>0</v>
      </c>
      <c r="J988">
        <v>0</v>
      </c>
      <c r="K988">
        <v>0</v>
      </c>
      <c r="L988">
        <v>0</v>
      </c>
      <c r="M988">
        <v>0</v>
      </c>
      <c r="N988">
        <v>0</v>
      </c>
      <c r="O988">
        <v>0</v>
      </c>
      <c r="P988" t="s">
        <v>397</v>
      </c>
      <c r="Q988" t="s">
        <v>381</v>
      </c>
      <c r="R988" t="s">
        <v>398</v>
      </c>
      <c r="S988" t="s">
        <v>399</v>
      </c>
      <c r="T988" t="s">
        <v>399</v>
      </c>
    </row>
    <row r="989" spans="1:20">
      <c r="A989" t="s">
        <v>2222</v>
      </c>
      <c r="B989" t="s">
        <v>595</v>
      </c>
      <c r="C989" t="s">
        <v>2223</v>
      </c>
      <c r="D989">
        <v>1.96</v>
      </c>
      <c r="E989">
        <v>2.1800000000000002</v>
      </c>
      <c r="F989">
        <v>2.23</v>
      </c>
      <c r="G989">
        <v>1.67</v>
      </c>
      <c r="H989">
        <v>2.39</v>
      </c>
      <c r="I989">
        <v>2.35</v>
      </c>
      <c r="J989">
        <v>2.25</v>
      </c>
      <c r="K989">
        <v>2.12</v>
      </c>
      <c r="L989">
        <v>2.09</v>
      </c>
      <c r="M989">
        <v>1.91</v>
      </c>
      <c r="N989">
        <v>2.04</v>
      </c>
      <c r="O989">
        <v>2.2000000000000002</v>
      </c>
      <c r="P989" t="s">
        <v>397</v>
      </c>
      <c r="Q989" t="s">
        <v>383</v>
      </c>
      <c r="R989" t="s">
        <v>398</v>
      </c>
      <c r="S989" t="s">
        <v>399</v>
      </c>
      <c r="T989" t="s">
        <v>399</v>
      </c>
    </row>
    <row r="990" spans="1:20">
      <c r="A990" t="s">
        <v>2224</v>
      </c>
      <c r="B990" t="s">
        <v>595</v>
      </c>
      <c r="C990" t="s">
        <v>2225</v>
      </c>
      <c r="D990">
        <v>20.66</v>
      </c>
      <c r="E990">
        <v>21.08</v>
      </c>
      <c r="F990">
        <v>16.13</v>
      </c>
      <c r="G990">
        <v>14.35</v>
      </c>
      <c r="H990">
        <v>20.79</v>
      </c>
      <c r="I990">
        <v>20.93</v>
      </c>
      <c r="J990">
        <v>20.67</v>
      </c>
      <c r="K990">
        <v>19.760000000000002</v>
      </c>
      <c r="L990">
        <v>20.170000000000002</v>
      </c>
      <c r="M990">
        <v>15.96</v>
      </c>
      <c r="N990">
        <v>19.399999999999999</v>
      </c>
      <c r="O990">
        <v>20.399999999999999</v>
      </c>
      <c r="P990" t="s">
        <v>397</v>
      </c>
      <c r="Q990" t="s">
        <v>383</v>
      </c>
      <c r="R990" t="s">
        <v>398</v>
      </c>
      <c r="S990" t="s">
        <v>399</v>
      </c>
      <c r="T990" t="s">
        <v>399</v>
      </c>
    </row>
    <row r="991" spans="1:20">
      <c r="A991" t="s">
        <v>2226</v>
      </c>
      <c r="B991" t="s">
        <v>380</v>
      </c>
      <c r="C991" t="s">
        <v>2227</v>
      </c>
      <c r="D991">
        <v>0</v>
      </c>
      <c r="E991">
        <v>0.05</v>
      </c>
      <c r="F991">
        <v>0.21</v>
      </c>
      <c r="G991">
        <v>0.66</v>
      </c>
      <c r="H991">
        <v>0.6</v>
      </c>
      <c r="I991">
        <v>0.89</v>
      </c>
      <c r="J991">
        <v>0.83</v>
      </c>
      <c r="K991">
        <v>0.81</v>
      </c>
      <c r="L991">
        <v>0.66</v>
      </c>
      <c r="M991">
        <v>0.57999999999999996</v>
      </c>
      <c r="N991">
        <v>0.08</v>
      </c>
      <c r="O991">
        <v>0</v>
      </c>
      <c r="P991" t="s">
        <v>397</v>
      </c>
      <c r="Q991" t="s">
        <v>381</v>
      </c>
      <c r="R991" t="s">
        <v>662</v>
      </c>
      <c r="S991" t="s">
        <v>663</v>
      </c>
      <c r="T991" t="s">
        <v>2228</v>
      </c>
    </row>
    <row r="992" spans="1:20">
      <c r="A992" t="s">
        <v>2229</v>
      </c>
      <c r="B992" t="s">
        <v>422</v>
      </c>
      <c r="C992" t="s">
        <v>2230</v>
      </c>
      <c r="D992">
        <v>0.24</v>
      </c>
      <c r="E992">
        <v>0.36</v>
      </c>
      <c r="F992">
        <v>0.38</v>
      </c>
      <c r="G992">
        <v>0.66</v>
      </c>
      <c r="H992">
        <v>0.64</v>
      </c>
      <c r="I992">
        <v>1</v>
      </c>
      <c r="J992">
        <v>0.62</v>
      </c>
      <c r="K992">
        <v>0.56000000000000005</v>
      </c>
      <c r="L992">
        <v>0.56000000000000005</v>
      </c>
      <c r="M992">
        <v>0.18</v>
      </c>
      <c r="N992">
        <v>0.18</v>
      </c>
      <c r="O992">
        <v>0.32</v>
      </c>
      <c r="P992" t="s">
        <v>397</v>
      </c>
      <c r="Q992" t="s">
        <v>383</v>
      </c>
      <c r="R992" t="s">
        <v>398</v>
      </c>
      <c r="S992" t="s">
        <v>399</v>
      </c>
      <c r="T992" t="s">
        <v>399</v>
      </c>
    </row>
    <row r="993" spans="1:20">
      <c r="A993" t="s">
        <v>2231</v>
      </c>
      <c r="B993" t="s">
        <v>437</v>
      </c>
      <c r="C993" t="s">
        <v>2232</v>
      </c>
      <c r="D993">
        <v>57</v>
      </c>
      <c r="E993">
        <v>57</v>
      </c>
      <c r="F993">
        <v>57</v>
      </c>
      <c r="G993">
        <v>57</v>
      </c>
      <c r="H993">
        <v>57</v>
      </c>
      <c r="I993">
        <v>57</v>
      </c>
      <c r="J993">
        <v>57</v>
      </c>
      <c r="K993">
        <v>57</v>
      </c>
      <c r="L993">
        <v>57</v>
      </c>
      <c r="M993">
        <v>57</v>
      </c>
      <c r="N993">
        <v>57</v>
      </c>
      <c r="O993">
        <v>57</v>
      </c>
      <c r="P993" t="s">
        <v>410</v>
      </c>
      <c r="Q993" t="s">
        <v>381</v>
      </c>
      <c r="R993" t="s">
        <v>398</v>
      </c>
      <c r="S993" t="s">
        <v>399</v>
      </c>
      <c r="T993" t="s">
        <v>399</v>
      </c>
    </row>
    <row r="994" spans="1:20">
      <c r="A994" t="s">
        <v>2233</v>
      </c>
      <c r="B994" t="s">
        <v>437</v>
      </c>
      <c r="C994" t="s">
        <v>2234</v>
      </c>
      <c r="D994">
        <v>56.9</v>
      </c>
      <c r="E994">
        <v>56.9</v>
      </c>
      <c r="F994">
        <v>56.9</v>
      </c>
      <c r="G994">
        <v>56.9</v>
      </c>
      <c r="H994">
        <v>56.9</v>
      </c>
      <c r="I994">
        <v>56.9</v>
      </c>
      <c r="J994">
        <v>56.9</v>
      </c>
      <c r="K994">
        <v>56.9</v>
      </c>
      <c r="L994">
        <v>56.9</v>
      </c>
      <c r="M994">
        <v>56.9</v>
      </c>
      <c r="N994">
        <v>56.9</v>
      </c>
      <c r="O994">
        <v>56.9</v>
      </c>
      <c r="P994" t="s">
        <v>410</v>
      </c>
      <c r="Q994" t="s">
        <v>381</v>
      </c>
      <c r="R994" t="s">
        <v>398</v>
      </c>
      <c r="S994" t="s">
        <v>399</v>
      </c>
      <c r="T994" t="s">
        <v>399</v>
      </c>
    </row>
    <row r="995" spans="1:20">
      <c r="A995" t="s">
        <v>2235</v>
      </c>
      <c r="B995" t="s">
        <v>380</v>
      </c>
      <c r="C995" t="s">
        <v>1763</v>
      </c>
      <c r="D995">
        <v>0</v>
      </c>
      <c r="E995">
        <v>0</v>
      </c>
      <c r="F995">
        <v>0</v>
      </c>
      <c r="G995">
        <v>0</v>
      </c>
      <c r="H995">
        <v>0</v>
      </c>
      <c r="I995">
        <v>0</v>
      </c>
      <c r="J995">
        <v>0</v>
      </c>
      <c r="K995">
        <v>0</v>
      </c>
      <c r="L995">
        <v>0</v>
      </c>
      <c r="M995">
        <v>0</v>
      </c>
      <c r="N995">
        <v>0</v>
      </c>
      <c r="O995">
        <v>0</v>
      </c>
      <c r="P995" t="s">
        <v>397</v>
      </c>
      <c r="Q995" t="s">
        <v>383</v>
      </c>
      <c r="R995" t="s">
        <v>406</v>
      </c>
      <c r="S995" t="s">
        <v>399</v>
      </c>
      <c r="T995" t="s">
        <v>399</v>
      </c>
    </row>
    <row r="996" spans="1:20">
      <c r="A996" t="s">
        <v>2236</v>
      </c>
      <c r="B996" t="s">
        <v>401</v>
      </c>
      <c r="C996" t="s">
        <v>2237</v>
      </c>
      <c r="D996">
        <v>0</v>
      </c>
      <c r="E996">
        <v>0</v>
      </c>
      <c r="F996">
        <v>0</v>
      </c>
      <c r="G996">
        <v>0</v>
      </c>
      <c r="H996">
        <v>0</v>
      </c>
      <c r="I996">
        <v>0</v>
      </c>
      <c r="J996">
        <v>0</v>
      </c>
      <c r="K996">
        <v>0</v>
      </c>
      <c r="L996">
        <v>0</v>
      </c>
      <c r="M996">
        <v>0</v>
      </c>
      <c r="N996">
        <v>0</v>
      </c>
      <c r="O996">
        <v>0</v>
      </c>
      <c r="P996" t="s">
        <v>397</v>
      </c>
      <c r="Q996" t="s">
        <v>383</v>
      </c>
      <c r="R996" t="s">
        <v>406</v>
      </c>
      <c r="S996" t="s">
        <v>399</v>
      </c>
      <c r="T996" t="s">
        <v>399</v>
      </c>
    </row>
    <row r="997" spans="1:20">
      <c r="A997" t="s">
        <v>2238</v>
      </c>
      <c r="B997" t="s">
        <v>401</v>
      </c>
      <c r="C997" t="s">
        <v>2239</v>
      </c>
      <c r="D997">
        <v>1.06</v>
      </c>
      <c r="E997">
        <v>1.55</v>
      </c>
      <c r="F997">
        <v>2.8</v>
      </c>
      <c r="G997">
        <v>3.72</v>
      </c>
      <c r="H997">
        <v>4.7</v>
      </c>
      <c r="I997">
        <v>3.65</v>
      </c>
      <c r="J997">
        <v>1.62</v>
      </c>
      <c r="K997">
        <v>0.03</v>
      </c>
      <c r="L997">
        <v>0</v>
      </c>
      <c r="M997">
        <v>0</v>
      </c>
      <c r="N997">
        <v>0.82</v>
      </c>
      <c r="O997">
        <v>1.28</v>
      </c>
      <c r="P997" t="s">
        <v>397</v>
      </c>
      <c r="Q997" t="s">
        <v>383</v>
      </c>
      <c r="R997" t="s">
        <v>398</v>
      </c>
      <c r="S997" t="s">
        <v>399</v>
      </c>
      <c r="T997" t="s">
        <v>399</v>
      </c>
    </row>
    <row r="998" spans="1:20">
      <c r="A998" t="s">
        <v>2240</v>
      </c>
      <c r="B998" t="s">
        <v>401</v>
      </c>
      <c r="C998" t="s">
        <v>2241</v>
      </c>
      <c r="D998">
        <v>0.44</v>
      </c>
      <c r="E998">
        <v>0.68</v>
      </c>
      <c r="F998">
        <v>0.86</v>
      </c>
      <c r="G998">
        <v>1.26</v>
      </c>
      <c r="H998">
        <v>1.55</v>
      </c>
      <c r="I998">
        <v>0.83</v>
      </c>
      <c r="J998">
        <v>0.39</v>
      </c>
      <c r="K998">
        <v>0.19</v>
      </c>
      <c r="L998">
        <v>0</v>
      </c>
      <c r="M998">
        <v>0</v>
      </c>
      <c r="N998">
        <v>0.28000000000000003</v>
      </c>
      <c r="O998">
        <v>0.38</v>
      </c>
      <c r="P998" t="s">
        <v>397</v>
      </c>
      <c r="Q998" t="s">
        <v>383</v>
      </c>
      <c r="R998" t="s">
        <v>398</v>
      </c>
      <c r="S998" t="s">
        <v>399</v>
      </c>
      <c r="T998" t="s">
        <v>399</v>
      </c>
    </row>
    <row r="999" spans="1:20">
      <c r="A999" t="s">
        <v>2242</v>
      </c>
      <c r="B999" t="s">
        <v>401</v>
      </c>
      <c r="C999" t="s">
        <v>2243</v>
      </c>
      <c r="D999">
        <v>0.27</v>
      </c>
      <c r="E999">
        <v>1.03</v>
      </c>
      <c r="F999">
        <v>0</v>
      </c>
      <c r="G999">
        <v>1.24</v>
      </c>
      <c r="H999">
        <v>1.86</v>
      </c>
      <c r="I999">
        <v>8.51</v>
      </c>
      <c r="J999">
        <v>5.48</v>
      </c>
      <c r="K999">
        <v>7.0000000000000007E-2</v>
      </c>
      <c r="L999">
        <v>0</v>
      </c>
      <c r="M999">
        <v>0</v>
      </c>
      <c r="N999">
        <v>0</v>
      </c>
      <c r="O999">
        <v>0.54</v>
      </c>
      <c r="P999" t="s">
        <v>397</v>
      </c>
      <c r="Q999" t="s">
        <v>383</v>
      </c>
      <c r="R999" t="s">
        <v>398</v>
      </c>
      <c r="S999" t="s">
        <v>399</v>
      </c>
      <c r="T999" t="s">
        <v>399</v>
      </c>
    </row>
    <row r="1000" spans="1:20">
      <c r="A1000" t="s">
        <v>2244</v>
      </c>
      <c r="B1000" t="s">
        <v>401</v>
      </c>
      <c r="C1000" t="s">
        <v>2245</v>
      </c>
      <c r="D1000">
        <v>0</v>
      </c>
      <c r="E1000">
        <v>0</v>
      </c>
      <c r="F1000">
        <v>0</v>
      </c>
      <c r="G1000">
        <v>0</v>
      </c>
      <c r="H1000">
        <v>0</v>
      </c>
      <c r="I1000">
        <v>0</v>
      </c>
      <c r="J1000">
        <v>0</v>
      </c>
      <c r="K1000">
        <v>0</v>
      </c>
      <c r="L1000">
        <v>0</v>
      </c>
      <c r="M1000">
        <v>0</v>
      </c>
      <c r="N1000">
        <v>0</v>
      </c>
      <c r="O1000">
        <v>0</v>
      </c>
      <c r="P1000" t="s">
        <v>397</v>
      </c>
      <c r="Q1000" t="s">
        <v>383</v>
      </c>
      <c r="R1000" t="s">
        <v>406</v>
      </c>
      <c r="S1000" t="s">
        <v>399</v>
      </c>
      <c r="T1000" t="s">
        <v>399</v>
      </c>
    </row>
    <row r="1001" spans="1:20">
      <c r="A1001" t="s">
        <v>2246</v>
      </c>
      <c r="B1001" t="s">
        <v>380</v>
      </c>
      <c r="C1001" t="s">
        <v>2247</v>
      </c>
      <c r="D1001">
        <v>44</v>
      </c>
      <c r="E1001">
        <v>44</v>
      </c>
      <c r="F1001">
        <v>44</v>
      </c>
      <c r="G1001">
        <v>44</v>
      </c>
      <c r="H1001">
        <v>44</v>
      </c>
      <c r="I1001">
        <v>44</v>
      </c>
      <c r="J1001">
        <v>44</v>
      </c>
      <c r="K1001">
        <v>44</v>
      </c>
      <c r="L1001">
        <v>44</v>
      </c>
      <c r="M1001">
        <v>44</v>
      </c>
      <c r="N1001">
        <v>44</v>
      </c>
      <c r="O1001">
        <v>44</v>
      </c>
      <c r="P1001" t="s">
        <v>410</v>
      </c>
      <c r="Q1001" t="s">
        <v>381</v>
      </c>
      <c r="R1001" t="s">
        <v>398</v>
      </c>
      <c r="S1001" t="s">
        <v>399</v>
      </c>
      <c r="T1001" t="s">
        <v>399</v>
      </c>
    </row>
    <row r="1002" spans="1:20">
      <c r="A1002" t="s">
        <v>2248</v>
      </c>
      <c r="B1002" t="s">
        <v>401</v>
      </c>
      <c r="C1002" t="s">
        <v>2249</v>
      </c>
      <c r="D1002">
        <v>0</v>
      </c>
      <c r="E1002">
        <v>0.09</v>
      </c>
      <c r="F1002">
        <v>0.39</v>
      </c>
      <c r="G1002">
        <v>1.25</v>
      </c>
      <c r="H1002">
        <v>1.1399999999999999</v>
      </c>
      <c r="I1002">
        <v>1.68</v>
      </c>
      <c r="J1002">
        <v>1.56</v>
      </c>
      <c r="K1002">
        <v>1.54</v>
      </c>
      <c r="L1002">
        <v>1.25</v>
      </c>
      <c r="M1002">
        <v>1.1000000000000001</v>
      </c>
      <c r="N1002">
        <v>0.15</v>
      </c>
      <c r="O1002">
        <v>0</v>
      </c>
      <c r="P1002" t="s">
        <v>397</v>
      </c>
      <c r="Q1002" t="s">
        <v>383</v>
      </c>
      <c r="R1002" t="s">
        <v>398</v>
      </c>
      <c r="S1002" t="s">
        <v>399</v>
      </c>
      <c r="T1002" t="s">
        <v>399</v>
      </c>
    </row>
    <row r="1003" spans="1:20">
      <c r="A1003" t="s">
        <v>2250</v>
      </c>
      <c r="B1003" t="s">
        <v>422</v>
      </c>
      <c r="C1003" t="s">
        <v>2251</v>
      </c>
      <c r="D1003">
        <v>178.87</v>
      </c>
      <c r="E1003">
        <v>178.87</v>
      </c>
      <c r="F1003">
        <v>178.87</v>
      </c>
      <c r="G1003">
        <v>178.87</v>
      </c>
      <c r="H1003">
        <v>178.87</v>
      </c>
      <c r="I1003">
        <v>178.87</v>
      </c>
      <c r="J1003">
        <v>178.87</v>
      </c>
      <c r="K1003">
        <v>178.87</v>
      </c>
      <c r="L1003">
        <v>178.87</v>
      </c>
      <c r="M1003">
        <v>178.87</v>
      </c>
      <c r="N1003">
        <v>178.87</v>
      </c>
      <c r="O1003">
        <v>178.87</v>
      </c>
      <c r="P1003" t="s">
        <v>410</v>
      </c>
      <c r="Q1003" t="s">
        <v>383</v>
      </c>
      <c r="R1003" t="s">
        <v>398</v>
      </c>
      <c r="S1003" t="s">
        <v>399</v>
      </c>
      <c r="T1003" t="s">
        <v>2252</v>
      </c>
    </row>
    <row r="1004" spans="1:20">
      <c r="A1004" t="s">
        <v>2253</v>
      </c>
      <c r="B1004" t="s">
        <v>422</v>
      </c>
      <c r="C1004" t="s">
        <v>2254</v>
      </c>
      <c r="D1004">
        <v>175</v>
      </c>
      <c r="E1004">
        <v>175</v>
      </c>
      <c r="F1004">
        <v>175</v>
      </c>
      <c r="G1004">
        <v>175</v>
      </c>
      <c r="H1004">
        <v>175</v>
      </c>
      <c r="I1004">
        <v>175</v>
      </c>
      <c r="J1004">
        <v>175</v>
      </c>
      <c r="K1004">
        <v>175</v>
      </c>
      <c r="L1004">
        <v>175</v>
      </c>
      <c r="M1004">
        <v>175</v>
      </c>
      <c r="N1004">
        <v>175</v>
      </c>
      <c r="O1004">
        <v>175</v>
      </c>
      <c r="P1004" t="s">
        <v>410</v>
      </c>
      <c r="Q1004" t="s">
        <v>383</v>
      </c>
      <c r="R1004" t="s">
        <v>398</v>
      </c>
      <c r="S1004" t="s">
        <v>399</v>
      </c>
      <c r="T1004" t="s">
        <v>2255</v>
      </c>
    </row>
    <row r="1005" spans="1:20">
      <c r="A1005" t="s">
        <v>2256</v>
      </c>
      <c r="B1005" t="s">
        <v>422</v>
      </c>
      <c r="C1005" t="s">
        <v>2257</v>
      </c>
      <c r="D1005">
        <v>505.96</v>
      </c>
      <c r="E1005">
        <v>505.96</v>
      </c>
      <c r="F1005">
        <v>505.96</v>
      </c>
      <c r="G1005">
        <v>505.96</v>
      </c>
      <c r="H1005">
        <v>505.96</v>
      </c>
      <c r="I1005">
        <v>505.96</v>
      </c>
      <c r="J1005">
        <v>505.96</v>
      </c>
      <c r="K1005">
        <v>505.96</v>
      </c>
      <c r="L1005">
        <v>505.96</v>
      </c>
      <c r="M1005">
        <v>505.96</v>
      </c>
      <c r="N1005">
        <v>505.96</v>
      </c>
      <c r="O1005">
        <v>505.96</v>
      </c>
      <c r="P1005" t="s">
        <v>410</v>
      </c>
      <c r="Q1005" t="s">
        <v>383</v>
      </c>
      <c r="R1005" t="s">
        <v>398</v>
      </c>
      <c r="S1005" t="s">
        <v>399</v>
      </c>
      <c r="T1005" t="s">
        <v>2255</v>
      </c>
    </row>
    <row r="1006" spans="1:20">
      <c r="A1006" t="s">
        <v>2258</v>
      </c>
      <c r="B1006" t="s">
        <v>422</v>
      </c>
      <c r="C1006" t="s">
        <v>2259</v>
      </c>
      <c r="D1006">
        <v>495.9</v>
      </c>
      <c r="E1006">
        <v>495.9</v>
      </c>
      <c r="F1006">
        <v>495.9</v>
      </c>
      <c r="G1006">
        <v>495.9</v>
      </c>
      <c r="H1006">
        <v>495.9</v>
      </c>
      <c r="I1006">
        <v>495.9</v>
      </c>
      <c r="J1006">
        <v>495.9</v>
      </c>
      <c r="K1006">
        <v>495.9</v>
      </c>
      <c r="L1006">
        <v>495.9</v>
      </c>
      <c r="M1006">
        <v>495.9</v>
      </c>
      <c r="N1006">
        <v>495.9</v>
      </c>
      <c r="O1006">
        <v>495.9</v>
      </c>
      <c r="P1006" t="s">
        <v>410</v>
      </c>
      <c r="Q1006" t="s">
        <v>383</v>
      </c>
      <c r="R1006" t="s">
        <v>398</v>
      </c>
      <c r="S1006" t="s">
        <v>399</v>
      </c>
      <c r="T1006" t="s">
        <v>2255</v>
      </c>
    </row>
    <row r="1007" spans="1:20">
      <c r="A1007" t="s">
        <v>2260</v>
      </c>
      <c r="B1007" t="s">
        <v>404</v>
      </c>
      <c r="C1007" t="s">
        <v>2261</v>
      </c>
      <c r="D1007">
        <v>0</v>
      </c>
      <c r="E1007">
        <v>0</v>
      </c>
      <c r="F1007">
        <v>0</v>
      </c>
      <c r="G1007">
        <v>0</v>
      </c>
      <c r="H1007">
        <v>0</v>
      </c>
      <c r="I1007">
        <v>0</v>
      </c>
      <c r="J1007">
        <v>0</v>
      </c>
      <c r="K1007">
        <v>0</v>
      </c>
      <c r="L1007">
        <v>0</v>
      </c>
      <c r="M1007">
        <v>0</v>
      </c>
      <c r="N1007">
        <v>0</v>
      </c>
      <c r="O1007">
        <v>0</v>
      </c>
      <c r="P1007" t="s">
        <v>397</v>
      </c>
      <c r="Q1007" t="s">
        <v>381</v>
      </c>
      <c r="R1007" t="s">
        <v>406</v>
      </c>
      <c r="S1007" t="s">
        <v>399</v>
      </c>
      <c r="T1007" t="s">
        <v>399</v>
      </c>
    </row>
    <row r="1008" spans="1:20">
      <c r="A1008" t="s">
        <v>2262</v>
      </c>
      <c r="B1008" t="s">
        <v>422</v>
      </c>
      <c r="C1008" t="s">
        <v>2263</v>
      </c>
      <c r="D1008">
        <v>1.1299999999999999</v>
      </c>
      <c r="E1008">
        <v>1.73</v>
      </c>
      <c r="F1008">
        <v>1.83</v>
      </c>
      <c r="G1008">
        <v>3.14</v>
      </c>
      <c r="H1008">
        <v>3.06</v>
      </c>
      <c r="I1008">
        <v>4.75</v>
      </c>
      <c r="J1008">
        <v>2.97</v>
      </c>
      <c r="K1008">
        <v>2.65</v>
      </c>
      <c r="L1008">
        <v>2.65</v>
      </c>
      <c r="M1008">
        <v>0.88</v>
      </c>
      <c r="N1008">
        <v>0.84</v>
      </c>
      <c r="O1008">
        <v>1.52</v>
      </c>
      <c r="P1008" t="s">
        <v>397</v>
      </c>
      <c r="Q1008" t="s">
        <v>383</v>
      </c>
      <c r="R1008" t="s">
        <v>398</v>
      </c>
      <c r="S1008" t="s">
        <v>399</v>
      </c>
      <c r="T1008" t="s">
        <v>399</v>
      </c>
    </row>
    <row r="1009" spans="1:20">
      <c r="A1009" t="s">
        <v>2264</v>
      </c>
      <c r="B1009" t="s">
        <v>422</v>
      </c>
      <c r="C1009" t="s">
        <v>2265</v>
      </c>
      <c r="D1009">
        <v>0</v>
      </c>
      <c r="E1009">
        <v>0.01</v>
      </c>
      <c r="F1009">
        <v>0.04</v>
      </c>
      <c r="G1009">
        <v>0.01</v>
      </c>
      <c r="H1009">
        <v>0.08</v>
      </c>
      <c r="I1009">
        <v>0.14000000000000001</v>
      </c>
      <c r="J1009">
        <v>0.21</v>
      </c>
      <c r="K1009">
        <v>0.21</v>
      </c>
      <c r="L1009">
        <v>0.1</v>
      </c>
      <c r="M1009">
        <v>0</v>
      </c>
      <c r="N1009">
        <v>0</v>
      </c>
      <c r="O1009">
        <v>0</v>
      </c>
      <c r="P1009" t="s">
        <v>397</v>
      </c>
      <c r="Q1009" t="s">
        <v>383</v>
      </c>
      <c r="R1009" t="s">
        <v>398</v>
      </c>
      <c r="S1009" t="s">
        <v>399</v>
      </c>
      <c r="T1009" t="s">
        <v>399</v>
      </c>
    </row>
    <row r="1010" spans="1:20">
      <c r="A1010" t="s">
        <v>2266</v>
      </c>
      <c r="B1010" t="s">
        <v>422</v>
      </c>
      <c r="C1010" t="s">
        <v>2267</v>
      </c>
      <c r="D1010">
        <v>0.01</v>
      </c>
      <c r="E1010">
        <v>0</v>
      </c>
      <c r="F1010">
        <v>0</v>
      </c>
      <c r="G1010">
        <v>0.02</v>
      </c>
      <c r="H1010">
        <v>0.01</v>
      </c>
      <c r="I1010">
        <v>0</v>
      </c>
      <c r="J1010">
        <v>0</v>
      </c>
      <c r="K1010">
        <v>0</v>
      </c>
      <c r="L1010">
        <v>0</v>
      </c>
      <c r="M1010">
        <v>0.01</v>
      </c>
      <c r="N1010">
        <v>7.0000000000000007E-2</v>
      </c>
      <c r="O1010">
        <v>0</v>
      </c>
      <c r="P1010" t="s">
        <v>397</v>
      </c>
      <c r="Q1010" t="s">
        <v>383</v>
      </c>
      <c r="R1010" t="s">
        <v>398</v>
      </c>
      <c r="S1010" t="s">
        <v>399</v>
      </c>
      <c r="T1010" t="s">
        <v>399</v>
      </c>
    </row>
    <row r="1011" spans="1:20">
      <c r="A1011" t="s">
        <v>2268</v>
      </c>
      <c r="B1011" t="s">
        <v>440</v>
      </c>
      <c r="C1011" t="s">
        <v>2269</v>
      </c>
      <c r="D1011" t="s">
        <v>399</v>
      </c>
      <c r="E1011" t="s">
        <v>399</v>
      </c>
      <c r="F1011">
        <v>0.88</v>
      </c>
      <c r="G1011">
        <v>2.82</v>
      </c>
      <c r="H1011">
        <v>2.59</v>
      </c>
      <c r="I1011">
        <v>3.8</v>
      </c>
      <c r="J1011">
        <v>3.54</v>
      </c>
      <c r="K1011">
        <v>3.48</v>
      </c>
      <c r="L1011">
        <v>2.84</v>
      </c>
      <c r="M1011">
        <v>2.4900000000000002</v>
      </c>
      <c r="N1011">
        <v>0.34</v>
      </c>
      <c r="O1011">
        <v>0</v>
      </c>
      <c r="P1011" t="s">
        <v>397</v>
      </c>
      <c r="Q1011" t="s">
        <v>381</v>
      </c>
      <c r="R1011" t="s">
        <v>662</v>
      </c>
      <c r="S1011" t="s">
        <v>663</v>
      </c>
      <c r="T1011" t="s">
        <v>2270</v>
      </c>
    </row>
    <row r="1012" spans="1:20">
      <c r="A1012" t="s">
        <v>2271</v>
      </c>
      <c r="B1012" t="s">
        <v>440</v>
      </c>
      <c r="C1012" t="s">
        <v>2272</v>
      </c>
      <c r="D1012" t="s">
        <v>399</v>
      </c>
      <c r="E1012" t="s">
        <v>399</v>
      </c>
      <c r="F1012">
        <v>0.21</v>
      </c>
      <c r="G1012">
        <v>0.66</v>
      </c>
      <c r="H1012">
        <v>0.61</v>
      </c>
      <c r="I1012">
        <v>0.89</v>
      </c>
      <c r="J1012">
        <v>0.83</v>
      </c>
      <c r="K1012">
        <v>0.82</v>
      </c>
      <c r="L1012">
        <v>0.66</v>
      </c>
      <c r="M1012">
        <v>0.57999999999999996</v>
      </c>
      <c r="N1012">
        <v>0.08</v>
      </c>
      <c r="O1012">
        <v>0</v>
      </c>
      <c r="P1012" t="s">
        <v>397</v>
      </c>
      <c r="Q1012" t="s">
        <v>381</v>
      </c>
      <c r="R1012" t="s">
        <v>662</v>
      </c>
      <c r="S1012" t="s">
        <v>663</v>
      </c>
      <c r="T1012" t="s">
        <v>2270</v>
      </c>
    </row>
    <row r="1013" spans="1:20">
      <c r="A1013" t="s">
        <v>2273</v>
      </c>
      <c r="B1013" t="s">
        <v>440</v>
      </c>
      <c r="C1013" t="s">
        <v>2274</v>
      </c>
      <c r="D1013">
        <v>2.0299999999999998</v>
      </c>
      <c r="E1013">
        <v>2.02</v>
      </c>
      <c r="F1013">
        <v>2.0299999999999998</v>
      </c>
      <c r="G1013">
        <v>2.0299999999999998</v>
      </c>
      <c r="H1013">
        <v>2.0299999999999998</v>
      </c>
      <c r="I1013">
        <v>2.02</v>
      </c>
      <c r="J1013">
        <v>2.0099999999999998</v>
      </c>
      <c r="K1013">
        <v>2</v>
      </c>
      <c r="L1013">
        <v>2.0099999999999998</v>
      </c>
      <c r="M1013">
        <v>2</v>
      </c>
      <c r="N1013">
        <v>2</v>
      </c>
      <c r="O1013">
        <v>2</v>
      </c>
      <c r="P1013" t="s">
        <v>397</v>
      </c>
      <c r="Q1013" t="s">
        <v>381</v>
      </c>
      <c r="R1013" t="s">
        <v>398</v>
      </c>
      <c r="S1013" t="s">
        <v>399</v>
      </c>
      <c r="T1013" t="s">
        <v>399</v>
      </c>
    </row>
    <row r="1014" spans="1:20">
      <c r="A1014" t="s">
        <v>2275</v>
      </c>
      <c r="B1014" t="s">
        <v>380</v>
      </c>
      <c r="C1014" t="s">
        <v>2276</v>
      </c>
      <c r="D1014">
        <v>0.02</v>
      </c>
      <c r="E1014">
        <v>0.34</v>
      </c>
      <c r="F1014">
        <v>0.45</v>
      </c>
      <c r="G1014">
        <v>0.65</v>
      </c>
      <c r="H1014">
        <v>1.56</v>
      </c>
      <c r="I1014">
        <v>2.7</v>
      </c>
      <c r="J1014">
        <v>1.9</v>
      </c>
      <c r="K1014">
        <v>1.26</v>
      </c>
      <c r="L1014">
        <v>0.06</v>
      </c>
      <c r="M1014">
        <v>0</v>
      </c>
      <c r="N1014">
        <v>0</v>
      </c>
      <c r="O1014">
        <v>0</v>
      </c>
      <c r="P1014" t="s">
        <v>397</v>
      </c>
      <c r="Q1014" t="s">
        <v>381</v>
      </c>
      <c r="R1014" t="s">
        <v>398</v>
      </c>
      <c r="S1014" t="s">
        <v>399</v>
      </c>
      <c r="T1014" t="s">
        <v>399</v>
      </c>
    </row>
    <row r="1015" spans="1:20">
      <c r="A1015" t="s">
        <v>2277</v>
      </c>
      <c r="B1015" t="s">
        <v>437</v>
      </c>
      <c r="C1015" t="s">
        <v>2278</v>
      </c>
      <c r="D1015">
        <v>0.11</v>
      </c>
      <c r="E1015">
        <v>0.22</v>
      </c>
      <c r="F1015">
        <v>0.51</v>
      </c>
      <c r="G1015">
        <v>0.74</v>
      </c>
      <c r="H1015">
        <v>0.9</v>
      </c>
      <c r="I1015">
        <v>1.1000000000000001</v>
      </c>
      <c r="J1015">
        <v>1.1100000000000001</v>
      </c>
      <c r="K1015">
        <v>0.93</v>
      </c>
      <c r="L1015">
        <v>0.75</v>
      </c>
      <c r="M1015">
        <v>0.24</v>
      </c>
      <c r="N1015">
        <v>0.05</v>
      </c>
      <c r="O1015">
        <v>0.39</v>
      </c>
      <c r="P1015" t="s">
        <v>397</v>
      </c>
      <c r="Q1015" t="s">
        <v>381</v>
      </c>
      <c r="R1015" t="s">
        <v>398</v>
      </c>
      <c r="S1015" t="s">
        <v>399</v>
      </c>
      <c r="T1015" t="s">
        <v>399</v>
      </c>
    </row>
    <row r="1016" spans="1:20">
      <c r="A1016" t="s">
        <v>2279</v>
      </c>
      <c r="B1016" t="s">
        <v>380</v>
      </c>
      <c r="C1016" t="s">
        <v>2280</v>
      </c>
      <c r="D1016">
        <v>0.17</v>
      </c>
      <c r="E1016">
        <v>0.17</v>
      </c>
      <c r="F1016">
        <v>0.22</v>
      </c>
      <c r="G1016">
        <v>0.22</v>
      </c>
      <c r="H1016">
        <v>0.21</v>
      </c>
      <c r="I1016">
        <v>0.16</v>
      </c>
      <c r="J1016">
        <v>0.1</v>
      </c>
      <c r="K1016">
        <v>0.13</v>
      </c>
      <c r="L1016">
        <v>0.14000000000000001</v>
      </c>
      <c r="M1016">
        <v>0.11</v>
      </c>
      <c r="N1016">
        <v>0.12</v>
      </c>
      <c r="O1016">
        <v>0.14000000000000001</v>
      </c>
      <c r="P1016" t="s">
        <v>397</v>
      </c>
      <c r="Q1016" t="s">
        <v>381</v>
      </c>
      <c r="R1016" t="s">
        <v>398</v>
      </c>
      <c r="S1016" t="s">
        <v>399</v>
      </c>
      <c r="T1016" t="s">
        <v>399</v>
      </c>
    </row>
    <row r="1017" spans="1:20">
      <c r="A1017" t="s">
        <v>2281</v>
      </c>
      <c r="B1017" t="s">
        <v>437</v>
      </c>
      <c r="C1017" t="s">
        <v>2282</v>
      </c>
      <c r="D1017">
        <v>13.5</v>
      </c>
      <c r="E1017">
        <v>13.5</v>
      </c>
      <c r="F1017">
        <v>13.5</v>
      </c>
      <c r="G1017">
        <v>13.5</v>
      </c>
      <c r="H1017">
        <v>13.5</v>
      </c>
      <c r="I1017">
        <v>13.5</v>
      </c>
      <c r="J1017">
        <v>13.5</v>
      </c>
      <c r="K1017">
        <v>13.5</v>
      </c>
      <c r="L1017">
        <v>13.5</v>
      </c>
      <c r="M1017">
        <v>13.5</v>
      </c>
      <c r="N1017">
        <v>13.5</v>
      </c>
      <c r="O1017">
        <v>13.5</v>
      </c>
      <c r="P1017" t="s">
        <v>410</v>
      </c>
      <c r="Q1017" t="s">
        <v>381</v>
      </c>
      <c r="R1017" t="s">
        <v>398</v>
      </c>
      <c r="S1017" t="s">
        <v>399</v>
      </c>
      <c r="T1017" t="s">
        <v>399</v>
      </c>
    </row>
    <row r="1018" spans="1:20">
      <c r="A1018" t="s">
        <v>2283</v>
      </c>
      <c r="B1018" t="s">
        <v>380</v>
      </c>
      <c r="C1018" t="s">
        <v>2284</v>
      </c>
      <c r="D1018">
        <v>15.82</v>
      </c>
      <c r="E1018">
        <v>24.22</v>
      </c>
      <c r="F1018">
        <v>25.62</v>
      </c>
      <c r="G1018">
        <v>43.96</v>
      </c>
      <c r="H1018">
        <v>42.84</v>
      </c>
      <c r="I1018">
        <v>66.5</v>
      </c>
      <c r="J1018">
        <v>41.58</v>
      </c>
      <c r="K1018">
        <v>37.1</v>
      </c>
      <c r="L1018">
        <v>37.1</v>
      </c>
      <c r="M1018">
        <v>12.32</v>
      </c>
      <c r="N1018">
        <v>11.76</v>
      </c>
      <c r="O1018">
        <v>21.28</v>
      </c>
      <c r="P1018" t="s">
        <v>397</v>
      </c>
      <c r="Q1018" t="s">
        <v>383</v>
      </c>
      <c r="R1018" t="s">
        <v>398</v>
      </c>
      <c r="S1018" t="s">
        <v>399</v>
      </c>
      <c r="T1018" t="s">
        <v>399</v>
      </c>
    </row>
    <row r="1019" spans="1:20">
      <c r="A1019" t="s">
        <v>2285</v>
      </c>
      <c r="B1019" t="s">
        <v>401</v>
      </c>
      <c r="C1019" t="s">
        <v>2286</v>
      </c>
      <c r="D1019">
        <v>0</v>
      </c>
      <c r="E1019">
        <v>7.0000000000000007E-2</v>
      </c>
      <c r="F1019">
        <v>0.31</v>
      </c>
      <c r="G1019">
        <v>1</v>
      </c>
      <c r="H1019">
        <v>0.92</v>
      </c>
      <c r="I1019">
        <v>1.34</v>
      </c>
      <c r="J1019">
        <v>1.25</v>
      </c>
      <c r="K1019">
        <v>1.23</v>
      </c>
      <c r="L1019">
        <v>1</v>
      </c>
      <c r="M1019">
        <v>0.88</v>
      </c>
      <c r="N1019">
        <v>0.12</v>
      </c>
      <c r="O1019">
        <v>0</v>
      </c>
      <c r="P1019" t="s">
        <v>397</v>
      </c>
      <c r="Q1019" t="s">
        <v>383</v>
      </c>
      <c r="R1019" t="s">
        <v>398</v>
      </c>
      <c r="S1019" t="s">
        <v>399</v>
      </c>
      <c r="T1019" t="s">
        <v>399</v>
      </c>
    </row>
    <row r="1020" spans="1:20">
      <c r="A1020" t="s">
        <v>2287</v>
      </c>
      <c r="B1020" t="s">
        <v>401</v>
      </c>
      <c r="C1020" t="s">
        <v>2288</v>
      </c>
      <c r="D1020">
        <v>0</v>
      </c>
      <c r="E1020">
        <v>0.48</v>
      </c>
      <c r="F1020">
        <v>2.08</v>
      </c>
      <c r="G1020">
        <v>6.64</v>
      </c>
      <c r="H1020">
        <v>6.1</v>
      </c>
      <c r="I1020">
        <v>8.9600000000000009</v>
      </c>
      <c r="J1020">
        <v>8.34</v>
      </c>
      <c r="K1020">
        <v>8.1999999999999993</v>
      </c>
      <c r="L1020">
        <v>6.68</v>
      </c>
      <c r="M1020">
        <v>5.88</v>
      </c>
      <c r="N1020">
        <v>0.82</v>
      </c>
      <c r="O1020">
        <v>0</v>
      </c>
      <c r="P1020" t="s">
        <v>397</v>
      </c>
      <c r="Q1020" t="s">
        <v>383</v>
      </c>
      <c r="R1020" t="s">
        <v>398</v>
      </c>
      <c r="S1020" t="s">
        <v>399</v>
      </c>
      <c r="T1020" t="s">
        <v>399</v>
      </c>
    </row>
    <row r="1021" spans="1:20">
      <c r="A1021" t="s">
        <v>2289</v>
      </c>
      <c r="B1021" t="s">
        <v>401</v>
      </c>
      <c r="C1021" t="s">
        <v>2290</v>
      </c>
      <c r="D1021">
        <v>0</v>
      </c>
      <c r="E1021">
        <v>0.48</v>
      </c>
      <c r="F1021">
        <v>2.08</v>
      </c>
      <c r="G1021">
        <v>6.64</v>
      </c>
      <c r="H1021">
        <v>6.1</v>
      </c>
      <c r="I1021">
        <v>8.9600000000000009</v>
      </c>
      <c r="J1021">
        <v>8.34</v>
      </c>
      <c r="K1021">
        <v>8.1999999999999993</v>
      </c>
      <c r="L1021">
        <v>6.68</v>
      </c>
      <c r="M1021">
        <v>5.88</v>
      </c>
      <c r="N1021">
        <v>0.82</v>
      </c>
      <c r="O1021">
        <v>0</v>
      </c>
      <c r="P1021" t="s">
        <v>397</v>
      </c>
      <c r="Q1021" t="s">
        <v>383</v>
      </c>
      <c r="R1021" t="s">
        <v>398</v>
      </c>
      <c r="S1021" t="s">
        <v>399</v>
      </c>
      <c r="T1021" t="s">
        <v>399</v>
      </c>
    </row>
    <row r="1022" spans="1:20">
      <c r="A1022" t="s">
        <v>2291</v>
      </c>
      <c r="B1022" t="s">
        <v>380</v>
      </c>
      <c r="C1022" t="s">
        <v>2292</v>
      </c>
      <c r="D1022">
        <v>0</v>
      </c>
      <c r="E1022">
        <v>1.3</v>
      </c>
      <c r="F1022">
        <v>5.62</v>
      </c>
      <c r="G1022">
        <v>17.93</v>
      </c>
      <c r="H1022">
        <v>16.47</v>
      </c>
      <c r="I1022">
        <v>24.19</v>
      </c>
      <c r="J1022">
        <v>22.52</v>
      </c>
      <c r="K1022">
        <v>22.14</v>
      </c>
      <c r="L1022">
        <v>18.04</v>
      </c>
      <c r="M1022">
        <v>15.88</v>
      </c>
      <c r="N1022">
        <v>2.21</v>
      </c>
      <c r="O1022">
        <v>0</v>
      </c>
      <c r="P1022" t="s">
        <v>397</v>
      </c>
      <c r="Q1022" t="s">
        <v>383</v>
      </c>
      <c r="R1022" t="s">
        <v>398</v>
      </c>
      <c r="S1022" t="s">
        <v>399</v>
      </c>
      <c r="T1022" t="s">
        <v>399</v>
      </c>
    </row>
    <row r="1023" spans="1:20">
      <c r="A1023" t="s">
        <v>2293</v>
      </c>
      <c r="B1023" t="s">
        <v>380</v>
      </c>
      <c r="C1023" t="s">
        <v>2294</v>
      </c>
      <c r="D1023">
        <v>0</v>
      </c>
      <c r="E1023">
        <v>1.3</v>
      </c>
      <c r="F1023">
        <v>5.62</v>
      </c>
      <c r="G1023">
        <v>17.93</v>
      </c>
      <c r="H1023">
        <v>16.47</v>
      </c>
      <c r="I1023">
        <v>24.19</v>
      </c>
      <c r="J1023">
        <v>22.52</v>
      </c>
      <c r="K1023">
        <v>22.14</v>
      </c>
      <c r="L1023">
        <v>18.04</v>
      </c>
      <c r="M1023">
        <v>15.88</v>
      </c>
      <c r="N1023">
        <v>2.21</v>
      </c>
      <c r="O1023">
        <v>0</v>
      </c>
      <c r="P1023" t="s">
        <v>397</v>
      </c>
      <c r="Q1023" t="s">
        <v>383</v>
      </c>
      <c r="R1023" t="s">
        <v>398</v>
      </c>
      <c r="S1023" t="s">
        <v>399</v>
      </c>
      <c r="T1023" t="s">
        <v>399</v>
      </c>
    </row>
    <row r="1024" spans="1:20">
      <c r="A1024" t="s">
        <v>2295</v>
      </c>
      <c r="B1024" t="s">
        <v>380</v>
      </c>
      <c r="C1024" t="s">
        <v>2296</v>
      </c>
      <c r="D1024">
        <v>8.9499999999999993</v>
      </c>
      <c r="E1024">
        <v>13.7</v>
      </c>
      <c r="F1024">
        <v>14.49</v>
      </c>
      <c r="G1024">
        <v>24.87</v>
      </c>
      <c r="H1024">
        <v>24.24</v>
      </c>
      <c r="I1024">
        <v>37.619999999999997</v>
      </c>
      <c r="J1024">
        <v>23.52</v>
      </c>
      <c r="K1024">
        <v>20.99</v>
      </c>
      <c r="L1024">
        <v>20.99</v>
      </c>
      <c r="M1024">
        <v>6.97</v>
      </c>
      <c r="N1024">
        <v>6.65</v>
      </c>
      <c r="O1024">
        <v>12.04</v>
      </c>
      <c r="P1024" t="s">
        <v>397</v>
      </c>
      <c r="Q1024" t="s">
        <v>383</v>
      </c>
      <c r="R1024" t="s">
        <v>398</v>
      </c>
      <c r="S1024" t="s">
        <v>399</v>
      </c>
      <c r="T1024" t="s">
        <v>399</v>
      </c>
    </row>
    <row r="1025" spans="1:20">
      <c r="A1025" t="s">
        <v>2297</v>
      </c>
      <c r="B1025" t="s">
        <v>380</v>
      </c>
      <c r="C1025" t="s">
        <v>2298</v>
      </c>
      <c r="D1025">
        <v>2.2400000000000002</v>
      </c>
      <c r="E1025">
        <v>3.43</v>
      </c>
      <c r="F1025">
        <v>3.62</v>
      </c>
      <c r="G1025">
        <v>6.22</v>
      </c>
      <c r="H1025">
        <v>6.06</v>
      </c>
      <c r="I1025">
        <v>9.41</v>
      </c>
      <c r="J1025">
        <v>5.88</v>
      </c>
      <c r="K1025">
        <v>5.25</v>
      </c>
      <c r="L1025">
        <v>5.25</v>
      </c>
      <c r="M1025">
        <v>1.74</v>
      </c>
      <c r="N1025">
        <v>1.66</v>
      </c>
      <c r="O1025">
        <v>3.01</v>
      </c>
      <c r="P1025" t="s">
        <v>397</v>
      </c>
      <c r="Q1025" t="s">
        <v>383</v>
      </c>
      <c r="R1025" t="s">
        <v>398</v>
      </c>
      <c r="S1025" t="s">
        <v>399</v>
      </c>
      <c r="T1025" t="s">
        <v>399</v>
      </c>
    </row>
    <row r="1026" spans="1:20">
      <c r="A1026" t="s">
        <v>2299</v>
      </c>
      <c r="B1026" t="s">
        <v>380</v>
      </c>
      <c r="C1026" t="s">
        <v>2300</v>
      </c>
      <c r="D1026">
        <v>11.19</v>
      </c>
      <c r="E1026">
        <v>17.13</v>
      </c>
      <c r="F1026">
        <v>18.12</v>
      </c>
      <c r="G1026">
        <v>31.09</v>
      </c>
      <c r="H1026">
        <v>30.29</v>
      </c>
      <c r="I1026">
        <v>47.03</v>
      </c>
      <c r="J1026">
        <v>29.4</v>
      </c>
      <c r="K1026">
        <v>26.24</v>
      </c>
      <c r="L1026">
        <v>26.24</v>
      </c>
      <c r="M1026">
        <v>8.7100000000000009</v>
      </c>
      <c r="N1026">
        <v>8.32</v>
      </c>
      <c r="O1026">
        <v>15.05</v>
      </c>
      <c r="P1026" t="s">
        <v>397</v>
      </c>
      <c r="Q1026" t="s">
        <v>383</v>
      </c>
      <c r="R1026" t="s">
        <v>398</v>
      </c>
      <c r="S1026" t="s">
        <v>399</v>
      </c>
      <c r="T1026" t="s">
        <v>399</v>
      </c>
    </row>
    <row r="1027" spans="1:20">
      <c r="A1027" t="s">
        <v>2301</v>
      </c>
      <c r="B1027" t="s">
        <v>440</v>
      </c>
      <c r="C1027" t="s">
        <v>2302</v>
      </c>
      <c r="D1027">
        <v>620</v>
      </c>
      <c r="E1027">
        <v>620</v>
      </c>
      <c r="F1027">
        <v>620</v>
      </c>
      <c r="G1027">
        <v>620</v>
      </c>
      <c r="H1027">
        <v>620</v>
      </c>
      <c r="I1027">
        <v>620</v>
      </c>
      <c r="J1027">
        <v>620</v>
      </c>
      <c r="K1027">
        <v>620</v>
      </c>
      <c r="L1027">
        <v>620</v>
      </c>
      <c r="M1027">
        <v>620</v>
      </c>
      <c r="N1027">
        <v>620</v>
      </c>
      <c r="O1027">
        <v>620</v>
      </c>
      <c r="P1027" t="s">
        <v>410</v>
      </c>
      <c r="Q1027" t="s">
        <v>381</v>
      </c>
      <c r="R1027" t="s">
        <v>398</v>
      </c>
      <c r="S1027" t="s">
        <v>399</v>
      </c>
      <c r="T1027" t="s">
        <v>399</v>
      </c>
    </row>
    <row r="1028" spans="1:20">
      <c r="A1028" t="s">
        <v>2303</v>
      </c>
      <c r="B1028" t="s">
        <v>440</v>
      </c>
      <c r="C1028" t="s">
        <v>2304</v>
      </c>
      <c r="D1028">
        <v>48.7</v>
      </c>
      <c r="E1028">
        <v>48.7</v>
      </c>
      <c r="F1028">
        <v>48.7</v>
      </c>
      <c r="G1028">
        <v>48.7</v>
      </c>
      <c r="H1028">
        <v>48.7</v>
      </c>
      <c r="I1028">
        <v>48.7</v>
      </c>
      <c r="J1028">
        <v>48.7</v>
      </c>
      <c r="K1028">
        <v>48.7</v>
      </c>
      <c r="L1028">
        <v>48.7</v>
      </c>
      <c r="M1028">
        <v>48.7</v>
      </c>
      <c r="N1028">
        <v>48.7</v>
      </c>
      <c r="O1028">
        <v>48.7</v>
      </c>
      <c r="P1028" t="s">
        <v>410</v>
      </c>
      <c r="Q1028" t="s">
        <v>381</v>
      </c>
      <c r="R1028" t="s">
        <v>398</v>
      </c>
      <c r="S1028" t="s">
        <v>399</v>
      </c>
      <c r="T1028" t="s">
        <v>399</v>
      </c>
    </row>
    <row r="1029" spans="1:20">
      <c r="A1029" t="s">
        <v>2305</v>
      </c>
      <c r="B1029" t="s">
        <v>422</v>
      </c>
      <c r="C1029" t="s">
        <v>2306</v>
      </c>
      <c r="D1029">
        <v>48.5</v>
      </c>
      <c r="E1029">
        <v>48.5</v>
      </c>
      <c r="F1029">
        <v>48.5</v>
      </c>
      <c r="G1029">
        <v>48.5</v>
      </c>
      <c r="H1029">
        <v>48.5</v>
      </c>
      <c r="I1029">
        <v>48.5</v>
      </c>
      <c r="J1029">
        <v>48.5</v>
      </c>
      <c r="K1029">
        <v>48.5</v>
      </c>
      <c r="L1029">
        <v>48.5</v>
      </c>
      <c r="M1029">
        <v>48.5</v>
      </c>
      <c r="N1029">
        <v>48.5</v>
      </c>
      <c r="O1029">
        <v>48.5</v>
      </c>
      <c r="P1029" t="s">
        <v>410</v>
      </c>
      <c r="Q1029" t="s">
        <v>383</v>
      </c>
      <c r="R1029" t="s">
        <v>398</v>
      </c>
      <c r="S1029" t="s">
        <v>399</v>
      </c>
      <c r="T1029" t="s">
        <v>399</v>
      </c>
    </row>
    <row r="1030" spans="1:20">
      <c r="A1030" t="s">
        <v>2307</v>
      </c>
      <c r="B1030" t="s">
        <v>422</v>
      </c>
      <c r="C1030" t="s">
        <v>2308</v>
      </c>
      <c r="D1030">
        <v>48.5</v>
      </c>
      <c r="E1030">
        <v>48.5</v>
      </c>
      <c r="F1030">
        <v>48.5</v>
      </c>
      <c r="G1030">
        <v>48.5</v>
      </c>
      <c r="H1030">
        <v>48.5</v>
      </c>
      <c r="I1030">
        <v>48.5</v>
      </c>
      <c r="J1030">
        <v>48.5</v>
      </c>
      <c r="K1030">
        <v>48.5</v>
      </c>
      <c r="L1030">
        <v>48.5</v>
      </c>
      <c r="M1030">
        <v>48.5</v>
      </c>
      <c r="N1030">
        <v>48.5</v>
      </c>
      <c r="O1030">
        <v>48.5</v>
      </c>
      <c r="P1030" t="s">
        <v>410</v>
      </c>
      <c r="Q1030" t="s">
        <v>383</v>
      </c>
      <c r="R1030" t="s">
        <v>398</v>
      </c>
      <c r="S1030" t="s">
        <v>399</v>
      </c>
      <c r="T1030" t="s">
        <v>399</v>
      </c>
    </row>
    <row r="1031" spans="1:20">
      <c r="A1031" t="s">
        <v>2309</v>
      </c>
      <c r="B1031" t="s">
        <v>422</v>
      </c>
      <c r="C1031" t="s">
        <v>2310</v>
      </c>
      <c r="D1031">
        <v>48.35</v>
      </c>
      <c r="E1031">
        <v>48.35</v>
      </c>
      <c r="F1031">
        <v>48.35</v>
      </c>
      <c r="G1031">
        <v>48.35</v>
      </c>
      <c r="H1031">
        <v>48.35</v>
      </c>
      <c r="I1031">
        <v>48.35</v>
      </c>
      <c r="J1031">
        <v>48.35</v>
      </c>
      <c r="K1031">
        <v>48.35</v>
      </c>
      <c r="L1031">
        <v>48.35</v>
      </c>
      <c r="M1031">
        <v>48.35</v>
      </c>
      <c r="N1031">
        <v>48.35</v>
      </c>
      <c r="O1031">
        <v>48.35</v>
      </c>
      <c r="P1031" t="s">
        <v>410</v>
      </c>
      <c r="Q1031" t="s">
        <v>383</v>
      </c>
      <c r="R1031" t="s">
        <v>398</v>
      </c>
      <c r="S1031" t="s">
        <v>399</v>
      </c>
      <c r="T1031" t="s">
        <v>399</v>
      </c>
    </row>
    <row r="1032" spans="1:20">
      <c r="A1032" t="s">
        <v>2311</v>
      </c>
      <c r="B1032" t="s">
        <v>422</v>
      </c>
      <c r="C1032" t="s">
        <v>2312</v>
      </c>
      <c r="D1032">
        <v>48.5</v>
      </c>
      <c r="E1032">
        <v>48.5</v>
      </c>
      <c r="F1032">
        <v>48.5</v>
      </c>
      <c r="G1032">
        <v>48.5</v>
      </c>
      <c r="H1032">
        <v>48.5</v>
      </c>
      <c r="I1032">
        <v>48.5</v>
      </c>
      <c r="J1032">
        <v>48.5</v>
      </c>
      <c r="K1032">
        <v>48.5</v>
      </c>
      <c r="L1032">
        <v>48.5</v>
      </c>
      <c r="M1032">
        <v>48.5</v>
      </c>
      <c r="N1032">
        <v>48.5</v>
      </c>
      <c r="O1032">
        <v>48.5</v>
      </c>
      <c r="P1032" t="s">
        <v>410</v>
      </c>
      <c r="Q1032" t="s">
        <v>383</v>
      </c>
      <c r="R1032" t="s">
        <v>398</v>
      </c>
      <c r="S1032" t="s">
        <v>399</v>
      </c>
      <c r="T1032" t="s">
        <v>399</v>
      </c>
    </row>
    <row r="1033" spans="1:20">
      <c r="A1033" t="s">
        <v>2313</v>
      </c>
      <c r="B1033" t="s">
        <v>422</v>
      </c>
      <c r="C1033" t="s">
        <v>2314</v>
      </c>
      <c r="D1033">
        <v>0</v>
      </c>
      <c r="E1033">
        <v>0.18</v>
      </c>
      <c r="F1033">
        <v>0.78</v>
      </c>
      <c r="G1033">
        <v>2.4900000000000002</v>
      </c>
      <c r="H1033">
        <v>2.29</v>
      </c>
      <c r="I1033">
        <v>3.36</v>
      </c>
      <c r="J1033">
        <v>3.13</v>
      </c>
      <c r="K1033">
        <v>3.08</v>
      </c>
      <c r="L1033">
        <v>2.5099999999999998</v>
      </c>
      <c r="M1033">
        <v>2.21</v>
      </c>
      <c r="N1033">
        <v>0.31</v>
      </c>
      <c r="O1033">
        <v>0</v>
      </c>
      <c r="P1033" t="s">
        <v>397</v>
      </c>
      <c r="Q1033" t="s">
        <v>383</v>
      </c>
      <c r="R1033" t="s">
        <v>398</v>
      </c>
      <c r="S1033" t="s">
        <v>399</v>
      </c>
      <c r="T1033" t="s">
        <v>399</v>
      </c>
    </row>
    <row r="1034" spans="1:20">
      <c r="A1034" t="s">
        <v>2315</v>
      </c>
      <c r="B1034" t="s">
        <v>422</v>
      </c>
      <c r="C1034" t="s">
        <v>2316</v>
      </c>
      <c r="D1034">
        <v>36</v>
      </c>
      <c r="E1034">
        <v>36</v>
      </c>
      <c r="F1034">
        <v>36</v>
      </c>
      <c r="G1034">
        <v>36</v>
      </c>
      <c r="H1034">
        <v>36</v>
      </c>
      <c r="I1034">
        <v>36</v>
      </c>
      <c r="J1034">
        <v>36</v>
      </c>
      <c r="K1034">
        <v>36</v>
      </c>
      <c r="L1034">
        <v>36</v>
      </c>
      <c r="M1034">
        <v>36</v>
      </c>
      <c r="N1034">
        <v>36</v>
      </c>
      <c r="O1034">
        <v>36</v>
      </c>
      <c r="P1034" t="s">
        <v>410</v>
      </c>
      <c r="Q1034" t="s">
        <v>383</v>
      </c>
      <c r="R1034" t="s">
        <v>398</v>
      </c>
      <c r="S1034" t="s">
        <v>399</v>
      </c>
      <c r="T1034" t="s">
        <v>399</v>
      </c>
    </row>
    <row r="1035" spans="1:20">
      <c r="A1035" t="s">
        <v>2317</v>
      </c>
      <c r="B1035" t="s">
        <v>404</v>
      </c>
      <c r="C1035" t="s">
        <v>2318</v>
      </c>
      <c r="D1035">
        <v>0</v>
      </c>
      <c r="E1035">
        <v>0</v>
      </c>
      <c r="F1035">
        <v>0</v>
      </c>
      <c r="G1035">
        <v>0</v>
      </c>
      <c r="H1035">
        <v>0</v>
      </c>
      <c r="I1035">
        <v>0</v>
      </c>
      <c r="J1035">
        <v>0</v>
      </c>
      <c r="K1035">
        <v>0</v>
      </c>
      <c r="L1035">
        <v>0</v>
      </c>
      <c r="M1035">
        <v>0</v>
      </c>
      <c r="N1035">
        <v>0</v>
      </c>
      <c r="O1035">
        <v>0</v>
      </c>
      <c r="P1035" t="s">
        <v>397</v>
      </c>
      <c r="Q1035" t="s">
        <v>381</v>
      </c>
      <c r="R1035" t="s">
        <v>406</v>
      </c>
      <c r="S1035" t="s">
        <v>399</v>
      </c>
      <c r="T1035" t="s">
        <v>399</v>
      </c>
    </row>
    <row r="1036" spans="1:20">
      <c r="A1036" t="s">
        <v>2319</v>
      </c>
      <c r="B1036" t="s">
        <v>380</v>
      </c>
      <c r="C1036" t="s">
        <v>2320</v>
      </c>
      <c r="D1036">
        <v>34.630000000000003</v>
      </c>
      <c r="E1036">
        <v>33.090000000000003</v>
      </c>
      <c r="F1036">
        <v>32.549999999999997</v>
      </c>
      <c r="G1036">
        <v>23.29</v>
      </c>
      <c r="H1036">
        <v>19.37</v>
      </c>
      <c r="I1036">
        <v>32.15</v>
      </c>
      <c r="J1036">
        <v>31.7</v>
      </c>
      <c r="K1036">
        <v>32.17</v>
      </c>
      <c r="L1036">
        <v>31.6</v>
      </c>
      <c r="M1036">
        <v>31.96</v>
      </c>
      <c r="N1036">
        <v>34.590000000000003</v>
      </c>
      <c r="O1036">
        <v>31.21</v>
      </c>
      <c r="P1036" t="s">
        <v>397</v>
      </c>
      <c r="Q1036" t="s">
        <v>381</v>
      </c>
      <c r="R1036" t="s">
        <v>398</v>
      </c>
      <c r="S1036" t="s">
        <v>399</v>
      </c>
      <c r="T1036" t="s">
        <v>2321</v>
      </c>
    </row>
    <row r="1037" spans="1:20">
      <c r="A1037" t="s">
        <v>2322</v>
      </c>
      <c r="B1037" t="s">
        <v>380</v>
      </c>
      <c r="C1037" t="s">
        <v>2323</v>
      </c>
      <c r="D1037">
        <v>1.42</v>
      </c>
      <c r="E1037">
        <v>7.41</v>
      </c>
      <c r="F1037">
        <v>11.43</v>
      </c>
      <c r="G1037">
        <v>5.89</v>
      </c>
      <c r="H1037">
        <v>16.89</v>
      </c>
      <c r="I1037">
        <v>17.329999999999998</v>
      </c>
      <c r="J1037">
        <v>13.16</v>
      </c>
      <c r="K1037">
        <v>15.52</v>
      </c>
      <c r="L1037">
        <v>11.89</v>
      </c>
      <c r="M1037">
        <v>21.67</v>
      </c>
      <c r="N1037">
        <v>12.57</v>
      </c>
      <c r="O1037">
        <v>23.31</v>
      </c>
      <c r="P1037" t="s">
        <v>410</v>
      </c>
      <c r="Q1037" t="s">
        <v>381</v>
      </c>
      <c r="R1037" t="s">
        <v>398</v>
      </c>
      <c r="S1037" t="s">
        <v>399</v>
      </c>
      <c r="T1037" t="s">
        <v>399</v>
      </c>
    </row>
    <row r="1038" spans="1:20">
      <c r="A1038" t="s">
        <v>2324</v>
      </c>
      <c r="B1038" t="s">
        <v>595</v>
      </c>
      <c r="C1038" t="s">
        <v>2325</v>
      </c>
      <c r="D1038">
        <v>2.82</v>
      </c>
      <c r="E1038">
        <v>4.2300000000000004</v>
      </c>
      <c r="F1038">
        <v>4.09</v>
      </c>
      <c r="G1038">
        <v>1.91</v>
      </c>
      <c r="H1038">
        <v>1.59</v>
      </c>
      <c r="I1038">
        <v>1.35</v>
      </c>
      <c r="J1038">
        <v>2.4900000000000002</v>
      </c>
      <c r="K1038">
        <v>3.27</v>
      </c>
      <c r="L1038">
        <v>3.14</v>
      </c>
      <c r="M1038">
        <v>4</v>
      </c>
      <c r="N1038">
        <v>5.65</v>
      </c>
      <c r="O1038">
        <v>4.88</v>
      </c>
      <c r="P1038" t="s">
        <v>397</v>
      </c>
      <c r="Q1038" t="s">
        <v>383</v>
      </c>
      <c r="R1038" t="s">
        <v>398</v>
      </c>
      <c r="S1038" t="s">
        <v>399</v>
      </c>
      <c r="T1038" t="s">
        <v>399</v>
      </c>
    </row>
    <row r="1039" spans="1:20">
      <c r="A1039" t="s">
        <v>2326</v>
      </c>
      <c r="B1039" t="s">
        <v>380</v>
      </c>
      <c r="C1039" t="s">
        <v>2327</v>
      </c>
      <c r="D1039">
        <v>0</v>
      </c>
      <c r="E1039">
        <v>6.6</v>
      </c>
      <c r="F1039">
        <v>28.6</v>
      </c>
      <c r="G1039">
        <v>91.3</v>
      </c>
      <c r="H1039">
        <v>83.88</v>
      </c>
      <c r="I1039">
        <v>123.2</v>
      </c>
      <c r="J1039">
        <v>114.68</v>
      </c>
      <c r="K1039">
        <v>112.75</v>
      </c>
      <c r="L1039">
        <v>91.85</v>
      </c>
      <c r="M1039">
        <v>80.849999999999994</v>
      </c>
      <c r="N1039">
        <v>11.28</v>
      </c>
      <c r="O1039">
        <v>0</v>
      </c>
      <c r="P1039" t="s">
        <v>397</v>
      </c>
      <c r="Q1039" t="s">
        <v>383</v>
      </c>
      <c r="R1039" t="s">
        <v>398</v>
      </c>
      <c r="S1039" t="s">
        <v>399</v>
      </c>
      <c r="T1039" t="s">
        <v>399</v>
      </c>
    </row>
    <row r="1040" spans="1:20">
      <c r="A1040" t="s">
        <v>2328</v>
      </c>
      <c r="B1040" t="s">
        <v>422</v>
      </c>
      <c r="C1040" t="s">
        <v>2329</v>
      </c>
      <c r="D1040">
        <v>2.79</v>
      </c>
      <c r="E1040">
        <v>2.95</v>
      </c>
      <c r="F1040">
        <v>3</v>
      </c>
      <c r="G1040">
        <v>2.58</v>
      </c>
      <c r="H1040">
        <v>2.38</v>
      </c>
      <c r="I1040">
        <v>2.59</v>
      </c>
      <c r="J1040">
        <v>2.73</v>
      </c>
      <c r="K1040">
        <v>2.92</v>
      </c>
      <c r="L1040">
        <v>2.75</v>
      </c>
      <c r="M1040">
        <v>2.8</v>
      </c>
      <c r="N1040">
        <v>2.77</v>
      </c>
      <c r="O1040">
        <v>2.52</v>
      </c>
      <c r="P1040" t="s">
        <v>397</v>
      </c>
      <c r="Q1040" t="s">
        <v>383</v>
      </c>
      <c r="R1040" t="s">
        <v>398</v>
      </c>
      <c r="S1040" t="s">
        <v>399</v>
      </c>
      <c r="T1040" t="s">
        <v>399</v>
      </c>
    </row>
    <row r="1041" spans="1:20">
      <c r="A1041" t="s">
        <v>2330</v>
      </c>
      <c r="B1041" t="s">
        <v>380</v>
      </c>
      <c r="C1041" t="s">
        <v>2331</v>
      </c>
      <c r="D1041">
        <v>0</v>
      </c>
      <c r="E1041">
        <v>0</v>
      </c>
      <c r="F1041">
        <v>0</v>
      </c>
      <c r="G1041">
        <v>0</v>
      </c>
      <c r="H1041">
        <v>0</v>
      </c>
      <c r="I1041">
        <v>0</v>
      </c>
      <c r="J1041">
        <v>0</v>
      </c>
      <c r="K1041">
        <v>0</v>
      </c>
      <c r="L1041">
        <v>0</v>
      </c>
      <c r="M1041">
        <v>0</v>
      </c>
      <c r="N1041">
        <v>0</v>
      </c>
      <c r="O1041">
        <v>0</v>
      </c>
      <c r="P1041" t="s">
        <v>397</v>
      </c>
      <c r="Q1041" t="s">
        <v>381</v>
      </c>
      <c r="R1041" t="s">
        <v>406</v>
      </c>
      <c r="S1041" t="s">
        <v>399</v>
      </c>
      <c r="T1041" t="s">
        <v>399</v>
      </c>
    </row>
    <row r="1042" spans="1:20">
      <c r="A1042" t="s">
        <v>2332</v>
      </c>
      <c r="B1042" t="s">
        <v>408</v>
      </c>
      <c r="C1042" t="s">
        <v>2333</v>
      </c>
      <c r="D1042">
        <v>63</v>
      </c>
      <c r="E1042">
        <v>63</v>
      </c>
      <c r="F1042">
        <v>63</v>
      </c>
      <c r="G1042">
        <v>63</v>
      </c>
      <c r="H1042">
        <v>63</v>
      </c>
      <c r="I1042">
        <v>63</v>
      </c>
      <c r="J1042">
        <v>63</v>
      </c>
      <c r="K1042">
        <v>63</v>
      </c>
      <c r="L1042">
        <v>63</v>
      </c>
      <c r="M1042">
        <v>63</v>
      </c>
      <c r="N1042">
        <v>63</v>
      </c>
      <c r="O1042">
        <v>63</v>
      </c>
      <c r="P1042" t="s">
        <v>410</v>
      </c>
      <c r="Q1042" t="s">
        <v>381</v>
      </c>
      <c r="R1042" t="s">
        <v>398</v>
      </c>
      <c r="S1042" t="s">
        <v>399</v>
      </c>
      <c r="T1042" t="s">
        <v>399</v>
      </c>
    </row>
    <row r="1043" spans="1:20">
      <c r="A1043" t="s">
        <v>2334</v>
      </c>
      <c r="B1043" t="s">
        <v>422</v>
      </c>
      <c r="C1043" t="s">
        <v>2335</v>
      </c>
      <c r="D1043">
        <v>15.4</v>
      </c>
      <c r="E1043">
        <v>14.18</v>
      </c>
      <c r="F1043">
        <v>14.89</v>
      </c>
      <c r="G1043">
        <v>13.19</v>
      </c>
      <c r="H1043">
        <v>13.72</v>
      </c>
      <c r="I1043">
        <v>15.65</v>
      </c>
      <c r="J1043">
        <v>15.89</v>
      </c>
      <c r="K1043">
        <v>15.88</v>
      </c>
      <c r="L1043">
        <v>15.62</v>
      </c>
      <c r="M1043">
        <v>14.51</v>
      </c>
      <c r="N1043">
        <v>14.4</v>
      </c>
      <c r="O1043">
        <v>14.94</v>
      </c>
      <c r="P1043" t="s">
        <v>397</v>
      </c>
      <c r="Q1043" t="s">
        <v>383</v>
      </c>
      <c r="R1043" t="s">
        <v>398</v>
      </c>
      <c r="S1043" t="s">
        <v>399</v>
      </c>
      <c r="T1043" t="s">
        <v>399</v>
      </c>
    </row>
    <row r="1044" spans="1:20" ht="12.75" customHeight="1">
      <c r="A1044" t="s">
        <v>2336</v>
      </c>
      <c r="B1044" t="s">
        <v>422</v>
      </c>
      <c r="C1044" t="s">
        <v>2337</v>
      </c>
      <c r="D1044">
        <v>2</v>
      </c>
      <c r="E1044">
        <v>2</v>
      </c>
      <c r="F1044">
        <v>2</v>
      </c>
      <c r="G1044">
        <v>2</v>
      </c>
      <c r="H1044">
        <v>2</v>
      </c>
      <c r="I1044">
        <v>2</v>
      </c>
      <c r="J1044">
        <v>2</v>
      </c>
      <c r="K1044">
        <v>2</v>
      </c>
      <c r="L1044">
        <v>2</v>
      </c>
      <c r="M1044">
        <v>2</v>
      </c>
      <c r="N1044">
        <v>2</v>
      </c>
      <c r="O1044">
        <v>2</v>
      </c>
      <c r="P1044" t="s">
        <v>410</v>
      </c>
      <c r="Q1044" t="s">
        <v>383</v>
      </c>
      <c r="R1044" t="s">
        <v>398</v>
      </c>
      <c r="S1044" t="s">
        <v>399</v>
      </c>
      <c r="T1044" t="s">
        <v>399</v>
      </c>
    </row>
    <row r="1045" spans="1:20" ht="12.75" customHeight="1">
      <c r="A1045" t="s">
        <v>2338</v>
      </c>
      <c r="B1045" t="s">
        <v>422</v>
      </c>
      <c r="C1045" t="s">
        <v>2339</v>
      </c>
      <c r="D1045">
        <v>3.5</v>
      </c>
      <c r="E1045">
        <v>5.36</v>
      </c>
      <c r="F1045">
        <v>5.67</v>
      </c>
      <c r="G1045">
        <v>9.73</v>
      </c>
      <c r="H1045">
        <v>9.49</v>
      </c>
      <c r="I1045">
        <v>14.73</v>
      </c>
      <c r="J1045">
        <v>9.2100000000000009</v>
      </c>
      <c r="K1045">
        <v>8.2200000000000006</v>
      </c>
      <c r="L1045">
        <v>8.2200000000000006</v>
      </c>
      <c r="M1045">
        <v>2.73</v>
      </c>
      <c r="N1045">
        <v>2.6</v>
      </c>
      <c r="O1045">
        <v>4.71</v>
      </c>
      <c r="P1045" t="s">
        <v>397</v>
      </c>
      <c r="Q1045" t="s">
        <v>383</v>
      </c>
      <c r="R1045" t="s">
        <v>398</v>
      </c>
      <c r="S1045" t="s">
        <v>399</v>
      </c>
      <c r="T1045" t="s">
        <v>399</v>
      </c>
    </row>
    <row r="1046" spans="1:20" ht="12.75" customHeight="1">
      <c r="A1046" t="s">
        <v>2340</v>
      </c>
      <c r="B1046" t="s">
        <v>380</v>
      </c>
      <c r="C1046" t="s">
        <v>2341</v>
      </c>
      <c r="D1046">
        <v>27.91</v>
      </c>
      <c r="E1046">
        <v>33.99</v>
      </c>
      <c r="F1046">
        <v>31.76</v>
      </c>
      <c r="G1046">
        <v>32.770000000000003</v>
      </c>
      <c r="H1046">
        <v>28.63</v>
      </c>
      <c r="I1046">
        <v>32.770000000000003</v>
      </c>
      <c r="J1046">
        <v>31.17</v>
      </c>
      <c r="K1046">
        <v>32.25</v>
      </c>
      <c r="L1046">
        <v>31.63</v>
      </c>
      <c r="M1046">
        <v>28.64</v>
      </c>
      <c r="N1046">
        <v>31.8</v>
      </c>
      <c r="O1046">
        <v>34.11</v>
      </c>
      <c r="P1046" t="s">
        <v>397</v>
      </c>
      <c r="Q1046" t="s">
        <v>381</v>
      </c>
      <c r="R1046" t="s">
        <v>398</v>
      </c>
      <c r="S1046" t="s">
        <v>399</v>
      </c>
      <c r="T1046" t="s">
        <v>399</v>
      </c>
    </row>
    <row r="1047" spans="1:20" ht="12.75" customHeight="1">
      <c r="A1047" t="s">
        <v>2342</v>
      </c>
      <c r="B1047" t="s">
        <v>401</v>
      </c>
      <c r="C1047" t="s">
        <v>2343</v>
      </c>
      <c r="D1047">
        <v>0</v>
      </c>
      <c r="E1047">
        <v>0</v>
      </c>
      <c r="F1047">
        <v>0</v>
      </c>
      <c r="G1047">
        <v>0</v>
      </c>
      <c r="H1047">
        <v>0</v>
      </c>
      <c r="I1047">
        <v>0</v>
      </c>
      <c r="J1047">
        <v>0</v>
      </c>
      <c r="K1047">
        <v>0</v>
      </c>
      <c r="L1047">
        <v>0</v>
      </c>
      <c r="M1047">
        <v>0</v>
      </c>
      <c r="N1047">
        <v>0</v>
      </c>
      <c r="O1047">
        <v>0</v>
      </c>
      <c r="P1047" t="s">
        <v>397</v>
      </c>
      <c r="Q1047" t="s">
        <v>383</v>
      </c>
      <c r="R1047" t="s">
        <v>406</v>
      </c>
      <c r="S1047" t="s">
        <v>399</v>
      </c>
      <c r="T1047" t="s">
        <v>399</v>
      </c>
    </row>
    <row r="1048" spans="1:20" ht="12.75" customHeight="1">
      <c r="A1048" t="s">
        <v>2344</v>
      </c>
      <c r="B1048" t="s">
        <v>401</v>
      </c>
      <c r="C1048" t="s">
        <v>2345</v>
      </c>
      <c r="D1048">
        <v>7.4</v>
      </c>
      <c r="E1048">
        <v>6.4</v>
      </c>
      <c r="F1048">
        <v>6.7</v>
      </c>
      <c r="G1048">
        <v>7.2</v>
      </c>
      <c r="H1048">
        <v>7</v>
      </c>
      <c r="I1048">
        <v>7.26</v>
      </c>
      <c r="J1048">
        <v>7.34</v>
      </c>
      <c r="K1048">
        <v>7.4</v>
      </c>
      <c r="L1048">
        <v>7.3</v>
      </c>
      <c r="M1048">
        <v>6.59</v>
      </c>
      <c r="N1048">
        <v>5.92</v>
      </c>
      <c r="O1048">
        <v>7.2</v>
      </c>
      <c r="P1048" t="s">
        <v>410</v>
      </c>
      <c r="Q1048" t="s">
        <v>383</v>
      </c>
      <c r="R1048" t="s">
        <v>398</v>
      </c>
      <c r="S1048" t="s">
        <v>399</v>
      </c>
      <c r="T1048" t="s">
        <v>399</v>
      </c>
    </row>
    <row r="1049" spans="1:20" ht="12.75" customHeight="1">
      <c r="A1049" t="s">
        <v>2346</v>
      </c>
      <c r="B1049" t="s">
        <v>401</v>
      </c>
      <c r="C1049" t="s">
        <v>2347</v>
      </c>
      <c r="D1049">
        <v>21.26</v>
      </c>
      <c r="E1049">
        <v>20.36</v>
      </c>
      <c r="F1049">
        <v>18.989999999999998</v>
      </c>
      <c r="G1049">
        <v>5.35</v>
      </c>
      <c r="H1049">
        <v>19.38</v>
      </c>
      <c r="I1049">
        <v>20.28</v>
      </c>
      <c r="J1049">
        <v>20.2</v>
      </c>
      <c r="K1049">
        <v>19.91</v>
      </c>
      <c r="L1049">
        <v>21.02</v>
      </c>
      <c r="M1049">
        <v>20.309999999999999</v>
      </c>
      <c r="N1049">
        <v>21.54</v>
      </c>
      <c r="O1049">
        <v>21.38</v>
      </c>
      <c r="P1049" t="s">
        <v>397</v>
      </c>
      <c r="Q1049" t="s">
        <v>383</v>
      </c>
      <c r="R1049" t="s">
        <v>398</v>
      </c>
      <c r="S1049" t="s">
        <v>399</v>
      </c>
      <c r="T1049" t="s">
        <v>399</v>
      </c>
    </row>
    <row r="1050" spans="1:20" ht="12.75" customHeight="1">
      <c r="A1050" t="s">
        <v>2348</v>
      </c>
      <c r="B1050" t="s">
        <v>401</v>
      </c>
      <c r="C1050" t="s">
        <v>2349</v>
      </c>
      <c r="D1050">
        <v>0.31</v>
      </c>
      <c r="E1050">
        <v>0.16</v>
      </c>
      <c r="F1050">
        <v>0.25</v>
      </c>
      <c r="G1050">
        <v>0.08</v>
      </c>
      <c r="H1050">
        <v>0.38</v>
      </c>
      <c r="I1050">
        <v>0.57999999999999996</v>
      </c>
      <c r="J1050">
        <v>0.64</v>
      </c>
      <c r="K1050">
        <v>0.62</v>
      </c>
      <c r="L1050">
        <v>0.56000000000000005</v>
      </c>
      <c r="M1050">
        <v>0.59</v>
      </c>
      <c r="N1050">
        <v>0.44</v>
      </c>
      <c r="O1050">
        <v>0.26</v>
      </c>
      <c r="P1050" t="s">
        <v>397</v>
      </c>
      <c r="Q1050" t="s">
        <v>383</v>
      </c>
      <c r="R1050" t="s">
        <v>398</v>
      </c>
      <c r="S1050" t="s">
        <v>399</v>
      </c>
      <c r="T1050" t="s">
        <v>399</v>
      </c>
    </row>
    <row r="1051" spans="1:20" ht="12.75" customHeight="1">
      <c r="A1051" t="s">
        <v>2350</v>
      </c>
      <c r="B1051" t="s">
        <v>401</v>
      </c>
      <c r="C1051" t="s">
        <v>2351</v>
      </c>
      <c r="D1051">
        <v>6.19</v>
      </c>
      <c r="E1051">
        <v>5.83</v>
      </c>
      <c r="F1051">
        <v>6.69</v>
      </c>
      <c r="G1051">
        <v>5.39</v>
      </c>
      <c r="H1051">
        <v>5.89</v>
      </c>
      <c r="I1051">
        <v>5.7</v>
      </c>
      <c r="J1051">
        <v>5.66</v>
      </c>
      <c r="K1051">
        <v>5.61</v>
      </c>
      <c r="L1051">
        <v>5.67</v>
      </c>
      <c r="M1051">
        <v>5.0999999999999996</v>
      </c>
      <c r="N1051">
        <v>6.7</v>
      </c>
      <c r="O1051">
        <v>7.29</v>
      </c>
      <c r="P1051" t="s">
        <v>397</v>
      </c>
      <c r="Q1051" t="s">
        <v>383</v>
      </c>
      <c r="R1051" t="s">
        <v>398</v>
      </c>
      <c r="S1051" t="s">
        <v>399</v>
      </c>
      <c r="T1051" t="s">
        <v>399</v>
      </c>
    </row>
    <row r="1052" spans="1:20" ht="12.75" customHeight="1">
      <c r="A1052" t="s">
        <v>2352</v>
      </c>
      <c r="B1052" t="s">
        <v>401</v>
      </c>
      <c r="C1052" t="s">
        <v>2353</v>
      </c>
      <c r="D1052">
        <v>4.12</v>
      </c>
      <c r="E1052">
        <v>4.67</v>
      </c>
      <c r="F1052">
        <v>5.67</v>
      </c>
      <c r="G1052">
        <v>5.69</v>
      </c>
      <c r="H1052">
        <v>5.55</v>
      </c>
      <c r="I1052">
        <v>4.67</v>
      </c>
      <c r="J1052">
        <v>5.09</v>
      </c>
      <c r="K1052">
        <v>5.34</v>
      </c>
      <c r="L1052">
        <v>5.47</v>
      </c>
      <c r="M1052">
        <v>5.24</v>
      </c>
      <c r="N1052">
        <v>5.48</v>
      </c>
      <c r="O1052">
        <v>5.29</v>
      </c>
      <c r="P1052" t="s">
        <v>410</v>
      </c>
      <c r="Q1052" t="s">
        <v>383</v>
      </c>
      <c r="R1052" t="s">
        <v>398</v>
      </c>
      <c r="S1052" t="s">
        <v>399</v>
      </c>
      <c r="T1052" t="s">
        <v>399</v>
      </c>
    </row>
    <row r="1053" spans="1:20" ht="12.75" customHeight="1">
      <c r="A1053" t="s">
        <v>2354</v>
      </c>
      <c r="B1053" t="s">
        <v>422</v>
      </c>
      <c r="C1053" t="s">
        <v>2355</v>
      </c>
      <c r="D1053">
        <v>484.5</v>
      </c>
      <c r="E1053">
        <v>525</v>
      </c>
      <c r="F1053">
        <v>525</v>
      </c>
      <c r="G1053">
        <v>525</v>
      </c>
      <c r="H1053">
        <v>525</v>
      </c>
      <c r="I1053">
        <v>525</v>
      </c>
      <c r="J1053">
        <v>525</v>
      </c>
      <c r="K1053">
        <v>525</v>
      </c>
      <c r="L1053">
        <v>525</v>
      </c>
      <c r="M1053">
        <v>525</v>
      </c>
      <c r="N1053">
        <v>525</v>
      </c>
      <c r="O1053">
        <v>525</v>
      </c>
      <c r="P1053" t="s">
        <v>410</v>
      </c>
      <c r="Q1053" t="s">
        <v>383</v>
      </c>
      <c r="R1053" t="s">
        <v>398</v>
      </c>
      <c r="S1053" t="s">
        <v>399</v>
      </c>
      <c r="T1053" t="s">
        <v>399</v>
      </c>
    </row>
    <row r="1054" spans="1:20" ht="12.75" customHeight="1">
      <c r="A1054" t="s">
        <v>2356</v>
      </c>
      <c r="B1054" t="s">
        <v>422</v>
      </c>
      <c r="C1054" t="s">
        <v>2357</v>
      </c>
      <c r="D1054">
        <v>484.5</v>
      </c>
      <c r="E1054">
        <v>525</v>
      </c>
      <c r="F1054">
        <v>525</v>
      </c>
      <c r="G1054">
        <v>525</v>
      </c>
      <c r="H1054">
        <v>525</v>
      </c>
      <c r="I1054">
        <v>525</v>
      </c>
      <c r="J1054">
        <v>525</v>
      </c>
      <c r="K1054">
        <v>525</v>
      </c>
      <c r="L1054">
        <v>525</v>
      </c>
      <c r="M1054">
        <v>525</v>
      </c>
      <c r="N1054">
        <v>525</v>
      </c>
      <c r="O1054">
        <v>525</v>
      </c>
      <c r="P1054" t="s">
        <v>410</v>
      </c>
      <c r="Q1054" t="s">
        <v>383</v>
      </c>
      <c r="R1054" t="s">
        <v>398</v>
      </c>
      <c r="S1054" t="s">
        <v>399</v>
      </c>
      <c r="T1054" t="s">
        <v>399</v>
      </c>
    </row>
    <row r="1055" spans="1:20" ht="12.75" customHeight="1">
      <c r="A1055" t="s">
        <v>2358</v>
      </c>
      <c r="B1055" t="s">
        <v>422</v>
      </c>
      <c r="C1055" t="s">
        <v>2359</v>
      </c>
      <c r="D1055">
        <v>0.27</v>
      </c>
      <c r="E1055">
        <v>0.34</v>
      </c>
      <c r="F1055">
        <v>0.33</v>
      </c>
      <c r="G1055">
        <v>0.3</v>
      </c>
      <c r="H1055">
        <v>0.31</v>
      </c>
      <c r="I1055">
        <v>0.27</v>
      </c>
      <c r="J1055">
        <v>0.28999999999999998</v>
      </c>
      <c r="K1055">
        <v>0.28000000000000003</v>
      </c>
      <c r="L1055">
        <v>0.27</v>
      </c>
      <c r="M1055">
        <v>0.28999999999999998</v>
      </c>
      <c r="N1055">
        <v>0.49</v>
      </c>
      <c r="O1055">
        <v>0.43</v>
      </c>
      <c r="P1055" t="s">
        <v>397</v>
      </c>
      <c r="Q1055" t="s">
        <v>383</v>
      </c>
      <c r="R1055" t="s">
        <v>398</v>
      </c>
      <c r="S1055" t="s">
        <v>399</v>
      </c>
      <c r="T1055" t="s">
        <v>399</v>
      </c>
    </row>
    <row r="1056" spans="1:20" ht="12.75" customHeight="1">
      <c r="A1056" t="s">
        <v>2360</v>
      </c>
      <c r="B1056" t="s">
        <v>422</v>
      </c>
      <c r="C1056" t="s">
        <v>2361</v>
      </c>
      <c r="D1056">
        <v>0</v>
      </c>
      <c r="E1056">
        <v>0.05</v>
      </c>
      <c r="F1056">
        <v>0.21</v>
      </c>
      <c r="G1056">
        <v>0.66</v>
      </c>
      <c r="H1056">
        <v>0.61</v>
      </c>
      <c r="I1056">
        <v>0.9</v>
      </c>
      <c r="J1056">
        <v>0.83</v>
      </c>
      <c r="K1056">
        <v>0.82</v>
      </c>
      <c r="L1056">
        <v>0.67</v>
      </c>
      <c r="M1056">
        <v>0.59</v>
      </c>
      <c r="N1056">
        <v>0.08</v>
      </c>
      <c r="O1056">
        <v>0</v>
      </c>
      <c r="P1056" t="s">
        <v>397</v>
      </c>
      <c r="Q1056" t="s">
        <v>383</v>
      </c>
      <c r="R1056" t="s">
        <v>398</v>
      </c>
      <c r="S1056" t="s">
        <v>399</v>
      </c>
      <c r="T1056" t="s">
        <v>399</v>
      </c>
    </row>
    <row r="1057" spans="1:20" ht="12.75" customHeight="1">
      <c r="A1057" t="s">
        <v>2362</v>
      </c>
      <c r="B1057" t="s">
        <v>422</v>
      </c>
      <c r="C1057" t="s">
        <v>2363</v>
      </c>
      <c r="D1057">
        <v>0</v>
      </c>
      <c r="E1057">
        <v>0.06</v>
      </c>
      <c r="F1057">
        <v>0.26</v>
      </c>
      <c r="G1057">
        <v>0.83</v>
      </c>
      <c r="H1057">
        <v>0.76</v>
      </c>
      <c r="I1057">
        <v>1.1200000000000001</v>
      </c>
      <c r="J1057">
        <v>1.04</v>
      </c>
      <c r="K1057">
        <v>1.03</v>
      </c>
      <c r="L1057">
        <v>0.84</v>
      </c>
      <c r="M1057">
        <v>0.74</v>
      </c>
      <c r="N1057">
        <v>0.1</v>
      </c>
      <c r="O1057">
        <v>0</v>
      </c>
      <c r="P1057" t="s">
        <v>397</v>
      </c>
      <c r="Q1057" t="s">
        <v>383</v>
      </c>
      <c r="R1057" t="s">
        <v>398</v>
      </c>
      <c r="S1057" t="s">
        <v>399</v>
      </c>
      <c r="T1057" t="s">
        <v>399</v>
      </c>
    </row>
    <row r="1058" spans="1:20" ht="12.75" customHeight="1">
      <c r="A1058" t="s">
        <v>2364</v>
      </c>
      <c r="B1058" t="s">
        <v>422</v>
      </c>
      <c r="C1058" t="s">
        <v>2365</v>
      </c>
      <c r="D1058">
        <v>0</v>
      </c>
      <c r="E1058">
        <v>0.06</v>
      </c>
      <c r="F1058">
        <v>0.26</v>
      </c>
      <c r="G1058">
        <v>0.83</v>
      </c>
      <c r="H1058">
        <v>0.76</v>
      </c>
      <c r="I1058">
        <v>1.1200000000000001</v>
      </c>
      <c r="J1058">
        <v>1.04</v>
      </c>
      <c r="K1058">
        <v>1.03</v>
      </c>
      <c r="L1058">
        <v>0.84</v>
      </c>
      <c r="M1058">
        <v>0.74</v>
      </c>
      <c r="N1058">
        <v>0.1</v>
      </c>
      <c r="O1058">
        <v>0</v>
      </c>
      <c r="P1058" t="s">
        <v>397</v>
      </c>
      <c r="Q1058" t="s">
        <v>383</v>
      </c>
      <c r="R1058" t="s">
        <v>398</v>
      </c>
      <c r="S1058" t="s">
        <v>399</v>
      </c>
      <c r="T1058" t="s">
        <v>399</v>
      </c>
    </row>
    <row r="1059" spans="1:20" ht="12.75" customHeight="1">
      <c r="A1059" t="s">
        <v>2366</v>
      </c>
      <c r="B1059" t="s">
        <v>422</v>
      </c>
      <c r="C1059" t="s">
        <v>2367</v>
      </c>
      <c r="D1059">
        <v>0</v>
      </c>
      <c r="E1059">
        <v>0.08</v>
      </c>
      <c r="F1059">
        <v>0.36</v>
      </c>
      <c r="G1059">
        <v>1.1599999999999999</v>
      </c>
      <c r="H1059">
        <v>1.07</v>
      </c>
      <c r="I1059">
        <v>1.57</v>
      </c>
      <c r="J1059">
        <v>1.46</v>
      </c>
      <c r="K1059">
        <v>1.44</v>
      </c>
      <c r="L1059">
        <v>1.17</v>
      </c>
      <c r="M1059">
        <v>1.03</v>
      </c>
      <c r="N1059">
        <v>0.14000000000000001</v>
      </c>
      <c r="O1059">
        <v>0</v>
      </c>
      <c r="P1059" t="s">
        <v>397</v>
      </c>
      <c r="Q1059" t="s">
        <v>383</v>
      </c>
      <c r="R1059" t="s">
        <v>398</v>
      </c>
      <c r="S1059" t="s">
        <v>399</v>
      </c>
      <c r="T1059" t="s">
        <v>399</v>
      </c>
    </row>
    <row r="1060" spans="1:20" ht="12.75" customHeight="1">
      <c r="A1060" t="s">
        <v>2368</v>
      </c>
      <c r="B1060" t="s">
        <v>422</v>
      </c>
      <c r="C1060" t="s">
        <v>2369</v>
      </c>
      <c r="D1060">
        <v>0</v>
      </c>
      <c r="E1060">
        <v>0.08</v>
      </c>
      <c r="F1060">
        <v>0.36</v>
      </c>
      <c r="G1060">
        <v>1.1599999999999999</v>
      </c>
      <c r="H1060">
        <v>1.07</v>
      </c>
      <c r="I1060">
        <v>1.57</v>
      </c>
      <c r="J1060">
        <v>1.46</v>
      </c>
      <c r="K1060">
        <v>1.44</v>
      </c>
      <c r="L1060">
        <v>1.17</v>
      </c>
      <c r="M1060">
        <v>1.03</v>
      </c>
      <c r="N1060">
        <v>0.14000000000000001</v>
      </c>
      <c r="O1060">
        <v>0</v>
      </c>
      <c r="P1060" t="s">
        <v>397</v>
      </c>
      <c r="Q1060" t="s">
        <v>383</v>
      </c>
      <c r="R1060" t="s">
        <v>398</v>
      </c>
      <c r="S1060" t="s">
        <v>399</v>
      </c>
      <c r="T1060" t="s">
        <v>399</v>
      </c>
    </row>
    <row r="1061" spans="1:20" ht="12.75" customHeight="1">
      <c r="A1061" t="s">
        <v>2370</v>
      </c>
      <c r="B1061" t="s">
        <v>422</v>
      </c>
      <c r="C1061" t="s">
        <v>2371</v>
      </c>
      <c r="D1061">
        <v>0</v>
      </c>
      <c r="E1061">
        <v>0.04</v>
      </c>
      <c r="F1061">
        <v>0.16</v>
      </c>
      <c r="G1061">
        <v>0.5</v>
      </c>
      <c r="H1061">
        <v>0.46</v>
      </c>
      <c r="I1061">
        <v>0.67</v>
      </c>
      <c r="J1061">
        <v>0.63</v>
      </c>
      <c r="K1061">
        <v>0.62</v>
      </c>
      <c r="L1061">
        <v>0.5</v>
      </c>
      <c r="M1061">
        <v>0.44</v>
      </c>
      <c r="N1061">
        <v>0.06</v>
      </c>
      <c r="O1061">
        <v>0</v>
      </c>
      <c r="P1061" t="s">
        <v>397</v>
      </c>
      <c r="Q1061" t="s">
        <v>383</v>
      </c>
      <c r="R1061" t="s">
        <v>398</v>
      </c>
      <c r="S1061" t="s">
        <v>399</v>
      </c>
      <c r="T1061" t="s">
        <v>399</v>
      </c>
    </row>
    <row r="1062" spans="1:20" ht="12.75" customHeight="1">
      <c r="A1062" t="s">
        <v>2372</v>
      </c>
      <c r="B1062" t="s">
        <v>422</v>
      </c>
      <c r="C1062" t="s">
        <v>2373</v>
      </c>
      <c r="D1062">
        <v>0</v>
      </c>
      <c r="E1062">
        <v>0</v>
      </c>
      <c r="F1062">
        <v>0</v>
      </c>
      <c r="G1062">
        <v>0</v>
      </c>
      <c r="H1062">
        <v>0</v>
      </c>
      <c r="I1062">
        <v>0</v>
      </c>
      <c r="J1062">
        <v>0</v>
      </c>
      <c r="K1062">
        <v>0</v>
      </c>
      <c r="L1062">
        <v>0</v>
      </c>
      <c r="M1062">
        <v>0</v>
      </c>
      <c r="N1062">
        <v>0</v>
      </c>
      <c r="O1062">
        <v>0</v>
      </c>
      <c r="P1062" t="s">
        <v>397</v>
      </c>
      <c r="Q1062" t="s">
        <v>383</v>
      </c>
      <c r="R1062" t="s">
        <v>406</v>
      </c>
      <c r="S1062" t="s">
        <v>399</v>
      </c>
      <c r="T1062" t="s">
        <v>399</v>
      </c>
    </row>
    <row r="1063" spans="1:20" ht="12.75" customHeight="1">
      <c r="A1063" t="s">
        <v>2374</v>
      </c>
      <c r="B1063" t="s">
        <v>422</v>
      </c>
      <c r="C1063" t="s">
        <v>2375</v>
      </c>
      <c r="D1063">
        <v>0.9</v>
      </c>
      <c r="E1063">
        <v>0.79</v>
      </c>
      <c r="F1063">
        <v>0.85</v>
      </c>
      <c r="G1063">
        <v>0.65</v>
      </c>
      <c r="H1063">
        <v>0.34</v>
      </c>
      <c r="I1063">
        <v>7.0000000000000007E-2</v>
      </c>
      <c r="J1063">
        <v>0.06</v>
      </c>
      <c r="K1063">
        <v>0</v>
      </c>
      <c r="L1063">
        <v>0.01</v>
      </c>
      <c r="M1063">
        <v>0</v>
      </c>
      <c r="N1063">
        <v>0.31</v>
      </c>
      <c r="O1063">
        <v>0.73</v>
      </c>
      <c r="P1063" t="s">
        <v>397</v>
      </c>
      <c r="Q1063" t="s">
        <v>383</v>
      </c>
      <c r="R1063" t="s">
        <v>398</v>
      </c>
      <c r="S1063" t="s">
        <v>399</v>
      </c>
      <c r="T1063" t="s">
        <v>399</v>
      </c>
    </row>
    <row r="1064" spans="1:20" ht="12.75" customHeight="1">
      <c r="A1064" t="s">
        <v>2376</v>
      </c>
      <c r="B1064" t="s">
        <v>422</v>
      </c>
      <c r="C1064" t="s">
        <v>2377</v>
      </c>
      <c r="D1064">
        <v>0.9</v>
      </c>
      <c r="E1064">
        <v>0.97</v>
      </c>
      <c r="F1064">
        <v>0.91</v>
      </c>
      <c r="G1064">
        <v>0.87</v>
      </c>
      <c r="H1064">
        <v>1.07</v>
      </c>
      <c r="I1064">
        <v>0.94</v>
      </c>
      <c r="J1064">
        <v>0.81</v>
      </c>
      <c r="K1064">
        <v>0.64</v>
      </c>
      <c r="L1064">
        <v>0.59</v>
      </c>
      <c r="M1064">
        <v>0.6</v>
      </c>
      <c r="N1064">
        <v>0.65</v>
      </c>
      <c r="O1064">
        <v>0.49</v>
      </c>
      <c r="P1064" t="s">
        <v>397</v>
      </c>
      <c r="Q1064" t="s">
        <v>383</v>
      </c>
      <c r="R1064" t="s">
        <v>398</v>
      </c>
      <c r="S1064" t="s">
        <v>399</v>
      </c>
      <c r="T1064" t="s">
        <v>399</v>
      </c>
    </row>
    <row r="1065" spans="1:20" ht="12.75" customHeight="1">
      <c r="A1065" t="s">
        <v>2378</v>
      </c>
      <c r="B1065" t="s">
        <v>380</v>
      </c>
      <c r="C1065" t="s">
        <v>2379</v>
      </c>
      <c r="D1065">
        <v>0.99</v>
      </c>
      <c r="E1065">
        <v>0.99</v>
      </c>
      <c r="F1065">
        <v>0.99</v>
      </c>
      <c r="G1065">
        <v>0.99</v>
      </c>
      <c r="H1065">
        <v>0.99</v>
      </c>
      <c r="I1065">
        <v>0.99</v>
      </c>
      <c r="J1065">
        <v>0.99</v>
      </c>
      <c r="K1065">
        <v>0.99</v>
      </c>
      <c r="L1065">
        <v>0.99</v>
      </c>
      <c r="M1065">
        <v>0.99</v>
      </c>
      <c r="N1065">
        <v>0.99</v>
      </c>
      <c r="O1065">
        <v>0.99</v>
      </c>
      <c r="P1065" t="s">
        <v>410</v>
      </c>
      <c r="Q1065" t="s">
        <v>383</v>
      </c>
      <c r="R1065" t="s">
        <v>398</v>
      </c>
      <c r="S1065" t="s">
        <v>399</v>
      </c>
      <c r="T1065" t="s">
        <v>399</v>
      </c>
    </row>
    <row r="1066" spans="1:20" ht="12.75" customHeight="1">
      <c r="A1066" t="s">
        <v>2380</v>
      </c>
      <c r="B1066" t="s">
        <v>380</v>
      </c>
      <c r="C1066" t="s">
        <v>399</v>
      </c>
      <c r="D1066" t="s">
        <v>399</v>
      </c>
      <c r="E1066" t="s">
        <v>399</v>
      </c>
      <c r="F1066" t="s">
        <v>399</v>
      </c>
      <c r="G1066" t="s">
        <v>399</v>
      </c>
      <c r="H1066" t="s">
        <v>399</v>
      </c>
      <c r="I1066">
        <v>0.99</v>
      </c>
      <c r="J1066">
        <v>0.99</v>
      </c>
      <c r="K1066">
        <v>0.99</v>
      </c>
      <c r="L1066">
        <v>0.99</v>
      </c>
      <c r="M1066">
        <v>0.99</v>
      </c>
      <c r="N1066">
        <v>0.99</v>
      </c>
      <c r="O1066">
        <v>0.99</v>
      </c>
      <c r="P1066" t="s">
        <v>410</v>
      </c>
      <c r="Q1066" t="s">
        <v>383</v>
      </c>
      <c r="R1066" t="s">
        <v>398</v>
      </c>
      <c r="S1066" t="s">
        <v>399</v>
      </c>
      <c r="T1066" t="s">
        <v>399</v>
      </c>
    </row>
    <row r="1067" spans="1:20" ht="12.75" customHeight="1">
      <c r="A1067" t="s">
        <v>2381</v>
      </c>
      <c r="B1067" t="s">
        <v>380</v>
      </c>
      <c r="C1067" t="s">
        <v>399</v>
      </c>
      <c r="D1067" t="s">
        <v>399</v>
      </c>
      <c r="E1067" t="s">
        <v>399</v>
      </c>
      <c r="F1067" t="s">
        <v>399</v>
      </c>
      <c r="G1067" t="s">
        <v>399</v>
      </c>
      <c r="H1067" t="s">
        <v>399</v>
      </c>
      <c r="I1067">
        <v>0.99</v>
      </c>
      <c r="J1067">
        <v>0.99</v>
      </c>
      <c r="K1067">
        <v>0.99</v>
      </c>
      <c r="L1067">
        <v>0.99</v>
      </c>
      <c r="M1067">
        <v>0.99</v>
      </c>
      <c r="N1067">
        <v>0.99</v>
      </c>
      <c r="O1067">
        <v>0.99</v>
      </c>
      <c r="P1067" t="s">
        <v>410</v>
      </c>
      <c r="Q1067" t="s">
        <v>383</v>
      </c>
      <c r="R1067" t="s">
        <v>398</v>
      </c>
      <c r="S1067" t="s">
        <v>399</v>
      </c>
      <c r="T1067" t="s">
        <v>399</v>
      </c>
    </row>
    <row r="1068" spans="1:20" ht="12.75" customHeight="1">
      <c r="A1068" t="s">
        <v>2382</v>
      </c>
      <c r="B1068" t="s">
        <v>380</v>
      </c>
      <c r="C1068" t="s">
        <v>399</v>
      </c>
      <c r="D1068" t="s">
        <v>399</v>
      </c>
      <c r="E1068" t="s">
        <v>399</v>
      </c>
      <c r="F1068" t="s">
        <v>399</v>
      </c>
      <c r="G1068" t="s">
        <v>399</v>
      </c>
      <c r="H1068" t="s">
        <v>399</v>
      </c>
      <c r="I1068">
        <v>0.99</v>
      </c>
      <c r="J1068">
        <v>0.99</v>
      </c>
      <c r="K1068">
        <v>0.99</v>
      </c>
      <c r="L1068">
        <v>0.99</v>
      </c>
      <c r="M1068">
        <v>0.99</v>
      </c>
      <c r="N1068">
        <v>0.99</v>
      </c>
      <c r="O1068">
        <v>0.99</v>
      </c>
      <c r="P1068" t="s">
        <v>410</v>
      </c>
      <c r="Q1068" t="s">
        <v>383</v>
      </c>
      <c r="R1068" t="s">
        <v>398</v>
      </c>
      <c r="S1068" t="s">
        <v>399</v>
      </c>
      <c r="T1068" t="s">
        <v>399</v>
      </c>
    </row>
    <row r="1069" spans="1:20" ht="12.75" customHeight="1">
      <c r="A1069" t="s">
        <v>2383</v>
      </c>
      <c r="B1069" t="s">
        <v>380</v>
      </c>
      <c r="C1069" t="s">
        <v>399</v>
      </c>
      <c r="D1069" t="s">
        <v>399</v>
      </c>
      <c r="E1069" t="s">
        <v>399</v>
      </c>
      <c r="F1069" t="s">
        <v>399</v>
      </c>
      <c r="G1069" t="s">
        <v>399</v>
      </c>
      <c r="H1069" t="s">
        <v>399</v>
      </c>
      <c r="I1069">
        <v>0.99</v>
      </c>
      <c r="J1069">
        <v>0.99</v>
      </c>
      <c r="K1069">
        <v>0.99</v>
      </c>
      <c r="L1069">
        <v>0.99</v>
      </c>
      <c r="M1069">
        <v>0.99</v>
      </c>
      <c r="N1069">
        <v>0.99</v>
      </c>
      <c r="O1069">
        <v>0.99</v>
      </c>
      <c r="P1069" t="s">
        <v>410</v>
      </c>
      <c r="Q1069" t="s">
        <v>383</v>
      </c>
      <c r="R1069" t="s">
        <v>398</v>
      </c>
      <c r="S1069" t="s">
        <v>399</v>
      </c>
      <c r="T1069" t="s">
        <v>399</v>
      </c>
    </row>
    <row r="1070" spans="1:20" ht="12.75" customHeight="1">
      <c r="A1070" t="s">
        <v>2384</v>
      </c>
      <c r="B1070" t="s">
        <v>380</v>
      </c>
      <c r="C1070" t="s">
        <v>399</v>
      </c>
      <c r="D1070" t="s">
        <v>399</v>
      </c>
      <c r="E1070" t="s">
        <v>399</v>
      </c>
      <c r="F1070" t="s">
        <v>399</v>
      </c>
      <c r="G1070" t="s">
        <v>399</v>
      </c>
      <c r="H1070" t="s">
        <v>399</v>
      </c>
      <c r="I1070">
        <v>0.99</v>
      </c>
      <c r="J1070">
        <v>0.99</v>
      </c>
      <c r="K1070">
        <v>0.99</v>
      </c>
      <c r="L1070">
        <v>0.99</v>
      </c>
      <c r="M1070">
        <v>0.99</v>
      </c>
      <c r="N1070">
        <v>0.99</v>
      </c>
      <c r="O1070">
        <v>0.99</v>
      </c>
      <c r="P1070" t="s">
        <v>410</v>
      </c>
      <c r="Q1070" t="s">
        <v>383</v>
      </c>
      <c r="R1070" t="s">
        <v>398</v>
      </c>
      <c r="S1070" t="s">
        <v>399</v>
      </c>
      <c r="T1070" t="s">
        <v>399</v>
      </c>
    </row>
    <row r="1071" spans="1:20" ht="12.75" customHeight="1">
      <c r="A1071" t="s">
        <v>2385</v>
      </c>
      <c r="B1071" t="s">
        <v>380</v>
      </c>
      <c r="C1071" t="s">
        <v>399</v>
      </c>
      <c r="D1071" t="s">
        <v>399</v>
      </c>
      <c r="E1071" t="s">
        <v>399</v>
      </c>
      <c r="F1071" t="s">
        <v>399</v>
      </c>
      <c r="G1071" t="s">
        <v>399</v>
      </c>
      <c r="H1071" t="s">
        <v>399</v>
      </c>
      <c r="I1071">
        <v>0.99</v>
      </c>
      <c r="J1071">
        <v>0.99</v>
      </c>
      <c r="K1071">
        <v>0.99</v>
      </c>
      <c r="L1071">
        <v>0.99</v>
      </c>
      <c r="M1071">
        <v>0.99</v>
      </c>
      <c r="N1071">
        <v>0.99</v>
      </c>
      <c r="O1071">
        <v>0.99</v>
      </c>
      <c r="P1071" t="s">
        <v>410</v>
      </c>
      <c r="Q1071" t="s">
        <v>383</v>
      </c>
      <c r="R1071" t="s">
        <v>398</v>
      </c>
      <c r="S1071" t="s">
        <v>399</v>
      </c>
      <c r="T1071" t="s">
        <v>399</v>
      </c>
    </row>
    <row r="1072" spans="1:20" ht="12.75" customHeight="1">
      <c r="A1072" t="s">
        <v>2386</v>
      </c>
      <c r="B1072" t="s">
        <v>380</v>
      </c>
      <c r="C1072" t="s">
        <v>399</v>
      </c>
      <c r="D1072" t="s">
        <v>399</v>
      </c>
      <c r="E1072" t="s">
        <v>399</v>
      </c>
      <c r="F1072" t="s">
        <v>399</v>
      </c>
      <c r="G1072" t="s">
        <v>399</v>
      </c>
      <c r="H1072" t="s">
        <v>399</v>
      </c>
      <c r="I1072">
        <v>0.99</v>
      </c>
      <c r="J1072">
        <v>0.99</v>
      </c>
      <c r="K1072">
        <v>0.99</v>
      </c>
      <c r="L1072">
        <v>0.99</v>
      </c>
      <c r="M1072">
        <v>0.99</v>
      </c>
      <c r="N1072">
        <v>0.99</v>
      </c>
      <c r="O1072">
        <v>0.99</v>
      </c>
      <c r="P1072" t="s">
        <v>410</v>
      </c>
      <c r="Q1072" t="s">
        <v>383</v>
      </c>
      <c r="R1072" t="s">
        <v>398</v>
      </c>
      <c r="S1072" t="s">
        <v>399</v>
      </c>
      <c r="T1072" t="s">
        <v>399</v>
      </c>
    </row>
    <row r="1073" spans="1:20" ht="12.75" customHeight="1">
      <c r="A1073" t="s">
        <v>2387</v>
      </c>
      <c r="B1073" t="s">
        <v>380</v>
      </c>
      <c r="C1073" t="s">
        <v>399</v>
      </c>
      <c r="D1073" t="s">
        <v>399</v>
      </c>
      <c r="E1073" t="s">
        <v>399</v>
      </c>
      <c r="F1073" t="s">
        <v>399</v>
      </c>
      <c r="G1073" t="s">
        <v>399</v>
      </c>
      <c r="H1073" t="s">
        <v>399</v>
      </c>
      <c r="I1073">
        <v>0.99</v>
      </c>
      <c r="J1073">
        <v>0.99</v>
      </c>
      <c r="K1073">
        <v>0.99</v>
      </c>
      <c r="L1073">
        <v>0.99</v>
      </c>
      <c r="M1073">
        <v>0.99</v>
      </c>
      <c r="N1073">
        <v>0.99</v>
      </c>
      <c r="O1073">
        <v>0.99</v>
      </c>
      <c r="P1073" t="s">
        <v>410</v>
      </c>
      <c r="Q1073" t="s">
        <v>383</v>
      </c>
      <c r="R1073" t="s">
        <v>398</v>
      </c>
      <c r="S1073" t="s">
        <v>399</v>
      </c>
      <c r="T1073" t="s">
        <v>399</v>
      </c>
    </row>
    <row r="1074" spans="1:20" ht="12.75" customHeight="1">
      <c r="A1074" t="s">
        <v>2388</v>
      </c>
      <c r="B1074" t="s">
        <v>380</v>
      </c>
      <c r="C1074" t="s">
        <v>399</v>
      </c>
      <c r="D1074" t="s">
        <v>399</v>
      </c>
      <c r="E1074" t="s">
        <v>399</v>
      </c>
      <c r="F1074" t="s">
        <v>399</v>
      </c>
      <c r="G1074" t="s">
        <v>399</v>
      </c>
      <c r="H1074" t="s">
        <v>399</v>
      </c>
      <c r="I1074">
        <v>0.99</v>
      </c>
      <c r="J1074">
        <v>0.99</v>
      </c>
      <c r="K1074">
        <v>0.99</v>
      </c>
      <c r="L1074">
        <v>0.99</v>
      </c>
      <c r="M1074">
        <v>0.99</v>
      </c>
      <c r="N1074">
        <v>0.99</v>
      </c>
      <c r="O1074">
        <v>0.99</v>
      </c>
      <c r="P1074" t="s">
        <v>410</v>
      </c>
      <c r="Q1074" t="s">
        <v>383</v>
      </c>
      <c r="R1074" t="s">
        <v>398</v>
      </c>
      <c r="S1074" t="s">
        <v>399</v>
      </c>
      <c r="T1074" t="s">
        <v>399</v>
      </c>
    </row>
    <row r="1075" spans="1:20" ht="12.75" customHeight="1">
      <c r="A1075" t="s">
        <v>2389</v>
      </c>
      <c r="B1075" t="s">
        <v>380</v>
      </c>
      <c r="C1075" t="s">
        <v>399</v>
      </c>
      <c r="D1075" t="s">
        <v>399</v>
      </c>
      <c r="E1075" t="s">
        <v>399</v>
      </c>
      <c r="F1075" t="s">
        <v>399</v>
      </c>
      <c r="G1075" t="s">
        <v>399</v>
      </c>
      <c r="H1075" t="s">
        <v>399</v>
      </c>
      <c r="I1075">
        <v>0.99</v>
      </c>
      <c r="J1075">
        <v>0.99</v>
      </c>
      <c r="K1075">
        <v>0.99</v>
      </c>
      <c r="L1075">
        <v>0.99</v>
      </c>
      <c r="M1075">
        <v>0.99</v>
      </c>
      <c r="N1075">
        <v>0.99</v>
      </c>
      <c r="O1075">
        <v>0.99</v>
      </c>
      <c r="P1075" t="s">
        <v>410</v>
      </c>
      <c r="Q1075" t="s">
        <v>383</v>
      </c>
      <c r="R1075" t="s">
        <v>398</v>
      </c>
      <c r="S1075" t="s">
        <v>399</v>
      </c>
      <c r="T1075" t="s">
        <v>399</v>
      </c>
    </row>
    <row r="1076" spans="1:20" ht="12.75" customHeight="1">
      <c r="A1076" t="s">
        <v>2390</v>
      </c>
      <c r="B1076" t="s">
        <v>380</v>
      </c>
      <c r="C1076" t="s">
        <v>399</v>
      </c>
      <c r="D1076" t="s">
        <v>399</v>
      </c>
      <c r="E1076" t="s">
        <v>399</v>
      </c>
      <c r="F1076" t="s">
        <v>399</v>
      </c>
      <c r="G1076" t="s">
        <v>399</v>
      </c>
      <c r="H1076" t="s">
        <v>399</v>
      </c>
      <c r="I1076" t="s">
        <v>399</v>
      </c>
      <c r="J1076" t="s">
        <v>399</v>
      </c>
      <c r="K1076">
        <v>0.99</v>
      </c>
      <c r="L1076">
        <v>0.99</v>
      </c>
      <c r="M1076">
        <v>0.99</v>
      </c>
      <c r="N1076">
        <v>0.99</v>
      </c>
      <c r="O1076">
        <v>0.99</v>
      </c>
      <c r="P1076" t="s">
        <v>410</v>
      </c>
      <c r="Q1076" t="s">
        <v>383</v>
      </c>
      <c r="R1076" t="s">
        <v>398</v>
      </c>
      <c r="S1076" t="s">
        <v>399</v>
      </c>
      <c r="T1076" t="s">
        <v>399</v>
      </c>
    </row>
    <row r="1077" spans="1:20" ht="12.75" customHeight="1">
      <c r="A1077" t="s">
        <v>2391</v>
      </c>
      <c r="B1077" t="s">
        <v>380</v>
      </c>
      <c r="C1077" t="s">
        <v>399</v>
      </c>
      <c r="D1077" t="s">
        <v>399</v>
      </c>
      <c r="E1077" t="s">
        <v>399</v>
      </c>
      <c r="F1077" t="s">
        <v>399</v>
      </c>
      <c r="G1077" t="s">
        <v>399</v>
      </c>
      <c r="H1077" t="s">
        <v>399</v>
      </c>
      <c r="I1077" t="s">
        <v>399</v>
      </c>
      <c r="J1077" t="s">
        <v>399</v>
      </c>
      <c r="K1077">
        <v>0.99</v>
      </c>
      <c r="L1077">
        <v>0.99</v>
      </c>
      <c r="M1077">
        <v>0.99</v>
      </c>
      <c r="N1077">
        <v>0.99</v>
      </c>
      <c r="O1077">
        <v>0.99</v>
      </c>
      <c r="P1077" t="s">
        <v>410</v>
      </c>
      <c r="Q1077" t="s">
        <v>383</v>
      </c>
      <c r="R1077" t="s">
        <v>398</v>
      </c>
      <c r="S1077" t="s">
        <v>399</v>
      </c>
      <c r="T1077" t="s">
        <v>399</v>
      </c>
    </row>
    <row r="1078" spans="1:20" ht="12.75" customHeight="1">
      <c r="A1078" t="s">
        <v>2392</v>
      </c>
      <c r="B1078" t="s">
        <v>380</v>
      </c>
      <c r="C1078" t="s">
        <v>399</v>
      </c>
      <c r="D1078" t="s">
        <v>399</v>
      </c>
      <c r="E1078" t="s">
        <v>399</v>
      </c>
      <c r="F1078" t="s">
        <v>399</v>
      </c>
      <c r="G1078" t="s">
        <v>399</v>
      </c>
      <c r="H1078" t="s">
        <v>399</v>
      </c>
      <c r="I1078" t="s">
        <v>399</v>
      </c>
      <c r="J1078" t="s">
        <v>399</v>
      </c>
      <c r="K1078">
        <v>0.99</v>
      </c>
      <c r="L1078">
        <v>0.99</v>
      </c>
      <c r="M1078">
        <v>0.99</v>
      </c>
      <c r="N1078">
        <v>0.99</v>
      </c>
      <c r="O1078">
        <v>0.99</v>
      </c>
      <c r="P1078" t="s">
        <v>410</v>
      </c>
      <c r="Q1078" t="s">
        <v>383</v>
      </c>
      <c r="R1078" t="s">
        <v>398</v>
      </c>
      <c r="S1078" t="s">
        <v>399</v>
      </c>
      <c r="T1078" t="s">
        <v>399</v>
      </c>
    </row>
    <row r="1079" spans="1:20" ht="12.75" customHeight="1">
      <c r="A1079" t="s">
        <v>2393</v>
      </c>
      <c r="B1079" t="s">
        <v>380</v>
      </c>
      <c r="C1079" t="s">
        <v>2394</v>
      </c>
      <c r="D1079">
        <v>2.34</v>
      </c>
      <c r="E1079">
        <v>2.34</v>
      </c>
      <c r="F1079">
        <v>2.34</v>
      </c>
      <c r="G1079">
        <v>2.34</v>
      </c>
      <c r="H1079">
        <v>2.34</v>
      </c>
      <c r="I1079">
        <v>2.34</v>
      </c>
      <c r="J1079">
        <v>2.34</v>
      </c>
      <c r="K1079">
        <v>2.34</v>
      </c>
      <c r="L1079">
        <v>2.34</v>
      </c>
      <c r="M1079">
        <v>2.34</v>
      </c>
      <c r="N1079">
        <v>2.34</v>
      </c>
      <c r="O1079">
        <v>2.34</v>
      </c>
      <c r="P1079" t="s">
        <v>410</v>
      </c>
      <c r="Q1079" t="s">
        <v>383</v>
      </c>
      <c r="R1079" t="s">
        <v>398</v>
      </c>
      <c r="S1079" t="s">
        <v>399</v>
      </c>
      <c r="T1079" t="s">
        <v>399</v>
      </c>
    </row>
    <row r="1080" spans="1:20" ht="12.75" customHeight="1">
      <c r="A1080" t="s">
        <v>2395</v>
      </c>
      <c r="B1080" t="s">
        <v>380</v>
      </c>
      <c r="C1080" t="s">
        <v>2396</v>
      </c>
      <c r="D1080">
        <v>1.5</v>
      </c>
      <c r="E1080">
        <v>1.5</v>
      </c>
      <c r="F1080">
        <v>1.5</v>
      </c>
      <c r="G1080">
        <v>1.5</v>
      </c>
      <c r="H1080">
        <v>1.5</v>
      </c>
      <c r="I1080">
        <v>1.5</v>
      </c>
      <c r="J1080">
        <v>1.5</v>
      </c>
      <c r="K1080">
        <v>1.5</v>
      </c>
      <c r="L1080">
        <v>1.5</v>
      </c>
      <c r="M1080">
        <v>1.5</v>
      </c>
      <c r="N1080">
        <v>1.5</v>
      </c>
      <c r="O1080">
        <v>1.5</v>
      </c>
      <c r="P1080" t="s">
        <v>410</v>
      </c>
      <c r="Q1080" t="s">
        <v>383</v>
      </c>
      <c r="R1080" t="s">
        <v>398</v>
      </c>
      <c r="S1080" t="s">
        <v>399</v>
      </c>
      <c r="T1080" t="s">
        <v>399</v>
      </c>
    </row>
    <row r="1081" spans="1:20" ht="12.75" customHeight="1">
      <c r="A1081" t="s">
        <v>2397</v>
      </c>
      <c r="B1081" t="s">
        <v>380</v>
      </c>
      <c r="C1081" t="s">
        <v>2398</v>
      </c>
      <c r="D1081">
        <v>0.4</v>
      </c>
      <c r="E1081">
        <v>0.4</v>
      </c>
      <c r="F1081">
        <v>0.4</v>
      </c>
      <c r="G1081">
        <v>0.4</v>
      </c>
      <c r="H1081">
        <v>0.4</v>
      </c>
      <c r="I1081">
        <v>0.4</v>
      </c>
      <c r="J1081">
        <v>0.4</v>
      </c>
      <c r="K1081">
        <v>0.4</v>
      </c>
      <c r="L1081">
        <v>0.4</v>
      </c>
      <c r="M1081">
        <v>0.4</v>
      </c>
      <c r="N1081">
        <v>0.4</v>
      </c>
      <c r="O1081">
        <v>0.4</v>
      </c>
      <c r="P1081" t="s">
        <v>410</v>
      </c>
      <c r="Q1081" t="s">
        <v>383</v>
      </c>
      <c r="R1081" t="s">
        <v>398</v>
      </c>
      <c r="S1081" t="s">
        <v>399</v>
      </c>
      <c r="T1081" t="s">
        <v>399</v>
      </c>
    </row>
    <row r="1082" spans="1:20" ht="12.75" customHeight="1">
      <c r="A1082" t="s">
        <v>2399</v>
      </c>
      <c r="B1082" t="s">
        <v>380</v>
      </c>
      <c r="C1082" t="s">
        <v>2400</v>
      </c>
      <c r="D1082">
        <v>0.35</v>
      </c>
      <c r="E1082">
        <v>0.35</v>
      </c>
      <c r="F1082">
        <v>0.35</v>
      </c>
      <c r="G1082">
        <v>0.35</v>
      </c>
      <c r="H1082">
        <v>0.35</v>
      </c>
      <c r="I1082">
        <v>0.35</v>
      </c>
      <c r="J1082">
        <v>0.35</v>
      </c>
      <c r="K1082">
        <v>0.35</v>
      </c>
      <c r="L1082">
        <v>0.35</v>
      </c>
      <c r="M1082">
        <v>0.35</v>
      </c>
      <c r="N1082">
        <v>0.35</v>
      </c>
      <c r="O1082">
        <v>0.35</v>
      </c>
      <c r="P1082" t="s">
        <v>410</v>
      </c>
      <c r="Q1082" t="s">
        <v>383</v>
      </c>
      <c r="R1082" t="s">
        <v>398</v>
      </c>
      <c r="S1082" t="s">
        <v>399</v>
      </c>
      <c r="T1082" t="s">
        <v>399</v>
      </c>
    </row>
    <row r="1083" spans="1:20" ht="12.75" customHeight="1">
      <c r="A1083" t="s">
        <v>2401</v>
      </c>
      <c r="B1083" t="s">
        <v>380</v>
      </c>
      <c r="C1083" t="s">
        <v>2401</v>
      </c>
      <c r="D1083">
        <v>5</v>
      </c>
      <c r="E1083">
        <v>5</v>
      </c>
      <c r="F1083">
        <v>5</v>
      </c>
      <c r="G1083">
        <v>5</v>
      </c>
      <c r="H1083">
        <v>5</v>
      </c>
      <c r="I1083">
        <v>5</v>
      </c>
      <c r="J1083">
        <v>5</v>
      </c>
      <c r="K1083">
        <v>5</v>
      </c>
      <c r="L1083">
        <v>5</v>
      </c>
      <c r="M1083">
        <v>5</v>
      </c>
      <c r="N1083">
        <v>5</v>
      </c>
      <c r="O1083">
        <v>5</v>
      </c>
      <c r="P1083" t="s">
        <v>410</v>
      </c>
      <c r="Q1083" t="s">
        <v>383</v>
      </c>
      <c r="R1083" t="s">
        <v>398</v>
      </c>
      <c r="S1083" t="s">
        <v>399</v>
      </c>
      <c r="T1083" t="s">
        <v>399</v>
      </c>
    </row>
    <row r="1084" spans="1:20" ht="12.75" customHeight="1">
      <c r="A1084" t="s">
        <v>2402</v>
      </c>
      <c r="B1084" t="s">
        <v>380</v>
      </c>
      <c r="C1084" t="s">
        <v>2402</v>
      </c>
      <c r="D1084">
        <v>5</v>
      </c>
      <c r="E1084">
        <v>5</v>
      </c>
      <c r="F1084">
        <v>5</v>
      </c>
      <c r="G1084">
        <v>5</v>
      </c>
      <c r="H1084">
        <v>5</v>
      </c>
      <c r="I1084">
        <v>5</v>
      </c>
      <c r="J1084">
        <v>5</v>
      </c>
      <c r="K1084">
        <v>5</v>
      </c>
      <c r="L1084">
        <v>5</v>
      </c>
      <c r="M1084">
        <v>5</v>
      </c>
      <c r="N1084">
        <v>5</v>
      </c>
      <c r="O1084">
        <v>5</v>
      </c>
      <c r="P1084" t="s">
        <v>410</v>
      </c>
      <c r="Q1084" t="s">
        <v>383</v>
      </c>
      <c r="R1084" t="s">
        <v>398</v>
      </c>
      <c r="S1084" t="s">
        <v>399</v>
      </c>
      <c r="T1084" t="s">
        <v>399</v>
      </c>
    </row>
    <row r="1085" spans="1:20" ht="12.75" customHeight="1">
      <c r="A1085" t="s">
        <v>2403</v>
      </c>
      <c r="B1085" t="s">
        <v>380</v>
      </c>
      <c r="C1085" t="s">
        <v>2403</v>
      </c>
      <c r="D1085">
        <v>6</v>
      </c>
      <c r="E1085">
        <v>6</v>
      </c>
      <c r="F1085">
        <v>6</v>
      </c>
      <c r="G1085">
        <v>6</v>
      </c>
      <c r="H1085">
        <v>6</v>
      </c>
      <c r="I1085">
        <v>6</v>
      </c>
      <c r="J1085">
        <v>6</v>
      </c>
      <c r="K1085">
        <v>6</v>
      </c>
      <c r="L1085">
        <v>6</v>
      </c>
      <c r="M1085">
        <v>6</v>
      </c>
      <c r="N1085">
        <v>6</v>
      </c>
      <c r="O1085">
        <v>6</v>
      </c>
      <c r="P1085" t="s">
        <v>410</v>
      </c>
      <c r="Q1085" t="s">
        <v>383</v>
      </c>
      <c r="R1085" t="s">
        <v>398</v>
      </c>
      <c r="S1085" t="s">
        <v>399</v>
      </c>
      <c r="T1085" t="s">
        <v>399</v>
      </c>
    </row>
    <row r="1086" spans="1:20" ht="12.75" customHeight="1">
      <c r="A1086" t="s">
        <v>2404</v>
      </c>
      <c r="B1086" t="s">
        <v>380</v>
      </c>
      <c r="C1086" t="s">
        <v>2405</v>
      </c>
      <c r="D1086">
        <v>0.99</v>
      </c>
      <c r="E1086">
        <v>0.99</v>
      </c>
      <c r="F1086">
        <v>0.99</v>
      </c>
      <c r="G1086">
        <v>0.99</v>
      </c>
      <c r="H1086">
        <v>0.99</v>
      </c>
      <c r="I1086">
        <v>0.99</v>
      </c>
      <c r="J1086">
        <v>0.99</v>
      </c>
      <c r="K1086">
        <v>0.99</v>
      </c>
      <c r="L1086">
        <v>0.99</v>
      </c>
      <c r="M1086">
        <v>0.99</v>
      </c>
      <c r="N1086">
        <v>0.99</v>
      </c>
      <c r="O1086">
        <v>0.99</v>
      </c>
      <c r="P1086" t="s">
        <v>410</v>
      </c>
      <c r="Q1086" t="s">
        <v>383</v>
      </c>
      <c r="R1086" t="s">
        <v>398</v>
      </c>
      <c r="S1086" t="s">
        <v>399</v>
      </c>
      <c r="T1086" t="s">
        <v>399</v>
      </c>
    </row>
    <row r="1087" spans="1:20" ht="12.75" customHeight="1">
      <c r="A1087" t="s">
        <v>2406</v>
      </c>
      <c r="B1087" t="s">
        <v>380</v>
      </c>
      <c r="C1087" t="s">
        <v>2407</v>
      </c>
      <c r="D1087">
        <v>9.9</v>
      </c>
      <c r="E1087">
        <v>9.9</v>
      </c>
      <c r="F1087">
        <v>9.9</v>
      </c>
      <c r="G1087">
        <v>9.9</v>
      </c>
      <c r="H1087">
        <v>9.9</v>
      </c>
      <c r="I1087">
        <v>9.9</v>
      </c>
      <c r="J1087">
        <v>9.9</v>
      </c>
      <c r="K1087">
        <v>9.9</v>
      </c>
      <c r="L1087">
        <v>9.9</v>
      </c>
      <c r="M1087">
        <v>9.9</v>
      </c>
      <c r="N1087">
        <v>9.9</v>
      </c>
      <c r="O1087">
        <v>9.9</v>
      </c>
      <c r="P1087" t="s">
        <v>410</v>
      </c>
      <c r="Q1087" t="s">
        <v>383</v>
      </c>
      <c r="R1087" t="s">
        <v>398</v>
      </c>
      <c r="S1087" t="s">
        <v>399</v>
      </c>
      <c r="T1087" t="s">
        <v>399</v>
      </c>
    </row>
    <row r="1088" spans="1:20" ht="12.75" customHeight="1">
      <c r="A1088" t="s">
        <v>2408</v>
      </c>
      <c r="B1088" t="s">
        <v>380</v>
      </c>
      <c r="C1088" t="s">
        <v>2409</v>
      </c>
      <c r="D1088">
        <v>9.9</v>
      </c>
      <c r="E1088">
        <v>9.9</v>
      </c>
      <c r="F1088">
        <v>9.9</v>
      </c>
      <c r="G1088">
        <v>9.9</v>
      </c>
      <c r="H1088">
        <v>9.9</v>
      </c>
      <c r="I1088">
        <v>9.9</v>
      </c>
      <c r="J1088">
        <v>9.9</v>
      </c>
      <c r="K1088">
        <v>9.9</v>
      </c>
      <c r="L1088">
        <v>9.9</v>
      </c>
      <c r="M1088">
        <v>9.9</v>
      </c>
      <c r="N1088">
        <v>9.9</v>
      </c>
      <c r="O1088">
        <v>9.9</v>
      </c>
      <c r="P1088" t="s">
        <v>410</v>
      </c>
      <c r="Q1088" t="s">
        <v>383</v>
      </c>
      <c r="R1088" t="s">
        <v>398</v>
      </c>
      <c r="S1088" t="s">
        <v>399</v>
      </c>
      <c r="T1088" t="s">
        <v>399</v>
      </c>
    </row>
    <row r="1089" spans="1:20" ht="12.75" customHeight="1">
      <c r="A1089" t="s">
        <v>2410</v>
      </c>
      <c r="B1089" t="s">
        <v>380</v>
      </c>
      <c r="C1089" t="s">
        <v>2411</v>
      </c>
      <c r="D1089">
        <v>0.5</v>
      </c>
      <c r="E1089">
        <v>0.5</v>
      </c>
      <c r="F1089">
        <v>0.5</v>
      </c>
      <c r="G1089">
        <v>0.5</v>
      </c>
      <c r="H1089">
        <v>0.5</v>
      </c>
      <c r="I1089">
        <v>0.5</v>
      </c>
      <c r="J1089">
        <v>0.5</v>
      </c>
      <c r="K1089">
        <v>0.5</v>
      </c>
      <c r="L1089">
        <v>0.5</v>
      </c>
      <c r="M1089">
        <v>0.5</v>
      </c>
      <c r="N1089">
        <v>0.5</v>
      </c>
      <c r="O1089">
        <v>0.5</v>
      </c>
      <c r="P1089" t="s">
        <v>410</v>
      </c>
      <c r="Q1089" t="s">
        <v>383</v>
      </c>
      <c r="R1089" t="s">
        <v>398</v>
      </c>
      <c r="S1089" t="s">
        <v>399</v>
      </c>
      <c r="T1089" t="s">
        <v>399</v>
      </c>
    </row>
    <row r="1090" spans="1:20" ht="12.75" customHeight="1">
      <c r="A1090" t="s">
        <v>2412</v>
      </c>
      <c r="B1090" t="s">
        <v>380</v>
      </c>
      <c r="C1090" t="s">
        <v>2413</v>
      </c>
      <c r="D1090">
        <v>1.5</v>
      </c>
      <c r="E1090">
        <v>1.5</v>
      </c>
      <c r="F1090">
        <v>1.5</v>
      </c>
      <c r="G1090">
        <v>1.5</v>
      </c>
      <c r="H1090">
        <v>1.5</v>
      </c>
      <c r="I1090">
        <v>1.5</v>
      </c>
      <c r="J1090">
        <v>1.5</v>
      </c>
      <c r="K1090">
        <v>1.5</v>
      </c>
      <c r="L1090">
        <v>1.5</v>
      </c>
      <c r="M1090">
        <v>1.5</v>
      </c>
      <c r="N1090">
        <v>1.5</v>
      </c>
      <c r="O1090">
        <v>1.5</v>
      </c>
      <c r="P1090" t="s">
        <v>410</v>
      </c>
      <c r="Q1090" t="s">
        <v>383</v>
      </c>
      <c r="R1090" t="s">
        <v>398</v>
      </c>
      <c r="S1090" t="s">
        <v>399</v>
      </c>
      <c r="T1090" t="s">
        <v>399</v>
      </c>
    </row>
    <row r="1091" spans="1:20" ht="12.75" customHeight="1">
      <c r="A1091" t="s">
        <v>2414</v>
      </c>
      <c r="B1091" t="s">
        <v>380</v>
      </c>
      <c r="C1091" t="s">
        <v>399</v>
      </c>
      <c r="D1091" t="s">
        <v>399</v>
      </c>
      <c r="E1091" t="s">
        <v>399</v>
      </c>
      <c r="F1091" t="s">
        <v>399</v>
      </c>
      <c r="G1091" t="s">
        <v>399</v>
      </c>
      <c r="H1091">
        <v>6.5</v>
      </c>
      <c r="I1091">
        <v>7.4</v>
      </c>
      <c r="J1091">
        <v>9.99</v>
      </c>
      <c r="K1091">
        <v>9.99</v>
      </c>
      <c r="L1091">
        <v>9.99</v>
      </c>
      <c r="M1091">
        <v>9.99</v>
      </c>
      <c r="N1091">
        <v>9.99</v>
      </c>
      <c r="O1091">
        <v>9.99</v>
      </c>
      <c r="P1091" t="s">
        <v>410</v>
      </c>
      <c r="Q1091" t="s">
        <v>383</v>
      </c>
      <c r="R1091" t="s">
        <v>398</v>
      </c>
      <c r="S1091" t="s">
        <v>399</v>
      </c>
      <c r="T1091" t="s">
        <v>399</v>
      </c>
    </row>
    <row r="1092" spans="1:20" ht="12.75" customHeight="1">
      <c r="A1092" t="s">
        <v>2415</v>
      </c>
      <c r="B1092" t="s">
        <v>380</v>
      </c>
      <c r="C1092" t="s">
        <v>2415</v>
      </c>
      <c r="D1092">
        <v>5</v>
      </c>
      <c r="E1092">
        <v>5</v>
      </c>
      <c r="F1092">
        <v>5</v>
      </c>
      <c r="G1092">
        <v>5</v>
      </c>
      <c r="H1092">
        <v>5</v>
      </c>
      <c r="I1092">
        <v>5</v>
      </c>
      <c r="J1092">
        <v>5</v>
      </c>
      <c r="K1092">
        <v>5</v>
      </c>
      <c r="L1092">
        <v>5</v>
      </c>
      <c r="M1092">
        <v>5</v>
      </c>
      <c r="N1092">
        <v>5</v>
      </c>
      <c r="O1092">
        <v>5</v>
      </c>
      <c r="P1092" t="s">
        <v>410</v>
      </c>
      <c r="Q1092" t="s">
        <v>383</v>
      </c>
      <c r="R1092" t="s">
        <v>398</v>
      </c>
      <c r="S1092" t="s">
        <v>399</v>
      </c>
      <c r="T1092" t="s">
        <v>399</v>
      </c>
    </row>
    <row r="1093" spans="1:20" ht="12.75" customHeight="1">
      <c r="A1093" t="s">
        <v>2416</v>
      </c>
      <c r="B1093" t="s">
        <v>380</v>
      </c>
      <c r="C1093" t="s">
        <v>399</v>
      </c>
      <c r="D1093" t="s">
        <v>399</v>
      </c>
      <c r="E1093" t="s">
        <v>399</v>
      </c>
      <c r="F1093" t="s">
        <v>399</v>
      </c>
      <c r="G1093" t="s">
        <v>399</v>
      </c>
      <c r="H1093">
        <v>0.8</v>
      </c>
      <c r="I1093">
        <v>1.2</v>
      </c>
      <c r="J1093">
        <v>5</v>
      </c>
      <c r="K1093">
        <v>5</v>
      </c>
      <c r="L1093">
        <v>5</v>
      </c>
      <c r="M1093">
        <v>5</v>
      </c>
      <c r="N1093">
        <v>5</v>
      </c>
      <c r="O1093">
        <v>5</v>
      </c>
      <c r="P1093" t="s">
        <v>410</v>
      </c>
      <c r="Q1093" t="s">
        <v>383</v>
      </c>
      <c r="R1093" t="s">
        <v>398</v>
      </c>
      <c r="S1093" t="s">
        <v>399</v>
      </c>
      <c r="T1093" t="s">
        <v>399</v>
      </c>
    </row>
    <row r="1094" spans="1:20" ht="12.75" customHeight="1">
      <c r="A1094" t="s">
        <v>2417</v>
      </c>
      <c r="B1094" t="s">
        <v>380</v>
      </c>
      <c r="C1094" t="s">
        <v>399</v>
      </c>
      <c r="D1094" t="s">
        <v>399</v>
      </c>
      <c r="E1094" t="s">
        <v>399</v>
      </c>
      <c r="F1094" t="s">
        <v>399</v>
      </c>
      <c r="G1094" t="s">
        <v>399</v>
      </c>
      <c r="H1094">
        <v>1.6</v>
      </c>
      <c r="I1094">
        <v>2.4</v>
      </c>
      <c r="J1094">
        <v>5</v>
      </c>
      <c r="K1094">
        <v>5</v>
      </c>
      <c r="L1094">
        <v>5</v>
      </c>
      <c r="M1094">
        <v>5</v>
      </c>
      <c r="N1094">
        <v>5</v>
      </c>
      <c r="O1094">
        <v>5</v>
      </c>
      <c r="P1094" t="s">
        <v>410</v>
      </c>
      <c r="Q1094" t="s">
        <v>383</v>
      </c>
      <c r="R1094" t="s">
        <v>398</v>
      </c>
      <c r="S1094" t="s">
        <v>399</v>
      </c>
      <c r="T1094" t="s">
        <v>399</v>
      </c>
    </row>
    <row r="1095" spans="1:20" ht="12.75" customHeight="1">
      <c r="A1095" t="s">
        <v>2418</v>
      </c>
      <c r="B1095" t="s">
        <v>380</v>
      </c>
      <c r="C1095" t="s">
        <v>399</v>
      </c>
      <c r="D1095" t="s">
        <v>399</v>
      </c>
      <c r="E1095" t="s">
        <v>399</v>
      </c>
      <c r="F1095" t="s">
        <v>399</v>
      </c>
      <c r="G1095" t="s">
        <v>399</v>
      </c>
      <c r="H1095">
        <v>0.8</v>
      </c>
      <c r="I1095">
        <v>0.8</v>
      </c>
      <c r="J1095">
        <v>2.5</v>
      </c>
      <c r="K1095">
        <v>2.5</v>
      </c>
      <c r="L1095">
        <v>2.5</v>
      </c>
      <c r="M1095">
        <v>2.5</v>
      </c>
      <c r="N1095">
        <v>2.5</v>
      </c>
      <c r="O1095">
        <v>2.5</v>
      </c>
      <c r="P1095" t="s">
        <v>410</v>
      </c>
      <c r="Q1095" t="s">
        <v>383</v>
      </c>
      <c r="R1095" t="s">
        <v>398</v>
      </c>
      <c r="S1095" t="s">
        <v>399</v>
      </c>
      <c r="T1095" t="s">
        <v>399</v>
      </c>
    </row>
    <row r="1096" spans="1:20" ht="12.75" customHeight="1">
      <c r="A1096" t="s">
        <v>2419</v>
      </c>
      <c r="B1096" t="s">
        <v>380</v>
      </c>
      <c r="C1096" t="s">
        <v>399</v>
      </c>
      <c r="D1096" t="s">
        <v>399</v>
      </c>
      <c r="E1096" t="s">
        <v>399</v>
      </c>
      <c r="F1096" t="s">
        <v>399</v>
      </c>
      <c r="G1096" t="s">
        <v>399</v>
      </c>
      <c r="H1096">
        <v>1.3</v>
      </c>
      <c r="I1096">
        <v>2.2999999999999998</v>
      </c>
      <c r="J1096">
        <v>4.76</v>
      </c>
      <c r="K1096">
        <v>4.76</v>
      </c>
      <c r="L1096">
        <v>4.76</v>
      </c>
      <c r="M1096">
        <v>4.76</v>
      </c>
      <c r="N1096">
        <v>4.76</v>
      </c>
      <c r="O1096">
        <v>4.76</v>
      </c>
      <c r="P1096" t="s">
        <v>410</v>
      </c>
      <c r="Q1096" t="s">
        <v>383</v>
      </c>
      <c r="R1096" t="s">
        <v>398</v>
      </c>
      <c r="S1096" t="s">
        <v>399</v>
      </c>
      <c r="T1096" t="s">
        <v>399</v>
      </c>
    </row>
    <row r="1097" spans="1:20" ht="12.75" customHeight="1">
      <c r="A1097" t="s">
        <v>2420</v>
      </c>
      <c r="B1097" t="s">
        <v>380</v>
      </c>
      <c r="C1097" t="s">
        <v>399</v>
      </c>
      <c r="D1097" t="s">
        <v>399</v>
      </c>
      <c r="E1097" t="s">
        <v>399</v>
      </c>
      <c r="F1097" t="s">
        <v>399</v>
      </c>
      <c r="G1097" t="s">
        <v>399</v>
      </c>
      <c r="H1097">
        <v>0.1</v>
      </c>
      <c r="I1097">
        <v>1.4</v>
      </c>
      <c r="J1097">
        <v>3.68</v>
      </c>
      <c r="K1097">
        <v>3.68</v>
      </c>
      <c r="L1097">
        <v>3.68</v>
      </c>
      <c r="M1097">
        <v>3.68</v>
      </c>
      <c r="N1097">
        <v>3.68</v>
      </c>
      <c r="O1097">
        <v>3.68</v>
      </c>
      <c r="P1097" t="s">
        <v>410</v>
      </c>
      <c r="Q1097" t="s">
        <v>383</v>
      </c>
      <c r="R1097" t="s">
        <v>398</v>
      </c>
      <c r="S1097" t="s">
        <v>399</v>
      </c>
      <c r="T1097" t="s">
        <v>399</v>
      </c>
    </row>
    <row r="1098" spans="1:20" ht="12.75" customHeight="1">
      <c r="A1098" t="s">
        <v>2421</v>
      </c>
      <c r="B1098" t="s">
        <v>380</v>
      </c>
      <c r="C1098" t="s">
        <v>399</v>
      </c>
      <c r="D1098" t="s">
        <v>399</v>
      </c>
      <c r="E1098" t="s">
        <v>399</v>
      </c>
      <c r="F1098" t="s">
        <v>399</v>
      </c>
      <c r="G1098" t="s">
        <v>399</v>
      </c>
      <c r="H1098" t="s">
        <v>399</v>
      </c>
      <c r="I1098">
        <v>0.99</v>
      </c>
      <c r="J1098">
        <v>0.99</v>
      </c>
      <c r="K1098">
        <v>0.99</v>
      </c>
      <c r="L1098">
        <v>0.99</v>
      </c>
      <c r="M1098">
        <v>0.99</v>
      </c>
      <c r="N1098">
        <v>0.99</v>
      </c>
      <c r="O1098">
        <v>0.99</v>
      </c>
      <c r="P1098" t="s">
        <v>410</v>
      </c>
      <c r="Q1098" t="s">
        <v>383</v>
      </c>
      <c r="R1098" t="s">
        <v>398</v>
      </c>
      <c r="S1098" t="s">
        <v>399</v>
      </c>
      <c r="T1098" t="s">
        <v>399</v>
      </c>
    </row>
    <row r="1099" spans="1:20" ht="12.75" customHeight="1">
      <c r="A1099" t="s">
        <v>2422</v>
      </c>
      <c r="B1099" t="s">
        <v>380</v>
      </c>
      <c r="C1099" t="s">
        <v>399</v>
      </c>
      <c r="D1099" t="s">
        <v>399</v>
      </c>
      <c r="E1099" t="s">
        <v>399</v>
      </c>
      <c r="F1099" t="s">
        <v>399</v>
      </c>
      <c r="G1099" t="s">
        <v>399</v>
      </c>
      <c r="H1099" t="s">
        <v>399</v>
      </c>
      <c r="I1099">
        <v>0.99</v>
      </c>
      <c r="J1099">
        <v>0.99</v>
      </c>
      <c r="K1099">
        <v>0.99</v>
      </c>
      <c r="L1099">
        <v>0.99</v>
      </c>
      <c r="M1099">
        <v>0.99</v>
      </c>
      <c r="N1099">
        <v>0.99</v>
      </c>
      <c r="O1099">
        <v>0.99</v>
      </c>
      <c r="P1099" t="s">
        <v>410</v>
      </c>
      <c r="Q1099" t="s">
        <v>383</v>
      </c>
      <c r="R1099" t="s">
        <v>398</v>
      </c>
      <c r="S1099" t="s">
        <v>399</v>
      </c>
      <c r="T1099" t="s">
        <v>399</v>
      </c>
    </row>
    <row r="1100" spans="1:20" ht="12.75" customHeight="1">
      <c r="A1100" t="s">
        <v>2423</v>
      </c>
      <c r="B1100" t="s">
        <v>380</v>
      </c>
      <c r="C1100" t="s">
        <v>399</v>
      </c>
      <c r="D1100" t="s">
        <v>399</v>
      </c>
      <c r="E1100" t="s">
        <v>399</v>
      </c>
      <c r="F1100" t="s">
        <v>399</v>
      </c>
      <c r="G1100" t="s">
        <v>399</v>
      </c>
      <c r="H1100" t="s">
        <v>399</v>
      </c>
      <c r="I1100">
        <v>0.99</v>
      </c>
      <c r="J1100">
        <v>0.99</v>
      </c>
      <c r="K1100">
        <v>0.99</v>
      </c>
      <c r="L1100">
        <v>0.99</v>
      </c>
      <c r="M1100">
        <v>0.99</v>
      </c>
      <c r="N1100">
        <v>0.99</v>
      </c>
      <c r="O1100">
        <v>0.99</v>
      </c>
      <c r="P1100" t="s">
        <v>410</v>
      </c>
      <c r="Q1100" t="s">
        <v>383</v>
      </c>
      <c r="R1100" t="s">
        <v>398</v>
      </c>
      <c r="S1100" t="s">
        <v>399</v>
      </c>
      <c r="T1100" t="s">
        <v>399</v>
      </c>
    </row>
    <row r="1101" spans="1:20" ht="12.75" customHeight="1">
      <c r="A1101" t="s">
        <v>2424</v>
      </c>
      <c r="B1101" t="s">
        <v>380</v>
      </c>
      <c r="C1101" t="s">
        <v>399</v>
      </c>
      <c r="D1101" t="s">
        <v>399</v>
      </c>
      <c r="E1101" t="s">
        <v>399</v>
      </c>
      <c r="F1101" t="s">
        <v>399</v>
      </c>
      <c r="G1101" t="s">
        <v>399</v>
      </c>
      <c r="H1101" t="s">
        <v>399</v>
      </c>
      <c r="I1101">
        <v>0.99</v>
      </c>
      <c r="J1101">
        <v>0.99</v>
      </c>
      <c r="K1101">
        <v>0.99</v>
      </c>
      <c r="L1101">
        <v>0.99</v>
      </c>
      <c r="M1101">
        <v>0.99</v>
      </c>
      <c r="N1101">
        <v>0.99</v>
      </c>
      <c r="O1101">
        <v>0.99</v>
      </c>
      <c r="P1101" t="s">
        <v>410</v>
      </c>
      <c r="Q1101" t="s">
        <v>383</v>
      </c>
      <c r="R1101" t="s">
        <v>398</v>
      </c>
      <c r="S1101" t="s">
        <v>399</v>
      </c>
      <c r="T1101" t="s">
        <v>399</v>
      </c>
    </row>
    <row r="1102" spans="1:20" ht="12.75" customHeight="1">
      <c r="A1102" t="s">
        <v>2425</v>
      </c>
      <c r="B1102" t="s">
        <v>380</v>
      </c>
      <c r="C1102" t="s">
        <v>399</v>
      </c>
      <c r="D1102" t="s">
        <v>399</v>
      </c>
      <c r="E1102" t="s">
        <v>399</v>
      </c>
      <c r="F1102" t="s">
        <v>399</v>
      </c>
      <c r="G1102" t="s">
        <v>399</v>
      </c>
      <c r="H1102" t="s">
        <v>399</v>
      </c>
      <c r="I1102">
        <v>0.99</v>
      </c>
      <c r="J1102">
        <v>0.99</v>
      </c>
      <c r="K1102">
        <v>0.99</v>
      </c>
      <c r="L1102">
        <v>0.99</v>
      </c>
      <c r="M1102">
        <v>0.99</v>
      </c>
      <c r="N1102">
        <v>0.99</v>
      </c>
      <c r="O1102">
        <v>0.99</v>
      </c>
      <c r="P1102" t="s">
        <v>410</v>
      </c>
      <c r="Q1102" t="s">
        <v>383</v>
      </c>
      <c r="R1102" t="s">
        <v>398</v>
      </c>
      <c r="S1102" t="s">
        <v>399</v>
      </c>
      <c r="T1102" t="s">
        <v>399</v>
      </c>
    </row>
    <row r="1103" spans="1:20" ht="12.75" customHeight="1">
      <c r="A1103" t="s">
        <v>2426</v>
      </c>
      <c r="B1103" t="s">
        <v>380</v>
      </c>
      <c r="C1103" t="s">
        <v>399</v>
      </c>
      <c r="D1103" t="s">
        <v>399</v>
      </c>
      <c r="E1103" t="s">
        <v>399</v>
      </c>
      <c r="F1103" t="s">
        <v>399</v>
      </c>
      <c r="G1103" t="s">
        <v>399</v>
      </c>
      <c r="H1103" t="s">
        <v>399</v>
      </c>
      <c r="I1103">
        <v>0.99</v>
      </c>
      <c r="J1103">
        <v>0.99</v>
      </c>
      <c r="K1103">
        <v>0.99</v>
      </c>
      <c r="L1103">
        <v>0.99</v>
      </c>
      <c r="M1103">
        <v>0.99</v>
      </c>
      <c r="N1103">
        <v>0.99</v>
      </c>
      <c r="O1103">
        <v>0.99</v>
      </c>
      <c r="P1103" t="s">
        <v>410</v>
      </c>
      <c r="Q1103" t="s">
        <v>383</v>
      </c>
      <c r="R1103" t="s">
        <v>398</v>
      </c>
      <c r="S1103" t="s">
        <v>399</v>
      </c>
      <c r="T1103" t="s">
        <v>399</v>
      </c>
    </row>
    <row r="1104" spans="1:20" ht="12.75" customHeight="1">
      <c r="A1104" t="s">
        <v>2427</v>
      </c>
      <c r="B1104" t="s">
        <v>380</v>
      </c>
      <c r="C1104" t="s">
        <v>399</v>
      </c>
      <c r="D1104" t="s">
        <v>399</v>
      </c>
      <c r="E1104" t="s">
        <v>399</v>
      </c>
      <c r="F1104" t="s">
        <v>399</v>
      </c>
      <c r="G1104" t="s">
        <v>399</v>
      </c>
      <c r="H1104" t="s">
        <v>399</v>
      </c>
      <c r="I1104">
        <v>0.99</v>
      </c>
      <c r="J1104">
        <v>0.99</v>
      </c>
      <c r="K1104">
        <v>0.99</v>
      </c>
      <c r="L1104">
        <v>0.99</v>
      </c>
      <c r="M1104">
        <v>0.99</v>
      </c>
      <c r="N1104">
        <v>0.99</v>
      </c>
      <c r="O1104">
        <v>0.99</v>
      </c>
      <c r="P1104" t="s">
        <v>410</v>
      </c>
      <c r="Q1104" t="s">
        <v>383</v>
      </c>
      <c r="R1104" t="s">
        <v>398</v>
      </c>
      <c r="S1104" t="s">
        <v>399</v>
      </c>
      <c r="T1104" t="s">
        <v>399</v>
      </c>
    </row>
    <row r="1105" spans="1:20" ht="12.75" customHeight="1">
      <c r="A1105" t="s">
        <v>2428</v>
      </c>
      <c r="B1105" t="s">
        <v>380</v>
      </c>
      <c r="C1105" t="s">
        <v>399</v>
      </c>
      <c r="D1105" t="s">
        <v>399</v>
      </c>
      <c r="E1105" t="s">
        <v>399</v>
      </c>
      <c r="F1105" t="s">
        <v>399</v>
      </c>
      <c r="G1105" t="s">
        <v>399</v>
      </c>
      <c r="H1105" t="s">
        <v>399</v>
      </c>
      <c r="I1105">
        <v>0.99</v>
      </c>
      <c r="J1105">
        <v>0.99</v>
      </c>
      <c r="K1105">
        <v>0.99</v>
      </c>
      <c r="L1105">
        <v>0.99</v>
      </c>
      <c r="M1105">
        <v>0.99</v>
      </c>
      <c r="N1105">
        <v>0.99</v>
      </c>
      <c r="O1105">
        <v>0.99</v>
      </c>
      <c r="P1105" t="s">
        <v>410</v>
      </c>
      <c r="Q1105" t="s">
        <v>383</v>
      </c>
      <c r="R1105" t="s">
        <v>398</v>
      </c>
      <c r="S1105" t="s">
        <v>399</v>
      </c>
      <c r="T1105" t="s">
        <v>399</v>
      </c>
    </row>
    <row r="1106" spans="1:20" ht="12.75" customHeight="1">
      <c r="A1106" t="s">
        <v>2429</v>
      </c>
      <c r="B1106" t="s">
        <v>380</v>
      </c>
      <c r="C1106" t="s">
        <v>399</v>
      </c>
      <c r="D1106" t="s">
        <v>399</v>
      </c>
      <c r="E1106" t="s">
        <v>399</v>
      </c>
      <c r="F1106" t="s">
        <v>399</v>
      </c>
      <c r="G1106" t="s">
        <v>399</v>
      </c>
      <c r="H1106" t="s">
        <v>399</v>
      </c>
      <c r="I1106">
        <v>0.99</v>
      </c>
      <c r="J1106">
        <v>0.99</v>
      </c>
      <c r="K1106">
        <v>4</v>
      </c>
      <c r="L1106">
        <v>4</v>
      </c>
      <c r="M1106">
        <v>4</v>
      </c>
      <c r="N1106">
        <v>4</v>
      </c>
      <c r="O1106">
        <v>4</v>
      </c>
      <c r="P1106" t="s">
        <v>410</v>
      </c>
      <c r="Q1106" t="s">
        <v>383</v>
      </c>
      <c r="R1106" t="s">
        <v>398</v>
      </c>
      <c r="S1106" t="s">
        <v>399</v>
      </c>
      <c r="T1106" t="s">
        <v>399</v>
      </c>
    </row>
    <row r="1107" spans="1:20" ht="12.75" customHeight="1">
      <c r="A1107" t="s">
        <v>2430</v>
      </c>
      <c r="B1107" t="s">
        <v>380</v>
      </c>
      <c r="C1107" t="s">
        <v>399</v>
      </c>
      <c r="D1107" t="s">
        <v>399</v>
      </c>
      <c r="E1107" t="s">
        <v>399</v>
      </c>
      <c r="F1107" t="s">
        <v>399</v>
      </c>
      <c r="G1107" t="s">
        <v>399</v>
      </c>
      <c r="H1107" t="s">
        <v>399</v>
      </c>
      <c r="I1107">
        <v>0.3</v>
      </c>
      <c r="J1107">
        <v>0.3</v>
      </c>
      <c r="K1107">
        <v>0.3</v>
      </c>
      <c r="L1107">
        <v>0.3</v>
      </c>
      <c r="M1107">
        <v>0.3</v>
      </c>
      <c r="N1107">
        <v>0.3</v>
      </c>
      <c r="O1107">
        <v>0.3</v>
      </c>
      <c r="P1107" t="s">
        <v>410</v>
      </c>
      <c r="Q1107" t="s">
        <v>383</v>
      </c>
      <c r="R1107" t="s">
        <v>398</v>
      </c>
      <c r="S1107" t="s">
        <v>399</v>
      </c>
      <c r="T1107" t="s">
        <v>399</v>
      </c>
    </row>
    <row r="1108" spans="1:20" ht="12.75" customHeight="1">
      <c r="A1108" t="s">
        <v>2431</v>
      </c>
      <c r="B1108" t="s">
        <v>380</v>
      </c>
      <c r="C1108" t="s">
        <v>399</v>
      </c>
      <c r="D1108" t="s">
        <v>399</v>
      </c>
      <c r="E1108" t="s">
        <v>399</v>
      </c>
      <c r="F1108" t="s">
        <v>399</v>
      </c>
      <c r="G1108" t="s">
        <v>399</v>
      </c>
      <c r="H1108" t="s">
        <v>399</v>
      </c>
      <c r="I1108">
        <v>0.1</v>
      </c>
      <c r="J1108">
        <v>2.12</v>
      </c>
      <c r="K1108">
        <v>2.12</v>
      </c>
      <c r="L1108">
        <v>2.12</v>
      </c>
      <c r="M1108">
        <v>2.12</v>
      </c>
      <c r="N1108">
        <v>2.12</v>
      </c>
      <c r="O1108">
        <v>2.12</v>
      </c>
      <c r="P1108" t="s">
        <v>410</v>
      </c>
      <c r="Q1108" t="s">
        <v>383</v>
      </c>
      <c r="R1108" t="s">
        <v>398</v>
      </c>
      <c r="S1108" t="s">
        <v>399</v>
      </c>
      <c r="T1108" t="s">
        <v>399</v>
      </c>
    </row>
    <row r="1109" spans="1:20" ht="12.75" customHeight="1">
      <c r="A1109" t="s">
        <v>2432</v>
      </c>
      <c r="B1109" t="s">
        <v>380</v>
      </c>
      <c r="C1109" t="s">
        <v>399</v>
      </c>
      <c r="D1109" t="s">
        <v>399</v>
      </c>
      <c r="E1109" t="s">
        <v>399</v>
      </c>
      <c r="F1109" t="s">
        <v>399</v>
      </c>
      <c r="G1109" t="s">
        <v>399</v>
      </c>
      <c r="H1109" t="s">
        <v>399</v>
      </c>
      <c r="I1109" t="s">
        <v>399</v>
      </c>
      <c r="J1109">
        <v>4</v>
      </c>
      <c r="K1109">
        <v>4</v>
      </c>
      <c r="L1109">
        <v>4</v>
      </c>
      <c r="M1109">
        <v>4</v>
      </c>
      <c r="N1109">
        <v>4</v>
      </c>
      <c r="O1109">
        <v>4</v>
      </c>
      <c r="P1109" t="s">
        <v>410</v>
      </c>
      <c r="Q1109" t="s">
        <v>383</v>
      </c>
      <c r="R1109" t="s">
        <v>398</v>
      </c>
      <c r="S1109" t="s">
        <v>399</v>
      </c>
      <c r="T1109" t="s">
        <v>399</v>
      </c>
    </row>
    <row r="1110" spans="1:20" ht="12.75" customHeight="1">
      <c r="A1110" t="s">
        <v>2433</v>
      </c>
      <c r="B1110" t="s">
        <v>380</v>
      </c>
      <c r="C1110" t="s">
        <v>2433</v>
      </c>
      <c r="D1110">
        <v>3</v>
      </c>
      <c r="E1110">
        <v>3</v>
      </c>
      <c r="F1110">
        <v>3</v>
      </c>
      <c r="G1110">
        <v>3</v>
      </c>
      <c r="H1110">
        <v>3</v>
      </c>
      <c r="I1110">
        <v>3</v>
      </c>
      <c r="J1110">
        <v>3</v>
      </c>
      <c r="K1110">
        <v>3</v>
      </c>
      <c r="L1110">
        <v>3</v>
      </c>
      <c r="M1110">
        <v>3</v>
      </c>
      <c r="N1110">
        <v>3</v>
      </c>
      <c r="O1110">
        <v>3</v>
      </c>
      <c r="P1110" t="s">
        <v>410</v>
      </c>
      <c r="Q1110" t="s">
        <v>383</v>
      </c>
      <c r="R1110" t="s">
        <v>398</v>
      </c>
      <c r="S1110" t="s">
        <v>399</v>
      </c>
      <c r="T1110" t="s">
        <v>399</v>
      </c>
    </row>
    <row r="1111" spans="1:20" ht="12.75" customHeight="1">
      <c r="A1111" t="s">
        <v>2434</v>
      </c>
      <c r="B1111" t="s">
        <v>380</v>
      </c>
      <c r="C1111" t="s">
        <v>399</v>
      </c>
      <c r="D1111" t="s">
        <v>399</v>
      </c>
      <c r="E1111" t="s">
        <v>399</v>
      </c>
      <c r="F1111" t="s">
        <v>399</v>
      </c>
      <c r="G1111" t="s">
        <v>399</v>
      </c>
      <c r="H1111" t="s">
        <v>399</v>
      </c>
      <c r="I1111">
        <v>0.99</v>
      </c>
      <c r="J1111">
        <v>0.99</v>
      </c>
      <c r="K1111">
        <v>0.99</v>
      </c>
      <c r="L1111">
        <v>0.99</v>
      </c>
      <c r="M1111">
        <v>0.99</v>
      </c>
      <c r="N1111">
        <v>0.99</v>
      </c>
      <c r="O1111">
        <v>0.99</v>
      </c>
      <c r="P1111" t="s">
        <v>410</v>
      </c>
      <c r="Q1111" t="s">
        <v>383</v>
      </c>
      <c r="R1111" t="s">
        <v>398</v>
      </c>
      <c r="S1111" t="s">
        <v>399</v>
      </c>
      <c r="T1111" t="s">
        <v>399</v>
      </c>
    </row>
    <row r="1112" spans="1:20" ht="12.75" customHeight="1">
      <c r="A1112" t="s">
        <v>2435</v>
      </c>
      <c r="B1112" t="s">
        <v>380</v>
      </c>
      <c r="C1112" t="s">
        <v>399</v>
      </c>
      <c r="D1112" t="s">
        <v>399</v>
      </c>
      <c r="E1112" t="s">
        <v>399</v>
      </c>
      <c r="F1112" t="s">
        <v>399</v>
      </c>
      <c r="G1112" t="s">
        <v>399</v>
      </c>
      <c r="H1112" t="s">
        <v>399</v>
      </c>
      <c r="I1112">
        <v>0.99</v>
      </c>
      <c r="J1112">
        <v>0.99</v>
      </c>
      <c r="K1112">
        <v>0.99</v>
      </c>
      <c r="L1112">
        <v>0.99</v>
      </c>
      <c r="M1112">
        <v>0.99</v>
      </c>
      <c r="N1112">
        <v>0.99</v>
      </c>
      <c r="O1112">
        <v>0.99</v>
      </c>
      <c r="P1112" t="s">
        <v>410</v>
      </c>
      <c r="Q1112" t="s">
        <v>383</v>
      </c>
      <c r="R1112" t="s">
        <v>398</v>
      </c>
      <c r="S1112" t="s">
        <v>399</v>
      </c>
      <c r="T1112" t="s">
        <v>399</v>
      </c>
    </row>
    <row r="1113" spans="1:20" ht="12.75" customHeight="1">
      <c r="A1113" t="s">
        <v>2436</v>
      </c>
      <c r="B1113" t="s">
        <v>380</v>
      </c>
      <c r="C1113" t="s">
        <v>399</v>
      </c>
      <c r="D1113" t="s">
        <v>399</v>
      </c>
      <c r="E1113" t="s">
        <v>399</v>
      </c>
      <c r="F1113" t="s">
        <v>399</v>
      </c>
      <c r="G1113" t="s">
        <v>399</v>
      </c>
      <c r="H1113" t="s">
        <v>399</v>
      </c>
      <c r="I1113">
        <v>0.99</v>
      </c>
      <c r="J1113">
        <v>0.99</v>
      </c>
      <c r="K1113">
        <v>0.99</v>
      </c>
      <c r="L1113">
        <v>0.99</v>
      </c>
      <c r="M1113">
        <v>0.99</v>
      </c>
      <c r="N1113">
        <v>0.99</v>
      </c>
      <c r="O1113">
        <v>0.99</v>
      </c>
      <c r="P1113" t="s">
        <v>410</v>
      </c>
      <c r="Q1113" t="s">
        <v>383</v>
      </c>
      <c r="R1113" t="s">
        <v>398</v>
      </c>
      <c r="S1113" t="s">
        <v>399</v>
      </c>
      <c r="T1113" t="s">
        <v>399</v>
      </c>
    </row>
    <row r="1114" spans="1:20" ht="12.75" customHeight="1">
      <c r="A1114" t="s">
        <v>2437</v>
      </c>
      <c r="B1114" t="s">
        <v>380</v>
      </c>
      <c r="C1114" t="s">
        <v>399</v>
      </c>
      <c r="D1114" t="s">
        <v>399</v>
      </c>
      <c r="E1114" t="s">
        <v>399</v>
      </c>
      <c r="F1114" t="s">
        <v>399</v>
      </c>
      <c r="G1114" t="s">
        <v>399</v>
      </c>
      <c r="H1114" t="s">
        <v>399</v>
      </c>
      <c r="I1114">
        <v>0.99</v>
      </c>
      <c r="J1114">
        <v>0.99</v>
      </c>
      <c r="K1114">
        <v>0.99</v>
      </c>
      <c r="L1114">
        <v>0.99</v>
      </c>
      <c r="M1114">
        <v>0.99</v>
      </c>
      <c r="N1114">
        <v>0.99</v>
      </c>
      <c r="O1114">
        <v>0.99</v>
      </c>
      <c r="P1114" t="s">
        <v>410</v>
      </c>
      <c r="Q1114" t="s">
        <v>383</v>
      </c>
      <c r="R1114" t="s">
        <v>398</v>
      </c>
      <c r="S1114" t="s">
        <v>399</v>
      </c>
      <c r="T1114" t="s">
        <v>399</v>
      </c>
    </row>
    <row r="1115" spans="1:20" ht="12.75" customHeight="1">
      <c r="A1115" t="s">
        <v>2438</v>
      </c>
      <c r="B1115" t="s">
        <v>380</v>
      </c>
      <c r="C1115" t="s">
        <v>399</v>
      </c>
      <c r="D1115" t="s">
        <v>399</v>
      </c>
      <c r="E1115" t="s">
        <v>399</v>
      </c>
      <c r="F1115" t="s">
        <v>399</v>
      </c>
      <c r="G1115" t="s">
        <v>399</v>
      </c>
      <c r="H1115" t="s">
        <v>399</v>
      </c>
      <c r="I1115">
        <v>0.99</v>
      </c>
      <c r="J1115">
        <v>0.99</v>
      </c>
      <c r="K1115">
        <v>0.99</v>
      </c>
      <c r="L1115">
        <v>0.99</v>
      </c>
      <c r="M1115">
        <v>0.99</v>
      </c>
      <c r="N1115">
        <v>0.99</v>
      </c>
      <c r="O1115">
        <v>0.99</v>
      </c>
      <c r="P1115" t="s">
        <v>410</v>
      </c>
      <c r="Q1115" t="s">
        <v>383</v>
      </c>
      <c r="R1115" t="s">
        <v>398</v>
      </c>
      <c r="S1115" t="s">
        <v>399</v>
      </c>
      <c r="T1115" t="s">
        <v>399</v>
      </c>
    </row>
    <row r="1116" spans="1:20" ht="12.75" customHeight="1">
      <c r="A1116" t="s">
        <v>2439</v>
      </c>
      <c r="B1116" t="s">
        <v>380</v>
      </c>
      <c r="C1116" t="s">
        <v>399</v>
      </c>
      <c r="D1116" t="s">
        <v>399</v>
      </c>
      <c r="E1116" t="s">
        <v>399</v>
      </c>
      <c r="F1116" t="s">
        <v>399</v>
      </c>
      <c r="G1116" t="s">
        <v>399</v>
      </c>
      <c r="H1116" t="s">
        <v>399</v>
      </c>
      <c r="I1116">
        <v>0.99</v>
      </c>
      <c r="J1116">
        <v>0.99</v>
      </c>
      <c r="K1116">
        <v>0.99</v>
      </c>
      <c r="L1116">
        <v>0.99</v>
      </c>
      <c r="M1116">
        <v>0.99</v>
      </c>
      <c r="N1116">
        <v>0.99</v>
      </c>
      <c r="O1116">
        <v>0.99</v>
      </c>
      <c r="P1116" t="s">
        <v>410</v>
      </c>
      <c r="Q1116" t="s">
        <v>383</v>
      </c>
      <c r="R1116" t="s">
        <v>398</v>
      </c>
      <c r="S1116" t="s">
        <v>399</v>
      </c>
      <c r="T1116" t="s">
        <v>399</v>
      </c>
    </row>
    <row r="1117" spans="1:20" ht="12.75" customHeight="1">
      <c r="A1117" t="s">
        <v>2440</v>
      </c>
      <c r="B1117" t="s">
        <v>380</v>
      </c>
      <c r="C1117" t="s">
        <v>399</v>
      </c>
      <c r="D1117" t="s">
        <v>399</v>
      </c>
      <c r="E1117" t="s">
        <v>399</v>
      </c>
      <c r="F1117" t="s">
        <v>399</v>
      </c>
      <c r="G1117" t="s">
        <v>399</v>
      </c>
      <c r="H1117" t="s">
        <v>399</v>
      </c>
      <c r="I1117" t="s">
        <v>399</v>
      </c>
      <c r="J1117" t="s">
        <v>399</v>
      </c>
      <c r="K1117">
        <v>0.99</v>
      </c>
      <c r="L1117">
        <v>0.99</v>
      </c>
      <c r="M1117">
        <v>0.99</v>
      </c>
      <c r="N1117">
        <v>0.99</v>
      </c>
      <c r="O1117">
        <v>0.99</v>
      </c>
      <c r="P1117" t="s">
        <v>410</v>
      </c>
      <c r="Q1117" t="s">
        <v>383</v>
      </c>
      <c r="R1117" t="s">
        <v>398</v>
      </c>
      <c r="S1117" t="s">
        <v>399</v>
      </c>
      <c r="T1117" t="s">
        <v>399</v>
      </c>
    </row>
    <row r="1118" spans="1:20" ht="12.75" customHeight="1">
      <c r="A1118" t="s">
        <v>2441</v>
      </c>
      <c r="B1118" t="s">
        <v>380</v>
      </c>
      <c r="C1118" t="s">
        <v>399</v>
      </c>
      <c r="D1118" t="s">
        <v>399</v>
      </c>
      <c r="E1118" t="s">
        <v>399</v>
      </c>
      <c r="F1118" t="s">
        <v>399</v>
      </c>
      <c r="G1118" t="s">
        <v>399</v>
      </c>
      <c r="H1118" t="s">
        <v>399</v>
      </c>
      <c r="I1118" t="s">
        <v>399</v>
      </c>
      <c r="J1118" t="s">
        <v>399</v>
      </c>
      <c r="K1118">
        <v>0.99</v>
      </c>
      <c r="L1118">
        <v>0.99</v>
      </c>
      <c r="M1118">
        <v>0.99</v>
      </c>
      <c r="N1118">
        <v>0.99</v>
      </c>
      <c r="O1118">
        <v>0.99</v>
      </c>
      <c r="P1118" t="s">
        <v>410</v>
      </c>
      <c r="Q1118" t="s">
        <v>383</v>
      </c>
      <c r="R1118" t="s">
        <v>398</v>
      </c>
      <c r="S1118" t="s">
        <v>399</v>
      </c>
      <c r="T1118" t="s">
        <v>399</v>
      </c>
    </row>
    <row r="1119" spans="1:20" ht="12.75" customHeight="1">
      <c r="A1119" t="s">
        <v>2442</v>
      </c>
      <c r="B1119" t="s">
        <v>380</v>
      </c>
      <c r="C1119" t="s">
        <v>2443</v>
      </c>
      <c r="D1119">
        <v>7.1</v>
      </c>
      <c r="E1119">
        <v>7.1</v>
      </c>
      <c r="F1119">
        <v>7.1</v>
      </c>
      <c r="G1119">
        <v>7.9</v>
      </c>
      <c r="H1119">
        <v>7.9</v>
      </c>
      <c r="I1119">
        <v>7.9</v>
      </c>
      <c r="J1119">
        <v>7.9</v>
      </c>
      <c r="K1119">
        <v>9</v>
      </c>
      <c r="L1119">
        <v>9</v>
      </c>
      <c r="M1119">
        <v>9</v>
      </c>
      <c r="N1119">
        <v>9</v>
      </c>
      <c r="O1119">
        <v>9</v>
      </c>
      <c r="P1119" t="s">
        <v>410</v>
      </c>
      <c r="Q1119" t="s">
        <v>383</v>
      </c>
      <c r="R1119" t="s">
        <v>398</v>
      </c>
      <c r="S1119" t="s">
        <v>399</v>
      </c>
      <c r="T1119" t="s">
        <v>399</v>
      </c>
    </row>
    <row r="1120" spans="1:20" ht="12.75" customHeight="1">
      <c r="A1120" t="s">
        <v>2444</v>
      </c>
      <c r="B1120" t="s">
        <v>380</v>
      </c>
      <c r="C1120" t="s">
        <v>2445</v>
      </c>
      <c r="D1120">
        <v>0.7</v>
      </c>
      <c r="E1120">
        <v>0.7</v>
      </c>
      <c r="F1120">
        <v>0.7</v>
      </c>
      <c r="G1120">
        <v>0.7</v>
      </c>
      <c r="H1120">
        <v>0.7</v>
      </c>
      <c r="I1120">
        <v>0.7</v>
      </c>
      <c r="J1120">
        <v>0.7</v>
      </c>
      <c r="K1120">
        <v>0.7</v>
      </c>
      <c r="L1120">
        <v>0.7</v>
      </c>
      <c r="M1120">
        <v>0.7</v>
      </c>
      <c r="N1120">
        <v>0.7</v>
      </c>
      <c r="O1120">
        <v>0.7</v>
      </c>
      <c r="P1120" t="s">
        <v>410</v>
      </c>
      <c r="Q1120" t="s">
        <v>383</v>
      </c>
      <c r="R1120" t="s">
        <v>398</v>
      </c>
      <c r="S1120" t="s">
        <v>399</v>
      </c>
      <c r="T1120" t="s">
        <v>399</v>
      </c>
    </row>
    <row r="1121" spans="1:20" ht="12.75" customHeight="1">
      <c r="A1121" t="s">
        <v>2446</v>
      </c>
      <c r="B1121" t="s">
        <v>380</v>
      </c>
      <c r="C1121" t="s">
        <v>2447</v>
      </c>
      <c r="D1121">
        <v>0.1</v>
      </c>
      <c r="E1121">
        <v>0.1</v>
      </c>
      <c r="F1121">
        <v>0.1</v>
      </c>
      <c r="G1121">
        <v>0.1</v>
      </c>
      <c r="H1121">
        <v>0.1</v>
      </c>
      <c r="I1121">
        <v>0.1</v>
      </c>
      <c r="J1121">
        <v>0.1</v>
      </c>
      <c r="K1121">
        <v>0.1</v>
      </c>
      <c r="L1121">
        <v>0.1</v>
      </c>
      <c r="M1121">
        <v>0.1</v>
      </c>
      <c r="N1121">
        <v>0.1</v>
      </c>
      <c r="O1121">
        <v>0.1</v>
      </c>
      <c r="P1121" t="s">
        <v>410</v>
      </c>
      <c r="Q1121" t="s">
        <v>383</v>
      </c>
      <c r="R1121" t="s">
        <v>398</v>
      </c>
      <c r="S1121" t="s">
        <v>399</v>
      </c>
      <c r="T1121" t="s">
        <v>399</v>
      </c>
    </row>
    <row r="1122" spans="1:20" ht="12.75" customHeight="1">
      <c r="A1122" t="s">
        <v>2448</v>
      </c>
      <c r="B1122" t="s">
        <v>380</v>
      </c>
      <c r="C1122" t="s">
        <v>2449</v>
      </c>
      <c r="D1122">
        <v>0.1</v>
      </c>
      <c r="E1122">
        <v>0.1</v>
      </c>
      <c r="F1122">
        <v>0.1</v>
      </c>
      <c r="G1122">
        <v>0.1</v>
      </c>
      <c r="H1122">
        <v>0.1</v>
      </c>
      <c r="I1122">
        <v>0.1</v>
      </c>
      <c r="J1122">
        <v>0.1</v>
      </c>
      <c r="K1122">
        <v>0.1</v>
      </c>
      <c r="L1122">
        <v>0.1</v>
      </c>
      <c r="M1122">
        <v>0.1</v>
      </c>
      <c r="N1122">
        <v>0.1</v>
      </c>
      <c r="O1122">
        <v>0.1</v>
      </c>
      <c r="P1122" t="s">
        <v>410</v>
      </c>
      <c r="Q1122" t="s">
        <v>383</v>
      </c>
      <c r="R1122" t="s">
        <v>398</v>
      </c>
      <c r="S1122" t="s">
        <v>399</v>
      </c>
      <c r="T1122" t="s">
        <v>399</v>
      </c>
    </row>
    <row r="1123" spans="1:20" ht="12.75" customHeight="1">
      <c r="A1123" t="s">
        <v>2450</v>
      </c>
      <c r="B1123" t="s">
        <v>380</v>
      </c>
      <c r="C1123" t="s">
        <v>399</v>
      </c>
      <c r="D1123" t="s">
        <v>399</v>
      </c>
      <c r="E1123" t="s">
        <v>399</v>
      </c>
      <c r="F1123" t="s">
        <v>399</v>
      </c>
      <c r="G1123" t="s">
        <v>399</v>
      </c>
      <c r="H1123">
        <v>0.5</v>
      </c>
      <c r="I1123">
        <v>0.5</v>
      </c>
      <c r="J1123">
        <v>0.6</v>
      </c>
      <c r="K1123">
        <v>1.1000000000000001</v>
      </c>
      <c r="L1123">
        <v>1.1000000000000001</v>
      </c>
      <c r="M1123">
        <v>1.1000000000000001</v>
      </c>
      <c r="N1123">
        <v>1.1000000000000001</v>
      </c>
      <c r="O1123">
        <v>1.1000000000000001</v>
      </c>
      <c r="P1123" t="s">
        <v>410</v>
      </c>
      <c r="Q1123" t="s">
        <v>383</v>
      </c>
      <c r="R1123" t="s">
        <v>398</v>
      </c>
      <c r="S1123" t="s">
        <v>399</v>
      </c>
      <c r="T1123" t="s">
        <v>399</v>
      </c>
    </row>
    <row r="1124" spans="1:20" ht="12.75" customHeight="1">
      <c r="A1124" t="s">
        <v>2451</v>
      </c>
      <c r="B1124" t="s">
        <v>380</v>
      </c>
      <c r="C1124" t="s">
        <v>399</v>
      </c>
      <c r="D1124" t="s">
        <v>399</v>
      </c>
      <c r="E1124" t="s">
        <v>399</v>
      </c>
      <c r="F1124" t="s">
        <v>399</v>
      </c>
      <c r="G1124" t="s">
        <v>399</v>
      </c>
      <c r="H1124">
        <v>0.2</v>
      </c>
      <c r="I1124">
        <v>0.3</v>
      </c>
      <c r="J1124">
        <v>1.5</v>
      </c>
      <c r="K1124">
        <v>1.5</v>
      </c>
      <c r="L1124">
        <v>1.5</v>
      </c>
      <c r="M1124">
        <v>1.5</v>
      </c>
      <c r="N1124">
        <v>1.5</v>
      </c>
      <c r="O1124">
        <v>1.5</v>
      </c>
      <c r="P1124" t="s">
        <v>410</v>
      </c>
      <c r="Q1124" t="s">
        <v>383</v>
      </c>
      <c r="R1124" t="s">
        <v>398</v>
      </c>
      <c r="S1124" t="s">
        <v>399</v>
      </c>
      <c r="T1124" t="s">
        <v>399</v>
      </c>
    </row>
    <row r="1125" spans="1:20" ht="12.75" customHeight="1">
      <c r="A1125" t="s">
        <v>2452</v>
      </c>
      <c r="B1125" t="s">
        <v>380</v>
      </c>
      <c r="C1125" t="s">
        <v>399</v>
      </c>
      <c r="D1125" t="s">
        <v>399</v>
      </c>
      <c r="E1125" t="s">
        <v>399</v>
      </c>
      <c r="F1125" t="s">
        <v>399</v>
      </c>
      <c r="G1125" t="s">
        <v>399</v>
      </c>
      <c r="H1125">
        <v>0.5</v>
      </c>
      <c r="I1125">
        <v>0.5</v>
      </c>
      <c r="J1125">
        <v>2.1</v>
      </c>
      <c r="K1125">
        <v>3.5</v>
      </c>
      <c r="L1125">
        <v>3.5</v>
      </c>
      <c r="M1125">
        <v>3.5</v>
      </c>
      <c r="N1125">
        <v>3.5</v>
      </c>
      <c r="O1125">
        <v>3.5</v>
      </c>
      <c r="P1125" t="s">
        <v>410</v>
      </c>
      <c r="Q1125" t="s">
        <v>383</v>
      </c>
      <c r="R1125" t="s">
        <v>398</v>
      </c>
      <c r="S1125" t="s">
        <v>399</v>
      </c>
      <c r="T1125" t="s">
        <v>399</v>
      </c>
    </row>
    <row r="1126" spans="1:20" ht="12.75" customHeight="1">
      <c r="A1126" t="s">
        <v>2453</v>
      </c>
      <c r="B1126" t="s">
        <v>380</v>
      </c>
      <c r="C1126" t="s">
        <v>399</v>
      </c>
      <c r="D1126" t="s">
        <v>399</v>
      </c>
      <c r="E1126" t="s">
        <v>399</v>
      </c>
      <c r="F1126" t="s">
        <v>399</v>
      </c>
      <c r="G1126" t="s">
        <v>399</v>
      </c>
      <c r="H1126">
        <v>0.4</v>
      </c>
      <c r="I1126">
        <v>1</v>
      </c>
      <c r="J1126">
        <v>1.2</v>
      </c>
      <c r="K1126">
        <v>1.2</v>
      </c>
      <c r="L1126">
        <v>1.2</v>
      </c>
      <c r="M1126">
        <v>1.2</v>
      </c>
      <c r="N1126">
        <v>1.2</v>
      </c>
      <c r="O1126">
        <v>1.2</v>
      </c>
      <c r="P1126" t="s">
        <v>410</v>
      </c>
      <c r="Q1126" t="s">
        <v>383</v>
      </c>
      <c r="R1126" t="s">
        <v>398</v>
      </c>
      <c r="S1126" t="s">
        <v>399</v>
      </c>
      <c r="T1126" t="s">
        <v>399</v>
      </c>
    </row>
    <row r="1127" spans="1:20" ht="12.75" customHeight="1">
      <c r="A1127" t="s">
        <v>2454</v>
      </c>
      <c r="B1127" t="s">
        <v>380</v>
      </c>
      <c r="C1127" t="s">
        <v>399</v>
      </c>
      <c r="D1127" t="s">
        <v>399</v>
      </c>
      <c r="E1127" t="s">
        <v>399</v>
      </c>
      <c r="F1127" t="s">
        <v>399</v>
      </c>
      <c r="G1127" t="s">
        <v>399</v>
      </c>
      <c r="H1127">
        <v>0.35</v>
      </c>
      <c r="I1127">
        <v>0.35</v>
      </c>
      <c r="J1127">
        <v>0.42</v>
      </c>
      <c r="K1127">
        <v>0.42</v>
      </c>
      <c r="L1127">
        <v>0.42</v>
      </c>
      <c r="M1127">
        <v>0.42</v>
      </c>
      <c r="N1127">
        <v>0.42</v>
      </c>
      <c r="O1127">
        <v>0.42</v>
      </c>
      <c r="P1127" t="s">
        <v>410</v>
      </c>
      <c r="Q1127" t="s">
        <v>383</v>
      </c>
      <c r="R1127" t="s">
        <v>398</v>
      </c>
      <c r="S1127" t="s">
        <v>399</v>
      </c>
      <c r="T1127" t="s">
        <v>399</v>
      </c>
    </row>
    <row r="1128" spans="1:20" ht="12.75" customHeight="1">
      <c r="A1128" t="s">
        <v>2455</v>
      </c>
      <c r="B1128" t="s">
        <v>380</v>
      </c>
      <c r="C1128" t="s">
        <v>399</v>
      </c>
      <c r="D1128" t="s">
        <v>399</v>
      </c>
      <c r="E1128" t="s">
        <v>399</v>
      </c>
      <c r="F1128" t="s">
        <v>399</v>
      </c>
      <c r="G1128" t="s">
        <v>399</v>
      </c>
      <c r="H1128" t="s">
        <v>399</v>
      </c>
      <c r="I1128">
        <v>0.6</v>
      </c>
      <c r="J1128">
        <v>0.72</v>
      </c>
      <c r="K1128">
        <v>0.72</v>
      </c>
      <c r="L1128">
        <v>0.72</v>
      </c>
      <c r="M1128">
        <v>0.72</v>
      </c>
      <c r="N1128">
        <v>0.72</v>
      </c>
      <c r="O1128">
        <v>0.72</v>
      </c>
      <c r="P1128" t="s">
        <v>410</v>
      </c>
      <c r="Q1128" t="s">
        <v>383</v>
      </c>
      <c r="R1128" t="s">
        <v>398</v>
      </c>
      <c r="S1128" t="s">
        <v>399</v>
      </c>
      <c r="T1128" t="s">
        <v>399</v>
      </c>
    </row>
    <row r="1129" spans="1:20" ht="12.75" customHeight="1">
      <c r="A1129" t="s">
        <v>2456</v>
      </c>
      <c r="B1129" t="s">
        <v>380</v>
      </c>
      <c r="C1129" t="s">
        <v>2456</v>
      </c>
      <c r="D1129">
        <v>3</v>
      </c>
      <c r="E1129">
        <v>3</v>
      </c>
      <c r="F1129">
        <v>3</v>
      </c>
      <c r="G1129">
        <v>3</v>
      </c>
      <c r="H1129">
        <v>3</v>
      </c>
      <c r="I1129">
        <v>3</v>
      </c>
      <c r="J1129">
        <v>3</v>
      </c>
      <c r="K1129">
        <v>3</v>
      </c>
      <c r="L1129">
        <v>3</v>
      </c>
      <c r="M1129">
        <v>3</v>
      </c>
      <c r="N1129">
        <v>3</v>
      </c>
      <c r="O1129">
        <v>3</v>
      </c>
      <c r="P1129" t="s">
        <v>410</v>
      </c>
      <c r="Q1129" t="s">
        <v>383</v>
      </c>
      <c r="R1129" t="s">
        <v>398</v>
      </c>
      <c r="S1129" t="s">
        <v>399</v>
      </c>
      <c r="T1129" t="s">
        <v>399</v>
      </c>
    </row>
    <row r="1130" spans="1:20" ht="12.75" customHeight="1">
      <c r="A1130" t="s">
        <v>2457</v>
      </c>
      <c r="B1130" t="s">
        <v>380</v>
      </c>
      <c r="C1130" t="s">
        <v>399</v>
      </c>
      <c r="D1130" t="s">
        <v>399</v>
      </c>
      <c r="E1130" t="s">
        <v>399</v>
      </c>
      <c r="F1130" t="s">
        <v>399</v>
      </c>
      <c r="G1130" t="s">
        <v>399</v>
      </c>
      <c r="H1130" t="s">
        <v>399</v>
      </c>
      <c r="I1130" t="s">
        <v>399</v>
      </c>
      <c r="J1130" t="s">
        <v>399</v>
      </c>
      <c r="K1130">
        <v>0.99</v>
      </c>
      <c r="L1130">
        <v>0.99</v>
      </c>
      <c r="M1130">
        <v>0.99</v>
      </c>
      <c r="N1130">
        <v>0.99</v>
      </c>
      <c r="O1130">
        <v>0.99</v>
      </c>
      <c r="P1130" t="s">
        <v>410</v>
      </c>
      <c r="Q1130" t="s">
        <v>383</v>
      </c>
      <c r="R1130" t="s">
        <v>398</v>
      </c>
      <c r="S1130" t="s">
        <v>399</v>
      </c>
      <c r="T1130" t="s">
        <v>399</v>
      </c>
    </row>
    <row r="1131" spans="1:20" ht="12.75" customHeight="1">
      <c r="A1131" t="s">
        <v>2458</v>
      </c>
      <c r="B1131" t="s">
        <v>380</v>
      </c>
      <c r="C1131" t="s">
        <v>399</v>
      </c>
      <c r="D1131" t="s">
        <v>399</v>
      </c>
      <c r="E1131" t="s">
        <v>399</v>
      </c>
      <c r="F1131" t="s">
        <v>399</v>
      </c>
      <c r="G1131" t="s">
        <v>399</v>
      </c>
      <c r="H1131" t="s">
        <v>399</v>
      </c>
      <c r="I1131" t="s">
        <v>399</v>
      </c>
      <c r="J1131" t="s">
        <v>399</v>
      </c>
      <c r="K1131">
        <v>0.99</v>
      </c>
      <c r="L1131">
        <v>0.99</v>
      </c>
      <c r="M1131">
        <v>0.99</v>
      </c>
      <c r="N1131">
        <v>0.99</v>
      </c>
      <c r="O1131">
        <v>0.99</v>
      </c>
      <c r="P1131" t="s">
        <v>410</v>
      </c>
      <c r="Q1131" t="s">
        <v>383</v>
      </c>
      <c r="R1131" t="s">
        <v>398</v>
      </c>
      <c r="S1131" t="s">
        <v>399</v>
      </c>
      <c r="T1131" t="s">
        <v>399</v>
      </c>
    </row>
    <row r="1132" spans="1:20" ht="12.75" customHeight="1">
      <c r="A1132" t="s">
        <v>2459</v>
      </c>
      <c r="B1132" t="s">
        <v>380</v>
      </c>
      <c r="C1132" t="s">
        <v>399</v>
      </c>
      <c r="D1132" t="s">
        <v>399</v>
      </c>
      <c r="E1132" t="s">
        <v>399</v>
      </c>
      <c r="F1132" t="s">
        <v>399</v>
      </c>
      <c r="G1132" t="s">
        <v>399</v>
      </c>
      <c r="H1132" t="s">
        <v>399</v>
      </c>
      <c r="I1132" t="s">
        <v>399</v>
      </c>
      <c r="J1132" t="s">
        <v>399</v>
      </c>
      <c r="K1132">
        <v>0.99</v>
      </c>
      <c r="L1132">
        <v>0.99</v>
      </c>
      <c r="M1132">
        <v>0.99</v>
      </c>
      <c r="N1132">
        <v>0.99</v>
      </c>
      <c r="O1132">
        <v>0.99</v>
      </c>
      <c r="P1132" t="s">
        <v>410</v>
      </c>
      <c r="Q1132" t="s">
        <v>383</v>
      </c>
      <c r="R1132" t="s">
        <v>398</v>
      </c>
      <c r="S1132" t="s">
        <v>399</v>
      </c>
      <c r="T1132" t="s">
        <v>399</v>
      </c>
    </row>
    <row r="1133" spans="1:20" ht="12.75" customHeight="1">
      <c r="A1133" t="s">
        <v>2460</v>
      </c>
      <c r="B1133" t="s">
        <v>380</v>
      </c>
      <c r="C1133" t="s">
        <v>399</v>
      </c>
      <c r="D1133" t="s">
        <v>399</v>
      </c>
      <c r="E1133" t="s">
        <v>399</v>
      </c>
      <c r="F1133" t="s">
        <v>399</v>
      </c>
      <c r="G1133" t="s">
        <v>399</v>
      </c>
      <c r="H1133" t="s">
        <v>399</v>
      </c>
      <c r="I1133" t="s">
        <v>399</v>
      </c>
      <c r="J1133" t="s">
        <v>399</v>
      </c>
      <c r="K1133">
        <v>0.99</v>
      </c>
      <c r="L1133">
        <v>0.99</v>
      </c>
      <c r="M1133">
        <v>0.99</v>
      </c>
      <c r="N1133">
        <v>0.99</v>
      </c>
      <c r="O1133">
        <v>0.99</v>
      </c>
      <c r="P1133" t="s">
        <v>410</v>
      </c>
      <c r="Q1133" t="s">
        <v>383</v>
      </c>
      <c r="R1133" t="s">
        <v>398</v>
      </c>
      <c r="S1133" t="s">
        <v>399</v>
      </c>
      <c r="T1133" t="s">
        <v>399</v>
      </c>
    </row>
    <row r="1134" spans="1:20" ht="12.75" customHeight="1">
      <c r="A1134" t="s">
        <v>2461</v>
      </c>
      <c r="B1134" t="s">
        <v>380</v>
      </c>
      <c r="C1134" t="s">
        <v>2462</v>
      </c>
      <c r="D1134">
        <v>0.99</v>
      </c>
      <c r="E1134">
        <v>0.99</v>
      </c>
      <c r="F1134">
        <v>0.99</v>
      </c>
      <c r="G1134">
        <v>0.99</v>
      </c>
      <c r="H1134">
        <v>0.99</v>
      </c>
      <c r="I1134">
        <v>0.99</v>
      </c>
      <c r="J1134">
        <v>0.99</v>
      </c>
      <c r="K1134">
        <v>0.99</v>
      </c>
      <c r="L1134">
        <v>0.99</v>
      </c>
      <c r="M1134">
        <v>0.99</v>
      </c>
      <c r="N1134">
        <v>0.99</v>
      </c>
      <c r="O1134">
        <v>0.99</v>
      </c>
      <c r="P1134" t="s">
        <v>410</v>
      </c>
      <c r="Q1134" t="s">
        <v>383</v>
      </c>
      <c r="R1134" t="s">
        <v>398</v>
      </c>
      <c r="S1134" t="s">
        <v>399</v>
      </c>
      <c r="T1134" t="s">
        <v>399</v>
      </c>
    </row>
    <row r="1135" spans="1:20" ht="12.75" customHeight="1">
      <c r="A1135" t="s">
        <v>2463</v>
      </c>
      <c r="B1135" t="s">
        <v>380</v>
      </c>
      <c r="C1135" t="s">
        <v>399</v>
      </c>
      <c r="D1135">
        <v>0</v>
      </c>
      <c r="E1135">
        <v>0</v>
      </c>
      <c r="F1135">
        <v>0</v>
      </c>
      <c r="G1135">
        <v>0</v>
      </c>
      <c r="H1135">
        <v>0</v>
      </c>
      <c r="I1135">
        <v>0.8</v>
      </c>
      <c r="J1135">
        <v>0.8</v>
      </c>
      <c r="K1135">
        <v>0.8</v>
      </c>
      <c r="L1135">
        <v>0.8</v>
      </c>
      <c r="M1135">
        <v>0</v>
      </c>
      <c r="N1135">
        <v>0</v>
      </c>
      <c r="O1135">
        <v>0</v>
      </c>
      <c r="P1135" t="s">
        <v>410</v>
      </c>
      <c r="Q1135" t="s">
        <v>383</v>
      </c>
      <c r="R1135" t="s">
        <v>398</v>
      </c>
      <c r="S1135" t="s">
        <v>399</v>
      </c>
      <c r="T1135" t="s">
        <v>399</v>
      </c>
    </row>
    <row r="1136" spans="1:20" ht="12.75" customHeight="1">
      <c r="A1136" t="s">
        <v>2464</v>
      </c>
      <c r="B1136" t="s">
        <v>380</v>
      </c>
      <c r="C1136" t="s">
        <v>399</v>
      </c>
      <c r="D1136">
        <v>0</v>
      </c>
      <c r="E1136">
        <v>0</v>
      </c>
      <c r="F1136">
        <v>0</v>
      </c>
      <c r="G1136">
        <v>0</v>
      </c>
      <c r="H1136">
        <v>0</v>
      </c>
      <c r="I1136">
        <v>0.4</v>
      </c>
      <c r="J1136">
        <v>0.4</v>
      </c>
      <c r="K1136">
        <v>0.4</v>
      </c>
      <c r="L1136">
        <v>0.4</v>
      </c>
      <c r="M1136">
        <v>0</v>
      </c>
      <c r="N1136">
        <v>0</v>
      </c>
      <c r="O1136">
        <v>0</v>
      </c>
      <c r="P1136" t="s">
        <v>410</v>
      </c>
      <c r="Q1136" t="s">
        <v>383</v>
      </c>
      <c r="R1136" t="s">
        <v>398</v>
      </c>
      <c r="S1136" t="s">
        <v>399</v>
      </c>
      <c r="T1136" t="s">
        <v>399</v>
      </c>
    </row>
    <row r="1137" spans="1:20" ht="12.75" customHeight="1">
      <c r="A1137" t="s">
        <v>2465</v>
      </c>
      <c r="B1137" t="s">
        <v>380</v>
      </c>
      <c r="C1137" t="s">
        <v>2466</v>
      </c>
      <c r="D1137">
        <v>1.4</v>
      </c>
      <c r="E1137">
        <v>1.4</v>
      </c>
      <c r="F1137">
        <v>1.4</v>
      </c>
      <c r="G1137">
        <v>1.4</v>
      </c>
      <c r="H1137">
        <v>1.4</v>
      </c>
      <c r="I1137">
        <v>1.4</v>
      </c>
      <c r="J1137">
        <v>1.4</v>
      </c>
      <c r="K1137">
        <v>1.4</v>
      </c>
      <c r="L1137">
        <v>1.4</v>
      </c>
      <c r="M1137">
        <v>1.4</v>
      </c>
      <c r="N1137">
        <v>1.4</v>
      </c>
      <c r="O1137">
        <v>1.4</v>
      </c>
      <c r="P1137" t="s">
        <v>410</v>
      </c>
      <c r="Q1137" t="s">
        <v>383</v>
      </c>
      <c r="R1137" t="s">
        <v>398</v>
      </c>
      <c r="S1137" t="s">
        <v>399</v>
      </c>
      <c r="T1137" t="s">
        <v>399</v>
      </c>
    </row>
    <row r="1138" spans="1:20" ht="12.75" customHeight="1">
      <c r="A1138" t="s">
        <v>2467</v>
      </c>
      <c r="B1138" t="s">
        <v>380</v>
      </c>
      <c r="C1138" t="s">
        <v>2468</v>
      </c>
      <c r="D1138">
        <v>1.5</v>
      </c>
      <c r="E1138">
        <v>1.5</v>
      </c>
      <c r="F1138">
        <v>1.5</v>
      </c>
      <c r="G1138">
        <v>1.5</v>
      </c>
      <c r="H1138">
        <v>1.5</v>
      </c>
      <c r="I1138">
        <v>1.5</v>
      </c>
      <c r="J1138">
        <v>1.5</v>
      </c>
      <c r="K1138">
        <v>1.5</v>
      </c>
      <c r="L1138">
        <v>1.5</v>
      </c>
      <c r="M1138">
        <v>1.5</v>
      </c>
      <c r="N1138">
        <v>1.5</v>
      </c>
      <c r="O1138">
        <v>1.5</v>
      </c>
      <c r="P1138" t="s">
        <v>410</v>
      </c>
      <c r="Q1138" t="s">
        <v>383</v>
      </c>
      <c r="R1138" t="s">
        <v>398</v>
      </c>
      <c r="S1138" t="s">
        <v>399</v>
      </c>
      <c r="T1138" t="s">
        <v>399</v>
      </c>
    </row>
    <row r="1139" spans="1:20" ht="12.75" customHeight="1">
      <c r="A1139" t="s">
        <v>2469</v>
      </c>
      <c r="B1139" t="s">
        <v>380</v>
      </c>
      <c r="C1139" t="s">
        <v>2470</v>
      </c>
      <c r="D1139">
        <v>0.35</v>
      </c>
      <c r="E1139">
        <v>0.35</v>
      </c>
      <c r="F1139">
        <v>0.35</v>
      </c>
      <c r="G1139">
        <v>0.35</v>
      </c>
      <c r="H1139">
        <v>0.35</v>
      </c>
      <c r="I1139">
        <v>0.35</v>
      </c>
      <c r="J1139">
        <v>1.8</v>
      </c>
      <c r="K1139">
        <v>1.8</v>
      </c>
      <c r="L1139">
        <v>1.8</v>
      </c>
      <c r="M1139">
        <v>1.8</v>
      </c>
      <c r="N1139">
        <v>1.8</v>
      </c>
      <c r="O1139">
        <v>1.8</v>
      </c>
      <c r="P1139" t="s">
        <v>410</v>
      </c>
      <c r="Q1139" t="s">
        <v>383</v>
      </c>
      <c r="R1139" t="s">
        <v>398</v>
      </c>
      <c r="S1139" t="s">
        <v>399</v>
      </c>
      <c r="T1139" t="s">
        <v>399</v>
      </c>
    </row>
    <row r="1140" spans="1:20" ht="12.75" customHeight="1">
      <c r="A1140" t="s">
        <v>2471</v>
      </c>
      <c r="B1140" t="s">
        <v>380</v>
      </c>
      <c r="C1140" t="s">
        <v>2472</v>
      </c>
      <c r="D1140">
        <v>0.4</v>
      </c>
      <c r="E1140">
        <v>0.4</v>
      </c>
      <c r="F1140">
        <v>0.4</v>
      </c>
      <c r="G1140">
        <v>0.4</v>
      </c>
      <c r="H1140">
        <v>0.4</v>
      </c>
      <c r="I1140">
        <v>0.4</v>
      </c>
      <c r="J1140">
        <v>0.4</v>
      </c>
      <c r="K1140">
        <v>0.4</v>
      </c>
      <c r="L1140">
        <v>0.4</v>
      </c>
      <c r="M1140">
        <v>0.4</v>
      </c>
      <c r="N1140">
        <v>0.4</v>
      </c>
      <c r="O1140">
        <v>0.4</v>
      </c>
      <c r="P1140" t="s">
        <v>410</v>
      </c>
      <c r="Q1140" t="s">
        <v>383</v>
      </c>
      <c r="R1140" t="s">
        <v>398</v>
      </c>
      <c r="S1140" t="s">
        <v>399</v>
      </c>
      <c r="T1140" t="s">
        <v>399</v>
      </c>
    </row>
    <row r="1141" spans="1:20" ht="12.75" customHeight="1">
      <c r="A1141" t="s">
        <v>2473</v>
      </c>
      <c r="B1141" t="s">
        <v>380</v>
      </c>
      <c r="C1141" t="s">
        <v>2473</v>
      </c>
      <c r="D1141">
        <v>5</v>
      </c>
      <c r="E1141">
        <v>5</v>
      </c>
      <c r="F1141">
        <v>5</v>
      </c>
      <c r="G1141">
        <v>5</v>
      </c>
      <c r="H1141">
        <v>5</v>
      </c>
      <c r="I1141">
        <v>5</v>
      </c>
      <c r="J1141">
        <v>5</v>
      </c>
      <c r="K1141">
        <v>5</v>
      </c>
      <c r="L1141">
        <v>5</v>
      </c>
      <c r="M1141">
        <v>5</v>
      </c>
      <c r="N1141">
        <v>5</v>
      </c>
      <c r="O1141">
        <v>5</v>
      </c>
      <c r="P1141" t="s">
        <v>410</v>
      </c>
      <c r="Q1141" t="s">
        <v>383</v>
      </c>
      <c r="R1141" t="s">
        <v>398</v>
      </c>
      <c r="S1141" t="s">
        <v>399</v>
      </c>
      <c r="T1141" t="s">
        <v>399</v>
      </c>
    </row>
    <row r="1142" spans="1:20" ht="12.75" customHeight="1">
      <c r="A1142" t="s">
        <v>2474</v>
      </c>
      <c r="B1142" t="s">
        <v>380</v>
      </c>
      <c r="C1142" t="s">
        <v>2474</v>
      </c>
      <c r="D1142">
        <v>5</v>
      </c>
      <c r="E1142">
        <v>5</v>
      </c>
      <c r="F1142">
        <v>5</v>
      </c>
      <c r="G1142">
        <v>5</v>
      </c>
      <c r="H1142">
        <v>5</v>
      </c>
      <c r="I1142">
        <v>5</v>
      </c>
      <c r="J1142">
        <v>5</v>
      </c>
      <c r="K1142">
        <v>5</v>
      </c>
      <c r="L1142">
        <v>5</v>
      </c>
      <c r="M1142">
        <v>5</v>
      </c>
      <c r="N1142">
        <v>5</v>
      </c>
      <c r="O1142">
        <v>5</v>
      </c>
      <c r="P1142" t="s">
        <v>410</v>
      </c>
      <c r="Q1142" t="s">
        <v>383</v>
      </c>
      <c r="R1142" t="s">
        <v>398</v>
      </c>
      <c r="S1142" t="s">
        <v>399</v>
      </c>
      <c r="T1142" t="s">
        <v>399</v>
      </c>
    </row>
    <row r="1143" spans="1:20" ht="12.75" customHeight="1">
      <c r="A1143" t="s">
        <v>2475</v>
      </c>
      <c r="B1143" t="s">
        <v>380</v>
      </c>
      <c r="C1143" t="s">
        <v>2476</v>
      </c>
      <c r="D1143">
        <v>0.99</v>
      </c>
      <c r="E1143">
        <v>0.99</v>
      </c>
      <c r="F1143">
        <v>0.99</v>
      </c>
      <c r="G1143">
        <v>0.99</v>
      </c>
      <c r="H1143">
        <v>0.99</v>
      </c>
      <c r="I1143">
        <v>0.99</v>
      </c>
      <c r="J1143">
        <v>0.99</v>
      </c>
      <c r="K1143">
        <v>0.99</v>
      </c>
      <c r="L1143">
        <v>0.99</v>
      </c>
      <c r="M1143">
        <v>0.99</v>
      </c>
      <c r="N1143">
        <v>0.99</v>
      </c>
      <c r="O1143">
        <v>0.99</v>
      </c>
      <c r="P1143" t="s">
        <v>410</v>
      </c>
      <c r="Q1143" t="s">
        <v>383</v>
      </c>
      <c r="R1143" t="s">
        <v>398</v>
      </c>
      <c r="S1143" t="s">
        <v>399</v>
      </c>
      <c r="T1143" t="s">
        <v>399</v>
      </c>
    </row>
    <row r="1144" spans="1:20" ht="12.75" customHeight="1">
      <c r="A1144" t="s">
        <v>2477</v>
      </c>
      <c r="B1144" t="s">
        <v>380</v>
      </c>
      <c r="C1144" t="s">
        <v>2478</v>
      </c>
      <c r="D1144">
        <v>2.5</v>
      </c>
      <c r="E1144">
        <v>2.5</v>
      </c>
      <c r="F1144">
        <v>2.5</v>
      </c>
      <c r="G1144">
        <v>2.5</v>
      </c>
      <c r="H1144">
        <v>2.5</v>
      </c>
      <c r="I1144">
        <v>2.5</v>
      </c>
      <c r="J1144">
        <v>2.5</v>
      </c>
      <c r="K1144">
        <v>2.5</v>
      </c>
      <c r="L1144">
        <v>2.5</v>
      </c>
      <c r="M1144">
        <v>2.5</v>
      </c>
      <c r="N1144">
        <v>2.5</v>
      </c>
      <c r="O1144">
        <v>2.5</v>
      </c>
      <c r="P1144" t="s">
        <v>410</v>
      </c>
      <c r="Q1144" t="s">
        <v>383</v>
      </c>
      <c r="R1144" t="s">
        <v>398</v>
      </c>
      <c r="S1144" t="s">
        <v>399</v>
      </c>
      <c r="T1144" t="s">
        <v>399</v>
      </c>
    </row>
    <row r="1145" spans="1:20" ht="12.75" customHeight="1">
      <c r="A1145" t="s">
        <v>2479</v>
      </c>
      <c r="B1145" t="s">
        <v>380</v>
      </c>
      <c r="C1145" t="s">
        <v>2480</v>
      </c>
      <c r="D1145">
        <v>0.1</v>
      </c>
      <c r="E1145">
        <v>0.1</v>
      </c>
      <c r="F1145">
        <v>0.1</v>
      </c>
      <c r="G1145">
        <v>0.1</v>
      </c>
      <c r="H1145">
        <v>0.1</v>
      </c>
      <c r="I1145">
        <v>0.1</v>
      </c>
      <c r="J1145">
        <v>0.1</v>
      </c>
      <c r="K1145">
        <v>0.1</v>
      </c>
      <c r="L1145">
        <v>0.1</v>
      </c>
      <c r="M1145">
        <v>0.1</v>
      </c>
      <c r="N1145">
        <v>0.1</v>
      </c>
      <c r="O1145">
        <v>0.1</v>
      </c>
      <c r="P1145" t="s">
        <v>410</v>
      </c>
      <c r="Q1145" t="s">
        <v>383</v>
      </c>
      <c r="R1145" t="s">
        <v>398</v>
      </c>
      <c r="S1145" t="s">
        <v>399</v>
      </c>
      <c r="T1145" t="s">
        <v>399</v>
      </c>
    </row>
    <row r="1146" spans="1:20" ht="12.75" customHeight="1">
      <c r="A1146" t="s">
        <v>2481</v>
      </c>
      <c r="B1146" t="s">
        <v>380</v>
      </c>
      <c r="C1146" t="s">
        <v>2482</v>
      </c>
      <c r="D1146">
        <v>0.1</v>
      </c>
      <c r="E1146">
        <v>0.1</v>
      </c>
      <c r="F1146">
        <v>0.1</v>
      </c>
      <c r="G1146">
        <v>0.1</v>
      </c>
      <c r="H1146">
        <v>0.1</v>
      </c>
      <c r="I1146">
        <v>0.1</v>
      </c>
      <c r="J1146">
        <v>0.1</v>
      </c>
      <c r="K1146">
        <v>0.1</v>
      </c>
      <c r="L1146">
        <v>0.1</v>
      </c>
      <c r="M1146">
        <v>0.1</v>
      </c>
      <c r="N1146">
        <v>0.1</v>
      </c>
      <c r="O1146">
        <v>0.1</v>
      </c>
      <c r="P1146" t="s">
        <v>410</v>
      </c>
      <c r="Q1146" t="s">
        <v>383</v>
      </c>
      <c r="R1146" t="s">
        <v>398</v>
      </c>
      <c r="S1146" t="s">
        <v>399</v>
      </c>
      <c r="T1146" t="s">
        <v>399</v>
      </c>
    </row>
    <row r="1147" spans="1:20" ht="12.75" customHeight="1">
      <c r="A1147" t="s">
        <v>2483</v>
      </c>
      <c r="B1147" t="s">
        <v>380</v>
      </c>
      <c r="C1147" t="s">
        <v>399</v>
      </c>
      <c r="D1147" t="s">
        <v>399</v>
      </c>
      <c r="E1147" t="s">
        <v>399</v>
      </c>
      <c r="F1147" t="s">
        <v>399</v>
      </c>
      <c r="G1147" t="s">
        <v>399</v>
      </c>
      <c r="H1147">
        <v>2.8</v>
      </c>
      <c r="I1147">
        <v>3.3</v>
      </c>
      <c r="J1147">
        <v>4.5</v>
      </c>
      <c r="K1147">
        <v>4.5</v>
      </c>
      <c r="L1147">
        <v>4.5</v>
      </c>
      <c r="M1147">
        <v>4.5</v>
      </c>
      <c r="N1147">
        <v>4.5</v>
      </c>
      <c r="O1147">
        <v>4.5</v>
      </c>
      <c r="P1147" t="s">
        <v>410</v>
      </c>
      <c r="Q1147" t="s">
        <v>383</v>
      </c>
      <c r="R1147" t="s">
        <v>398</v>
      </c>
      <c r="S1147" t="s">
        <v>399</v>
      </c>
      <c r="T1147" t="s">
        <v>399</v>
      </c>
    </row>
    <row r="1148" spans="1:20" ht="12.75" customHeight="1">
      <c r="A1148" t="s">
        <v>2484</v>
      </c>
      <c r="B1148" t="s">
        <v>380</v>
      </c>
      <c r="C1148" t="s">
        <v>399</v>
      </c>
      <c r="D1148" t="s">
        <v>399</v>
      </c>
      <c r="E1148" t="s">
        <v>399</v>
      </c>
      <c r="F1148" t="s">
        <v>399</v>
      </c>
      <c r="G1148" t="s">
        <v>399</v>
      </c>
      <c r="H1148">
        <v>0.8</v>
      </c>
      <c r="I1148">
        <v>0.9</v>
      </c>
      <c r="J1148">
        <v>2</v>
      </c>
      <c r="K1148">
        <v>2</v>
      </c>
      <c r="L1148">
        <v>2</v>
      </c>
      <c r="M1148">
        <v>2</v>
      </c>
      <c r="N1148">
        <v>2</v>
      </c>
      <c r="O1148">
        <v>2</v>
      </c>
      <c r="P1148" t="s">
        <v>410</v>
      </c>
      <c r="Q1148" t="s">
        <v>383</v>
      </c>
      <c r="R1148" t="s">
        <v>398</v>
      </c>
      <c r="S1148" t="s">
        <v>399</v>
      </c>
      <c r="T1148" t="s">
        <v>399</v>
      </c>
    </row>
    <row r="1149" spans="1:20" ht="12.75" customHeight="1">
      <c r="A1149" t="s">
        <v>2485</v>
      </c>
      <c r="B1149" t="s">
        <v>380</v>
      </c>
      <c r="C1149" t="s">
        <v>399</v>
      </c>
      <c r="D1149" t="s">
        <v>399</v>
      </c>
      <c r="E1149" t="s">
        <v>399</v>
      </c>
      <c r="F1149" t="s">
        <v>399</v>
      </c>
      <c r="G1149" t="s">
        <v>399</v>
      </c>
      <c r="H1149">
        <v>1.2</v>
      </c>
      <c r="I1149">
        <v>1.3</v>
      </c>
      <c r="J1149">
        <v>2</v>
      </c>
      <c r="K1149">
        <v>2</v>
      </c>
      <c r="L1149">
        <v>2</v>
      </c>
      <c r="M1149">
        <v>2</v>
      </c>
      <c r="N1149">
        <v>2</v>
      </c>
      <c r="O1149">
        <v>2</v>
      </c>
      <c r="P1149" t="s">
        <v>410</v>
      </c>
      <c r="Q1149" t="s">
        <v>383</v>
      </c>
      <c r="R1149" t="s">
        <v>398</v>
      </c>
      <c r="S1149" t="s">
        <v>399</v>
      </c>
      <c r="T1149" t="s">
        <v>399</v>
      </c>
    </row>
    <row r="1150" spans="1:20" ht="12.75" customHeight="1">
      <c r="A1150" t="s">
        <v>2486</v>
      </c>
      <c r="B1150" t="s">
        <v>380</v>
      </c>
      <c r="C1150" t="s">
        <v>399</v>
      </c>
      <c r="D1150" t="s">
        <v>399</v>
      </c>
      <c r="E1150" t="s">
        <v>399</v>
      </c>
      <c r="F1150" t="s">
        <v>399</v>
      </c>
      <c r="G1150" t="s">
        <v>399</v>
      </c>
      <c r="H1150">
        <v>0.4</v>
      </c>
      <c r="I1150">
        <v>0.4</v>
      </c>
      <c r="J1150">
        <v>0.4</v>
      </c>
      <c r="K1150">
        <v>0.4</v>
      </c>
      <c r="L1150">
        <v>0.4</v>
      </c>
      <c r="M1150">
        <v>0.4</v>
      </c>
      <c r="N1150">
        <v>0.4</v>
      </c>
      <c r="O1150">
        <v>0.4</v>
      </c>
      <c r="P1150" t="s">
        <v>410</v>
      </c>
      <c r="Q1150" t="s">
        <v>383</v>
      </c>
      <c r="R1150" t="s">
        <v>398</v>
      </c>
      <c r="S1150" t="s">
        <v>399</v>
      </c>
      <c r="T1150" t="s">
        <v>399</v>
      </c>
    </row>
    <row r="1151" spans="1:20" ht="12.75" customHeight="1">
      <c r="A1151" t="s">
        <v>2487</v>
      </c>
      <c r="B1151" t="s">
        <v>380</v>
      </c>
      <c r="C1151" t="s">
        <v>399</v>
      </c>
      <c r="D1151" t="s">
        <v>399</v>
      </c>
      <c r="E1151" t="s">
        <v>399</v>
      </c>
      <c r="F1151" t="s">
        <v>399</v>
      </c>
      <c r="G1151" t="s">
        <v>399</v>
      </c>
      <c r="H1151">
        <v>1.7</v>
      </c>
      <c r="I1151">
        <v>1.7</v>
      </c>
      <c r="J1151">
        <v>2</v>
      </c>
      <c r="K1151">
        <v>2</v>
      </c>
      <c r="L1151">
        <v>2</v>
      </c>
      <c r="M1151">
        <v>2</v>
      </c>
      <c r="N1151">
        <v>2</v>
      </c>
      <c r="O1151">
        <v>2</v>
      </c>
      <c r="P1151" t="s">
        <v>410</v>
      </c>
      <c r="Q1151" t="s">
        <v>383</v>
      </c>
      <c r="R1151" t="s">
        <v>398</v>
      </c>
      <c r="S1151" t="s">
        <v>399</v>
      </c>
      <c r="T1151" t="s">
        <v>399</v>
      </c>
    </row>
    <row r="1152" spans="1:20" ht="12.75" customHeight="1">
      <c r="A1152" t="s">
        <v>2488</v>
      </c>
      <c r="B1152" t="s">
        <v>380</v>
      </c>
      <c r="C1152" t="s">
        <v>399</v>
      </c>
      <c r="D1152" t="s">
        <v>399</v>
      </c>
      <c r="E1152" t="s">
        <v>399</v>
      </c>
      <c r="F1152" t="s">
        <v>399</v>
      </c>
      <c r="G1152" t="s">
        <v>399</v>
      </c>
      <c r="H1152" t="s">
        <v>399</v>
      </c>
      <c r="I1152">
        <v>0.1</v>
      </c>
      <c r="J1152">
        <v>0.1</v>
      </c>
      <c r="K1152">
        <v>0.1</v>
      </c>
      <c r="L1152">
        <v>0.1</v>
      </c>
      <c r="M1152">
        <v>0.1</v>
      </c>
      <c r="N1152">
        <v>0.1</v>
      </c>
      <c r="O1152">
        <v>0.1</v>
      </c>
      <c r="P1152" t="s">
        <v>410</v>
      </c>
      <c r="Q1152" t="s">
        <v>383</v>
      </c>
      <c r="R1152" t="s">
        <v>398</v>
      </c>
      <c r="S1152" t="s">
        <v>399</v>
      </c>
      <c r="T1152" t="s">
        <v>399</v>
      </c>
    </row>
    <row r="1153" spans="1:20" ht="12.75" customHeight="1">
      <c r="A1153" t="s">
        <v>2489</v>
      </c>
      <c r="B1153" t="s">
        <v>380</v>
      </c>
      <c r="C1153" t="s">
        <v>399</v>
      </c>
      <c r="D1153" t="s">
        <v>399</v>
      </c>
      <c r="E1153" t="s">
        <v>399</v>
      </c>
      <c r="F1153" t="s">
        <v>399</v>
      </c>
      <c r="G1153" t="s">
        <v>399</v>
      </c>
      <c r="H1153" t="s">
        <v>399</v>
      </c>
      <c r="I1153">
        <v>1.1000000000000001</v>
      </c>
      <c r="J1153">
        <v>2</v>
      </c>
      <c r="K1153">
        <v>2</v>
      </c>
      <c r="L1153">
        <v>2</v>
      </c>
      <c r="M1153">
        <v>2</v>
      </c>
      <c r="N1153">
        <v>2</v>
      </c>
      <c r="O1153">
        <v>2</v>
      </c>
      <c r="P1153" t="s">
        <v>410</v>
      </c>
      <c r="Q1153" t="s">
        <v>383</v>
      </c>
      <c r="R1153" t="s">
        <v>398</v>
      </c>
      <c r="S1153" t="s">
        <v>399</v>
      </c>
      <c r="T1153" t="s">
        <v>399</v>
      </c>
    </row>
    <row r="1154" spans="1:20" ht="12.75" customHeight="1">
      <c r="A1154" t="s">
        <v>2490</v>
      </c>
      <c r="B1154" t="s">
        <v>380</v>
      </c>
      <c r="C1154" t="s">
        <v>399</v>
      </c>
      <c r="D1154" t="s">
        <v>399</v>
      </c>
      <c r="E1154" t="s">
        <v>399</v>
      </c>
      <c r="F1154" t="s">
        <v>399</v>
      </c>
      <c r="G1154" t="s">
        <v>399</v>
      </c>
      <c r="H1154" t="s">
        <v>399</v>
      </c>
      <c r="I1154" t="s">
        <v>399</v>
      </c>
      <c r="J1154" t="s">
        <v>399</v>
      </c>
      <c r="K1154">
        <v>0.99</v>
      </c>
      <c r="L1154">
        <v>0.99</v>
      </c>
      <c r="M1154">
        <v>0.99</v>
      </c>
      <c r="N1154">
        <v>0.99</v>
      </c>
      <c r="O1154">
        <v>0.99</v>
      </c>
      <c r="P1154" t="s">
        <v>410</v>
      </c>
      <c r="Q1154" t="s">
        <v>383</v>
      </c>
      <c r="R1154" t="s">
        <v>398</v>
      </c>
      <c r="S1154" t="s">
        <v>399</v>
      </c>
      <c r="T1154" t="s">
        <v>399</v>
      </c>
    </row>
    <row r="1155" spans="1:20" ht="12.75" customHeight="1">
      <c r="A1155" t="s">
        <v>2491</v>
      </c>
      <c r="B1155" t="s">
        <v>380</v>
      </c>
      <c r="C1155" t="s">
        <v>2491</v>
      </c>
      <c r="D1155">
        <v>6</v>
      </c>
      <c r="E1155">
        <v>6</v>
      </c>
      <c r="F1155">
        <v>6</v>
      </c>
      <c r="G1155">
        <v>6</v>
      </c>
      <c r="H1155">
        <v>6</v>
      </c>
      <c r="I1155">
        <v>6</v>
      </c>
      <c r="J1155">
        <v>6</v>
      </c>
      <c r="K1155">
        <v>6</v>
      </c>
      <c r="L1155">
        <v>6</v>
      </c>
      <c r="M1155">
        <v>6</v>
      </c>
      <c r="N1155">
        <v>6</v>
      </c>
      <c r="O1155">
        <v>6</v>
      </c>
      <c r="P1155" t="s">
        <v>410</v>
      </c>
      <c r="Q1155" t="s">
        <v>383</v>
      </c>
      <c r="R1155" t="s">
        <v>398</v>
      </c>
      <c r="S1155" t="s">
        <v>399</v>
      </c>
      <c r="T1155" t="s">
        <v>399</v>
      </c>
    </row>
    <row r="1156" spans="1:20" ht="12.75" customHeight="1">
      <c r="A1156" t="s">
        <v>2492</v>
      </c>
      <c r="B1156" t="s">
        <v>380</v>
      </c>
      <c r="C1156" t="s">
        <v>2492</v>
      </c>
      <c r="D1156">
        <v>5</v>
      </c>
      <c r="E1156">
        <v>5</v>
      </c>
      <c r="F1156">
        <v>5</v>
      </c>
      <c r="G1156">
        <v>5</v>
      </c>
      <c r="H1156">
        <v>5</v>
      </c>
      <c r="I1156">
        <v>5</v>
      </c>
      <c r="J1156">
        <v>5</v>
      </c>
      <c r="K1156">
        <v>5</v>
      </c>
      <c r="L1156">
        <v>5</v>
      </c>
      <c r="M1156">
        <v>5</v>
      </c>
      <c r="N1156">
        <v>5</v>
      </c>
      <c r="O1156">
        <v>5</v>
      </c>
      <c r="P1156" t="s">
        <v>410</v>
      </c>
      <c r="Q1156" t="s">
        <v>383</v>
      </c>
      <c r="R1156" t="s">
        <v>398</v>
      </c>
      <c r="S1156" t="s">
        <v>399</v>
      </c>
      <c r="T1156" t="s">
        <v>399</v>
      </c>
    </row>
    <row r="1157" spans="1:20" ht="12.75" customHeight="1">
      <c r="A1157" t="s">
        <v>2493</v>
      </c>
      <c r="B1157" t="s">
        <v>380</v>
      </c>
      <c r="C1157" t="s">
        <v>399</v>
      </c>
      <c r="D1157" t="s">
        <v>399</v>
      </c>
      <c r="E1157" t="s">
        <v>399</v>
      </c>
      <c r="F1157" t="s">
        <v>399</v>
      </c>
      <c r="G1157" t="s">
        <v>399</v>
      </c>
      <c r="H1157" t="s">
        <v>399</v>
      </c>
      <c r="I1157">
        <v>0.99</v>
      </c>
      <c r="J1157">
        <v>0.99</v>
      </c>
      <c r="K1157">
        <v>0.99</v>
      </c>
      <c r="L1157">
        <v>0.99</v>
      </c>
      <c r="M1157">
        <v>0.99</v>
      </c>
      <c r="N1157">
        <v>0.99</v>
      </c>
      <c r="O1157">
        <v>0.99</v>
      </c>
      <c r="P1157" t="s">
        <v>410</v>
      </c>
      <c r="Q1157" t="s">
        <v>383</v>
      </c>
      <c r="R1157" t="s">
        <v>398</v>
      </c>
      <c r="S1157" t="s">
        <v>399</v>
      </c>
      <c r="T1157" t="s">
        <v>399</v>
      </c>
    </row>
    <row r="1158" spans="1:20" ht="12.75" customHeight="1">
      <c r="A1158" t="s">
        <v>2494</v>
      </c>
      <c r="B1158" t="s">
        <v>380</v>
      </c>
      <c r="C1158" t="s">
        <v>399</v>
      </c>
      <c r="D1158" t="s">
        <v>399</v>
      </c>
      <c r="E1158" t="s">
        <v>399</v>
      </c>
      <c r="F1158" t="s">
        <v>399</v>
      </c>
      <c r="G1158" t="s">
        <v>399</v>
      </c>
      <c r="H1158" t="s">
        <v>399</v>
      </c>
      <c r="I1158">
        <v>0.99</v>
      </c>
      <c r="J1158">
        <v>0.99</v>
      </c>
      <c r="K1158">
        <v>0.99</v>
      </c>
      <c r="L1158">
        <v>0.99</v>
      </c>
      <c r="M1158">
        <v>0.99</v>
      </c>
      <c r="N1158">
        <v>0.99</v>
      </c>
      <c r="O1158">
        <v>0.99</v>
      </c>
      <c r="P1158" t="s">
        <v>410</v>
      </c>
      <c r="Q1158" t="s">
        <v>383</v>
      </c>
      <c r="R1158" t="s">
        <v>398</v>
      </c>
      <c r="S1158" t="s">
        <v>399</v>
      </c>
      <c r="T1158" t="s">
        <v>399</v>
      </c>
    </row>
    <row r="1159" spans="1:20" ht="12.75" customHeight="1">
      <c r="A1159" t="s">
        <v>2495</v>
      </c>
      <c r="B1159" t="s">
        <v>380</v>
      </c>
      <c r="C1159" t="s">
        <v>399</v>
      </c>
      <c r="D1159" t="s">
        <v>399</v>
      </c>
      <c r="E1159" t="s">
        <v>399</v>
      </c>
      <c r="F1159" t="s">
        <v>399</v>
      </c>
      <c r="G1159" t="s">
        <v>399</v>
      </c>
      <c r="H1159" t="s">
        <v>399</v>
      </c>
      <c r="I1159">
        <v>0.99</v>
      </c>
      <c r="J1159">
        <v>0.99</v>
      </c>
      <c r="K1159">
        <v>0.99</v>
      </c>
      <c r="L1159">
        <v>0.99</v>
      </c>
      <c r="M1159">
        <v>0.99</v>
      </c>
      <c r="N1159">
        <v>0.99</v>
      </c>
      <c r="O1159">
        <v>0.99</v>
      </c>
      <c r="P1159" t="s">
        <v>410</v>
      </c>
      <c r="Q1159" t="s">
        <v>383</v>
      </c>
      <c r="R1159" t="s">
        <v>398</v>
      </c>
      <c r="S1159" t="s">
        <v>399</v>
      </c>
      <c r="T1159" t="s">
        <v>399</v>
      </c>
    </row>
    <row r="1160" spans="1:20" ht="12.75" customHeight="1">
      <c r="A1160" t="s">
        <v>2496</v>
      </c>
      <c r="B1160" t="s">
        <v>380</v>
      </c>
      <c r="C1160" t="s">
        <v>399</v>
      </c>
      <c r="D1160" t="s">
        <v>399</v>
      </c>
      <c r="E1160" t="s">
        <v>399</v>
      </c>
      <c r="F1160" t="s">
        <v>399</v>
      </c>
      <c r="G1160" t="s">
        <v>399</v>
      </c>
      <c r="H1160" t="s">
        <v>399</v>
      </c>
      <c r="I1160">
        <v>0.99</v>
      </c>
      <c r="J1160">
        <v>0.99</v>
      </c>
      <c r="K1160">
        <v>0.99</v>
      </c>
      <c r="L1160">
        <v>0.99</v>
      </c>
      <c r="M1160">
        <v>0.99</v>
      </c>
      <c r="N1160">
        <v>0.99</v>
      </c>
      <c r="O1160">
        <v>0.99</v>
      </c>
      <c r="P1160" t="s">
        <v>410</v>
      </c>
      <c r="Q1160" t="s">
        <v>383</v>
      </c>
      <c r="R1160" t="s">
        <v>398</v>
      </c>
      <c r="S1160" t="s">
        <v>399</v>
      </c>
      <c r="T1160" t="s">
        <v>399</v>
      </c>
    </row>
    <row r="1161" spans="1:20" ht="12.75" customHeight="1">
      <c r="A1161" t="s">
        <v>2497</v>
      </c>
      <c r="B1161" t="s">
        <v>380</v>
      </c>
      <c r="C1161" t="s">
        <v>399</v>
      </c>
      <c r="D1161" t="s">
        <v>399</v>
      </c>
      <c r="E1161" t="s">
        <v>399</v>
      </c>
      <c r="F1161" t="s">
        <v>399</v>
      </c>
      <c r="G1161" t="s">
        <v>399</v>
      </c>
      <c r="H1161" t="s">
        <v>399</v>
      </c>
      <c r="I1161">
        <v>0.99</v>
      </c>
      <c r="J1161">
        <v>0.99</v>
      </c>
      <c r="K1161">
        <v>0.99</v>
      </c>
      <c r="L1161">
        <v>0.99</v>
      </c>
      <c r="M1161">
        <v>0.99</v>
      </c>
      <c r="N1161">
        <v>0.99</v>
      </c>
      <c r="O1161">
        <v>0.99</v>
      </c>
      <c r="P1161" t="s">
        <v>410</v>
      </c>
      <c r="Q1161" t="s">
        <v>383</v>
      </c>
      <c r="R1161" t="s">
        <v>398</v>
      </c>
      <c r="S1161" t="s">
        <v>399</v>
      </c>
      <c r="T1161" t="s">
        <v>399</v>
      </c>
    </row>
    <row r="1162" spans="1:20" ht="12.75" customHeight="1">
      <c r="A1162" t="s">
        <v>2498</v>
      </c>
      <c r="B1162" t="s">
        <v>380</v>
      </c>
      <c r="C1162" t="s">
        <v>399</v>
      </c>
      <c r="D1162" t="s">
        <v>399</v>
      </c>
      <c r="E1162" t="s">
        <v>399</v>
      </c>
      <c r="F1162" t="s">
        <v>399</v>
      </c>
      <c r="G1162" t="s">
        <v>399</v>
      </c>
      <c r="H1162" t="s">
        <v>399</v>
      </c>
      <c r="I1162">
        <v>0.99</v>
      </c>
      <c r="J1162">
        <v>0.99</v>
      </c>
      <c r="K1162">
        <v>0.99</v>
      </c>
      <c r="L1162">
        <v>0.99</v>
      </c>
      <c r="M1162">
        <v>0.99</v>
      </c>
      <c r="N1162">
        <v>0.99</v>
      </c>
      <c r="O1162">
        <v>0.99</v>
      </c>
      <c r="P1162" t="s">
        <v>410</v>
      </c>
      <c r="Q1162" t="s">
        <v>383</v>
      </c>
      <c r="R1162" t="s">
        <v>398</v>
      </c>
      <c r="S1162" t="s">
        <v>399</v>
      </c>
      <c r="T1162" t="s">
        <v>399</v>
      </c>
    </row>
    <row r="1163" spans="1:20" ht="12.75" customHeight="1">
      <c r="A1163" t="s">
        <v>2499</v>
      </c>
      <c r="B1163" t="s">
        <v>380</v>
      </c>
      <c r="C1163" t="s">
        <v>399</v>
      </c>
      <c r="D1163" t="s">
        <v>399</v>
      </c>
      <c r="E1163" t="s">
        <v>399</v>
      </c>
      <c r="F1163" t="s">
        <v>399</v>
      </c>
      <c r="G1163" t="s">
        <v>399</v>
      </c>
      <c r="H1163" t="s">
        <v>399</v>
      </c>
      <c r="I1163">
        <v>0.99</v>
      </c>
      <c r="J1163">
        <v>0.99</v>
      </c>
      <c r="K1163">
        <v>0.99</v>
      </c>
      <c r="L1163">
        <v>0.99</v>
      </c>
      <c r="M1163">
        <v>0.99</v>
      </c>
      <c r="N1163">
        <v>0.99</v>
      </c>
      <c r="O1163">
        <v>0.99</v>
      </c>
      <c r="P1163" t="s">
        <v>410</v>
      </c>
      <c r="Q1163" t="s">
        <v>383</v>
      </c>
      <c r="R1163" t="s">
        <v>398</v>
      </c>
      <c r="S1163" t="s">
        <v>399</v>
      </c>
      <c r="T1163" t="s">
        <v>399</v>
      </c>
    </row>
    <row r="1164" spans="1:20" ht="12.75" customHeight="1">
      <c r="A1164" t="s">
        <v>2500</v>
      </c>
      <c r="B1164" t="s">
        <v>380</v>
      </c>
      <c r="C1164" t="s">
        <v>399</v>
      </c>
      <c r="D1164" t="s">
        <v>399</v>
      </c>
      <c r="E1164" t="s">
        <v>399</v>
      </c>
      <c r="F1164" t="s">
        <v>399</v>
      </c>
      <c r="G1164" t="s">
        <v>399</v>
      </c>
      <c r="H1164" t="s">
        <v>399</v>
      </c>
      <c r="I1164">
        <v>0.99</v>
      </c>
      <c r="J1164">
        <v>0.99</v>
      </c>
      <c r="K1164">
        <v>0.99</v>
      </c>
      <c r="L1164">
        <v>0.99</v>
      </c>
      <c r="M1164">
        <v>0.99</v>
      </c>
      <c r="N1164">
        <v>0.99</v>
      </c>
      <c r="O1164">
        <v>0.99</v>
      </c>
      <c r="P1164" t="s">
        <v>410</v>
      </c>
      <c r="Q1164" t="s">
        <v>383</v>
      </c>
      <c r="R1164" t="s">
        <v>398</v>
      </c>
      <c r="S1164" t="s">
        <v>399</v>
      </c>
      <c r="T1164" t="s">
        <v>399</v>
      </c>
    </row>
    <row r="1165" spans="1:20" ht="12.75" customHeight="1">
      <c r="A1165" t="s">
        <v>2501</v>
      </c>
      <c r="B1165" t="s">
        <v>380</v>
      </c>
      <c r="C1165" t="s">
        <v>399</v>
      </c>
      <c r="D1165" t="s">
        <v>399</v>
      </c>
      <c r="E1165" t="s">
        <v>399</v>
      </c>
      <c r="F1165" t="s">
        <v>399</v>
      </c>
      <c r="G1165" t="s">
        <v>399</v>
      </c>
      <c r="H1165" t="s">
        <v>399</v>
      </c>
      <c r="I1165">
        <v>0.99</v>
      </c>
      <c r="J1165">
        <v>0.99</v>
      </c>
      <c r="K1165">
        <v>0.99</v>
      </c>
      <c r="L1165">
        <v>0.99</v>
      </c>
      <c r="M1165">
        <v>0.99</v>
      </c>
      <c r="N1165">
        <v>0.99</v>
      </c>
      <c r="O1165">
        <v>0.99</v>
      </c>
      <c r="P1165" t="s">
        <v>410</v>
      </c>
      <c r="Q1165" t="s">
        <v>383</v>
      </c>
      <c r="R1165" t="s">
        <v>398</v>
      </c>
      <c r="S1165" t="s">
        <v>399</v>
      </c>
      <c r="T1165" t="s">
        <v>399</v>
      </c>
    </row>
    <row r="1166" spans="1:20" ht="12.75" customHeight="1">
      <c r="A1166" t="s">
        <v>2502</v>
      </c>
      <c r="B1166" t="s">
        <v>380</v>
      </c>
      <c r="C1166" t="s">
        <v>399</v>
      </c>
      <c r="D1166" t="s">
        <v>399</v>
      </c>
      <c r="E1166" t="s">
        <v>399</v>
      </c>
      <c r="F1166" t="s">
        <v>399</v>
      </c>
      <c r="G1166" t="s">
        <v>399</v>
      </c>
      <c r="H1166" t="s">
        <v>399</v>
      </c>
      <c r="I1166">
        <v>0.99</v>
      </c>
      <c r="J1166">
        <v>0.99</v>
      </c>
      <c r="K1166">
        <v>0.99</v>
      </c>
      <c r="L1166">
        <v>0.99</v>
      </c>
      <c r="M1166">
        <v>0.99</v>
      </c>
      <c r="N1166">
        <v>0.99</v>
      </c>
      <c r="O1166">
        <v>0.99</v>
      </c>
      <c r="P1166" t="s">
        <v>410</v>
      </c>
      <c r="Q1166" t="s">
        <v>383</v>
      </c>
      <c r="R1166" t="s">
        <v>398</v>
      </c>
      <c r="S1166" t="s">
        <v>399</v>
      </c>
      <c r="T1166" t="s">
        <v>399</v>
      </c>
    </row>
    <row r="1167" spans="1:20" ht="12.75" customHeight="1">
      <c r="A1167" t="s">
        <v>2503</v>
      </c>
      <c r="B1167" t="s">
        <v>380</v>
      </c>
      <c r="C1167" t="s">
        <v>399</v>
      </c>
      <c r="D1167" t="s">
        <v>399</v>
      </c>
      <c r="E1167" t="s">
        <v>399</v>
      </c>
      <c r="F1167" t="s">
        <v>399</v>
      </c>
      <c r="G1167" t="s">
        <v>399</v>
      </c>
      <c r="H1167" t="s">
        <v>399</v>
      </c>
      <c r="I1167">
        <v>0.99</v>
      </c>
      <c r="J1167">
        <v>0.99</v>
      </c>
      <c r="K1167">
        <v>0.99</v>
      </c>
      <c r="L1167">
        <v>0.99</v>
      </c>
      <c r="M1167">
        <v>0.99</v>
      </c>
      <c r="N1167">
        <v>0.99</v>
      </c>
      <c r="O1167">
        <v>0.99</v>
      </c>
      <c r="P1167" t="s">
        <v>410</v>
      </c>
      <c r="Q1167" t="s">
        <v>383</v>
      </c>
      <c r="R1167" t="s">
        <v>398</v>
      </c>
      <c r="S1167" t="s">
        <v>399</v>
      </c>
      <c r="T1167" t="s">
        <v>399</v>
      </c>
    </row>
    <row r="1168" spans="1:20" ht="12.75" customHeight="1">
      <c r="A1168" t="s">
        <v>2504</v>
      </c>
      <c r="B1168" t="s">
        <v>380</v>
      </c>
      <c r="C1168" t="s">
        <v>399</v>
      </c>
      <c r="D1168" t="s">
        <v>399</v>
      </c>
      <c r="E1168" t="s">
        <v>399</v>
      </c>
      <c r="F1168" t="s">
        <v>399</v>
      </c>
      <c r="G1168" t="s">
        <v>399</v>
      </c>
      <c r="H1168" t="s">
        <v>399</v>
      </c>
      <c r="I1168">
        <v>0.99</v>
      </c>
      <c r="J1168">
        <v>0.99</v>
      </c>
      <c r="K1168">
        <v>0.99</v>
      </c>
      <c r="L1168">
        <v>0.99</v>
      </c>
      <c r="M1168">
        <v>0.99</v>
      </c>
      <c r="N1168">
        <v>0.99</v>
      </c>
      <c r="O1168">
        <v>0.99</v>
      </c>
      <c r="P1168" t="s">
        <v>410</v>
      </c>
      <c r="Q1168" t="s">
        <v>383</v>
      </c>
      <c r="R1168" t="s">
        <v>398</v>
      </c>
      <c r="S1168" t="s">
        <v>399</v>
      </c>
      <c r="T1168" t="s">
        <v>399</v>
      </c>
    </row>
    <row r="1169" spans="1:20" ht="12.75" customHeight="1">
      <c r="A1169" t="s">
        <v>2505</v>
      </c>
      <c r="B1169" t="s">
        <v>380</v>
      </c>
      <c r="C1169" t="s">
        <v>399</v>
      </c>
      <c r="D1169" t="s">
        <v>399</v>
      </c>
      <c r="E1169" t="s">
        <v>399</v>
      </c>
      <c r="F1169" t="s">
        <v>399</v>
      </c>
      <c r="G1169" t="s">
        <v>399</v>
      </c>
      <c r="H1169" t="s">
        <v>399</v>
      </c>
      <c r="I1169">
        <v>0.99</v>
      </c>
      <c r="J1169">
        <v>0.99</v>
      </c>
      <c r="K1169">
        <v>0.99</v>
      </c>
      <c r="L1169">
        <v>0.99</v>
      </c>
      <c r="M1169">
        <v>0.99</v>
      </c>
      <c r="N1169">
        <v>0.99</v>
      </c>
      <c r="O1169">
        <v>0.99</v>
      </c>
      <c r="P1169" t="s">
        <v>410</v>
      </c>
      <c r="Q1169" t="s">
        <v>383</v>
      </c>
      <c r="R1169" t="s">
        <v>398</v>
      </c>
      <c r="S1169" t="s">
        <v>399</v>
      </c>
      <c r="T1169" t="s">
        <v>399</v>
      </c>
    </row>
    <row r="1170" spans="1:20" ht="12.75" customHeight="1">
      <c r="A1170" t="s">
        <v>2506</v>
      </c>
      <c r="B1170" t="s">
        <v>380</v>
      </c>
      <c r="C1170" t="s">
        <v>399</v>
      </c>
      <c r="D1170" t="s">
        <v>399</v>
      </c>
      <c r="E1170" t="s">
        <v>399</v>
      </c>
      <c r="F1170" t="s">
        <v>399</v>
      </c>
      <c r="G1170" t="s">
        <v>399</v>
      </c>
      <c r="H1170" t="s">
        <v>399</v>
      </c>
      <c r="I1170">
        <v>0.99</v>
      </c>
      <c r="J1170">
        <v>0.99</v>
      </c>
      <c r="K1170">
        <v>0.99</v>
      </c>
      <c r="L1170">
        <v>0.99</v>
      </c>
      <c r="M1170">
        <v>0.99</v>
      </c>
      <c r="N1170">
        <v>0.99</v>
      </c>
      <c r="O1170">
        <v>0.99</v>
      </c>
      <c r="P1170" t="s">
        <v>410</v>
      </c>
      <c r="Q1170" t="s">
        <v>383</v>
      </c>
      <c r="R1170" t="s">
        <v>398</v>
      </c>
      <c r="S1170" t="s">
        <v>399</v>
      </c>
      <c r="T1170" t="s">
        <v>399</v>
      </c>
    </row>
    <row r="1171" spans="1:20" ht="12.75" customHeight="1">
      <c r="A1171" t="s">
        <v>2507</v>
      </c>
      <c r="B1171" t="s">
        <v>380</v>
      </c>
      <c r="C1171" t="s">
        <v>399</v>
      </c>
      <c r="D1171" t="s">
        <v>399</v>
      </c>
      <c r="E1171" t="s">
        <v>399</v>
      </c>
      <c r="F1171" t="s">
        <v>399</v>
      </c>
      <c r="G1171" t="s">
        <v>399</v>
      </c>
      <c r="H1171" t="s">
        <v>399</v>
      </c>
      <c r="I1171">
        <v>0.99</v>
      </c>
      <c r="J1171">
        <v>0.99</v>
      </c>
      <c r="K1171">
        <v>0.99</v>
      </c>
      <c r="L1171">
        <v>0.99</v>
      </c>
      <c r="M1171">
        <v>0.99</v>
      </c>
      <c r="N1171">
        <v>0.99</v>
      </c>
      <c r="O1171">
        <v>0.99</v>
      </c>
      <c r="P1171" t="s">
        <v>410</v>
      </c>
      <c r="Q1171" t="s">
        <v>383</v>
      </c>
      <c r="R1171" t="s">
        <v>398</v>
      </c>
      <c r="S1171" t="s">
        <v>399</v>
      </c>
      <c r="T1171" t="s">
        <v>399</v>
      </c>
    </row>
    <row r="1172" spans="1:20" ht="12.75" customHeight="1">
      <c r="A1172" t="s">
        <v>2508</v>
      </c>
      <c r="B1172" t="s">
        <v>380</v>
      </c>
      <c r="C1172" t="s">
        <v>399</v>
      </c>
      <c r="D1172" t="s">
        <v>399</v>
      </c>
      <c r="E1172" t="s">
        <v>399</v>
      </c>
      <c r="F1172" t="s">
        <v>399</v>
      </c>
      <c r="G1172" t="s">
        <v>399</v>
      </c>
      <c r="H1172" t="s">
        <v>399</v>
      </c>
      <c r="I1172">
        <v>0.99</v>
      </c>
      <c r="J1172">
        <v>0.99</v>
      </c>
      <c r="K1172">
        <v>0.99</v>
      </c>
      <c r="L1172">
        <v>0.99</v>
      </c>
      <c r="M1172">
        <v>0.99</v>
      </c>
      <c r="N1172">
        <v>0.99</v>
      </c>
      <c r="O1172">
        <v>0.99</v>
      </c>
      <c r="P1172" t="s">
        <v>410</v>
      </c>
      <c r="Q1172" t="s">
        <v>383</v>
      </c>
      <c r="R1172" t="s">
        <v>398</v>
      </c>
      <c r="S1172" t="s">
        <v>399</v>
      </c>
      <c r="T1172" t="s">
        <v>399</v>
      </c>
    </row>
    <row r="1173" spans="1:20" ht="12.75" customHeight="1">
      <c r="A1173" t="s">
        <v>2509</v>
      </c>
      <c r="B1173" t="s">
        <v>380</v>
      </c>
      <c r="C1173" t="s">
        <v>399</v>
      </c>
      <c r="D1173" t="s">
        <v>399</v>
      </c>
      <c r="E1173" t="s">
        <v>399</v>
      </c>
      <c r="F1173" t="s">
        <v>399</v>
      </c>
      <c r="G1173" t="s">
        <v>399</v>
      </c>
      <c r="H1173" t="s">
        <v>399</v>
      </c>
      <c r="I1173">
        <v>0.99</v>
      </c>
      <c r="J1173">
        <v>0.99</v>
      </c>
      <c r="K1173">
        <v>0.99</v>
      </c>
      <c r="L1173">
        <v>0.99</v>
      </c>
      <c r="M1173">
        <v>0.99</v>
      </c>
      <c r="N1173">
        <v>0.99</v>
      </c>
      <c r="O1173">
        <v>0.99</v>
      </c>
      <c r="P1173" t="s">
        <v>410</v>
      </c>
      <c r="Q1173" t="s">
        <v>383</v>
      </c>
      <c r="R1173" t="s">
        <v>398</v>
      </c>
      <c r="S1173" t="s">
        <v>399</v>
      </c>
      <c r="T1173" t="s">
        <v>399</v>
      </c>
    </row>
    <row r="1174" spans="1:20" ht="12.75" customHeight="1">
      <c r="A1174" t="s">
        <v>2510</v>
      </c>
      <c r="B1174" t="s">
        <v>380</v>
      </c>
      <c r="C1174" t="s">
        <v>399</v>
      </c>
      <c r="D1174" t="s">
        <v>399</v>
      </c>
      <c r="E1174" t="s">
        <v>399</v>
      </c>
      <c r="F1174" t="s">
        <v>399</v>
      </c>
      <c r="G1174" t="s">
        <v>399</v>
      </c>
      <c r="H1174" t="s">
        <v>399</v>
      </c>
      <c r="I1174">
        <v>0.99</v>
      </c>
      <c r="J1174">
        <v>0.99</v>
      </c>
      <c r="K1174">
        <v>0.99</v>
      </c>
      <c r="L1174">
        <v>0.99</v>
      </c>
      <c r="M1174">
        <v>0.99</v>
      </c>
      <c r="N1174">
        <v>0.99</v>
      </c>
      <c r="O1174">
        <v>0.99</v>
      </c>
      <c r="P1174" t="s">
        <v>410</v>
      </c>
      <c r="Q1174" t="s">
        <v>383</v>
      </c>
      <c r="R1174" t="s">
        <v>398</v>
      </c>
      <c r="S1174" t="s">
        <v>399</v>
      </c>
      <c r="T1174" t="s">
        <v>399</v>
      </c>
    </row>
    <row r="1175" spans="1:20" ht="12.75" customHeight="1">
      <c r="A1175" t="s">
        <v>2511</v>
      </c>
      <c r="B1175" t="s">
        <v>380</v>
      </c>
      <c r="C1175" t="s">
        <v>399</v>
      </c>
      <c r="D1175" t="s">
        <v>399</v>
      </c>
      <c r="E1175" t="s">
        <v>399</v>
      </c>
      <c r="F1175" t="s">
        <v>399</v>
      </c>
      <c r="G1175" t="s">
        <v>399</v>
      </c>
      <c r="H1175" t="s">
        <v>399</v>
      </c>
      <c r="I1175">
        <v>0.99</v>
      </c>
      <c r="J1175">
        <v>0.99</v>
      </c>
      <c r="K1175">
        <v>0.99</v>
      </c>
      <c r="L1175">
        <v>0.99</v>
      </c>
      <c r="M1175">
        <v>0.99</v>
      </c>
      <c r="N1175">
        <v>0.99</v>
      </c>
      <c r="O1175">
        <v>0.99</v>
      </c>
      <c r="P1175" t="s">
        <v>410</v>
      </c>
      <c r="Q1175" t="s">
        <v>383</v>
      </c>
      <c r="R1175" t="s">
        <v>398</v>
      </c>
      <c r="S1175" t="s">
        <v>399</v>
      </c>
      <c r="T1175" t="s">
        <v>399</v>
      </c>
    </row>
    <row r="1176" spans="1:20" ht="12.75" customHeight="1">
      <c r="A1176" t="s">
        <v>2512</v>
      </c>
      <c r="B1176" t="s">
        <v>380</v>
      </c>
      <c r="C1176" t="s">
        <v>399</v>
      </c>
      <c r="D1176" t="s">
        <v>399</v>
      </c>
      <c r="E1176" t="s">
        <v>399</v>
      </c>
      <c r="F1176" t="s">
        <v>399</v>
      </c>
      <c r="G1176" t="s">
        <v>399</v>
      </c>
      <c r="H1176" t="s">
        <v>399</v>
      </c>
      <c r="I1176">
        <v>0.99</v>
      </c>
      <c r="J1176">
        <v>0.99</v>
      </c>
      <c r="K1176">
        <v>0.99</v>
      </c>
      <c r="L1176">
        <v>0.99</v>
      </c>
      <c r="M1176">
        <v>0.99</v>
      </c>
      <c r="N1176">
        <v>0.99</v>
      </c>
      <c r="O1176">
        <v>0.99</v>
      </c>
      <c r="P1176" t="s">
        <v>410</v>
      </c>
      <c r="Q1176" t="s">
        <v>383</v>
      </c>
      <c r="R1176" t="s">
        <v>398</v>
      </c>
      <c r="S1176" t="s">
        <v>399</v>
      </c>
      <c r="T1176" t="s">
        <v>399</v>
      </c>
    </row>
    <row r="1177" spans="1:20" ht="12.75" customHeight="1">
      <c r="A1177" t="s">
        <v>2513</v>
      </c>
      <c r="B1177" t="s">
        <v>380</v>
      </c>
      <c r="C1177" t="s">
        <v>399</v>
      </c>
      <c r="D1177" t="s">
        <v>399</v>
      </c>
      <c r="E1177" t="s">
        <v>399</v>
      </c>
      <c r="F1177" t="s">
        <v>399</v>
      </c>
      <c r="G1177" t="s">
        <v>399</v>
      </c>
      <c r="H1177" t="s">
        <v>399</v>
      </c>
      <c r="I1177" t="s">
        <v>399</v>
      </c>
      <c r="J1177" t="s">
        <v>399</v>
      </c>
      <c r="K1177">
        <v>0.99</v>
      </c>
      <c r="L1177">
        <v>0.99</v>
      </c>
      <c r="M1177">
        <v>0.99</v>
      </c>
      <c r="N1177">
        <v>0.99</v>
      </c>
      <c r="O1177">
        <v>0.99</v>
      </c>
      <c r="P1177" t="s">
        <v>410</v>
      </c>
      <c r="Q1177" t="s">
        <v>383</v>
      </c>
      <c r="R1177" t="s">
        <v>398</v>
      </c>
      <c r="S1177" t="s">
        <v>399</v>
      </c>
      <c r="T1177" t="s">
        <v>399</v>
      </c>
    </row>
    <row r="1178" spans="1:20" ht="12.75" customHeight="1">
      <c r="A1178" t="s">
        <v>2514</v>
      </c>
      <c r="B1178" t="s">
        <v>380</v>
      </c>
      <c r="C1178" t="s">
        <v>399</v>
      </c>
      <c r="D1178" t="s">
        <v>399</v>
      </c>
      <c r="E1178" t="s">
        <v>399</v>
      </c>
      <c r="F1178" t="s">
        <v>399</v>
      </c>
      <c r="G1178" t="s">
        <v>399</v>
      </c>
      <c r="H1178" t="s">
        <v>399</v>
      </c>
      <c r="I1178" t="s">
        <v>399</v>
      </c>
      <c r="J1178" t="s">
        <v>399</v>
      </c>
      <c r="K1178">
        <v>0.99</v>
      </c>
      <c r="L1178">
        <v>0.99</v>
      </c>
      <c r="M1178">
        <v>0.99</v>
      </c>
      <c r="N1178">
        <v>0.99</v>
      </c>
      <c r="O1178">
        <v>0.99</v>
      </c>
      <c r="P1178" t="s">
        <v>410</v>
      </c>
      <c r="Q1178" t="s">
        <v>383</v>
      </c>
      <c r="R1178" t="s">
        <v>398</v>
      </c>
      <c r="S1178" t="s">
        <v>399</v>
      </c>
      <c r="T1178" t="s">
        <v>399</v>
      </c>
    </row>
    <row r="1179" spans="1:20" ht="12.75" customHeight="1">
      <c r="A1179" t="s">
        <v>2515</v>
      </c>
      <c r="B1179" t="s">
        <v>380</v>
      </c>
      <c r="C1179" t="s">
        <v>2516</v>
      </c>
      <c r="D1179">
        <v>0.2</v>
      </c>
      <c r="E1179">
        <v>0.2</v>
      </c>
      <c r="F1179">
        <v>0.2</v>
      </c>
      <c r="G1179">
        <v>0.2</v>
      </c>
      <c r="H1179">
        <v>0.2</v>
      </c>
      <c r="I1179">
        <v>0.2</v>
      </c>
      <c r="J1179">
        <v>0.2</v>
      </c>
      <c r="K1179">
        <v>0.2</v>
      </c>
      <c r="L1179">
        <v>0.2</v>
      </c>
      <c r="M1179">
        <v>0.2</v>
      </c>
      <c r="N1179">
        <v>0.2</v>
      </c>
      <c r="O1179">
        <v>0.2</v>
      </c>
      <c r="P1179" t="s">
        <v>410</v>
      </c>
      <c r="Q1179" t="s">
        <v>383</v>
      </c>
      <c r="R1179" t="s">
        <v>398</v>
      </c>
      <c r="S1179" t="s">
        <v>399</v>
      </c>
      <c r="T1179" t="s">
        <v>399</v>
      </c>
    </row>
    <row r="1180" spans="1:20" ht="12.75" customHeight="1">
      <c r="A1180" t="s">
        <v>2517</v>
      </c>
      <c r="B1180" t="s">
        <v>380</v>
      </c>
      <c r="C1180" t="s">
        <v>2518</v>
      </c>
      <c r="D1180">
        <v>0.14000000000000001</v>
      </c>
      <c r="E1180">
        <v>0.14000000000000001</v>
      </c>
      <c r="F1180">
        <v>0.14000000000000001</v>
      </c>
      <c r="G1180">
        <v>0.14000000000000001</v>
      </c>
      <c r="H1180">
        <v>0.14000000000000001</v>
      </c>
      <c r="I1180">
        <v>0.14000000000000001</v>
      </c>
      <c r="J1180">
        <v>0.14000000000000001</v>
      </c>
      <c r="K1180">
        <v>0.14000000000000001</v>
      </c>
      <c r="L1180">
        <v>0.14000000000000001</v>
      </c>
      <c r="M1180">
        <v>0.14000000000000001</v>
      </c>
      <c r="N1180">
        <v>0.14000000000000001</v>
      </c>
      <c r="O1180">
        <v>0.14000000000000001</v>
      </c>
      <c r="P1180" t="s">
        <v>410</v>
      </c>
      <c r="Q1180" t="s">
        <v>383</v>
      </c>
      <c r="R1180" t="s">
        <v>398</v>
      </c>
      <c r="S1180" t="s">
        <v>399</v>
      </c>
      <c r="T1180" t="s">
        <v>399</v>
      </c>
    </row>
    <row r="1181" spans="1:20" ht="12.75" customHeight="1">
      <c r="A1181" t="s">
        <v>2519</v>
      </c>
      <c r="B1181" t="s">
        <v>380</v>
      </c>
      <c r="C1181" t="s">
        <v>399</v>
      </c>
      <c r="D1181" t="s">
        <v>399</v>
      </c>
      <c r="E1181" t="s">
        <v>399</v>
      </c>
      <c r="F1181" t="s">
        <v>399</v>
      </c>
      <c r="G1181" t="s">
        <v>399</v>
      </c>
      <c r="H1181" t="s">
        <v>399</v>
      </c>
      <c r="I1181">
        <v>0.99</v>
      </c>
      <c r="J1181">
        <v>0.99</v>
      </c>
      <c r="K1181">
        <v>0.99</v>
      </c>
      <c r="L1181">
        <v>0.99</v>
      </c>
      <c r="M1181">
        <v>0.99</v>
      </c>
      <c r="N1181">
        <v>0.99</v>
      </c>
      <c r="O1181">
        <v>0.99</v>
      </c>
      <c r="P1181" t="s">
        <v>410</v>
      </c>
      <c r="Q1181" t="s">
        <v>383</v>
      </c>
      <c r="R1181" t="s">
        <v>398</v>
      </c>
      <c r="S1181" t="s">
        <v>399</v>
      </c>
      <c r="T1181" t="s">
        <v>399</v>
      </c>
    </row>
    <row r="1182" spans="1:20" ht="12.75" customHeight="1">
      <c r="A1182" t="s">
        <v>2520</v>
      </c>
      <c r="B1182" t="s">
        <v>380</v>
      </c>
      <c r="C1182" t="s">
        <v>399</v>
      </c>
      <c r="D1182" t="s">
        <v>399</v>
      </c>
      <c r="E1182" t="s">
        <v>399</v>
      </c>
      <c r="F1182" t="s">
        <v>399</v>
      </c>
      <c r="G1182" t="s">
        <v>399</v>
      </c>
      <c r="H1182" t="s">
        <v>399</v>
      </c>
      <c r="I1182">
        <v>0.99</v>
      </c>
      <c r="J1182">
        <v>0.99</v>
      </c>
      <c r="K1182">
        <v>0.99</v>
      </c>
      <c r="L1182">
        <v>0.99</v>
      </c>
      <c r="M1182">
        <v>0.99</v>
      </c>
      <c r="N1182">
        <v>0.99</v>
      </c>
      <c r="O1182">
        <v>0.99</v>
      </c>
      <c r="P1182" t="s">
        <v>410</v>
      </c>
      <c r="Q1182" t="s">
        <v>383</v>
      </c>
      <c r="R1182" t="s">
        <v>398</v>
      </c>
      <c r="S1182" t="s">
        <v>399</v>
      </c>
      <c r="T1182" t="s">
        <v>399</v>
      </c>
    </row>
    <row r="1183" spans="1:20" ht="12.75" customHeight="1">
      <c r="A1183" t="s">
        <v>2521</v>
      </c>
      <c r="B1183" t="s">
        <v>380</v>
      </c>
      <c r="C1183" t="s">
        <v>399</v>
      </c>
      <c r="D1183" t="s">
        <v>399</v>
      </c>
      <c r="E1183" t="s">
        <v>399</v>
      </c>
      <c r="F1183" t="s">
        <v>399</v>
      </c>
      <c r="G1183" t="s">
        <v>399</v>
      </c>
      <c r="H1183" t="s">
        <v>399</v>
      </c>
      <c r="I1183">
        <v>0.99</v>
      </c>
      <c r="J1183">
        <v>0.99</v>
      </c>
      <c r="K1183">
        <v>0.99</v>
      </c>
      <c r="L1183">
        <v>0.99</v>
      </c>
      <c r="M1183">
        <v>0.99</v>
      </c>
      <c r="N1183">
        <v>0.99</v>
      </c>
      <c r="O1183">
        <v>0.99</v>
      </c>
      <c r="P1183" t="s">
        <v>410</v>
      </c>
      <c r="Q1183" t="s">
        <v>383</v>
      </c>
      <c r="R1183" t="s">
        <v>398</v>
      </c>
      <c r="S1183" t="s">
        <v>399</v>
      </c>
      <c r="T1183" t="s">
        <v>399</v>
      </c>
    </row>
    <row r="1184" spans="1:20" ht="12.75" customHeight="1">
      <c r="A1184" t="s">
        <v>2522</v>
      </c>
      <c r="B1184" t="s">
        <v>380</v>
      </c>
      <c r="C1184" t="s">
        <v>399</v>
      </c>
      <c r="D1184" t="s">
        <v>399</v>
      </c>
      <c r="E1184" t="s">
        <v>399</v>
      </c>
      <c r="F1184" t="s">
        <v>399</v>
      </c>
      <c r="G1184" t="s">
        <v>399</v>
      </c>
      <c r="H1184" t="s">
        <v>399</v>
      </c>
      <c r="I1184">
        <v>0.99</v>
      </c>
      <c r="J1184">
        <v>0.99</v>
      </c>
      <c r="K1184">
        <v>0.99</v>
      </c>
      <c r="L1184">
        <v>0.99</v>
      </c>
      <c r="M1184">
        <v>0.99</v>
      </c>
      <c r="N1184">
        <v>0.99</v>
      </c>
      <c r="O1184">
        <v>0.99</v>
      </c>
      <c r="P1184" t="s">
        <v>410</v>
      </c>
      <c r="Q1184" t="s">
        <v>383</v>
      </c>
      <c r="R1184" t="s">
        <v>398</v>
      </c>
      <c r="S1184" t="s">
        <v>399</v>
      </c>
      <c r="T1184" t="s">
        <v>399</v>
      </c>
    </row>
    <row r="1185" spans="1:20" ht="12.75" customHeight="1">
      <c r="A1185" t="s">
        <v>2523</v>
      </c>
      <c r="B1185" t="s">
        <v>380</v>
      </c>
      <c r="C1185" t="s">
        <v>399</v>
      </c>
      <c r="D1185" t="s">
        <v>399</v>
      </c>
      <c r="E1185" t="s">
        <v>399</v>
      </c>
      <c r="F1185" t="s">
        <v>399</v>
      </c>
      <c r="G1185" t="s">
        <v>399</v>
      </c>
      <c r="H1185" t="s">
        <v>399</v>
      </c>
      <c r="I1185">
        <v>0.99</v>
      </c>
      <c r="J1185">
        <v>0.99</v>
      </c>
      <c r="K1185">
        <v>0.99</v>
      </c>
      <c r="L1185">
        <v>0.99</v>
      </c>
      <c r="M1185">
        <v>0.99</v>
      </c>
      <c r="N1185">
        <v>0.99</v>
      </c>
      <c r="O1185">
        <v>0.99</v>
      </c>
      <c r="P1185" t="s">
        <v>410</v>
      </c>
      <c r="Q1185" t="s">
        <v>383</v>
      </c>
      <c r="R1185" t="s">
        <v>398</v>
      </c>
      <c r="S1185" t="s">
        <v>399</v>
      </c>
      <c r="T1185" t="s">
        <v>399</v>
      </c>
    </row>
    <row r="1186" spans="1:20" ht="12.75" customHeight="1">
      <c r="A1186" t="s">
        <v>2524</v>
      </c>
      <c r="B1186" t="s">
        <v>380</v>
      </c>
      <c r="C1186" t="s">
        <v>399</v>
      </c>
      <c r="D1186" t="s">
        <v>399</v>
      </c>
      <c r="E1186" t="s">
        <v>399</v>
      </c>
      <c r="F1186" t="s">
        <v>399</v>
      </c>
      <c r="G1186" t="s">
        <v>399</v>
      </c>
      <c r="H1186" t="s">
        <v>399</v>
      </c>
      <c r="I1186">
        <v>0.99</v>
      </c>
      <c r="J1186">
        <v>0.99</v>
      </c>
      <c r="K1186">
        <v>2</v>
      </c>
      <c r="L1186">
        <v>2</v>
      </c>
      <c r="M1186">
        <v>2</v>
      </c>
      <c r="N1186">
        <v>2</v>
      </c>
      <c r="O1186">
        <v>2</v>
      </c>
      <c r="P1186" t="s">
        <v>410</v>
      </c>
      <c r="Q1186" t="s">
        <v>383</v>
      </c>
      <c r="R1186" t="s">
        <v>398</v>
      </c>
      <c r="S1186" t="s">
        <v>399</v>
      </c>
      <c r="T1186" t="s">
        <v>399</v>
      </c>
    </row>
    <row r="1187" spans="1:20" ht="12.75" customHeight="1">
      <c r="A1187" t="s">
        <v>2525</v>
      </c>
      <c r="B1187" t="s">
        <v>380</v>
      </c>
      <c r="C1187" t="s">
        <v>2525</v>
      </c>
      <c r="D1187">
        <v>3</v>
      </c>
      <c r="E1187">
        <v>3</v>
      </c>
      <c r="F1187">
        <v>3</v>
      </c>
      <c r="G1187">
        <v>3</v>
      </c>
      <c r="H1187">
        <v>3</v>
      </c>
      <c r="I1187">
        <v>3</v>
      </c>
      <c r="J1187">
        <v>3</v>
      </c>
      <c r="K1187">
        <v>3</v>
      </c>
      <c r="L1187">
        <v>3</v>
      </c>
      <c r="M1187">
        <v>3</v>
      </c>
      <c r="N1187">
        <v>3</v>
      </c>
      <c r="O1187">
        <v>3</v>
      </c>
      <c r="P1187" t="s">
        <v>410</v>
      </c>
      <c r="Q1187" t="s">
        <v>383</v>
      </c>
      <c r="R1187" t="s">
        <v>398</v>
      </c>
      <c r="S1187" t="s">
        <v>399</v>
      </c>
      <c r="T1187" t="s">
        <v>399</v>
      </c>
    </row>
    <row r="1188" spans="1:20" ht="12.75" customHeight="1">
      <c r="A1188" t="s">
        <v>2526</v>
      </c>
      <c r="B1188" t="s">
        <v>380</v>
      </c>
      <c r="C1188" t="s">
        <v>2526</v>
      </c>
      <c r="D1188">
        <v>3</v>
      </c>
      <c r="E1188">
        <v>3</v>
      </c>
      <c r="F1188">
        <v>3</v>
      </c>
      <c r="G1188">
        <v>3</v>
      </c>
      <c r="H1188">
        <v>3</v>
      </c>
      <c r="I1188">
        <v>3</v>
      </c>
      <c r="J1188">
        <v>3</v>
      </c>
      <c r="K1188">
        <v>3</v>
      </c>
      <c r="L1188">
        <v>3</v>
      </c>
      <c r="M1188">
        <v>3</v>
      </c>
      <c r="N1188">
        <v>3</v>
      </c>
      <c r="O1188">
        <v>3</v>
      </c>
      <c r="P1188" t="s">
        <v>410</v>
      </c>
      <c r="Q1188" t="s">
        <v>383</v>
      </c>
      <c r="R1188" t="s">
        <v>398</v>
      </c>
      <c r="S1188" t="s">
        <v>399</v>
      </c>
      <c r="T1188" t="s">
        <v>399</v>
      </c>
    </row>
    <row r="1189" spans="1:20" ht="12.75" customHeight="1">
      <c r="A1189" t="s">
        <v>2527</v>
      </c>
      <c r="B1189" t="s">
        <v>380</v>
      </c>
      <c r="C1189" t="s">
        <v>2528</v>
      </c>
      <c r="D1189">
        <v>3</v>
      </c>
      <c r="E1189">
        <v>3</v>
      </c>
      <c r="F1189">
        <v>3</v>
      </c>
      <c r="G1189">
        <v>3</v>
      </c>
      <c r="H1189">
        <v>3</v>
      </c>
      <c r="I1189">
        <v>3</v>
      </c>
      <c r="J1189">
        <v>3</v>
      </c>
      <c r="K1189">
        <v>3</v>
      </c>
      <c r="L1189">
        <v>3</v>
      </c>
      <c r="M1189">
        <v>3</v>
      </c>
      <c r="N1189">
        <v>3</v>
      </c>
      <c r="O1189">
        <v>3</v>
      </c>
      <c r="P1189" t="s">
        <v>410</v>
      </c>
      <c r="Q1189" t="s">
        <v>383</v>
      </c>
      <c r="R1189" t="s">
        <v>398</v>
      </c>
      <c r="S1189" t="s">
        <v>399</v>
      </c>
      <c r="T1189" t="s">
        <v>399</v>
      </c>
    </row>
    <row r="1190" spans="1:20" ht="12.75" customHeight="1">
      <c r="A1190" t="s">
        <v>2529</v>
      </c>
      <c r="B1190" t="s">
        <v>380</v>
      </c>
      <c r="C1190" t="s">
        <v>399</v>
      </c>
      <c r="D1190" t="s">
        <v>399</v>
      </c>
      <c r="E1190" t="s">
        <v>399</v>
      </c>
      <c r="F1190" t="s">
        <v>399</v>
      </c>
      <c r="G1190" t="s">
        <v>399</v>
      </c>
      <c r="H1190">
        <v>1.1000000000000001</v>
      </c>
      <c r="I1190">
        <v>1.1000000000000001</v>
      </c>
      <c r="J1190">
        <v>1.5</v>
      </c>
      <c r="K1190">
        <v>4</v>
      </c>
      <c r="L1190">
        <v>4</v>
      </c>
      <c r="M1190">
        <v>4</v>
      </c>
      <c r="N1190">
        <v>4</v>
      </c>
      <c r="O1190">
        <v>4</v>
      </c>
      <c r="P1190" t="s">
        <v>410</v>
      </c>
      <c r="Q1190" t="s">
        <v>383</v>
      </c>
      <c r="R1190" t="s">
        <v>398</v>
      </c>
      <c r="S1190" t="s">
        <v>399</v>
      </c>
      <c r="T1190" t="s">
        <v>399</v>
      </c>
    </row>
    <row r="1191" spans="1:20" ht="12.75" customHeight="1">
      <c r="A1191" t="s">
        <v>2530</v>
      </c>
      <c r="B1191" t="s">
        <v>380</v>
      </c>
      <c r="C1191" t="s">
        <v>399</v>
      </c>
      <c r="D1191" t="s">
        <v>399</v>
      </c>
      <c r="E1191" t="s">
        <v>399</v>
      </c>
      <c r="F1191" t="s">
        <v>399</v>
      </c>
      <c r="G1191" t="s">
        <v>399</v>
      </c>
      <c r="H1191" t="s">
        <v>399</v>
      </c>
      <c r="I1191">
        <v>0.9</v>
      </c>
      <c r="J1191">
        <v>1.2</v>
      </c>
      <c r="K1191">
        <v>1.2</v>
      </c>
      <c r="L1191">
        <v>1.2</v>
      </c>
      <c r="M1191">
        <v>1.2</v>
      </c>
      <c r="N1191">
        <v>1.2</v>
      </c>
      <c r="O1191">
        <v>1.2</v>
      </c>
      <c r="P1191" t="s">
        <v>410</v>
      </c>
      <c r="Q1191" t="s">
        <v>383</v>
      </c>
      <c r="R1191" t="s">
        <v>398</v>
      </c>
      <c r="S1191" t="s">
        <v>399</v>
      </c>
      <c r="T1191" t="s">
        <v>399</v>
      </c>
    </row>
    <row r="1192" spans="1:20" ht="12.75" customHeight="1">
      <c r="A1192" t="s">
        <v>2531</v>
      </c>
      <c r="B1192" t="s">
        <v>380</v>
      </c>
      <c r="C1192" t="s">
        <v>399</v>
      </c>
      <c r="D1192" t="s">
        <v>399</v>
      </c>
      <c r="E1192" t="s">
        <v>399</v>
      </c>
      <c r="F1192" t="s">
        <v>399</v>
      </c>
      <c r="G1192" t="s">
        <v>399</v>
      </c>
      <c r="H1192" t="s">
        <v>399</v>
      </c>
      <c r="I1192">
        <v>0.1</v>
      </c>
      <c r="J1192">
        <v>0.1</v>
      </c>
      <c r="K1192">
        <v>0.1</v>
      </c>
      <c r="L1192">
        <v>0.1</v>
      </c>
      <c r="M1192">
        <v>0.1</v>
      </c>
      <c r="N1192">
        <v>0.1</v>
      </c>
      <c r="O1192">
        <v>0.1</v>
      </c>
      <c r="P1192" t="s">
        <v>410</v>
      </c>
      <c r="Q1192" t="s">
        <v>383</v>
      </c>
      <c r="R1192" t="s">
        <v>398</v>
      </c>
      <c r="S1192" t="s">
        <v>399</v>
      </c>
      <c r="T1192" t="s">
        <v>399</v>
      </c>
    </row>
    <row r="1193" spans="1:20" ht="12.75" customHeight="1">
      <c r="A1193" t="s">
        <v>2532</v>
      </c>
      <c r="B1193" t="s">
        <v>380</v>
      </c>
      <c r="C1193" t="s">
        <v>399</v>
      </c>
      <c r="D1193" t="s">
        <v>399</v>
      </c>
      <c r="E1193" t="s">
        <v>399</v>
      </c>
      <c r="F1193" t="s">
        <v>399</v>
      </c>
      <c r="G1193" t="s">
        <v>399</v>
      </c>
      <c r="H1193" t="s">
        <v>399</v>
      </c>
      <c r="I1193">
        <v>0.1</v>
      </c>
      <c r="J1193">
        <v>0.1</v>
      </c>
      <c r="K1193">
        <v>0.1</v>
      </c>
      <c r="L1193">
        <v>0.1</v>
      </c>
      <c r="M1193">
        <v>0.1</v>
      </c>
      <c r="N1193">
        <v>0.1</v>
      </c>
      <c r="O1193">
        <v>0.1</v>
      </c>
      <c r="P1193" t="s">
        <v>410</v>
      </c>
      <c r="Q1193" t="s">
        <v>383</v>
      </c>
      <c r="R1193" t="s">
        <v>398</v>
      </c>
      <c r="S1193" t="s">
        <v>399</v>
      </c>
      <c r="T1193" t="s">
        <v>399</v>
      </c>
    </row>
    <row r="1194" spans="1:20" ht="12.75" customHeight="1">
      <c r="A1194" t="s">
        <v>2533</v>
      </c>
      <c r="B1194" t="s">
        <v>380</v>
      </c>
      <c r="C1194" t="s">
        <v>399</v>
      </c>
      <c r="D1194" t="s">
        <v>399</v>
      </c>
      <c r="E1194" t="s">
        <v>399</v>
      </c>
      <c r="F1194" t="s">
        <v>399</v>
      </c>
      <c r="G1194" t="s">
        <v>399</v>
      </c>
      <c r="H1194" t="s">
        <v>399</v>
      </c>
      <c r="I1194">
        <v>0.5</v>
      </c>
      <c r="J1194">
        <v>0.7</v>
      </c>
      <c r="K1194">
        <v>0.7</v>
      </c>
      <c r="L1194">
        <v>0.7</v>
      </c>
      <c r="M1194">
        <v>0.7</v>
      </c>
      <c r="N1194">
        <v>0.7</v>
      </c>
      <c r="O1194">
        <v>0.7</v>
      </c>
      <c r="P1194" t="s">
        <v>410</v>
      </c>
      <c r="Q1194" t="s">
        <v>383</v>
      </c>
      <c r="R1194" t="s">
        <v>398</v>
      </c>
      <c r="S1194" t="s">
        <v>399</v>
      </c>
      <c r="T1194" t="s">
        <v>399</v>
      </c>
    </row>
    <row r="1195" spans="1:20" ht="12.75" customHeight="1">
      <c r="A1195" t="s">
        <v>2534</v>
      </c>
      <c r="B1195" t="s">
        <v>380</v>
      </c>
      <c r="C1195" t="s">
        <v>399</v>
      </c>
      <c r="D1195" t="s">
        <v>399</v>
      </c>
      <c r="E1195" t="s">
        <v>399</v>
      </c>
      <c r="F1195" t="s">
        <v>399</v>
      </c>
      <c r="G1195" t="s">
        <v>399</v>
      </c>
      <c r="H1195" t="s">
        <v>399</v>
      </c>
      <c r="I1195">
        <v>0.1</v>
      </c>
      <c r="J1195">
        <v>0.1</v>
      </c>
      <c r="K1195">
        <v>0.1</v>
      </c>
      <c r="L1195">
        <v>0.1</v>
      </c>
      <c r="M1195">
        <v>0.1</v>
      </c>
      <c r="N1195">
        <v>0.1</v>
      </c>
      <c r="O1195">
        <v>0.1</v>
      </c>
      <c r="P1195" t="s">
        <v>410</v>
      </c>
      <c r="Q1195" t="s">
        <v>383</v>
      </c>
      <c r="R1195" t="s">
        <v>398</v>
      </c>
      <c r="S1195" t="s">
        <v>399</v>
      </c>
      <c r="T1195" t="s">
        <v>399</v>
      </c>
    </row>
    <row r="1196" spans="1:20" ht="12.75" customHeight="1">
      <c r="A1196" t="s">
        <v>2535</v>
      </c>
      <c r="B1196" t="s">
        <v>380</v>
      </c>
      <c r="C1196" t="s">
        <v>399</v>
      </c>
      <c r="D1196" t="s">
        <v>399</v>
      </c>
      <c r="E1196" t="s">
        <v>399</v>
      </c>
      <c r="F1196" t="s">
        <v>399</v>
      </c>
      <c r="G1196" t="s">
        <v>399</v>
      </c>
      <c r="H1196" t="s">
        <v>399</v>
      </c>
      <c r="I1196" t="s">
        <v>399</v>
      </c>
      <c r="J1196" t="s">
        <v>399</v>
      </c>
      <c r="K1196">
        <v>0.99</v>
      </c>
      <c r="L1196">
        <v>0.99</v>
      </c>
      <c r="M1196">
        <v>0.99</v>
      </c>
      <c r="N1196">
        <v>0.99</v>
      </c>
      <c r="O1196">
        <v>0.99</v>
      </c>
      <c r="P1196" t="s">
        <v>410</v>
      </c>
      <c r="Q1196" t="s">
        <v>383</v>
      </c>
      <c r="R1196" t="s">
        <v>398</v>
      </c>
      <c r="S1196" t="s">
        <v>399</v>
      </c>
      <c r="T1196" t="s">
        <v>399</v>
      </c>
    </row>
    <row r="1197" spans="1:20" ht="12.75" customHeight="1">
      <c r="A1197" t="s">
        <v>2536</v>
      </c>
      <c r="B1197" t="s">
        <v>380</v>
      </c>
      <c r="C1197" t="s">
        <v>399</v>
      </c>
      <c r="D1197" t="s">
        <v>399</v>
      </c>
      <c r="E1197" t="s">
        <v>399</v>
      </c>
      <c r="F1197" t="s">
        <v>399</v>
      </c>
      <c r="G1197" t="s">
        <v>399</v>
      </c>
      <c r="H1197" t="s">
        <v>399</v>
      </c>
      <c r="I1197" t="s">
        <v>399</v>
      </c>
      <c r="J1197" t="s">
        <v>399</v>
      </c>
      <c r="K1197">
        <v>0.99</v>
      </c>
      <c r="L1197">
        <v>0.99</v>
      </c>
      <c r="M1197">
        <v>0.99</v>
      </c>
      <c r="N1197">
        <v>0.99</v>
      </c>
      <c r="O1197">
        <v>0.99</v>
      </c>
      <c r="P1197" t="s">
        <v>410</v>
      </c>
      <c r="Q1197" t="s">
        <v>383</v>
      </c>
      <c r="R1197" t="s">
        <v>398</v>
      </c>
      <c r="S1197" t="s">
        <v>399</v>
      </c>
      <c r="T1197" t="s">
        <v>399</v>
      </c>
    </row>
    <row r="1198" spans="1:20" ht="12.75" customHeight="1">
      <c r="A1198" t="s">
        <v>2537</v>
      </c>
      <c r="B1198" t="s">
        <v>380</v>
      </c>
      <c r="C1198" t="s">
        <v>399</v>
      </c>
      <c r="D1198" t="s">
        <v>399</v>
      </c>
      <c r="E1198" t="s">
        <v>399</v>
      </c>
      <c r="F1198" t="s">
        <v>399</v>
      </c>
      <c r="G1198" t="s">
        <v>399</v>
      </c>
      <c r="H1198" t="s">
        <v>399</v>
      </c>
      <c r="I1198" t="s">
        <v>399</v>
      </c>
      <c r="J1198" t="s">
        <v>399</v>
      </c>
      <c r="K1198">
        <v>0.99</v>
      </c>
      <c r="L1198">
        <v>0.99</v>
      </c>
      <c r="M1198">
        <v>0.99</v>
      </c>
      <c r="N1198">
        <v>0.99</v>
      </c>
      <c r="O1198">
        <v>0.99</v>
      </c>
      <c r="P1198" t="s">
        <v>410</v>
      </c>
      <c r="Q1198" t="s">
        <v>383</v>
      </c>
      <c r="R1198" t="s">
        <v>398</v>
      </c>
      <c r="S1198" t="s">
        <v>399</v>
      </c>
      <c r="T1198" t="s">
        <v>399</v>
      </c>
    </row>
    <row r="1199" spans="1:20" ht="12.75" customHeight="1">
      <c r="A1199" t="s">
        <v>2538</v>
      </c>
      <c r="B1199" t="s">
        <v>380</v>
      </c>
      <c r="C1199" t="s">
        <v>399</v>
      </c>
      <c r="D1199" t="s">
        <v>399</v>
      </c>
      <c r="E1199" t="s">
        <v>399</v>
      </c>
      <c r="F1199" t="s">
        <v>399</v>
      </c>
      <c r="G1199" t="s">
        <v>399</v>
      </c>
      <c r="H1199" t="s">
        <v>399</v>
      </c>
      <c r="I1199" t="s">
        <v>399</v>
      </c>
      <c r="J1199" t="s">
        <v>399</v>
      </c>
      <c r="K1199">
        <v>0.99</v>
      </c>
      <c r="L1199">
        <v>0.99</v>
      </c>
      <c r="M1199">
        <v>0.99</v>
      </c>
      <c r="N1199">
        <v>0.99</v>
      </c>
      <c r="O1199">
        <v>0.99</v>
      </c>
      <c r="P1199" t="s">
        <v>410</v>
      </c>
      <c r="Q1199" t="s">
        <v>383</v>
      </c>
      <c r="R1199" t="s">
        <v>398</v>
      </c>
      <c r="S1199" t="s">
        <v>399</v>
      </c>
      <c r="T1199" t="s">
        <v>399</v>
      </c>
    </row>
    <row r="1200" spans="1:20" ht="12.75" customHeight="1">
      <c r="A1200" t="s">
        <v>2539</v>
      </c>
      <c r="B1200" t="s">
        <v>532</v>
      </c>
      <c r="C1200" t="s">
        <v>2540</v>
      </c>
      <c r="D1200">
        <v>332.28</v>
      </c>
      <c r="E1200">
        <v>333.2</v>
      </c>
      <c r="F1200">
        <v>336.04</v>
      </c>
      <c r="G1200">
        <v>334.6</v>
      </c>
      <c r="H1200">
        <v>331.1</v>
      </c>
      <c r="I1200">
        <v>325.10000000000002</v>
      </c>
      <c r="J1200">
        <v>322.2</v>
      </c>
      <c r="K1200">
        <v>323.39999999999998</v>
      </c>
      <c r="L1200">
        <v>326.2</v>
      </c>
      <c r="M1200">
        <v>330.9</v>
      </c>
      <c r="N1200">
        <v>336.04</v>
      </c>
      <c r="O1200">
        <v>336.04</v>
      </c>
      <c r="P1200" t="s">
        <v>410</v>
      </c>
      <c r="Q1200" t="s">
        <v>381</v>
      </c>
      <c r="R1200" t="s">
        <v>398</v>
      </c>
      <c r="S1200" t="s">
        <v>399</v>
      </c>
      <c r="T1200" t="s">
        <v>399</v>
      </c>
    </row>
    <row r="1201" spans="1:20" ht="12.75" customHeight="1">
      <c r="A1201" t="s">
        <v>2541</v>
      </c>
      <c r="B1201" t="s">
        <v>404</v>
      </c>
      <c r="C1201" t="s">
        <v>2542</v>
      </c>
      <c r="D1201">
        <v>0</v>
      </c>
      <c r="E1201">
        <v>0.36</v>
      </c>
      <c r="F1201">
        <v>1.56</v>
      </c>
      <c r="G1201">
        <v>4.9800000000000004</v>
      </c>
      <c r="H1201">
        <v>4.58</v>
      </c>
      <c r="I1201">
        <v>6.72</v>
      </c>
      <c r="J1201">
        <v>6.26</v>
      </c>
      <c r="K1201">
        <v>6.15</v>
      </c>
      <c r="L1201">
        <v>5.01</v>
      </c>
      <c r="M1201">
        <v>4.41</v>
      </c>
      <c r="N1201">
        <v>0.62</v>
      </c>
      <c r="O1201">
        <v>0</v>
      </c>
      <c r="P1201" t="s">
        <v>410</v>
      </c>
      <c r="Q1201" t="s">
        <v>381</v>
      </c>
      <c r="R1201" t="s">
        <v>398</v>
      </c>
      <c r="S1201" t="s">
        <v>399</v>
      </c>
      <c r="T1201" t="s">
        <v>399</v>
      </c>
    </row>
    <row r="1202" spans="1:20" ht="12.75" customHeight="1">
      <c r="A1202" t="s">
        <v>2543</v>
      </c>
      <c r="B1202" t="s">
        <v>404</v>
      </c>
      <c r="C1202" t="s">
        <v>2544</v>
      </c>
      <c r="D1202">
        <v>0</v>
      </c>
      <c r="E1202">
        <v>0.36</v>
      </c>
      <c r="F1202">
        <v>1.56</v>
      </c>
      <c r="G1202">
        <v>4.9800000000000004</v>
      </c>
      <c r="H1202">
        <v>4.58</v>
      </c>
      <c r="I1202">
        <v>6.72</v>
      </c>
      <c r="J1202">
        <v>6.26</v>
      </c>
      <c r="K1202">
        <v>6.15</v>
      </c>
      <c r="L1202">
        <v>5.01</v>
      </c>
      <c r="M1202">
        <v>4.41</v>
      </c>
      <c r="N1202">
        <v>0.62</v>
      </c>
      <c r="O1202">
        <v>0</v>
      </c>
      <c r="P1202" t="s">
        <v>410</v>
      </c>
      <c r="Q1202" t="s">
        <v>381</v>
      </c>
      <c r="R1202" t="s">
        <v>398</v>
      </c>
      <c r="S1202" t="s">
        <v>399</v>
      </c>
      <c r="T1202" t="s">
        <v>399</v>
      </c>
    </row>
    <row r="1203" spans="1:20" ht="12.75" customHeight="1">
      <c r="A1203" t="s">
        <v>2545</v>
      </c>
      <c r="B1203" t="s">
        <v>380</v>
      </c>
      <c r="C1203" t="s">
        <v>2546</v>
      </c>
      <c r="D1203">
        <v>0.1</v>
      </c>
      <c r="E1203">
        <v>0.1</v>
      </c>
      <c r="F1203">
        <v>0.1</v>
      </c>
      <c r="G1203">
        <v>0.1</v>
      </c>
      <c r="H1203">
        <v>0.1</v>
      </c>
      <c r="I1203">
        <v>0.1</v>
      </c>
      <c r="J1203">
        <v>0.1</v>
      </c>
      <c r="K1203">
        <v>0.1</v>
      </c>
      <c r="L1203">
        <v>0.1</v>
      </c>
      <c r="M1203">
        <v>0.1</v>
      </c>
      <c r="N1203">
        <v>0.1</v>
      </c>
      <c r="O1203">
        <v>0.1</v>
      </c>
      <c r="P1203" t="s">
        <v>410</v>
      </c>
      <c r="Q1203" t="s">
        <v>383</v>
      </c>
      <c r="R1203" t="s">
        <v>398</v>
      </c>
      <c r="S1203" t="s">
        <v>399</v>
      </c>
      <c r="T1203" t="s">
        <v>399</v>
      </c>
    </row>
    <row r="1204" spans="1:20" ht="12.75" customHeight="1">
      <c r="A1204" t="s">
        <v>2547</v>
      </c>
      <c r="B1204" t="s">
        <v>380</v>
      </c>
      <c r="C1204" t="s">
        <v>399</v>
      </c>
      <c r="D1204" t="s">
        <v>399</v>
      </c>
      <c r="E1204" t="s">
        <v>399</v>
      </c>
      <c r="F1204" t="s">
        <v>399</v>
      </c>
      <c r="G1204" t="s">
        <v>399</v>
      </c>
      <c r="H1204" t="s">
        <v>399</v>
      </c>
      <c r="I1204">
        <v>0.99</v>
      </c>
      <c r="J1204">
        <v>0.99</v>
      </c>
      <c r="K1204">
        <v>0.99</v>
      </c>
      <c r="L1204">
        <v>0.99</v>
      </c>
      <c r="M1204">
        <v>0.99</v>
      </c>
      <c r="N1204">
        <v>0.99</v>
      </c>
      <c r="O1204">
        <v>0.99</v>
      </c>
      <c r="P1204" t="s">
        <v>410</v>
      </c>
      <c r="Q1204" t="s">
        <v>383</v>
      </c>
      <c r="R1204" t="s">
        <v>398</v>
      </c>
      <c r="S1204" t="s">
        <v>399</v>
      </c>
      <c r="T1204" t="s">
        <v>399</v>
      </c>
    </row>
    <row r="1205" spans="1:20" ht="12.75" customHeight="1">
      <c r="A1205" t="s">
        <v>2548</v>
      </c>
      <c r="B1205" t="s">
        <v>380</v>
      </c>
      <c r="C1205" t="s">
        <v>2548</v>
      </c>
      <c r="D1205">
        <v>1</v>
      </c>
      <c r="E1205">
        <v>1</v>
      </c>
      <c r="F1205">
        <v>1</v>
      </c>
      <c r="G1205">
        <v>1</v>
      </c>
      <c r="H1205">
        <v>1</v>
      </c>
      <c r="I1205">
        <v>1</v>
      </c>
      <c r="J1205">
        <v>1</v>
      </c>
      <c r="K1205">
        <v>1</v>
      </c>
      <c r="L1205">
        <v>1</v>
      </c>
      <c r="M1205">
        <v>1</v>
      </c>
      <c r="N1205">
        <v>1</v>
      </c>
      <c r="O1205">
        <v>1</v>
      </c>
      <c r="P1205" t="s">
        <v>410</v>
      </c>
      <c r="Q1205" t="s">
        <v>383</v>
      </c>
      <c r="R1205" t="s">
        <v>398</v>
      </c>
      <c r="S1205" t="s">
        <v>399</v>
      </c>
      <c r="T1205" t="s">
        <v>399</v>
      </c>
    </row>
    <row r="1206" spans="1:20" ht="12.75" customHeight="1">
      <c r="A1206" t="s">
        <v>2549</v>
      </c>
      <c r="B1206" t="s">
        <v>380</v>
      </c>
      <c r="C1206" t="s">
        <v>399</v>
      </c>
      <c r="D1206" t="s">
        <v>399</v>
      </c>
      <c r="E1206" t="s">
        <v>399</v>
      </c>
      <c r="F1206" t="s">
        <v>399</v>
      </c>
      <c r="G1206" t="s">
        <v>399</v>
      </c>
      <c r="H1206" t="s">
        <v>399</v>
      </c>
      <c r="I1206" t="s">
        <v>399</v>
      </c>
      <c r="J1206" t="s">
        <v>399</v>
      </c>
      <c r="K1206">
        <v>0.99</v>
      </c>
      <c r="L1206">
        <v>0.99</v>
      </c>
      <c r="M1206">
        <v>0.99</v>
      </c>
      <c r="N1206">
        <v>0.99</v>
      </c>
      <c r="O1206">
        <v>0.99</v>
      </c>
      <c r="P1206" t="s">
        <v>410</v>
      </c>
      <c r="Q1206" t="s">
        <v>383</v>
      </c>
      <c r="R1206" t="s">
        <v>398</v>
      </c>
      <c r="S1206" t="s">
        <v>399</v>
      </c>
      <c r="T1206" t="s">
        <v>399</v>
      </c>
    </row>
    <row r="1207" spans="1:20" ht="12.75" customHeight="1">
      <c r="A1207" t="s">
        <v>2550</v>
      </c>
      <c r="B1207" t="s">
        <v>380</v>
      </c>
      <c r="C1207" t="s">
        <v>399</v>
      </c>
      <c r="D1207">
        <v>0.45</v>
      </c>
      <c r="E1207">
        <v>0.45</v>
      </c>
      <c r="F1207">
        <v>0.45</v>
      </c>
      <c r="G1207">
        <v>0.45</v>
      </c>
      <c r="H1207">
        <v>0.45</v>
      </c>
      <c r="I1207">
        <v>0.45</v>
      </c>
      <c r="J1207">
        <v>0.45</v>
      </c>
      <c r="K1207">
        <v>0.45</v>
      </c>
      <c r="L1207">
        <v>0.45</v>
      </c>
      <c r="M1207">
        <v>0.45</v>
      </c>
      <c r="N1207">
        <v>0.45</v>
      </c>
      <c r="O1207">
        <v>0.45</v>
      </c>
      <c r="P1207" t="s">
        <v>410</v>
      </c>
      <c r="Q1207" t="s">
        <v>383</v>
      </c>
      <c r="R1207" t="s">
        <v>398</v>
      </c>
      <c r="S1207" t="s">
        <v>399</v>
      </c>
      <c r="T1207" t="s">
        <v>399</v>
      </c>
    </row>
    <row r="1208" spans="1:20" ht="12.75" customHeight="1">
      <c r="A1208" t="s">
        <v>2551</v>
      </c>
      <c r="B1208" t="s">
        <v>380</v>
      </c>
      <c r="C1208" t="s">
        <v>399</v>
      </c>
      <c r="D1208">
        <v>1</v>
      </c>
      <c r="E1208">
        <v>1</v>
      </c>
      <c r="F1208">
        <v>1</v>
      </c>
      <c r="G1208">
        <v>1</v>
      </c>
      <c r="H1208">
        <v>1</v>
      </c>
      <c r="I1208">
        <v>1</v>
      </c>
      <c r="J1208">
        <v>1</v>
      </c>
      <c r="K1208">
        <v>1</v>
      </c>
      <c r="L1208">
        <v>1</v>
      </c>
      <c r="M1208">
        <v>1</v>
      </c>
      <c r="N1208">
        <v>1</v>
      </c>
      <c r="O1208">
        <v>1</v>
      </c>
      <c r="P1208" t="s">
        <v>410</v>
      </c>
      <c r="Q1208" t="s">
        <v>383</v>
      </c>
      <c r="R1208" t="s">
        <v>398</v>
      </c>
      <c r="S1208" t="s">
        <v>399</v>
      </c>
      <c r="T1208" t="s">
        <v>399</v>
      </c>
    </row>
    <row r="1209" spans="1:20" ht="12.75" customHeight="1">
      <c r="A1209" t="s">
        <v>2552</v>
      </c>
      <c r="B1209" t="s">
        <v>380</v>
      </c>
      <c r="C1209" t="s">
        <v>399</v>
      </c>
      <c r="D1209" t="s">
        <v>399</v>
      </c>
      <c r="E1209" t="s">
        <v>399</v>
      </c>
      <c r="F1209" t="s">
        <v>399</v>
      </c>
      <c r="G1209" t="s">
        <v>399</v>
      </c>
      <c r="H1209" t="s">
        <v>399</v>
      </c>
      <c r="I1209">
        <v>0.99</v>
      </c>
      <c r="J1209">
        <v>0.99</v>
      </c>
      <c r="K1209">
        <v>0.99</v>
      </c>
      <c r="L1209">
        <v>0.99</v>
      </c>
      <c r="M1209">
        <v>0.99</v>
      </c>
      <c r="N1209">
        <v>0.99</v>
      </c>
      <c r="O1209">
        <v>0.99</v>
      </c>
      <c r="P1209" t="s">
        <v>410</v>
      </c>
      <c r="Q1209" t="s">
        <v>383</v>
      </c>
      <c r="R1209" t="s">
        <v>398</v>
      </c>
      <c r="S1209" t="s">
        <v>399</v>
      </c>
      <c r="T1209" t="s">
        <v>399</v>
      </c>
    </row>
    <row r="1210" spans="1:20" ht="12.75" customHeight="1">
      <c r="A1210" t="s">
        <v>2553</v>
      </c>
      <c r="B1210" t="s">
        <v>380</v>
      </c>
      <c r="C1210" t="s">
        <v>399</v>
      </c>
      <c r="D1210" t="s">
        <v>399</v>
      </c>
      <c r="E1210" t="s">
        <v>399</v>
      </c>
      <c r="F1210" t="s">
        <v>399</v>
      </c>
      <c r="G1210" t="s">
        <v>399</v>
      </c>
      <c r="H1210" t="s">
        <v>399</v>
      </c>
      <c r="I1210">
        <v>0.99</v>
      </c>
      <c r="J1210">
        <v>0.99</v>
      </c>
      <c r="K1210">
        <v>0.99</v>
      </c>
      <c r="L1210">
        <v>0.99</v>
      </c>
      <c r="M1210">
        <v>0.99</v>
      </c>
      <c r="N1210">
        <v>0.99</v>
      </c>
      <c r="O1210">
        <v>0.99</v>
      </c>
      <c r="P1210" t="s">
        <v>410</v>
      </c>
      <c r="Q1210" t="s">
        <v>383</v>
      </c>
      <c r="R1210" t="s">
        <v>398</v>
      </c>
      <c r="S1210" t="s">
        <v>399</v>
      </c>
      <c r="T1210" t="s">
        <v>399</v>
      </c>
    </row>
    <row r="1211" spans="1:20" ht="12.75" customHeight="1">
      <c r="A1211" t="s">
        <v>2554</v>
      </c>
      <c r="B1211" t="s">
        <v>380</v>
      </c>
      <c r="C1211" t="s">
        <v>399</v>
      </c>
      <c r="D1211" t="s">
        <v>399</v>
      </c>
      <c r="E1211" t="s">
        <v>399</v>
      </c>
      <c r="F1211" t="s">
        <v>399</v>
      </c>
      <c r="G1211" t="s">
        <v>399</v>
      </c>
      <c r="H1211" t="s">
        <v>399</v>
      </c>
      <c r="I1211">
        <v>0.99</v>
      </c>
      <c r="J1211">
        <v>0.99</v>
      </c>
      <c r="K1211">
        <v>0.99</v>
      </c>
      <c r="L1211">
        <v>0.99</v>
      </c>
      <c r="M1211">
        <v>0.99</v>
      </c>
      <c r="N1211">
        <v>0.99</v>
      </c>
      <c r="O1211">
        <v>0.99</v>
      </c>
      <c r="P1211" t="s">
        <v>410</v>
      </c>
      <c r="Q1211" t="s">
        <v>383</v>
      </c>
      <c r="R1211" t="s">
        <v>398</v>
      </c>
      <c r="S1211" t="s">
        <v>399</v>
      </c>
      <c r="T1211" t="s">
        <v>399</v>
      </c>
    </row>
    <row r="1212" spans="1:20" ht="12.75" customHeight="1">
      <c r="A1212" t="s">
        <v>2555</v>
      </c>
      <c r="B1212" t="s">
        <v>380</v>
      </c>
      <c r="C1212" t="s">
        <v>2555</v>
      </c>
      <c r="D1212">
        <v>3</v>
      </c>
      <c r="E1212">
        <v>3</v>
      </c>
      <c r="F1212">
        <v>3</v>
      </c>
      <c r="G1212">
        <v>3</v>
      </c>
      <c r="H1212">
        <v>3</v>
      </c>
      <c r="I1212">
        <v>3</v>
      </c>
      <c r="J1212">
        <v>3</v>
      </c>
      <c r="K1212">
        <v>4</v>
      </c>
      <c r="L1212">
        <v>4</v>
      </c>
      <c r="M1212">
        <v>4</v>
      </c>
      <c r="N1212">
        <v>4</v>
      </c>
      <c r="O1212">
        <v>4</v>
      </c>
      <c r="P1212" t="s">
        <v>410</v>
      </c>
      <c r="Q1212" t="s">
        <v>383</v>
      </c>
      <c r="R1212" t="s">
        <v>398</v>
      </c>
      <c r="S1212" t="s">
        <v>399</v>
      </c>
      <c r="T1212" t="s">
        <v>399</v>
      </c>
    </row>
    <row r="1213" spans="1:20" ht="12.75" customHeight="1">
      <c r="A1213" t="s">
        <v>2556</v>
      </c>
      <c r="B1213" t="s">
        <v>380</v>
      </c>
      <c r="C1213" t="s">
        <v>2556</v>
      </c>
      <c r="D1213">
        <v>3</v>
      </c>
      <c r="E1213">
        <v>3</v>
      </c>
      <c r="F1213">
        <v>3</v>
      </c>
      <c r="G1213">
        <v>3</v>
      </c>
      <c r="H1213">
        <v>3</v>
      </c>
      <c r="I1213">
        <v>3</v>
      </c>
      <c r="J1213">
        <v>3</v>
      </c>
      <c r="K1213">
        <v>3</v>
      </c>
      <c r="L1213">
        <v>3</v>
      </c>
      <c r="M1213">
        <v>3</v>
      </c>
      <c r="N1213">
        <v>3</v>
      </c>
      <c r="O1213">
        <v>3</v>
      </c>
      <c r="P1213" t="s">
        <v>410</v>
      </c>
      <c r="Q1213" t="s">
        <v>383</v>
      </c>
      <c r="R1213" t="s">
        <v>398</v>
      </c>
      <c r="S1213" t="s">
        <v>399</v>
      </c>
      <c r="T1213" t="s">
        <v>399</v>
      </c>
    </row>
    <row r="1214" spans="1:20" ht="12.75" customHeight="1">
      <c r="A1214" t="s">
        <v>2557</v>
      </c>
      <c r="B1214" t="s">
        <v>380</v>
      </c>
      <c r="C1214" t="s">
        <v>2557</v>
      </c>
      <c r="D1214">
        <v>3</v>
      </c>
      <c r="E1214">
        <v>3</v>
      </c>
      <c r="F1214">
        <v>3</v>
      </c>
      <c r="G1214">
        <v>3</v>
      </c>
      <c r="H1214">
        <v>3</v>
      </c>
      <c r="I1214">
        <v>3</v>
      </c>
      <c r="J1214">
        <v>3</v>
      </c>
      <c r="K1214">
        <v>3</v>
      </c>
      <c r="L1214">
        <v>3</v>
      </c>
      <c r="M1214">
        <v>3</v>
      </c>
      <c r="N1214">
        <v>3</v>
      </c>
      <c r="O1214">
        <v>3</v>
      </c>
      <c r="P1214" t="s">
        <v>410</v>
      </c>
      <c r="Q1214" t="s">
        <v>383</v>
      </c>
      <c r="R1214" t="s">
        <v>398</v>
      </c>
      <c r="S1214" t="s">
        <v>399</v>
      </c>
      <c r="T1214" t="s">
        <v>399</v>
      </c>
    </row>
    <row r="1215" spans="1:20" ht="12.75" customHeight="1">
      <c r="A1215" t="s">
        <v>2558</v>
      </c>
      <c r="B1215" t="s">
        <v>380</v>
      </c>
      <c r="C1215" t="s">
        <v>2559</v>
      </c>
      <c r="D1215">
        <v>3.4</v>
      </c>
      <c r="E1215">
        <v>3.4</v>
      </c>
      <c r="F1215">
        <v>3.4</v>
      </c>
      <c r="G1215">
        <v>3.4</v>
      </c>
      <c r="H1215">
        <v>3.4</v>
      </c>
      <c r="I1215">
        <v>3.4</v>
      </c>
      <c r="J1215">
        <v>3.4</v>
      </c>
      <c r="K1215">
        <v>3.4</v>
      </c>
      <c r="L1215">
        <v>3.4</v>
      </c>
      <c r="M1215">
        <v>3.4</v>
      </c>
      <c r="N1215">
        <v>3.4</v>
      </c>
      <c r="O1215">
        <v>3.4</v>
      </c>
      <c r="P1215" t="s">
        <v>410</v>
      </c>
      <c r="Q1215" t="s">
        <v>383</v>
      </c>
      <c r="R1215" t="s">
        <v>398</v>
      </c>
      <c r="S1215" t="s">
        <v>399</v>
      </c>
      <c r="T1215" t="s">
        <v>399</v>
      </c>
    </row>
    <row r="1216" spans="1:20" ht="12.75" customHeight="1">
      <c r="A1216" t="s">
        <v>2560</v>
      </c>
      <c r="B1216" t="s">
        <v>380</v>
      </c>
      <c r="C1216" t="s">
        <v>399</v>
      </c>
      <c r="D1216" t="s">
        <v>399</v>
      </c>
      <c r="E1216" t="s">
        <v>399</v>
      </c>
      <c r="F1216" t="s">
        <v>399</v>
      </c>
      <c r="G1216" t="s">
        <v>399</v>
      </c>
      <c r="H1216">
        <v>1.6</v>
      </c>
      <c r="I1216">
        <v>1.6</v>
      </c>
      <c r="J1216">
        <v>1.8</v>
      </c>
      <c r="K1216">
        <v>1.8</v>
      </c>
      <c r="L1216">
        <v>1.8</v>
      </c>
      <c r="M1216">
        <v>1.8</v>
      </c>
      <c r="N1216">
        <v>1.8</v>
      </c>
      <c r="O1216">
        <v>1.8</v>
      </c>
      <c r="P1216" t="s">
        <v>410</v>
      </c>
      <c r="Q1216" t="s">
        <v>383</v>
      </c>
      <c r="R1216" t="s">
        <v>398</v>
      </c>
      <c r="S1216" t="s">
        <v>399</v>
      </c>
      <c r="T1216" t="s">
        <v>399</v>
      </c>
    </row>
    <row r="1217" spans="1:20" ht="12.75" customHeight="1">
      <c r="A1217" t="s">
        <v>2561</v>
      </c>
      <c r="B1217" t="s">
        <v>380</v>
      </c>
      <c r="C1217" t="s">
        <v>399</v>
      </c>
      <c r="D1217" t="s">
        <v>399</v>
      </c>
      <c r="E1217" t="s">
        <v>399</v>
      </c>
      <c r="F1217" t="s">
        <v>399</v>
      </c>
      <c r="G1217" t="s">
        <v>399</v>
      </c>
      <c r="H1217">
        <v>0.2</v>
      </c>
      <c r="I1217">
        <v>0.3</v>
      </c>
      <c r="J1217">
        <v>1.5</v>
      </c>
      <c r="K1217">
        <v>1.5</v>
      </c>
      <c r="L1217">
        <v>1.5</v>
      </c>
      <c r="M1217">
        <v>1.5</v>
      </c>
      <c r="N1217">
        <v>1.5</v>
      </c>
      <c r="O1217">
        <v>1.5</v>
      </c>
      <c r="P1217" t="s">
        <v>410</v>
      </c>
      <c r="Q1217" t="s">
        <v>383</v>
      </c>
      <c r="R1217" t="s">
        <v>398</v>
      </c>
      <c r="S1217" t="s">
        <v>399</v>
      </c>
      <c r="T1217" t="s">
        <v>399</v>
      </c>
    </row>
    <row r="1218" spans="1:20" ht="12.75" customHeight="1">
      <c r="A1218" t="s">
        <v>2562</v>
      </c>
      <c r="B1218" t="s">
        <v>380</v>
      </c>
      <c r="C1218" t="s">
        <v>399</v>
      </c>
      <c r="D1218" t="s">
        <v>399</v>
      </c>
      <c r="E1218" t="s">
        <v>399</v>
      </c>
      <c r="F1218" t="s">
        <v>399</v>
      </c>
      <c r="G1218" t="s">
        <v>399</v>
      </c>
      <c r="H1218">
        <v>0.3</v>
      </c>
      <c r="I1218">
        <v>0.4</v>
      </c>
      <c r="J1218">
        <v>1</v>
      </c>
      <c r="K1218">
        <v>1</v>
      </c>
      <c r="L1218">
        <v>1</v>
      </c>
      <c r="M1218">
        <v>1</v>
      </c>
      <c r="N1218">
        <v>1</v>
      </c>
      <c r="O1218">
        <v>1</v>
      </c>
      <c r="P1218" t="s">
        <v>410</v>
      </c>
      <c r="Q1218" t="s">
        <v>383</v>
      </c>
      <c r="R1218" t="s">
        <v>398</v>
      </c>
      <c r="S1218" t="s">
        <v>399</v>
      </c>
      <c r="T1218" t="s">
        <v>399</v>
      </c>
    </row>
    <row r="1219" spans="1:20" ht="12.75" customHeight="1">
      <c r="A1219" t="s">
        <v>2563</v>
      </c>
      <c r="B1219" t="s">
        <v>380</v>
      </c>
      <c r="C1219" t="s">
        <v>399</v>
      </c>
      <c r="D1219" t="s">
        <v>399</v>
      </c>
      <c r="E1219" t="s">
        <v>399</v>
      </c>
      <c r="F1219" t="s">
        <v>399</v>
      </c>
      <c r="G1219" t="s">
        <v>399</v>
      </c>
      <c r="H1219">
        <v>0.3</v>
      </c>
      <c r="I1219">
        <v>0.4</v>
      </c>
      <c r="J1219">
        <v>0.6</v>
      </c>
      <c r="K1219">
        <v>0.6</v>
      </c>
      <c r="L1219">
        <v>0.6</v>
      </c>
      <c r="M1219">
        <v>0.6</v>
      </c>
      <c r="N1219">
        <v>0.6</v>
      </c>
      <c r="O1219">
        <v>0.6</v>
      </c>
      <c r="P1219" t="s">
        <v>410</v>
      </c>
      <c r="Q1219" t="s">
        <v>383</v>
      </c>
      <c r="R1219" t="s">
        <v>398</v>
      </c>
      <c r="S1219" t="s">
        <v>399</v>
      </c>
      <c r="T1219" t="s">
        <v>399</v>
      </c>
    </row>
    <row r="1220" spans="1:20" ht="12.75" customHeight="1">
      <c r="A1220" t="s">
        <v>2564</v>
      </c>
      <c r="B1220" t="s">
        <v>380</v>
      </c>
      <c r="C1220" t="s">
        <v>399</v>
      </c>
      <c r="D1220" t="s">
        <v>399</v>
      </c>
      <c r="E1220" t="s">
        <v>399</v>
      </c>
      <c r="F1220" t="s">
        <v>399</v>
      </c>
      <c r="G1220" t="s">
        <v>399</v>
      </c>
      <c r="H1220" t="s">
        <v>399</v>
      </c>
      <c r="I1220">
        <v>0.1</v>
      </c>
      <c r="J1220">
        <v>0.1</v>
      </c>
      <c r="K1220">
        <v>0.1</v>
      </c>
      <c r="L1220">
        <v>0.1</v>
      </c>
      <c r="M1220">
        <v>0.1</v>
      </c>
      <c r="N1220">
        <v>0.1</v>
      </c>
      <c r="O1220">
        <v>0.1</v>
      </c>
      <c r="P1220" t="s">
        <v>410</v>
      </c>
      <c r="Q1220" t="s">
        <v>383</v>
      </c>
      <c r="R1220" t="s">
        <v>398</v>
      </c>
      <c r="S1220" t="s">
        <v>399</v>
      </c>
      <c r="T1220" t="s">
        <v>399</v>
      </c>
    </row>
    <row r="1221" spans="1:20" ht="12.75" customHeight="1">
      <c r="A1221" t="s">
        <v>2565</v>
      </c>
      <c r="B1221" t="s">
        <v>380</v>
      </c>
      <c r="C1221" t="s">
        <v>399</v>
      </c>
      <c r="D1221" t="s">
        <v>399</v>
      </c>
      <c r="E1221" t="s">
        <v>399</v>
      </c>
      <c r="F1221" t="s">
        <v>399</v>
      </c>
      <c r="G1221" t="s">
        <v>399</v>
      </c>
      <c r="H1221" t="s">
        <v>399</v>
      </c>
      <c r="I1221">
        <v>0.99</v>
      </c>
      <c r="J1221">
        <v>0.99</v>
      </c>
      <c r="K1221">
        <v>0.99</v>
      </c>
      <c r="L1221">
        <v>0.99</v>
      </c>
      <c r="M1221">
        <v>0.99</v>
      </c>
      <c r="N1221">
        <v>0.99</v>
      </c>
      <c r="O1221">
        <v>0.99</v>
      </c>
      <c r="P1221" t="s">
        <v>410</v>
      </c>
      <c r="Q1221" t="s">
        <v>383</v>
      </c>
      <c r="R1221" t="s">
        <v>398</v>
      </c>
      <c r="S1221" t="s">
        <v>399</v>
      </c>
      <c r="T1221" t="s">
        <v>399</v>
      </c>
    </row>
    <row r="1222" spans="1:20" ht="12.75" customHeight="1">
      <c r="A1222" t="s">
        <v>2566</v>
      </c>
      <c r="B1222" t="s">
        <v>380</v>
      </c>
      <c r="C1222" t="s">
        <v>399</v>
      </c>
      <c r="D1222" t="s">
        <v>399</v>
      </c>
      <c r="E1222" t="s">
        <v>399</v>
      </c>
      <c r="F1222" t="s">
        <v>399</v>
      </c>
      <c r="G1222" t="s">
        <v>399</v>
      </c>
      <c r="H1222" t="s">
        <v>399</v>
      </c>
      <c r="I1222" t="s">
        <v>399</v>
      </c>
      <c r="J1222" t="s">
        <v>399</v>
      </c>
      <c r="K1222">
        <v>0.99</v>
      </c>
      <c r="L1222">
        <v>0.99</v>
      </c>
      <c r="M1222">
        <v>0.99</v>
      </c>
      <c r="N1222">
        <v>0.99</v>
      </c>
      <c r="O1222">
        <v>0.99</v>
      </c>
      <c r="P1222" t="s">
        <v>410</v>
      </c>
      <c r="Q1222" t="s">
        <v>383</v>
      </c>
      <c r="R1222" t="s">
        <v>398</v>
      </c>
      <c r="S1222" t="s">
        <v>399</v>
      </c>
      <c r="T1222" t="s">
        <v>399</v>
      </c>
    </row>
    <row r="1223" spans="1:20" ht="12.75" customHeight="1">
      <c r="A1223" t="s">
        <v>2567</v>
      </c>
      <c r="B1223" t="s">
        <v>380</v>
      </c>
      <c r="C1223" t="s">
        <v>399</v>
      </c>
      <c r="D1223" t="s">
        <v>399</v>
      </c>
      <c r="E1223" t="s">
        <v>399</v>
      </c>
      <c r="F1223" t="s">
        <v>399</v>
      </c>
      <c r="G1223" t="s">
        <v>399</v>
      </c>
      <c r="H1223" t="s">
        <v>399</v>
      </c>
      <c r="I1223" t="s">
        <v>399</v>
      </c>
      <c r="J1223" t="s">
        <v>399</v>
      </c>
      <c r="K1223">
        <v>0.99</v>
      </c>
      <c r="L1223">
        <v>0.99</v>
      </c>
      <c r="M1223">
        <v>0.99</v>
      </c>
      <c r="N1223">
        <v>0.99</v>
      </c>
      <c r="O1223">
        <v>0.99</v>
      </c>
      <c r="P1223" t="s">
        <v>410</v>
      </c>
      <c r="Q1223" t="s">
        <v>383</v>
      </c>
      <c r="R1223" t="s">
        <v>398</v>
      </c>
      <c r="S1223" t="s">
        <v>399</v>
      </c>
      <c r="T1223" t="s">
        <v>399</v>
      </c>
    </row>
    <row r="1224" spans="1:20" ht="12.75" customHeight="1">
      <c r="A1224" t="s">
        <v>2568</v>
      </c>
      <c r="B1224" t="s">
        <v>380</v>
      </c>
      <c r="C1224" t="s">
        <v>399</v>
      </c>
      <c r="D1224" t="s">
        <v>399</v>
      </c>
      <c r="E1224" t="s">
        <v>399</v>
      </c>
      <c r="F1224" t="s">
        <v>399</v>
      </c>
      <c r="G1224" t="s">
        <v>399</v>
      </c>
      <c r="H1224" t="s">
        <v>399</v>
      </c>
      <c r="I1224" t="s">
        <v>399</v>
      </c>
      <c r="J1224" t="s">
        <v>399</v>
      </c>
      <c r="K1224">
        <v>0.99</v>
      </c>
      <c r="L1224">
        <v>0.99</v>
      </c>
      <c r="M1224">
        <v>0.99</v>
      </c>
      <c r="N1224">
        <v>0.99</v>
      </c>
      <c r="O1224">
        <v>0.99</v>
      </c>
      <c r="P1224" t="s">
        <v>410</v>
      </c>
      <c r="Q1224" t="s">
        <v>383</v>
      </c>
      <c r="R1224" t="s">
        <v>398</v>
      </c>
      <c r="S1224" t="s">
        <v>399</v>
      </c>
      <c r="T1224" t="s">
        <v>399</v>
      </c>
    </row>
    <row r="1225" spans="1:20" ht="12.75" customHeight="1">
      <c r="A1225" t="s">
        <v>2569</v>
      </c>
      <c r="B1225" t="s">
        <v>380</v>
      </c>
      <c r="C1225" t="s">
        <v>399</v>
      </c>
      <c r="D1225" t="s">
        <v>399</v>
      </c>
      <c r="E1225" t="s">
        <v>399</v>
      </c>
      <c r="F1225" t="s">
        <v>399</v>
      </c>
      <c r="G1225" t="s">
        <v>399</v>
      </c>
      <c r="H1225" t="s">
        <v>399</v>
      </c>
      <c r="I1225" t="s">
        <v>399</v>
      </c>
      <c r="J1225" t="s">
        <v>399</v>
      </c>
      <c r="K1225">
        <v>0.99</v>
      </c>
      <c r="L1225">
        <v>0.99</v>
      </c>
      <c r="M1225">
        <v>0.99</v>
      </c>
      <c r="N1225">
        <v>0.99</v>
      </c>
      <c r="O1225">
        <v>0.99</v>
      </c>
      <c r="P1225" t="s">
        <v>410</v>
      </c>
      <c r="Q1225" t="s">
        <v>383</v>
      </c>
      <c r="R1225" t="s">
        <v>398</v>
      </c>
      <c r="S1225" t="s">
        <v>399</v>
      </c>
      <c r="T1225" t="s">
        <v>399</v>
      </c>
    </row>
    <row r="1226" spans="1:20" ht="12.75" customHeight="1">
      <c r="A1226" t="s">
        <v>2570</v>
      </c>
      <c r="B1226" t="s">
        <v>380</v>
      </c>
      <c r="C1226" t="s">
        <v>399</v>
      </c>
      <c r="D1226" t="s">
        <v>399</v>
      </c>
      <c r="E1226" t="s">
        <v>399</v>
      </c>
      <c r="F1226" t="s">
        <v>399</v>
      </c>
      <c r="G1226" t="s">
        <v>399</v>
      </c>
      <c r="H1226" t="s">
        <v>399</v>
      </c>
      <c r="I1226" t="s">
        <v>399</v>
      </c>
      <c r="J1226" t="s">
        <v>399</v>
      </c>
      <c r="K1226">
        <v>0.99</v>
      </c>
      <c r="L1226">
        <v>0.99</v>
      </c>
      <c r="M1226">
        <v>0.99</v>
      </c>
      <c r="N1226">
        <v>0.99</v>
      </c>
      <c r="O1226">
        <v>0.99</v>
      </c>
      <c r="P1226" t="s">
        <v>410</v>
      </c>
      <c r="Q1226" t="s">
        <v>383</v>
      </c>
      <c r="R1226" t="s">
        <v>398</v>
      </c>
      <c r="S1226" t="s">
        <v>399</v>
      </c>
      <c r="T1226" t="s">
        <v>399</v>
      </c>
    </row>
    <row r="1227" spans="1:20" ht="12.75" customHeight="1">
      <c r="A1227" t="s">
        <v>2571</v>
      </c>
      <c r="B1227" t="s">
        <v>380</v>
      </c>
      <c r="C1227" t="s">
        <v>2572</v>
      </c>
      <c r="D1227">
        <v>0.28000000000000003</v>
      </c>
      <c r="E1227">
        <v>0.65</v>
      </c>
      <c r="F1227">
        <v>0.65</v>
      </c>
      <c r="G1227">
        <v>0.65</v>
      </c>
      <c r="H1227">
        <v>0.65</v>
      </c>
      <c r="I1227">
        <v>0.65</v>
      </c>
      <c r="J1227">
        <v>0.65</v>
      </c>
      <c r="K1227">
        <v>0.65</v>
      </c>
      <c r="L1227">
        <v>0.65</v>
      </c>
      <c r="M1227">
        <v>0.65</v>
      </c>
      <c r="N1227">
        <v>0.65</v>
      </c>
      <c r="O1227">
        <v>0.65</v>
      </c>
      <c r="P1227" t="s">
        <v>410</v>
      </c>
      <c r="Q1227" t="s">
        <v>383</v>
      </c>
      <c r="R1227" t="s">
        <v>398</v>
      </c>
      <c r="S1227" t="s">
        <v>399</v>
      </c>
      <c r="T1227" t="s">
        <v>399</v>
      </c>
    </row>
    <row r="1228" spans="1:20" ht="12.75" customHeight="1">
      <c r="A1228" t="s">
        <v>2573</v>
      </c>
      <c r="B1228" t="s">
        <v>380</v>
      </c>
      <c r="C1228" t="s">
        <v>399</v>
      </c>
      <c r="D1228">
        <v>0.3</v>
      </c>
      <c r="E1228">
        <v>0.3</v>
      </c>
      <c r="F1228">
        <v>0.3</v>
      </c>
      <c r="G1228">
        <v>0.3</v>
      </c>
      <c r="H1228">
        <v>0.3</v>
      </c>
      <c r="I1228">
        <v>0.3</v>
      </c>
      <c r="J1228">
        <v>0.3</v>
      </c>
      <c r="K1228">
        <v>0.3</v>
      </c>
      <c r="L1228">
        <v>0.3</v>
      </c>
      <c r="M1228">
        <v>0.3</v>
      </c>
      <c r="N1228">
        <v>0.3</v>
      </c>
      <c r="O1228">
        <v>0.3</v>
      </c>
      <c r="P1228" t="s">
        <v>410</v>
      </c>
      <c r="Q1228" t="s">
        <v>383</v>
      </c>
      <c r="R1228" t="s">
        <v>398</v>
      </c>
      <c r="S1228" t="s">
        <v>399</v>
      </c>
      <c r="T1228" t="s">
        <v>399</v>
      </c>
    </row>
    <row r="1229" spans="1:20" ht="12.75" customHeight="1">
      <c r="A1229" t="s">
        <v>2574</v>
      </c>
      <c r="B1229" t="s">
        <v>380</v>
      </c>
      <c r="C1229" t="s">
        <v>2575</v>
      </c>
      <c r="D1229">
        <v>0.25</v>
      </c>
      <c r="E1229">
        <v>0.25</v>
      </c>
      <c r="F1229">
        <v>0.25</v>
      </c>
      <c r="G1229">
        <v>0.25</v>
      </c>
      <c r="H1229">
        <v>0.25</v>
      </c>
      <c r="I1229">
        <v>0.25</v>
      </c>
      <c r="J1229">
        <v>0.25</v>
      </c>
      <c r="K1229">
        <v>0.25</v>
      </c>
      <c r="L1229">
        <v>0.25</v>
      </c>
      <c r="M1229">
        <v>0.25</v>
      </c>
      <c r="N1229">
        <v>0.25</v>
      </c>
      <c r="O1229">
        <v>0.25</v>
      </c>
      <c r="P1229" t="s">
        <v>410</v>
      </c>
      <c r="Q1229" t="s">
        <v>383</v>
      </c>
      <c r="R1229" t="s">
        <v>398</v>
      </c>
      <c r="S1229" t="s">
        <v>399</v>
      </c>
      <c r="T1229" t="s">
        <v>399</v>
      </c>
    </row>
    <row r="1230" spans="1:20" ht="12.75" customHeight="1">
      <c r="A1230" t="s">
        <v>2576</v>
      </c>
      <c r="B1230" t="s">
        <v>380</v>
      </c>
      <c r="C1230" t="s">
        <v>2576</v>
      </c>
      <c r="D1230">
        <v>1.5</v>
      </c>
      <c r="E1230">
        <v>1.5</v>
      </c>
      <c r="F1230">
        <v>1.5</v>
      </c>
      <c r="G1230">
        <v>1.5</v>
      </c>
      <c r="H1230">
        <v>1.5</v>
      </c>
      <c r="I1230">
        <v>1.5</v>
      </c>
      <c r="J1230">
        <v>1.5</v>
      </c>
      <c r="K1230">
        <v>1.5</v>
      </c>
      <c r="L1230">
        <v>1.5</v>
      </c>
      <c r="M1230">
        <v>1.5</v>
      </c>
      <c r="N1230">
        <v>1.5</v>
      </c>
      <c r="O1230">
        <v>1.5</v>
      </c>
      <c r="P1230" t="s">
        <v>410</v>
      </c>
      <c r="Q1230" t="s">
        <v>383</v>
      </c>
      <c r="R1230" t="s">
        <v>398</v>
      </c>
      <c r="S1230" t="s">
        <v>399</v>
      </c>
      <c r="T1230" t="s">
        <v>399</v>
      </c>
    </row>
    <row r="1231" spans="1:20" ht="12.75" customHeight="1">
      <c r="A1231" t="s">
        <v>2577</v>
      </c>
      <c r="B1231" t="s">
        <v>380</v>
      </c>
      <c r="C1231" t="s">
        <v>2577</v>
      </c>
      <c r="D1231">
        <v>1.5</v>
      </c>
      <c r="E1231">
        <v>1.5</v>
      </c>
      <c r="F1231">
        <v>1.5</v>
      </c>
      <c r="G1231">
        <v>1.5</v>
      </c>
      <c r="H1231">
        <v>1.5</v>
      </c>
      <c r="I1231">
        <v>1.5</v>
      </c>
      <c r="J1231">
        <v>1.5</v>
      </c>
      <c r="K1231">
        <v>1.5</v>
      </c>
      <c r="L1231">
        <v>1.5</v>
      </c>
      <c r="M1231">
        <v>1.5</v>
      </c>
      <c r="N1231">
        <v>1.5</v>
      </c>
      <c r="O1231">
        <v>1.5</v>
      </c>
      <c r="P1231" t="s">
        <v>410</v>
      </c>
      <c r="Q1231" t="s">
        <v>383</v>
      </c>
      <c r="R1231" t="s">
        <v>398</v>
      </c>
      <c r="S1231" t="s">
        <v>399</v>
      </c>
      <c r="T1231" t="s">
        <v>399</v>
      </c>
    </row>
    <row r="1232" spans="1:20" ht="12.75" customHeight="1">
      <c r="A1232" t="s">
        <v>2578</v>
      </c>
      <c r="B1232" t="s">
        <v>380</v>
      </c>
      <c r="C1232" t="s">
        <v>2578</v>
      </c>
      <c r="D1232">
        <v>1.5</v>
      </c>
      <c r="E1232">
        <v>1.5</v>
      </c>
      <c r="F1232">
        <v>1.5</v>
      </c>
      <c r="G1232">
        <v>1.5</v>
      </c>
      <c r="H1232">
        <v>1.5</v>
      </c>
      <c r="I1232">
        <v>1.5</v>
      </c>
      <c r="J1232">
        <v>1.5</v>
      </c>
      <c r="K1232">
        <v>1.5</v>
      </c>
      <c r="L1232">
        <v>1.5</v>
      </c>
      <c r="M1232">
        <v>1.5</v>
      </c>
      <c r="N1232">
        <v>1.5</v>
      </c>
      <c r="O1232">
        <v>1.5</v>
      </c>
      <c r="P1232" t="s">
        <v>410</v>
      </c>
      <c r="Q1232" t="s">
        <v>383</v>
      </c>
      <c r="R1232" t="s">
        <v>398</v>
      </c>
      <c r="S1232" t="s">
        <v>399</v>
      </c>
      <c r="T1232" t="s">
        <v>399</v>
      </c>
    </row>
    <row r="1233" spans="1:20" ht="12.75" customHeight="1">
      <c r="A1233" t="s">
        <v>2579</v>
      </c>
      <c r="B1233" t="s">
        <v>380</v>
      </c>
      <c r="C1233" t="s">
        <v>2579</v>
      </c>
      <c r="D1233">
        <v>1.5</v>
      </c>
      <c r="E1233">
        <v>1.5</v>
      </c>
      <c r="F1233">
        <v>1.5</v>
      </c>
      <c r="G1233">
        <v>1.5</v>
      </c>
      <c r="H1233">
        <v>1.5</v>
      </c>
      <c r="I1233">
        <v>1.5</v>
      </c>
      <c r="J1233">
        <v>1.5</v>
      </c>
      <c r="K1233">
        <v>1.5</v>
      </c>
      <c r="L1233">
        <v>1.5</v>
      </c>
      <c r="M1233">
        <v>1.5</v>
      </c>
      <c r="N1233">
        <v>1.5</v>
      </c>
      <c r="O1233">
        <v>1.5</v>
      </c>
      <c r="P1233" t="s">
        <v>410</v>
      </c>
      <c r="Q1233" t="s">
        <v>383</v>
      </c>
      <c r="R1233" t="s">
        <v>398</v>
      </c>
      <c r="S1233" t="s">
        <v>399</v>
      </c>
      <c r="T1233" t="s">
        <v>399</v>
      </c>
    </row>
    <row r="1234" spans="1:20" ht="12.75" customHeight="1">
      <c r="A1234" t="s">
        <v>2580</v>
      </c>
      <c r="B1234" t="s">
        <v>380</v>
      </c>
      <c r="C1234" t="s">
        <v>2580</v>
      </c>
      <c r="D1234">
        <v>1.5</v>
      </c>
      <c r="E1234">
        <v>1.5</v>
      </c>
      <c r="F1234">
        <v>1.5</v>
      </c>
      <c r="G1234">
        <v>1.5</v>
      </c>
      <c r="H1234">
        <v>1.5</v>
      </c>
      <c r="I1234">
        <v>1.5</v>
      </c>
      <c r="J1234">
        <v>1.5</v>
      </c>
      <c r="K1234">
        <v>1.5</v>
      </c>
      <c r="L1234">
        <v>1.5</v>
      </c>
      <c r="M1234">
        <v>1.5</v>
      </c>
      <c r="N1234">
        <v>1.5</v>
      </c>
      <c r="O1234">
        <v>1.5</v>
      </c>
      <c r="P1234" t="s">
        <v>410</v>
      </c>
      <c r="Q1234" t="s">
        <v>383</v>
      </c>
      <c r="R1234" t="s">
        <v>398</v>
      </c>
      <c r="S1234" t="s">
        <v>399</v>
      </c>
      <c r="T1234" t="s">
        <v>399</v>
      </c>
    </row>
    <row r="1235" spans="1:20" ht="12.75" customHeight="1">
      <c r="A1235" t="s">
        <v>2581</v>
      </c>
      <c r="B1235" t="s">
        <v>380</v>
      </c>
      <c r="C1235" t="s">
        <v>2581</v>
      </c>
      <c r="D1235">
        <v>1.5</v>
      </c>
      <c r="E1235">
        <v>1.5</v>
      </c>
      <c r="F1235">
        <v>1.5</v>
      </c>
      <c r="G1235">
        <v>1.5</v>
      </c>
      <c r="H1235">
        <v>1.5</v>
      </c>
      <c r="I1235">
        <v>1.5</v>
      </c>
      <c r="J1235">
        <v>1.5</v>
      </c>
      <c r="K1235">
        <v>1.5</v>
      </c>
      <c r="L1235">
        <v>1.5</v>
      </c>
      <c r="M1235">
        <v>1.5</v>
      </c>
      <c r="N1235">
        <v>1.5</v>
      </c>
      <c r="O1235">
        <v>1.5</v>
      </c>
      <c r="P1235" t="s">
        <v>410</v>
      </c>
      <c r="Q1235" t="s">
        <v>383</v>
      </c>
      <c r="R1235" t="s">
        <v>398</v>
      </c>
      <c r="S1235" t="s">
        <v>399</v>
      </c>
      <c r="T1235" t="s">
        <v>399</v>
      </c>
    </row>
    <row r="1236" spans="1:20" ht="12.75" customHeight="1">
      <c r="A1236" t="s">
        <v>2582</v>
      </c>
      <c r="B1236" t="s">
        <v>380</v>
      </c>
      <c r="C1236" t="s">
        <v>2582</v>
      </c>
      <c r="D1236">
        <v>0.2</v>
      </c>
      <c r="E1236">
        <v>0.2</v>
      </c>
      <c r="F1236">
        <v>0.2</v>
      </c>
      <c r="G1236">
        <v>0.2</v>
      </c>
      <c r="H1236">
        <v>0.2</v>
      </c>
      <c r="I1236">
        <v>0.2</v>
      </c>
      <c r="J1236">
        <v>0.2</v>
      </c>
      <c r="K1236">
        <v>0.2</v>
      </c>
      <c r="L1236">
        <v>0.2</v>
      </c>
      <c r="M1236">
        <v>0.2</v>
      </c>
      <c r="N1236">
        <v>0.2</v>
      </c>
      <c r="O1236">
        <v>0.2</v>
      </c>
      <c r="P1236" t="s">
        <v>410</v>
      </c>
      <c r="Q1236" t="s">
        <v>383</v>
      </c>
      <c r="R1236" t="s">
        <v>398</v>
      </c>
      <c r="S1236" t="s">
        <v>399</v>
      </c>
      <c r="T1236" t="s">
        <v>399</v>
      </c>
    </row>
    <row r="1237" spans="1:20" ht="12.75" customHeight="1">
      <c r="A1237" t="s">
        <v>2583</v>
      </c>
      <c r="B1237" t="s">
        <v>380</v>
      </c>
      <c r="C1237" t="s">
        <v>399</v>
      </c>
      <c r="D1237">
        <v>0.02</v>
      </c>
      <c r="E1237">
        <v>0.02</v>
      </c>
      <c r="F1237">
        <v>0.02</v>
      </c>
      <c r="G1237">
        <v>0.02</v>
      </c>
      <c r="H1237">
        <v>0.02</v>
      </c>
      <c r="I1237">
        <v>0.02</v>
      </c>
      <c r="J1237">
        <v>0.02</v>
      </c>
      <c r="K1237">
        <v>0.02</v>
      </c>
      <c r="L1237">
        <v>0.02</v>
      </c>
      <c r="M1237">
        <v>0.02</v>
      </c>
      <c r="N1237">
        <v>0.02</v>
      </c>
      <c r="O1237">
        <v>0.02</v>
      </c>
      <c r="P1237" t="s">
        <v>410</v>
      </c>
      <c r="Q1237" t="s">
        <v>383</v>
      </c>
      <c r="R1237" t="s">
        <v>398</v>
      </c>
      <c r="S1237" t="s">
        <v>399</v>
      </c>
      <c r="T1237" t="s">
        <v>399</v>
      </c>
    </row>
    <row r="1238" spans="1:20" ht="12.75" customHeight="1">
      <c r="A1238" t="s">
        <v>2584</v>
      </c>
      <c r="B1238" t="s">
        <v>380</v>
      </c>
      <c r="C1238" t="s">
        <v>2584</v>
      </c>
      <c r="D1238">
        <v>1.5</v>
      </c>
      <c r="E1238">
        <v>1.5</v>
      </c>
      <c r="F1238">
        <v>1.5</v>
      </c>
      <c r="G1238">
        <v>1.5</v>
      </c>
      <c r="H1238">
        <v>1.5</v>
      </c>
      <c r="I1238">
        <v>1.5</v>
      </c>
      <c r="J1238">
        <v>1.5</v>
      </c>
      <c r="K1238">
        <v>1.5</v>
      </c>
      <c r="L1238">
        <v>1.5</v>
      </c>
      <c r="M1238">
        <v>1.5</v>
      </c>
      <c r="N1238">
        <v>1.5</v>
      </c>
      <c r="O1238">
        <v>1.5</v>
      </c>
      <c r="P1238" t="s">
        <v>410</v>
      </c>
      <c r="Q1238" t="s">
        <v>383</v>
      </c>
      <c r="R1238" t="s">
        <v>398</v>
      </c>
      <c r="S1238" t="s">
        <v>399</v>
      </c>
      <c r="T1238" t="s">
        <v>399</v>
      </c>
    </row>
    <row r="1239" spans="1:20" ht="12.75" customHeight="1">
      <c r="A1239" t="s">
        <v>2585</v>
      </c>
      <c r="B1239" t="s">
        <v>380</v>
      </c>
      <c r="C1239" t="s">
        <v>2585</v>
      </c>
      <c r="D1239">
        <v>1</v>
      </c>
      <c r="E1239">
        <v>1</v>
      </c>
      <c r="F1239">
        <v>1</v>
      </c>
      <c r="G1239">
        <v>1</v>
      </c>
      <c r="H1239">
        <v>1</v>
      </c>
      <c r="I1239">
        <v>1</v>
      </c>
      <c r="J1239">
        <v>1</v>
      </c>
      <c r="K1239">
        <v>1</v>
      </c>
      <c r="L1239">
        <v>1</v>
      </c>
      <c r="M1239">
        <v>1</v>
      </c>
      <c r="N1239">
        <v>1</v>
      </c>
      <c r="O1239">
        <v>1</v>
      </c>
      <c r="P1239" t="s">
        <v>410</v>
      </c>
      <c r="Q1239" t="s">
        <v>383</v>
      </c>
      <c r="R1239" t="s">
        <v>398</v>
      </c>
      <c r="S1239" t="s">
        <v>399</v>
      </c>
      <c r="T1239" t="s">
        <v>399</v>
      </c>
    </row>
    <row r="1240" spans="1:20" ht="12.75" customHeight="1">
      <c r="A1240" t="s">
        <v>2586</v>
      </c>
      <c r="B1240" t="s">
        <v>380</v>
      </c>
      <c r="C1240" t="s">
        <v>2586</v>
      </c>
      <c r="D1240">
        <v>1</v>
      </c>
      <c r="E1240">
        <v>1</v>
      </c>
      <c r="F1240">
        <v>1</v>
      </c>
      <c r="G1240">
        <v>1</v>
      </c>
      <c r="H1240">
        <v>1</v>
      </c>
      <c r="I1240">
        <v>1</v>
      </c>
      <c r="J1240">
        <v>1</v>
      </c>
      <c r="K1240">
        <v>1</v>
      </c>
      <c r="L1240">
        <v>1</v>
      </c>
      <c r="M1240">
        <v>1</v>
      </c>
      <c r="N1240">
        <v>1</v>
      </c>
      <c r="O1240">
        <v>1</v>
      </c>
      <c r="P1240" t="s">
        <v>410</v>
      </c>
      <c r="Q1240" t="s">
        <v>383</v>
      </c>
      <c r="R1240" t="s">
        <v>398</v>
      </c>
      <c r="S1240" t="s">
        <v>399</v>
      </c>
      <c r="T1240" t="s">
        <v>399</v>
      </c>
    </row>
    <row r="1241" spans="1:20" ht="12.75" customHeight="1">
      <c r="A1241" t="s">
        <v>2587</v>
      </c>
      <c r="B1241" t="s">
        <v>380</v>
      </c>
      <c r="C1241" t="s">
        <v>2588</v>
      </c>
      <c r="D1241">
        <v>0.1</v>
      </c>
      <c r="E1241">
        <v>0.1</v>
      </c>
      <c r="F1241">
        <v>0.1</v>
      </c>
      <c r="G1241">
        <v>0.1</v>
      </c>
      <c r="H1241">
        <v>0.1</v>
      </c>
      <c r="I1241">
        <v>0.5</v>
      </c>
      <c r="J1241">
        <v>0.5</v>
      </c>
      <c r="K1241">
        <v>0.5</v>
      </c>
      <c r="L1241">
        <v>0.5</v>
      </c>
      <c r="M1241">
        <v>0.5</v>
      </c>
      <c r="N1241">
        <v>0.5</v>
      </c>
      <c r="O1241">
        <v>0.5</v>
      </c>
      <c r="P1241" t="s">
        <v>410</v>
      </c>
      <c r="Q1241" t="s">
        <v>383</v>
      </c>
      <c r="R1241" t="s">
        <v>398</v>
      </c>
      <c r="S1241" t="s">
        <v>399</v>
      </c>
      <c r="T1241" t="s">
        <v>399</v>
      </c>
    </row>
    <row r="1242" spans="1:20" ht="12.75" customHeight="1">
      <c r="A1242" t="s">
        <v>2589</v>
      </c>
      <c r="B1242" t="s">
        <v>380</v>
      </c>
      <c r="C1242" t="s">
        <v>2590</v>
      </c>
      <c r="D1242">
        <v>0.4</v>
      </c>
      <c r="E1242">
        <v>0.4</v>
      </c>
      <c r="F1242">
        <v>0.4</v>
      </c>
      <c r="G1242">
        <v>0.56999999999999995</v>
      </c>
      <c r="H1242">
        <v>0.56999999999999995</v>
      </c>
      <c r="I1242">
        <v>0.56999999999999995</v>
      </c>
      <c r="J1242">
        <v>0.56999999999999995</v>
      </c>
      <c r="K1242">
        <v>0.56999999999999995</v>
      </c>
      <c r="L1242">
        <v>0.56999999999999995</v>
      </c>
      <c r="M1242">
        <v>0.56999999999999995</v>
      </c>
      <c r="N1242">
        <v>0.56999999999999995</v>
      </c>
      <c r="O1242">
        <v>0.56999999999999995</v>
      </c>
      <c r="P1242" t="s">
        <v>410</v>
      </c>
      <c r="Q1242" t="s">
        <v>383</v>
      </c>
      <c r="R1242" t="s">
        <v>398</v>
      </c>
      <c r="S1242" t="s">
        <v>399</v>
      </c>
      <c r="T1242" t="s">
        <v>399</v>
      </c>
    </row>
    <row r="1243" spans="1:20" ht="12.75" customHeight="1">
      <c r="A1243" t="s">
        <v>2591</v>
      </c>
      <c r="B1243" t="s">
        <v>380</v>
      </c>
      <c r="C1243" t="s">
        <v>2592</v>
      </c>
      <c r="D1243">
        <v>0.25</v>
      </c>
      <c r="E1243">
        <v>0.25</v>
      </c>
      <c r="F1243">
        <v>0.25</v>
      </c>
      <c r="G1243">
        <v>0.25</v>
      </c>
      <c r="H1243">
        <v>0.25</v>
      </c>
      <c r="I1243">
        <v>0.25</v>
      </c>
      <c r="J1243">
        <v>0.25</v>
      </c>
      <c r="K1243">
        <v>0.25</v>
      </c>
      <c r="L1243">
        <v>0.25</v>
      </c>
      <c r="M1243">
        <v>0.25</v>
      </c>
      <c r="N1243">
        <v>0.25</v>
      </c>
      <c r="O1243">
        <v>0.25</v>
      </c>
      <c r="P1243" t="s">
        <v>410</v>
      </c>
      <c r="Q1243" t="s">
        <v>383</v>
      </c>
      <c r="R1243" t="s">
        <v>398</v>
      </c>
      <c r="S1243" t="s">
        <v>399</v>
      </c>
      <c r="T1243" t="s">
        <v>399</v>
      </c>
    </row>
    <row r="1244" spans="1:20" ht="12.75" customHeight="1">
      <c r="A1244" t="s">
        <v>2593</v>
      </c>
      <c r="B1244" t="s">
        <v>380</v>
      </c>
      <c r="C1244" t="s">
        <v>2594</v>
      </c>
      <c r="D1244">
        <v>0.28000000000000003</v>
      </c>
      <c r="E1244">
        <v>0.28000000000000003</v>
      </c>
      <c r="F1244">
        <v>0.28000000000000003</v>
      </c>
      <c r="G1244">
        <v>0.28000000000000003</v>
      </c>
      <c r="H1244">
        <v>0.28000000000000003</v>
      </c>
      <c r="I1244">
        <v>0.28000000000000003</v>
      </c>
      <c r="J1244">
        <v>0.28000000000000003</v>
      </c>
      <c r="K1244">
        <v>0.28000000000000003</v>
      </c>
      <c r="L1244">
        <v>0.28000000000000003</v>
      </c>
      <c r="M1244">
        <v>0.28000000000000003</v>
      </c>
      <c r="N1244">
        <v>0.28000000000000003</v>
      </c>
      <c r="O1244">
        <v>0.28000000000000003</v>
      </c>
      <c r="P1244" t="s">
        <v>410</v>
      </c>
      <c r="Q1244" t="s">
        <v>383</v>
      </c>
      <c r="R1244" t="s">
        <v>398</v>
      </c>
      <c r="S1244" t="s">
        <v>399</v>
      </c>
      <c r="T1244" t="s">
        <v>399</v>
      </c>
    </row>
    <row r="1245" spans="1:20" ht="12.75" customHeight="1">
      <c r="A1245" t="s">
        <v>2595</v>
      </c>
      <c r="B1245" t="s">
        <v>380</v>
      </c>
      <c r="C1245" t="s">
        <v>399</v>
      </c>
      <c r="D1245" t="s">
        <v>399</v>
      </c>
      <c r="E1245" t="s">
        <v>399</v>
      </c>
      <c r="F1245" t="s">
        <v>399</v>
      </c>
      <c r="G1245" t="s">
        <v>399</v>
      </c>
      <c r="H1245" t="s">
        <v>399</v>
      </c>
      <c r="I1245">
        <v>0.99</v>
      </c>
      <c r="J1245">
        <v>0.99</v>
      </c>
      <c r="K1245">
        <v>0.99</v>
      </c>
      <c r="L1245">
        <v>0.99</v>
      </c>
      <c r="M1245">
        <v>0.99</v>
      </c>
      <c r="N1245">
        <v>0.99</v>
      </c>
      <c r="O1245">
        <v>0.99</v>
      </c>
      <c r="P1245" t="s">
        <v>410</v>
      </c>
      <c r="Q1245" t="s">
        <v>383</v>
      </c>
      <c r="R1245" t="s">
        <v>398</v>
      </c>
      <c r="S1245" t="s">
        <v>399</v>
      </c>
      <c r="T1245" t="s">
        <v>399</v>
      </c>
    </row>
    <row r="1246" spans="1:20" ht="12.75" customHeight="1">
      <c r="A1246" t="s">
        <v>2596</v>
      </c>
      <c r="B1246" t="s">
        <v>380</v>
      </c>
      <c r="C1246" t="s">
        <v>399</v>
      </c>
      <c r="D1246" t="s">
        <v>399</v>
      </c>
      <c r="E1246" t="s">
        <v>399</v>
      </c>
      <c r="F1246" t="s">
        <v>399</v>
      </c>
      <c r="G1246" t="s">
        <v>399</v>
      </c>
      <c r="H1246" t="s">
        <v>399</v>
      </c>
      <c r="I1246">
        <v>0.99</v>
      </c>
      <c r="J1246">
        <v>0.99</v>
      </c>
      <c r="K1246">
        <v>0.99</v>
      </c>
      <c r="L1246">
        <v>0.99</v>
      </c>
      <c r="M1246">
        <v>0.99</v>
      </c>
      <c r="N1246">
        <v>0.99</v>
      </c>
      <c r="O1246">
        <v>0.99</v>
      </c>
      <c r="P1246" t="s">
        <v>410</v>
      </c>
      <c r="Q1246" t="s">
        <v>383</v>
      </c>
      <c r="R1246" t="s">
        <v>398</v>
      </c>
      <c r="S1246" t="s">
        <v>399</v>
      </c>
      <c r="T1246" t="s">
        <v>399</v>
      </c>
    </row>
    <row r="1247" spans="1:20" ht="12.75" customHeight="1">
      <c r="A1247" t="s">
        <v>2597</v>
      </c>
      <c r="B1247" t="s">
        <v>380</v>
      </c>
      <c r="C1247" t="s">
        <v>399</v>
      </c>
      <c r="D1247" t="s">
        <v>399</v>
      </c>
      <c r="E1247" t="s">
        <v>399</v>
      </c>
      <c r="F1247" t="s">
        <v>399</v>
      </c>
      <c r="G1247" t="s">
        <v>399</v>
      </c>
      <c r="H1247" t="s">
        <v>399</v>
      </c>
      <c r="I1247">
        <v>0.99</v>
      </c>
      <c r="J1247">
        <v>0.99</v>
      </c>
      <c r="K1247">
        <v>0.99</v>
      </c>
      <c r="L1247">
        <v>0.99</v>
      </c>
      <c r="M1247">
        <v>0.99</v>
      </c>
      <c r="N1247">
        <v>0.99</v>
      </c>
      <c r="O1247">
        <v>0.99</v>
      </c>
      <c r="P1247" t="s">
        <v>410</v>
      </c>
      <c r="Q1247" t="s">
        <v>383</v>
      </c>
      <c r="R1247" t="s">
        <v>398</v>
      </c>
      <c r="S1247" t="s">
        <v>399</v>
      </c>
      <c r="T1247" t="s">
        <v>399</v>
      </c>
    </row>
    <row r="1248" spans="1:20" ht="12.75" customHeight="1">
      <c r="A1248" t="s">
        <v>2598</v>
      </c>
      <c r="B1248" t="s">
        <v>380</v>
      </c>
      <c r="C1248" t="s">
        <v>399</v>
      </c>
      <c r="D1248" t="s">
        <v>399</v>
      </c>
      <c r="E1248" t="s">
        <v>399</v>
      </c>
      <c r="F1248" t="s">
        <v>399</v>
      </c>
      <c r="G1248" t="s">
        <v>399</v>
      </c>
      <c r="H1248" t="s">
        <v>399</v>
      </c>
      <c r="I1248" t="s">
        <v>399</v>
      </c>
      <c r="J1248" t="s">
        <v>399</v>
      </c>
      <c r="K1248">
        <v>0.99</v>
      </c>
      <c r="L1248">
        <v>0.99</v>
      </c>
      <c r="M1248">
        <v>0.99</v>
      </c>
      <c r="N1248">
        <v>0.99</v>
      </c>
      <c r="O1248">
        <v>0.99</v>
      </c>
      <c r="P1248" t="s">
        <v>410</v>
      </c>
      <c r="Q1248" t="s">
        <v>383</v>
      </c>
      <c r="R1248" t="s">
        <v>398</v>
      </c>
      <c r="S1248" t="s">
        <v>399</v>
      </c>
      <c r="T1248" t="s">
        <v>399</v>
      </c>
    </row>
    <row r="1249" spans="1:20" ht="12.75" customHeight="1">
      <c r="A1249" t="s">
        <v>2599</v>
      </c>
      <c r="B1249" t="s">
        <v>380</v>
      </c>
      <c r="C1249" t="s">
        <v>2599</v>
      </c>
      <c r="D1249">
        <v>1.5</v>
      </c>
      <c r="E1249">
        <v>1.5</v>
      </c>
      <c r="F1249">
        <v>1.5</v>
      </c>
      <c r="G1249">
        <v>1.5</v>
      </c>
      <c r="H1249">
        <v>1.5</v>
      </c>
      <c r="I1249">
        <v>1.5</v>
      </c>
      <c r="J1249">
        <v>1.5</v>
      </c>
      <c r="K1249">
        <v>1.5</v>
      </c>
      <c r="L1249">
        <v>1.5</v>
      </c>
      <c r="M1249">
        <v>1.5</v>
      </c>
      <c r="N1249">
        <v>1.5</v>
      </c>
      <c r="O1249">
        <v>1.5</v>
      </c>
      <c r="P1249" t="s">
        <v>410</v>
      </c>
      <c r="Q1249" t="s">
        <v>383</v>
      </c>
      <c r="R1249" t="s">
        <v>398</v>
      </c>
      <c r="S1249" t="s">
        <v>399</v>
      </c>
      <c r="T1249" t="s">
        <v>399</v>
      </c>
    </row>
    <row r="1250" spans="1:20" ht="12.75" customHeight="1">
      <c r="A1250" t="s">
        <v>2600</v>
      </c>
      <c r="B1250" t="s">
        <v>380</v>
      </c>
      <c r="C1250" t="s">
        <v>2600</v>
      </c>
      <c r="D1250">
        <v>1.5</v>
      </c>
      <c r="E1250">
        <v>1.5</v>
      </c>
      <c r="F1250">
        <v>1.5</v>
      </c>
      <c r="G1250">
        <v>1.5</v>
      </c>
      <c r="H1250">
        <v>1.5</v>
      </c>
      <c r="I1250">
        <v>1.5</v>
      </c>
      <c r="J1250">
        <v>1.5</v>
      </c>
      <c r="K1250">
        <v>1.5</v>
      </c>
      <c r="L1250">
        <v>1.5</v>
      </c>
      <c r="M1250">
        <v>1.5</v>
      </c>
      <c r="N1250">
        <v>1.5</v>
      </c>
      <c r="O1250">
        <v>1.5</v>
      </c>
      <c r="P1250" t="s">
        <v>410</v>
      </c>
      <c r="Q1250" t="s">
        <v>383</v>
      </c>
      <c r="R1250" t="s">
        <v>398</v>
      </c>
      <c r="S1250" t="s">
        <v>399</v>
      </c>
      <c r="T1250" t="s">
        <v>399</v>
      </c>
    </row>
    <row r="1251" spans="1:20" ht="12.75" customHeight="1">
      <c r="A1251" t="s">
        <v>2601</v>
      </c>
      <c r="B1251" t="s">
        <v>380</v>
      </c>
      <c r="C1251" t="s">
        <v>2601</v>
      </c>
      <c r="D1251">
        <v>1.5</v>
      </c>
      <c r="E1251">
        <v>1.5</v>
      </c>
      <c r="F1251">
        <v>1.5</v>
      </c>
      <c r="G1251">
        <v>1.5</v>
      </c>
      <c r="H1251">
        <v>1.5</v>
      </c>
      <c r="I1251">
        <v>1.5</v>
      </c>
      <c r="J1251">
        <v>1.5</v>
      </c>
      <c r="K1251">
        <v>1.5</v>
      </c>
      <c r="L1251">
        <v>1.5</v>
      </c>
      <c r="M1251">
        <v>1.5</v>
      </c>
      <c r="N1251">
        <v>1.5</v>
      </c>
      <c r="O1251">
        <v>1.5</v>
      </c>
      <c r="P1251" t="s">
        <v>410</v>
      </c>
      <c r="Q1251" t="s">
        <v>383</v>
      </c>
      <c r="R1251" t="s">
        <v>398</v>
      </c>
      <c r="S1251" t="s">
        <v>399</v>
      </c>
      <c r="T1251" t="s">
        <v>399</v>
      </c>
    </row>
    <row r="1252" spans="1:20" ht="12.75" customHeight="1">
      <c r="A1252" t="s">
        <v>2602</v>
      </c>
      <c r="B1252" t="s">
        <v>380</v>
      </c>
      <c r="C1252" t="s">
        <v>2602</v>
      </c>
      <c r="D1252">
        <v>1.5</v>
      </c>
      <c r="E1252">
        <v>1.5</v>
      </c>
      <c r="F1252">
        <v>1.5</v>
      </c>
      <c r="G1252">
        <v>1.5</v>
      </c>
      <c r="H1252">
        <v>1.5</v>
      </c>
      <c r="I1252">
        <v>1.5</v>
      </c>
      <c r="J1252">
        <v>1.5</v>
      </c>
      <c r="K1252">
        <v>1.5</v>
      </c>
      <c r="L1252">
        <v>1.5</v>
      </c>
      <c r="M1252">
        <v>1.5</v>
      </c>
      <c r="N1252">
        <v>1.5</v>
      </c>
      <c r="O1252">
        <v>1.5</v>
      </c>
      <c r="P1252" t="s">
        <v>410</v>
      </c>
      <c r="Q1252" t="s">
        <v>383</v>
      </c>
      <c r="R1252" t="s">
        <v>398</v>
      </c>
      <c r="S1252" t="s">
        <v>399</v>
      </c>
      <c r="T1252" t="s">
        <v>399</v>
      </c>
    </row>
    <row r="1253" spans="1:20" ht="12.75" customHeight="1">
      <c r="A1253" t="s">
        <v>2603</v>
      </c>
      <c r="B1253" t="s">
        <v>380</v>
      </c>
      <c r="C1253" t="s">
        <v>2603</v>
      </c>
      <c r="D1253">
        <v>1.5</v>
      </c>
      <c r="E1253">
        <v>1.5</v>
      </c>
      <c r="F1253">
        <v>1.5</v>
      </c>
      <c r="G1253">
        <v>1.5</v>
      </c>
      <c r="H1253">
        <v>1.5</v>
      </c>
      <c r="I1253">
        <v>1.5</v>
      </c>
      <c r="J1253">
        <v>1.5</v>
      </c>
      <c r="K1253">
        <v>1.5</v>
      </c>
      <c r="L1253">
        <v>1.5</v>
      </c>
      <c r="M1253">
        <v>1.5</v>
      </c>
      <c r="N1253">
        <v>1.5</v>
      </c>
      <c r="O1253">
        <v>1.5</v>
      </c>
      <c r="P1253" t="s">
        <v>410</v>
      </c>
      <c r="Q1253" t="s">
        <v>383</v>
      </c>
      <c r="R1253" t="s">
        <v>398</v>
      </c>
      <c r="S1253" t="s">
        <v>399</v>
      </c>
      <c r="T1253" t="s">
        <v>399</v>
      </c>
    </row>
    <row r="1254" spans="1:20" ht="12.75" customHeight="1">
      <c r="A1254" t="s">
        <v>2604</v>
      </c>
      <c r="B1254" t="s">
        <v>380</v>
      </c>
      <c r="C1254" t="s">
        <v>2605</v>
      </c>
      <c r="D1254" t="s">
        <v>399</v>
      </c>
      <c r="E1254" t="s">
        <v>399</v>
      </c>
      <c r="F1254" t="s">
        <v>399</v>
      </c>
      <c r="G1254" t="s">
        <v>399</v>
      </c>
      <c r="H1254" t="s">
        <v>399</v>
      </c>
      <c r="I1254">
        <v>0.5</v>
      </c>
      <c r="J1254">
        <v>0.5</v>
      </c>
      <c r="K1254">
        <v>0.5</v>
      </c>
      <c r="L1254">
        <v>0.5</v>
      </c>
      <c r="M1254">
        <v>0.5</v>
      </c>
      <c r="N1254">
        <v>0.5</v>
      </c>
      <c r="O1254">
        <v>0.5</v>
      </c>
      <c r="P1254" t="s">
        <v>410</v>
      </c>
      <c r="Q1254" t="s">
        <v>383</v>
      </c>
      <c r="R1254" t="s">
        <v>398</v>
      </c>
      <c r="S1254" t="s">
        <v>399</v>
      </c>
      <c r="T1254" t="s">
        <v>399</v>
      </c>
    </row>
    <row r="1255" spans="1:20" ht="12.75" customHeight="1">
      <c r="A1255" t="s">
        <v>2606</v>
      </c>
      <c r="B1255" t="s">
        <v>380</v>
      </c>
      <c r="C1255" t="s">
        <v>399</v>
      </c>
      <c r="D1255" t="s">
        <v>399</v>
      </c>
      <c r="E1255" t="s">
        <v>399</v>
      </c>
      <c r="F1255" t="s">
        <v>399</v>
      </c>
      <c r="G1255" t="s">
        <v>399</v>
      </c>
      <c r="H1255" t="s">
        <v>399</v>
      </c>
      <c r="I1255">
        <v>0.99</v>
      </c>
      <c r="J1255">
        <v>0.99</v>
      </c>
      <c r="K1255">
        <v>0.99</v>
      </c>
      <c r="L1255">
        <v>0.99</v>
      </c>
      <c r="M1255">
        <v>0.99</v>
      </c>
      <c r="N1255">
        <v>0.99</v>
      </c>
      <c r="O1255">
        <v>0.99</v>
      </c>
      <c r="P1255" t="s">
        <v>410</v>
      </c>
      <c r="Q1255" t="s">
        <v>383</v>
      </c>
      <c r="R1255" t="s">
        <v>398</v>
      </c>
      <c r="S1255" t="s">
        <v>399</v>
      </c>
      <c r="T1255" t="s">
        <v>399</v>
      </c>
    </row>
    <row r="1256" spans="1:20" ht="12.75" customHeight="1">
      <c r="A1256" t="s">
        <v>2607</v>
      </c>
      <c r="B1256" t="s">
        <v>380</v>
      </c>
      <c r="C1256" t="s">
        <v>399</v>
      </c>
      <c r="D1256" t="s">
        <v>399</v>
      </c>
      <c r="E1256" t="s">
        <v>399</v>
      </c>
      <c r="F1256" t="s">
        <v>399</v>
      </c>
      <c r="G1256" t="s">
        <v>399</v>
      </c>
      <c r="H1256" t="s">
        <v>399</v>
      </c>
      <c r="I1256">
        <v>0.99</v>
      </c>
      <c r="J1256">
        <v>0.99</v>
      </c>
      <c r="K1256">
        <v>0.99</v>
      </c>
      <c r="L1256">
        <v>0.99</v>
      </c>
      <c r="M1256">
        <v>0.99</v>
      </c>
      <c r="N1256">
        <v>0.99</v>
      </c>
      <c r="O1256">
        <v>0.99</v>
      </c>
      <c r="P1256" t="s">
        <v>410</v>
      </c>
      <c r="Q1256" t="s">
        <v>383</v>
      </c>
      <c r="R1256" t="s">
        <v>398</v>
      </c>
      <c r="S1256" t="s">
        <v>399</v>
      </c>
      <c r="T1256" t="s">
        <v>399</v>
      </c>
    </row>
    <row r="1257" spans="1:20" ht="12.75" customHeight="1">
      <c r="A1257" t="s">
        <v>2608</v>
      </c>
      <c r="B1257" t="s">
        <v>380</v>
      </c>
      <c r="C1257" t="s">
        <v>399</v>
      </c>
      <c r="D1257" t="s">
        <v>399</v>
      </c>
      <c r="E1257" t="s">
        <v>399</v>
      </c>
      <c r="F1257" t="s">
        <v>399</v>
      </c>
      <c r="G1257" t="s">
        <v>399</v>
      </c>
      <c r="H1257" t="s">
        <v>399</v>
      </c>
      <c r="I1257">
        <v>0.99</v>
      </c>
      <c r="J1257">
        <v>0.99</v>
      </c>
      <c r="K1257">
        <v>0.99</v>
      </c>
      <c r="L1257">
        <v>0.99</v>
      </c>
      <c r="M1257">
        <v>0.99</v>
      </c>
      <c r="N1257">
        <v>0.99</v>
      </c>
      <c r="O1257">
        <v>0.99</v>
      </c>
      <c r="P1257" t="s">
        <v>410</v>
      </c>
      <c r="Q1257" t="s">
        <v>383</v>
      </c>
      <c r="R1257" t="s">
        <v>398</v>
      </c>
      <c r="S1257" t="s">
        <v>399</v>
      </c>
      <c r="T1257" t="s">
        <v>399</v>
      </c>
    </row>
    <row r="1258" spans="1:20" ht="12.75" customHeight="1">
      <c r="A1258" t="s">
        <v>2609</v>
      </c>
      <c r="B1258" t="s">
        <v>380</v>
      </c>
      <c r="C1258" t="s">
        <v>399</v>
      </c>
      <c r="D1258" t="s">
        <v>399</v>
      </c>
      <c r="E1258" t="s">
        <v>399</v>
      </c>
      <c r="F1258" t="s">
        <v>399</v>
      </c>
      <c r="G1258" t="s">
        <v>399</v>
      </c>
      <c r="H1258" t="s">
        <v>399</v>
      </c>
      <c r="I1258">
        <v>0.99</v>
      </c>
      <c r="J1258">
        <v>0.99</v>
      </c>
      <c r="K1258">
        <v>0.99</v>
      </c>
      <c r="L1258">
        <v>0.99</v>
      </c>
      <c r="M1258">
        <v>0.99</v>
      </c>
      <c r="N1258">
        <v>0.99</v>
      </c>
      <c r="O1258">
        <v>0.99</v>
      </c>
      <c r="P1258" t="s">
        <v>410</v>
      </c>
      <c r="Q1258" t="s">
        <v>383</v>
      </c>
      <c r="R1258" t="s">
        <v>398</v>
      </c>
      <c r="S1258" t="s">
        <v>399</v>
      </c>
      <c r="T1258" t="s">
        <v>399</v>
      </c>
    </row>
    <row r="1259" spans="1:20" ht="12.75" customHeight="1">
      <c r="A1259" t="s">
        <v>2610</v>
      </c>
      <c r="B1259" t="s">
        <v>380</v>
      </c>
      <c r="C1259" t="s">
        <v>399</v>
      </c>
      <c r="D1259" t="s">
        <v>399</v>
      </c>
      <c r="E1259" t="s">
        <v>399</v>
      </c>
      <c r="F1259" t="s">
        <v>399</v>
      </c>
      <c r="G1259" t="s">
        <v>399</v>
      </c>
      <c r="H1259" t="s">
        <v>399</v>
      </c>
      <c r="I1259">
        <v>0.99</v>
      </c>
      <c r="J1259">
        <v>0.99</v>
      </c>
      <c r="K1259">
        <v>0.99</v>
      </c>
      <c r="L1259">
        <v>0.99</v>
      </c>
      <c r="M1259">
        <v>0.99</v>
      </c>
      <c r="N1259">
        <v>0.99</v>
      </c>
      <c r="O1259">
        <v>0.99</v>
      </c>
      <c r="P1259" t="s">
        <v>410</v>
      </c>
      <c r="Q1259" t="s">
        <v>383</v>
      </c>
      <c r="R1259" t="s">
        <v>398</v>
      </c>
      <c r="S1259" t="s">
        <v>399</v>
      </c>
      <c r="T1259" t="s">
        <v>399</v>
      </c>
    </row>
    <row r="1260" spans="1:20" ht="12.75" customHeight="1">
      <c r="A1260" t="s">
        <v>2611</v>
      </c>
      <c r="B1260" t="s">
        <v>380</v>
      </c>
      <c r="C1260" t="s">
        <v>399</v>
      </c>
      <c r="D1260" t="s">
        <v>399</v>
      </c>
      <c r="E1260" t="s">
        <v>399</v>
      </c>
      <c r="F1260" t="s">
        <v>399</v>
      </c>
      <c r="G1260" t="s">
        <v>399</v>
      </c>
      <c r="H1260" t="s">
        <v>399</v>
      </c>
      <c r="I1260">
        <v>0.99</v>
      </c>
      <c r="J1260">
        <v>0.99</v>
      </c>
      <c r="K1260">
        <v>0.99</v>
      </c>
      <c r="L1260">
        <v>0.99</v>
      </c>
      <c r="M1260">
        <v>0.99</v>
      </c>
      <c r="N1260">
        <v>0.99</v>
      </c>
      <c r="O1260">
        <v>0.99</v>
      </c>
      <c r="P1260" t="s">
        <v>410</v>
      </c>
      <c r="Q1260" t="s">
        <v>383</v>
      </c>
      <c r="R1260" t="s">
        <v>398</v>
      </c>
      <c r="S1260" t="s">
        <v>399</v>
      </c>
      <c r="T1260" t="s">
        <v>399</v>
      </c>
    </row>
    <row r="1261" spans="1:20" ht="12.75" customHeight="1">
      <c r="A1261" t="s">
        <v>2612</v>
      </c>
      <c r="B1261" t="s">
        <v>380</v>
      </c>
      <c r="C1261" t="s">
        <v>399</v>
      </c>
      <c r="D1261" t="s">
        <v>399</v>
      </c>
      <c r="E1261" t="s">
        <v>399</v>
      </c>
      <c r="F1261" t="s">
        <v>399</v>
      </c>
      <c r="G1261" t="s">
        <v>399</v>
      </c>
      <c r="H1261" t="s">
        <v>399</v>
      </c>
      <c r="I1261" t="s">
        <v>399</v>
      </c>
      <c r="J1261" t="s">
        <v>399</v>
      </c>
      <c r="K1261">
        <v>0.99</v>
      </c>
      <c r="L1261">
        <v>0.99</v>
      </c>
      <c r="M1261">
        <v>0.99</v>
      </c>
      <c r="N1261">
        <v>0.99</v>
      </c>
      <c r="O1261">
        <v>0.99</v>
      </c>
      <c r="P1261" t="s">
        <v>410</v>
      </c>
      <c r="Q1261" t="s">
        <v>383</v>
      </c>
      <c r="R1261" t="s">
        <v>398</v>
      </c>
      <c r="S1261" t="s">
        <v>399</v>
      </c>
      <c r="T1261" t="s">
        <v>399</v>
      </c>
    </row>
    <row r="1262" spans="1:20" ht="12.75" customHeight="1">
      <c r="A1262" t="s">
        <v>2613</v>
      </c>
      <c r="B1262" t="s">
        <v>380</v>
      </c>
      <c r="C1262" t="s">
        <v>399</v>
      </c>
      <c r="D1262" t="s">
        <v>399</v>
      </c>
      <c r="E1262" t="s">
        <v>399</v>
      </c>
      <c r="F1262" t="s">
        <v>399</v>
      </c>
      <c r="G1262" t="s">
        <v>399</v>
      </c>
      <c r="H1262" t="s">
        <v>399</v>
      </c>
      <c r="I1262" t="s">
        <v>399</v>
      </c>
      <c r="J1262" t="s">
        <v>399</v>
      </c>
      <c r="K1262">
        <v>0.99</v>
      </c>
      <c r="L1262">
        <v>0.99</v>
      </c>
      <c r="M1262">
        <v>0.99</v>
      </c>
      <c r="N1262">
        <v>0.99</v>
      </c>
      <c r="O1262">
        <v>0.99</v>
      </c>
      <c r="P1262" t="s">
        <v>410</v>
      </c>
      <c r="Q1262" t="s">
        <v>383</v>
      </c>
      <c r="R1262" t="s">
        <v>398</v>
      </c>
      <c r="S1262" t="s">
        <v>399</v>
      </c>
      <c r="T1262" t="s">
        <v>399</v>
      </c>
    </row>
    <row r="1263" spans="1:20" ht="12.75" customHeight="1">
      <c r="A1263" t="s">
        <v>2614</v>
      </c>
      <c r="B1263" t="s">
        <v>380</v>
      </c>
      <c r="C1263" t="s">
        <v>399</v>
      </c>
      <c r="D1263" t="s">
        <v>399</v>
      </c>
      <c r="E1263" t="s">
        <v>399</v>
      </c>
      <c r="F1263" t="s">
        <v>399</v>
      </c>
      <c r="G1263" t="s">
        <v>399</v>
      </c>
      <c r="H1263" t="s">
        <v>399</v>
      </c>
      <c r="I1263" t="s">
        <v>399</v>
      </c>
      <c r="J1263" t="s">
        <v>399</v>
      </c>
      <c r="K1263">
        <v>0.99</v>
      </c>
      <c r="L1263">
        <v>0.99</v>
      </c>
      <c r="M1263">
        <v>0.99</v>
      </c>
      <c r="N1263">
        <v>0.99</v>
      </c>
      <c r="O1263">
        <v>0.99</v>
      </c>
      <c r="P1263" t="s">
        <v>410</v>
      </c>
      <c r="Q1263" t="s">
        <v>383</v>
      </c>
      <c r="R1263" t="s">
        <v>398</v>
      </c>
      <c r="S1263" t="s">
        <v>399</v>
      </c>
      <c r="T1263" t="s">
        <v>399</v>
      </c>
    </row>
    <row r="1264" spans="1:20" ht="12.75" customHeight="1">
      <c r="A1264" t="s">
        <v>2615</v>
      </c>
      <c r="B1264" t="s">
        <v>380</v>
      </c>
      <c r="C1264" t="s">
        <v>399</v>
      </c>
      <c r="D1264" t="s">
        <v>399</v>
      </c>
      <c r="E1264" t="s">
        <v>399</v>
      </c>
      <c r="F1264" t="s">
        <v>399</v>
      </c>
      <c r="G1264" t="s">
        <v>399</v>
      </c>
      <c r="H1264" t="s">
        <v>399</v>
      </c>
      <c r="I1264" t="s">
        <v>399</v>
      </c>
      <c r="J1264" t="s">
        <v>399</v>
      </c>
      <c r="K1264">
        <v>0.99</v>
      </c>
      <c r="L1264">
        <v>0.99</v>
      </c>
      <c r="M1264">
        <v>0.99</v>
      </c>
      <c r="N1264">
        <v>0.99</v>
      </c>
      <c r="O1264">
        <v>0.99</v>
      </c>
      <c r="P1264" t="s">
        <v>410</v>
      </c>
      <c r="Q1264" t="s">
        <v>383</v>
      </c>
      <c r="R1264" t="s">
        <v>398</v>
      </c>
      <c r="S1264" t="s">
        <v>399</v>
      </c>
      <c r="T1264" t="s">
        <v>399</v>
      </c>
    </row>
    <row r="1265" spans="1:20" ht="12.75" customHeight="1">
      <c r="A1265" t="s">
        <v>2616</v>
      </c>
      <c r="B1265" t="s">
        <v>380</v>
      </c>
      <c r="C1265" t="s">
        <v>399</v>
      </c>
      <c r="D1265" t="s">
        <v>399</v>
      </c>
      <c r="E1265" t="s">
        <v>399</v>
      </c>
      <c r="F1265" t="s">
        <v>399</v>
      </c>
      <c r="G1265" t="s">
        <v>399</v>
      </c>
      <c r="H1265" t="s">
        <v>399</v>
      </c>
      <c r="I1265" t="s">
        <v>399</v>
      </c>
      <c r="J1265" t="s">
        <v>399</v>
      </c>
      <c r="K1265">
        <v>0.99</v>
      </c>
      <c r="L1265">
        <v>0.99</v>
      </c>
      <c r="M1265">
        <v>0.99</v>
      </c>
      <c r="N1265">
        <v>0.99</v>
      </c>
      <c r="O1265">
        <v>0.99</v>
      </c>
      <c r="P1265" t="s">
        <v>410</v>
      </c>
      <c r="Q1265" t="s">
        <v>383</v>
      </c>
      <c r="R1265" t="s">
        <v>398</v>
      </c>
      <c r="S1265" t="s">
        <v>399</v>
      </c>
      <c r="T1265" t="s">
        <v>399</v>
      </c>
    </row>
    <row r="1266" spans="1:20" ht="12.75" customHeight="1">
      <c r="A1266" t="s">
        <v>2617</v>
      </c>
      <c r="B1266" t="s">
        <v>380</v>
      </c>
      <c r="C1266" t="s">
        <v>399</v>
      </c>
      <c r="D1266" t="s">
        <v>399</v>
      </c>
      <c r="E1266" t="s">
        <v>399</v>
      </c>
      <c r="F1266" t="s">
        <v>399</v>
      </c>
      <c r="G1266" t="s">
        <v>399</v>
      </c>
      <c r="H1266" t="s">
        <v>399</v>
      </c>
      <c r="I1266" t="s">
        <v>399</v>
      </c>
      <c r="J1266" t="s">
        <v>399</v>
      </c>
      <c r="K1266">
        <v>0.99</v>
      </c>
      <c r="L1266">
        <v>0.99</v>
      </c>
      <c r="M1266">
        <v>0.99</v>
      </c>
      <c r="N1266">
        <v>0.99</v>
      </c>
      <c r="O1266">
        <v>0.99</v>
      </c>
      <c r="P1266" t="s">
        <v>410</v>
      </c>
      <c r="Q1266" t="s">
        <v>383</v>
      </c>
      <c r="R1266" t="s">
        <v>398</v>
      </c>
      <c r="S1266" t="s">
        <v>399</v>
      </c>
      <c r="T1266" t="s">
        <v>399</v>
      </c>
    </row>
    <row r="1267" spans="1:20" ht="12.75" customHeight="1">
      <c r="A1267" t="s">
        <v>2618</v>
      </c>
      <c r="B1267" t="s">
        <v>380</v>
      </c>
      <c r="C1267" t="s">
        <v>399</v>
      </c>
      <c r="D1267" t="s">
        <v>399</v>
      </c>
      <c r="E1267" t="s">
        <v>399</v>
      </c>
      <c r="F1267" t="s">
        <v>399</v>
      </c>
      <c r="G1267" t="s">
        <v>399</v>
      </c>
      <c r="H1267" t="s">
        <v>399</v>
      </c>
      <c r="I1267" t="s">
        <v>399</v>
      </c>
      <c r="J1267" t="s">
        <v>399</v>
      </c>
      <c r="K1267">
        <v>0.99</v>
      </c>
      <c r="L1267">
        <v>0.99</v>
      </c>
      <c r="M1267">
        <v>0.99</v>
      </c>
      <c r="N1267">
        <v>0.99</v>
      </c>
      <c r="O1267">
        <v>0.99</v>
      </c>
      <c r="P1267" t="s">
        <v>410</v>
      </c>
      <c r="Q1267" t="s">
        <v>383</v>
      </c>
      <c r="R1267" t="s">
        <v>398</v>
      </c>
      <c r="S1267" t="s">
        <v>399</v>
      </c>
      <c r="T1267" t="s">
        <v>399</v>
      </c>
    </row>
    <row r="1268" spans="1:20" ht="12.75" customHeight="1">
      <c r="A1268" t="s">
        <v>2619</v>
      </c>
      <c r="B1268" t="s">
        <v>380</v>
      </c>
      <c r="C1268" t="s">
        <v>399</v>
      </c>
      <c r="D1268" t="s">
        <v>399</v>
      </c>
      <c r="E1268" t="s">
        <v>399</v>
      </c>
      <c r="F1268" t="s">
        <v>399</v>
      </c>
      <c r="G1268" t="s">
        <v>399</v>
      </c>
      <c r="H1268" t="s">
        <v>399</v>
      </c>
      <c r="I1268" t="s">
        <v>399</v>
      </c>
      <c r="J1268" t="s">
        <v>399</v>
      </c>
      <c r="K1268">
        <v>0.99</v>
      </c>
      <c r="L1268">
        <v>0.99</v>
      </c>
      <c r="M1268">
        <v>0.99</v>
      </c>
      <c r="N1268">
        <v>0.99</v>
      </c>
      <c r="O1268">
        <v>0.99</v>
      </c>
      <c r="P1268" t="s">
        <v>410</v>
      </c>
      <c r="Q1268" t="s">
        <v>383</v>
      </c>
      <c r="R1268" t="s">
        <v>398</v>
      </c>
      <c r="S1268" t="s">
        <v>399</v>
      </c>
      <c r="T1268" t="s">
        <v>399</v>
      </c>
    </row>
    <row r="1269" spans="1:20" ht="12.75" customHeight="1">
      <c r="A1269" t="s">
        <v>2620</v>
      </c>
      <c r="B1269" t="s">
        <v>380</v>
      </c>
      <c r="C1269" t="s">
        <v>399</v>
      </c>
      <c r="D1269" t="s">
        <v>399</v>
      </c>
      <c r="E1269" t="s">
        <v>399</v>
      </c>
      <c r="F1269" t="s">
        <v>399</v>
      </c>
      <c r="G1269" t="s">
        <v>399</v>
      </c>
      <c r="H1269" t="s">
        <v>399</v>
      </c>
      <c r="I1269" t="s">
        <v>399</v>
      </c>
      <c r="J1269" t="s">
        <v>399</v>
      </c>
      <c r="K1269">
        <v>0.99</v>
      </c>
      <c r="L1269">
        <v>0.99</v>
      </c>
      <c r="M1269">
        <v>0.99</v>
      </c>
      <c r="N1269">
        <v>0.99</v>
      </c>
      <c r="O1269">
        <v>0.99</v>
      </c>
      <c r="P1269" t="s">
        <v>410</v>
      </c>
      <c r="Q1269" t="s">
        <v>383</v>
      </c>
      <c r="R1269" t="s">
        <v>398</v>
      </c>
      <c r="S1269" t="s">
        <v>399</v>
      </c>
      <c r="T1269" t="s">
        <v>399</v>
      </c>
    </row>
    <row r="1270" spans="1:20" ht="12.75" customHeight="1">
      <c r="A1270" t="s">
        <v>2621</v>
      </c>
      <c r="B1270" t="s">
        <v>380</v>
      </c>
      <c r="C1270" t="s">
        <v>2622</v>
      </c>
      <c r="D1270">
        <v>9.11</v>
      </c>
      <c r="E1270">
        <v>8.0500000000000007</v>
      </c>
      <c r="F1270">
        <v>7.38</v>
      </c>
      <c r="G1270">
        <v>5.12</v>
      </c>
      <c r="H1270">
        <v>5.12</v>
      </c>
      <c r="I1270">
        <v>7.7</v>
      </c>
      <c r="J1270">
        <v>5.93</v>
      </c>
      <c r="K1270">
        <v>5.82</v>
      </c>
      <c r="L1270">
        <v>5.81</v>
      </c>
      <c r="M1270">
        <v>4.42</v>
      </c>
      <c r="N1270">
        <v>6.33</v>
      </c>
      <c r="O1270">
        <v>8.32</v>
      </c>
      <c r="P1270" t="s">
        <v>397</v>
      </c>
      <c r="Q1270" t="s">
        <v>383</v>
      </c>
      <c r="R1270" t="s">
        <v>398</v>
      </c>
      <c r="S1270" t="s">
        <v>399</v>
      </c>
      <c r="T1270" t="s">
        <v>399</v>
      </c>
    </row>
    <row r="1271" spans="1:20" ht="12.75" customHeight="1">
      <c r="A1271" t="s">
        <v>2623</v>
      </c>
      <c r="B1271" t="s">
        <v>380</v>
      </c>
      <c r="C1271" t="s">
        <v>2624</v>
      </c>
      <c r="D1271">
        <v>0</v>
      </c>
      <c r="E1271">
        <v>0.48</v>
      </c>
      <c r="F1271">
        <v>2.08</v>
      </c>
      <c r="G1271">
        <v>6.64</v>
      </c>
      <c r="H1271">
        <v>6.1</v>
      </c>
      <c r="I1271">
        <v>8.9600000000000009</v>
      </c>
      <c r="J1271">
        <v>8.34</v>
      </c>
      <c r="K1271">
        <v>8.1999999999999993</v>
      </c>
      <c r="L1271">
        <v>6.68</v>
      </c>
      <c r="M1271">
        <v>5.88</v>
      </c>
      <c r="N1271">
        <v>0.82</v>
      </c>
      <c r="O1271">
        <v>0</v>
      </c>
      <c r="P1271" t="s">
        <v>397</v>
      </c>
      <c r="Q1271" t="s">
        <v>383</v>
      </c>
      <c r="R1271" t="s">
        <v>398</v>
      </c>
      <c r="S1271" t="s">
        <v>399</v>
      </c>
      <c r="T1271" t="s">
        <v>399</v>
      </c>
    </row>
    <row r="1272" spans="1:20" ht="12.75" customHeight="1">
      <c r="A1272" t="s">
        <v>2625</v>
      </c>
      <c r="B1272" t="s">
        <v>422</v>
      </c>
      <c r="C1272" t="s">
        <v>2626</v>
      </c>
      <c r="D1272">
        <v>92.09</v>
      </c>
      <c r="E1272">
        <v>92.09</v>
      </c>
      <c r="F1272">
        <v>92.09</v>
      </c>
      <c r="G1272">
        <v>92.09</v>
      </c>
      <c r="H1272">
        <v>92.09</v>
      </c>
      <c r="I1272">
        <v>92.09</v>
      </c>
      <c r="J1272">
        <v>92.09</v>
      </c>
      <c r="K1272">
        <v>92.09</v>
      </c>
      <c r="L1272">
        <v>92.09</v>
      </c>
      <c r="M1272">
        <v>92.09</v>
      </c>
      <c r="N1272">
        <v>92.09</v>
      </c>
      <c r="O1272">
        <v>92.09</v>
      </c>
      <c r="P1272" t="s">
        <v>410</v>
      </c>
      <c r="Q1272" t="s">
        <v>383</v>
      </c>
      <c r="R1272" t="s">
        <v>398</v>
      </c>
      <c r="S1272" t="s">
        <v>399</v>
      </c>
      <c r="T1272" t="s">
        <v>399</v>
      </c>
    </row>
    <row r="1273" spans="1:20" ht="12.75" customHeight="1">
      <c r="A1273" t="s">
        <v>2627</v>
      </c>
      <c r="B1273" t="s">
        <v>422</v>
      </c>
      <c r="C1273" t="s">
        <v>2628</v>
      </c>
      <c r="D1273">
        <v>92.4</v>
      </c>
      <c r="E1273">
        <v>92.4</v>
      </c>
      <c r="F1273">
        <v>92.4</v>
      </c>
      <c r="G1273">
        <v>92.4</v>
      </c>
      <c r="H1273">
        <v>92.4</v>
      </c>
      <c r="I1273">
        <v>92.4</v>
      </c>
      <c r="J1273">
        <v>92.4</v>
      </c>
      <c r="K1273">
        <v>92.4</v>
      </c>
      <c r="L1273">
        <v>92.4</v>
      </c>
      <c r="M1273">
        <v>92.4</v>
      </c>
      <c r="N1273">
        <v>92.4</v>
      </c>
      <c r="O1273">
        <v>92.4</v>
      </c>
      <c r="P1273" t="s">
        <v>410</v>
      </c>
      <c r="Q1273" t="s">
        <v>383</v>
      </c>
      <c r="R1273" t="s">
        <v>398</v>
      </c>
      <c r="S1273" t="s">
        <v>399</v>
      </c>
      <c r="T1273" t="s">
        <v>399</v>
      </c>
    </row>
    <row r="1274" spans="1:20" ht="12.75" customHeight="1">
      <c r="A1274" t="s">
        <v>2629</v>
      </c>
      <c r="B1274" t="s">
        <v>422</v>
      </c>
      <c r="C1274" t="s">
        <v>2630</v>
      </c>
      <c r="D1274">
        <v>92.36</v>
      </c>
      <c r="E1274">
        <v>92.36</v>
      </c>
      <c r="F1274">
        <v>92.36</v>
      </c>
      <c r="G1274">
        <v>92.36</v>
      </c>
      <c r="H1274">
        <v>92.36</v>
      </c>
      <c r="I1274">
        <v>92.36</v>
      </c>
      <c r="J1274">
        <v>92.36</v>
      </c>
      <c r="K1274">
        <v>92.36</v>
      </c>
      <c r="L1274">
        <v>92.36</v>
      </c>
      <c r="M1274">
        <v>92.36</v>
      </c>
      <c r="N1274">
        <v>92.36</v>
      </c>
      <c r="O1274">
        <v>92.36</v>
      </c>
      <c r="P1274" t="s">
        <v>410</v>
      </c>
      <c r="Q1274" t="s">
        <v>383</v>
      </c>
      <c r="R1274" t="s">
        <v>398</v>
      </c>
      <c r="S1274" t="s">
        <v>399</v>
      </c>
      <c r="T1274" t="s">
        <v>399</v>
      </c>
    </row>
    <row r="1275" spans="1:20" ht="12.75" customHeight="1">
      <c r="A1275" t="s">
        <v>2631</v>
      </c>
      <c r="B1275" t="s">
        <v>422</v>
      </c>
      <c r="C1275" t="s">
        <v>2632</v>
      </c>
      <c r="D1275">
        <v>91.98</v>
      </c>
      <c r="E1275">
        <v>91.98</v>
      </c>
      <c r="F1275">
        <v>91.98</v>
      </c>
      <c r="G1275">
        <v>91.98</v>
      </c>
      <c r="H1275">
        <v>91.98</v>
      </c>
      <c r="I1275">
        <v>91.98</v>
      </c>
      <c r="J1275">
        <v>91.98</v>
      </c>
      <c r="K1275">
        <v>91.98</v>
      </c>
      <c r="L1275">
        <v>91.98</v>
      </c>
      <c r="M1275">
        <v>91.98</v>
      </c>
      <c r="N1275">
        <v>91.98</v>
      </c>
      <c r="O1275">
        <v>91.98</v>
      </c>
      <c r="P1275" t="s">
        <v>410</v>
      </c>
      <c r="Q1275" t="s">
        <v>383</v>
      </c>
      <c r="R1275" t="s">
        <v>398</v>
      </c>
      <c r="S1275" t="s">
        <v>399</v>
      </c>
      <c r="T1275" t="s">
        <v>399</v>
      </c>
    </row>
    <row r="1276" spans="1:20" ht="12.75" customHeight="1">
      <c r="A1276" t="s">
        <v>2633</v>
      </c>
      <c r="B1276" t="s">
        <v>422</v>
      </c>
      <c r="C1276" t="s">
        <v>2634</v>
      </c>
      <c r="D1276">
        <v>91.83</v>
      </c>
      <c r="E1276">
        <v>91.83</v>
      </c>
      <c r="F1276">
        <v>91.83</v>
      </c>
      <c r="G1276">
        <v>91.83</v>
      </c>
      <c r="H1276">
        <v>91.83</v>
      </c>
      <c r="I1276">
        <v>91.83</v>
      </c>
      <c r="J1276">
        <v>91.83</v>
      </c>
      <c r="K1276">
        <v>91.83</v>
      </c>
      <c r="L1276">
        <v>91.83</v>
      </c>
      <c r="M1276">
        <v>91.83</v>
      </c>
      <c r="N1276">
        <v>91.83</v>
      </c>
      <c r="O1276">
        <v>91.83</v>
      </c>
      <c r="P1276" t="s">
        <v>410</v>
      </c>
      <c r="Q1276" t="s">
        <v>383</v>
      </c>
      <c r="R1276" t="s">
        <v>398</v>
      </c>
      <c r="S1276" t="s">
        <v>399</v>
      </c>
      <c r="T1276" t="s">
        <v>399</v>
      </c>
    </row>
    <row r="1277" spans="1:20" ht="12.75" customHeight="1">
      <c r="A1277" t="s">
        <v>2635</v>
      </c>
      <c r="B1277" t="s">
        <v>422</v>
      </c>
      <c r="C1277" t="s">
        <v>2636</v>
      </c>
      <c r="D1277">
        <v>92.16</v>
      </c>
      <c r="E1277">
        <v>92.16</v>
      </c>
      <c r="F1277">
        <v>92.16</v>
      </c>
      <c r="G1277">
        <v>92.16</v>
      </c>
      <c r="H1277">
        <v>92.16</v>
      </c>
      <c r="I1277">
        <v>92.16</v>
      </c>
      <c r="J1277">
        <v>92.16</v>
      </c>
      <c r="K1277">
        <v>92.16</v>
      </c>
      <c r="L1277">
        <v>92.16</v>
      </c>
      <c r="M1277">
        <v>92.16</v>
      </c>
      <c r="N1277">
        <v>92.16</v>
      </c>
      <c r="O1277">
        <v>92.16</v>
      </c>
      <c r="P1277" t="s">
        <v>410</v>
      </c>
      <c r="Q1277" t="s">
        <v>383</v>
      </c>
      <c r="R1277" t="s">
        <v>398</v>
      </c>
      <c r="S1277" t="s">
        <v>399</v>
      </c>
      <c r="T1277" t="s">
        <v>399</v>
      </c>
    </row>
    <row r="1278" spans="1:20" ht="12.75" customHeight="1">
      <c r="A1278" t="s">
        <v>2637</v>
      </c>
      <c r="B1278" t="s">
        <v>422</v>
      </c>
      <c r="C1278" t="s">
        <v>2638</v>
      </c>
      <c r="D1278">
        <v>91.84</v>
      </c>
      <c r="E1278">
        <v>91.84</v>
      </c>
      <c r="F1278">
        <v>91.84</v>
      </c>
      <c r="G1278">
        <v>91.84</v>
      </c>
      <c r="H1278">
        <v>91.84</v>
      </c>
      <c r="I1278">
        <v>91.84</v>
      </c>
      <c r="J1278">
        <v>91.84</v>
      </c>
      <c r="K1278">
        <v>91.84</v>
      </c>
      <c r="L1278">
        <v>91.84</v>
      </c>
      <c r="M1278">
        <v>91.84</v>
      </c>
      <c r="N1278">
        <v>91.84</v>
      </c>
      <c r="O1278">
        <v>91.84</v>
      </c>
      <c r="P1278" t="s">
        <v>410</v>
      </c>
      <c r="Q1278" t="s">
        <v>383</v>
      </c>
      <c r="R1278" t="s">
        <v>398</v>
      </c>
      <c r="S1278" t="s">
        <v>399</v>
      </c>
      <c r="T1278" t="s">
        <v>399</v>
      </c>
    </row>
    <row r="1279" spans="1:20" ht="12.75" customHeight="1">
      <c r="A1279" t="s">
        <v>2639</v>
      </c>
      <c r="B1279" t="s">
        <v>422</v>
      </c>
      <c r="C1279" t="s">
        <v>2640</v>
      </c>
      <c r="D1279">
        <v>91.56</v>
      </c>
      <c r="E1279">
        <v>91.56</v>
      </c>
      <c r="F1279">
        <v>91.56</v>
      </c>
      <c r="G1279">
        <v>91.56</v>
      </c>
      <c r="H1279">
        <v>91.56</v>
      </c>
      <c r="I1279">
        <v>91.56</v>
      </c>
      <c r="J1279">
        <v>91.56</v>
      </c>
      <c r="K1279">
        <v>91.56</v>
      </c>
      <c r="L1279">
        <v>91.56</v>
      </c>
      <c r="M1279">
        <v>91.56</v>
      </c>
      <c r="N1279">
        <v>91.56</v>
      </c>
      <c r="O1279">
        <v>91.56</v>
      </c>
      <c r="P1279" t="s">
        <v>410</v>
      </c>
      <c r="Q1279" t="s">
        <v>383</v>
      </c>
      <c r="R1279" t="s">
        <v>398</v>
      </c>
      <c r="S1279" t="s">
        <v>399</v>
      </c>
      <c r="T1279" t="s">
        <v>399</v>
      </c>
    </row>
    <row r="1280" spans="1:20" ht="12.75" customHeight="1">
      <c r="A1280" t="s">
        <v>2641</v>
      </c>
      <c r="B1280" t="s">
        <v>404</v>
      </c>
      <c r="C1280" t="s">
        <v>2642</v>
      </c>
      <c r="D1280">
        <v>48.08</v>
      </c>
      <c r="E1280">
        <v>48.08</v>
      </c>
      <c r="F1280">
        <v>48.08</v>
      </c>
      <c r="G1280">
        <v>48.08</v>
      </c>
      <c r="H1280">
        <v>48.08</v>
      </c>
      <c r="I1280">
        <v>48.08</v>
      </c>
      <c r="J1280">
        <v>48.08</v>
      </c>
      <c r="K1280">
        <v>48.08</v>
      </c>
      <c r="L1280">
        <v>48.08</v>
      </c>
      <c r="M1280">
        <v>48.08</v>
      </c>
      <c r="N1280">
        <v>48.08</v>
      </c>
      <c r="O1280">
        <v>48.08</v>
      </c>
      <c r="P1280" t="s">
        <v>410</v>
      </c>
      <c r="Q1280" t="s">
        <v>381</v>
      </c>
      <c r="R1280" t="s">
        <v>398</v>
      </c>
      <c r="S1280" t="s">
        <v>399</v>
      </c>
      <c r="T1280" t="s">
        <v>399</v>
      </c>
    </row>
    <row r="1281" spans="1:20" ht="12.75" customHeight="1">
      <c r="A1281" t="s">
        <v>2643</v>
      </c>
      <c r="B1281" t="s">
        <v>401</v>
      </c>
      <c r="C1281" t="s">
        <v>1763</v>
      </c>
      <c r="D1281">
        <v>0</v>
      </c>
      <c r="E1281">
        <v>0</v>
      </c>
      <c r="F1281">
        <v>0</v>
      </c>
      <c r="G1281">
        <v>0</v>
      </c>
      <c r="H1281">
        <v>0</v>
      </c>
      <c r="I1281">
        <v>0</v>
      </c>
      <c r="J1281">
        <v>0</v>
      </c>
      <c r="K1281">
        <v>0</v>
      </c>
      <c r="L1281">
        <v>0</v>
      </c>
      <c r="M1281">
        <v>0</v>
      </c>
      <c r="N1281">
        <v>0</v>
      </c>
      <c r="O1281">
        <v>0</v>
      </c>
      <c r="P1281" t="s">
        <v>397</v>
      </c>
      <c r="Q1281" t="s">
        <v>383</v>
      </c>
      <c r="R1281" t="s">
        <v>406</v>
      </c>
      <c r="S1281" t="s">
        <v>399</v>
      </c>
      <c r="T1281" t="s">
        <v>399</v>
      </c>
    </row>
    <row r="1282" spans="1:20" ht="12.75" customHeight="1">
      <c r="A1282" t="s">
        <v>2644</v>
      </c>
      <c r="B1282" t="s">
        <v>395</v>
      </c>
      <c r="C1282" t="s">
        <v>2645</v>
      </c>
      <c r="D1282">
        <v>52.43</v>
      </c>
      <c r="E1282">
        <v>52</v>
      </c>
      <c r="F1282">
        <v>50.8</v>
      </c>
      <c r="G1282">
        <v>50.1</v>
      </c>
      <c r="H1282">
        <v>51.3</v>
      </c>
      <c r="I1282">
        <v>51.6</v>
      </c>
      <c r="J1282">
        <v>50.5</v>
      </c>
      <c r="K1282">
        <v>51.6</v>
      </c>
      <c r="L1282">
        <v>51.9</v>
      </c>
      <c r="M1282">
        <v>52.2</v>
      </c>
      <c r="N1282">
        <v>51.9</v>
      </c>
      <c r="O1282">
        <v>52.43</v>
      </c>
      <c r="P1282" t="s">
        <v>410</v>
      </c>
      <c r="Q1282" t="s">
        <v>381</v>
      </c>
      <c r="R1282" t="s">
        <v>398</v>
      </c>
      <c r="S1282" t="s">
        <v>399</v>
      </c>
      <c r="T1282" t="s">
        <v>399</v>
      </c>
    </row>
    <row r="1283" spans="1:20" ht="12.75" customHeight="1">
      <c r="A1283" t="s">
        <v>2646</v>
      </c>
      <c r="B1283" t="s">
        <v>380</v>
      </c>
      <c r="C1283" t="s">
        <v>2647</v>
      </c>
      <c r="D1283">
        <v>0.82</v>
      </c>
      <c r="E1283">
        <v>0.76</v>
      </c>
      <c r="F1283">
        <v>0.98</v>
      </c>
      <c r="G1283">
        <v>0.66</v>
      </c>
      <c r="H1283">
        <v>0.56000000000000005</v>
      </c>
      <c r="I1283">
        <v>0.51</v>
      </c>
      <c r="J1283">
        <v>0.64</v>
      </c>
      <c r="K1283">
        <v>0.83</v>
      </c>
      <c r="L1283">
        <v>1.0900000000000001</v>
      </c>
      <c r="M1283">
        <v>1.07</v>
      </c>
      <c r="N1283">
        <v>1.06</v>
      </c>
      <c r="O1283">
        <v>1.01</v>
      </c>
      <c r="P1283" t="s">
        <v>397</v>
      </c>
      <c r="Q1283" t="s">
        <v>381</v>
      </c>
      <c r="R1283" t="s">
        <v>398</v>
      </c>
      <c r="S1283" t="s">
        <v>399</v>
      </c>
      <c r="T1283" t="s">
        <v>399</v>
      </c>
    </row>
    <row r="1284" spans="1:20" ht="12.75" customHeight="1">
      <c r="A1284" t="s">
        <v>2648</v>
      </c>
      <c r="B1284" t="s">
        <v>395</v>
      </c>
      <c r="C1284" t="s">
        <v>2649</v>
      </c>
      <c r="D1284">
        <v>0</v>
      </c>
      <c r="E1284">
        <v>0.48</v>
      </c>
      <c r="F1284">
        <v>2.08</v>
      </c>
      <c r="G1284">
        <v>6.64</v>
      </c>
      <c r="H1284">
        <v>6.1</v>
      </c>
      <c r="I1284">
        <v>8.9600000000000009</v>
      </c>
      <c r="J1284">
        <v>8.34</v>
      </c>
      <c r="K1284">
        <v>8.1999999999999993</v>
      </c>
      <c r="L1284">
        <v>6.68</v>
      </c>
      <c r="M1284">
        <v>5.88</v>
      </c>
      <c r="N1284">
        <v>0.82</v>
      </c>
      <c r="O1284">
        <v>0</v>
      </c>
      <c r="P1284" t="s">
        <v>397</v>
      </c>
      <c r="Q1284" t="s">
        <v>381</v>
      </c>
      <c r="R1284" t="s">
        <v>398</v>
      </c>
      <c r="S1284" t="s">
        <v>399</v>
      </c>
      <c r="T1284" t="s">
        <v>399</v>
      </c>
    </row>
    <row r="1285" spans="1:20" ht="12.75" customHeight="1">
      <c r="A1285" t="s">
        <v>2650</v>
      </c>
      <c r="B1285" t="s">
        <v>395</v>
      </c>
      <c r="C1285" t="s">
        <v>2651</v>
      </c>
      <c r="D1285">
        <v>0</v>
      </c>
      <c r="E1285">
        <v>0.24</v>
      </c>
      <c r="F1285">
        <v>1.04</v>
      </c>
      <c r="G1285">
        <v>3.32</v>
      </c>
      <c r="H1285">
        <v>3.05</v>
      </c>
      <c r="I1285">
        <v>4.4800000000000004</v>
      </c>
      <c r="J1285">
        <v>4.17</v>
      </c>
      <c r="K1285">
        <v>4.0999999999999996</v>
      </c>
      <c r="L1285">
        <v>3.34</v>
      </c>
      <c r="M1285">
        <v>2.94</v>
      </c>
      <c r="N1285">
        <v>0.41</v>
      </c>
      <c r="O1285">
        <v>0</v>
      </c>
      <c r="P1285" t="s">
        <v>397</v>
      </c>
      <c r="Q1285" t="s">
        <v>381</v>
      </c>
      <c r="R1285" t="s">
        <v>398</v>
      </c>
      <c r="S1285" t="s">
        <v>399</v>
      </c>
      <c r="T1285" t="s">
        <v>399</v>
      </c>
    </row>
    <row r="1286" spans="1:20" ht="12.75" customHeight="1">
      <c r="A1286" t="s">
        <v>2652</v>
      </c>
      <c r="B1286" t="s">
        <v>380</v>
      </c>
      <c r="C1286" t="s">
        <v>2653</v>
      </c>
      <c r="D1286">
        <v>0</v>
      </c>
      <c r="E1286">
        <v>2.58</v>
      </c>
      <c r="F1286">
        <v>11.19</v>
      </c>
      <c r="G1286">
        <v>35.72</v>
      </c>
      <c r="H1286">
        <v>32.82</v>
      </c>
      <c r="I1286">
        <v>48.2</v>
      </c>
      <c r="J1286">
        <v>44.87</v>
      </c>
      <c r="K1286">
        <v>44.12</v>
      </c>
      <c r="L1286">
        <v>35.94</v>
      </c>
      <c r="M1286">
        <v>31.63</v>
      </c>
      <c r="N1286">
        <v>4.41</v>
      </c>
      <c r="O1286">
        <v>0</v>
      </c>
      <c r="P1286" t="s">
        <v>397</v>
      </c>
      <c r="Q1286" t="s">
        <v>381</v>
      </c>
      <c r="R1286" t="s">
        <v>398</v>
      </c>
      <c r="S1286" t="s">
        <v>399</v>
      </c>
      <c r="T1286" t="s">
        <v>399</v>
      </c>
    </row>
    <row r="1287" spans="1:20" ht="12.75" customHeight="1">
      <c r="A1287" t="s">
        <v>2654</v>
      </c>
      <c r="B1287" t="s">
        <v>380</v>
      </c>
      <c r="C1287" t="s">
        <v>2655</v>
      </c>
      <c r="D1287">
        <v>0</v>
      </c>
      <c r="E1287">
        <v>7.44</v>
      </c>
      <c r="F1287">
        <v>32.24</v>
      </c>
      <c r="G1287">
        <v>102.92</v>
      </c>
      <c r="H1287">
        <v>94.55</v>
      </c>
      <c r="I1287">
        <v>138.88</v>
      </c>
      <c r="J1287">
        <v>129.27000000000001</v>
      </c>
      <c r="K1287">
        <v>127.1</v>
      </c>
      <c r="L1287">
        <v>103.54</v>
      </c>
      <c r="M1287">
        <v>91.14</v>
      </c>
      <c r="N1287">
        <v>12.71</v>
      </c>
      <c r="O1287">
        <v>0</v>
      </c>
      <c r="P1287" t="s">
        <v>397</v>
      </c>
      <c r="Q1287" t="s">
        <v>383</v>
      </c>
      <c r="R1287" t="s">
        <v>398</v>
      </c>
      <c r="S1287" t="s">
        <v>399</v>
      </c>
      <c r="T1287" t="s">
        <v>399</v>
      </c>
    </row>
    <row r="1288" spans="1:20" ht="12.75" customHeight="1">
      <c r="A1288" t="s">
        <v>2656</v>
      </c>
      <c r="B1288" t="s">
        <v>380</v>
      </c>
      <c r="C1288" t="s">
        <v>2657</v>
      </c>
      <c r="D1288">
        <v>0</v>
      </c>
      <c r="E1288">
        <v>6.62</v>
      </c>
      <c r="F1288">
        <v>28.7</v>
      </c>
      <c r="G1288">
        <v>91.63</v>
      </c>
      <c r="H1288">
        <v>84.18</v>
      </c>
      <c r="I1288">
        <v>123.65</v>
      </c>
      <c r="J1288">
        <v>115.09</v>
      </c>
      <c r="K1288">
        <v>113.16</v>
      </c>
      <c r="L1288">
        <v>92.18</v>
      </c>
      <c r="M1288">
        <v>81.14</v>
      </c>
      <c r="N1288">
        <v>11.32</v>
      </c>
      <c r="O1288">
        <v>0</v>
      </c>
      <c r="P1288" t="s">
        <v>397</v>
      </c>
      <c r="Q1288" t="s">
        <v>383</v>
      </c>
      <c r="R1288" t="s">
        <v>398</v>
      </c>
      <c r="S1288" t="s">
        <v>399</v>
      </c>
      <c r="T1288" t="s">
        <v>399</v>
      </c>
    </row>
    <row r="1289" spans="1:20" ht="12.75" customHeight="1">
      <c r="A1289" t="s">
        <v>2658</v>
      </c>
      <c r="B1289" t="s">
        <v>380</v>
      </c>
      <c r="C1289" t="s">
        <v>2659</v>
      </c>
      <c r="D1289">
        <v>21.94</v>
      </c>
      <c r="E1289">
        <v>19.79</v>
      </c>
      <c r="F1289">
        <v>29</v>
      </c>
      <c r="G1289">
        <v>71.97</v>
      </c>
      <c r="H1289">
        <v>85.79</v>
      </c>
      <c r="I1289">
        <v>104.82</v>
      </c>
      <c r="J1289">
        <v>48.89</v>
      </c>
      <c r="K1289">
        <v>56.78</v>
      </c>
      <c r="L1289">
        <v>37.94</v>
      </c>
      <c r="M1289">
        <v>48.66</v>
      </c>
      <c r="N1289">
        <v>26.5</v>
      </c>
      <c r="O1289">
        <v>38.770000000000003</v>
      </c>
      <c r="P1289" t="s">
        <v>397</v>
      </c>
      <c r="Q1289" t="s">
        <v>381</v>
      </c>
      <c r="R1289" t="s">
        <v>398</v>
      </c>
      <c r="S1289" t="s">
        <v>399</v>
      </c>
      <c r="T1289" t="s">
        <v>399</v>
      </c>
    </row>
    <row r="1290" spans="1:20" ht="12.75" customHeight="1">
      <c r="A1290" t="s">
        <v>2660</v>
      </c>
      <c r="B1290" t="s">
        <v>437</v>
      </c>
      <c r="C1290" t="s">
        <v>2661</v>
      </c>
      <c r="D1290">
        <v>13</v>
      </c>
      <c r="E1290">
        <v>13</v>
      </c>
      <c r="F1290">
        <v>13</v>
      </c>
      <c r="G1290">
        <v>13</v>
      </c>
      <c r="H1290">
        <v>13</v>
      </c>
      <c r="I1290">
        <v>13</v>
      </c>
      <c r="J1290">
        <v>13</v>
      </c>
      <c r="K1290">
        <v>13</v>
      </c>
      <c r="L1290">
        <v>13</v>
      </c>
      <c r="M1290">
        <v>13</v>
      </c>
      <c r="N1290">
        <v>13</v>
      </c>
      <c r="O1290">
        <v>13</v>
      </c>
      <c r="P1290" t="s">
        <v>410</v>
      </c>
      <c r="Q1290" t="s">
        <v>381</v>
      </c>
      <c r="R1290" t="s">
        <v>398</v>
      </c>
      <c r="S1290" t="s">
        <v>399</v>
      </c>
      <c r="T1290" t="s">
        <v>399</v>
      </c>
    </row>
    <row r="1291" spans="1:20" ht="12.75" customHeight="1">
      <c r="A1291" t="s">
        <v>2662</v>
      </c>
      <c r="B1291" t="s">
        <v>380</v>
      </c>
      <c r="C1291" t="s">
        <v>2663</v>
      </c>
      <c r="D1291">
        <v>46.05</v>
      </c>
      <c r="E1291">
        <v>46.05</v>
      </c>
      <c r="F1291">
        <v>46.05</v>
      </c>
      <c r="G1291">
        <v>46.05</v>
      </c>
      <c r="H1291">
        <v>46.05</v>
      </c>
      <c r="I1291">
        <v>46.05</v>
      </c>
      <c r="J1291">
        <v>46.05</v>
      </c>
      <c r="K1291">
        <v>46.05</v>
      </c>
      <c r="L1291">
        <v>46.05</v>
      </c>
      <c r="M1291">
        <v>46.05</v>
      </c>
      <c r="N1291">
        <v>46.05</v>
      </c>
      <c r="O1291">
        <v>46.05</v>
      </c>
      <c r="P1291" t="s">
        <v>410</v>
      </c>
      <c r="Q1291" t="s">
        <v>381</v>
      </c>
      <c r="R1291" t="s">
        <v>398</v>
      </c>
      <c r="S1291" t="s">
        <v>399</v>
      </c>
      <c r="T1291" t="s">
        <v>399</v>
      </c>
    </row>
    <row r="1292" spans="1:20" ht="12.75" customHeight="1">
      <c r="A1292" t="s">
        <v>2664</v>
      </c>
      <c r="B1292" t="s">
        <v>595</v>
      </c>
      <c r="C1292" t="s">
        <v>2665</v>
      </c>
      <c r="D1292">
        <v>1.48</v>
      </c>
      <c r="E1292">
        <v>1.48</v>
      </c>
      <c r="F1292">
        <v>1.48</v>
      </c>
      <c r="G1292">
        <v>1.48</v>
      </c>
      <c r="H1292">
        <v>1.42</v>
      </c>
      <c r="I1292">
        <v>1.48</v>
      </c>
      <c r="J1292">
        <v>1.46</v>
      </c>
      <c r="K1292">
        <v>1.5</v>
      </c>
      <c r="L1292">
        <v>1.5</v>
      </c>
      <c r="M1292">
        <v>1.49</v>
      </c>
      <c r="N1292">
        <v>1.48</v>
      </c>
      <c r="O1292">
        <v>1.48</v>
      </c>
      <c r="P1292" t="s">
        <v>397</v>
      </c>
      <c r="Q1292" t="s">
        <v>383</v>
      </c>
      <c r="R1292" t="s">
        <v>398</v>
      </c>
      <c r="S1292" t="s">
        <v>399</v>
      </c>
      <c r="T1292" t="s">
        <v>399</v>
      </c>
    </row>
    <row r="1293" spans="1:20" ht="12.75" customHeight="1">
      <c r="A1293" t="s">
        <v>2666</v>
      </c>
      <c r="B1293" t="s">
        <v>408</v>
      </c>
      <c r="C1293" t="s">
        <v>2667</v>
      </c>
      <c r="D1293">
        <v>47</v>
      </c>
      <c r="E1293">
        <v>47</v>
      </c>
      <c r="F1293">
        <v>47</v>
      </c>
      <c r="G1293">
        <v>47</v>
      </c>
      <c r="H1293">
        <v>47</v>
      </c>
      <c r="I1293">
        <v>47</v>
      </c>
      <c r="J1293">
        <v>47</v>
      </c>
      <c r="K1293">
        <v>47</v>
      </c>
      <c r="L1293">
        <v>47</v>
      </c>
      <c r="M1293">
        <v>47</v>
      </c>
      <c r="N1293">
        <v>47</v>
      </c>
      <c r="O1293">
        <v>47</v>
      </c>
      <c r="P1293" t="s">
        <v>410</v>
      </c>
      <c r="Q1293" t="s">
        <v>381</v>
      </c>
      <c r="R1293" t="s">
        <v>398</v>
      </c>
      <c r="S1293" t="s">
        <v>399</v>
      </c>
      <c r="T1293" t="s">
        <v>399</v>
      </c>
    </row>
    <row r="1294" spans="1:20" ht="12.75" customHeight="1">
      <c r="A1294" t="s">
        <v>2668</v>
      </c>
      <c r="B1294" t="s">
        <v>380</v>
      </c>
      <c r="C1294" t="s">
        <v>2669</v>
      </c>
      <c r="D1294" t="s">
        <v>399</v>
      </c>
      <c r="E1294">
        <v>0</v>
      </c>
      <c r="F1294">
        <v>0</v>
      </c>
      <c r="G1294">
        <v>0</v>
      </c>
      <c r="H1294">
        <v>0</v>
      </c>
      <c r="I1294">
        <v>0</v>
      </c>
      <c r="J1294">
        <v>0</v>
      </c>
      <c r="K1294">
        <v>0</v>
      </c>
      <c r="L1294">
        <v>0</v>
      </c>
      <c r="M1294">
        <v>0</v>
      </c>
      <c r="N1294">
        <v>0</v>
      </c>
      <c r="O1294">
        <v>0</v>
      </c>
      <c r="P1294" t="s">
        <v>397</v>
      </c>
      <c r="Q1294" t="s">
        <v>381</v>
      </c>
      <c r="R1294" t="s">
        <v>406</v>
      </c>
      <c r="S1294" t="s">
        <v>399</v>
      </c>
      <c r="T1294" t="s">
        <v>399</v>
      </c>
    </row>
    <row r="1295" spans="1:20" ht="12.75" customHeight="1">
      <c r="A1295" t="s">
        <v>2670</v>
      </c>
      <c r="B1295" t="s">
        <v>401</v>
      </c>
      <c r="C1295" t="s">
        <v>2671</v>
      </c>
      <c r="D1295">
        <v>7.04</v>
      </c>
      <c r="E1295">
        <v>7.04</v>
      </c>
      <c r="F1295">
        <v>6.3</v>
      </c>
      <c r="G1295">
        <v>6.41</v>
      </c>
      <c r="H1295">
        <v>6.52</v>
      </c>
      <c r="I1295">
        <v>7.61</v>
      </c>
      <c r="J1295">
        <v>7.87</v>
      </c>
      <c r="K1295">
        <v>7.63</v>
      </c>
      <c r="L1295">
        <v>7.29</v>
      </c>
      <c r="M1295">
        <v>6.44</v>
      </c>
      <c r="N1295">
        <v>6.6</v>
      </c>
      <c r="O1295">
        <v>6.89</v>
      </c>
      <c r="P1295" t="s">
        <v>397</v>
      </c>
      <c r="Q1295" t="s">
        <v>383</v>
      </c>
      <c r="R1295" t="s">
        <v>398</v>
      </c>
      <c r="S1295" t="s">
        <v>399</v>
      </c>
      <c r="T1295" t="s">
        <v>399</v>
      </c>
    </row>
    <row r="1296" spans="1:20" ht="12.75" customHeight="1">
      <c r="A1296" t="s">
        <v>2672</v>
      </c>
      <c r="B1296" t="s">
        <v>401</v>
      </c>
      <c r="C1296" t="s">
        <v>2673</v>
      </c>
      <c r="D1296">
        <v>0.25</v>
      </c>
      <c r="E1296">
        <v>0.28999999999999998</v>
      </c>
      <c r="F1296">
        <v>0.32</v>
      </c>
      <c r="G1296">
        <v>0.26</v>
      </c>
      <c r="H1296">
        <v>0.26</v>
      </c>
      <c r="I1296">
        <v>0.35</v>
      </c>
      <c r="J1296">
        <v>0.38</v>
      </c>
      <c r="K1296">
        <v>0.38</v>
      </c>
      <c r="L1296">
        <v>0.3</v>
      </c>
      <c r="M1296">
        <v>0.2</v>
      </c>
      <c r="N1296">
        <v>0.2</v>
      </c>
      <c r="O1296">
        <v>0.23</v>
      </c>
      <c r="P1296" t="s">
        <v>397</v>
      </c>
      <c r="Q1296" t="s">
        <v>383</v>
      </c>
      <c r="R1296" t="s">
        <v>398</v>
      </c>
      <c r="S1296" t="s">
        <v>399</v>
      </c>
      <c r="T1296" t="s">
        <v>399</v>
      </c>
    </row>
    <row r="1297" spans="1:20" ht="12.75" customHeight="1">
      <c r="A1297" t="s">
        <v>2674</v>
      </c>
      <c r="B1297" t="s">
        <v>401</v>
      </c>
      <c r="C1297" t="s">
        <v>2675</v>
      </c>
      <c r="D1297" t="s">
        <v>399</v>
      </c>
      <c r="E1297" t="s">
        <v>399</v>
      </c>
      <c r="F1297" t="s">
        <v>399</v>
      </c>
      <c r="G1297" t="s">
        <v>399</v>
      </c>
      <c r="H1297" t="s">
        <v>399</v>
      </c>
      <c r="I1297">
        <v>27.5</v>
      </c>
      <c r="J1297">
        <v>27.5</v>
      </c>
      <c r="K1297">
        <v>27.5</v>
      </c>
      <c r="L1297">
        <v>27.5</v>
      </c>
      <c r="M1297">
        <v>27.5</v>
      </c>
      <c r="N1297">
        <v>27.5</v>
      </c>
      <c r="O1297">
        <v>27.5</v>
      </c>
      <c r="P1297" t="s">
        <v>410</v>
      </c>
      <c r="Q1297" t="s">
        <v>383</v>
      </c>
      <c r="R1297" t="s">
        <v>398</v>
      </c>
      <c r="S1297" t="s">
        <v>399</v>
      </c>
      <c r="T1297" t="s">
        <v>399</v>
      </c>
    </row>
    <row r="1298" spans="1:20" ht="12.75" customHeight="1">
      <c r="A1298" t="s">
        <v>2676</v>
      </c>
      <c r="B1298" t="s">
        <v>401</v>
      </c>
      <c r="C1298" t="s">
        <v>2677</v>
      </c>
      <c r="D1298">
        <v>22.65</v>
      </c>
      <c r="E1298">
        <v>22.42</v>
      </c>
      <c r="F1298">
        <v>21.26</v>
      </c>
      <c r="G1298">
        <v>17.82</v>
      </c>
      <c r="H1298">
        <v>18.010000000000002</v>
      </c>
      <c r="I1298">
        <v>19.239999999999998</v>
      </c>
      <c r="J1298">
        <v>19.170000000000002</v>
      </c>
      <c r="K1298">
        <v>19.03</v>
      </c>
      <c r="L1298">
        <v>19.260000000000002</v>
      </c>
      <c r="M1298">
        <v>18.38</v>
      </c>
      <c r="N1298">
        <v>18.78</v>
      </c>
      <c r="O1298">
        <v>19.36</v>
      </c>
      <c r="P1298" t="s">
        <v>397</v>
      </c>
      <c r="Q1298" t="s">
        <v>383</v>
      </c>
      <c r="R1298" t="s">
        <v>398</v>
      </c>
      <c r="S1298" t="s">
        <v>399</v>
      </c>
      <c r="T1298" t="s">
        <v>399</v>
      </c>
    </row>
    <row r="1299" spans="1:20" ht="12.75" customHeight="1">
      <c r="A1299" t="s">
        <v>2678</v>
      </c>
      <c r="B1299" t="s">
        <v>401</v>
      </c>
      <c r="C1299" t="s">
        <v>2679</v>
      </c>
      <c r="D1299">
        <v>33.049999999999997</v>
      </c>
      <c r="E1299">
        <v>33.29</v>
      </c>
      <c r="F1299">
        <v>34.58</v>
      </c>
      <c r="G1299">
        <v>31.87</v>
      </c>
      <c r="H1299">
        <v>26.93</v>
      </c>
      <c r="I1299">
        <v>35.15</v>
      </c>
      <c r="J1299">
        <v>34.08</v>
      </c>
      <c r="K1299">
        <v>34.1</v>
      </c>
      <c r="L1299">
        <v>34.14</v>
      </c>
      <c r="M1299">
        <v>31.06</v>
      </c>
      <c r="N1299">
        <v>32.1</v>
      </c>
      <c r="O1299">
        <v>32.270000000000003</v>
      </c>
      <c r="P1299" t="s">
        <v>397</v>
      </c>
      <c r="Q1299" t="s">
        <v>383</v>
      </c>
      <c r="R1299" t="s">
        <v>398</v>
      </c>
      <c r="S1299" t="s">
        <v>399</v>
      </c>
      <c r="T1299" t="s">
        <v>399</v>
      </c>
    </row>
    <row r="1300" spans="1:20" ht="12.75" customHeight="1">
      <c r="A1300" t="s">
        <v>2680</v>
      </c>
      <c r="B1300" t="s">
        <v>401</v>
      </c>
      <c r="C1300" t="s">
        <v>2681</v>
      </c>
      <c r="D1300">
        <v>46.3</v>
      </c>
      <c r="E1300">
        <v>42.19</v>
      </c>
      <c r="F1300">
        <v>32.869999999999997</v>
      </c>
      <c r="G1300">
        <v>46.15</v>
      </c>
      <c r="H1300">
        <v>45.16</v>
      </c>
      <c r="I1300">
        <v>45.95</v>
      </c>
      <c r="J1300">
        <v>45.82</v>
      </c>
      <c r="K1300">
        <v>45.74</v>
      </c>
      <c r="L1300">
        <v>45.74</v>
      </c>
      <c r="M1300">
        <v>44.83</v>
      </c>
      <c r="N1300">
        <v>44.85</v>
      </c>
      <c r="O1300">
        <v>46.07</v>
      </c>
      <c r="P1300" t="s">
        <v>397</v>
      </c>
      <c r="Q1300" t="s">
        <v>383</v>
      </c>
      <c r="R1300" t="s">
        <v>398</v>
      </c>
      <c r="S1300" t="s">
        <v>399</v>
      </c>
      <c r="T1300" t="s">
        <v>399</v>
      </c>
    </row>
    <row r="1301" spans="1:20" ht="12.75" customHeight="1">
      <c r="A1301" t="s">
        <v>2682</v>
      </c>
      <c r="B1301" t="s">
        <v>401</v>
      </c>
      <c r="C1301" t="s">
        <v>2683</v>
      </c>
      <c r="D1301">
        <v>0</v>
      </c>
      <c r="E1301">
        <v>0</v>
      </c>
      <c r="F1301">
        <v>0</v>
      </c>
      <c r="G1301">
        <v>0</v>
      </c>
      <c r="H1301">
        <v>0</v>
      </c>
      <c r="I1301">
        <v>0</v>
      </c>
      <c r="J1301">
        <v>0</v>
      </c>
      <c r="K1301">
        <v>0</v>
      </c>
      <c r="L1301">
        <v>0</v>
      </c>
      <c r="M1301">
        <v>0</v>
      </c>
      <c r="N1301">
        <v>0</v>
      </c>
      <c r="O1301">
        <v>0.01</v>
      </c>
      <c r="P1301" t="s">
        <v>397</v>
      </c>
      <c r="Q1301" t="s">
        <v>383</v>
      </c>
      <c r="R1301" t="s">
        <v>398</v>
      </c>
      <c r="S1301" t="s">
        <v>399</v>
      </c>
      <c r="T1301" t="s">
        <v>399</v>
      </c>
    </row>
    <row r="1302" spans="1:20" ht="12.75" customHeight="1">
      <c r="A1302" t="s">
        <v>2684</v>
      </c>
      <c r="B1302" t="s">
        <v>401</v>
      </c>
      <c r="C1302" t="s">
        <v>399</v>
      </c>
      <c r="D1302">
        <v>11.82</v>
      </c>
      <c r="E1302">
        <v>12.38</v>
      </c>
      <c r="F1302">
        <v>12.11</v>
      </c>
      <c r="G1302">
        <v>12.89</v>
      </c>
      <c r="H1302">
        <v>12.7</v>
      </c>
      <c r="I1302">
        <v>13.71</v>
      </c>
      <c r="J1302">
        <v>13.75</v>
      </c>
      <c r="K1302">
        <v>13.61</v>
      </c>
      <c r="L1302">
        <v>13.5</v>
      </c>
      <c r="M1302">
        <v>12.27</v>
      </c>
      <c r="N1302">
        <v>12.25</v>
      </c>
      <c r="O1302">
        <v>12.32</v>
      </c>
      <c r="P1302" t="s">
        <v>397</v>
      </c>
      <c r="Q1302" t="s">
        <v>383</v>
      </c>
      <c r="R1302" t="s">
        <v>398</v>
      </c>
      <c r="S1302" t="s">
        <v>399</v>
      </c>
      <c r="T1302" t="s">
        <v>399</v>
      </c>
    </row>
    <row r="1303" spans="1:20" ht="12.75" customHeight="1">
      <c r="A1303" t="s">
        <v>2685</v>
      </c>
      <c r="B1303" t="s">
        <v>532</v>
      </c>
      <c r="C1303" t="s">
        <v>2686</v>
      </c>
      <c r="D1303">
        <v>4.0999999999999996</v>
      </c>
      <c r="E1303">
        <v>4.75</v>
      </c>
      <c r="F1303">
        <v>5.14</v>
      </c>
      <c r="G1303">
        <v>4.22</v>
      </c>
      <c r="H1303">
        <v>5.22</v>
      </c>
      <c r="I1303">
        <v>6.95</v>
      </c>
      <c r="J1303">
        <v>7.56</v>
      </c>
      <c r="K1303">
        <v>7.06</v>
      </c>
      <c r="L1303">
        <v>5.63</v>
      </c>
      <c r="M1303">
        <v>3.62</v>
      </c>
      <c r="N1303">
        <v>4.32</v>
      </c>
      <c r="O1303">
        <v>5.63</v>
      </c>
      <c r="P1303" t="s">
        <v>397</v>
      </c>
      <c r="Q1303" t="s">
        <v>381</v>
      </c>
      <c r="R1303" t="s">
        <v>398</v>
      </c>
      <c r="S1303" t="s">
        <v>399</v>
      </c>
      <c r="T1303" t="s">
        <v>399</v>
      </c>
    </row>
    <row r="1304" spans="1:20" ht="12.75" customHeight="1">
      <c r="A1304" t="s">
        <v>2687</v>
      </c>
      <c r="B1304" t="s">
        <v>408</v>
      </c>
      <c r="C1304" t="s">
        <v>2688</v>
      </c>
      <c r="D1304">
        <v>4.3499999999999996</v>
      </c>
      <c r="E1304">
        <v>4.47</v>
      </c>
      <c r="F1304">
        <v>4.45</v>
      </c>
      <c r="G1304">
        <v>4.3099999999999996</v>
      </c>
      <c r="H1304">
        <v>4.33</v>
      </c>
      <c r="I1304">
        <v>4.25</v>
      </c>
      <c r="J1304">
        <v>3.95</v>
      </c>
      <c r="K1304">
        <v>3.92</v>
      </c>
      <c r="L1304">
        <v>4.2300000000000004</v>
      </c>
      <c r="M1304">
        <v>4.22</v>
      </c>
      <c r="N1304">
        <v>3.8</v>
      </c>
      <c r="O1304">
        <v>4.3099999999999996</v>
      </c>
      <c r="P1304" t="s">
        <v>397</v>
      </c>
      <c r="Q1304" t="s">
        <v>381</v>
      </c>
      <c r="R1304" t="s">
        <v>398</v>
      </c>
      <c r="S1304" t="s">
        <v>399</v>
      </c>
      <c r="T1304" t="s">
        <v>399</v>
      </c>
    </row>
    <row r="1305" spans="1:20" ht="12.75" customHeight="1">
      <c r="A1305" t="s">
        <v>2689</v>
      </c>
      <c r="B1305" t="s">
        <v>380</v>
      </c>
      <c r="C1305" t="s">
        <v>2690</v>
      </c>
      <c r="D1305">
        <v>3.01</v>
      </c>
      <c r="E1305">
        <v>3.72</v>
      </c>
      <c r="F1305">
        <v>4.28</v>
      </c>
      <c r="G1305">
        <v>3.62</v>
      </c>
      <c r="H1305">
        <v>3.7</v>
      </c>
      <c r="I1305">
        <v>2.68</v>
      </c>
      <c r="J1305">
        <v>1.46</v>
      </c>
      <c r="K1305">
        <v>1.54</v>
      </c>
      <c r="L1305">
        <v>1.79</v>
      </c>
      <c r="M1305">
        <v>1.54</v>
      </c>
      <c r="N1305">
        <v>1.99</v>
      </c>
      <c r="O1305">
        <v>2.96</v>
      </c>
      <c r="P1305" t="s">
        <v>397</v>
      </c>
      <c r="Q1305" t="s">
        <v>381</v>
      </c>
      <c r="R1305" t="s">
        <v>398</v>
      </c>
      <c r="S1305" t="s">
        <v>399</v>
      </c>
      <c r="T1305" t="s">
        <v>399</v>
      </c>
    </row>
    <row r="1306" spans="1:20" ht="12.75" customHeight="1">
      <c r="A1306" t="s">
        <v>2691</v>
      </c>
      <c r="B1306" t="s">
        <v>437</v>
      </c>
      <c r="C1306" t="s">
        <v>2692</v>
      </c>
      <c r="D1306">
        <v>6.5</v>
      </c>
      <c r="E1306">
        <v>6.5</v>
      </c>
      <c r="F1306">
        <v>6.5</v>
      </c>
      <c r="G1306">
        <v>6.5</v>
      </c>
      <c r="H1306">
        <v>6.5</v>
      </c>
      <c r="I1306">
        <v>6.5</v>
      </c>
      <c r="J1306">
        <v>6.5</v>
      </c>
      <c r="K1306">
        <v>6.5</v>
      </c>
      <c r="L1306">
        <v>6.5</v>
      </c>
      <c r="M1306">
        <v>6.5</v>
      </c>
      <c r="N1306">
        <v>6.5</v>
      </c>
      <c r="O1306">
        <v>6.5</v>
      </c>
      <c r="P1306" t="s">
        <v>397</v>
      </c>
      <c r="Q1306" t="s">
        <v>381</v>
      </c>
      <c r="R1306" t="s">
        <v>398</v>
      </c>
      <c r="S1306" t="s">
        <v>399</v>
      </c>
      <c r="T1306" t="s">
        <v>399</v>
      </c>
    </row>
    <row r="1307" spans="1:20" ht="12.75" customHeight="1">
      <c r="A1307" t="s">
        <v>2693</v>
      </c>
      <c r="B1307" t="s">
        <v>437</v>
      </c>
      <c r="C1307" t="s">
        <v>2694</v>
      </c>
      <c r="D1307">
        <v>11.4</v>
      </c>
      <c r="E1307">
        <v>11.4</v>
      </c>
      <c r="F1307">
        <v>11.4</v>
      </c>
      <c r="G1307">
        <v>11.4</v>
      </c>
      <c r="H1307">
        <v>11.4</v>
      </c>
      <c r="I1307">
        <v>11.4</v>
      </c>
      <c r="J1307">
        <v>11.4</v>
      </c>
      <c r="K1307">
        <v>11.4</v>
      </c>
      <c r="L1307">
        <v>11.4</v>
      </c>
      <c r="M1307">
        <v>11.4</v>
      </c>
      <c r="N1307">
        <v>11.4</v>
      </c>
      <c r="O1307">
        <v>11.4</v>
      </c>
      <c r="P1307" t="s">
        <v>410</v>
      </c>
      <c r="Q1307" t="s">
        <v>381</v>
      </c>
      <c r="R1307" t="s">
        <v>398</v>
      </c>
      <c r="S1307" t="s">
        <v>399</v>
      </c>
      <c r="T1307" t="s">
        <v>399</v>
      </c>
    </row>
    <row r="1308" spans="1:20" ht="12.75" customHeight="1">
      <c r="A1308" t="s">
        <v>2695</v>
      </c>
      <c r="B1308" t="s">
        <v>380</v>
      </c>
      <c r="C1308" t="s">
        <v>2696</v>
      </c>
      <c r="D1308">
        <v>17.149999999999999</v>
      </c>
      <c r="E1308">
        <v>16.920000000000002</v>
      </c>
      <c r="F1308">
        <v>16.989999999999998</v>
      </c>
      <c r="G1308">
        <v>15.63</v>
      </c>
      <c r="H1308">
        <v>16</v>
      </c>
      <c r="I1308">
        <v>18.21</v>
      </c>
      <c r="J1308">
        <v>18.579999999999998</v>
      </c>
      <c r="K1308">
        <v>18.489999999999998</v>
      </c>
      <c r="L1308">
        <v>16.47</v>
      </c>
      <c r="M1308">
        <v>12.96</v>
      </c>
      <c r="N1308">
        <v>13.14</v>
      </c>
      <c r="O1308">
        <v>13.82</v>
      </c>
      <c r="P1308" t="s">
        <v>397</v>
      </c>
      <c r="Q1308" t="s">
        <v>381</v>
      </c>
      <c r="R1308" t="s">
        <v>398</v>
      </c>
      <c r="S1308" t="s">
        <v>399</v>
      </c>
      <c r="T1308" t="s">
        <v>399</v>
      </c>
    </row>
    <row r="1309" spans="1:20" ht="12.75" customHeight="1">
      <c r="A1309" t="s">
        <v>2697</v>
      </c>
      <c r="B1309" t="s">
        <v>380</v>
      </c>
      <c r="C1309" t="s">
        <v>2697</v>
      </c>
      <c r="D1309">
        <v>0.47</v>
      </c>
      <c r="E1309">
        <v>0.78</v>
      </c>
      <c r="F1309">
        <v>1.27</v>
      </c>
      <c r="G1309">
        <v>0.66</v>
      </c>
      <c r="H1309">
        <v>0.08</v>
      </c>
      <c r="I1309">
        <v>0</v>
      </c>
      <c r="J1309">
        <v>0</v>
      </c>
      <c r="K1309">
        <v>0</v>
      </c>
      <c r="L1309">
        <v>0</v>
      </c>
      <c r="M1309">
        <v>0.05</v>
      </c>
      <c r="N1309">
        <v>0.06</v>
      </c>
      <c r="O1309">
        <v>0.94</v>
      </c>
      <c r="P1309" t="s">
        <v>397</v>
      </c>
      <c r="Q1309" t="s">
        <v>381</v>
      </c>
      <c r="R1309" t="s">
        <v>398</v>
      </c>
      <c r="S1309" t="s">
        <v>399</v>
      </c>
      <c r="T1309" t="s">
        <v>399</v>
      </c>
    </row>
    <row r="1310" spans="1:20" ht="12.75" customHeight="1">
      <c r="A1310" t="s">
        <v>2698</v>
      </c>
      <c r="B1310" t="s">
        <v>437</v>
      </c>
      <c r="C1310" t="s">
        <v>2699</v>
      </c>
      <c r="D1310">
        <v>11.04</v>
      </c>
      <c r="E1310">
        <v>11.42</v>
      </c>
      <c r="F1310">
        <v>11.11</v>
      </c>
      <c r="G1310">
        <v>10.17</v>
      </c>
      <c r="H1310">
        <v>10.99</v>
      </c>
      <c r="I1310">
        <v>12.89</v>
      </c>
      <c r="J1310">
        <v>13.09</v>
      </c>
      <c r="K1310">
        <v>12.99</v>
      </c>
      <c r="L1310">
        <v>10.97</v>
      </c>
      <c r="M1310">
        <v>7.09</v>
      </c>
      <c r="N1310">
        <v>7.47</v>
      </c>
      <c r="O1310">
        <v>7.65</v>
      </c>
      <c r="P1310" t="s">
        <v>397</v>
      </c>
      <c r="Q1310" t="s">
        <v>381</v>
      </c>
      <c r="R1310" t="s">
        <v>398</v>
      </c>
      <c r="S1310" t="s">
        <v>399</v>
      </c>
      <c r="T1310" t="s">
        <v>399</v>
      </c>
    </row>
    <row r="1311" spans="1:20" ht="12.75" customHeight="1">
      <c r="A1311" t="s">
        <v>2700</v>
      </c>
      <c r="B1311" t="s">
        <v>380</v>
      </c>
      <c r="C1311" t="s">
        <v>2701</v>
      </c>
      <c r="D1311">
        <v>17.440000000000001</v>
      </c>
      <c r="E1311">
        <v>17.82</v>
      </c>
      <c r="F1311">
        <v>19.12</v>
      </c>
      <c r="G1311">
        <v>17.149999999999999</v>
      </c>
      <c r="H1311">
        <v>17.940000000000001</v>
      </c>
      <c r="I1311">
        <v>21.9</v>
      </c>
      <c r="J1311">
        <v>22.29</v>
      </c>
      <c r="K1311">
        <v>22.25</v>
      </c>
      <c r="L1311">
        <v>19.149999999999999</v>
      </c>
      <c r="M1311">
        <v>12.61</v>
      </c>
      <c r="N1311">
        <v>12.59</v>
      </c>
      <c r="O1311">
        <v>15.58</v>
      </c>
      <c r="P1311" t="s">
        <v>397</v>
      </c>
      <c r="Q1311" t="s">
        <v>381</v>
      </c>
      <c r="R1311" t="s">
        <v>398</v>
      </c>
      <c r="S1311" t="s">
        <v>399</v>
      </c>
      <c r="T1311" t="s">
        <v>399</v>
      </c>
    </row>
    <row r="1312" spans="1:20" ht="12.75" customHeight="1">
      <c r="A1312" t="s">
        <v>2702</v>
      </c>
      <c r="B1312" t="s">
        <v>380</v>
      </c>
      <c r="C1312" t="s">
        <v>2703</v>
      </c>
      <c r="D1312">
        <v>6</v>
      </c>
      <c r="E1312">
        <v>6</v>
      </c>
      <c r="F1312">
        <v>6</v>
      </c>
      <c r="G1312">
        <v>6</v>
      </c>
      <c r="H1312">
        <v>6</v>
      </c>
      <c r="I1312">
        <v>6</v>
      </c>
      <c r="J1312">
        <v>6</v>
      </c>
      <c r="K1312">
        <v>6</v>
      </c>
      <c r="L1312">
        <v>6</v>
      </c>
      <c r="M1312">
        <v>6</v>
      </c>
      <c r="N1312">
        <v>6</v>
      </c>
      <c r="O1312">
        <v>6</v>
      </c>
      <c r="P1312" t="s">
        <v>410</v>
      </c>
      <c r="Q1312" t="s">
        <v>381</v>
      </c>
      <c r="R1312" t="s">
        <v>398</v>
      </c>
      <c r="S1312" t="s">
        <v>399</v>
      </c>
      <c r="T1312" t="s">
        <v>399</v>
      </c>
    </row>
    <row r="1313" spans="1:20" ht="12.75" customHeight="1">
      <c r="A1313" t="s">
        <v>2704</v>
      </c>
      <c r="B1313" t="s">
        <v>532</v>
      </c>
      <c r="C1313" t="s">
        <v>2705</v>
      </c>
      <c r="D1313">
        <v>1.95</v>
      </c>
      <c r="E1313">
        <v>1.85</v>
      </c>
      <c r="F1313">
        <v>1.77</v>
      </c>
      <c r="G1313">
        <v>1.34</v>
      </c>
      <c r="H1313">
        <v>2.0299999999999998</v>
      </c>
      <c r="I1313">
        <v>2.25</v>
      </c>
      <c r="J1313">
        <v>2.3199999999999998</v>
      </c>
      <c r="K1313">
        <v>2.3199999999999998</v>
      </c>
      <c r="L1313">
        <v>1.95</v>
      </c>
      <c r="M1313">
        <v>1.52</v>
      </c>
      <c r="N1313">
        <v>1.94</v>
      </c>
      <c r="O1313">
        <v>2.02</v>
      </c>
      <c r="P1313" t="s">
        <v>397</v>
      </c>
      <c r="Q1313" t="s">
        <v>381</v>
      </c>
      <c r="R1313" t="s">
        <v>398</v>
      </c>
      <c r="S1313" t="s">
        <v>399</v>
      </c>
      <c r="T1313" t="s">
        <v>399</v>
      </c>
    </row>
    <row r="1314" spans="1:20" ht="12.75" customHeight="1">
      <c r="A1314" t="s">
        <v>2706</v>
      </c>
      <c r="B1314" t="s">
        <v>380</v>
      </c>
      <c r="C1314" t="s">
        <v>2707</v>
      </c>
      <c r="D1314">
        <v>11.57</v>
      </c>
      <c r="E1314">
        <v>10.5</v>
      </c>
      <c r="F1314">
        <v>16.28</v>
      </c>
      <c r="G1314">
        <v>16.29</v>
      </c>
      <c r="H1314">
        <v>13.78</v>
      </c>
      <c r="I1314">
        <v>19.32</v>
      </c>
      <c r="J1314">
        <v>19.27</v>
      </c>
      <c r="K1314">
        <v>19.07</v>
      </c>
      <c r="L1314">
        <v>17.98</v>
      </c>
      <c r="M1314">
        <v>8.06</v>
      </c>
      <c r="N1314">
        <v>6.44</v>
      </c>
      <c r="O1314">
        <v>7.91</v>
      </c>
      <c r="P1314" t="s">
        <v>397</v>
      </c>
      <c r="Q1314" t="s">
        <v>381</v>
      </c>
      <c r="R1314" t="s">
        <v>398</v>
      </c>
      <c r="S1314" t="s">
        <v>399</v>
      </c>
      <c r="T1314" t="s">
        <v>399</v>
      </c>
    </row>
    <row r="1315" spans="1:20" ht="12.75" customHeight="1">
      <c r="A1315" t="s">
        <v>2708</v>
      </c>
      <c r="B1315" t="s">
        <v>532</v>
      </c>
      <c r="C1315" t="s">
        <v>2709</v>
      </c>
      <c r="D1315">
        <v>7</v>
      </c>
      <c r="E1315">
        <v>7</v>
      </c>
      <c r="F1315">
        <v>7</v>
      </c>
      <c r="G1315">
        <v>7</v>
      </c>
      <c r="H1315">
        <v>7</v>
      </c>
      <c r="I1315">
        <v>7</v>
      </c>
      <c r="J1315">
        <v>7</v>
      </c>
      <c r="K1315">
        <v>7</v>
      </c>
      <c r="L1315">
        <v>7</v>
      </c>
      <c r="M1315">
        <v>7</v>
      </c>
      <c r="N1315">
        <v>7</v>
      </c>
      <c r="O1315">
        <v>7</v>
      </c>
      <c r="P1315" t="s">
        <v>397</v>
      </c>
      <c r="Q1315" t="s">
        <v>381</v>
      </c>
      <c r="R1315" t="s">
        <v>398</v>
      </c>
      <c r="S1315" t="s">
        <v>399</v>
      </c>
      <c r="T1315" t="s">
        <v>399</v>
      </c>
    </row>
    <row r="1316" spans="1:20" ht="12.75" customHeight="1">
      <c r="A1316" t="s">
        <v>2710</v>
      </c>
      <c r="B1316" t="s">
        <v>401</v>
      </c>
      <c r="C1316" t="s">
        <v>2711</v>
      </c>
      <c r="D1316">
        <v>0</v>
      </c>
      <c r="E1316">
        <v>0</v>
      </c>
      <c r="F1316">
        <v>0</v>
      </c>
      <c r="G1316">
        <v>0</v>
      </c>
      <c r="H1316">
        <v>0</v>
      </c>
      <c r="I1316">
        <v>0</v>
      </c>
      <c r="J1316">
        <v>0</v>
      </c>
      <c r="K1316">
        <v>0</v>
      </c>
      <c r="L1316">
        <v>0</v>
      </c>
      <c r="M1316">
        <v>0</v>
      </c>
      <c r="N1316">
        <v>0</v>
      </c>
      <c r="O1316">
        <v>0</v>
      </c>
      <c r="P1316" t="s">
        <v>397</v>
      </c>
      <c r="Q1316" t="s">
        <v>383</v>
      </c>
      <c r="R1316" t="s">
        <v>406</v>
      </c>
      <c r="S1316" t="s">
        <v>399</v>
      </c>
      <c r="T1316" t="s">
        <v>399</v>
      </c>
    </row>
    <row r="1317" spans="1:20" ht="12.75" customHeight="1">
      <c r="A1317" t="s">
        <v>2712</v>
      </c>
      <c r="B1317" t="s">
        <v>401</v>
      </c>
      <c r="C1317" t="s">
        <v>2713</v>
      </c>
      <c r="D1317">
        <v>0.01</v>
      </c>
      <c r="E1317">
        <v>0.01</v>
      </c>
      <c r="F1317">
        <v>0.01</v>
      </c>
      <c r="G1317">
        <v>0</v>
      </c>
      <c r="H1317">
        <v>0</v>
      </c>
      <c r="I1317">
        <v>0</v>
      </c>
      <c r="J1317">
        <v>0.05</v>
      </c>
      <c r="K1317">
        <v>0.12</v>
      </c>
      <c r="L1317">
        <v>0.01</v>
      </c>
      <c r="M1317">
        <v>0</v>
      </c>
      <c r="N1317">
        <v>0</v>
      </c>
      <c r="O1317">
        <v>0</v>
      </c>
      <c r="P1317" t="s">
        <v>397</v>
      </c>
      <c r="Q1317" t="s">
        <v>383</v>
      </c>
      <c r="R1317" t="s">
        <v>398</v>
      </c>
      <c r="S1317" t="s">
        <v>399</v>
      </c>
      <c r="T1317" t="s">
        <v>399</v>
      </c>
    </row>
    <row r="1318" spans="1:20" ht="12.75" customHeight="1">
      <c r="A1318" t="s">
        <v>2714</v>
      </c>
      <c r="B1318" t="s">
        <v>401</v>
      </c>
      <c r="C1318" t="s">
        <v>2715</v>
      </c>
      <c r="D1318">
        <v>0.28000000000000003</v>
      </c>
      <c r="E1318">
        <v>1.19</v>
      </c>
      <c r="F1318">
        <v>1.94</v>
      </c>
      <c r="G1318">
        <v>2.31</v>
      </c>
      <c r="H1318">
        <v>1.65</v>
      </c>
      <c r="I1318">
        <v>0.32</v>
      </c>
      <c r="J1318">
        <v>0</v>
      </c>
      <c r="K1318">
        <v>0</v>
      </c>
      <c r="L1318">
        <v>0</v>
      </c>
      <c r="M1318">
        <v>0</v>
      </c>
      <c r="N1318">
        <v>0</v>
      </c>
      <c r="O1318">
        <v>0</v>
      </c>
      <c r="P1318" t="s">
        <v>397</v>
      </c>
      <c r="Q1318" t="s">
        <v>383</v>
      </c>
      <c r="R1318" t="s">
        <v>398</v>
      </c>
      <c r="S1318" t="s">
        <v>399</v>
      </c>
      <c r="T1318" t="s">
        <v>399</v>
      </c>
    </row>
    <row r="1319" spans="1:20" ht="12.75" customHeight="1">
      <c r="A1319" t="s">
        <v>2716</v>
      </c>
      <c r="B1319" t="s">
        <v>401</v>
      </c>
      <c r="C1319" t="s">
        <v>2717</v>
      </c>
      <c r="D1319">
        <v>1.41</v>
      </c>
      <c r="E1319">
        <v>1.66</v>
      </c>
      <c r="F1319">
        <v>1.82</v>
      </c>
      <c r="G1319">
        <v>1.74</v>
      </c>
      <c r="H1319">
        <v>1.72</v>
      </c>
      <c r="I1319">
        <v>0.87</v>
      </c>
      <c r="J1319">
        <v>0.28000000000000003</v>
      </c>
      <c r="K1319">
        <v>0.03</v>
      </c>
      <c r="L1319">
        <v>0</v>
      </c>
      <c r="M1319">
        <v>0.02</v>
      </c>
      <c r="N1319">
        <v>0.33</v>
      </c>
      <c r="O1319">
        <v>0.94</v>
      </c>
      <c r="P1319" t="s">
        <v>397</v>
      </c>
      <c r="Q1319" t="s">
        <v>383</v>
      </c>
      <c r="R1319" t="s">
        <v>398</v>
      </c>
      <c r="S1319" t="s">
        <v>399</v>
      </c>
      <c r="T1319" t="s">
        <v>399</v>
      </c>
    </row>
    <row r="1320" spans="1:20" ht="12.75" customHeight="1">
      <c r="A1320" t="s">
        <v>2718</v>
      </c>
      <c r="B1320" t="s">
        <v>440</v>
      </c>
      <c r="C1320" t="s">
        <v>2719</v>
      </c>
      <c r="D1320">
        <v>1.27</v>
      </c>
      <c r="E1320">
        <v>1.21</v>
      </c>
      <c r="F1320">
        <v>1.1499999999999999</v>
      </c>
      <c r="G1320">
        <v>0.47</v>
      </c>
      <c r="H1320">
        <v>0.9</v>
      </c>
      <c r="I1320">
        <v>0.82</v>
      </c>
      <c r="J1320">
        <v>0.56000000000000005</v>
      </c>
      <c r="K1320">
        <v>0.34</v>
      </c>
      <c r="L1320">
        <v>0.31</v>
      </c>
      <c r="M1320">
        <v>0.5</v>
      </c>
      <c r="N1320">
        <v>1.26</v>
      </c>
      <c r="O1320">
        <v>1.3</v>
      </c>
      <c r="P1320" t="s">
        <v>397</v>
      </c>
      <c r="Q1320" t="s">
        <v>381</v>
      </c>
      <c r="R1320" t="s">
        <v>398</v>
      </c>
      <c r="S1320" t="s">
        <v>399</v>
      </c>
      <c r="T1320" t="s">
        <v>399</v>
      </c>
    </row>
    <row r="1321" spans="1:20" ht="12.75" customHeight="1">
      <c r="A1321" t="s">
        <v>2720</v>
      </c>
      <c r="B1321" t="s">
        <v>532</v>
      </c>
      <c r="C1321" t="s">
        <v>2721</v>
      </c>
      <c r="D1321">
        <v>91</v>
      </c>
      <c r="E1321">
        <v>91</v>
      </c>
      <c r="F1321">
        <v>91</v>
      </c>
      <c r="G1321">
        <v>91</v>
      </c>
      <c r="H1321">
        <v>91</v>
      </c>
      <c r="I1321">
        <v>91</v>
      </c>
      <c r="J1321">
        <v>91</v>
      </c>
      <c r="K1321">
        <v>91</v>
      </c>
      <c r="L1321">
        <v>91</v>
      </c>
      <c r="M1321">
        <v>91</v>
      </c>
      <c r="N1321">
        <v>91</v>
      </c>
      <c r="O1321">
        <v>91</v>
      </c>
      <c r="P1321" t="s">
        <v>410</v>
      </c>
      <c r="Q1321" t="s">
        <v>381</v>
      </c>
      <c r="R1321" t="s">
        <v>398</v>
      </c>
      <c r="S1321" t="s">
        <v>399</v>
      </c>
      <c r="T1321" t="s">
        <v>399</v>
      </c>
    </row>
    <row r="1322" spans="1:20" ht="12.75" customHeight="1">
      <c r="A1322" t="s">
        <v>2722</v>
      </c>
      <c r="B1322" t="s">
        <v>440</v>
      </c>
      <c r="C1322" t="s">
        <v>2723</v>
      </c>
      <c r="D1322">
        <v>0.23</v>
      </c>
      <c r="E1322">
        <v>0.19</v>
      </c>
      <c r="F1322">
        <v>0.18</v>
      </c>
      <c r="G1322">
        <v>0.03</v>
      </c>
      <c r="H1322">
        <v>0.1</v>
      </c>
      <c r="I1322">
        <v>0.03</v>
      </c>
      <c r="J1322">
        <v>0.03</v>
      </c>
      <c r="K1322">
        <v>0.02</v>
      </c>
      <c r="L1322">
        <v>0.02</v>
      </c>
      <c r="M1322">
        <v>0.06</v>
      </c>
      <c r="N1322">
        <v>0.06</v>
      </c>
      <c r="O1322">
        <v>0.27</v>
      </c>
      <c r="P1322" t="s">
        <v>397</v>
      </c>
      <c r="Q1322" t="s">
        <v>381</v>
      </c>
      <c r="R1322" t="s">
        <v>398</v>
      </c>
      <c r="S1322" t="s">
        <v>399</v>
      </c>
      <c r="T1322" t="s">
        <v>399</v>
      </c>
    </row>
    <row r="1323" spans="1:20" ht="12.75" customHeight="1">
      <c r="A1323" t="s">
        <v>2724</v>
      </c>
      <c r="B1323" t="s">
        <v>437</v>
      </c>
      <c r="C1323" t="s">
        <v>2725</v>
      </c>
      <c r="D1323">
        <v>49.5</v>
      </c>
      <c r="E1323">
        <v>49.5</v>
      </c>
      <c r="F1323">
        <v>49.5</v>
      </c>
      <c r="G1323">
        <v>49.5</v>
      </c>
      <c r="H1323">
        <v>49.5</v>
      </c>
      <c r="I1323">
        <v>49.5</v>
      </c>
      <c r="J1323">
        <v>49.5</v>
      </c>
      <c r="K1323">
        <v>49.5</v>
      </c>
      <c r="L1323">
        <v>49.5</v>
      </c>
      <c r="M1323">
        <v>49.5</v>
      </c>
      <c r="N1323">
        <v>49.5</v>
      </c>
      <c r="O1323">
        <v>49.5</v>
      </c>
      <c r="P1323" t="s">
        <v>410</v>
      </c>
      <c r="Q1323" t="s">
        <v>381</v>
      </c>
      <c r="R1323" t="s">
        <v>398</v>
      </c>
      <c r="S1323" t="s">
        <v>399</v>
      </c>
      <c r="T1323" t="s">
        <v>399</v>
      </c>
    </row>
    <row r="1324" spans="1:20" ht="12.75" customHeight="1">
      <c r="A1324" t="s">
        <v>2726</v>
      </c>
      <c r="B1324" t="s">
        <v>532</v>
      </c>
      <c r="C1324" t="s">
        <v>2727</v>
      </c>
      <c r="D1324">
        <v>19.5</v>
      </c>
      <c r="E1324">
        <v>19.61</v>
      </c>
      <c r="F1324">
        <v>18.809999999999999</v>
      </c>
      <c r="G1324">
        <v>12.55</v>
      </c>
      <c r="H1324">
        <v>18.760000000000002</v>
      </c>
      <c r="I1324">
        <v>19.07</v>
      </c>
      <c r="J1324">
        <v>19.53</v>
      </c>
      <c r="K1324">
        <v>19.27</v>
      </c>
      <c r="L1324">
        <v>19.28</v>
      </c>
      <c r="M1324">
        <v>17.07</v>
      </c>
      <c r="N1324">
        <v>19.170000000000002</v>
      </c>
      <c r="O1324">
        <v>19.34</v>
      </c>
      <c r="P1324" t="s">
        <v>397</v>
      </c>
      <c r="Q1324" t="s">
        <v>381</v>
      </c>
      <c r="R1324" t="s">
        <v>398</v>
      </c>
      <c r="S1324" t="s">
        <v>399</v>
      </c>
      <c r="T1324" t="s">
        <v>399</v>
      </c>
    </row>
    <row r="1325" spans="1:20" ht="12.75" customHeight="1">
      <c r="A1325" t="s">
        <v>2728</v>
      </c>
      <c r="B1325" t="s">
        <v>440</v>
      </c>
      <c r="C1325" t="s">
        <v>2729</v>
      </c>
      <c r="D1325">
        <v>0.45</v>
      </c>
      <c r="E1325">
        <v>0.95</v>
      </c>
      <c r="F1325">
        <v>0.62</v>
      </c>
      <c r="G1325">
        <v>0.26</v>
      </c>
      <c r="H1325">
        <v>0</v>
      </c>
      <c r="I1325">
        <v>0</v>
      </c>
      <c r="J1325">
        <v>0.01</v>
      </c>
      <c r="K1325">
        <v>3.01</v>
      </c>
      <c r="L1325">
        <v>0.01</v>
      </c>
      <c r="M1325">
        <v>5.62</v>
      </c>
      <c r="N1325">
        <v>5.6</v>
      </c>
      <c r="O1325">
        <v>4</v>
      </c>
      <c r="P1325" t="s">
        <v>397</v>
      </c>
      <c r="Q1325" t="s">
        <v>381</v>
      </c>
      <c r="R1325" t="s">
        <v>398</v>
      </c>
      <c r="S1325" t="s">
        <v>399</v>
      </c>
      <c r="T1325" t="s">
        <v>399</v>
      </c>
    </row>
    <row r="1326" spans="1:20" ht="12.75" customHeight="1">
      <c r="A1326" t="s">
        <v>2730</v>
      </c>
      <c r="B1326" t="s">
        <v>404</v>
      </c>
      <c r="C1326" t="s">
        <v>2731</v>
      </c>
      <c r="D1326">
        <v>0.14000000000000001</v>
      </c>
      <c r="E1326">
        <v>0.16</v>
      </c>
      <c r="F1326">
        <v>0.18</v>
      </c>
      <c r="G1326">
        <v>0.15</v>
      </c>
      <c r="H1326">
        <v>0.18</v>
      </c>
      <c r="I1326">
        <v>0.24</v>
      </c>
      <c r="J1326">
        <v>0.26</v>
      </c>
      <c r="K1326">
        <v>0.21</v>
      </c>
      <c r="L1326">
        <v>0.13</v>
      </c>
      <c r="M1326">
        <v>0.09</v>
      </c>
      <c r="N1326">
        <v>0.1</v>
      </c>
      <c r="O1326">
        <v>0.13</v>
      </c>
      <c r="P1326" t="s">
        <v>397</v>
      </c>
      <c r="Q1326" t="s">
        <v>381</v>
      </c>
      <c r="R1326" t="s">
        <v>398</v>
      </c>
      <c r="S1326" t="s">
        <v>399</v>
      </c>
      <c r="T1326" t="s">
        <v>399</v>
      </c>
    </row>
    <row r="1327" spans="1:20" ht="12.75" customHeight="1">
      <c r="A1327" t="s">
        <v>2732</v>
      </c>
      <c r="B1327" t="s">
        <v>404</v>
      </c>
      <c r="C1327" t="s">
        <v>2733</v>
      </c>
      <c r="D1327">
        <v>0.11</v>
      </c>
      <c r="E1327">
        <v>0.12</v>
      </c>
      <c r="F1327">
        <v>0.13</v>
      </c>
      <c r="G1327">
        <v>0.11</v>
      </c>
      <c r="H1327">
        <v>0.14000000000000001</v>
      </c>
      <c r="I1327">
        <v>0.18</v>
      </c>
      <c r="J1327">
        <v>0.2</v>
      </c>
      <c r="K1327">
        <v>0.18</v>
      </c>
      <c r="L1327">
        <v>0.1</v>
      </c>
      <c r="M1327">
        <v>0.06</v>
      </c>
      <c r="N1327">
        <v>7.0000000000000007E-2</v>
      </c>
      <c r="O1327">
        <v>0.1</v>
      </c>
      <c r="P1327" t="s">
        <v>397</v>
      </c>
      <c r="Q1327" t="s">
        <v>381</v>
      </c>
      <c r="R1327" t="s">
        <v>398</v>
      </c>
      <c r="S1327" t="s">
        <v>399</v>
      </c>
      <c r="T1327" t="s">
        <v>399</v>
      </c>
    </row>
    <row r="1328" spans="1:20" ht="12.75" customHeight="1">
      <c r="A1328" t="s">
        <v>2734</v>
      </c>
      <c r="B1328" t="s">
        <v>404</v>
      </c>
      <c r="C1328" t="s">
        <v>2735</v>
      </c>
      <c r="D1328">
        <v>0.23</v>
      </c>
      <c r="E1328">
        <v>0.27</v>
      </c>
      <c r="F1328">
        <v>0.28999999999999998</v>
      </c>
      <c r="G1328">
        <v>0.24</v>
      </c>
      <c r="H1328">
        <v>0.3</v>
      </c>
      <c r="I1328">
        <v>0.39</v>
      </c>
      <c r="J1328">
        <v>0.44</v>
      </c>
      <c r="K1328">
        <v>0.27</v>
      </c>
      <c r="L1328">
        <v>0.21</v>
      </c>
      <c r="M1328">
        <v>0.14000000000000001</v>
      </c>
      <c r="N1328">
        <v>0.17</v>
      </c>
      <c r="O1328">
        <v>0.21</v>
      </c>
      <c r="P1328" t="s">
        <v>397</v>
      </c>
      <c r="Q1328" t="s">
        <v>381</v>
      </c>
      <c r="R1328" t="s">
        <v>398</v>
      </c>
      <c r="S1328" t="s">
        <v>399</v>
      </c>
      <c r="T1328" t="s">
        <v>399</v>
      </c>
    </row>
    <row r="1329" spans="1:20" ht="12.75" customHeight="1">
      <c r="A1329" t="s">
        <v>2736</v>
      </c>
      <c r="B1329" t="s">
        <v>404</v>
      </c>
      <c r="C1329" t="s">
        <v>2737</v>
      </c>
      <c r="D1329">
        <v>0</v>
      </c>
      <c r="E1329">
        <v>0</v>
      </c>
      <c r="F1329">
        <v>0.11</v>
      </c>
      <c r="G1329">
        <v>0.36</v>
      </c>
      <c r="H1329">
        <v>0.19</v>
      </c>
      <c r="I1329">
        <v>0.46</v>
      </c>
      <c r="J1329">
        <v>0.42</v>
      </c>
      <c r="K1329">
        <v>0.21</v>
      </c>
      <c r="L1329">
        <v>0</v>
      </c>
      <c r="M1329">
        <v>0</v>
      </c>
      <c r="N1329">
        <v>0</v>
      </c>
      <c r="O1329">
        <v>0</v>
      </c>
      <c r="P1329" t="s">
        <v>397</v>
      </c>
      <c r="Q1329" t="s">
        <v>381</v>
      </c>
      <c r="R1329" t="s">
        <v>398</v>
      </c>
      <c r="S1329" t="s">
        <v>399</v>
      </c>
      <c r="T1329" t="s">
        <v>399</v>
      </c>
    </row>
    <row r="1330" spans="1:20" ht="12.75" customHeight="1">
      <c r="A1330" t="s">
        <v>2738</v>
      </c>
      <c r="B1330" t="s">
        <v>404</v>
      </c>
      <c r="C1330" t="s">
        <v>2739</v>
      </c>
      <c r="D1330">
        <v>0</v>
      </c>
      <c r="E1330">
        <v>0.48</v>
      </c>
      <c r="F1330">
        <v>2.08</v>
      </c>
      <c r="G1330">
        <v>6.64</v>
      </c>
      <c r="H1330">
        <v>6.1</v>
      </c>
      <c r="I1330">
        <v>8.9600000000000009</v>
      </c>
      <c r="J1330">
        <v>8.34</v>
      </c>
      <c r="K1330">
        <v>8.1999999999999993</v>
      </c>
      <c r="L1330">
        <v>6.68</v>
      </c>
      <c r="M1330">
        <v>5.88</v>
      </c>
      <c r="N1330">
        <v>0.82</v>
      </c>
      <c r="O1330">
        <v>0</v>
      </c>
      <c r="P1330" t="s">
        <v>410</v>
      </c>
      <c r="Q1330" t="s">
        <v>381</v>
      </c>
      <c r="R1330" t="s">
        <v>662</v>
      </c>
      <c r="S1330" t="s">
        <v>663</v>
      </c>
      <c r="T1330" t="s">
        <v>825</v>
      </c>
    </row>
    <row r="1331" spans="1:20" ht="12.75" customHeight="1">
      <c r="A1331" t="s">
        <v>2740</v>
      </c>
      <c r="B1331" t="s">
        <v>380</v>
      </c>
      <c r="C1331" t="s">
        <v>2741</v>
      </c>
      <c r="D1331">
        <v>586.02</v>
      </c>
      <c r="E1331">
        <v>586.02</v>
      </c>
      <c r="F1331">
        <v>586.02</v>
      </c>
      <c r="G1331">
        <v>586.02</v>
      </c>
      <c r="H1331">
        <v>586.02</v>
      </c>
      <c r="I1331">
        <v>586.02</v>
      </c>
      <c r="J1331">
        <v>586.02</v>
      </c>
      <c r="K1331">
        <v>586.02</v>
      </c>
      <c r="L1331">
        <v>586.02</v>
      </c>
      <c r="M1331">
        <v>586.02</v>
      </c>
      <c r="N1331">
        <v>586.02</v>
      </c>
      <c r="O1331">
        <v>586.02</v>
      </c>
      <c r="P1331" t="s">
        <v>410</v>
      </c>
      <c r="Q1331" t="s">
        <v>381</v>
      </c>
      <c r="R1331" t="s">
        <v>398</v>
      </c>
      <c r="S1331" t="s">
        <v>399</v>
      </c>
      <c r="T1331" t="s">
        <v>399</v>
      </c>
    </row>
    <row r="1332" spans="1:20" ht="12.75" customHeight="1">
      <c r="A1332" t="s">
        <v>2742</v>
      </c>
      <c r="B1332" t="s">
        <v>380</v>
      </c>
      <c r="C1332" t="s">
        <v>2743</v>
      </c>
      <c r="D1332">
        <v>248</v>
      </c>
      <c r="E1332">
        <v>243.23</v>
      </c>
      <c r="F1332">
        <v>239.86</v>
      </c>
      <c r="G1332">
        <v>243.76</v>
      </c>
      <c r="H1332">
        <v>226.55</v>
      </c>
      <c r="I1332">
        <v>231.14</v>
      </c>
      <c r="J1332">
        <v>225.82</v>
      </c>
      <c r="K1332">
        <v>227.06</v>
      </c>
      <c r="L1332">
        <v>211.33</v>
      </c>
      <c r="M1332">
        <v>215.62</v>
      </c>
      <c r="N1332">
        <v>221.31</v>
      </c>
      <c r="O1332">
        <v>230.04</v>
      </c>
      <c r="P1332" t="s">
        <v>410</v>
      </c>
      <c r="Q1332" t="s">
        <v>381</v>
      </c>
      <c r="R1332" t="s">
        <v>398</v>
      </c>
      <c r="S1332" t="s">
        <v>399</v>
      </c>
      <c r="T1332" t="s">
        <v>399</v>
      </c>
    </row>
    <row r="1333" spans="1:20" ht="12.75" customHeight="1">
      <c r="A1333" t="s">
        <v>2744</v>
      </c>
      <c r="B1333" t="s">
        <v>401</v>
      </c>
      <c r="C1333" t="s">
        <v>2745</v>
      </c>
      <c r="D1333">
        <v>17.559999999999999</v>
      </c>
      <c r="E1333">
        <v>17.43</v>
      </c>
      <c r="F1333">
        <v>17.36</v>
      </c>
      <c r="G1333">
        <v>13.88</v>
      </c>
      <c r="H1333">
        <v>15.7</v>
      </c>
      <c r="I1333">
        <v>16.37</v>
      </c>
      <c r="J1333">
        <v>17.260000000000002</v>
      </c>
      <c r="K1333">
        <v>16.649999999999999</v>
      </c>
      <c r="L1333">
        <v>15.24</v>
      </c>
      <c r="M1333">
        <v>15.76</v>
      </c>
      <c r="N1333">
        <v>16.420000000000002</v>
      </c>
      <c r="O1333">
        <v>17.440000000000001</v>
      </c>
      <c r="P1333" t="s">
        <v>397</v>
      </c>
      <c r="Q1333" t="s">
        <v>383</v>
      </c>
      <c r="R1333" t="s">
        <v>662</v>
      </c>
      <c r="S1333" t="s">
        <v>663</v>
      </c>
      <c r="T1333" t="s">
        <v>1383</v>
      </c>
    </row>
    <row r="1334" spans="1:20" ht="12.75" customHeight="1">
      <c r="A1334" t="s">
        <v>2746</v>
      </c>
      <c r="B1334" t="s">
        <v>380</v>
      </c>
      <c r="C1334" t="s">
        <v>2747</v>
      </c>
      <c r="D1334">
        <v>525</v>
      </c>
      <c r="E1334">
        <v>525</v>
      </c>
      <c r="F1334">
        <v>525</v>
      </c>
      <c r="G1334">
        <v>525</v>
      </c>
      <c r="H1334">
        <v>525</v>
      </c>
      <c r="I1334">
        <v>515</v>
      </c>
      <c r="J1334">
        <v>505</v>
      </c>
      <c r="K1334">
        <v>500</v>
      </c>
      <c r="L1334">
        <v>515</v>
      </c>
      <c r="M1334">
        <v>520</v>
      </c>
      <c r="N1334">
        <v>525</v>
      </c>
      <c r="O1334">
        <v>525</v>
      </c>
      <c r="P1334" t="s">
        <v>410</v>
      </c>
      <c r="Q1334" t="s">
        <v>381</v>
      </c>
      <c r="R1334" t="s">
        <v>398</v>
      </c>
      <c r="S1334" t="s">
        <v>399</v>
      </c>
      <c r="T1334" t="s">
        <v>399</v>
      </c>
    </row>
    <row r="1335" spans="1:20" ht="12.75" customHeight="1">
      <c r="A1335" t="s">
        <v>2748</v>
      </c>
      <c r="B1335" t="s">
        <v>440</v>
      </c>
      <c r="C1335" t="s">
        <v>2749</v>
      </c>
      <c r="D1335" t="s">
        <v>399</v>
      </c>
      <c r="E1335" t="s">
        <v>399</v>
      </c>
      <c r="F1335" t="s">
        <v>399</v>
      </c>
      <c r="G1335" t="s">
        <v>399</v>
      </c>
      <c r="H1335" t="s">
        <v>399</v>
      </c>
      <c r="I1335">
        <v>0</v>
      </c>
      <c r="J1335">
        <v>0</v>
      </c>
      <c r="K1335">
        <v>0</v>
      </c>
      <c r="L1335">
        <v>0</v>
      </c>
      <c r="M1335">
        <v>0</v>
      </c>
      <c r="N1335">
        <v>0</v>
      </c>
      <c r="O1335">
        <v>0</v>
      </c>
      <c r="P1335" t="s">
        <v>410</v>
      </c>
      <c r="Q1335" t="s">
        <v>381</v>
      </c>
      <c r="R1335" t="s">
        <v>406</v>
      </c>
      <c r="S1335" t="s">
        <v>399</v>
      </c>
      <c r="T1335" t="s">
        <v>399</v>
      </c>
    </row>
    <row r="1336" spans="1:20" ht="12.75" customHeight="1">
      <c r="A1336" t="s">
        <v>2750</v>
      </c>
      <c r="B1336" t="s">
        <v>401</v>
      </c>
      <c r="C1336" t="s">
        <v>2751</v>
      </c>
      <c r="D1336">
        <v>85</v>
      </c>
      <c r="E1336">
        <v>84.94</v>
      </c>
      <c r="F1336">
        <v>85</v>
      </c>
      <c r="G1336">
        <v>85</v>
      </c>
      <c r="H1336">
        <v>85</v>
      </c>
      <c r="I1336">
        <v>85</v>
      </c>
      <c r="J1336">
        <v>85</v>
      </c>
      <c r="K1336">
        <v>85</v>
      </c>
      <c r="L1336">
        <v>85</v>
      </c>
      <c r="M1336">
        <v>85</v>
      </c>
      <c r="N1336">
        <v>85</v>
      </c>
      <c r="O1336">
        <v>85</v>
      </c>
      <c r="P1336" t="s">
        <v>397</v>
      </c>
      <c r="Q1336" t="s">
        <v>383</v>
      </c>
      <c r="R1336" t="s">
        <v>398</v>
      </c>
      <c r="S1336" t="s">
        <v>399</v>
      </c>
      <c r="T1336" t="s">
        <v>399</v>
      </c>
    </row>
    <row r="1337" spans="1:20" ht="12.75" customHeight="1">
      <c r="A1337" t="s">
        <v>2752</v>
      </c>
      <c r="B1337" t="s">
        <v>401</v>
      </c>
      <c r="C1337" t="s">
        <v>2753</v>
      </c>
      <c r="D1337">
        <v>85</v>
      </c>
      <c r="E1337">
        <v>85</v>
      </c>
      <c r="F1337">
        <v>85</v>
      </c>
      <c r="G1337">
        <v>85</v>
      </c>
      <c r="H1337">
        <v>85</v>
      </c>
      <c r="I1337">
        <v>85</v>
      </c>
      <c r="J1337">
        <v>85</v>
      </c>
      <c r="K1337">
        <v>85</v>
      </c>
      <c r="L1337">
        <v>85</v>
      </c>
      <c r="M1337">
        <v>85</v>
      </c>
      <c r="N1337">
        <v>85</v>
      </c>
      <c r="O1337">
        <v>85</v>
      </c>
      <c r="P1337" t="s">
        <v>410</v>
      </c>
      <c r="Q1337" t="s">
        <v>383</v>
      </c>
      <c r="R1337" t="s">
        <v>398</v>
      </c>
      <c r="S1337" t="s">
        <v>399</v>
      </c>
      <c r="T1337" t="s">
        <v>399</v>
      </c>
    </row>
    <row r="1338" spans="1:20" ht="12.75" customHeight="1">
      <c r="A1338" t="s">
        <v>2754</v>
      </c>
      <c r="B1338" t="s">
        <v>401</v>
      </c>
      <c r="C1338" t="s">
        <v>2755</v>
      </c>
      <c r="D1338">
        <v>85</v>
      </c>
      <c r="E1338">
        <v>84.96</v>
      </c>
      <c r="F1338">
        <v>85</v>
      </c>
      <c r="G1338">
        <v>85</v>
      </c>
      <c r="H1338">
        <v>85</v>
      </c>
      <c r="I1338">
        <v>85</v>
      </c>
      <c r="J1338">
        <v>85</v>
      </c>
      <c r="K1338">
        <v>85</v>
      </c>
      <c r="L1338">
        <v>85</v>
      </c>
      <c r="M1338">
        <v>85</v>
      </c>
      <c r="N1338">
        <v>85</v>
      </c>
      <c r="O1338">
        <v>85</v>
      </c>
      <c r="P1338" t="s">
        <v>397</v>
      </c>
      <c r="Q1338" t="s">
        <v>383</v>
      </c>
      <c r="R1338" t="s">
        <v>398</v>
      </c>
      <c r="S1338" t="s">
        <v>399</v>
      </c>
      <c r="T1338" t="s">
        <v>399</v>
      </c>
    </row>
    <row r="1339" spans="1:20" ht="12.75" customHeight="1">
      <c r="A1339" t="s">
        <v>2756</v>
      </c>
      <c r="B1339" t="s">
        <v>401</v>
      </c>
      <c r="C1339" t="s">
        <v>2757</v>
      </c>
      <c r="D1339">
        <v>85</v>
      </c>
      <c r="E1339">
        <v>85</v>
      </c>
      <c r="F1339">
        <v>85</v>
      </c>
      <c r="G1339">
        <v>85</v>
      </c>
      <c r="H1339">
        <v>85</v>
      </c>
      <c r="I1339">
        <v>85</v>
      </c>
      <c r="J1339">
        <v>85</v>
      </c>
      <c r="K1339">
        <v>85</v>
      </c>
      <c r="L1339">
        <v>85</v>
      </c>
      <c r="M1339">
        <v>85</v>
      </c>
      <c r="N1339">
        <v>85</v>
      </c>
      <c r="O1339">
        <v>85</v>
      </c>
      <c r="P1339" t="s">
        <v>410</v>
      </c>
      <c r="Q1339" t="s">
        <v>383</v>
      </c>
      <c r="R1339" t="s">
        <v>398</v>
      </c>
      <c r="S1339" t="s">
        <v>399</v>
      </c>
      <c r="T1339" t="s">
        <v>399</v>
      </c>
    </row>
    <row r="1340" spans="1:20" ht="12.75" customHeight="1">
      <c r="A1340" t="s">
        <v>2758</v>
      </c>
      <c r="B1340" t="s">
        <v>380</v>
      </c>
      <c r="C1340" t="s">
        <v>2759</v>
      </c>
      <c r="D1340">
        <v>10.25</v>
      </c>
      <c r="E1340">
        <v>10.73</v>
      </c>
      <c r="F1340">
        <v>9.98</v>
      </c>
      <c r="G1340">
        <v>9.39</v>
      </c>
      <c r="H1340">
        <v>10.5</v>
      </c>
      <c r="I1340">
        <v>9.8699999999999992</v>
      </c>
      <c r="J1340">
        <v>10.09</v>
      </c>
      <c r="K1340">
        <v>9.84</v>
      </c>
      <c r="L1340">
        <v>9.16</v>
      </c>
      <c r="M1340">
        <v>9.82</v>
      </c>
      <c r="N1340">
        <v>9.68</v>
      </c>
      <c r="O1340">
        <v>11.21</v>
      </c>
      <c r="P1340" t="s">
        <v>397</v>
      </c>
      <c r="Q1340" t="s">
        <v>381</v>
      </c>
      <c r="R1340" t="s">
        <v>398</v>
      </c>
      <c r="S1340" t="s">
        <v>399</v>
      </c>
      <c r="T1340" t="s">
        <v>399</v>
      </c>
    </row>
    <row r="1341" spans="1:20" ht="12.75" customHeight="1">
      <c r="A1341" t="s">
        <v>2760</v>
      </c>
      <c r="B1341" t="s">
        <v>380</v>
      </c>
      <c r="C1341" t="s">
        <v>2761</v>
      </c>
      <c r="D1341">
        <v>0.77</v>
      </c>
      <c r="E1341">
        <v>0.95</v>
      </c>
      <c r="F1341">
        <v>1.1299999999999999</v>
      </c>
      <c r="G1341">
        <v>1.02</v>
      </c>
      <c r="H1341">
        <v>0.72</v>
      </c>
      <c r="I1341">
        <v>0.45</v>
      </c>
      <c r="J1341">
        <v>0.27</v>
      </c>
      <c r="K1341">
        <v>0.2</v>
      </c>
      <c r="L1341">
        <v>0.2</v>
      </c>
      <c r="M1341">
        <v>0.21</v>
      </c>
      <c r="N1341">
        <v>0.22</v>
      </c>
      <c r="O1341">
        <v>0.69</v>
      </c>
      <c r="P1341" t="s">
        <v>397</v>
      </c>
      <c r="Q1341" t="s">
        <v>381</v>
      </c>
      <c r="R1341" t="s">
        <v>398</v>
      </c>
      <c r="S1341" t="s">
        <v>399</v>
      </c>
      <c r="T1341" t="s">
        <v>399</v>
      </c>
    </row>
    <row r="1342" spans="1:20" ht="12.75" customHeight="1">
      <c r="A1342" t="s">
        <v>2762</v>
      </c>
      <c r="B1342" t="s">
        <v>380</v>
      </c>
      <c r="C1342" t="s">
        <v>2763</v>
      </c>
      <c r="D1342">
        <v>1.68</v>
      </c>
      <c r="E1342">
        <v>2.58</v>
      </c>
      <c r="F1342">
        <v>2.72</v>
      </c>
      <c r="G1342">
        <v>4.68</v>
      </c>
      <c r="H1342">
        <v>4.5599999999999996</v>
      </c>
      <c r="I1342">
        <v>7.07</v>
      </c>
      <c r="J1342">
        <v>4.42</v>
      </c>
      <c r="K1342">
        <v>3.95</v>
      </c>
      <c r="L1342">
        <v>3.95</v>
      </c>
      <c r="M1342">
        <v>1.31</v>
      </c>
      <c r="N1342">
        <v>1.25</v>
      </c>
      <c r="O1342">
        <v>2.2599999999999998</v>
      </c>
      <c r="P1342" t="s">
        <v>397</v>
      </c>
      <c r="Q1342" t="s">
        <v>383</v>
      </c>
      <c r="R1342" t="s">
        <v>398</v>
      </c>
      <c r="S1342" t="s">
        <v>399</v>
      </c>
      <c r="T1342" t="s">
        <v>399</v>
      </c>
    </row>
    <row r="1343" spans="1:20" ht="12.75" customHeight="1">
      <c r="A1343" t="s">
        <v>2764</v>
      </c>
      <c r="B1343" t="s">
        <v>380</v>
      </c>
      <c r="C1343" t="s">
        <v>2765</v>
      </c>
      <c r="D1343">
        <v>2.4</v>
      </c>
      <c r="E1343">
        <v>3.67</v>
      </c>
      <c r="F1343">
        <v>3.89</v>
      </c>
      <c r="G1343">
        <v>6.67</v>
      </c>
      <c r="H1343">
        <v>6.5</v>
      </c>
      <c r="I1343">
        <v>10.09</v>
      </c>
      <c r="J1343">
        <v>6.31</v>
      </c>
      <c r="K1343">
        <v>5.63</v>
      </c>
      <c r="L1343">
        <v>5.63</v>
      </c>
      <c r="M1343">
        <v>1.87</v>
      </c>
      <c r="N1343">
        <v>1.78</v>
      </c>
      <c r="O1343">
        <v>3.23</v>
      </c>
      <c r="P1343" t="s">
        <v>397</v>
      </c>
      <c r="Q1343" t="s">
        <v>383</v>
      </c>
      <c r="R1343" t="s">
        <v>398</v>
      </c>
      <c r="S1343" t="s">
        <v>399</v>
      </c>
      <c r="T1343" t="s">
        <v>399</v>
      </c>
    </row>
    <row r="1344" spans="1:20" ht="12.75" customHeight="1">
      <c r="A1344" t="s">
        <v>2766</v>
      </c>
      <c r="B1344" t="s">
        <v>401</v>
      </c>
      <c r="C1344" t="s">
        <v>2767</v>
      </c>
      <c r="D1344">
        <v>32.68</v>
      </c>
      <c r="E1344">
        <v>31.77</v>
      </c>
      <c r="F1344">
        <v>36.74</v>
      </c>
      <c r="G1344">
        <v>32.29</v>
      </c>
      <c r="H1344">
        <v>28.69</v>
      </c>
      <c r="I1344">
        <v>37.14</v>
      </c>
      <c r="J1344">
        <v>36.950000000000003</v>
      </c>
      <c r="K1344">
        <v>37.130000000000003</v>
      </c>
      <c r="L1344">
        <v>37.130000000000003</v>
      </c>
      <c r="M1344">
        <v>30.25</v>
      </c>
      <c r="N1344">
        <v>33.6</v>
      </c>
      <c r="O1344">
        <v>37.18</v>
      </c>
      <c r="P1344" t="s">
        <v>397</v>
      </c>
      <c r="Q1344" t="s">
        <v>383</v>
      </c>
      <c r="R1344" t="s">
        <v>398</v>
      </c>
      <c r="S1344" t="s">
        <v>399</v>
      </c>
      <c r="T1344" t="s">
        <v>399</v>
      </c>
    </row>
    <row r="1345" spans="1:20" ht="12.75" customHeight="1">
      <c r="A1345" t="s">
        <v>2768</v>
      </c>
      <c r="B1345" t="s">
        <v>595</v>
      </c>
      <c r="C1345" t="s">
        <v>2769</v>
      </c>
      <c r="D1345">
        <v>605</v>
      </c>
      <c r="E1345">
        <v>605</v>
      </c>
      <c r="F1345">
        <v>605</v>
      </c>
      <c r="G1345">
        <v>605</v>
      </c>
      <c r="H1345">
        <v>601</v>
      </c>
      <c r="I1345">
        <v>593</v>
      </c>
      <c r="J1345">
        <v>591</v>
      </c>
      <c r="K1345">
        <v>593</v>
      </c>
      <c r="L1345">
        <v>596</v>
      </c>
      <c r="M1345">
        <v>605</v>
      </c>
      <c r="N1345">
        <v>605</v>
      </c>
      <c r="O1345">
        <v>605</v>
      </c>
      <c r="P1345" t="s">
        <v>410</v>
      </c>
      <c r="Q1345" t="s">
        <v>383</v>
      </c>
      <c r="R1345" t="s">
        <v>398</v>
      </c>
      <c r="S1345" t="s">
        <v>399</v>
      </c>
      <c r="T1345" t="s">
        <v>399</v>
      </c>
    </row>
    <row r="1346" spans="1:20" ht="12.75" customHeight="1">
      <c r="A1346" t="s">
        <v>2770</v>
      </c>
      <c r="B1346" t="s">
        <v>380</v>
      </c>
      <c r="C1346" t="s">
        <v>2771</v>
      </c>
      <c r="D1346">
        <v>0.06</v>
      </c>
      <c r="E1346">
        <v>7.0000000000000007E-2</v>
      </c>
      <c r="F1346">
        <v>0.28999999999999998</v>
      </c>
      <c r="G1346">
        <v>0.3</v>
      </c>
      <c r="H1346">
        <v>0.31</v>
      </c>
      <c r="I1346">
        <v>0.38</v>
      </c>
      <c r="J1346">
        <v>0.34</v>
      </c>
      <c r="K1346">
        <v>0.28999999999999998</v>
      </c>
      <c r="L1346">
        <v>0.25</v>
      </c>
      <c r="M1346">
        <v>0.11</v>
      </c>
      <c r="N1346">
        <v>7.0000000000000007E-2</v>
      </c>
      <c r="O1346">
        <v>0.1</v>
      </c>
      <c r="P1346" t="s">
        <v>397</v>
      </c>
      <c r="Q1346" t="s">
        <v>381</v>
      </c>
      <c r="R1346" t="s">
        <v>398</v>
      </c>
      <c r="S1346" t="s">
        <v>399</v>
      </c>
      <c r="T1346" t="s">
        <v>399</v>
      </c>
    </row>
    <row r="1347" spans="1:20" ht="12.75" customHeight="1">
      <c r="A1347" t="s">
        <v>2772</v>
      </c>
      <c r="B1347" t="s">
        <v>380</v>
      </c>
      <c r="C1347" t="s">
        <v>2773</v>
      </c>
      <c r="D1347">
        <v>6.07</v>
      </c>
      <c r="E1347">
        <v>6.07</v>
      </c>
      <c r="F1347">
        <v>5.87</v>
      </c>
      <c r="G1347">
        <v>3.1</v>
      </c>
      <c r="H1347">
        <v>6.03</v>
      </c>
      <c r="I1347">
        <v>6.03</v>
      </c>
      <c r="J1347">
        <v>5.44</v>
      </c>
      <c r="K1347">
        <v>4.8899999999999997</v>
      </c>
      <c r="L1347">
        <v>6</v>
      </c>
      <c r="M1347">
        <v>5.56</v>
      </c>
      <c r="N1347">
        <v>0</v>
      </c>
      <c r="O1347">
        <v>0</v>
      </c>
      <c r="P1347" t="s">
        <v>397</v>
      </c>
      <c r="Q1347" t="s">
        <v>381</v>
      </c>
      <c r="R1347" t="s">
        <v>398</v>
      </c>
      <c r="S1347" t="s">
        <v>399</v>
      </c>
      <c r="T1347" t="s">
        <v>399</v>
      </c>
    </row>
    <row r="1348" spans="1:20" ht="12.75" customHeight="1">
      <c r="A1348" t="s">
        <v>2774</v>
      </c>
      <c r="B1348" t="s">
        <v>440</v>
      </c>
      <c r="C1348" t="s">
        <v>2775</v>
      </c>
      <c r="D1348">
        <v>45.17</v>
      </c>
      <c r="E1348">
        <v>46.56</v>
      </c>
      <c r="F1348">
        <v>44</v>
      </c>
      <c r="G1348">
        <v>46.38</v>
      </c>
      <c r="H1348">
        <v>15.68</v>
      </c>
      <c r="I1348">
        <v>12.34</v>
      </c>
      <c r="J1348">
        <v>6.74</v>
      </c>
      <c r="K1348">
        <v>9.85</v>
      </c>
      <c r="L1348">
        <v>17.190000000000001</v>
      </c>
      <c r="M1348">
        <v>20.7</v>
      </c>
      <c r="N1348">
        <v>24.85</v>
      </c>
      <c r="O1348">
        <v>16.05</v>
      </c>
      <c r="P1348" t="s">
        <v>397</v>
      </c>
      <c r="Q1348" t="s">
        <v>381</v>
      </c>
      <c r="R1348" t="s">
        <v>398</v>
      </c>
      <c r="S1348" t="s">
        <v>399</v>
      </c>
      <c r="T1348" t="s">
        <v>399</v>
      </c>
    </row>
    <row r="1349" spans="1:20" ht="12.75" customHeight="1">
      <c r="A1349" t="s">
        <v>2776</v>
      </c>
      <c r="B1349" t="s">
        <v>422</v>
      </c>
      <c r="C1349" t="s">
        <v>2776</v>
      </c>
      <c r="D1349">
        <v>5.09</v>
      </c>
      <c r="E1349">
        <v>7.79</v>
      </c>
      <c r="F1349">
        <v>8.24</v>
      </c>
      <c r="G1349">
        <v>14.13</v>
      </c>
      <c r="H1349">
        <v>13.77</v>
      </c>
      <c r="I1349">
        <v>21.38</v>
      </c>
      <c r="J1349">
        <v>13.37</v>
      </c>
      <c r="K1349">
        <v>11.93</v>
      </c>
      <c r="L1349">
        <v>11.93</v>
      </c>
      <c r="M1349">
        <v>3.96</v>
      </c>
      <c r="N1349">
        <v>3.78</v>
      </c>
      <c r="O1349">
        <v>6.84</v>
      </c>
      <c r="P1349" t="s">
        <v>397</v>
      </c>
      <c r="Q1349" t="s">
        <v>383</v>
      </c>
      <c r="R1349" t="s">
        <v>398</v>
      </c>
      <c r="S1349" t="s">
        <v>399</v>
      </c>
      <c r="T1349" t="s">
        <v>399</v>
      </c>
    </row>
    <row r="1350" spans="1:20" ht="12.75" customHeight="1">
      <c r="A1350" t="s">
        <v>2777</v>
      </c>
      <c r="B1350" t="s">
        <v>380</v>
      </c>
      <c r="C1350" t="s">
        <v>2778</v>
      </c>
      <c r="D1350">
        <v>14.76</v>
      </c>
      <c r="E1350">
        <v>18.149999999999999</v>
      </c>
      <c r="F1350">
        <v>21.53</v>
      </c>
      <c r="G1350">
        <v>12.01</v>
      </c>
      <c r="H1350">
        <v>23.07</v>
      </c>
      <c r="I1350">
        <v>40.25</v>
      </c>
      <c r="J1350">
        <v>29.08</v>
      </c>
      <c r="K1350">
        <v>36.979999999999997</v>
      </c>
      <c r="L1350">
        <v>30.15</v>
      </c>
      <c r="M1350">
        <v>32.18</v>
      </c>
      <c r="N1350">
        <v>29.21</v>
      </c>
      <c r="O1350">
        <v>30.07</v>
      </c>
      <c r="P1350" t="s">
        <v>410</v>
      </c>
      <c r="Q1350" t="s">
        <v>381</v>
      </c>
      <c r="R1350" t="s">
        <v>398</v>
      </c>
      <c r="S1350" t="s">
        <v>399</v>
      </c>
      <c r="T1350" t="s">
        <v>399</v>
      </c>
    </row>
    <row r="1351" spans="1:20" ht="12.75" customHeight="1">
      <c r="A1351" t="s">
        <v>2779</v>
      </c>
      <c r="B1351" t="s">
        <v>380</v>
      </c>
      <c r="C1351" t="s">
        <v>2780</v>
      </c>
      <c r="D1351">
        <v>0.72</v>
      </c>
      <c r="E1351">
        <v>0.83</v>
      </c>
      <c r="F1351">
        <v>0.9</v>
      </c>
      <c r="G1351">
        <v>0.74</v>
      </c>
      <c r="H1351">
        <v>0.71</v>
      </c>
      <c r="I1351">
        <v>0.81</v>
      </c>
      <c r="J1351">
        <v>0.88</v>
      </c>
      <c r="K1351">
        <v>0.82</v>
      </c>
      <c r="L1351">
        <v>0.65</v>
      </c>
      <c r="M1351">
        <v>0.45</v>
      </c>
      <c r="N1351">
        <v>0.7</v>
      </c>
      <c r="O1351">
        <v>1.22</v>
      </c>
      <c r="P1351" t="s">
        <v>397</v>
      </c>
      <c r="Q1351" t="s">
        <v>381</v>
      </c>
      <c r="R1351" t="s">
        <v>398</v>
      </c>
      <c r="S1351" t="s">
        <v>399</v>
      </c>
      <c r="T1351" t="s">
        <v>399</v>
      </c>
    </row>
    <row r="1352" spans="1:20" ht="12.75" customHeight="1">
      <c r="A1352" t="s">
        <v>2781</v>
      </c>
      <c r="B1352" t="s">
        <v>380</v>
      </c>
      <c r="C1352" t="s">
        <v>2782</v>
      </c>
      <c r="D1352">
        <v>0</v>
      </c>
      <c r="E1352">
        <v>0.04</v>
      </c>
      <c r="F1352">
        <v>0.16</v>
      </c>
      <c r="G1352">
        <v>0.5</v>
      </c>
      <c r="H1352">
        <v>0.46</v>
      </c>
      <c r="I1352">
        <v>0.67</v>
      </c>
      <c r="J1352">
        <v>0.63</v>
      </c>
      <c r="K1352">
        <v>0.62</v>
      </c>
      <c r="L1352">
        <v>0.5</v>
      </c>
      <c r="M1352">
        <v>0.44</v>
      </c>
      <c r="N1352">
        <v>0.06</v>
      </c>
      <c r="O1352">
        <v>0</v>
      </c>
      <c r="P1352" t="s">
        <v>397</v>
      </c>
      <c r="Q1352" t="s">
        <v>381</v>
      </c>
      <c r="R1352" t="s">
        <v>398</v>
      </c>
      <c r="S1352" t="s">
        <v>399</v>
      </c>
      <c r="T1352" t="s">
        <v>399</v>
      </c>
    </row>
    <row r="1353" spans="1:20" ht="12.75" customHeight="1">
      <c r="A1353" t="s">
        <v>2783</v>
      </c>
      <c r="B1353" t="s">
        <v>380</v>
      </c>
      <c r="C1353" t="s">
        <v>2784</v>
      </c>
      <c r="D1353">
        <v>0.21</v>
      </c>
      <c r="E1353">
        <v>0.65</v>
      </c>
      <c r="F1353">
        <v>0.5</v>
      </c>
      <c r="G1353">
        <v>0.21</v>
      </c>
      <c r="H1353">
        <v>0.05</v>
      </c>
      <c r="I1353">
        <v>0.34</v>
      </c>
      <c r="J1353">
        <v>0.31</v>
      </c>
      <c r="K1353">
        <v>0.17</v>
      </c>
      <c r="L1353">
        <v>0.01</v>
      </c>
      <c r="M1353">
        <v>0.04</v>
      </c>
      <c r="N1353">
        <v>0.19</v>
      </c>
      <c r="O1353">
        <v>0.38</v>
      </c>
      <c r="P1353" t="s">
        <v>397</v>
      </c>
      <c r="Q1353" t="s">
        <v>381</v>
      </c>
      <c r="R1353" t="s">
        <v>398</v>
      </c>
      <c r="S1353" t="s">
        <v>399</v>
      </c>
      <c r="T1353" t="s">
        <v>399</v>
      </c>
    </row>
    <row r="1354" spans="1:20" ht="12.75" customHeight="1">
      <c r="A1354" t="s">
        <v>2785</v>
      </c>
      <c r="B1354" t="s">
        <v>380</v>
      </c>
      <c r="C1354" t="s">
        <v>2786</v>
      </c>
      <c r="D1354">
        <v>0</v>
      </c>
      <c r="E1354">
        <v>13.2</v>
      </c>
      <c r="F1354">
        <v>57.2</v>
      </c>
      <c r="G1354">
        <v>182.6</v>
      </c>
      <c r="H1354">
        <v>167.75</v>
      </c>
      <c r="I1354">
        <v>246.4</v>
      </c>
      <c r="J1354">
        <v>229.35</v>
      </c>
      <c r="K1354">
        <v>225.5</v>
      </c>
      <c r="L1354">
        <v>183.7</v>
      </c>
      <c r="M1354">
        <v>161.69999999999999</v>
      </c>
      <c r="N1354">
        <v>22.55</v>
      </c>
      <c r="O1354">
        <v>0</v>
      </c>
      <c r="P1354" t="s">
        <v>397</v>
      </c>
      <c r="Q1354" t="s">
        <v>381</v>
      </c>
      <c r="R1354" t="s">
        <v>398</v>
      </c>
      <c r="S1354" t="s">
        <v>399</v>
      </c>
      <c r="T1354" t="s">
        <v>399</v>
      </c>
    </row>
    <row r="1355" spans="1:20" ht="12.75" customHeight="1">
      <c r="A1355" t="s">
        <v>2787</v>
      </c>
      <c r="B1355" t="s">
        <v>380</v>
      </c>
      <c r="C1355" t="s">
        <v>2788</v>
      </c>
      <c r="D1355">
        <v>0</v>
      </c>
      <c r="E1355">
        <v>0.48</v>
      </c>
      <c r="F1355">
        <v>2.08</v>
      </c>
      <c r="G1355">
        <v>6.64</v>
      </c>
      <c r="H1355">
        <v>6.1</v>
      </c>
      <c r="I1355">
        <v>8.9600000000000009</v>
      </c>
      <c r="J1355">
        <v>8.34</v>
      </c>
      <c r="K1355">
        <v>8.1999999999999993</v>
      </c>
      <c r="L1355">
        <v>6.68</v>
      </c>
      <c r="M1355">
        <v>5.88</v>
      </c>
      <c r="N1355">
        <v>0.82</v>
      </c>
      <c r="O1355">
        <v>0</v>
      </c>
      <c r="P1355" t="s">
        <v>397</v>
      </c>
      <c r="Q1355" t="s">
        <v>383</v>
      </c>
      <c r="R1355" t="s">
        <v>398</v>
      </c>
      <c r="S1355" t="s">
        <v>399</v>
      </c>
      <c r="T1355" t="s">
        <v>399</v>
      </c>
    </row>
    <row r="1356" spans="1:20" ht="12.75" customHeight="1">
      <c r="A1356" t="s">
        <v>2789</v>
      </c>
      <c r="B1356" t="s">
        <v>404</v>
      </c>
      <c r="C1356" t="s">
        <v>2790</v>
      </c>
      <c r="D1356" t="s">
        <v>399</v>
      </c>
      <c r="E1356" t="s">
        <v>399</v>
      </c>
      <c r="F1356" t="s">
        <v>399</v>
      </c>
      <c r="G1356" t="s">
        <v>399</v>
      </c>
      <c r="H1356">
        <v>6.1</v>
      </c>
      <c r="I1356">
        <v>8.9600000000000009</v>
      </c>
      <c r="J1356">
        <v>8.34</v>
      </c>
      <c r="K1356">
        <v>8.1999999999999993</v>
      </c>
      <c r="L1356">
        <v>6.68</v>
      </c>
      <c r="M1356">
        <v>5.88</v>
      </c>
      <c r="N1356">
        <v>0.82</v>
      </c>
      <c r="O1356">
        <v>0</v>
      </c>
      <c r="P1356" t="s">
        <v>397</v>
      </c>
      <c r="Q1356" t="s">
        <v>381</v>
      </c>
      <c r="R1356" t="s">
        <v>662</v>
      </c>
      <c r="S1356" t="s">
        <v>663</v>
      </c>
      <c r="T1356" t="s">
        <v>2791</v>
      </c>
    </row>
    <row r="1357" spans="1:20" ht="12.75" customHeight="1">
      <c r="A1357" t="s">
        <v>2792</v>
      </c>
      <c r="B1357" t="s">
        <v>404</v>
      </c>
      <c r="C1357" t="s">
        <v>2793</v>
      </c>
      <c r="D1357" t="s">
        <v>399</v>
      </c>
      <c r="E1357">
        <v>0</v>
      </c>
      <c r="F1357">
        <v>0</v>
      </c>
      <c r="G1357">
        <v>0</v>
      </c>
      <c r="H1357">
        <v>0</v>
      </c>
      <c r="I1357">
        <v>8.9600000000000009</v>
      </c>
      <c r="J1357">
        <v>8.34</v>
      </c>
      <c r="K1357">
        <v>8.1999999999999993</v>
      </c>
      <c r="L1357">
        <v>6.68</v>
      </c>
      <c r="M1357">
        <v>5.88</v>
      </c>
      <c r="N1357">
        <v>0.82</v>
      </c>
      <c r="O1357">
        <v>0</v>
      </c>
      <c r="P1357" t="s">
        <v>397</v>
      </c>
      <c r="Q1357" t="s">
        <v>381</v>
      </c>
      <c r="R1357" t="s">
        <v>662</v>
      </c>
      <c r="S1357" t="s">
        <v>663</v>
      </c>
      <c r="T1357" t="s">
        <v>2791</v>
      </c>
    </row>
    <row r="1358" spans="1:20" ht="12.75" customHeight="1">
      <c r="A1358" t="s">
        <v>2794</v>
      </c>
      <c r="B1358" t="s">
        <v>404</v>
      </c>
      <c r="C1358" t="s">
        <v>2795</v>
      </c>
      <c r="D1358" t="s">
        <v>399</v>
      </c>
      <c r="E1358" t="s">
        <v>399</v>
      </c>
      <c r="F1358" t="s">
        <v>399</v>
      </c>
      <c r="G1358" t="s">
        <v>399</v>
      </c>
      <c r="H1358">
        <v>0</v>
      </c>
      <c r="I1358">
        <v>44.8</v>
      </c>
      <c r="J1358">
        <v>41.7</v>
      </c>
      <c r="K1358">
        <v>41</v>
      </c>
      <c r="L1358">
        <v>33.4</v>
      </c>
      <c r="M1358">
        <v>29.4</v>
      </c>
      <c r="N1358">
        <v>4.0999999999999996</v>
      </c>
      <c r="O1358">
        <v>0</v>
      </c>
      <c r="P1358" t="s">
        <v>397</v>
      </c>
      <c r="Q1358" t="s">
        <v>381</v>
      </c>
      <c r="R1358" t="s">
        <v>662</v>
      </c>
      <c r="S1358" t="s">
        <v>663</v>
      </c>
      <c r="T1358" t="s">
        <v>2791</v>
      </c>
    </row>
    <row r="1359" spans="1:20" ht="12.75" customHeight="1">
      <c r="A1359" t="s">
        <v>2796</v>
      </c>
      <c r="B1359" t="s">
        <v>404</v>
      </c>
      <c r="C1359" t="s">
        <v>2797</v>
      </c>
      <c r="D1359">
        <v>0</v>
      </c>
      <c r="E1359">
        <v>4.8</v>
      </c>
      <c r="F1359">
        <v>20.8</v>
      </c>
      <c r="G1359">
        <v>66.400000000000006</v>
      </c>
      <c r="H1359">
        <v>61</v>
      </c>
      <c r="I1359">
        <v>89.6</v>
      </c>
      <c r="J1359">
        <v>83.4</v>
      </c>
      <c r="K1359">
        <v>82</v>
      </c>
      <c r="L1359">
        <v>66.8</v>
      </c>
      <c r="M1359">
        <v>58.8</v>
      </c>
      <c r="N1359">
        <v>8.1999999999999993</v>
      </c>
      <c r="O1359">
        <v>0</v>
      </c>
      <c r="P1359" t="s">
        <v>397</v>
      </c>
      <c r="Q1359" t="s">
        <v>381</v>
      </c>
      <c r="R1359" t="s">
        <v>662</v>
      </c>
      <c r="S1359" t="s">
        <v>663</v>
      </c>
      <c r="T1359" t="s">
        <v>828</v>
      </c>
    </row>
    <row r="1360" spans="1:20" ht="12.75" customHeight="1">
      <c r="A1360" t="s">
        <v>2798</v>
      </c>
      <c r="B1360" t="s">
        <v>422</v>
      </c>
      <c r="C1360" t="s">
        <v>2799</v>
      </c>
      <c r="D1360">
        <v>4.4000000000000004</v>
      </c>
      <c r="E1360">
        <v>6.74</v>
      </c>
      <c r="F1360">
        <v>7.13</v>
      </c>
      <c r="G1360">
        <v>12.24</v>
      </c>
      <c r="H1360">
        <v>11.92</v>
      </c>
      <c r="I1360">
        <v>18.510000000000002</v>
      </c>
      <c r="J1360">
        <v>11.57</v>
      </c>
      <c r="K1360">
        <v>10.33</v>
      </c>
      <c r="L1360">
        <v>10.33</v>
      </c>
      <c r="M1360">
        <v>3.43</v>
      </c>
      <c r="N1360">
        <v>3.27</v>
      </c>
      <c r="O1360">
        <v>5.92</v>
      </c>
      <c r="P1360" t="s">
        <v>397</v>
      </c>
      <c r="Q1360" t="s">
        <v>383</v>
      </c>
      <c r="R1360" t="s">
        <v>398</v>
      </c>
      <c r="S1360" t="s">
        <v>399</v>
      </c>
      <c r="T1360" t="s">
        <v>399</v>
      </c>
    </row>
    <row r="1361" spans="1:20" ht="12.75" customHeight="1">
      <c r="A1361" t="s">
        <v>2800</v>
      </c>
      <c r="B1361" t="s">
        <v>595</v>
      </c>
      <c r="C1361" t="s">
        <v>2801</v>
      </c>
      <c r="D1361" t="s">
        <v>399</v>
      </c>
      <c r="E1361" t="s">
        <v>399</v>
      </c>
      <c r="F1361" t="s">
        <v>399</v>
      </c>
      <c r="G1361">
        <v>40.07</v>
      </c>
      <c r="H1361">
        <v>39.049999999999997</v>
      </c>
      <c r="I1361">
        <v>60.61</v>
      </c>
      <c r="J1361">
        <v>37.9</v>
      </c>
      <c r="K1361">
        <v>33.81</v>
      </c>
      <c r="L1361">
        <v>33.81</v>
      </c>
      <c r="M1361">
        <v>11.23</v>
      </c>
      <c r="N1361">
        <v>10.72</v>
      </c>
      <c r="O1361">
        <v>19.399999999999999</v>
      </c>
      <c r="P1361" t="s">
        <v>397</v>
      </c>
      <c r="Q1361" t="s">
        <v>383</v>
      </c>
      <c r="R1361" t="s">
        <v>398</v>
      </c>
      <c r="S1361" t="s">
        <v>399</v>
      </c>
      <c r="T1361" t="s">
        <v>399</v>
      </c>
    </row>
    <row r="1362" spans="1:20" ht="12.75" customHeight="1">
      <c r="A1362" t="s">
        <v>2802</v>
      </c>
      <c r="B1362" t="s">
        <v>532</v>
      </c>
      <c r="C1362" t="s">
        <v>2803</v>
      </c>
      <c r="D1362">
        <v>2.37</v>
      </c>
      <c r="E1362">
        <v>2.16</v>
      </c>
      <c r="F1362">
        <v>8.2200000000000006</v>
      </c>
      <c r="G1362">
        <v>15.73</v>
      </c>
      <c r="H1362">
        <v>16.98</v>
      </c>
      <c r="I1362">
        <v>15.01</v>
      </c>
      <c r="J1362">
        <v>15.7</v>
      </c>
      <c r="K1362">
        <v>13.72</v>
      </c>
      <c r="L1362">
        <v>9.86</v>
      </c>
      <c r="M1362">
        <v>7.16</v>
      </c>
      <c r="N1362">
        <v>2.77</v>
      </c>
      <c r="O1362">
        <v>1.55</v>
      </c>
      <c r="P1362" t="s">
        <v>397</v>
      </c>
      <c r="Q1362" t="s">
        <v>381</v>
      </c>
      <c r="R1362" t="s">
        <v>398</v>
      </c>
      <c r="S1362" t="s">
        <v>399</v>
      </c>
      <c r="T1362" t="s">
        <v>399</v>
      </c>
    </row>
    <row r="1363" spans="1:20" ht="12.75" customHeight="1">
      <c r="A1363" t="s">
        <v>2804</v>
      </c>
      <c r="B1363" t="s">
        <v>380</v>
      </c>
      <c r="C1363" t="s">
        <v>2805</v>
      </c>
      <c r="D1363">
        <v>0.47</v>
      </c>
      <c r="E1363">
        <v>0.46</v>
      </c>
      <c r="F1363">
        <v>0.46</v>
      </c>
      <c r="G1363">
        <v>0.43</v>
      </c>
      <c r="H1363">
        <v>0.44</v>
      </c>
      <c r="I1363">
        <v>0.5</v>
      </c>
      <c r="J1363">
        <v>0.44</v>
      </c>
      <c r="K1363">
        <v>0.42</v>
      </c>
      <c r="L1363">
        <v>0.45</v>
      </c>
      <c r="M1363">
        <v>0.42</v>
      </c>
      <c r="N1363">
        <v>0.4</v>
      </c>
      <c r="O1363">
        <v>0.42</v>
      </c>
      <c r="P1363" t="s">
        <v>397</v>
      </c>
      <c r="Q1363" t="s">
        <v>381</v>
      </c>
      <c r="R1363" t="s">
        <v>398</v>
      </c>
      <c r="S1363" t="s">
        <v>399</v>
      </c>
      <c r="T1363" t="s">
        <v>399</v>
      </c>
    </row>
    <row r="1364" spans="1:20" ht="12.75" customHeight="1">
      <c r="A1364" t="s">
        <v>2806</v>
      </c>
      <c r="B1364" t="s">
        <v>380</v>
      </c>
      <c r="C1364" t="s">
        <v>2807</v>
      </c>
      <c r="D1364">
        <v>0</v>
      </c>
      <c r="E1364">
        <v>0.04</v>
      </c>
      <c r="F1364">
        <v>0.16</v>
      </c>
      <c r="G1364">
        <v>0.5</v>
      </c>
      <c r="H1364">
        <v>0.46</v>
      </c>
      <c r="I1364">
        <v>0.67</v>
      </c>
      <c r="J1364">
        <v>0.63</v>
      </c>
      <c r="K1364">
        <v>0.62</v>
      </c>
      <c r="L1364">
        <v>0.5</v>
      </c>
      <c r="M1364">
        <v>0.44</v>
      </c>
      <c r="N1364">
        <v>0.06</v>
      </c>
      <c r="O1364">
        <v>0</v>
      </c>
      <c r="P1364" t="s">
        <v>397</v>
      </c>
      <c r="Q1364" t="s">
        <v>381</v>
      </c>
      <c r="R1364" t="s">
        <v>398</v>
      </c>
      <c r="S1364" t="s">
        <v>399</v>
      </c>
      <c r="T1364" t="s">
        <v>399</v>
      </c>
    </row>
    <row r="1365" spans="1:20" ht="12.75" customHeight="1">
      <c r="A1365" t="s">
        <v>2808</v>
      </c>
      <c r="B1365" t="s">
        <v>380</v>
      </c>
      <c r="C1365" t="s">
        <v>2809</v>
      </c>
      <c r="D1365">
        <v>0</v>
      </c>
      <c r="E1365">
        <v>0.48</v>
      </c>
      <c r="F1365">
        <v>2.08</v>
      </c>
      <c r="G1365">
        <v>6.64</v>
      </c>
      <c r="H1365">
        <v>6.1</v>
      </c>
      <c r="I1365">
        <v>8.9600000000000009</v>
      </c>
      <c r="J1365">
        <v>8.34</v>
      </c>
      <c r="K1365">
        <v>8.1999999999999993</v>
      </c>
      <c r="L1365">
        <v>6.68</v>
      </c>
      <c r="M1365">
        <v>5.88</v>
      </c>
      <c r="N1365">
        <v>0.82</v>
      </c>
      <c r="O1365">
        <v>0</v>
      </c>
      <c r="P1365" t="s">
        <v>397</v>
      </c>
      <c r="Q1365" t="s">
        <v>381</v>
      </c>
      <c r="R1365" t="s">
        <v>398</v>
      </c>
      <c r="S1365" t="s">
        <v>399</v>
      </c>
      <c r="T1365" t="s">
        <v>399</v>
      </c>
    </row>
    <row r="1366" spans="1:20" ht="12.75" customHeight="1">
      <c r="A1366" t="s">
        <v>2810</v>
      </c>
      <c r="B1366" t="s">
        <v>380</v>
      </c>
      <c r="C1366" t="s">
        <v>2811</v>
      </c>
      <c r="D1366">
        <v>0</v>
      </c>
      <c r="E1366">
        <v>0</v>
      </c>
      <c r="F1366">
        <v>0</v>
      </c>
      <c r="G1366">
        <v>0</v>
      </c>
      <c r="H1366">
        <v>0</v>
      </c>
      <c r="I1366">
        <v>0</v>
      </c>
      <c r="J1366">
        <v>0</v>
      </c>
      <c r="K1366">
        <v>0</v>
      </c>
      <c r="L1366">
        <v>0</v>
      </c>
      <c r="M1366">
        <v>0</v>
      </c>
      <c r="N1366">
        <v>0</v>
      </c>
      <c r="O1366">
        <v>0</v>
      </c>
      <c r="P1366" t="s">
        <v>397</v>
      </c>
      <c r="Q1366" t="s">
        <v>381</v>
      </c>
      <c r="R1366" t="s">
        <v>406</v>
      </c>
      <c r="S1366" t="s">
        <v>399</v>
      </c>
      <c r="T1366" t="s">
        <v>399</v>
      </c>
    </row>
    <row r="1367" spans="1:20" ht="12.75" customHeight="1">
      <c r="A1367" t="s">
        <v>2812</v>
      </c>
      <c r="B1367" t="s">
        <v>380</v>
      </c>
      <c r="C1367" t="s">
        <v>2813</v>
      </c>
      <c r="D1367">
        <v>1.87</v>
      </c>
      <c r="E1367">
        <v>2.33</v>
      </c>
      <c r="F1367">
        <v>2.4900000000000002</v>
      </c>
      <c r="G1367">
        <v>2.2999999999999998</v>
      </c>
      <c r="H1367">
        <v>2.62</v>
      </c>
      <c r="I1367">
        <v>2.33</v>
      </c>
      <c r="J1367">
        <v>2.19</v>
      </c>
      <c r="K1367">
        <v>2.31</v>
      </c>
      <c r="L1367">
        <v>2.73</v>
      </c>
      <c r="M1367">
        <v>3</v>
      </c>
      <c r="N1367">
        <v>3.1</v>
      </c>
      <c r="O1367">
        <v>2.54</v>
      </c>
      <c r="P1367" t="s">
        <v>397</v>
      </c>
      <c r="Q1367" t="s">
        <v>381</v>
      </c>
      <c r="R1367" t="s">
        <v>398</v>
      </c>
      <c r="S1367" t="s">
        <v>399</v>
      </c>
      <c r="T1367" t="s">
        <v>399</v>
      </c>
    </row>
    <row r="1368" spans="1:20" ht="12.75" customHeight="1">
      <c r="A1368" t="s">
        <v>2814</v>
      </c>
      <c r="B1368" t="s">
        <v>408</v>
      </c>
      <c r="C1368" t="s">
        <v>2815</v>
      </c>
      <c r="D1368">
        <v>1.7</v>
      </c>
      <c r="E1368">
        <v>1.7</v>
      </c>
      <c r="F1368">
        <v>1.7</v>
      </c>
      <c r="G1368">
        <v>1.7</v>
      </c>
      <c r="H1368">
        <v>1.7</v>
      </c>
      <c r="I1368">
        <v>1.7</v>
      </c>
      <c r="J1368">
        <v>1.7</v>
      </c>
      <c r="K1368">
        <v>1.7</v>
      </c>
      <c r="L1368">
        <v>1.7</v>
      </c>
      <c r="M1368">
        <v>1.7</v>
      </c>
      <c r="N1368">
        <v>1.7</v>
      </c>
      <c r="O1368">
        <v>1.7</v>
      </c>
      <c r="P1368" t="s">
        <v>410</v>
      </c>
      <c r="Q1368" t="s">
        <v>381</v>
      </c>
      <c r="R1368" t="s">
        <v>398</v>
      </c>
      <c r="S1368" t="s">
        <v>399</v>
      </c>
      <c r="T1368" t="s">
        <v>399</v>
      </c>
    </row>
    <row r="1369" spans="1:20" ht="12.75" customHeight="1">
      <c r="A1369" t="s">
        <v>2816</v>
      </c>
      <c r="B1369" t="s">
        <v>532</v>
      </c>
      <c r="C1369" t="s">
        <v>2817</v>
      </c>
      <c r="D1369">
        <v>16.84</v>
      </c>
      <c r="E1369">
        <v>16.73</v>
      </c>
      <c r="F1369">
        <v>16.52</v>
      </c>
      <c r="G1369">
        <v>12.21</v>
      </c>
      <c r="H1369">
        <v>12.06</v>
      </c>
      <c r="I1369">
        <v>16.920000000000002</v>
      </c>
      <c r="J1369">
        <v>16.170000000000002</v>
      </c>
      <c r="K1369">
        <v>16.190000000000001</v>
      </c>
      <c r="L1369">
        <v>15.85</v>
      </c>
      <c r="M1369">
        <v>16.12</v>
      </c>
      <c r="N1369">
        <v>14.15</v>
      </c>
      <c r="O1369">
        <v>17.850000000000001</v>
      </c>
      <c r="P1369" t="s">
        <v>410</v>
      </c>
      <c r="Q1369" t="s">
        <v>381</v>
      </c>
      <c r="R1369" t="s">
        <v>398</v>
      </c>
      <c r="S1369" t="s">
        <v>399</v>
      </c>
      <c r="T1369" t="s">
        <v>399</v>
      </c>
    </row>
    <row r="1370" spans="1:20" ht="12.75" customHeight="1">
      <c r="A1370" t="s">
        <v>2818</v>
      </c>
      <c r="B1370" t="s">
        <v>404</v>
      </c>
      <c r="C1370" t="s">
        <v>2819</v>
      </c>
      <c r="D1370">
        <v>21.71</v>
      </c>
      <c r="E1370">
        <v>16.87</v>
      </c>
      <c r="F1370">
        <v>24.3</v>
      </c>
      <c r="G1370">
        <v>24.04</v>
      </c>
      <c r="H1370">
        <v>15.66</v>
      </c>
      <c r="I1370">
        <v>23.29</v>
      </c>
      <c r="J1370">
        <v>23.36</v>
      </c>
      <c r="K1370">
        <v>24.07</v>
      </c>
      <c r="L1370">
        <v>19.04</v>
      </c>
      <c r="M1370">
        <v>24.07</v>
      </c>
      <c r="N1370">
        <v>23.07</v>
      </c>
      <c r="O1370">
        <v>23.93</v>
      </c>
      <c r="P1370" t="s">
        <v>410</v>
      </c>
      <c r="Q1370" t="s">
        <v>381</v>
      </c>
      <c r="R1370" t="s">
        <v>398</v>
      </c>
      <c r="S1370" t="s">
        <v>399</v>
      </c>
      <c r="T1370" t="s">
        <v>399</v>
      </c>
    </row>
    <row r="1371" spans="1:20" ht="12.75" customHeight="1">
      <c r="A1371" t="s">
        <v>2820</v>
      </c>
      <c r="B1371" t="s">
        <v>437</v>
      </c>
      <c r="C1371" t="s">
        <v>2821</v>
      </c>
      <c r="D1371">
        <v>23.87</v>
      </c>
      <c r="E1371">
        <v>19.45</v>
      </c>
      <c r="F1371">
        <v>24.4</v>
      </c>
      <c r="G1371">
        <v>24.12</v>
      </c>
      <c r="H1371">
        <v>14.72</v>
      </c>
      <c r="I1371">
        <v>24.25</v>
      </c>
      <c r="J1371">
        <v>23.52</v>
      </c>
      <c r="K1371">
        <v>22.83</v>
      </c>
      <c r="L1371">
        <v>18.47</v>
      </c>
      <c r="M1371">
        <v>23.2</v>
      </c>
      <c r="N1371">
        <v>18.82</v>
      </c>
      <c r="O1371">
        <v>23.08</v>
      </c>
      <c r="P1371" t="s">
        <v>410</v>
      </c>
      <c r="Q1371" t="s">
        <v>381</v>
      </c>
      <c r="R1371" t="s">
        <v>398</v>
      </c>
      <c r="S1371" t="s">
        <v>399</v>
      </c>
      <c r="T1371" t="s">
        <v>399</v>
      </c>
    </row>
    <row r="1372" spans="1:20" ht="12.75" customHeight="1">
      <c r="A1372" t="s">
        <v>2822</v>
      </c>
      <c r="B1372" t="s">
        <v>440</v>
      </c>
      <c r="C1372" t="s">
        <v>2823</v>
      </c>
      <c r="D1372">
        <v>13.47</v>
      </c>
      <c r="E1372">
        <v>12.7</v>
      </c>
      <c r="F1372">
        <v>11.38</v>
      </c>
      <c r="G1372">
        <v>11.41</v>
      </c>
      <c r="H1372">
        <v>12.09</v>
      </c>
      <c r="I1372">
        <v>11.77</v>
      </c>
      <c r="J1372">
        <v>10.63</v>
      </c>
      <c r="K1372">
        <v>11.07</v>
      </c>
      <c r="L1372">
        <v>11.72</v>
      </c>
      <c r="M1372">
        <v>11.88</v>
      </c>
      <c r="N1372">
        <v>11.82</v>
      </c>
      <c r="O1372">
        <v>12.01</v>
      </c>
      <c r="P1372" t="s">
        <v>397</v>
      </c>
      <c r="Q1372" t="s">
        <v>381</v>
      </c>
      <c r="R1372" t="s">
        <v>398</v>
      </c>
      <c r="S1372" t="s">
        <v>399</v>
      </c>
      <c r="T1372" t="s">
        <v>399</v>
      </c>
    </row>
    <row r="1373" spans="1:20" ht="12.75" customHeight="1">
      <c r="A1373" t="s">
        <v>2824</v>
      </c>
      <c r="B1373" t="s">
        <v>440</v>
      </c>
      <c r="C1373" t="s">
        <v>2825</v>
      </c>
      <c r="D1373">
        <v>10.75</v>
      </c>
      <c r="E1373">
        <v>6.7</v>
      </c>
      <c r="F1373">
        <v>2.48</v>
      </c>
      <c r="G1373">
        <v>1.51</v>
      </c>
      <c r="H1373">
        <v>0.39</v>
      </c>
      <c r="I1373">
        <v>0.63</v>
      </c>
      <c r="J1373">
        <v>0.21</v>
      </c>
      <c r="K1373">
        <v>0.75</v>
      </c>
      <c r="L1373">
        <v>0.54</v>
      </c>
      <c r="M1373">
        <v>1.26</v>
      </c>
      <c r="N1373">
        <v>2.98</v>
      </c>
      <c r="O1373">
        <v>3.81</v>
      </c>
      <c r="P1373" t="s">
        <v>397</v>
      </c>
      <c r="Q1373" t="s">
        <v>381</v>
      </c>
      <c r="R1373" t="s">
        <v>398</v>
      </c>
      <c r="S1373" t="s">
        <v>399</v>
      </c>
      <c r="T1373" t="s">
        <v>399</v>
      </c>
    </row>
    <row r="1374" spans="1:20" ht="12.75" customHeight="1">
      <c r="A1374" t="s">
        <v>2826</v>
      </c>
      <c r="B1374" t="s">
        <v>380</v>
      </c>
      <c r="C1374" t="s">
        <v>2827</v>
      </c>
      <c r="D1374">
        <v>36.700000000000003</v>
      </c>
      <c r="E1374">
        <v>36.58</v>
      </c>
      <c r="F1374">
        <v>26.79</v>
      </c>
      <c r="G1374">
        <v>36.47</v>
      </c>
      <c r="H1374">
        <v>36.31</v>
      </c>
      <c r="I1374">
        <v>35.53</v>
      </c>
      <c r="J1374">
        <v>35.270000000000003</v>
      </c>
      <c r="K1374">
        <v>35.409999999999997</v>
      </c>
      <c r="L1374">
        <v>35.79</v>
      </c>
      <c r="M1374">
        <v>36.14</v>
      </c>
      <c r="N1374">
        <v>31.44</v>
      </c>
      <c r="O1374">
        <v>37.020000000000003</v>
      </c>
      <c r="P1374" t="s">
        <v>397</v>
      </c>
      <c r="Q1374" t="s">
        <v>381</v>
      </c>
      <c r="R1374" t="s">
        <v>398</v>
      </c>
      <c r="S1374" t="s">
        <v>399</v>
      </c>
      <c r="T1374" t="s">
        <v>399</v>
      </c>
    </row>
    <row r="1375" spans="1:20" ht="12.75" customHeight="1">
      <c r="A1375" t="s">
        <v>2828</v>
      </c>
      <c r="B1375" t="s">
        <v>380</v>
      </c>
      <c r="C1375" t="s">
        <v>2829</v>
      </c>
      <c r="D1375">
        <v>4.8499999999999996</v>
      </c>
      <c r="E1375">
        <v>7.43</v>
      </c>
      <c r="F1375">
        <v>7.86</v>
      </c>
      <c r="G1375">
        <v>13.49</v>
      </c>
      <c r="H1375">
        <v>13.15</v>
      </c>
      <c r="I1375">
        <v>20.41</v>
      </c>
      <c r="J1375">
        <v>12.76</v>
      </c>
      <c r="K1375">
        <v>11.38</v>
      </c>
      <c r="L1375">
        <v>11.38</v>
      </c>
      <c r="M1375">
        <v>3.78</v>
      </c>
      <c r="N1375">
        <v>3.61</v>
      </c>
      <c r="O1375">
        <v>6.53</v>
      </c>
      <c r="P1375" t="s">
        <v>397</v>
      </c>
      <c r="Q1375" t="s">
        <v>381</v>
      </c>
      <c r="R1375" t="s">
        <v>398</v>
      </c>
      <c r="S1375" t="s">
        <v>399</v>
      </c>
      <c r="T1375" t="s">
        <v>399</v>
      </c>
    </row>
    <row r="1376" spans="1:20" ht="12.75" customHeight="1">
      <c r="A1376" t="s">
        <v>2830</v>
      </c>
      <c r="B1376" t="s">
        <v>380</v>
      </c>
      <c r="C1376" t="s">
        <v>2831</v>
      </c>
      <c r="D1376">
        <v>4.8499999999999996</v>
      </c>
      <c r="E1376">
        <v>7.43</v>
      </c>
      <c r="F1376">
        <v>7.86</v>
      </c>
      <c r="G1376">
        <v>13.49</v>
      </c>
      <c r="H1376">
        <v>13.15</v>
      </c>
      <c r="I1376">
        <v>20.41</v>
      </c>
      <c r="J1376">
        <v>12.76</v>
      </c>
      <c r="K1376">
        <v>11.38</v>
      </c>
      <c r="L1376">
        <v>11.38</v>
      </c>
      <c r="M1376">
        <v>3.78</v>
      </c>
      <c r="N1376">
        <v>3.61</v>
      </c>
      <c r="O1376">
        <v>6.53</v>
      </c>
      <c r="P1376" t="s">
        <v>397</v>
      </c>
      <c r="Q1376" t="s">
        <v>381</v>
      </c>
      <c r="R1376" t="s">
        <v>398</v>
      </c>
      <c r="S1376" t="s">
        <v>399</v>
      </c>
      <c r="T1376" t="s">
        <v>399</v>
      </c>
    </row>
    <row r="1377" spans="1:20" ht="12.75" customHeight="1">
      <c r="A1377" t="s">
        <v>2832</v>
      </c>
      <c r="B1377" t="s">
        <v>380</v>
      </c>
      <c r="C1377" t="s">
        <v>2833</v>
      </c>
      <c r="D1377">
        <v>5.2</v>
      </c>
      <c r="E1377">
        <v>7.96</v>
      </c>
      <c r="F1377">
        <v>8.42</v>
      </c>
      <c r="G1377">
        <v>14.44</v>
      </c>
      <c r="H1377">
        <v>14.08</v>
      </c>
      <c r="I1377">
        <v>21.85</v>
      </c>
      <c r="J1377">
        <v>13.66</v>
      </c>
      <c r="K1377">
        <v>12.19</v>
      </c>
      <c r="L1377">
        <v>12.19</v>
      </c>
      <c r="M1377">
        <v>4.05</v>
      </c>
      <c r="N1377">
        <v>3.86</v>
      </c>
      <c r="O1377">
        <v>6.99</v>
      </c>
      <c r="P1377" t="s">
        <v>397</v>
      </c>
      <c r="Q1377" t="s">
        <v>381</v>
      </c>
      <c r="R1377" t="s">
        <v>398</v>
      </c>
      <c r="S1377" t="s">
        <v>399</v>
      </c>
      <c r="T1377" t="s">
        <v>399</v>
      </c>
    </row>
    <row r="1378" spans="1:20" ht="12.75" customHeight="1">
      <c r="A1378" t="s">
        <v>2834</v>
      </c>
      <c r="B1378" t="s">
        <v>380</v>
      </c>
      <c r="C1378" t="s">
        <v>2835</v>
      </c>
      <c r="D1378">
        <v>1.49</v>
      </c>
      <c r="E1378">
        <v>2.2799999999999998</v>
      </c>
      <c r="F1378">
        <v>2.42</v>
      </c>
      <c r="G1378">
        <v>4.1399999999999997</v>
      </c>
      <c r="H1378">
        <v>4.04</v>
      </c>
      <c r="I1378">
        <v>6.27</v>
      </c>
      <c r="J1378">
        <v>3.92</v>
      </c>
      <c r="K1378">
        <v>3.5</v>
      </c>
      <c r="L1378">
        <v>3.5</v>
      </c>
      <c r="M1378">
        <v>1.1599999999999999</v>
      </c>
      <c r="N1378">
        <v>1.1100000000000001</v>
      </c>
      <c r="O1378">
        <v>2.0099999999999998</v>
      </c>
      <c r="P1378" t="s">
        <v>397</v>
      </c>
      <c r="Q1378" t="s">
        <v>381</v>
      </c>
      <c r="R1378" t="s">
        <v>398</v>
      </c>
      <c r="S1378" t="s">
        <v>399</v>
      </c>
      <c r="T1378" t="s">
        <v>399</v>
      </c>
    </row>
    <row r="1379" spans="1:20" ht="12.75" customHeight="1">
      <c r="A1379" t="s">
        <v>2836</v>
      </c>
      <c r="B1379" t="s">
        <v>440</v>
      </c>
      <c r="C1379" t="s">
        <v>2837</v>
      </c>
      <c r="D1379">
        <v>11.55</v>
      </c>
      <c r="E1379">
        <v>17.68</v>
      </c>
      <c r="F1379">
        <v>18.7</v>
      </c>
      <c r="G1379">
        <v>32.08</v>
      </c>
      <c r="H1379">
        <v>31.27</v>
      </c>
      <c r="I1379">
        <v>48.54</v>
      </c>
      <c r="J1379">
        <v>30.35</v>
      </c>
      <c r="K1379">
        <v>27.08</v>
      </c>
      <c r="L1379">
        <v>27.08</v>
      </c>
      <c r="M1379">
        <v>8.99</v>
      </c>
      <c r="N1379">
        <v>8.58</v>
      </c>
      <c r="O1379">
        <v>15.53</v>
      </c>
      <c r="P1379" t="s">
        <v>397</v>
      </c>
      <c r="Q1379" t="s">
        <v>381</v>
      </c>
      <c r="R1379" t="s">
        <v>398</v>
      </c>
      <c r="S1379" t="s">
        <v>399</v>
      </c>
      <c r="T1379" t="s">
        <v>399</v>
      </c>
    </row>
    <row r="1380" spans="1:20" ht="12.75" customHeight="1">
      <c r="A1380" t="s">
        <v>2838</v>
      </c>
      <c r="B1380" t="s">
        <v>440</v>
      </c>
      <c r="C1380" t="s">
        <v>2839</v>
      </c>
      <c r="D1380">
        <v>14.44</v>
      </c>
      <c r="E1380">
        <v>22.11</v>
      </c>
      <c r="F1380">
        <v>23.39</v>
      </c>
      <c r="G1380">
        <v>40.130000000000003</v>
      </c>
      <c r="H1380">
        <v>39.11</v>
      </c>
      <c r="I1380">
        <v>60.71</v>
      </c>
      <c r="J1380">
        <v>37.96</v>
      </c>
      <c r="K1380">
        <v>33.869999999999997</v>
      </c>
      <c r="L1380">
        <v>33.869999999999997</v>
      </c>
      <c r="M1380">
        <v>11.25</v>
      </c>
      <c r="N1380">
        <v>10.74</v>
      </c>
      <c r="O1380">
        <v>19.43</v>
      </c>
      <c r="P1380" t="s">
        <v>397</v>
      </c>
      <c r="Q1380" t="s">
        <v>381</v>
      </c>
      <c r="R1380" t="s">
        <v>398</v>
      </c>
      <c r="S1380" t="s">
        <v>399</v>
      </c>
      <c r="T1380" t="s">
        <v>399</v>
      </c>
    </row>
    <row r="1381" spans="1:20" ht="12.75" customHeight="1">
      <c r="A1381" t="s">
        <v>2840</v>
      </c>
      <c r="B1381" t="s">
        <v>440</v>
      </c>
      <c r="C1381" t="s">
        <v>2841</v>
      </c>
      <c r="D1381">
        <v>6.73</v>
      </c>
      <c r="E1381">
        <v>10.31</v>
      </c>
      <c r="F1381">
        <v>10.91</v>
      </c>
      <c r="G1381">
        <v>18.71</v>
      </c>
      <c r="H1381">
        <v>18.239999999999998</v>
      </c>
      <c r="I1381">
        <v>28.31</v>
      </c>
      <c r="J1381">
        <v>17.7</v>
      </c>
      <c r="K1381">
        <v>15.79</v>
      </c>
      <c r="L1381">
        <v>15.79</v>
      </c>
      <c r="M1381">
        <v>5.24</v>
      </c>
      <c r="N1381">
        <v>5.01</v>
      </c>
      <c r="O1381">
        <v>9.06</v>
      </c>
      <c r="P1381" t="s">
        <v>397</v>
      </c>
      <c r="Q1381" t="s">
        <v>381</v>
      </c>
      <c r="R1381" t="s">
        <v>398</v>
      </c>
      <c r="S1381" t="s">
        <v>399</v>
      </c>
      <c r="T1381" t="s">
        <v>399</v>
      </c>
    </row>
    <row r="1382" spans="1:20" ht="12.75" customHeight="1">
      <c r="A1382" t="s">
        <v>2842</v>
      </c>
      <c r="B1382" t="s">
        <v>440</v>
      </c>
      <c r="C1382" t="s">
        <v>2843</v>
      </c>
      <c r="D1382">
        <v>8.84</v>
      </c>
      <c r="E1382">
        <v>13.53</v>
      </c>
      <c r="F1382">
        <v>14.31</v>
      </c>
      <c r="G1382">
        <v>24.55</v>
      </c>
      <c r="H1382">
        <v>23.93</v>
      </c>
      <c r="I1382">
        <v>37.15</v>
      </c>
      <c r="J1382">
        <v>23.23</v>
      </c>
      <c r="K1382">
        <v>20.72</v>
      </c>
      <c r="L1382">
        <v>20.72</v>
      </c>
      <c r="M1382">
        <v>6.88</v>
      </c>
      <c r="N1382">
        <v>6.57</v>
      </c>
      <c r="O1382">
        <v>11.89</v>
      </c>
      <c r="P1382" t="s">
        <v>397</v>
      </c>
      <c r="Q1382" t="s">
        <v>381</v>
      </c>
      <c r="R1382" t="s">
        <v>398</v>
      </c>
      <c r="S1382" t="s">
        <v>399</v>
      </c>
      <c r="T1382" t="s">
        <v>399</v>
      </c>
    </row>
    <row r="1383" spans="1:20" ht="12.75" customHeight="1">
      <c r="A1383" t="s">
        <v>2844</v>
      </c>
      <c r="B1383" t="s">
        <v>380</v>
      </c>
      <c r="C1383" t="s">
        <v>2845</v>
      </c>
      <c r="D1383">
        <v>0</v>
      </c>
      <c r="E1383">
        <v>0</v>
      </c>
      <c r="F1383">
        <v>0</v>
      </c>
      <c r="G1383">
        <v>0</v>
      </c>
      <c r="H1383">
        <v>0</v>
      </c>
      <c r="I1383">
        <v>0</v>
      </c>
      <c r="J1383">
        <v>0</v>
      </c>
      <c r="K1383">
        <v>0</v>
      </c>
      <c r="L1383">
        <v>0</v>
      </c>
      <c r="M1383">
        <v>0</v>
      </c>
      <c r="N1383">
        <v>0</v>
      </c>
      <c r="O1383">
        <v>0</v>
      </c>
      <c r="P1383" t="s">
        <v>410</v>
      </c>
      <c r="Q1383" t="s">
        <v>381</v>
      </c>
      <c r="R1383" t="s">
        <v>406</v>
      </c>
      <c r="S1383" t="s">
        <v>399</v>
      </c>
      <c r="T1383" t="s">
        <v>399</v>
      </c>
    </row>
    <row r="1384" spans="1:20" ht="12.75" customHeight="1">
      <c r="A1384" t="s">
        <v>2846</v>
      </c>
      <c r="B1384" t="s">
        <v>380</v>
      </c>
      <c r="C1384" t="s">
        <v>2847</v>
      </c>
      <c r="D1384">
        <v>0</v>
      </c>
      <c r="E1384">
        <v>0.06</v>
      </c>
      <c r="F1384">
        <v>0.26</v>
      </c>
      <c r="G1384">
        <v>0.83</v>
      </c>
      <c r="H1384">
        <v>0.76</v>
      </c>
      <c r="I1384">
        <v>1.1200000000000001</v>
      </c>
      <c r="J1384">
        <v>1.04</v>
      </c>
      <c r="K1384">
        <v>1.03</v>
      </c>
      <c r="L1384">
        <v>0.84</v>
      </c>
      <c r="M1384">
        <v>0.74</v>
      </c>
      <c r="N1384">
        <v>0.1</v>
      </c>
      <c r="O1384">
        <v>0</v>
      </c>
      <c r="P1384" t="s">
        <v>410</v>
      </c>
      <c r="Q1384" t="s">
        <v>381</v>
      </c>
      <c r="R1384" t="s">
        <v>398</v>
      </c>
      <c r="S1384" t="s">
        <v>399</v>
      </c>
      <c r="T1384" t="s">
        <v>399</v>
      </c>
    </row>
    <row r="1385" spans="1:20" ht="12.75" customHeight="1">
      <c r="A1385" t="s">
        <v>2848</v>
      </c>
      <c r="B1385" t="s">
        <v>380</v>
      </c>
      <c r="C1385" t="s">
        <v>2849</v>
      </c>
      <c r="D1385">
        <v>48</v>
      </c>
      <c r="E1385">
        <v>48</v>
      </c>
      <c r="F1385">
        <v>48</v>
      </c>
      <c r="G1385">
        <v>48</v>
      </c>
      <c r="H1385">
        <v>48</v>
      </c>
      <c r="I1385">
        <v>48</v>
      </c>
      <c r="J1385">
        <v>48</v>
      </c>
      <c r="K1385">
        <v>48</v>
      </c>
      <c r="L1385">
        <v>48</v>
      </c>
      <c r="M1385">
        <v>48</v>
      </c>
      <c r="N1385">
        <v>48</v>
      </c>
      <c r="O1385">
        <v>48</v>
      </c>
      <c r="P1385" t="s">
        <v>410</v>
      </c>
      <c r="Q1385" t="s">
        <v>381</v>
      </c>
      <c r="R1385" t="s">
        <v>398</v>
      </c>
      <c r="S1385" t="s">
        <v>399</v>
      </c>
      <c r="T1385" t="s">
        <v>399</v>
      </c>
    </row>
    <row r="1386" spans="1:20" ht="12.75" customHeight="1">
      <c r="A1386" t="s">
        <v>2850</v>
      </c>
      <c r="B1386" t="s">
        <v>422</v>
      </c>
      <c r="C1386" t="s">
        <v>2851</v>
      </c>
      <c r="D1386">
        <v>7.94</v>
      </c>
      <c r="E1386">
        <v>7.94</v>
      </c>
      <c r="F1386">
        <v>7.94</v>
      </c>
      <c r="G1386">
        <v>7.94</v>
      </c>
      <c r="H1386">
        <v>7.94</v>
      </c>
      <c r="I1386">
        <v>7.94</v>
      </c>
      <c r="J1386">
        <v>7.94</v>
      </c>
      <c r="K1386">
        <v>7.94</v>
      </c>
      <c r="L1386">
        <v>7.94</v>
      </c>
      <c r="M1386">
        <v>7.94</v>
      </c>
      <c r="N1386">
        <v>7.94</v>
      </c>
      <c r="O1386">
        <v>7.94</v>
      </c>
      <c r="P1386" t="s">
        <v>410</v>
      </c>
      <c r="Q1386" t="s">
        <v>383</v>
      </c>
      <c r="R1386" t="s">
        <v>398</v>
      </c>
      <c r="S1386" t="s">
        <v>399</v>
      </c>
      <c r="T1386" t="s">
        <v>399</v>
      </c>
    </row>
    <row r="1387" spans="1:20" ht="12.75" customHeight="1">
      <c r="A1387" t="s">
        <v>2852</v>
      </c>
      <c r="B1387" t="s">
        <v>422</v>
      </c>
      <c r="C1387" t="s">
        <v>2853</v>
      </c>
      <c r="D1387">
        <v>3.01</v>
      </c>
      <c r="E1387">
        <v>2.88</v>
      </c>
      <c r="F1387">
        <v>1.78</v>
      </c>
      <c r="G1387">
        <v>1.79</v>
      </c>
      <c r="H1387">
        <v>1.37</v>
      </c>
      <c r="I1387">
        <v>1.21</v>
      </c>
      <c r="J1387">
        <v>1.24</v>
      </c>
      <c r="K1387">
        <v>2.2000000000000002</v>
      </c>
      <c r="L1387">
        <v>2.57</v>
      </c>
      <c r="M1387">
        <v>2.88</v>
      </c>
      <c r="N1387">
        <v>1.39</v>
      </c>
      <c r="O1387">
        <v>2.4300000000000002</v>
      </c>
      <c r="P1387" t="s">
        <v>397</v>
      </c>
      <c r="Q1387" t="s">
        <v>383</v>
      </c>
      <c r="R1387" t="s">
        <v>398</v>
      </c>
      <c r="S1387" t="s">
        <v>399</v>
      </c>
      <c r="T1387" t="s">
        <v>399</v>
      </c>
    </row>
    <row r="1388" spans="1:20" ht="12.75" customHeight="1">
      <c r="A1388" t="s">
        <v>2854</v>
      </c>
      <c r="B1388" t="s">
        <v>422</v>
      </c>
      <c r="C1388" t="s">
        <v>2855</v>
      </c>
      <c r="D1388">
        <v>0</v>
      </c>
      <c r="E1388">
        <v>0.19</v>
      </c>
      <c r="F1388">
        <v>0.83</v>
      </c>
      <c r="G1388">
        <v>2.66</v>
      </c>
      <c r="H1388">
        <v>2.44</v>
      </c>
      <c r="I1388">
        <v>3.58</v>
      </c>
      <c r="J1388">
        <v>3.34</v>
      </c>
      <c r="K1388">
        <v>3.28</v>
      </c>
      <c r="L1388">
        <v>2.67</v>
      </c>
      <c r="M1388">
        <v>2.35</v>
      </c>
      <c r="N1388">
        <v>0.33</v>
      </c>
      <c r="O1388">
        <v>0</v>
      </c>
      <c r="P1388" t="s">
        <v>397</v>
      </c>
      <c r="Q1388" t="s">
        <v>383</v>
      </c>
      <c r="R1388" t="s">
        <v>398</v>
      </c>
      <c r="S1388" t="s">
        <v>399</v>
      </c>
      <c r="T1388" t="s">
        <v>399</v>
      </c>
    </row>
    <row r="1389" spans="1:20" ht="12.75" customHeight="1">
      <c r="A1389" t="s">
        <v>2856</v>
      </c>
      <c r="B1389" t="s">
        <v>422</v>
      </c>
      <c r="C1389" t="s">
        <v>2857</v>
      </c>
      <c r="D1389">
        <v>0</v>
      </c>
      <c r="E1389">
        <v>0</v>
      </c>
      <c r="F1389">
        <v>0</v>
      </c>
      <c r="G1389">
        <v>0</v>
      </c>
      <c r="H1389">
        <v>0</v>
      </c>
      <c r="I1389">
        <v>0</v>
      </c>
      <c r="J1389">
        <v>0</v>
      </c>
      <c r="K1389">
        <v>0</v>
      </c>
      <c r="L1389">
        <v>0</v>
      </c>
      <c r="M1389">
        <v>0</v>
      </c>
      <c r="N1389">
        <v>0</v>
      </c>
      <c r="O1389">
        <v>0</v>
      </c>
      <c r="P1389" t="s">
        <v>397</v>
      </c>
      <c r="Q1389" t="s">
        <v>383</v>
      </c>
      <c r="R1389" t="s">
        <v>406</v>
      </c>
      <c r="S1389" t="s">
        <v>399</v>
      </c>
      <c r="T1389" t="s">
        <v>399</v>
      </c>
    </row>
    <row r="1390" spans="1:20" ht="12.75" customHeight="1">
      <c r="A1390" t="s">
        <v>2858</v>
      </c>
      <c r="B1390" t="s">
        <v>422</v>
      </c>
      <c r="C1390" t="s">
        <v>2859</v>
      </c>
      <c r="D1390">
        <v>0</v>
      </c>
      <c r="E1390">
        <v>0.48</v>
      </c>
      <c r="F1390">
        <v>2.08</v>
      </c>
      <c r="G1390">
        <v>6.64</v>
      </c>
      <c r="H1390">
        <v>6.1</v>
      </c>
      <c r="I1390">
        <v>8.9600000000000009</v>
      </c>
      <c r="J1390">
        <v>8.34</v>
      </c>
      <c r="K1390">
        <v>8.1999999999999993</v>
      </c>
      <c r="L1390">
        <v>6.68</v>
      </c>
      <c r="M1390">
        <v>5.88</v>
      </c>
      <c r="N1390">
        <v>0.82</v>
      </c>
      <c r="O1390">
        <v>0</v>
      </c>
      <c r="P1390" t="s">
        <v>397</v>
      </c>
      <c r="Q1390" t="s">
        <v>383</v>
      </c>
      <c r="R1390" t="s">
        <v>662</v>
      </c>
      <c r="S1390" t="s">
        <v>663</v>
      </c>
      <c r="T1390" t="s">
        <v>1154</v>
      </c>
    </row>
    <row r="1391" spans="1:20" ht="12.75" customHeight="1">
      <c r="A1391" t="s">
        <v>2860</v>
      </c>
      <c r="B1391" t="s">
        <v>422</v>
      </c>
      <c r="C1391" t="s">
        <v>2860</v>
      </c>
      <c r="D1391">
        <v>0.96</v>
      </c>
      <c r="E1391">
        <v>0.97</v>
      </c>
      <c r="F1391">
        <v>0.8</v>
      </c>
      <c r="G1391">
        <v>0.82</v>
      </c>
      <c r="H1391">
        <v>0.84</v>
      </c>
      <c r="I1391">
        <v>0.84</v>
      </c>
      <c r="J1391">
        <v>0.56000000000000005</v>
      </c>
      <c r="K1391">
        <v>0.57999999999999996</v>
      </c>
      <c r="L1391">
        <v>0.55000000000000004</v>
      </c>
      <c r="M1391">
        <v>0.82</v>
      </c>
      <c r="N1391">
        <v>0.74</v>
      </c>
      <c r="O1391">
        <v>0.79</v>
      </c>
      <c r="P1391" t="s">
        <v>397</v>
      </c>
      <c r="Q1391" t="s">
        <v>383</v>
      </c>
      <c r="R1391" t="s">
        <v>398</v>
      </c>
      <c r="S1391" t="s">
        <v>399</v>
      </c>
      <c r="T1391" t="s">
        <v>399</v>
      </c>
    </row>
    <row r="1392" spans="1:20" ht="12.75" customHeight="1">
      <c r="A1392" t="s">
        <v>2861</v>
      </c>
      <c r="B1392" t="s">
        <v>422</v>
      </c>
      <c r="C1392" t="s">
        <v>2862</v>
      </c>
      <c r="D1392">
        <v>2.72</v>
      </c>
      <c r="E1392">
        <v>2.42</v>
      </c>
      <c r="F1392">
        <v>2.71</v>
      </c>
      <c r="G1392">
        <v>2.67</v>
      </c>
      <c r="H1392">
        <v>2.44</v>
      </c>
      <c r="I1392">
        <v>2.61</v>
      </c>
      <c r="J1392">
        <v>2.5299999999999998</v>
      </c>
      <c r="K1392">
        <v>2.56</v>
      </c>
      <c r="L1392">
        <v>2.52</v>
      </c>
      <c r="M1392">
        <v>2.09</v>
      </c>
      <c r="N1392">
        <v>2.4300000000000002</v>
      </c>
      <c r="O1392">
        <v>2.41</v>
      </c>
      <c r="P1392" t="s">
        <v>397</v>
      </c>
      <c r="Q1392" t="s">
        <v>383</v>
      </c>
      <c r="R1392" t="s">
        <v>398</v>
      </c>
      <c r="S1392" t="s">
        <v>399</v>
      </c>
      <c r="T1392" t="s">
        <v>399</v>
      </c>
    </row>
    <row r="1393" spans="1:20" ht="12.75" customHeight="1">
      <c r="A1393" t="s">
        <v>2863</v>
      </c>
      <c r="B1393" t="s">
        <v>380</v>
      </c>
      <c r="C1393" t="s">
        <v>2864</v>
      </c>
      <c r="D1393">
        <v>0</v>
      </c>
      <c r="E1393">
        <v>0</v>
      </c>
      <c r="F1393">
        <v>0</v>
      </c>
      <c r="G1393">
        <v>0</v>
      </c>
      <c r="H1393">
        <v>0</v>
      </c>
      <c r="I1393">
        <v>0</v>
      </c>
      <c r="J1393">
        <v>0</v>
      </c>
      <c r="K1393">
        <v>0</v>
      </c>
      <c r="L1393">
        <v>0</v>
      </c>
      <c r="M1393">
        <v>0</v>
      </c>
      <c r="N1393">
        <v>0</v>
      </c>
      <c r="O1393">
        <v>0</v>
      </c>
      <c r="P1393" t="s">
        <v>397</v>
      </c>
      <c r="Q1393" t="s">
        <v>383</v>
      </c>
      <c r="R1393" t="s">
        <v>406</v>
      </c>
      <c r="S1393" t="s">
        <v>399</v>
      </c>
      <c r="T1393" t="s">
        <v>399</v>
      </c>
    </row>
    <row r="1394" spans="1:20" ht="12.75" customHeight="1">
      <c r="A1394" t="s">
        <v>2865</v>
      </c>
      <c r="B1394" t="s">
        <v>395</v>
      </c>
      <c r="C1394" t="s">
        <v>2866</v>
      </c>
      <c r="D1394">
        <v>10.1</v>
      </c>
      <c r="E1394">
        <v>9.48</v>
      </c>
      <c r="F1394">
        <v>11.53</v>
      </c>
      <c r="G1394">
        <v>12.32</v>
      </c>
      <c r="H1394">
        <v>9.11</v>
      </c>
      <c r="I1394">
        <v>11.34</v>
      </c>
      <c r="J1394">
        <v>11.14</v>
      </c>
      <c r="K1394">
        <v>9.4600000000000009</v>
      </c>
      <c r="L1394">
        <v>8.5</v>
      </c>
      <c r="M1394">
        <v>8.77</v>
      </c>
      <c r="N1394">
        <v>7.57</v>
      </c>
      <c r="O1394">
        <v>4.67</v>
      </c>
      <c r="P1394" t="s">
        <v>397</v>
      </c>
      <c r="Q1394" t="s">
        <v>381</v>
      </c>
      <c r="R1394" t="s">
        <v>398</v>
      </c>
      <c r="S1394" t="s">
        <v>399</v>
      </c>
      <c r="T1394" t="s">
        <v>399</v>
      </c>
    </row>
    <row r="1395" spans="1:20" ht="12.75" customHeight="1">
      <c r="A1395" t="s">
        <v>2867</v>
      </c>
      <c r="B1395" t="s">
        <v>404</v>
      </c>
      <c r="C1395" t="s">
        <v>2868</v>
      </c>
      <c r="D1395">
        <v>0</v>
      </c>
      <c r="E1395">
        <v>0</v>
      </c>
      <c r="F1395">
        <v>0</v>
      </c>
      <c r="G1395">
        <v>0</v>
      </c>
      <c r="H1395">
        <v>0</v>
      </c>
      <c r="I1395">
        <v>0</v>
      </c>
      <c r="J1395">
        <v>0</v>
      </c>
      <c r="K1395">
        <v>0</v>
      </c>
      <c r="L1395">
        <v>0</v>
      </c>
      <c r="M1395">
        <v>0</v>
      </c>
      <c r="N1395">
        <v>0</v>
      </c>
      <c r="O1395">
        <v>0</v>
      </c>
      <c r="P1395" t="s">
        <v>397</v>
      </c>
      <c r="Q1395" t="s">
        <v>381</v>
      </c>
      <c r="R1395" t="s">
        <v>406</v>
      </c>
      <c r="S1395" t="s">
        <v>399</v>
      </c>
      <c r="T1395" t="s">
        <v>399</v>
      </c>
    </row>
    <row r="1396" spans="1:20" ht="12.75" customHeight="1">
      <c r="A1396" t="s">
        <v>2869</v>
      </c>
      <c r="B1396" t="s">
        <v>422</v>
      </c>
      <c r="C1396" t="s">
        <v>2870</v>
      </c>
      <c r="D1396">
        <v>1.07</v>
      </c>
      <c r="E1396">
        <v>1.63</v>
      </c>
      <c r="F1396">
        <v>1.73</v>
      </c>
      <c r="G1396">
        <v>2.96</v>
      </c>
      <c r="H1396">
        <v>2.89</v>
      </c>
      <c r="I1396">
        <v>4.4800000000000004</v>
      </c>
      <c r="J1396">
        <v>2.8</v>
      </c>
      <c r="K1396">
        <v>2.5</v>
      </c>
      <c r="L1396">
        <v>2.5</v>
      </c>
      <c r="M1396">
        <v>0.83</v>
      </c>
      <c r="N1396">
        <v>0.79</v>
      </c>
      <c r="O1396">
        <v>1.43</v>
      </c>
      <c r="P1396" t="s">
        <v>397</v>
      </c>
      <c r="Q1396" t="s">
        <v>383</v>
      </c>
      <c r="R1396" t="s">
        <v>398</v>
      </c>
      <c r="S1396" t="s">
        <v>399</v>
      </c>
      <c r="T1396" t="s">
        <v>399</v>
      </c>
    </row>
    <row r="1397" spans="1:20" ht="12.75" customHeight="1">
      <c r="A1397" t="s">
        <v>2871</v>
      </c>
      <c r="B1397" t="s">
        <v>422</v>
      </c>
      <c r="C1397" t="s">
        <v>2872</v>
      </c>
      <c r="D1397">
        <v>1.81</v>
      </c>
      <c r="E1397">
        <v>2.78</v>
      </c>
      <c r="F1397">
        <v>2.94</v>
      </c>
      <c r="G1397">
        <v>5.04</v>
      </c>
      <c r="H1397">
        <v>4.91</v>
      </c>
      <c r="I1397">
        <v>7.62</v>
      </c>
      <c r="J1397">
        <v>4.7699999999999996</v>
      </c>
      <c r="K1397">
        <v>4.25</v>
      </c>
      <c r="L1397">
        <v>4.25</v>
      </c>
      <c r="M1397">
        <v>1.41</v>
      </c>
      <c r="N1397">
        <v>1.35</v>
      </c>
      <c r="O1397">
        <v>2.44</v>
      </c>
      <c r="P1397" t="s">
        <v>397</v>
      </c>
      <c r="Q1397" t="s">
        <v>383</v>
      </c>
      <c r="R1397" t="s">
        <v>398</v>
      </c>
      <c r="S1397" t="s">
        <v>399</v>
      </c>
      <c r="T1397" t="s">
        <v>399</v>
      </c>
    </row>
    <row r="1398" spans="1:20" ht="12.75" customHeight="1">
      <c r="A1398" t="s">
        <v>2873</v>
      </c>
      <c r="B1398" t="s">
        <v>422</v>
      </c>
      <c r="C1398" t="s">
        <v>2874</v>
      </c>
      <c r="D1398">
        <v>2.15</v>
      </c>
      <c r="E1398">
        <v>3.29</v>
      </c>
      <c r="F1398">
        <v>3.48</v>
      </c>
      <c r="G1398">
        <v>5.98</v>
      </c>
      <c r="H1398">
        <v>5.83</v>
      </c>
      <c r="I1398">
        <v>9.0399999999999991</v>
      </c>
      <c r="J1398">
        <v>5.65</v>
      </c>
      <c r="K1398">
        <v>5.05</v>
      </c>
      <c r="L1398">
        <v>5.05</v>
      </c>
      <c r="M1398">
        <v>1.68</v>
      </c>
      <c r="N1398">
        <v>1.6</v>
      </c>
      <c r="O1398">
        <v>2.89</v>
      </c>
      <c r="P1398" t="s">
        <v>397</v>
      </c>
      <c r="Q1398" t="s">
        <v>383</v>
      </c>
      <c r="R1398" t="s">
        <v>398</v>
      </c>
      <c r="S1398" t="s">
        <v>399</v>
      </c>
      <c r="T1398" t="s">
        <v>399</v>
      </c>
    </row>
    <row r="1399" spans="1:20" ht="12.75" customHeight="1">
      <c r="A1399" t="s">
        <v>2875</v>
      </c>
      <c r="B1399" t="s">
        <v>422</v>
      </c>
      <c r="C1399" t="s">
        <v>2876</v>
      </c>
      <c r="D1399">
        <v>5.75</v>
      </c>
      <c r="E1399">
        <v>5.75</v>
      </c>
      <c r="F1399">
        <v>5.75</v>
      </c>
      <c r="G1399">
        <v>5.75</v>
      </c>
      <c r="H1399">
        <v>5.75</v>
      </c>
      <c r="I1399">
        <v>5.75</v>
      </c>
      <c r="J1399">
        <v>5.75</v>
      </c>
      <c r="K1399">
        <v>5.75</v>
      </c>
      <c r="L1399">
        <v>5.75</v>
      </c>
      <c r="M1399">
        <v>5.75</v>
      </c>
      <c r="N1399">
        <v>5.75</v>
      </c>
      <c r="O1399">
        <v>5.75</v>
      </c>
      <c r="P1399" t="s">
        <v>410</v>
      </c>
      <c r="Q1399" t="s">
        <v>383</v>
      </c>
      <c r="R1399" t="s">
        <v>398</v>
      </c>
      <c r="S1399" t="s">
        <v>399</v>
      </c>
      <c r="T1399" t="s">
        <v>399</v>
      </c>
    </row>
    <row r="1400" spans="1:20" ht="12.75" customHeight="1">
      <c r="A1400" t="s">
        <v>2877</v>
      </c>
      <c r="B1400" t="s">
        <v>422</v>
      </c>
      <c r="C1400" t="s">
        <v>2878</v>
      </c>
      <c r="D1400">
        <v>5.75</v>
      </c>
      <c r="E1400">
        <v>5.75</v>
      </c>
      <c r="F1400">
        <v>5.75</v>
      </c>
      <c r="G1400">
        <v>5.75</v>
      </c>
      <c r="H1400">
        <v>5.75</v>
      </c>
      <c r="I1400">
        <v>5.75</v>
      </c>
      <c r="J1400">
        <v>5.75</v>
      </c>
      <c r="K1400">
        <v>5.75</v>
      </c>
      <c r="L1400">
        <v>5.75</v>
      </c>
      <c r="M1400">
        <v>5.75</v>
      </c>
      <c r="N1400">
        <v>5.75</v>
      </c>
      <c r="O1400">
        <v>5.75</v>
      </c>
      <c r="P1400" t="s">
        <v>410</v>
      </c>
      <c r="Q1400" t="s">
        <v>383</v>
      </c>
      <c r="R1400" t="s">
        <v>398</v>
      </c>
      <c r="S1400" t="s">
        <v>399</v>
      </c>
      <c r="T1400" t="s">
        <v>399</v>
      </c>
    </row>
    <row r="1401" spans="1:20" ht="12.75" customHeight="1">
      <c r="A1401" t="s">
        <v>2879</v>
      </c>
      <c r="B1401" t="s">
        <v>422</v>
      </c>
      <c r="C1401" t="s">
        <v>2880</v>
      </c>
      <c r="D1401">
        <v>134</v>
      </c>
      <c r="E1401">
        <v>134</v>
      </c>
      <c r="F1401">
        <v>134</v>
      </c>
      <c r="G1401">
        <v>134</v>
      </c>
      <c r="H1401">
        <v>134</v>
      </c>
      <c r="I1401">
        <v>134</v>
      </c>
      <c r="J1401">
        <v>134</v>
      </c>
      <c r="K1401">
        <v>134</v>
      </c>
      <c r="L1401">
        <v>134</v>
      </c>
      <c r="M1401">
        <v>134</v>
      </c>
      <c r="N1401">
        <v>134</v>
      </c>
      <c r="O1401">
        <v>134</v>
      </c>
      <c r="P1401" t="s">
        <v>410</v>
      </c>
      <c r="Q1401" t="s">
        <v>383</v>
      </c>
      <c r="R1401" t="s">
        <v>398</v>
      </c>
      <c r="S1401" t="s">
        <v>399</v>
      </c>
      <c r="T1401" t="s">
        <v>399</v>
      </c>
    </row>
    <row r="1402" spans="1:20" ht="12.75" customHeight="1">
      <c r="A1402" t="s">
        <v>2881</v>
      </c>
      <c r="B1402" t="s">
        <v>401</v>
      </c>
      <c r="C1402" t="s">
        <v>2882</v>
      </c>
      <c r="D1402">
        <v>3.77</v>
      </c>
      <c r="E1402">
        <v>8.25</v>
      </c>
      <c r="F1402">
        <v>10.01</v>
      </c>
      <c r="G1402">
        <v>12.08</v>
      </c>
      <c r="H1402">
        <v>13.31</v>
      </c>
      <c r="I1402">
        <v>11.49</v>
      </c>
      <c r="J1402">
        <v>4.5199999999999996</v>
      </c>
      <c r="K1402">
        <v>0.47</v>
      </c>
      <c r="L1402">
        <v>0.22</v>
      </c>
      <c r="M1402">
        <v>0.37</v>
      </c>
      <c r="N1402">
        <v>1.79</v>
      </c>
      <c r="O1402">
        <v>3.39</v>
      </c>
      <c r="P1402" t="s">
        <v>397</v>
      </c>
      <c r="Q1402" t="s">
        <v>383</v>
      </c>
      <c r="R1402" t="s">
        <v>398</v>
      </c>
      <c r="S1402" t="s">
        <v>399</v>
      </c>
      <c r="T1402" t="s">
        <v>399</v>
      </c>
    </row>
    <row r="1403" spans="1:20" ht="12.75" customHeight="1">
      <c r="A1403" t="s">
        <v>2883</v>
      </c>
      <c r="B1403" t="s">
        <v>401</v>
      </c>
      <c r="C1403" t="s">
        <v>2884</v>
      </c>
      <c r="D1403">
        <v>0</v>
      </c>
      <c r="E1403">
        <v>0</v>
      </c>
      <c r="F1403">
        <v>0</v>
      </c>
      <c r="G1403">
        <v>0</v>
      </c>
      <c r="H1403">
        <v>0</v>
      </c>
      <c r="I1403">
        <v>0</v>
      </c>
      <c r="J1403">
        <v>0</v>
      </c>
      <c r="K1403">
        <v>0</v>
      </c>
      <c r="L1403">
        <v>0</v>
      </c>
      <c r="M1403">
        <v>0</v>
      </c>
      <c r="N1403">
        <v>0</v>
      </c>
      <c r="O1403">
        <v>0</v>
      </c>
      <c r="P1403" t="s">
        <v>397</v>
      </c>
      <c r="Q1403" t="s">
        <v>383</v>
      </c>
      <c r="R1403" t="s">
        <v>406</v>
      </c>
      <c r="S1403" t="s">
        <v>399</v>
      </c>
      <c r="T1403" t="s">
        <v>399</v>
      </c>
    </row>
    <row r="1404" spans="1:20" ht="12.75" customHeight="1">
      <c r="A1404" t="s">
        <v>2885</v>
      </c>
      <c r="B1404" t="s">
        <v>401</v>
      </c>
      <c r="C1404" t="s">
        <v>2886</v>
      </c>
      <c r="D1404">
        <v>0</v>
      </c>
      <c r="E1404">
        <v>0.48</v>
      </c>
      <c r="F1404">
        <v>2.08</v>
      </c>
      <c r="G1404">
        <v>6.64</v>
      </c>
      <c r="H1404">
        <v>6.1</v>
      </c>
      <c r="I1404">
        <v>8.9600000000000009</v>
      </c>
      <c r="J1404">
        <v>8.34</v>
      </c>
      <c r="K1404">
        <v>8.1999999999999993</v>
      </c>
      <c r="L1404">
        <v>6.68</v>
      </c>
      <c r="M1404">
        <v>5.88</v>
      </c>
      <c r="N1404">
        <v>0.82</v>
      </c>
      <c r="O1404">
        <v>0</v>
      </c>
      <c r="P1404" t="s">
        <v>397</v>
      </c>
      <c r="Q1404" t="s">
        <v>383</v>
      </c>
      <c r="R1404" t="s">
        <v>398</v>
      </c>
      <c r="S1404" t="s">
        <v>399</v>
      </c>
      <c r="T1404" t="s">
        <v>399</v>
      </c>
    </row>
    <row r="1405" spans="1:20" ht="12.75" customHeight="1">
      <c r="A1405" t="s">
        <v>2887</v>
      </c>
      <c r="B1405" t="s">
        <v>401</v>
      </c>
      <c r="C1405" t="s">
        <v>2888</v>
      </c>
      <c r="D1405">
        <v>0</v>
      </c>
      <c r="E1405">
        <v>0.34</v>
      </c>
      <c r="F1405">
        <v>1.46</v>
      </c>
      <c r="G1405">
        <v>4.6500000000000004</v>
      </c>
      <c r="H1405">
        <v>4.2699999999999996</v>
      </c>
      <c r="I1405">
        <v>6.27</v>
      </c>
      <c r="J1405">
        <v>5.84</v>
      </c>
      <c r="K1405">
        <v>5.74</v>
      </c>
      <c r="L1405">
        <v>4.68</v>
      </c>
      <c r="M1405">
        <v>4.12</v>
      </c>
      <c r="N1405">
        <v>0.56999999999999995</v>
      </c>
      <c r="O1405">
        <v>0</v>
      </c>
      <c r="P1405" t="s">
        <v>397</v>
      </c>
      <c r="Q1405" t="s">
        <v>383</v>
      </c>
      <c r="R1405" t="s">
        <v>398</v>
      </c>
      <c r="S1405" t="s">
        <v>399</v>
      </c>
      <c r="T1405" t="s">
        <v>399</v>
      </c>
    </row>
    <row r="1406" spans="1:20" ht="12.75" customHeight="1">
      <c r="A1406" t="s">
        <v>2889</v>
      </c>
      <c r="B1406" t="s">
        <v>401</v>
      </c>
      <c r="C1406" t="s">
        <v>2890</v>
      </c>
      <c r="D1406">
        <v>4.07</v>
      </c>
      <c r="E1406">
        <v>4.03</v>
      </c>
      <c r="F1406">
        <v>3.82</v>
      </c>
      <c r="G1406">
        <v>3.82</v>
      </c>
      <c r="H1406">
        <v>3.86</v>
      </c>
      <c r="I1406">
        <v>2.79</v>
      </c>
      <c r="J1406">
        <v>4.42</v>
      </c>
      <c r="K1406">
        <v>4.3899999999999997</v>
      </c>
      <c r="L1406">
        <v>4.32</v>
      </c>
      <c r="M1406">
        <v>4.2300000000000004</v>
      </c>
      <c r="N1406">
        <v>4.3099999999999996</v>
      </c>
      <c r="O1406">
        <v>4.34</v>
      </c>
      <c r="P1406" t="s">
        <v>397</v>
      </c>
      <c r="Q1406" t="s">
        <v>383</v>
      </c>
      <c r="R1406" t="s">
        <v>398</v>
      </c>
      <c r="S1406" t="s">
        <v>399</v>
      </c>
      <c r="T1406" t="s">
        <v>399</v>
      </c>
    </row>
    <row r="1407" spans="1:20" ht="12.75" customHeight="1">
      <c r="A1407" t="s">
        <v>2891</v>
      </c>
      <c r="B1407" t="s">
        <v>401</v>
      </c>
      <c r="C1407" t="s">
        <v>2892</v>
      </c>
      <c r="D1407">
        <v>49</v>
      </c>
      <c r="E1407">
        <v>49</v>
      </c>
      <c r="F1407">
        <v>49</v>
      </c>
      <c r="G1407">
        <v>49</v>
      </c>
      <c r="H1407">
        <v>49</v>
      </c>
      <c r="I1407">
        <v>49</v>
      </c>
      <c r="J1407">
        <v>49</v>
      </c>
      <c r="K1407">
        <v>49</v>
      </c>
      <c r="L1407">
        <v>49</v>
      </c>
      <c r="M1407">
        <v>49</v>
      </c>
      <c r="N1407">
        <v>49</v>
      </c>
      <c r="O1407">
        <v>49</v>
      </c>
      <c r="P1407" t="s">
        <v>410</v>
      </c>
      <c r="Q1407" t="s">
        <v>383</v>
      </c>
      <c r="R1407" t="s">
        <v>398</v>
      </c>
      <c r="S1407" t="s">
        <v>399</v>
      </c>
      <c r="T1407" t="s">
        <v>399</v>
      </c>
    </row>
    <row r="1408" spans="1:20" ht="12.75" customHeight="1">
      <c r="A1408" t="s">
        <v>2893</v>
      </c>
      <c r="B1408" t="s">
        <v>401</v>
      </c>
      <c r="C1408" t="s">
        <v>2894</v>
      </c>
      <c r="D1408">
        <v>0.1</v>
      </c>
      <c r="E1408">
        <v>0.12</v>
      </c>
      <c r="F1408">
        <v>0.33</v>
      </c>
      <c r="G1408">
        <v>0.78</v>
      </c>
      <c r="H1408">
        <v>1.18</v>
      </c>
      <c r="I1408">
        <v>2.1</v>
      </c>
      <c r="J1408">
        <v>1.82</v>
      </c>
      <c r="K1408">
        <v>1.04</v>
      </c>
      <c r="L1408">
        <v>0.03</v>
      </c>
      <c r="M1408">
        <v>0</v>
      </c>
      <c r="N1408">
        <v>0</v>
      </c>
      <c r="O1408">
        <v>7.0000000000000007E-2</v>
      </c>
      <c r="P1408" t="s">
        <v>397</v>
      </c>
      <c r="Q1408" t="s">
        <v>383</v>
      </c>
      <c r="R1408" t="s">
        <v>398</v>
      </c>
      <c r="S1408" t="s">
        <v>399</v>
      </c>
      <c r="T1408" t="s">
        <v>399</v>
      </c>
    </row>
    <row r="1409" spans="1:20" ht="12.75" customHeight="1">
      <c r="A1409" t="s">
        <v>2895</v>
      </c>
      <c r="B1409" t="s">
        <v>380</v>
      </c>
      <c r="C1409" t="s">
        <v>2896</v>
      </c>
      <c r="D1409">
        <v>0</v>
      </c>
      <c r="E1409">
        <v>0</v>
      </c>
      <c r="F1409">
        <v>0</v>
      </c>
      <c r="G1409">
        <v>0</v>
      </c>
      <c r="H1409">
        <v>0</v>
      </c>
      <c r="I1409">
        <v>0</v>
      </c>
      <c r="J1409">
        <v>0</v>
      </c>
      <c r="K1409">
        <v>0</v>
      </c>
      <c r="L1409">
        <v>0</v>
      </c>
      <c r="M1409">
        <v>0</v>
      </c>
      <c r="N1409">
        <v>0</v>
      </c>
      <c r="O1409">
        <v>0</v>
      </c>
      <c r="P1409" t="s">
        <v>397</v>
      </c>
      <c r="Q1409" t="s">
        <v>383</v>
      </c>
      <c r="R1409" t="s">
        <v>406</v>
      </c>
      <c r="S1409" t="s">
        <v>399</v>
      </c>
      <c r="T1409" t="s">
        <v>399</v>
      </c>
    </row>
    <row r="1410" spans="1:20" ht="12.75" customHeight="1">
      <c r="A1410" t="s">
        <v>2897</v>
      </c>
      <c r="B1410" t="s">
        <v>380</v>
      </c>
      <c r="C1410" t="s">
        <v>2898</v>
      </c>
      <c r="D1410">
        <v>0</v>
      </c>
      <c r="E1410">
        <v>0.05</v>
      </c>
      <c r="F1410">
        <v>0.21</v>
      </c>
      <c r="G1410">
        <v>0.66</v>
      </c>
      <c r="H1410">
        <v>0.61</v>
      </c>
      <c r="I1410">
        <v>0.9</v>
      </c>
      <c r="J1410">
        <v>0.83</v>
      </c>
      <c r="K1410">
        <v>0.82</v>
      </c>
      <c r="L1410">
        <v>0.67</v>
      </c>
      <c r="M1410">
        <v>0.59</v>
      </c>
      <c r="N1410">
        <v>0.08</v>
      </c>
      <c r="O1410">
        <v>0</v>
      </c>
      <c r="P1410" t="s">
        <v>397</v>
      </c>
      <c r="Q1410" t="s">
        <v>383</v>
      </c>
      <c r="R1410" t="s">
        <v>398</v>
      </c>
      <c r="S1410" t="s">
        <v>399</v>
      </c>
      <c r="T1410" t="s">
        <v>399</v>
      </c>
    </row>
    <row r="1411" spans="1:20" ht="12.75" customHeight="1">
      <c r="A1411" t="s">
        <v>2899</v>
      </c>
      <c r="B1411" t="s">
        <v>380</v>
      </c>
      <c r="C1411" t="s">
        <v>2900</v>
      </c>
      <c r="D1411">
        <v>0</v>
      </c>
      <c r="E1411">
        <v>0.05</v>
      </c>
      <c r="F1411">
        <v>0.21</v>
      </c>
      <c r="G1411">
        <v>0.66</v>
      </c>
      <c r="H1411">
        <v>0.61</v>
      </c>
      <c r="I1411">
        <v>0.9</v>
      </c>
      <c r="J1411">
        <v>0.83</v>
      </c>
      <c r="K1411">
        <v>0.82</v>
      </c>
      <c r="L1411">
        <v>0.67</v>
      </c>
      <c r="M1411">
        <v>0.59</v>
      </c>
      <c r="N1411">
        <v>0.08</v>
      </c>
      <c r="O1411">
        <v>0</v>
      </c>
      <c r="P1411" t="s">
        <v>397</v>
      </c>
      <c r="Q1411" t="s">
        <v>383</v>
      </c>
      <c r="R1411" t="s">
        <v>398</v>
      </c>
      <c r="S1411" t="s">
        <v>399</v>
      </c>
      <c r="T1411" t="s">
        <v>399</v>
      </c>
    </row>
    <row r="1412" spans="1:20" ht="12.75" customHeight="1">
      <c r="A1412" t="s">
        <v>2901</v>
      </c>
      <c r="B1412" t="s">
        <v>380</v>
      </c>
      <c r="C1412" t="s">
        <v>2902</v>
      </c>
      <c r="D1412">
        <v>0</v>
      </c>
      <c r="E1412">
        <v>0</v>
      </c>
      <c r="F1412">
        <v>0</v>
      </c>
      <c r="G1412">
        <v>0</v>
      </c>
      <c r="H1412">
        <v>0</v>
      </c>
      <c r="I1412">
        <v>0</v>
      </c>
      <c r="J1412">
        <v>0</v>
      </c>
      <c r="K1412">
        <v>0</v>
      </c>
      <c r="L1412">
        <v>0</v>
      </c>
      <c r="M1412">
        <v>0</v>
      </c>
      <c r="N1412">
        <v>0</v>
      </c>
      <c r="O1412">
        <v>0</v>
      </c>
      <c r="P1412" t="s">
        <v>397</v>
      </c>
      <c r="Q1412" t="s">
        <v>383</v>
      </c>
      <c r="R1412" t="s">
        <v>406</v>
      </c>
      <c r="S1412" t="s">
        <v>399</v>
      </c>
      <c r="T1412" t="s">
        <v>399</v>
      </c>
    </row>
    <row r="1413" spans="1:20" ht="12.75" customHeight="1">
      <c r="A1413" t="s">
        <v>2903</v>
      </c>
      <c r="B1413" t="s">
        <v>380</v>
      </c>
      <c r="C1413" t="s">
        <v>2904</v>
      </c>
      <c r="D1413">
        <v>0</v>
      </c>
      <c r="E1413">
        <v>0</v>
      </c>
      <c r="F1413">
        <v>0</v>
      </c>
      <c r="G1413">
        <v>0</v>
      </c>
      <c r="H1413">
        <v>0</v>
      </c>
      <c r="I1413">
        <v>0</v>
      </c>
      <c r="J1413">
        <v>0</v>
      </c>
      <c r="K1413">
        <v>0</v>
      </c>
      <c r="L1413">
        <v>0</v>
      </c>
      <c r="M1413">
        <v>0</v>
      </c>
      <c r="N1413">
        <v>0</v>
      </c>
      <c r="O1413">
        <v>0</v>
      </c>
      <c r="P1413" t="s">
        <v>397</v>
      </c>
      <c r="Q1413" t="s">
        <v>383</v>
      </c>
      <c r="R1413" t="s">
        <v>406</v>
      </c>
      <c r="S1413" t="s">
        <v>399</v>
      </c>
      <c r="T1413" t="s">
        <v>399</v>
      </c>
    </row>
    <row r="1414" spans="1:20" ht="12.75" customHeight="1">
      <c r="A1414" t="s">
        <v>2905</v>
      </c>
      <c r="B1414" t="s">
        <v>380</v>
      </c>
      <c r="C1414" t="s">
        <v>2906</v>
      </c>
      <c r="D1414">
        <v>0</v>
      </c>
      <c r="E1414">
        <v>0</v>
      </c>
      <c r="F1414">
        <v>0</v>
      </c>
      <c r="G1414">
        <v>0</v>
      </c>
      <c r="H1414">
        <v>0</v>
      </c>
      <c r="I1414">
        <v>0</v>
      </c>
      <c r="J1414">
        <v>0</v>
      </c>
      <c r="K1414">
        <v>0</v>
      </c>
      <c r="L1414">
        <v>0</v>
      </c>
      <c r="M1414">
        <v>0</v>
      </c>
      <c r="N1414">
        <v>0</v>
      </c>
      <c r="O1414">
        <v>0</v>
      </c>
      <c r="P1414" t="s">
        <v>397</v>
      </c>
      <c r="Q1414" t="s">
        <v>383</v>
      </c>
      <c r="R1414" t="s">
        <v>406</v>
      </c>
      <c r="S1414" t="s">
        <v>399</v>
      </c>
      <c r="T1414" t="s">
        <v>399</v>
      </c>
    </row>
    <row r="1415" spans="1:20" ht="12.75" customHeight="1">
      <c r="A1415" t="s">
        <v>2907</v>
      </c>
      <c r="B1415" t="s">
        <v>380</v>
      </c>
      <c r="C1415" t="s">
        <v>2908</v>
      </c>
      <c r="D1415">
        <v>0</v>
      </c>
      <c r="E1415">
        <v>0</v>
      </c>
      <c r="F1415">
        <v>0</v>
      </c>
      <c r="G1415">
        <v>0</v>
      </c>
      <c r="H1415">
        <v>0</v>
      </c>
      <c r="I1415">
        <v>0</v>
      </c>
      <c r="J1415">
        <v>0</v>
      </c>
      <c r="K1415">
        <v>0</v>
      </c>
      <c r="L1415">
        <v>0</v>
      </c>
      <c r="M1415">
        <v>0</v>
      </c>
      <c r="N1415">
        <v>0</v>
      </c>
      <c r="O1415">
        <v>0</v>
      </c>
      <c r="P1415" t="s">
        <v>397</v>
      </c>
      <c r="Q1415" t="s">
        <v>383</v>
      </c>
      <c r="R1415" t="s">
        <v>406</v>
      </c>
      <c r="S1415" t="s">
        <v>399</v>
      </c>
      <c r="T1415" t="s">
        <v>399</v>
      </c>
    </row>
    <row r="1416" spans="1:20" ht="12.75" customHeight="1">
      <c r="A1416" t="s">
        <v>2909</v>
      </c>
      <c r="B1416" t="s">
        <v>380</v>
      </c>
      <c r="C1416" t="s">
        <v>2910</v>
      </c>
      <c r="D1416">
        <v>0</v>
      </c>
      <c r="E1416">
        <v>0</v>
      </c>
      <c r="F1416">
        <v>0</v>
      </c>
      <c r="G1416">
        <v>0</v>
      </c>
      <c r="H1416">
        <v>0</v>
      </c>
      <c r="I1416">
        <v>0</v>
      </c>
      <c r="J1416">
        <v>0</v>
      </c>
      <c r="K1416">
        <v>0</v>
      </c>
      <c r="L1416">
        <v>0</v>
      </c>
      <c r="M1416">
        <v>0</v>
      </c>
      <c r="N1416">
        <v>0</v>
      </c>
      <c r="O1416">
        <v>0</v>
      </c>
      <c r="P1416" t="s">
        <v>397</v>
      </c>
      <c r="Q1416" t="s">
        <v>383</v>
      </c>
      <c r="R1416" t="s">
        <v>406</v>
      </c>
      <c r="S1416" t="s">
        <v>399</v>
      </c>
      <c r="T1416" t="s">
        <v>399</v>
      </c>
    </row>
    <row r="1417" spans="1:20" ht="12.75" customHeight="1">
      <c r="A1417" t="s">
        <v>2911</v>
      </c>
      <c r="B1417" t="s">
        <v>380</v>
      </c>
      <c r="C1417" t="s">
        <v>2912</v>
      </c>
      <c r="D1417">
        <v>0</v>
      </c>
      <c r="E1417">
        <v>0.17</v>
      </c>
      <c r="F1417">
        <v>0.73</v>
      </c>
      <c r="G1417">
        <v>2.3199999999999998</v>
      </c>
      <c r="H1417">
        <v>2.14</v>
      </c>
      <c r="I1417">
        <v>3.14</v>
      </c>
      <c r="J1417">
        <v>2.92</v>
      </c>
      <c r="K1417">
        <v>2.87</v>
      </c>
      <c r="L1417">
        <v>2.34</v>
      </c>
      <c r="M1417">
        <v>2.06</v>
      </c>
      <c r="N1417">
        <v>0.28999999999999998</v>
      </c>
      <c r="O1417">
        <v>0</v>
      </c>
      <c r="P1417" t="s">
        <v>397</v>
      </c>
      <c r="Q1417" t="s">
        <v>383</v>
      </c>
      <c r="R1417" t="s">
        <v>398</v>
      </c>
      <c r="S1417" t="s">
        <v>399</v>
      </c>
      <c r="T1417" t="s">
        <v>399</v>
      </c>
    </row>
    <row r="1418" spans="1:20" ht="12.75" customHeight="1">
      <c r="A1418" t="s">
        <v>2913</v>
      </c>
      <c r="B1418" t="s">
        <v>380</v>
      </c>
      <c r="C1418" t="s">
        <v>2914</v>
      </c>
      <c r="D1418">
        <v>0</v>
      </c>
      <c r="E1418">
        <v>0</v>
      </c>
      <c r="F1418">
        <v>0</v>
      </c>
      <c r="G1418">
        <v>0</v>
      </c>
      <c r="H1418">
        <v>0</v>
      </c>
      <c r="I1418">
        <v>0</v>
      </c>
      <c r="J1418">
        <v>0</v>
      </c>
      <c r="K1418">
        <v>0</v>
      </c>
      <c r="L1418">
        <v>0</v>
      </c>
      <c r="M1418">
        <v>0</v>
      </c>
      <c r="N1418">
        <v>0</v>
      </c>
      <c r="O1418">
        <v>0</v>
      </c>
      <c r="P1418" t="s">
        <v>397</v>
      </c>
      <c r="Q1418" t="s">
        <v>383</v>
      </c>
      <c r="R1418" t="s">
        <v>406</v>
      </c>
      <c r="S1418" t="s">
        <v>399</v>
      </c>
      <c r="T1418" t="s">
        <v>399</v>
      </c>
    </row>
    <row r="1419" spans="1:20" ht="12.75" customHeight="1">
      <c r="A1419" t="s">
        <v>2915</v>
      </c>
      <c r="B1419" t="s">
        <v>380</v>
      </c>
      <c r="C1419" t="s">
        <v>2916</v>
      </c>
      <c r="D1419">
        <v>0</v>
      </c>
      <c r="E1419">
        <v>0.12</v>
      </c>
      <c r="F1419">
        <v>0.52</v>
      </c>
      <c r="G1419">
        <v>1.66</v>
      </c>
      <c r="H1419">
        <v>1.53</v>
      </c>
      <c r="I1419">
        <v>2.2400000000000002</v>
      </c>
      <c r="J1419">
        <v>2.09</v>
      </c>
      <c r="K1419">
        <v>2.0499999999999998</v>
      </c>
      <c r="L1419">
        <v>1.67</v>
      </c>
      <c r="M1419">
        <v>1.47</v>
      </c>
      <c r="N1419">
        <v>0.21</v>
      </c>
      <c r="O1419">
        <v>0</v>
      </c>
      <c r="P1419" t="s">
        <v>397</v>
      </c>
      <c r="Q1419" t="s">
        <v>383</v>
      </c>
      <c r="R1419" t="s">
        <v>398</v>
      </c>
      <c r="S1419" t="s">
        <v>399</v>
      </c>
      <c r="T1419" t="s">
        <v>399</v>
      </c>
    </row>
    <row r="1420" spans="1:20" ht="12.75" customHeight="1">
      <c r="A1420" t="s">
        <v>2917</v>
      </c>
      <c r="B1420" t="s">
        <v>380</v>
      </c>
      <c r="C1420" t="s">
        <v>2918</v>
      </c>
      <c r="D1420">
        <v>0</v>
      </c>
      <c r="E1420">
        <v>0</v>
      </c>
      <c r="F1420">
        <v>0</v>
      </c>
      <c r="G1420">
        <v>0</v>
      </c>
      <c r="H1420">
        <v>0</v>
      </c>
      <c r="I1420">
        <v>0</v>
      </c>
      <c r="J1420">
        <v>0</v>
      </c>
      <c r="K1420">
        <v>0</v>
      </c>
      <c r="L1420">
        <v>0</v>
      </c>
      <c r="M1420">
        <v>0</v>
      </c>
      <c r="N1420">
        <v>0</v>
      </c>
      <c r="O1420">
        <v>0</v>
      </c>
      <c r="P1420" t="s">
        <v>397</v>
      </c>
      <c r="Q1420" t="s">
        <v>383</v>
      </c>
      <c r="R1420" t="s">
        <v>406</v>
      </c>
      <c r="S1420" t="s">
        <v>399</v>
      </c>
      <c r="T1420" t="s">
        <v>399</v>
      </c>
    </row>
    <row r="1421" spans="1:20" ht="12.75" customHeight="1">
      <c r="A1421" t="s">
        <v>2919</v>
      </c>
      <c r="B1421" t="s">
        <v>422</v>
      </c>
      <c r="C1421" t="s">
        <v>2920</v>
      </c>
      <c r="D1421">
        <v>4.0999999999999996</v>
      </c>
      <c r="E1421">
        <v>4.0999999999999996</v>
      </c>
      <c r="F1421">
        <v>4.0999999999999996</v>
      </c>
      <c r="G1421">
        <v>4.0999999999999996</v>
      </c>
      <c r="H1421">
        <v>4.0999999999999996</v>
      </c>
      <c r="I1421">
        <v>4.0999999999999996</v>
      </c>
      <c r="J1421">
        <v>4.0999999999999996</v>
      </c>
      <c r="K1421">
        <v>4.0999999999999996</v>
      </c>
      <c r="L1421">
        <v>4.0999999999999996</v>
      </c>
      <c r="M1421">
        <v>4.0999999999999996</v>
      </c>
      <c r="N1421">
        <v>4.0999999999999996</v>
      </c>
      <c r="O1421">
        <v>4.0999999999999996</v>
      </c>
      <c r="P1421" t="s">
        <v>410</v>
      </c>
      <c r="Q1421" t="s">
        <v>383</v>
      </c>
      <c r="R1421" t="s">
        <v>398</v>
      </c>
      <c r="S1421" t="s">
        <v>399</v>
      </c>
      <c r="T1421" t="s">
        <v>399</v>
      </c>
    </row>
    <row r="1422" spans="1:20" ht="12.75" customHeight="1">
      <c r="A1422" t="s">
        <v>2921</v>
      </c>
      <c r="B1422" t="s">
        <v>422</v>
      </c>
      <c r="C1422" t="s">
        <v>2922</v>
      </c>
      <c r="D1422">
        <v>3.5</v>
      </c>
      <c r="E1422">
        <v>2.9</v>
      </c>
      <c r="F1422">
        <v>3.3</v>
      </c>
      <c r="G1422">
        <v>3.4</v>
      </c>
      <c r="H1422">
        <v>4.2</v>
      </c>
      <c r="I1422">
        <v>3.5</v>
      </c>
      <c r="J1422">
        <v>3.6</v>
      </c>
      <c r="K1422">
        <v>4.2</v>
      </c>
      <c r="L1422">
        <v>4.0999999999999996</v>
      </c>
      <c r="M1422">
        <v>3.3</v>
      </c>
      <c r="N1422">
        <v>3.1</v>
      </c>
      <c r="O1422">
        <v>2.6</v>
      </c>
      <c r="P1422" t="s">
        <v>410</v>
      </c>
      <c r="Q1422" t="s">
        <v>383</v>
      </c>
      <c r="R1422" t="s">
        <v>398</v>
      </c>
      <c r="S1422" t="s">
        <v>399</v>
      </c>
      <c r="T1422" t="s">
        <v>399</v>
      </c>
    </row>
    <row r="1423" spans="1:20" ht="12.75" customHeight="1">
      <c r="A1423" t="s">
        <v>2923</v>
      </c>
      <c r="B1423" t="s">
        <v>380</v>
      </c>
      <c r="C1423" t="s">
        <v>2924</v>
      </c>
      <c r="D1423">
        <v>23.39</v>
      </c>
      <c r="E1423">
        <v>35.81</v>
      </c>
      <c r="F1423">
        <v>37.880000000000003</v>
      </c>
      <c r="G1423">
        <v>65</v>
      </c>
      <c r="H1423">
        <v>63.34</v>
      </c>
      <c r="I1423">
        <v>98.33</v>
      </c>
      <c r="J1423">
        <v>61.48</v>
      </c>
      <c r="K1423">
        <v>54.86</v>
      </c>
      <c r="L1423">
        <v>54.86</v>
      </c>
      <c r="M1423">
        <v>18.22</v>
      </c>
      <c r="N1423">
        <v>17.39</v>
      </c>
      <c r="O1423">
        <v>31.46</v>
      </c>
      <c r="P1423" t="s">
        <v>397</v>
      </c>
      <c r="Q1423" t="s">
        <v>383</v>
      </c>
      <c r="R1423" t="s">
        <v>398</v>
      </c>
      <c r="S1423" t="s">
        <v>399</v>
      </c>
      <c r="T1423" t="s">
        <v>399</v>
      </c>
    </row>
    <row r="1424" spans="1:20" ht="12.75" customHeight="1">
      <c r="A1424" t="s">
        <v>2925</v>
      </c>
      <c r="B1424" t="s">
        <v>380</v>
      </c>
      <c r="C1424" t="s">
        <v>2926</v>
      </c>
      <c r="D1424">
        <v>6.78</v>
      </c>
      <c r="E1424">
        <v>10.38</v>
      </c>
      <c r="F1424">
        <v>10.98</v>
      </c>
      <c r="G1424">
        <v>18.84</v>
      </c>
      <c r="H1424">
        <v>18.36</v>
      </c>
      <c r="I1424">
        <v>28.5</v>
      </c>
      <c r="J1424">
        <v>17.82</v>
      </c>
      <c r="K1424">
        <v>15.9</v>
      </c>
      <c r="L1424">
        <v>15.9</v>
      </c>
      <c r="M1424">
        <v>5.28</v>
      </c>
      <c r="N1424">
        <v>5.04</v>
      </c>
      <c r="O1424">
        <v>9.1199999999999992</v>
      </c>
      <c r="P1424" t="s">
        <v>397</v>
      </c>
      <c r="Q1424" t="s">
        <v>383</v>
      </c>
      <c r="R1424" t="s">
        <v>398</v>
      </c>
      <c r="S1424" t="s">
        <v>399</v>
      </c>
      <c r="T1424" t="s">
        <v>399</v>
      </c>
    </row>
    <row r="1425" spans="1:20" ht="12.75" customHeight="1">
      <c r="A1425" t="s">
        <v>2927</v>
      </c>
      <c r="B1425" t="s">
        <v>422</v>
      </c>
      <c r="C1425" t="s">
        <v>2928</v>
      </c>
      <c r="D1425">
        <v>0</v>
      </c>
      <c r="E1425">
        <v>0.02</v>
      </c>
      <c r="F1425">
        <v>0.1</v>
      </c>
      <c r="G1425">
        <v>0.33</v>
      </c>
      <c r="H1425">
        <v>0.31</v>
      </c>
      <c r="I1425">
        <v>0.45</v>
      </c>
      <c r="J1425">
        <v>0.42</v>
      </c>
      <c r="K1425">
        <v>0.41</v>
      </c>
      <c r="L1425">
        <v>0.33</v>
      </c>
      <c r="M1425">
        <v>0.28999999999999998</v>
      </c>
      <c r="N1425">
        <v>0.04</v>
      </c>
      <c r="O1425">
        <v>0</v>
      </c>
      <c r="P1425" t="s">
        <v>397</v>
      </c>
      <c r="Q1425" t="s">
        <v>383</v>
      </c>
      <c r="R1425" t="s">
        <v>398</v>
      </c>
      <c r="S1425" t="s">
        <v>399</v>
      </c>
      <c r="T1425" t="s">
        <v>399</v>
      </c>
    </row>
    <row r="1426" spans="1:20" ht="12.75" customHeight="1">
      <c r="A1426" t="s">
        <v>2929</v>
      </c>
      <c r="B1426" t="s">
        <v>422</v>
      </c>
      <c r="C1426" t="s">
        <v>2930</v>
      </c>
      <c r="D1426">
        <v>0</v>
      </c>
      <c r="E1426">
        <v>0.08</v>
      </c>
      <c r="F1426">
        <v>0.36</v>
      </c>
      <c r="G1426">
        <v>1.1599999999999999</v>
      </c>
      <c r="H1426">
        <v>1.07</v>
      </c>
      <c r="I1426">
        <v>1.57</v>
      </c>
      <c r="J1426">
        <v>1.46</v>
      </c>
      <c r="K1426">
        <v>1.44</v>
      </c>
      <c r="L1426">
        <v>1.17</v>
      </c>
      <c r="M1426">
        <v>1.03</v>
      </c>
      <c r="N1426">
        <v>0.14000000000000001</v>
      </c>
      <c r="O1426">
        <v>0</v>
      </c>
      <c r="P1426" t="s">
        <v>397</v>
      </c>
      <c r="Q1426" t="s">
        <v>383</v>
      </c>
      <c r="R1426" t="s">
        <v>398</v>
      </c>
      <c r="S1426" t="s">
        <v>399</v>
      </c>
      <c r="T1426" t="s">
        <v>399</v>
      </c>
    </row>
    <row r="1427" spans="1:20" ht="12.75" customHeight="1">
      <c r="A1427" t="s">
        <v>2931</v>
      </c>
      <c r="B1427" t="s">
        <v>422</v>
      </c>
      <c r="C1427" t="s">
        <v>2932</v>
      </c>
      <c r="D1427">
        <v>0.03</v>
      </c>
      <c r="E1427">
        <v>0.04</v>
      </c>
      <c r="F1427">
        <v>0.05</v>
      </c>
      <c r="G1427">
        <v>0.06</v>
      </c>
      <c r="H1427">
        <v>0.06</v>
      </c>
      <c r="I1427">
        <v>0.09</v>
      </c>
      <c r="J1427">
        <v>0.09</v>
      </c>
      <c r="K1427">
        <v>0.06</v>
      </c>
      <c r="L1427">
        <v>0.04</v>
      </c>
      <c r="M1427">
        <v>0.04</v>
      </c>
      <c r="N1427">
        <v>0.03</v>
      </c>
      <c r="O1427">
        <v>0.02</v>
      </c>
      <c r="P1427" t="s">
        <v>397</v>
      </c>
      <c r="Q1427" t="s">
        <v>383</v>
      </c>
      <c r="R1427" t="s">
        <v>398</v>
      </c>
      <c r="S1427" t="s">
        <v>399</v>
      </c>
      <c r="T1427" t="s">
        <v>399</v>
      </c>
    </row>
    <row r="1428" spans="1:20" ht="12.75" customHeight="1">
      <c r="A1428" t="s">
        <v>2933</v>
      </c>
      <c r="B1428" t="s">
        <v>595</v>
      </c>
      <c r="C1428" t="s">
        <v>2934</v>
      </c>
      <c r="D1428">
        <v>0</v>
      </c>
      <c r="E1428">
        <v>0.06</v>
      </c>
      <c r="F1428">
        <v>0.24</v>
      </c>
      <c r="G1428">
        <v>0.77</v>
      </c>
      <c r="H1428">
        <v>0.71</v>
      </c>
      <c r="I1428">
        <v>1.04</v>
      </c>
      <c r="J1428">
        <v>0.97</v>
      </c>
      <c r="K1428">
        <v>0.96</v>
      </c>
      <c r="L1428">
        <v>0.78</v>
      </c>
      <c r="M1428">
        <v>0.69</v>
      </c>
      <c r="N1428">
        <v>0.1</v>
      </c>
      <c r="O1428">
        <v>0</v>
      </c>
      <c r="P1428" t="s">
        <v>397</v>
      </c>
      <c r="Q1428" t="s">
        <v>383</v>
      </c>
      <c r="R1428" t="s">
        <v>398</v>
      </c>
      <c r="S1428" t="s">
        <v>399</v>
      </c>
      <c r="T1428" t="s">
        <v>399</v>
      </c>
    </row>
    <row r="1429" spans="1:20" ht="12.75" customHeight="1">
      <c r="A1429" t="s">
        <v>2935</v>
      </c>
      <c r="B1429" t="s">
        <v>595</v>
      </c>
      <c r="C1429" t="s">
        <v>2936</v>
      </c>
      <c r="D1429">
        <v>0</v>
      </c>
      <c r="E1429">
        <v>0.06</v>
      </c>
      <c r="F1429">
        <v>0.26</v>
      </c>
      <c r="G1429">
        <v>0.83</v>
      </c>
      <c r="H1429">
        <v>0.76</v>
      </c>
      <c r="I1429">
        <v>1.1200000000000001</v>
      </c>
      <c r="J1429">
        <v>1.04</v>
      </c>
      <c r="K1429">
        <v>1.03</v>
      </c>
      <c r="L1429">
        <v>0.84</v>
      </c>
      <c r="M1429">
        <v>0.74</v>
      </c>
      <c r="N1429">
        <v>0.1</v>
      </c>
      <c r="O1429">
        <v>0</v>
      </c>
      <c r="P1429" t="s">
        <v>397</v>
      </c>
      <c r="Q1429" t="s">
        <v>383</v>
      </c>
      <c r="R1429" t="s">
        <v>398</v>
      </c>
      <c r="S1429" t="s">
        <v>399</v>
      </c>
      <c r="T1429" t="s">
        <v>399</v>
      </c>
    </row>
    <row r="1430" spans="1:20" ht="12.75" customHeight="1">
      <c r="A1430" t="s">
        <v>2937</v>
      </c>
      <c r="B1430" t="s">
        <v>595</v>
      </c>
      <c r="C1430" t="s">
        <v>2938</v>
      </c>
      <c r="D1430">
        <v>0</v>
      </c>
      <c r="E1430">
        <v>0.12</v>
      </c>
      <c r="F1430">
        <v>0.52</v>
      </c>
      <c r="G1430">
        <v>1.66</v>
      </c>
      <c r="H1430">
        <v>1.53</v>
      </c>
      <c r="I1430">
        <v>2.2400000000000002</v>
      </c>
      <c r="J1430">
        <v>2.09</v>
      </c>
      <c r="K1430">
        <v>2.0499999999999998</v>
      </c>
      <c r="L1430">
        <v>1.67</v>
      </c>
      <c r="M1430">
        <v>1.47</v>
      </c>
      <c r="N1430">
        <v>0.21</v>
      </c>
      <c r="O1430">
        <v>0</v>
      </c>
      <c r="P1430" t="s">
        <v>397</v>
      </c>
      <c r="Q1430" t="s">
        <v>383</v>
      </c>
      <c r="R1430" t="s">
        <v>398</v>
      </c>
      <c r="S1430" t="s">
        <v>399</v>
      </c>
      <c r="T1430" t="s">
        <v>399</v>
      </c>
    </row>
    <row r="1431" spans="1:20" ht="12.75" customHeight="1">
      <c r="A1431" t="s">
        <v>2939</v>
      </c>
      <c r="B1431" t="s">
        <v>532</v>
      </c>
      <c r="C1431" t="s">
        <v>2940</v>
      </c>
      <c r="D1431">
        <v>0</v>
      </c>
      <c r="E1431">
        <v>0</v>
      </c>
      <c r="F1431">
        <v>0.18</v>
      </c>
      <c r="G1431">
        <v>0.24</v>
      </c>
      <c r="H1431">
        <v>0.52</v>
      </c>
      <c r="I1431">
        <v>0.52</v>
      </c>
      <c r="J1431">
        <v>0.95</v>
      </c>
      <c r="K1431">
        <v>0.56999999999999995</v>
      </c>
      <c r="L1431">
        <v>0.16</v>
      </c>
      <c r="M1431">
        <v>0.12</v>
      </c>
      <c r="N1431">
        <v>0</v>
      </c>
      <c r="O1431">
        <v>0</v>
      </c>
      <c r="P1431" t="s">
        <v>397</v>
      </c>
      <c r="Q1431" t="s">
        <v>381</v>
      </c>
      <c r="R1431" t="s">
        <v>398</v>
      </c>
      <c r="S1431" t="s">
        <v>399</v>
      </c>
      <c r="T1431" t="s">
        <v>399</v>
      </c>
    </row>
    <row r="1432" spans="1:20" ht="12.75" customHeight="1">
      <c r="A1432" t="s">
        <v>2941</v>
      </c>
      <c r="B1432" t="s">
        <v>380</v>
      </c>
      <c r="C1432" t="s">
        <v>2942</v>
      </c>
      <c r="D1432">
        <v>4.28</v>
      </c>
      <c r="E1432">
        <v>4.72</v>
      </c>
      <c r="F1432">
        <v>5.29</v>
      </c>
      <c r="G1432">
        <v>3.92</v>
      </c>
      <c r="H1432">
        <v>3.91</v>
      </c>
      <c r="I1432">
        <v>3.25</v>
      </c>
      <c r="J1432">
        <v>2.84</v>
      </c>
      <c r="K1432">
        <v>2.36</v>
      </c>
      <c r="L1432">
        <v>2.15</v>
      </c>
      <c r="M1432">
        <v>2.2400000000000002</v>
      </c>
      <c r="N1432">
        <v>2.64</v>
      </c>
      <c r="O1432">
        <v>4.63</v>
      </c>
      <c r="P1432" t="s">
        <v>397</v>
      </c>
      <c r="Q1432" t="s">
        <v>381</v>
      </c>
      <c r="R1432" t="s">
        <v>398</v>
      </c>
      <c r="S1432" t="s">
        <v>399</v>
      </c>
      <c r="T1432" t="s">
        <v>399</v>
      </c>
    </row>
    <row r="1433" spans="1:20" ht="12.75" customHeight="1">
      <c r="A1433" t="s">
        <v>2943</v>
      </c>
      <c r="B1433" t="s">
        <v>380</v>
      </c>
      <c r="C1433" t="s">
        <v>2944</v>
      </c>
      <c r="D1433">
        <v>0.51</v>
      </c>
      <c r="E1433">
        <v>0.53</v>
      </c>
      <c r="F1433">
        <v>0.63</v>
      </c>
      <c r="G1433">
        <v>0.5</v>
      </c>
      <c r="H1433">
        <v>0.55000000000000004</v>
      </c>
      <c r="I1433">
        <v>0.37</v>
      </c>
      <c r="J1433">
        <v>0.32</v>
      </c>
      <c r="K1433">
        <v>0.25</v>
      </c>
      <c r="L1433">
        <v>0.23</v>
      </c>
      <c r="M1433">
        <v>0.25</v>
      </c>
      <c r="N1433">
        <v>0.28000000000000003</v>
      </c>
      <c r="O1433">
        <v>0.56999999999999995</v>
      </c>
      <c r="P1433" t="s">
        <v>397</v>
      </c>
      <c r="Q1433" t="s">
        <v>381</v>
      </c>
      <c r="R1433" t="s">
        <v>398</v>
      </c>
      <c r="S1433" t="s">
        <v>399</v>
      </c>
      <c r="T1433" t="s">
        <v>399</v>
      </c>
    </row>
    <row r="1434" spans="1:20" ht="12.75" customHeight="1">
      <c r="A1434" t="s">
        <v>2945</v>
      </c>
      <c r="B1434" t="s">
        <v>380</v>
      </c>
      <c r="C1434" t="s">
        <v>2946</v>
      </c>
      <c r="D1434">
        <v>0</v>
      </c>
      <c r="E1434">
        <v>0</v>
      </c>
      <c r="F1434">
        <v>0</v>
      </c>
      <c r="G1434">
        <v>0</v>
      </c>
      <c r="H1434">
        <v>0</v>
      </c>
      <c r="I1434">
        <v>0</v>
      </c>
      <c r="J1434">
        <v>0</v>
      </c>
      <c r="K1434">
        <v>0</v>
      </c>
      <c r="L1434">
        <v>0</v>
      </c>
      <c r="M1434">
        <v>0</v>
      </c>
      <c r="N1434">
        <v>0</v>
      </c>
      <c r="O1434">
        <v>0</v>
      </c>
      <c r="P1434" t="s">
        <v>397</v>
      </c>
      <c r="Q1434" t="s">
        <v>381</v>
      </c>
      <c r="R1434" t="s">
        <v>406</v>
      </c>
      <c r="S1434" t="s">
        <v>399</v>
      </c>
      <c r="T1434" t="s">
        <v>399</v>
      </c>
    </row>
    <row r="1435" spans="1:20" ht="12.75" customHeight="1">
      <c r="A1435" t="s">
        <v>2947</v>
      </c>
      <c r="B1435" t="s">
        <v>380</v>
      </c>
      <c r="C1435" t="s">
        <v>2948</v>
      </c>
      <c r="D1435">
        <v>0.28000000000000003</v>
      </c>
      <c r="E1435">
        <v>0.32</v>
      </c>
      <c r="F1435">
        <v>0.35</v>
      </c>
      <c r="G1435">
        <v>0.34</v>
      </c>
      <c r="H1435">
        <v>0.33</v>
      </c>
      <c r="I1435">
        <v>0.28999999999999998</v>
      </c>
      <c r="J1435">
        <v>0.27</v>
      </c>
      <c r="K1435">
        <v>0.25</v>
      </c>
      <c r="L1435">
        <v>0.22</v>
      </c>
      <c r="M1435">
        <v>0.22</v>
      </c>
      <c r="N1435">
        <v>0.24</v>
      </c>
      <c r="O1435">
        <v>0.3</v>
      </c>
      <c r="P1435" t="s">
        <v>397</v>
      </c>
      <c r="Q1435" t="s">
        <v>381</v>
      </c>
      <c r="R1435" t="s">
        <v>398</v>
      </c>
      <c r="S1435" t="s">
        <v>399</v>
      </c>
      <c r="T1435" t="s">
        <v>399</v>
      </c>
    </row>
    <row r="1436" spans="1:20" ht="12.75" customHeight="1">
      <c r="A1436" t="s">
        <v>2949</v>
      </c>
      <c r="B1436" t="s">
        <v>380</v>
      </c>
      <c r="C1436" t="s">
        <v>2949</v>
      </c>
      <c r="D1436">
        <v>0.3</v>
      </c>
      <c r="E1436">
        <v>0.41</v>
      </c>
      <c r="F1436">
        <v>0.56000000000000005</v>
      </c>
      <c r="G1436">
        <v>0.38</v>
      </c>
      <c r="H1436">
        <v>0.45</v>
      </c>
      <c r="I1436">
        <v>0.37</v>
      </c>
      <c r="J1436">
        <v>0.11</v>
      </c>
      <c r="K1436">
        <v>0.04</v>
      </c>
      <c r="L1436">
        <v>0.03</v>
      </c>
      <c r="M1436">
        <v>0.09</v>
      </c>
      <c r="N1436">
        <v>0.09</v>
      </c>
      <c r="O1436">
        <v>0.45</v>
      </c>
      <c r="P1436" t="s">
        <v>397</v>
      </c>
      <c r="Q1436" t="s">
        <v>381</v>
      </c>
      <c r="R1436" t="s">
        <v>398</v>
      </c>
      <c r="S1436" t="s">
        <v>399</v>
      </c>
      <c r="T1436" t="s">
        <v>399</v>
      </c>
    </row>
    <row r="1437" spans="1:20" ht="12.75" customHeight="1">
      <c r="A1437" t="s">
        <v>2950</v>
      </c>
      <c r="B1437" t="s">
        <v>595</v>
      </c>
      <c r="C1437" t="s">
        <v>2951</v>
      </c>
      <c r="D1437" t="s">
        <v>399</v>
      </c>
      <c r="E1437" t="s">
        <v>399</v>
      </c>
      <c r="F1437" t="s">
        <v>399</v>
      </c>
      <c r="G1437" t="s">
        <v>399</v>
      </c>
      <c r="H1437" t="s">
        <v>399</v>
      </c>
      <c r="I1437">
        <v>11</v>
      </c>
      <c r="J1437">
        <v>11</v>
      </c>
      <c r="K1437">
        <v>11</v>
      </c>
      <c r="L1437">
        <v>11</v>
      </c>
      <c r="M1437">
        <v>11</v>
      </c>
      <c r="N1437">
        <v>11</v>
      </c>
      <c r="O1437">
        <v>11</v>
      </c>
      <c r="P1437" t="s">
        <v>410</v>
      </c>
      <c r="Q1437" t="s">
        <v>383</v>
      </c>
      <c r="R1437" t="s">
        <v>662</v>
      </c>
      <c r="S1437" t="s">
        <v>663</v>
      </c>
      <c r="T1437" t="s">
        <v>2952</v>
      </c>
    </row>
    <row r="1438" spans="1:20" ht="12.75" customHeight="1">
      <c r="A1438" t="s">
        <v>2953</v>
      </c>
      <c r="B1438" t="s">
        <v>380</v>
      </c>
      <c r="C1438" t="s">
        <v>2954</v>
      </c>
      <c r="D1438">
        <v>23.18</v>
      </c>
      <c r="E1438">
        <v>24.22</v>
      </c>
      <c r="F1438">
        <v>16.149999999999999</v>
      </c>
      <c r="G1438">
        <v>16.190000000000001</v>
      </c>
      <c r="H1438">
        <v>18.989999999999998</v>
      </c>
      <c r="I1438">
        <v>25.45</v>
      </c>
      <c r="J1438">
        <v>23.79</v>
      </c>
      <c r="K1438">
        <v>23.65</v>
      </c>
      <c r="L1438">
        <v>24.87</v>
      </c>
      <c r="M1438">
        <v>19.89</v>
      </c>
      <c r="N1438">
        <v>23.36</v>
      </c>
      <c r="O1438">
        <v>23.33</v>
      </c>
      <c r="P1438" t="s">
        <v>397</v>
      </c>
      <c r="Q1438" t="s">
        <v>381</v>
      </c>
      <c r="R1438" t="s">
        <v>398</v>
      </c>
      <c r="S1438" t="s">
        <v>399</v>
      </c>
      <c r="T1438" t="s">
        <v>399</v>
      </c>
    </row>
    <row r="1439" spans="1:20" ht="12.75" customHeight="1">
      <c r="A1439" t="s">
        <v>2955</v>
      </c>
      <c r="B1439" t="s">
        <v>422</v>
      </c>
      <c r="C1439" t="s">
        <v>2956</v>
      </c>
      <c r="D1439">
        <v>96</v>
      </c>
      <c r="E1439">
        <v>96</v>
      </c>
      <c r="F1439">
        <v>96</v>
      </c>
      <c r="G1439">
        <v>96</v>
      </c>
      <c r="H1439">
        <v>96</v>
      </c>
      <c r="I1439">
        <v>96</v>
      </c>
      <c r="J1439">
        <v>96</v>
      </c>
      <c r="K1439">
        <v>96</v>
      </c>
      <c r="L1439">
        <v>96</v>
      </c>
      <c r="M1439">
        <v>96</v>
      </c>
      <c r="N1439">
        <v>96</v>
      </c>
      <c r="O1439">
        <v>96</v>
      </c>
      <c r="P1439" t="s">
        <v>410</v>
      </c>
      <c r="Q1439" t="s">
        <v>383</v>
      </c>
      <c r="R1439" t="s">
        <v>398</v>
      </c>
      <c r="S1439" t="s">
        <v>399</v>
      </c>
      <c r="T1439" t="s">
        <v>399</v>
      </c>
    </row>
    <row r="1440" spans="1:20" ht="12.75" customHeight="1">
      <c r="A1440" t="s">
        <v>2957</v>
      </c>
      <c r="B1440" t="s">
        <v>422</v>
      </c>
      <c r="C1440" t="s">
        <v>2958</v>
      </c>
      <c r="D1440">
        <v>96</v>
      </c>
      <c r="E1440">
        <v>96</v>
      </c>
      <c r="F1440">
        <v>96</v>
      </c>
      <c r="G1440">
        <v>96</v>
      </c>
      <c r="H1440">
        <v>96</v>
      </c>
      <c r="I1440">
        <v>96</v>
      </c>
      <c r="J1440">
        <v>96</v>
      </c>
      <c r="K1440">
        <v>96</v>
      </c>
      <c r="L1440">
        <v>96</v>
      </c>
      <c r="M1440">
        <v>96</v>
      </c>
      <c r="N1440">
        <v>96</v>
      </c>
      <c r="O1440">
        <v>96</v>
      </c>
      <c r="P1440" t="s">
        <v>410</v>
      </c>
      <c r="Q1440" t="s">
        <v>383</v>
      </c>
      <c r="R1440" t="s">
        <v>398</v>
      </c>
      <c r="S1440" t="s">
        <v>399</v>
      </c>
      <c r="T1440" t="s">
        <v>399</v>
      </c>
    </row>
    <row r="1441" spans="1:20" ht="12.75" customHeight="1">
      <c r="A1441" t="s">
        <v>2959</v>
      </c>
      <c r="B1441" t="s">
        <v>422</v>
      </c>
      <c r="C1441" t="s">
        <v>2960</v>
      </c>
      <c r="D1441">
        <v>96</v>
      </c>
      <c r="E1441">
        <v>96</v>
      </c>
      <c r="F1441">
        <v>96</v>
      </c>
      <c r="G1441">
        <v>96</v>
      </c>
      <c r="H1441">
        <v>96</v>
      </c>
      <c r="I1441">
        <v>96</v>
      </c>
      <c r="J1441">
        <v>96</v>
      </c>
      <c r="K1441">
        <v>96</v>
      </c>
      <c r="L1441">
        <v>96</v>
      </c>
      <c r="M1441">
        <v>96</v>
      </c>
      <c r="N1441">
        <v>96</v>
      </c>
      <c r="O1441">
        <v>96</v>
      </c>
      <c r="P1441" t="s">
        <v>410</v>
      </c>
      <c r="Q1441" t="s">
        <v>383</v>
      </c>
      <c r="R1441" t="s">
        <v>398</v>
      </c>
      <c r="S1441" t="s">
        <v>399</v>
      </c>
      <c r="T1441" t="s">
        <v>399</v>
      </c>
    </row>
    <row r="1442" spans="1:20" ht="12.75" customHeight="1">
      <c r="A1442" t="s">
        <v>2961</v>
      </c>
      <c r="B1442" t="s">
        <v>422</v>
      </c>
      <c r="C1442" t="s">
        <v>2962</v>
      </c>
      <c r="D1442">
        <v>96</v>
      </c>
      <c r="E1442">
        <v>96</v>
      </c>
      <c r="F1442">
        <v>96</v>
      </c>
      <c r="G1442">
        <v>96</v>
      </c>
      <c r="H1442">
        <v>96</v>
      </c>
      <c r="I1442">
        <v>96</v>
      </c>
      <c r="J1442">
        <v>96</v>
      </c>
      <c r="K1442">
        <v>96</v>
      </c>
      <c r="L1442">
        <v>96</v>
      </c>
      <c r="M1442">
        <v>96</v>
      </c>
      <c r="N1442">
        <v>96</v>
      </c>
      <c r="O1442">
        <v>96</v>
      </c>
      <c r="P1442" t="s">
        <v>410</v>
      </c>
      <c r="Q1442" t="s">
        <v>383</v>
      </c>
      <c r="R1442" t="s">
        <v>398</v>
      </c>
      <c r="S1442" t="s">
        <v>399</v>
      </c>
      <c r="T1442" t="s">
        <v>399</v>
      </c>
    </row>
    <row r="1443" spans="1:20" ht="12.75" customHeight="1">
      <c r="A1443" t="s">
        <v>2963</v>
      </c>
      <c r="B1443" t="s">
        <v>422</v>
      </c>
      <c r="C1443" t="s">
        <v>2964</v>
      </c>
      <c r="D1443">
        <v>96.65</v>
      </c>
      <c r="E1443">
        <v>96.65</v>
      </c>
      <c r="F1443">
        <v>96.65</v>
      </c>
      <c r="G1443">
        <v>96.65</v>
      </c>
      <c r="H1443">
        <v>96.65</v>
      </c>
      <c r="I1443">
        <v>96.65</v>
      </c>
      <c r="J1443">
        <v>96.65</v>
      </c>
      <c r="K1443">
        <v>96.65</v>
      </c>
      <c r="L1443">
        <v>96.65</v>
      </c>
      <c r="M1443">
        <v>96.65</v>
      </c>
      <c r="N1443">
        <v>96.65</v>
      </c>
      <c r="O1443">
        <v>96.65</v>
      </c>
      <c r="P1443" t="s">
        <v>410</v>
      </c>
      <c r="Q1443" t="s">
        <v>383</v>
      </c>
      <c r="R1443" t="s">
        <v>398</v>
      </c>
      <c r="S1443" t="s">
        <v>399</v>
      </c>
      <c r="T1443" t="s">
        <v>399</v>
      </c>
    </row>
    <row r="1444" spans="1:20" ht="12.75" customHeight="1">
      <c r="A1444" t="s">
        <v>2965</v>
      </c>
      <c r="B1444" t="s">
        <v>422</v>
      </c>
      <c r="C1444" t="s">
        <v>2966</v>
      </c>
      <c r="D1444">
        <v>0</v>
      </c>
      <c r="E1444">
        <v>0</v>
      </c>
      <c r="F1444">
        <v>0</v>
      </c>
      <c r="G1444">
        <v>0</v>
      </c>
      <c r="H1444">
        <v>0</v>
      </c>
      <c r="I1444">
        <v>0</v>
      </c>
      <c r="J1444">
        <v>0</v>
      </c>
      <c r="K1444">
        <v>0</v>
      </c>
      <c r="L1444">
        <v>0</v>
      </c>
      <c r="M1444">
        <v>0</v>
      </c>
      <c r="N1444">
        <v>0</v>
      </c>
      <c r="O1444">
        <v>0</v>
      </c>
      <c r="P1444" t="s">
        <v>397</v>
      </c>
      <c r="Q1444" t="s">
        <v>383</v>
      </c>
      <c r="R1444" t="s">
        <v>406</v>
      </c>
      <c r="S1444" t="s">
        <v>399</v>
      </c>
      <c r="T1444" t="s">
        <v>399</v>
      </c>
    </row>
    <row r="1445" spans="1:20" ht="12.75" customHeight="1">
      <c r="A1445" t="s">
        <v>2967</v>
      </c>
      <c r="B1445" t="s">
        <v>422</v>
      </c>
      <c r="C1445" t="s">
        <v>2968</v>
      </c>
      <c r="D1445">
        <v>36.64</v>
      </c>
      <c r="E1445">
        <v>36.15</v>
      </c>
      <c r="F1445">
        <v>36.299999999999997</v>
      </c>
      <c r="G1445">
        <v>33.4</v>
      </c>
      <c r="H1445">
        <v>34.18</v>
      </c>
      <c r="I1445">
        <v>38.909999999999997</v>
      </c>
      <c r="J1445">
        <v>39.68</v>
      </c>
      <c r="K1445">
        <v>39.51</v>
      </c>
      <c r="L1445">
        <v>38.64</v>
      </c>
      <c r="M1445">
        <v>35.450000000000003</v>
      </c>
      <c r="N1445">
        <v>33.950000000000003</v>
      </c>
      <c r="O1445">
        <v>35.83</v>
      </c>
      <c r="P1445" t="s">
        <v>397</v>
      </c>
      <c r="Q1445" t="s">
        <v>383</v>
      </c>
      <c r="R1445" t="s">
        <v>398</v>
      </c>
      <c r="S1445" t="s">
        <v>399</v>
      </c>
      <c r="T1445" t="s">
        <v>399</v>
      </c>
    </row>
    <row r="1446" spans="1:20" ht="12.75" customHeight="1">
      <c r="A1446" t="s">
        <v>2969</v>
      </c>
      <c r="B1446" t="s">
        <v>422</v>
      </c>
      <c r="C1446" t="s">
        <v>2969</v>
      </c>
      <c r="D1446">
        <v>0</v>
      </c>
      <c r="E1446">
        <v>0</v>
      </c>
      <c r="F1446">
        <v>0</v>
      </c>
      <c r="G1446">
        <v>0</v>
      </c>
      <c r="H1446">
        <v>0</v>
      </c>
      <c r="I1446">
        <v>0</v>
      </c>
      <c r="J1446">
        <v>0</v>
      </c>
      <c r="K1446">
        <v>3.45</v>
      </c>
      <c r="L1446">
        <v>4.5</v>
      </c>
      <c r="M1446">
        <v>4.5</v>
      </c>
      <c r="N1446">
        <v>4.5</v>
      </c>
      <c r="O1446">
        <v>4.5</v>
      </c>
      <c r="P1446" t="s">
        <v>397</v>
      </c>
      <c r="Q1446" t="s">
        <v>383</v>
      </c>
      <c r="R1446" t="s">
        <v>398</v>
      </c>
      <c r="S1446" t="s">
        <v>399</v>
      </c>
      <c r="T1446" t="s">
        <v>399</v>
      </c>
    </row>
    <row r="1447" spans="1:20" ht="12.75" customHeight="1">
      <c r="A1447" t="s">
        <v>2970</v>
      </c>
      <c r="B1447" t="s">
        <v>422</v>
      </c>
      <c r="C1447" t="s">
        <v>2971</v>
      </c>
      <c r="D1447">
        <v>5.32</v>
      </c>
      <c r="E1447">
        <v>5.33</v>
      </c>
      <c r="F1447">
        <v>5.42</v>
      </c>
      <c r="G1447">
        <v>5.33</v>
      </c>
      <c r="H1447">
        <v>5.53</v>
      </c>
      <c r="I1447">
        <v>5.39</v>
      </c>
      <c r="J1447">
        <v>5.38</v>
      </c>
      <c r="K1447">
        <v>5.51</v>
      </c>
      <c r="L1447">
        <v>5.61</v>
      </c>
      <c r="M1447">
        <v>5.48</v>
      </c>
      <c r="N1447">
        <v>5.32</v>
      </c>
      <c r="O1447">
        <v>5.4</v>
      </c>
      <c r="P1447" t="s">
        <v>397</v>
      </c>
      <c r="Q1447" t="s">
        <v>383</v>
      </c>
      <c r="R1447" t="s">
        <v>398</v>
      </c>
      <c r="S1447" t="s">
        <v>399</v>
      </c>
      <c r="T1447" t="s">
        <v>399</v>
      </c>
    </row>
    <row r="1448" spans="1:20" ht="12.75" customHeight="1">
      <c r="A1448" t="s">
        <v>2972</v>
      </c>
      <c r="B1448" t="s">
        <v>401</v>
      </c>
      <c r="C1448" t="s">
        <v>2973</v>
      </c>
      <c r="D1448">
        <v>76</v>
      </c>
      <c r="E1448">
        <v>74.98</v>
      </c>
      <c r="F1448">
        <v>67.319999999999993</v>
      </c>
      <c r="G1448">
        <v>75.81</v>
      </c>
      <c r="H1448">
        <v>76</v>
      </c>
      <c r="I1448">
        <v>76</v>
      </c>
      <c r="J1448">
        <v>76</v>
      </c>
      <c r="K1448">
        <v>76</v>
      </c>
      <c r="L1448">
        <v>76</v>
      </c>
      <c r="M1448">
        <v>69.62</v>
      </c>
      <c r="N1448">
        <v>69.62</v>
      </c>
      <c r="O1448">
        <v>76</v>
      </c>
      <c r="P1448" t="s">
        <v>410</v>
      </c>
      <c r="Q1448" t="s">
        <v>383</v>
      </c>
      <c r="R1448" t="s">
        <v>398</v>
      </c>
      <c r="S1448" t="s">
        <v>399</v>
      </c>
      <c r="T1448" t="s">
        <v>399</v>
      </c>
    </row>
    <row r="1449" spans="1:20" ht="12.75" customHeight="1">
      <c r="A1449" t="s">
        <v>2974</v>
      </c>
      <c r="B1449" t="s">
        <v>404</v>
      </c>
      <c r="C1449" t="s">
        <v>2975</v>
      </c>
      <c r="D1449">
        <v>0</v>
      </c>
      <c r="E1449">
        <v>0.48</v>
      </c>
      <c r="F1449">
        <v>2.08</v>
      </c>
      <c r="G1449">
        <v>6.64</v>
      </c>
      <c r="H1449">
        <v>6.1</v>
      </c>
      <c r="I1449">
        <v>8.9600000000000009</v>
      </c>
      <c r="J1449">
        <v>8.34</v>
      </c>
      <c r="K1449">
        <v>8.1999999999999993</v>
      </c>
      <c r="L1449">
        <v>6.68</v>
      </c>
      <c r="M1449">
        <v>5.88</v>
      </c>
      <c r="N1449">
        <v>0.82</v>
      </c>
      <c r="O1449">
        <v>0</v>
      </c>
      <c r="P1449" t="s">
        <v>397</v>
      </c>
      <c r="Q1449" t="s">
        <v>381</v>
      </c>
      <c r="R1449" t="s">
        <v>662</v>
      </c>
      <c r="S1449" t="s">
        <v>663</v>
      </c>
      <c r="T1449" t="s">
        <v>825</v>
      </c>
    </row>
    <row r="1450" spans="1:20" ht="12.75" customHeight="1">
      <c r="A1450" t="s">
        <v>2976</v>
      </c>
      <c r="B1450" t="s">
        <v>404</v>
      </c>
      <c r="C1450" t="s">
        <v>2977</v>
      </c>
      <c r="D1450">
        <v>0</v>
      </c>
      <c r="E1450">
        <v>0.47</v>
      </c>
      <c r="F1450">
        <v>2.0499999999999998</v>
      </c>
      <c r="G1450">
        <v>6.56</v>
      </c>
      <c r="H1450">
        <v>6.02</v>
      </c>
      <c r="I1450">
        <v>8.85</v>
      </c>
      <c r="J1450">
        <v>8.24</v>
      </c>
      <c r="K1450">
        <v>8.1</v>
      </c>
      <c r="L1450">
        <v>6.6</v>
      </c>
      <c r="M1450">
        <v>5.81</v>
      </c>
      <c r="N1450">
        <v>0.81</v>
      </c>
      <c r="O1450">
        <v>0</v>
      </c>
      <c r="P1450" t="s">
        <v>397</v>
      </c>
      <c r="Q1450" t="s">
        <v>381</v>
      </c>
      <c r="R1450" t="s">
        <v>398</v>
      </c>
      <c r="S1450" t="s">
        <v>399</v>
      </c>
      <c r="T1450" t="s">
        <v>399</v>
      </c>
    </row>
    <row r="1451" spans="1:20" ht="12.75" customHeight="1">
      <c r="A1451" t="s">
        <v>2978</v>
      </c>
      <c r="B1451" t="s">
        <v>408</v>
      </c>
      <c r="C1451" t="s">
        <v>399</v>
      </c>
      <c r="D1451">
        <v>25</v>
      </c>
      <c r="E1451">
        <v>25</v>
      </c>
      <c r="F1451">
        <v>25</v>
      </c>
      <c r="G1451">
        <v>25</v>
      </c>
      <c r="H1451">
        <v>25</v>
      </c>
      <c r="I1451">
        <v>25</v>
      </c>
      <c r="J1451">
        <v>25</v>
      </c>
      <c r="K1451">
        <v>25</v>
      </c>
      <c r="L1451">
        <v>25</v>
      </c>
      <c r="M1451">
        <v>25</v>
      </c>
      <c r="N1451">
        <v>25</v>
      </c>
      <c r="O1451">
        <v>25</v>
      </c>
      <c r="P1451" t="s">
        <v>410</v>
      </c>
      <c r="Q1451" t="s">
        <v>381</v>
      </c>
      <c r="R1451" t="s">
        <v>398</v>
      </c>
      <c r="S1451" t="s">
        <v>399</v>
      </c>
      <c r="T1451" t="s">
        <v>399</v>
      </c>
    </row>
    <row r="1452" spans="1:20" ht="12.75" customHeight="1">
      <c r="A1452" t="s">
        <v>2979</v>
      </c>
      <c r="B1452" t="s">
        <v>437</v>
      </c>
      <c r="C1452" t="s">
        <v>2980</v>
      </c>
      <c r="D1452">
        <v>60</v>
      </c>
      <c r="E1452">
        <v>60</v>
      </c>
      <c r="F1452">
        <v>60</v>
      </c>
      <c r="G1452">
        <v>60</v>
      </c>
      <c r="H1452">
        <v>60</v>
      </c>
      <c r="I1452">
        <v>60</v>
      </c>
      <c r="J1452">
        <v>60</v>
      </c>
      <c r="K1452">
        <v>60</v>
      </c>
      <c r="L1452">
        <v>60</v>
      </c>
      <c r="M1452">
        <v>60</v>
      </c>
      <c r="N1452">
        <v>60</v>
      </c>
      <c r="O1452">
        <v>60</v>
      </c>
      <c r="P1452" t="s">
        <v>410</v>
      </c>
      <c r="Q1452" t="s">
        <v>381</v>
      </c>
      <c r="R1452" t="s">
        <v>398</v>
      </c>
      <c r="S1452" t="s">
        <v>399</v>
      </c>
      <c r="T1452" t="s">
        <v>399</v>
      </c>
    </row>
    <row r="1453" spans="1:20" ht="12.75" customHeight="1">
      <c r="A1453" t="s">
        <v>2981</v>
      </c>
      <c r="B1453" t="s">
        <v>532</v>
      </c>
      <c r="C1453" t="s">
        <v>2982</v>
      </c>
      <c r="D1453">
        <v>4.2</v>
      </c>
      <c r="E1453">
        <v>4.2</v>
      </c>
      <c r="F1453">
        <v>4.2</v>
      </c>
      <c r="G1453">
        <v>4.2</v>
      </c>
      <c r="H1453">
        <v>4.2</v>
      </c>
      <c r="I1453">
        <v>4.2</v>
      </c>
      <c r="J1453">
        <v>4.2</v>
      </c>
      <c r="K1453">
        <v>4.2</v>
      </c>
      <c r="L1453">
        <v>4.2</v>
      </c>
      <c r="M1453">
        <v>4.2</v>
      </c>
      <c r="N1453">
        <v>4.2</v>
      </c>
      <c r="O1453">
        <v>4.2</v>
      </c>
      <c r="P1453" t="s">
        <v>397</v>
      </c>
      <c r="Q1453" t="s">
        <v>381</v>
      </c>
      <c r="R1453" t="s">
        <v>398</v>
      </c>
      <c r="S1453" t="s">
        <v>399</v>
      </c>
      <c r="T1453" t="s">
        <v>399</v>
      </c>
    </row>
    <row r="1454" spans="1:20" ht="12.75" customHeight="1">
      <c r="A1454" t="s">
        <v>2983</v>
      </c>
      <c r="B1454" t="s">
        <v>380</v>
      </c>
      <c r="C1454" t="s">
        <v>2984</v>
      </c>
      <c r="D1454">
        <v>6.23</v>
      </c>
      <c r="E1454">
        <v>8.57</v>
      </c>
      <c r="F1454">
        <v>8.5399999999999991</v>
      </c>
      <c r="G1454">
        <v>4.3600000000000003</v>
      </c>
      <c r="H1454">
        <v>4.04</v>
      </c>
      <c r="I1454">
        <v>9.7899999999999991</v>
      </c>
      <c r="J1454">
        <v>7.23</v>
      </c>
      <c r="K1454">
        <v>10.220000000000001</v>
      </c>
      <c r="L1454">
        <v>8.74</v>
      </c>
      <c r="M1454">
        <v>8.4700000000000006</v>
      </c>
      <c r="N1454">
        <v>8.93</v>
      </c>
      <c r="O1454">
        <v>9.6999999999999993</v>
      </c>
      <c r="P1454" t="s">
        <v>410</v>
      </c>
      <c r="Q1454" t="s">
        <v>381</v>
      </c>
      <c r="R1454" t="s">
        <v>398</v>
      </c>
      <c r="S1454" t="s">
        <v>399</v>
      </c>
      <c r="T1454" t="s">
        <v>399</v>
      </c>
    </row>
    <row r="1455" spans="1:20" ht="12.75" customHeight="1">
      <c r="A1455" t="s">
        <v>2985</v>
      </c>
      <c r="B1455" t="s">
        <v>404</v>
      </c>
      <c r="C1455" t="s">
        <v>2986</v>
      </c>
      <c r="D1455">
        <v>0</v>
      </c>
      <c r="E1455">
        <v>0</v>
      </c>
      <c r="F1455">
        <v>0</v>
      </c>
      <c r="G1455">
        <v>0</v>
      </c>
      <c r="H1455">
        <v>0</v>
      </c>
      <c r="I1455">
        <v>0</v>
      </c>
      <c r="J1455">
        <v>0</v>
      </c>
      <c r="K1455">
        <v>0</v>
      </c>
      <c r="L1455">
        <v>0</v>
      </c>
      <c r="M1455">
        <v>0</v>
      </c>
      <c r="N1455">
        <v>0</v>
      </c>
      <c r="O1455">
        <v>0</v>
      </c>
      <c r="P1455" t="s">
        <v>397</v>
      </c>
      <c r="Q1455" t="s">
        <v>381</v>
      </c>
      <c r="R1455" t="s">
        <v>406</v>
      </c>
      <c r="S1455" t="s">
        <v>399</v>
      </c>
      <c r="T1455" t="s">
        <v>399</v>
      </c>
    </row>
    <row r="1456" spans="1:20" ht="12.75" customHeight="1">
      <c r="A1456" t="s">
        <v>2987</v>
      </c>
      <c r="B1456" t="s">
        <v>437</v>
      </c>
      <c r="C1456" t="s">
        <v>2988</v>
      </c>
      <c r="D1456">
        <v>3.2</v>
      </c>
      <c r="E1456">
        <v>3.2</v>
      </c>
      <c r="F1456">
        <v>3.2</v>
      </c>
      <c r="G1456">
        <v>3.2</v>
      </c>
      <c r="H1456">
        <v>3.2</v>
      </c>
      <c r="I1456">
        <v>3.55</v>
      </c>
      <c r="J1456">
        <v>3.55</v>
      </c>
      <c r="K1456">
        <v>3.55</v>
      </c>
      <c r="L1456">
        <v>3.55</v>
      </c>
      <c r="M1456">
        <v>3.55</v>
      </c>
      <c r="N1456">
        <v>3.55</v>
      </c>
      <c r="O1456">
        <v>3.55</v>
      </c>
      <c r="P1456" t="s">
        <v>397</v>
      </c>
      <c r="Q1456" t="s">
        <v>381</v>
      </c>
      <c r="R1456" t="s">
        <v>662</v>
      </c>
      <c r="S1456" t="s">
        <v>663</v>
      </c>
      <c r="T1456" t="s">
        <v>2989</v>
      </c>
    </row>
    <row r="1457" spans="1:20" ht="12.75" customHeight="1">
      <c r="A1457" t="s">
        <v>2990</v>
      </c>
      <c r="B1457" t="s">
        <v>404</v>
      </c>
      <c r="C1457" t="s">
        <v>2991</v>
      </c>
      <c r="D1457">
        <v>0</v>
      </c>
      <c r="E1457">
        <v>0</v>
      </c>
      <c r="F1457">
        <v>0</v>
      </c>
      <c r="G1457">
        <v>0</v>
      </c>
      <c r="H1457">
        <v>0</v>
      </c>
      <c r="I1457">
        <v>0</v>
      </c>
      <c r="J1457">
        <v>0</v>
      </c>
      <c r="K1457">
        <v>0</v>
      </c>
      <c r="L1457">
        <v>0</v>
      </c>
      <c r="M1457">
        <v>0</v>
      </c>
      <c r="N1457">
        <v>0</v>
      </c>
      <c r="O1457">
        <v>0</v>
      </c>
      <c r="P1457" t="s">
        <v>397</v>
      </c>
      <c r="Q1457" t="s">
        <v>381</v>
      </c>
      <c r="R1457" t="s">
        <v>406</v>
      </c>
      <c r="S1457" t="s">
        <v>399</v>
      </c>
      <c r="T1457" t="s">
        <v>399</v>
      </c>
    </row>
    <row r="1458" spans="1:20" ht="12.75" customHeight="1">
      <c r="A1458" t="s">
        <v>2992</v>
      </c>
      <c r="B1458" t="s">
        <v>422</v>
      </c>
      <c r="C1458" t="s">
        <v>2993</v>
      </c>
      <c r="D1458">
        <v>6.95</v>
      </c>
      <c r="E1458">
        <v>10.64</v>
      </c>
      <c r="F1458">
        <v>11.25</v>
      </c>
      <c r="G1458">
        <v>19.309999999999999</v>
      </c>
      <c r="H1458">
        <v>18.82</v>
      </c>
      <c r="I1458">
        <v>29.21</v>
      </c>
      <c r="J1458">
        <v>18.27</v>
      </c>
      <c r="K1458">
        <v>16.3</v>
      </c>
      <c r="L1458">
        <v>16.3</v>
      </c>
      <c r="M1458">
        <v>5.41</v>
      </c>
      <c r="N1458">
        <v>5.17</v>
      </c>
      <c r="O1458">
        <v>9.35</v>
      </c>
      <c r="P1458" t="s">
        <v>397</v>
      </c>
      <c r="Q1458" t="s">
        <v>383</v>
      </c>
      <c r="R1458" t="s">
        <v>398</v>
      </c>
      <c r="S1458" t="s">
        <v>399</v>
      </c>
      <c r="T1458" t="s">
        <v>399</v>
      </c>
    </row>
    <row r="1459" spans="1:20" ht="12.75" customHeight="1">
      <c r="A1459" t="s">
        <v>2994</v>
      </c>
      <c r="B1459" t="s">
        <v>437</v>
      </c>
      <c r="C1459" t="s">
        <v>2995</v>
      </c>
      <c r="D1459">
        <v>14.5</v>
      </c>
      <c r="E1459">
        <v>14.5</v>
      </c>
      <c r="F1459">
        <v>14.5</v>
      </c>
      <c r="G1459">
        <v>14.5</v>
      </c>
      <c r="H1459">
        <v>14.5</v>
      </c>
      <c r="I1459">
        <v>14.5</v>
      </c>
      <c r="J1459">
        <v>14.5</v>
      </c>
      <c r="K1459">
        <v>14.5</v>
      </c>
      <c r="L1459">
        <v>14.5</v>
      </c>
      <c r="M1459">
        <v>14.5</v>
      </c>
      <c r="N1459">
        <v>14.5</v>
      </c>
      <c r="O1459">
        <v>14.5</v>
      </c>
      <c r="P1459" t="s">
        <v>410</v>
      </c>
      <c r="Q1459" t="s">
        <v>381</v>
      </c>
      <c r="R1459" t="s">
        <v>398</v>
      </c>
      <c r="S1459" t="s">
        <v>399</v>
      </c>
      <c r="T1459" t="s">
        <v>399</v>
      </c>
    </row>
    <row r="1460" spans="1:20" ht="12.75" customHeight="1">
      <c r="A1460" t="s">
        <v>2996</v>
      </c>
      <c r="B1460" t="s">
        <v>437</v>
      </c>
      <c r="C1460" t="s">
        <v>2997</v>
      </c>
      <c r="D1460">
        <v>3.2</v>
      </c>
      <c r="E1460">
        <v>3.2</v>
      </c>
      <c r="F1460">
        <v>3.2</v>
      </c>
      <c r="G1460">
        <v>3.2</v>
      </c>
      <c r="H1460">
        <v>3.2</v>
      </c>
      <c r="I1460">
        <v>3.2</v>
      </c>
      <c r="J1460">
        <v>3.2</v>
      </c>
      <c r="K1460">
        <v>3.2</v>
      </c>
      <c r="L1460">
        <v>3.2</v>
      </c>
      <c r="M1460">
        <v>3.2</v>
      </c>
      <c r="N1460">
        <v>3.2</v>
      </c>
      <c r="O1460">
        <v>3.2</v>
      </c>
      <c r="P1460" t="s">
        <v>410</v>
      </c>
      <c r="Q1460" t="s">
        <v>381</v>
      </c>
      <c r="R1460" t="s">
        <v>398</v>
      </c>
      <c r="S1460" t="s">
        <v>399</v>
      </c>
      <c r="T1460" t="s">
        <v>399</v>
      </c>
    </row>
    <row r="1461" spans="1:20" ht="12.75" customHeight="1">
      <c r="A1461" t="s">
        <v>2998</v>
      </c>
      <c r="B1461" t="s">
        <v>404</v>
      </c>
      <c r="C1461" t="s">
        <v>2999</v>
      </c>
      <c r="D1461">
        <v>18.399999999999999</v>
      </c>
      <c r="E1461">
        <v>18.399999999999999</v>
      </c>
      <c r="F1461">
        <v>18.399999999999999</v>
      </c>
      <c r="G1461">
        <v>18.399999999999999</v>
      </c>
      <c r="H1461">
        <v>18.399999999999999</v>
      </c>
      <c r="I1461">
        <v>18.399999999999999</v>
      </c>
      <c r="J1461">
        <v>18.399999999999999</v>
      </c>
      <c r="K1461">
        <v>18.399999999999999</v>
      </c>
      <c r="L1461">
        <v>18.399999999999999</v>
      </c>
      <c r="M1461">
        <v>18.399999999999999</v>
      </c>
      <c r="N1461">
        <v>18.399999999999999</v>
      </c>
      <c r="O1461">
        <v>18.399999999999999</v>
      </c>
      <c r="P1461" t="s">
        <v>410</v>
      </c>
      <c r="Q1461" t="s">
        <v>381</v>
      </c>
      <c r="R1461" t="s">
        <v>398</v>
      </c>
      <c r="S1461" t="s">
        <v>399</v>
      </c>
      <c r="T1461" t="s">
        <v>399</v>
      </c>
    </row>
    <row r="1462" spans="1:20" ht="12.75" customHeight="1">
      <c r="A1462" t="s">
        <v>3000</v>
      </c>
      <c r="B1462" t="s">
        <v>380</v>
      </c>
      <c r="C1462" t="s">
        <v>3001</v>
      </c>
      <c r="D1462">
        <v>0</v>
      </c>
      <c r="E1462">
        <v>0.48</v>
      </c>
      <c r="F1462">
        <v>2.08</v>
      </c>
      <c r="G1462">
        <v>6.64</v>
      </c>
      <c r="H1462">
        <v>6.1</v>
      </c>
      <c r="I1462">
        <v>8.9600000000000009</v>
      </c>
      <c r="J1462">
        <v>8.34</v>
      </c>
      <c r="K1462">
        <v>8.1999999999999993</v>
      </c>
      <c r="L1462">
        <v>6.68</v>
      </c>
      <c r="M1462">
        <v>5.88</v>
      </c>
      <c r="N1462">
        <v>0.82</v>
      </c>
      <c r="O1462">
        <v>0</v>
      </c>
      <c r="P1462" t="s">
        <v>397</v>
      </c>
      <c r="Q1462" t="s">
        <v>381</v>
      </c>
      <c r="R1462" t="s">
        <v>398</v>
      </c>
      <c r="S1462" t="s">
        <v>399</v>
      </c>
      <c r="T1462" t="s">
        <v>399</v>
      </c>
    </row>
    <row r="1463" spans="1:20" ht="12.75" customHeight="1">
      <c r="A1463" t="s">
        <v>3002</v>
      </c>
      <c r="B1463" t="s">
        <v>380</v>
      </c>
      <c r="C1463" t="s">
        <v>3003</v>
      </c>
      <c r="D1463">
        <v>0</v>
      </c>
      <c r="E1463">
        <v>0.36</v>
      </c>
      <c r="F1463">
        <v>1.56</v>
      </c>
      <c r="G1463">
        <v>4.9800000000000004</v>
      </c>
      <c r="H1463">
        <v>4.58</v>
      </c>
      <c r="I1463">
        <v>6.72</v>
      </c>
      <c r="J1463">
        <v>6.26</v>
      </c>
      <c r="K1463">
        <v>6.15</v>
      </c>
      <c r="L1463">
        <v>5.01</v>
      </c>
      <c r="M1463">
        <v>4.41</v>
      </c>
      <c r="N1463">
        <v>0.62</v>
      </c>
      <c r="O1463">
        <v>0</v>
      </c>
      <c r="P1463" t="s">
        <v>397</v>
      </c>
      <c r="Q1463" t="s">
        <v>381</v>
      </c>
      <c r="R1463" t="s">
        <v>398</v>
      </c>
      <c r="S1463" t="s">
        <v>399</v>
      </c>
      <c r="T1463" t="s">
        <v>399</v>
      </c>
    </row>
    <row r="1464" spans="1:20" ht="12.75" customHeight="1">
      <c r="A1464" t="s">
        <v>3004</v>
      </c>
      <c r="B1464" t="s">
        <v>440</v>
      </c>
      <c r="C1464" t="s">
        <v>3005</v>
      </c>
      <c r="D1464">
        <v>4.29</v>
      </c>
      <c r="E1464">
        <v>6.57</v>
      </c>
      <c r="F1464">
        <v>6.95</v>
      </c>
      <c r="G1464">
        <v>11.93</v>
      </c>
      <c r="H1464">
        <v>11.63</v>
      </c>
      <c r="I1464">
        <v>18.05</v>
      </c>
      <c r="J1464">
        <v>11.29</v>
      </c>
      <c r="K1464">
        <v>10.07</v>
      </c>
      <c r="L1464">
        <v>10.07</v>
      </c>
      <c r="M1464">
        <v>3.34</v>
      </c>
      <c r="N1464">
        <v>3.19</v>
      </c>
      <c r="O1464">
        <v>5.78</v>
      </c>
      <c r="P1464" t="s">
        <v>397</v>
      </c>
      <c r="Q1464" t="s">
        <v>381</v>
      </c>
      <c r="R1464" t="s">
        <v>398</v>
      </c>
      <c r="S1464" t="s">
        <v>399</v>
      </c>
      <c r="T1464" t="s">
        <v>399</v>
      </c>
    </row>
    <row r="1465" spans="1:20" ht="12.75" customHeight="1">
      <c r="A1465" t="s">
        <v>3006</v>
      </c>
      <c r="B1465" t="s">
        <v>380</v>
      </c>
      <c r="C1465" t="s">
        <v>3007</v>
      </c>
      <c r="D1465">
        <v>13.56</v>
      </c>
      <c r="E1465">
        <v>20.76</v>
      </c>
      <c r="F1465">
        <v>21.96</v>
      </c>
      <c r="G1465">
        <v>37.68</v>
      </c>
      <c r="H1465">
        <v>36.72</v>
      </c>
      <c r="I1465">
        <v>57</v>
      </c>
      <c r="J1465">
        <v>35.64</v>
      </c>
      <c r="K1465">
        <v>31.8</v>
      </c>
      <c r="L1465">
        <v>31.8</v>
      </c>
      <c r="M1465">
        <v>10.56</v>
      </c>
      <c r="N1465">
        <v>10.08</v>
      </c>
      <c r="O1465">
        <v>18.239999999999998</v>
      </c>
      <c r="P1465" t="s">
        <v>397</v>
      </c>
      <c r="Q1465" t="s">
        <v>383</v>
      </c>
      <c r="R1465" t="s">
        <v>398</v>
      </c>
      <c r="S1465" t="s">
        <v>399</v>
      </c>
      <c r="T1465" t="s">
        <v>399</v>
      </c>
    </row>
    <row r="1466" spans="1:20" ht="12.75" customHeight="1">
      <c r="A1466" t="s">
        <v>3008</v>
      </c>
      <c r="B1466" t="s">
        <v>380</v>
      </c>
      <c r="C1466" t="s">
        <v>3009</v>
      </c>
      <c r="D1466">
        <v>46.9</v>
      </c>
      <c r="E1466">
        <v>46.9</v>
      </c>
      <c r="F1466">
        <v>46.9</v>
      </c>
      <c r="G1466">
        <v>46.9</v>
      </c>
      <c r="H1466">
        <v>46.9</v>
      </c>
      <c r="I1466">
        <v>46.9</v>
      </c>
      <c r="J1466">
        <v>46.9</v>
      </c>
      <c r="K1466">
        <v>46.9</v>
      </c>
      <c r="L1466">
        <v>46.9</v>
      </c>
      <c r="M1466">
        <v>46.9</v>
      </c>
      <c r="N1466">
        <v>46.9</v>
      </c>
      <c r="O1466">
        <v>46.9</v>
      </c>
      <c r="P1466" t="s">
        <v>410</v>
      </c>
      <c r="Q1466" t="s">
        <v>381</v>
      </c>
      <c r="R1466" t="s">
        <v>398</v>
      </c>
      <c r="S1466" t="s">
        <v>399</v>
      </c>
      <c r="T1466" t="s">
        <v>399</v>
      </c>
    </row>
    <row r="1467" spans="1:20" ht="12.75" customHeight="1">
      <c r="A1467" t="s">
        <v>3010</v>
      </c>
      <c r="B1467" t="s">
        <v>404</v>
      </c>
      <c r="C1467" t="s">
        <v>3011</v>
      </c>
      <c r="D1467">
        <v>0</v>
      </c>
      <c r="E1467">
        <v>0</v>
      </c>
      <c r="F1467">
        <v>0</v>
      </c>
      <c r="G1467">
        <v>0</v>
      </c>
      <c r="H1467">
        <v>0</v>
      </c>
      <c r="I1467">
        <v>0</v>
      </c>
      <c r="J1467">
        <v>0</v>
      </c>
      <c r="K1467">
        <v>0</v>
      </c>
      <c r="L1467">
        <v>0</v>
      </c>
      <c r="M1467">
        <v>0</v>
      </c>
      <c r="N1467">
        <v>0</v>
      </c>
      <c r="O1467">
        <v>0</v>
      </c>
      <c r="P1467" t="s">
        <v>397</v>
      </c>
      <c r="Q1467" t="s">
        <v>381</v>
      </c>
      <c r="R1467" t="s">
        <v>406</v>
      </c>
      <c r="S1467" t="s">
        <v>399</v>
      </c>
      <c r="T1467" t="s">
        <v>399</v>
      </c>
    </row>
    <row r="1468" spans="1:20" ht="12.75" customHeight="1">
      <c r="A1468" t="s">
        <v>3012</v>
      </c>
      <c r="B1468" t="s">
        <v>404</v>
      </c>
      <c r="C1468" t="s">
        <v>3013</v>
      </c>
      <c r="D1468">
        <v>0</v>
      </c>
      <c r="E1468">
        <v>0</v>
      </c>
      <c r="F1468">
        <v>0</v>
      </c>
      <c r="G1468">
        <v>0</v>
      </c>
      <c r="H1468">
        <v>0</v>
      </c>
      <c r="I1468">
        <v>0.1</v>
      </c>
      <c r="J1468">
        <v>0.15</v>
      </c>
      <c r="K1468">
        <v>0.03</v>
      </c>
      <c r="L1468">
        <v>0.12</v>
      </c>
      <c r="M1468">
        <v>0.09</v>
      </c>
      <c r="N1468">
        <v>7.0000000000000007E-2</v>
      </c>
      <c r="O1468">
        <v>0.01</v>
      </c>
      <c r="P1468" t="s">
        <v>397</v>
      </c>
      <c r="Q1468" t="s">
        <v>381</v>
      </c>
      <c r="R1468" t="s">
        <v>398</v>
      </c>
      <c r="S1468" t="s">
        <v>399</v>
      </c>
      <c r="T1468" t="s">
        <v>399</v>
      </c>
    </row>
    <row r="1469" spans="1:20" ht="12.75" customHeight="1">
      <c r="A1469" t="s">
        <v>3014</v>
      </c>
      <c r="B1469" t="s">
        <v>380</v>
      </c>
      <c r="C1469" t="s">
        <v>3015</v>
      </c>
      <c r="D1469">
        <v>45.22</v>
      </c>
      <c r="E1469">
        <v>50.07</v>
      </c>
      <c r="F1469">
        <v>46.44</v>
      </c>
      <c r="G1469">
        <v>44.96</v>
      </c>
      <c r="H1469">
        <v>30.22</v>
      </c>
      <c r="I1469">
        <v>33.869999999999997</v>
      </c>
      <c r="J1469">
        <v>48.31</v>
      </c>
      <c r="K1469">
        <v>49.77</v>
      </c>
      <c r="L1469">
        <v>50.14</v>
      </c>
      <c r="M1469">
        <v>49.67</v>
      </c>
      <c r="N1469">
        <v>48.93</v>
      </c>
      <c r="O1469">
        <v>46.23</v>
      </c>
      <c r="P1469" t="s">
        <v>397</v>
      </c>
      <c r="Q1469" t="s">
        <v>381</v>
      </c>
      <c r="R1469" t="s">
        <v>398</v>
      </c>
      <c r="S1469" t="s">
        <v>399</v>
      </c>
      <c r="T1469" t="s">
        <v>399</v>
      </c>
    </row>
    <row r="1470" spans="1:20" ht="12.75" customHeight="1">
      <c r="A1470" t="s">
        <v>3016</v>
      </c>
      <c r="B1470" t="s">
        <v>437</v>
      </c>
      <c r="C1470" t="s">
        <v>3017</v>
      </c>
      <c r="D1470">
        <v>49.97</v>
      </c>
      <c r="E1470">
        <v>49.97</v>
      </c>
      <c r="F1470">
        <v>49.97</v>
      </c>
      <c r="G1470">
        <v>49.97</v>
      </c>
      <c r="H1470">
        <v>49.97</v>
      </c>
      <c r="I1470">
        <v>49.97</v>
      </c>
      <c r="J1470">
        <v>49.97</v>
      </c>
      <c r="K1470">
        <v>49.97</v>
      </c>
      <c r="L1470">
        <v>49.97</v>
      </c>
      <c r="M1470">
        <v>49.97</v>
      </c>
      <c r="N1470">
        <v>49.97</v>
      </c>
      <c r="O1470">
        <v>49.97</v>
      </c>
      <c r="P1470" t="s">
        <v>410</v>
      </c>
      <c r="Q1470" t="s">
        <v>381</v>
      </c>
      <c r="R1470" t="s">
        <v>398</v>
      </c>
      <c r="S1470" t="s">
        <v>399</v>
      </c>
      <c r="T1470" t="s">
        <v>399</v>
      </c>
    </row>
    <row r="1471" spans="1:20" ht="12.75" customHeight="1">
      <c r="A1471" t="s">
        <v>3018</v>
      </c>
      <c r="B1471" t="s">
        <v>437</v>
      </c>
      <c r="C1471" t="s">
        <v>3019</v>
      </c>
      <c r="D1471">
        <v>47.6</v>
      </c>
      <c r="E1471">
        <v>47.6</v>
      </c>
      <c r="F1471">
        <v>47.6</v>
      </c>
      <c r="G1471">
        <v>47.6</v>
      </c>
      <c r="H1471">
        <v>47.6</v>
      </c>
      <c r="I1471">
        <v>47.6</v>
      </c>
      <c r="J1471">
        <v>47.6</v>
      </c>
      <c r="K1471">
        <v>47.6</v>
      </c>
      <c r="L1471">
        <v>47.6</v>
      </c>
      <c r="M1471">
        <v>47.6</v>
      </c>
      <c r="N1471">
        <v>47.6</v>
      </c>
      <c r="O1471">
        <v>47.6</v>
      </c>
      <c r="P1471" t="s">
        <v>410</v>
      </c>
      <c r="Q1471" t="s">
        <v>381</v>
      </c>
      <c r="R1471" t="s">
        <v>398</v>
      </c>
      <c r="S1471" t="s">
        <v>399</v>
      </c>
      <c r="T1471" t="s">
        <v>399</v>
      </c>
    </row>
    <row r="1472" spans="1:20" ht="12.75" customHeight="1">
      <c r="A1472" t="s">
        <v>3020</v>
      </c>
      <c r="B1472" t="s">
        <v>440</v>
      </c>
      <c r="C1472" t="s">
        <v>3021</v>
      </c>
      <c r="D1472">
        <v>1.93</v>
      </c>
      <c r="E1472">
        <v>2.96</v>
      </c>
      <c r="F1472">
        <v>3.13</v>
      </c>
      <c r="G1472">
        <v>5.37</v>
      </c>
      <c r="H1472">
        <v>5.23</v>
      </c>
      <c r="I1472">
        <v>8.1199999999999992</v>
      </c>
      <c r="J1472">
        <v>5.08</v>
      </c>
      <c r="K1472">
        <v>4.53</v>
      </c>
      <c r="L1472">
        <v>4.53</v>
      </c>
      <c r="M1472">
        <v>1.5</v>
      </c>
      <c r="N1472">
        <v>1.44</v>
      </c>
      <c r="O1472">
        <v>2.6</v>
      </c>
      <c r="P1472" t="s">
        <v>397</v>
      </c>
      <c r="Q1472" t="s">
        <v>381</v>
      </c>
      <c r="R1472" t="s">
        <v>398</v>
      </c>
      <c r="S1472" t="s">
        <v>399</v>
      </c>
      <c r="T1472" t="s">
        <v>399</v>
      </c>
    </row>
  </sheetData>
  <sheetProtection algorithmName="SHA-512" hashValue="l10FUzEB0DKgE9LhEVOrIvC7XTQH+clFODDiFp8NGUmWvYBRxqrZ1a6tsdihaUWhHNW/4VdHddbtEcpRhrMnvw==" saltValue="rfgv0uesNL3WPvjzc1wfSg==" spinCount="100000" sheet="1" objects="1" scenarios="1" autoFilter="0"/>
  <sortState ref="A2:S818">
    <sortCondition ref="A2:A818"/>
  </sortState>
  <conditionalFormatting sqref="A142:A143">
    <cfRule type="duplicateValues" dxfId="5" priority="6"/>
  </conditionalFormatting>
  <conditionalFormatting sqref="A224">
    <cfRule type="duplicateValues" dxfId="4" priority="5"/>
  </conditionalFormatting>
  <conditionalFormatting sqref="A262">
    <cfRule type="duplicateValues" dxfId="3" priority="4"/>
  </conditionalFormatting>
  <conditionalFormatting sqref="A338">
    <cfRule type="duplicateValues" dxfId="2" priority="3"/>
  </conditionalFormatting>
  <conditionalFormatting sqref="A1473:A1479 A1128:A1139">
    <cfRule type="expression" dxfId="1" priority="2" stopIfTrue="1">
      <formula>COUNTIF($A:$A,$U:$U)</formula>
    </cfRule>
  </conditionalFormatting>
  <conditionalFormatting sqref="A339:A350 A263:A337 A225:A261 A15:A141 A144:A223">
    <cfRule type="duplicateValues" dxfId="0" priority="7"/>
  </conditionalFormatting>
  <pageMargins left="0.7" right="0.7" top="0.75" bottom="0.75" header="0.3" footer="0.3"/>
  <pageSetup scale="1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7808E8D812B1A4CA6C535939128D034" ma:contentTypeVersion="13" ma:contentTypeDescription="Create a new document." ma:contentTypeScope="" ma:versionID="9745bc2c9ad2377e450bd4aa72f8bfbb">
  <xsd:schema xmlns:xsd="http://www.w3.org/2001/XMLSchema" xmlns:xs="http://www.w3.org/2001/XMLSchema" xmlns:p="http://schemas.microsoft.com/office/2006/metadata/properties" xmlns:ns2="e3a283c8-0673-4ed1-a2b7-588b35db0706" xmlns:ns3="e45da448-bf9c-43e8-8676-7e88d583ded9" xmlns:ns4="df563676-8b16-455b-9cf3-dfc3c8077c93" targetNamespace="http://schemas.microsoft.com/office/2006/metadata/properties" ma:root="true" ma:fieldsID="2ba26bb7d93779f3c4c3a7437f641e9b" ns2:_="" ns3:_="" ns4:_="">
    <xsd:import namespace="e3a283c8-0673-4ed1-a2b7-588b35db0706"/>
    <xsd:import namespace="e45da448-bf9c-43e8-8676-7e88d583ded9"/>
    <xsd:import namespace="df563676-8b16-455b-9cf3-dfc3c8077c93"/>
    <xsd:element name="properties">
      <xsd:complexType>
        <xsd:sequence>
          <xsd:element name="documentManagement">
            <xsd:complexType>
              <xsd:all>
                <xsd:element ref="ns2:Description0" minOccurs="0"/>
                <xsd:element ref="ns2:l259f173eec84ef4a7800a0f61062356" minOccurs="0"/>
                <xsd:element ref="ns3:TaxCatchAll" minOccurs="0"/>
                <xsd:element ref="ns2:n5352faba7534414b992308bce88a673" minOccurs="0"/>
                <xsd:element ref="ns2:MediaServiceMetadata" minOccurs="0"/>
                <xsd:element ref="ns2:MediaServiceFastMetadata" minOccurs="0"/>
                <xsd:element ref="ns4:TaxKeywordTaxHTField" minOccurs="0"/>
                <xsd:element ref="ns2:Search_x0020_Tag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283c8-0673-4ed1-a2b7-588b35db0706" elementFormDefault="qualified">
    <xsd:import namespace="http://schemas.microsoft.com/office/2006/documentManagement/types"/>
    <xsd:import namespace="http://schemas.microsoft.com/office/infopath/2007/PartnerControls"/>
    <xsd:element name="Description0" ma:index="8" nillable="true" ma:displayName="Description" ma:internalName="Description0">
      <xsd:simpleType>
        <xsd:restriction base="dms:Text">
          <xsd:maxLength value="255"/>
        </xsd:restriction>
      </xsd:simpleType>
    </xsd:element>
    <xsd:element name="l259f173eec84ef4a7800a0f61062356" ma:index="10" nillable="true" ma:taxonomy="true" ma:internalName="l259f173eec84ef4a7800a0f61062356" ma:taxonomyFieldName="Main_Category" ma:displayName="Main_Category" ma:default="" ma:fieldId="{5259f173-eec8-4ef4-a780-0a0f61062356}" ma:sspId="1da7e81d-6ea8-45c5-b51f-f6fb8dd5843f" ma:termSetId="be62836e-1bd7-46c4-b66a-8eb53b6765ba" ma:anchorId="f5c62276-0b07-45cb-956e-d8af7af37f9b" ma:open="true" ma:isKeyword="false">
      <xsd:complexType>
        <xsd:sequence>
          <xsd:element ref="pc:Terms" minOccurs="0" maxOccurs="1"/>
        </xsd:sequence>
      </xsd:complexType>
    </xsd:element>
    <xsd:element name="n5352faba7534414b992308bce88a673" ma:index="13" nillable="true" ma:taxonomy="true" ma:internalName="n5352faba7534414b992308bce88a673" ma:taxonomyFieldName="Sub_Category" ma:displayName="Sub_Category" ma:default="" ma:fieldId="{75352fab-a753-4414-b992-308bce88a673}" ma:sspId="1da7e81d-6ea8-45c5-b51f-f6fb8dd5843f" ma:termSetId="be62836e-1bd7-46c4-b66a-8eb53b6765ba" ma:anchorId="f5c62276-0b07-45cb-956e-d8af7af37f9b"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Search_x0020_Tags" ma:index="18" nillable="true" ma:displayName="Search Tags" ma:internalName="Search_x0020_Tags">
      <xsd:complexType>
        <xsd:complexContent>
          <xsd:extension base="dms:MultiChoiceFillIn">
            <xsd:sequence>
              <xsd:element name="Value" maxOccurs="unbounded" minOccurs="0" nillable="true">
                <xsd:simpleType>
                  <xsd:union memberTypes="dms:Text">
                    <xsd:simpleType>
                      <xsd:restriction base="dms:Choice">
                        <xsd:enumeration value="NRG"/>
                        <xsd:enumeration value="NextEra"/>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11" nillable="true" ma:displayName="Taxonomy Catch All Column" ma:hidden="true" ma:list="{610c97ad-5bf4-4eb4-bce1-1fce6c42bf9a}" ma:internalName="TaxCatchAll" ma:showField="CatchAllData" ma:web="df563676-8b16-455b-9cf3-dfc3c8077c9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f563676-8b16-455b-9cf3-dfc3c8077c93" elementFormDefault="qualified">
    <xsd:import namespace="http://schemas.microsoft.com/office/2006/documentManagement/types"/>
    <xsd:import namespace="http://schemas.microsoft.com/office/infopath/2007/PartnerControls"/>
    <xsd:element name="TaxKeywordTaxHTField" ma:index="17" nillable="true" ma:taxonomy="true" ma:internalName="TaxKeywordTaxHTField" ma:taxonomyFieldName="TaxKeyword" ma:displayName="Enterprise Keywords" ma:fieldId="{23f27201-bee3-471e-b2e7-b64fd8b7ca38}" ma:taxonomyMulti="true" ma:sspId="1da7e81d-6ea8-45c5-b51f-f6fb8dd5843f" ma:termSetId="00000000-0000-0000-0000-000000000000" ma:anchorId="00000000-0000-0000-0000-000000000000" ma:open="true" ma:isKeyword="true">
      <xsd:complexType>
        <xsd:sequence>
          <xsd:element ref="pc:Terms" minOccurs="0" maxOccurs="1"/>
        </xsd:sequence>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df563676-8b16-455b-9cf3-dfc3c8077c93">
      <Terms xmlns="http://schemas.microsoft.com/office/infopath/2007/PartnerControls"/>
    </TaxKeywordTaxHTField>
    <TaxCatchAll xmlns="e45da448-bf9c-43e8-8676-7e88d583ded9">
      <Value>90</Value>
    </TaxCatchAll>
    <n5352faba7534414b992308bce88a673 xmlns="e3a283c8-0673-4ed1-a2b7-588b35db0706">
      <Terms xmlns="http://schemas.microsoft.com/office/infopath/2007/PartnerControls"/>
    </n5352faba7534414b992308bce88a673>
    <l259f173eec84ef4a7800a0f61062356 xmlns="e3a283c8-0673-4ed1-a2b7-588b35db0706">
      <Terms xmlns="http://schemas.microsoft.com/office/infopath/2007/PartnerControls">
        <TermInfo xmlns="http://schemas.microsoft.com/office/infopath/2007/PartnerControls">
          <TermName xmlns="http://schemas.microsoft.com/office/infopath/2007/PartnerControls">01_Admin</TermName>
          <TermId xmlns="http://schemas.microsoft.com/office/infopath/2007/PartnerControls">411cbf61-a005-45ef-913f-7fac423146fd</TermId>
        </TermInfo>
      </Terms>
    </l259f173eec84ef4a7800a0f61062356>
    <Description0 xmlns="e3a283c8-0673-4ed1-a2b7-588b35db0706" xsi:nil="true"/>
    <Search_x0020_Tags xmlns="e3a283c8-0673-4ed1-a2b7-588b35db0706"/>
  </documentManagement>
</p:properties>
</file>

<file path=customXml/itemProps1.xml><?xml version="1.0" encoding="utf-8"?>
<ds:datastoreItem xmlns:ds="http://schemas.openxmlformats.org/officeDocument/2006/customXml" ds:itemID="{B68B1CD2-A6C3-443C-B6CD-8CC35D3E0975}"/>
</file>

<file path=customXml/itemProps2.xml><?xml version="1.0" encoding="utf-8"?>
<ds:datastoreItem xmlns:ds="http://schemas.openxmlformats.org/officeDocument/2006/customXml" ds:itemID="{BC51B6DE-08C2-40C1-8916-1DFEABCC3379}"/>
</file>

<file path=customXml/itemProps3.xml><?xml version="1.0" encoding="utf-8"?>
<ds:datastoreItem xmlns:ds="http://schemas.openxmlformats.org/officeDocument/2006/customXml" ds:itemID="{FAEFD875-3516-436A-9138-BD0B4EC965C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Kuo, Henry</dc:creator>
  <cp:keywords/>
  <dc:description/>
  <cp:lastModifiedBy>Kevin Seeto</cp:lastModifiedBy>
  <cp:revision/>
  <dcterms:created xsi:type="dcterms:W3CDTF">2011-03-15T22:29:10Z</dcterms:created>
  <dcterms:modified xsi:type="dcterms:W3CDTF">2018-07-30T21:12:53Z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0x010100E7808E8D812B1A4CA6C535939128D034</vt:lpwstr>
  </property>
  <property fmtid="{D5CDD505-2E9C-101B-9397-08002B2CF9AE}" pid="3" name="_dlc_DocIdItemGuid">
    <vt:lpwstr>783b6b1b-07be-4776-8bf8-35ac1f3d53f6</vt:lpwstr>
  </property>
  <property fmtid="{D5CDD505-2E9C-101B-9397-08002B2CF9AE}" pid="4" name="TaxKeyword">
    <vt:lpwstr/>
  </property>
  <property fmtid="{D5CDD505-2E9C-101B-9397-08002B2CF9AE}" pid="5" name="Main_Category">
    <vt:lpwstr>90;#01_Admin|411cbf61-a005-45ef-913f-7fac423146fd</vt:lpwstr>
  </property>
  <property fmtid="{D5CDD505-2E9C-101B-9397-08002B2CF9AE}" pid="6" name="Sub_Category">
    <vt:lpwstr/>
  </property>
</Properties>
</file>